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is.abude\Desktop\Statistical Bulletins\Quarterly\"/>
    </mc:Choice>
  </mc:AlternateContent>
  <xr:revisionPtr revIDLastSave="0" documentId="13_ncr:1_{6375F390-867E-4343-AB7E-431D8FC7E38B}" xr6:coauthVersionLast="47" xr6:coauthVersionMax="47" xr10:uidLastSave="{00000000-0000-0000-0000-000000000000}"/>
  <bookViews>
    <workbookView xWindow="-110" yWindow="-110" windowWidth="19420" windowHeight="11500" activeTab="1" xr2:uid="{D87B3A57-ADF3-44F9-919D-9892E0C3B120}"/>
  </bookViews>
  <sheets>
    <sheet name="Cover Page" sheetId="1" r:id="rId1"/>
    <sheet name="Table of Content " sheetId="2" r:id="rId2"/>
    <sheet name="Acronyms" sheetId="3" r:id="rId3"/>
    <sheet name="Selected Indicators" sheetId="4" r:id="rId4"/>
    <sheet name="1" sheetId="5" r:id="rId5"/>
    <sheet name="2" sheetId="6" r:id="rId6"/>
    <sheet name="3" sheetId="7" r:id="rId7"/>
    <sheet name="4" sheetId="8" r:id="rId8"/>
    <sheet name="5" sheetId="9" r:id="rId9"/>
    <sheet name="6" sheetId="10" r:id="rId10"/>
    <sheet name="7" sheetId="11" r:id="rId11"/>
    <sheet name="8" sheetId="12" r:id="rId12"/>
    <sheet name="9 " sheetId="13" r:id="rId13"/>
    <sheet name="10a" sheetId="14" r:id="rId14"/>
    <sheet name="10b" sheetId="15" r:id="rId15"/>
    <sheet name="11a" sheetId="16" r:id="rId16"/>
    <sheet name="11b" sheetId="17" r:id="rId17"/>
    <sheet name="12a " sheetId="18" r:id="rId18"/>
    <sheet name="12b" sheetId="19" r:id="rId19"/>
    <sheet name="13 " sheetId="20" r:id="rId20"/>
    <sheet name="14 " sheetId="21" r:id="rId21"/>
    <sheet name="15a" sheetId="22" r:id="rId22"/>
    <sheet name="15b" sheetId="23" r:id="rId23"/>
    <sheet name="16a" sheetId="24" r:id="rId24"/>
    <sheet name="16b" sheetId="25" r:id="rId25"/>
    <sheet name="16c" sheetId="51" r:id="rId26"/>
    <sheet name="17a" sheetId="27" r:id="rId27"/>
    <sheet name="17b" sheetId="52" r:id="rId28"/>
    <sheet name="18" sheetId="29" r:id="rId29"/>
    <sheet name="19" sheetId="30" r:id="rId30"/>
    <sheet name="20" sheetId="31" r:id="rId31"/>
    <sheet name="21a" sheetId="32" r:id="rId32"/>
    <sheet name="21b" sheetId="33" r:id="rId33"/>
    <sheet name="22" sheetId="34" r:id="rId34"/>
    <sheet name="23" sheetId="35" r:id="rId35"/>
    <sheet name="24" sheetId="36" r:id="rId36"/>
    <sheet name="25" sheetId="37" r:id="rId37"/>
    <sheet name="26" sheetId="53" r:id="rId38"/>
    <sheet name="27" sheetId="39" r:id="rId39"/>
    <sheet name="28" sheetId="50" r:id="rId40"/>
    <sheet name="29" sheetId="41" r:id="rId41"/>
    <sheet name="30a" sheetId="42" r:id="rId42"/>
    <sheet name="30b" sheetId="43" r:id="rId43"/>
    <sheet name="31" sheetId="44" r:id="rId44"/>
    <sheet name="32" sheetId="45" r:id="rId45"/>
    <sheet name="33" sheetId="46" r:id="rId46"/>
    <sheet name="Back Cover" sheetId="54" r:id="rId47"/>
  </sheets>
  <externalReferences>
    <externalReference r:id="rId48"/>
    <externalReference r:id="rId49"/>
    <externalReference r:id="rId50"/>
  </externalReferences>
  <definedNames>
    <definedName name="_1__123Graph_AChart_1A" hidden="1">[1]Graphs!$B$4:$M$4</definedName>
    <definedName name="_10__123Graph_CChart_2A" hidden="1">[1]Graphs!$O$6:$Z$6</definedName>
    <definedName name="_11__123Graph_CChart_3A" hidden="1">[1]Graphs!$AC$6:$AN$6</definedName>
    <definedName name="_12__123Graph_DChart_1A" hidden="1">[1]Graphs!$B$7:$M$7</definedName>
    <definedName name="_12345">#REF!</definedName>
    <definedName name="_13__123Graph_DChart_2A" hidden="1">[1]Graphs!$O$7:$Z$7</definedName>
    <definedName name="_14__123Graph_DChart_3A" hidden="1">[1]Graphs!$AC$7:$AN$7</definedName>
    <definedName name="_15__123Graph_EChart_1A" hidden="1">[1]Graphs!$B$8:$M$8</definedName>
    <definedName name="_16__123Graph_EChart_2A" hidden="1">[1]Graphs!$O$8:$Z$8</definedName>
    <definedName name="_17__123Graph_EChart_3A" hidden="1">[1]Graphs!$AC$8:$AN$8</definedName>
    <definedName name="_18__123Graph_FChart_1A" hidden="1">[1]Graphs!$B$9:$M$9</definedName>
    <definedName name="_19__123Graph_FChart_2A" hidden="1">[1]Graphs!$O$9:$Z$9</definedName>
    <definedName name="_2__123Graph_AChart_2A" hidden="1">[1]Graphs!$O$4:$Z$4</definedName>
    <definedName name="_20__123Graph_FChart_3A" hidden="1">[1]Graphs!$AC$9:$AN$9</definedName>
    <definedName name="_21__123Graph_XChart_1A" hidden="1">[1]Graphs!$B$3:$M$3</definedName>
    <definedName name="_22__123Graph_XChart_2A" hidden="1">[1]Graphs!$O$3:$W$3</definedName>
    <definedName name="_23__123Graph_XChart_3A" hidden="1">[1]Graphs!$AC$3:$AN$3</definedName>
    <definedName name="_3__123Graph_AChart_3A" hidden="1">[1]Graphs!$AC$4:$AN$4</definedName>
    <definedName name="_4__123Graph_AChart_4B" hidden="1">[1]Charts!$B$10:$B$14</definedName>
    <definedName name="_5__123Graph_AChart_5H" hidden="1">'[1]4QR2000'!$D$46:$D$50</definedName>
    <definedName name="_6__123Graph_BChart_1A" hidden="1">[1]Graphs!$B$5:$M$5</definedName>
    <definedName name="_7__123Graph_BChart_2A" hidden="1">[1]Graphs!$O$5:$Z$5</definedName>
    <definedName name="_8__123Graph_BChart_3A" hidden="1">[1]Graphs!$AC$5:$AN$5</definedName>
    <definedName name="_9__123Graph_CChart_1A" hidden="1">[1]Graphs!$B$6:$M$6</definedName>
    <definedName name="_Fill" localSheetId="16" hidden="1">#REF!</definedName>
    <definedName name="_Fill" localSheetId="21" hidden="1">#REF!</definedName>
    <definedName name="_Fill" localSheetId="23" hidden="1">#REF!</definedName>
    <definedName name="_Fill" localSheetId="25" hidden="1">#REF!</definedName>
    <definedName name="_Fill" localSheetId="34" hidden="1">#REF!</definedName>
    <definedName name="_Fill" localSheetId="37" hidden="1">#REF!</definedName>
    <definedName name="_Fill" localSheetId="38" hidden="1">#REF!</definedName>
    <definedName name="_Fill" localSheetId="9" hidden="1">#REF!</definedName>
    <definedName name="_Fill" localSheetId="12" hidden="1">#REF!</definedName>
    <definedName name="_Fill" localSheetId="3" hidden="1">#REF!</definedName>
    <definedName name="_Fill" hidden="1">#REF!</definedName>
    <definedName name="_Regression_Out" localSheetId="16" hidden="1">#REF!</definedName>
    <definedName name="_Regression_Out" localSheetId="23" hidden="1">#REF!</definedName>
    <definedName name="_Regression_Out" localSheetId="25" hidden="1">#REF!</definedName>
    <definedName name="_Regression_Out" localSheetId="37" hidden="1">#REF!</definedName>
    <definedName name="_Regression_Out" localSheetId="38" hidden="1">#REF!</definedName>
    <definedName name="_Regression_Out" localSheetId="9" hidden="1">#REF!</definedName>
    <definedName name="_Regression_Out" localSheetId="12" hidden="1">#REF!</definedName>
    <definedName name="_Regression_Out" localSheetId="3" hidden="1">#REF!</definedName>
    <definedName name="_Regression_Out" hidden="1">#REF!</definedName>
    <definedName name="_Regression_X" localSheetId="16" hidden="1">#REF!</definedName>
    <definedName name="_Regression_X" localSheetId="23" hidden="1">#REF!</definedName>
    <definedName name="_Regression_X" localSheetId="25" hidden="1">#REF!</definedName>
    <definedName name="_Regression_X" localSheetId="37" hidden="1">#REF!</definedName>
    <definedName name="_Regression_X" localSheetId="38" hidden="1">#REF!</definedName>
    <definedName name="_Regression_X" localSheetId="9" hidden="1">#REF!</definedName>
    <definedName name="_Regression_X" localSheetId="3" hidden="1">#REF!</definedName>
    <definedName name="_Regression_X" hidden="1">#REF!</definedName>
    <definedName name="_Regression_Y" localSheetId="16" hidden="1">#REF!</definedName>
    <definedName name="_Regression_Y" localSheetId="23" hidden="1">#REF!</definedName>
    <definedName name="_Regression_Y" localSheetId="25" hidden="1">#REF!</definedName>
    <definedName name="_Regression_Y" localSheetId="9" hidden="1">#REF!</definedName>
    <definedName name="_Regression_Y" localSheetId="3" hidden="1">#REF!</definedName>
    <definedName name="_Regression_Y" hidden="1">#REF!</definedName>
    <definedName name="a" localSheetId="16">#REF!</definedName>
    <definedName name="a" localSheetId="23">#REF!</definedName>
    <definedName name="a" localSheetId="25">#REF!</definedName>
    <definedName name="a" localSheetId="9">#REF!</definedName>
    <definedName name="a" localSheetId="3">#REF!</definedName>
    <definedName name="a">#REF!</definedName>
    <definedName name="aaaaaaaaaaaaaaaaaaaa">#REF!</definedName>
    <definedName name="abcdef">#REF!</definedName>
    <definedName name="all" localSheetId="16">#REF!</definedName>
    <definedName name="all" localSheetId="23">#REF!</definedName>
    <definedName name="all" localSheetId="25">#REF!</definedName>
    <definedName name="all" localSheetId="9">#REF!</definedName>
    <definedName name="all" localSheetId="3">#REF!</definedName>
    <definedName name="all">#REF!</definedName>
    <definedName name="chart" localSheetId="16" hidden="1">#REF!</definedName>
    <definedName name="chart" localSheetId="25" hidden="1">#REF!</definedName>
    <definedName name="chart" hidden="1">#REF!</definedName>
    <definedName name="data" localSheetId="16">#REF!</definedName>
    <definedName name="data" localSheetId="23">#REF!</definedName>
    <definedName name="data" localSheetId="25">#REF!</definedName>
    <definedName name="data" localSheetId="9">#REF!</definedName>
    <definedName name="data" localSheetId="3">#REF!</definedName>
    <definedName name="data">#REF!</definedName>
    <definedName name="day" localSheetId="16">#REF!</definedName>
    <definedName name="day" localSheetId="23">#REF!</definedName>
    <definedName name="day" localSheetId="25">#REF!</definedName>
    <definedName name="day" localSheetId="9">#REF!</definedName>
    <definedName name="day" localSheetId="3">#REF!</definedName>
    <definedName name="day">#REF!</definedName>
    <definedName name="diff" localSheetId="16">#REF!</definedName>
    <definedName name="diff" localSheetId="23">#REF!</definedName>
    <definedName name="diff" localSheetId="25">#REF!</definedName>
    <definedName name="diff" localSheetId="9">#REF!</definedName>
    <definedName name="diff" localSheetId="3">#REF!</definedName>
    <definedName name="diff">#REF!</definedName>
    <definedName name="ll" localSheetId="16" hidden="1">#REF!</definedName>
    <definedName name="ll" localSheetId="23" hidden="1">#REF!</definedName>
    <definedName name="ll" localSheetId="25" hidden="1">#REF!</definedName>
    <definedName name="ll" localSheetId="9" hidden="1">#REF!</definedName>
    <definedName name="ll" localSheetId="3" hidden="1">#REF!</definedName>
    <definedName name="ll" hidden="1">#REF!</definedName>
    <definedName name="lll" localSheetId="16">#REF!</definedName>
    <definedName name="lll" localSheetId="23">#REF!</definedName>
    <definedName name="lll" localSheetId="25">#REF!</definedName>
    <definedName name="lll" localSheetId="9">#REF!</definedName>
    <definedName name="lll" localSheetId="3">#REF!</definedName>
    <definedName name="lll">#REF!</definedName>
    <definedName name="llll" localSheetId="16" hidden="1">#REF!</definedName>
    <definedName name="llll" localSheetId="23" hidden="1">#REF!</definedName>
    <definedName name="llll" localSheetId="25" hidden="1">#REF!</definedName>
    <definedName name="llll" localSheetId="9" hidden="1">#REF!</definedName>
    <definedName name="llll" localSheetId="3" hidden="1">#REF!</definedName>
    <definedName name="llll" hidden="1">#REF!</definedName>
    <definedName name="mar" localSheetId="16">#REF!</definedName>
    <definedName name="mar" localSheetId="23">#REF!</definedName>
    <definedName name="mar" localSheetId="25">#REF!</definedName>
    <definedName name="mar" localSheetId="9">#REF!</definedName>
    <definedName name="mar" localSheetId="3">#REF!</definedName>
    <definedName name="mar">#REF!</definedName>
    <definedName name="New" localSheetId="16">#REF!</definedName>
    <definedName name="New" localSheetId="23">#REF!</definedName>
    <definedName name="New" localSheetId="25">#REF!</definedName>
    <definedName name="New" localSheetId="9">#REF!</definedName>
    <definedName name="New" localSheetId="3">#REF!</definedName>
    <definedName name="New">#REF!</definedName>
    <definedName name="_xlnm.Print_Area" localSheetId="4">'1'!$A$1:$LP$27</definedName>
    <definedName name="_xlnm.Print_Area" localSheetId="13">'10a'!$A$1:$EF$27</definedName>
    <definedName name="_xlnm.Print_Area" localSheetId="14">'10b'!$A$1:$EF$26</definedName>
    <definedName name="_xlnm.Print_Area" localSheetId="15">'11a'!$A$1:$EF$20</definedName>
    <definedName name="_xlnm.Print_Area" localSheetId="16">'11b'!$A$1:$EF$32</definedName>
    <definedName name="_xlnm.Print_Area" localSheetId="17">'12a '!$A$1:$IN$44</definedName>
    <definedName name="_xlnm.Print_Area" localSheetId="18">'12b'!$A$1:$IN$36</definedName>
    <definedName name="_xlnm.Print_Area" localSheetId="19">'13 '!$A$1:$ID$71</definedName>
    <definedName name="_xlnm.Print_Area" localSheetId="20">'14 '!$A$1:$IE$103</definedName>
    <definedName name="_xlnm.Print_Area" localSheetId="21">'15a'!$A$1:$JN$33</definedName>
    <definedName name="_xlnm.Print_Area" localSheetId="22">'15b'!$A$1:$JN$27</definedName>
    <definedName name="_xlnm.Print_Area" localSheetId="23">'16a'!$A$1:$GN$36</definedName>
    <definedName name="_xlnm.Print_Area" localSheetId="24">'16b'!$A$1:$GQ$34</definedName>
    <definedName name="_xlnm.Print_Area" localSheetId="25">'16c'!$A$1:$GN$31</definedName>
    <definedName name="_xlnm.Print_Area" localSheetId="26">'17a'!$A$1:$AO$16</definedName>
    <definedName name="_xlnm.Print_Area" localSheetId="27">'17b'!$A$1:$AO$61</definedName>
    <definedName name="_xlnm.Print_Area" localSheetId="28">'18'!$A$1:$EG$31</definedName>
    <definedName name="_xlnm.Print_Area" localSheetId="29">'19'!$A$1:$AA$80</definedName>
    <definedName name="_xlnm.Print_Area" localSheetId="5">'2'!$A$1:$GI$19</definedName>
    <definedName name="_xlnm.Print_Area" localSheetId="30">'20'!$A$1:$HM$16</definedName>
    <definedName name="_xlnm.Print_Area" localSheetId="31">'21a'!$A$1:$IV$28</definedName>
    <definedName name="_xlnm.Print_Area" localSheetId="32">'21b'!$A$1:$IT$27</definedName>
    <definedName name="_xlnm.Print_Area" localSheetId="33">'22'!$A$1:$CX$55</definedName>
    <definedName name="_xlnm.Print_Area" localSheetId="34">'23'!$A$1:$H$239</definedName>
    <definedName name="_xlnm.Print_Area" localSheetId="35">'24'!$A$1:$EW$17</definedName>
    <definedName name="_xlnm.Print_Area" localSheetId="36">'25'!$A$1:$Q$263</definedName>
    <definedName name="_xlnm.Print_Area" localSheetId="37">'26'!$A$1:$BX$18</definedName>
    <definedName name="_xlnm.Print_Area" localSheetId="38">'27'!$A$1:$FD$32</definedName>
    <definedName name="_xlnm.Print_Area" localSheetId="39">'28'!$A$1:$P$86</definedName>
    <definedName name="_xlnm.Print_Area" localSheetId="40">'29'!$A$1:$N$83</definedName>
    <definedName name="_xlnm.Print_Area" localSheetId="6">'3'!$A$1:$GF$13</definedName>
    <definedName name="_xlnm.Print_Area" localSheetId="41">'30a'!$A$1:$T$34</definedName>
    <definedName name="_xlnm.Print_Area" localSheetId="42">'30b'!$A$1:$Q$35</definedName>
    <definedName name="_xlnm.Print_Area" localSheetId="43">'31'!$A$1:$T$33</definedName>
    <definedName name="_xlnm.Print_Area" localSheetId="44">'32'!$A$1:$P$32</definedName>
    <definedName name="_xlnm.Print_Area" localSheetId="45">'33'!$A$1:$P$32</definedName>
    <definedName name="_xlnm.Print_Area" localSheetId="7">'4'!$A$1:$GM$18</definedName>
    <definedName name="_xlnm.Print_Area" localSheetId="8">'5'!$A$1:$GQ$19</definedName>
    <definedName name="_xlnm.Print_Area" localSheetId="9">'6'!$A$1:$EC$18</definedName>
    <definedName name="_xlnm.Print_Area" localSheetId="10">'7'!$A$1:$GP$11</definedName>
    <definedName name="_xlnm.Print_Area" localSheetId="11">'8'!$A$1:$F$236</definedName>
    <definedName name="_xlnm.Print_Area" localSheetId="12">'9 '!$A$1:$FJ$14</definedName>
    <definedName name="_xlnm.Print_Area" localSheetId="2">Acronyms!$A$1:$I$29</definedName>
    <definedName name="_xlnm.Print_Area" localSheetId="0">'Cover Page'!$A$1:$A$40</definedName>
    <definedName name="_xlnm.Print_Area" localSheetId="3">'Selected Indicators'!$A$1:$GN$40</definedName>
    <definedName name="_xlnm.Print_Area" localSheetId="1">'Table of Content '!$A$1:$K$62</definedName>
    <definedName name="_xlnm.Print_Area">#REF!</definedName>
    <definedName name="PRINT_AREA_MI" localSheetId="16">#REF!</definedName>
    <definedName name="PRINT_AREA_MI" localSheetId="21">#REF!</definedName>
    <definedName name="PRINT_AREA_MI" localSheetId="23">#REF!</definedName>
    <definedName name="PRINT_AREA_MI" localSheetId="25">#REF!</definedName>
    <definedName name="PRINT_AREA_MI" localSheetId="34">#REF!</definedName>
    <definedName name="PRINT_AREA_MI" localSheetId="37">#REF!</definedName>
    <definedName name="PRINT_AREA_MI" localSheetId="38">#REF!</definedName>
    <definedName name="PRINT_AREA_MI" localSheetId="9">#REF!</definedName>
    <definedName name="PRINT_AREA_MI" localSheetId="12">#REF!</definedName>
    <definedName name="PRINT_AREA_MI" localSheetId="3">#REF!</definedName>
    <definedName name="PRINT_AREA_MI">#REF!</definedName>
    <definedName name="Print_Areaq56" localSheetId="16">#REF!</definedName>
    <definedName name="Print_Areaq56" localSheetId="23">#REF!</definedName>
    <definedName name="Print_Areaq56" localSheetId="25">#REF!</definedName>
    <definedName name="Print_Areaq56" localSheetId="37">#REF!</definedName>
    <definedName name="Print_Areaq56" localSheetId="38">#REF!</definedName>
    <definedName name="Print_Areaq56" localSheetId="9">#REF!</definedName>
    <definedName name="Print_Areaq56" localSheetId="3">#REF!</definedName>
    <definedName name="Print_Areaq56">#REF!</definedName>
    <definedName name="qr" localSheetId="16">'[2]Selected Indicators '!#REF!</definedName>
    <definedName name="qr" localSheetId="21">'[2]Selected Indicators '!#REF!</definedName>
    <definedName name="qr" localSheetId="25">'[2]Selected Indicators '!#REF!</definedName>
    <definedName name="qr" localSheetId="34">'[2]Selected Indicators '!#REF!</definedName>
    <definedName name="qr" localSheetId="37">'[2]Selected Indicators '!#REF!</definedName>
    <definedName name="qr" localSheetId="38">'[2]Selected Indicators '!#REF!</definedName>
    <definedName name="qr" localSheetId="9">'[2]Selected Indicators '!#REF!</definedName>
    <definedName name="qr" localSheetId="12">'[2]Selected Indicators '!#REF!</definedName>
    <definedName name="qr">'[2]Selected Indicators '!#REF!</definedName>
    <definedName name="qw" localSheetId="16">'[2]Selected Indicators '!#REF!</definedName>
    <definedName name="qw" localSheetId="25">'[2]Selected Indicators '!#REF!</definedName>
    <definedName name="qw" localSheetId="37">'[2]Selected Indicators '!#REF!</definedName>
    <definedName name="qw" localSheetId="38">'[2]Selected Indicators '!#REF!</definedName>
    <definedName name="qw" localSheetId="9">'[2]Selected Indicators '!#REF!</definedName>
    <definedName name="qw" localSheetId="12">'[2]Selected Indicators '!#REF!</definedName>
    <definedName name="qw">'[2]Selected Indicators '!#REF!</definedName>
    <definedName name="rural" localSheetId="16">#REF!</definedName>
    <definedName name="rural" localSheetId="21">#REF!</definedName>
    <definedName name="rural" localSheetId="23">#REF!</definedName>
    <definedName name="rural" localSheetId="25">#REF!</definedName>
    <definedName name="rural" localSheetId="34">#REF!</definedName>
    <definedName name="rural" localSheetId="37">#REF!</definedName>
    <definedName name="rural" localSheetId="38">#REF!</definedName>
    <definedName name="rural" localSheetId="9">#REF!</definedName>
    <definedName name="rural" localSheetId="12">#REF!</definedName>
    <definedName name="rural" localSheetId="3">#REF!</definedName>
    <definedName name="rural">#REF!</definedName>
    <definedName name="ss" localSheetId="16" hidden="1">#REF!</definedName>
    <definedName name="ss" localSheetId="25" hidden="1">#REF!</definedName>
    <definedName name="ss" hidden="1">#REF!</definedName>
    <definedName name="yu" localSheetId="16">'[3]Selected Indicators '!#REF!</definedName>
    <definedName name="yu" localSheetId="21">'[3]Selected Indicators '!#REF!</definedName>
    <definedName name="yu" localSheetId="25">'[3]Selected Indicators '!#REF!</definedName>
    <definedName name="yu" localSheetId="34">'[3]Selected Indicators '!#REF!</definedName>
    <definedName name="yu" localSheetId="37">'[3]Selected Indicators '!#REF!</definedName>
    <definedName name="yu" localSheetId="38">'[3]Selected Indicators '!#REF!</definedName>
    <definedName name="yu" localSheetId="9">'[3]Selected Indicators '!#REF!</definedName>
    <definedName name="yu" localSheetId="12">'[3]Selected Indicators '!#REF!</definedName>
    <definedName name="yu">'[3]Selected Indicators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4" i="53" l="1"/>
  <c r="AB4" i="53" s="1"/>
  <c r="Z14" i="53"/>
  <c r="Z4" i="53" s="1"/>
  <c r="Y14" i="53"/>
  <c r="Y4" i="53" s="1"/>
  <c r="X14" i="53"/>
  <c r="X4" i="53" s="1"/>
  <c r="V14" i="53"/>
  <c r="V4" i="53" s="1"/>
  <c r="U14" i="53"/>
  <c r="U4" i="53" s="1"/>
  <c r="T14" i="53"/>
  <c r="T4" i="53" s="1"/>
  <c r="AA11" i="53"/>
  <c r="S11" i="53"/>
  <c r="H11" i="53"/>
  <c r="S10" i="53"/>
  <c r="I10" i="53"/>
  <c r="AD8" i="53"/>
  <c r="AC8" i="53"/>
  <c r="AC4" i="53" s="1"/>
  <c r="BW4" i="53"/>
  <c r="BV4" i="53"/>
  <c r="BU4" i="53"/>
  <c r="BT4" i="53"/>
  <c r="BS4" i="53"/>
  <c r="BR4" i="53"/>
  <c r="BQ4" i="53"/>
  <c r="BP4" i="53"/>
  <c r="BO4" i="53"/>
  <c r="BN4" i="53"/>
  <c r="BM4" i="53"/>
  <c r="BL4" i="53"/>
  <c r="BK4" i="53"/>
  <c r="AE4" i="53"/>
  <c r="AD4" i="53"/>
  <c r="AA4" i="53"/>
  <c r="W4" i="53"/>
  <c r="S4" i="53"/>
  <c r="Q4" i="53"/>
  <c r="O4" i="53"/>
  <c r="N4" i="53"/>
  <c r="M4" i="53"/>
  <c r="L4" i="53"/>
  <c r="K4" i="53"/>
  <c r="J4" i="53"/>
  <c r="I4" i="53"/>
  <c r="G4" i="53"/>
  <c r="F4" i="53"/>
  <c r="E4" i="53"/>
  <c r="D4" i="53"/>
  <c r="C4" i="53"/>
  <c r="B4" i="53"/>
  <c r="S12" i="53" l="1"/>
  <c r="GM36" i="4"/>
  <c r="GN36" i="4"/>
  <c r="GL36" i="4"/>
  <c r="GC22" i="4"/>
  <c r="GD22" i="4"/>
  <c r="GE22" i="4"/>
  <c r="GF22" i="4"/>
  <c r="GG22" i="4"/>
  <c r="GH22" i="4"/>
  <c r="GI22" i="4"/>
  <c r="GJ22" i="4"/>
  <c r="GK22" i="4"/>
  <c r="GA22" i="4"/>
  <c r="GB22" i="4"/>
  <c r="FZ22" i="4"/>
  <c r="FH21" i="4"/>
  <c r="FI21" i="4"/>
  <c r="FJ21" i="4"/>
  <c r="FK21" i="4"/>
  <c r="FL21" i="4"/>
  <c r="FM21" i="4"/>
  <c r="FN21" i="4"/>
  <c r="FO21" i="4"/>
  <c r="FP21" i="4"/>
  <c r="FQ21" i="4"/>
  <c r="FR21" i="4"/>
  <c r="FS21" i="4"/>
  <c r="FT21" i="4"/>
  <c r="FU21" i="4"/>
  <c r="FV21" i="4"/>
  <c r="FW21" i="4"/>
  <c r="FX21" i="4"/>
  <c r="FY21" i="4"/>
  <c r="FZ21" i="4"/>
  <c r="GA21" i="4"/>
  <c r="GB21" i="4"/>
  <c r="GC21" i="4"/>
  <c r="GD21" i="4"/>
  <c r="GE21" i="4"/>
  <c r="GF21" i="4"/>
  <c r="GG21" i="4"/>
  <c r="GH21" i="4"/>
  <c r="GI21" i="4"/>
  <c r="GJ21" i="4"/>
  <c r="GK21" i="4"/>
  <c r="GL21" i="4"/>
  <c r="GM21" i="4"/>
  <c r="GN21" i="4"/>
  <c r="FG21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ET20" i="4"/>
  <c r="EU20" i="4"/>
  <c r="EV20" i="4"/>
  <c r="EW20" i="4"/>
  <c r="EX20" i="4"/>
  <c r="EY20" i="4"/>
  <c r="EZ20" i="4"/>
  <c r="FA20" i="4"/>
  <c r="FB20" i="4"/>
  <c r="FC20" i="4"/>
  <c r="FD20" i="4"/>
  <c r="FE20" i="4"/>
  <c r="FF20" i="4"/>
  <c r="FG20" i="4"/>
  <c r="FH20" i="4"/>
  <c r="FI20" i="4"/>
  <c r="FJ20" i="4"/>
  <c r="FK20" i="4"/>
  <c r="FL20" i="4"/>
  <c r="FM20" i="4"/>
  <c r="FN20" i="4"/>
  <c r="FO20" i="4"/>
  <c r="FP20" i="4"/>
  <c r="FQ20" i="4"/>
  <c r="FR20" i="4"/>
  <c r="FS20" i="4"/>
  <c r="FT20" i="4"/>
  <c r="FU20" i="4"/>
  <c r="FV20" i="4"/>
  <c r="FW20" i="4"/>
  <c r="FX20" i="4"/>
  <c r="FY20" i="4"/>
  <c r="FZ20" i="4"/>
  <c r="GA20" i="4"/>
  <c r="GB20" i="4"/>
  <c r="GC20" i="4"/>
  <c r="GD20" i="4"/>
  <c r="GE20" i="4"/>
  <c r="GF20" i="4"/>
  <c r="GG20" i="4"/>
  <c r="GH20" i="4"/>
  <c r="GI20" i="4"/>
  <c r="GJ20" i="4"/>
  <c r="GK20" i="4"/>
  <c r="GL20" i="4"/>
  <c r="GM20" i="4"/>
  <c r="GN20" i="4"/>
  <c r="BJ20" i="4"/>
  <c r="BI20" i="4"/>
  <c r="GM18" i="4"/>
  <c r="GN18" i="4"/>
  <c r="GL18" i="4"/>
  <c r="GN13" i="4"/>
  <c r="GN16" i="4" l="1"/>
  <c r="GM16" i="4"/>
  <c r="GL16" i="4"/>
  <c r="GM15" i="4"/>
  <c r="GN15" i="4"/>
  <c r="GL15" i="4"/>
  <c r="GL26" i="4" l="1" a="1"/>
  <c r="GL26" i="4" s="1"/>
  <c r="GL25" i="4" a="1"/>
  <c r="GL25" i="4" s="1"/>
  <c r="GL24" i="4" a="1"/>
  <c r="GL24" i="4" s="1"/>
  <c r="GM6" i="4"/>
  <c r="GN6" i="4"/>
  <c r="GL6" i="4"/>
  <c r="GN5" i="4"/>
  <c r="GM5" i="4"/>
  <c r="GL5" i="4"/>
  <c r="IT25" i="33" l="1"/>
  <c r="IS25" i="33"/>
  <c r="IR25" i="33"/>
  <c r="IQ25" i="33"/>
  <c r="IV26" i="32"/>
  <c r="IU26" i="32"/>
  <c r="IT26" i="32"/>
  <c r="IS26" i="32"/>
  <c r="IV11" i="32"/>
  <c r="IU11" i="32"/>
  <c r="IT11" i="32"/>
  <c r="IS11" i="32"/>
  <c r="HM14" i="31" l="1"/>
  <c r="HL14" i="31"/>
  <c r="GN14" i="4" s="1"/>
  <c r="HK14" i="31"/>
  <c r="GM14" i="4" s="1"/>
  <c r="HJ14" i="31"/>
  <c r="GL14" i="4" s="1"/>
  <c r="Z42" i="52"/>
  <c r="Y42" i="52"/>
  <c r="X42" i="52"/>
  <c r="W42" i="52"/>
  <c r="V42" i="52"/>
  <c r="U42" i="52"/>
  <c r="T42" i="52"/>
  <c r="S42" i="52"/>
  <c r="R42" i="52"/>
  <c r="Q42" i="52"/>
  <c r="P42" i="52"/>
  <c r="O42" i="52"/>
  <c r="N42" i="52"/>
  <c r="M42" i="52"/>
  <c r="L42" i="52"/>
  <c r="K42" i="52"/>
  <c r="J42" i="52"/>
  <c r="I42" i="52"/>
  <c r="H42" i="52"/>
  <c r="G42" i="52"/>
  <c r="F42" i="52"/>
  <c r="E42" i="52"/>
  <c r="D42" i="52"/>
  <c r="C42" i="52"/>
  <c r="B42" i="52"/>
  <c r="Z13" i="52"/>
  <c r="Y13" i="52"/>
  <c r="X13" i="52"/>
  <c r="W13" i="52"/>
  <c r="V13" i="52"/>
  <c r="U13" i="52"/>
  <c r="T13" i="52"/>
  <c r="S13" i="52"/>
  <c r="R13" i="52"/>
  <c r="Q13" i="52"/>
  <c r="P13" i="52"/>
  <c r="O13" i="52"/>
  <c r="N13" i="52"/>
  <c r="M13" i="52"/>
  <c r="L13" i="52"/>
  <c r="K13" i="52"/>
  <c r="J13" i="52"/>
  <c r="I13" i="52"/>
  <c r="H13" i="52"/>
  <c r="G13" i="52"/>
  <c r="F13" i="52"/>
  <c r="E13" i="52"/>
  <c r="D13" i="52"/>
  <c r="C13" i="52"/>
  <c r="B13" i="52"/>
  <c r="Z4" i="52"/>
  <c r="Y4" i="52"/>
  <c r="X4" i="52"/>
  <c r="W4" i="52"/>
  <c r="V4" i="52"/>
  <c r="U4" i="52"/>
  <c r="T4" i="52"/>
  <c r="S4" i="52"/>
  <c r="R4" i="52"/>
  <c r="Q4" i="52"/>
  <c r="Q59" i="52" s="1"/>
  <c r="P4" i="52"/>
  <c r="O4" i="52"/>
  <c r="N4" i="52"/>
  <c r="M4" i="52"/>
  <c r="L4" i="52"/>
  <c r="K4" i="52"/>
  <c r="J4" i="52"/>
  <c r="I4" i="52"/>
  <c r="H4" i="52"/>
  <c r="G4" i="52"/>
  <c r="F4" i="52"/>
  <c r="E4" i="52"/>
  <c r="E59" i="52" s="1"/>
  <c r="D4" i="52"/>
  <c r="C4" i="52"/>
  <c r="B4" i="52"/>
  <c r="FA29" i="51"/>
  <c r="EZ29" i="51"/>
  <c r="EY29" i="51"/>
  <c r="EX29" i="51"/>
  <c r="EW29" i="51"/>
  <c r="EV29" i="51"/>
  <c r="EU29" i="51"/>
  <c r="ET29" i="51"/>
  <c r="ES29" i="51"/>
  <c r="ER29" i="51"/>
  <c r="EQ29" i="51"/>
  <c r="EP29" i="51"/>
  <c r="FF4" i="51"/>
  <c r="FE4" i="51"/>
  <c r="FD4" i="51"/>
  <c r="FC4" i="51"/>
  <c r="FB4" i="51"/>
  <c r="FA4" i="51"/>
  <c r="EZ4" i="51"/>
  <c r="EY4" i="51"/>
  <c r="EX4" i="51"/>
  <c r="EW4" i="51"/>
  <c r="EV4" i="51"/>
  <c r="EU4" i="51"/>
  <c r="ET4" i="51"/>
  <c r="ES4" i="51"/>
  <c r="ER4" i="51"/>
  <c r="EQ4" i="51"/>
  <c r="EP4" i="51"/>
  <c r="EO4" i="51"/>
  <c r="EN4" i="51"/>
  <c r="EM4" i="51"/>
  <c r="EL4" i="51"/>
  <c r="EK4" i="51"/>
  <c r="EJ4" i="51"/>
  <c r="EI4" i="51"/>
  <c r="EH4" i="51"/>
  <c r="EG4" i="51"/>
  <c r="EF4" i="51"/>
  <c r="EE4" i="51"/>
  <c r="ED4" i="51"/>
  <c r="EC4" i="51"/>
  <c r="EB4" i="51"/>
  <c r="EA4" i="51"/>
  <c r="DZ4" i="51"/>
  <c r="DY4" i="51"/>
  <c r="DX4" i="51"/>
  <c r="DW4" i="51"/>
  <c r="DV4" i="51"/>
  <c r="DU4" i="51"/>
  <c r="DT4" i="51"/>
  <c r="DS4" i="51"/>
  <c r="DR4" i="51"/>
  <c r="DQ4" i="51"/>
  <c r="DP4" i="51"/>
  <c r="DO4" i="51"/>
  <c r="DN4" i="51"/>
  <c r="DM4" i="51"/>
  <c r="DL4" i="51"/>
  <c r="DK4" i="51"/>
  <c r="DJ4" i="51"/>
  <c r="DI4" i="51"/>
  <c r="DH4" i="51"/>
  <c r="DG4" i="51"/>
  <c r="DF4" i="51"/>
  <c r="DE4" i="51"/>
  <c r="DD4" i="51"/>
  <c r="DC4" i="51"/>
  <c r="DB4" i="51"/>
  <c r="DA4" i="51"/>
  <c r="CZ4" i="51"/>
  <c r="CY4" i="51"/>
  <c r="CX4" i="51"/>
  <c r="CW4" i="51"/>
  <c r="CV4" i="51"/>
  <c r="CU4" i="51"/>
  <c r="CT4" i="51"/>
  <c r="CS4" i="51"/>
  <c r="CR4" i="51"/>
  <c r="CQ4" i="51"/>
  <c r="CP4" i="51"/>
  <c r="CO4" i="51"/>
  <c r="CN4" i="51"/>
  <c r="CM4" i="51"/>
  <c r="CL4" i="51"/>
  <c r="CK4" i="51"/>
  <c r="CJ4" i="51"/>
  <c r="CI4" i="51"/>
  <c r="CH4" i="51"/>
  <c r="CG4" i="51"/>
  <c r="CF4" i="51"/>
  <c r="CE4" i="51"/>
  <c r="CD4" i="51"/>
  <c r="CC4" i="51"/>
  <c r="CB4" i="51"/>
  <c r="CA4" i="51"/>
  <c r="BZ4" i="51"/>
  <c r="BY4" i="51"/>
  <c r="BX4" i="51"/>
  <c r="BW4" i="51"/>
  <c r="BV4" i="51"/>
  <c r="BU4" i="51"/>
  <c r="BT4" i="51"/>
  <c r="BS4" i="51"/>
  <c r="BR4" i="51"/>
  <c r="BQ4" i="51"/>
  <c r="BP4" i="51"/>
  <c r="BO4" i="51"/>
  <c r="BN4" i="51"/>
  <c r="BM4" i="51"/>
  <c r="BL4" i="51"/>
  <c r="BK4" i="51"/>
  <c r="BJ4" i="51"/>
  <c r="BI4" i="51"/>
  <c r="BH4" i="51"/>
  <c r="BG4" i="51"/>
  <c r="BF4" i="51"/>
  <c r="BE4" i="51"/>
  <c r="BD4" i="51"/>
  <c r="BC4" i="51"/>
  <c r="BB4" i="51"/>
  <c r="BA4" i="51"/>
  <c r="AZ4" i="51"/>
  <c r="AY4" i="51"/>
  <c r="AX4" i="51"/>
  <c r="AW4" i="51"/>
  <c r="AV4" i="51"/>
  <c r="AU4" i="51"/>
  <c r="AT4" i="51"/>
  <c r="AS4" i="51"/>
  <c r="AR4" i="51"/>
  <c r="AQ4" i="51"/>
  <c r="AP4" i="51"/>
  <c r="AO4" i="51"/>
  <c r="AN4" i="51"/>
  <c r="AM4" i="51"/>
  <c r="AL4" i="51"/>
  <c r="AK4" i="51"/>
  <c r="AJ4" i="51"/>
  <c r="AI4" i="51"/>
  <c r="AH4" i="51"/>
  <c r="AG4" i="51"/>
  <c r="AF4" i="51"/>
  <c r="AE4" i="51"/>
  <c r="AD4" i="51"/>
  <c r="AC4" i="51"/>
  <c r="AB4" i="51"/>
  <c r="AA4" i="51"/>
  <c r="Z4" i="51"/>
  <c r="Y4" i="51"/>
  <c r="X4" i="51"/>
  <c r="W4" i="51"/>
  <c r="V4" i="51"/>
  <c r="U4" i="51"/>
  <c r="T4" i="51"/>
  <c r="S4" i="51"/>
  <c r="R4" i="51"/>
  <c r="Q4" i="51"/>
  <c r="P4" i="51"/>
  <c r="O4" i="51"/>
  <c r="N4" i="51"/>
  <c r="M4" i="51"/>
  <c r="L4" i="51"/>
  <c r="K4" i="51"/>
  <c r="J4" i="51"/>
  <c r="I4" i="51"/>
  <c r="H4" i="51"/>
  <c r="G4" i="51"/>
  <c r="F4" i="51"/>
  <c r="E4" i="51"/>
  <c r="D4" i="51"/>
  <c r="C4" i="51"/>
  <c r="B4" i="51"/>
  <c r="D59" i="52" l="1"/>
  <c r="P59" i="52"/>
  <c r="F59" i="52"/>
  <c r="R59" i="52"/>
  <c r="T59" i="52"/>
  <c r="I59" i="52"/>
  <c r="Y59" i="52"/>
  <c r="H59" i="52"/>
  <c r="L59" i="52"/>
  <c r="X59" i="52"/>
  <c r="M59" i="52"/>
  <c r="J59" i="52"/>
  <c r="V59" i="52"/>
  <c r="B59" i="52"/>
  <c r="N59" i="52"/>
  <c r="U59" i="52"/>
  <c r="Z59" i="52"/>
  <c r="K59" i="52"/>
  <c r="W59" i="52"/>
  <c r="G59" i="52"/>
  <c r="S59" i="52"/>
  <c r="C59" i="52"/>
  <c r="O59" i="52"/>
  <c r="GP7" i="11" l="1"/>
  <c r="GO7" i="11"/>
  <c r="GN7" i="11"/>
  <c r="GP4" i="11"/>
  <c r="GO4" i="11"/>
  <c r="GN4" i="11"/>
  <c r="GQ9" i="9"/>
  <c r="GQ18" i="9" s="1"/>
  <c r="GP9" i="9"/>
  <c r="GP18" i="9" s="1"/>
  <c r="GO9" i="9"/>
  <c r="GO18" i="9" s="1"/>
  <c r="GQ4" i="9"/>
  <c r="GP4" i="9"/>
  <c r="GO4" i="9"/>
  <c r="GM4" i="9"/>
  <c r="GM12" i="8"/>
  <c r="GL12" i="8"/>
  <c r="GK12" i="8"/>
  <c r="GK17" i="8" s="1"/>
  <c r="GM8" i="8"/>
  <c r="GM17" i="8" s="1"/>
  <c r="GL8" i="8"/>
  <c r="GL17" i="8" s="1"/>
  <c r="GK8" i="8"/>
  <c r="GM4" i="8"/>
  <c r="GL4" i="8"/>
  <c r="GK4" i="8"/>
  <c r="GD12" i="7"/>
  <c r="GD5" i="7"/>
  <c r="GF5" i="7"/>
  <c r="GF12" i="7" s="1"/>
  <c r="GE5" i="7"/>
  <c r="GE12" i="7" s="1"/>
  <c r="GG18" i="6"/>
  <c r="GI10" i="6"/>
  <c r="GH10" i="6"/>
  <c r="GG10" i="6"/>
  <c r="GG4" i="6"/>
  <c r="GI4" i="6"/>
  <c r="GH4" i="6"/>
  <c r="LP25" i="5"/>
  <c r="LP26" i="5"/>
  <c r="LO26" i="5"/>
  <c r="LO25" i="5"/>
  <c r="LN26" i="5"/>
  <c r="LN25" i="5"/>
  <c r="LP19" i="5"/>
  <c r="LO19" i="5"/>
  <c r="LN19" i="5"/>
  <c r="LN7" i="5"/>
  <c r="LP7" i="5"/>
  <c r="LO8" i="5"/>
  <c r="LO7" i="5" s="1"/>
  <c r="LO13" i="5" s="1"/>
  <c r="LN8" i="5"/>
  <c r="LP4" i="5"/>
  <c r="LO4" i="5"/>
  <c r="LN4" i="5"/>
  <c r="GH18" i="6" l="1"/>
  <c r="LP13" i="5"/>
  <c r="LN13" i="5"/>
  <c r="GI18" i="6"/>
  <c r="F233" i="12"/>
  <c r="F232" i="12"/>
  <c r="GM7" i="11"/>
  <c r="GM4" i="11"/>
  <c r="GN9" i="9"/>
  <c r="GN4" i="9"/>
  <c r="GJ12" i="8"/>
  <c r="GJ4" i="8"/>
  <c r="GJ17" i="8" s="1"/>
  <c r="GC5" i="7"/>
  <c r="GC12" i="7" s="1"/>
  <c r="GF4" i="6"/>
  <c r="GF18" i="6" s="1"/>
  <c r="LM26" i="5"/>
  <c r="LM25" i="5"/>
  <c r="LM19" i="5"/>
  <c r="LM7" i="5"/>
  <c r="LM4" i="5"/>
  <c r="LM13" i="5" s="1"/>
  <c r="HK93" i="21"/>
  <c r="GD37" i="21"/>
  <c r="GN18" i="9" l="1"/>
  <c r="IS7" i="23"/>
  <c r="IS9" i="23"/>
  <c r="IS8" i="23"/>
  <c r="IS6" i="23"/>
  <c r="IP5" i="23"/>
  <c r="IQ5" i="23"/>
  <c r="IO5" i="23"/>
  <c r="IL5" i="23"/>
  <c r="IM5" i="23"/>
  <c r="IK5" i="23"/>
  <c r="IH5" i="23"/>
  <c r="II5" i="23"/>
  <c r="IG5" i="23"/>
  <c r="IE5" i="23"/>
  <c r="ID5" i="23"/>
  <c r="IC5" i="23"/>
  <c r="GA36" i="4"/>
  <c r="JD6" i="23"/>
  <c r="HL30" i="20"/>
  <c r="IN5" i="23" l="1"/>
  <c r="IR5" i="23"/>
  <c r="IJ5" i="23"/>
  <c r="IF5" i="23"/>
  <c r="IS5" i="23" l="1"/>
  <c r="CW22" i="34"/>
  <c r="IQ26" i="32"/>
  <c r="IR26" i="32"/>
  <c r="II4" i="32"/>
  <c r="IR4" i="32" s="1"/>
  <c r="HH6" i="31"/>
  <c r="HI6" i="31" s="1"/>
  <c r="HG4" i="31"/>
  <c r="HG14" i="31" s="1"/>
  <c r="GK14" i="4" s="1"/>
  <c r="IW22" i="23"/>
  <c r="JI24" i="23"/>
  <c r="IW24" i="23"/>
  <c r="IW25" i="23"/>
  <c r="JD23" i="23"/>
  <c r="JF23" i="23"/>
  <c r="JG23" i="23"/>
  <c r="JH23" i="23"/>
  <c r="JH17" i="22"/>
  <c r="JH31" i="22" s="1"/>
  <c r="JG17" i="22"/>
  <c r="JG31" i="22" s="1"/>
  <c r="JF17" i="22"/>
  <c r="JF31" i="22" s="1"/>
  <c r="JH4" i="22"/>
  <c r="JH30" i="22" s="1"/>
  <c r="JG4" i="22"/>
  <c r="JG30" i="22" s="1"/>
  <c r="JF4" i="22"/>
  <c r="JF30" i="22" s="1"/>
  <c r="JF32" i="22" s="1"/>
  <c r="JF4" i="23" s="1"/>
  <c r="JD30" i="22"/>
  <c r="JD17" i="22"/>
  <c r="JD31" i="22" s="1"/>
  <c r="JC17" i="22"/>
  <c r="JC31" i="22" s="1"/>
  <c r="JB17" i="22"/>
  <c r="JB31" i="22" s="1"/>
  <c r="JD4" i="22"/>
  <c r="JC4" i="22"/>
  <c r="JC30" i="22" s="1"/>
  <c r="JB4" i="22"/>
  <c r="JB30" i="22" s="1"/>
  <c r="IZ17" i="22"/>
  <c r="IZ31" i="22" s="1"/>
  <c r="IY17" i="22"/>
  <c r="IY31" i="22" s="1"/>
  <c r="IX17" i="22"/>
  <c r="IX31" i="22" s="1"/>
  <c r="IZ4" i="22"/>
  <c r="IZ30" i="22" s="1"/>
  <c r="IY4" i="22"/>
  <c r="IY30" i="22" s="1"/>
  <c r="IX4" i="22"/>
  <c r="IX30" i="22" s="1"/>
  <c r="IV17" i="22"/>
  <c r="IV31" i="22" s="1"/>
  <c r="IV4" i="22"/>
  <c r="IV30" i="22" s="1"/>
  <c r="IU17" i="22"/>
  <c r="IU31" i="22" s="1"/>
  <c r="IU4" i="22"/>
  <c r="IU30" i="22" s="1"/>
  <c r="IU32" i="22" s="1"/>
  <c r="IU4" i="23" s="1"/>
  <c r="CB25" i="33"/>
  <c r="CB20" i="33"/>
  <c r="CB17" i="33"/>
  <c r="CB18" i="33"/>
  <c r="CB16" i="33"/>
  <c r="HH4" i="31" l="1"/>
  <c r="HH14" i="31" s="1"/>
  <c r="JH32" i="22"/>
  <c r="JH4" i="23" s="1"/>
  <c r="IV32" i="22"/>
  <c r="IV4" i="23" s="1"/>
  <c r="IZ32" i="22"/>
  <c r="IZ4" i="23" s="1"/>
  <c r="JB32" i="22"/>
  <c r="JB4" i="23" s="1"/>
  <c r="IX32" i="22"/>
  <c r="IX4" i="23" s="1"/>
  <c r="JD32" i="22"/>
  <c r="JD4" i="23" s="1"/>
  <c r="JC32" i="22"/>
  <c r="JC4" i="23" s="1"/>
  <c r="JC22" i="23" s="1"/>
  <c r="JC23" i="23" s="1"/>
  <c r="IY32" i="22"/>
  <c r="IY4" i="23" s="1"/>
  <c r="JA4" i="23" s="1"/>
  <c r="JA4" i="22"/>
  <c r="JG32" i="22"/>
  <c r="JG4" i="23" s="1"/>
  <c r="JI4" i="23" s="1"/>
  <c r="IO19" i="33"/>
  <c r="IK19" i="33"/>
  <c r="IG19" i="33"/>
  <c r="IC19" i="33"/>
  <c r="HX19" i="33"/>
  <c r="HT19" i="33"/>
  <c r="HP19" i="33"/>
  <c r="J16" i="36"/>
  <c r="CW55" i="34"/>
  <c r="CW46" i="34"/>
  <c r="CR46" i="34"/>
  <c r="CW45" i="34"/>
  <c r="CW44" i="34"/>
  <c r="CW38" i="34"/>
  <c r="CR38" i="34"/>
  <c r="CW37" i="34"/>
  <c r="CW36" i="34"/>
  <c r="CW34" i="34"/>
  <c r="CR34" i="34"/>
  <c r="CW33" i="34"/>
  <c r="CW32" i="34"/>
  <c r="CW31" i="34"/>
  <c r="CW30" i="34"/>
  <c r="CW29" i="34"/>
  <c r="CW28" i="34"/>
  <c r="CW26" i="34"/>
  <c r="CR26" i="34"/>
  <c r="CW25" i="34"/>
  <c r="CW24" i="34"/>
  <c r="CR22" i="34"/>
  <c r="CW21" i="34"/>
  <c r="CW20" i="34"/>
  <c r="CW18" i="34"/>
  <c r="CR18" i="34"/>
  <c r="CW17" i="34"/>
  <c r="CW16" i="34"/>
  <c r="CW14" i="34"/>
  <c r="CR14" i="34"/>
  <c r="CW13" i="34"/>
  <c r="CW12" i="34"/>
  <c r="CW10" i="34"/>
  <c r="CR10" i="34"/>
  <c r="CW9" i="34"/>
  <c r="CW8" i="34"/>
  <c r="CW6" i="34"/>
  <c r="CR6" i="34"/>
  <c r="CW5" i="34"/>
  <c r="CW4" i="34"/>
  <c r="IN25" i="33"/>
  <c r="IM25" i="33"/>
  <c r="IL25" i="33"/>
  <c r="IJ25" i="33"/>
  <c r="II25" i="33"/>
  <c r="IH25" i="33"/>
  <c r="IF25" i="33"/>
  <c r="IE25" i="33"/>
  <c r="ID25" i="33"/>
  <c r="IB25" i="33"/>
  <c r="IA25" i="33"/>
  <c r="HZ25" i="33"/>
  <c r="HX25" i="33"/>
  <c r="HS25" i="33"/>
  <c r="HR25" i="33"/>
  <c r="HQ25" i="33"/>
  <c r="HO25" i="33"/>
  <c r="HN25" i="33"/>
  <c r="HM25" i="33"/>
  <c r="HK25" i="33"/>
  <c r="HJ25" i="33"/>
  <c r="HI25" i="33"/>
  <c r="HG25" i="33"/>
  <c r="HC25" i="33"/>
  <c r="GY25" i="33"/>
  <c r="GU25" i="33"/>
  <c r="GP25" i="33"/>
  <c r="GQ25" i="33" s="1"/>
  <c r="FY25" i="33"/>
  <c r="FU25" i="33"/>
  <c r="FQ25" i="33"/>
  <c r="FM25" i="33"/>
  <c r="FH25" i="33"/>
  <c r="FD25" i="33"/>
  <c r="EZ25" i="33"/>
  <c r="EV25" i="33"/>
  <c r="IO24" i="33"/>
  <c r="IK24" i="33"/>
  <c r="IG24" i="33"/>
  <c r="IC24" i="33"/>
  <c r="HX24" i="33"/>
  <c r="HT24" i="33"/>
  <c r="HP24" i="33"/>
  <c r="HL24" i="33"/>
  <c r="HG24" i="33"/>
  <c r="HC24" i="33"/>
  <c r="GY24" i="33"/>
  <c r="GU24" i="33"/>
  <c r="GP24" i="33"/>
  <c r="GL24" i="33"/>
  <c r="GH24" i="33"/>
  <c r="GD24" i="33"/>
  <c r="FY24" i="33"/>
  <c r="FU24" i="33"/>
  <c r="FQ24" i="33"/>
  <c r="FM24" i="33"/>
  <c r="FH24" i="33"/>
  <c r="FD24" i="33"/>
  <c r="EZ24" i="33"/>
  <c r="EV24" i="33"/>
  <c r="IO23" i="33"/>
  <c r="IK23" i="33"/>
  <c r="IG23" i="33"/>
  <c r="IC23" i="33"/>
  <c r="HX23" i="33"/>
  <c r="HT23" i="33"/>
  <c r="HP23" i="33"/>
  <c r="HL23" i="33"/>
  <c r="HG23" i="33"/>
  <c r="HC23" i="33"/>
  <c r="GY23" i="33"/>
  <c r="GU23" i="33"/>
  <c r="GP23" i="33"/>
  <c r="GL23" i="33"/>
  <c r="GH23" i="33"/>
  <c r="GD23" i="33"/>
  <c r="FY23" i="33"/>
  <c r="FU23" i="33"/>
  <c r="FQ23" i="33"/>
  <c r="FM23" i="33"/>
  <c r="FH23" i="33"/>
  <c r="FD23" i="33"/>
  <c r="EZ23" i="33"/>
  <c r="EV23" i="33"/>
  <c r="IO22" i="33"/>
  <c r="IK22" i="33"/>
  <c r="IG22" i="33"/>
  <c r="IC22" i="33"/>
  <c r="HX22" i="33"/>
  <c r="HT22" i="33"/>
  <c r="HP22" i="33"/>
  <c r="HL22" i="33"/>
  <c r="HG22" i="33"/>
  <c r="HC22" i="33"/>
  <c r="GY22" i="33"/>
  <c r="GU22" i="33"/>
  <c r="GP22" i="33"/>
  <c r="GL22" i="33"/>
  <c r="GH22" i="33"/>
  <c r="GD22" i="33"/>
  <c r="FY22" i="33"/>
  <c r="FU22" i="33"/>
  <c r="FQ22" i="33"/>
  <c r="FM22" i="33"/>
  <c r="FH22" i="33"/>
  <c r="FD22" i="33"/>
  <c r="EZ22" i="33"/>
  <c r="EV22" i="33"/>
  <c r="IO21" i="33"/>
  <c r="IK21" i="33"/>
  <c r="IG21" i="33"/>
  <c r="IC21" i="33"/>
  <c r="HX21" i="33"/>
  <c r="HT21" i="33"/>
  <c r="HP21" i="33"/>
  <c r="HL21" i="33"/>
  <c r="HG21" i="33"/>
  <c r="HC21" i="33"/>
  <c r="GY21" i="33"/>
  <c r="GU21" i="33"/>
  <c r="GP21" i="33"/>
  <c r="GL21" i="33"/>
  <c r="GH21" i="33"/>
  <c r="GD21" i="33"/>
  <c r="FY21" i="33"/>
  <c r="FU21" i="33"/>
  <c r="FQ21" i="33"/>
  <c r="FM21" i="33"/>
  <c r="FH21" i="33"/>
  <c r="FD21" i="33"/>
  <c r="EZ21" i="33"/>
  <c r="EV21" i="33"/>
  <c r="IO20" i="33"/>
  <c r="IK20" i="33"/>
  <c r="IG20" i="33"/>
  <c r="IC20" i="33"/>
  <c r="HX20" i="33"/>
  <c r="HT20" i="33"/>
  <c r="HP20" i="33"/>
  <c r="HL20" i="33"/>
  <c r="HG20" i="33"/>
  <c r="HC20" i="33"/>
  <c r="GY20" i="33"/>
  <c r="GU20" i="33"/>
  <c r="GP20" i="33"/>
  <c r="GL20" i="33"/>
  <c r="GH20" i="33"/>
  <c r="GD20" i="33"/>
  <c r="FY20" i="33"/>
  <c r="FU20" i="33"/>
  <c r="FQ20" i="33"/>
  <c r="FM20" i="33"/>
  <c r="FH20" i="33"/>
  <c r="FD20" i="33"/>
  <c r="EZ20" i="33"/>
  <c r="EV20" i="33"/>
  <c r="IO18" i="33"/>
  <c r="IK18" i="33"/>
  <c r="IG18" i="33"/>
  <c r="IC18" i="33"/>
  <c r="HX18" i="33"/>
  <c r="HT18" i="33"/>
  <c r="HP18" i="33"/>
  <c r="HL18" i="33"/>
  <c r="HG18" i="33"/>
  <c r="HC18" i="33"/>
  <c r="GY18" i="33"/>
  <c r="GU18" i="33"/>
  <c r="GP18" i="33"/>
  <c r="GL18" i="33"/>
  <c r="GH18" i="33"/>
  <c r="GD18" i="33"/>
  <c r="FY18" i="33"/>
  <c r="FU18" i="33"/>
  <c r="FQ18" i="33"/>
  <c r="FM18" i="33"/>
  <c r="FH18" i="33"/>
  <c r="FD18" i="33"/>
  <c r="EZ18" i="33"/>
  <c r="EV18" i="33"/>
  <c r="IO17" i="33"/>
  <c r="IK17" i="33"/>
  <c r="IG17" i="33"/>
  <c r="IC17" i="33"/>
  <c r="HX17" i="33"/>
  <c r="HT17" i="33"/>
  <c r="HP17" i="33"/>
  <c r="HL17" i="33"/>
  <c r="HG17" i="33"/>
  <c r="HC17" i="33"/>
  <c r="GY17" i="33"/>
  <c r="GU17" i="33"/>
  <c r="GP17" i="33"/>
  <c r="GL17" i="33"/>
  <c r="GH17" i="33"/>
  <c r="GD17" i="33"/>
  <c r="FY17" i="33"/>
  <c r="FU17" i="33"/>
  <c r="FQ17" i="33"/>
  <c r="FM17" i="33"/>
  <c r="FH17" i="33"/>
  <c r="FD17" i="33"/>
  <c r="EZ17" i="33"/>
  <c r="EV17" i="33"/>
  <c r="IO16" i="33"/>
  <c r="IK16" i="33"/>
  <c r="IG16" i="33"/>
  <c r="IC16" i="33"/>
  <c r="HX16" i="33"/>
  <c r="HT16" i="33"/>
  <c r="HP16" i="33"/>
  <c r="HL16" i="33"/>
  <c r="HG16" i="33"/>
  <c r="HC16" i="33"/>
  <c r="GY16" i="33"/>
  <c r="GU16" i="33"/>
  <c r="GP16" i="33"/>
  <c r="GL16" i="33"/>
  <c r="GH16" i="33"/>
  <c r="GD16" i="33"/>
  <c r="FY16" i="33"/>
  <c r="FU16" i="33"/>
  <c r="FQ16" i="33"/>
  <c r="FM16" i="33"/>
  <c r="FH16" i="33"/>
  <c r="FD16" i="33"/>
  <c r="EZ16" i="33"/>
  <c r="EV16" i="33"/>
  <c r="HX9" i="33"/>
  <c r="HT9" i="33"/>
  <c r="HP9" i="33"/>
  <c r="HL9" i="33"/>
  <c r="HG9" i="33"/>
  <c r="HC9" i="33"/>
  <c r="GY9" i="33"/>
  <c r="GU9" i="33"/>
  <c r="GP9" i="33"/>
  <c r="GL9" i="33"/>
  <c r="GH9" i="33"/>
  <c r="GD9" i="33"/>
  <c r="FY9" i="33"/>
  <c r="FU9" i="33"/>
  <c r="FQ9" i="33"/>
  <c r="FM9" i="33"/>
  <c r="FH9" i="33"/>
  <c r="FD9" i="33"/>
  <c r="EZ9" i="33"/>
  <c r="EV9" i="33"/>
  <c r="HX8" i="33"/>
  <c r="HT8" i="33"/>
  <c r="HP8" i="33"/>
  <c r="HL8" i="33"/>
  <c r="HG8" i="33"/>
  <c r="HC8" i="33"/>
  <c r="GY8" i="33"/>
  <c r="GU8" i="33"/>
  <c r="GP8" i="33"/>
  <c r="GL8" i="33"/>
  <c r="GH8" i="33"/>
  <c r="GD8" i="33"/>
  <c r="FY8" i="33"/>
  <c r="FU8" i="33"/>
  <c r="FQ8" i="33"/>
  <c r="FM8" i="33"/>
  <c r="FH8" i="33"/>
  <c r="FD8" i="33"/>
  <c r="EZ8" i="33"/>
  <c r="EV8" i="33"/>
  <c r="HX7" i="33"/>
  <c r="HT7" i="33"/>
  <c r="HP7" i="33"/>
  <c r="HL7" i="33"/>
  <c r="HG7" i="33"/>
  <c r="HC7" i="33"/>
  <c r="GY7" i="33"/>
  <c r="GU7" i="33"/>
  <c r="GP7" i="33"/>
  <c r="GL7" i="33"/>
  <c r="GH7" i="33"/>
  <c r="GD7" i="33"/>
  <c r="FY7" i="33"/>
  <c r="FU7" i="33"/>
  <c r="FQ7" i="33"/>
  <c r="FM7" i="33"/>
  <c r="FH7" i="33"/>
  <c r="FD7" i="33"/>
  <c r="EZ7" i="33"/>
  <c r="EV7" i="33"/>
  <c r="HX6" i="33"/>
  <c r="HT6" i="33"/>
  <c r="HP6" i="33"/>
  <c r="HL6" i="33"/>
  <c r="HG6" i="33"/>
  <c r="HC6" i="33"/>
  <c r="GY6" i="33"/>
  <c r="GU6" i="33"/>
  <c r="GP6" i="33"/>
  <c r="GL6" i="33"/>
  <c r="GH6" i="33"/>
  <c r="GD6" i="33"/>
  <c r="FY6" i="33"/>
  <c r="FU6" i="33"/>
  <c r="FQ6" i="33"/>
  <c r="FM6" i="33"/>
  <c r="FH6" i="33"/>
  <c r="FD6" i="33"/>
  <c r="EZ6" i="33"/>
  <c r="EV6" i="33"/>
  <c r="HX5" i="33"/>
  <c r="HT5" i="33"/>
  <c r="HP5" i="33"/>
  <c r="HL5" i="33"/>
  <c r="HG5" i="33"/>
  <c r="HC5" i="33"/>
  <c r="GY5" i="33"/>
  <c r="GU5" i="33"/>
  <c r="GP5" i="33"/>
  <c r="GL5" i="33"/>
  <c r="GH5" i="33"/>
  <c r="GD5" i="33"/>
  <c r="FY5" i="33"/>
  <c r="FU5" i="33"/>
  <c r="FQ5" i="33"/>
  <c r="FM5" i="33"/>
  <c r="FH5" i="33"/>
  <c r="FD5" i="33"/>
  <c r="EZ5" i="33"/>
  <c r="EV5" i="33"/>
  <c r="HX4" i="33"/>
  <c r="HT4" i="33"/>
  <c r="HP4" i="33"/>
  <c r="HL4" i="33"/>
  <c r="HG4" i="33"/>
  <c r="HC4" i="33"/>
  <c r="GY4" i="33"/>
  <c r="GU4" i="33"/>
  <c r="GP4" i="33"/>
  <c r="GL4" i="33"/>
  <c r="GH4" i="33"/>
  <c r="GD4" i="33"/>
  <c r="FY4" i="33"/>
  <c r="FU4" i="33"/>
  <c r="FQ4" i="33"/>
  <c r="FM4" i="33"/>
  <c r="FH4" i="33"/>
  <c r="FD4" i="33"/>
  <c r="EZ4" i="33"/>
  <c r="EV4" i="33"/>
  <c r="IP26" i="32"/>
  <c r="IO26" i="32"/>
  <c r="IN26" i="32"/>
  <c r="IM26" i="32"/>
  <c r="IL26" i="32"/>
  <c r="IK26" i="32"/>
  <c r="IJ26" i="32"/>
  <c r="II26" i="32"/>
  <c r="IH26" i="32"/>
  <c r="IG26" i="32"/>
  <c r="IF26" i="32"/>
  <c r="IE26" i="32"/>
  <c r="ID26" i="32"/>
  <c r="IC26" i="32"/>
  <c r="IB26" i="32"/>
  <c r="HZ26" i="32"/>
  <c r="HU26" i="32"/>
  <c r="HT26" i="32"/>
  <c r="HS26" i="32"/>
  <c r="HQ26" i="32"/>
  <c r="HP26" i="32"/>
  <c r="HO26" i="32"/>
  <c r="HM26" i="32"/>
  <c r="HL26" i="32"/>
  <c r="HK26" i="32"/>
  <c r="HI26" i="32"/>
  <c r="HJ26" i="32" s="1"/>
  <c r="HE26" i="32"/>
  <c r="HA26" i="32"/>
  <c r="GW26" i="32"/>
  <c r="GR26" i="32"/>
  <c r="GN26" i="32"/>
  <c r="GJ26" i="32"/>
  <c r="GF26" i="32"/>
  <c r="GA26" i="32"/>
  <c r="FW26" i="32"/>
  <c r="FS26" i="32"/>
  <c r="FO26" i="32"/>
  <c r="FJ26" i="32"/>
  <c r="FF26" i="32"/>
  <c r="FB26" i="32"/>
  <c r="EX26" i="32"/>
  <c r="HZ25" i="32"/>
  <c r="HV25" i="32"/>
  <c r="HR25" i="32"/>
  <c r="HN25" i="32"/>
  <c r="HI25" i="32"/>
  <c r="HE25" i="32"/>
  <c r="HA25" i="32"/>
  <c r="GW25" i="32"/>
  <c r="GR25" i="32"/>
  <c r="GN25" i="32"/>
  <c r="GJ25" i="32"/>
  <c r="GF25" i="32"/>
  <c r="GA25" i="32"/>
  <c r="FW25" i="32"/>
  <c r="FS25" i="32"/>
  <c r="FO25" i="32"/>
  <c r="FJ25" i="32"/>
  <c r="FF25" i="32"/>
  <c r="FB25" i="32"/>
  <c r="EX25" i="32"/>
  <c r="HZ24" i="32"/>
  <c r="HV24" i="32"/>
  <c r="HR24" i="32"/>
  <c r="HN24" i="32"/>
  <c r="HI24" i="32"/>
  <c r="HE24" i="32"/>
  <c r="HA24" i="32"/>
  <c r="GW24" i="32"/>
  <c r="GR24" i="32"/>
  <c r="GN24" i="32"/>
  <c r="GJ24" i="32"/>
  <c r="GF24" i="32"/>
  <c r="GA24" i="32"/>
  <c r="FW24" i="32"/>
  <c r="FS24" i="32"/>
  <c r="FO24" i="32"/>
  <c r="FJ24" i="32"/>
  <c r="FF24" i="32"/>
  <c r="FB24" i="32"/>
  <c r="EX24" i="32"/>
  <c r="HZ23" i="32"/>
  <c r="HV23" i="32"/>
  <c r="HR23" i="32"/>
  <c r="HN23" i="32"/>
  <c r="HI23" i="32"/>
  <c r="HE23" i="32"/>
  <c r="HA23" i="32"/>
  <c r="GW23" i="32"/>
  <c r="GR23" i="32"/>
  <c r="GN23" i="32"/>
  <c r="GJ23" i="32"/>
  <c r="GF23" i="32"/>
  <c r="GA23" i="32"/>
  <c r="FW23" i="32"/>
  <c r="FS23" i="32"/>
  <c r="FO23" i="32"/>
  <c r="FJ23" i="32"/>
  <c r="FF23" i="32"/>
  <c r="FB23" i="32"/>
  <c r="EX23" i="32"/>
  <c r="HZ22" i="32"/>
  <c r="HV22" i="32"/>
  <c r="HR22" i="32"/>
  <c r="HN22" i="32"/>
  <c r="HI22" i="32"/>
  <c r="HE22" i="32"/>
  <c r="HA22" i="32"/>
  <c r="GW22" i="32"/>
  <c r="GR22" i="32"/>
  <c r="GN22" i="32"/>
  <c r="GJ22" i="32"/>
  <c r="GF22" i="32"/>
  <c r="GA22" i="32"/>
  <c r="FW22" i="32"/>
  <c r="FS22" i="32"/>
  <c r="FO22" i="32"/>
  <c r="FJ22" i="32"/>
  <c r="FF22" i="32"/>
  <c r="FB22" i="32"/>
  <c r="EX22" i="32"/>
  <c r="HZ21" i="32"/>
  <c r="HV21" i="32"/>
  <c r="HR21" i="32"/>
  <c r="HN21" i="32"/>
  <c r="HI21" i="32"/>
  <c r="HE21" i="32"/>
  <c r="HA21" i="32"/>
  <c r="GW21" i="32"/>
  <c r="GR21" i="32"/>
  <c r="GN21" i="32"/>
  <c r="GJ21" i="32"/>
  <c r="GF21" i="32"/>
  <c r="GA21" i="32"/>
  <c r="FW21" i="32"/>
  <c r="FS21" i="32"/>
  <c r="FO21" i="32"/>
  <c r="FJ21" i="32"/>
  <c r="FF21" i="32"/>
  <c r="FB21" i="32"/>
  <c r="EX21" i="32"/>
  <c r="HZ20" i="32"/>
  <c r="HV20" i="32"/>
  <c r="HR20" i="32"/>
  <c r="HN20" i="32"/>
  <c r="HI20" i="32"/>
  <c r="HE20" i="32"/>
  <c r="HA20" i="32"/>
  <c r="GW20" i="32"/>
  <c r="GR20" i="32"/>
  <c r="GN20" i="32"/>
  <c r="GJ20" i="32"/>
  <c r="GF20" i="32"/>
  <c r="GA20" i="32"/>
  <c r="FW20" i="32"/>
  <c r="FS20" i="32"/>
  <c r="FO20" i="32"/>
  <c r="FJ20" i="32"/>
  <c r="FF20" i="32"/>
  <c r="FB20" i="32"/>
  <c r="EX20" i="32"/>
  <c r="HZ19" i="32"/>
  <c r="HV19" i="32"/>
  <c r="HR19" i="32"/>
  <c r="HN19" i="32"/>
  <c r="HI19" i="32"/>
  <c r="HE19" i="32"/>
  <c r="HA19" i="32"/>
  <c r="GW19" i="32"/>
  <c r="GR19" i="32"/>
  <c r="GN19" i="32"/>
  <c r="GJ19" i="32"/>
  <c r="GF19" i="32"/>
  <c r="GA19" i="32"/>
  <c r="FW19" i="32"/>
  <c r="FS19" i="32"/>
  <c r="FO19" i="32"/>
  <c r="FJ19" i="32"/>
  <c r="FF19" i="32"/>
  <c r="FB19" i="32"/>
  <c r="EX19" i="32"/>
  <c r="IR11" i="32"/>
  <c r="IQ11" i="32"/>
  <c r="IP11" i="32"/>
  <c r="IO11" i="32"/>
  <c r="IN11" i="32"/>
  <c r="IM11" i="32"/>
  <c r="IL11" i="32"/>
  <c r="IK11" i="32"/>
  <c r="IJ11" i="32"/>
  <c r="II11" i="32"/>
  <c r="IH11" i="32"/>
  <c r="IG11" i="32"/>
  <c r="IF11" i="32"/>
  <c r="IE11" i="32"/>
  <c r="ID11" i="32"/>
  <c r="IC11" i="32"/>
  <c r="IB11" i="32"/>
  <c r="HZ11" i="32"/>
  <c r="HU11" i="32"/>
  <c r="HT11" i="32"/>
  <c r="HS11" i="32"/>
  <c r="HQ11" i="32"/>
  <c r="HP11" i="32"/>
  <c r="HO11" i="32"/>
  <c r="HM11" i="32"/>
  <c r="HL11" i="32"/>
  <c r="HK11" i="32"/>
  <c r="HI11" i="32"/>
  <c r="HE11" i="32"/>
  <c r="HA11" i="32"/>
  <c r="GW11" i="32"/>
  <c r="GR11" i="32"/>
  <c r="GN11" i="32"/>
  <c r="GJ11" i="32"/>
  <c r="GF11" i="32"/>
  <c r="GA11" i="32"/>
  <c r="FW11" i="32"/>
  <c r="FS11" i="32"/>
  <c r="FO11" i="32"/>
  <c r="FJ11" i="32"/>
  <c r="FF11" i="32"/>
  <c r="FB11" i="32"/>
  <c r="EX11" i="32"/>
  <c r="HZ10" i="32"/>
  <c r="HV10" i="32"/>
  <c r="HR10" i="32"/>
  <c r="HN10" i="32"/>
  <c r="HI10" i="32"/>
  <c r="HE10" i="32"/>
  <c r="HA10" i="32"/>
  <c r="GW10" i="32"/>
  <c r="GR10" i="32"/>
  <c r="GN10" i="32"/>
  <c r="GJ10" i="32"/>
  <c r="GF10" i="32"/>
  <c r="GA10" i="32"/>
  <c r="FW10" i="32"/>
  <c r="FS10" i="32"/>
  <c r="FO10" i="32"/>
  <c r="FJ10" i="32"/>
  <c r="FF10" i="32"/>
  <c r="FB10" i="32"/>
  <c r="EX10" i="32"/>
  <c r="HZ9" i="32"/>
  <c r="HV9" i="32"/>
  <c r="HR9" i="32"/>
  <c r="HN9" i="32"/>
  <c r="HI9" i="32"/>
  <c r="HE9" i="32"/>
  <c r="HA9" i="32"/>
  <c r="GW9" i="32"/>
  <c r="GR9" i="32"/>
  <c r="GN9" i="32"/>
  <c r="GJ9" i="32"/>
  <c r="GF9" i="32"/>
  <c r="GA9" i="32"/>
  <c r="FW9" i="32"/>
  <c r="FS9" i="32"/>
  <c r="FO9" i="32"/>
  <c r="FJ9" i="32"/>
  <c r="FF9" i="32"/>
  <c r="FB9" i="32"/>
  <c r="EX9" i="32"/>
  <c r="HZ8" i="32"/>
  <c r="HV8" i="32"/>
  <c r="HR8" i="32"/>
  <c r="HN8" i="32"/>
  <c r="HI8" i="32"/>
  <c r="HE8" i="32"/>
  <c r="HA8" i="32"/>
  <c r="GW8" i="32"/>
  <c r="GR8" i="32"/>
  <c r="GN8" i="32"/>
  <c r="GJ8" i="32"/>
  <c r="GF8" i="32"/>
  <c r="GA8" i="32"/>
  <c r="FW8" i="32"/>
  <c r="FS8" i="32"/>
  <c r="FO8" i="32"/>
  <c r="FJ8" i="32"/>
  <c r="FF8" i="32"/>
  <c r="FB8" i="32"/>
  <c r="EX8" i="32"/>
  <c r="HZ7" i="32"/>
  <c r="HV7" i="32"/>
  <c r="HR7" i="32"/>
  <c r="HN7" i="32"/>
  <c r="HI7" i="32"/>
  <c r="HE7" i="32"/>
  <c r="HA7" i="32"/>
  <c r="GW7" i="32"/>
  <c r="GR7" i="32"/>
  <c r="GN7" i="32"/>
  <c r="GJ7" i="32"/>
  <c r="GF7" i="32"/>
  <c r="GA7" i="32"/>
  <c r="FW7" i="32"/>
  <c r="FS7" i="32"/>
  <c r="FO7" i="32"/>
  <c r="FJ7" i="32"/>
  <c r="FF7" i="32"/>
  <c r="FB7" i="32"/>
  <c r="EX7" i="32"/>
  <c r="HZ6" i="32"/>
  <c r="HV6" i="32"/>
  <c r="HR6" i="32"/>
  <c r="HN6" i="32"/>
  <c r="HI6" i="32"/>
  <c r="HE6" i="32"/>
  <c r="HA6" i="32"/>
  <c r="GW6" i="32"/>
  <c r="GR6" i="32"/>
  <c r="GN6" i="32"/>
  <c r="GJ6" i="32"/>
  <c r="GF6" i="32"/>
  <c r="GA6" i="32"/>
  <c r="FW6" i="32"/>
  <c r="FS6" i="32"/>
  <c r="FO6" i="32"/>
  <c r="FJ6" i="32"/>
  <c r="FF6" i="32"/>
  <c r="FB6" i="32"/>
  <c r="EX6" i="32"/>
  <c r="HZ5" i="32"/>
  <c r="HV5" i="32"/>
  <c r="HR5" i="32"/>
  <c r="HN5" i="32"/>
  <c r="HI5" i="32"/>
  <c r="HE5" i="32"/>
  <c r="HA5" i="32"/>
  <c r="GW5" i="32"/>
  <c r="GR5" i="32"/>
  <c r="GN5" i="32"/>
  <c r="GJ5" i="32"/>
  <c r="GF5" i="32"/>
  <c r="GA5" i="32"/>
  <c r="FW5" i="32"/>
  <c r="FS5" i="32"/>
  <c r="FO5" i="32"/>
  <c r="FJ5" i="32"/>
  <c r="FF5" i="32"/>
  <c r="FB5" i="32"/>
  <c r="EX5" i="32"/>
  <c r="HZ4" i="32"/>
  <c r="HV4" i="32"/>
  <c r="HR4" i="32"/>
  <c r="HN4" i="32"/>
  <c r="HI4" i="32"/>
  <c r="HE4" i="32"/>
  <c r="HA4" i="32"/>
  <c r="GW4" i="32"/>
  <c r="GR4" i="32"/>
  <c r="GN4" i="32"/>
  <c r="GJ4" i="32"/>
  <c r="GF4" i="32"/>
  <c r="GA4" i="32"/>
  <c r="FW4" i="32"/>
  <c r="FS4" i="32"/>
  <c r="FO4" i="32"/>
  <c r="FJ4" i="32"/>
  <c r="FF4" i="32"/>
  <c r="FB4" i="32"/>
  <c r="EX4" i="32"/>
  <c r="FJ14" i="31"/>
  <c r="ER14" i="31"/>
  <c r="EN14" i="31"/>
  <c r="EJ14" i="31"/>
  <c r="EF14" i="31"/>
  <c r="EA14" i="31"/>
  <c r="DW14" i="31"/>
  <c r="DS14" i="31"/>
  <c r="DO14" i="31"/>
  <c r="GQ13" i="31"/>
  <c r="GM13" i="31"/>
  <c r="GI13" i="31"/>
  <c r="GE13" i="31"/>
  <c r="GA13" i="31"/>
  <c r="FJ13" i="31"/>
  <c r="ER13" i="31"/>
  <c r="EN13" i="31"/>
  <c r="EJ13" i="31"/>
  <c r="EF13" i="31"/>
  <c r="EA13" i="31"/>
  <c r="DW13" i="31"/>
  <c r="DS13" i="31"/>
  <c r="DO13" i="31"/>
  <c r="GQ12" i="31"/>
  <c r="GM12" i="31"/>
  <c r="GI12" i="31"/>
  <c r="GE12" i="31"/>
  <c r="GA12" i="31"/>
  <c r="FJ12" i="31"/>
  <c r="ER12" i="31"/>
  <c r="EN12" i="31"/>
  <c r="EJ12" i="31"/>
  <c r="EF12" i="31"/>
  <c r="EA12" i="31"/>
  <c r="DW12" i="31"/>
  <c r="DS12" i="31"/>
  <c r="DO12" i="31"/>
  <c r="GP11" i="31"/>
  <c r="GO11" i="31"/>
  <c r="GN11" i="31"/>
  <c r="GL11" i="31"/>
  <c r="GK11" i="31"/>
  <c r="GJ11" i="31"/>
  <c r="GH11" i="31"/>
  <c r="GG11" i="31"/>
  <c r="GF11" i="31"/>
  <c r="GD11" i="31"/>
  <c r="GC11" i="31"/>
  <c r="GB11" i="31"/>
  <c r="FZ11" i="31"/>
  <c r="FY11" i="31"/>
  <c r="FY14" i="31" s="1"/>
  <c r="FX11" i="31"/>
  <c r="FX14" i="31" s="1"/>
  <c r="FW11" i="31"/>
  <c r="FW14" i="31" s="1"/>
  <c r="FV11" i="31"/>
  <c r="FV14" i="31" s="1"/>
  <c r="FU11" i="31"/>
  <c r="FU14" i="31" s="1"/>
  <c r="FT11" i="31"/>
  <c r="FT14" i="31" s="1"/>
  <c r="FS11" i="31"/>
  <c r="FS14" i="31" s="1"/>
  <c r="FR11" i="31"/>
  <c r="FR14" i="31" s="1"/>
  <c r="FQ11" i="31"/>
  <c r="FQ14" i="31" s="1"/>
  <c r="FP11" i="31"/>
  <c r="FP14" i="31" s="1"/>
  <c r="FO11" i="31"/>
  <c r="FO14" i="31" s="1"/>
  <c r="FN11" i="31"/>
  <c r="FN14" i="31" s="1"/>
  <c r="FM11" i="31"/>
  <c r="FM14" i="31" s="1"/>
  <c r="FL11" i="31"/>
  <c r="FL14" i="31" s="1"/>
  <c r="FK11" i="31"/>
  <c r="FK14" i="31" s="1"/>
  <c r="FJ11" i="31"/>
  <c r="ER11" i="31"/>
  <c r="EN11" i="31"/>
  <c r="EJ11" i="31"/>
  <c r="EF11" i="31"/>
  <c r="EA11" i="31"/>
  <c r="DW11" i="31"/>
  <c r="DS11" i="31"/>
  <c r="DO11" i="31"/>
  <c r="GQ10" i="31"/>
  <c r="GM10" i="31"/>
  <c r="GI10" i="31"/>
  <c r="GE10" i="31"/>
  <c r="FZ10" i="31"/>
  <c r="FY10" i="31"/>
  <c r="FX10" i="31"/>
  <c r="FW10" i="31"/>
  <c r="FV10" i="31"/>
  <c r="FU10" i="31"/>
  <c r="FT10" i="31"/>
  <c r="FS10" i="31"/>
  <c r="FR10" i="31"/>
  <c r="FQ10" i="31"/>
  <c r="FP10" i="31"/>
  <c r="FO10" i="31"/>
  <c r="FN10" i="31"/>
  <c r="FM10" i="31"/>
  <c r="FL10" i="31"/>
  <c r="FK10" i="31"/>
  <c r="FJ10" i="31"/>
  <c r="ER10" i="31"/>
  <c r="EM10" i="31"/>
  <c r="EL10" i="31"/>
  <c r="EK10" i="31"/>
  <c r="EI10" i="31"/>
  <c r="EH10" i="31"/>
  <c r="EG10" i="31"/>
  <c r="EE10" i="31"/>
  <c r="ED10" i="31"/>
  <c r="EC10" i="31"/>
  <c r="DZ10" i="31"/>
  <c r="DY10" i="31"/>
  <c r="DX10" i="31"/>
  <c r="DV10" i="31"/>
  <c r="DU10" i="31"/>
  <c r="DT10" i="31"/>
  <c r="DR10" i="31"/>
  <c r="DQ10" i="31"/>
  <c r="DP10" i="31"/>
  <c r="DN10" i="31"/>
  <c r="DM10" i="31"/>
  <c r="DL10" i="31"/>
  <c r="GQ9" i="31"/>
  <c r="GR9" i="31" s="1"/>
  <c r="GM9" i="31"/>
  <c r="GI9" i="31"/>
  <c r="GE9" i="31"/>
  <c r="GA9" i="31"/>
  <c r="FJ9" i="31"/>
  <c r="ER9" i="31"/>
  <c r="EN9" i="31"/>
  <c r="EJ9" i="31"/>
  <c r="EF9" i="31"/>
  <c r="EA9" i="31"/>
  <c r="DW9" i="31"/>
  <c r="DS9" i="31"/>
  <c r="DO9" i="31"/>
  <c r="GQ8" i="31"/>
  <c r="GM8" i="31"/>
  <c r="GI8" i="31"/>
  <c r="GE8" i="31"/>
  <c r="GA8" i="31"/>
  <c r="FJ8" i="31"/>
  <c r="ER8" i="31"/>
  <c r="EN8" i="31"/>
  <c r="EJ8" i="31"/>
  <c r="EF8" i="31"/>
  <c r="EA8" i="31"/>
  <c r="DW8" i="31"/>
  <c r="DS8" i="31"/>
  <c r="DO8" i="31"/>
  <c r="GQ7" i="31"/>
  <c r="GM7" i="31"/>
  <c r="GI7" i="31"/>
  <c r="GE7" i="31"/>
  <c r="GA7" i="31"/>
  <c r="FJ7" i="31"/>
  <c r="ER7" i="31"/>
  <c r="EN7" i="31"/>
  <c r="EJ7" i="31"/>
  <c r="EF7" i="31"/>
  <c r="EA7" i="31"/>
  <c r="DW7" i="31"/>
  <c r="DS7" i="31"/>
  <c r="DO7" i="31"/>
  <c r="GQ6" i="31"/>
  <c r="GM6" i="31"/>
  <c r="GI6" i="31"/>
  <c r="GE6" i="31"/>
  <c r="GA6" i="31"/>
  <c r="FJ6" i="31"/>
  <c r="ER6" i="31"/>
  <c r="EN6" i="31"/>
  <c r="EJ6" i="31"/>
  <c r="EF6" i="31"/>
  <c r="EA6" i="31"/>
  <c r="DW6" i="31"/>
  <c r="DS6" i="31"/>
  <c r="DO6" i="31"/>
  <c r="GQ5" i="31"/>
  <c r="GM5" i="31"/>
  <c r="GI5" i="31"/>
  <c r="GE5" i="31"/>
  <c r="GA5" i="31"/>
  <c r="FJ5" i="31"/>
  <c r="ER5" i="31"/>
  <c r="EN5" i="31"/>
  <c r="EJ5" i="31"/>
  <c r="EF5" i="31"/>
  <c r="EA5" i="31"/>
  <c r="DW5" i="31"/>
  <c r="DS5" i="31"/>
  <c r="DO5" i="31"/>
  <c r="GP4" i="31"/>
  <c r="GO4" i="31"/>
  <c r="GN4" i="31"/>
  <c r="GL4" i="31"/>
  <c r="GK4" i="31"/>
  <c r="GJ4" i="31"/>
  <c r="GH4" i="31"/>
  <c r="GG4" i="31"/>
  <c r="GF4" i="31"/>
  <c r="GD4" i="31"/>
  <c r="GC4" i="31"/>
  <c r="GB4" i="31"/>
  <c r="GA4" i="31"/>
  <c r="FJ4" i="31"/>
  <c r="ER4" i="31"/>
  <c r="EN4" i="31"/>
  <c r="EJ4" i="31"/>
  <c r="EF4" i="31"/>
  <c r="EA4" i="31"/>
  <c r="DW4" i="31"/>
  <c r="DS4" i="31"/>
  <c r="DO4" i="31"/>
  <c r="L14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B7" i="27"/>
  <c r="Z4" i="27"/>
  <c r="Y4" i="27"/>
  <c r="X4" i="27"/>
  <c r="X14" i="27" s="1"/>
  <c r="W4" i="27"/>
  <c r="W14" i="27" s="1"/>
  <c r="V4" i="27"/>
  <c r="V14" i="27" s="1"/>
  <c r="U4" i="27"/>
  <c r="T4" i="27"/>
  <c r="S4" i="27"/>
  <c r="R4" i="27"/>
  <c r="R14" i="27" s="1"/>
  <c r="Q4" i="27"/>
  <c r="P4" i="27"/>
  <c r="O4" i="27"/>
  <c r="N4" i="27"/>
  <c r="M4" i="27"/>
  <c r="L4" i="27"/>
  <c r="K4" i="27"/>
  <c r="K14" i="27" s="1"/>
  <c r="J4" i="27"/>
  <c r="J14" i="27" s="1"/>
  <c r="I4" i="27"/>
  <c r="H4" i="27"/>
  <c r="G4" i="27"/>
  <c r="F4" i="27"/>
  <c r="F14" i="27" s="1"/>
  <c r="E4" i="27"/>
  <c r="D4" i="27"/>
  <c r="C4" i="27"/>
  <c r="B4" i="27"/>
  <c r="FF4" i="24"/>
  <c r="FE4" i="24"/>
  <c r="FD4" i="24"/>
  <c r="FC4" i="24"/>
  <c r="FB4" i="24"/>
  <c r="FA4" i="24"/>
  <c r="EZ4" i="24"/>
  <c r="EY4" i="24"/>
  <c r="EX4" i="24"/>
  <c r="EW4" i="24"/>
  <c r="EV4" i="24"/>
  <c r="EU4" i="24"/>
  <c r="ET4" i="24"/>
  <c r="ES4" i="24"/>
  <c r="ER4" i="24"/>
  <c r="EQ4" i="24"/>
  <c r="EP4" i="24"/>
  <c r="EO4" i="24"/>
  <c r="EN4" i="24"/>
  <c r="EM4" i="24"/>
  <c r="EL4" i="24"/>
  <c r="EK4" i="24"/>
  <c r="EJ4" i="24"/>
  <c r="EI4" i="24"/>
  <c r="EH4" i="24"/>
  <c r="EG4" i="24"/>
  <c r="EF4" i="24"/>
  <c r="EE4" i="24"/>
  <c r="ED4" i="24"/>
  <c r="EC4" i="24"/>
  <c r="EB4" i="24"/>
  <c r="EA4" i="24"/>
  <c r="DZ4" i="24"/>
  <c r="DY4" i="24"/>
  <c r="DX4" i="24"/>
  <c r="DW4" i="24"/>
  <c r="DV4" i="24"/>
  <c r="DU4" i="24"/>
  <c r="DT4" i="24"/>
  <c r="DS4" i="2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B4" i="24"/>
  <c r="IA26" i="23"/>
  <c r="HW26" i="23"/>
  <c r="HS26" i="23"/>
  <c r="HO26" i="23"/>
  <c r="HJ26" i="23"/>
  <c r="HF26" i="23"/>
  <c r="HB26" i="23"/>
  <c r="GX26" i="23"/>
  <c r="GS26" i="23"/>
  <c r="GO26" i="23"/>
  <c r="GK26" i="23"/>
  <c r="GG26" i="23"/>
  <c r="CS26" i="23"/>
  <c r="CO26" i="23"/>
  <c r="CK26" i="23"/>
  <c r="CD26" i="23"/>
  <c r="BZ26" i="23"/>
  <c r="BT26" i="23"/>
  <c r="BO26" i="23"/>
  <c r="BJ26" i="23"/>
  <c r="AS26" i="23"/>
  <c r="AW26" i="23" s="1"/>
  <c r="BA26" i="23" s="1"/>
  <c r="JI25" i="23"/>
  <c r="JE25" i="23"/>
  <c r="JA25" i="23"/>
  <c r="IA25" i="23"/>
  <c r="HW25" i="23"/>
  <c r="HS25" i="23"/>
  <c r="HO25" i="23"/>
  <c r="HJ25" i="23"/>
  <c r="HF25" i="23"/>
  <c r="HB25" i="23"/>
  <c r="GX25" i="23"/>
  <c r="GS25" i="23"/>
  <c r="GO25" i="23"/>
  <c r="GK25" i="23"/>
  <c r="GG25" i="23"/>
  <c r="CW25" i="23"/>
  <c r="CS25" i="23"/>
  <c r="CO25" i="23"/>
  <c r="CK25" i="23"/>
  <c r="CD25" i="23"/>
  <c r="BZ25" i="23"/>
  <c r="BT25" i="23"/>
  <c r="BO25" i="23"/>
  <c r="BJ25" i="23"/>
  <c r="AS25" i="23"/>
  <c r="AW25" i="23" s="1"/>
  <c r="BA25" i="23" s="1"/>
  <c r="JE24" i="23"/>
  <c r="JA24" i="23"/>
  <c r="IA24" i="23"/>
  <c r="HW24" i="23"/>
  <c r="HS24" i="23"/>
  <c r="HO24" i="23"/>
  <c r="HJ24" i="23"/>
  <c r="HF24" i="23"/>
  <c r="HB24" i="23"/>
  <c r="GX24" i="23"/>
  <c r="GS24" i="23"/>
  <c r="GO24" i="23"/>
  <c r="GK24" i="23"/>
  <c r="GG24" i="23"/>
  <c r="CW24" i="23"/>
  <c r="CS24" i="23"/>
  <c r="CO24" i="23"/>
  <c r="CK24" i="23"/>
  <c r="CD24" i="23"/>
  <c r="BZ24" i="23"/>
  <c r="BT24" i="23"/>
  <c r="BO24" i="23"/>
  <c r="BJ24" i="23"/>
  <c r="AS24" i="23"/>
  <c r="AW24" i="23" s="1"/>
  <c r="BA24" i="23" s="1"/>
  <c r="IA23" i="23"/>
  <c r="HW23" i="23"/>
  <c r="HS23" i="23"/>
  <c r="HO23" i="23"/>
  <c r="HJ23" i="23"/>
  <c r="HF23" i="23"/>
  <c r="HB23" i="23"/>
  <c r="GX23" i="23"/>
  <c r="GS23" i="23"/>
  <c r="GO23" i="23"/>
  <c r="GK23" i="23"/>
  <c r="GG23" i="23"/>
  <c r="FL23" i="23"/>
  <c r="FK23" i="23"/>
  <c r="FJ23" i="23"/>
  <c r="FI23" i="23"/>
  <c r="FH23" i="23"/>
  <c r="FG23" i="23"/>
  <c r="FF23" i="23"/>
  <c r="FE23" i="23"/>
  <c r="FD23" i="23"/>
  <c r="FC23" i="23"/>
  <c r="FB23" i="23"/>
  <c r="FA23" i="23"/>
  <c r="EZ23" i="23"/>
  <c r="EY23" i="23"/>
  <c r="EX23" i="23"/>
  <c r="EW23" i="23"/>
  <c r="EV23" i="23"/>
  <c r="EU23" i="23"/>
  <c r="ET23" i="23"/>
  <c r="ES23" i="23"/>
  <c r="ER23" i="23"/>
  <c r="EQ23" i="23"/>
  <c r="EP23" i="23"/>
  <c r="EO23" i="23"/>
  <c r="EN23" i="23"/>
  <c r="EM23" i="23"/>
  <c r="EL23" i="23"/>
  <c r="EK23" i="23"/>
  <c r="EJ23" i="23"/>
  <c r="EI23" i="23"/>
  <c r="EH23" i="23"/>
  <c r="EG23" i="23"/>
  <c r="EF23" i="23"/>
  <c r="EE23" i="23"/>
  <c r="ED23" i="23"/>
  <c r="EC23" i="23"/>
  <c r="EB23" i="23"/>
  <c r="EA23" i="23"/>
  <c r="DZ23" i="23"/>
  <c r="DY23" i="23"/>
  <c r="DX23" i="23"/>
  <c r="DW23" i="23"/>
  <c r="DV23" i="23"/>
  <c r="DU23" i="23"/>
  <c r="DT23" i="23"/>
  <c r="DS23" i="23"/>
  <c r="DR23" i="23"/>
  <c r="DQ23" i="23"/>
  <c r="DP23" i="23"/>
  <c r="DO23" i="23"/>
  <c r="DN23" i="23"/>
  <c r="DM23" i="23"/>
  <c r="DL23" i="23"/>
  <c r="CV23" i="23"/>
  <c r="CU23" i="23"/>
  <c r="CT23" i="23"/>
  <c r="CR23" i="23"/>
  <c r="CQ23" i="23"/>
  <c r="CP23" i="23"/>
  <c r="CN23" i="23"/>
  <c r="CM23" i="23"/>
  <c r="CL23" i="23"/>
  <c r="CJ23" i="23"/>
  <c r="CI23" i="23"/>
  <c r="CH23" i="23"/>
  <c r="CC23" i="23"/>
  <c r="CB23" i="23"/>
  <c r="CA23" i="23"/>
  <c r="BY23" i="23"/>
  <c r="BX23" i="23"/>
  <c r="BW23" i="23"/>
  <c r="BP23" i="23"/>
  <c r="BN23" i="23"/>
  <c r="BM23" i="23"/>
  <c r="BL23" i="23"/>
  <c r="BK23" i="23"/>
  <c r="BI23" i="23"/>
  <c r="BH23" i="23"/>
  <c r="BG23" i="23"/>
  <c r="BF23" i="23"/>
  <c r="BE23" i="23"/>
  <c r="BD23" i="23"/>
  <c r="BC23" i="23"/>
  <c r="JI22" i="23"/>
  <c r="JI23" i="23" s="1"/>
  <c r="JA22" i="23"/>
  <c r="IA22" i="23"/>
  <c r="HW22" i="23"/>
  <c r="HS22" i="23"/>
  <c r="HO22" i="23"/>
  <c r="HJ22" i="23"/>
  <c r="HF22" i="23"/>
  <c r="HB22" i="23"/>
  <c r="GX22" i="23"/>
  <c r="GS22" i="23"/>
  <c r="GO22" i="23"/>
  <c r="GK22" i="23"/>
  <c r="GG22" i="23"/>
  <c r="CW22" i="23"/>
  <c r="CW23" i="23" s="1"/>
  <c r="CS22" i="23"/>
  <c r="CS23" i="23" s="1"/>
  <c r="CO22" i="23"/>
  <c r="CO23" i="23" s="1"/>
  <c r="CK22" i="23"/>
  <c r="CK23" i="23" s="1"/>
  <c r="CD22" i="23"/>
  <c r="CD23" i="23" s="1"/>
  <c r="BZ22" i="23"/>
  <c r="BZ23" i="23" s="1"/>
  <c r="BS22" i="23"/>
  <c r="BS23" i="23" s="1"/>
  <c r="BR22" i="23"/>
  <c r="BQ22" i="23"/>
  <c r="BQ23" i="23" s="1"/>
  <c r="BO22" i="23"/>
  <c r="BO23" i="23" s="1"/>
  <c r="BJ22" i="23"/>
  <c r="BJ23" i="23" s="1"/>
  <c r="AS22" i="23"/>
  <c r="AW22" i="23" s="1"/>
  <c r="BA22" i="23" s="1"/>
  <c r="BA23" i="23" s="1"/>
  <c r="JI18" i="23"/>
  <c r="JJ18" i="23" s="1"/>
  <c r="IA18" i="23"/>
  <c r="HW18" i="23"/>
  <c r="HS18" i="23"/>
  <c r="HO18" i="23"/>
  <c r="HJ18" i="23"/>
  <c r="HF18" i="23"/>
  <c r="HB18" i="23"/>
  <c r="GX18" i="23"/>
  <c r="GS18" i="23"/>
  <c r="GO18" i="23"/>
  <c r="GK18" i="23"/>
  <c r="GG18" i="23"/>
  <c r="JI17" i="23"/>
  <c r="JJ17" i="23" s="1"/>
  <c r="IB17" i="23"/>
  <c r="HJ17" i="23"/>
  <c r="JI16" i="23"/>
  <c r="JJ16" i="23" s="1"/>
  <c r="IB16" i="23"/>
  <c r="JI15" i="23"/>
  <c r="JE15" i="23"/>
  <c r="JA15" i="23"/>
  <c r="IW15" i="23"/>
  <c r="IA15" i="23"/>
  <c r="HW15" i="23"/>
  <c r="HS15" i="23"/>
  <c r="HO15" i="23"/>
  <c r="HJ15" i="23"/>
  <c r="HF15" i="23"/>
  <c r="HB15" i="23"/>
  <c r="GX15" i="23"/>
  <c r="GS15" i="23"/>
  <c r="GO15" i="23"/>
  <c r="GK15" i="23"/>
  <c r="GG15" i="23"/>
  <c r="CW15" i="23"/>
  <c r="CS15" i="23"/>
  <c r="CO15" i="23"/>
  <c r="CK15" i="23"/>
  <c r="CD15" i="23"/>
  <c r="BZ15" i="23"/>
  <c r="BT15" i="23"/>
  <c r="BO15" i="23"/>
  <c r="BJ15" i="23"/>
  <c r="BF15" i="23"/>
  <c r="BK15" i="23" s="1"/>
  <c r="BP15" i="23" s="1"/>
  <c r="AO15" i="23"/>
  <c r="AS15" i="23" s="1"/>
  <c r="AW15" i="23" s="1"/>
  <c r="BA15" i="23" s="1"/>
  <c r="JI14" i="23"/>
  <c r="JE14" i="23"/>
  <c r="JA14" i="23"/>
  <c r="IW14" i="23"/>
  <c r="IA14" i="23"/>
  <c r="HW14" i="23"/>
  <c r="HS14" i="23"/>
  <c r="HO14" i="23"/>
  <c r="HJ14" i="23"/>
  <c r="HF14" i="23"/>
  <c r="HB14" i="23"/>
  <c r="GX14" i="23"/>
  <c r="GS14" i="23"/>
  <c r="GO14" i="23"/>
  <c r="GK14" i="23"/>
  <c r="GG14" i="23"/>
  <c r="CW14" i="23"/>
  <c r="CS14" i="23"/>
  <c r="CO14" i="23"/>
  <c r="CK14" i="23"/>
  <c r="JI13" i="23"/>
  <c r="JE13" i="23"/>
  <c r="JA13" i="23"/>
  <c r="IW13" i="23"/>
  <c r="IA13" i="23"/>
  <c r="HW13" i="23"/>
  <c r="HS13" i="23"/>
  <c r="HO13" i="23"/>
  <c r="HJ13" i="23"/>
  <c r="HF13" i="23"/>
  <c r="HB13" i="23"/>
  <c r="GX13" i="23"/>
  <c r="GS13" i="23"/>
  <c r="GO13" i="23"/>
  <c r="GK13" i="23"/>
  <c r="GG13" i="23"/>
  <c r="CW13" i="23"/>
  <c r="CS13" i="23"/>
  <c r="CO13" i="23"/>
  <c r="CK13" i="23"/>
  <c r="JH12" i="23"/>
  <c r="JH11" i="23" s="1"/>
  <c r="JG12" i="23"/>
  <c r="JG11" i="23" s="1"/>
  <c r="JF12" i="23"/>
  <c r="JF11" i="23" s="1"/>
  <c r="JD12" i="23"/>
  <c r="JD11" i="23" s="1"/>
  <c r="JC12" i="23"/>
  <c r="JB12" i="23"/>
  <c r="JB11" i="23" s="1"/>
  <c r="IZ12" i="23"/>
  <c r="IZ11" i="23" s="1"/>
  <c r="IY12" i="23"/>
  <c r="IY11" i="23" s="1"/>
  <c r="IX12" i="23"/>
  <c r="IV12" i="23"/>
  <c r="IV11" i="23" s="1"/>
  <c r="IU12" i="23"/>
  <c r="IU11" i="23" s="1"/>
  <c r="IT12" i="23"/>
  <c r="IA12" i="23"/>
  <c r="HW12" i="23"/>
  <c r="HS12" i="23"/>
  <c r="HO12" i="23"/>
  <c r="HJ12" i="23"/>
  <c r="HF12" i="23"/>
  <c r="HB12" i="23"/>
  <c r="GX12" i="23"/>
  <c r="GS12" i="23"/>
  <c r="GO12" i="23"/>
  <c r="GK12" i="23"/>
  <c r="GG12" i="23"/>
  <c r="CW12" i="23"/>
  <c r="CS12" i="23"/>
  <c r="CO12" i="23"/>
  <c r="CK12" i="23"/>
  <c r="BZ12" i="23"/>
  <c r="BT12" i="23"/>
  <c r="BO12" i="23"/>
  <c r="BJ12" i="23"/>
  <c r="BF12" i="23"/>
  <c r="BK12" i="23" s="1"/>
  <c r="BP12" i="23" s="1"/>
  <c r="AL12" i="23"/>
  <c r="AS12" i="23" s="1"/>
  <c r="AW12" i="23" s="1"/>
  <c r="BA12" i="23" s="1"/>
  <c r="IA11" i="23"/>
  <c r="HW11" i="23"/>
  <c r="HS11" i="23"/>
  <c r="HO11" i="23"/>
  <c r="HJ11" i="23"/>
  <c r="HF11" i="23"/>
  <c r="HB11" i="23"/>
  <c r="GX11" i="23"/>
  <c r="GS11" i="23"/>
  <c r="GO11" i="23"/>
  <c r="GK11" i="23"/>
  <c r="GG11" i="23"/>
  <c r="CW11" i="23"/>
  <c r="CS11" i="23"/>
  <c r="CO11" i="23"/>
  <c r="CK11" i="23"/>
  <c r="CD11" i="23"/>
  <c r="BZ11" i="23"/>
  <c r="BT11" i="23"/>
  <c r="BO11" i="23"/>
  <c r="BJ11" i="23"/>
  <c r="BF11" i="23"/>
  <c r="BK11" i="23" s="1"/>
  <c r="BP11" i="23" s="1"/>
  <c r="AL11" i="23"/>
  <c r="AS11" i="23" s="1"/>
  <c r="AW11" i="23" s="1"/>
  <c r="BA11" i="23" s="1"/>
  <c r="JI10" i="23"/>
  <c r="JE10" i="23"/>
  <c r="JA10" i="23"/>
  <c r="IW10" i="23"/>
  <c r="IA10" i="23"/>
  <c r="HW10" i="23"/>
  <c r="HS10" i="23"/>
  <c r="HO10" i="23"/>
  <c r="HJ10" i="23"/>
  <c r="HF10" i="23"/>
  <c r="HB10" i="23"/>
  <c r="GX10" i="23"/>
  <c r="GS10" i="23"/>
  <c r="GO10" i="23"/>
  <c r="GK10" i="23"/>
  <c r="GG10" i="23"/>
  <c r="CW10" i="23"/>
  <c r="CS10" i="23"/>
  <c r="CO10" i="23"/>
  <c r="CK10" i="23"/>
  <c r="CD10" i="23"/>
  <c r="BZ10" i="23"/>
  <c r="BT10" i="23"/>
  <c r="BO10" i="23"/>
  <c r="BJ10" i="23"/>
  <c r="BF10" i="23"/>
  <c r="AL10" i="23"/>
  <c r="AS10" i="23" s="1"/>
  <c r="AW10" i="23" s="1"/>
  <c r="BA10" i="23" s="1"/>
  <c r="JE9" i="23"/>
  <c r="JA9" i="23"/>
  <c r="IW9" i="23"/>
  <c r="IA9" i="23"/>
  <c r="HW9" i="23"/>
  <c r="HS9" i="23"/>
  <c r="HO9" i="23"/>
  <c r="HJ9" i="23"/>
  <c r="HF9" i="23"/>
  <c r="HB9" i="23"/>
  <c r="GX9" i="23"/>
  <c r="GS9" i="23"/>
  <c r="GO9" i="23"/>
  <c r="GK9" i="23"/>
  <c r="GG9" i="23"/>
  <c r="CW9" i="23"/>
  <c r="CS9" i="23"/>
  <c r="CO9" i="23"/>
  <c r="CK9" i="23"/>
  <c r="CD9" i="23"/>
  <c r="BZ9" i="23"/>
  <c r="BT9" i="23"/>
  <c r="BO9" i="23"/>
  <c r="BJ9" i="23"/>
  <c r="BF9" i="23"/>
  <c r="BK9" i="23" s="1"/>
  <c r="BP9" i="23" s="1"/>
  <c r="AL9" i="23"/>
  <c r="AS9" i="23" s="1"/>
  <c r="AW9" i="23" s="1"/>
  <c r="BA9" i="23" s="1"/>
  <c r="JI8" i="23"/>
  <c r="JE8" i="23"/>
  <c r="JA8" i="23"/>
  <c r="IW8" i="23"/>
  <c r="IA8" i="23"/>
  <c r="HW8" i="23"/>
  <c r="HS8" i="23"/>
  <c r="HO8" i="23"/>
  <c r="HJ8" i="23"/>
  <c r="HF8" i="23"/>
  <c r="HB8" i="23"/>
  <c r="GX8" i="23"/>
  <c r="GS8" i="23"/>
  <c r="GO8" i="23"/>
  <c r="GK8" i="23"/>
  <c r="GG8" i="23"/>
  <c r="CW8" i="23"/>
  <c r="CS8" i="23"/>
  <c r="CO8" i="23"/>
  <c r="CK8" i="23"/>
  <c r="CD8" i="23"/>
  <c r="BZ8" i="23"/>
  <c r="BT8" i="23"/>
  <c r="BO8" i="23"/>
  <c r="BJ8" i="23"/>
  <c r="BF8" i="23"/>
  <c r="AL8" i="23"/>
  <c r="AS8" i="23" s="1"/>
  <c r="AW8" i="23" s="1"/>
  <c r="BA8" i="23" s="1"/>
  <c r="JI7" i="23"/>
  <c r="JE7" i="23"/>
  <c r="JA7" i="23"/>
  <c r="IW7" i="23"/>
  <c r="IA7" i="23"/>
  <c r="HW7" i="23"/>
  <c r="HS7" i="23"/>
  <c r="HO7" i="23"/>
  <c r="HJ7" i="23"/>
  <c r="HF7" i="23"/>
  <c r="HB7" i="23"/>
  <c r="GX7" i="23"/>
  <c r="GS7" i="23"/>
  <c r="GO7" i="23"/>
  <c r="GK7" i="23"/>
  <c r="GG7" i="23"/>
  <c r="CW7" i="23"/>
  <c r="CS7" i="23"/>
  <c r="CO7" i="23"/>
  <c r="CK7" i="23"/>
  <c r="CD7" i="23"/>
  <c r="BZ7" i="23"/>
  <c r="BT7" i="23"/>
  <c r="BO7" i="23"/>
  <c r="BJ7" i="23"/>
  <c r="BF7" i="23"/>
  <c r="BK7" i="23" s="1"/>
  <c r="BP7" i="23" s="1"/>
  <c r="AL7" i="23"/>
  <c r="AS7" i="23" s="1"/>
  <c r="AW7" i="23" s="1"/>
  <c r="BA7" i="23" s="1"/>
  <c r="JH6" i="23"/>
  <c r="JH5" i="23" s="1"/>
  <c r="JH26" i="23" s="1"/>
  <c r="JG6" i="23"/>
  <c r="JG5" i="23" s="1"/>
  <c r="JF6" i="23"/>
  <c r="JC6" i="23"/>
  <c r="JC5" i="23" s="1"/>
  <c r="JC26" i="23" s="1"/>
  <c r="JB6" i="23"/>
  <c r="IZ6" i="23"/>
  <c r="IZ5" i="23" s="1"/>
  <c r="IZ26" i="23" s="1"/>
  <c r="IX6" i="23"/>
  <c r="IV6" i="23"/>
  <c r="IV5" i="23" s="1"/>
  <c r="IV26" i="23" s="1"/>
  <c r="IU6" i="23"/>
  <c r="IU5" i="23" s="1"/>
  <c r="IU26" i="23" s="1"/>
  <c r="IT6" i="23"/>
  <c r="IA6" i="23"/>
  <c r="HW6" i="23"/>
  <c r="HS6" i="23"/>
  <c r="HO6" i="23"/>
  <c r="HJ6" i="23"/>
  <c r="HF6" i="23"/>
  <c r="HB6" i="23"/>
  <c r="GX6" i="23"/>
  <c r="GS6" i="23"/>
  <c r="GO6" i="23"/>
  <c r="GK6" i="23"/>
  <c r="GG6" i="23"/>
  <c r="CW6" i="23"/>
  <c r="CS6" i="23"/>
  <c r="CO6" i="23"/>
  <c r="CK6" i="23"/>
  <c r="CD6" i="23"/>
  <c r="BZ6" i="23"/>
  <c r="BT6" i="23"/>
  <c r="BO6" i="23"/>
  <c r="BJ6" i="23"/>
  <c r="BF6" i="23"/>
  <c r="BK6" i="23" s="1"/>
  <c r="BP6" i="23" s="1"/>
  <c r="AL6" i="23"/>
  <c r="AS6" i="23" s="1"/>
  <c r="AW6" i="23" s="1"/>
  <c r="BA6" i="23" s="1"/>
  <c r="JD5" i="23"/>
  <c r="JD26" i="23" s="1"/>
  <c r="IY5" i="23"/>
  <c r="IY26" i="23" s="1"/>
  <c r="IA5" i="23"/>
  <c r="HW5" i="23"/>
  <c r="HS5" i="23"/>
  <c r="HO5" i="23"/>
  <c r="HJ5" i="23"/>
  <c r="HF5" i="23"/>
  <c r="HB5" i="23"/>
  <c r="GX5" i="23"/>
  <c r="GS5" i="23"/>
  <c r="GO5" i="23"/>
  <c r="GK5" i="23"/>
  <c r="GG5" i="23"/>
  <c r="CW5" i="23"/>
  <c r="CS5" i="23"/>
  <c r="CO5" i="23"/>
  <c r="CK5" i="23"/>
  <c r="CD5" i="23"/>
  <c r="BZ5" i="23"/>
  <c r="BT5" i="23"/>
  <c r="BO5" i="23"/>
  <c r="BJ5" i="23"/>
  <c r="BF5" i="23"/>
  <c r="BK5" i="23" s="1"/>
  <c r="BP5" i="23" s="1"/>
  <c r="AL5" i="23"/>
  <c r="AS5" i="23" s="1"/>
  <c r="AW5" i="23" s="1"/>
  <c r="BA5" i="23" s="1"/>
  <c r="IA4" i="23"/>
  <c r="HW4" i="23"/>
  <c r="HS4" i="23"/>
  <c r="HO4" i="23"/>
  <c r="HJ4" i="23"/>
  <c r="HF4" i="23"/>
  <c r="HB4" i="23"/>
  <c r="GX4" i="23"/>
  <c r="GS4" i="23"/>
  <c r="GO4" i="23"/>
  <c r="GK4" i="23"/>
  <c r="GG4" i="23"/>
  <c r="CW4" i="23"/>
  <c r="CS4" i="23"/>
  <c r="CO4" i="23"/>
  <c r="CK4" i="23"/>
  <c r="CD4" i="23"/>
  <c r="BZ4" i="23"/>
  <c r="BT4" i="23"/>
  <c r="BO4" i="23"/>
  <c r="BJ4" i="23"/>
  <c r="BF4" i="23"/>
  <c r="AL4" i="23"/>
  <c r="AS4" i="23" s="1"/>
  <c r="AW4" i="23" s="1"/>
  <c r="BA4" i="23" s="1"/>
  <c r="AG4" i="23"/>
  <c r="AF4" i="23"/>
  <c r="AE4" i="23"/>
  <c r="AD4" i="23"/>
  <c r="AC4" i="23"/>
  <c r="AB4" i="23"/>
  <c r="AA4" i="23"/>
  <c r="Z4" i="23"/>
  <c r="Y4" i="23"/>
  <c r="X4" i="23"/>
  <c r="W4" i="23"/>
  <c r="U4" i="23"/>
  <c r="T4" i="23"/>
  <c r="S4" i="23"/>
  <c r="R4" i="23"/>
  <c r="D4" i="23"/>
  <c r="IT32" i="22"/>
  <c r="IT4" i="23" s="1"/>
  <c r="IW4" i="23" s="1"/>
  <c r="IJ32" i="22"/>
  <c r="IF32" i="22"/>
  <c r="IA32" i="22"/>
  <c r="HW32" i="22"/>
  <c r="HS32" i="22"/>
  <c r="HO32" i="22"/>
  <c r="HJ32" i="22"/>
  <c r="HF32" i="22"/>
  <c r="HB32" i="22"/>
  <c r="GX32" i="22"/>
  <c r="GS32" i="22"/>
  <c r="GO32" i="22"/>
  <c r="GK32" i="22"/>
  <c r="GG32" i="22"/>
  <c r="CW32" i="22"/>
  <c r="CS32" i="22"/>
  <c r="CO32" i="22"/>
  <c r="CK32" i="22"/>
  <c r="CD32" i="22"/>
  <c r="BZ32" i="22"/>
  <c r="BT32" i="22"/>
  <c r="BO32" i="22"/>
  <c r="BJ32" i="22"/>
  <c r="BF32" i="22"/>
  <c r="AO32" i="22"/>
  <c r="AS32" i="22" s="1"/>
  <c r="AW32" i="22" s="1"/>
  <c r="BA32" i="22" s="1"/>
  <c r="AG32" i="22"/>
  <c r="AF32" i="22"/>
  <c r="AE32" i="22"/>
  <c r="AD32" i="22"/>
  <c r="AC32" i="22"/>
  <c r="AB32" i="22"/>
  <c r="AA32" i="22"/>
  <c r="Z32" i="22"/>
  <c r="Y32" i="22"/>
  <c r="X32" i="22"/>
  <c r="W32" i="22"/>
  <c r="U32" i="22"/>
  <c r="T32" i="22"/>
  <c r="S32" i="22"/>
  <c r="R32" i="22"/>
  <c r="D32" i="22"/>
  <c r="JI31" i="22"/>
  <c r="JE31" i="22"/>
  <c r="JA31" i="22"/>
  <c r="IW31" i="22"/>
  <c r="IJ31" i="22"/>
  <c r="IF31" i="22"/>
  <c r="IA31" i="22"/>
  <c r="HW31" i="22"/>
  <c r="HS31" i="22"/>
  <c r="HO31" i="22"/>
  <c r="HJ31" i="22"/>
  <c r="HF31" i="22"/>
  <c r="HB31" i="22"/>
  <c r="GX31" i="22"/>
  <c r="GS31" i="22"/>
  <c r="GO31" i="22"/>
  <c r="GK31" i="22"/>
  <c r="GG31" i="22"/>
  <c r="CW31" i="22"/>
  <c r="CS31" i="22"/>
  <c r="CO31" i="22"/>
  <c r="CK31" i="22"/>
  <c r="CD31" i="22"/>
  <c r="BZ31" i="22"/>
  <c r="BT31" i="22"/>
  <c r="BO31" i="22"/>
  <c r="BJ31" i="22"/>
  <c r="BF31" i="22"/>
  <c r="BK31" i="22" s="1"/>
  <c r="BP31" i="22" s="1"/>
  <c r="AO31" i="22"/>
  <c r="AS31" i="22" s="1"/>
  <c r="AW31" i="22" s="1"/>
  <c r="BA31" i="22" s="1"/>
  <c r="JI30" i="22"/>
  <c r="JE30" i="22"/>
  <c r="JA30" i="22"/>
  <c r="IW30" i="22"/>
  <c r="IJ30" i="22"/>
  <c r="IF30" i="22"/>
  <c r="IA30" i="22"/>
  <c r="HW30" i="22"/>
  <c r="HS30" i="22"/>
  <c r="HO30" i="22"/>
  <c r="HJ30" i="22"/>
  <c r="HF30" i="22"/>
  <c r="HB30" i="22"/>
  <c r="GX30" i="22"/>
  <c r="GS30" i="22"/>
  <c r="GO30" i="22"/>
  <c r="GK30" i="22"/>
  <c r="GG30" i="22"/>
  <c r="CW30" i="22"/>
  <c r="CS30" i="22"/>
  <c r="CO30" i="22"/>
  <c r="CK30" i="22"/>
  <c r="CD30" i="22"/>
  <c r="BZ30" i="22"/>
  <c r="BT30" i="22"/>
  <c r="BO30" i="22"/>
  <c r="BJ30" i="22"/>
  <c r="BF30" i="22"/>
  <c r="BK30" i="22" s="1"/>
  <c r="BP30" i="22" s="1"/>
  <c r="AO30" i="22"/>
  <c r="AS30" i="22" s="1"/>
  <c r="AW30" i="22" s="1"/>
  <c r="BA30" i="22" s="1"/>
  <c r="BK29" i="22"/>
  <c r="BP29" i="22" s="1"/>
  <c r="JI28" i="22"/>
  <c r="IJ28" i="22"/>
  <c r="IF28" i="22"/>
  <c r="IA28" i="22"/>
  <c r="HW28" i="22"/>
  <c r="HS28" i="22"/>
  <c r="HO28" i="22"/>
  <c r="HJ28" i="22"/>
  <c r="HF28" i="22"/>
  <c r="HB28" i="22"/>
  <c r="GX28" i="22"/>
  <c r="JI27" i="22"/>
  <c r="IJ27" i="22"/>
  <c r="IF27" i="22"/>
  <c r="IA27" i="22"/>
  <c r="HW27" i="22"/>
  <c r="HS27" i="22"/>
  <c r="HO27" i="22"/>
  <c r="HJ27" i="22"/>
  <c r="HF27" i="22"/>
  <c r="HB27" i="22"/>
  <c r="GX27" i="22"/>
  <c r="JI26" i="22"/>
  <c r="IJ26" i="22"/>
  <c r="IF26" i="22"/>
  <c r="IA26" i="22"/>
  <c r="HW26" i="22"/>
  <c r="HS26" i="22"/>
  <c r="HO26" i="22"/>
  <c r="HJ26" i="22"/>
  <c r="HF26" i="22"/>
  <c r="HB26" i="22"/>
  <c r="GX26" i="22"/>
  <c r="JI25" i="22"/>
  <c r="IJ25" i="22"/>
  <c r="IF25" i="22"/>
  <c r="IA25" i="22"/>
  <c r="HW25" i="22"/>
  <c r="HS25" i="22"/>
  <c r="HO25" i="22"/>
  <c r="HJ25" i="22"/>
  <c r="HF25" i="22"/>
  <c r="HB25" i="22"/>
  <c r="GX25" i="22"/>
  <c r="JI24" i="22"/>
  <c r="IJ24" i="22"/>
  <c r="IF24" i="22"/>
  <c r="IA24" i="22"/>
  <c r="HW24" i="22"/>
  <c r="HS24" i="22"/>
  <c r="HO24" i="22"/>
  <c r="HJ24" i="22"/>
  <c r="HF24" i="22"/>
  <c r="HB24" i="22"/>
  <c r="GX24" i="22"/>
  <c r="JI23" i="22"/>
  <c r="IJ23" i="22"/>
  <c r="IF23" i="22"/>
  <c r="IA23" i="22"/>
  <c r="HW23" i="22"/>
  <c r="HS23" i="22"/>
  <c r="HO23" i="22"/>
  <c r="HJ23" i="22"/>
  <c r="HF23" i="22"/>
  <c r="HB23" i="22"/>
  <c r="GX23" i="22"/>
  <c r="JI22" i="22"/>
  <c r="IJ22" i="22"/>
  <c r="IF22" i="22"/>
  <c r="IA22" i="22"/>
  <c r="HW22" i="22"/>
  <c r="HS22" i="22"/>
  <c r="HO22" i="22"/>
  <c r="HJ22" i="22"/>
  <c r="HF22" i="22"/>
  <c r="HB22" i="22"/>
  <c r="GX22" i="22"/>
  <c r="JI21" i="22"/>
  <c r="IJ21" i="22"/>
  <c r="IF21" i="22"/>
  <c r="IA21" i="22"/>
  <c r="HW21" i="22"/>
  <c r="HS21" i="22"/>
  <c r="HO21" i="22"/>
  <c r="HJ21" i="22"/>
  <c r="HF21" i="22"/>
  <c r="HB21" i="22"/>
  <c r="GX21" i="22"/>
  <c r="JI20" i="22"/>
  <c r="JE20" i="22"/>
  <c r="JA20" i="22"/>
  <c r="IW20" i="22"/>
  <c r="IJ20" i="22"/>
  <c r="IF20" i="22"/>
  <c r="IA20" i="22"/>
  <c r="HW20" i="22"/>
  <c r="HS20" i="22"/>
  <c r="HO20" i="22"/>
  <c r="HJ20" i="22"/>
  <c r="HF20" i="22"/>
  <c r="HB20" i="22"/>
  <c r="GX20" i="22"/>
  <c r="GS20" i="22"/>
  <c r="GO20" i="22"/>
  <c r="GK20" i="22"/>
  <c r="GG20" i="22"/>
  <c r="CW20" i="22"/>
  <c r="CS20" i="22"/>
  <c r="CO20" i="22"/>
  <c r="CK20" i="22"/>
  <c r="CD20" i="22"/>
  <c r="BZ20" i="22"/>
  <c r="BT20" i="22"/>
  <c r="BO20" i="22"/>
  <c r="BJ20" i="22"/>
  <c r="BF20" i="22"/>
  <c r="AO20" i="22"/>
  <c r="AS20" i="22" s="1"/>
  <c r="AW20" i="22" s="1"/>
  <c r="BA20" i="22" s="1"/>
  <c r="JI19" i="22"/>
  <c r="JE19" i="22"/>
  <c r="JA19" i="22"/>
  <c r="IW19" i="22"/>
  <c r="IJ19" i="22"/>
  <c r="IF19" i="22"/>
  <c r="IA19" i="22"/>
  <c r="HW19" i="22"/>
  <c r="HS19" i="22"/>
  <c r="HO19" i="22"/>
  <c r="HJ19" i="22"/>
  <c r="HF19" i="22"/>
  <c r="HB19" i="22"/>
  <c r="GX19" i="22"/>
  <c r="GS19" i="22"/>
  <c r="GO19" i="22"/>
  <c r="GK19" i="22"/>
  <c r="GG19" i="22"/>
  <c r="CW19" i="22"/>
  <c r="CS19" i="22"/>
  <c r="CO19" i="22"/>
  <c r="CK19" i="22"/>
  <c r="CD19" i="22"/>
  <c r="BZ19" i="22"/>
  <c r="BT19" i="22"/>
  <c r="BO19" i="22"/>
  <c r="BJ19" i="22"/>
  <c r="BF19" i="22"/>
  <c r="BK19" i="22" s="1"/>
  <c r="BP19" i="22" s="1"/>
  <c r="AO19" i="22"/>
  <c r="AS19" i="22" s="1"/>
  <c r="AW19" i="22" s="1"/>
  <c r="BA19" i="22" s="1"/>
  <c r="JI18" i="22"/>
  <c r="JE18" i="22"/>
  <c r="JA18" i="22"/>
  <c r="IW18" i="22"/>
  <c r="IJ18" i="22"/>
  <c r="IF18" i="22"/>
  <c r="IA18" i="22"/>
  <c r="HW18" i="22"/>
  <c r="HS18" i="22"/>
  <c r="HO18" i="22"/>
  <c r="HJ18" i="22"/>
  <c r="HF18" i="22"/>
  <c r="HB18" i="22"/>
  <c r="GX18" i="22"/>
  <c r="GS18" i="22"/>
  <c r="GO18" i="22"/>
  <c r="GK18" i="22"/>
  <c r="GG18" i="22"/>
  <c r="CW18" i="22"/>
  <c r="CS18" i="22"/>
  <c r="CO18" i="22"/>
  <c r="CK18" i="22"/>
  <c r="CD18" i="22"/>
  <c r="BZ18" i="22"/>
  <c r="BT18" i="22"/>
  <c r="BO18" i="22"/>
  <c r="BJ18" i="22"/>
  <c r="BF18" i="22"/>
  <c r="AO18" i="22"/>
  <c r="AS18" i="22" s="1"/>
  <c r="AW18" i="22" s="1"/>
  <c r="BA18" i="22" s="1"/>
  <c r="JI17" i="22"/>
  <c r="JE17" i="22"/>
  <c r="JA17" i="22"/>
  <c r="IT17" i="22"/>
  <c r="IW17" i="22" s="1"/>
  <c r="IJ17" i="22"/>
  <c r="IF17" i="22"/>
  <c r="IA17" i="22"/>
  <c r="HW17" i="22"/>
  <c r="HS17" i="22"/>
  <c r="HO17" i="22"/>
  <c r="HJ17" i="22"/>
  <c r="HF17" i="22"/>
  <c r="HB17" i="22"/>
  <c r="GX17" i="22"/>
  <c r="GS17" i="22"/>
  <c r="GO17" i="22"/>
  <c r="GK17" i="22"/>
  <c r="GG17" i="22"/>
  <c r="CW17" i="22"/>
  <c r="CS17" i="22"/>
  <c r="CO17" i="22"/>
  <c r="CK17" i="22"/>
  <c r="CD17" i="22"/>
  <c r="BZ17" i="22"/>
  <c r="BT17" i="22"/>
  <c r="BO17" i="22"/>
  <c r="BJ17" i="22"/>
  <c r="BF17" i="22"/>
  <c r="BK17" i="22" s="1"/>
  <c r="BP17" i="22" s="1"/>
  <c r="AO17" i="22"/>
  <c r="AS17" i="22" s="1"/>
  <c r="AW17" i="22" s="1"/>
  <c r="BA17" i="22" s="1"/>
  <c r="JI16" i="22"/>
  <c r="JE16" i="22"/>
  <c r="JA16" i="22"/>
  <c r="IW16" i="22"/>
  <c r="IJ16" i="22"/>
  <c r="IF16" i="22"/>
  <c r="IA16" i="22"/>
  <c r="HW16" i="22"/>
  <c r="HS16" i="22"/>
  <c r="HO16" i="22"/>
  <c r="HJ16" i="22"/>
  <c r="HF16" i="22"/>
  <c r="HB16" i="22"/>
  <c r="GX16" i="22"/>
  <c r="GS16" i="22"/>
  <c r="GO16" i="22"/>
  <c r="GK16" i="22"/>
  <c r="GG16" i="22"/>
  <c r="CW16" i="22"/>
  <c r="CS16" i="22"/>
  <c r="CO16" i="22"/>
  <c r="CK16" i="22"/>
  <c r="BZ16" i="22"/>
  <c r="BT16" i="22"/>
  <c r="BO16" i="22"/>
  <c r="BJ16" i="22"/>
  <c r="BF16" i="22"/>
  <c r="BK16" i="22" s="1"/>
  <c r="BP16" i="22" s="1"/>
  <c r="AO16" i="22"/>
  <c r="AS16" i="22" s="1"/>
  <c r="AW16" i="22" s="1"/>
  <c r="JI15" i="22"/>
  <c r="JE15" i="22"/>
  <c r="JA15" i="22"/>
  <c r="IW15" i="22"/>
  <c r="IJ15" i="22"/>
  <c r="IF15" i="22"/>
  <c r="IA15" i="22"/>
  <c r="HW15" i="22"/>
  <c r="HS15" i="22"/>
  <c r="HO15" i="22"/>
  <c r="HJ15" i="22"/>
  <c r="HF15" i="22"/>
  <c r="HB15" i="22"/>
  <c r="GX15" i="22"/>
  <c r="GS15" i="22"/>
  <c r="GO15" i="22"/>
  <c r="GK15" i="22"/>
  <c r="GG15" i="22"/>
  <c r="IJ14" i="22"/>
  <c r="IF14" i="22"/>
  <c r="IA14" i="22"/>
  <c r="HW14" i="22"/>
  <c r="HS14" i="22"/>
  <c r="HO14" i="22"/>
  <c r="HJ14" i="22"/>
  <c r="HF14" i="22"/>
  <c r="HB14" i="22"/>
  <c r="GX14" i="22"/>
  <c r="GS14" i="22"/>
  <c r="GO14" i="22"/>
  <c r="GK14" i="22"/>
  <c r="GG14" i="22"/>
  <c r="CW14" i="22"/>
  <c r="CS14" i="22"/>
  <c r="CO14" i="22"/>
  <c r="CK14" i="22"/>
  <c r="CD14" i="22"/>
  <c r="BZ14" i="22"/>
  <c r="BT14" i="22"/>
  <c r="BO14" i="22"/>
  <c r="BJ14" i="22"/>
  <c r="BF14" i="22"/>
  <c r="BK14" i="22" s="1"/>
  <c r="BP14" i="22" s="1"/>
  <c r="AL14" i="22"/>
  <c r="AS14" i="22" s="1"/>
  <c r="AW14" i="22" s="1"/>
  <c r="BA14" i="22" s="1"/>
  <c r="JI13" i="22"/>
  <c r="JE13" i="22"/>
  <c r="JA13" i="22"/>
  <c r="IW13" i="22"/>
  <c r="IJ13" i="22"/>
  <c r="IF13" i="22"/>
  <c r="IA13" i="22"/>
  <c r="HW13" i="22"/>
  <c r="HS13" i="22"/>
  <c r="HO13" i="22"/>
  <c r="HJ13" i="22"/>
  <c r="HF13" i="22"/>
  <c r="HB13" i="22"/>
  <c r="GX13" i="22"/>
  <c r="GS13" i="22"/>
  <c r="GO13" i="22"/>
  <c r="GK13" i="22"/>
  <c r="GG13" i="22"/>
  <c r="CW13" i="22"/>
  <c r="CS13" i="22"/>
  <c r="CO13" i="22"/>
  <c r="CK13" i="22"/>
  <c r="CD13" i="22"/>
  <c r="BZ13" i="22"/>
  <c r="BT13" i="22"/>
  <c r="BO13" i="22"/>
  <c r="BJ13" i="22"/>
  <c r="BF13" i="22"/>
  <c r="BK13" i="22" s="1"/>
  <c r="BP13" i="22" s="1"/>
  <c r="AL13" i="22"/>
  <c r="AS13" i="22" s="1"/>
  <c r="AW13" i="22" s="1"/>
  <c r="BA13" i="22" s="1"/>
  <c r="JI12" i="22"/>
  <c r="JJ12" i="22" s="1"/>
  <c r="IJ12" i="22"/>
  <c r="IF12" i="22"/>
  <c r="IA12" i="22"/>
  <c r="HW12" i="22"/>
  <c r="HS12" i="22"/>
  <c r="HO12" i="22"/>
  <c r="HJ12" i="22"/>
  <c r="HF12" i="22"/>
  <c r="HB12" i="22"/>
  <c r="GX12" i="22"/>
  <c r="GS12" i="22"/>
  <c r="GO12" i="22"/>
  <c r="GK12" i="22"/>
  <c r="GG12" i="22"/>
  <c r="CW12" i="22"/>
  <c r="CS12" i="22"/>
  <c r="CO12" i="22"/>
  <c r="CK12" i="22"/>
  <c r="CD12" i="22"/>
  <c r="BZ12" i="22"/>
  <c r="BT12" i="22"/>
  <c r="BO12" i="22"/>
  <c r="BJ12" i="22"/>
  <c r="BF12" i="22"/>
  <c r="AL12" i="22"/>
  <c r="AS12" i="22" s="1"/>
  <c r="AW12" i="22" s="1"/>
  <c r="BA12" i="22" s="1"/>
  <c r="JI11" i="22"/>
  <c r="JJ11" i="22" s="1"/>
  <c r="IJ11" i="22"/>
  <c r="IF11" i="22"/>
  <c r="IA11" i="22"/>
  <c r="HW11" i="22"/>
  <c r="HS11" i="22"/>
  <c r="HO11" i="22"/>
  <c r="HJ11" i="22"/>
  <c r="HF11" i="22"/>
  <c r="HB11" i="22"/>
  <c r="GX11" i="22"/>
  <c r="GS11" i="22"/>
  <c r="GO11" i="22"/>
  <c r="GK11" i="22"/>
  <c r="GG11" i="22"/>
  <c r="CW11" i="22"/>
  <c r="CS11" i="22"/>
  <c r="CO11" i="22"/>
  <c r="CK11" i="22"/>
  <c r="CD11" i="22"/>
  <c r="BZ11" i="22"/>
  <c r="BT11" i="22"/>
  <c r="BO11" i="22"/>
  <c r="BJ11" i="22"/>
  <c r="BF11" i="22"/>
  <c r="BK11" i="22" s="1"/>
  <c r="BP11" i="22" s="1"/>
  <c r="AL11" i="22"/>
  <c r="AS11" i="22" s="1"/>
  <c r="AW11" i="22" s="1"/>
  <c r="BA11" i="22" s="1"/>
  <c r="JI10" i="22"/>
  <c r="JJ10" i="22" s="1"/>
  <c r="IJ10" i="22"/>
  <c r="IF10" i="22"/>
  <c r="IA10" i="22"/>
  <c r="HW10" i="22"/>
  <c r="HS10" i="22"/>
  <c r="HO10" i="22"/>
  <c r="HJ10" i="22"/>
  <c r="HF10" i="22"/>
  <c r="HB10" i="22"/>
  <c r="GX10" i="22"/>
  <c r="GS10" i="22"/>
  <c r="GO10" i="22"/>
  <c r="GK10" i="22"/>
  <c r="GG10" i="22"/>
  <c r="CW10" i="22"/>
  <c r="CS10" i="22"/>
  <c r="CO10" i="22"/>
  <c r="CK10" i="22"/>
  <c r="CD10" i="22"/>
  <c r="BZ10" i="22"/>
  <c r="BT10" i="22"/>
  <c r="BO10" i="22"/>
  <c r="BJ10" i="22"/>
  <c r="BF10" i="22"/>
  <c r="BK10" i="22" s="1"/>
  <c r="BP10" i="22" s="1"/>
  <c r="AL10" i="22"/>
  <c r="AS10" i="22" s="1"/>
  <c r="AW10" i="22" s="1"/>
  <c r="BA10" i="22" s="1"/>
  <c r="JI9" i="22"/>
  <c r="JE9" i="22"/>
  <c r="JA9" i="22"/>
  <c r="IW9" i="22"/>
  <c r="IJ9" i="22"/>
  <c r="IF9" i="22"/>
  <c r="IA9" i="22"/>
  <c r="HW9" i="22"/>
  <c r="HS9" i="22"/>
  <c r="HO9" i="22"/>
  <c r="HJ9" i="22"/>
  <c r="HF9" i="22"/>
  <c r="HB9" i="22"/>
  <c r="GX9" i="22"/>
  <c r="GS9" i="22"/>
  <c r="GO9" i="22"/>
  <c r="GK9" i="22"/>
  <c r="GG9" i="22"/>
  <c r="CW9" i="22"/>
  <c r="CS9" i="22"/>
  <c r="CO9" i="22"/>
  <c r="CK9" i="22"/>
  <c r="CD9" i="22"/>
  <c r="BZ9" i="22"/>
  <c r="BT9" i="22"/>
  <c r="BO9" i="22"/>
  <c r="BI9" i="22"/>
  <c r="BJ9" i="22" s="1"/>
  <c r="BF9" i="22"/>
  <c r="AL9" i="22"/>
  <c r="AS9" i="22" s="1"/>
  <c r="AW9" i="22" s="1"/>
  <c r="BA9" i="22" s="1"/>
  <c r="JI8" i="22"/>
  <c r="JE8" i="22"/>
  <c r="JA8" i="22"/>
  <c r="IW8" i="22"/>
  <c r="IJ8" i="22"/>
  <c r="IF8" i="22"/>
  <c r="IA8" i="22"/>
  <c r="HW8" i="22"/>
  <c r="HS8" i="22"/>
  <c r="HO8" i="22"/>
  <c r="HJ8" i="22"/>
  <c r="HF8" i="22"/>
  <c r="HB8" i="22"/>
  <c r="GX8" i="22"/>
  <c r="JI7" i="22"/>
  <c r="JE7" i="22"/>
  <c r="JA7" i="22"/>
  <c r="IW7" i="22"/>
  <c r="IJ7" i="22"/>
  <c r="IF7" i="22"/>
  <c r="IA7" i="22"/>
  <c r="HW7" i="22"/>
  <c r="HS7" i="22"/>
  <c r="HO7" i="22"/>
  <c r="HJ7" i="22"/>
  <c r="HF7" i="22"/>
  <c r="HB7" i="22"/>
  <c r="GX7" i="22"/>
  <c r="GS7" i="22"/>
  <c r="GO7" i="22"/>
  <c r="GK7" i="22"/>
  <c r="GG7" i="22"/>
  <c r="CW7" i="22"/>
  <c r="CS7" i="22"/>
  <c r="CO7" i="22"/>
  <c r="CK7" i="22"/>
  <c r="CD7" i="22"/>
  <c r="BZ7" i="22"/>
  <c r="BT7" i="22"/>
  <c r="BO7" i="22"/>
  <c r="BJ7" i="22"/>
  <c r="BF7" i="22"/>
  <c r="BK7" i="22" s="1"/>
  <c r="BP7" i="22" s="1"/>
  <c r="AL7" i="22"/>
  <c r="AS7" i="22" s="1"/>
  <c r="AW7" i="22" s="1"/>
  <c r="BA7" i="22" s="1"/>
  <c r="JI6" i="22"/>
  <c r="JE6" i="22"/>
  <c r="JA6" i="22"/>
  <c r="IW6" i="22"/>
  <c r="IJ6" i="22"/>
  <c r="IF6" i="22"/>
  <c r="IA6" i="22"/>
  <c r="HW6" i="22"/>
  <c r="HS6" i="22"/>
  <c r="HO6" i="22"/>
  <c r="HJ6" i="22"/>
  <c r="HF6" i="22"/>
  <c r="HB6" i="22"/>
  <c r="GX6" i="22"/>
  <c r="GS6" i="22"/>
  <c r="GO6" i="22"/>
  <c r="GK6" i="22"/>
  <c r="GG6" i="22"/>
  <c r="CW6" i="22"/>
  <c r="CS6" i="22"/>
  <c r="CO6" i="22"/>
  <c r="CK6" i="22"/>
  <c r="CD6" i="22"/>
  <c r="BZ6" i="22"/>
  <c r="BT6" i="22"/>
  <c r="BO6" i="22"/>
  <c r="BJ6" i="22"/>
  <c r="BF6" i="22"/>
  <c r="BK6" i="22" s="1"/>
  <c r="BP6" i="22" s="1"/>
  <c r="AL6" i="22"/>
  <c r="AS6" i="22" s="1"/>
  <c r="AW6" i="22" s="1"/>
  <c r="BA6" i="22" s="1"/>
  <c r="JI5" i="22"/>
  <c r="JE5" i="22"/>
  <c r="JA5" i="22"/>
  <c r="IW5" i="22"/>
  <c r="IJ5" i="22"/>
  <c r="IF5" i="22"/>
  <c r="IA5" i="22"/>
  <c r="HW5" i="22"/>
  <c r="HS5" i="22"/>
  <c r="HO5" i="22"/>
  <c r="HJ5" i="22"/>
  <c r="HF5" i="22"/>
  <c r="HB5" i="22"/>
  <c r="GX5" i="22"/>
  <c r="GS5" i="22"/>
  <c r="GO5" i="22"/>
  <c r="GK5" i="22"/>
  <c r="GG5" i="22"/>
  <c r="CW5" i="22"/>
  <c r="CS5" i="22"/>
  <c r="CO5" i="22"/>
  <c r="CK5" i="22"/>
  <c r="CD5" i="22"/>
  <c r="BZ5" i="22"/>
  <c r="BT5" i="22"/>
  <c r="BO5" i="22"/>
  <c r="BJ5" i="22"/>
  <c r="BF5" i="22"/>
  <c r="BK5" i="22" s="1"/>
  <c r="BP5" i="22" s="1"/>
  <c r="AL5" i="22"/>
  <c r="AS5" i="22" s="1"/>
  <c r="AW5" i="22" s="1"/>
  <c r="BA5" i="22" s="1"/>
  <c r="JI4" i="22"/>
  <c r="JE4" i="22"/>
  <c r="IT4" i="22"/>
  <c r="IW4" i="22" s="1"/>
  <c r="IJ4" i="22"/>
  <c r="IF4" i="22"/>
  <c r="IA4" i="22"/>
  <c r="HW4" i="22"/>
  <c r="HS4" i="22"/>
  <c r="HO4" i="22"/>
  <c r="HJ4" i="22"/>
  <c r="HF4" i="22"/>
  <c r="HB4" i="22"/>
  <c r="GX4" i="22"/>
  <c r="GS4" i="22"/>
  <c r="GO4" i="22"/>
  <c r="GK4" i="22"/>
  <c r="GG4" i="22"/>
  <c r="CW4" i="22"/>
  <c r="CS4" i="22"/>
  <c r="CO4" i="22"/>
  <c r="CK4" i="22"/>
  <c r="CD4" i="22"/>
  <c r="BZ4" i="22"/>
  <c r="BT4" i="22"/>
  <c r="BN4" i="22"/>
  <c r="BM4" i="22"/>
  <c r="BL4" i="22"/>
  <c r="BH4" i="22"/>
  <c r="BG4" i="22"/>
  <c r="BF4" i="22"/>
  <c r="AL4" i="22"/>
  <c r="AS4" i="22" s="1"/>
  <c r="AW4" i="22" s="1"/>
  <c r="BA4" i="22" s="1"/>
  <c r="GQ102" i="21"/>
  <c r="GP102" i="21"/>
  <c r="GO102" i="21"/>
  <c r="GM102" i="21"/>
  <c r="GL102" i="21"/>
  <c r="GK102" i="21"/>
  <c r="GJ102" i="21"/>
  <c r="GI102" i="21"/>
  <c r="GH102" i="21"/>
  <c r="GG102" i="21"/>
  <c r="GF102" i="21"/>
  <c r="GE102" i="21"/>
  <c r="GD102" i="21"/>
  <c r="GC102" i="21"/>
  <c r="GB102" i="21"/>
  <c r="GA102" i="21"/>
  <c r="FZ102" i="21"/>
  <c r="FY102" i="21"/>
  <c r="FX102" i="21"/>
  <c r="FS102" i="21"/>
  <c r="FO102" i="21"/>
  <c r="GR101" i="21"/>
  <c r="GN101" i="21"/>
  <c r="FW101" i="21"/>
  <c r="FW102" i="21" s="1"/>
  <c r="FS101" i="21"/>
  <c r="FO101" i="21"/>
  <c r="GS100" i="21"/>
  <c r="FW100" i="21"/>
  <c r="FS100" i="21"/>
  <c r="FO100" i="21"/>
  <c r="CT100" i="21"/>
  <c r="CS100" i="21"/>
  <c r="CR100" i="21"/>
  <c r="CQ100" i="21"/>
  <c r="CP100" i="21"/>
  <c r="CO100" i="21"/>
  <c r="CN100" i="21"/>
  <c r="CM100" i="21"/>
  <c r="CL100" i="21"/>
  <c r="CK100" i="21"/>
  <c r="CJ100" i="21"/>
  <c r="CI100" i="21"/>
  <c r="CH100" i="21"/>
  <c r="CG100" i="21"/>
  <c r="CF100" i="21"/>
  <c r="CE100" i="21"/>
  <c r="CD100" i="21"/>
  <c r="CC100" i="21"/>
  <c r="CB100" i="21"/>
  <c r="CA100" i="21"/>
  <c r="BZ100" i="21"/>
  <c r="BY100" i="21"/>
  <c r="BX100" i="21"/>
  <c r="BW100" i="21"/>
  <c r="BV100" i="21"/>
  <c r="BU100" i="21"/>
  <c r="BT100" i="21"/>
  <c r="BS100" i="21"/>
  <c r="BR100" i="21"/>
  <c r="BQ100" i="21"/>
  <c r="BP100" i="21"/>
  <c r="BO100" i="21"/>
  <c r="BN100" i="21"/>
  <c r="GS99" i="21"/>
  <c r="FW99" i="21"/>
  <c r="FS99" i="21"/>
  <c r="FO99" i="21"/>
  <c r="GS98" i="21"/>
  <c r="FW98" i="21"/>
  <c r="FS98" i="21"/>
  <c r="FO98" i="21"/>
  <c r="GS97" i="21"/>
  <c r="FW97" i="21"/>
  <c r="FS97" i="21"/>
  <c r="FO97" i="21"/>
  <c r="GS96" i="21"/>
  <c r="FW96" i="21"/>
  <c r="FS96" i="21"/>
  <c r="FO96" i="21"/>
  <c r="IA95" i="21"/>
  <c r="IA96" i="21" s="1"/>
  <c r="HZ95" i="21"/>
  <c r="HZ96" i="21" s="1"/>
  <c r="HY95" i="21"/>
  <c r="HY96" i="21" s="1"/>
  <c r="HX95" i="21"/>
  <c r="HX96" i="21" s="1"/>
  <c r="HW95" i="21"/>
  <c r="HW96" i="21" s="1"/>
  <c r="HV95" i="21"/>
  <c r="HV96" i="21" s="1"/>
  <c r="HU95" i="21"/>
  <c r="HU96" i="21" s="1"/>
  <c r="HT95" i="21"/>
  <c r="HT96" i="21" s="1"/>
  <c r="HS95" i="21"/>
  <c r="HS96" i="21" s="1"/>
  <c r="HR95" i="21"/>
  <c r="HR96" i="21" s="1"/>
  <c r="HQ95" i="21"/>
  <c r="HQ96" i="21" s="1"/>
  <c r="HP95" i="21"/>
  <c r="HP96" i="21" s="1"/>
  <c r="HO95" i="21"/>
  <c r="HO96" i="21" s="1"/>
  <c r="HN95" i="21"/>
  <c r="HN96" i="21" s="1"/>
  <c r="HM95" i="21"/>
  <c r="HM96" i="21" s="1"/>
  <c r="HL95" i="21"/>
  <c r="HL96" i="21" s="1"/>
  <c r="HK95" i="21"/>
  <c r="HK96" i="21" s="1"/>
  <c r="HJ95" i="21"/>
  <c r="HJ96" i="21" s="1"/>
  <c r="HI95" i="21"/>
  <c r="HI96" i="21" s="1"/>
  <c r="HH95" i="21"/>
  <c r="HH96" i="21" s="1"/>
  <c r="HG95" i="21"/>
  <c r="HG96" i="21" s="1"/>
  <c r="HF95" i="21"/>
  <c r="HF96" i="21" s="1"/>
  <c r="HE95" i="21"/>
  <c r="HE96" i="21" s="1"/>
  <c r="HD95" i="21"/>
  <c r="HD96" i="21" s="1"/>
  <c r="HC95" i="21"/>
  <c r="HC96" i="21" s="1"/>
  <c r="HB95" i="21"/>
  <c r="HB96" i="21" s="1"/>
  <c r="HA95" i="21"/>
  <c r="HA96" i="21" s="1"/>
  <c r="GZ95" i="21"/>
  <c r="GZ96" i="21" s="1"/>
  <c r="GY95" i="21"/>
  <c r="GY96" i="21" s="1"/>
  <c r="GX95" i="21"/>
  <c r="GX96" i="21" s="1"/>
  <c r="GW95" i="21"/>
  <c r="GW96" i="21" s="1"/>
  <c r="GV95" i="21"/>
  <c r="GV96" i="21" s="1"/>
  <c r="GU95" i="21"/>
  <c r="GU96" i="21" s="1"/>
  <c r="GT95" i="21"/>
  <c r="GT96" i="21" s="1"/>
  <c r="GS95" i="21"/>
  <c r="FW95" i="21"/>
  <c r="FS95" i="21"/>
  <c r="FO95" i="21"/>
  <c r="GS94" i="21"/>
  <c r="FW94" i="21"/>
  <c r="FS94" i="21"/>
  <c r="FO94" i="21"/>
  <c r="HI93" i="21"/>
  <c r="HI94" i="21" s="1"/>
  <c r="HH93" i="21"/>
  <c r="HH94" i="21" s="1"/>
  <c r="HG93" i="21"/>
  <c r="HG94" i="21" s="1"/>
  <c r="HF93" i="21"/>
  <c r="HF94" i="21" s="1"/>
  <c r="HE93" i="21"/>
  <c r="HE94" i="21" s="1"/>
  <c r="HD93" i="21"/>
  <c r="HD94" i="21" s="1"/>
  <c r="HC93" i="21"/>
  <c r="HC94" i="21" s="1"/>
  <c r="HB93" i="21"/>
  <c r="HB94" i="21" s="1"/>
  <c r="HA93" i="21"/>
  <c r="HA94" i="21" s="1"/>
  <c r="GZ93" i="21"/>
  <c r="GZ94" i="21" s="1"/>
  <c r="GY93" i="21"/>
  <c r="GY94" i="21" s="1"/>
  <c r="GX93" i="21"/>
  <c r="GX94" i="21" s="1"/>
  <c r="GV93" i="21"/>
  <c r="GV94" i="21" s="1"/>
  <c r="GU93" i="21"/>
  <c r="GU94" i="21" s="1"/>
  <c r="GT93" i="21"/>
  <c r="GT94" i="21" s="1"/>
  <c r="GS93" i="21"/>
  <c r="FW93" i="21"/>
  <c r="FS93" i="21"/>
  <c r="FO93" i="21"/>
  <c r="GS92" i="21"/>
  <c r="FW92" i="21"/>
  <c r="FS92" i="21"/>
  <c r="FO92" i="21"/>
  <c r="HD91" i="21"/>
  <c r="HD92" i="21" s="1"/>
  <c r="HC91" i="21"/>
  <c r="HC92" i="21" s="1"/>
  <c r="HB91" i="21"/>
  <c r="HB92" i="21" s="1"/>
  <c r="GZ91" i="21"/>
  <c r="GZ92" i="21" s="1"/>
  <c r="GY91" i="21"/>
  <c r="GY92" i="21" s="1"/>
  <c r="GS91" i="21"/>
  <c r="FW91" i="21"/>
  <c r="FS91" i="21"/>
  <c r="FO91" i="21"/>
  <c r="GR90" i="21"/>
  <c r="GN90" i="21"/>
  <c r="GJ90" i="21"/>
  <c r="GF90" i="21"/>
  <c r="FW90" i="21"/>
  <c r="FS90" i="21"/>
  <c r="FO90" i="21"/>
  <c r="EC90" i="21"/>
  <c r="GR89" i="21"/>
  <c r="GN89" i="21"/>
  <c r="GJ89" i="21"/>
  <c r="GF89" i="21"/>
  <c r="FW89" i="21"/>
  <c r="FS89" i="21"/>
  <c r="FO89" i="21"/>
  <c r="EC89" i="21"/>
  <c r="GS88" i="21"/>
  <c r="FW88" i="21"/>
  <c r="FS88" i="21"/>
  <c r="FO88" i="21"/>
  <c r="HZ87" i="21"/>
  <c r="HZ88" i="21" s="1"/>
  <c r="HY87" i="21"/>
  <c r="HY88" i="21" s="1"/>
  <c r="HX87" i="21"/>
  <c r="HX88" i="21" s="1"/>
  <c r="HW87" i="21"/>
  <c r="HW88" i="21" s="1"/>
  <c r="HV87" i="21"/>
  <c r="HV88" i="21" s="1"/>
  <c r="HU87" i="21"/>
  <c r="HU88" i="21" s="1"/>
  <c r="HT87" i="21"/>
  <c r="HT88" i="21" s="1"/>
  <c r="HS87" i="21"/>
  <c r="HS88" i="21" s="1"/>
  <c r="HR87" i="21"/>
  <c r="HR88" i="21" s="1"/>
  <c r="HQ87" i="21"/>
  <c r="HQ88" i="21" s="1"/>
  <c r="HP87" i="21"/>
  <c r="HP88" i="21" s="1"/>
  <c r="HO87" i="21"/>
  <c r="HO88" i="21" s="1"/>
  <c r="HN87" i="21"/>
  <c r="HN88" i="21" s="1"/>
  <c r="HM87" i="21"/>
  <c r="HM88" i="21" s="1"/>
  <c r="HL87" i="21"/>
  <c r="HL88" i="21" s="1"/>
  <c r="HK87" i="21"/>
  <c r="HK88" i="21" s="1"/>
  <c r="HH87" i="21"/>
  <c r="HH88" i="21" s="1"/>
  <c r="HG87" i="21"/>
  <c r="HG88" i="21" s="1"/>
  <c r="HF87" i="21"/>
  <c r="HF88" i="21" s="1"/>
  <c r="HD87" i="21"/>
  <c r="HD88" i="21" s="1"/>
  <c r="HC87" i="21"/>
  <c r="HC88" i="21" s="1"/>
  <c r="HB87" i="21"/>
  <c r="HB88" i="21" s="1"/>
  <c r="GZ87" i="21"/>
  <c r="GZ88" i="21" s="1"/>
  <c r="GY87" i="21"/>
  <c r="GY88" i="21" s="1"/>
  <c r="GX87" i="21"/>
  <c r="GX88" i="21" s="1"/>
  <c r="GV87" i="21"/>
  <c r="GV88" i="21" s="1"/>
  <c r="GU87" i="21"/>
  <c r="GU88" i="21" s="1"/>
  <c r="GT87" i="21"/>
  <c r="GT88" i="21" s="1"/>
  <c r="GS87" i="21"/>
  <c r="FW87" i="21"/>
  <c r="FS87" i="21"/>
  <c r="FO87" i="21"/>
  <c r="GR86" i="21"/>
  <c r="GN86" i="21"/>
  <c r="GJ86" i="21"/>
  <c r="GF86" i="21"/>
  <c r="FW86" i="21"/>
  <c r="FS86" i="21"/>
  <c r="FO86" i="21"/>
  <c r="EC86" i="21"/>
  <c r="GR84" i="21"/>
  <c r="GN84" i="21"/>
  <c r="GJ84" i="21"/>
  <c r="GF84" i="21"/>
  <c r="FW84" i="21"/>
  <c r="FS84" i="21"/>
  <c r="FO84" i="21"/>
  <c r="EC84" i="21"/>
  <c r="GS83" i="21"/>
  <c r="FW83" i="21"/>
  <c r="FS83" i="21"/>
  <c r="FO83" i="21"/>
  <c r="HZ82" i="21"/>
  <c r="HZ83" i="21" s="1"/>
  <c r="HY82" i="21"/>
  <c r="HY83" i="21" s="1"/>
  <c r="HX82" i="21"/>
  <c r="HX83" i="21" s="1"/>
  <c r="HW82" i="21"/>
  <c r="HW83" i="21" s="1"/>
  <c r="HV82" i="21"/>
  <c r="HV83" i="21" s="1"/>
  <c r="HU82" i="21"/>
  <c r="HU83" i="21" s="1"/>
  <c r="HT82" i="21"/>
  <c r="HT83" i="21" s="1"/>
  <c r="HS82" i="21"/>
  <c r="HS83" i="21" s="1"/>
  <c r="HR82" i="21"/>
  <c r="HR83" i="21" s="1"/>
  <c r="HQ82" i="21"/>
  <c r="HQ83" i="21" s="1"/>
  <c r="HP82" i="21"/>
  <c r="HP83" i="21" s="1"/>
  <c r="HO82" i="21"/>
  <c r="HO83" i="21" s="1"/>
  <c r="HN82" i="21"/>
  <c r="HN83" i="21" s="1"/>
  <c r="HM82" i="21"/>
  <c r="HM83" i="21" s="1"/>
  <c r="HL82" i="21"/>
  <c r="HL83" i="21" s="1"/>
  <c r="HK82" i="21"/>
  <c r="HK83" i="21" s="1"/>
  <c r="GS82" i="21"/>
  <c r="FW82" i="21"/>
  <c r="FS82" i="21"/>
  <c r="FO82" i="21"/>
  <c r="IA81" i="21"/>
  <c r="HZ81" i="21"/>
  <c r="HY81" i="21"/>
  <c r="HX81" i="21"/>
  <c r="HW81" i="21"/>
  <c r="HV81" i="21"/>
  <c r="HU81" i="21"/>
  <c r="HT81" i="21"/>
  <c r="HS81" i="21"/>
  <c r="HR81" i="21"/>
  <c r="HQ81" i="21"/>
  <c r="HP81" i="21"/>
  <c r="HO81" i="21"/>
  <c r="HN81" i="21"/>
  <c r="HM81" i="21"/>
  <c r="HL81" i="21"/>
  <c r="HK81" i="21"/>
  <c r="GS81" i="21"/>
  <c r="FW81" i="21"/>
  <c r="FS81" i="21"/>
  <c r="FO81" i="21"/>
  <c r="GS80" i="21"/>
  <c r="FW80" i="21"/>
  <c r="FS80" i="21"/>
  <c r="FO80" i="21"/>
  <c r="GF79" i="21"/>
  <c r="FW79" i="21"/>
  <c r="FS79" i="21"/>
  <c r="FO79" i="21"/>
  <c r="GF78" i="21"/>
  <c r="FW78" i="21"/>
  <c r="FS78" i="21"/>
  <c r="FO78" i="21"/>
  <c r="GF77" i="21"/>
  <c r="FW77" i="21"/>
  <c r="FS77" i="21"/>
  <c r="FO77" i="21"/>
  <c r="GF76" i="21"/>
  <c r="FW76" i="21"/>
  <c r="FS76" i="21"/>
  <c r="FO76" i="21"/>
  <c r="GF75" i="21"/>
  <c r="FW75" i="21"/>
  <c r="FS75" i="21"/>
  <c r="FO75" i="21"/>
  <c r="GF74" i="21"/>
  <c r="FW74" i="21"/>
  <c r="FS74" i="21"/>
  <c r="FO74" i="21"/>
  <c r="GF73" i="21"/>
  <c r="FW73" i="21"/>
  <c r="FS73" i="21"/>
  <c r="FO73" i="21"/>
  <c r="GF72" i="21"/>
  <c r="FW72" i="21"/>
  <c r="FS72" i="21"/>
  <c r="FO72" i="21"/>
  <c r="GF71" i="21"/>
  <c r="FW71" i="21"/>
  <c r="FS71" i="21"/>
  <c r="FO71" i="21"/>
  <c r="GF70" i="21"/>
  <c r="FW70" i="21"/>
  <c r="FS70" i="21"/>
  <c r="FO70" i="21"/>
  <c r="GF69" i="21"/>
  <c r="FW69" i="21"/>
  <c r="FS69" i="21"/>
  <c r="FO69" i="21"/>
  <c r="GF68" i="21"/>
  <c r="FW68" i="21"/>
  <c r="FS68" i="21"/>
  <c r="FO68" i="21"/>
  <c r="GF67" i="21"/>
  <c r="FW67" i="21"/>
  <c r="FS67" i="21"/>
  <c r="FO67" i="21"/>
  <c r="GF66" i="21"/>
  <c r="FW66" i="21"/>
  <c r="FS66" i="21"/>
  <c r="FO66" i="21"/>
  <c r="GF65" i="21"/>
  <c r="FW65" i="21"/>
  <c r="FS65" i="21"/>
  <c r="FO65" i="21"/>
  <c r="GF64" i="21"/>
  <c r="FW64" i="21"/>
  <c r="FS64" i="21"/>
  <c r="FO64" i="21"/>
  <c r="GF63" i="21"/>
  <c r="FW63" i="21"/>
  <c r="FS63" i="21"/>
  <c r="FO63" i="21"/>
  <c r="GF62" i="21"/>
  <c r="FW62" i="21"/>
  <c r="FS62" i="21"/>
  <c r="FO62" i="21"/>
  <c r="GR58" i="21"/>
  <c r="GN58" i="21"/>
  <c r="GJ58" i="21"/>
  <c r="GF58" i="21"/>
  <c r="FW58" i="21"/>
  <c r="FS58" i="21"/>
  <c r="FO58" i="21"/>
  <c r="GR57" i="21"/>
  <c r="GN57" i="21"/>
  <c r="GJ57" i="21"/>
  <c r="GF57" i="21"/>
  <c r="FW57" i="21"/>
  <c r="FS57" i="21"/>
  <c r="FO57" i="21"/>
  <c r="GR56" i="21"/>
  <c r="GN56" i="21"/>
  <c r="GJ56" i="21"/>
  <c r="GF56" i="21"/>
  <c r="FW56" i="21"/>
  <c r="FS56" i="21"/>
  <c r="FO56" i="21"/>
  <c r="GR55" i="21"/>
  <c r="GN55" i="21"/>
  <c r="GJ55" i="21"/>
  <c r="GF55" i="21"/>
  <c r="FW55" i="21"/>
  <c r="FS55" i="21"/>
  <c r="FO55" i="21"/>
  <c r="GN54" i="21"/>
  <c r="GJ54" i="21"/>
  <c r="GF54" i="21"/>
  <c r="FW54" i="21"/>
  <c r="FS54" i="21"/>
  <c r="FO54" i="21"/>
  <c r="GN53" i="21"/>
  <c r="GJ53" i="21"/>
  <c r="GF53" i="21"/>
  <c r="FW53" i="21"/>
  <c r="FS53" i="21"/>
  <c r="FO53" i="21"/>
  <c r="GN52" i="21"/>
  <c r="GJ52" i="21"/>
  <c r="GF52" i="21"/>
  <c r="FW52" i="21"/>
  <c r="FS52" i="21"/>
  <c r="FO52" i="21"/>
  <c r="GN51" i="21"/>
  <c r="GJ51" i="21"/>
  <c r="GF51" i="21"/>
  <c r="FW51" i="21"/>
  <c r="FS51" i="21"/>
  <c r="FO51" i="21"/>
  <c r="GN50" i="21"/>
  <c r="GJ50" i="21"/>
  <c r="GF50" i="21"/>
  <c r="FW50" i="21"/>
  <c r="FS50" i="21"/>
  <c r="FO50" i="21"/>
  <c r="GN49" i="21"/>
  <c r="GJ49" i="21"/>
  <c r="GF49" i="21"/>
  <c r="FW49" i="21"/>
  <c r="FS49" i="21"/>
  <c r="FO49" i="21"/>
  <c r="GR48" i="21"/>
  <c r="GN48" i="21"/>
  <c r="GJ48" i="21"/>
  <c r="GF48" i="21"/>
  <c r="FW48" i="21"/>
  <c r="FS48" i="21"/>
  <c r="FO48" i="21"/>
  <c r="GR47" i="21"/>
  <c r="GN47" i="21"/>
  <c r="GJ47" i="21"/>
  <c r="GF47" i="21"/>
  <c r="FW47" i="21"/>
  <c r="FS47" i="21"/>
  <c r="FO47" i="21"/>
  <c r="GR46" i="21"/>
  <c r="GN46" i="21"/>
  <c r="GJ46" i="21"/>
  <c r="GF46" i="21"/>
  <c r="FW46" i="21"/>
  <c r="FS46" i="21"/>
  <c r="FO46" i="21"/>
  <c r="GR45" i="21"/>
  <c r="GN45" i="21"/>
  <c r="GJ45" i="21"/>
  <c r="GF45" i="21"/>
  <c r="FW45" i="21"/>
  <c r="FS45" i="21"/>
  <c r="FO45" i="21"/>
  <c r="GR44" i="21"/>
  <c r="GN44" i="21"/>
  <c r="GJ44" i="21"/>
  <c r="GF44" i="21"/>
  <c r="FW44" i="21"/>
  <c r="FS44" i="21"/>
  <c r="FO44" i="21"/>
  <c r="GR43" i="21"/>
  <c r="GN43" i="21"/>
  <c r="GJ43" i="21"/>
  <c r="GF43" i="21"/>
  <c r="FW43" i="21"/>
  <c r="FS43" i="21"/>
  <c r="FO43" i="21"/>
  <c r="GR42" i="21"/>
  <c r="GN42" i="21"/>
  <c r="GJ42" i="21"/>
  <c r="GF42" i="21"/>
  <c r="FW42" i="21"/>
  <c r="FS42" i="21"/>
  <c r="FO42" i="21"/>
  <c r="GR41" i="21"/>
  <c r="GN41" i="21"/>
  <c r="GJ41" i="21"/>
  <c r="GF41" i="21"/>
  <c r="FW41" i="21"/>
  <c r="FS41" i="21"/>
  <c r="FO41" i="21"/>
  <c r="GR40" i="21"/>
  <c r="GN40" i="21"/>
  <c r="GJ40" i="21"/>
  <c r="GF40" i="21"/>
  <c r="FW40" i="21"/>
  <c r="FS40" i="21"/>
  <c r="FO40" i="21"/>
  <c r="GR39" i="21"/>
  <c r="GN39" i="21"/>
  <c r="GJ39" i="21"/>
  <c r="GF39" i="21"/>
  <c r="FW39" i="21"/>
  <c r="FS39" i="21"/>
  <c r="FO39" i="21"/>
  <c r="GR38" i="21"/>
  <c r="GN38" i="21"/>
  <c r="GJ38" i="21"/>
  <c r="GF38" i="21"/>
  <c r="FW38" i="21"/>
  <c r="FS38" i="21"/>
  <c r="FO38" i="21"/>
  <c r="GR37" i="21"/>
  <c r="GN37" i="21"/>
  <c r="GJ37" i="21"/>
  <c r="GF37" i="21"/>
  <c r="FW37" i="21"/>
  <c r="FS37" i="21"/>
  <c r="FO37" i="21"/>
  <c r="GR36" i="21"/>
  <c r="GN36" i="21"/>
  <c r="GJ36" i="21"/>
  <c r="GF36" i="21"/>
  <c r="FW36" i="21"/>
  <c r="FS36" i="21"/>
  <c r="FO36" i="21"/>
  <c r="GR35" i="21"/>
  <c r="GN35" i="21"/>
  <c r="GJ35" i="21"/>
  <c r="GF35" i="21"/>
  <c r="FW35" i="21"/>
  <c r="FS35" i="21"/>
  <c r="FO35" i="21"/>
  <c r="GR34" i="21"/>
  <c r="GN34" i="21"/>
  <c r="GJ34" i="21"/>
  <c r="GF34" i="21"/>
  <c r="FW34" i="21"/>
  <c r="FS34" i="21"/>
  <c r="FO34" i="21"/>
  <c r="GR33" i="21"/>
  <c r="GN33" i="21"/>
  <c r="GJ33" i="21"/>
  <c r="GF33" i="21"/>
  <c r="FW33" i="21"/>
  <c r="FS33" i="21"/>
  <c r="FO33" i="21"/>
  <c r="GR32" i="21"/>
  <c r="GN32" i="21"/>
  <c r="GJ32" i="21"/>
  <c r="GF32" i="21"/>
  <c r="FW32" i="21"/>
  <c r="FS32" i="21"/>
  <c r="FO32" i="21"/>
  <c r="GR31" i="21"/>
  <c r="GN31" i="21"/>
  <c r="GJ31" i="21"/>
  <c r="GF31" i="21"/>
  <c r="FW31" i="21"/>
  <c r="FS31" i="21"/>
  <c r="FO31" i="21"/>
  <c r="GR30" i="21"/>
  <c r="GN30" i="21"/>
  <c r="GJ30" i="21"/>
  <c r="GF30" i="21"/>
  <c r="FW30" i="21"/>
  <c r="FS30" i="21"/>
  <c r="FO30" i="21"/>
  <c r="GR29" i="21"/>
  <c r="GN29" i="21"/>
  <c r="GJ29" i="21"/>
  <c r="GF29" i="21"/>
  <c r="FW29" i="21"/>
  <c r="FS29" i="21"/>
  <c r="FO29" i="21"/>
  <c r="HJ28" i="21"/>
  <c r="HI28" i="21"/>
  <c r="HH28" i="21"/>
  <c r="HG28" i="21"/>
  <c r="HF28" i="21"/>
  <c r="HE28" i="21"/>
  <c r="HD28" i="21"/>
  <c r="HC28" i="21"/>
  <c r="HB28" i="21"/>
  <c r="HA28" i="21"/>
  <c r="GZ28" i="21"/>
  <c r="GY28" i="21"/>
  <c r="GX28" i="21"/>
  <c r="GR28" i="21"/>
  <c r="GN28" i="21"/>
  <c r="GJ28" i="21"/>
  <c r="GF28" i="21"/>
  <c r="FW28" i="21"/>
  <c r="FS28" i="21"/>
  <c r="FO28" i="21"/>
  <c r="IA27" i="21"/>
  <c r="HZ27" i="21"/>
  <c r="HY27" i="21"/>
  <c r="HX27" i="21"/>
  <c r="HW27" i="21"/>
  <c r="HV27" i="21"/>
  <c r="HU27" i="21"/>
  <c r="HT27" i="21"/>
  <c r="HS27" i="21"/>
  <c r="HR27" i="21"/>
  <c r="HQ27" i="21"/>
  <c r="HP27" i="21"/>
  <c r="HO27" i="21"/>
  <c r="HN27" i="21"/>
  <c r="HM27" i="21"/>
  <c r="HL27" i="21"/>
  <c r="HK27" i="21"/>
  <c r="HJ27" i="21"/>
  <c r="HI27" i="21"/>
  <c r="HH27" i="21"/>
  <c r="HG27" i="21"/>
  <c r="HF27" i="21"/>
  <c r="HE27" i="21"/>
  <c r="HD27" i="21"/>
  <c r="HC27" i="21"/>
  <c r="HB27" i="21"/>
  <c r="HA27" i="21"/>
  <c r="GZ27" i="21"/>
  <c r="GY27" i="21"/>
  <c r="GX27" i="21"/>
  <c r="GW27" i="21"/>
  <c r="GV27" i="21"/>
  <c r="GU27" i="21"/>
  <c r="GT27" i="21"/>
  <c r="GR27" i="21"/>
  <c r="GN27" i="21"/>
  <c r="GJ27" i="21"/>
  <c r="GF27" i="21"/>
  <c r="FW27" i="21"/>
  <c r="FS27" i="21"/>
  <c r="FO27" i="21"/>
  <c r="GR26" i="21"/>
  <c r="GN26" i="21"/>
  <c r="GJ26" i="21"/>
  <c r="GF26" i="21"/>
  <c r="FW26" i="21"/>
  <c r="FS26" i="21"/>
  <c r="FO26" i="21"/>
  <c r="GR25" i="21"/>
  <c r="GN25" i="21"/>
  <c r="GJ25" i="21"/>
  <c r="GF25" i="21"/>
  <c r="FW25" i="21"/>
  <c r="FS25" i="21"/>
  <c r="FO25" i="21"/>
  <c r="GR24" i="21"/>
  <c r="GN24" i="21"/>
  <c r="GJ24" i="21"/>
  <c r="GF24" i="21"/>
  <c r="FW24" i="21"/>
  <c r="FS24" i="21"/>
  <c r="FO24" i="21"/>
  <c r="GR23" i="21"/>
  <c r="GN23" i="21"/>
  <c r="GJ23" i="21"/>
  <c r="GF23" i="21"/>
  <c r="FW23" i="21"/>
  <c r="FS23" i="21"/>
  <c r="FO23" i="21"/>
  <c r="GQ22" i="21"/>
  <c r="GP22" i="21"/>
  <c r="GO22" i="21"/>
  <c r="GM22" i="21"/>
  <c r="GL22" i="21"/>
  <c r="GK22" i="21"/>
  <c r="GI22" i="21"/>
  <c r="GH22" i="21"/>
  <c r="GG22" i="21"/>
  <c r="GE22" i="21"/>
  <c r="GD22" i="21"/>
  <c r="GC22" i="21"/>
  <c r="FW22" i="21"/>
  <c r="FS22" i="21"/>
  <c r="FO22" i="21"/>
  <c r="GR21" i="21"/>
  <c r="GN21" i="21"/>
  <c r="GJ21" i="21"/>
  <c r="GF21" i="21"/>
  <c r="FW21" i="21"/>
  <c r="FS21" i="21"/>
  <c r="FO21" i="21"/>
  <c r="GR20" i="21"/>
  <c r="GN20" i="21"/>
  <c r="GJ20" i="21"/>
  <c r="GF20" i="21"/>
  <c r="FW20" i="21"/>
  <c r="FS20" i="21"/>
  <c r="FO20" i="21"/>
  <c r="GR19" i="21"/>
  <c r="GN19" i="21"/>
  <c r="GJ19" i="21"/>
  <c r="GF19" i="21"/>
  <c r="FW19" i="21"/>
  <c r="FS19" i="21"/>
  <c r="FO19" i="21"/>
  <c r="GR18" i="21"/>
  <c r="GN18" i="21"/>
  <c r="GJ18" i="21"/>
  <c r="GF18" i="21"/>
  <c r="FW18" i="21"/>
  <c r="FS18" i="21"/>
  <c r="FO18" i="21"/>
  <c r="GR17" i="21"/>
  <c r="GN17" i="21"/>
  <c r="GJ17" i="21"/>
  <c r="GF17" i="21"/>
  <c r="FW17" i="21"/>
  <c r="FS17" i="21"/>
  <c r="FO17" i="21"/>
  <c r="GR16" i="21"/>
  <c r="GN16" i="21"/>
  <c r="GJ16" i="21"/>
  <c r="GF16" i="21"/>
  <c r="FW16" i="21"/>
  <c r="FS16" i="21"/>
  <c r="FO16" i="21"/>
  <c r="GR15" i="21"/>
  <c r="GN15" i="21"/>
  <c r="GJ15" i="21"/>
  <c r="GF15" i="21"/>
  <c r="FW15" i="21"/>
  <c r="FS15" i="21"/>
  <c r="FO15" i="21"/>
  <c r="GR14" i="21"/>
  <c r="GN14" i="21"/>
  <c r="GJ14" i="21"/>
  <c r="GF14" i="21"/>
  <c r="FW14" i="21"/>
  <c r="FS14" i="21"/>
  <c r="FO14" i="21"/>
  <c r="GR13" i="21"/>
  <c r="GN13" i="21"/>
  <c r="GJ13" i="21"/>
  <c r="GF13" i="21"/>
  <c r="FW13" i="21"/>
  <c r="FS13" i="21"/>
  <c r="FO13" i="21"/>
  <c r="GR12" i="21"/>
  <c r="GN12" i="21"/>
  <c r="GJ12" i="21"/>
  <c r="GF12" i="21"/>
  <c r="FW12" i="21"/>
  <c r="FS12" i="21"/>
  <c r="FO12" i="21"/>
  <c r="GR11" i="21"/>
  <c r="GN11" i="21"/>
  <c r="GJ11" i="21"/>
  <c r="GF11" i="21"/>
  <c r="FW11" i="21"/>
  <c r="FS11" i="21"/>
  <c r="FO11" i="21"/>
  <c r="GR10" i="21"/>
  <c r="GN10" i="21"/>
  <c r="GJ10" i="21"/>
  <c r="GF10" i="21"/>
  <c r="FW10" i="21"/>
  <c r="FS10" i="21"/>
  <c r="FO10" i="21"/>
  <c r="GR9" i="21"/>
  <c r="GN9" i="21"/>
  <c r="GJ9" i="21"/>
  <c r="GF9" i="21"/>
  <c r="FW9" i="21"/>
  <c r="FS9" i="21"/>
  <c r="FO9" i="21"/>
  <c r="GR8" i="21"/>
  <c r="GN8" i="21"/>
  <c r="GJ8" i="21"/>
  <c r="GF8" i="21"/>
  <c r="FW8" i="21"/>
  <c r="FS8" i="21"/>
  <c r="FO8" i="21"/>
  <c r="GR7" i="21"/>
  <c r="GN7" i="21"/>
  <c r="GJ7" i="21"/>
  <c r="GF7" i="21"/>
  <c r="FW7" i="21"/>
  <c r="FS7" i="21"/>
  <c r="FO7" i="21"/>
  <c r="GR6" i="21"/>
  <c r="GN6" i="21"/>
  <c r="GJ6" i="21"/>
  <c r="GF6" i="21"/>
  <c r="FW6" i="21"/>
  <c r="FS6" i="21"/>
  <c r="FO6" i="21"/>
  <c r="GR5" i="21"/>
  <c r="GN5" i="21"/>
  <c r="GJ5" i="21"/>
  <c r="GF5" i="21"/>
  <c r="FW5" i="21"/>
  <c r="FS5" i="21"/>
  <c r="FO5" i="21"/>
  <c r="GR4" i="21"/>
  <c r="GN4" i="21"/>
  <c r="GJ4" i="21"/>
  <c r="GF4" i="21"/>
  <c r="FW4" i="21"/>
  <c r="FS4" i="21"/>
  <c r="FO4" i="21"/>
  <c r="GV70" i="20"/>
  <c r="GR70" i="20"/>
  <c r="FZ70" i="20"/>
  <c r="FV70" i="20"/>
  <c r="FR70" i="20"/>
  <c r="FN70" i="20"/>
  <c r="AI70" i="20"/>
  <c r="AH70" i="20"/>
  <c r="AG70" i="20"/>
  <c r="AF70" i="20"/>
  <c r="AE70" i="20"/>
  <c r="AD70" i="20"/>
  <c r="AC70" i="20"/>
  <c r="AB70" i="20"/>
  <c r="AA70" i="20"/>
  <c r="Z70" i="20"/>
  <c r="Y70" i="20"/>
  <c r="X70" i="20"/>
  <c r="W70" i="20"/>
  <c r="V70" i="20"/>
  <c r="U70" i="20"/>
  <c r="T70" i="20"/>
  <c r="S70" i="20"/>
  <c r="HQ69" i="20"/>
  <c r="HZ69" i="20" s="1"/>
  <c r="GV69" i="20"/>
  <c r="HI69" i="20" s="1"/>
  <c r="GQ69" i="20"/>
  <c r="GM69" i="20"/>
  <c r="GI69" i="20"/>
  <c r="GE69" i="20"/>
  <c r="FZ69" i="20"/>
  <c r="FV69" i="20"/>
  <c r="FR69" i="20"/>
  <c r="FN69" i="20"/>
  <c r="HQ68" i="20"/>
  <c r="HZ68" i="20" s="1"/>
  <c r="GV68" i="20"/>
  <c r="HI68" i="20" s="1"/>
  <c r="GQ68" i="20"/>
  <c r="GM68" i="20"/>
  <c r="GI68" i="20"/>
  <c r="GE68" i="20"/>
  <c r="FZ68" i="20"/>
  <c r="FV68" i="20"/>
  <c r="FR68" i="20"/>
  <c r="FN68" i="20"/>
  <c r="HQ67" i="20"/>
  <c r="HZ67" i="20" s="1"/>
  <c r="GV67" i="20"/>
  <c r="HI67" i="20" s="1"/>
  <c r="GQ67" i="20"/>
  <c r="GM67" i="20"/>
  <c r="GI67" i="20"/>
  <c r="GE67" i="20"/>
  <c r="FZ67" i="20"/>
  <c r="FV67" i="20"/>
  <c r="FR67" i="20"/>
  <c r="FN67" i="20"/>
  <c r="HQ66" i="20"/>
  <c r="HZ66" i="20" s="1"/>
  <c r="GV66" i="20"/>
  <c r="HI66" i="20" s="1"/>
  <c r="GQ66" i="20"/>
  <c r="GM66" i="20"/>
  <c r="GI66" i="20"/>
  <c r="GE66" i="20"/>
  <c r="FZ66" i="20"/>
  <c r="FV66" i="20"/>
  <c r="FR66" i="20"/>
  <c r="FN66" i="20"/>
  <c r="HQ65" i="20"/>
  <c r="HZ65" i="20" s="1"/>
  <c r="GV65" i="20"/>
  <c r="HI65" i="20" s="1"/>
  <c r="GQ65" i="20"/>
  <c r="GM65" i="20"/>
  <c r="GI65" i="20"/>
  <c r="GE65" i="20"/>
  <c r="FZ65" i="20"/>
  <c r="FV65" i="20"/>
  <c r="FR65" i="20"/>
  <c r="FN65" i="20"/>
  <c r="HQ64" i="20"/>
  <c r="HZ64" i="20" s="1"/>
  <c r="GV64" i="20"/>
  <c r="HI64" i="20" s="1"/>
  <c r="GQ64" i="20"/>
  <c r="GM64" i="20"/>
  <c r="GI64" i="20"/>
  <c r="GE64" i="20"/>
  <c r="FZ64" i="20"/>
  <c r="FV64" i="20"/>
  <c r="FR64" i="20"/>
  <c r="FN64" i="20"/>
  <c r="HQ63" i="20"/>
  <c r="HZ63" i="20" s="1"/>
  <c r="GV63" i="20"/>
  <c r="HI63" i="20" s="1"/>
  <c r="GQ63" i="20"/>
  <c r="GM63" i="20"/>
  <c r="GI63" i="20"/>
  <c r="GE63" i="20"/>
  <c r="FZ63" i="20"/>
  <c r="FV63" i="20"/>
  <c r="FR63" i="20"/>
  <c r="FN63" i="20"/>
  <c r="HZ62" i="20"/>
  <c r="HH62" i="20"/>
  <c r="HD62" i="20"/>
  <c r="GZ62" i="20"/>
  <c r="GV62" i="20"/>
  <c r="GR62" i="20"/>
  <c r="FV62" i="20"/>
  <c r="FR62" i="20"/>
  <c r="FN62" i="20"/>
  <c r="HQ61" i="20"/>
  <c r="HZ61" i="20" s="1"/>
  <c r="HH61" i="20"/>
  <c r="HD61" i="20"/>
  <c r="GV61" i="20"/>
  <c r="GR61" i="20"/>
  <c r="FV61" i="20"/>
  <c r="FR61" i="20"/>
  <c r="FN61" i="20"/>
  <c r="HQ60" i="20"/>
  <c r="HZ60" i="20" s="1"/>
  <c r="HH60" i="20"/>
  <c r="HD60" i="20"/>
  <c r="GV60" i="20"/>
  <c r="GR60" i="20"/>
  <c r="FV60" i="20"/>
  <c r="FR60" i="20"/>
  <c r="FN60" i="20"/>
  <c r="HQ59" i="20"/>
  <c r="HZ59" i="20" s="1"/>
  <c r="HH59" i="20"/>
  <c r="HD59" i="20"/>
  <c r="GV59" i="20"/>
  <c r="GR59" i="20"/>
  <c r="FV59" i="20"/>
  <c r="FR59" i="20"/>
  <c r="FN59" i="20"/>
  <c r="HQ58" i="20"/>
  <c r="HZ58" i="20" s="1"/>
  <c r="HH58" i="20"/>
  <c r="HD58" i="20"/>
  <c r="GV58" i="20"/>
  <c r="GR58" i="20"/>
  <c r="FV58" i="20"/>
  <c r="FR58" i="20"/>
  <c r="FN58" i="20"/>
  <c r="HQ57" i="20"/>
  <c r="HZ57" i="20" s="1"/>
  <c r="HH57" i="20"/>
  <c r="HD57" i="20"/>
  <c r="GV57" i="20"/>
  <c r="GR57" i="20"/>
  <c r="FV57" i="20"/>
  <c r="FR57" i="20"/>
  <c r="FN57" i="20"/>
  <c r="HQ56" i="20"/>
  <c r="HZ56" i="20" s="1"/>
  <c r="HH56" i="20"/>
  <c r="HD56" i="20"/>
  <c r="GV56" i="20"/>
  <c r="GR56" i="20"/>
  <c r="FV56" i="20"/>
  <c r="FR56" i="20"/>
  <c r="FN56" i="20"/>
  <c r="HQ55" i="20"/>
  <c r="HZ55" i="20" s="1"/>
  <c r="HH55" i="20"/>
  <c r="HD55" i="20"/>
  <c r="GV55" i="20"/>
  <c r="GR55" i="20"/>
  <c r="FV55" i="20"/>
  <c r="FR55" i="20"/>
  <c r="FN55" i="20"/>
  <c r="HZ54" i="20"/>
  <c r="HZ53" i="20"/>
  <c r="HH53" i="20"/>
  <c r="HD53" i="20"/>
  <c r="GZ53" i="20"/>
  <c r="GV53" i="20"/>
  <c r="GR53" i="20"/>
  <c r="FV53" i="20"/>
  <c r="FR53" i="20"/>
  <c r="FN53" i="20"/>
  <c r="HX52" i="20"/>
  <c r="HW52" i="20"/>
  <c r="HV52" i="20"/>
  <c r="HT52" i="20"/>
  <c r="HS52" i="20"/>
  <c r="HR52" i="20"/>
  <c r="HP52" i="20"/>
  <c r="HO52" i="20"/>
  <c r="HN52" i="20"/>
  <c r="HL52" i="20"/>
  <c r="HK52" i="20"/>
  <c r="HJ52" i="20"/>
  <c r="HG52" i="20"/>
  <c r="HF52" i="20"/>
  <c r="HE52" i="20"/>
  <c r="HD52" i="20"/>
  <c r="GW52" i="20"/>
  <c r="GZ52" i="20" s="1"/>
  <c r="GU52" i="20"/>
  <c r="GT52" i="20"/>
  <c r="GS52" i="20"/>
  <c r="GR52" i="20"/>
  <c r="FV52" i="20"/>
  <c r="FR52" i="20"/>
  <c r="FN52" i="20"/>
  <c r="HQ51" i="20"/>
  <c r="HM51" i="20"/>
  <c r="HH51" i="20"/>
  <c r="HD51" i="20"/>
  <c r="GZ51" i="20"/>
  <c r="GV51" i="20"/>
  <c r="GR51" i="20"/>
  <c r="FV51" i="20"/>
  <c r="FR51" i="20"/>
  <c r="FN51" i="20"/>
  <c r="HH49" i="20"/>
  <c r="HD49" i="20"/>
  <c r="GZ49" i="20"/>
  <c r="GV49" i="20"/>
  <c r="GR49" i="20"/>
  <c r="FV49" i="20"/>
  <c r="FR49" i="20"/>
  <c r="FN49" i="20"/>
  <c r="HH48" i="20"/>
  <c r="HD48" i="20"/>
  <c r="GZ48" i="20"/>
  <c r="GV48" i="20"/>
  <c r="GR48" i="20"/>
  <c r="FV48" i="20"/>
  <c r="FR48" i="20"/>
  <c r="FN48" i="20"/>
  <c r="HQ47" i="20"/>
  <c r="HM47" i="20"/>
  <c r="HH47" i="20"/>
  <c r="HD47" i="20"/>
  <c r="GZ47" i="20"/>
  <c r="GV47" i="20"/>
  <c r="GR47" i="20"/>
  <c r="FV47" i="20"/>
  <c r="FR47" i="20"/>
  <c r="FN47" i="20"/>
  <c r="HQ46" i="20"/>
  <c r="HM46" i="20"/>
  <c r="HH46" i="20"/>
  <c r="HD46" i="20"/>
  <c r="GV46" i="20"/>
  <c r="GR46" i="20"/>
  <c r="FV46" i="20"/>
  <c r="FR46" i="20"/>
  <c r="FN46" i="20"/>
  <c r="HQ45" i="20"/>
  <c r="HM45" i="20"/>
  <c r="HH45" i="20"/>
  <c r="HD45" i="20"/>
  <c r="GV45" i="20"/>
  <c r="GR45" i="20"/>
  <c r="FV45" i="20"/>
  <c r="FR45" i="20"/>
  <c r="FN45" i="20"/>
  <c r="HQ44" i="20"/>
  <c r="HM44" i="20"/>
  <c r="HH44" i="20"/>
  <c r="HD44" i="20"/>
  <c r="GV44" i="20"/>
  <c r="GR44" i="20"/>
  <c r="FV44" i="20"/>
  <c r="FR44" i="20"/>
  <c r="FN44" i="20"/>
  <c r="HH43" i="20"/>
  <c r="HD43" i="20"/>
  <c r="GZ43" i="20"/>
  <c r="GV43" i="20"/>
  <c r="GR43" i="20"/>
  <c r="FV43" i="20"/>
  <c r="FR43" i="20"/>
  <c r="FN43" i="20"/>
  <c r="HX42" i="20"/>
  <c r="HW42" i="20"/>
  <c r="HV42" i="20"/>
  <c r="HT42" i="20"/>
  <c r="HS42" i="20"/>
  <c r="HR42" i="20"/>
  <c r="HP42" i="20"/>
  <c r="HO42" i="20"/>
  <c r="HN42" i="20"/>
  <c r="HL42" i="20"/>
  <c r="HK42" i="20"/>
  <c r="HJ42" i="20"/>
  <c r="HH42" i="20"/>
  <c r="HD42" i="20"/>
  <c r="GZ42" i="20"/>
  <c r="GV42" i="20"/>
  <c r="GR42" i="20"/>
  <c r="FV42" i="20"/>
  <c r="FR42" i="20"/>
  <c r="FN42" i="20"/>
  <c r="HH41" i="20"/>
  <c r="HD41" i="20"/>
  <c r="GZ41" i="20"/>
  <c r="GV41" i="20"/>
  <c r="GR41" i="20"/>
  <c r="FZ41" i="20"/>
  <c r="FV41" i="20"/>
  <c r="FR41" i="20"/>
  <c r="FN41" i="20"/>
  <c r="HH40" i="20"/>
  <c r="HD40" i="20"/>
  <c r="GZ40" i="20"/>
  <c r="GV40" i="20"/>
  <c r="GR40" i="20"/>
  <c r="FZ40" i="20"/>
  <c r="FV40" i="20"/>
  <c r="FR40" i="20"/>
  <c r="FN40" i="20"/>
  <c r="HQ39" i="20"/>
  <c r="HM39" i="20"/>
  <c r="HH39" i="20"/>
  <c r="HD39" i="20"/>
  <c r="GZ39" i="20"/>
  <c r="GV39" i="20"/>
  <c r="GR39" i="20"/>
  <c r="FZ39" i="20"/>
  <c r="FV39" i="20"/>
  <c r="FR39" i="20"/>
  <c r="FN39" i="20"/>
  <c r="HZ38" i="20"/>
  <c r="HH38" i="20"/>
  <c r="HD38" i="20"/>
  <c r="GZ38" i="20"/>
  <c r="GV38" i="20"/>
  <c r="GR38" i="20"/>
  <c r="FZ38" i="20"/>
  <c r="FV38" i="20"/>
  <c r="FR38" i="20"/>
  <c r="FN38" i="20"/>
  <c r="HZ37" i="20"/>
  <c r="HH37" i="20"/>
  <c r="HD37" i="20"/>
  <c r="GZ37" i="20"/>
  <c r="GV37" i="20"/>
  <c r="GR37" i="20"/>
  <c r="FZ37" i="20"/>
  <c r="FV37" i="20"/>
  <c r="FR37" i="20"/>
  <c r="FN37" i="20"/>
  <c r="HZ36" i="20"/>
  <c r="HH36" i="20"/>
  <c r="HD36" i="20"/>
  <c r="GZ36" i="20"/>
  <c r="GV36" i="20"/>
  <c r="GR36" i="20"/>
  <c r="FZ36" i="20"/>
  <c r="FV36" i="20"/>
  <c r="FR36" i="20"/>
  <c r="FN36" i="20"/>
  <c r="HZ35" i="20"/>
  <c r="HH35" i="20"/>
  <c r="HD35" i="20"/>
  <c r="GZ35" i="20"/>
  <c r="GV35" i="20"/>
  <c r="GR35" i="20"/>
  <c r="FZ35" i="20"/>
  <c r="FV35" i="20"/>
  <c r="FR35" i="20"/>
  <c r="FN35" i="20"/>
  <c r="HZ34" i="20"/>
  <c r="HH34" i="20"/>
  <c r="HD34" i="20"/>
  <c r="GZ34" i="20"/>
  <c r="GV34" i="20"/>
  <c r="GR34" i="20"/>
  <c r="FZ34" i="20"/>
  <c r="FV34" i="20"/>
  <c r="FR34" i="20"/>
  <c r="FN34" i="20"/>
  <c r="HZ33" i="20"/>
  <c r="HH33" i="20"/>
  <c r="HD33" i="20"/>
  <c r="GZ33" i="20"/>
  <c r="GV33" i="20"/>
  <c r="GR33" i="20"/>
  <c r="FZ33" i="20"/>
  <c r="FV33" i="20"/>
  <c r="FR33" i="20"/>
  <c r="FN33" i="20"/>
  <c r="HZ32" i="20"/>
  <c r="HH32" i="20"/>
  <c r="HD32" i="20"/>
  <c r="GZ32" i="20"/>
  <c r="GV32" i="20"/>
  <c r="GR32" i="20"/>
  <c r="FZ32" i="20"/>
  <c r="FV32" i="20"/>
  <c r="FR32" i="20"/>
  <c r="FN32" i="20"/>
  <c r="HZ31" i="20"/>
  <c r="HH31" i="20"/>
  <c r="HD31" i="20"/>
  <c r="GZ31" i="20"/>
  <c r="GV31" i="20"/>
  <c r="GR31" i="20"/>
  <c r="FZ31" i="20"/>
  <c r="FV31" i="20"/>
  <c r="FR31" i="20"/>
  <c r="FN31" i="20"/>
  <c r="HX30" i="20"/>
  <c r="HX18" i="20" s="1"/>
  <c r="HW30" i="20"/>
  <c r="HV30" i="20"/>
  <c r="HV18" i="20" s="1"/>
  <c r="HT30" i="20"/>
  <c r="HT18" i="20" s="1"/>
  <c r="HS30" i="20"/>
  <c r="HR30" i="20"/>
  <c r="HR18" i="20" s="1"/>
  <c r="HP30" i="20"/>
  <c r="HP18" i="20" s="1"/>
  <c r="HO30" i="20"/>
  <c r="HO18" i="20" s="1"/>
  <c r="HN30" i="20"/>
  <c r="HL18" i="20"/>
  <c r="HK30" i="20"/>
  <c r="HK18" i="20" s="1"/>
  <c r="HJ30" i="20"/>
  <c r="HJ18" i="20" s="1"/>
  <c r="HH30" i="20"/>
  <c r="HD30" i="20"/>
  <c r="GZ30" i="20"/>
  <c r="GU30" i="20"/>
  <c r="GT30" i="20"/>
  <c r="GS30" i="20"/>
  <c r="GR30" i="20"/>
  <c r="FZ30" i="20"/>
  <c r="FV30" i="20"/>
  <c r="FR30" i="20"/>
  <c r="FN30" i="20"/>
  <c r="HZ29" i="20"/>
  <c r="HH29" i="20"/>
  <c r="HD29" i="20"/>
  <c r="GZ29" i="20"/>
  <c r="GV29" i="20"/>
  <c r="GR29" i="20"/>
  <c r="FZ29" i="20"/>
  <c r="FV29" i="20"/>
  <c r="FR29" i="20"/>
  <c r="FN29" i="20"/>
  <c r="HZ28" i="20"/>
  <c r="HH28" i="20"/>
  <c r="HD28" i="20"/>
  <c r="GZ28" i="20"/>
  <c r="GV28" i="20"/>
  <c r="GR28" i="20"/>
  <c r="FZ28" i="20"/>
  <c r="FV28" i="20"/>
  <c r="FR28" i="20"/>
  <c r="FN28" i="20"/>
  <c r="HQ27" i="20"/>
  <c r="HS27" i="20" s="1"/>
  <c r="HU27" i="20" s="1"/>
  <c r="HW27" i="20" s="1"/>
  <c r="HY27" i="20" s="1"/>
  <c r="HM27" i="20"/>
  <c r="HH27" i="20"/>
  <c r="HD27" i="20"/>
  <c r="GZ27" i="20"/>
  <c r="GV27" i="20"/>
  <c r="GR27" i="20"/>
  <c r="FZ27" i="20"/>
  <c r="FV27" i="20"/>
  <c r="FR27" i="20"/>
  <c r="FN27" i="20"/>
  <c r="HQ26" i="20"/>
  <c r="HS26" i="20" s="1"/>
  <c r="HM26" i="20"/>
  <c r="HH26" i="20"/>
  <c r="HD26" i="20"/>
  <c r="GZ26" i="20"/>
  <c r="GV26" i="20"/>
  <c r="GR26" i="20"/>
  <c r="FZ26" i="20"/>
  <c r="FV26" i="20"/>
  <c r="FR26" i="20"/>
  <c r="FN26" i="20"/>
  <c r="HZ25" i="20"/>
  <c r="HH25" i="20"/>
  <c r="HD25" i="20"/>
  <c r="GZ25" i="20"/>
  <c r="GV25" i="20"/>
  <c r="GR25" i="20"/>
  <c r="FZ25" i="20"/>
  <c r="FV25" i="20"/>
  <c r="HZ24" i="20"/>
  <c r="HH24" i="20"/>
  <c r="HD24" i="20"/>
  <c r="GZ24" i="20"/>
  <c r="GV24" i="20"/>
  <c r="GR24" i="20"/>
  <c r="FZ24" i="20"/>
  <c r="FV24" i="20"/>
  <c r="FR24" i="20"/>
  <c r="FN24" i="20"/>
  <c r="HQ23" i="20"/>
  <c r="HM23" i="20"/>
  <c r="HH23" i="20"/>
  <c r="HD23" i="20"/>
  <c r="GZ23" i="20"/>
  <c r="GV23" i="20"/>
  <c r="GR23" i="20"/>
  <c r="FZ23" i="20"/>
  <c r="FV23" i="20"/>
  <c r="FR23" i="20"/>
  <c r="FN23" i="20"/>
  <c r="HZ22" i="20"/>
  <c r="HH22" i="20"/>
  <c r="HD22" i="20"/>
  <c r="GZ22" i="20"/>
  <c r="GV22" i="20"/>
  <c r="GR22" i="20"/>
  <c r="FZ22" i="20"/>
  <c r="FV22" i="20"/>
  <c r="FR22" i="20"/>
  <c r="FN22" i="20"/>
  <c r="HZ21" i="20"/>
  <c r="HH21" i="20"/>
  <c r="HD21" i="20"/>
  <c r="GZ21" i="20"/>
  <c r="GV21" i="20"/>
  <c r="GR21" i="20"/>
  <c r="FZ21" i="20"/>
  <c r="FV21" i="20"/>
  <c r="FR21" i="20"/>
  <c r="FN21" i="20"/>
  <c r="HZ20" i="20"/>
  <c r="HH20" i="20"/>
  <c r="HD20" i="20"/>
  <c r="GZ20" i="20"/>
  <c r="GV20" i="20"/>
  <c r="GR20" i="20"/>
  <c r="FZ20" i="20"/>
  <c r="FV20" i="20"/>
  <c r="FR20" i="20"/>
  <c r="FN20" i="20"/>
  <c r="HZ19" i="20"/>
  <c r="HH19" i="20"/>
  <c r="HD19" i="20"/>
  <c r="GZ19" i="20"/>
  <c r="GV19" i="20"/>
  <c r="GR19" i="20"/>
  <c r="FZ19" i="20"/>
  <c r="FV19" i="20"/>
  <c r="FR19" i="20"/>
  <c r="FN19" i="20"/>
  <c r="HH18" i="20"/>
  <c r="GZ18" i="20"/>
  <c r="GV18" i="20"/>
  <c r="GR18" i="20"/>
  <c r="FZ18" i="20"/>
  <c r="FV18" i="20"/>
  <c r="FR18" i="20"/>
  <c r="FN18" i="20"/>
  <c r="HZ17" i="20"/>
  <c r="HH17" i="20"/>
  <c r="GZ17" i="20"/>
  <c r="GV17" i="20"/>
  <c r="GR17" i="20"/>
  <c r="FZ17" i="20"/>
  <c r="FV17" i="20"/>
  <c r="FR17" i="20"/>
  <c r="FN17" i="20"/>
  <c r="HQ16" i="20"/>
  <c r="HZ16" i="20" s="1"/>
  <c r="HH16" i="20"/>
  <c r="GZ16" i="20"/>
  <c r="GV16" i="20"/>
  <c r="GR16" i="20"/>
  <c r="FZ16" i="20"/>
  <c r="FV16" i="20"/>
  <c r="FR16" i="20"/>
  <c r="FN16" i="20"/>
  <c r="HZ15" i="20"/>
  <c r="HH15" i="20"/>
  <c r="GV15" i="20"/>
  <c r="GR15" i="20"/>
  <c r="FZ15" i="20"/>
  <c r="FV15" i="20"/>
  <c r="FR15" i="20"/>
  <c r="FN15" i="20"/>
  <c r="HZ14" i="20"/>
  <c r="HH14" i="20"/>
  <c r="HD14" i="20"/>
  <c r="GZ14" i="20"/>
  <c r="GV14" i="20"/>
  <c r="GR14" i="20"/>
  <c r="FZ14" i="20"/>
  <c r="FV14" i="20"/>
  <c r="FR14" i="20"/>
  <c r="FN14" i="20"/>
  <c r="HZ13" i="20"/>
  <c r="HH13" i="20"/>
  <c r="HD13" i="20"/>
  <c r="GZ13" i="20"/>
  <c r="GV13" i="20"/>
  <c r="GR13" i="20"/>
  <c r="FZ13" i="20"/>
  <c r="FV13" i="20"/>
  <c r="FR13" i="20"/>
  <c r="FN13" i="20"/>
  <c r="HZ12" i="20"/>
  <c r="HH12" i="20"/>
  <c r="HD12" i="20"/>
  <c r="GZ12" i="20"/>
  <c r="GV12" i="20"/>
  <c r="GR12" i="20"/>
  <c r="FZ12" i="20"/>
  <c r="FV12" i="20"/>
  <c r="FR12" i="20"/>
  <c r="FN12" i="20"/>
  <c r="HZ11" i="20"/>
  <c r="HH11" i="20"/>
  <c r="HD11" i="20"/>
  <c r="GZ11" i="20"/>
  <c r="GV11" i="20"/>
  <c r="GR11" i="20"/>
  <c r="FZ11" i="20"/>
  <c r="FV11" i="20"/>
  <c r="FR11" i="20"/>
  <c r="FN11" i="20"/>
  <c r="HZ10" i="20"/>
  <c r="HH10" i="20"/>
  <c r="HD10" i="20"/>
  <c r="GZ10" i="20"/>
  <c r="GV10" i="20"/>
  <c r="GR10" i="20"/>
  <c r="FZ10" i="20"/>
  <c r="FV10" i="20"/>
  <c r="FR10" i="20"/>
  <c r="FN10" i="20"/>
  <c r="HZ9" i="20"/>
  <c r="HH9" i="20"/>
  <c r="HD9" i="20"/>
  <c r="GZ9" i="20"/>
  <c r="GV9" i="20"/>
  <c r="GR9" i="20"/>
  <c r="FZ9" i="20"/>
  <c r="FV9" i="20"/>
  <c r="FR9" i="20"/>
  <c r="FN9" i="20"/>
  <c r="HZ8" i="20"/>
  <c r="HH8" i="20"/>
  <c r="HD8" i="20"/>
  <c r="GZ8" i="20"/>
  <c r="GV8" i="20"/>
  <c r="GR8" i="20"/>
  <c r="FZ8" i="20"/>
  <c r="FV8" i="20"/>
  <c r="FR8" i="20"/>
  <c r="FN8" i="20"/>
  <c r="HZ7" i="20"/>
  <c r="HH7" i="20"/>
  <c r="HD7" i="20"/>
  <c r="GZ7" i="20"/>
  <c r="GV7" i="20"/>
  <c r="GR7" i="20"/>
  <c r="FZ7" i="20"/>
  <c r="FV7" i="20"/>
  <c r="FR7" i="20"/>
  <c r="FN7" i="20"/>
  <c r="HZ6" i="20"/>
  <c r="HH6" i="20"/>
  <c r="HD6" i="20"/>
  <c r="GZ6" i="20"/>
  <c r="GV6" i="20"/>
  <c r="GR6" i="20"/>
  <c r="FZ6" i="20"/>
  <c r="FV6" i="20"/>
  <c r="FR6" i="20"/>
  <c r="FN6" i="20"/>
  <c r="HZ5" i="20"/>
  <c r="HH5" i="20"/>
  <c r="HD5" i="20"/>
  <c r="GZ5" i="20"/>
  <c r="GV5" i="20"/>
  <c r="GR5" i="20"/>
  <c r="FZ5" i="20"/>
  <c r="FV5" i="20"/>
  <c r="FR5" i="20"/>
  <c r="FN5" i="20"/>
  <c r="HZ4" i="20"/>
  <c r="HG4" i="20"/>
  <c r="HF4" i="20"/>
  <c r="HE4" i="20"/>
  <c r="HC4" i="20"/>
  <c r="HB4" i="20"/>
  <c r="HA4" i="20"/>
  <c r="GY4" i="20"/>
  <c r="GX4" i="20"/>
  <c r="GW4" i="20"/>
  <c r="GU4" i="20"/>
  <c r="GT4" i="20"/>
  <c r="GS4" i="20"/>
  <c r="GR4" i="20"/>
  <c r="FZ4" i="20"/>
  <c r="FV4" i="20"/>
  <c r="FR4" i="20"/>
  <c r="FN4" i="20"/>
  <c r="IJ35" i="19"/>
  <c r="HA35" i="19"/>
  <c r="GW35" i="19"/>
  <c r="GS35" i="19"/>
  <c r="GO35" i="19"/>
  <c r="GJ35" i="19"/>
  <c r="GF35" i="19"/>
  <c r="GB35" i="19"/>
  <c r="FX35" i="19"/>
  <c r="AQ35" i="19"/>
  <c r="AP35" i="19"/>
  <c r="AO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IJ34" i="19"/>
  <c r="HR34" i="19"/>
  <c r="HN34" i="19"/>
  <c r="HJ34" i="19"/>
  <c r="HF34" i="19"/>
  <c r="HA34" i="19"/>
  <c r="GW34" i="19"/>
  <c r="GS34" i="19"/>
  <c r="GO34" i="19"/>
  <c r="GJ34" i="19"/>
  <c r="GF34" i="19"/>
  <c r="GB34" i="19"/>
  <c r="FX34" i="19"/>
  <c r="IJ33" i="19"/>
  <c r="HR33" i="19"/>
  <c r="HN33" i="19"/>
  <c r="HJ33" i="19"/>
  <c r="HF33" i="19"/>
  <c r="HA33" i="19"/>
  <c r="GW33" i="19"/>
  <c r="GS33" i="19"/>
  <c r="GO33" i="19"/>
  <c r="GJ33" i="19"/>
  <c r="GF33" i="19"/>
  <c r="GB33" i="19"/>
  <c r="FX33" i="19"/>
  <c r="IJ32" i="19"/>
  <c r="HQ32" i="19"/>
  <c r="HQ35" i="19" s="1"/>
  <c r="HP32" i="19"/>
  <c r="HP35" i="19" s="1"/>
  <c r="HO32" i="19"/>
  <c r="HO35" i="19" s="1"/>
  <c r="HM32" i="19"/>
  <c r="HM35" i="19" s="1"/>
  <c r="HL32" i="19"/>
  <c r="HL35" i="19" s="1"/>
  <c r="HK32" i="19"/>
  <c r="HK35" i="19" s="1"/>
  <c r="HI32" i="19"/>
  <c r="HI35" i="19" s="1"/>
  <c r="HH32" i="19"/>
  <c r="HH35" i="19" s="1"/>
  <c r="HG32" i="19"/>
  <c r="HE32" i="19"/>
  <c r="HE35" i="19" s="1"/>
  <c r="HD32" i="19"/>
  <c r="HD35" i="19" s="1"/>
  <c r="HC32" i="19"/>
  <c r="HC35" i="19" s="1"/>
  <c r="HA32" i="19"/>
  <c r="GW32" i="19"/>
  <c r="GS32" i="19"/>
  <c r="GO32" i="19"/>
  <c r="GJ32" i="19"/>
  <c r="GF32" i="19"/>
  <c r="GB32" i="19"/>
  <c r="FX32" i="19"/>
  <c r="IJ31" i="19"/>
  <c r="HR31" i="19"/>
  <c r="HN31" i="19"/>
  <c r="HJ31" i="19"/>
  <c r="HF31" i="19"/>
  <c r="HA31" i="19"/>
  <c r="GW31" i="19"/>
  <c r="GS31" i="19"/>
  <c r="GO31" i="19"/>
  <c r="GJ31" i="19"/>
  <c r="GF31" i="19"/>
  <c r="GB31" i="19"/>
  <c r="FX31" i="19"/>
  <c r="IJ30" i="19"/>
  <c r="HR30" i="19"/>
  <c r="HN30" i="19"/>
  <c r="HJ30" i="19"/>
  <c r="HF30" i="19"/>
  <c r="HA30" i="19"/>
  <c r="GW30" i="19"/>
  <c r="GS30" i="19"/>
  <c r="GO30" i="19"/>
  <c r="GJ30" i="19"/>
  <c r="GF30" i="19"/>
  <c r="GB30" i="19"/>
  <c r="FX30" i="19"/>
  <c r="IJ29" i="19"/>
  <c r="HR29" i="19"/>
  <c r="HN29" i="19"/>
  <c r="HJ29" i="19"/>
  <c r="HF29" i="19"/>
  <c r="HA29" i="19"/>
  <c r="GW29" i="19"/>
  <c r="GS29" i="19"/>
  <c r="GO29" i="19"/>
  <c r="GJ29" i="19"/>
  <c r="GF29" i="19"/>
  <c r="GB29" i="19"/>
  <c r="FX29" i="19"/>
  <c r="IJ28" i="19"/>
  <c r="HR28" i="19"/>
  <c r="HN28" i="19"/>
  <c r="HJ28" i="19"/>
  <c r="HF28" i="19"/>
  <c r="HA28" i="19"/>
  <c r="GW28" i="19"/>
  <c r="GS28" i="19"/>
  <c r="GO28" i="19"/>
  <c r="GJ28" i="19"/>
  <c r="GF28" i="19"/>
  <c r="GB28" i="19"/>
  <c r="FX28" i="19"/>
  <c r="IJ27" i="19"/>
  <c r="HR27" i="19"/>
  <c r="HN27" i="19"/>
  <c r="HJ27" i="19"/>
  <c r="HF27" i="19"/>
  <c r="HA27" i="19"/>
  <c r="GW27" i="19"/>
  <c r="GS27" i="19"/>
  <c r="GO27" i="19"/>
  <c r="GJ27" i="19"/>
  <c r="GF27" i="19"/>
  <c r="GB27" i="19"/>
  <c r="FX27" i="19"/>
  <c r="IJ26" i="19"/>
  <c r="HR26" i="19"/>
  <c r="HN26" i="19"/>
  <c r="HJ26" i="19"/>
  <c r="HF26" i="19"/>
  <c r="HA26" i="19"/>
  <c r="GW26" i="19"/>
  <c r="GS26" i="19"/>
  <c r="GO26" i="19"/>
  <c r="GJ26" i="19"/>
  <c r="GF26" i="19"/>
  <c r="GB26" i="19"/>
  <c r="FX26" i="19"/>
  <c r="IJ25" i="19"/>
  <c r="HR25" i="19"/>
  <c r="HN25" i="19"/>
  <c r="HJ25" i="19"/>
  <c r="HF25" i="19"/>
  <c r="HA25" i="19"/>
  <c r="GW25" i="19"/>
  <c r="GS25" i="19"/>
  <c r="GO25" i="19"/>
  <c r="GJ25" i="19"/>
  <c r="GF25" i="19"/>
  <c r="GB25" i="19"/>
  <c r="FX25" i="19"/>
  <c r="IJ24" i="19"/>
  <c r="HR24" i="19"/>
  <c r="HN24" i="19"/>
  <c r="HJ24" i="19"/>
  <c r="HF24" i="19"/>
  <c r="HA24" i="19"/>
  <c r="GW24" i="19"/>
  <c r="GS24" i="19"/>
  <c r="GO24" i="19"/>
  <c r="GJ24" i="19"/>
  <c r="GF24" i="19"/>
  <c r="GB24" i="19"/>
  <c r="FX24" i="19"/>
  <c r="IJ23" i="19"/>
  <c r="HQ23" i="19"/>
  <c r="HP23" i="19"/>
  <c r="HO23" i="19"/>
  <c r="HM23" i="19"/>
  <c r="HL23" i="19"/>
  <c r="HK23" i="19"/>
  <c r="HJ23" i="19"/>
  <c r="HF23" i="19"/>
  <c r="HA23" i="19"/>
  <c r="GW23" i="19"/>
  <c r="GS23" i="19"/>
  <c r="GO23" i="19"/>
  <c r="GJ23" i="19"/>
  <c r="GF23" i="19"/>
  <c r="GB23" i="19"/>
  <c r="FX23" i="19"/>
  <c r="IJ22" i="19"/>
  <c r="HF22" i="19"/>
  <c r="HA22" i="19"/>
  <c r="HJ22" i="19" s="1"/>
  <c r="GW22" i="19"/>
  <c r="HN22" i="19" s="1"/>
  <c r="GS22" i="19"/>
  <c r="GO22" i="19"/>
  <c r="GJ22" i="19"/>
  <c r="GF22" i="19"/>
  <c r="GB22" i="19"/>
  <c r="FX22" i="19"/>
  <c r="IJ21" i="19"/>
  <c r="HF21" i="19"/>
  <c r="HA21" i="19"/>
  <c r="HJ21" i="19" s="1"/>
  <c r="GW21" i="19"/>
  <c r="HN21" i="19" s="1"/>
  <c r="GS21" i="19"/>
  <c r="GO21" i="19"/>
  <c r="GJ21" i="19"/>
  <c r="GF21" i="19"/>
  <c r="GB21" i="19"/>
  <c r="FX21" i="19"/>
  <c r="IJ20" i="19"/>
  <c r="HF20" i="19"/>
  <c r="HA20" i="19"/>
  <c r="HJ20" i="19" s="1"/>
  <c r="GW20" i="19"/>
  <c r="HN20" i="19" s="1"/>
  <c r="GS20" i="19"/>
  <c r="GO20" i="19"/>
  <c r="GJ20" i="19"/>
  <c r="GF20" i="19"/>
  <c r="GB20" i="19"/>
  <c r="FX20" i="19"/>
  <c r="IJ19" i="19"/>
  <c r="HF19" i="19"/>
  <c r="HA19" i="19"/>
  <c r="HJ19" i="19" s="1"/>
  <c r="GW19" i="19"/>
  <c r="GS19" i="19"/>
  <c r="GO19" i="19"/>
  <c r="GJ19" i="19"/>
  <c r="GF19" i="19"/>
  <c r="GB19" i="19"/>
  <c r="FX19" i="19"/>
  <c r="IJ18" i="19"/>
  <c r="HF18" i="19"/>
  <c r="HA18" i="19"/>
  <c r="GW18" i="19"/>
  <c r="HN18" i="19" s="1"/>
  <c r="GS18" i="19"/>
  <c r="GO18" i="19"/>
  <c r="GJ18" i="19"/>
  <c r="GF18" i="19"/>
  <c r="GB18" i="19"/>
  <c r="FX18" i="19"/>
  <c r="IJ17" i="19"/>
  <c r="HB17" i="19"/>
  <c r="IJ16" i="19"/>
  <c r="HF16" i="19"/>
  <c r="HA16" i="19"/>
  <c r="HJ16" i="19" s="1"/>
  <c r="GW16" i="19"/>
  <c r="HN16" i="19" s="1"/>
  <c r="GS16" i="19"/>
  <c r="GO16" i="19"/>
  <c r="GJ16" i="19"/>
  <c r="GF16" i="19"/>
  <c r="GB16" i="19"/>
  <c r="FX16" i="19"/>
  <c r="IJ15" i="19"/>
  <c r="HF15" i="19"/>
  <c r="HA15" i="19"/>
  <c r="HJ15" i="19" s="1"/>
  <c r="GW15" i="19"/>
  <c r="HN15" i="19" s="1"/>
  <c r="GS15" i="19"/>
  <c r="GO15" i="19"/>
  <c r="GJ15" i="19"/>
  <c r="GF15" i="19"/>
  <c r="GB15" i="19"/>
  <c r="FX15" i="19"/>
  <c r="IJ14" i="19"/>
  <c r="HB14" i="19"/>
  <c r="IJ13" i="19"/>
  <c r="HB13" i="19"/>
  <c r="IJ12" i="19"/>
  <c r="HF12" i="19"/>
  <c r="HA12" i="19"/>
  <c r="HJ12" i="19" s="1"/>
  <c r="GW12" i="19"/>
  <c r="HN12" i="19" s="1"/>
  <c r="GS12" i="19"/>
  <c r="GO12" i="19"/>
  <c r="GJ12" i="19"/>
  <c r="GF12" i="19"/>
  <c r="GB12" i="19"/>
  <c r="FX12" i="19"/>
  <c r="IJ11" i="19"/>
  <c r="HF11" i="19"/>
  <c r="HA11" i="19"/>
  <c r="HJ11" i="19" s="1"/>
  <c r="GW11" i="19"/>
  <c r="HN11" i="19" s="1"/>
  <c r="GS11" i="19"/>
  <c r="GO11" i="19"/>
  <c r="GJ11" i="19"/>
  <c r="GF11" i="19"/>
  <c r="GB11" i="19"/>
  <c r="FX11" i="19"/>
  <c r="IJ10" i="19"/>
  <c r="HF10" i="19"/>
  <c r="HA10" i="19"/>
  <c r="HJ10" i="19" s="1"/>
  <c r="GW10" i="19"/>
  <c r="HN10" i="19" s="1"/>
  <c r="GS10" i="19"/>
  <c r="GO10" i="19"/>
  <c r="GJ10" i="19"/>
  <c r="GF10" i="19"/>
  <c r="GB10" i="19"/>
  <c r="FX10" i="19"/>
  <c r="IJ9" i="19"/>
  <c r="HF9" i="19"/>
  <c r="HA9" i="19"/>
  <c r="HJ9" i="19" s="1"/>
  <c r="GW9" i="19"/>
  <c r="HN9" i="19" s="1"/>
  <c r="GS9" i="19"/>
  <c r="GO9" i="19"/>
  <c r="GJ9" i="19"/>
  <c r="GF9" i="19"/>
  <c r="GB9" i="19"/>
  <c r="FX9" i="19"/>
  <c r="IA8" i="19"/>
  <c r="HW8" i="19"/>
  <c r="HR8" i="19"/>
  <c r="HN8" i="19"/>
  <c r="HJ8" i="19"/>
  <c r="HF8" i="19"/>
  <c r="HA8" i="19"/>
  <c r="GW8" i="19"/>
  <c r="GS8" i="19"/>
  <c r="GO8" i="19"/>
  <c r="GJ8" i="19"/>
  <c r="GF8" i="19"/>
  <c r="GB8" i="19"/>
  <c r="FX8" i="19"/>
  <c r="IA7" i="19"/>
  <c r="HW7" i="19"/>
  <c r="HR7" i="19"/>
  <c r="HN7" i="19"/>
  <c r="HJ7" i="19"/>
  <c r="HF7" i="19"/>
  <c r="HA7" i="19"/>
  <c r="GW7" i="19"/>
  <c r="GS7" i="19"/>
  <c r="GO7" i="19"/>
  <c r="GJ7" i="19"/>
  <c r="GF7" i="19"/>
  <c r="GB7" i="19"/>
  <c r="FX7" i="19"/>
  <c r="IB6" i="19"/>
  <c r="HZ6" i="19"/>
  <c r="HY6" i="19"/>
  <c r="HX6" i="19"/>
  <c r="HV6" i="19"/>
  <c r="HU6" i="19"/>
  <c r="HT6" i="19"/>
  <c r="HQ6" i="19"/>
  <c r="HP6" i="19"/>
  <c r="HO6" i="19"/>
  <c r="HM6" i="19"/>
  <c r="HL6" i="19"/>
  <c r="HK6" i="19"/>
  <c r="HJ6" i="19"/>
  <c r="HF6" i="19"/>
  <c r="HA6" i="19"/>
  <c r="GW6" i="19"/>
  <c r="GS6" i="19"/>
  <c r="GO6" i="19"/>
  <c r="GJ6" i="19"/>
  <c r="GF6" i="19"/>
  <c r="GB6" i="19"/>
  <c r="FX6" i="19"/>
  <c r="HW5" i="19"/>
  <c r="HW4" i="19" s="1"/>
  <c r="HR5" i="19"/>
  <c r="HN5" i="19"/>
  <c r="HJ5" i="19"/>
  <c r="HF5" i="19"/>
  <c r="HA5" i="19"/>
  <c r="GW5" i="19"/>
  <c r="GS5" i="19"/>
  <c r="GO5" i="19"/>
  <c r="GJ5" i="19"/>
  <c r="GF5" i="19"/>
  <c r="GB5" i="19"/>
  <c r="FX5" i="19"/>
  <c r="IB4" i="19"/>
  <c r="IA4" i="19"/>
  <c r="HZ4" i="19"/>
  <c r="HY4" i="19"/>
  <c r="HX4" i="19"/>
  <c r="HV4" i="19"/>
  <c r="HU4" i="19"/>
  <c r="HT4" i="19"/>
  <c r="HQ4" i="19"/>
  <c r="HP4" i="19"/>
  <c r="HO4" i="19"/>
  <c r="HN4" i="19"/>
  <c r="HJ4" i="19"/>
  <c r="HF4" i="19"/>
  <c r="HA4" i="19"/>
  <c r="GW4" i="19"/>
  <c r="GS4" i="19"/>
  <c r="GO4" i="19"/>
  <c r="GJ4" i="19"/>
  <c r="GF4" i="19"/>
  <c r="GB4" i="19"/>
  <c r="FX4" i="19"/>
  <c r="IJ42" i="18"/>
  <c r="HA42" i="18"/>
  <c r="GW42" i="18"/>
  <c r="GS42" i="18"/>
  <c r="GO42" i="18"/>
  <c r="GJ42" i="18"/>
  <c r="GF42" i="18"/>
  <c r="GB42" i="18"/>
  <c r="FX42" i="18"/>
  <c r="IJ41" i="18"/>
  <c r="HA41" i="18"/>
  <c r="GW41" i="18"/>
  <c r="GS41" i="18"/>
  <c r="GO41" i="18"/>
  <c r="GJ41" i="18"/>
  <c r="GF41" i="18"/>
  <c r="GB41" i="18"/>
  <c r="FX41" i="18"/>
  <c r="IJ40" i="18"/>
  <c r="HA40" i="18"/>
  <c r="GW40" i="18"/>
  <c r="GS40" i="18"/>
  <c r="GO40" i="18"/>
  <c r="GJ40" i="18"/>
  <c r="GF40" i="18"/>
  <c r="GB40" i="18"/>
  <c r="FX40" i="18"/>
  <c r="IJ39" i="18"/>
  <c r="HA39" i="18"/>
  <c r="GW39" i="18"/>
  <c r="GS39" i="18"/>
  <c r="GO39" i="18"/>
  <c r="GJ39" i="18"/>
  <c r="GF39" i="18"/>
  <c r="GB39" i="18"/>
  <c r="FX39" i="18"/>
  <c r="IJ38" i="18"/>
  <c r="HA38" i="18"/>
  <c r="GW38" i="18"/>
  <c r="GS38" i="18"/>
  <c r="GO38" i="18"/>
  <c r="GJ38" i="18"/>
  <c r="GF38" i="18"/>
  <c r="GB38" i="18"/>
  <c r="FX38" i="18"/>
  <c r="IJ37" i="18"/>
  <c r="HA37" i="18"/>
  <c r="GW37" i="18"/>
  <c r="GS37" i="18"/>
  <c r="GO37" i="18"/>
  <c r="GJ37" i="18"/>
  <c r="GF37" i="18"/>
  <c r="GB37" i="18"/>
  <c r="FX37" i="18"/>
  <c r="IJ36" i="18"/>
  <c r="HA36" i="18"/>
  <c r="GW36" i="18"/>
  <c r="GS36" i="18"/>
  <c r="GO36" i="18"/>
  <c r="GJ36" i="18"/>
  <c r="GF36" i="18"/>
  <c r="GB36" i="18"/>
  <c r="FX36" i="18"/>
  <c r="IJ35" i="18"/>
  <c r="HA35" i="18"/>
  <c r="GW35" i="18"/>
  <c r="GS35" i="18"/>
  <c r="GO35" i="18"/>
  <c r="GJ35" i="18"/>
  <c r="GF35" i="18"/>
  <c r="GB35" i="18"/>
  <c r="FX35" i="18"/>
  <c r="IJ34" i="18"/>
  <c r="HA34" i="18"/>
  <c r="GW34" i="18"/>
  <c r="GS34" i="18"/>
  <c r="GO34" i="18"/>
  <c r="GJ34" i="18"/>
  <c r="GF34" i="18"/>
  <c r="GB34" i="18"/>
  <c r="FX34" i="18"/>
  <c r="IJ33" i="18"/>
  <c r="HA33" i="18"/>
  <c r="GW33" i="18"/>
  <c r="GS33" i="18"/>
  <c r="GO33" i="18"/>
  <c r="GJ33" i="18"/>
  <c r="GF33" i="18"/>
  <c r="GB33" i="18"/>
  <c r="FX33" i="18"/>
  <c r="IJ32" i="18"/>
  <c r="HA32" i="18"/>
  <c r="GW32" i="18"/>
  <c r="GS32" i="18"/>
  <c r="GO32" i="18"/>
  <c r="GJ32" i="18"/>
  <c r="GF32" i="18"/>
  <c r="GB32" i="18"/>
  <c r="FX32" i="18"/>
  <c r="IJ31" i="18"/>
  <c r="HA31" i="18"/>
  <c r="GW31" i="18"/>
  <c r="GS31" i="18"/>
  <c r="GO31" i="18"/>
  <c r="GJ31" i="18"/>
  <c r="GF31" i="18"/>
  <c r="GB31" i="18"/>
  <c r="FX31" i="18"/>
  <c r="IJ30" i="18"/>
  <c r="HA30" i="18"/>
  <c r="GW30" i="18"/>
  <c r="GS30" i="18"/>
  <c r="GO30" i="18"/>
  <c r="GJ30" i="18"/>
  <c r="GF30" i="18"/>
  <c r="GB30" i="18"/>
  <c r="FX30" i="18"/>
  <c r="IJ29" i="18"/>
  <c r="HA29" i="18"/>
  <c r="GW29" i="18"/>
  <c r="GS29" i="18"/>
  <c r="GO29" i="18"/>
  <c r="GJ29" i="18"/>
  <c r="GF29" i="18"/>
  <c r="GB29" i="18"/>
  <c r="FX29" i="18"/>
  <c r="IJ28" i="18"/>
  <c r="HA28" i="18"/>
  <c r="GW28" i="18"/>
  <c r="GS28" i="18"/>
  <c r="GO28" i="18"/>
  <c r="GJ28" i="18"/>
  <c r="GF28" i="18"/>
  <c r="GB28" i="18"/>
  <c r="FX28" i="18"/>
  <c r="IJ27" i="18"/>
  <c r="HA27" i="18"/>
  <c r="GW27" i="18"/>
  <c r="GS27" i="18"/>
  <c r="GO27" i="18"/>
  <c r="GJ27" i="18"/>
  <c r="GF27" i="18"/>
  <c r="GB27" i="18"/>
  <c r="FX27" i="18"/>
  <c r="IJ26" i="18"/>
  <c r="HA26" i="18"/>
  <c r="GW26" i="18"/>
  <c r="GS26" i="18"/>
  <c r="GO26" i="18"/>
  <c r="GJ26" i="18"/>
  <c r="GF26" i="18"/>
  <c r="GB26" i="18"/>
  <c r="FX26" i="18"/>
  <c r="IJ25" i="18"/>
  <c r="HA25" i="18"/>
  <c r="GW25" i="18"/>
  <c r="GS25" i="18"/>
  <c r="GO25" i="18"/>
  <c r="GJ25" i="18"/>
  <c r="GF25" i="18"/>
  <c r="GB25" i="18"/>
  <c r="FX25" i="18"/>
  <c r="IJ24" i="18"/>
  <c r="HA24" i="18"/>
  <c r="GW24" i="18"/>
  <c r="GS24" i="18"/>
  <c r="GO24" i="18"/>
  <c r="GJ24" i="18"/>
  <c r="GF24" i="18"/>
  <c r="GB24" i="18"/>
  <c r="FX24" i="18"/>
  <c r="IJ23" i="18"/>
  <c r="HA23" i="18"/>
  <c r="GW23" i="18"/>
  <c r="GS23" i="18"/>
  <c r="GO23" i="18"/>
  <c r="GJ23" i="18"/>
  <c r="GF23" i="18"/>
  <c r="GB23" i="18"/>
  <c r="FX23" i="18"/>
  <c r="IJ22" i="18"/>
  <c r="HA22" i="18"/>
  <c r="GW22" i="18"/>
  <c r="GS22" i="18"/>
  <c r="GO22" i="18"/>
  <c r="GJ22" i="18"/>
  <c r="GF22" i="18"/>
  <c r="GB22" i="18"/>
  <c r="FX22" i="18"/>
  <c r="IJ21" i="18"/>
  <c r="HA21" i="18"/>
  <c r="GW21" i="18"/>
  <c r="GS21" i="18"/>
  <c r="GO21" i="18"/>
  <c r="GJ21" i="18"/>
  <c r="GF21" i="18"/>
  <c r="GB21" i="18"/>
  <c r="FX21" i="18"/>
  <c r="IJ20" i="18"/>
  <c r="HA20" i="18"/>
  <c r="GW20" i="18"/>
  <c r="GS20" i="18"/>
  <c r="GO20" i="18"/>
  <c r="GJ20" i="18"/>
  <c r="GF20" i="18"/>
  <c r="GB20" i="18"/>
  <c r="FX20" i="18"/>
  <c r="IJ19" i="18"/>
  <c r="HA19" i="18"/>
  <c r="GW19" i="18"/>
  <c r="GS19" i="18"/>
  <c r="GO19" i="18"/>
  <c r="GJ19" i="18"/>
  <c r="GF19" i="18"/>
  <c r="GB19" i="18"/>
  <c r="FX19" i="18"/>
  <c r="IJ18" i="18"/>
  <c r="HA18" i="18"/>
  <c r="GW18" i="18"/>
  <c r="GS18" i="18"/>
  <c r="GO18" i="18"/>
  <c r="GJ18" i="18"/>
  <c r="GF18" i="18"/>
  <c r="GB18" i="18"/>
  <c r="FX18" i="18"/>
  <c r="IJ17" i="18"/>
  <c r="HA17" i="18"/>
  <c r="GW17" i="18"/>
  <c r="GS17" i="18"/>
  <c r="GO17" i="18"/>
  <c r="GJ17" i="18"/>
  <c r="GF17" i="18"/>
  <c r="GB17" i="18"/>
  <c r="FX17" i="18"/>
  <c r="IJ16" i="18"/>
  <c r="HA16" i="18"/>
  <c r="GW16" i="18"/>
  <c r="GS16" i="18"/>
  <c r="GO16" i="18"/>
  <c r="GJ16" i="18"/>
  <c r="GF16" i="18"/>
  <c r="GB16" i="18"/>
  <c r="FX16" i="18"/>
  <c r="IJ15" i="18"/>
  <c r="HB15" i="18"/>
  <c r="FX15" i="18"/>
  <c r="IJ14" i="18"/>
  <c r="HA14" i="18"/>
  <c r="GW14" i="18"/>
  <c r="GS14" i="18"/>
  <c r="GO14" i="18"/>
  <c r="GJ14" i="18"/>
  <c r="GF14" i="18"/>
  <c r="GB14" i="18"/>
  <c r="FX14" i="18"/>
  <c r="IJ13" i="18"/>
  <c r="HA13" i="18"/>
  <c r="GW13" i="18"/>
  <c r="GS13" i="18"/>
  <c r="GO13" i="18"/>
  <c r="GJ13" i="18"/>
  <c r="GF13" i="18"/>
  <c r="GB13" i="18"/>
  <c r="FX13" i="18"/>
  <c r="IJ12" i="18"/>
  <c r="HA12" i="18"/>
  <c r="GW12" i="18"/>
  <c r="GS12" i="18"/>
  <c r="GO12" i="18"/>
  <c r="GJ12" i="18"/>
  <c r="GF12" i="18"/>
  <c r="GB12" i="18"/>
  <c r="FX12" i="18"/>
  <c r="IJ11" i="18"/>
  <c r="HA11" i="18"/>
  <c r="GW11" i="18"/>
  <c r="GS11" i="18"/>
  <c r="GO11" i="18"/>
  <c r="GJ11" i="18"/>
  <c r="GF11" i="18"/>
  <c r="GB11" i="18"/>
  <c r="FX11" i="18"/>
  <c r="IJ10" i="18"/>
  <c r="HA10" i="18"/>
  <c r="GW10" i="18"/>
  <c r="GS10" i="18"/>
  <c r="GO10" i="18"/>
  <c r="GJ10" i="18"/>
  <c r="GF10" i="18"/>
  <c r="GB10" i="18"/>
  <c r="FX10" i="18"/>
  <c r="IJ9" i="18"/>
  <c r="HA9" i="18"/>
  <c r="GW9" i="18"/>
  <c r="GS9" i="18"/>
  <c r="GO9" i="18"/>
  <c r="GJ9" i="18"/>
  <c r="GF9" i="18"/>
  <c r="GB9" i="18"/>
  <c r="FX9" i="18"/>
  <c r="IJ8" i="18"/>
  <c r="HA8" i="18"/>
  <c r="GW8" i="18"/>
  <c r="GS8" i="18"/>
  <c r="GO8" i="18"/>
  <c r="GJ8" i="18"/>
  <c r="GF8" i="18"/>
  <c r="GB8" i="18"/>
  <c r="FX8" i="18"/>
  <c r="IJ7" i="18"/>
  <c r="HA7" i="18"/>
  <c r="GW7" i="18"/>
  <c r="GS7" i="18"/>
  <c r="GO7" i="18"/>
  <c r="GJ7" i="18"/>
  <c r="GF7" i="18"/>
  <c r="GB7" i="18"/>
  <c r="FX7" i="18"/>
  <c r="IJ6" i="18"/>
  <c r="HA6" i="18"/>
  <c r="GW6" i="18"/>
  <c r="GS6" i="18"/>
  <c r="GO6" i="18"/>
  <c r="GJ6" i="18"/>
  <c r="GF6" i="18"/>
  <c r="GB6" i="18"/>
  <c r="FX6" i="18"/>
  <c r="IJ5" i="18"/>
  <c r="HA5" i="18"/>
  <c r="GW5" i="18"/>
  <c r="GS5" i="18"/>
  <c r="GO5" i="18"/>
  <c r="GJ5" i="18"/>
  <c r="GF5" i="18"/>
  <c r="GB5" i="18"/>
  <c r="FX5" i="18"/>
  <c r="IJ4" i="18"/>
  <c r="HA4" i="18"/>
  <c r="GW4" i="18"/>
  <c r="GS4" i="18"/>
  <c r="GO4" i="18"/>
  <c r="GJ4" i="18"/>
  <c r="GF4" i="18"/>
  <c r="GB4" i="18"/>
  <c r="FX4" i="18"/>
  <c r="AK30" i="17"/>
  <c r="AJ30" i="17"/>
  <c r="AI30" i="17"/>
  <c r="AH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AA9" i="13"/>
  <c r="Z9" i="13"/>
  <c r="AA4" i="13"/>
  <c r="Z4" i="13"/>
  <c r="F231" i="12"/>
  <c r="F230" i="12"/>
  <c r="E230" i="12"/>
  <c r="F229" i="12"/>
  <c r="E229" i="12"/>
  <c r="F228" i="12"/>
  <c r="E228" i="12"/>
  <c r="F227" i="12"/>
  <c r="E227" i="12"/>
  <c r="F226" i="12"/>
  <c r="E226" i="12"/>
  <c r="F225" i="12"/>
  <c r="E225" i="12"/>
  <c r="F224" i="12"/>
  <c r="E224" i="12"/>
  <c r="F223" i="12"/>
  <c r="E223" i="12"/>
  <c r="F222" i="12"/>
  <c r="E222" i="12"/>
  <c r="F221" i="12"/>
  <c r="E221" i="12"/>
  <c r="F220" i="12"/>
  <c r="E220" i="12"/>
  <c r="F219" i="12"/>
  <c r="E219" i="12"/>
  <c r="F218" i="12"/>
  <c r="E218" i="12"/>
  <c r="F217" i="12"/>
  <c r="E217" i="12"/>
  <c r="F216" i="12"/>
  <c r="E216" i="12"/>
  <c r="F215" i="12"/>
  <c r="E215" i="12"/>
  <c r="F214" i="12"/>
  <c r="E214" i="12"/>
  <c r="F213" i="12"/>
  <c r="E213" i="12"/>
  <c r="F212" i="12"/>
  <c r="E212" i="12"/>
  <c r="F211" i="12"/>
  <c r="E211" i="12"/>
  <c r="F210" i="12"/>
  <c r="E210" i="12"/>
  <c r="F209" i="12"/>
  <c r="E209" i="12"/>
  <c r="F208" i="12"/>
  <c r="E208" i="12"/>
  <c r="F207" i="12"/>
  <c r="E207" i="12"/>
  <c r="F206" i="12"/>
  <c r="E206" i="12"/>
  <c r="F205" i="12"/>
  <c r="E205" i="12"/>
  <c r="F204" i="12"/>
  <c r="E204" i="12"/>
  <c r="F203" i="12"/>
  <c r="E203" i="12"/>
  <c r="F202" i="12"/>
  <c r="E202" i="12"/>
  <c r="F201" i="12"/>
  <c r="E201" i="12"/>
  <c r="F200" i="12"/>
  <c r="E200" i="12"/>
  <c r="F199" i="12"/>
  <c r="E199" i="12"/>
  <c r="F198" i="12"/>
  <c r="E198" i="12"/>
  <c r="F197" i="12"/>
  <c r="E197" i="12"/>
  <c r="F196" i="12"/>
  <c r="E196" i="12"/>
  <c r="F195" i="12"/>
  <c r="E195" i="12"/>
  <c r="F194" i="12"/>
  <c r="E194" i="12"/>
  <c r="F193" i="12"/>
  <c r="E193" i="12"/>
  <c r="F192" i="12"/>
  <c r="E192" i="12"/>
  <c r="F191" i="12"/>
  <c r="E191" i="12"/>
  <c r="F190" i="12"/>
  <c r="E190" i="12"/>
  <c r="F189" i="12"/>
  <c r="E189" i="12"/>
  <c r="F188" i="12"/>
  <c r="E188" i="12"/>
  <c r="F187" i="12"/>
  <c r="E187" i="12"/>
  <c r="F186" i="12"/>
  <c r="E186" i="12"/>
  <c r="D89" i="12"/>
  <c r="D88" i="12"/>
  <c r="D87" i="12"/>
  <c r="F82" i="12"/>
  <c r="D82" i="12"/>
  <c r="F81" i="12"/>
  <c r="D81" i="12"/>
  <c r="F80" i="12"/>
  <c r="D80" i="12"/>
  <c r="GL7" i="11"/>
  <c r="GK7" i="11"/>
  <c r="GJ7" i="11"/>
  <c r="GI7" i="11"/>
  <c r="GH7" i="11"/>
  <c r="GG7" i="11"/>
  <c r="GF7" i="11"/>
  <c r="GE7" i="11"/>
  <c r="GD7" i="11"/>
  <c r="GC7" i="11"/>
  <c r="GB7" i="11"/>
  <c r="GA7" i="11"/>
  <c r="FZ7" i="11"/>
  <c r="FY7" i="11"/>
  <c r="FX7" i="11"/>
  <c r="FW7" i="11"/>
  <c r="FV7" i="11"/>
  <c r="FU7" i="11"/>
  <c r="FT7" i="11"/>
  <c r="FS7" i="11"/>
  <c r="FR7" i="11"/>
  <c r="FQ7" i="11"/>
  <c r="FP7" i="11"/>
  <c r="FO7" i="11"/>
  <c r="FN7" i="11"/>
  <c r="FM7" i="11"/>
  <c r="FL7" i="11"/>
  <c r="FK7" i="11"/>
  <c r="FJ7" i="11"/>
  <c r="FI7" i="11"/>
  <c r="FH7" i="11"/>
  <c r="FG7" i="11"/>
  <c r="FF7" i="11"/>
  <c r="FE7" i="11"/>
  <c r="FD7" i="11"/>
  <c r="D7" i="11"/>
  <c r="GL4" i="11"/>
  <c r="GK4" i="11"/>
  <c r="GJ4" i="11"/>
  <c r="GI4" i="11"/>
  <c r="GH4" i="11"/>
  <c r="GG4" i="11"/>
  <c r="GF4" i="11"/>
  <c r="GE4" i="11"/>
  <c r="GD4" i="11"/>
  <c r="GC4" i="11"/>
  <c r="GB4" i="11"/>
  <c r="GA4" i="11"/>
  <c r="FZ4" i="11"/>
  <c r="FY4" i="11"/>
  <c r="FX4" i="11"/>
  <c r="FW4" i="11"/>
  <c r="FV4" i="11"/>
  <c r="FU4" i="11"/>
  <c r="FT4" i="11"/>
  <c r="FS4" i="11"/>
  <c r="FR4" i="11"/>
  <c r="FQ4" i="11"/>
  <c r="FP4" i="11"/>
  <c r="FO4" i="11"/>
  <c r="FN4" i="11"/>
  <c r="FM4" i="11"/>
  <c r="FL4" i="11"/>
  <c r="FK4" i="11"/>
  <c r="FJ4" i="11"/>
  <c r="FI4" i="11"/>
  <c r="FH4" i="11"/>
  <c r="FG4" i="11"/>
  <c r="FF4" i="11"/>
  <c r="FE4" i="11"/>
  <c r="FD4" i="11"/>
  <c r="O4" i="11"/>
  <c r="N4" i="11"/>
  <c r="M4" i="11"/>
  <c r="D4" i="11"/>
  <c r="B4" i="11"/>
  <c r="GM9" i="9"/>
  <c r="GL9" i="9"/>
  <c r="GK9" i="9"/>
  <c r="GK18" i="9" s="1"/>
  <c r="GJ9" i="9"/>
  <c r="GJ18" i="9" s="1"/>
  <c r="GI9" i="9"/>
  <c r="GI18" i="9" s="1"/>
  <c r="GH9" i="9"/>
  <c r="GG9" i="9"/>
  <c r="GF9" i="9"/>
  <c r="GE9" i="9"/>
  <c r="GD9" i="9"/>
  <c r="GC9" i="9"/>
  <c r="GB9" i="9"/>
  <c r="GA9" i="9"/>
  <c r="FZ9" i="9"/>
  <c r="FY9" i="9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GL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Z4" i="9"/>
  <c r="Y4" i="9"/>
  <c r="X4" i="9"/>
  <c r="W4" i="9"/>
  <c r="V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I12" i="8"/>
  <c r="FH12" i="8"/>
  <c r="FG12" i="8"/>
  <c r="FF12" i="8"/>
  <c r="FE12" i="8"/>
  <c r="FD12" i="8"/>
  <c r="FC12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I8" i="8"/>
  <c r="FH8" i="8"/>
  <c r="FG8" i="8"/>
  <c r="FF8" i="8"/>
  <c r="FE8" i="8"/>
  <c r="FD8" i="8"/>
  <c r="FC8" i="8"/>
  <c r="AY8" i="8"/>
  <c r="AX8" i="8"/>
  <c r="AW8" i="8"/>
  <c r="AV8" i="8"/>
  <c r="AU8" i="8"/>
  <c r="AT8" i="8"/>
  <c r="GI4" i="8"/>
  <c r="GH4" i="8"/>
  <c r="GH17" i="8" s="1"/>
  <c r="GG4" i="8"/>
  <c r="GF4" i="8"/>
  <c r="GE4" i="8"/>
  <c r="GD4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I4" i="8"/>
  <c r="FH4" i="8"/>
  <c r="FG4" i="8"/>
  <c r="FF4" i="8"/>
  <c r="FE4" i="8"/>
  <c r="FD4" i="8"/>
  <c r="FC4" i="8"/>
  <c r="FB4" i="8"/>
  <c r="AN4" i="8"/>
  <c r="GB5" i="7"/>
  <c r="GB12" i="7" s="1"/>
  <c r="GA5" i="7"/>
  <c r="GA12" i="7" s="1"/>
  <c r="FZ5" i="7"/>
  <c r="FZ12" i="7" s="1"/>
  <c r="FY5" i="7"/>
  <c r="FY12" i="7" s="1"/>
  <c r="FX5" i="7"/>
  <c r="FX12" i="7" s="1"/>
  <c r="FW5" i="7"/>
  <c r="FV5" i="7"/>
  <c r="FU5" i="7"/>
  <c r="FT5" i="7"/>
  <c r="FS5" i="7"/>
  <c r="FR5" i="7"/>
  <c r="FQ5" i="7"/>
  <c r="FP5" i="7"/>
  <c r="FO5" i="7"/>
  <c r="FN5" i="7"/>
  <c r="FM5" i="7"/>
  <c r="FL5" i="7"/>
  <c r="FK5" i="7"/>
  <c r="FJ5" i="7"/>
  <c r="FI5" i="7"/>
  <c r="FH5" i="7"/>
  <c r="FG5" i="7"/>
  <c r="FF5" i="7"/>
  <c r="FE5" i="7"/>
  <c r="FE12" i="7" s="1"/>
  <c r="FD5" i="7"/>
  <c r="FD12" i="7" s="1"/>
  <c r="FC5" i="7"/>
  <c r="FC12" i="7" s="1"/>
  <c r="FB5" i="7"/>
  <c r="FB12" i="7" s="1"/>
  <c r="FA5" i="7"/>
  <c r="FA12" i="7" s="1"/>
  <c r="EZ5" i="7"/>
  <c r="EZ12" i="7" s="1"/>
  <c r="EY5" i="7"/>
  <c r="EY12" i="7" s="1"/>
  <c r="EX5" i="7"/>
  <c r="EX12" i="7" s="1"/>
  <c r="EW5" i="7"/>
  <c r="EW12" i="7" s="1"/>
  <c r="EV5" i="7"/>
  <c r="EV12" i="7" s="1"/>
  <c r="EU5" i="7"/>
  <c r="EU12" i="7" s="1"/>
  <c r="ET5" i="7"/>
  <c r="ET12" i="7" s="1"/>
  <c r="ES5" i="7"/>
  <c r="ES12" i="7" s="1"/>
  <c r="ER5" i="7"/>
  <c r="ER12" i="7" s="1"/>
  <c r="EQ5" i="7"/>
  <c r="EQ12" i="7" s="1"/>
  <c r="EP5" i="7"/>
  <c r="EP12" i="7" s="1"/>
  <c r="EO5" i="7"/>
  <c r="EO12" i="7" s="1"/>
  <c r="EN5" i="7"/>
  <c r="EN12" i="7" s="1"/>
  <c r="EM5" i="7"/>
  <c r="EM12" i="7" s="1"/>
  <c r="EL5" i="7"/>
  <c r="EL12" i="7" s="1"/>
  <c r="EK5" i="7"/>
  <c r="EK12" i="7" s="1"/>
  <c r="EJ5" i="7"/>
  <c r="EJ12" i="7" s="1"/>
  <c r="EI5" i="7"/>
  <c r="EI12" i="7" s="1"/>
  <c r="EH5" i="7"/>
  <c r="EH12" i="7" s="1"/>
  <c r="C58" i="6"/>
  <c r="C45" i="6"/>
  <c r="C62" i="6" s="1"/>
  <c r="C44" i="6"/>
  <c r="C61" i="6" s="1"/>
  <c r="C43" i="6"/>
  <c r="C60" i="6" s="1"/>
  <c r="C42" i="6"/>
  <c r="C59" i="6" s="1"/>
  <c r="C57" i="6"/>
  <c r="C56" i="6"/>
  <c r="C55" i="6"/>
  <c r="C54" i="6"/>
  <c r="C53" i="6"/>
  <c r="C52" i="6"/>
  <c r="C35" i="6"/>
  <c r="C51" i="6" s="1"/>
  <c r="C34" i="6"/>
  <c r="C50" i="6" s="1"/>
  <c r="C33" i="6"/>
  <c r="C49" i="6" s="1"/>
  <c r="C32" i="6"/>
  <c r="C48" i="6" s="1"/>
  <c r="C31" i="6"/>
  <c r="C47" i="6" s="1"/>
  <c r="C30" i="6"/>
  <c r="C46" i="6" s="1"/>
  <c r="C63" i="6" s="1"/>
  <c r="GC10" i="6"/>
  <c r="GB10" i="6"/>
  <c r="GA10" i="6"/>
  <c r="FZ10" i="6"/>
  <c r="FY10" i="6"/>
  <c r="FX10" i="6"/>
  <c r="FW10" i="6"/>
  <c r="FV10" i="6"/>
  <c r="FU10" i="6"/>
  <c r="FT10" i="6"/>
  <c r="FS10" i="6"/>
  <c r="FR10" i="6"/>
  <c r="FQ10" i="6"/>
  <c r="FP10" i="6"/>
  <c r="FO10" i="6"/>
  <c r="FN10" i="6"/>
  <c r="FM10" i="6"/>
  <c r="FL10" i="6"/>
  <c r="FK10" i="6"/>
  <c r="FJ10" i="6"/>
  <c r="FI10" i="6"/>
  <c r="FH10" i="6"/>
  <c r="FG10" i="6"/>
  <c r="FF10" i="6"/>
  <c r="FE10" i="6"/>
  <c r="FD10" i="6"/>
  <c r="FC10" i="6"/>
  <c r="FB10" i="6"/>
  <c r="FA10" i="6"/>
  <c r="EZ10" i="6"/>
  <c r="EY10" i="6"/>
  <c r="EX10" i="6"/>
  <c r="EW10" i="6"/>
  <c r="EV10" i="6"/>
  <c r="EU10" i="6"/>
  <c r="ET10" i="6"/>
  <c r="ES10" i="6"/>
  <c r="ER10" i="6"/>
  <c r="EQ10" i="6"/>
  <c r="EP10" i="6"/>
  <c r="EO10" i="6"/>
  <c r="EN10" i="6"/>
  <c r="EM10" i="6"/>
  <c r="EL10" i="6"/>
  <c r="EK10" i="6"/>
  <c r="GE4" i="6"/>
  <c r="GE18" i="6" s="1"/>
  <c r="GD4" i="6"/>
  <c r="GD18" i="6" s="1"/>
  <c r="GC4" i="6"/>
  <c r="GB4" i="6"/>
  <c r="GA4" i="6"/>
  <c r="FZ4" i="6"/>
  <c r="FY4" i="6"/>
  <c r="FX4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D4" i="6"/>
  <c r="FC4" i="6"/>
  <c r="FB4" i="6"/>
  <c r="FA4" i="6"/>
  <c r="EZ4" i="6"/>
  <c r="EY4" i="6"/>
  <c r="EX4" i="6"/>
  <c r="EW4" i="6"/>
  <c r="EV4" i="6"/>
  <c r="EU4" i="6"/>
  <c r="ET4" i="6"/>
  <c r="ES4" i="6"/>
  <c r="ER4" i="6"/>
  <c r="EQ4" i="6"/>
  <c r="EP4" i="6"/>
  <c r="EP18" i="6" s="1"/>
  <c r="EO4" i="6"/>
  <c r="EN4" i="6"/>
  <c r="EM4" i="6"/>
  <c r="EL4" i="6"/>
  <c r="EK4" i="6"/>
  <c r="LL26" i="5"/>
  <c r="LK26" i="5"/>
  <c r="LJ26" i="5"/>
  <c r="LI26" i="5"/>
  <c r="LH26" i="5"/>
  <c r="LG26" i="5"/>
  <c r="LF26" i="5"/>
  <c r="LE26" i="5"/>
  <c r="LD26" i="5"/>
  <c r="LC26" i="5"/>
  <c r="LB26" i="5"/>
  <c r="LA26" i="5"/>
  <c r="KZ26" i="5"/>
  <c r="KY26" i="5"/>
  <c r="KX26" i="5"/>
  <c r="KW26" i="5"/>
  <c r="KV26" i="5"/>
  <c r="KU26" i="5"/>
  <c r="KT26" i="5"/>
  <c r="KS26" i="5"/>
  <c r="KR26" i="5"/>
  <c r="KQ26" i="5"/>
  <c r="KP26" i="5"/>
  <c r="KO26" i="5"/>
  <c r="KN26" i="5"/>
  <c r="KM26" i="5"/>
  <c r="KL26" i="5"/>
  <c r="KK26" i="5"/>
  <c r="KJ26" i="5"/>
  <c r="KI26" i="5"/>
  <c r="KH26" i="5"/>
  <c r="KG26" i="5"/>
  <c r="JZ26" i="5"/>
  <c r="JY26" i="5"/>
  <c r="JX26" i="5"/>
  <c r="JW26" i="5"/>
  <c r="JV26" i="5"/>
  <c r="JU26" i="5"/>
  <c r="JT26" i="5"/>
  <c r="JS26" i="5"/>
  <c r="JR26" i="5"/>
  <c r="JG26" i="5"/>
  <c r="JF26" i="5"/>
  <c r="JE26" i="5"/>
  <c r="JD26" i="5"/>
  <c r="JC26" i="5"/>
  <c r="JB26" i="5"/>
  <c r="JA26" i="5"/>
  <c r="IZ26" i="5"/>
  <c r="IY26" i="5"/>
  <c r="IX26" i="5"/>
  <c r="IW26" i="5"/>
  <c r="IV26" i="5"/>
  <c r="IU26" i="5"/>
  <c r="IT26" i="5"/>
  <c r="IS26" i="5"/>
  <c r="IR26" i="5"/>
  <c r="IQ26" i="5"/>
  <c r="IP26" i="5"/>
  <c r="IO26" i="5"/>
  <c r="IN26" i="5"/>
  <c r="IM26" i="5"/>
  <c r="IL26" i="5"/>
  <c r="IK26" i="5"/>
  <c r="IJ26" i="5"/>
  <c r="II26" i="5"/>
  <c r="IH26" i="5"/>
  <c r="IG26" i="5"/>
  <c r="IF26" i="5"/>
  <c r="IE26" i="5"/>
  <c r="LL25" i="5"/>
  <c r="LK25" i="5"/>
  <c r="LJ25" i="5"/>
  <c r="LI25" i="5"/>
  <c r="LH25" i="5"/>
  <c r="LG25" i="5"/>
  <c r="LF25" i="5"/>
  <c r="LE25" i="5"/>
  <c r="LD25" i="5"/>
  <c r="LC25" i="5"/>
  <c r="LB25" i="5"/>
  <c r="LA25" i="5"/>
  <c r="KZ25" i="5"/>
  <c r="KY25" i="5"/>
  <c r="KX25" i="5"/>
  <c r="KW25" i="5"/>
  <c r="KV25" i="5"/>
  <c r="KU25" i="5"/>
  <c r="KT25" i="5"/>
  <c r="KS25" i="5"/>
  <c r="KR25" i="5"/>
  <c r="KQ25" i="5"/>
  <c r="KP25" i="5"/>
  <c r="KO25" i="5"/>
  <c r="KN25" i="5"/>
  <c r="KM25" i="5"/>
  <c r="KL25" i="5"/>
  <c r="KK25" i="5"/>
  <c r="KJ25" i="5"/>
  <c r="KI25" i="5"/>
  <c r="KH25" i="5"/>
  <c r="KG25" i="5"/>
  <c r="JZ25" i="5"/>
  <c r="JY25" i="5"/>
  <c r="JX25" i="5"/>
  <c r="JW25" i="5"/>
  <c r="JV25" i="5"/>
  <c r="JU25" i="5"/>
  <c r="JT25" i="5"/>
  <c r="JS25" i="5"/>
  <c r="JR25" i="5"/>
  <c r="JQ25" i="5"/>
  <c r="JP25" i="5"/>
  <c r="JO25" i="5"/>
  <c r="JN25" i="5"/>
  <c r="JM25" i="5"/>
  <c r="JL25" i="5"/>
  <c r="JK25" i="5"/>
  <c r="JJ25" i="5"/>
  <c r="JI25" i="5"/>
  <c r="JH25" i="5"/>
  <c r="JG25" i="5"/>
  <c r="JF25" i="5"/>
  <c r="JE25" i="5"/>
  <c r="JD25" i="5"/>
  <c r="JC25" i="5"/>
  <c r="JB25" i="5"/>
  <c r="JA25" i="5"/>
  <c r="IZ25" i="5"/>
  <c r="IY25" i="5"/>
  <c r="IX25" i="5"/>
  <c r="IW25" i="5"/>
  <c r="IV25" i="5"/>
  <c r="IU25" i="5"/>
  <c r="IT25" i="5"/>
  <c r="IS25" i="5"/>
  <c r="IR25" i="5"/>
  <c r="IQ25" i="5"/>
  <c r="IP25" i="5"/>
  <c r="IO25" i="5"/>
  <c r="IN25" i="5"/>
  <c r="IM25" i="5"/>
  <c r="IL25" i="5"/>
  <c r="IK25" i="5"/>
  <c r="IJ25" i="5"/>
  <c r="II25" i="5"/>
  <c r="IH25" i="5"/>
  <c r="IG25" i="5"/>
  <c r="IF25" i="5"/>
  <c r="IE25" i="5"/>
  <c r="LL19" i="5"/>
  <c r="LK19" i="5"/>
  <c r="LJ19" i="5"/>
  <c r="LI19" i="5"/>
  <c r="LH19" i="5"/>
  <c r="LG19" i="5"/>
  <c r="LF19" i="5"/>
  <c r="LE19" i="5"/>
  <c r="LD19" i="5"/>
  <c r="LC19" i="5"/>
  <c r="LB19" i="5"/>
  <c r="LA19" i="5"/>
  <c r="KZ19" i="5"/>
  <c r="KY19" i="5"/>
  <c r="KX19" i="5"/>
  <c r="KW19" i="5"/>
  <c r="KV19" i="5"/>
  <c r="KU19" i="5"/>
  <c r="KT19" i="5"/>
  <c r="KS19" i="5"/>
  <c r="KR19" i="5"/>
  <c r="KQ19" i="5"/>
  <c r="KP19" i="5"/>
  <c r="KO19" i="5"/>
  <c r="KN19" i="5"/>
  <c r="KM19" i="5"/>
  <c r="KL19" i="5"/>
  <c r="KK19" i="5"/>
  <c r="KJ19" i="5"/>
  <c r="KI19" i="5"/>
  <c r="KH19" i="5"/>
  <c r="KG19" i="5"/>
  <c r="KF19" i="5"/>
  <c r="KE19" i="5"/>
  <c r="KD19" i="5"/>
  <c r="LI8" i="5"/>
  <c r="LI7" i="5" s="1"/>
  <c r="LH8" i="5"/>
  <c r="LG8" i="5"/>
  <c r="LG7" i="5" s="1"/>
  <c r="LF8" i="5"/>
  <c r="LF7" i="5" s="1"/>
  <c r="LE8" i="5"/>
  <c r="LE7" i="5" s="1"/>
  <c r="LD8" i="5"/>
  <c r="LD7" i="5" s="1"/>
  <c r="LC8" i="5"/>
  <c r="LC7" i="5" s="1"/>
  <c r="LB8" i="5"/>
  <c r="LB7" i="5" s="1"/>
  <c r="LA8" i="5"/>
  <c r="LA7" i="5" s="1"/>
  <c r="KZ8" i="5"/>
  <c r="KZ7" i="5" s="1"/>
  <c r="KY8" i="5"/>
  <c r="KY7" i="5" s="1"/>
  <c r="KX8" i="5"/>
  <c r="KX7" i="5" s="1"/>
  <c r="KW8" i="5"/>
  <c r="KW7" i="5" s="1"/>
  <c r="KV8" i="5"/>
  <c r="KU8" i="5"/>
  <c r="KU7" i="5" s="1"/>
  <c r="KT8" i="5"/>
  <c r="KT7" i="5" s="1"/>
  <c r="KS8" i="5"/>
  <c r="KS7" i="5" s="1"/>
  <c r="KR8" i="5"/>
  <c r="KR7" i="5" s="1"/>
  <c r="KQ8" i="5"/>
  <c r="KQ7" i="5" s="1"/>
  <c r="KP8" i="5"/>
  <c r="KP7" i="5" s="1"/>
  <c r="KO8" i="5"/>
  <c r="KO7" i="5" s="1"/>
  <c r="KN8" i="5"/>
  <c r="KN7" i="5" s="1"/>
  <c r="KM8" i="5"/>
  <c r="KM7" i="5" s="1"/>
  <c r="KL8" i="5"/>
  <c r="KL7" i="5" s="1"/>
  <c r="KK8" i="5"/>
  <c r="KK7" i="5" s="1"/>
  <c r="KJ8" i="5"/>
  <c r="KJ7" i="5" s="1"/>
  <c r="KI8" i="5"/>
  <c r="KI7" i="5" s="1"/>
  <c r="KH8" i="5"/>
  <c r="KH7" i="5" s="1"/>
  <c r="KG8" i="5"/>
  <c r="KG7" i="5" s="1"/>
  <c r="KF8" i="5"/>
  <c r="KF7" i="5" s="1"/>
  <c r="KE8" i="5"/>
  <c r="KE7" i="5" s="1"/>
  <c r="KD8" i="5"/>
  <c r="KD7" i="5" s="1"/>
  <c r="JZ8" i="5"/>
  <c r="JY8" i="5"/>
  <c r="JX8" i="5"/>
  <c r="JW8" i="5"/>
  <c r="JV8" i="5"/>
  <c r="JU8" i="5"/>
  <c r="JT8" i="5"/>
  <c r="JS8" i="5"/>
  <c r="JE8" i="5"/>
  <c r="JD8" i="5"/>
  <c r="JC8" i="5"/>
  <c r="JB8" i="5"/>
  <c r="JA8" i="5"/>
  <c r="IZ8" i="5"/>
  <c r="IY8" i="5"/>
  <c r="IX8" i="5"/>
  <c r="IW8" i="5"/>
  <c r="IV8" i="5"/>
  <c r="IU8" i="5"/>
  <c r="IT8" i="5"/>
  <c r="IS8" i="5"/>
  <c r="IR8" i="5"/>
  <c r="IQ8" i="5"/>
  <c r="IP8" i="5"/>
  <c r="IO8" i="5"/>
  <c r="IN8" i="5"/>
  <c r="IM8" i="5"/>
  <c r="IL8" i="5"/>
  <c r="IK8" i="5"/>
  <c r="IJ8" i="5"/>
  <c r="II8" i="5"/>
  <c r="IH8" i="5"/>
  <c r="IG8" i="5"/>
  <c r="IF8" i="5"/>
  <c r="IE8" i="5"/>
  <c r="ID8" i="5"/>
  <c r="IC8" i="5"/>
  <c r="IB8" i="5"/>
  <c r="IA8" i="5"/>
  <c r="HZ8" i="5"/>
  <c r="HY8" i="5"/>
  <c r="HX8" i="5"/>
  <c r="HW8" i="5"/>
  <c r="HV8" i="5"/>
  <c r="HU8" i="5"/>
  <c r="HT8" i="5"/>
  <c r="HS8" i="5"/>
  <c r="HR8" i="5"/>
  <c r="HQ8" i="5"/>
  <c r="HP8" i="5"/>
  <c r="HO8" i="5"/>
  <c r="HN8" i="5"/>
  <c r="HM8" i="5"/>
  <c r="HL8" i="5"/>
  <c r="HK8" i="5"/>
  <c r="HJ8" i="5"/>
  <c r="HI8" i="5"/>
  <c r="HH8" i="5"/>
  <c r="HG8" i="5"/>
  <c r="HF8" i="5"/>
  <c r="HE8" i="5"/>
  <c r="HD8" i="5"/>
  <c r="HC8" i="5"/>
  <c r="HB8" i="5"/>
  <c r="HA8" i="5"/>
  <c r="GZ8" i="5"/>
  <c r="GY8" i="5"/>
  <c r="GX8" i="5"/>
  <c r="GW8" i="5"/>
  <c r="GV8" i="5"/>
  <c r="GU8" i="5"/>
  <c r="GT8" i="5"/>
  <c r="GS8" i="5"/>
  <c r="GR8" i="5"/>
  <c r="GQ8" i="5"/>
  <c r="GP8" i="5"/>
  <c r="GO8" i="5"/>
  <c r="GN8" i="5"/>
  <c r="GM8" i="5"/>
  <c r="GL8" i="5"/>
  <c r="GK8" i="5"/>
  <c r="GJ8" i="5"/>
  <c r="GI8" i="5"/>
  <c r="GH8" i="5"/>
  <c r="GG8" i="5"/>
  <c r="GF8" i="5"/>
  <c r="GE8" i="5"/>
  <c r="GD8" i="5"/>
  <c r="GC8" i="5"/>
  <c r="GB8" i="5"/>
  <c r="GA8" i="5"/>
  <c r="FZ8" i="5"/>
  <c r="FY8" i="5"/>
  <c r="FX8" i="5"/>
  <c r="FW8" i="5"/>
  <c r="FV8" i="5"/>
  <c r="FU8" i="5"/>
  <c r="FT8" i="5"/>
  <c r="FS8" i="5"/>
  <c r="FR8" i="5"/>
  <c r="FQ8" i="5"/>
  <c r="FP8" i="5"/>
  <c r="FO8" i="5"/>
  <c r="FN8" i="5"/>
  <c r="FM8" i="5"/>
  <c r="FL8" i="5"/>
  <c r="FK8" i="5"/>
  <c r="FJ8" i="5"/>
  <c r="FI8" i="5"/>
  <c r="FH8" i="5"/>
  <c r="FG8" i="5"/>
  <c r="FF8" i="5"/>
  <c r="FE8" i="5"/>
  <c r="FD8" i="5"/>
  <c r="FC8" i="5"/>
  <c r="FB8" i="5"/>
  <c r="FA8" i="5"/>
  <c r="EZ8" i="5"/>
  <c r="EY8" i="5"/>
  <c r="EX8" i="5"/>
  <c r="EW8" i="5"/>
  <c r="EV8" i="5"/>
  <c r="EU8" i="5"/>
  <c r="ET8" i="5"/>
  <c r="ES8" i="5"/>
  <c r="ER8" i="5"/>
  <c r="EQ8" i="5"/>
  <c r="EP8" i="5"/>
  <c r="EO8" i="5"/>
  <c r="EN8" i="5"/>
  <c r="EM8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LL7" i="5"/>
  <c r="LK7" i="5"/>
  <c r="LJ7" i="5"/>
  <c r="LH7" i="5"/>
  <c r="KV7" i="5"/>
  <c r="LL4" i="5"/>
  <c r="LK4" i="5"/>
  <c r="LJ4" i="5"/>
  <c r="LI4" i="5"/>
  <c r="LH4" i="5"/>
  <c r="LG4" i="5"/>
  <c r="LF4" i="5"/>
  <c r="LE4" i="5"/>
  <c r="LD4" i="5"/>
  <c r="LC4" i="5"/>
  <c r="LB4" i="5"/>
  <c r="LA4" i="5"/>
  <c r="KZ4" i="5"/>
  <c r="KY4" i="5"/>
  <c r="KX4" i="5"/>
  <c r="KW4" i="5"/>
  <c r="KV4" i="5"/>
  <c r="KU4" i="5"/>
  <c r="KT4" i="5"/>
  <c r="KS4" i="5"/>
  <c r="KR4" i="5"/>
  <c r="KQ4" i="5"/>
  <c r="KP4" i="5"/>
  <c r="KO4" i="5"/>
  <c r="KN4" i="5"/>
  <c r="KM4" i="5"/>
  <c r="KL4" i="5"/>
  <c r="KK4" i="5"/>
  <c r="KJ4" i="5"/>
  <c r="KI4" i="5"/>
  <c r="KH4" i="5"/>
  <c r="KG4" i="5"/>
  <c r="KF4" i="5"/>
  <c r="KE4" i="5"/>
  <c r="KD4" i="5"/>
  <c r="BI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V14" i="4"/>
  <c r="S14" i="4"/>
  <c r="P14" i="4"/>
  <c r="M14" i="4"/>
  <c r="L14" i="4"/>
  <c r="K14" i="4"/>
  <c r="J14" i="4"/>
  <c r="I14" i="4"/>
  <c r="H14" i="4"/>
  <c r="G14" i="4"/>
  <c r="F14" i="4"/>
  <c r="E14" i="4"/>
  <c r="D14" i="4"/>
  <c r="BU10" i="23" l="1"/>
  <c r="GB26" i="32"/>
  <c r="EQ18" i="6"/>
  <c r="HQ30" i="20"/>
  <c r="GC18" i="6"/>
  <c r="G14" i="27"/>
  <c r="S14" i="27"/>
  <c r="GT24" i="23"/>
  <c r="JJ25" i="23"/>
  <c r="GS52" i="21"/>
  <c r="DS10" i="31"/>
  <c r="GR10" i="31"/>
  <c r="ES14" i="31"/>
  <c r="HI4" i="31"/>
  <c r="HI14" i="31" s="1"/>
  <c r="GK14" i="31"/>
  <c r="GL14" i="31"/>
  <c r="GM11" i="31"/>
  <c r="ES5" i="31"/>
  <c r="GO14" i="31"/>
  <c r="GQ4" i="31"/>
  <c r="EF10" i="31"/>
  <c r="ES12" i="31"/>
  <c r="EB14" i="31"/>
  <c r="GF14" i="31"/>
  <c r="EB6" i="31"/>
  <c r="EB4" i="31"/>
  <c r="GR6" i="31"/>
  <c r="GH14" i="31"/>
  <c r="DW10" i="31"/>
  <c r="EN10" i="31"/>
  <c r="EB12" i="31"/>
  <c r="EB9" i="31"/>
  <c r="EB11" i="31"/>
  <c r="EA10" i="31"/>
  <c r="EB13" i="31"/>
  <c r="ES11" i="31"/>
  <c r="GI11" i="31"/>
  <c r="ES8" i="31"/>
  <c r="FI17" i="33"/>
  <c r="GQ20" i="33"/>
  <c r="GQ4" i="33"/>
  <c r="GB19" i="32"/>
  <c r="IA19" i="32"/>
  <c r="GS20" i="32"/>
  <c r="FK21" i="32"/>
  <c r="GB22" i="32"/>
  <c r="GB25" i="32"/>
  <c r="GS10" i="32"/>
  <c r="HJ10" i="32"/>
  <c r="HR11" i="32"/>
  <c r="HJ6" i="32"/>
  <c r="GB7" i="32"/>
  <c r="IA22" i="32"/>
  <c r="GS19" i="32"/>
  <c r="GB5" i="32"/>
  <c r="GS6" i="32"/>
  <c r="FK7" i="32"/>
  <c r="HJ7" i="32"/>
  <c r="GB8" i="32"/>
  <c r="GS9" i="32"/>
  <c r="FK10" i="32"/>
  <c r="HJ9" i="32"/>
  <c r="HJ19" i="32"/>
  <c r="FK25" i="32"/>
  <c r="HN26" i="32"/>
  <c r="IA6" i="32"/>
  <c r="HR26" i="32"/>
  <c r="IA5" i="32"/>
  <c r="GB4" i="32"/>
  <c r="FK26" i="32"/>
  <c r="HV26" i="32"/>
  <c r="GB6" i="32"/>
  <c r="IA4" i="32"/>
  <c r="IA21" i="32"/>
  <c r="FK22" i="32"/>
  <c r="GB24" i="32"/>
  <c r="BI4" i="22"/>
  <c r="I14" i="27"/>
  <c r="U14" i="27"/>
  <c r="JA6" i="23"/>
  <c r="HB36" i="18"/>
  <c r="HB25" i="18"/>
  <c r="HB30" i="18"/>
  <c r="HN23" i="19"/>
  <c r="IJ7" i="19"/>
  <c r="HB11" i="19"/>
  <c r="HB7" i="19"/>
  <c r="HB23" i="19"/>
  <c r="HB22" i="19"/>
  <c r="HS28" i="19"/>
  <c r="HB32" i="19"/>
  <c r="HB19" i="19"/>
  <c r="HJ32" i="19"/>
  <c r="HJ35" i="19" s="1"/>
  <c r="HB35" i="19"/>
  <c r="HI46" i="20"/>
  <c r="HI32" i="20"/>
  <c r="HI38" i="20"/>
  <c r="HN18" i="20"/>
  <c r="HQ18" i="20" s="1"/>
  <c r="HI62" i="20"/>
  <c r="HZ51" i="20"/>
  <c r="HI40" i="20"/>
  <c r="HI49" i="20"/>
  <c r="HI58" i="20"/>
  <c r="HU52" i="20"/>
  <c r="HV91" i="21" s="1"/>
  <c r="HV92" i="21" s="1"/>
  <c r="HI57" i="20"/>
  <c r="HI17" i="20"/>
  <c r="HI15" i="20"/>
  <c r="HI55" i="20"/>
  <c r="HI18" i="20"/>
  <c r="GS4" i="21"/>
  <c r="GS31" i="21"/>
  <c r="GJ22" i="21"/>
  <c r="GS7" i="21"/>
  <c r="GS30" i="21"/>
  <c r="GS47" i="21"/>
  <c r="GS19" i="21"/>
  <c r="GS9" i="21"/>
  <c r="GS39" i="21"/>
  <c r="GS25" i="21"/>
  <c r="GS6" i="21"/>
  <c r="GS42" i="21"/>
  <c r="GS89" i="21"/>
  <c r="GS13" i="21"/>
  <c r="GS10" i="21"/>
  <c r="GS34" i="21"/>
  <c r="GS20" i="21"/>
  <c r="GS41" i="21"/>
  <c r="GS36" i="21"/>
  <c r="GS12" i="21"/>
  <c r="GS26" i="21"/>
  <c r="GS33" i="21"/>
  <c r="GS54" i="21"/>
  <c r="GS16" i="21"/>
  <c r="GS58" i="21"/>
  <c r="GN102" i="21"/>
  <c r="GR22" i="21"/>
  <c r="GS37" i="21"/>
  <c r="GT15" i="22"/>
  <c r="GT10" i="22"/>
  <c r="BU7" i="22"/>
  <c r="BU18" i="22"/>
  <c r="JJ13" i="22"/>
  <c r="BK18" i="22"/>
  <c r="BP18" i="22" s="1"/>
  <c r="IB28" i="22"/>
  <c r="BU11" i="22"/>
  <c r="IB16" i="22"/>
  <c r="BU17" i="22"/>
  <c r="IB18" i="22"/>
  <c r="IB4" i="22"/>
  <c r="JI32" i="22"/>
  <c r="BU6" i="22"/>
  <c r="IB13" i="22"/>
  <c r="GT16" i="22"/>
  <c r="JJ4" i="22"/>
  <c r="IB7" i="22"/>
  <c r="BU31" i="22"/>
  <c r="IB8" i="22"/>
  <c r="IB26" i="22"/>
  <c r="IB15" i="22"/>
  <c r="IX5" i="23"/>
  <c r="IX26" i="23" s="1"/>
  <c r="BU8" i="23"/>
  <c r="IB24" i="23"/>
  <c r="GT12" i="23"/>
  <c r="BT22" i="23"/>
  <c r="JE6" i="23"/>
  <c r="IB4" i="23"/>
  <c r="IB22" i="23"/>
  <c r="IB9" i="23"/>
  <c r="IB15" i="23"/>
  <c r="IB5" i="23"/>
  <c r="GT13" i="23"/>
  <c r="JJ13" i="23"/>
  <c r="IB10" i="23"/>
  <c r="GT22" i="23"/>
  <c r="GT23" i="23"/>
  <c r="GT26" i="23"/>
  <c r="JI6" i="23"/>
  <c r="JJ10" i="23"/>
  <c r="BU24" i="23"/>
  <c r="BV24" i="23" s="1"/>
  <c r="IB7" i="23"/>
  <c r="IB11" i="23"/>
  <c r="IB6" i="23"/>
  <c r="IB12" i="23"/>
  <c r="IB8" i="23"/>
  <c r="IB14" i="23"/>
  <c r="JJ8" i="23"/>
  <c r="GT11" i="23"/>
  <c r="GL18" i="9"/>
  <c r="EO18" i="6"/>
  <c r="FB18" i="6"/>
  <c r="ES18" i="6"/>
  <c r="FE18" i="6"/>
  <c r="ET18" i="6"/>
  <c r="FF18" i="6"/>
  <c r="FC18" i="6"/>
  <c r="FA18" i="6"/>
  <c r="KG13" i="5"/>
  <c r="KH13" i="5"/>
  <c r="KI13" i="5"/>
  <c r="KV13" i="5"/>
  <c r="LJ13" i="5"/>
  <c r="KZ13" i="5"/>
  <c r="KU13" i="5"/>
  <c r="LK13" i="5"/>
  <c r="LC13" i="5"/>
  <c r="LL13" i="5"/>
  <c r="KS13" i="5"/>
  <c r="LE13" i="5"/>
  <c r="C14" i="27"/>
  <c r="O14" i="27"/>
  <c r="B14" i="27"/>
  <c r="N14" i="27"/>
  <c r="Z14" i="27"/>
  <c r="HI35" i="20"/>
  <c r="HH52" i="20"/>
  <c r="HI91" i="21" s="1"/>
  <c r="HI92" i="21" s="1"/>
  <c r="HI23" i="20"/>
  <c r="HI22" i="20"/>
  <c r="HI29" i="20"/>
  <c r="GR65" i="20"/>
  <c r="HI28" i="20"/>
  <c r="HI41" i="20"/>
  <c r="HI48" i="20"/>
  <c r="HI61" i="20"/>
  <c r="HI5" i="20"/>
  <c r="HI10" i="20"/>
  <c r="HI27" i="20"/>
  <c r="HQ42" i="20"/>
  <c r="HZ44" i="20"/>
  <c r="HI8" i="20"/>
  <c r="HI20" i="20"/>
  <c r="HZ27" i="20"/>
  <c r="HI39" i="20"/>
  <c r="HZ39" i="20"/>
  <c r="HI47" i="20"/>
  <c r="GR69" i="20"/>
  <c r="HI6" i="20"/>
  <c r="HW6" i="19"/>
  <c r="HS25" i="19"/>
  <c r="HS27" i="19"/>
  <c r="HB34" i="19"/>
  <c r="HB8" i="19"/>
  <c r="HB20" i="19"/>
  <c r="HS29" i="19"/>
  <c r="HS31" i="19"/>
  <c r="HS34" i="19"/>
  <c r="HB24" i="19"/>
  <c r="IA6" i="19"/>
  <c r="HN6" i="19"/>
  <c r="HS7" i="19"/>
  <c r="HB18" i="19"/>
  <c r="HS8" i="19"/>
  <c r="HS24" i="19"/>
  <c r="HB28" i="19"/>
  <c r="HB40" i="18"/>
  <c r="HB5" i="18"/>
  <c r="HB19" i="18"/>
  <c r="HB23" i="18"/>
  <c r="HB18" i="18"/>
  <c r="HB8" i="18"/>
  <c r="HB12" i="18"/>
  <c r="HB42" i="18"/>
  <c r="HB41" i="18"/>
  <c r="HB11" i="18"/>
  <c r="HB29" i="18"/>
  <c r="HB6" i="18"/>
  <c r="HB24" i="18"/>
  <c r="HH80" i="21"/>
  <c r="HH81" i="21" s="1"/>
  <c r="HD80" i="21"/>
  <c r="HD81" i="21" s="1"/>
  <c r="HS93" i="21"/>
  <c r="HS94" i="21" s="1"/>
  <c r="HC80" i="21"/>
  <c r="HC81" i="21" s="1"/>
  <c r="EK18" i="6"/>
  <c r="HO91" i="21"/>
  <c r="HO92" i="21" s="1"/>
  <c r="HB4" i="18"/>
  <c r="HB9" i="19"/>
  <c r="HB27" i="19"/>
  <c r="GU80" i="21"/>
  <c r="GU81" i="21" s="1"/>
  <c r="HS33" i="19"/>
  <c r="HD4" i="20"/>
  <c r="GW87" i="21"/>
  <c r="GW88" i="21" s="1"/>
  <c r="HI37" i="20"/>
  <c r="HL91" i="21"/>
  <c r="HL92" i="21" s="1"/>
  <c r="HY91" i="21"/>
  <c r="HY92" i="21" s="1"/>
  <c r="GS28" i="21"/>
  <c r="GS53" i="21"/>
  <c r="GT4" i="22"/>
  <c r="GT6" i="22"/>
  <c r="BU10" i="22"/>
  <c r="BU13" i="22"/>
  <c r="GT13" i="22"/>
  <c r="GT31" i="22"/>
  <c r="BU5" i="23"/>
  <c r="BU6" i="23"/>
  <c r="IW6" i="23"/>
  <c r="IT5" i="23"/>
  <c r="BU7" i="23"/>
  <c r="JJ7" i="23"/>
  <c r="BU15" i="23"/>
  <c r="JJ15" i="23"/>
  <c r="ER18" i="6"/>
  <c r="GF17" i="8"/>
  <c r="LH13" i="5"/>
  <c r="EU18" i="6"/>
  <c r="FG18" i="6"/>
  <c r="KW13" i="5"/>
  <c r="LI13" i="5"/>
  <c r="KX13" i="5"/>
  <c r="EV18" i="6"/>
  <c r="FH18" i="6"/>
  <c r="HB13" i="18"/>
  <c r="HB32" i="18"/>
  <c r="HR6" i="19"/>
  <c r="HF82" i="21"/>
  <c r="HF83" i="21" s="1"/>
  <c r="HA87" i="21"/>
  <c r="HA88" i="21" s="1"/>
  <c r="HI13" i="20"/>
  <c r="HI21" i="20"/>
  <c r="HI36" i="20"/>
  <c r="GT91" i="21"/>
  <c r="GT92" i="21" s="1"/>
  <c r="HM91" i="21"/>
  <c r="HM92" i="21" s="1"/>
  <c r="HI56" i="20"/>
  <c r="GS14" i="21"/>
  <c r="GS49" i="21"/>
  <c r="GS51" i="21"/>
  <c r="GS84" i="21"/>
  <c r="BO4" i="22"/>
  <c r="IB11" i="22"/>
  <c r="GT19" i="22"/>
  <c r="IB27" i="22"/>
  <c r="BU32" i="22"/>
  <c r="GT32" i="22"/>
  <c r="GT5" i="23"/>
  <c r="GT6" i="23"/>
  <c r="GT7" i="23"/>
  <c r="JI12" i="23"/>
  <c r="IB23" i="23"/>
  <c r="GI4" i="31"/>
  <c r="GE11" i="31"/>
  <c r="GR12" i="31"/>
  <c r="HJ23" i="32"/>
  <c r="IA24" i="32"/>
  <c r="GS25" i="32"/>
  <c r="JI11" i="23"/>
  <c r="DO10" i="31"/>
  <c r="HJ4" i="32"/>
  <c r="HJ8" i="32"/>
  <c r="IA9" i="32"/>
  <c r="FK11" i="32"/>
  <c r="HV11" i="32"/>
  <c r="IA20" i="32"/>
  <c r="GU91" i="21"/>
  <c r="GU92" i="21" s="1"/>
  <c r="KY13" i="5"/>
  <c r="HS26" i="19"/>
  <c r="GY80" i="21"/>
  <c r="GY81" i="21" s="1"/>
  <c r="GT82" i="21"/>
  <c r="GT83" i="21" s="1"/>
  <c r="HH82" i="21"/>
  <c r="HH83" i="21" s="1"/>
  <c r="HI87" i="21"/>
  <c r="HI88" i="21" s="1"/>
  <c r="HL93" i="21"/>
  <c r="HL94" i="21" s="1"/>
  <c r="HI26" i="20"/>
  <c r="HI42" i="20"/>
  <c r="HZ47" i="20"/>
  <c r="GV91" i="21"/>
  <c r="GV92" i="21" s="1"/>
  <c r="HP91" i="21"/>
  <c r="HP92" i="21" s="1"/>
  <c r="GR68" i="20"/>
  <c r="GW93" i="21"/>
  <c r="GW94" i="21" s="1"/>
  <c r="GS11" i="21"/>
  <c r="GS55" i="21"/>
  <c r="IB9" i="22"/>
  <c r="JJ19" i="22"/>
  <c r="IB25" i="22"/>
  <c r="GT10" i="23"/>
  <c r="IB25" i="23"/>
  <c r="ES4" i="31"/>
  <c r="GM4" i="31"/>
  <c r="ES9" i="31"/>
  <c r="GR13" i="31"/>
  <c r="HJ22" i="32"/>
  <c r="GB23" i="32"/>
  <c r="GS24" i="32"/>
  <c r="HG82" i="21"/>
  <c r="HG83" i="21" s="1"/>
  <c r="HB27" i="18"/>
  <c r="LA13" i="5"/>
  <c r="EM18" i="6"/>
  <c r="EY18" i="6"/>
  <c r="HB31" i="18"/>
  <c r="HB35" i="18"/>
  <c r="HB5" i="19"/>
  <c r="IJ8" i="19"/>
  <c r="HJ18" i="19"/>
  <c r="HN19" i="19"/>
  <c r="GZ80" i="21"/>
  <c r="GZ81" i="21" s="1"/>
  <c r="GU82" i="21"/>
  <c r="GU83" i="21" s="1"/>
  <c r="HH4" i="20"/>
  <c r="HI11" i="20"/>
  <c r="IA87" i="21"/>
  <c r="IA88" i="21" s="1"/>
  <c r="HI19" i="20"/>
  <c r="HM93" i="21"/>
  <c r="HM94" i="21" s="1"/>
  <c r="HY42" i="20"/>
  <c r="HI45" i="20"/>
  <c r="HZ46" i="20"/>
  <c r="HI51" i="20"/>
  <c r="GX91" i="21"/>
  <c r="GX92" i="21" s="1"/>
  <c r="HQ91" i="21"/>
  <c r="HQ92" i="21" s="1"/>
  <c r="HI60" i="20"/>
  <c r="HI70" i="20"/>
  <c r="GS21" i="21"/>
  <c r="GN22" i="21"/>
  <c r="GS23" i="21"/>
  <c r="GS46" i="21"/>
  <c r="IB5" i="22"/>
  <c r="GT9" i="22"/>
  <c r="GT11" i="22"/>
  <c r="IB14" i="22"/>
  <c r="IB24" i="22"/>
  <c r="IB30" i="22"/>
  <c r="BK10" i="23"/>
  <c r="BP10" i="23" s="1"/>
  <c r="IW12" i="23"/>
  <c r="GT14" i="23"/>
  <c r="GT25" i="23"/>
  <c r="M14" i="27"/>
  <c r="Y14" i="27"/>
  <c r="GR7" i="31"/>
  <c r="HJ11" i="32"/>
  <c r="HE87" i="21"/>
  <c r="HE88" i="21" s="1"/>
  <c r="HY93" i="21"/>
  <c r="HY94" i="21" s="1"/>
  <c r="GI17" i="8"/>
  <c r="HB7" i="18"/>
  <c r="HB22" i="18"/>
  <c r="HB39" i="18"/>
  <c r="HB6" i="19"/>
  <c r="HB29" i="19"/>
  <c r="GV80" i="21"/>
  <c r="GV81" i="21" s="1"/>
  <c r="GV82" i="21"/>
  <c r="GV83" i="21" s="1"/>
  <c r="IA82" i="21"/>
  <c r="IA83" i="21" s="1"/>
  <c r="HI16" i="20"/>
  <c r="HI25" i="20"/>
  <c r="HI34" i="20"/>
  <c r="HA91" i="21"/>
  <c r="HA92" i="21" s="1"/>
  <c r="HQ52" i="20"/>
  <c r="GR67" i="20"/>
  <c r="GS8" i="21"/>
  <c r="GS57" i="21"/>
  <c r="BU9" i="22"/>
  <c r="IB20" i="22"/>
  <c r="IB23" i="22"/>
  <c r="IB26" i="23"/>
  <c r="GA10" i="31"/>
  <c r="GB11" i="32"/>
  <c r="HN11" i="32"/>
  <c r="IA23" i="32"/>
  <c r="EN18" i="6"/>
  <c r="EZ18" i="6"/>
  <c r="KP13" i="5"/>
  <c r="LB13" i="5"/>
  <c r="HB26" i="18"/>
  <c r="HB34" i="18"/>
  <c r="HB4" i="19"/>
  <c r="HB30" i="19"/>
  <c r="GV4" i="20"/>
  <c r="HM42" i="20"/>
  <c r="HZ45" i="20"/>
  <c r="HE91" i="21"/>
  <c r="HE92" i="21" s="1"/>
  <c r="GR66" i="20"/>
  <c r="GS18" i="21"/>
  <c r="GS38" i="21"/>
  <c r="GR102" i="21"/>
  <c r="IB12" i="22"/>
  <c r="GT18" i="22"/>
  <c r="IB22" i="22"/>
  <c r="GT30" i="22"/>
  <c r="JB5" i="23"/>
  <c r="JB26" i="23" s="1"/>
  <c r="GT8" i="23"/>
  <c r="BU12" i="23"/>
  <c r="JJ14" i="23"/>
  <c r="GN14" i="31"/>
  <c r="EB7" i="31"/>
  <c r="EB8" i="31"/>
  <c r="EJ10" i="31"/>
  <c r="ES13" i="31"/>
  <c r="GS5" i="32"/>
  <c r="FK6" i="32"/>
  <c r="IA8" i="32"/>
  <c r="HJ21" i="32"/>
  <c r="GS23" i="32"/>
  <c r="FK24" i="32"/>
  <c r="EW18" i="6"/>
  <c r="EX18" i="6"/>
  <c r="KR13" i="5"/>
  <c r="LD13" i="5"/>
  <c r="GM18" i="9"/>
  <c r="HB17" i="18"/>
  <c r="HB31" i="19"/>
  <c r="GX82" i="21"/>
  <c r="GX83" i="21" s="1"/>
  <c r="HI33" i="20"/>
  <c r="HI44" i="20"/>
  <c r="HF91" i="21"/>
  <c r="HF92" i="21" s="1"/>
  <c r="HT91" i="21"/>
  <c r="HT92" i="21" s="1"/>
  <c r="HI59" i="20"/>
  <c r="GR64" i="20"/>
  <c r="GS5" i="21"/>
  <c r="GS43" i="21"/>
  <c r="GS48" i="21"/>
  <c r="GS50" i="21"/>
  <c r="GS101" i="21"/>
  <c r="GT5" i="22"/>
  <c r="GT7" i="22"/>
  <c r="GT12" i="22"/>
  <c r="GT14" i="22"/>
  <c r="BU16" i="22"/>
  <c r="GT20" i="22"/>
  <c r="IB21" i="22"/>
  <c r="BK8" i="23"/>
  <c r="BP8" i="23" s="1"/>
  <c r="BU11" i="23"/>
  <c r="IT11" i="23"/>
  <c r="IW11" i="23" s="1"/>
  <c r="JA12" i="23"/>
  <c r="IB13" i="23"/>
  <c r="IB18" i="23"/>
  <c r="BU25" i="23"/>
  <c r="BV25" i="23" s="1"/>
  <c r="D14" i="27"/>
  <c r="P14" i="27"/>
  <c r="ES6" i="31"/>
  <c r="GR8" i="31"/>
  <c r="GS4" i="32"/>
  <c r="FK9" i="32"/>
  <c r="GB21" i="32"/>
  <c r="HJ24" i="32"/>
  <c r="HJ25" i="32"/>
  <c r="EL18" i="6"/>
  <c r="KQ13" i="5"/>
  <c r="GE17" i="8"/>
  <c r="HB10" i="18"/>
  <c r="HB21" i="18"/>
  <c r="HB38" i="18"/>
  <c r="HS5" i="19"/>
  <c r="HS4" i="19" s="1"/>
  <c r="HN32" i="19"/>
  <c r="HB33" i="19"/>
  <c r="GY82" i="21"/>
  <c r="GY83" i="21" s="1"/>
  <c r="HI9" i="20"/>
  <c r="HI24" i="20"/>
  <c r="GV30" i="20"/>
  <c r="HI30" i="20" s="1"/>
  <c r="HU91" i="21"/>
  <c r="HU92" i="21" s="1"/>
  <c r="HI53" i="20"/>
  <c r="GR63" i="20"/>
  <c r="GS15" i="21"/>
  <c r="GS35" i="21"/>
  <c r="HD82" i="21"/>
  <c r="HD83" i="21" s="1"/>
  <c r="IW32" i="22"/>
  <c r="BU4" i="23"/>
  <c r="E14" i="27"/>
  <c r="Q14" i="27"/>
  <c r="ES7" i="31"/>
  <c r="FK5" i="32"/>
  <c r="IA7" i="32"/>
  <c r="GS8" i="32"/>
  <c r="FK20" i="32"/>
  <c r="GS26" i="32"/>
  <c r="GS27" i="21"/>
  <c r="GS29" i="21"/>
  <c r="GS32" i="21"/>
  <c r="GS40" i="21"/>
  <c r="GS45" i="21"/>
  <c r="HG91" i="21"/>
  <c r="HG92" i="21" s="1"/>
  <c r="IB10" i="22"/>
  <c r="BU12" i="22"/>
  <c r="IB17" i="22"/>
  <c r="BU20" i="22"/>
  <c r="GT4" i="23"/>
  <c r="JF5" i="23"/>
  <c r="JI5" i="23" s="1"/>
  <c r="JI26" i="23" s="1"/>
  <c r="GB14" i="31"/>
  <c r="EB5" i="31"/>
  <c r="GS11" i="32"/>
  <c r="FK19" i="32"/>
  <c r="GZ82" i="21"/>
  <c r="GZ83" i="21" s="1"/>
  <c r="KT13" i="5"/>
  <c r="HB14" i="18"/>
  <c r="HB16" i="18"/>
  <c r="HB28" i="18"/>
  <c r="HB33" i="18"/>
  <c r="HR23" i="19"/>
  <c r="HB25" i="19"/>
  <c r="HS30" i="19"/>
  <c r="HG80" i="21"/>
  <c r="HG81" i="21" s="1"/>
  <c r="HB82" i="21"/>
  <c r="HB83" i="21" s="1"/>
  <c r="HW91" i="21"/>
  <c r="HW92" i="21" s="1"/>
  <c r="GF22" i="21"/>
  <c r="GS56" i="21"/>
  <c r="GS86" i="21"/>
  <c r="HS91" i="21"/>
  <c r="HS92" i="21" s="1"/>
  <c r="CA16" i="22"/>
  <c r="GT17" i="22"/>
  <c r="IB19" i="22"/>
  <c r="IB32" i="22"/>
  <c r="BK4" i="23"/>
  <c r="BP4" i="23" s="1"/>
  <c r="BU9" i="23"/>
  <c r="IX11" i="23"/>
  <c r="JA11" i="23" s="1"/>
  <c r="GT15" i="23"/>
  <c r="GT18" i="23"/>
  <c r="GC14" i="31"/>
  <c r="GQ11" i="31"/>
  <c r="GJ14" i="31"/>
  <c r="HJ5" i="32"/>
  <c r="GS7" i="32"/>
  <c r="FK8" i="32"/>
  <c r="GB10" i="32"/>
  <c r="IA10" i="32"/>
  <c r="GB20" i="32"/>
  <c r="HJ20" i="32"/>
  <c r="JB22" i="23"/>
  <c r="JE4" i="23"/>
  <c r="JJ4" i="23" s="1"/>
  <c r="FD18" i="6"/>
  <c r="HH91" i="21"/>
  <c r="HH92" i="21" s="1"/>
  <c r="LF13" i="5"/>
  <c r="LG13" i="5"/>
  <c r="KJ13" i="5"/>
  <c r="GG17" i="8"/>
  <c r="HB9" i="18"/>
  <c r="HB20" i="18"/>
  <c r="HB37" i="18"/>
  <c r="HB10" i="19"/>
  <c r="HB26" i="19"/>
  <c r="GT80" i="21"/>
  <c r="GT81" i="21" s="1"/>
  <c r="HC82" i="21"/>
  <c r="HC83" i="21" s="1"/>
  <c r="HI7" i="20"/>
  <c r="HI14" i="20"/>
  <c r="HU93" i="21"/>
  <c r="HU94" i="21" s="1"/>
  <c r="HI31" i="20"/>
  <c r="HU42" i="20"/>
  <c r="HI43" i="20"/>
  <c r="HK91" i="21"/>
  <c r="HK92" i="21" s="1"/>
  <c r="HX91" i="21"/>
  <c r="HX92" i="21" s="1"/>
  <c r="GS17" i="21"/>
  <c r="GS24" i="21"/>
  <c r="GS44" i="21"/>
  <c r="GS90" i="21"/>
  <c r="BJ4" i="22"/>
  <c r="BU4" i="22" s="1"/>
  <c r="BU5" i="22"/>
  <c r="IB6" i="22"/>
  <c r="BU14" i="22"/>
  <c r="BU30" i="22"/>
  <c r="IB31" i="22"/>
  <c r="GT9" i="23"/>
  <c r="JE12" i="23"/>
  <c r="BU26" i="23"/>
  <c r="H14" i="27"/>
  <c r="T14" i="27"/>
  <c r="GE4" i="31"/>
  <c r="GR5" i="31"/>
  <c r="GA11" i="31"/>
  <c r="FK4" i="32"/>
  <c r="GB9" i="32"/>
  <c r="GS21" i="32"/>
  <c r="GS22" i="32"/>
  <c r="FK23" i="32"/>
  <c r="IA25" i="32"/>
  <c r="FI20" i="33"/>
  <c r="FI22" i="33"/>
  <c r="JJ9" i="23"/>
  <c r="JG26" i="23"/>
  <c r="JJ24" i="23"/>
  <c r="JJ31" i="22"/>
  <c r="JJ18" i="22"/>
  <c r="JJ20" i="22"/>
  <c r="JJ15" i="22"/>
  <c r="JJ5" i="22"/>
  <c r="JE32" i="22"/>
  <c r="JA32" i="22"/>
  <c r="JJ7" i="22"/>
  <c r="JJ9" i="22"/>
  <c r="JJ8" i="22"/>
  <c r="JJ6" i="22"/>
  <c r="GQ6" i="33"/>
  <c r="FI24" i="33"/>
  <c r="FZ25" i="33"/>
  <c r="HY19" i="33"/>
  <c r="FZ9" i="33"/>
  <c r="HY18" i="33"/>
  <c r="GQ22" i="33"/>
  <c r="IP22" i="33"/>
  <c r="GQ23" i="33"/>
  <c r="IP23" i="33"/>
  <c r="GQ24" i="33"/>
  <c r="FI7" i="33"/>
  <c r="IP24" i="33"/>
  <c r="HY4" i="33"/>
  <c r="HH6" i="33"/>
  <c r="HH17" i="33"/>
  <c r="FI9" i="33"/>
  <c r="HH9" i="33"/>
  <c r="FZ17" i="33"/>
  <c r="HH22" i="33"/>
  <c r="HY6" i="33"/>
  <c r="GQ7" i="33"/>
  <c r="HH8" i="33"/>
  <c r="FI5" i="33"/>
  <c r="IP17" i="33"/>
  <c r="HY5" i="33"/>
  <c r="GQ17" i="33"/>
  <c r="HY23" i="33"/>
  <c r="HY9" i="33"/>
  <c r="HY24" i="33"/>
  <c r="FI4" i="33"/>
  <c r="HH7" i="33"/>
  <c r="HY8" i="33"/>
  <c r="IP19" i="33"/>
  <c r="IP20" i="33"/>
  <c r="HT25" i="33"/>
  <c r="FZ16" i="33"/>
  <c r="HL25" i="33"/>
  <c r="FI18" i="33"/>
  <c r="HH18" i="33"/>
  <c r="HH4" i="33"/>
  <c r="FZ5" i="33"/>
  <c r="HY16" i="33"/>
  <c r="HH20" i="33"/>
  <c r="FZ4" i="33"/>
  <c r="FI8" i="33"/>
  <c r="GQ16" i="33"/>
  <c r="IC25" i="33"/>
  <c r="HY17" i="33"/>
  <c r="FZ18" i="33"/>
  <c r="FZ20" i="33"/>
  <c r="HP25" i="33"/>
  <c r="FZ8" i="33"/>
  <c r="IG25" i="33"/>
  <c r="FI21" i="33"/>
  <c r="HH21" i="33"/>
  <c r="GQ5" i="33"/>
  <c r="IO25" i="33"/>
  <c r="GQ18" i="33"/>
  <c r="IP18" i="33"/>
  <c r="HY20" i="33"/>
  <c r="FZ21" i="33"/>
  <c r="FZ22" i="33"/>
  <c r="FI23" i="33"/>
  <c r="HH23" i="33"/>
  <c r="FI6" i="33"/>
  <c r="FZ7" i="33"/>
  <c r="GQ8" i="33"/>
  <c r="GQ9" i="33"/>
  <c r="HY21" i="33"/>
  <c r="HY22" i="33"/>
  <c r="HH25" i="33"/>
  <c r="HH5" i="33"/>
  <c r="FZ6" i="33"/>
  <c r="HY7" i="33"/>
  <c r="GQ21" i="33"/>
  <c r="IP21" i="33"/>
  <c r="FZ23" i="33"/>
  <c r="FZ24" i="33"/>
  <c r="HH24" i="33"/>
  <c r="IK25" i="33"/>
  <c r="FI16" i="33"/>
  <c r="HH16" i="33"/>
  <c r="FI25" i="33"/>
  <c r="JJ16" i="22"/>
  <c r="HM18" i="20"/>
  <c r="HB80" i="21"/>
  <c r="HB81" i="21" s="1"/>
  <c r="HN35" i="19"/>
  <c r="HU26" i="20"/>
  <c r="HW26" i="20" s="1"/>
  <c r="HS18" i="20"/>
  <c r="HF80" i="21"/>
  <c r="HF81" i="21" s="1"/>
  <c r="HR35" i="19"/>
  <c r="HU30" i="20"/>
  <c r="HB16" i="19"/>
  <c r="HG35" i="19"/>
  <c r="BK4" i="22"/>
  <c r="BP4" i="22" s="1"/>
  <c r="HB15" i="19"/>
  <c r="HR4" i="19"/>
  <c r="JJ17" i="22"/>
  <c r="GZ4" i="20"/>
  <c r="BU22" i="23"/>
  <c r="BT23" i="23"/>
  <c r="HI12" i="20"/>
  <c r="HM30" i="20"/>
  <c r="HY30" i="20"/>
  <c r="GV52" i="20"/>
  <c r="HM52" i="20"/>
  <c r="HY52" i="20"/>
  <c r="AX16" i="22"/>
  <c r="AY16" i="22" s="1"/>
  <c r="AZ16" i="22" s="1"/>
  <c r="BA16" i="22" s="1"/>
  <c r="HB12" i="19"/>
  <c r="HB21" i="19"/>
  <c r="HF32" i="19"/>
  <c r="HF35" i="19" s="1"/>
  <c r="HR32" i="19"/>
  <c r="BK20" i="22"/>
  <c r="BP20" i="22" s="1"/>
  <c r="BK32" i="22"/>
  <c r="FZ14" i="31"/>
  <c r="GA14" i="31" s="1"/>
  <c r="CA12" i="23"/>
  <c r="CB12" i="23" s="1"/>
  <c r="CC12" i="23" s="1"/>
  <c r="BU19" i="22"/>
  <c r="IP16" i="33"/>
  <c r="BK9" i="22"/>
  <c r="BP9" i="22" s="1"/>
  <c r="BK12" i="22"/>
  <c r="BP12" i="22" s="1"/>
  <c r="GD14" i="31"/>
  <c r="GP14" i="31"/>
  <c r="JC11" i="23"/>
  <c r="JE11" i="23" s="1"/>
  <c r="BR23" i="23"/>
  <c r="GG14" i="31"/>
  <c r="GI14" i="31" s="1"/>
  <c r="JJ30" i="22"/>
  <c r="HY25" i="33" l="1"/>
  <c r="HS6" i="19"/>
  <c r="ES10" i="31"/>
  <c r="GQ14" i="31"/>
  <c r="GM14" i="31"/>
  <c r="GR11" i="31"/>
  <c r="GR4" i="31"/>
  <c r="GE14" i="31"/>
  <c r="EB10" i="31"/>
  <c r="IA26" i="32"/>
  <c r="IA11" i="32"/>
  <c r="HS23" i="19"/>
  <c r="JA5" i="23"/>
  <c r="JA26" i="23" s="1"/>
  <c r="GS102" i="21"/>
  <c r="HZ42" i="20"/>
  <c r="HI52" i="20"/>
  <c r="HJ91" i="21" s="1"/>
  <c r="HJ92" i="21" s="1"/>
  <c r="GS22" i="21"/>
  <c r="CB16" i="22"/>
  <c r="CC16" i="22" s="1"/>
  <c r="CD16" i="22" s="1"/>
  <c r="JJ11" i="23"/>
  <c r="JJ6" i="23"/>
  <c r="JJ12" i="23"/>
  <c r="JE5" i="23"/>
  <c r="JE26" i="23" s="1"/>
  <c r="IJ6" i="19"/>
  <c r="GW82" i="21"/>
  <c r="GW83" i="21" s="1"/>
  <c r="HJ93" i="21"/>
  <c r="HJ94" i="21" s="1"/>
  <c r="HR93" i="21"/>
  <c r="HR94" i="21" s="1"/>
  <c r="HA82" i="21"/>
  <c r="HA83" i="21" s="1"/>
  <c r="HW93" i="21"/>
  <c r="HW94" i="21" s="1"/>
  <c r="JF26" i="23"/>
  <c r="HE82" i="21"/>
  <c r="HE83" i="21" s="1"/>
  <c r="HI82" i="21"/>
  <c r="HI83" i="21" s="1"/>
  <c r="HN91" i="21"/>
  <c r="HN92" i="21" s="1"/>
  <c r="HP93" i="21"/>
  <c r="HP94" i="21" s="1"/>
  <c r="HA80" i="21"/>
  <c r="HA81" i="21" s="1"/>
  <c r="GW80" i="21"/>
  <c r="GW81" i="21" s="1"/>
  <c r="GW91" i="21"/>
  <c r="GW92" i="21" s="1"/>
  <c r="IT26" i="23"/>
  <c r="IW5" i="23"/>
  <c r="HR91" i="21"/>
  <c r="HR92" i="21" s="1"/>
  <c r="JB23" i="23"/>
  <c r="JE22" i="23"/>
  <c r="GX80" i="21"/>
  <c r="GX81" i="21" s="1"/>
  <c r="HE80" i="21"/>
  <c r="HE81" i="21" s="1"/>
  <c r="HK94" i="21"/>
  <c r="HQ93" i="21"/>
  <c r="HQ94" i="21" s="1"/>
  <c r="IP25" i="33"/>
  <c r="HJ87" i="21"/>
  <c r="HJ88" i="21" s="1"/>
  <c r="HO93" i="21"/>
  <c r="HO94" i="21" s="1"/>
  <c r="HZ30" i="20"/>
  <c r="JJ32" i="22"/>
  <c r="BP32" i="22"/>
  <c r="BV32" i="22" s="1"/>
  <c r="HU18" i="20"/>
  <c r="BV22" i="23"/>
  <c r="BV23" i="23" s="1"/>
  <c r="BU23" i="23"/>
  <c r="HS32" i="19"/>
  <c r="HI4" i="20"/>
  <c r="HW18" i="20"/>
  <c r="HY26" i="20"/>
  <c r="HZ26" i="20" s="1"/>
  <c r="HI80" i="21"/>
  <c r="HI81" i="21" s="1"/>
  <c r="HS35" i="19"/>
  <c r="HZ91" i="21"/>
  <c r="HZ92" i="21" s="1"/>
  <c r="HZ52" i="20"/>
  <c r="CD12" i="23"/>
  <c r="GR14" i="31" l="1"/>
  <c r="IW26" i="23"/>
  <c r="JJ5" i="23"/>
  <c r="JJ26" i="23" s="1"/>
  <c r="HJ82" i="21"/>
  <c r="HJ83" i="21" s="1"/>
  <c r="JE23" i="23"/>
  <c r="JJ22" i="23"/>
  <c r="JJ23" i="23" s="1"/>
  <c r="IA91" i="21"/>
  <c r="IA92" i="21" s="1"/>
  <c r="HJ80" i="21"/>
  <c r="HJ81" i="21" s="1"/>
  <c r="HN93" i="21"/>
  <c r="HN94" i="21" s="1"/>
  <c r="HT93" i="21"/>
  <c r="HT94" i="21" s="1"/>
  <c r="HV93" i="21"/>
  <c r="HV94" i="21" s="1"/>
  <c r="HY18" i="20"/>
  <c r="HX93" i="21" l="1"/>
  <c r="HX94" i="21" s="1"/>
  <c r="HZ18" i="20"/>
  <c r="HZ93" i="21" l="1"/>
  <c r="HZ94" i="21" s="1"/>
  <c r="IA93" i="21"/>
  <c r="IA94" i="2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<sst xmlns="http://schemas.openxmlformats.org/spreadsheetml/2006/main" count="10708" uniqueCount="1555">
  <si>
    <t>BANK OF GHANA</t>
  </si>
  <si>
    <t>QUARTERLY STATISTICAL BULLETIN</t>
  </si>
  <si>
    <t>TABLE OF CONTENTS</t>
  </si>
  <si>
    <t>Pages</t>
  </si>
  <si>
    <t>List of Acronyms</t>
  </si>
  <si>
    <t>i</t>
  </si>
  <si>
    <t>Selected Economic Indicators</t>
  </si>
  <si>
    <t>ii</t>
  </si>
  <si>
    <t>Statistical Tables:</t>
  </si>
  <si>
    <t>Monetary Indicators</t>
  </si>
  <si>
    <t xml:space="preserve">                              </t>
  </si>
  <si>
    <t>1.      Monetary Survey</t>
  </si>
  <si>
    <t>2.      Assets of the Bank of Ghana</t>
  </si>
  <si>
    <t>3.      Liabilities of the Bank of Ghana</t>
  </si>
  <si>
    <t>4.      Assets of Deposit Money Banks</t>
  </si>
  <si>
    <t>5.      Liabilities of Deposit Money Banks</t>
  </si>
  <si>
    <t xml:space="preserve">6.      Sectoral Distribution of Outstanding Credit by Deposit Money Banks </t>
  </si>
  <si>
    <t>7.      Reserve Requirements of Deposit Money Banks</t>
  </si>
  <si>
    <t>8.      Bank Clearing</t>
  </si>
  <si>
    <t>9.      Consolidated Assets and Liabilities of Rural/Community Banks</t>
  </si>
  <si>
    <t>Interest Rates</t>
  </si>
  <si>
    <t xml:space="preserve">10.    Interest  Rates - Domestic Money Banks </t>
  </si>
  <si>
    <t>10 - 11</t>
  </si>
  <si>
    <t xml:space="preserve">11.    Money Market Rates </t>
  </si>
  <si>
    <t>12 - 13</t>
  </si>
  <si>
    <t>Government Fiscal Operations</t>
  </si>
  <si>
    <t>12.    Central Government Budget (Revenue)</t>
  </si>
  <si>
    <t>14 - 15</t>
  </si>
  <si>
    <t>13.    Central Government Budget (Expenditure)</t>
  </si>
  <si>
    <t>16</t>
  </si>
  <si>
    <t>14.    Central Government Fiscal Position (Financing)</t>
  </si>
  <si>
    <t>17</t>
  </si>
  <si>
    <t>15.    Fiscal Position – Narrow Coverage</t>
  </si>
  <si>
    <t>18 - 19</t>
  </si>
  <si>
    <t>16.    Outstanding Stock of Selected Government Debt Instruments By Holder</t>
  </si>
  <si>
    <t>20 - 22</t>
  </si>
  <si>
    <t>23 - 24</t>
  </si>
  <si>
    <t>External Sector Indicators</t>
  </si>
  <si>
    <t>25</t>
  </si>
  <si>
    <t xml:space="preserve">19.    Balance of Payments  </t>
  </si>
  <si>
    <t>26</t>
  </si>
  <si>
    <t>27</t>
  </si>
  <si>
    <t>30</t>
  </si>
  <si>
    <t>23.    Commodity Prices</t>
  </si>
  <si>
    <t>31</t>
  </si>
  <si>
    <t>24.    Direction of Ghana's Trade with the Rest of the World</t>
  </si>
  <si>
    <t>32</t>
  </si>
  <si>
    <t>25.    Foreign Exchange Rates (Interbank &amp; Forex Bureaux Markets)</t>
  </si>
  <si>
    <t>33</t>
  </si>
  <si>
    <t>26.    Ghana's Public and Publicly Guaranteed External Debt</t>
  </si>
  <si>
    <t>34</t>
  </si>
  <si>
    <t>Real Sector Indicators</t>
  </si>
  <si>
    <t>27.    National Consumer Price Index and Inflation Rates by COICOP</t>
  </si>
  <si>
    <t xml:space="preserve">    </t>
  </si>
  <si>
    <t>28.    Quarterly Value Added and GDP at constant 2013 Prices by Economic Activity</t>
  </si>
  <si>
    <t>29.    Quarterly Gross Domestic Product at Current Prices by Economic Activity and Respective Sectoral Distribution</t>
  </si>
  <si>
    <t xml:space="preserve">30.    Gross Domestic Product by Production Approach at Constant 2013 Prices </t>
  </si>
  <si>
    <t>38 - 39</t>
  </si>
  <si>
    <t>31.    Gross Domestic Product by Production Approach at Current Prices</t>
  </si>
  <si>
    <t xml:space="preserve">32.    Gross Domestic Product by Expenditure Approach at Constant 2013 Prices </t>
  </si>
  <si>
    <t>33.    Gross Domestic Product by Expenditure Approach at Current Prices</t>
  </si>
  <si>
    <t>NOTES:</t>
  </si>
  <si>
    <t>1.   All data are subject to revisions.</t>
  </si>
  <si>
    <t>2.   Unless otherwise stated, source of data is from Bank of Ghana.</t>
  </si>
  <si>
    <t>LIST OF ACRONYMS</t>
  </si>
  <si>
    <t>ABFA</t>
  </si>
  <si>
    <t>Annual Budget Funding Amount</t>
  </si>
  <si>
    <t>bbl</t>
  </si>
  <si>
    <t>Barrel of Crude Oil</t>
  </si>
  <si>
    <t>BOST</t>
  </si>
  <si>
    <t>Bulk Oil Storage and Transportation</t>
  </si>
  <si>
    <t>CEPS</t>
  </si>
  <si>
    <t>Customs Excise and Preventive Service</t>
  </si>
  <si>
    <t>CIEA</t>
  </si>
  <si>
    <t xml:space="preserve">Composite Index of Economic Activity </t>
  </si>
  <si>
    <t>CIF</t>
  </si>
  <si>
    <t>Cost, Insurance and Freight</t>
  </si>
  <si>
    <t>COICOP</t>
  </si>
  <si>
    <t>Classification of Individual Consumption According to Purpose</t>
  </si>
  <si>
    <t>DMB</t>
  </si>
  <si>
    <t>Deposit Money Bank</t>
  </si>
  <si>
    <t>DRL</t>
  </si>
  <si>
    <t>Debt Recovery Levy</t>
  </si>
  <si>
    <t>ESLA</t>
  </si>
  <si>
    <t>Energy Sector Levy Act</t>
  </si>
  <si>
    <t>FOB</t>
  </si>
  <si>
    <t>Free on Board</t>
  </si>
  <si>
    <t>GDP</t>
  </si>
  <si>
    <t>Gross Domestic Product</t>
  </si>
  <si>
    <t>GIR</t>
  </si>
  <si>
    <t>Gross International Reserves</t>
  </si>
  <si>
    <t>GOG</t>
  </si>
  <si>
    <t>Government of Ghana</t>
  </si>
  <si>
    <t>IMF</t>
  </si>
  <si>
    <t>International Monetary Fund</t>
  </si>
  <si>
    <t>IRS</t>
  </si>
  <si>
    <t>Internal Revenue Service</t>
  </si>
  <si>
    <t>MMBtu</t>
  </si>
  <si>
    <t>Metric Million British Thermal Unit</t>
  </si>
  <si>
    <t>MT</t>
  </si>
  <si>
    <t>Metric Ton</t>
  </si>
  <si>
    <t>NPRA</t>
  </si>
  <si>
    <t>National Pensions Regulatory Authority</t>
  </si>
  <si>
    <t>PE</t>
  </si>
  <si>
    <t>Public Enterprise</t>
  </si>
  <si>
    <t>SADA</t>
  </si>
  <si>
    <t>Savanna Accelerated Development Authority</t>
  </si>
  <si>
    <t>SBG</t>
  </si>
  <si>
    <t>Stanbic Bank Ghana</t>
  </si>
  <si>
    <t>SDR</t>
  </si>
  <si>
    <t xml:space="preserve">Special Drawing Right </t>
  </si>
  <si>
    <t>SSNIT</t>
  </si>
  <si>
    <t>Social Security and National Insurance Trust</t>
  </si>
  <si>
    <t>TOR</t>
  </si>
  <si>
    <t>Tema Oil Refinery</t>
  </si>
  <si>
    <t>VAT</t>
  </si>
  <si>
    <t>Value Added Tax</t>
  </si>
  <si>
    <t>VRA</t>
  </si>
  <si>
    <t>Volta River Authority</t>
  </si>
  <si>
    <t xml:space="preserve">SELECTED ECONOMIC INDICATORS </t>
  </si>
  <si>
    <t>Indicators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</si>
  <si>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</si>
  <si>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</si>
  <si>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</si>
  <si>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</si>
  <si>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</si>
  <si>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</si>
  <si>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</si>
  <si>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</si>
  <si>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</si>
  <si>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</si>
  <si>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</si>
  <si>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</si>
  <si>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July</t>
  </si>
  <si>
    <t xml:space="preserve">May </t>
  </si>
  <si>
    <t>June</t>
  </si>
  <si>
    <t>Inflationary Measures [COICOP Based] (y/y, %)</t>
  </si>
  <si>
    <t xml:space="preserve">Headline Inflation </t>
  </si>
  <si>
    <t>Core 1: Inflation excl Energy and Utility</t>
  </si>
  <si>
    <t>Monetary Developments (y/y Change, %)</t>
  </si>
  <si>
    <t>Private Sector Credit</t>
  </si>
  <si>
    <t>Reserve Money</t>
  </si>
  <si>
    <t>Broad Money (M2)</t>
  </si>
  <si>
    <t>Total Liquidity (M2+)</t>
  </si>
  <si>
    <t>External Sector Developments (US$' M)</t>
  </si>
  <si>
    <t xml:space="preserve"> </t>
  </si>
  <si>
    <t>Current Account</t>
  </si>
  <si>
    <t>-</t>
  </si>
  <si>
    <t>n.a</t>
  </si>
  <si>
    <t>Trade Balance</t>
  </si>
  <si>
    <t>Export</t>
  </si>
  <si>
    <t>Import</t>
  </si>
  <si>
    <t>Private Transfers (net)</t>
  </si>
  <si>
    <t>Gross International Reserves (GIR)</t>
  </si>
  <si>
    <t xml:space="preserve">    (equiv. in months of imports of goods &amp; services)</t>
  </si>
  <si>
    <t>Bank of Ghana Gold Holdings (US$' M)</t>
  </si>
  <si>
    <t xml:space="preserve">   o/w BOG Unencumbered Gold Holdings</t>
  </si>
  <si>
    <t>Bank of Ghana Gold Holdings (Tonnes)</t>
  </si>
  <si>
    <t>Commodity Price Movements</t>
  </si>
  <si>
    <t>Cocoa LIFFE  [£  per tonne]</t>
  </si>
  <si>
    <t>Gold [US$ per fine ounce]</t>
  </si>
  <si>
    <t>Brent Crude Oil  [US$ per barrel]</t>
  </si>
  <si>
    <t>Real Sector Developments (Base: Avg. 2001=100)</t>
  </si>
  <si>
    <t>CIEA (nominal): (y/y Change, %)</t>
  </si>
  <si>
    <t>CIEA (real): (y/y Change, %)</t>
  </si>
  <si>
    <t>External Debt By Maturity</t>
  </si>
  <si>
    <t>Stock (US$' M)</t>
  </si>
  <si>
    <t>External debt/GDP (%)</t>
  </si>
  <si>
    <t xml:space="preserve">     Debt Service/Exports of goods and services (%) </t>
  </si>
  <si>
    <t>na</t>
  </si>
  <si>
    <t xml:space="preserve">     Debt Service/GDP (%)</t>
  </si>
  <si>
    <t xml:space="preserve">Government Fiscal Operations (GH¢' M) </t>
  </si>
  <si>
    <t>Q1</t>
  </si>
  <si>
    <t>Q2</t>
  </si>
  <si>
    <t>Q3</t>
  </si>
  <si>
    <t>Q4</t>
  </si>
  <si>
    <t>Annual</t>
  </si>
  <si>
    <t>Table 1:  Monetary Survey (Millions of Ghana Cedis)</t>
  </si>
  <si>
    <t>Classification</t>
  </si>
  <si>
    <t>April</t>
  </si>
  <si>
    <t>Net Foreign Assets</t>
  </si>
  <si>
    <t>BOG</t>
  </si>
  <si>
    <t>DMBs</t>
  </si>
  <si>
    <t>Net Domestic Assets</t>
  </si>
  <si>
    <t>Net Claims on Government</t>
  </si>
  <si>
    <t>Claims on Government</t>
  </si>
  <si>
    <t>(-) Govt. Deposits</t>
  </si>
  <si>
    <t>Claims on Private Sector &amp; PE</t>
  </si>
  <si>
    <t>Other Items (net)</t>
  </si>
  <si>
    <t>Total Assets</t>
  </si>
  <si>
    <t>Money Supply (M2+)</t>
  </si>
  <si>
    <t>Currency outside banks</t>
  </si>
  <si>
    <t>Demand deposits</t>
  </si>
  <si>
    <t>Savings &amp; Time deposits</t>
  </si>
  <si>
    <t>Foreign currency deposits</t>
  </si>
  <si>
    <t>Total Liabilities</t>
  </si>
  <si>
    <t>Memorandum Items</t>
  </si>
  <si>
    <t>Reserve Money (RM)</t>
  </si>
  <si>
    <t>Narrow Money (M1)</t>
  </si>
  <si>
    <t>Currency / Deposit Ratio</t>
  </si>
  <si>
    <t>Currency / M2+ Ratio</t>
  </si>
  <si>
    <t>Asset Classification</t>
  </si>
  <si>
    <t>2005             Dec</t>
  </si>
  <si>
    <t>2006       Dec</t>
  </si>
  <si>
    <t>2007       Dec</t>
  </si>
  <si>
    <t>Foreign Assets</t>
  </si>
  <si>
    <t>Gold</t>
  </si>
  <si>
    <t>SDR Holding</t>
  </si>
  <si>
    <t>Foreign Currency &amp; Balance with Banks</t>
  </si>
  <si>
    <t>Foreign Securities</t>
  </si>
  <si>
    <t>Others</t>
  </si>
  <si>
    <t>Ghana Government Stocks</t>
  </si>
  <si>
    <t>Treasury Bills</t>
  </si>
  <si>
    <t>Loans &amp; Advances</t>
  </si>
  <si>
    <t>Revaluation Stock</t>
  </si>
  <si>
    <t>Claims on Public Corporations</t>
  </si>
  <si>
    <t>Claims on DMBs</t>
  </si>
  <si>
    <t>Other Assets</t>
  </si>
  <si>
    <t>Table 3:  Liabilities of Bank of Ghana (Milions of Ghana Cedis)</t>
  </si>
  <si>
    <t>2005      Dec</t>
  </si>
  <si>
    <t>2006      Dec</t>
  </si>
  <si>
    <t>2007      Dec</t>
  </si>
  <si>
    <t>Currency in Circulation</t>
  </si>
  <si>
    <t>Total Deposits</t>
  </si>
  <si>
    <t xml:space="preserve">    Government</t>
  </si>
  <si>
    <t xml:space="preserve">    Commercial Banks</t>
  </si>
  <si>
    <t xml:space="preserve">    Public Institutions</t>
  </si>
  <si>
    <t>Foreign Liabilities</t>
  </si>
  <si>
    <t>Capital and Reserves</t>
  </si>
  <si>
    <t>Other Liabilities</t>
  </si>
  <si>
    <t xml:space="preserve">Table 4:  Assets of Deposit Money Banks (Millions of Ghana Cedis) </t>
  </si>
  <si>
    <t>2010            Dec</t>
  </si>
  <si>
    <t>2011            Dec</t>
  </si>
  <si>
    <t>2012            Dec</t>
  </si>
  <si>
    <t>2013            Dec</t>
  </si>
  <si>
    <t>2014            Dec</t>
  </si>
  <si>
    <t>2015            Dec</t>
  </si>
  <si>
    <t>2016            Dec</t>
  </si>
  <si>
    <t>2017            Dec</t>
  </si>
  <si>
    <t>2018            Dec</t>
  </si>
  <si>
    <t>2019            Dec</t>
  </si>
  <si>
    <t>2020            Dec</t>
  </si>
  <si>
    <t>Cash Reserve</t>
  </si>
  <si>
    <t xml:space="preserve">    Cash in Till</t>
  </si>
  <si>
    <t xml:space="preserve">    Balance at Bank of Ghana</t>
  </si>
  <si>
    <t xml:space="preserve">    Government Stocks</t>
  </si>
  <si>
    <t xml:space="preserve">    Treasury Bills</t>
  </si>
  <si>
    <t xml:space="preserve">    TOR Bonds</t>
  </si>
  <si>
    <t xml:space="preserve">    Other Bills</t>
  </si>
  <si>
    <t xml:space="preserve">    Loans &amp; Advances</t>
  </si>
  <si>
    <t>Claims on Private Sector</t>
  </si>
  <si>
    <t>Table 5: Liabilities of Deposit Money Banks (Millions of Ghana Cedis)</t>
  </si>
  <si>
    <t>2008      Dec</t>
  </si>
  <si>
    <t>2010          Dec</t>
  </si>
  <si>
    <t>2011          Dec</t>
  </si>
  <si>
    <t>2012          Dec</t>
  </si>
  <si>
    <t>2013          Dec</t>
  </si>
  <si>
    <t>2014          Dec</t>
  </si>
  <si>
    <t>2015          Dec</t>
  </si>
  <si>
    <t>2016          Dec</t>
  </si>
  <si>
    <t>2017          Dec</t>
  </si>
  <si>
    <t>2018          Dec</t>
  </si>
  <si>
    <t>2019          Dec</t>
  </si>
  <si>
    <t>2020          Dec</t>
  </si>
  <si>
    <t>2017*</t>
  </si>
  <si>
    <t>Private Sector Deposits</t>
  </si>
  <si>
    <t xml:space="preserve">    Demand Deposits</t>
  </si>
  <si>
    <t xml:space="preserve">    Foreign Currency Deposits</t>
  </si>
  <si>
    <t xml:space="preserve">    Savings Deposits</t>
  </si>
  <si>
    <t xml:space="preserve">    Time Deposits</t>
  </si>
  <si>
    <t>Public Sector Deposits</t>
  </si>
  <si>
    <t>Government Deposits</t>
  </si>
  <si>
    <t>Credit from Bank of Ghana</t>
  </si>
  <si>
    <t>Paid-up Capital &amp; Reserves</t>
  </si>
  <si>
    <t xml:space="preserve">Table 6: Sectoral Distribution of Outstanding Credit by Deposit Money Banks (Millions of Ghana Cedis) </t>
  </si>
  <si>
    <t>Sectors</t>
  </si>
  <si>
    <t>Agriculture Forestry &amp; Fishing</t>
  </si>
  <si>
    <t>Export Trade</t>
  </si>
  <si>
    <t>Manufacturing</t>
  </si>
  <si>
    <t>Transport, Storage &amp; Communication</t>
  </si>
  <si>
    <t>Mining &amp; Quarrying</t>
  </si>
  <si>
    <t>Import Trade</t>
  </si>
  <si>
    <t>Construction</t>
  </si>
  <si>
    <t>Commerce &amp; Finance</t>
  </si>
  <si>
    <t>Electricity, Gas &amp; Water</t>
  </si>
  <si>
    <t>Other Services</t>
  </si>
  <si>
    <t xml:space="preserve">Miscellaneous </t>
  </si>
  <si>
    <t xml:space="preserve">Sub-Total </t>
  </si>
  <si>
    <t>Cocoa Marketing</t>
  </si>
  <si>
    <t xml:space="preserve">Grand Total </t>
  </si>
  <si>
    <t xml:space="preserve">Table 7:  Reserve Requirements of Deposit Money Banks (Millions of Ghana Cedis) </t>
  </si>
  <si>
    <t>2009      Dec</t>
  </si>
  <si>
    <t>2010      Dec</t>
  </si>
  <si>
    <t>2011      Dec</t>
  </si>
  <si>
    <t>2012      Dec</t>
  </si>
  <si>
    <t>2013      Dec</t>
  </si>
  <si>
    <t>2014      Dec</t>
  </si>
  <si>
    <t>2015      Dec</t>
  </si>
  <si>
    <t>2016      Dec</t>
  </si>
  <si>
    <t>2017      Dec</t>
  </si>
  <si>
    <t>2018      Dec</t>
  </si>
  <si>
    <t>2019      Dec</t>
  </si>
  <si>
    <t>2020      Dec</t>
  </si>
  <si>
    <t>Primary Reserve</t>
  </si>
  <si>
    <t xml:space="preserve">         Domestic</t>
  </si>
  <si>
    <t xml:space="preserve">         Foreign</t>
  </si>
  <si>
    <t>Deposits</t>
  </si>
  <si>
    <t xml:space="preserve">        Domestic</t>
  </si>
  <si>
    <t xml:space="preserve">        Foreign</t>
  </si>
  <si>
    <t>Actual Primary Reserve Ratio (%)</t>
  </si>
  <si>
    <t>Table 8: Bank Clearing</t>
  </si>
  <si>
    <t xml:space="preserve"> Number of Working Days</t>
  </si>
  <si>
    <t xml:space="preserve">  Total Effects Cleared</t>
  </si>
  <si>
    <t>Average Effects  Cleared</t>
  </si>
  <si>
    <t xml:space="preserve"> Per Day</t>
  </si>
  <si>
    <t>Number</t>
  </si>
  <si>
    <t xml:space="preserve">    Amt (GH¢'m)</t>
  </si>
  <si>
    <t>Table 9: Consolidated Assets and Liabilities of Rural/Community Banks (Millions of Ghana Cedis)</t>
  </si>
  <si>
    <t>2006</t>
  </si>
  <si>
    <t>2007</t>
  </si>
  <si>
    <t>2008</t>
  </si>
  <si>
    <t>2009</t>
  </si>
  <si>
    <t>2010</t>
  </si>
  <si>
    <t>Cash Holdings &amp;  Balances with Banks</t>
  </si>
  <si>
    <t>Bills and Bonds</t>
  </si>
  <si>
    <t>Loans and Advances</t>
  </si>
  <si>
    <t>Shareholders' Funds</t>
  </si>
  <si>
    <t>No. of Reporting Banks</t>
  </si>
  <si>
    <t>120</t>
  </si>
  <si>
    <t>121</t>
  </si>
  <si>
    <t>PREPARED AND PUBLISHED BY RESEARCH DEPARTMENT</t>
  </si>
  <si>
    <t xml:space="preserve">Table 10: Interest  Rates (%) - Domestic Money Banks  </t>
  </si>
  <si>
    <t>Inter-Bank Weighted Average</t>
  </si>
  <si>
    <t>Ghana Reference Rate</t>
  </si>
  <si>
    <t xml:space="preserve">  Deposit Rates</t>
  </si>
  <si>
    <t xml:space="preserve">      Demand Deposits</t>
  </si>
  <si>
    <t xml:space="preserve">      Savings Deposits</t>
  </si>
  <si>
    <t xml:space="preserve">      Time Deposits </t>
  </si>
  <si>
    <t xml:space="preserve">            1-month</t>
  </si>
  <si>
    <t xml:space="preserve">            3-month</t>
  </si>
  <si>
    <t xml:space="preserve">            6-month</t>
  </si>
  <si>
    <t xml:space="preserve">           12-month</t>
  </si>
  <si>
    <t xml:space="preserve">           24-month</t>
  </si>
  <si>
    <t xml:space="preserve">           36-month</t>
  </si>
  <si>
    <t xml:space="preserve">    Certificates Of Deposit</t>
  </si>
  <si>
    <t xml:space="preserve">    Call  Money</t>
  </si>
  <si>
    <t xml:space="preserve">    Any other </t>
  </si>
  <si>
    <t>Average Lending Rate</t>
  </si>
  <si>
    <t xml:space="preserve">     i.   Agriculture, Forestry &amp; Fishing</t>
  </si>
  <si>
    <t>21.00-36.96</t>
  </si>
  <si>
    <t>19.00-36.96</t>
  </si>
  <si>
    <t>21.00-34.74</t>
  </si>
  <si>
    <t>19.00-39.43</t>
  </si>
  <si>
    <t>19.00-36.00</t>
  </si>
  <si>
    <t>20.95-35.44</t>
  </si>
  <si>
    <t>19.00-43.79</t>
  </si>
  <si>
    <t>19.00-43.13</t>
  </si>
  <si>
    <t>18.87-45.41</t>
  </si>
  <si>
    <t>18.87-45.79</t>
  </si>
  <si>
    <t>18.43-46.92</t>
  </si>
  <si>
    <t>18.15-47.84</t>
  </si>
  <si>
    <t>18.15-43.26</t>
  </si>
  <si>
    <t>18.15-45.98</t>
  </si>
  <si>
    <t>18.15-45.90</t>
  </si>
  <si>
    <t>18.15-45.21</t>
  </si>
  <si>
    <t>18.15-45.46</t>
  </si>
  <si>
    <t>20.50-45.46</t>
  </si>
  <si>
    <t>20.50-42.11</t>
  </si>
  <si>
    <t>20.50-40.50</t>
  </si>
  <si>
    <t>19.00-40.58</t>
  </si>
  <si>
    <t>20.50-41.04</t>
  </si>
  <si>
    <t>20.50-40.91</t>
  </si>
  <si>
    <t>19.00-40.50</t>
  </si>
  <si>
    <t>17.43-40.50</t>
  </si>
  <si>
    <t>17.76-40.50</t>
  </si>
  <si>
    <t>18.00-40.50</t>
  </si>
  <si>
    <t>17.00-40.50</t>
  </si>
  <si>
    <t>15.82-40.50</t>
  </si>
  <si>
    <t>15.74-39.86</t>
  </si>
  <si>
    <t>15.19-39.86</t>
  </si>
  <si>
    <t>15.11-39.86</t>
  </si>
  <si>
    <t>14.10-41.60</t>
  </si>
  <si>
    <t>15.12-39.86</t>
  </si>
  <si>
    <t>13.86-39.86</t>
  </si>
  <si>
    <t>15.66-39.86</t>
  </si>
  <si>
    <t>14.27-41.33</t>
  </si>
  <si>
    <t>14.13-41.19</t>
  </si>
  <si>
    <t>14.14-41.20</t>
  </si>
  <si>
    <t>14.11-41.17</t>
  </si>
  <si>
    <t>14.11-41.24</t>
  </si>
  <si>
    <t>14.11-41.20</t>
  </si>
  <si>
    <t xml:space="preserve">     ii.  Export Trade</t>
  </si>
  <si>
    <t xml:space="preserve">     iii. Manufacturing</t>
  </si>
  <si>
    <t xml:space="preserve">     iv. Mining &amp; Quarrying</t>
  </si>
  <si>
    <t xml:space="preserve">     v.   Construction</t>
  </si>
  <si>
    <t xml:space="preserve">     vi. Others</t>
  </si>
  <si>
    <t>C: Base Rates (%)</t>
  </si>
  <si>
    <t>21.00-33.85</t>
  </si>
  <si>
    <t>19.52-38.30</t>
  </si>
  <si>
    <t>16.70-38.30</t>
  </si>
  <si>
    <t>16.13-38.30</t>
  </si>
  <si>
    <t>15.74-38.30</t>
  </si>
  <si>
    <t>15.61-38.30</t>
  </si>
  <si>
    <t>14.96-38.30</t>
  </si>
  <si>
    <t>19.44-38.79</t>
  </si>
  <si>
    <t>16.13-38.13</t>
  </si>
  <si>
    <t>16.13-40.41</t>
  </si>
  <si>
    <t>16.00-40.79</t>
  </si>
  <si>
    <t>15.56-41.92</t>
  </si>
  <si>
    <t>15.45-42.84</t>
  </si>
  <si>
    <t>15.30-38.30</t>
  </si>
  <si>
    <t>18.15-35.50</t>
  </si>
  <si>
    <t>18.15-38.30</t>
  </si>
  <si>
    <t>15.01-38.30</t>
  </si>
  <si>
    <t>14.75-38.30</t>
  </si>
  <si>
    <t>16.95-38.30</t>
  </si>
  <si>
    <t>17.64-38.30</t>
  </si>
  <si>
    <t>16.86-38.30</t>
  </si>
  <si>
    <t>13.84-35.50</t>
  </si>
  <si>
    <t>15.38-35.50</t>
  </si>
  <si>
    <t>16.17-35.50</t>
  </si>
  <si>
    <t>15.54-35.50</t>
  </si>
  <si>
    <t>15.15-35.50</t>
  </si>
  <si>
    <t>15.60-35.50</t>
  </si>
  <si>
    <t>15.76-35.50</t>
  </si>
  <si>
    <t>17.75-35.50</t>
  </si>
  <si>
    <t>17.00-35.50</t>
  </si>
  <si>
    <t>16.74-34.50</t>
  </si>
  <si>
    <t>RANGES</t>
  </si>
  <si>
    <t xml:space="preserve"> A. Borrowing Rates (%)</t>
  </si>
  <si>
    <t xml:space="preserve">     i.  Demand Deposits</t>
  </si>
  <si>
    <t>0.00-7.00</t>
  </si>
  <si>
    <t>0.00-6.5.00</t>
  </si>
  <si>
    <t>0.00-6.50</t>
  </si>
  <si>
    <t>0.25-7.00</t>
  </si>
  <si>
    <t>0.50-7.00</t>
  </si>
  <si>
    <t>0.25-12.00</t>
  </si>
  <si>
    <t>0.25-6.50</t>
  </si>
  <si>
    <t>0.25-10.00</t>
  </si>
  <si>
    <t>0.25-11.40</t>
  </si>
  <si>
    <t>0.10-11.40</t>
  </si>
  <si>
    <t>0.10-5.50</t>
  </si>
  <si>
    <t>0.25-5.50</t>
  </si>
  <si>
    <t>0.25-5.00</t>
  </si>
  <si>
    <t>0.25-2.00</t>
  </si>
  <si>
    <t xml:space="preserve">     ii. Savings Deposits</t>
  </si>
  <si>
    <t>0.00-10.00</t>
  </si>
  <si>
    <t>0.00-9.50</t>
  </si>
  <si>
    <t>0.00-12.50</t>
  </si>
  <si>
    <t>0.00-12.15</t>
  </si>
  <si>
    <t>0.10-12.15</t>
  </si>
  <si>
    <t>1.00-12.00</t>
  </si>
  <si>
    <t>0.10-12.00</t>
  </si>
  <si>
    <t>0.10-15.00</t>
  </si>
  <si>
    <t>0.10-15.40</t>
  </si>
  <si>
    <t>0.25-15.00</t>
  </si>
  <si>
    <t>0.50-12.00</t>
  </si>
  <si>
    <t>0.50-9.50</t>
  </si>
  <si>
    <t xml:space="preserve">     iii. Time Deposits</t>
  </si>
  <si>
    <t xml:space="preserve">          1 month</t>
  </si>
  <si>
    <t>0.00-18.00</t>
  </si>
  <si>
    <t>0.00-18.50</t>
  </si>
  <si>
    <t>0.00-20.00</t>
  </si>
  <si>
    <t>0.00-22.30</t>
  </si>
  <si>
    <t>0.00-22.15</t>
  </si>
  <si>
    <t>0.00-20.70</t>
  </si>
  <si>
    <t>4.00-18.00</t>
  </si>
  <si>
    <t>3.00-20.00</t>
  </si>
  <si>
    <t>4.00-20.40</t>
  </si>
  <si>
    <t>4.00-20.90</t>
  </si>
  <si>
    <t>4.50-18.50</t>
  </si>
  <si>
    <t>4.00-18.50</t>
  </si>
  <si>
    <t>3.00-18.50</t>
  </si>
  <si>
    <t>3.00-17.75</t>
  </si>
  <si>
    <t>3.00-15.50</t>
  </si>
  <si>
    <t>3.00-15.00</t>
  </si>
  <si>
    <t>3.00-14.50</t>
  </si>
  <si>
    <t>3.00-14.00</t>
  </si>
  <si>
    <t>4.00-15.00</t>
  </si>
  <si>
    <t>3.75-14.00</t>
  </si>
  <si>
    <t>3.75-12.50</t>
  </si>
  <si>
    <t>3.00-12.50</t>
  </si>
  <si>
    <t>3.50-12.50</t>
  </si>
  <si>
    <t>2.80-12.00</t>
  </si>
  <si>
    <t>2.50- 12.00</t>
  </si>
  <si>
    <t>2.80- 12.00</t>
  </si>
  <si>
    <t>2.80-17.3</t>
  </si>
  <si>
    <t>2.50-17.3</t>
  </si>
  <si>
    <t>2.50-19.0</t>
  </si>
  <si>
    <t>2.50-21.0</t>
  </si>
  <si>
    <t>2.50-21</t>
  </si>
  <si>
    <t>2.00-19.00</t>
  </si>
  <si>
    <t>1.75-19.00</t>
  </si>
  <si>
    <t>1.75-15.00</t>
  </si>
  <si>
    <t>1.745-15.00</t>
  </si>
  <si>
    <t>1.00-15.00</t>
  </si>
  <si>
    <t xml:space="preserve">          3 months</t>
  </si>
  <si>
    <t>2.00-25.70</t>
  </si>
  <si>
    <t>2.00-24.00</t>
  </si>
  <si>
    <t>2.00-22.00</t>
  </si>
  <si>
    <t>2.00-25.20</t>
  </si>
  <si>
    <t>2.00-25.34</t>
  </si>
  <si>
    <t>2.00-25.00</t>
  </si>
  <si>
    <t>6.00-24.00</t>
  </si>
  <si>
    <t>6.50-24.00</t>
  </si>
  <si>
    <t>5.00-24.00</t>
  </si>
  <si>
    <t>2.00-21.00</t>
  </si>
  <si>
    <t>2.00-23.50</t>
  </si>
  <si>
    <t xml:space="preserve">2.00-21.00 </t>
  </si>
  <si>
    <t>2.00-24.25</t>
  </si>
  <si>
    <t>2.00-26.00</t>
  </si>
  <si>
    <t>2.00-23.00</t>
  </si>
  <si>
    <t>1.00-20.00</t>
  </si>
  <si>
    <t xml:space="preserve">          6 months</t>
  </si>
  <si>
    <t>2.00-25.50</t>
  </si>
  <si>
    <t>2.00-24.75</t>
  </si>
  <si>
    <t>2.00-25.80</t>
  </si>
  <si>
    <t>2.00-27.00</t>
  </si>
  <si>
    <t>7.00-27.00</t>
  </si>
  <si>
    <t>6.00-27.00</t>
  </si>
  <si>
    <t>2.00-20.00</t>
  </si>
  <si>
    <t>2.00-24.50</t>
  </si>
  <si>
    <t>2.00-18.00</t>
  </si>
  <si>
    <t>2.00-26.5</t>
  </si>
  <si>
    <t xml:space="preserve">        12 months</t>
  </si>
  <si>
    <t>2.00-22.50</t>
  </si>
  <si>
    <t>7.40-24.00</t>
  </si>
  <si>
    <t>7.40-25.50</t>
  </si>
  <si>
    <t>7.50-25.50</t>
  </si>
  <si>
    <t>7.50-24.00</t>
  </si>
  <si>
    <t>2.00-28.00</t>
  </si>
  <si>
    <t>7.00-28.00</t>
  </si>
  <si>
    <t>7.40-28.00</t>
  </si>
  <si>
    <t>7.40-22.00</t>
  </si>
  <si>
    <t>2.00-18.25</t>
  </si>
  <si>
    <t>2.00-23.45</t>
  </si>
  <si>
    <t>2.00-25.25</t>
  </si>
  <si>
    <t>2.00-27.5</t>
  </si>
  <si>
    <t>2.00-23.75</t>
  </si>
  <si>
    <t xml:space="preserve">        24 months</t>
  </si>
  <si>
    <t>4.50-22.50</t>
  </si>
  <si>
    <t>7.80-20.00</t>
  </si>
  <si>
    <t>16.00-20.00</t>
  </si>
  <si>
    <t>7.4-20.00</t>
  </si>
  <si>
    <t>7.40-20.00</t>
  </si>
  <si>
    <t>0.00-22.50</t>
  </si>
  <si>
    <t>7.80-22.50</t>
  </si>
  <si>
    <t>7.80-24.00</t>
  </si>
  <si>
    <t>7.80-20.50</t>
  </si>
  <si>
    <t>7.80-19.00</t>
  </si>
  <si>
    <t>7.80-17.00</t>
  </si>
  <si>
    <t>7.80-16.00</t>
  </si>
  <si>
    <t>10.25-16.00</t>
  </si>
  <si>
    <t>8.00-16.00</t>
  </si>
  <si>
    <t>8.00-14.00</t>
  </si>
  <si>
    <t>9.50-26.00</t>
  </si>
  <si>
    <t>9.50-19.00</t>
  </si>
  <si>
    <t>9.50-16.00</t>
  </si>
  <si>
    <t>7.00-16.00</t>
  </si>
  <si>
    <t xml:space="preserve">        36 months</t>
  </si>
  <si>
    <t>9.50-16.0</t>
  </si>
  <si>
    <t>9.50-12.00</t>
  </si>
  <si>
    <t>9.50-15.00</t>
  </si>
  <si>
    <t>8.00-15.00</t>
  </si>
  <si>
    <t xml:space="preserve">    iv.   Certificates of Deposit</t>
  </si>
  <si>
    <t>5.00-18.00</t>
  </si>
  <si>
    <t>5.00-20.00</t>
  </si>
  <si>
    <t>9.20-20.00</t>
  </si>
  <si>
    <t>7.50-20.00</t>
  </si>
  <si>
    <t>5.00-20.50</t>
  </si>
  <si>
    <t>5.00-11.00</t>
  </si>
  <si>
    <t>5.00-17.50</t>
  </si>
  <si>
    <t>6.50-14.50</t>
  </si>
  <si>
    <t>5.50-13.85</t>
  </si>
  <si>
    <t>4.25 -13.85</t>
  </si>
  <si>
    <t>4.25-10.6</t>
  </si>
  <si>
    <t>4.25-10.60</t>
  </si>
  <si>
    <t>13.25-18</t>
  </si>
  <si>
    <t>15.5-18.8</t>
  </si>
  <si>
    <t>3.50-18.80</t>
  </si>
  <si>
    <t>3.50-10.00</t>
  </si>
  <si>
    <t>3.50-9.50</t>
  </si>
  <si>
    <t>3.50-15.00</t>
  </si>
  <si>
    <t xml:space="preserve">    v.   Call  Money</t>
  </si>
  <si>
    <t>1.00-16.00</t>
  </si>
  <si>
    <t>1.50-16.00</t>
  </si>
  <si>
    <t>1.00-18.00</t>
  </si>
  <si>
    <t>1.00-17.00</t>
  </si>
  <si>
    <t>0.35-18.00</t>
  </si>
  <si>
    <t xml:space="preserve">    vi.  Any other </t>
  </si>
  <si>
    <t>3.00-18.00</t>
  </si>
  <si>
    <t>3.00-21.23</t>
  </si>
  <si>
    <t>3.00-23.21</t>
  </si>
  <si>
    <t>2.00-19.11</t>
  </si>
  <si>
    <t>3.00-18.81</t>
  </si>
  <si>
    <t>2.00-18.81</t>
  </si>
  <si>
    <t>2.00-22.80</t>
  </si>
  <si>
    <t>2.00-22.84</t>
  </si>
  <si>
    <t>0.01-22.86</t>
  </si>
  <si>
    <t>0.01-22.84</t>
  </si>
  <si>
    <t>2.00-28.74</t>
  </si>
  <si>
    <t>2.00-28.11</t>
  </si>
  <si>
    <t>2.00-28.10</t>
  </si>
  <si>
    <t>3.00-22.80</t>
  </si>
  <si>
    <t>3.00-15.20</t>
  </si>
  <si>
    <t>3.00-14.70</t>
  </si>
  <si>
    <t>2.75-14.70</t>
  </si>
  <si>
    <t>2.75-25.64</t>
  </si>
  <si>
    <t>2.75-30.11</t>
  </si>
  <si>
    <t>1.00-30.11</t>
  </si>
  <si>
    <t>2.75-30.00</t>
  </si>
  <si>
    <t>B: Lending Rate (%)</t>
  </si>
  <si>
    <t>14.12-41.18</t>
  </si>
  <si>
    <t>14.18-41.24</t>
  </si>
  <si>
    <t>12.77-39.86</t>
  </si>
  <si>
    <t>12.80-39.86</t>
  </si>
  <si>
    <t>12.75-39.86</t>
  </si>
  <si>
    <t>12.74-39.86</t>
  </si>
  <si>
    <t>12.76-39.86</t>
  </si>
  <si>
    <t>12.34-39.86</t>
  </si>
  <si>
    <t>12.24-39.86</t>
  </si>
  <si>
    <t>12.19-39.86</t>
  </si>
  <si>
    <t>11.80-39.86</t>
  </si>
  <si>
    <t>11.55-39.86</t>
  </si>
  <si>
    <t>11.51-39.86</t>
  </si>
  <si>
    <t>11.46-39.86</t>
  </si>
  <si>
    <t>11.47-39.86</t>
  </si>
  <si>
    <t>11.89-39.86</t>
  </si>
  <si>
    <t>12.01-39.86</t>
  </si>
  <si>
    <t>12.18-39.86</t>
  </si>
  <si>
    <t>13.55-41.64</t>
  </si>
  <si>
    <t>13.55-43.1</t>
  </si>
  <si>
    <t>15.43-45.86</t>
  </si>
  <si>
    <t>15.43-48.72</t>
  </si>
  <si>
    <t>15.43-49.29</t>
  </si>
  <si>
    <t>16.00-51.56</t>
  </si>
  <si>
    <t>15.00-52.50</t>
  </si>
  <si>
    <t>15.00-55.62</t>
  </si>
  <si>
    <t>15.00-57.89</t>
  </si>
  <si>
    <t>15.00-57.78</t>
  </si>
  <si>
    <t>15.00-58.31</t>
  </si>
  <si>
    <t>15.00-57.97</t>
  </si>
  <si>
    <t>15.00-50.82</t>
  </si>
  <si>
    <t>15.00-51.51</t>
  </si>
  <si>
    <t>15.00-51.95</t>
  </si>
  <si>
    <t>15.00-53.04</t>
  </si>
  <si>
    <t>15.00-54.38</t>
  </si>
  <si>
    <t>17.00-54.34</t>
  </si>
  <si>
    <t>15.00-56.15</t>
  </si>
  <si>
    <t>15.00-57.06</t>
  </si>
  <si>
    <t>15.00-57.22</t>
  </si>
  <si>
    <t>15.00-57.23</t>
  </si>
  <si>
    <t>15.00-56.37</t>
  </si>
  <si>
    <t>17.00-56.37</t>
  </si>
  <si>
    <t>17.00-54.72</t>
  </si>
  <si>
    <t>18.00-54.50</t>
  </si>
  <si>
    <t>17.00-54.41</t>
  </si>
  <si>
    <t>17.00-54.37</t>
  </si>
  <si>
    <t>17.00-53.97</t>
  </si>
  <si>
    <t>18.00-53.97</t>
  </si>
  <si>
    <t>17.00 - 54.37</t>
  </si>
  <si>
    <t>17.5-54.78</t>
  </si>
  <si>
    <t>17.5-55.02</t>
  </si>
  <si>
    <t>17.0 -52.96</t>
  </si>
  <si>
    <t>17.0-49.05</t>
  </si>
  <si>
    <t>17.00-48.86</t>
  </si>
  <si>
    <t>17.00-48.75</t>
  </si>
  <si>
    <t>15.00-48.75</t>
  </si>
  <si>
    <t>15.00 - 42.99</t>
  </si>
  <si>
    <t>Table 11: Money Market  Rates (%)</t>
  </si>
  <si>
    <t>GOVERNMENT OF GHANA (Period Average)</t>
  </si>
  <si>
    <t>Pre-DDEP (Primary Market Issuance)</t>
  </si>
  <si>
    <t xml:space="preserve">91-day Discount Rate </t>
  </si>
  <si>
    <t>91-day Interest Rate Equivalent</t>
  </si>
  <si>
    <t>182-day Discount Rate</t>
  </si>
  <si>
    <t>182-day Interest Rate Equivalent</t>
  </si>
  <si>
    <t>364-day Discount Rate</t>
  </si>
  <si>
    <t>364-day Interest Rate Equivalent</t>
  </si>
  <si>
    <t>2-year Fixed Interest Rate</t>
  </si>
  <si>
    <t>3-year fixed Interest Rate</t>
  </si>
  <si>
    <t>5-year GOG Bond Interest Rate</t>
  </si>
  <si>
    <t>6-year Fixed Rate Note</t>
  </si>
  <si>
    <t>7-year GOG Bond Interest Rate</t>
  </si>
  <si>
    <t>10-year GOG Bond Interest Rate</t>
  </si>
  <si>
    <t>15-year Fixed Rate Note</t>
  </si>
  <si>
    <t>20-year Fixed Rate Note</t>
  </si>
  <si>
    <t>Post-DDEP Bonds (Secondary Market Trades)</t>
  </si>
  <si>
    <t>4-Year Bond</t>
  </si>
  <si>
    <t>5-Year Bond</t>
  </si>
  <si>
    <t>6-Year Bond</t>
  </si>
  <si>
    <t>7-Year Bond</t>
  </si>
  <si>
    <t>8-Year Bond</t>
  </si>
  <si>
    <t>9-Year Bond</t>
  </si>
  <si>
    <t>10-Year Bond</t>
  </si>
  <si>
    <t>11-Year Bond</t>
  </si>
  <si>
    <t>12-Year Bond</t>
  </si>
  <si>
    <t>13-Year Bond</t>
  </si>
  <si>
    <t>14-Year Bond</t>
  </si>
  <si>
    <t>15-Year Bond</t>
  </si>
  <si>
    <t xml:space="preserve">CENTRAL BANK </t>
  </si>
  <si>
    <t>Bank of Ghana Bills (End Period)</t>
  </si>
  <si>
    <t>14-Day Discount Rates</t>
  </si>
  <si>
    <t>14-Day Interest Rate Equivalent</t>
  </si>
  <si>
    <t>56-Day Discount Rates</t>
  </si>
  <si>
    <t>56-Day Interest Rate Equivalent</t>
  </si>
  <si>
    <t>Monetary Policy Rate</t>
  </si>
  <si>
    <t xml:space="preserve">       Agriculture, Forestry &amp; Fishing</t>
  </si>
  <si>
    <t xml:space="preserve">       Export Trade</t>
  </si>
  <si>
    <t xml:space="preserve">       Manufacturing</t>
  </si>
  <si>
    <t xml:space="preserve">       Mining and Quarrying</t>
  </si>
  <si>
    <t xml:space="preserve">       Construction</t>
  </si>
  <si>
    <t xml:space="preserve">       Other Sectors</t>
  </si>
  <si>
    <t xml:space="preserve">    Average Lending Rates</t>
  </si>
  <si>
    <t xml:space="preserve">   (c) Base Rates </t>
  </si>
  <si>
    <t>Table 12:  Central Government Budget (Revenue) [Broad Budget Coverage] (Millions of Ghana Cedis)</t>
  </si>
  <si>
    <t>2018*</t>
  </si>
  <si>
    <t>Q1-Q4</t>
  </si>
  <si>
    <t>H1</t>
  </si>
  <si>
    <t xml:space="preserve">Jul </t>
  </si>
  <si>
    <t xml:space="preserve">Dec </t>
  </si>
  <si>
    <t>TAX REVENUE</t>
  </si>
  <si>
    <t>TAXES ON INCOME &amp; PROPERTY</t>
  </si>
  <si>
    <t>Personal</t>
  </si>
  <si>
    <t>PAYE</t>
  </si>
  <si>
    <t>Self employed</t>
  </si>
  <si>
    <t>Companies</t>
  </si>
  <si>
    <t>Company taxes on oil</t>
  </si>
  <si>
    <t xml:space="preserve">Others </t>
  </si>
  <si>
    <t>Other direct taxes</t>
  </si>
  <si>
    <t>o/w Royalties from Oil</t>
  </si>
  <si>
    <t>o/w Mineral Royalties</t>
  </si>
  <si>
    <t>NRL (Arrears)</t>
  </si>
  <si>
    <t>Growth and Sustainability Levy</t>
  </si>
  <si>
    <t>Finsec clean-up Levy</t>
  </si>
  <si>
    <t>Airport tax</t>
  </si>
  <si>
    <t>TAXES ON DOMESTIC GOODS AND SERVICES</t>
  </si>
  <si>
    <t>Excises</t>
  </si>
  <si>
    <t>Excise Duty</t>
  </si>
  <si>
    <t>Petroleum tax</t>
  </si>
  <si>
    <t>o/w Debt recovery levy</t>
  </si>
  <si>
    <t>o/w Road Fund levy</t>
  </si>
  <si>
    <t>Domestic</t>
  </si>
  <si>
    <t>External</t>
  </si>
  <si>
    <t xml:space="preserve">National Health Insurance Levy (NHIL) </t>
  </si>
  <si>
    <t>Customs Collection</t>
  </si>
  <si>
    <t>Domestic Collection</t>
  </si>
  <si>
    <t>GETFund Levy</t>
  </si>
  <si>
    <t>Communication Service Tax</t>
  </si>
  <si>
    <t>E- Transaction Levy</t>
  </si>
  <si>
    <t>Covid-19 Health Levy</t>
  </si>
  <si>
    <t>TAXES ON INTERNATIONAL TRADE</t>
  </si>
  <si>
    <t>Imports</t>
  </si>
  <si>
    <t>Exports</t>
  </si>
  <si>
    <t>Cocoa</t>
  </si>
  <si>
    <t>Import Exemptions</t>
  </si>
  <si>
    <t>Tax Refunds</t>
  </si>
  <si>
    <r>
      <rPr>
        <b/>
        <i/>
        <sz val="12"/>
        <rFont val="Calibri"/>
        <family val="2"/>
        <scheme val="minor"/>
      </rPr>
      <t>Source</t>
    </r>
    <r>
      <rPr>
        <i/>
        <sz val="12"/>
        <rFont val="Calibri"/>
        <family val="2"/>
        <scheme val="minor"/>
      </rPr>
      <t>: Ministry of Finance</t>
    </r>
  </si>
  <si>
    <t xml:space="preserve">The National Fiscal Stabilisation Levy was replaced by Growth and Sustainability Levy in 2023 </t>
  </si>
  <si>
    <t>SOCIAL CONTRIBUTIONS</t>
  </si>
  <si>
    <t>SSNIT Contribution to NHIL</t>
  </si>
  <si>
    <t>NON-TAX REVENUE</t>
  </si>
  <si>
    <t>Retention</t>
  </si>
  <si>
    <t>Lodgement</t>
  </si>
  <si>
    <t>Fees &amp; Charges</t>
  </si>
  <si>
    <t>Dividend/Interest &amp; profits (Others)</t>
  </si>
  <si>
    <t>Dividend/Interest &amp; profits from Oil</t>
  </si>
  <si>
    <t>Surface Rentals from Oil</t>
  </si>
  <si>
    <t>Gas Receipts</t>
  </si>
  <si>
    <t>Taxes on Property</t>
  </si>
  <si>
    <t>Licences (NCA)</t>
  </si>
  <si>
    <t>Luxury Vehicle Levy/Other Income</t>
  </si>
  <si>
    <t>Yield from Capping Policy</t>
  </si>
  <si>
    <t>Sale of Shares in lieu of Royalties (Anglogold)</t>
  </si>
  <si>
    <t>Fees from granting of new Stability Agreements</t>
  </si>
  <si>
    <t>Hedging Profits</t>
  </si>
  <si>
    <t>Cocobod</t>
  </si>
  <si>
    <t>Fees from Mineral Exports</t>
  </si>
  <si>
    <t>OTHER REVENUE</t>
  </si>
  <si>
    <t>ESLA Proceeds</t>
  </si>
  <si>
    <t>Energy Debt Recovery Levy</t>
  </si>
  <si>
    <t>Public Lighting Levy</t>
  </si>
  <si>
    <t>National Electrification Scheme Levy</t>
  </si>
  <si>
    <t>Price Stabilisation &amp; Recovery Levy</t>
  </si>
  <si>
    <t>Delta Fund</t>
  </si>
  <si>
    <t>Pollution and Sanitation Levy</t>
  </si>
  <si>
    <t>DOMESTIC REVENUE</t>
  </si>
  <si>
    <t>GRANTS</t>
  </si>
  <si>
    <t>Project grants</t>
  </si>
  <si>
    <t>Programme grants</t>
  </si>
  <si>
    <t>TOTAL REVENUE &amp; GRANTS</t>
  </si>
  <si>
    <r>
      <t>Source</t>
    </r>
    <r>
      <rPr>
        <i/>
        <sz val="12"/>
        <rFont val="Calibri"/>
        <family val="2"/>
        <scheme val="minor"/>
      </rPr>
      <t>: Ministry of Finance</t>
    </r>
  </si>
  <si>
    <t>Table 13:   Central Government Budget (Expenditure) [Broad Budget Coverage] (Millions of Ghana Cedis)</t>
  </si>
  <si>
    <t>Sept</t>
  </si>
  <si>
    <t>Compensation of Employees</t>
  </si>
  <si>
    <t>Wages &amp; Salaries</t>
  </si>
  <si>
    <t>Social Contributions</t>
  </si>
  <si>
    <t>Pensions</t>
  </si>
  <si>
    <t>Gratuities</t>
  </si>
  <si>
    <t>Social Security</t>
  </si>
  <si>
    <t>Use of Goods and Services</t>
  </si>
  <si>
    <t>o/w Recurrent Exp. share of ABFA from Oil (30% of ABFA)</t>
  </si>
  <si>
    <t>Interest Payments</t>
  </si>
  <si>
    <t>External (Due)</t>
  </si>
  <si>
    <t xml:space="preserve">Subsidies </t>
  </si>
  <si>
    <t>Subsidies to Utility Companies</t>
  </si>
  <si>
    <t>Subsidies on Petroleum products</t>
  </si>
  <si>
    <t xml:space="preserve">Grants to Other Government Units </t>
  </si>
  <si>
    <t>National Health Fund (NHF)</t>
  </si>
  <si>
    <t>Education Trust  Fund</t>
  </si>
  <si>
    <t>Road Fund</t>
  </si>
  <si>
    <t>Energy Fund</t>
  </si>
  <si>
    <t>Petroleum Related Fund</t>
  </si>
  <si>
    <t>Dist. Ass. Common Fund</t>
  </si>
  <si>
    <t>o.w. ABFA</t>
  </si>
  <si>
    <t>Ghana Infrastructure Fund</t>
  </si>
  <si>
    <t>Internally-Generated Funds (IGFs) Retention</t>
  </si>
  <si>
    <t>Transfer to GNPC from Oil Revenue</t>
  </si>
  <si>
    <t xml:space="preserve">   Other Earmarked Funds</t>
  </si>
  <si>
    <t>Youth Employment Agency</t>
  </si>
  <si>
    <t>Student's Loan Trust</t>
  </si>
  <si>
    <t>Ghana EXIM Bank Ltd</t>
  </si>
  <si>
    <t>Export Development Levy</t>
  </si>
  <si>
    <t>Ghana Airport Authority</t>
  </si>
  <si>
    <t>Mineral Development Fund</t>
  </si>
  <si>
    <t>Mineral Income Investment Fund</t>
  </si>
  <si>
    <t>GRA Retention</t>
  </si>
  <si>
    <t>Other Expenditure</t>
  </si>
  <si>
    <t>ESLA Transfers</t>
  </si>
  <si>
    <t xml:space="preserve">     Tax Expenditure (Exemptions)</t>
  </si>
  <si>
    <t>Reserve Expenditure Vote</t>
  </si>
  <si>
    <t>Reallocation to Priority Programmes</t>
  </si>
  <si>
    <t>Covid-Related Expenditure</t>
  </si>
  <si>
    <t>Energy Sector Shortfalls (IPPs)</t>
  </si>
  <si>
    <t>Finsec Bailout Cost &amp; Others</t>
  </si>
  <si>
    <t>Ghana GoldBod</t>
  </si>
  <si>
    <t>VAT Refunds</t>
  </si>
  <si>
    <t>Acquisition of Non-Financial Assets</t>
  </si>
  <si>
    <t>Domestic financed</t>
  </si>
  <si>
    <t>o/w Big Push Capex</t>
  </si>
  <si>
    <t xml:space="preserve">  Assets</t>
  </si>
  <si>
    <t>o/w Ghana Infrastructure &amp; Investment Fund</t>
  </si>
  <si>
    <t>o/w Capital Expenditure share of ABFA from Oil (70% of ABFA)</t>
  </si>
  <si>
    <t xml:space="preserve">   o/w Capital Market Borrowing Expenditure</t>
  </si>
  <si>
    <t>Net lending</t>
  </si>
  <si>
    <t xml:space="preserve">   New loans</t>
  </si>
  <si>
    <t xml:space="preserve">   Loan recoveries</t>
  </si>
  <si>
    <t>Foreign financed</t>
  </si>
  <si>
    <t>Other Outstanding Expenditure Claims</t>
  </si>
  <si>
    <t>Goods and Services</t>
  </si>
  <si>
    <t>Capital Expenditure</t>
  </si>
  <si>
    <t>Grants to Other Government Units</t>
  </si>
  <si>
    <t>HIPC financed expenditure</t>
  </si>
  <si>
    <t>MDRI financed expenditure</t>
  </si>
  <si>
    <t>TOTAL EXP. &amp; NET LENDING</t>
  </si>
  <si>
    <t>Table 14:   Central Government Fiscal Position (Financing) (Millions of Ghana Cedis)</t>
  </si>
  <si>
    <t>2014*</t>
  </si>
  <si>
    <r>
      <t xml:space="preserve">2014 </t>
    </r>
    <r>
      <rPr>
        <b/>
        <vertAlign val="superscript"/>
        <sz val="12"/>
        <rFont val="Calibri"/>
        <family val="2"/>
        <scheme val="minor"/>
      </rPr>
      <t>1</t>
    </r>
  </si>
  <si>
    <r>
      <t xml:space="preserve">2015 </t>
    </r>
    <r>
      <rPr>
        <b/>
        <vertAlign val="superscript"/>
        <sz val="12"/>
        <rFont val="Calibri"/>
        <family val="2"/>
        <scheme val="minor"/>
      </rPr>
      <t>1</t>
    </r>
  </si>
  <si>
    <r>
      <t>2016</t>
    </r>
    <r>
      <rPr>
        <b/>
        <vertAlign val="super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*</t>
    </r>
  </si>
  <si>
    <t>Overall balance (Commitment)</t>
  </si>
  <si>
    <t>(percent of GDP)</t>
  </si>
  <si>
    <t>Road Arrears (net change)</t>
  </si>
  <si>
    <t>o/w Commitments &amp; certs for works done</t>
  </si>
  <si>
    <t>Non-road arrears</t>
  </si>
  <si>
    <t xml:space="preserve">o/w other outstanding/deferred payments </t>
  </si>
  <si>
    <t>Outstanding payments</t>
  </si>
  <si>
    <t>o/w Statutory Funds</t>
  </si>
  <si>
    <t>Clerance of outstanding commitments</t>
  </si>
  <si>
    <t xml:space="preserve">o/w other outstanding payments/deferred payments </t>
  </si>
  <si>
    <t>o/w other outstanding claims</t>
  </si>
  <si>
    <t xml:space="preserve">   o/w Wage arrears</t>
  </si>
  <si>
    <t>o/w DACF</t>
  </si>
  <si>
    <t>o/w GETF</t>
  </si>
  <si>
    <t>Required Fiscal Measures</t>
  </si>
  <si>
    <t>Transfers into Oil Fund</t>
  </si>
  <si>
    <t>Overall balance (cash)</t>
  </si>
  <si>
    <t>Divestiture receipts</t>
  </si>
  <si>
    <t>Divestiture liabilities</t>
  </si>
  <si>
    <t>Discrepancy</t>
  </si>
  <si>
    <t>Overall balance (incl. Divestiture and Discrepancy)</t>
  </si>
  <si>
    <t>Financing</t>
  </si>
  <si>
    <t>Foreign (net)</t>
  </si>
  <si>
    <t>Borrowing</t>
  </si>
  <si>
    <t>Project loans</t>
  </si>
  <si>
    <t>Programme loans</t>
  </si>
  <si>
    <t>Sovereign Bond</t>
  </si>
  <si>
    <t>Amortisation (due)</t>
  </si>
  <si>
    <t>o/w Debt Repayment from Stabilisation Fund</t>
  </si>
  <si>
    <t>Exceptional financing</t>
  </si>
  <si>
    <t>Domestic (net)</t>
  </si>
  <si>
    <t>Banking</t>
  </si>
  <si>
    <t>Bank of Ghana</t>
  </si>
  <si>
    <t>Non-banks</t>
  </si>
  <si>
    <t xml:space="preserve">            o.w. Non-residents</t>
  </si>
  <si>
    <t>Other Domestic</t>
  </si>
  <si>
    <t xml:space="preserve">Other Financing </t>
  </si>
  <si>
    <t xml:space="preserve">clawback from TOR </t>
  </si>
  <si>
    <t>Other domestic financing</t>
  </si>
  <si>
    <t>Divestiture Receipts</t>
  </si>
  <si>
    <t>non-concessional borrowing (foreign)</t>
  </si>
  <si>
    <t>Ghana Petroleum Funds</t>
  </si>
  <si>
    <t>Transfer to Ghana Petroleum Funds</t>
  </si>
  <si>
    <t xml:space="preserve">            o.w. Stabilisation Fund </t>
  </si>
  <si>
    <t xml:space="preserve">            o.w. Heritage Fund </t>
  </si>
  <si>
    <t>Transfer from stabilisation fund</t>
  </si>
  <si>
    <t>Sinking Fund</t>
  </si>
  <si>
    <t>Contingency Fund</t>
  </si>
  <si>
    <t>Net Savings due to inflation-indexed bonds</t>
  </si>
  <si>
    <t xml:space="preserve">Deferred interest payments </t>
  </si>
  <si>
    <t xml:space="preserve">Redemption of Deferred interest paymnets </t>
  </si>
  <si>
    <t>Nominal GDP (Including Oil)</t>
  </si>
  <si>
    <t>Nominal GDP (Excluding oil)</t>
  </si>
  <si>
    <t>Memorandum items (Million Ghana Cedis)</t>
  </si>
  <si>
    <t>Taxes on income and property</t>
  </si>
  <si>
    <t>per cent of GDP</t>
  </si>
  <si>
    <t xml:space="preserve">Taxes on goods and services </t>
  </si>
  <si>
    <t>Taxes on international trade</t>
  </si>
  <si>
    <t>Tax revenue including oil</t>
  </si>
  <si>
    <t>Tax revenue excluding oil</t>
  </si>
  <si>
    <t>Nontax revenue</t>
  </si>
  <si>
    <t>Domestic revenue including oil</t>
  </si>
  <si>
    <t>Domestic revenue excluding oil</t>
  </si>
  <si>
    <t>Grants</t>
  </si>
  <si>
    <t>Total revenue and grants</t>
  </si>
  <si>
    <t>Goods and services</t>
  </si>
  <si>
    <t>Interest payments</t>
  </si>
  <si>
    <t>Non-Financial Assets (Capital Expenditure)</t>
  </si>
  <si>
    <t>Total expenditure &amp; net lending</t>
  </si>
  <si>
    <t>Overall Budget Balance</t>
  </si>
  <si>
    <t>Domestic Expenditure</t>
  </si>
  <si>
    <t>Domestic Primary Balance</t>
  </si>
  <si>
    <t>Primary Balance</t>
  </si>
  <si>
    <r>
      <rPr>
        <b/>
        <i/>
        <sz val="12"/>
        <rFont val="Calibri"/>
        <family val="2"/>
        <scheme val="minor"/>
      </rPr>
      <t>Source</t>
    </r>
    <r>
      <rPr>
        <i/>
        <sz val="12"/>
        <rFont val="Calibri"/>
        <family val="2"/>
        <scheme val="minor"/>
      </rPr>
      <t>: Ministry of Finance, Ghana</t>
    </r>
  </si>
  <si>
    <t xml:space="preserve">  Table 15:  Fiscal Position - Narrow (Millions of Ghana Cedis)</t>
  </si>
  <si>
    <t>2005    Dec</t>
  </si>
  <si>
    <t>2006    Dec</t>
  </si>
  <si>
    <t>2007        Dec</t>
  </si>
  <si>
    <t>2008            Dec</t>
  </si>
  <si>
    <t>2009       Dec</t>
  </si>
  <si>
    <t>2011*</t>
  </si>
  <si>
    <t>Jan-Dec</t>
  </si>
  <si>
    <t>Jan-March</t>
  </si>
  <si>
    <t>Jan-Jun</t>
  </si>
  <si>
    <t>Jan-Sep</t>
  </si>
  <si>
    <t>Jan-June</t>
  </si>
  <si>
    <t>TOTAL RECEIPTS</t>
  </si>
  <si>
    <t>Customs (CEPS)</t>
  </si>
  <si>
    <t>Domestic Tax Direct (IRS)</t>
  </si>
  <si>
    <t>Domestic Tax Indirect (VAT)</t>
  </si>
  <si>
    <t>GRA E-Levy Lodgement</t>
  </si>
  <si>
    <t>Oil Revenue (ABFA)</t>
  </si>
  <si>
    <t>Divestiture</t>
  </si>
  <si>
    <t>Non-Tax Receipts</t>
  </si>
  <si>
    <t>NHIL</t>
  </si>
  <si>
    <t>Other Revenue Measures (ESLA-DRL)</t>
  </si>
  <si>
    <t>Other Receipts</t>
  </si>
  <si>
    <t>TOTAL PAYMENTS</t>
  </si>
  <si>
    <t>Interest (Domestic)</t>
  </si>
  <si>
    <t>Interest (External)</t>
  </si>
  <si>
    <t>Goods &amp; Services</t>
  </si>
  <si>
    <t>District Assembly Common Fund</t>
  </si>
  <si>
    <t>Ghana Education Trust Fund</t>
  </si>
  <si>
    <t>National Health Insurance Fund</t>
  </si>
  <si>
    <t>Petroleum Distribution</t>
  </si>
  <si>
    <t>SUMMARY</t>
  </si>
  <si>
    <t>Receipts</t>
  </si>
  <si>
    <t>Payments</t>
  </si>
  <si>
    <t>Surplus (+)/Deficit (-)</t>
  </si>
  <si>
    <t>FINANCING</t>
  </si>
  <si>
    <t>Domestic (Net)</t>
  </si>
  <si>
    <t>Deposit Money Banks</t>
  </si>
  <si>
    <t>Non-bank</t>
  </si>
  <si>
    <t>o.w. Non-residents</t>
  </si>
  <si>
    <t>Foreign (Net)</t>
  </si>
  <si>
    <t>Total Inflows</t>
  </si>
  <si>
    <t>Inflows (Loan Disbursement)</t>
  </si>
  <si>
    <t>Inflows (Euro Bonds)</t>
  </si>
  <si>
    <t>Loan Repayment</t>
  </si>
  <si>
    <t>Other Financing (SDR Allocation)</t>
  </si>
  <si>
    <t>Other Financing (Domestic)</t>
  </si>
  <si>
    <t>Other  Financing (Sinking &amp; Petroleum Funds)</t>
  </si>
  <si>
    <t>MEMORANDUM ITEMS</t>
  </si>
  <si>
    <t>GDP at Current Prices (Oil)</t>
  </si>
  <si>
    <t>GDP at Current Prices (Non-oil)</t>
  </si>
  <si>
    <t>Budget Balance</t>
  </si>
  <si>
    <t xml:space="preserve">   (In Percent of GDP)</t>
  </si>
  <si>
    <t>Domestic Revenue</t>
  </si>
  <si>
    <t>Net Domestic Financing</t>
  </si>
  <si>
    <t>Table 16:  Outstanding Stock of Selected Government Debt Instruments By Holder (Millions of Ghana Cedis)</t>
  </si>
  <si>
    <t>Short-Term Assets</t>
  </si>
  <si>
    <t xml:space="preserve">  Treasury bills (91-Days)</t>
  </si>
  <si>
    <t xml:space="preserve">           Deposit Money Banks</t>
  </si>
  <si>
    <t xml:space="preserve">           Non-Bank Sector</t>
  </si>
  <si>
    <t xml:space="preserve">     Treasury Bills (182-days)</t>
  </si>
  <si>
    <t xml:space="preserve">            Deposit Money Banks</t>
  </si>
  <si>
    <t xml:space="preserve">            Non-Bank Sector</t>
  </si>
  <si>
    <t xml:space="preserve">     Treasury Notes (364-days)</t>
  </si>
  <si>
    <t xml:space="preserve">     Treasury Notes (1-year)</t>
  </si>
  <si>
    <t>Medium-Term Assets</t>
  </si>
  <si>
    <t xml:space="preserve">     2-Year Fixed Rate Treasury Note</t>
  </si>
  <si>
    <t xml:space="preserve">     2-Year USD Domestic Bond</t>
  </si>
  <si>
    <t xml:space="preserve">             Deposit Money Banks</t>
  </si>
  <si>
    <t xml:space="preserve">     3-Year Fixed Rate Treasury Note</t>
  </si>
  <si>
    <t xml:space="preserve">     3-Year USD Domestic Bond</t>
  </si>
  <si>
    <t xml:space="preserve">     3-Year Floating Rate Treasury Note (SADA-UBA)</t>
  </si>
  <si>
    <t xml:space="preserve">       Deposit Money Banks</t>
  </si>
  <si>
    <t xml:space="preserve">       Non-bank sector</t>
  </si>
  <si>
    <t xml:space="preserve">     4-year GOG Bond (AMCs)</t>
  </si>
  <si>
    <r>
      <t xml:space="preserve">Note: </t>
    </r>
    <r>
      <rPr>
        <i/>
        <sz val="23"/>
        <rFont val="Calibri"/>
        <family val="2"/>
        <scheme val="minor"/>
      </rPr>
      <t>Holders exclude Bank of Ghana</t>
    </r>
  </si>
  <si>
    <t>Table 16: (Continued)</t>
  </si>
  <si>
    <t xml:space="preserve">     4.5-Year GOG Bond (DDEP)</t>
  </si>
  <si>
    <t xml:space="preserve">     5-Year GOG Bond</t>
  </si>
  <si>
    <t xml:space="preserve">     5.5-Year GOG Bond (DDEP)</t>
  </si>
  <si>
    <t xml:space="preserve">     5 Year USD Domestic Bond</t>
  </si>
  <si>
    <t xml:space="preserve">     5-Year Golden Jubilee Bond</t>
  </si>
  <si>
    <t xml:space="preserve">     6-Year GOG Bonds</t>
  </si>
  <si>
    <t xml:space="preserve">     7-Year GOG Bonds</t>
  </si>
  <si>
    <t xml:space="preserve">     8-Year GOG Bond (DDEP)</t>
  </si>
  <si>
    <t xml:space="preserve">     9-Year GOG Bond (DDEP)</t>
  </si>
  <si>
    <t xml:space="preserve">    10-Year GOG Bonds</t>
  </si>
  <si>
    <r>
      <rPr>
        <b/>
        <i/>
        <sz val="22"/>
        <rFont val="Calibri"/>
        <family val="2"/>
        <scheme val="minor"/>
      </rPr>
      <t>Note</t>
    </r>
    <r>
      <rPr>
        <i/>
        <sz val="22"/>
        <rFont val="Calibri"/>
        <family val="2"/>
        <scheme val="minor"/>
      </rPr>
      <t>: Data for Q3:2024-Q1:2025 have not been confirmed</t>
    </r>
  </si>
  <si>
    <t>Long-Term Assets</t>
  </si>
  <si>
    <t xml:space="preserve">     11-Year GOG Bond (DDEP)</t>
  </si>
  <si>
    <t xml:space="preserve">     12-Year GOG Bond (DDEP)</t>
  </si>
  <si>
    <t xml:space="preserve">     13-Year GOG Bond (DDEP)</t>
  </si>
  <si>
    <t xml:space="preserve">     14-Year GOG Bond (DDEP)</t>
  </si>
  <si>
    <t xml:space="preserve">    15-Year GOG Bonds</t>
  </si>
  <si>
    <t xml:space="preserve">    20-Year GOG Bonds</t>
  </si>
  <si>
    <t xml:space="preserve">      TOR Bond</t>
  </si>
  <si>
    <t xml:space="preserve">      Government Stocks</t>
  </si>
  <si>
    <t xml:space="preserve">    Govt of Ghana Instruments</t>
  </si>
  <si>
    <t>Table 17a: Holders of Domestic Debt (Millions of Ghana Cedis)</t>
  </si>
  <si>
    <t>HOLDERS</t>
  </si>
  <si>
    <t>A. Banking Sector</t>
  </si>
  <si>
    <t xml:space="preserve">    Bank of Ghana</t>
  </si>
  <si>
    <t xml:space="preserve">    Deposit Money Banks (DMBs)</t>
  </si>
  <si>
    <t>B. Non-Bank Sector</t>
  </si>
  <si>
    <t xml:space="preserve">    SSNIT</t>
  </si>
  <si>
    <t xml:space="preserve">    Insurance Companies</t>
  </si>
  <si>
    <t xml:space="preserve">    NPRA</t>
  </si>
  <si>
    <t xml:space="preserve">    Other Holders</t>
  </si>
  <si>
    <t>C. Foreign Sector (Non-Residents)</t>
  </si>
  <si>
    <t>D. Standard Loans</t>
  </si>
  <si>
    <t>TOTAL (A+B+C+D)</t>
  </si>
  <si>
    <r>
      <rPr>
        <b/>
        <i/>
        <sz val="15"/>
        <rFont val="Calibri"/>
        <family val="2"/>
        <scheme val="minor"/>
      </rPr>
      <t>Note</t>
    </r>
    <r>
      <rPr>
        <i/>
        <sz val="15"/>
        <rFont val="Calibri"/>
        <family val="2"/>
        <scheme val="minor"/>
      </rPr>
      <t>: Data for December 2024 have not been confirmed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</si>
  <si>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Ministry of Finance, Ghana</t>
    </r>
  </si>
  <si>
    <t>STRUCTURE</t>
  </si>
  <si>
    <t>A. Short-Term Instruments</t>
  </si>
  <si>
    <t>35-Day Treasury Bill</t>
  </si>
  <si>
    <t>49-Day Treasury Bill</t>
  </si>
  <si>
    <t>77-Day Treasury Bill</t>
  </si>
  <si>
    <t>91-Day Treasury Bill</t>
  </si>
  <si>
    <t>182-Day Treasury Bill</t>
  </si>
  <si>
    <t>364-Day Treasury Bill</t>
  </si>
  <si>
    <t>1-Year Treasury Note</t>
  </si>
  <si>
    <t>Short-Term Advance</t>
  </si>
  <si>
    <t>B. Medium-Term Instruments</t>
  </si>
  <si>
    <t>2-Year Treasury Note</t>
  </si>
  <si>
    <t>2-Year Floating Treasury Note</t>
  </si>
  <si>
    <t>2-Year Fixed Treasury Note</t>
  </si>
  <si>
    <t>2-year USD Domestic Bond</t>
  </si>
  <si>
    <t>3-year USD Domestic Bond (Old)</t>
  </si>
  <si>
    <t>4-year USD Domestic Bond (New)</t>
  </si>
  <si>
    <t>5-year USD Domestic Bond (Old)</t>
  </si>
  <si>
    <t>5-year USD Domestic Bond (New)</t>
  </si>
  <si>
    <t xml:space="preserve">3-Year GGILBS </t>
  </si>
  <si>
    <t>3-Year Floating Rate Bond</t>
  </si>
  <si>
    <t>3-Year Floating Treasury Note (SADA-UBA)</t>
  </si>
  <si>
    <t>3-Year Fixed Rate Bond (Old)</t>
  </si>
  <si>
    <t>3-Year Stock (SBG)</t>
  </si>
  <si>
    <t>3-Year Stock (SSNIT)</t>
  </si>
  <si>
    <t>4-Year GOG Bond (New)</t>
  </si>
  <si>
    <t>4.5-Year GOG Bond (New)</t>
  </si>
  <si>
    <t>5-Year GOG Bond (Old)</t>
  </si>
  <si>
    <t>5-Year GOG Bond (New)</t>
  </si>
  <si>
    <t>5.5-Year GOG Bond (New)</t>
  </si>
  <si>
    <t>5-Year Golden Jubilee Bond</t>
  </si>
  <si>
    <t>6-Year GOG Bond (Old)</t>
  </si>
  <si>
    <t>6-Year GOG Bond (New)</t>
  </si>
  <si>
    <t>7-Year GOG Bond (Old)</t>
  </si>
  <si>
    <t>7-Year GOG Bond (New)</t>
  </si>
  <si>
    <t>8-Year GOG Bond</t>
  </si>
  <si>
    <t>C. Long-Term Instruments</t>
  </si>
  <si>
    <t>11-Year GOG Bond</t>
  </si>
  <si>
    <t>12-Year GOG Bond (Old)</t>
  </si>
  <si>
    <t>12-Year GOG Bond (New)</t>
  </si>
  <si>
    <t>13-Year GOG Bond</t>
  </si>
  <si>
    <t>14-Year GOG Bond</t>
  </si>
  <si>
    <t>15-Year GOG Bond (Old)</t>
  </si>
  <si>
    <t>15-Year GOG Bond (New)</t>
  </si>
  <si>
    <t>20-Year GOG Bond</t>
  </si>
  <si>
    <t>Long-Term Government Stocks</t>
  </si>
  <si>
    <t>GOG Petroleum Finance Bond</t>
  </si>
  <si>
    <t>TOR Bonds</t>
  </si>
  <si>
    <t>National Pension Regulatory Authority (NPRA) Stocks</t>
  </si>
  <si>
    <t>Other Government Stocks</t>
  </si>
  <si>
    <t>Telekom Malasia Stock</t>
  </si>
  <si>
    <t xml:space="preserve"> Table 18: International Reserves of Bank of Ghana (Millions of US Dollars)</t>
  </si>
  <si>
    <t>Net International Reserves</t>
  </si>
  <si>
    <t>Gross Reserves (excl Oil Funds, Encumbered Assets)</t>
  </si>
  <si>
    <t>Holdings of SDRs</t>
  </si>
  <si>
    <t>Other Foreign Assets</t>
  </si>
  <si>
    <t xml:space="preserve">Investments </t>
  </si>
  <si>
    <t xml:space="preserve">Foreign Liabilities </t>
  </si>
  <si>
    <t>Short-Term</t>
  </si>
  <si>
    <t xml:space="preserve">IMF: </t>
  </si>
  <si>
    <t>Other Foreign Liabilities to Int. Institutions</t>
  </si>
  <si>
    <t>SDR Allocation</t>
  </si>
  <si>
    <t>Foreign Currency Deposits</t>
  </si>
  <si>
    <t>J.      Net Swap Transactions:</t>
  </si>
  <si>
    <t xml:space="preserve">                     Swaps Receivable</t>
  </si>
  <si>
    <t xml:space="preserve">                     Swaps Payable</t>
  </si>
  <si>
    <t>Net Payment agreements</t>
  </si>
  <si>
    <t>Encumbered accounts (Collaterised L/Cs and Pledged Assets)</t>
  </si>
  <si>
    <t>o.w. cash collateral</t>
  </si>
  <si>
    <t>Ghana Petroleum &amp; Stabilisation Fund</t>
  </si>
  <si>
    <t>SPECIAL USD EUROBOND (1028331511051)</t>
  </si>
  <si>
    <t xml:space="preserve">Table 19:  Balance of Payments (Millions of US Dollars) </t>
  </si>
  <si>
    <t>Trade in Goods &amp; Services</t>
  </si>
  <si>
    <t>Goods</t>
  </si>
  <si>
    <t>Cocoa Beans &amp; products</t>
  </si>
  <si>
    <t>Non-Monetary Gold</t>
  </si>
  <si>
    <t>Crude oil</t>
  </si>
  <si>
    <t>Others Exports (Including Non-Traditional)</t>
  </si>
  <si>
    <t>Non-oil imports</t>
  </si>
  <si>
    <t>Oil &amp; Gas imports</t>
  </si>
  <si>
    <t>Services</t>
  </si>
  <si>
    <t>Credit</t>
  </si>
  <si>
    <t>Debit</t>
  </si>
  <si>
    <t xml:space="preserve">Primary income </t>
  </si>
  <si>
    <t>Investment Income</t>
  </si>
  <si>
    <t>ow:  Reserves Related</t>
  </si>
  <si>
    <t>Other Primary Income</t>
  </si>
  <si>
    <t>ow:  Government</t>
  </si>
  <si>
    <t>Secondary income (Transfers)</t>
  </si>
  <si>
    <t>Official Transfers</t>
  </si>
  <si>
    <t>Private Transfers</t>
  </si>
  <si>
    <t>Capital account</t>
  </si>
  <si>
    <t>Gross acquisitions/ disposals of nonproduced nonfinancial assets</t>
  </si>
  <si>
    <t xml:space="preserve">Net lending (+) / net borrowing (-) (balance from current and capital account) </t>
  </si>
  <si>
    <t>Financial account</t>
  </si>
  <si>
    <t xml:space="preserve">Net lending (+) / net borrowing (-) (balance from financial account) </t>
  </si>
  <si>
    <t xml:space="preserve">Direct investment </t>
  </si>
  <si>
    <t>Net acquisition</t>
  </si>
  <si>
    <t>Net incurrence</t>
  </si>
  <si>
    <t xml:space="preserve">Portfolio investment </t>
  </si>
  <si>
    <t>Financial Derivative</t>
  </si>
  <si>
    <t xml:space="preserve">Other investment </t>
  </si>
  <si>
    <t>Currency and deposits</t>
  </si>
  <si>
    <t>Loans</t>
  </si>
  <si>
    <t>Central Bank</t>
  </si>
  <si>
    <t>ODC</t>
  </si>
  <si>
    <t>Government</t>
  </si>
  <si>
    <t xml:space="preserve">Other sectors </t>
  </si>
  <si>
    <t xml:space="preserve">Trade credit and advances </t>
  </si>
  <si>
    <t xml:space="preserve">Net acquisition </t>
  </si>
  <si>
    <t>SDR Allocations</t>
  </si>
  <si>
    <t xml:space="preserve">Reserve assets </t>
  </si>
  <si>
    <t>Monetary gold</t>
  </si>
  <si>
    <t xml:space="preserve">Special Drawing Rights </t>
  </si>
  <si>
    <t>Reserve position in the IMF</t>
  </si>
  <si>
    <t>Other reserve assets</t>
  </si>
  <si>
    <t>Net errors and omissions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</si>
  <si>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is compiled in accordance with Balance of Payments Manual 6 (BPM6)</t>
    </r>
  </si>
  <si>
    <t>Table 20: Merchandise Trade Flows (Millions of US Dollars)</t>
  </si>
  <si>
    <t>2013*</t>
  </si>
  <si>
    <t xml:space="preserve">Annual </t>
  </si>
  <si>
    <t xml:space="preserve">Merchandise Exports (f.o.b) </t>
  </si>
  <si>
    <t xml:space="preserve">Cocoa Beans </t>
  </si>
  <si>
    <t>Cocoa Products</t>
  </si>
  <si>
    <t>Timber and Timber Products</t>
  </si>
  <si>
    <r>
      <t xml:space="preserve">Other Exports </t>
    </r>
    <r>
      <rPr>
        <vertAlign val="superscript"/>
        <sz val="16"/>
        <rFont val="Calibri"/>
        <family val="2"/>
        <scheme val="minor"/>
      </rPr>
      <t>1</t>
    </r>
  </si>
  <si>
    <t xml:space="preserve">Merchandise Imports (f.o.b) </t>
  </si>
  <si>
    <t xml:space="preserve">Non-Oil </t>
  </si>
  <si>
    <t>Oil &amp; Gas</t>
  </si>
  <si>
    <r>
      <rPr>
        <b/>
        <i/>
        <sz val="14"/>
        <rFont val="Calibri"/>
        <family val="2"/>
        <scheme val="minor"/>
      </rPr>
      <t>Note</t>
    </r>
    <r>
      <rPr>
        <i/>
        <sz val="14"/>
        <rFont val="Calibri"/>
        <family val="2"/>
        <scheme val="minor"/>
      </rPr>
      <t>:  Other Exports include exports of electricity, residual fuel oil, manganese, bauxite and diamonds, etc.</t>
    </r>
  </si>
  <si>
    <t>1.  Other Exports include exports of electricity, residual fuel oil, manganese, bauxite and diamonds, etc.</t>
  </si>
  <si>
    <t>2.  Data for 2024 have been revised.</t>
  </si>
  <si>
    <t>Table 21(ai): Crude Oil and Petroleum Products Imports (f.o.b) by Value (Millions of US Dollars)</t>
  </si>
  <si>
    <t xml:space="preserve">Apr  </t>
  </si>
  <si>
    <t xml:space="preserve">Crude Oil </t>
  </si>
  <si>
    <t xml:space="preserve">Premium </t>
  </si>
  <si>
    <t xml:space="preserve">Gas Oil </t>
  </si>
  <si>
    <t xml:space="preserve">LPG </t>
  </si>
  <si>
    <t xml:space="preserve">Aviation Fuel </t>
  </si>
  <si>
    <t xml:space="preserve">Gas (West Africa) </t>
  </si>
  <si>
    <t>Other Fuels</t>
  </si>
  <si>
    <t>Total</t>
  </si>
  <si>
    <t>Table 21(aii): Crude Oil and Petroleum Products Imports (c.i.f) by Value (Millions of US Dollars)</t>
  </si>
  <si>
    <t>2012*</t>
  </si>
  <si>
    <t xml:space="preserve">Oct </t>
  </si>
  <si>
    <t>Aviation Fuel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</si>
  <si>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Q1:2023 have been revised.</t>
    </r>
  </si>
  <si>
    <t>Table 21(bi): Crude Oil and Petroleum Products Imports by Volume</t>
  </si>
  <si>
    <t xml:space="preserve">Apr </t>
  </si>
  <si>
    <t>Crude oil (bbl)</t>
  </si>
  <si>
    <t>Premium (MT)</t>
  </si>
  <si>
    <t>Gas oil (MT)</t>
  </si>
  <si>
    <t>LPG (MT)</t>
  </si>
  <si>
    <t>Aviation Fuel (MT)</t>
  </si>
  <si>
    <t>Table 21(bii): Crude Oil Imports by Importer and Value (Millions of US Dollars)</t>
  </si>
  <si>
    <t>Platon Gas Oil</t>
  </si>
  <si>
    <t>CenPower Generation/Asogli</t>
  </si>
  <si>
    <t>Akwaaba Oil Refinery</t>
  </si>
  <si>
    <t>Aksa Energy Ghana</t>
  </si>
  <si>
    <t>TOTAL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</si>
  <si>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2023 have been revised.</t>
    </r>
  </si>
  <si>
    <t>Table 22: Exports - Value (US$' million), Volume and Unit Price</t>
  </si>
  <si>
    <t xml:space="preserve">         Volume (fine ounces)</t>
  </si>
  <si>
    <t xml:space="preserve">         Unit value (US dollars per ounce)</t>
  </si>
  <si>
    <t>Cocoa Beans</t>
  </si>
  <si>
    <t xml:space="preserve">        Volume (metric tons)</t>
  </si>
  <si>
    <t xml:space="preserve">        Unit value (US dollars per ton)</t>
  </si>
  <si>
    <t>Cocoa products</t>
  </si>
  <si>
    <t xml:space="preserve">       Volume (metric tons)</t>
  </si>
  <si>
    <t xml:space="preserve">       Unit value (US dollars per ton)</t>
  </si>
  <si>
    <t>Crude Oil Exports</t>
  </si>
  <si>
    <t xml:space="preserve">       Volume (barrels)</t>
  </si>
  <si>
    <t xml:space="preserve">       Unit value (US dollars per barrel)</t>
  </si>
  <si>
    <t xml:space="preserve">       Volume (cubic meters)</t>
  </si>
  <si>
    <t xml:space="preserve">       Unit value (US dollars per cubic meter)</t>
  </si>
  <si>
    <t>Aluminium</t>
  </si>
  <si>
    <t>Residual oil</t>
  </si>
  <si>
    <t>Manganese</t>
  </si>
  <si>
    <t xml:space="preserve">         Volume (metric tons)</t>
  </si>
  <si>
    <t xml:space="preserve">         Unit value (US dollars per ton)</t>
  </si>
  <si>
    <t xml:space="preserve">Electricity </t>
  </si>
  <si>
    <t xml:space="preserve">         Volume (millions of kilowatt-hours)</t>
  </si>
  <si>
    <t xml:space="preserve">         Unit value (US$' 000/kilowatt-hour)</t>
  </si>
  <si>
    <t xml:space="preserve">        Volume (carats)</t>
  </si>
  <si>
    <t xml:space="preserve">        Unit value (US dollars per carat)</t>
  </si>
  <si>
    <t>Bauxite</t>
  </si>
  <si>
    <t>Volume (metric tons)</t>
  </si>
  <si>
    <t>Unit value (US dollars per ton)</t>
  </si>
  <si>
    <t>Shea nuts</t>
  </si>
  <si>
    <t>Other non-traditional exports</t>
  </si>
  <si>
    <r>
      <rPr>
        <b/>
        <i/>
        <sz val="12"/>
        <rFont val="Calibri"/>
        <family val="2"/>
        <scheme val="minor"/>
      </rPr>
      <t>Note</t>
    </r>
    <r>
      <rPr>
        <i/>
        <sz val="12"/>
        <rFont val="Calibri"/>
        <family val="2"/>
        <scheme val="minor"/>
      </rPr>
      <t>: Data for 2024 have been revised.</t>
    </r>
  </si>
  <si>
    <t xml:space="preserve">Table 23:  Commodity Prices </t>
  </si>
  <si>
    <t>COCOA LIFFE (£)/tonne</t>
  </si>
  <si>
    <t>COCOA CSCE (US$)/tonne</t>
  </si>
  <si>
    <t>GOLD US$/fine oz</t>
  </si>
  <si>
    <t xml:space="preserve">DIAMOND US$/carats </t>
  </si>
  <si>
    <t>BAUXITE US$/tonne</t>
  </si>
  <si>
    <t>MANGANESE US$/tonne</t>
  </si>
  <si>
    <t>CRUDE OIL US$/barrel</t>
  </si>
  <si>
    <t>Note:</t>
  </si>
  <si>
    <t>LIFFE: London International Futures and Funds Exchange. CSCE: Coffee, Sugar and Cocoa Exchange</t>
  </si>
  <si>
    <r>
      <rPr>
        <b/>
        <i/>
        <sz val="17"/>
        <rFont val="Calibri"/>
        <family val="2"/>
        <scheme val="minor"/>
      </rPr>
      <t>Source</t>
    </r>
    <r>
      <rPr>
        <i/>
        <sz val="17"/>
        <rFont val="Calibri"/>
        <family val="2"/>
        <scheme val="minor"/>
      </rPr>
      <t>: Reuters &amp; Mining Companies in Ghana</t>
    </r>
  </si>
  <si>
    <t xml:space="preserve">Table 24: Direction of Ghana's Trade with the Rest of the World (% of Total Trade) </t>
  </si>
  <si>
    <t>Trade Partners</t>
  </si>
  <si>
    <t xml:space="preserve">  Q1</t>
  </si>
  <si>
    <t xml:space="preserve">  Q2</t>
  </si>
  <si>
    <t xml:space="preserve">  Q3</t>
  </si>
  <si>
    <t xml:space="preserve">  Q4</t>
  </si>
  <si>
    <t>Industrial Countries</t>
  </si>
  <si>
    <t>France</t>
  </si>
  <si>
    <t>Germany</t>
  </si>
  <si>
    <t>Italy</t>
  </si>
  <si>
    <t>Japan</t>
  </si>
  <si>
    <t>Netherlands</t>
  </si>
  <si>
    <t>United Kingdom</t>
  </si>
  <si>
    <t>United States</t>
  </si>
  <si>
    <t>Other Europeans</t>
  </si>
  <si>
    <t>Rest of the world</t>
  </si>
  <si>
    <t>o.w. China</t>
  </si>
  <si>
    <t>Table 25: Foreign Exchange Rates (GH¢ per Foreign Currency) - End Period &amp; Period Average (Indicative)</t>
  </si>
  <si>
    <t xml:space="preserve">Interbank Market </t>
  </si>
  <si>
    <t xml:space="preserve">Forex Bureaux Market </t>
  </si>
  <si>
    <t>US Dollar</t>
  </si>
  <si>
    <t>Pound Sterling</t>
  </si>
  <si>
    <t>Euro</t>
  </si>
  <si>
    <t>Swiss Franc</t>
  </si>
  <si>
    <t>Japanese Yen</t>
  </si>
  <si>
    <t xml:space="preserve">End </t>
  </si>
  <si>
    <t>Period</t>
  </si>
  <si>
    <t>Month</t>
  </si>
  <si>
    <t>Average</t>
  </si>
  <si>
    <t>Table 26: Ghana's Public and Publicly Guaranteed External Debt (Millions of US Dollars)</t>
  </si>
  <si>
    <t>Stock As At End</t>
  </si>
  <si>
    <t xml:space="preserve">         Q1</t>
  </si>
  <si>
    <t>Total External Debt</t>
  </si>
  <si>
    <t>Multilateral Creditors</t>
  </si>
  <si>
    <t xml:space="preserve">          Of which:</t>
  </si>
  <si>
    <t xml:space="preserve">       IMF</t>
  </si>
  <si>
    <t xml:space="preserve">        na</t>
  </si>
  <si>
    <t xml:space="preserve">                     n.a</t>
  </si>
  <si>
    <t xml:space="preserve">               n.a</t>
  </si>
  <si>
    <t xml:space="preserve">                   na</t>
  </si>
  <si>
    <t xml:space="preserve">               na</t>
  </si>
  <si>
    <t xml:space="preserve">                  na</t>
  </si>
  <si>
    <t xml:space="preserve">                      na</t>
  </si>
  <si>
    <t xml:space="preserve">                 na</t>
  </si>
  <si>
    <t>Bilateral Creditors</t>
  </si>
  <si>
    <t xml:space="preserve">         Of which:</t>
  </si>
  <si>
    <t xml:space="preserve">       Paris Club</t>
  </si>
  <si>
    <t xml:space="preserve">              na</t>
  </si>
  <si>
    <t xml:space="preserve">              n.a</t>
  </si>
  <si>
    <t xml:space="preserve">                     na</t>
  </si>
  <si>
    <t xml:space="preserve">                na</t>
  </si>
  <si>
    <t xml:space="preserve">                        na</t>
  </si>
  <si>
    <t xml:space="preserve">       Non-Paris Club</t>
  </si>
  <si>
    <t xml:space="preserve">                       n.a</t>
  </si>
  <si>
    <t xml:space="preserve">            na</t>
  </si>
  <si>
    <t xml:space="preserve">                         na</t>
  </si>
  <si>
    <t>Export Credit Agencies</t>
  </si>
  <si>
    <t>Other Concessional</t>
  </si>
  <si>
    <t>Commercial Creditors</t>
  </si>
  <si>
    <t xml:space="preserve">     na</t>
  </si>
  <si>
    <t xml:space="preserve">                    na</t>
  </si>
  <si>
    <t xml:space="preserve">         Other</t>
  </si>
  <si>
    <t>International Capital Market</t>
  </si>
  <si>
    <r>
      <rPr>
        <b/>
        <i/>
        <sz val="16"/>
        <rFont val="Calibri"/>
        <family val="2"/>
      </rPr>
      <t>Note</t>
    </r>
    <r>
      <rPr>
        <i/>
        <sz val="16"/>
        <rFont val="Calibri"/>
        <family val="2"/>
      </rPr>
      <t>: Q4:2024 data have not been confirmed.</t>
    </r>
  </si>
  <si>
    <r>
      <rPr>
        <b/>
        <i/>
        <sz val="16"/>
        <rFont val="Calibri"/>
        <family val="2"/>
      </rPr>
      <t>Source</t>
    </r>
    <r>
      <rPr>
        <i/>
        <sz val="16"/>
        <rFont val="Calibri"/>
        <family val="2"/>
      </rPr>
      <t>: Ministry of Finance, Ghana</t>
    </r>
  </si>
  <si>
    <t>Table 27:  National Consumer Price Index and Inflation Rates by COICOP Group  (2018 Average = 100)</t>
  </si>
  <si>
    <t>OVERALL INDEX</t>
  </si>
  <si>
    <t>Food and Non-Alcoholic Beverages Group</t>
  </si>
  <si>
    <t>Non-Food Group</t>
  </si>
  <si>
    <t>Alcoholic Beverages, Tobacco and Narcotics</t>
  </si>
  <si>
    <t>Clothing and Footwear</t>
  </si>
  <si>
    <t>Housing and Utilities</t>
  </si>
  <si>
    <t>Furnishings, Household Equipment, etc</t>
  </si>
  <si>
    <t xml:space="preserve">Health </t>
  </si>
  <si>
    <t xml:space="preserve">Transport </t>
  </si>
  <si>
    <t>Information and Communications</t>
  </si>
  <si>
    <t xml:space="preserve">Recreation and Culture </t>
  </si>
  <si>
    <t>Education Services</t>
  </si>
  <si>
    <t>Restaurants and Accommodation Services</t>
  </si>
  <si>
    <t>Insurance and Financial Services</t>
  </si>
  <si>
    <t>YEAR-ON-YEAR INFLATION RATE (%)</t>
  </si>
  <si>
    <t>Headline Inflation</t>
  </si>
  <si>
    <t>Food Inflation</t>
  </si>
  <si>
    <t>Non-Food Inflation</t>
  </si>
  <si>
    <t xml:space="preserve">Monthly Change  </t>
  </si>
  <si>
    <t>MEASURES OF CORE INFLATION (%)</t>
  </si>
  <si>
    <t>Core 2: Inflation excl Energy and Utility</t>
  </si>
  <si>
    <t xml:space="preserve">             and Volatile Food Items</t>
  </si>
  <si>
    <t>Core 3: Inflation excl Energy and Utility</t>
  </si>
  <si>
    <t xml:space="preserve">             Volatile Food Items &amp; Transportation</t>
  </si>
  <si>
    <t>Core 4: Inflation excl All Food Items,</t>
  </si>
  <si>
    <t xml:space="preserve">             Energy &amp; Utility</t>
  </si>
  <si>
    <r>
      <rPr>
        <b/>
        <i/>
        <sz val="14"/>
        <color theme="1"/>
        <rFont val="Calibri"/>
        <family val="2"/>
        <scheme val="minor"/>
      </rPr>
      <t>Source</t>
    </r>
    <r>
      <rPr>
        <i/>
        <sz val="14"/>
        <color theme="1"/>
        <rFont val="Calibri"/>
        <family val="2"/>
        <scheme val="minor"/>
      </rPr>
      <t>: Ghana Statistical Service (GSS) and Bank of Ghana (BOG)</t>
    </r>
  </si>
  <si>
    <t>Table 28: Quarterly Value Added and GDP at Constant 2013 Prices by Economic Activity (Millions of Ghana Cedis)</t>
  </si>
  <si>
    <t>Year/Quarter</t>
  </si>
  <si>
    <t>Year-on-Year change (%)</t>
  </si>
  <si>
    <t>Agriculture</t>
  </si>
  <si>
    <t>Industry</t>
  </si>
  <si>
    <r>
      <t>Total Value Added</t>
    </r>
    <r>
      <rPr>
        <sz val="12"/>
        <color indexed="8"/>
        <rFont val="Calibri"/>
        <family val="2"/>
        <scheme val="minor"/>
      </rPr>
      <t xml:space="preserve"> (GDP</t>
    </r>
    <r>
      <rPr>
        <sz val="12"/>
        <color indexed="22"/>
        <rFont val="Calibri"/>
        <family val="2"/>
        <scheme val="minor"/>
      </rPr>
      <t>_</t>
    </r>
    <r>
      <rPr>
        <sz val="12"/>
        <color indexed="8"/>
        <rFont val="Calibri"/>
        <family val="2"/>
        <scheme val="minor"/>
      </rPr>
      <t>@</t>
    </r>
    <r>
      <rPr>
        <sz val="12"/>
        <color indexed="22"/>
        <rFont val="Calibri"/>
        <family val="2"/>
        <scheme val="minor"/>
      </rPr>
      <t>_</t>
    </r>
    <r>
      <rPr>
        <sz val="12"/>
        <color indexed="8"/>
        <rFont val="Calibri"/>
        <family val="2"/>
        <scheme val="minor"/>
      </rPr>
      <t>basic prices)</t>
    </r>
  </si>
  <si>
    <t>Net indirect Taxes</t>
  </si>
  <si>
    <r>
      <t>Total (Oil GDP</t>
    </r>
    <r>
      <rPr>
        <b/>
        <sz val="12"/>
        <color indexed="9"/>
        <rFont val="Calibri"/>
        <family val="2"/>
        <scheme val="minor"/>
      </rPr>
      <t>_</t>
    </r>
    <r>
      <rPr>
        <b/>
        <sz val="12"/>
        <color indexed="8"/>
        <rFont val="Calibri"/>
        <family val="2"/>
        <scheme val="minor"/>
      </rPr>
      <t>in</t>
    </r>
    <r>
      <rPr>
        <b/>
        <sz val="12"/>
        <color indexed="9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>purchaser's</t>
    </r>
    <r>
      <rPr>
        <b/>
        <sz val="12"/>
        <color indexed="9"/>
        <rFont val="Calibri"/>
        <family val="2"/>
        <scheme val="minor"/>
      </rPr>
      <t>_</t>
    </r>
    <r>
      <rPr>
        <b/>
        <sz val="12"/>
        <color indexed="8"/>
        <rFont val="Calibri"/>
        <family val="2"/>
        <scheme val="minor"/>
      </rPr>
      <t>value)</t>
    </r>
  </si>
  <si>
    <t>ow Informal GDP in purchaser's value</t>
  </si>
  <si>
    <t>Total (Non Oil GDP)</t>
  </si>
  <si>
    <t>Total (Oil GDP)</t>
  </si>
  <si>
    <t>Total (Non-oil GDP)</t>
  </si>
  <si>
    <t>2006_Q1</t>
  </si>
  <si>
    <t>2006_Q2</t>
  </si>
  <si>
    <t>2006_Q3</t>
  </si>
  <si>
    <t>2006_Q4</t>
  </si>
  <si>
    <t>2007_Q1</t>
  </si>
  <si>
    <t>2007_Q2</t>
  </si>
  <si>
    <t>2007_Q3</t>
  </si>
  <si>
    <t>2007_Q4</t>
  </si>
  <si>
    <t>2008_Q1</t>
  </si>
  <si>
    <t>2008_Q2</t>
  </si>
  <si>
    <t>2008_Q3</t>
  </si>
  <si>
    <t>2008_Q4</t>
  </si>
  <si>
    <t>2009_Q1</t>
  </si>
  <si>
    <t>2009_Q2</t>
  </si>
  <si>
    <t>2009_Q3</t>
  </si>
  <si>
    <t>2009_Q4</t>
  </si>
  <si>
    <t>2010_Q1</t>
  </si>
  <si>
    <t>2010_Q2</t>
  </si>
  <si>
    <t>2010_Q3</t>
  </si>
  <si>
    <t>2010_Q4</t>
  </si>
  <si>
    <t>2011_Q1</t>
  </si>
  <si>
    <t>2011_Q2</t>
  </si>
  <si>
    <t>2011_Q3</t>
  </si>
  <si>
    <t>2011_Q4</t>
  </si>
  <si>
    <t>2012_Q1</t>
  </si>
  <si>
    <t>2012_Q2</t>
  </si>
  <si>
    <t>2012_Q3</t>
  </si>
  <si>
    <t>2012_Q4</t>
  </si>
  <si>
    <t>2013_Q1</t>
  </si>
  <si>
    <t>2013_Q2</t>
  </si>
  <si>
    <t>2013_Q3</t>
  </si>
  <si>
    <t>2013_Q4</t>
  </si>
  <si>
    <t>2014_Q1</t>
  </si>
  <si>
    <t>2014_Q2</t>
  </si>
  <si>
    <t>2014_Q3</t>
  </si>
  <si>
    <t>2014_Q4</t>
  </si>
  <si>
    <t>2015_Q2</t>
  </si>
  <si>
    <t>2015_Q3</t>
  </si>
  <si>
    <t>2015_Q4</t>
  </si>
  <si>
    <t>2016_Q1</t>
  </si>
  <si>
    <t>2016_Q2</t>
  </si>
  <si>
    <t>2016_Q3</t>
  </si>
  <si>
    <t>2016_Q4</t>
  </si>
  <si>
    <t>2017_Q1</t>
  </si>
  <si>
    <t>2017_Q2</t>
  </si>
  <si>
    <t>2017_Q3</t>
  </si>
  <si>
    <t>2017_Q4</t>
  </si>
  <si>
    <t>2018_Q1</t>
  </si>
  <si>
    <t>2018_Q2</t>
  </si>
  <si>
    <t>2018_Q3</t>
  </si>
  <si>
    <t>2018_Q4</t>
  </si>
  <si>
    <t>2019_Q1</t>
  </si>
  <si>
    <t>2019_Q2</t>
  </si>
  <si>
    <t>2019_Q3</t>
  </si>
  <si>
    <t>2019_Q4</t>
  </si>
  <si>
    <t>2020_Q1</t>
  </si>
  <si>
    <t>2020_Q2</t>
  </si>
  <si>
    <t>2020_Q3</t>
  </si>
  <si>
    <t>2020_Q4</t>
  </si>
  <si>
    <t>2021_Q1</t>
  </si>
  <si>
    <t>2021_Q2</t>
  </si>
  <si>
    <t>2021_Q3</t>
  </si>
  <si>
    <t>2021_Q4</t>
  </si>
  <si>
    <t>2022_Q1</t>
  </si>
  <si>
    <t>2022_Q2</t>
  </si>
  <si>
    <t>2022_Q3</t>
  </si>
  <si>
    <t>2022_Q4</t>
  </si>
  <si>
    <r>
      <rPr>
        <b/>
        <i/>
        <sz val="12"/>
        <color theme="1"/>
        <rFont val="Calibri"/>
        <family val="2"/>
        <scheme val="minor"/>
      </rPr>
      <t>Source</t>
    </r>
    <r>
      <rPr>
        <i/>
        <sz val="12"/>
        <color theme="1"/>
        <rFont val="Calibri"/>
        <family val="2"/>
        <scheme val="minor"/>
      </rPr>
      <t>: Ghana Statistical Service</t>
    </r>
  </si>
  <si>
    <t>Table 29: Quarterly Gross Domestic Product at Current Prices by Economic Activity and Respective Sectoral Distribution (Millions of Ghana Cedis)</t>
  </si>
  <si>
    <t xml:space="preserve">% of GDP (@ basic prices) </t>
  </si>
  <si>
    <r>
      <t>Total Value Added</t>
    </r>
    <r>
      <rPr>
        <sz val="11"/>
        <color indexed="8"/>
        <rFont val="Calibri"/>
        <family val="2"/>
      </rPr>
      <t xml:space="preserve"> (GDP</t>
    </r>
    <r>
      <rPr>
        <sz val="11"/>
        <color indexed="22"/>
        <rFont val="Calibri"/>
        <family val="2"/>
      </rPr>
      <t>_</t>
    </r>
    <r>
      <rPr>
        <sz val="11"/>
        <color indexed="8"/>
        <rFont val="Calibri"/>
        <family val="2"/>
      </rPr>
      <t>@</t>
    </r>
    <r>
      <rPr>
        <sz val="11"/>
        <color indexed="22"/>
        <rFont val="Calibri"/>
        <family val="2"/>
      </rPr>
      <t>_</t>
    </r>
    <r>
      <rPr>
        <sz val="11"/>
        <color indexed="8"/>
        <rFont val="Calibri"/>
        <family val="2"/>
      </rPr>
      <t>basic prices)</t>
    </r>
  </si>
  <si>
    <r>
      <t>Total (GDP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in</t>
    </r>
    <r>
      <rPr>
        <b/>
        <sz val="11"/>
        <color indexed="9"/>
        <rFont val="Calibri"/>
        <family val="2"/>
      </rPr>
      <t xml:space="preserve"> </t>
    </r>
    <r>
      <rPr>
        <b/>
        <sz val="11"/>
        <color indexed="8"/>
        <rFont val="Calibri"/>
        <family val="2"/>
      </rPr>
      <t>purchaser's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value)</t>
    </r>
  </si>
  <si>
    <t>ow InformalGDP in purchaser's value</t>
  </si>
  <si>
    <r>
      <t xml:space="preserve">Total Non-Oil (GDP </t>
    </r>
    <r>
      <rPr>
        <b/>
        <sz val="11"/>
        <color indexed="8"/>
        <rFont val="Calibri"/>
        <family val="2"/>
      </rPr>
      <t>in</t>
    </r>
    <r>
      <rPr>
        <b/>
        <sz val="11"/>
        <color indexed="9"/>
        <rFont val="Calibri"/>
        <family val="2"/>
      </rPr>
      <t xml:space="preserve"> </t>
    </r>
    <r>
      <rPr>
        <b/>
        <sz val="11"/>
        <color indexed="8"/>
        <rFont val="Calibri"/>
        <family val="2"/>
      </rPr>
      <t>purchaser's</t>
    </r>
    <r>
      <rPr>
        <b/>
        <sz val="11"/>
        <color indexed="9"/>
        <rFont val="Calibri"/>
        <family val="2"/>
      </rPr>
      <t>_</t>
    </r>
    <r>
      <rPr>
        <b/>
        <sz val="11"/>
        <color indexed="8"/>
        <rFont val="Calibri"/>
        <family val="2"/>
      </rPr>
      <t>value)</t>
    </r>
  </si>
  <si>
    <t>Table 30a:  Gross Domestic Product by Production Approach at Constant 2013 Prices (Millions of Ghana Cedis)</t>
  </si>
  <si>
    <t>AGRICULTURE</t>
  </si>
  <si>
    <t>Crops</t>
  </si>
  <si>
    <t xml:space="preserve">  o.w. Cocoa</t>
  </si>
  <si>
    <t>Livestock</t>
  </si>
  <si>
    <t>Forestry and Logging</t>
  </si>
  <si>
    <t>Fishing</t>
  </si>
  <si>
    <t>INDUSTRY</t>
  </si>
  <si>
    <t>Mining and Quarrying</t>
  </si>
  <si>
    <t xml:space="preserve">  o.w. Oil and Gas</t>
  </si>
  <si>
    <t xml:space="preserve">  o.w. Gold</t>
  </si>
  <si>
    <t>Electricity</t>
  </si>
  <si>
    <t>Water and Sewerage</t>
  </si>
  <si>
    <t>SERVICES</t>
  </si>
  <si>
    <t>Trade; Repair of Vehicles, Household Goods</t>
  </si>
  <si>
    <t>Accommodation &amp; Food Service Activities</t>
  </si>
  <si>
    <t>Transport and Storage</t>
  </si>
  <si>
    <t>Information and Communication</t>
  </si>
  <si>
    <t>Financial and Insurance Activities</t>
  </si>
  <si>
    <t>Real Estate</t>
  </si>
  <si>
    <t>Professional, Administrative &amp; Support Service activities</t>
  </si>
  <si>
    <t>Public Administration &amp; Defence; Social Security</t>
  </si>
  <si>
    <t>Education</t>
  </si>
  <si>
    <t>Health and Social Work</t>
  </si>
  <si>
    <t>Other Service  Activities</t>
  </si>
  <si>
    <t>Gross Domestic Product at Basic Prices</t>
  </si>
  <si>
    <t>Net Indirect Taxes</t>
  </si>
  <si>
    <t>Gross Domestic Product in Purchasers' Values</t>
  </si>
  <si>
    <t xml:space="preserve">  o.w. informal GDP at purchasers' value</t>
  </si>
  <si>
    <t>GDP in purchasers' value (non-oil)</t>
  </si>
  <si>
    <r>
      <rPr>
        <b/>
        <i/>
        <sz val="17"/>
        <rFont val="Calibri"/>
        <family val="2"/>
      </rPr>
      <t>Source</t>
    </r>
    <r>
      <rPr>
        <i/>
        <sz val="17"/>
        <rFont val="Calibri"/>
        <family val="2"/>
      </rPr>
      <t>: Ghana Statistical Service</t>
    </r>
  </si>
  <si>
    <t>Table 30b:  Gross Domestic Product by Production Approach at Constant  2013 Prices (Growth Rates)</t>
  </si>
  <si>
    <t>Hotels and Restaurants</t>
  </si>
  <si>
    <t>Financial and Insurance activities</t>
  </si>
  <si>
    <t xml:space="preserve">Table 31:  Gross Domestic Product by Production Approach at Current Prices (Millions of Ghana Cedis) </t>
  </si>
  <si>
    <t>Community, Social &amp; Personal Service  Activities</t>
  </si>
  <si>
    <t>Table 32: Gross Domestic Product by Expenditure Approach  at Constant 2013 Prices (Millions of Ghana Cedis)</t>
  </si>
  <si>
    <t>Year</t>
  </si>
  <si>
    <t>Household Final Consumption Expenditure</t>
  </si>
  <si>
    <t>General government final consumption expenditure</t>
  </si>
  <si>
    <t>NPISH final consumption</t>
  </si>
  <si>
    <t>Consumption</t>
  </si>
  <si>
    <t>Gross fixed capital formation</t>
  </si>
  <si>
    <t xml:space="preserve">Change in stock: Reforestation </t>
  </si>
  <si>
    <t>Change in stock: Crude Oil</t>
  </si>
  <si>
    <t>Change in stock: Livestock</t>
  </si>
  <si>
    <t>Gross capital formation</t>
  </si>
  <si>
    <t>Domestic Demand</t>
  </si>
  <si>
    <t>Exports of goods and services</t>
  </si>
  <si>
    <t>Imports of goods and services</t>
  </si>
  <si>
    <t>Net Exports</t>
  </si>
  <si>
    <t>Gross Domestic Expenditure - Open Economy</t>
  </si>
  <si>
    <t>Gross Domestic Expenditure - Closed Economy</t>
  </si>
  <si>
    <t>4= 1+2+3</t>
  </si>
  <si>
    <t>9= 5+6+7+8</t>
  </si>
  <si>
    <t>10= 4+9</t>
  </si>
  <si>
    <t xml:space="preserve"> 13= 11-12</t>
  </si>
  <si>
    <t>15 = 4+9</t>
  </si>
  <si>
    <t>Growth Rate (%)</t>
  </si>
  <si>
    <r>
      <t xml:space="preserve">Note: </t>
    </r>
    <r>
      <rPr>
        <i/>
        <sz val="15"/>
        <rFont val="Calibri"/>
        <family val="2"/>
        <scheme val="minor"/>
      </rPr>
      <t>Revised; Column 14 is equal to GDP by Production Approach.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</si>
  <si>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Ghana Statistical Service</t>
    </r>
  </si>
  <si>
    <t>Table 33: Gross Domestic Product by Expenditure Approach  at Current Prices (Millions of Ghana Cedis)</t>
  </si>
  <si>
    <t>Household final consumption expenditure</t>
  </si>
  <si>
    <t>Gross Capital Formation</t>
  </si>
  <si>
    <t>9 = 5+6+7+8</t>
  </si>
  <si>
    <t>10 = 4+9</t>
  </si>
  <si>
    <t xml:space="preserve"> 13 = 11+12 </t>
  </si>
  <si>
    <t>Percentage distribution</t>
  </si>
  <si>
    <r>
      <t xml:space="preserve">Note: </t>
    </r>
    <r>
      <rPr>
        <i/>
        <sz val="14"/>
        <rFont val="Calibri"/>
        <family val="2"/>
        <scheme val="minor"/>
      </rPr>
      <t>Revised; Column 14 is equal to GDP by Production Approach.</t>
    </r>
  </si>
  <si>
    <r>
      <rPr>
        <b/>
        <i/>
        <sz val="14"/>
        <rFont val="Calibri"/>
        <family val="2"/>
        <scheme val="minor"/>
      </rPr>
      <t>Source</t>
    </r>
    <r>
      <rPr>
        <i/>
        <sz val="14"/>
        <rFont val="Calibri"/>
        <family val="2"/>
        <scheme val="minor"/>
      </rPr>
      <t>: Ghana Statistical Service</t>
    </r>
  </si>
  <si>
    <t xml:space="preserve">Sentuo Oil Refinery </t>
  </si>
  <si>
    <t>Cenit/Vitol/Adinkra</t>
  </si>
  <si>
    <t>Month  Year</t>
  </si>
  <si>
    <t>Net Domestic Financing: Broad</t>
  </si>
  <si>
    <t>Positive Net Domestic Financing indicates a net borrowing position by Government.</t>
  </si>
  <si>
    <t>Table 2:  Assets of  Bank of Ghana (Millions of Ghana Cedis)</t>
  </si>
  <si>
    <t>GIR includes the Ghana Petroleum Fund (Heritage and Stabilisation Funds)</t>
  </si>
  <si>
    <t>2015_Q1</t>
  </si>
  <si>
    <t>Net Domestic Financing: Negative (-) indicates a net repayment by Government to Banks/Non-Banks.</t>
  </si>
  <si>
    <t xml:space="preserve">                                         Positive (+) indicates net borrowing by Government from Banks/Non-Banks.</t>
  </si>
  <si>
    <t>12.50 - 42.00</t>
  </si>
  <si>
    <t>11.71-40.00</t>
  </si>
  <si>
    <t>33,88</t>
  </si>
  <si>
    <t>Diamond</t>
  </si>
  <si>
    <t>Plastic Waste Recycling Fund</t>
  </si>
  <si>
    <t>Social Benefits</t>
  </si>
  <si>
    <t>Lifeline consumers of electricity</t>
  </si>
  <si>
    <t>Commercial Banks</t>
  </si>
  <si>
    <t>9-Year GOG Bond</t>
  </si>
  <si>
    <t>10-Year GOG Bond (Old)</t>
  </si>
  <si>
    <t>10-Year GOG Bond (New)</t>
  </si>
  <si>
    <t>Import duty</t>
  </si>
  <si>
    <t>Gas (MMBTu)</t>
  </si>
  <si>
    <t>QUARTER ONE, 2026</t>
  </si>
  <si>
    <t>20.    Merchandise Trade Flows</t>
  </si>
  <si>
    <t>21.    Crude Oil and Petroleum Products Imports</t>
  </si>
  <si>
    <t>22.    Exports - Value, Volume and Unit Price</t>
  </si>
  <si>
    <t>28 - 29</t>
  </si>
  <si>
    <t xml:space="preserve">Jan </t>
  </si>
  <si>
    <t>Month/                                                Year</t>
  </si>
  <si>
    <t>Table 11: (Continued)</t>
  </si>
  <si>
    <t>Table 10: (Continued)</t>
  </si>
  <si>
    <t>PUBLICATION DATE: JUNE 2026</t>
  </si>
  <si>
    <t>Table 12:  (Continued)</t>
  </si>
  <si>
    <t>Table 17b: Maturity Structure of Domestic Debt (Millions of Ghana Cedis)</t>
  </si>
  <si>
    <t>17.    Holders and Maturity Structure of Domestic Debt</t>
  </si>
  <si>
    <t xml:space="preserve">  Table 15: (Continued)</t>
  </si>
  <si>
    <t>2023_Q1*</t>
  </si>
  <si>
    <t>2023_Q2*</t>
  </si>
  <si>
    <t>2023_Q3*</t>
  </si>
  <si>
    <t>2023_Q4*</t>
  </si>
  <si>
    <t>2024_Q1*</t>
  </si>
  <si>
    <t>2024_Q2*</t>
  </si>
  <si>
    <t>2024_Q3*</t>
  </si>
  <si>
    <t>2024_Q4*</t>
  </si>
  <si>
    <t>2025_Q1*</t>
  </si>
  <si>
    <t>2025_Q2*</t>
  </si>
  <si>
    <t>2025_Q3*</t>
  </si>
  <si>
    <t>2025_Q4*</t>
  </si>
  <si>
    <t>2026_Q1**</t>
  </si>
  <si>
    <t xml:space="preserve">                                                                                                                          BANK OF GHANA</t>
  </si>
  <si>
    <r>
      <rPr>
        <b/>
        <i/>
        <sz val="16"/>
        <rFont val="Calibri"/>
        <family val="2"/>
        <scheme val="minor"/>
      </rPr>
      <t>Source</t>
    </r>
    <r>
      <rPr>
        <i/>
        <sz val="16"/>
        <rFont val="Calibri"/>
        <family val="2"/>
        <scheme val="minor"/>
      </rPr>
      <t>: National Petroleum Authority (NPA), Tema Oil Refinery (TOR), and Volta River Authority (VRA)</t>
    </r>
  </si>
  <si>
    <t>NB: Narrow position represents the Government's fiscal position with BoG</t>
  </si>
  <si>
    <r>
      <rPr>
        <b/>
        <i/>
        <sz val="12"/>
        <color theme="1"/>
        <rFont val="Calibri"/>
        <family val="2"/>
        <scheme val="minor"/>
      </rPr>
      <t>Source</t>
    </r>
    <r>
      <rPr>
        <i/>
        <sz val="12"/>
        <color theme="1"/>
        <rFont val="Calibri"/>
        <family val="2"/>
        <scheme val="minor"/>
      </rPr>
      <t>: Ghana Statistical Service</t>
    </r>
    <r>
      <rPr>
        <i/>
        <sz val="14"/>
        <color theme="1"/>
        <rFont val="Calibri"/>
        <family val="2"/>
        <scheme val="minor"/>
      </rPr>
      <t>; * revised; ** provisional</t>
    </r>
  </si>
  <si>
    <r>
      <t>Source</t>
    </r>
    <r>
      <rPr>
        <i/>
        <sz val="12"/>
        <color theme="1"/>
        <rFont val="Calibri"/>
        <family val="2"/>
        <scheme val="minor"/>
      </rPr>
      <t>: Ghana Statistical Service</t>
    </r>
    <r>
      <rPr>
        <i/>
        <sz val="14"/>
        <color theme="1"/>
        <rFont val="Calibri"/>
        <family val="2"/>
        <scheme val="minor"/>
      </rPr>
      <t>; * revised; ** provisional</t>
    </r>
  </si>
  <si>
    <t>Personal Care, Social Prot., Misc. Gds and Ser.</t>
  </si>
  <si>
    <t>18.    International Reserves of Bank of Ghana</t>
  </si>
  <si>
    <t>Cocoa, Gold and Crude Oil prices are international prices whereas Diamond, Bauxite and Manganese are Realised 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</si>
</sst>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0_)"/>
    <numFmt numFmtId="168" formatCode="_-* #,##0.0_-;\-* #,##0.0_-;_-* &quot;-&quot;??_-;_-@_-"/>
    <numFmt numFmtId="169" formatCode="#,##0.00_ ;\-#,##0.00\ "/>
    <numFmt numFmtId="170" formatCode="0.00_ ;\-0.00\ "/>
    <numFmt numFmtId="171" formatCode="_(* #,##0.0_);_(* \(#,##0.0\);_(* &quot;-&quot;??_);_(@_)"/>
    <numFmt numFmtId="172" formatCode="0.000"/>
    <numFmt numFmtId="173" formatCode="#,##0.000"/>
    <numFmt numFmtId="174" formatCode="_-* #,##0_-;\-* #,##0_-;_-* &quot;-&quot;??_-;_-@_-"/>
    <numFmt numFmtId="175" formatCode="[$-809]General"/>
    <numFmt numFmtId="176" formatCode="#,##0.0_);\(#,##0.0\)"/>
    <numFmt numFmtId="177" formatCode="#,##0.0000_);\(#,##0.0000\)"/>
    <numFmt numFmtId="178" formatCode="#,##0.00000000000_);\(#,##0.00000000000\)"/>
    <numFmt numFmtId="179" formatCode="#,##0_ ;\-#,##0\ "/>
    <numFmt numFmtId="180" formatCode="0.0000"/>
    <numFmt numFmtId="181" formatCode="0.0000_ ;\-0.0000\ "/>
    <numFmt numFmtId="182" formatCode="0_ ;\-0\ "/>
    <numFmt numFmtId="183" formatCode="[$-409]mmm\-yy;@"/>
    <numFmt numFmtId="184" formatCode="#,##0.0&quot;  &quot;"/>
    <numFmt numFmtId="185" formatCode="#,##0.0&quot;   &quot;"/>
    <numFmt numFmtId="186" formatCode="_-* #,##0_-;\-* #,##0_-;_-* &quot;-&quot;_-;_-@_-"/>
    <numFmt numFmtId="187" formatCode="0.0%"/>
    <numFmt numFmtId="188" formatCode="0.0_)"/>
    <numFmt numFmtId="189" formatCode="&quot;£&quot;#,##0;\-&quot;£&quot;#,##0"/>
    <numFmt numFmtId="190" formatCode="_ * #,##0_ ;_ * \-#,##0_ ;_ * &quot;-&quot;_ ;_ @_ "/>
    <numFmt numFmtId="191" formatCode="_ * #,##0.00_ ;_ * \-#,##0.00_ ;_ * &quot;-&quot;??_ ;_ @_ "/>
    <numFmt numFmtId="192" formatCode="General_)"/>
    <numFmt numFmtId="193" formatCode="#,##0.00_);[Red]\!\(#,##0.00\!\)"/>
    <numFmt numFmtId="194" formatCode="0.00_)"/>
    <numFmt numFmtId="195" formatCode="0_);[Red]\(0\)"/>
    <numFmt numFmtId="196" formatCode="[$-409]mmmm\-yy;@"/>
    <numFmt numFmtId="197" formatCode="_-&quot;£&quot;* #,##0.00_-;\-&quot;£&quot;* #,##0.00_-;_-&quot;£&quot;* &quot;-&quot;??_-;_-@_-"/>
    <numFmt numFmtId="198" formatCode="_([$€-2]* #,##0.00_);_([$€-2]* \(#,##0.00\);_([$€-2]* &quot;-&quot;??_)"/>
    <numFmt numFmtId="199" formatCode="0&quot;  &quot;"/>
    <numFmt numFmtId="200" formatCode="_(* #,##0_);_(* \(#,##0\);_(* &quot;-&quot;??_);_(@_)"/>
    <numFmt numFmtId="201" formatCode="#,##0.0000"/>
    <numFmt numFmtId="202" formatCode="_-* #,##0.00\ &quot;F&quot;_-;\-* #,##0.00\ &quot;F&quot;_-;_-* &quot;-&quot;??\ &quot;F&quot;_-;_-@_-"/>
    <numFmt numFmtId="203" formatCode="&quot;      &quot;@"/>
    <numFmt numFmtId="204" formatCode="#,##0.00\ ;\-#,##0.00\ ;&quot; -&quot;#\ ;@\ "/>
    <numFmt numFmtId="205" formatCode="#,##0.00\x;[Red]\(#,##0.00\)\x"/>
    <numFmt numFmtId="206" formatCode="#,##0.0_);\(#,##0.0\);#,##0.0_);@_)"/>
    <numFmt numFmtId="207" formatCode="0.0\ "/>
    <numFmt numFmtId="208" formatCode="#,##0_)_x;\(#,##0\)_x;0_)_x;@_)_x"/>
    <numFmt numFmtId="209" formatCode="#,##0.000000"/>
    <numFmt numFmtId="210" formatCode="#,##0;[Red]\(#,##0\)"/>
    <numFmt numFmtId="211" formatCode="_-[$€-2]* #,##0.00_-;\-[$€-2]* #,##0.00_-;_-[$€-2]* &quot;-&quot;??_-"/>
    <numFmt numFmtId="212" formatCode="#,##0\ ;&quot; (&quot;#,##0\);&quot; -&quot;#\ ;@\ "/>
    <numFmt numFmtId="213" formatCode="&quot;£&quot;#,##0;[Red]\-&quot;£&quot;#,##0"/>
    <numFmt numFmtId="214" formatCode="#,##0_);\(#,##0\);\-_)"/>
    <numFmt numFmtId="215" formatCode="#,##0_)\x;\(#,##0\)\x;0_)\x;@_)_x"/>
    <numFmt numFmtId="216" formatCode="&quot;$&quot;#,"/>
    <numFmt numFmtId="217" formatCode="&quot;$&quot;_(#,##0.00_);&quot;$&quot;\(#,##0.00\);&quot;$&quot;_(0.00_);@_)"/>
    <numFmt numFmtId="218" formatCode="#,##0.00_);\(#,##0.00\);0.00_);@_)"/>
    <numFmt numFmtId="219" formatCode="#,##0.00\ ;&quot; (&quot;#,##0.00\);&quot; -&quot;#\ ;@\ "/>
    <numFmt numFmtId="220" formatCode="0.00\ "/>
    <numFmt numFmtId="221" formatCode="#,"/>
    <numFmt numFmtId="222" formatCode="_-* #,##0\ _F_-;\-* #,##0\ _F_-;_-* &quot;-&quot;\ _F_-;_-@_-"/>
    <numFmt numFmtId="223" formatCode="General\ \ \ \ \ \ "/>
    <numFmt numFmtId="224" formatCode="&quot;   &quot;@"/>
    <numFmt numFmtId="225" formatCode="#,##0.00\ &quot;F&quot;;\-#,##0.00\ &quot;F&quot;"/>
    <numFmt numFmtId="226" formatCode="&quot;Cr$&quot;#,##0_);[Red]\(&quot;Cr$&quot;#,##0\)"/>
    <numFmt numFmtId="227" formatCode="0.0_)\%;\(0.0\)\%;0.0_)\%;@_)_%"/>
    <numFmt numFmtId="228" formatCode="#.##0,"/>
    <numFmt numFmtId="229" formatCode="yyyy\-mm\-dd;@"/>
    <numFmt numFmtId="230" formatCode="&quot;         &quot;@"/>
    <numFmt numFmtId="231" formatCode="[Black]#,##0.0;[Black]\-#,##0.0;&quot;&quot;;&quot;&quot;"/>
    <numFmt numFmtId="232" formatCode="#,##0.0_)_%;\(#,##0.0\)_%;0.0_)_%;@_)_%"/>
    <numFmt numFmtId="233" formatCode="&quot;€&quot;_(#,##0.00_);&quot;€&quot;\(#,##0.00\);&quot;€&quot;_(0.00_);@_)"/>
    <numFmt numFmtId="234" formatCode="[Black]#,##0.0;[Black]\-#,##0.0;;"/>
    <numFmt numFmtId="235" formatCode="[&gt;=0.05]#,##0.0;[&lt;=-0.05]\-#,##0.0;?0.0"/>
    <numFmt numFmtId="236" formatCode="&quot; $&quot;#,##0\ ;&quot; $(&quot;#,##0\);&quot; $- &quot;;@\ "/>
    <numFmt numFmtId="237" formatCode="#,##0.0____"/>
    <numFmt numFmtId="238" formatCode="mm/dd/yy;@"/>
    <numFmt numFmtId="239" formatCode="#.#####"/>
    <numFmt numFmtId="240" formatCode="#.##000"/>
    <numFmt numFmtId="241" formatCode="00000"/>
    <numFmt numFmtId="242" formatCode="General\ "/>
    <numFmt numFmtId="243" formatCode="0.00\ ;\(0.00\)"/>
    <numFmt numFmtId="244" formatCode="\(#,##0.0\);\(\-#,##0.0\);\(@\)"/>
    <numFmt numFmtId="245" formatCode="#,##0\ ;[Red]\(#,##0\)"/>
    <numFmt numFmtId="246" formatCode="&quot;            &quot;@"/>
    <numFmt numFmtId="247" formatCode="#,#00"/>
    <numFmt numFmtId="248" formatCode="0.0\ \ \ \ \ \ \ \ "/>
    <numFmt numFmtId="249" formatCode="&quot;$&quot;#,#00"/>
    <numFmt numFmtId="250" formatCode="[&gt;=0.05]\(#,##0.0\);[&lt;=-0.05]\(\-#,##0.0\);\(\-\-\);\(@\)"/>
    <numFmt numFmtId="251" formatCode="&quot;               &quot;@"/>
    <numFmt numFmtId="252" formatCode="#,##0.0\ ;\(#,##0.0\)"/>
    <numFmt numFmtId="253" formatCode="&quot;€&quot;#,##0;\-&quot;€&quot;#,##0"/>
    <numFmt numFmtId="254" formatCode="\(&quot;$&quot;#,###\)"/>
    <numFmt numFmtId="255" formatCode="%#,#00"/>
    <numFmt numFmtId="256" formatCode="[&gt;=0.05]\(#,##0.0\);[&lt;=-0.05]\(\-#,##0.0\);?\(\-\-\)"/>
    <numFmt numFmtId="257" formatCode="#,##0;[Red]#,##0"/>
    <numFmt numFmtId="258" formatCode="_-* #,##0.00\ &quot;€&quot;_-;\-* #,##0.00\ &quot;€&quot;_-;_-* &quot;-&quot;??\ &quot;€&quot;_-;_-@_-"/>
    <numFmt numFmtId="259" formatCode="#,##0.00&quot; F&quot;;\-#,##0.00&quot; F&quot;"/>
    <numFmt numFmtId="260" formatCode="_-* #,##0\ &quot;F&quot;_-;\-* #,##0\ &quot;F&quot;_-;_-* &quot;-&quot;\ &quot;F&quot;_-;_-@_-"/>
    <numFmt numFmtId="261" formatCode="mmm\-yyyy"/>
    <numFmt numFmtId="262" formatCode="#,##0.0&quot;    &quot;"/>
    <numFmt numFmtId="263" formatCode="&quot;Cr$&quot;#,##0.00_);[Red]\(&quot;Cr$&quot;#,##0.00\)"/>
    <numFmt numFmtId="264" formatCode="&quot;$&quot;#,##0\ ;&quot;($&quot;#,##0\)"/>
    <numFmt numFmtId="265" formatCode="[Black][&gt;0.05]#,##0.0;[Black][&lt;-0.05]\-#,##0.0;;"/>
    <numFmt numFmtId="266" formatCode="[Black][&gt;0.05]#,##0.0;[Black][&lt;-0.05]\-#,##0.0;&quot;&quot;;&quot;&quot;"/>
    <numFmt numFmtId="267" formatCode="&quot;€&quot;#,##0;[Red]\-&quot;€&quot;#,##0"/>
    <numFmt numFmtId="268" formatCode="[Black][&gt;0.5]#,##0;[Black][&lt;-0.5]\-#,##0;;"/>
    <numFmt numFmtId="269" formatCode="0\ "/>
    <numFmt numFmtId="270" formatCode="#,##0.0_);[Red]\(#,##0.0\)"/>
    <numFmt numFmtId="271" formatCode="_-* #,##0.00\ [$€]_-;\-* #,##0.00\ [$€]_-;_-* &quot;-&quot;??\ [$€]_-;_-@_-"/>
    <numFmt numFmtId="272" formatCode="[$€]#,##0.00\ ;\-[$€]#,##0.00\ ;[$€]\-#\ "/>
    <numFmt numFmtId="273" formatCode="#.###,"/>
    <numFmt numFmtId="274" formatCode="#,##0.0_);\-#,##0.0_);?\-\-_)"/>
    <numFmt numFmtId="275" formatCode="_-* #,##0.00\ _€_-;\-* #,##0.00\ _€_-;_-* &quot;-&quot;??\ _€_-;_-@_-"/>
    <numFmt numFmtId="276" formatCode="ddd\ d\-mmm\-yy"/>
    <numFmt numFmtId="277" formatCode="[Black][&gt;0.5]#,##0;[Black][&lt;-0.5]\-#,##0;&quot;&quot;;&quot;&quot;"/>
    <numFmt numFmtId="278" formatCode="[&gt;=0.05]#,##0.0;[&lt;=-0.05]\-#,##0.0;#.0"/>
    <numFmt numFmtId="279" formatCode="#,##0_);[Red]\-#,##0_);"/>
    <numFmt numFmtId="280" formatCode="_-* #,##0.00\ _S_T_D_-;\-* #,##0.00\ _S_T_D_-;_-* &quot;-&quot;??\ _S_T_D_-;_-@_-"/>
    <numFmt numFmtId="281" formatCode="dd\-mmm\-yy_)"/>
    <numFmt numFmtId="282" formatCode="mmmm\ yyyy"/>
  </numFmts>
  <fonts count="39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50"/>
      <color theme="3" tint="-0.249977111117893"/>
      <name val="Times New Roman"/>
      <family val="1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3"/>
      <name val="Calibri"/>
      <family val="2"/>
      <scheme val="minor"/>
    </font>
    <font>
      <b/>
      <sz val="36"/>
      <name val="Calibri"/>
      <family val="2"/>
      <scheme val="minor"/>
    </font>
    <font>
      <b/>
      <sz val="28"/>
      <color theme="3" tint="-0.249977111117893"/>
      <name val="Times New Roman"/>
      <family val="1"/>
    </font>
    <font>
      <b/>
      <sz val="14.5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3" tint="-0.249977111117893"/>
      <name val="Times New Roman"/>
      <family val="1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i/>
      <sz val="22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i/>
      <sz val="20"/>
      <name val="Calibri"/>
      <family val="2"/>
      <scheme val="minor"/>
    </font>
    <font>
      <i/>
      <sz val="16"/>
      <name val="Calibri"/>
      <family val="2"/>
      <scheme val="minor"/>
    </font>
    <font>
      <b/>
      <sz val="19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6"/>
      <name val="Calibri"/>
      <family val="2"/>
      <scheme val="minor"/>
    </font>
    <font>
      <i/>
      <sz val="13"/>
      <name val="Calibri"/>
      <family val="2"/>
      <scheme val="minor"/>
    </font>
    <font>
      <sz val="12"/>
      <color indexed="8"/>
      <name val="Arial"/>
      <family val="2"/>
    </font>
    <font>
      <i/>
      <sz val="16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Arial"/>
      <family val="2"/>
    </font>
    <font>
      <b/>
      <sz val="14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vertAlign val="superscript"/>
      <sz val="14"/>
      <name val="Calibri"/>
      <family val="2"/>
    </font>
    <font>
      <sz val="13"/>
      <name val="Calibri"/>
      <family val="2"/>
    </font>
    <font>
      <b/>
      <sz val="14"/>
      <color rgb="FF000000"/>
      <name val="Calibri"/>
      <family val="2"/>
    </font>
    <font>
      <b/>
      <sz val="13"/>
      <name val="Calibri"/>
      <family val="2"/>
    </font>
    <font>
      <i/>
      <sz val="14"/>
      <name val="Calibri"/>
      <family val="2"/>
    </font>
    <font>
      <sz val="14"/>
      <color theme="1"/>
      <name val="Helvetica"/>
      <family val="2"/>
    </font>
    <font>
      <sz val="13"/>
      <color rgb="FF00000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Helvetica"/>
      <family val="2"/>
    </font>
    <font>
      <b/>
      <sz val="17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rgb="FF000000"/>
      <name val="Calibri"/>
      <family val="2"/>
    </font>
    <font>
      <i/>
      <sz val="13"/>
      <color rgb="FF000000"/>
      <name val="Calibri"/>
      <family val="2"/>
    </font>
    <font>
      <sz val="14"/>
      <name val="Arial"/>
      <family val="2"/>
    </font>
    <font>
      <b/>
      <sz val="10"/>
      <name val="Arial"/>
      <family val="2"/>
    </font>
    <font>
      <b/>
      <sz val="14"/>
      <color theme="1" tint="4.9989318521683403E-2"/>
      <name val="Calibri"/>
      <family val="2"/>
      <scheme val="minor"/>
    </font>
    <font>
      <sz val="12"/>
      <name val="Calibri"/>
      <family val="2"/>
      <scheme val="minor"/>
    </font>
    <font>
      <sz val="13"/>
      <name val="Arial"/>
      <family val="2"/>
    </font>
    <font>
      <i/>
      <sz val="12"/>
      <name val="Calibri"/>
      <family val="2"/>
    </font>
    <font>
      <sz val="12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7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2"/>
      <name val="Calibri"/>
      <family val="2"/>
    </font>
    <font>
      <sz val="9"/>
      <color rgb="FF000000"/>
      <name val="Calibri"/>
      <family val="2"/>
    </font>
    <font>
      <sz val="20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6"/>
      <name val="Calibri"/>
      <family val="2"/>
    </font>
    <font>
      <sz val="16"/>
      <name val="Arial"/>
      <family val="2"/>
    </font>
    <font>
      <sz val="12"/>
      <color theme="3" tint="0.7999816888943144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Tahoma"/>
      <family val="2"/>
    </font>
    <font>
      <sz val="11"/>
      <name val="Tahoma"/>
      <family val="2"/>
    </font>
    <font>
      <i/>
      <sz val="12"/>
      <name val="Calibri"/>
      <family val="2"/>
      <scheme val="minor"/>
    </font>
    <font>
      <i/>
      <sz val="10"/>
      <name val="Arial"/>
      <family val="2"/>
    </font>
    <font>
      <sz val="11"/>
      <name val="Times New Roman"/>
      <family val="1"/>
    </font>
    <font>
      <b/>
      <i/>
      <sz val="1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name val="Arial"/>
      <family val="2"/>
    </font>
    <font>
      <i/>
      <sz val="13"/>
      <color theme="1"/>
      <name val="Calibri"/>
      <family val="2"/>
      <scheme val="minor"/>
    </font>
    <font>
      <b/>
      <i/>
      <sz val="13"/>
      <name val="Calibri"/>
      <family val="2"/>
      <scheme val="minor"/>
    </font>
    <font>
      <i/>
      <sz val="13"/>
      <name val="Arial"/>
      <family val="2"/>
    </font>
    <font>
      <b/>
      <i/>
      <sz val="13"/>
      <color theme="1"/>
      <name val="Calibri"/>
      <family val="2"/>
      <scheme val="minor"/>
    </font>
    <font>
      <sz val="12"/>
      <name val="Tahoma"/>
      <family val="2"/>
    </font>
    <font>
      <b/>
      <vertAlign val="superscript"/>
      <sz val="12"/>
      <name val="Calibri"/>
      <family val="2"/>
      <scheme val="minor"/>
    </font>
    <font>
      <sz val="26"/>
      <color indexed="8"/>
      <name val="Arial"/>
      <family val="2"/>
    </font>
    <font>
      <b/>
      <sz val="18"/>
      <name val="Calibri"/>
      <family val="2"/>
      <scheme val="minor"/>
    </font>
    <font>
      <sz val="14"/>
      <color theme="1"/>
      <name val="Arial"/>
      <family val="2"/>
    </font>
    <font>
      <sz val="15"/>
      <name val="Arial"/>
      <family val="2"/>
    </font>
    <font>
      <b/>
      <sz val="14"/>
      <color theme="1"/>
      <name val="Calibri"/>
      <family val="2"/>
    </font>
    <font>
      <b/>
      <sz val="14"/>
      <color indexed="8"/>
      <name val="Calibri"/>
      <family val="2"/>
      <scheme val="minor"/>
    </font>
    <font>
      <b/>
      <sz val="15"/>
      <name val="Arial"/>
      <family val="2"/>
    </font>
    <font>
      <sz val="15"/>
      <name val="Calibri"/>
      <family val="2"/>
      <scheme val="minor"/>
    </font>
    <font>
      <b/>
      <sz val="15"/>
      <name val="Calibri"/>
      <family val="2"/>
    </font>
    <font>
      <b/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i/>
      <sz val="11"/>
      <name val="Arial"/>
      <family val="2"/>
    </font>
    <font>
      <sz val="15"/>
      <name val="Calibri"/>
      <family val="2"/>
    </font>
    <font>
      <sz val="15"/>
      <color theme="1"/>
      <name val="Arial"/>
      <family val="2"/>
    </font>
    <font>
      <b/>
      <sz val="15"/>
      <name val="Tahoma"/>
      <family val="2"/>
    </font>
    <font>
      <b/>
      <sz val="15"/>
      <color indexed="8"/>
      <name val="Tahoma"/>
      <family val="2"/>
    </font>
    <font>
      <b/>
      <sz val="15"/>
      <color theme="1"/>
      <name val="Calibri"/>
      <family val="2"/>
      <scheme val="minor"/>
    </font>
    <font>
      <b/>
      <sz val="15"/>
      <color theme="1"/>
      <name val="Calibri"/>
      <family val="2"/>
    </font>
    <font>
      <i/>
      <sz val="15"/>
      <name val="Calibri"/>
      <family val="2"/>
    </font>
    <font>
      <i/>
      <sz val="15"/>
      <name val="Calibri"/>
      <family val="2"/>
      <scheme val="minor"/>
    </font>
    <font>
      <i/>
      <sz val="15"/>
      <color theme="1"/>
      <name val="Calibri"/>
      <family val="2"/>
      <scheme val="minor"/>
    </font>
    <font>
      <b/>
      <i/>
      <sz val="10"/>
      <name val="Arial"/>
      <family val="2"/>
    </font>
    <font>
      <b/>
      <sz val="15"/>
      <color rgb="FFFF0000"/>
      <name val="Calibri"/>
      <family val="2"/>
      <scheme val="minor"/>
    </font>
    <font>
      <b/>
      <i/>
      <sz val="14"/>
      <name val="Calibri"/>
      <family val="2"/>
    </font>
    <font>
      <sz val="10"/>
      <color theme="1"/>
      <name val="Arial"/>
      <family val="2"/>
    </font>
    <font>
      <b/>
      <sz val="16"/>
      <name val="Tahoma"/>
      <family val="2"/>
    </font>
    <font>
      <b/>
      <sz val="14"/>
      <color indexed="8"/>
      <name val="Tahoma"/>
      <family val="2"/>
    </font>
    <font>
      <b/>
      <sz val="27"/>
      <name val="Calibri"/>
      <family val="2"/>
      <scheme val="minor"/>
    </font>
    <font>
      <sz val="24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i/>
      <sz val="23"/>
      <name val="Calibri"/>
      <family val="2"/>
      <scheme val="minor"/>
    </font>
    <font>
      <i/>
      <sz val="23"/>
      <name val="Calibri"/>
      <family val="2"/>
      <scheme val="minor"/>
    </font>
    <font>
      <b/>
      <i/>
      <sz val="22"/>
      <name val="Calibri"/>
      <family val="2"/>
      <scheme val="minor"/>
    </font>
    <font>
      <b/>
      <i/>
      <sz val="15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</font>
    <font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i/>
      <sz val="16"/>
      <name val="Arial"/>
      <family val="2"/>
    </font>
    <font>
      <b/>
      <sz val="12"/>
      <color indexed="8"/>
      <name val="Calibri"/>
      <family val="2"/>
      <scheme val="minor"/>
    </font>
    <font>
      <sz val="16"/>
      <name val="Calibri"/>
      <family val="2"/>
    </font>
    <font>
      <b/>
      <i/>
      <sz val="16"/>
      <name val="Calibri"/>
      <family val="2"/>
      <scheme val="minor"/>
    </font>
    <font>
      <vertAlign val="superscript"/>
      <sz val="16"/>
      <name val="Calibri"/>
      <family val="2"/>
      <scheme val="minor"/>
    </font>
    <font>
      <b/>
      <sz val="12"/>
      <name val="Arial"/>
      <family val="2"/>
    </font>
    <font>
      <sz val="18"/>
      <name val="Calibri"/>
      <family val="2"/>
      <scheme val="minor"/>
    </font>
    <font>
      <sz val="18"/>
      <color rgb="FFFF0000"/>
      <name val="Calibri"/>
      <family val="2"/>
      <scheme val="minor"/>
    </font>
    <font>
      <b/>
      <i/>
      <sz val="17"/>
      <name val="Calibri"/>
      <family val="2"/>
      <scheme val="minor"/>
    </font>
    <font>
      <i/>
      <sz val="17"/>
      <name val="Calibri"/>
      <family val="2"/>
      <scheme val="minor"/>
    </font>
    <font>
      <i/>
      <sz val="18"/>
      <name val="Calibri"/>
      <family val="2"/>
      <scheme val="minor"/>
    </font>
    <font>
      <b/>
      <sz val="23"/>
      <name val="Calibri"/>
      <family val="2"/>
      <scheme val="minor"/>
    </font>
    <font>
      <sz val="20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6"/>
      <name val="Calibri"/>
      <family val="2"/>
    </font>
    <font>
      <b/>
      <i/>
      <sz val="16"/>
      <name val="Calibri"/>
      <family val="2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2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color indexed="8"/>
      <name val="Calibri"/>
      <family val="2"/>
    </font>
    <font>
      <sz val="11"/>
      <color indexed="22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20"/>
      <name val="Calibri"/>
      <family val="2"/>
    </font>
    <font>
      <sz val="17"/>
      <name val="Arial"/>
      <family val="2"/>
    </font>
    <font>
      <b/>
      <sz val="17"/>
      <name val="Arial"/>
      <family val="2"/>
    </font>
    <font>
      <sz val="17"/>
      <name val="Calibri"/>
      <family val="2"/>
      <scheme val="minor"/>
    </font>
    <font>
      <sz val="17"/>
      <name val="Calibri"/>
      <family val="2"/>
    </font>
    <font>
      <i/>
      <sz val="17"/>
      <name val="Calibri"/>
      <family val="2"/>
    </font>
    <font>
      <b/>
      <i/>
      <sz val="17"/>
      <name val="Calibri"/>
      <family val="2"/>
    </font>
    <font>
      <i/>
      <sz val="17"/>
      <name val="Arial"/>
      <family val="2"/>
    </font>
    <font>
      <sz val="18"/>
      <name val="Calibri"/>
      <family val="2"/>
    </font>
    <font>
      <i/>
      <sz val="18"/>
      <name val="Calibri"/>
      <family val="2"/>
    </font>
    <font>
      <b/>
      <i/>
      <sz val="18"/>
      <name val="Calibri"/>
      <family val="2"/>
    </font>
    <font>
      <b/>
      <sz val="25"/>
      <name val="Calibri"/>
      <family val="2"/>
    </font>
    <font>
      <b/>
      <sz val="19"/>
      <name val="Calibri"/>
      <family val="2"/>
    </font>
    <font>
      <sz val="19"/>
      <name val="Calibri"/>
      <family val="2"/>
    </font>
    <font>
      <i/>
      <sz val="19"/>
      <name val="Calibri"/>
      <family val="2"/>
    </font>
    <font>
      <sz val="6.15"/>
      <name val="Arial"/>
      <family val="2"/>
    </font>
    <font>
      <sz val="16"/>
      <color theme="1"/>
      <name val="Times New Roman"/>
      <family val="1"/>
    </font>
    <font>
      <i/>
      <sz val="16"/>
      <color theme="1"/>
      <name val="Times New Roman"/>
      <family val="1"/>
    </font>
    <font>
      <sz val="16"/>
      <color theme="1"/>
      <name val="Arial Black"/>
      <family val="2"/>
    </font>
    <font>
      <sz val="10"/>
      <name val="MS Sans Serif"/>
      <family val="2"/>
    </font>
    <font>
      <sz val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theme="3" tint="-0.249977111117893"/>
      <name val="Times New Roman"/>
      <family val="1"/>
    </font>
    <font>
      <sz val="10"/>
      <color theme="1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sz val="10"/>
      <name val="MS Sans Serif"/>
      <charset val="134"/>
    </font>
    <font>
      <sz val="11"/>
      <color rgb="FF000000"/>
      <name val="Calibri"/>
      <family val="2"/>
    </font>
    <font>
      <sz val="10"/>
      <name val="Courier"/>
      <charset val="134"/>
    </font>
    <font>
      <sz val="10"/>
      <color indexed="8"/>
      <name val="Arial"/>
      <family val="2"/>
    </font>
    <font>
      <u/>
      <sz val="9"/>
      <color indexed="8"/>
      <name val="Times New Roman"/>
      <family val="1"/>
    </font>
    <font>
      <sz val="11"/>
      <color indexed="9"/>
      <name val="Calibri"/>
      <family val="2"/>
    </font>
    <font>
      <sz val="18"/>
      <name val="Times New Roman"/>
      <family val="1"/>
    </font>
    <font>
      <b/>
      <sz val="18"/>
      <color theme="3"/>
      <name val="Cambria"/>
      <family val="1"/>
    </font>
    <font>
      <b/>
      <sz val="11"/>
      <color indexed="52"/>
      <name val="Calibri"/>
      <family val="2"/>
    </font>
    <font>
      <sz val="8"/>
      <name val="Times New Roman"/>
      <family val="1"/>
    </font>
    <font>
      <sz val="11"/>
      <color indexed="52"/>
      <name val="Calibri"/>
      <family val="2"/>
    </font>
    <font>
      <sz val="10"/>
      <color indexed="8"/>
      <name val="MS Sans Serif"/>
      <charset val="134"/>
    </font>
    <font>
      <sz val="10"/>
      <color rgb="FF000000"/>
      <name val="Arial"/>
      <family val="2"/>
    </font>
    <font>
      <b/>
      <sz val="6.15"/>
      <name val="Arial"/>
      <family val="2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1"/>
      <color indexed="10"/>
      <name val="Calibri"/>
      <family val="2"/>
    </font>
    <font>
      <b/>
      <i/>
      <sz val="16"/>
      <name val="Helv"/>
      <charset val="134"/>
    </font>
    <font>
      <b/>
      <sz val="11"/>
      <color indexed="56"/>
      <name val="Calibri"/>
      <family val="2"/>
    </font>
    <font>
      <sz val="12"/>
      <color theme="1"/>
      <name val="Times New Roman"/>
      <family val="1"/>
    </font>
    <font>
      <sz val="7"/>
      <name val="Small Fonts"/>
      <charset val="134"/>
    </font>
    <font>
      <sz val="10"/>
      <name val="Helv"/>
      <charset val="134"/>
    </font>
    <font>
      <b/>
      <sz val="11"/>
      <color indexed="63"/>
      <name val="Calibri"/>
      <family val="2"/>
    </font>
    <font>
      <sz val="8"/>
      <name val="Tms Rmn"/>
      <charset val="134"/>
    </font>
    <font>
      <sz val="11"/>
      <name val="Calibri"/>
      <family val="2"/>
    </font>
    <font>
      <sz val="10"/>
      <color indexed="19"/>
      <name val="Arial"/>
      <family val="2"/>
    </font>
    <font>
      <b/>
      <sz val="18"/>
      <color theme="3"/>
      <name val="Cambria"/>
      <family val="1"/>
      <scheme val="major"/>
    </font>
    <font>
      <b/>
      <sz val="15"/>
      <color indexed="56"/>
      <name val="Calibri"/>
      <family val="2"/>
    </font>
    <font>
      <b/>
      <sz val="10"/>
      <name val="Times New Roman"/>
      <family val="1"/>
    </font>
    <font>
      <sz val="12"/>
      <name val="±¼¸²Ã¼"/>
      <charset val="129"/>
    </font>
    <font>
      <sz val="11"/>
      <color indexed="62"/>
      <name val="Calibri"/>
      <family val="2"/>
    </font>
    <font>
      <b/>
      <sz val="11"/>
      <name val="Times New Roman"/>
      <family val="1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sz val="11"/>
      <color rgb="FF006100"/>
      <name val="Calibri"/>
      <family val="2"/>
    </font>
    <font>
      <b/>
      <sz val="13"/>
      <color indexed="56"/>
      <name val="Calibri"/>
      <family val="2"/>
    </font>
    <font>
      <u/>
      <sz val="6.6"/>
      <color indexed="12"/>
      <name val="Arial"/>
      <family val="2"/>
    </font>
    <font>
      <b/>
      <sz val="18"/>
      <color indexed="56"/>
      <name val="Cambria"/>
      <family val="1"/>
    </font>
    <font>
      <b/>
      <sz val="11"/>
      <color indexed="52"/>
      <name val="Corbel"/>
      <family val="2"/>
    </font>
    <font>
      <sz val="10"/>
      <name val="Mangal"/>
      <family val="1"/>
    </font>
    <font>
      <sz val="11"/>
      <color indexed="10"/>
      <name val="Corbel"/>
      <family val="2"/>
    </font>
    <font>
      <sz val="10"/>
      <color indexed="8"/>
      <name val="Verdana"/>
      <family val="2"/>
    </font>
    <font>
      <sz val="11"/>
      <color indexed="8"/>
      <name val="Corbel"/>
      <family val="2"/>
    </font>
    <font>
      <sz val="12"/>
      <name val="바탕체"/>
      <family val="1"/>
      <charset val="129"/>
    </font>
    <font>
      <sz val="9"/>
      <name val="Times New Roman"/>
      <family val="1"/>
    </font>
    <font>
      <sz val="11"/>
      <color indexed="9"/>
      <name val="Corbel"/>
      <family val="2"/>
    </font>
    <font>
      <u/>
      <sz val="12"/>
      <color indexed="12"/>
      <name val="Times New Roman"/>
      <family val="1"/>
    </font>
    <font>
      <b/>
      <i/>
      <sz val="10"/>
      <name val="Times New Roman"/>
      <family val="1"/>
    </font>
    <font>
      <sz val="1"/>
      <color indexed="8"/>
      <name val="Courier"/>
      <charset val="134"/>
    </font>
    <font>
      <b/>
      <sz val="10"/>
      <color indexed="8"/>
      <name val="Times New Roman"/>
      <family val="1"/>
    </font>
    <font>
      <b/>
      <sz val="14.05"/>
      <color indexed="8"/>
      <name val="Times New Roman"/>
      <family val="1"/>
    </font>
    <font>
      <sz val="12"/>
      <name val="Helv"/>
      <charset val="134"/>
    </font>
    <font>
      <i/>
      <sz val="10"/>
      <color indexed="8"/>
      <name val="Verdana"/>
      <family val="2"/>
    </font>
    <font>
      <b/>
      <sz val="10"/>
      <color indexed="18"/>
      <name val="Arial"/>
      <family val="2"/>
    </font>
    <font>
      <b/>
      <sz val="1"/>
      <color indexed="8"/>
      <name val="Courier New"/>
      <family val="3"/>
    </font>
    <font>
      <b/>
      <sz val="11"/>
      <color indexed="56"/>
      <name val="Arial"/>
      <family val="2"/>
    </font>
    <font>
      <sz val="12"/>
      <color indexed="24"/>
      <name val="Modern"/>
      <charset val="134"/>
    </font>
    <font>
      <sz val="11"/>
      <color indexed="62"/>
      <name val="Corbel"/>
      <family val="2"/>
    </font>
    <font>
      <sz val="8"/>
      <color indexed="12"/>
      <name val="Helv"/>
      <charset val="134"/>
    </font>
    <font>
      <u/>
      <sz val="10"/>
      <color indexed="12"/>
      <name val="Courier"/>
      <charset val="134"/>
    </font>
    <font>
      <b/>
      <sz val="18"/>
      <color indexed="8"/>
      <name val="Cambria"/>
      <family val="1"/>
    </font>
    <font>
      <b/>
      <i/>
      <sz val="11"/>
      <color indexed="56"/>
      <name val="Arial"/>
      <family val="2"/>
    </font>
    <font>
      <sz val="8"/>
      <name val="Helv"/>
      <charset val="134"/>
    </font>
    <font>
      <sz val="12"/>
      <color indexed="24"/>
      <name val="Modern"/>
      <charset val="255"/>
    </font>
    <font>
      <b/>
      <sz val="8"/>
      <name val="Arial"/>
      <family val="2"/>
    </font>
    <font>
      <b/>
      <sz val="11"/>
      <color indexed="10"/>
      <name val="Calibri"/>
      <family val="2"/>
    </font>
    <font>
      <sz val="9"/>
      <color indexed="8"/>
      <name val="Times New Roman"/>
      <family val="1"/>
    </font>
    <font>
      <b/>
      <sz val="18"/>
      <color indexed="62"/>
      <name val="Cambria"/>
      <family val="1"/>
    </font>
    <font>
      <b/>
      <sz val="9"/>
      <name val="Arial"/>
      <family val="2"/>
    </font>
    <font>
      <b/>
      <sz val="11"/>
      <color indexed="18"/>
      <name val="Arial"/>
      <family val="2"/>
    </font>
    <font>
      <b/>
      <sz val="22"/>
      <color indexed="18"/>
      <name val="Arial"/>
      <family val="2"/>
    </font>
    <font>
      <b/>
      <sz val="11"/>
      <color indexed="9"/>
      <name val="Corbel"/>
      <family val="2"/>
    </font>
    <font>
      <sz val="10"/>
      <color indexed="18"/>
      <name val="Arial"/>
      <family val="2"/>
    </font>
    <font>
      <sz val="11"/>
      <color indexed="18"/>
      <name val="Arial"/>
      <family val="2"/>
    </font>
    <font>
      <b/>
      <sz val="11"/>
      <color indexed="8"/>
      <name val="Corbel"/>
      <family val="2"/>
    </font>
    <font>
      <b/>
      <sz val="15"/>
      <color indexed="62"/>
      <name val="Calibri"/>
      <family val="2"/>
    </font>
    <font>
      <sz val="9"/>
      <color indexed="13"/>
      <name val="Arial"/>
      <family val="2"/>
    </font>
    <font>
      <b/>
      <sz val="12"/>
      <color indexed="24"/>
      <name val="Modern"/>
      <charset val="255"/>
    </font>
    <font>
      <b/>
      <sz val="18"/>
      <color indexed="24"/>
      <name val="Modern"/>
      <charset val="255"/>
    </font>
    <font>
      <sz val="10"/>
      <name val="Tms Rmn"/>
      <charset val="134"/>
    </font>
    <font>
      <sz val="10"/>
      <color indexed="12"/>
      <name val="Arial"/>
      <family val="2"/>
    </font>
    <font>
      <sz val="10"/>
      <color indexed="10"/>
      <name val="MS Sans Serif"/>
      <charset val="134"/>
    </font>
    <font>
      <i/>
      <sz val="12"/>
      <color indexed="56"/>
      <name val="Arial"/>
      <family val="2"/>
    </font>
    <font>
      <sz val="1"/>
      <color indexed="8"/>
      <name val="Courier New"/>
      <family val="3"/>
    </font>
    <font>
      <b/>
      <sz val="11"/>
      <color indexed="18"/>
      <name val="Arial Narrow"/>
      <family val="2"/>
    </font>
    <font>
      <sz val="11"/>
      <color indexed="20"/>
      <name val="Corbel"/>
      <family val="2"/>
    </font>
    <font>
      <u/>
      <sz val="5"/>
      <color indexed="12"/>
      <name val="Courier"/>
      <charset val="134"/>
    </font>
    <font>
      <sz val="9"/>
      <name val="Arial"/>
      <family val="2"/>
    </font>
    <font>
      <vertAlign val="superscript"/>
      <sz val="11"/>
      <name val="Arial"/>
      <family val="2"/>
    </font>
    <font>
      <i/>
      <sz val="11"/>
      <color indexed="56"/>
      <name val="Arial"/>
      <family val="2"/>
    </font>
    <font>
      <sz val="8"/>
      <color indexed="13"/>
      <name val="Arial"/>
      <family val="2"/>
    </font>
    <font>
      <sz val="12"/>
      <name val="???"/>
      <charset val="129"/>
    </font>
    <font>
      <sz val="11"/>
      <color indexed="8"/>
      <name val="Arial"/>
      <family val="2"/>
    </font>
    <font>
      <b/>
      <sz val="14"/>
      <color indexed="18"/>
      <name val="Arial"/>
      <family val="2"/>
    </font>
    <font>
      <u/>
      <sz val="11"/>
      <color theme="10"/>
      <name val="Calibri"/>
      <family val="2"/>
    </font>
    <font>
      <b/>
      <u/>
      <sz val="10"/>
      <name val="Courier"/>
      <charset val="134"/>
    </font>
    <font>
      <sz val="18"/>
      <color indexed="18"/>
      <name val="Arial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sz val="14"/>
      <name val="Tms Rmn"/>
      <charset val="134"/>
    </font>
    <font>
      <sz val="11"/>
      <color indexed="52"/>
      <name val="Corbel"/>
      <family val="2"/>
    </font>
    <font>
      <sz val="10"/>
      <name val="Helv"/>
      <charset val="204"/>
    </font>
    <font>
      <u/>
      <sz val="7.5"/>
      <color indexed="12"/>
      <name val="Arial"/>
      <family val="2"/>
    </font>
    <font>
      <i/>
      <sz val="11"/>
      <color indexed="23"/>
      <name val="Corbel"/>
      <family val="2"/>
    </font>
    <font>
      <sz val="10"/>
      <color indexed="9"/>
      <name val="Arial"/>
      <family val="2"/>
    </font>
    <font>
      <b/>
      <sz val="11"/>
      <color indexed="63"/>
      <name val="Corbel"/>
      <family val="2"/>
    </font>
    <font>
      <b/>
      <sz val="15"/>
      <color indexed="54"/>
      <name val="Corbel"/>
      <family val="2"/>
    </font>
    <font>
      <u/>
      <sz val="10"/>
      <color indexed="12"/>
      <name val="MS Sans Serif"/>
      <charset val="134"/>
    </font>
    <font>
      <b/>
      <sz val="11"/>
      <color indexed="54"/>
      <name val="Corbel"/>
      <family val="2"/>
    </font>
    <font>
      <sz val="10"/>
      <color indexed="20"/>
      <name val="Arial"/>
      <family val="2"/>
    </font>
    <font>
      <b/>
      <u val="singleAccounting"/>
      <sz val="10"/>
      <color indexed="18"/>
      <name val="Arial"/>
      <family val="2"/>
    </font>
    <font>
      <sz val="10"/>
      <color indexed="16"/>
      <name val="Arial"/>
      <family val="2"/>
    </font>
    <font>
      <b/>
      <sz val="11"/>
      <color indexed="9"/>
      <name val="Arial"/>
      <family val="2"/>
    </font>
    <font>
      <sz val="10"/>
      <color indexed="12"/>
      <name val="MS Sans Serif"/>
      <charset val="134"/>
    </font>
    <font>
      <sz val="9"/>
      <color indexed="8"/>
      <name val="Arial"/>
      <family val="2"/>
    </font>
    <font>
      <u/>
      <sz val="11"/>
      <color indexed="12"/>
      <name val="Calibri"/>
      <family val="2"/>
    </font>
    <font>
      <sz val="12"/>
      <color indexed="9"/>
      <name val="MS Sans Serif"/>
      <charset val="134"/>
    </font>
    <font>
      <i/>
      <sz val="9"/>
      <color indexed="10"/>
      <name val="MS PGothic"/>
      <family val="2"/>
    </font>
    <font>
      <sz val="10"/>
      <color indexed="54"/>
      <name val="Verdana"/>
      <family val="2"/>
    </font>
    <font>
      <b/>
      <sz val="11"/>
      <color indexed="8"/>
      <name val="Verdana"/>
      <family val="2"/>
    </font>
    <font>
      <sz val="12"/>
      <name val="Tms Rmn"/>
      <charset val="134"/>
    </font>
    <font>
      <sz val="10"/>
      <color indexed="56"/>
      <name val="Arial"/>
      <family val="2"/>
    </font>
    <font>
      <b/>
      <sz val="13"/>
      <color indexed="9"/>
      <name val="Verdana"/>
      <family val="2"/>
    </font>
    <font>
      <b/>
      <sz val="13"/>
      <color indexed="62"/>
      <name val="Calibri"/>
      <family val="2"/>
    </font>
    <font>
      <b/>
      <sz val="11"/>
      <color indexed="32"/>
      <name val="Arial"/>
      <family val="2"/>
    </font>
    <font>
      <b/>
      <sz val="10"/>
      <name val="MS Sans Serif"/>
      <charset val="134"/>
    </font>
    <font>
      <i/>
      <sz val="9"/>
      <name val="MS Sans Serif"/>
      <charset val="134"/>
    </font>
    <font>
      <b/>
      <i/>
      <sz val="11"/>
      <color indexed="18"/>
      <name val="Arial"/>
      <family val="2"/>
    </font>
    <font>
      <u/>
      <sz val="8.5"/>
      <color indexed="12"/>
      <name val="Arial"/>
      <family val="2"/>
    </font>
    <font>
      <u/>
      <sz val="10"/>
      <color indexed="36"/>
      <name val="Times New Roman"/>
      <family val="1"/>
    </font>
    <font>
      <u/>
      <sz val="9.6"/>
      <color indexed="12"/>
      <name val="Times New Roman"/>
      <family val="1"/>
    </font>
    <font>
      <u/>
      <sz val="10"/>
      <color indexed="12"/>
      <name val="Times New Roman CE"/>
      <charset val="238"/>
    </font>
    <font>
      <sz val="14"/>
      <name val="Helv"/>
      <charset val="134"/>
    </font>
    <font>
      <i/>
      <sz val="1"/>
      <color indexed="8"/>
      <name val="Courier New"/>
      <family val="3"/>
    </font>
    <font>
      <u/>
      <sz val="10"/>
      <name val="Times New Roman"/>
      <family val="1"/>
    </font>
    <font>
      <sz val="10"/>
      <color indexed="8"/>
      <name val="Times New Roman"/>
      <family val="1"/>
    </font>
    <font>
      <b/>
      <sz val="1"/>
      <color indexed="8"/>
      <name val="Courier"/>
      <charset val="134"/>
    </font>
    <font>
      <b/>
      <i/>
      <strike/>
      <u/>
      <sz val="10"/>
      <color indexed="8"/>
      <name val="Arial"/>
      <family val="2"/>
    </font>
    <font>
      <sz val="8.5"/>
      <name val="MS Sans Serif"/>
      <charset val="134"/>
    </font>
    <font>
      <b/>
      <sz val="18"/>
      <color indexed="8"/>
      <name val="Times New Roman"/>
      <family val="1"/>
    </font>
    <font>
      <b/>
      <sz val="14"/>
      <color indexed="8"/>
      <name val="Times New Roman"/>
      <family val="1"/>
    </font>
    <font>
      <vertAlign val="superscript"/>
      <sz val="9"/>
      <color indexed="8"/>
      <name val="Times New Roman"/>
      <family val="1"/>
    </font>
    <font>
      <sz val="10"/>
      <name val="Geneva"/>
      <family val="2"/>
    </font>
    <font>
      <sz val="11"/>
      <color indexed="19"/>
      <name val="Calibri"/>
      <family val="2"/>
    </font>
    <font>
      <sz val="11"/>
      <color theme="1"/>
      <name val="Corbel"/>
      <family val="2"/>
    </font>
    <font>
      <u/>
      <sz val="7.5"/>
      <color indexed="12"/>
      <name val="Times New Roman"/>
      <family val="1"/>
    </font>
    <font>
      <sz val="10"/>
      <color indexed="14"/>
      <name val="Arial"/>
      <family val="2"/>
    </font>
    <font>
      <i/>
      <sz val="1"/>
      <color indexed="8"/>
      <name val="Courier"/>
      <charset val="134"/>
    </font>
    <font>
      <b/>
      <sz val="11"/>
      <color indexed="9"/>
      <name val="Arial Narrow"/>
      <family val="2"/>
    </font>
    <font>
      <sz val="10"/>
      <name val="Arial CE"/>
      <charset val="238"/>
    </font>
    <font>
      <sz val="12"/>
      <name val="Comic Sans MS"/>
      <family val="4"/>
    </font>
    <font>
      <u/>
      <sz val="10"/>
      <color indexed="12"/>
      <name val="Times New Roman"/>
      <family val="1"/>
    </font>
    <font>
      <sz val="8"/>
      <color indexed="8"/>
      <name val="Helv"/>
      <charset val="134"/>
    </font>
    <font>
      <sz val="10"/>
      <color indexed="17"/>
      <name val="Arial"/>
      <family val="2"/>
    </font>
    <font>
      <u/>
      <sz val="10"/>
      <color indexed="36"/>
      <name val="Arial"/>
      <family val="2"/>
    </font>
    <font>
      <u/>
      <sz val="10"/>
      <color indexed="36"/>
      <name val="Courier"/>
      <charset val="134"/>
    </font>
    <font>
      <sz val="11"/>
      <color indexed="17"/>
      <name val="Corbel"/>
      <family val="2"/>
    </font>
    <font>
      <b/>
      <sz val="18"/>
      <color indexed="54"/>
      <name val="Consolas"/>
      <family val="3"/>
    </font>
    <font>
      <sz val="11"/>
      <color indexed="60"/>
      <name val="Corbel"/>
      <family val="2"/>
    </font>
    <font>
      <b/>
      <sz val="13.9"/>
      <color indexed="8"/>
      <name val="Times New Roman"/>
      <family val="1"/>
    </font>
    <font>
      <sz val="10"/>
      <name val="Courier New"/>
      <family val="3"/>
    </font>
    <font>
      <sz val="12"/>
      <name val="Arial Narrow"/>
      <family val="2"/>
    </font>
    <font>
      <sz val="9"/>
      <name val="Tms Rmn"/>
      <charset val="134"/>
    </font>
    <font>
      <b/>
      <sz val="13"/>
      <color indexed="54"/>
      <name val="Corbel"/>
      <family val="2"/>
    </font>
    <font>
      <sz val="11"/>
      <color indexed="9"/>
      <name val="Arial"/>
      <family val="2"/>
    </font>
    <font>
      <b/>
      <sz val="11"/>
      <color indexed="62"/>
      <name val="Calibri"/>
      <family val="2"/>
    </font>
    <font>
      <u/>
      <sz val="7"/>
      <color indexed="12"/>
      <name val="Courier"/>
      <charset val="134"/>
    </font>
    <font>
      <sz val="10"/>
      <name val="Arial Cyr"/>
      <charset val="204"/>
    </font>
    <font>
      <u/>
      <sz val="10"/>
      <color indexed="36"/>
      <name val="Times New Roman CE"/>
      <charset val="238"/>
    </font>
    <font>
      <i/>
      <sz val="10"/>
      <name val="Helv"/>
      <charset val="134"/>
    </font>
    <font>
      <sz val="10"/>
      <color indexed="62"/>
      <name val="Arial"/>
      <family val="2"/>
    </font>
    <font>
      <sz val="11"/>
      <color indexed="10"/>
      <name val="Arial"/>
      <family val="2"/>
    </font>
    <font>
      <sz val="12"/>
      <color indexed="56"/>
      <name val="Arial"/>
      <family val="2"/>
    </font>
    <font>
      <sz val="11"/>
      <color indexed="56"/>
      <name val="Arial"/>
      <family val="2"/>
    </font>
    <font>
      <i/>
      <sz val="8"/>
      <name val="Times New Roman"/>
      <family val="1"/>
    </font>
    <font>
      <b/>
      <i/>
      <sz val="16"/>
      <name val="Helv"/>
    </font>
    <font>
      <sz val="12"/>
      <color theme="1"/>
      <name val="Times New Roman"/>
      <family val="2"/>
    </font>
    <font>
      <sz val="8"/>
      <name val="Tms Rmn"/>
    </font>
    <font>
      <sz val="10"/>
      <name val="Helv"/>
    </font>
    <font>
      <b/>
      <sz val="18"/>
      <color indexed="56"/>
      <name val="Cambria"/>
      <family val="2"/>
    </font>
    <font>
      <sz val="12"/>
      <color indexed="8"/>
      <name val="Times New Roman"/>
      <family val="2"/>
    </font>
    <font>
      <sz val="10"/>
      <color indexed="8"/>
      <name val="MS Sans Serif"/>
      <family val="2"/>
    </font>
    <font>
      <sz val="7"/>
      <name val="Small Fonts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charset val="1"/>
      <scheme val="minor"/>
    </font>
  </fonts>
  <fills count="187">
    <fill>
      <patternFill patternType="none"/>
    </fill>
    <fill>
      <patternFill patternType="gray125"/>
    </fill>
    <fill>
      <patternFill patternType="solid">
        <fgColor theme="6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6A3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theme="5" tint="0.3998535111545152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theme="6" tint="0.7998290963469344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8290963469344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0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50"/>
      </patternFill>
    </fill>
    <fill>
      <patternFill patternType="solid">
        <fgColor indexed="31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theme="4" tint="0.79982909634693444"/>
        <bgColor indexed="64"/>
      </patternFill>
    </fill>
    <fill>
      <patternFill patternType="solid">
        <fgColor indexed="30"/>
        <bgColor indexed="48"/>
      </patternFill>
    </fill>
    <fill>
      <patternFill patternType="solid">
        <fgColor theme="7" tint="0.399853511154515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399853511154515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theme="7" tint="0.79982909634693444"/>
        <bgColor indexed="64"/>
      </patternFill>
    </fill>
    <fill>
      <patternFill patternType="solid">
        <fgColor indexed="53"/>
        <bgColor indexed="50"/>
      </patternFill>
    </fill>
    <fill>
      <patternFill patternType="solid">
        <fgColor indexed="55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theme="9" tint="0.799829096346934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57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50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64"/>
      </patternFill>
    </fill>
    <fill>
      <patternFill patternType="solid">
        <fgColor theme="4" tint="0.39985351115451523"/>
        <bgColor indexed="64"/>
      </patternFill>
    </fill>
    <fill>
      <patternFill patternType="solid">
        <fgColor theme="6" tint="0.39985351115451523"/>
        <bgColor indexed="64"/>
      </patternFill>
    </fill>
    <fill>
      <patternFill patternType="solid">
        <fgColor theme="9" tint="0.399853511154515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5"/>
        <bgColor indexed="19"/>
      </patternFill>
    </fill>
    <fill>
      <patternFill patternType="lightUp">
        <fgColor indexed="9"/>
        <bgColor indexed="26"/>
      </patternFill>
    </fill>
    <fill>
      <patternFill patternType="solid">
        <fgColor indexed="9"/>
        <bgColor indexed="32"/>
      </patternFill>
    </fill>
    <fill>
      <patternFill patternType="solid">
        <fgColor indexed="44"/>
        <bgColor indexed="35"/>
      </patternFill>
    </fill>
    <fill>
      <patternFill patternType="solid">
        <fgColor indexed="51"/>
        <bgColor indexed="34"/>
      </patternFill>
    </fill>
    <fill>
      <patternFill patternType="solid">
        <fgColor indexed="3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3"/>
        <bgColor indexed="52"/>
      </patternFill>
    </fill>
    <fill>
      <patternFill patternType="solid">
        <fgColor indexed="14"/>
        <bgColor indexed="64"/>
      </patternFill>
    </fill>
    <fill>
      <patternFill patternType="solid">
        <fgColor indexed="26"/>
        <bgColor indexed="32"/>
      </patternFill>
    </fill>
    <fill>
      <patternFill patternType="solid">
        <fgColor indexed="11"/>
        <bgColor indexed="38"/>
      </patternFill>
    </fill>
    <fill>
      <patternFill patternType="solid">
        <fgColor indexed="29"/>
        <bgColor indexed="45"/>
      </patternFill>
    </fill>
    <fill>
      <patternFill patternType="solid">
        <fgColor indexed="45"/>
        <bgColor indexed="33"/>
      </patternFill>
    </fill>
    <fill>
      <patternFill patternType="solid">
        <fgColor indexed="54"/>
        <bgColor indexed="61"/>
      </patternFill>
    </fill>
    <fill>
      <patternFill patternType="solid">
        <fgColor indexed="31"/>
        <bgColor indexed="28"/>
      </patternFill>
    </fill>
    <fill>
      <patternFill patternType="solid">
        <fgColor indexed="20"/>
        <bgColor indexed="25"/>
      </patternFill>
    </fill>
    <fill>
      <patternFill patternType="solid">
        <fgColor indexed="47"/>
        <bgColor indexed="33"/>
      </patternFill>
    </fill>
    <fill>
      <patternFill patternType="lightUp">
        <fgColor indexed="9"/>
        <bgColor indexed="27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36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30"/>
        <bgColor indexed="39"/>
      </patternFill>
    </fill>
    <fill>
      <patternFill patternType="solid">
        <fgColor indexed="35"/>
        <bgColor indexed="64"/>
      </patternFill>
    </fill>
    <fill>
      <patternFill patternType="solid">
        <fgColor indexed="52"/>
        <bgColor indexed="34"/>
      </patternFill>
    </fill>
    <fill>
      <patternFill patternType="solid">
        <fgColor indexed="57"/>
        <bgColor indexed="38"/>
      </patternFill>
    </fill>
    <fill>
      <patternFill patternType="solid">
        <fgColor indexed="35"/>
        <bgColor indexed="44"/>
      </patternFill>
    </fill>
    <fill>
      <patternFill patternType="solid">
        <fgColor indexed="41"/>
        <bgColor indexed="64"/>
      </patternFill>
    </fill>
    <fill>
      <patternFill patternType="solid">
        <fgColor indexed="21"/>
        <bgColor indexed="30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lightUp">
        <fgColor indexed="54"/>
        <bgColor indexed="41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auto="1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thick">
        <color indexed="64"/>
      </right>
      <top/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auto="1"/>
      </top>
      <bottom/>
      <diagonal/>
    </border>
    <border>
      <left style="thick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auto="1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auto="1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auto="1"/>
      </bottom>
      <diagonal/>
    </border>
    <border>
      <left/>
      <right style="thick">
        <color indexed="64"/>
      </right>
      <top style="thick">
        <color indexed="64"/>
      </top>
      <bottom style="medium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auto="1"/>
      </left>
      <right style="thick">
        <color indexed="64"/>
      </right>
      <top style="thick">
        <color indexed="64"/>
      </top>
      <bottom style="medium">
        <color auto="1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 style="thin">
        <color indexed="11"/>
      </top>
      <bottom style="double">
        <color indexed="1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medium">
        <color indexed="43"/>
      </bottom>
      <diagonal/>
    </border>
    <border>
      <left/>
      <right style="medium">
        <color indexed="8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4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52126">
    <xf numFmtId="0" fontId="0" fillId="0" borderId="0"/>
    <xf numFmtId="164" fontId="9" fillId="0" borderId="0" applyFont="0" applyFill="0" applyBorder="0" applyAlignment="0" applyProtection="0"/>
    <xf numFmtId="0" fontId="8" fillId="2" borderId="0" applyNumberFormat="0" applyBorder="0" applyAlignment="0" applyProtection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1" fontId="36" fillId="0" borderId="0"/>
    <xf numFmtId="0" fontId="6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9" fillId="0" borderId="0"/>
    <xf numFmtId="164" fontId="63" fillId="0" borderId="0" applyFont="0" applyFill="0" applyBorder="0" applyAlignment="0" applyProtection="0"/>
    <xf numFmtId="175" fontId="63" fillId="0" borderId="0"/>
    <xf numFmtId="0" fontId="6" fillId="0" borderId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79" fillId="0" borderId="0"/>
    <xf numFmtId="0" fontId="79" fillId="0" borderId="0"/>
    <xf numFmtId="164" fontId="79" fillId="0" borderId="0" applyFont="0" applyFill="0" applyBorder="0" applyAlignment="0" applyProtection="0"/>
    <xf numFmtId="0" fontId="6" fillId="0" borderId="0"/>
    <xf numFmtId="0" fontId="185" fillId="0" borderId="65" applyNumberFormat="0" applyFill="0" applyProtection="0">
      <alignment horizontal="left" vertical="top" wrapText="1"/>
    </xf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4" fillId="0" borderId="0"/>
    <xf numFmtId="164" fontId="9" fillId="0" borderId="0" applyFont="0" applyFill="0" applyBorder="0" applyAlignment="0" applyProtection="0"/>
    <xf numFmtId="0" fontId="4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89" fillId="0" borderId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89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9" fillId="0" borderId="0"/>
    <xf numFmtId="164" fontId="4" fillId="0" borderId="0" applyFont="0" applyFill="0" applyBorder="0" applyAlignment="0" applyProtection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164" fontId="9" fillId="0" borderId="0" applyFont="0" applyFill="0" applyBorder="0" applyAlignment="0" applyProtection="0"/>
    <xf numFmtId="0" fontId="191" fillId="0" borderId="68" applyNumberFormat="0" applyFill="0" applyAlignment="0" applyProtection="0"/>
    <xf numFmtId="0" fontId="192" fillId="0" borderId="69" applyNumberFormat="0" applyFill="0" applyAlignment="0" applyProtection="0"/>
    <xf numFmtId="0" fontId="193" fillId="0" borderId="70" applyNumberFormat="0" applyFill="0" applyAlignment="0" applyProtection="0"/>
    <xf numFmtId="0" fontId="193" fillId="0" borderId="0" applyNumberFormat="0" applyFill="0" applyBorder="0" applyAlignment="0" applyProtection="0"/>
    <xf numFmtId="0" fontId="194" fillId="14" borderId="0" applyNumberFormat="0" applyBorder="0" applyAlignment="0" applyProtection="0"/>
    <xf numFmtId="0" fontId="195" fillId="15" borderId="0" applyNumberFormat="0" applyBorder="0" applyAlignment="0" applyProtection="0"/>
    <xf numFmtId="0" fontId="196" fillId="17" borderId="71" applyNumberFormat="0" applyAlignment="0" applyProtection="0"/>
    <xf numFmtId="0" fontId="197" fillId="18" borderId="72" applyNumberFormat="0" applyAlignment="0" applyProtection="0"/>
    <xf numFmtId="0" fontId="198" fillId="18" borderId="71" applyNumberFormat="0" applyAlignment="0" applyProtection="0"/>
    <xf numFmtId="0" fontId="199" fillId="0" borderId="73" applyNumberFormat="0" applyFill="0" applyAlignment="0" applyProtection="0"/>
    <xf numFmtId="0" fontId="200" fillId="19" borderId="74" applyNumberFormat="0" applyAlignment="0" applyProtection="0"/>
    <xf numFmtId="0" fontId="201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7" fillId="0" borderId="76" applyNumberFormat="0" applyFill="0" applyAlignment="0" applyProtection="0"/>
    <xf numFmtId="0" fontId="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8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8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8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8" fillId="57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44" borderId="0" applyNumberFormat="0" applyBorder="0" applyAlignment="0" applyProtection="0"/>
    <xf numFmtId="0" fontId="218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7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191" fontId="2" fillId="0" borderId="0" applyFont="0" applyFill="0" applyBorder="0" applyAlignment="0" applyProtection="0"/>
    <xf numFmtId="0" fontId="2" fillId="0" borderId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15" fillId="64" borderId="81" applyNumberFormat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43" fontId="210" fillId="0" borderId="0" applyFont="0" applyFill="0" applyBorder="0" applyAlignment="0" applyProtection="0"/>
    <xf numFmtId="0" fontId="2" fillId="0" borderId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74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9" fillId="0" borderId="0"/>
    <xf numFmtId="0" fontId="2" fillId="54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20" fillId="0" borderId="0" applyNumberFormat="0" applyFill="0" applyBorder="0" applyProtection="0"/>
    <xf numFmtId="9" fontId="79" fillId="0" borderId="0" applyFont="0" applyFill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0" borderId="0"/>
    <xf numFmtId="0" fontId="2" fillId="59" borderId="0" applyNumberFormat="0" applyBorder="0" applyAlignment="0" applyProtection="0"/>
    <xf numFmtId="0" fontId="2" fillId="0" borderId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12" fillId="58" borderId="0" applyNumberFormat="0" applyBorder="0" applyAlignment="0" applyProtection="0"/>
    <xf numFmtId="0" fontId="214" fillId="0" borderId="0" applyNumberFormat="0" applyFill="0" applyBorder="0" applyAlignment="0" applyProtection="0"/>
    <xf numFmtId="0" fontId="2" fillId="45" borderId="0" applyNumberFormat="0" applyBorder="0" applyAlignment="0" applyProtection="0"/>
    <xf numFmtId="0" fontId="2" fillId="50" borderId="0" applyNumberFormat="0" applyBorder="0" applyAlignment="0" applyProtection="0"/>
    <xf numFmtId="0" fontId="79" fillId="0" borderId="0"/>
    <xf numFmtId="0" fontId="2" fillId="46" borderId="0" applyNumberFormat="0" applyBorder="0" applyAlignment="0" applyProtection="0"/>
    <xf numFmtId="0" fontId="2" fillId="54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47" borderId="0" applyNumberFormat="0" applyBorder="0" applyAlignment="0" applyProtection="0"/>
    <xf numFmtId="49" fontId="58" fillId="0" borderId="0" applyFill="0" applyBorder="0" applyProtection="0">
      <alignment horizontal="left"/>
    </xf>
    <xf numFmtId="9" fontId="2" fillId="0" borderId="0" applyFont="0" applyFill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46" borderId="0" applyNumberFormat="0" applyBorder="0" applyAlignment="0" applyProtection="0"/>
    <xf numFmtId="164" fontId="39" fillId="0" borderId="0" applyFont="0" applyFill="0" applyBorder="0" applyAlignment="0" applyProtection="0"/>
    <xf numFmtId="0" fontId="2" fillId="52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9" fontId="2" fillId="0" borderId="0" applyFont="0" applyFill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2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43" fontId="166" fillId="0" borderId="0" applyFont="0" applyFill="0" applyBorder="0" applyAlignment="0" applyProtection="0"/>
    <xf numFmtId="194" fontId="225" fillId="0" borderId="0"/>
    <xf numFmtId="0" fontId="2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49" fontId="220" fillId="0" borderId="65" applyFill="0" applyProtection="0">
      <alignment horizontal="center"/>
    </xf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12" fillId="94" borderId="0" applyNumberFormat="0" applyBorder="0" applyAlignment="0" applyProtection="0"/>
    <xf numFmtId="0" fontId="9" fillId="0" borderId="0"/>
    <xf numFmtId="0" fontId="2" fillId="48" borderId="0" applyNumberFormat="0" applyBorder="0" applyAlignment="0" applyProtection="0"/>
    <xf numFmtId="0" fontId="2" fillId="71" borderId="75" applyNumberFormat="0" applyFont="0" applyAlignment="0" applyProtection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48" borderId="0" applyNumberFormat="0" applyBorder="0" applyAlignment="0" applyProtection="0"/>
    <xf numFmtId="0" fontId="2" fillId="47" borderId="0" applyNumberFormat="0" applyBorder="0" applyAlignment="0" applyProtection="0"/>
    <xf numFmtId="9" fontId="205" fillId="0" borderId="0" applyFont="0" applyFill="0" applyBorder="0" applyAlignment="0" applyProtection="0"/>
    <xf numFmtId="0" fontId="9" fillId="0" borderId="0"/>
    <xf numFmtId="0" fontId="2" fillId="48" borderId="0" applyNumberFormat="0" applyBorder="0" applyAlignment="0" applyProtection="0"/>
    <xf numFmtId="0" fontId="2" fillId="59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48" borderId="0" applyNumberFormat="0" applyBorder="0" applyAlignment="0" applyProtection="0"/>
    <xf numFmtId="1" fontId="9" fillId="0" borderId="24" applyNumberFormat="0" applyFill="0" applyAlignment="0" applyProtection="0">
      <alignment horizontal="center" vertical="center"/>
    </xf>
    <xf numFmtId="9" fontId="20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205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2" fillId="71" borderId="75" applyNumberFormat="0" applyFont="0" applyAlignment="0" applyProtection="0"/>
    <xf numFmtId="0" fontId="9" fillId="0" borderId="0"/>
    <xf numFmtId="0" fontId="9" fillId="0" borderId="0"/>
    <xf numFmtId="0" fontId="2" fillId="53" borderId="0" applyNumberFormat="0" applyBorder="0" applyAlignment="0" applyProtection="0"/>
    <xf numFmtId="0" fontId="166" fillId="71" borderId="75" applyNumberFormat="0" applyFont="0" applyAlignment="0" applyProtection="0"/>
    <xf numFmtId="0" fontId="2" fillId="53" borderId="0" applyNumberFormat="0" applyBorder="0" applyAlignment="0" applyProtection="0"/>
    <xf numFmtId="0" fontId="9" fillId="0" borderId="0"/>
    <xf numFmtId="0" fontId="9" fillId="0" borderId="0"/>
    <xf numFmtId="0" fontId="2" fillId="53" borderId="0" applyNumberFormat="0" applyBorder="0" applyAlignment="0" applyProtection="0"/>
    <xf numFmtId="0" fontId="9" fillId="0" borderId="0"/>
    <xf numFmtId="0" fontId="9" fillId="0" borderId="0"/>
    <xf numFmtId="0" fontId="2" fillId="53" borderId="0" applyNumberFormat="0" applyBorder="0" applyAlignment="0" applyProtection="0"/>
    <xf numFmtId="0" fontId="9" fillId="0" borderId="0"/>
    <xf numFmtId="0" fontId="9" fillId="0" borderId="0"/>
    <xf numFmtId="0" fontId="2" fillId="53" borderId="0" applyNumberFormat="0" applyBorder="0" applyAlignment="0" applyProtection="0"/>
    <xf numFmtId="0" fontId="9" fillId="0" borderId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0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9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26" fillId="0" borderId="0" applyNumberFormat="0" applyFill="0" applyBorder="0" applyAlignment="0" applyProtection="0"/>
    <xf numFmtId="0" fontId="2" fillId="48" borderId="0" applyNumberFormat="0" applyBorder="0" applyAlignment="0" applyProtection="0"/>
    <xf numFmtId="0" fontId="9" fillId="0" borderId="0">
      <protection locked="0"/>
    </xf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0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9" fillId="0" borderId="0"/>
    <xf numFmtId="0" fontId="2" fillId="50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9" fillId="0" borderId="0"/>
    <xf numFmtId="0" fontId="2" fillId="54" borderId="0" applyNumberFormat="0" applyBorder="0" applyAlignment="0" applyProtection="0"/>
    <xf numFmtId="0" fontId="166" fillId="9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9" fillId="0" borderId="0"/>
    <xf numFmtId="0" fontId="9" fillId="0" borderId="0"/>
    <xf numFmtId="166" fontId="63" fillId="0" borderId="0" applyFont="0" applyFill="0" applyBorder="0" applyAlignment="0" applyProtection="0"/>
    <xf numFmtId="0" fontId="2" fillId="47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9" fillId="0" borderId="0"/>
    <xf numFmtId="43" fontId="211" fillId="0" borderId="0" applyFont="0" applyFill="0" applyBorder="0" applyAlignment="0" applyProtection="0"/>
    <xf numFmtId="0" fontId="2" fillId="47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2" fillId="47" borderId="0" applyNumberFormat="0" applyBorder="0" applyAlignment="0" applyProtection="0"/>
    <xf numFmtId="0" fontId="2" fillId="54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49" borderId="0" applyNumberFormat="0" applyBorder="0" applyAlignment="0" applyProtection="0"/>
    <xf numFmtId="37" fontId="228" fillId="0" borderId="0"/>
    <xf numFmtId="0" fontId="2" fillId="53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26" fillId="0" borderId="0" applyNumberFormat="0" applyFill="0" applyBorder="0" applyAlignment="0" applyProtection="0"/>
    <xf numFmtId="0" fontId="2" fillId="48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66" fillId="56" borderId="0" applyNumberFormat="0" applyBorder="0" applyAlignment="0" applyProtection="0"/>
    <xf numFmtId="0" fontId="2" fillId="53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3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66" fillId="97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100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66" fillId="67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66" fillId="67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66" fillId="56" borderId="0" applyNumberFormat="0" applyBorder="0" applyAlignment="0" applyProtection="0"/>
    <xf numFmtId="0" fontId="2" fillId="53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12" fillId="10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47" borderId="0" applyNumberFormat="0" applyBorder="0" applyAlignment="0" applyProtection="0"/>
    <xf numFmtId="9" fontId="9" fillId="0" borderId="0" applyFont="0" applyFill="0" applyBorder="0" applyAlignment="0" applyProtection="0"/>
    <xf numFmtId="0" fontId="2" fillId="54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9" fillId="0" borderId="0"/>
    <xf numFmtId="9" fontId="227" fillId="0" borderId="0" applyFont="0" applyFill="0" applyBorder="0" applyAlignment="0" applyProtection="0"/>
    <xf numFmtId="0" fontId="2" fillId="54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46" borderId="0" applyNumberFormat="0" applyBorder="0" applyAlignment="0" applyProtection="0"/>
    <xf numFmtId="9" fontId="227" fillId="0" borderId="0" applyFont="0" applyFill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9" fontId="9" fillId="0" borderId="0" applyFont="0" applyFill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166" fillId="71" borderId="75" applyNumberFormat="0" applyFont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45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166" fillId="71" borderId="75" applyNumberFormat="0" applyFont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166" fillId="71" borderId="75" applyNumberFormat="0" applyFont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166" fillId="71" borderId="75" applyNumberFormat="0" applyFont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166" fillId="71" borderId="75" applyNumberFormat="0" applyFont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197" fontId="9" fillId="0" borderId="0" applyFont="0" applyFill="0" applyBorder="0" applyAlignment="0" applyProtection="0"/>
    <xf numFmtId="0" fontId="166" fillId="58" borderId="0" applyNumberFormat="0" applyBorder="0" applyAlignment="0" applyProtection="0"/>
    <xf numFmtId="0" fontId="2" fillId="45" borderId="0" applyNumberFormat="0" applyBorder="0" applyAlignment="0" applyProtection="0"/>
    <xf numFmtId="43" fontId="2" fillId="0" borderId="0" applyFont="0" applyFill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189" fontId="205" fillId="0" borderId="0" applyFill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10" fontId="190" fillId="105" borderId="79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66" fillId="58" borderId="0" applyNumberFormat="0" applyBorder="0" applyAlignment="0" applyProtection="0"/>
    <xf numFmtId="0" fontId="2" fillId="45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48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48" borderId="0" applyNumberFormat="0" applyBorder="0" applyAlignment="0" applyProtection="0"/>
    <xf numFmtId="0" fontId="2" fillId="46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66" fillId="9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66" fillId="9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45" borderId="0" applyNumberFormat="0" applyBorder="0" applyAlignment="0" applyProtection="0"/>
    <xf numFmtId="0" fontId="2" fillId="59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23" fillId="93" borderId="0" applyNumberFormat="0" applyBorder="0" applyAlignment="0" applyProtection="0"/>
    <xf numFmtId="0" fontId="166" fillId="71" borderId="75" applyNumberFormat="0" applyFont="0" applyAlignment="0" applyProtection="0"/>
    <xf numFmtId="0" fontId="2" fillId="53" borderId="0" applyNumberFormat="0" applyBorder="0" applyAlignment="0" applyProtection="0"/>
    <xf numFmtId="0" fontId="2" fillId="5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5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5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168" fontId="63" fillId="0" borderId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43" fontId="9" fillId="0" borderId="0" applyFont="0" applyFill="0" applyBorder="0" applyAlignment="0" applyProtection="0"/>
    <xf numFmtId="0" fontId="231" fillId="0" borderId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166" fillId="108" borderId="0" applyNumberFormat="0" applyBorder="0" applyAlignment="0" applyProtection="0"/>
    <xf numFmtId="0" fontId="2" fillId="52" borderId="0" applyNumberFormat="0" applyBorder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9" fillId="0" borderId="0"/>
    <xf numFmtId="0" fontId="2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0" borderId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9" fillId="0" borderId="0"/>
    <xf numFmtId="0" fontId="2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9" borderId="0" applyNumberFormat="0" applyBorder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9" fillId="0" borderId="0">
      <protection locked="0"/>
    </xf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14" fillId="0" borderId="0" applyNumberFormat="0" applyFill="0" applyBorder="0" applyAlignment="0" applyProtection="0"/>
    <xf numFmtId="0" fontId="2" fillId="0" borderId="0"/>
    <xf numFmtId="0" fontId="2" fillId="0" borderId="0"/>
    <xf numFmtId="0" fontId="2" fillId="59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166" fillId="86" borderId="0" applyNumberFormat="0" applyBorder="0" applyAlignment="0" applyProtection="0"/>
    <xf numFmtId="0" fontId="2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0" borderId="0"/>
    <xf numFmtId="0" fontId="2" fillId="10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166" fillId="108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9" fillId="0" borderId="0"/>
    <xf numFmtId="0" fontId="2" fillId="50" borderId="0" applyNumberFormat="0" applyBorder="0" applyAlignment="0" applyProtection="0"/>
    <xf numFmtId="0" fontId="2" fillId="59" borderId="0" applyNumberFormat="0" applyBorder="0" applyAlignment="0" applyProtection="0"/>
    <xf numFmtId="0" fontId="2" fillId="50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0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46" borderId="0" applyNumberFormat="0" applyBorder="0" applyAlignment="0" applyProtection="0"/>
    <xf numFmtId="0" fontId="212" fillId="9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9" borderId="0" applyNumberFormat="0" applyBorder="0" applyAlignment="0" applyProtection="0"/>
    <xf numFmtId="0" fontId="212" fillId="9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8" fillId="80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43" fontId="9" fillId="0" borderId="0" applyFont="0" applyFill="0" applyBorder="0" applyAlignment="0" applyProtection="0"/>
    <xf numFmtId="0" fontId="210" fillId="0" borderId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43" fontId="166" fillId="0" borderId="0" applyFont="0" applyFill="0" applyBorder="0" applyAlignment="0" applyProtection="0"/>
    <xf numFmtId="188" fontId="63" fillId="0" borderId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0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0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4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47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12" fillId="88" borderId="0" applyNumberFormat="0" applyBorder="0" applyAlignment="0" applyProtection="0"/>
    <xf numFmtId="0" fontId="2" fillId="59" borderId="0" applyNumberFormat="0" applyBorder="0" applyAlignment="0" applyProtection="0"/>
    <xf numFmtId="0" fontId="212" fillId="60" borderId="0" applyNumberFormat="0" applyBorder="0" applyAlignment="0" applyProtection="0"/>
    <xf numFmtId="0" fontId="2" fillId="48" borderId="0" applyNumberFormat="0" applyBorder="0" applyAlignment="0" applyProtection="0"/>
    <xf numFmtId="0" fontId="9" fillId="0" borderId="0"/>
    <xf numFmtId="0" fontId="8" fillId="90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164" fontId="190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0" borderId="0"/>
    <xf numFmtId="0" fontId="2" fillId="0" borderId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66" fillId="93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12" fillId="10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43" fontId="2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12" fillId="10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8" fillId="91" borderId="0" applyNumberFormat="0" applyBorder="0" applyAlignment="0" applyProtection="0"/>
    <xf numFmtId="43" fontId="227" fillId="0" borderId="0" applyFont="0" applyFill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17" fillId="0" borderId="82" applyNumberFormat="0" applyFill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9" fillId="0" borderId="0"/>
    <xf numFmtId="0" fontId="2" fillId="54" borderId="0" applyNumberFormat="0" applyBorder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9" fillId="0" borderId="0"/>
    <xf numFmtId="0" fontId="210" fillId="0" borderId="0"/>
    <xf numFmtId="0" fontId="2" fillId="54" borderId="0" applyNumberFormat="0" applyBorder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9" fillId="0" borderId="0"/>
    <xf numFmtId="0" fontId="9" fillId="0" borderId="0"/>
    <xf numFmtId="0" fontId="2" fillId="54" borderId="0" applyNumberFormat="0" applyBorder="0" applyAlignment="0" applyProtection="0"/>
    <xf numFmtId="0" fontId="2" fillId="51" borderId="0" applyNumberFormat="0" applyBorder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9" fillId="0" borderId="0"/>
    <xf numFmtId="0" fontId="9" fillId="0" borderId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166" fillId="66" borderId="0" applyNumberFormat="0" applyBorder="0" applyAlignment="0" applyProtection="0"/>
    <xf numFmtId="0" fontId="2" fillId="110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2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194" fontId="9" fillId="0" borderId="0" applyFont="0" applyFill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185" fontId="9" fillId="0" borderId="0" applyFont="0" applyFill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1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4" borderId="0" applyNumberFormat="0" applyBorder="0" applyAlignment="0" applyProtection="0"/>
    <xf numFmtId="0" fontId="2" fillId="51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54" borderId="0" applyNumberFormat="0" applyBorder="0" applyAlignment="0" applyProtection="0"/>
    <xf numFmtId="0" fontId="2" fillId="51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54" borderId="0" applyNumberFormat="0" applyBorder="0" applyAlignment="0" applyProtection="0"/>
    <xf numFmtId="0" fontId="9" fillId="0" borderId="0"/>
    <xf numFmtId="0" fontId="2" fillId="54" borderId="0" applyNumberFormat="0" applyBorder="0" applyAlignment="0" applyProtection="0"/>
    <xf numFmtId="0" fontId="9" fillId="0" borderId="0"/>
    <xf numFmtId="0" fontId="2" fillId="54" borderId="0" applyNumberFormat="0" applyBorder="0" applyAlignment="0" applyProtection="0"/>
    <xf numFmtId="0" fontId="9" fillId="0" borderId="0"/>
    <xf numFmtId="0" fontId="218" fillId="0" borderId="0"/>
    <xf numFmtId="0" fontId="2" fillId="0" borderId="0"/>
    <xf numFmtId="0" fontId="2" fillId="52" borderId="0" applyNumberFormat="0" applyBorder="0" applyAlignment="0" applyProtection="0"/>
    <xf numFmtId="0" fontId="2" fillId="0" borderId="0"/>
    <xf numFmtId="0" fontId="2" fillId="0" borderId="0"/>
    <xf numFmtId="1" fontId="233" fillId="0" borderId="24" applyNumberFormat="0" applyFill="0" applyAlignment="0" applyProtection="0">
      <alignment horizontal="left"/>
    </xf>
    <xf numFmtId="0" fontId="212" fillId="11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9" fillId="0" borderId="0">
      <protection locked="0"/>
    </xf>
    <xf numFmtId="0" fontId="2" fillId="0" borderId="0"/>
    <xf numFmtId="0" fontId="2" fillId="52" borderId="0" applyNumberFormat="0" applyBorder="0" applyAlignment="0" applyProtection="0"/>
    <xf numFmtId="0" fontId="2" fillId="0" borderId="0"/>
    <xf numFmtId="0" fontId="2" fillId="0" borderId="0"/>
    <xf numFmtId="196" fontId="9" fillId="0" borderId="0"/>
    <xf numFmtId="0" fontId="2" fillId="0" borderId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43" fontId="227" fillId="0" borderId="0" applyFont="0" applyFill="0" applyBorder="0" applyAlignment="0" applyProtection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43" fontId="166" fillId="0" borderId="0" applyFont="0" applyFill="0" applyBorder="0" applyAlignment="0" applyProtection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66" fillId="73" borderId="0" applyNumberFormat="0" applyBorder="0" applyAlignment="0" applyProtection="0"/>
    <xf numFmtId="43" fontId="166" fillId="0" borderId="0" applyFont="0" applyFill="0" applyBorder="0" applyAlignment="0" applyProtection="0"/>
    <xf numFmtId="0" fontId="2" fillId="89" borderId="0" applyNumberFormat="0" applyBorder="0" applyAlignment="0" applyProtection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166" fillId="96" borderId="0" applyNumberFormat="0" applyBorder="0" applyAlignment="0" applyProtection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1" fontId="58" fillId="0" borderId="88" applyNumberFormat="0" applyFill="0" applyProtection="0">
      <alignment horizontal="left" vertical="center"/>
    </xf>
    <xf numFmtId="0" fontId="9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27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10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52" borderId="0" applyNumberFormat="0" applyBorder="0" applyAlignment="0" applyProtection="0"/>
    <xf numFmtId="0" fontId="2" fillId="5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9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45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43" fontId="16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10" fillId="0" borderId="0"/>
    <xf numFmtId="0" fontId="2" fillId="0" borderId="0"/>
    <xf numFmtId="0" fontId="2" fillId="0" borderId="0"/>
    <xf numFmtId="0" fontId="2" fillId="0" borderId="0"/>
    <xf numFmtId="0" fontId="2" fillId="52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35" fillId="0" borderId="89" applyNumberFormat="0" applyFill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66" fillId="116" borderId="0" applyNumberFormat="0" applyBorder="0" applyAlignment="0" applyProtection="0"/>
    <xf numFmtId="0" fontId="166" fillId="117" borderId="0" applyNumberFormat="0" applyBorder="0" applyAlignment="0" applyProtection="0"/>
    <xf numFmtId="0" fontId="2" fillId="114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9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66" fillId="116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12" fillId="96" borderId="0" applyNumberFormat="0" applyBorder="0" applyAlignment="0" applyProtection="0"/>
    <xf numFmtId="0" fontId="2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9" fillId="0" borderId="0">
      <protection locked="0"/>
    </xf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66" fillId="62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4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4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4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35" fillId="0" borderId="89" applyNumberFormat="0" applyFill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9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7" borderId="0" applyNumberFormat="0" applyBorder="0" applyAlignment="0" applyProtection="0"/>
    <xf numFmtId="9" fontId="9" fillId="0" borderId="0" applyFont="0" applyFill="0" applyBorder="0" applyAlignment="0" applyProtection="0"/>
    <xf numFmtId="0" fontId="2" fillId="49" borderId="0" applyNumberFormat="0" applyBorder="0" applyAlignment="0" applyProtection="0"/>
    <xf numFmtId="0" fontId="2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79" fillId="0" borderId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4" borderId="0" applyNumberFormat="0" applyBorder="0" applyAlignment="0" applyProtection="0"/>
    <xf numFmtId="0" fontId="9" fillId="0" borderId="0">
      <protection locked="0"/>
    </xf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9" fontId="79" fillId="0" borderId="0" applyFont="0" applyFill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12" fillId="11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198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166" fillId="103" borderId="0" applyNumberFormat="0" applyBorder="0" applyAlignment="0" applyProtection="0"/>
    <xf numFmtId="164" fontId="208" fillId="0" borderId="0">
      <alignment vertical="top"/>
      <protection locked="0"/>
    </xf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45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45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45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45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15" fillId="95" borderId="81" applyNumberFormat="0" applyAlignment="0" applyProtection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45" borderId="0" applyNumberFormat="0" applyBorder="0" applyAlignment="0" applyProtection="0"/>
    <xf numFmtId="0" fontId="2" fillId="50" borderId="0" applyNumberFormat="0" applyBorder="0" applyAlignment="0" applyProtection="0"/>
    <xf numFmtId="0" fontId="215" fillId="95" borderId="81" applyNumberFormat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198" fillId="69" borderId="71" applyNumberFormat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45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45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45" borderId="0" applyNumberFormat="0" applyBorder="0" applyAlignment="0" applyProtection="0"/>
    <xf numFmtId="38" fontId="190" fillId="9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66" fillId="61" borderId="0" applyNumberFormat="0" applyBorder="0" applyAlignment="0" applyProtection="0"/>
    <xf numFmtId="191" fontId="2" fillId="0" borderId="0" applyFont="0" applyFill="0" applyBorder="0" applyAlignment="0" applyProtection="0"/>
    <xf numFmtId="0" fontId="2" fillId="0" borderId="0"/>
    <xf numFmtId="0" fontId="2" fillId="0" borderId="0"/>
    <xf numFmtId="0" fontId="2" fillId="45" borderId="0" applyNumberFormat="0" applyBorder="0" applyAlignment="0" applyProtection="0"/>
    <xf numFmtId="0" fontId="9" fillId="0" borderId="0">
      <protection locked="0"/>
    </xf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66" fillId="61" borderId="0" applyNumberFormat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2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9" fillId="0" borderId="0">
      <protection locked="0"/>
    </xf>
    <xf numFmtId="0" fontId="9" fillId="0" borderId="0">
      <protection locked="0"/>
    </xf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37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63" fillId="0" borderId="0"/>
    <xf numFmtId="0" fontId="63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0" borderId="0"/>
    <xf numFmtId="0" fontId="2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46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43" fontId="9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0" borderId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43" fontId="9" fillId="0" borderId="0">
      <alignment vertical="top"/>
      <protection locked="0"/>
    </xf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164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164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9" fillId="0" borderId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164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12" fillId="12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>
      <protection locked="0"/>
    </xf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12" fillId="122" borderId="0" applyNumberFormat="0" applyBorder="0" applyAlignment="0" applyProtection="0"/>
    <xf numFmtId="0" fontId="166" fillId="66" borderId="0" applyNumberFormat="0" applyBorder="0" applyAlignment="0" applyProtection="0"/>
    <xf numFmtId="0" fontId="212" fillId="122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166" fillId="6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166" fillId="105" borderId="84" applyNumberFormat="0" applyFont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43" fontId="166" fillId="0" borderId="0" applyFont="0" applyFill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43" fontId="9" fillId="0" borderId="0" applyFont="0" applyFill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12" fillId="11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66" fillId="103" borderId="0" applyNumberFormat="0" applyBorder="0" applyAlignment="0" applyProtection="0"/>
    <xf numFmtId="40" fontId="239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66" fillId="9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43" fontId="210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66" fillId="103" borderId="0" applyNumberFormat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43" fontId="2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6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3" fontId="9" fillId="0" borderId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43" fontId="210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40" fontId="207" fillId="0" borderId="0" applyFont="0" applyFill="0" applyBorder="0" applyAlignment="0" applyProtection="0"/>
    <xf numFmtId="0" fontId="9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6" borderId="0" applyNumberFormat="0" applyBorder="0" applyAlignment="0" applyProtection="0"/>
    <xf numFmtId="0" fontId="2" fillId="44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166" fontId="236" fillId="0" borderId="23">
      <alignment horizontal="right"/>
    </xf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166" fillId="115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166" fillId="123" borderId="0" applyNumberFormat="0" applyBorder="0" applyAlignment="0" applyProtection="0"/>
    <xf numFmtId="0" fontId="2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166" fillId="115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41" fillId="63" borderId="0">
      <alignment vertical="top"/>
      <protection locked="0"/>
    </xf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43" fontId="2" fillId="0" borderId="0" applyFont="0" applyFill="0" applyBorder="0" applyAlignment="0" applyProtection="0"/>
    <xf numFmtId="0" fontId="212" fillId="124" borderId="0" applyNumberFormat="0" applyBorder="0" applyAlignment="0" applyProtection="0"/>
    <xf numFmtId="43" fontId="219" fillId="0" borderId="0" applyFont="0" applyFill="0" applyBorder="0" applyAlignment="0" applyProtection="0"/>
    <xf numFmtId="0" fontId="212" fillId="124" borderId="0" applyNumberFormat="0" applyBorder="0" applyAlignment="0" applyProtection="0"/>
    <xf numFmtId="43" fontId="208" fillId="0" borderId="0">
      <alignment vertical="top"/>
      <protection locked="0"/>
    </xf>
    <xf numFmtId="0" fontId="8" fillId="125" borderId="0" applyNumberFormat="0" applyBorder="0" applyAlignment="0" applyProtection="0"/>
    <xf numFmtId="0" fontId="212" fillId="61" borderId="0" applyNumberFormat="0" applyBorder="0" applyAlignment="0" applyProtection="0"/>
    <xf numFmtId="0" fontId="212" fillId="61" borderId="0" applyNumberFormat="0" applyBorder="0" applyAlignment="0" applyProtection="0"/>
    <xf numFmtId="0" fontId="8" fillId="68" borderId="0" applyNumberFormat="0" applyBorder="0" applyAlignment="0" applyProtection="0"/>
    <xf numFmtId="0" fontId="222" fillId="108" borderId="0" applyNumberFormat="0" applyBorder="0" applyAlignment="0" applyProtection="0"/>
    <xf numFmtId="0" fontId="212" fillId="62" borderId="0" applyNumberFormat="0" applyBorder="0" applyAlignment="0" applyProtection="0"/>
    <xf numFmtId="0" fontId="212" fillId="58" borderId="0" applyNumberFormat="0" applyBorder="0" applyAlignment="0" applyProtection="0"/>
    <xf numFmtId="0" fontId="8" fillId="126" borderId="0" applyNumberFormat="0" applyBorder="0" applyAlignment="0" applyProtection="0"/>
    <xf numFmtId="0" fontId="212" fillId="107" borderId="0" applyNumberFormat="0" applyBorder="0" applyAlignment="0" applyProtection="0"/>
    <xf numFmtId="16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2" fillId="119" borderId="0" applyNumberFormat="0" applyBorder="0" applyAlignment="0" applyProtection="0"/>
    <xf numFmtId="0" fontId="212" fillId="107" borderId="0" applyNumberFormat="0" applyBorder="0" applyAlignment="0" applyProtection="0"/>
    <xf numFmtId="0" fontId="8" fillId="102" borderId="0" applyNumberFormat="0" applyBorder="0" applyAlignment="0" applyProtection="0"/>
    <xf numFmtId="0" fontId="212" fillId="60" borderId="0" applyNumberFormat="0" applyBorder="0" applyAlignment="0" applyProtection="0"/>
    <xf numFmtId="0" fontId="212" fillId="113" borderId="0" applyNumberFormat="0" applyBorder="0" applyAlignment="0" applyProtection="0"/>
    <xf numFmtId="0" fontId="212" fillId="60" borderId="0" applyNumberFormat="0" applyBorder="0" applyAlignment="0" applyProtection="0"/>
    <xf numFmtId="0" fontId="8" fillId="104" borderId="0" applyNumberFormat="0" applyBorder="0" applyAlignment="0" applyProtection="0"/>
    <xf numFmtId="0" fontId="8" fillId="127" borderId="0" applyNumberFormat="0" applyBorder="0" applyAlignment="0" applyProtection="0"/>
    <xf numFmtId="0" fontId="212" fillId="84" borderId="0" applyNumberFormat="0" applyBorder="0" applyAlignment="0" applyProtection="0"/>
    <xf numFmtId="0" fontId="212" fillId="88" borderId="0" applyNumberFormat="0" applyBorder="0" applyAlignment="0" applyProtection="0"/>
    <xf numFmtId="0" fontId="8" fillId="82" borderId="0" applyNumberFormat="0" applyBorder="0" applyAlignment="0" applyProtection="0"/>
    <xf numFmtId="0" fontId="212" fillId="83" borderId="0" applyNumberFormat="0" applyBorder="0" applyAlignment="0" applyProtection="0"/>
    <xf numFmtId="0" fontId="212" fillId="83" borderId="0" applyNumberFormat="0" applyBorder="0" applyAlignment="0" applyProtection="0"/>
    <xf numFmtId="0" fontId="212" fillId="107" borderId="0" applyNumberFormat="0" applyBorder="0" applyAlignment="0" applyProtection="0"/>
    <xf numFmtId="0" fontId="212" fillId="107" borderId="0" applyNumberFormat="0" applyBorder="0" applyAlignment="0" applyProtection="0"/>
    <xf numFmtId="0" fontId="8" fillId="87" borderId="0" applyNumberFormat="0" applyBorder="0" applyAlignment="0" applyProtection="0"/>
    <xf numFmtId="0" fontId="212" fillId="60" borderId="0" applyNumberFormat="0" applyBorder="0" applyAlignment="0" applyProtection="0"/>
    <xf numFmtId="0" fontId="212" fillId="113" borderId="0" applyNumberFormat="0" applyBorder="0" applyAlignment="0" applyProtection="0"/>
    <xf numFmtId="0" fontId="9" fillId="0" borderId="0"/>
    <xf numFmtId="0" fontId="222" fillId="86" borderId="0" applyNumberFormat="0" applyBorder="0" applyAlignment="0" applyProtection="0"/>
    <xf numFmtId="0" fontId="222" fillId="108" borderId="0" applyNumberFormat="0" applyBorder="0" applyAlignment="0" applyProtection="0"/>
    <xf numFmtId="0" fontId="195" fillId="63" borderId="0" applyNumberFormat="0" applyBorder="0" applyAlignment="0" applyProtection="0"/>
    <xf numFmtId="0" fontId="168" fillId="120" borderId="87" applyNumberFormat="0" applyAlignment="0" applyProtection="0"/>
    <xf numFmtId="0" fontId="168" fillId="112" borderId="87" applyNumberFormat="0" applyAlignment="0" applyProtection="0"/>
    <xf numFmtId="0" fontId="168" fillId="120" borderId="87" applyNumberFormat="0" applyAlignment="0" applyProtection="0"/>
    <xf numFmtId="0" fontId="200" fillId="55" borderId="74" applyNumberFormat="0" applyAlignment="0" applyProtection="0"/>
    <xf numFmtId="43" fontId="2" fillId="0" borderId="0" applyFont="0" applyFill="0" applyBorder="0" applyAlignment="0" applyProtection="0"/>
    <xf numFmtId="0" fontId="242" fillId="128" borderId="0" applyNumberFormat="0" applyBorder="0" applyAlignment="0" applyProtection="0"/>
    <xf numFmtId="43" fontId="2" fillId="0" borderId="0" applyFont="0" applyFill="0" applyBorder="0" applyAlignment="0" applyProtection="0"/>
    <xf numFmtId="185" fontId="63" fillId="0" borderId="0" applyFont="0" applyFill="0" applyBorder="0" applyAlignment="0" applyProtection="0"/>
    <xf numFmtId="43" fontId="166" fillId="0" borderId="0">
      <alignment vertical="top"/>
      <protection locked="0"/>
    </xf>
    <xf numFmtId="4" fontId="229" fillId="0" borderId="0" applyFont="0" applyFill="0" applyBorder="0" applyAlignment="0" applyProtection="0"/>
    <xf numFmtId="164" fontId="166" fillId="0" borderId="0">
      <alignment vertical="top"/>
      <protection locked="0"/>
    </xf>
    <xf numFmtId="43" fontId="2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0" fillId="79" borderId="0" applyNumberFormat="0" applyBorder="0" applyAlignment="0" applyProtection="0"/>
    <xf numFmtId="43" fontId="2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6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2" fillId="0" borderId="0"/>
    <xf numFmtId="43" fontId="20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0" fillId="0" borderId="0" applyFont="0" applyFill="0" applyBorder="0" applyAlignment="0" applyProtection="0"/>
    <xf numFmtId="185" fontId="63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93" fontId="207" fillId="0" borderId="0">
      <alignment vertical="top"/>
      <protection locked="0"/>
    </xf>
    <xf numFmtId="40" fontId="207" fillId="0" borderId="0" applyFont="0" applyFill="0" applyBorder="0" applyAlignment="0" applyProtection="0"/>
    <xf numFmtId="193" fontId="207" fillId="0" borderId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9" fillId="0" borderId="0"/>
    <xf numFmtId="40" fontId="207" fillId="0" borderId="0" applyFont="0" applyFill="0" applyBorder="0" applyAlignment="0" applyProtection="0"/>
    <xf numFmtId="0" fontId="2" fillId="0" borderId="0"/>
    <xf numFmtId="185" fontId="63" fillId="0" borderId="0" applyFont="0" applyFill="0" applyBorder="0" applyAlignment="0" applyProtection="0"/>
    <xf numFmtId="43" fontId="211" fillId="0" borderId="0" applyFont="0" applyFill="0" applyBorder="0" applyAlignment="0" applyProtection="0"/>
    <xf numFmtId="0" fontId="79" fillId="0" borderId="0"/>
    <xf numFmtId="43" fontId="9" fillId="0" borderId="0" applyFont="0" applyFill="0" applyBorder="0" applyAlignment="0" applyProtection="0"/>
    <xf numFmtId="164" fontId="209" fillId="0" borderId="0" applyFont="0" applyFill="0" applyBorder="0" applyAlignment="0" applyProtection="0"/>
    <xf numFmtId="0" fontId="9" fillId="0" borderId="0">
      <protection locked="0"/>
    </xf>
    <xf numFmtId="164" fontId="2" fillId="0" borderId="0" applyFont="0" applyFill="0" applyBorder="0" applyAlignment="0" applyProtection="0"/>
    <xf numFmtId="0" fontId="63" fillId="0" borderId="0"/>
    <xf numFmtId="43" fontId="9" fillId="0" borderId="0" applyFont="0" applyFill="0" applyBorder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9" fillId="0" borderId="0"/>
    <xf numFmtId="4" fontId="229" fillId="0" borderId="0" applyFont="0" applyFill="0" applyBorder="0" applyAlignment="0" applyProtection="0"/>
    <xf numFmtId="164" fontId="2" fillId="0" borderId="0" applyFont="0" applyFill="0" applyBorder="0" applyAlignment="0" applyProtection="0"/>
    <xf numFmtId="192" fontId="209" fillId="0" borderId="0"/>
    <xf numFmtId="164" fontId="2" fillId="0" borderId="0" applyFont="0" applyFill="0" applyBorder="0" applyAlignment="0" applyProtection="0"/>
    <xf numFmtId="164" fontId="209" fillId="0" borderId="0" applyFont="0" applyFill="0" applyBorder="0" applyAlignment="0" applyProtection="0"/>
    <xf numFmtId="166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40" fontId="207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63" fillId="0" borderId="0" applyFont="0" applyFill="0" applyBorder="0" applyAlignment="0" applyProtection="0"/>
    <xf numFmtId="40" fontId="207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08" fillId="0" borderId="0">
      <alignment vertical="top"/>
      <protection locked="0"/>
    </xf>
    <xf numFmtId="17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>
      <alignment vertical="top"/>
      <protection locked="0"/>
    </xf>
    <xf numFmtId="18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209" fillId="0" borderId="0" applyFont="0" applyFill="0" applyBorder="0" applyAlignment="0" applyProtection="0"/>
    <xf numFmtId="40" fontId="207" fillId="0" borderId="0" applyFont="0" applyFill="0" applyBorder="0" applyAlignment="0" applyProtection="0"/>
    <xf numFmtId="0" fontId="210" fillId="0" borderId="0"/>
    <xf numFmtId="43" fontId="210" fillId="0" borderId="0" applyFont="0" applyFill="0" applyBorder="0" applyAlignment="0" applyProtection="0"/>
    <xf numFmtId="168" fontId="63" fillId="0" borderId="0"/>
    <xf numFmtId="40" fontId="207" fillId="0" borderId="0" applyFont="0" applyFill="0" applyBorder="0" applyAlignment="0" applyProtection="0"/>
    <xf numFmtId="172" fontId="9" fillId="0" borderId="0" applyFont="0" applyFill="0" applyBorder="0" applyAlignment="0" applyProtection="0"/>
    <xf numFmtId="192" fontId="20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43" fontId="2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43" fontId="210" fillId="0" borderId="0" applyFont="0" applyFill="0" applyBorder="0" applyAlignment="0" applyProtection="0"/>
    <xf numFmtId="0" fontId="2" fillId="0" borderId="0"/>
    <xf numFmtId="40" fontId="207" fillId="0" borderId="0" applyFont="0" applyFill="0" applyBorder="0" applyAlignment="0" applyProtection="0"/>
    <xf numFmtId="40" fontId="207" fillId="0" borderId="0" applyFont="0" applyFill="0" applyBorder="0" applyAlignment="0" applyProtection="0"/>
    <xf numFmtId="172" fontId="9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27" fillId="0" borderId="0" applyFont="0" applyFill="0" applyBorder="0" applyAlignment="0" applyProtection="0"/>
    <xf numFmtId="43" fontId="210" fillId="0" borderId="0" applyFont="0" applyFill="0" applyBorder="0" applyAlignment="0" applyProtection="0"/>
    <xf numFmtId="0" fontId="218" fillId="0" borderId="0"/>
    <xf numFmtId="43" fontId="2" fillId="0" borderId="0" applyFont="0" applyFill="0" applyBorder="0" applyAlignment="0" applyProtection="0"/>
    <xf numFmtId="43" fontId="21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09" fillId="0" borderId="0" applyFont="0" applyFill="0" applyBorder="0" applyAlignment="0" applyProtection="0"/>
    <xf numFmtId="43" fontId="166" fillId="0" borderId="0" applyFont="0" applyFill="0" applyBorder="0" applyAlignment="0" applyProtection="0"/>
    <xf numFmtId="191" fontId="2" fillId="0" borderId="0" applyFont="0" applyFill="0" applyBorder="0" applyAlignment="0" applyProtection="0"/>
    <xf numFmtId="43" fontId="210" fillId="0" borderId="0" applyFont="0" applyFill="0" applyBorder="0" applyAlignment="0" applyProtection="0"/>
    <xf numFmtId="0" fontId="210" fillId="0" borderId="0"/>
    <xf numFmtId="43" fontId="2" fillId="0" borderId="0" applyFont="0" applyFill="0" applyBorder="0" applyAlignment="0" applyProtection="0"/>
    <xf numFmtId="0" fontId="210" fillId="0" borderId="0"/>
    <xf numFmtId="43" fontId="2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43" fontId="227" fillId="0" borderId="0" applyFont="0" applyFill="0" applyBorder="0" applyAlignment="0" applyProtection="0"/>
    <xf numFmtId="40" fontId="20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2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199" fontId="63" fillId="0" borderId="0"/>
    <xf numFmtId="43" fontId="2" fillId="0" borderId="0" applyFont="0" applyFill="0" applyBorder="0" applyAlignment="0" applyProtection="0"/>
    <xf numFmtId="0" fontId="231" fillId="0" borderId="0"/>
    <xf numFmtId="43" fontId="2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2" fontId="205" fillId="0" borderId="0" applyFill="0" applyBorder="0" applyAlignment="0" applyProtection="0"/>
    <xf numFmtId="0" fontId="223" fillId="65" borderId="0" applyNumberFormat="0" applyBorder="0" applyAlignment="0" applyProtection="0"/>
    <xf numFmtId="0" fontId="223" fillId="65" borderId="0" applyNumberFormat="0" applyBorder="0" applyAlignment="0" applyProtection="0"/>
    <xf numFmtId="0" fontId="194" fillId="75" borderId="0" applyNumberFormat="0" applyBorder="0" applyAlignment="0" applyProtection="0"/>
    <xf numFmtId="0" fontId="244" fillId="75" borderId="0">
      <alignment vertical="top"/>
      <protection locked="0"/>
    </xf>
    <xf numFmtId="0" fontId="149" fillId="0" borderId="86" applyNumberFormat="0" applyAlignment="0" applyProtection="0">
      <alignment horizontal="left" vertical="center"/>
    </xf>
    <xf numFmtId="0" fontId="149" fillId="0" borderId="78">
      <alignment horizontal="left" vertical="center"/>
    </xf>
    <xf numFmtId="0" fontId="213" fillId="0" borderId="0" applyNumberFormat="0" applyFill="0" applyBorder="0" applyAlignment="0" applyProtection="0"/>
    <xf numFmtId="0" fontId="2" fillId="0" borderId="0"/>
    <xf numFmtId="0" fontId="2" fillId="0" borderId="0"/>
    <xf numFmtId="0" fontId="213" fillId="0" borderId="0" applyNumberFormat="0" applyFill="0" applyBorder="0" applyAlignment="0" applyProtection="0"/>
    <xf numFmtId="0" fontId="2" fillId="0" borderId="0"/>
    <xf numFmtId="0" fontId="2" fillId="0" borderId="0"/>
    <xf numFmtId="0" fontId="213" fillId="0" borderId="0" applyNumberFormat="0" applyFill="0" applyBorder="0" applyAlignment="0" applyProtection="0"/>
    <xf numFmtId="0" fontId="2" fillId="0" borderId="0"/>
    <xf numFmtId="0" fontId="2" fillId="0" borderId="0"/>
    <xf numFmtId="0" fontId="213" fillId="0" borderId="0" applyNumberFormat="0" applyFill="0" applyBorder="0" applyAlignment="0" applyProtection="0"/>
    <xf numFmtId="0" fontId="2" fillId="0" borderId="0"/>
    <xf numFmtId="0" fontId="2" fillId="0" borderId="0"/>
    <xf numFmtId="0" fontId="21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" fillId="0" borderId="0"/>
    <xf numFmtId="0" fontId="2" fillId="0" borderId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" fillId="0" borderId="0"/>
    <xf numFmtId="0" fontId="2" fillId="0" borderId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" fillId="0" borderId="0"/>
    <xf numFmtId="0" fontId="2" fillId="0" borderId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38" fillId="116" borderId="81" applyNumberFormat="0" applyAlignment="0" applyProtection="0"/>
    <xf numFmtId="0" fontId="2" fillId="0" borderId="0"/>
    <xf numFmtId="0" fontId="2" fillId="0" borderId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38" fillId="116" borderId="81" applyNumberFormat="0" applyAlignment="0" applyProtection="0"/>
    <xf numFmtId="0" fontId="2" fillId="0" borderId="0"/>
    <xf numFmtId="0" fontId="2" fillId="0" borderId="0"/>
    <xf numFmtId="0" fontId="235" fillId="0" borderId="89" applyNumberFormat="0" applyFill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96" fillId="76" borderId="71" applyNumberFormat="0" applyAlignment="0" applyProtection="0"/>
    <xf numFmtId="0" fontId="2" fillId="0" borderId="0"/>
    <xf numFmtId="0" fontId="2" fillId="0" borderId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96" fillId="76" borderId="71" applyNumberFormat="0" applyAlignment="0" applyProtection="0"/>
    <xf numFmtId="0" fontId="2" fillId="0" borderId="0"/>
    <xf numFmtId="0" fontId="2" fillId="0" borderId="0"/>
    <xf numFmtId="0" fontId="226" fillId="0" borderId="90" applyNumberFormat="0" applyFill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96" fillId="76" borderId="71" applyNumberFormat="0" applyAlignment="0" applyProtection="0"/>
    <xf numFmtId="0" fontId="2" fillId="0" borderId="0"/>
    <xf numFmtId="0" fontId="2" fillId="0" borderId="0"/>
    <xf numFmtId="0" fontId="226" fillId="0" borderId="90" applyNumberFormat="0" applyFill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" fillId="0" borderId="0"/>
    <xf numFmtId="0" fontId="2" fillId="0" borderId="0"/>
    <xf numFmtId="0" fontId="9" fillId="0" borderId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" fillId="0" borderId="0"/>
    <xf numFmtId="0" fontId="2" fillId="0" borderId="0"/>
    <xf numFmtId="0" fontId="235" fillId="0" borderId="89" applyNumberFormat="0" applyFill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9" fillId="0" borderId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" fillId="0" borderId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45" fillId="0" borderId="91" applyNumberFormat="0" applyFill="0" applyAlignment="0" applyProtection="0"/>
    <xf numFmtId="0" fontId="245" fillId="0" borderId="91" applyNumberFormat="0" applyFill="0" applyAlignment="0" applyProtection="0"/>
    <xf numFmtId="0" fontId="9" fillId="0" borderId="0">
      <protection locked="0"/>
    </xf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45" fillId="0" borderId="91" applyNumberFormat="0" applyFill="0" applyAlignment="0" applyProtection="0"/>
    <xf numFmtId="0" fontId="245" fillId="0" borderId="91" applyNumberFormat="0" applyFill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9" fillId="0" borderId="0"/>
    <xf numFmtId="0" fontId="2" fillId="0" borderId="0"/>
    <xf numFmtId="0" fontId="216" fillId="0" borderId="0" applyNumberFormat="0" applyFill="0" applyBorder="0" applyAlignment="0" applyProtection="0"/>
    <xf numFmtId="0" fontId="79" fillId="0" borderId="0"/>
    <xf numFmtId="0" fontId="2" fillId="0" borderId="0"/>
    <xf numFmtId="0" fontId="216" fillId="0" borderId="0" applyNumberFormat="0" applyFill="0" applyBorder="0" applyAlignment="0" applyProtection="0"/>
    <xf numFmtId="0" fontId="246" fillId="0" borderId="0" applyNumberFormat="0" applyFill="0" applyBorder="0" applyAlignment="0" applyProtection="0">
      <alignment vertical="top"/>
      <protection locked="0"/>
    </xf>
    <xf numFmtId="0" fontId="238" fillId="117" borderId="81" applyNumberFormat="0" applyAlignment="0" applyProtection="0"/>
    <xf numFmtId="195" fontId="205" fillId="0" borderId="24" applyFont="0" applyFill="0" applyBorder="0" applyAlignment="0" applyProtection="0">
      <alignment horizontal="center"/>
    </xf>
    <xf numFmtId="0" fontId="217" fillId="0" borderId="82" applyNumberFormat="0" applyFill="0" applyAlignment="0" applyProtection="0"/>
    <xf numFmtId="0" fontId="199" fillId="0" borderId="73" applyNumberFormat="0" applyFill="0" applyAlignment="0" applyProtection="0"/>
    <xf numFmtId="0" fontId="242" fillId="128" borderId="0" applyNumberFormat="0" applyBorder="0" applyAlignment="0" applyProtection="0"/>
    <xf numFmtId="0" fontId="242" fillId="129" borderId="0" applyNumberFormat="0" applyBorder="0" applyAlignment="0" applyProtection="0"/>
    <xf numFmtId="0" fontId="9" fillId="0" borderId="0"/>
    <xf numFmtId="0" fontId="227" fillId="0" borderId="0"/>
    <xf numFmtId="0" fontId="2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>
      <protection locked="0"/>
    </xf>
    <xf numFmtId="0" fontId="63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7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>
      <protection locked="0"/>
    </xf>
    <xf numFmtId="0" fontId="2" fillId="0" borderId="0"/>
    <xf numFmtId="0" fontId="2" fillId="0" borderId="0"/>
    <xf numFmtId="0" fontId="210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8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>
      <protection locked="0"/>
    </xf>
    <xf numFmtId="0" fontId="9" fillId="0" borderId="0">
      <protection locked="0"/>
    </xf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>
      <protection locked="0"/>
    </xf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9" fillId="0" borderId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9" fillId="0" borderId="0"/>
    <xf numFmtId="0" fontId="2" fillId="0" borderId="0"/>
    <xf numFmtId="0" fontId="190" fillId="0" borderId="0"/>
    <xf numFmtId="0" fontId="209" fillId="0" borderId="0"/>
    <xf numFmtId="0" fontId="9" fillId="0" borderId="0"/>
    <xf numFmtId="0" fontId="2" fillId="0" borderId="0"/>
    <xf numFmtId="0" fontId="218" fillId="0" borderId="0"/>
    <xf numFmtId="0" fontId="2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9" fillId="0" borderId="0">
      <protection locked="0"/>
    </xf>
    <xf numFmtId="0" fontId="21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>
      <protection locked="0"/>
    </xf>
    <xf numFmtId="0" fontId="21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>
      <protection locked="0"/>
    </xf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>
      <protection locked="0"/>
    </xf>
    <xf numFmtId="0" fontId="9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0" fillId="0" borderId="0" applyNumberFormat="0" applyFill="0" applyBorder="0" applyAlignment="0" applyProtection="0"/>
    <xf numFmtId="0" fontId="9" fillId="0" borderId="0"/>
    <xf numFmtId="0" fontId="231" fillId="0" borderId="0"/>
    <xf numFmtId="0" fontId="2" fillId="0" borderId="0"/>
    <xf numFmtId="0" fontId="210" fillId="0" borderId="0"/>
    <xf numFmtId="0" fontId="218" fillId="0" borderId="0"/>
    <xf numFmtId="0" fontId="2" fillId="0" borderId="0"/>
    <xf numFmtId="0" fontId="218" fillId="0" borderId="0"/>
    <xf numFmtId="0" fontId="2" fillId="0" borderId="0"/>
    <xf numFmtId="0" fontId="9" fillId="0" borderId="0"/>
    <xf numFmtId="0" fontId="210" fillId="0" borderId="0"/>
    <xf numFmtId="0" fontId="190" fillId="0" borderId="0"/>
    <xf numFmtId="0" fontId="2" fillId="0" borderId="0"/>
    <xf numFmtId="0" fontId="9" fillId="0" borderId="0">
      <protection locked="0"/>
    </xf>
    <xf numFmtId="0" fontId="63" fillId="0" borderId="0"/>
    <xf numFmtId="0" fontId="63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>
      <protection locked="0"/>
    </xf>
    <xf numFmtId="0" fontId="2" fillId="0" borderId="0"/>
    <xf numFmtId="0" fontId="2" fillId="0" borderId="0"/>
    <xf numFmtId="0" fontId="9" fillId="0" borderId="0"/>
    <xf numFmtId="0" fontId="9" fillId="0" borderId="0"/>
    <xf numFmtId="0" fontId="79" fillId="0" borderId="0"/>
    <xf numFmtId="0" fontId="232" fillId="0" borderId="0">
      <alignment vertical="center"/>
    </xf>
    <xf numFmtId="0" fontId="79" fillId="0" borderId="0"/>
    <xf numFmtId="0" fontId="232" fillId="0" borderId="0">
      <alignment vertical="center"/>
    </xf>
    <xf numFmtId="0" fontId="232" fillId="0" borderId="0">
      <alignment vertical="center"/>
    </xf>
    <xf numFmtId="0" fontId="2" fillId="0" borderId="0"/>
    <xf numFmtId="0" fontId="232" fillId="0" borderId="0">
      <alignment vertical="center"/>
    </xf>
    <xf numFmtId="0" fontId="2" fillId="0" borderId="0"/>
    <xf numFmtId="0" fontId="232" fillId="0" borderId="0">
      <alignment vertical="center"/>
    </xf>
    <xf numFmtId="0" fontId="63" fillId="0" borderId="0"/>
    <xf numFmtId="0" fontId="63" fillId="0" borderId="0"/>
    <xf numFmtId="0" fontId="9" fillId="0" borderId="0"/>
    <xf numFmtId="0" fontId="9" fillId="0" borderId="0"/>
    <xf numFmtId="0" fontId="2" fillId="0" borderId="0"/>
    <xf numFmtId="0" fontId="2" fillId="0" borderId="0"/>
    <xf numFmtId="9" fontId="205" fillId="0" borderId="0" applyFont="0" applyFill="0" applyBorder="0" applyAlignment="0" applyProtection="0"/>
    <xf numFmtId="0" fontId="2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63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63" fillId="0" borderId="0"/>
    <xf numFmtId="0" fontId="63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18" fillId="0" borderId="0"/>
    <xf numFmtId="0" fontId="210" fillId="0" borderId="0"/>
    <xf numFmtId="0" fontId="2" fillId="0" borderId="0"/>
    <xf numFmtId="0" fontId="210" fillId="0" borderId="0"/>
    <xf numFmtId="0" fontId="218" fillId="0" borderId="0"/>
    <xf numFmtId="0" fontId="2" fillId="0" borderId="0"/>
    <xf numFmtId="0" fontId="9" fillId="0" borderId="0"/>
    <xf numFmtId="0" fontId="63" fillId="0" borderId="0"/>
    <xf numFmtId="0" fontId="2" fillId="0" borderId="0"/>
    <xf numFmtId="0" fontId="2" fillId="0" borderId="0"/>
    <xf numFmtId="0" fontId="9" fillId="0" borderId="0"/>
    <xf numFmtId="0" fontId="63" fillId="0" borderId="0"/>
    <xf numFmtId="0" fontId="2" fillId="0" borderId="0"/>
    <xf numFmtId="0" fontId="2" fillId="0" borderId="0"/>
    <xf numFmtId="0" fontId="232" fillId="0" borderId="0">
      <alignment vertical="center"/>
    </xf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10" fillId="0" borderId="0"/>
    <xf numFmtId="0" fontId="9" fillId="0" borderId="0"/>
    <xf numFmtId="0" fontId="2" fillId="0" borderId="0"/>
    <xf numFmtId="0" fontId="2" fillId="0" borderId="0"/>
    <xf numFmtId="0" fontId="218" fillId="0" borderId="0"/>
    <xf numFmtId="0" fontId="2" fillId="0" borderId="0"/>
    <xf numFmtId="0" fontId="2" fillId="0" borderId="0"/>
    <xf numFmtId="0" fontId="2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8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10" fillId="0" borderId="0"/>
    <xf numFmtId="0" fontId="2" fillId="0" borderId="0"/>
    <xf numFmtId="0" fontId="2" fillId="0" borderId="0"/>
    <xf numFmtId="0" fontId="218" fillId="0" borderId="0"/>
    <xf numFmtId="0" fontId="2" fillId="0" borderId="0"/>
    <xf numFmtId="0" fontId="230" fillId="64" borderId="8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9" fontId="7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9" fontId="7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9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" fillId="0" borderId="0"/>
    <xf numFmtId="0" fontId="210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10" fillId="0" borderId="0"/>
    <xf numFmtId="0" fontId="227" fillId="0" borderId="0"/>
    <xf numFmtId="0" fontId="210" fillId="0" borderId="0"/>
    <xf numFmtId="0" fontId="2" fillId="0" borderId="0"/>
    <xf numFmtId="0" fontId="9" fillId="0" borderId="0">
      <protection locked="0"/>
    </xf>
    <xf numFmtId="0" fontId="2" fillId="0" borderId="0"/>
    <xf numFmtId="0" fontId="2" fillId="0" borderId="0"/>
    <xf numFmtId="0" fontId="2" fillId="0" borderId="0"/>
    <xf numFmtId="0" fontId="9" fillId="0" borderId="0"/>
    <xf numFmtId="0" fontId="218" fillId="0" borderId="0"/>
    <xf numFmtId="0" fontId="2" fillId="0" borderId="0"/>
    <xf numFmtId="0" fontId="2" fillId="0" borderId="0"/>
    <xf numFmtId="0" fontId="9" fillId="0" borderId="0">
      <protection locked="0"/>
    </xf>
    <xf numFmtId="0" fontId="2" fillId="0" borderId="0"/>
    <xf numFmtId="0" fontId="2" fillId="0" borderId="0"/>
    <xf numFmtId="0" fontId="2" fillId="0" borderId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105" borderId="84" applyNumberFormat="0" applyFont="0" applyAlignment="0" applyProtection="0"/>
    <xf numFmtId="0" fontId="2" fillId="71" borderId="75" applyNumberFormat="0" applyFont="0" applyAlignment="0" applyProtection="0"/>
    <xf numFmtId="0" fontId="2" fillId="71" borderId="75" applyNumberFormat="0" applyFont="0" applyAlignment="0" applyProtection="0"/>
    <xf numFmtId="0" fontId="2" fillId="71" borderId="75" applyNumberFormat="0" applyFont="0" applyAlignment="0" applyProtection="0"/>
    <xf numFmtId="0" fontId="9" fillId="130" borderId="84" applyNumberForma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210" fillId="105" borderId="84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166" fillId="71" borderId="75" applyNumberFormat="0" applyFont="0" applyAlignment="0" applyProtection="0"/>
    <xf numFmtId="0" fontId="230" fillId="95" borderId="83" applyNumberFormat="0" applyAlignment="0" applyProtection="0"/>
    <xf numFmtId="0" fontId="230" fillId="95" borderId="83" applyNumberFormat="0" applyAlignment="0" applyProtection="0"/>
    <xf numFmtId="0" fontId="197" fillId="69" borderId="72" applyNumberFormat="0" applyAlignment="0" applyProtection="0"/>
    <xf numFmtId="1" fontId="58" fillId="0" borderId="79" applyFill="0" applyProtection="0">
      <alignment horizontal="center" vertical="top" wrapText="1"/>
    </xf>
    <xf numFmtId="1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>
      <alignment vertical="top"/>
      <protection locked="0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20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8" fillId="0" borderId="0">
      <alignment vertical="top"/>
      <protection locked="0"/>
    </xf>
    <xf numFmtId="9" fontId="208" fillId="0" borderId="0">
      <alignment vertical="top"/>
      <protection locked="0"/>
    </xf>
    <xf numFmtId="9" fontId="208" fillId="0" borderId="0">
      <alignment vertical="top"/>
      <protection locked="0"/>
    </xf>
    <xf numFmtId="9" fontId="208" fillId="0" borderId="0">
      <alignment vertical="top"/>
      <protection locked="0"/>
    </xf>
    <xf numFmtId="9" fontId="9" fillId="0" borderId="0" applyFont="0" applyFill="0" applyBorder="0" applyAlignment="0" applyProtection="0"/>
    <xf numFmtId="9" fontId="208" fillId="0" borderId="0">
      <alignment vertical="top"/>
      <protection locked="0"/>
    </xf>
    <xf numFmtId="9" fontId="9" fillId="0" borderId="0" applyFont="0" applyFill="0" applyBorder="0" applyAlignment="0" applyProtection="0"/>
    <xf numFmtId="9" fontId="227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66" fillId="0" borderId="0"/>
    <xf numFmtId="0" fontId="9" fillId="0" borderId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169" fillId="0" borderId="85" applyNumberFormat="0" applyFill="0" applyAlignment="0" applyProtection="0"/>
    <xf numFmtId="0" fontId="169" fillId="0" borderId="85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169" fillId="0" borderId="85" applyNumberFormat="0" applyFill="0" applyAlignment="0" applyProtection="0"/>
    <xf numFmtId="0" fontId="169" fillId="0" borderId="85" applyNumberFormat="0" applyFill="0" applyAlignment="0" applyProtection="0"/>
    <xf numFmtId="0" fontId="7" fillId="0" borderId="76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9" fillId="0" borderId="0"/>
    <xf numFmtId="0" fontId="205" fillId="0" borderId="0"/>
    <xf numFmtId="0" fontId="166" fillId="61" borderId="0" applyNumberFormat="0" applyBorder="0" applyAlignment="0" applyProtection="0"/>
    <xf numFmtId="0" fontId="250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>
      <alignment vertical="top"/>
    </xf>
    <xf numFmtId="206" fontId="9" fillId="0" borderId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2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2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168" fillId="133" borderId="87" applyNumberFormat="0" applyAlignment="0" applyProtection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214" fontId="9" fillId="0" borderId="0"/>
    <xf numFmtId="0" fontId="9" fillId="0" borderId="0"/>
    <xf numFmtId="164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6" fillId="56" borderId="0" applyNumberFormat="0" applyBorder="0" applyAlignment="0" applyProtection="0"/>
    <xf numFmtId="9" fontId="9" fillId="0" borderId="0" applyFont="0" applyFill="0" applyBorder="0" applyAlignment="0" applyProtection="0"/>
    <xf numFmtId="0" fontId="205" fillId="0" borderId="0"/>
    <xf numFmtId="0" fontId="205" fillId="0" borderId="0"/>
    <xf numFmtId="0" fontId="255" fillId="60" borderId="0" applyNumberFormat="0" applyBorder="0" applyAlignment="0" applyProtection="0"/>
    <xf numFmtId="0" fontId="9" fillId="0" borderId="0">
      <alignment vertical="top"/>
    </xf>
    <xf numFmtId="0" fontId="9" fillId="0" borderId="0"/>
    <xf numFmtId="217" fontId="9" fillId="0" borderId="0" applyFon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" fillId="0" borderId="0"/>
    <xf numFmtId="0" fontId="212" fillId="105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22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252" fillId="105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" fillId="0" borderId="0"/>
    <xf numFmtId="0" fontId="166" fillId="56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220" fontId="63" fillId="0" borderId="0"/>
    <xf numFmtId="194" fontId="63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2" fillId="71" borderId="75" applyNumberFormat="0" applyFont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29" fillId="0" borderId="0"/>
    <xf numFmtId="0" fontId="9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2" fillId="128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164" fontId="63" fillId="0" borderId="0" applyFont="0" applyFill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166" fontId="272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23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229" fillId="0" borderId="0"/>
    <xf numFmtId="0" fontId="210" fillId="0" borderId="0">
      <alignment vertical="top"/>
    </xf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224" fontId="254" fillId="0" borderId="0" applyFont="0" applyFill="0" applyBorder="0" applyAlignment="0" applyProtection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168" fillId="120" borderId="87" applyNumberFormat="0" applyAlignment="0" applyProtection="0"/>
    <xf numFmtId="0" fontId="9" fillId="0" borderId="0"/>
    <xf numFmtId="198" fontId="2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198" fontId="166" fillId="115" borderId="0" applyNumberFormat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269" fillId="0" borderId="0" applyNumberFormat="0" applyFill="0" applyBorder="0" applyAlignment="0" applyProtection="0">
      <alignment vertical="top"/>
      <protection locked="0"/>
    </xf>
    <xf numFmtId="0" fontId="205" fillId="0" borderId="0"/>
    <xf numFmtId="0" fontId="205" fillId="0" borderId="0"/>
    <xf numFmtId="0" fontId="63" fillId="0" borderId="0"/>
    <xf numFmtId="0" fontId="166" fillId="108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205" fontId="9" fillId="0" borderId="0"/>
    <xf numFmtId="164" fontId="166" fillId="0" borderId="0" applyFont="0" applyFill="0" applyBorder="0" applyAlignment="0" applyProtection="0"/>
    <xf numFmtId="219" fontId="249" fillId="0" borderId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58" fillId="0" borderId="0">
      <protection locked="0"/>
    </xf>
    <xf numFmtId="0" fontId="9" fillId="0" borderId="0"/>
    <xf numFmtId="0" fontId="166" fillId="115" borderId="0" applyNumberFormat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198" fontId="166" fillId="92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29" fillId="0" borderId="0"/>
    <xf numFmtId="0" fontId="205" fillId="0" borderId="0"/>
    <xf numFmtId="0" fontId="166" fillId="92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6" fontId="269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196" fontId="261" fillId="0" borderId="0"/>
    <xf numFmtId="0" fontId="166" fillId="108" borderId="0" applyNumberFormat="0" applyBorder="0" applyAlignment="0" applyProtection="0"/>
    <xf numFmtId="198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166" fillId="92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" fontId="271" fillId="9" borderId="92" applyNumberFormat="0" applyProtection="0">
      <alignment vertical="center"/>
    </xf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167" fontId="209" fillId="0" borderId="0" applyFill="0"/>
    <xf numFmtId="212" fontId="63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63" fillId="0" borderId="0"/>
    <xf numFmtId="200" fontId="63" fillId="0" borderId="0"/>
    <xf numFmtId="0" fontId="205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63" fillId="0" borderId="0"/>
    <xf numFmtId="200" fontId="63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" fillId="0" borderId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92" borderId="0" applyNumberFormat="0" applyBorder="0" applyAlignment="0" applyProtection="0"/>
    <xf numFmtId="0" fontId="2" fillId="0" borderId="0"/>
    <xf numFmtId="0" fontId="2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204" fontId="249" fillId="0" borderId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63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235" fontId="206" fillId="0" borderId="0" applyFill="0" applyBorder="0" applyAlignment="0" applyProtection="0">
      <alignment horizontal="right"/>
    </xf>
    <xf numFmtId="0" fontId="2" fillId="0" borderId="0"/>
    <xf numFmtId="43" fontId="9" fillId="0" borderId="0" applyFont="0" applyFill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22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" fillId="0" borderId="0"/>
    <xf numFmtId="0" fontId="166" fillId="5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2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29" fillId="0" borderId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37" borderId="0" applyNumberFormat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2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52" fillId="105" borderId="0" applyNumberFormat="0" applyBorder="0" applyAlignment="0" applyProtection="0"/>
    <xf numFmtId="0" fontId="9" fillId="0" borderId="0"/>
    <xf numFmtId="164" fontId="2" fillId="0" borderId="0" applyFont="0" applyFill="0" applyBorder="0" applyAlignment="0" applyProtection="0"/>
    <xf numFmtId="0" fontId="205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212" fillId="98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214" fontId="9" fillId="0" borderId="0"/>
    <xf numFmtId="43" fontId="260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98" fontId="166" fillId="67" borderId="0" applyNumberFormat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9" fontId="190" fillId="0" borderId="0" applyFont="0" applyFill="0" applyBorder="0" applyAlignment="0" applyProtection="0"/>
    <xf numFmtId="0" fontId="205" fillId="0" borderId="0"/>
    <xf numFmtId="0" fontId="166" fillId="65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214" fontId="9" fillId="0" borderId="0"/>
    <xf numFmtId="43" fontId="260" fillId="0" borderId="0" applyFont="0" applyFill="0" applyBorder="0" applyAlignment="0" applyProtection="0"/>
    <xf numFmtId="43" fontId="210" fillId="0" borderId="0" applyFont="0" applyFill="0" applyBorder="0" applyAlignment="0" applyProtection="0">
      <alignment vertical="top"/>
    </xf>
    <xf numFmtId="0" fontId="166" fillId="67" borderId="0" applyNumberFormat="0" applyBorder="0" applyAlignment="0" applyProtection="0"/>
    <xf numFmtId="42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214" fontId="9" fillId="0" borderId="0"/>
    <xf numFmtId="43" fontId="260" fillId="0" borderId="0" applyFont="0" applyFill="0" applyBorder="0" applyAlignment="0" applyProtection="0"/>
    <xf numFmtId="9" fontId="63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29" fillId="0" borderId="0"/>
    <xf numFmtId="0" fontId="204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10" fillId="103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63" fillId="0" borderId="0" applyFont="0" applyFill="0" applyBorder="0" applyAlignment="0" applyProtection="0"/>
    <xf numFmtId="0" fontId="210" fillId="103" borderId="0" applyNumberFormat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204" fillId="0" borderId="0" applyNumberFormat="0" applyFill="0" applyBorder="0" applyAlignment="0" applyProtection="0"/>
    <xf numFmtId="39" fontId="209" fillId="0" borderId="0"/>
    <xf numFmtId="0" fontId="166" fillId="66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166" fillId="136" borderId="0" applyNumberFormat="0" applyBorder="0" applyAlignment="0" applyProtection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2" fontId="9" fillId="0" borderId="0" applyFont="0" applyFill="0" applyBorder="0" applyAlignment="0" applyProtection="0"/>
    <xf numFmtId="0" fontId="166" fillId="108" borderId="0" applyNumberFormat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55" fillId="141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10" fillId="105" borderId="84" applyNumberFormat="0" applyFont="0" applyAlignment="0" applyProtection="0"/>
    <xf numFmtId="0" fontId="166" fillId="56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" fillId="50" borderId="0" applyNumberFormat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212" fillId="11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05" fillId="0" borderId="0"/>
    <xf numFmtId="0" fontId="166" fillId="56" borderId="0" applyNumberFormat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98" fontId="2" fillId="0" borderId="0"/>
    <xf numFmtId="0" fontId="9" fillId="0" borderId="0"/>
    <xf numFmtId="0" fontId="63" fillId="0" borderId="0"/>
    <xf numFmtId="0" fontId="9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218" fontId="9" fillId="0" borderId="0" applyFont="0" applyFill="0" applyBorder="0" applyAlignment="0" applyProtection="0"/>
    <xf numFmtId="0" fontId="9" fillId="0" borderId="0"/>
    <xf numFmtId="0" fontId="2" fillId="0" borderId="0"/>
    <xf numFmtId="0" fontId="166" fillId="56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9" fillId="0" borderId="0"/>
    <xf numFmtId="0" fontId="2" fillId="0" borderId="0" applyFont="0" applyFill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128" borderId="0" applyNumberFormat="0" applyFont="0" applyAlignment="0" applyProtection="0"/>
    <xf numFmtId="0" fontId="166" fillId="56" borderId="0" applyNumberFormat="0" applyBorder="0" applyAlignment="0" applyProtection="0"/>
    <xf numFmtId="0" fontId="212" fillId="58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63" fillId="0" borderId="0" applyNumberFormat="0" applyFill="0" applyBorder="0" applyProtection="0">
      <alignment horizontal="left"/>
    </xf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9" fontId="249" fillId="0" borderId="0" applyFill="0" applyBorder="0" applyAlignment="0" applyProtection="0"/>
    <xf numFmtId="218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232" fontId="9" fillId="0" borderId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12" fillId="131" borderId="0" applyNumberFormat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63" fillId="0" borderId="0"/>
    <xf numFmtId="232" fontId="9" fillId="0" borderId="0" applyFont="0" applyFill="0" applyBorder="0" applyAlignment="0" applyProtection="0"/>
    <xf numFmtId="0" fontId="9" fillId="0" borderId="0"/>
    <xf numFmtId="0" fontId="9" fillId="0" borderId="0"/>
    <xf numFmtId="236" fontId="249" fillId="0" borderId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63" fillId="0" borderId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12" fillId="131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98" fontId="9" fillId="0" borderId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97" fillId="0" borderId="0"/>
    <xf numFmtId="0" fontId="166" fillId="65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29" fillId="0" borderId="0"/>
    <xf numFmtId="196" fontId="218" fillId="0" borderId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0" fontId="166" fillId="108" borderId="0" applyNumberFormat="0" applyBorder="0" applyAlignment="0" applyProtection="0"/>
    <xf numFmtId="0" fontId="166" fillId="65" borderId="0" applyNumberFormat="0" applyBorder="0" applyAlignment="0" applyProtection="0"/>
    <xf numFmtId="219" fontId="249" fillId="0" borderId="0" applyFill="0" applyBorder="0" applyAlignment="0" applyProtection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214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214" fontId="9" fillId="0" borderId="0"/>
    <xf numFmtId="164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>
      <alignment vertical="top"/>
    </xf>
    <xf numFmtId="164" fontId="9" fillId="0" borderId="0" applyFont="0" applyFill="0" applyBorder="0" applyAlignment="0" applyProtection="0"/>
    <xf numFmtId="0" fontId="166" fillId="108" borderId="0" applyNumberFormat="0" applyBorder="0" applyAlignment="0" applyProtection="0"/>
    <xf numFmtId="217" fontId="9" fillId="0" borderId="0" applyFon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194" fontId="225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198" fontId="252" fillId="103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205" fontId="9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9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43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/>
    <xf numFmtId="42" fontId="166" fillId="0" borderId="0" applyFont="0" applyFill="0" applyBorder="0" applyAlignment="0" applyProtection="0"/>
    <xf numFmtId="0" fontId="212" fillId="105" borderId="0" applyNumberFormat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203" fontId="254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98" fontId="268" fillId="0" borderId="24">
      <protection hidden="1"/>
    </xf>
    <xf numFmtId="9" fontId="9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9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/>
    <xf numFmtId="203" fontId="206" fillId="0" borderId="0" applyFont="0" applyFill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205" fillId="0" borderId="0"/>
    <xf numFmtId="0" fontId="212" fillId="10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87" fontId="2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203" fontId="24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9" fontId="9" fillId="0" borderId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18" fillId="0" borderId="0" applyNumberFormat="0" applyFont="0" applyFill="0" applyBorder="0" applyAlignment="0" applyProtection="0"/>
    <xf numFmtId="0" fontId="251" fillId="9" borderId="79">
      <alignment horizontal="right" vertical="center"/>
    </xf>
    <xf numFmtId="0" fontId="9" fillId="0" borderId="0"/>
    <xf numFmtId="190" fontId="301" fillId="0" borderId="0" applyFont="0" applyFill="0" applyBorder="0" applyAlignment="0" applyProtection="0"/>
    <xf numFmtId="0" fontId="205" fillId="0" borderId="0"/>
    <xf numFmtId="44" fontId="2" fillId="0" borderId="0" applyFont="0" applyFill="0" applyBorder="0" applyAlignment="0" applyProtection="0"/>
    <xf numFmtId="0" fontId="2" fillId="0" borderId="0"/>
    <xf numFmtId="198" fontId="273" fillId="0" borderId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" fillId="0" borderId="0"/>
    <xf numFmtId="198" fontId="273" fillId="0" borderId="0"/>
    <xf numFmtId="0" fontId="9" fillId="0" borderId="0" applyNumberFormat="0" applyFill="0" applyBorder="0" applyAlignment="0" applyProtection="0"/>
    <xf numFmtId="0" fontId="205" fillId="0" borderId="0"/>
    <xf numFmtId="0" fontId="166" fillId="67" borderId="0" applyNumberFormat="0" applyBorder="0" applyAlignment="0" applyProtection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98" fontId="273" fillId="0" borderId="97" applyProtection="0"/>
    <xf numFmtId="0" fontId="9" fillId="0" borderId="0">
      <alignment vertical="top"/>
    </xf>
    <xf numFmtId="0" fontId="166" fillId="56" borderId="0" applyNumberFormat="0" applyBorder="0" applyAlignment="0" applyProtection="0"/>
    <xf numFmtId="217" fontId="9" fillId="0" borderId="0" applyFon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98" fontId="304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204" fontId="249" fillId="0" borderId="0" applyFill="0" applyBorder="0" applyAlignment="0" applyProtection="0"/>
    <xf numFmtId="2" fontId="273" fillId="0" borderId="0" applyProtection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166" fillId="95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4" fontId="273" fillId="0" borderId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0" fontId="205" fillId="0" borderId="0"/>
    <xf numFmtId="198" fontId="288" fillId="0" borderId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16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198" fontId="287" fillId="0" borderId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2" fillId="81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198" fontId="273" fillId="0" borderId="0"/>
    <xf numFmtId="0" fontId="205" fillId="0" borderId="0"/>
    <xf numFmtId="0" fontId="205" fillId="0" borderId="0"/>
    <xf numFmtId="191" fontId="301" fillId="0" borderId="0" applyFont="0" applyFill="0" applyBorder="0" applyAlignment="0" applyProtection="0"/>
    <xf numFmtId="0" fontId="9" fillId="0" borderId="0"/>
    <xf numFmtId="0" fontId="9" fillId="0" borderId="0"/>
    <xf numFmtId="0" fontId="206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7" fontId="305" fillId="0" borderId="0">
      <alignment horizontal="center"/>
    </xf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227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227" fontId="9" fillId="0" borderId="0" applyFont="0" applyFill="0" applyBorder="0" applyAlignment="0" applyProtection="0"/>
    <xf numFmtId="0" fontId="2" fillId="0" borderId="0"/>
    <xf numFmtId="0" fontId="9" fillId="0" borderId="0"/>
    <xf numFmtId="0" fontId="205" fillId="0" borderId="0"/>
    <xf numFmtId="0" fontId="205" fillId="0" borderId="0"/>
    <xf numFmtId="227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7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227" fontId="9" fillId="0" borderId="0" applyFont="0" applyFill="0" applyBorder="0" applyAlignment="0" applyProtection="0"/>
    <xf numFmtId="0" fontId="9" fillId="0" borderId="0"/>
    <xf numFmtId="224" fontId="254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12" fillId="131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227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210" fontId="9" fillId="0" borderId="0"/>
    <xf numFmtId="0" fontId="9" fillId="0" borderId="0"/>
    <xf numFmtId="0" fontId="9" fillId="0" borderId="0"/>
    <xf numFmtId="23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232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224" fontId="254" fillId="0" borderId="0" applyFont="0" applyFill="0" applyBorder="0" applyAlignment="0" applyProtection="0"/>
    <xf numFmtId="0" fontId="205" fillId="0" borderId="0"/>
    <xf numFmtId="0" fontId="2" fillId="0" borderId="0"/>
    <xf numFmtId="232" fontId="9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232" fontId="9" fillId="0" borderId="0" applyFont="0" applyFill="0" applyBorder="0" applyAlignment="0" applyProtection="0"/>
    <xf numFmtId="0" fontId="9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0" fontId="166" fillId="0" borderId="0" applyNumberFormat="0" applyFont="0" applyFill="0" applyBorder="0" applyAlignment="0" applyProtection="0"/>
    <xf numFmtId="0" fontId="252" fillId="9" borderId="0" applyNumberFormat="0" applyBorder="0" applyAlignment="0" applyProtection="0"/>
    <xf numFmtId="0" fontId="9" fillId="0" borderId="0" applyNumberFormat="0" applyFill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2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>
      <alignment vertical="top"/>
    </xf>
    <xf numFmtId="217" fontId="9" fillId="0" borderId="0" applyFon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209" fillId="0" borderId="0">
      <alignment vertical="center"/>
    </xf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198" fontId="212" fillId="107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2" fillId="0" borderId="0"/>
    <xf numFmtId="0" fontId="166" fillId="56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92" borderId="0" applyNumberFormat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 applyNumberFormat="0" applyFill="0" applyBorder="0" applyAlignment="0" applyProtection="0"/>
    <xf numFmtId="0" fontId="205" fillId="0" borderId="0"/>
    <xf numFmtId="196" fontId="307" fillId="116" borderId="79">
      <alignment horizontal="center" vertical="center"/>
    </xf>
    <xf numFmtId="0" fontId="205" fillId="0" borderId="0"/>
    <xf numFmtId="0" fontId="212" fillId="105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19" fontId="249" fillId="0" borderId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2" fillId="0" borderId="0"/>
    <xf numFmtId="0" fontId="9" fillId="0" borderId="0"/>
    <xf numFmtId="174" fontId="2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43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 applyNumberFormat="0" applyFill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>
      <alignment vertical="top"/>
    </xf>
    <xf numFmtId="0" fontId="205" fillId="0" borderId="0"/>
    <xf numFmtId="0" fontId="205" fillId="0" borderId="0"/>
    <xf numFmtId="0" fontId="166" fillId="56" borderId="0" applyNumberFormat="0" applyBorder="0" applyAlignment="0" applyProtection="0"/>
    <xf numFmtId="4" fontId="299" fillId="9" borderId="92" applyNumberFormat="0" applyProtection="0">
      <alignment vertical="center"/>
    </xf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>
      <alignment vertical="top"/>
    </xf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205" fillId="0" borderId="0"/>
    <xf numFmtId="196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>
      <alignment vertical="top"/>
    </xf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28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" fillId="46" borderId="0" applyNumberFormat="0" applyBorder="0" applyAlignment="0" applyProtection="0"/>
    <xf numFmtId="0" fontId="9" fillId="0" borderId="0">
      <alignment vertical="top"/>
    </xf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10" fillId="56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>
      <alignment vertical="top"/>
    </xf>
    <xf numFmtId="0" fontId="9" fillId="0" borderId="0" applyNumberFormat="0" applyFill="0" applyBorder="0" applyAlignment="0" applyProtection="0"/>
    <xf numFmtId="0" fontId="166" fillId="116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303" fillId="0" borderId="0" applyNumberFormat="0" applyFill="0" applyBorder="0" applyProtection="0">
      <alignment vertical="top"/>
    </xf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>
      <alignment vertical="top"/>
    </xf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72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29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22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4" fontId="209" fillId="0" borderId="0" applyProtection="0">
      <alignment vertical="center"/>
    </xf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205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218" fontId="9" fillId="0" borderId="0" applyFont="0" applyFill="0" applyBorder="0" applyAlignment="0" applyProtection="0"/>
    <xf numFmtId="165" fontId="251" fillId="9" borderId="79">
      <alignment horizontal="right" vertical="center" indent="1"/>
    </xf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251" fillId="9" borderId="79">
      <alignment horizontal="right" vertical="center" indent="1"/>
    </xf>
    <xf numFmtId="0" fontId="9" fillId="0" borderId="0"/>
    <xf numFmtId="0" fontId="205" fillId="0" borderId="0"/>
    <xf numFmtId="0" fontId="205" fillId="0" borderId="0"/>
    <xf numFmtId="0" fontId="2" fillId="0" borderId="0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173" fontId="251" fillId="9" borderId="79">
      <alignment horizontal="right" vertical="center" indent="1"/>
    </xf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115" borderId="0" applyNumberFormat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12" fillId="61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198" fontId="252" fillId="105" borderId="0" applyNumberFormat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228" fontId="258" fillId="0" borderId="0">
      <protection locked="0"/>
    </xf>
    <xf numFmtId="0" fontId="20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1" fontId="298" fillId="0" borderId="0" applyNumberFormat="0" applyFill="0" applyBorder="0" applyAlignment="0" applyProtection="0">
      <alignment horizontal="center" vertical="top"/>
    </xf>
    <xf numFmtId="0" fontId="205" fillId="0" borderId="0"/>
    <xf numFmtId="233" fontId="9" fillId="0" borderId="0" applyFont="0" applyFill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230" fontId="20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0" fontId="166" fillId="65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251" fillId="9" borderId="79">
      <alignment horizontal="right" vertical="center"/>
    </xf>
    <xf numFmtId="42" fontId="166" fillId="0" borderId="0" applyFont="0" applyFill="0" applyBorder="0" applyAlignment="0" applyProtection="0"/>
    <xf numFmtId="0" fontId="9" fillId="0" borderId="0"/>
    <xf numFmtId="0" fontId="9" fillId="0" borderId="0">
      <alignment vertical="top"/>
    </xf>
    <xf numFmtId="0" fontId="9" fillId="0" borderId="0"/>
    <xf numFmtId="206" fontId="9" fillId="0" borderId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43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198" fontId="269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2" fillId="81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280" fillId="0" borderId="0" applyNumberFormat="0" applyFill="0" applyBorder="0" applyAlignment="0" applyProtection="0"/>
    <xf numFmtId="0" fontId="9" fillId="0" borderId="0"/>
    <xf numFmtId="0" fontId="9" fillId="0" borderId="0"/>
    <xf numFmtId="198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5" fillId="132" borderId="0" applyNumberFormat="0" applyBorder="0" applyAlignment="0" applyProtection="0"/>
    <xf numFmtId="0" fontId="166" fillId="108" borderId="0" applyNumberFormat="0" applyBorder="0" applyAlignment="0" applyProtection="0"/>
    <xf numFmtId="43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98" fontId="166" fillId="67" borderId="0" applyNumberFormat="0" applyBorder="0" applyAlignment="0" applyProtection="0"/>
    <xf numFmtId="194" fontId="225" fillId="0" borderId="0"/>
    <xf numFmtId="0" fontId="212" fillId="11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61" borderId="0" applyNumberFormat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57" fillId="0" borderId="0" applyNumberFormat="0" applyFont="0" applyFill="0" applyBorder="0" applyAlignment="0" applyProtection="0">
      <alignment vertical="top"/>
    </xf>
    <xf numFmtId="0" fontId="212" fillId="131" borderId="0" applyNumberFormat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205" fillId="0" borderId="0"/>
    <xf numFmtId="0" fontId="9" fillId="0" borderId="0" applyNumberFormat="0" applyFill="0" applyBorder="0" applyAlignment="0" applyProtection="0"/>
    <xf numFmtId="0" fontId="259" fillId="134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212" fillId="92" borderId="0" applyNumberFormat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25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12" fillId="131" borderId="0" applyNumberFormat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315" fillId="95" borderId="83" applyNumberFormat="0" applyAlignment="0" applyProtection="0"/>
    <xf numFmtId="0" fontId="205" fillId="0" borderId="0"/>
    <xf numFmtId="0" fontId="205" fillId="0" borderId="0"/>
    <xf numFmtId="198" fontId="166" fillId="116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196" fontId="25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66" fillId="56" borderId="0" applyNumberFormat="0" applyBorder="0" applyAlignment="0" applyProtection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9" fillId="0" borderId="0"/>
    <xf numFmtId="198" fontId="166" fillId="116" borderId="0" applyNumberFormat="0" applyBorder="0" applyAlignment="0" applyProtection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252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166" fillId="108" borderId="0" applyNumberFormat="0" applyBorder="0" applyAlignment="0" applyProtection="0"/>
    <xf numFmtId="17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1" fontId="300" fillId="138" borderId="25" applyNumberFormat="0" applyBorder="0" applyAlignment="0">
      <alignment horizontal="center" vertical="top" wrapText="1"/>
      <protection hidden="1"/>
    </xf>
    <xf numFmtId="0" fontId="9" fillId="0" borderId="0"/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166" fillId="105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103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0" fontId="166" fillId="116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41" fontId="20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212" fillId="131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4" fillId="0" borderId="0" applyNumberFormat="0" applyFill="0" applyBorder="0" applyAlignment="0" applyProtection="0"/>
    <xf numFmtId="0" fontId="166" fillId="103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267" fillId="116" borderId="81" applyNumberFormat="0" applyAlignment="0" applyProtection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2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29" fillId="0" borderId="0"/>
    <xf numFmtId="0" fontId="9" fillId="0" borderId="0"/>
    <xf numFmtId="0" fontId="9" fillId="0" borderId="0"/>
    <xf numFmtId="0" fontId="22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4" fontId="262" fillId="9" borderId="79">
      <alignment horizontal="right" vertical="center" indent="1"/>
    </xf>
    <xf numFmtId="0" fontId="9" fillId="0" borderId="0"/>
    <xf numFmtId="0" fontId="9" fillId="0" borderId="0"/>
    <xf numFmtId="0" fontId="166" fillId="115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212" fillId="144" borderId="0" applyNumberFormat="0" applyBorder="0" applyAlignment="0" applyProtection="0"/>
    <xf numFmtId="164" fontId="166" fillId="0" borderId="0" applyFont="0" applyFill="0" applyBorder="0" applyAlignment="0" applyProtection="0"/>
    <xf numFmtId="22" fontId="9" fillId="0" borderId="0" applyFont="0" applyFill="0" applyBorder="0" applyAlignment="0" applyProtection="0">
      <alignment wrapText="1"/>
    </xf>
    <xf numFmtId="0" fontId="22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218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2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12" fillId="105" borderId="0" applyNumberFormat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29" fillId="0" borderId="0"/>
    <xf numFmtId="0" fontId="2" fillId="0" borderId="0"/>
    <xf numFmtId="0" fontId="9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203" fontId="254" fillId="0" borderId="0" applyFon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21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>
      <alignment vertical="top"/>
    </xf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>
      <alignment vertical="top"/>
    </xf>
    <xf numFmtId="0" fontId="205" fillId="0" borderId="0"/>
    <xf numFmtId="0" fontId="9" fillId="0" borderId="0"/>
    <xf numFmtId="0" fontId="9" fillId="0" borderId="0"/>
    <xf numFmtId="0" fontId="9" fillId="0" borderId="0">
      <alignment vertical="top"/>
    </xf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206" fontId="9" fillId="0" borderId="0" applyFont="0" applyFill="0" applyBorder="0" applyAlignment="0" applyProtection="0"/>
    <xf numFmtId="224" fontId="20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42" fontId="9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12" fillId="116" borderId="0" applyNumberFormat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203" fontId="254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 applyNumberFormat="0" applyFill="0" applyBorder="0" applyAlignment="0" applyProtection="0"/>
    <xf numFmtId="0" fontId="205" fillId="0" borderId="0"/>
    <xf numFmtId="0" fontId="22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311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98" fontId="291" fillId="0" borderId="24" applyNumberFormat="0" applyFill="0" applyBorder="0" applyAlignment="0" applyProtection="0">
      <protection hidden="1"/>
    </xf>
    <xf numFmtId="0" fontId="166" fillId="147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2" fillId="0" borderId="0"/>
    <xf numFmtId="206" fontId="9" fillId="0" borderId="0" applyFont="0" applyFill="0" applyBorder="0" applyAlignment="0" applyProtection="0"/>
    <xf numFmtId="0" fontId="9" fillId="0" borderId="0">
      <alignment vertical="top"/>
    </xf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206" fontId="9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vertical="top"/>
    </xf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206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115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73" fontId="262" fillId="9" borderId="79">
      <alignment horizontal="right" vertical="center" indent="1"/>
    </xf>
    <xf numFmtId="0" fontId="9" fillId="0" borderId="0"/>
    <xf numFmtId="0" fontId="9" fillId="0" borderId="0"/>
    <xf numFmtId="0" fontId="166" fillId="115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9" fillId="0" borderId="0"/>
    <xf numFmtId="201" fontId="262" fillId="9" borderId="79">
      <alignment horizontal="right" vertical="center" indent="1"/>
    </xf>
    <xf numFmtId="0" fontId="9" fillId="0" borderId="0"/>
    <xf numFmtId="0" fontId="9" fillId="0" borderId="0"/>
    <xf numFmtId="0" fontId="166" fillId="115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2" fontId="166" fillId="0" borderId="0" applyFont="0" applyFill="0" applyBorder="0" applyAlignment="0" applyProtection="0"/>
    <xf numFmtId="196" fontId="304" fillId="0" borderId="0" applyNumberFormat="0" applyFill="0" applyBorder="0" applyAlignment="0" applyProtection="0">
      <alignment vertical="top"/>
      <protection locked="0"/>
    </xf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21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218" fontId="9" fillId="0" borderId="0" applyFont="0" applyFill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42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10" fillId="67" borderId="0" applyNumberFormat="0" applyBorder="0" applyAlignment="0" applyProtection="0"/>
    <xf numFmtId="0" fontId="9" fillId="0" borderId="0" applyNumberFormat="0" applyFill="0" applyBorder="0" applyAlignment="0" applyProtection="0"/>
    <xf numFmtId="233" fontId="9" fillId="0" borderId="0" applyFont="0" applyFill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9" fillId="128" borderId="0" applyNumberFormat="0" applyFont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23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23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233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210" fillId="58" borderId="0" applyNumberFormat="0" applyBorder="0" applyAlignment="0" applyProtection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320" fillId="0" borderId="0" applyNumberFormat="0" applyFill="0" applyBorder="0" applyProtection="0">
      <alignment horizontal="centerContinuous"/>
    </xf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166" fillId="67" borderId="0" applyNumberFormat="0" applyBorder="0" applyAlignment="0" applyProtection="0"/>
    <xf numFmtId="165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0" fontId="205" fillId="0" borderId="0"/>
    <xf numFmtId="0" fontId="9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198" fontId="166" fillId="56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210" fillId="56" borderId="0" applyNumberFormat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28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9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 applyNumberFormat="0" applyFill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12" fillId="92" borderId="0" applyNumberFormat="0" applyBorder="0" applyAlignment="0" applyProtection="0"/>
    <xf numFmtId="0" fontId="9" fillId="0" borderId="0"/>
    <xf numFmtId="0" fontId="205" fillId="0" borderId="0"/>
    <xf numFmtId="0" fontId="280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12" fillId="122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80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128" borderId="0" applyNumberFormat="0" applyFont="0" applyAlignment="0" applyProtection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9" fillId="128" borderId="0" applyNumberFormat="0" applyFon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9" fillId="128" borderId="0" applyNumberFormat="0" applyFont="0" applyAlignment="0" applyProtection="0"/>
    <xf numFmtId="198" fontId="166" fillId="10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12" fillId="128" borderId="0" applyNumberFormat="0" applyBorder="0" applyAlignment="0" applyProtection="0"/>
    <xf numFmtId="0" fontId="9" fillId="128" borderId="0" applyNumberFormat="0" applyFont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56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98" fontId="273" fillId="0" borderId="97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246" fontId="254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205" fillId="0" borderId="0"/>
    <xf numFmtId="0" fontId="9" fillId="0" borderId="0" applyNumberFormat="0" applyFill="0" applyBorder="0" applyAlignment="0" applyProtection="0"/>
    <xf numFmtId="0" fontId="166" fillId="92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164" fontId="63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94" fillId="142" borderId="92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 applyNumberFormat="0" applyFill="0" applyBorder="0" applyAlignment="0" applyProtection="0"/>
    <xf numFmtId="198" fontId="212" fillId="60" borderId="0" applyNumberFormat="0" applyBorder="0" applyAlignment="0" applyProtection="0"/>
    <xf numFmtId="215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238" fillId="116" borderId="81" applyNumberFormat="0" applyAlignment="0" applyProtection="0"/>
    <xf numFmtId="0" fontId="9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224" fontId="249" fillId="0" borderId="0" applyFill="0" applyBorder="0" applyAlignment="0" applyProtection="0"/>
    <xf numFmtId="0" fontId="9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6" fillId="0" borderId="0"/>
    <xf numFmtId="0" fontId="212" fillId="116" borderId="0" applyNumberFormat="0" applyBorder="0" applyAlignment="0" applyProtection="0"/>
    <xf numFmtId="0" fontId="9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96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210" fillId="56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" fontId="210" fillId="0" borderId="0" applyFont="0" applyFill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164" fontId="63" fillId="0" borderId="0" applyFont="0" applyFill="0" applyBorder="0" applyAlignment="0" applyProtection="0"/>
    <xf numFmtId="43" fontId="205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166" fillId="92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0" fontId="212" fillId="116" borderId="0" applyNumberFormat="0" applyBorder="0" applyAlignment="0" applyProtection="0"/>
    <xf numFmtId="0" fontId="311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205" fillId="0" borderId="0"/>
    <xf numFmtId="0" fontId="210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166" fillId="65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" fillId="0" borderId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196" fontId="259" fillId="134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224" fontId="254" fillId="0" borderId="0" applyFont="0" applyFill="0" applyBorder="0" applyAlignment="0" applyProtection="0"/>
    <xf numFmtId="0" fontId="2" fillId="8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103" borderId="0" applyNumberFormat="0" applyBorder="0" applyAlignment="0" applyProtection="0"/>
    <xf numFmtId="0" fontId="9" fillId="0" borderId="0"/>
    <xf numFmtId="224" fontId="254" fillId="0" borderId="0" applyFont="0" applyFill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198" fontId="166" fillId="115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63" fillId="0" borderId="0"/>
    <xf numFmtId="0" fontId="166" fillId="108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198" fontId="295" fillId="108" borderId="0" applyNumberFormat="0" applyBorder="0" applyAlignment="0" applyProtection="0"/>
    <xf numFmtId="0" fontId="166" fillId="108" borderId="0" applyNumberFormat="0" applyBorder="0" applyAlignment="0" applyProtection="0"/>
    <xf numFmtId="0" fontId="204" fillId="0" borderId="0" applyNumberFormat="0" applyFill="0" applyBorder="0" applyAlignment="0" applyProtection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95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198" fontId="252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196" fontId="261" fillId="0" borderId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166" fillId="61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52" fillId="92" borderId="0" applyNumberFormat="0" applyBorder="0" applyAlignment="0" applyProtection="0"/>
    <xf numFmtId="0" fontId="166" fillId="58" borderId="0" applyNumberFormat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5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198" fontId="256" fillId="0" borderId="0" applyNumberFormat="0" applyFill="0" applyBorder="0" applyAlignment="0" applyProtection="0">
      <alignment vertical="top"/>
      <protection locked="0"/>
    </xf>
    <xf numFmtId="164" fontId="166" fillId="0" borderId="0" applyFont="0" applyFill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81" fillId="120" borderId="87" applyNumberFormat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 applyNumberFormat="0" applyFill="0" applyBorder="0" applyAlignment="0" applyProtection="0"/>
    <xf numFmtId="0" fontId="2" fillId="71" borderId="75" applyNumberFormat="0" applyFont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4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66" fillId="5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215" fontId="9" fillId="0" borderId="0" applyFont="0" applyFill="0" applyBorder="0" applyAlignment="0" applyProtection="0"/>
    <xf numFmtId="0" fontId="9" fillId="0" borderId="0"/>
    <xf numFmtId="0" fontId="2" fillId="0" borderId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215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208" fontId="9" fillId="0" borderId="0" applyFont="0" applyFill="0" applyBorder="0" applyProtection="0">
      <alignment horizontal="right"/>
    </xf>
    <xf numFmtId="208" fontId="9" fillId="0" borderId="0" applyFont="0" applyFill="0" applyBorder="0" applyProtection="0">
      <alignment horizontal="right"/>
    </xf>
    <xf numFmtId="0" fontId="9" fillId="0" borderId="0"/>
    <xf numFmtId="0" fontId="2" fillId="0" borderId="0"/>
    <xf numFmtId="208" fontId="9" fillId="0" borderId="0" applyFont="0" applyFill="0" applyBorder="0" applyProtection="0">
      <alignment horizontal="right"/>
    </xf>
    <xf numFmtId="0" fontId="205" fillId="0" borderId="0"/>
    <xf numFmtId="43" fontId="9" fillId="0" borderId="0" applyFont="0" applyFill="0" applyBorder="0" applyAlignment="0" applyProtection="0"/>
    <xf numFmtId="0" fontId="2" fillId="0" borderId="0"/>
    <xf numFmtId="208" fontId="9" fillId="0" borderId="0" applyFont="0" applyFill="0" applyBorder="0" applyProtection="0">
      <alignment horizontal="right"/>
    </xf>
    <xf numFmtId="0" fontId="205" fillId="0" borderId="0"/>
    <xf numFmtId="208" fontId="9" fillId="0" borderId="0" applyFont="0" applyFill="0" applyBorder="0" applyProtection="0">
      <alignment horizontal="right"/>
    </xf>
    <xf numFmtId="0" fontId="212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105" borderId="84" applyNumberFormat="0" applyFont="0" applyAlignment="0" applyProtection="0"/>
    <xf numFmtId="0" fontId="212" fillId="116" borderId="0" applyNumberFormat="0" applyBorder="0" applyAlignment="0" applyProtection="0"/>
    <xf numFmtId="0" fontId="205" fillId="0" borderId="0"/>
    <xf numFmtId="208" fontId="9" fillId="0" borderId="0" applyFont="0" applyFill="0" applyBorder="0" applyProtection="0">
      <alignment horizontal="right"/>
    </xf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198" fontId="205" fillId="0" borderId="0"/>
    <xf numFmtId="198" fontId="205" fillId="0" borderId="0"/>
    <xf numFmtId="164" fontId="166" fillId="0" borderId="0" applyFont="0" applyFill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" fillId="81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36" fillId="0" borderId="0" applyNumberFormat="0" applyFont="0" applyFill="0" applyBorder="0" applyAlignment="0" applyProtection="0">
      <alignment horizontal="left" vertical="top"/>
    </xf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38" fontId="323" fillId="0" borderId="0" applyFill="0" applyBorder="0" applyAlignment="0">
      <protection locked="0"/>
    </xf>
    <xf numFmtId="0" fontId="205" fillId="0" borderId="0"/>
    <xf numFmtId="0" fontId="166" fillId="5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0" borderId="0" applyNumberFormat="0" applyFont="0" applyFill="0" applyBorder="0" applyAlignment="0" applyProtection="0"/>
    <xf numFmtId="196" fontId="236" fillId="0" borderId="0" applyNumberFormat="0" applyFont="0" applyFill="0" applyBorder="0" applyAlignment="0" applyProtection="0">
      <alignment horizontal="left" vertical="top"/>
    </xf>
    <xf numFmtId="0" fontId="204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198" fontId="206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166" fillId="108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 applyNumberFormat="0" applyFill="0" applyBorder="0" applyAlignment="0" applyProtection="0"/>
    <xf numFmtId="5" fontId="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96" fontId="236" fillId="0" borderId="0" applyNumberFormat="0" applyFont="0" applyFill="0" applyBorder="0" applyAlignment="0" applyProtection="0">
      <alignment horizontal="left" vertical="top"/>
    </xf>
    <xf numFmtId="0" fontId="9" fillId="0" borderId="0"/>
    <xf numFmtId="0" fontId="9" fillId="0" borderId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0" fontId="261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166" fillId="67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303" fillId="0" borderId="0" applyNumberFormat="0" applyFill="0" applyBorder="0" applyProtection="0">
      <alignment vertical="top"/>
    </xf>
    <xf numFmtId="0" fontId="303" fillId="0" borderId="0" applyNumberFormat="0" applyFill="0" applyBorder="0" applyProtection="0">
      <alignment vertical="top"/>
    </xf>
    <xf numFmtId="0" fontId="303" fillId="0" borderId="0" applyNumberFormat="0" applyFill="0" applyBorder="0" applyProtection="0">
      <alignment vertical="top"/>
    </xf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303" fillId="0" borderId="0" applyNumberFormat="0" applyFill="0" applyBorder="0" applyProtection="0">
      <alignment vertical="top"/>
    </xf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324" fillId="0" borderId="101" applyNumberFormat="0" applyFill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63" fillId="0" borderId="102" applyNumberFormat="0" applyFill="0" applyProtection="0">
      <alignment horizontal="center"/>
    </xf>
    <xf numFmtId="0" fontId="166" fillId="0" borderId="0" applyNumberFormat="0" applyFont="0" applyFill="0" applyBorder="0" applyAlignment="0" applyProtection="0"/>
    <xf numFmtId="196" fontId="236" fillId="0" borderId="0" applyNumberFormat="0" applyFont="0" applyFill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198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198" fontId="9" fillId="0" borderId="0"/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196" fontId="9" fillId="0" borderId="0"/>
    <xf numFmtId="0" fontId="236" fillId="0" borderId="0" applyNumberFormat="0" applyFont="0" applyFill="0" applyBorder="0" applyAlignment="0" applyProtection="0">
      <alignment vertical="top"/>
    </xf>
    <xf numFmtId="0" fontId="212" fillId="13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224" fontId="254" fillId="0" borderId="0" applyFont="0" applyFill="0" applyBorder="0" applyAlignment="0" applyProtection="0"/>
    <xf numFmtId="0" fontId="166" fillId="145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5" borderId="0" applyNumberFormat="0" applyBorder="0" applyAlignment="0" applyProtection="0"/>
    <xf numFmtId="224" fontId="20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43" fontId="309" fillId="0" borderId="0"/>
    <xf numFmtId="0" fontId="205" fillId="0" borderId="0"/>
    <xf numFmtId="0" fontId="205" fillId="0" borderId="0"/>
    <xf numFmtId="203" fontId="254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203" fontId="206" fillId="0" borderId="0" applyFont="0" applyFill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203" fontId="25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203" fontId="254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210" fillId="116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164" fontId="2" fillId="0" borderId="0" applyFont="0" applyFill="0" applyBorder="0" applyAlignment="0" applyProtection="0"/>
    <xf numFmtId="43" fontId="205" fillId="0" borderId="0" applyFont="0" applyFill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2" fillId="78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" fillId="0" borderId="0"/>
    <xf numFmtId="0" fontId="166" fillId="108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2" fillId="0" borderId="0"/>
    <xf numFmtId="0" fontId="204" fillId="0" borderId="0" applyNumberFormat="0" applyFill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43" fontId="9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92" borderId="0" applyNumberFormat="0" applyBorder="0" applyAlignment="0" applyProtection="0"/>
    <xf numFmtId="0" fontId="212" fillId="107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36" fillId="0" borderId="0" applyNumberFormat="0" applyFont="0" applyFill="0" applyBorder="0" applyAlignment="0" applyProtection="0">
      <alignment horizontal="left" vertical="top"/>
    </xf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81" borderId="0" applyNumberFormat="0" applyBorder="0" applyAlignment="0" applyProtection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43" fontId="9" fillId="0" borderId="0" applyFon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103" borderId="0" applyNumberFormat="0" applyBorder="0" applyAlignment="0" applyProtection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" fillId="77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103" borderId="0" applyNumberFormat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67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59" fillId="150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196" fontId="259" fillId="150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205" fillId="0" borderId="0"/>
    <xf numFmtId="0" fontId="252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259" fillId="134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196" fontId="259" fillId="134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204" fontId="249" fillId="0" borderId="0" applyFill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" fillId="0" borderId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9" fillId="0" borderId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198" fontId="166" fillId="67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12" fillId="131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" fillId="0" borderId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12" fillId="131" borderId="0" applyNumberFormat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198" fontId="166" fillId="67" borderId="0" applyNumberFormat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12" fillId="131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12" fillId="131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" fillId="0" borderId="0"/>
    <xf numFmtId="0" fontId="166" fillId="14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" fillId="0" borderId="0"/>
    <xf numFmtId="0" fontId="2" fillId="7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198" fontId="252" fillId="92" borderId="0" applyNumberFormat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166" fillId="13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212" fillId="131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2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252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12" fillId="131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198" fontId="166" fillId="5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96" fontId="236" fillId="0" borderId="0" applyNumberFormat="0" applyFont="0" applyFill="0" applyBorder="0" applyAlignment="0" applyProtection="0">
      <alignment vertical="top"/>
    </xf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" fillId="0" borderId="0"/>
    <xf numFmtId="0" fontId="212" fillId="131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73" fillId="0" borderId="97" applyProtection="0"/>
    <xf numFmtId="0" fontId="2" fillId="0" borderId="0"/>
    <xf numFmtId="0" fontId="212" fillId="131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96" fontId="273" fillId="0" borderId="97" applyProtection="0"/>
    <xf numFmtId="0" fontId="2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212" fillId="107" borderId="0" applyNumberFormat="0" applyBorder="0" applyAlignment="0" applyProtection="0"/>
    <xf numFmtId="0" fontId="9" fillId="0" borderId="0"/>
    <xf numFmtId="198" fontId="252" fillId="65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3" fontId="9" fillId="0" borderId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198" fontId="255" fillId="58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55" fillId="58" borderId="0" applyNumberFormat="0" applyBorder="0" applyAlignment="0" applyProtection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9" fillId="0" borderId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96" fontId="257" fillId="0" borderId="0" applyNumberFormat="0" applyFont="0" applyFill="0" applyBorder="0" applyAlignment="0" applyProtection="0">
      <alignment vertical="top"/>
    </xf>
    <xf numFmtId="0" fontId="166" fillId="56" borderId="0" applyNumberFormat="0" applyBorder="0" applyAlignment="0" applyProtection="0"/>
    <xf numFmtId="0" fontId="2" fillId="71" borderId="75" applyNumberFormat="0" applyFont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25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56" borderId="0" applyNumberFormat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220" fontId="63" fillId="0" borderId="0"/>
    <xf numFmtId="0" fontId="9" fillId="0" borderId="0"/>
    <xf numFmtId="0" fontId="9" fillId="0" borderId="0"/>
    <xf numFmtId="230" fontId="20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196" fontId="216" fillId="0" borderId="0" applyNumberFormat="0" applyFill="0" applyBorder="0" applyAlignment="0" applyProtection="0"/>
    <xf numFmtId="0" fontId="205" fillId="0" borderId="0"/>
    <xf numFmtId="0" fontId="205" fillId="0" borderId="0"/>
    <xf numFmtId="0" fontId="212" fillId="122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198" fontId="245" fillId="0" borderId="91" applyNumberFormat="0" applyFill="0" applyAlignment="0" applyProtection="0"/>
    <xf numFmtId="0" fontId="9" fillId="0" borderId="0"/>
    <xf numFmtId="0" fontId="9" fillId="0" borderId="0"/>
    <xf numFmtId="0" fontId="205" fillId="0" borderId="0"/>
    <xf numFmtId="0" fontId="166" fillId="56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198" fontId="226" fillId="0" borderId="90" applyNumberFormat="0" applyFill="0" applyAlignment="0" applyProtection="0"/>
    <xf numFmtId="0" fontId="205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52" fillId="65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57" fillId="0" borderId="0" applyNumberFormat="0" applyFont="0" applyFill="0" applyBorder="0" applyAlignment="0" applyProtection="0">
      <alignment vertical="top"/>
    </xf>
    <xf numFmtId="0" fontId="212" fillId="131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96" fontId="257" fillId="0" borderId="0" applyNumberFormat="0" applyFont="0" applyFill="0" applyBorder="0" applyAlignment="0" applyProtection="0">
      <alignment vertical="top"/>
    </xf>
    <xf numFmtId="0" fontId="166" fillId="5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2" fillId="0" borderId="0" applyFont="0" applyFill="0" applyBorder="0" applyAlignment="0" applyProtection="0"/>
    <xf numFmtId="198" fontId="9" fillId="0" borderId="0"/>
    <xf numFmtId="0" fontId="2" fillId="0" borderId="0"/>
    <xf numFmtId="164" fontId="166" fillId="0" borderId="0" applyFont="0" applyFill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12" fillId="131" borderId="0" applyNumberFormat="0" applyBorder="0" applyAlignment="0" applyProtection="0"/>
    <xf numFmtId="0" fontId="212" fillId="131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36" fillId="0" borderId="0" applyNumberFormat="0" applyFont="0" applyFill="0" applyBorder="0" applyAlignment="0" applyProtection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" fillId="0" borderId="0"/>
    <xf numFmtId="0" fontId="166" fillId="56" borderId="0" applyNumberFormat="0" applyBorder="0" applyAlignment="0" applyProtection="0"/>
    <xf numFmtId="198" fontId="259" fillId="134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" fillId="0" borderId="0"/>
    <xf numFmtId="0" fontId="212" fillId="131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198" fontId="166" fillId="92" borderId="0" applyNumberFormat="0" applyBorder="0" applyAlignment="0" applyProtection="0"/>
    <xf numFmtId="0" fontId="205" fillId="0" borderId="0"/>
    <xf numFmtId="0" fontId="205" fillId="0" borderId="0"/>
    <xf numFmtId="0" fontId="2" fillId="0" borderId="0"/>
    <xf numFmtId="0" fontId="9" fillId="0" borderId="0"/>
    <xf numFmtId="0" fontId="166" fillId="56" borderId="0" applyNumberFormat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12" fillId="92" borderId="0" applyNumberFormat="0" applyBorder="0" applyAlignment="0" applyProtection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9" fillId="0" borderId="0"/>
    <xf numFmtId="0" fontId="205" fillId="0" borderId="0"/>
    <xf numFmtId="0" fontId="166" fillId="92" borderId="0" applyNumberFormat="0" applyBorder="0" applyAlignment="0" applyProtection="0"/>
    <xf numFmtId="0" fontId="166" fillId="56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9" fillId="0" borderId="0"/>
    <xf numFmtId="198" fontId="252" fillId="9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166" fillId="0" borderId="0" applyNumberFormat="0" applyFont="0" applyFill="0" applyBorder="0" applyAlignment="0" applyProtection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205" fillId="0" borderId="0"/>
    <xf numFmtId="0" fontId="205" fillId="0" borderId="0"/>
    <xf numFmtId="0" fontId="166" fillId="56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174" fontId="2" fillId="0" borderId="0" applyFont="0" applyFill="0" applyBorder="0" applyAlignment="0" applyProtection="0"/>
    <xf numFmtId="0" fontId="205" fillId="0" borderId="0"/>
    <xf numFmtId="194" fontId="63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230" fontId="254" fillId="0" borderId="0" applyFon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209" fontId="9" fillId="0" borderId="0">
      <protection locked="0"/>
    </xf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205" fillId="0" borderId="0"/>
    <xf numFmtId="0" fontId="166" fillId="61" borderId="0" applyNumberFormat="0" applyBorder="0" applyAlignment="0" applyProtection="0"/>
    <xf numFmtId="0" fontId="9" fillId="0" borderId="0"/>
    <xf numFmtId="0" fontId="2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12" fillId="61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2" fillId="0" borderId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2" fillId="0" borderId="0"/>
    <xf numFmtId="0" fontId="2" fillId="85" borderId="0" applyNumberFormat="0" applyBorder="0" applyAlignment="0" applyProtection="0"/>
    <xf numFmtId="0" fontId="166" fillId="108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108" borderId="0" applyNumberFormat="0" applyBorder="0" applyAlignment="0" applyProtection="0"/>
    <xf numFmtId="0" fontId="166" fillId="65" borderId="0" applyNumberFormat="0" applyBorder="0" applyAlignment="0" applyProtection="0"/>
    <xf numFmtId="0" fontId="166" fillId="92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108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198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98" fontId="166" fillId="108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108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198" fontId="166" fillId="65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188" fontId="63" fillId="0" borderId="0"/>
    <xf numFmtId="0" fontId="9" fillId="0" borderId="0"/>
    <xf numFmtId="42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196" fontId="28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5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2" fontId="9" fillId="0" borderId="0" applyFont="0" applyFill="0" applyBorder="0" applyAlignment="0" applyProtection="0"/>
    <xf numFmtId="0" fontId="166" fillId="108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3" fontId="9" fillId="0" borderId="0" applyFill="0" applyBorder="0" applyAlignment="0" applyProtection="0"/>
    <xf numFmtId="164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3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10" fillId="108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205" fillId="0" borderId="0"/>
    <xf numFmtId="0" fontId="210" fillId="10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12" fillId="116" borderId="0" applyNumberFormat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10" fillId="108" borderId="0" applyNumberFormat="0" applyBorder="0" applyAlignment="0" applyProtection="0"/>
    <xf numFmtId="229" fontId="210" fillId="0" borderId="0" applyFont="0" applyFill="0" applyBorder="0" applyAlignment="0" applyProtection="0">
      <alignment vertical="top"/>
    </xf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49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52" fillId="10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115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65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198" fontId="252" fillId="128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252" fillId="128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12" fillId="116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166" fillId="145" borderId="0" applyNumberFormat="0" applyBorder="0" applyAlignment="0" applyProtection="0"/>
    <xf numFmtId="0" fontId="204" fillId="0" borderId="0" applyNumberForma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2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0" fontId="212" fillId="58" borderId="0" applyNumberFormat="0" applyBorder="0" applyAlignment="0" applyProtection="0"/>
    <xf numFmtId="42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65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10" fillId="103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5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52" fillId="12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12" fillId="153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2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43" fontId="2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98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12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12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61" borderId="0" applyNumberFormat="0" applyBorder="0" applyAlignment="0" applyProtection="0"/>
    <xf numFmtId="198" fontId="252" fillId="108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52" fillId="108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" fillId="45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2" fillId="0" borderId="0"/>
    <xf numFmtId="0" fontId="212" fillId="11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103" borderId="0" applyNumberFormat="0" applyBorder="0" applyAlignment="0" applyProtection="0"/>
    <xf numFmtId="219" fontId="249" fillId="0" borderId="0" applyFill="0" applyBorder="0" applyAlignment="0" applyProtection="0"/>
    <xf numFmtId="0" fontId="9" fillId="135" borderId="96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" fillId="51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96" fontId="9" fillId="9" borderId="65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5" fontId="278" fillId="0" borderId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198" fontId="252" fillId="108" borderId="0" applyNumberFormat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98" fontId="166" fillId="58" borderId="0" applyNumberFormat="0" applyBorder="0" applyAlignment="0" applyProtection="0"/>
    <xf numFmtId="0" fontId="205" fillId="0" borderId="0"/>
    <xf numFmtId="0" fontId="212" fillId="116" borderId="0" applyNumberFormat="0" applyBorder="0" applyAlignment="0" applyProtection="0"/>
    <xf numFmtId="204" fontId="249" fillId="0" borderId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9" fillId="0" borderId="0"/>
    <xf numFmtId="198" fontId="252" fillId="116" borderId="0" applyNumberFormat="0" applyBorder="0" applyAlignment="0" applyProtection="0"/>
    <xf numFmtId="0" fontId="2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252" fillId="116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212" fillId="116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3" fontId="9" fillId="0" borderId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" fillId="0" borderId="0"/>
    <xf numFmtId="0" fontId="166" fillId="65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2" fillId="0" borderId="0"/>
    <xf numFmtId="0" fontId="2" fillId="70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247" fontId="293" fillId="0" borderId="0">
      <protection locked="0"/>
    </xf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115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15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65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3" borderId="0" applyNumberFormat="0" applyBorder="0" applyAlignment="0" applyProtection="0"/>
    <xf numFmtId="0" fontId="166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115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5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52" fillId="108" borderId="0" applyNumberFormat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252" fillId="103" borderId="0" applyNumberFormat="0" applyBorder="0" applyAlignment="0" applyProtection="0"/>
    <xf numFmtId="0" fontId="205" fillId="0" borderId="0"/>
    <xf numFmtId="0" fontId="205" fillId="0" borderId="0"/>
    <xf numFmtId="194" fontId="225" fillId="0" borderId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65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74" fontId="2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212" fillId="58" borderId="0" applyNumberFormat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65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12" fillId="116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98" fontId="166" fillId="103" borderId="0" applyNumberFormat="0" applyBorder="0" applyAlignment="0" applyProtection="0"/>
    <xf numFmtId="198" fontId="330" fillId="0" borderId="0"/>
    <xf numFmtId="0" fontId="166" fillId="108" borderId="0" applyNumberFormat="0" applyBorder="0" applyAlignment="0" applyProtection="0"/>
    <xf numFmtId="187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198" fontId="252" fillId="95" borderId="0" applyNumberFormat="0" applyBorder="0" applyAlignment="0" applyProtection="0"/>
    <xf numFmtId="0" fontId="9" fillId="0" borderId="0"/>
    <xf numFmtId="196" fontId="261" fillId="0" borderId="0"/>
    <xf numFmtId="0" fontId="166" fillId="108" borderId="0" applyNumberFormat="0" applyBorder="0" applyAlignment="0" applyProtection="0"/>
    <xf numFmtId="0" fontId="252" fillId="95" borderId="0" applyNumberFormat="0" applyBorder="0" applyAlignment="0" applyProtection="0"/>
    <xf numFmtId="0" fontId="205" fillId="0" borderId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108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198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108" borderId="0" applyNumberFormat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10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12" fillId="58" borderId="0" applyNumberFormat="0" applyBorder="0" applyAlignment="0" applyProtection="0"/>
    <xf numFmtId="0" fontId="9" fillId="0" borderId="0"/>
    <xf numFmtId="0" fontId="9" fillId="0" borderId="0"/>
    <xf numFmtId="0" fontId="166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" fillId="0" borderId="0"/>
    <xf numFmtId="0" fontId="166" fillId="108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166" fillId="65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210" fillId="105" borderId="84" applyNumberFormat="0" applyFont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71" fillId="135" borderId="92" applyNumberFormat="0" applyProtection="0">
      <alignment vertical="center"/>
    </xf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10" fillId="65" borderId="0" applyNumberFormat="0" applyBorder="0" applyAlignment="0" applyProtection="0"/>
    <xf numFmtId="0" fontId="210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93" borderId="0" applyNumberFormat="0" applyBorder="0" applyAlignment="0" applyProtection="0"/>
    <xf numFmtId="0" fontId="2" fillId="70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12" fillId="116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166" fillId="105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212" fillId="105" borderId="0" applyNumberFormat="0" applyBorder="0" applyAlignment="0" applyProtection="0"/>
    <xf numFmtId="0" fontId="166" fillId="65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105" borderId="0" applyNumberFormat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3" fontId="254" fillId="0" borderId="0" applyFont="0" applyFill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65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58" fillId="0" borderId="0">
      <protection locked="0"/>
    </xf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210" fontId="9" fillId="0" borderId="0"/>
    <xf numFmtId="0" fontId="9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222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37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12" fillId="105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" fillId="0" borderId="0"/>
    <xf numFmtId="0" fontId="166" fillId="93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7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198" fontId="1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12" fillId="105" borderId="0" applyNumberFormat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65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92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212" fillId="105" borderId="0" applyNumberFormat="0" applyBorder="0" applyAlignment="0" applyProtection="0"/>
    <xf numFmtId="0" fontId="166" fillId="65" borderId="0" applyNumberFormat="0" applyBorder="0" applyAlignment="0" applyProtection="0"/>
    <xf numFmtId="42" fontId="9" fillId="0" borderId="0" applyFont="0" applyFill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12" fillId="10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166" fillId="65" borderId="0" applyNumberFormat="0" applyBorder="0" applyAlignment="0" applyProtection="0"/>
    <xf numFmtId="0" fontId="2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9" fillId="0" borderId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2" fillId="105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166" fillId="116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12" fillId="58" borderId="0" applyNumberFormat="0" applyBorder="0" applyAlignment="0" applyProtection="0"/>
    <xf numFmtId="0" fontId="166" fillId="65" borderId="0" applyNumberFormat="0" applyBorder="0" applyAlignment="0" applyProtection="0"/>
    <xf numFmtId="0" fontId="166" fillId="115" borderId="0" applyNumberFormat="0" applyBorder="0" applyAlignment="0" applyProtection="0"/>
    <xf numFmtId="0" fontId="166" fillId="65" borderId="0" applyNumberFormat="0" applyBorder="0" applyAlignment="0" applyProtection="0"/>
    <xf numFmtId="0" fontId="31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212" fillId="105" borderId="0" applyNumberFormat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16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166" fillId="65" borderId="0" applyNumberFormat="0" applyBorder="0" applyAlignment="0" applyProtection="0"/>
    <xf numFmtId="0" fontId="9" fillId="0" borderId="0"/>
    <xf numFmtId="0" fontId="205" fillId="0" borderId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166" fillId="65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166" fillId="65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65" borderId="0" applyNumberFormat="0" applyBorder="0" applyAlignment="0" applyProtection="0"/>
    <xf numFmtId="164" fontId="9" fillId="0" borderId="0" applyFont="0" applyFill="0" applyBorder="0" applyAlignment="0" applyProtection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65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65" borderId="0" applyNumberFormat="0" applyBorder="0" applyAlignment="0" applyProtection="0"/>
    <xf numFmtId="43" fontId="9" fillId="0" borderId="0" applyFont="0" applyFill="0" applyBorder="0" applyAlignment="0" applyProtection="0"/>
    <xf numFmtId="0" fontId="166" fillId="65" borderId="0" applyNumberFormat="0" applyBorder="0" applyAlignment="0" applyProtection="0"/>
    <xf numFmtId="0" fontId="166" fillId="65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12" fillId="128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67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2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10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" fillId="0" borderId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10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166" fillId="66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" fillId="0" borderId="0"/>
    <xf numFmtId="0" fontId="2" fillId="72" borderId="0" applyNumberFormat="0" applyBorder="0" applyAlignment="0" applyProtection="0"/>
    <xf numFmtId="0" fontId="9" fillId="0" borderId="0"/>
    <xf numFmtId="0" fontId="252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" fillId="0" borderId="0"/>
    <xf numFmtId="0" fontId="212" fillId="131" borderId="0" applyNumberFormat="0" applyBorder="0" applyAlignment="0" applyProtection="0"/>
    <xf numFmtId="0" fontId="166" fillId="67" borderId="0" applyNumberFormat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" fillId="0" borderId="0"/>
    <xf numFmtId="0" fontId="166" fillId="67" borderId="0" applyNumberFormat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12" fillId="60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209" fontId="9" fillId="0" borderId="0">
      <protection locked="0"/>
    </xf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6" fillId="0" borderId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67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116" borderId="0" applyNumberFormat="0" applyBorder="0" applyAlignment="0" applyProtection="0"/>
    <xf numFmtId="174" fontId="2" fillId="0" borderId="0" applyFont="0" applyFill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212" fillId="131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12" fillId="131" borderId="0" applyNumberFormat="0" applyBorder="0" applyAlignment="0" applyProtection="0"/>
    <xf numFmtId="0" fontId="212" fillId="131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98" fontId="212" fillId="107" borderId="0" applyNumberFormat="0" applyBorder="0" applyAlignment="0" applyProtection="0"/>
    <xf numFmtId="0" fontId="212" fillId="131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246" fontId="254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246" fontId="254" fillId="0" borderId="0" applyFont="0" applyFill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92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164" fontId="16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67" borderId="0" applyNumberFormat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43" fontId="205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67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92" borderId="0" applyNumberFormat="0" applyBorder="0" applyAlignment="0" applyProtection="0"/>
    <xf numFmtId="0" fontId="166" fillId="67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7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212" fillId="60" borderId="0" applyNumberFormat="0" applyBorder="0" applyAlignment="0" applyProtection="0"/>
    <xf numFmtId="0" fontId="166" fillId="92" borderId="0" applyNumberFormat="0" applyBorder="0" applyAlignment="0" applyProtection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219" fontId="24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219" fontId="249" fillId="0" borderId="0" applyFill="0" applyBorder="0" applyAlignment="0" applyProtection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92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229" fontId="210" fillId="0" borderId="0" applyFont="0" applyFill="0" applyBorder="0" applyAlignment="0" applyProtection="0">
      <alignment vertical="top"/>
    </xf>
    <xf numFmtId="229" fontId="210" fillId="0" borderId="0" applyFont="0" applyFill="0" applyBorder="0" applyAlignment="0" applyProtection="0">
      <alignment vertical="top"/>
    </xf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229" fontId="210" fillId="0" borderId="0" applyFont="0" applyFill="0" applyBorder="0" applyAlignment="0" applyProtection="0">
      <alignment vertical="top"/>
    </xf>
    <xf numFmtId="164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164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116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1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313" fillId="0" borderId="0" applyNumberForma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0" fontId="210" fillId="92" borderId="0" applyNumberFormat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2" fillId="0" borderId="0" applyFont="0" applyFill="0" applyBorder="0" applyAlignment="0" applyProtection="0"/>
    <xf numFmtId="0" fontId="210" fillId="92" borderId="0" applyNumberFormat="0" applyBorder="0" applyAlignment="0" applyProtection="0"/>
    <xf numFmtId="0" fontId="205" fillId="0" borderId="0"/>
    <xf numFmtId="3" fontId="206" fillId="0" borderId="0" applyFont="0" applyFill="0" applyBorder="0" applyAlignment="0" applyProtection="0"/>
    <xf numFmtId="0" fontId="166" fillId="103" borderId="0" applyNumberFormat="0" applyBorder="0" applyAlignment="0" applyProtection="0"/>
    <xf numFmtId="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6" fillId="73" borderId="0" applyNumberFormat="0" applyBorder="0" applyAlignment="0" applyProtection="0"/>
    <xf numFmtId="0" fontId="212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10" fillId="92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212" fillId="116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2" fillId="0" borderId="0"/>
    <xf numFmtId="0" fontId="9" fillId="0" borderId="0"/>
    <xf numFmtId="0" fontId="205" fillId="0" borderId="0"/>
    <xf numFmtId="0" fontId="205" fillId="0" borderId="0"/>
    <xf numFmtId="0" fontId="252" fillId="9" borderId="0" applyNumberFormat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92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205" fillId="0" borderId="0"/>
    <xf numFmtId="0" fontId="2" fillId="0" borderId="0"/>
    <xf numFmtId="0" fontId="166" fillId="92" borderId="0" applyNumberFormat="0" applyBorder="0" applyAlignment="0" applyProtection="0"/>
    <xf numFmtId="198" fontId="222" fillId="108" borderId="0" applyNumberFormat="0" applyBorder="0" applyAlignment="0" applyProtection="0"/>
    <xf numFmtId="0" fontId="9" fillId="0" borderId="0"/>
    <xf numFmtId="0" fontId="205" fillId="0" borderId="0"/>
    <xf numFmtId="0" fontId="2" fillId="0" borderId="0"/>
    <xf numFmtId="0" fontId="166" fillId="92" borderId="0" applyNumberFormat="0" applyBorder="0" applyAlignment="0" applyProtection="0"/>
    <xf numFmtId="0" fontId="222" fillId="108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43" fontId="2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212" fillId="61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10" fillId="61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212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" fillId="0" borderId="0"/>
    <xf numFmtId="0" fontId="166" fillId="73" borderId="0" applyNumberFormat="0" applyBorder="0" applyAlignment="0" applyProtection="0"/>
    <xf numFmtId="0" fontId="9" fillId="0" borderId="0"/>
    <xf numFmtId="0" fontId="2" fillId="0" borderId="0"/>
    <xf numFmtId="0" fontId="2" fillId="81" borderId="0" applyNumberFormat="0" applyBorder="0" applyAlignment="0" applyProtection="0"/>
    <xf numFmtId="0" fontId="205" fillId="0" borderId="0"/>
    <xf numFmtId="0" fontId="9" fillId="0" borderId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6" fillId="0" borderId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212" fillId="92" borderId="0" applyNumberFormat="0" applyBorder="0" applyAlignment="0" applyProtection="0"/>
    <xf numFmtId="0" fontId="166" fillId="92" borderId="0" applyNumberFormat="0" applyBorder="0" applyAlignment="0" applyProtection="0"/>
    <xf numFmtId="0" fontId="212" fillId="92" borderId="0" applyNumberFormat="0" applyBorder="0" applyAlignment="0" applyProtection="0"/>
    <xf numFmtId="0" fontId="2" fillId="81" borderId="0" applyNumberFormat="0" applyBorder="0" applyAlignment="0" applyProtection="0"/>
    <xf numFmtId="0" fontId="166" fillId="92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" fillId="0" borderId="0"/>
    <xf numFmtId="0" fontId="212" fillId="92" borderId="0" applyNumberFormat="0" applyBorder="0" applyAlignment="0" applyProtection="0"/>
    <xf numFmtId="0" fontId="9" fillId="0" borderId="0"/>
    <xf numFmtId="0" fontId="2" fillId="0" borderId="0"/>
    <xf numFmtId="0" fontId="2" fillId="81" borderId="0" applyNumberFormat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" fillId="0" borderId="0"/>
    <xf numFmtId="0" fontId="2" fillId="81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12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12" fillId="92" borderId="0" applyNumberFormat="0" applyBorder="0" applyAlignment="0" applyProtection="0"/>
    <xf numFmtId="0" fontId="2" fillId="81" borderId="0" applyNumberFormat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12" fillId="92" borderId="0" applyNumberFormat="0" applyBorder="0" applyAlignment="0" applyProtection="0"/>
    <xf numFmtId="0" fontId="2" fillId="81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" fillId="81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205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92" borderId="0" applyNumberFormat="0" applyBorder="0" applyAlignment="0" applyProtection="0"/>
    <xf numFmtId="0" fontId="212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92" borderId="0" applyNumberFormat="0" applyBorder="0" applyAlignment="0" applyProtection="0"/>
    <xf numFmtId="0" fontId="166" fillId="116" borderId="0" applyNumberFormat="0" applyBorder="0" applyAlignment="0" applyProtection="0"/>
    <xf numFmtId="0" fontId="212" fillId="92" borderId="0" applyNumberFormat="0" applyBorder="0" applyAlignment="0" applyProtection="0"/>
    <xf numFmtId="0" fontId="166" fillId="92" borderId="0" applyNumberFormat="0" applyBorder="0" applyAlignment="0" applyProtection="0"/>
    <xf numFmtId="0" fontId="212" fillId="92" borderId="0" applyNumberFormat="0" applyBorder="0" applyAlignment="0" applyProtection="0"/>
    <xf numFmtId="0" fontId="2" fillId="81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12" fillId="92" borderId="0" applyNumberFormat="0" applyBorder="0" applyAlignment="0" applyProtection="0"/>
    <xf numFmtId="0" fontId="2" fillId="81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" fillId="81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42" fontId="166" fillId="0" borderId="0" applyFont="0" applyFill="0" applyBorder="0" applyAlignment="0" applyProtection="0"/>
    <xf numFmtId="0" fontId="212" fillId="92" borderId="0" applyNumberFormat="0" applyBorder="0" applyAlignment="0" applyProtection="0"/>
    <xf numFmtId="0" fontId="9" fillId="0" borderId="0"/>
    <xf numFmtId="0" fontId="9" fillId="0" borderId="0"/>
    <xf numFmtId="0" fontId="212" fillId="92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238" fontId="9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166" fillId="92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12" fillId="92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52" fillId="108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166" fillId="92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92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205" fillId="0" borderId="0"/>
    <xf numFmtId="0" fontId="9" fillId="0" borderId="0"/>
    <xf numFmtId="0" fontId="166" fillId="92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166" fillId="92" borderId="0" applyNumberFormat="0" applyBorder="0" applyAlignment="0" applyProtection="0"/>
    <xf numFmtId="0" fontId="9" fillId="0" borderId="0"/>
    <xf numFmtId="0" fontId="9" fillId="0" borderId="0"/>
    <xf numFmtId="0" fontId="166" fillId="92" borderId="0" applyNumberFormat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166" fillId="92" borderId="0" applyNumberFormat="0" applyBorder="0" applyAlignment="0" applyProtection="0"/>
    <xf numFmtId="0" fontId="205" fillId="0" borderId="0"/>
    <xf numFmtId="0" fontId="205" fillId="0" borderId="0"/>
    <xf numFmtId="0" fontId="166" fillId="92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12" fillId="11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2" fillId="45" borderId="0" applyNumberFormat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9" fontId="2" fillId="0" borderId="0" applyFont="0" applyFill="0" applyBorder="0" applyAlignment="0" applyProtection="0"/>
    <xf numFmtId="198" fontId="212" fillId="8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210" fillId="116" borderId="0" applyNumberFormat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/>
    <xf numFmtId="174" fontId="2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10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166" fillId="105" borderId="0" applyNumberFormat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52" fillId="92" borderId="0" applyNumberFormat="0" applyBorder="0" applyAlignment="0" applyProtection="0"/>
    <xf numFmtId="0" fontId="166" fillId="116" borderId="0" applyNumberFormat="0" applyBorder="0" applyAlignment="0" applyProtection="0"/>
    <xf numFmtId="0" fontId="281" fillId="120" borderId="87" applyNumberFormat="0" applyAlignment="0" applyProtection="0"/>
    <xf numFmtId="0" fontId="2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/>
    <xf numFmtId="0" fontId="302" fillId="9" borderId="65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219" fontId="249" fillId="0" borderId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43" fontId="205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164" fontId="2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2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211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42" fontId="9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12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12" fillId="116" borderId="0" applyNumberFormat="0" applyBorder="0" applyAlignment="0" applyProtection="0"/>
    <xf numFmtId="0" fontId="9" fillId="0" borderId="0"/>
    <xf numFmtId="0" fontId="2" fillId="0" borderId="0"/>
    <xf numFmtId="0" fontId="166" fillId="149" borderId="0" applyNumberFormat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2" fillId="0" borderId="0"/>
    <xf numFmtId="0" fontId="2" fillId="78" borderId="0" applyNumberFormat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2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212" fillId="116" borderId="0" applyNumberFormat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212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54" fillId="0" borderId="0"/>
    <xf numFmtId="0" fontId="166" fillId="116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191" fontId="253" fillId="0" borderId="0" applyFont="0" applyFill="0" applyBorder="0" applyAlignment="0" applyProtection="0"/>
    <xf numFmtId="0" fontId="9" fillId="0" borderId="0"/>
    <xf numFmtId="0" fontId="212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2" fillId="0" borderId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2" fillId="0" borderId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2" fillId="0" borderId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2" fillId="0" borderId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166" fillId="116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252" fillId="92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166" fillId="116" borderId="0" applyNumberFormat="0" applyBorder="0" applyAlignment="0" applyProtection="0"/>
    <xf numFmtId="198" fontId="205" fillId="0" borderId="0" applyNumberForma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12" fillId="116" borderId="0" applyNumberFormat="0" applyBorder="0" applyAlignment="0" applyProtection="0"/>
    <xf numFmtId="0" fontId="205" fillId="0" borderId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2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/>
    <xf numFmtId="0" fontId="166" fillId="116" borderId="0" applyNumberFormat="0" applyBorder="0" applyAlignment="0" applyProtection="0"/>
    <xf numFmtId="0" fontId="205" fillId="0" borderId="0"/>
    <xf numFmtId="0" fontId="212" fillId="116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198" fontId="205" fillId="0" borderId="0" applyNumberForma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9" fillId="0" borderId="0"/>
    <xf numFmtId="229" fontId="210" fillId="0" borderId="0" applyFont="0" applyFill="0" applyBorder="0" applyAlignment="0" applyProtection="0">
      <alignment vertical="top"/>
    </xf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12" fillId="116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" fillId="0" borderId="0"/>
    <xf numFmtId="43" fontId="9" fillId="0" borderId="0" applyFon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2" fontId="205" fillId="0" borderId="0" applyFill="0" applyBorder="0" applyAlignment="0" applyProtection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116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116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205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16" borderId="0" applyNumberFormat="0" applyBorder="0" applyAlignment="0" applyProtection="0"/>
    <xf numFmtId="0" fontId="166" fillId="116" borderId="0" applyNumberFormat="0" applyBorder="0" applyAlignment="0" applyProtection="0"/>
    <xf numFmtId="16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9" borderId="65"/>
    <xf numFmtId="164" fontId="166" fillId="0" borderId="0" applyFont="0" applyFill="0" applyBorder="0" applyAlignment="0" applyProtection="0"/>
    <xf numFmtId="0" fontId="166" fillId="116" borderId="0" applyNumberFormat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166" fillId="116" borderId="0" applyNumberFormat="0" applyBorder="0" applyAlignment="0" applyProtection="0"/>
    <xf numFmtId="0" fontId="9" fillId="0" borderId="0"/>
    <xf numFmtId="0" fontId="9" fillId="0" borderId="0"/>
    <xf numFmtId="230" fontId="254" fillId="0" borderId="0" applyFont="0" applyFill="0" applyBorder="0" applyAlignment="0" applyProtection="0"/>
    <xf numFmtId="0" fontId="205" fillId="0" borderId="0"/>
    <xf numFmtId="0" fontId="205" fillId="0" borderId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230" fontId="254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230" fontId="25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30" fontId="254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230" fontId="25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230" fontId="249" fillId="0" borderId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8" fillId="133" borderId="87" applyNumberFormat="0" applyAlignment="0" applyProtection="0"/>
    <xf numFmtId="246" fontId="254" fillId="0" borderId="0" applyFont="0" applyFill="0" applyBorder="0" applyAlignment="0" applyProtection="0"/>
    <xf numFmtId="246" fontId="206" fillId="0" borderId="0" applyFont="0" applyFill="0" applyBorder="0" applyAlignment="0" applyProtection="0"/>
    <xf numFmtId="0" fontId="205" fillId="0" borderId="0"/>
    <xf numFmtId="246" fontId="254" fillId="0" borderId="0" applyFont="0" applyFill="0" applyBorder="0" applyAlignment="0" applyProtection="0"/>
    <xf numFmtId="0" fontId="9" fillId="0" borderId="0"/>
    <xf numFmtId="246" fontId="254" fillId="0" borderId="0" applyFont="0" applyFill="0" applyBorder="0" applyAlignment="0" applyProtection="0"/>
    <xf numFmtId="246" fontId="206" fillId="0" borderId="0" applyFont="0" applyFill="0" applyBorder="0" applyAlignment="0" applyProtection="0"/>
    <xf numFmtId="0" fontId="9" fillId="0" borderId="0"/>
    <xf numFmtId="246" fontId="249" fillId="0" borderId="0" applyFill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15" borderId="0" applyNumberFormat="0" applyBorder="0" applyAlignment="0" applyProtection="0"/>
    <xf numFmtId="0" fontId="166" fillId="103" borderId="0" applyNumberFormat="0" applyBorder="0" applyAlignment="0" applyProtection="0"/>
    <xf numFmtId="0" fontId="166" fillId="144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198" fontId="332" fillId="154" borderId="79">
      <alignment horizontal="left" vertical="center"/>
    </xf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204" fillId="0" borderId="0" applyNumberFormat="0" applyFill="0" applyBorder="0" applyAlignment="0" applyProtection="0"/>
    <xf numFmtId="0" fontId="332" fillId="154" borderId="79">
      <alignment horizontal="left" vertical="center"/>
    </xf>
    <xf numFmtId="0" fontId="9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" fillId="45" borderId="0" applyNumberFormat="0" applyBorder="0" applyAlignment="0" applyProtection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98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43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211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211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211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211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98" fontId="20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67" fillId="116" borderId="81" applyNumberFormat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95" borderId="0" applyNumberFormat="0" applyBorder="0" applyAlignment="0" applyProtection="0"/>
    <xf numFmtId="10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12" fillId="61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84" fillId="0" borderId="93" applyNumberFormat="0" applyFill="0" applyAlignment="0" applyProtection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198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98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2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" fillId="50" borderId="0" applyNumberFormat="0" applyBorder="0" applyAlignment="0" applyProtection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212" fillId="58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12" fillId="61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12" fillId="58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12" fillId="58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" fillId="45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" fillId="4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2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204" fillId="0" borderId="0" applyNumberFormat="0" applyFill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6" fillId="103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12" fillId="58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12" fillId="58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2" fontId="249" fillId="0" borderId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318" fillId="0" borderId="99" applyNumberFormat="0" applyFill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4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10" fillId="0" borderId="0" applyNumberFormat="0" applyFill="0" applyBorder="0" applyAlignment="0" applyProtection="0"/>
    <xf numFmtId="0" fontId="166" fillId="103" borderId="0" applyNumberFormat="0" applyBorder="0" applyAlignment="0" applyProtection="0"/>
    <xf numFmtId="0" fontId="212" fillId="61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255" fontId="258" fillId="0" borderId="0">
      <protection locked="0"/>
    </xf>
    <xf numFmtId="0" fontId="9" fillId="0" borderId="0"/>
    <xf numFmtId="0" fontId="166" fillId="103" borderId="0" applyNumberFormat="0" applyBorder="0" applyAlignment="0" applyProtection="0"/>
    <xf numFmtId="0" fontId="166" fillId="61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61" borderId="0" applyNumberFormat="0" applyBorder="0" applyAlignment="0" applyProtection="0"/>
    <xf numFmtId="0" fontId="205" fillId="0" borderId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36" fillId="0" borderId="0" applyNumberFormat="0" applyFont="0" applyFill="0" applyBorder="0" applyAlignment="0" applyProtection="0">
      <alignment horizontal="left" vertical="top"/>
    </xf>
    <xf numFmtId="0" fontId="205" fillId="0" borderId="0"/>
    <xf numFmtId="0" fontId="205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244" fontId="89" fillId="0" borderId="0" applyFill="0" applyBorder="0" applyProtection="0">
      <alignment horizontal="right"/>
    </xf>
    <xf numFmtId="0" fontId="210" fillId="61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244" fontId="89" fillId="0" borderId="0" applyFill="0" applyBorder="0" applyProtection="0">
      <alignment horizontal="right"/>
    </xf>
    <xf numFmtId="0" fontId="210" fillId="61" borderId="0" applyNumberFormat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144" borderId="0" applyNumberFormat="0" applyBorder="0" applyAlignment="0" applyProtection="0"/>
    <xf numFmtId="0" fontId="9" fillId="0" borderId="0"/>
    <xf numFmtId="0" fontId="9" fillId="0" borderId="0"/>
    <xf numFmtId="0" fontId="2" fillId="45" borderId="0" applyNumberFormat="0" applyBorder="0" applyAlignment="0" applyProtection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164" fontId="63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12" fillId="140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98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198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198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12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5" fillId="153" borderId="0" applyNumberFormat="0" applyBorder="0" applyAlignment="0" applyProtection="0"/>
    <xf numFmtId="0" fontId="212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4" fillId="0" borderId="0" applyNumberForma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4" fillId="0" borderId="0" applyNumberForma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12" fillId="61" borderId="0" applyNumberFormat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2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49" fillId="0" borderId="0" applyFill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" fillId="45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212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198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4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212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" fillId="4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212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2" fillId="61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2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9" fillId="0" borderId="0"/>
    <xf numFmtId="198" fontId="166" fillId="58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58" borderId="0" applyNumberFormat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2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98" fontId="39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43" fontId="2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98" fontId="166" fillId="103" borderId="0" applyNumberFormat="0" applyBorder="0" applyAlignment="0" applyProtection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12" fillId="61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0" fontId="212" fillId="61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9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61" borderId="0" applyNumberFormat="0" applyBorder="0" applyAlignment="0" applyProtection="0"/>
    <xf numFmtId="201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6" fillId="61" borderId="0" applyNumberFormat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166" fillId="61" borderId="0" applyNumberFormat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166" fillId="61" borderId="0" applyNumberFormat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198" fontId="339" fillId="0" borderId="0" applyNumberFormat="0" applyFill="0" applyBorder="0" applyAlignment="0" applyProtection="0">
      <alignment vertical="top"/>
      <protection locked="0"/>
    </xf>
    <xf numFmtId="0" fontId="166" fillId="58" borderId="0" applyNumberFormat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58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9" fillId="0" borderId="0" applyNumberFormat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 applyFont="0" applyFill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42" fontId="9" fillId="0" borderId="0" applyFont="0" applyFill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2" fillId="0" borderId="0"/>
    <xf numFmtId="0" fontId="210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2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143" borderId="0" applyNumberFormat="0" applyBorder="0" applyAlignment="0" applyProtection="0"/>
    <xf numFmtId="0" fontId="2" fillId="51" borderId="0" applyNumberFormat="0" applyBorder="0" applyAlignment="0" applyProtection="0"/>
    <xf numFmtId="0" fontId="9" fillId="0" borderId="0"/>
    <xf numFmtId="0" fontId="9" fillId="0" borderId="0"/>
    <xf numFmtId="0" fontId="166" fillId="128" borderId="0" applyNumberFormat="0" applyBorder="0" applyAlignment="0" applyProtection="0"/>
    <xf numFmtId="164" fontId="166" fillId="0" borderId="0" applyFont="0" applyFill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205" fillId="0" borderId="0"/>
    <xf numFmtId="164" fontId="9" fillId="0" borderId="0" applyFont="0" applyFill="0" applyBorder="0" applyAlignment="0" applyProtection="0"/>
    <xf numFmtId="0" fontId="166" fillId="128" borderId="0" applyNumberFormat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52" fillId="116" borderId="0" applyNumberFormat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215" fillId="95" borderId="81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63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42" fontId="166" fillId="0" borderId="0" applyFont="0" applyFill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166" fillId="58" borderId="0" applyNumberFormat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169" fillId="0" borderId="105" applyNumberFormat="0" applyFill="0" applyAlignment="0" applyProtection="0"/>
    <xf numFmtId="0" fontId="205" fillId="0" borderId="0"/>
    <xf numFmtId="0" fontId="166" fillId="58" borderId="0" applyNumberFormat="0" applyBorder="0" applyAlignment="0" applyProtection="0"/>
    <xf numFmtId="0" fontId="205" fillId="0" borderId="0"/>
    <xf numFmtId="0" fontId="9" fillId="0" borderId="0"/>
    <xf numFmtId="0" fontId="166" fillId="5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5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166" fillId="5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5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5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" fillId="0" borderId="0"/>
    <xf numFmtId="0" fontId="166" fillId="58" borderId="0" applyNumberFormat="0" applyBorder="0" applyAlignment="0" applyProtection="0"/>
    <xf numFmtId="0" fontId="205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6" fillId="58" borderId="0" applyNumberFormat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166" fillId="5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166" fillId="58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204" fontId="249" fillId="0" borderId="0" applyFill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166" fillId="143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58" borderId="0" applyNumberFormat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98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43" fillId="0" borderId="0" applyNumberFormat="0" applyFill="0" applyBorder="0" applyAlignment="0" applyProtection="0"/>
    <xf numFmtId="166" fontId="274" fillId="0" borderId="0" applyBorder="0">
      <alignment horizontal="right"/>
    </xf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5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8" fontId="34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186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249" fillId="142" borderId="84" applyNumberFormat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10" fillId="105" borderId="84" applyNumberFormat="0" applyFont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" fillId="71" borderId="75" applyNumberFormat="0" applyFont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219" fontId="24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7" fontId="2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198" fontId="222" fillId="108" borderId="0" applyNumberFormat="0" applyBorder="0" applyAlignment="0" applyProtection="0"/>
    <xf numFmtId="0" fontId="9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341" fillId="0" borderId="0" applyNumberFormat="0" applyFill="0" applyBorder="0" applyAlignment="0" applyProtection="0">
      <alignment vertical="top"/>
      <protection locked="0"/>
    </xf>
    <xf numFmtId="0" fontId="205" fillId="0" borderId="0"/>
    <xf numFmtId="0" fontId="9" fillId="0" borderId="0"/>
    <xf numFmtId="22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22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05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3" fontId="251" fillId="9" borderId="79">
      <alignment horizontal="right" vertical="center" indent="1"/>
    </xf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229" fontId="210" fillId="0" borderId="0" applyFont="0" applyFill="0" applyBorder="0" applyAlignment="0" applyProtection="0">
      <alignment vertical="top"/>
    </xf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3" fontId="249" fillId="0" borderId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12" fillId="98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255" fillId="60" borderId="0" applyNumberFormat="0" applyBorder="0" applyAlignment="0" applyProtection="0"/>
    <xf numFmtId="0" fontId="205" fillId="0" borderId="0"/>
    <xf numFmtId="0" fontId="205" fillId="0" borderId="0"/>
    <xf numFmtId="0" fontId="2" fillId="0" borderId="0"/>
    <xf numFmtId="0" fontId="205" fillId="0" borderId="0"/>
    <xf numFmtId="165" fontId="9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98" fontId="255" fillId="95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67" borderId="0" applyNumberFormat="0" applyBorder="0" applyAlignment="0" applyProtection="0"/>
    <xf numFmtId="198" fontId="255" fillId="6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96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63" fillId="0" borderId="0"/>
    <xf numFmtId="0" fontId="166" fillId="115" borderId="0" applyNumberFormat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9" fontId="7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52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12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166" fillId="66" borderId="0" applyNumberFormat="0" applyBorder="0" applyAlignment="0" applyProtection="0"/>
    <xf numFmtId="0" fontId="166" fillId="95" borderId="0" applyNumberFormat="0" applyBorder="0" applyAlignment="0" applyProtection="0"/>
    <xf numFmtId="0" fontId="2" fillId="47" borderId="0" applyNumberFormat="0" applyBorder="0" applyAlignment="0" applyProtection="0"/>
    <xf numFmtId="0" fontId="166" fillId="108" borderId="0" applyNumberFormat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25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95" borderId="0" applyNumberFormat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67" borderId="0" applyNumberFormat="0" applyBorder="0" applyAlignment="0" applyProtection="0"/>
    <xf numFmtId="0" fontId="205" fillId="0" borderId="0"/>
    <xf numFmtId="0" fontId="166" fillId="6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52" fillId="103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212" fillId="61" borderId="0" applyNumberFormat="0" applyBorder="0" applyAlignment="0" applyProtection="0"/>
    <xf numFmtId="0" fontId="166" fillId="67" borderId="0" applyNumberFormat="0" applyBorder="0" applyAlignment="0" applyProtection="0"/>
    <xf numFmtId="0" fontId="212" fillId="61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67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67" borderId="0" applyNumberFormat="0" applyBorder="0" applyAlignment="0" applyProtection="0"/>
    <xf numFmtId="198" fontId="212" fillId="122" borderId="0" applyNumberFormat="0" applyBorder="0" applyAlignment="0" applyProtection="0"/>
    <xf numFmtId="0" fontId="166" fillId="67" borderId="0" applyNumberFormat="0" applyBorder="0" applyAlignment="0" applyProtection="0"/>
    <xf numFmtId="0" fontId="212" fillId="122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166" fillId="67" borderId="0" applyNumberFormat="0" applyBorder="0" applyAlignment="0" applyProtection="0"/>
    <xf numFmtId="198" fontId="212" fillId="122" borderId="0" applyNumberFormat="0" applyBorder="0" applyAlignment="0" applyProtection="0"/>
    <xf numFmtId="164" fontId="166" fillId="0" borderId="0" applyFont="0" applyFill="0" applyBorder="0" applyAlignment="0" applyProtection="0"/>
    <xf numFmtId="229" fontId="26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55" fillId="60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6" fillId="0" borderId="0"/>
    <xf numFmtId="0" fontId="204" fillId="0" borderId="0" applyNumberForma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19" fontId="249" fillId="0" borderId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5" fontId="2" fillId="0" borderId="0" applyFont="0" applyFill="0" applyBorder="0" applyAlignment="0" applyProtection="0"/>
    <xf numFmtId="0" fontId="9" fillId="0" borderId="0"/>
    <xf numFmtId="0" fontId="205" fillId="0" borderId="0"/>
    <xf numFmtId="43" fontId="260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" fillId="47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164" fontId="9" fillId="0" borderId="0" applyFont="0" applyFill="0" applyBorder="0" applyAlignment="0" applyProtection="0"/>
    <xf numFmtId="219" fontId="249" fillId="0" borderId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8" fontId="267" fillId="116" borderId="81" applyNumberFormat="0" applyAlignment="0" applyProtection="0"/>
    <xf numFmtId="198" fontId="267" fillId="116" borderId="81" applyNumberFormat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8" fontId="267" fillId="116" borderId="81" applyNumberFormat="0" applyAlignment="0" applyProtection="0"/>
    <xf numFmtId="198" fontId="267" fillId="116" borderId="81" applyNumberFormat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10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6" fontId="342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98" fontId="262" fillId="9" borderId="79">
      <alignment horizontal="right" vertical="center"/>
    </xf>
    <xf numFmtId="256" fontId="89" fillId="0" borderId="0">
      <alignment horizontal="right"/>
    </xf>
    <xf numFmtId="0" fontId="9" fillId="0" borderId="0"/>
    <xf numFmtId="0" fontId="9" fillId="0" borderId="0"/>
    <xf numFmtId="0" fontId="205" fillId="0" borderId="0"/>
    <xf numFmtId="0" fontId="262" fillId="9" borderId="79">
      <alignment horizontal="right" vertical="center"/>
    </xf>
    <xf numFmtId="0" fontId="9" fillId="0" borderId="0"/>
    <xf numFmtId="0" fontId="205" fillId="0" borderId="0"/>
    <xf numFmtId="0" fontId="205" fillId="0" borderId="0"/>
    <xf numFmtId="0" fontId="205" fillId="0" borderId="0"/>
    <xf numFmtId="196" fontId="262" fillId="9" borderId="79">
      <alignment horizontal="right" vertical="center"/>
    </xf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89" fontId="205" fillId="0" borderId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" fillId="0" borderId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9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2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52" fillId="92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0" fontId="166" fillId="136" borderId="0" applyNumberFormat="0" applyBorder="0" applyAlignment="0" applyProtection="0"/>
    <xf numFmtId="0" fontId="2" fillId="44" borderId="0" applyNumberFormat="0" applyBorder="0" applyAlignment="0" applyProtection="0"/>
    <xf numFmtId="43" fontId="2" fillId="0" borderId="0" applyFont="0" applyFill="0" applyBorder="0" applyAlignment="0" applyProtection="0"/>
    <xf numFmtId="0" fontId="166" fillId="92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52" fillId="95" borderId="0" applyNumberFormat="0" applyBorder="0" applyAlignment="0" applyProtection="0"/>
    <xf numFmtId="0" fontId="205" fillId="0" borderId="0"/>
    <xf numFmtId="0" fontId="9" fillId="0" borderId="0"/>
    <xf numFmtId="0" fontId="166" fillId="103" borderId="0" applyNumberFormat="0" applyBorder="0" applyAlignment="0" applyProtection="0"/>
    <xf numFmtId="0" fontId="166" fillId="103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166" fillId="10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66" fillId="136" borderId="0" applyNumberFormat="0" applyBorder="0" applyAlignment="0" applyProtection="0"/>
    <xf numFmtId="0" fontId="2" fillId="44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307" fillId="95" borderId="79">
      <alignment horizontal="left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12" fillId="60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8" fontId="312" fillId="0" borderId="0" applyNumberFormat="0" applyFill="0" applyBorder="0" applyAlignment="0" applyProtection="0">
      <alignment vertical="top"/>
      <protection locked="0"/>
    </xf>
    <xf numFmtId="0" fontId="205" fillId="0" borderId="0"/>
    <xf numFmtId="0" fontId="212" fillId="60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12" fillId="113" borderId="0" applyNumberFormat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87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187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67" fillId="116" borderId="81" applyNumberFormat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87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87" fontId="2" fillId="0" borderId="0" applyFont="0" applyFill="0" applyBorder="0" applyAlignment="0" applyProtection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164" fontId="3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2" fontId="343" fillId="0" borderId="0">
      <protection locked="0"/>
    </xf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98" fontId="212" fillId="98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98" fontId="212" fillId="88" borderId="0" applyNumberFormat="0" applyBorder="0" applyAlignment="0" applyProtection="0"/>
    <xf numFmtId="0" fontId="205" fillId="0" borderId="0"/>
    <xf numFmtId="0" fontId="205" fillId="0" borderId="0"/>
    <xf numFmtId="9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198" fontId="255" fillId="141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55" fillId="14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27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8" fontId="212" fillId="83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198" fontId="255" fillId="115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55" fillId="11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55" fillId="151" borderId="0" applyNumberFormat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55" fillId="151" borderId="0" applyNumberFormat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254" fontId="58" fillId="0" borderId="0"/>
    <xf numFmtId="0" fontId="205" fillId="0" borderId="0"/>
    <xf numFmtId="0" fontId="20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98" fontId="212" fillId="60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8" fontId="255" fillId="153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55" fillId="15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12" fillId="10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55" fillId="6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0" fontId="190" fillId="105" borderId="79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219" fontId="249" fillId="0" borderId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1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174" fontId="2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9" fillId="0" borderId="85" applyNumberFormat="0" applyFill="0" applyAlignment="0" applyProtection="0"/>
    <xf numFmtId="0" fontId="205" fillId="0" borderId="0"/>
    <xf numFmtId="0" fontId="205" fillId="0" borderId="0"/>
    <xf numFmtId="0" fontId="262" fillId="9" borderId="79">
      <alignment horizontal="right" vertical="center"/>
    </xf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105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166" fillId="128" borderId="0" applyNumberFormat="0" applyBorder="0" applyAlignment="0" applyProtection="0"/>
    <xf numFmtId="165" fontId="262" fillId="9" borderId="79">
      <alignment horizontal="right" vertical="center" indent="1"/>
    </xf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87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189" fontId="205" fillId="0" borderId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189" fontId="205" fillId="0" borderId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189" fontId="205" fillId="0" borderId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189" fontId="205" fillId="0" borderId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" fillId="46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12" fillId="10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9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308" fillId="9" borderId="79">
      <alignment horizontal="left" vertical="center"/>
    </xf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4" fontId="9" fillId="0" borderId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3" fontId="227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98" fontId="212" fillId="60" borderId="0" applyNumberFormat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55" fillId="95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96" fontId="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188" fontId="63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166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22" fillId="10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12" fillId="61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96" fontId="262" fillId="9" borderId="79">
      <alignment horizontal="right" vertical="center"/>
    </xf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251" fontId="254" fillId="0" borderId="0" applyFont="0" applyFill="0" applyBorder="0" applyAlignment="0" applyProtection="0"/>
    <xf numFmtId="0" fontId="205" fillId="0" borderId="0"/>
    <xf numFmtId="251" fontId="24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194" fontId="9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194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17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63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12" fillId="155" borderId="0" applyNumberFormat="0" applyBorder="0" applyAlignment="0" applyProtection="0"/>
    <xf numFmtId="164" fontId="166" fillId="0" borderId="0" applyFont="0" applyFill="0" applyBorder="0" applyAlignment="0" applyProtection="0"/>
    <xf numFmtId="0" fontId="212" fillId="124" borderId="0" applyNumberFormat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12" fillId="92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12" fillId="124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12" fillId="124" borderId="0" applyNumberFormat="0" applyBorder="0" applyAlignment="0" applyProtection="0"/>
    <xf numFmtId="0" fontId="212" fillId="60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12" fillId="60" borderId="0" applyNumberFormat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55" fillId="128" borderId="0" applyNumberFormat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164" fontId="63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21" fontId="206" fillId="0" borderId="0" applyFont="0" applyFill="0" applyBorder="0" applyProtection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204" fontId="249" fillId="0" borderId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204" fontId="249" fillId="0" borderId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63" fillId="0" borderId="0" applyFont="0" applyFill="0" applyBorder="0" applyAlignment="0" applyProtection="0"/>
    <xf numFmtId="0" fontId="205" fillId="0" borderId="0"/>
    <xf numFmtId="0" fontId="166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198" fontId="212" fillId="124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12" fillId="124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328" fillId="9" borderId="79">
      <alignment horizontal="left" vertical="center"/>
    </xf>
    <xf numFmtId="0" fontId="9" fillId="0" borderId="0"/>
    <xf numFmtId="0" fontId="212" fillId="155" borderId="0" applyNumberFormat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212" fillId="124" borderId="0" applyNumberFormat="0" applyBorder="0" applyAlignment="0" applyProtection="0"/>
    <xf numFmtId="0" fontId="254" fillId="0" borderId="0"/>
    <xf numFmtId="0" fontId="205" fillId="0" borderId="0"/>
    <xf numFmtId="0" fontId="205" fillId="0" borderId="0"/>
    <xf numFmtId="0" fontId="2" fillId="0" borderId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98" fontId="255" fillId="128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55" fillId="128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198" fontId="329" fillId="9" borderId="104">
      <alignment vertical="center"/>
    </xf>
    <xf numFmtId="0" fontId="9" fillId="0" borderId="0"/>
    <xf numFmtId="0" fontId="205" fillId="0" borderId="0"/>
    <xf numFmtId="0" fontId="205" fillId="0" borderId="0"/>
    <xf numFmtId="0" fontId="329" fillId="9" borderId="104">
      <alignment vertical="center"/>
    </xf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17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7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257" fontId="260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5" fontId="2" fillId="0" borderId="0" applyFont="0" applyFill="0" applyBorder="0" applyAlignment="0" applyProtection="0"/>
    <xf numFmtId="219" fontId="249" fillId="0" borderId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219" fontId="249" fillId="0" borderId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67" fillId="116" borderId="81" applyNumberFormat="0" applyAlignment="0" applyProtection="0"/>
    <xf numFmtId="198" fontId="267" fillId="116" borderId="81" applyNumberForma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332" fillId="154" borderId="79">
      <alignment horizontal="left" vertical="center"/>
    </xf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54" fillId="0" borderId="0"/>
    <xf numFmtId="0" fontId="212" fillId="10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12" fillId="61" borderId="0" applyNumberFormat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55" fillId="108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98" fontId="205" fillId="0" borderId="0"/>
    <xf numFmtId="198" fontId="212" fillId="61" borderId="0" applyNumberFormat="0" applyBorder="0" applyAlignment="0" applyProtection="0"/>
    <xf numFmtId="0" fontId="9" fillId="0" borderId="0"/>
    <xf numFmtId="43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12" fillId="144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198" fontId="212" fillId="61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98" fontId="255" fillId="108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87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87" fontId="2" fillId="0" borderId="0" applyFont="0" applyFill="0" applyBorder="0" applyAlignment="0" applyProtection="0"/>
    <xf numFmtId="0" fontId="255" fillId="108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12" fillId="106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308" fillId="9" borderId="103">
      <alignment vertical="center"/>
    </xf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198" fontId="2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302" fillId="9" borderId="65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12" fillId="113" borderId="0" applyNumberFormat="0" applyBorder="0" applyAlignment="0" applyProtection="0"/>
    <xf numFmtId="0" fontId="9" fillId="0" borderId="0"/>
    <xf numFmtId="0" fontId="9" fillId="0" borderId="0"/>
    <xf numFmtId="0" fontId="212" fillId="143" borderId="0" applyNumberFormat="0" applyBorder="0" applyAlignment="0" applyProtection="0"/>
    <xf numFmtId="0" fontId="212" fillId="58" borderId="0" applyNumberFormat="0" applyBorder="0" applyAlignment="0" applyProtection="0"/>
    <xf numFmtId="0" fontId="212" fillId="115" borderId="0" applyNumberFormat="0" applyBorder="0" applyAlignment="0" applyProtection="0"/>
    <xf numFmtId="0" fontId="9" fillId="0" borderId="0"/>
    <xf numFmtId="0" fontId="9" fillId="0" borderId="0"/>
    <xf numFmtId="0" fontId="212" fillId="58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12" fillId="58" borderId="0" applyNumberFormat="0" applyBorder="0" applyAlignment="0" applyProtection="0"/>
    <xf numFmtId="0" fontId="212" fillId="128" borderId="0" applyNumberFormat="0" applyBorder="0" applyAlignment="0" applyProtection="0"/>
    <xf numFmtId="0" fontId="212" fillId="128" borderId="0" applyNumberFormat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200" fontId="2" fillId="0" borderId="0" applyFont="0" applyFill="0" applyBorder="0" applyAlignment="0" applyProtection="0"/>
    <xf numFmtId="0" fontId="9" fillId="0" borderId="0"/>
    <xf numFmtId="174" fontId="2" fillId="0" borderId="0" applyFont="0" applyFill="0" applyBorder="0" applyAlignment="0" applyProtection="0"/>
    <xf numFmtId="0" fontId="9" fillId="0" borderId="0"/>
    <xf numFmtId="187" fontId="2" fillId="0" borderId="0" applyFont="0" applyFill="0" applyBorder="0" applyAlignment="0" applyProtection="0"/>
    <xf numFmtId="0" fontId="255" fillId="116" borderId="0" applyNumberFormat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198" fontId="212" fillId="58" borderId="0" applyNumberFormat="0" applyBorder="0" applyAlignment="0" applyProtection="0"/>
    <xf numFmtId="0" fontId="205" fillId="0" borderId="0"/>
    <xf numFmtId="0" fontId="205" fillId="0" borderId="0"/>
    <xf numFmtId="0" fontId="212" fillId="58" borderId="0" applyNumberFormat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12" fillId="143" borderId="0" applyNumberFormat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196" fontId="308" fillId="9" borderId="79">
      <alignment horizontal="left" vertical="center"/>
    </xf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198" fontId="212" fillId="58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35" fillId="0" borderId="89" applyNumberFormat="0" applyFill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98" fontId="255" fillId="116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55" fillId="116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12" fillId="157" borderId="0" applyNumberFormat="0" applyBorder="0" applyAlignment="0" applyProtection="0"/>
    <xf numFmtId="0" fontId="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260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198" fontId="308" fillId="9" borderId="79">
      <alignment horizontal="left" vertical="center"/>
    </xf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308" fillId="9" borderId="79">
      <alignment horizontal="left" vertical="center"/>
    </xf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212" fillId="148" borderId="0" applyNumberFormat="0" applyBorder="0" applyAlignment="0" applyProtection="0"/>
    <xf numFmtId="0" fontId="212" fillId="10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54" fillId="0" borderId="0"/>
    <xf numFmtId="0" fontId="212" fillId="108" borderId="0" applyNumberFormat="0" applyBorder="0" applyAlignment="0" applyProtection="0"/>
    <xf numFmtId="0" fontId="9" fillId="0" borderId="0"/>
    <xf numFmtId="0" fontId="212" fillId="95" borderId="0" applyNumberFormat="0" applyBorder="0" applyAlignment="0" applyProtection="0"/>
    <xf numFmtId="0" fontId="212" fillId="9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198" fontId="212" fillId="107" borderId="0" applyNumberFormat="0" applyBorder="0" applyAlignment="0" applyProtection="0"/>
    <xf numFmtId="0" fontId="205" fillId="0" borderId="0"/>
    <xf numFmtId="0" fontId="212" fillId="107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12" fillId="148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3" fontId="251" fillId="9" borderId="79">
      <alignment horizontal="right" vertical="center" indent="1"/>
    </xf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333" fillId="0" borderId="106" applyNumberFormat="0" applyFill="0" applyAlignment="0" applyProtection="0"/>
    <xf numFmtId="0" fontId="205" fillId="0" borderId="0"/>
    <xf numFmtId="0" fontId="205" fillId="0" borderId="0"/>
    <xf numFmtId="0" fontId="210" fillId="0" borderId="0">
      <alignment vertical="top"/>
    </xf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12" fillId="107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201" fontId="251" fillId="9" borderId="79">
      <alignment horizontal="right" vertical="center" indent="1"/>
    </xf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98" fontId="255" fillId="13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43" fontId="260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2" fontId="205" fillId="0" borderId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27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96" fontId="166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55" fillId="132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198" fontId="227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1" fontId="9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9" fillId="0" borderId="0"/>
    <xf numFmtId="0" fontId="9" fillId="0" borderId="0"/>
    <xf numFmtId="0" fontId="212" fillId="113" borderId="0" applyNumberFormat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12" fillId="92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12" fillId="6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55" fillId="95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42" fontId="166" fillId="0" borderId="0" applyFont="0" applyFill="0" applyBorder="0" applyAlignment="0" applyProtection="0"/>
    <xf numFmtId="209" fontId="9" fillId="0" borderId="0">
      <protection locked="0"/>
    </xf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209" fontId="9" fillId="0" borderId="0">
      <protection locked="0"/>
    </xf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8" fillId="149" borderId="81" applyNumberFormat="0" applyAlignment="0" applyProtection="0"/>
    <xf numFmtId="0" fontId="9" fillId="0" borderId="0"/>
    <xf numFmtId="0" fontId="9" fillId="0" borderId="0"/>
    <xf numFmtId="0" fontId="9" fillId="0" borderId="0"/>
    <xf numFmtId="0" fontId="212" fillId="60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18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44" fontId="2" fillId="0" borderId="0" applyFont="0" applyFill="0" applyBorder="0" applyAlignment="0" applyProtection="0"/>
    <xf numFmtId="0" fontId="9" fillId="0" borderId="0"/>
    <xf numFmtId="44" fontId="2" fillId="0" borderId="0" applyFont="0" applyFill="0" applyBorder="0" applyAlignment="0" applyProtection="0"/>
    <xf numFmtId="0" fontId="9" fillId="0" borderId="0"/>
    <xf numFmtId="44" fontId="2" fillId="0" borderId="0" applyFont="0" applyFill="0" applyBorder="0" applyAlignment="0" applyProtection="0"/>
    <xf numFmtId="0" fontId="205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44" fontId="2" fillId="0" borderId="0" applyFont="0" applyFill="0" applyBorder="0" applyAlignment="0" applyProtection="0"/>
    <xf numFmtId="0" fontId="9" fillId="0" borderId="0"/>
    <xf numFmtId="44" fontId="2" fillId="0" borderId="0" applyFont="0" applyFill="0" applyBorder="0" applyAlignment="0" applyProtection="0"/>
    <xf numFmtId="0" fontId="9" fillId="0" borderId="0"/>
    <xf numFmtId="4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43" fontId="26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3" fontId="34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227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" fillId="0" borderId="0"/>
    <xf numFmtId="0" fontId="9" fillId="0" borderId="0"/>
    <xf numFmtId="189" fontId="2" fillId="0" borderId="0" applyFont="0" applyFill="0" applyBorder="0" applyAlignment="0" applyProtection="0"/>
    <xf numFmtId="0" fontId="212" fillId="157" borderId="0" applyNumberFormat="0" applyBorder="0" applyAlignment="0" applyProtection="0"/>
    <xf numFmtId="0" fontId="212" fillId="122" borderId="0" applyNumberFormat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198" fontId="216" fillId="0" borderId="0" applyNumberFormat="0" applyFill="0" applyBorder="0" applyAlignment="0" applyProtection="0"/>
    <xf numFmtId="0" fontId="9" fillId="0" borderId="0"/>
    <xf numFmtId="0" fontId="9" fillId="0" borderId="0"/>
    <xf numFmtId="0" fontId="273" fillId="0" borderId="0"/>
    <xf numFmtId="198" fontId="318" fillId="0" borderId="99" applyNumberFormat="0" applyFill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55" fillId="60" borderId="0" applyNumberFormat="0" applyBorder="0" applyAlignment="0" applyProtection="0"/>
    <xf numFmtId="198" fontId="226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98" fontId="318" fillId="0" borderId="0" applyNumberFormat="0" applyFill="0" applyBorder="0" applyAlignment="0" applyProtection="0"/>
    <xf numFmtId="0" fontId="9" fillId="0" borderId="0"/>
    <xf numFmtId="0" fontId="318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198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219" fontId="249" fillId="0" borderId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219" fontId="24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0" fontId="190" fillId="105" borderId="79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198" fontId="258" fillId="0" borderId="0">
      <protection locked="0"/>
    </xf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198" fontId="258" fillId="0" borderId="0">
      <protection locked="0"/>
    </xf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196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165" fontId="290" fillId="0" borderId="0" applyProtection="0"/>
    <xf numFmtId="0" fontId="205" fillId="0" borderId="0"/>
    <xf numFmtId="198" fontId="213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5" fontId="319" fillId="0" borderId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98" fontId="21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43" fontId="227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240" fontId="258" fillId="0" borderId="0">
      <protection locked="0"/>
    </xf>
    <xf numFmtId="0" fontId="205" fillId="0" borderId="0"/>
    <xf numFmtId="0" fontId="9" fillId="0" borderId="0"/>
    <xf numFmtId="0" fontId="9" fillId="0" borderId="0"/>
    <xf numFmtId="0" fontId="205" fillId="0" borderId="0"/>
    <xf numFmtId="239" fontId="293" fillId="0" borderId="0">
      <protection locked="0"/>
    </xf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260" fillId="0" borderId="0" applyFont="0" applyFill="0" applyBorder="0" applyAlignment="0" applyProtection="0"/>
    <xf numFmtId="0" fontId="205" fillId="0" borderId="0"/>
    <xf numFmtId="43" fontId="260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39" fillId="0" borderId="0"/>
    <xf numFmtId="0" fontId="9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12" fillId="10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12" fillId="84" borderId="0" applyNumberFormat="0" applyBorder="0" applyAlignment="0" applyProtection="0"/>
    <xf numFmtId="0" fontId="212" fillId="139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212" fillId="98" borderId="0" applyNumberFormat="0" applyBorder="0" applyAlignment="0" applyProtection="0"/>
    <xf numFmtId="0" fontId="212" fillId="60" borderId="0" applyNumberFormat="0" applyBorder="0" applyAlignment="0" applyProtection="0"/>
    <xf numFmtId="0" fontId="212" fillId="60" borderId="0" applyNumberFormat="0" applyBorder="0" applyAlignment="0" applyProtection="0"/>
    <xf numFmtId="0" fontId="9" fillId="0" borderId="0"/>
    <xf numFmtId="0" fontId="255" fillId="5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62" fillId="9" borderId="79">
      <alignment horizontal="right" vertical="center"/>
    </xf>
    <xf numFmtId="0" fontId="205" fillId="0" borderId="0"/>
    <xf numFmtId="0" fontId="205" fillId="0" borderId="0"/>
    <xf numFmtId="198" fontId="212" fillId="98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12" fillId="98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12" fillId="84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194" fontId="63" fillId="0" borderId="0"/>
    <xf numFmtId="194" fontId="63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308" fillId="9" borderId="79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225" fontId="207" fillId="0" borderId="78">
      <alignment horizontal="center"/>
    </xf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8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8" fontId="302" fillId="9" borderId="65"/>
    <xf numFmtId="0" fontId="9" fillId="0" borderId="0"/>
    <xf numFmtId="0" fontId="9" fillId="0" borderId="0"/>
    <xf numFmtId="0" fontId="205" fillId="0" borderId="0"/>
    <xf numFmtId="0" fontId="20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12" fillId="94" borderId="0" applyNumberFormat="0" applyBorder="0" applyAlignment="0" applyProtection="0"/>
    <xf numFmtId="0" fontId="212" fillId="88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12" fillId="88" borderId="0" applyNumberFormat="0" applyBorder="0" applyAlignment="0" applyProtection="0"/>
    <xf numFmtId="0" fontId="212" fillId="88" borderId="0" applyNumberFormat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212" fillId="88" borderId="0" applyNumberFormat="0" applyBorder="0" applyAlignment="0" applyProtection="0"/>
    <xf numFmtId="164" fontId="16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12" fillId="94" borderId="0" applyNumberFormat="0" applyBorder="0" applyAlignment="0" applyProtection="0"/>
    <xf numFmtId="0" fontId="9" fillId="0" borderId="0"/>
    <xf numFmtId="0" fontId="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9" fontId="63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9" fontId="63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9" fontId="63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9" fontId="63" fillId="0" borderId="0" applyFont="0" applyFill="0" applyBorder="0" applyAlignment="0" applyProtection="0"/>
    <xf numFmtId="0" fontId="205" fillId="0" borderId="0"/>
    <xf numFmtId="0" fontId="9" fillId="0" borderId="0"/>
    <xf numFmtId="43" fontId="260" fillId="0" borderId="0" applyFont="0" applyFill="0" applyBorder="0" applyAlignment="0" applyProtection="0"/>
    <xf numFmtId="5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198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43" fontId="26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12" fillId="158" borderId="0" applyNumberFormat="0" applyBorder="0" applyAlignment="0" applyProtection="0"/>
    <xf numFmtId="164" fontId="166" fillId="0" borderId="0" applyFont="0" applyFill="0" applyBorder="0" applyAlignment="0" applyProtection="0"/>
    <xf numFmtId="0" fontId="212" fillId="115" borderId="0" applyNumberFormat="0" applyBorder="0" applyAlignment="0" applyProtection="0"/>
    <xf numFmtId="164" fontId="166" fillId="0" borderId="0" applyFont="0" applyFill="0" applyBorder="0" applyAlignment="0" applyProtection="0"/>
    <xf numFmtId="0" fontId="212" fillId="83" borderId="0" applyNumberFormat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12" fillId="83" borderId="0" applyNumberFormat="0" applyBorder="0" applyAlignment="0" applyProtection="0"/>
    <xf numFmtId="164" fontId="166" fillId="0" borderId="0" applyFont="0" applyFill="0" applyBorder="0" applyAlignment="0" applyProtection="0"/>
    <xf numFmtId="0" fontId="212" fillId="8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55" fillId="115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8" fontId="212" fillId="83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9" borderId="0"/>
    <xf numFmtId="0" fontId="212" fillId="83" borderId="0" applyNumberFormat="0" applyBorder="0" applyAlignment="0" applyProtection="0"/>
    <xf numFmtId="164" fontId="166" fillId="0" borderId="0" applyFont="0" applyFill="0" applyBorder="0" applyAlignment="0" applyProtection="0"/>
    <xf numFmtId="196" fontId="9" fillId="9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198" fontId="9" fillId="9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12" fillId="158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0" fontId="2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74" fontId="2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54" fillId="0" borderId="0"/>
    <xf numFmtId="0" fontId="9" fillId="0" borderId="0"/>
    <xf numFmtId="21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198" fontId="352" fillId="95" borderId="24" applyNumberFormat="0" applyFont="0" applyBorder="0" applyAlignment="0" applyProtection="0">
      <protection hidden="1"/>
    </xf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43" fontId="260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14" fontId="9" fillId="0" borderId="0" applyProtection="0">
      <alignment vertical="center"/>
    </xf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12" fillId="148" borderId="0" applyNumberFormat="0" applyBorder="0" applyAlignment="0" applyProtection="0"/>
    <xf numFmtId="0" fontId="212" fillId="107" borderId="0" applyNumberFormat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12" fillId="153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55" fillId="151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43" fontId="21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205" fillId="0" borderId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196" fontId="206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12" fillId="107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12" fillId="148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201" fontId="262" fillId="9" borderId="79">
      <alignment horizontal="right" vertical="center" indent="1"/>
    </xf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98" fontId="251" fillId="9" borderId="79">
      <alignment horizontal="right" vertical="center"/>
    </xf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212" fillId="113" borderId="0" applyNumberFormat="0" applyBorder="0" applyAlignment="0" applyProtection="0"/>
    <xf numFmtId="0" fontId="212" fillId="60" borderId="0" applyNumberFormat="0" applyBorder="0" applyAlignment="0" applyProtection="0"/>
    <xf numFmtId="0" fontId="205" fillId="0" borderId="0"/>
    <xf numFmtId="0" fontId="9" fillId="0" borderId="0"/>
    <xf numFmtId="198" fontId="312" fillId="0" borderId="0" applyNumberFormat="0" applyFill="0" applyBorder="0" applyAlignment="0" applyProtection="0">
      <alignment vertical="top"/>
      <protection locked="0"/>
    </xf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98" fontId="212" fillId="60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98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196" fontId="251" fillId="9" borderId="79">
      <alignment horizontal="right" vertical="center"/>
    </xf>
    <xf numFmtId="187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3" fontId="262" fillId="9" borderId="79">
      <alignment horizontal="right" vertical="center" indent="1"/>
    </xf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3" fontId="20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43" fontId="260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164" fontId="260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15" fillId="152" borderId="81" applyNumberFormat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12" fillId="88" borderId="0" applyNumberFormat="0" applyBorder="0" applyAlignment="0" applyProtection="0"/>
    <xf numFmtId="0" fontId="212" fillId="106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12" fillId="106" borderId="0" applyNumberFormat="0" applyBorder="0" applyAlignment="0" applyProtection="0"/>
    <xf numFmtId="0" fontId="9" fillId="0" borderId="0"/>
    <xf numFmtId="0" fontId="212" fillId="106" borderId="0" applyNumberFormat="0" applyBorder="0" applyAlignment="0" applyProtection="0"/>
    <xf numFmtId="0" fontId="9" fillId="0" borderId="0"/>
    <xf numFmtId="44" fontId="20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98" fontId="212" fillId="106" borderId="0" applyNumberFormat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16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12" fillId="106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12" fillId="140" borderId="0" applyNumberFormat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263" fontId="207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261" fontId="190" fillId="105" borderId="0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186" fontId="2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198" fontId="268" fillId="0" borderId="24">
      <protection hidden="1"/>
    </xf>
    <xf numFmtId="0" fontId="9" fillId="0" borderId="0"/>
    <xf numFmtId="0" fontId="205" fillId="0" borderId="0"/>
    <xf numFmtId="0" fontId="2" fillId="0" borderId="0"/>
    <xf numFmtId="198" fontId="352" fillId="95" borderId="24" applyNumberFormat="0" applyFont="0" applyBorder="0" applyAlignment="0" applyProtection="0">
      <protection hidden="1"/>
    </xf>
    <xf numFmtId="0" fontId="9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198" fontId="9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188" fontId="63" fillId="0" borderId="0"/>
    <xf numFmtId="198" fontId="9" fillId="0" borderId="0"/>
    <xf numFmtId="207" fontId="63" fillId="0" borderId="0"/>
    <xf numFmtId="196" fontId="9" fillId="0" borderId="0"/>
    <xf numFmtId="164" fontId="166" fillId="0" borderId="0" applyFont="0" applyFill="0" applyBorder="0" applyAlignment="0" applyProtection="0"/>
    <xf numFmtId="0" fontId="2" fillId="0" borderId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9" fontId="63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98" fontId="332" fillId="154" borderId="79">
      <alignment horizontal="left" vertical="center"/>
    </xf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22" fillId="145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22" fillId="10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22" fillId="108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30" fillId="152" borderId="83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95" fillId="108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198" fontId="213" fillId="0" borderId="0" applyNumberFormat="0" applyFill="0" applyBorder="0" applyAlignment="0" applyProtection="0"/>
    <xf numFmtId="5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22" fillId="14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5" fontId="356" fillId="0" borderId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96" fontId="206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198" fontId="168" fillId="120" borderId="87" applyNumberFormat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98" fontId="281" fillId="120" borderId="87" applyNumberFormat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 applyNumberFormat="0"/>
    <xf numFmtId="0" fontId="9" fillId="0" borderId="0"/>
    <xf numFmtId="198" fontId="9" fillId="0" borderId="0" applyNumberFormat="0"/>
    <xf numFmtId="0" fontId="9" fillId="0" borderId="0"/>
    <xf numFmtId="0" fontId="9" fillId="0" borderId="0"/>
    <xf numFmtId="2" fontId="258" fillId="0" borderId="0">
      <protection locked="0"/>
    </xf>
    <xf numFmtId="0" fontId="2" fillId="0" borderId="0"/>
    <xf numFmtId="2" fontId="293" fillId="0" borderId="0">
      <protection locked="0"/>
    </xf>
    <xf numFmtId="2" fontId="357" fillId="0" borderId="0">
      <protection locked="0"/>
    </xf>
    <xf numFmtId="0" fontId="258" fillId="0" borderId="0">
      <protection locked="0"/>
    </xf>
    <xf numFmtId="0" fontId="205" fillId="0" borderId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4" fontId="358" fillId="153" borderId="92" applyNumberFormat="0" applyProtection="0">
      <alignment horizontal="left" vertical="center" indent="1"/>
    </xf>
    <xf numFmtId="0" fontId="9" fillId="0" borderId="0"/>
    <xf numFmtId="0" fontId="166" fillId="0" borderId="0" applyNumberFormat="0" applyFont="0" applyFill="0" applyBorder="0" applyAlignment="0" applyProtection="0"/>
    <xf numFmtId="0" fontId="258" fillId="0" borderId="0">
      <protection locked="0"/>
    </xf>
    <xf numFmtId="196" fontId="258" fillId="0" borderId="0">
      <protection locked="0"/>
    </xf>
    <xf numFmtId="196" fontId="258" fillId="0" borderId="0">
      <protection locked="0"/>
    </xf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59" fillId="134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198" fontId="259" fillId="134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59" fillId="134" borderId="0" applyNumberFormat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196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75" fillId="9" borderId="81" applyNumberFormat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15" fillId="95" borderId="81" applyNumberFormat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15" fillId="95" borderId="81" applyNumberFormat="0" applyAlignment="0" applyProtection="0"/>
    <xf numFmtId="0" fontId="215" fillId="9" borderId="81" applyNumberFormat="0" applyAlignment="0" applyProtection="0"/>
    <xf numFmtId="0" fontId="215" fillId="9" borderId="81" applyNumberFormat="0" applyAlignment="0" applyProtection="0"/>
    <xf numFmtId="0" fontId="9" fillId="0" borderId="0"/>
    <xf numFmtId="0" fontId="9" fillId="0" borderId="0"/>
    <xf numFmtId="0" fontId="9" fillId="0" borderId="0"/>
    <xf numFmtId="0" fontId="248" fillId="95" borderId="81" applyNumberFormat="0" applyAlignment="0" applyProtection="0"/>
    <xf numFmtId="0" fontId="205" fillId="0" borderId="0"/>
    <xf numFmtId="196" fontId="9" fillId="0" borderId="0"/>
    <xf numFmtId="0" fontId="205" fillId="0" borderId="0"/>
    <xf numFmtId="0" fontId="205" fillId="0" borderId="0"/>
    <xf numFmtId="196" fontId="9" fillId="0" borderId="0"/>
    <xf numFmtId="0" fontId="9" fillId="0" borderId="0"/>
    <xf numFmtId="0" fontId="205" fillId="0" borderId="0"/>
    <xf numFmtId="196" fontId="9" fillId="0" borderId="0"/>
    <xf numFmtId="0" fontId="9" fillId="0" borderId="0"/>
    <xf numFmtId="0" fontId="205" fillId="0" borderId="0"/>
    <xf numFmtId="196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198" fontId="245" fillId="0" borderId="91" applyNumberFormat="0" applyFill="0" applyAlignment="0" applyProtection="0"/>
    <xf numFmtId="0" fontId="9" fillId="0" borderId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2" fillId="0" borderId="0"/>
    <xf numFmtId="0" fontId="9" fillId="0" borderId="0"/>
    <xf numFmtId="0" fontId="310" fillId="0" borderId="82" applyNumberFormat="0" applyFill="0" applyAlignment="0" applyProtection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215" fillId="95" borderId="81" applyNumberFormat="0" applyAlignment="0" applyProtection="0"/>
    <xf numFmtId="0" fontId="204" fillId="0" borderId="0" applyNumberForma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215" fillId="95" borderId="81" applyNumberFormat="0" applyAlignment="0" applyProtection="0"/>
    <xf numFmtId="0" fontId="9" fillId="0" borderId="0"/>
    <xf numFmtId="0" fontId="9" fillId="0" borderId="0"/>
    <xf numFmtId="0" fontId="215" fillId="152" borderId="81" applyNumberFormat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15" fillId="95" borderId="81" applyNumberFormat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196" fontId="9" fillId="0" borderId="0"/>
    <xf numFmtId="0" fontId="205" fillId="0" borderId="0"/>
    <xf numFmtId="0" fontId="205" fillId="0" borderId="0"/>
    <xf numFmtId="0" fontId="9" fillId="0" borderId="0"/>
    <xf numFmtId="196" fontId="9" fillId="0" borderId="0"/>
    <xf numFmtId="0" fontId="9" fillId="0" borderId="0"/>
    <xf numFmtId="196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48" fillId="95" borderId="81" applyNumberFormat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6" fillId="0" borderId="0" applyNumberFormat="0" applyFont="0" applyFill="0" applyBorder="0" applyAlignment="0" applyProtection="0">
      <alignment horizontal="left" wrapText="1" indent="1"/>
    </xf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31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166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194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48" fillId="95" borderId="81" applyNumberFormat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5" fontId="254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196" fontId="302" fillId="9" borderId="65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168" fillId="120" borderId="87" applyNumberFormat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29" fontId="210" fillId="0" borderId="0" applyFont="0" applyFill="0" applyBorder="0" applyAlignment="0" applyProtection="0">
      <alignment vertical="top"/>
    </xf>
    <xf numFmtId="0" fontId="9" fillId="0" borderId="0"/>
    <xf numFmtId="0" fontId="9" fillId="0" borderId="0"/>
    <xf numFmtId="0" fontId="190" fillId="152" borderId="0" applyNumberFormat="0" applyBorder="0" applyAlignment="0" applyProtection="0"/>
    <xf numFmtId="198" fontId="168" fillId="120" borderId="87" applyNumberFormat="0" applyAlignment="0" applyProtection="0"/>
    <xf numFmtId="0" fontId="168" fillId="120" borderId="87" applyNumberFormat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4" fontId="265" fillId="9" borderId="92" applyNumberFormat="0" applyProtection="0">
      <alignment vertical="center"/>
    </xf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75" fontId="63" fillId="0" borderId="0"/>
    <xf numFmtId="0" fontId="2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96" fontId="58" fillId="0" borderId="0"/>
    <xf numFmtId="0" fontId="205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51" fillId="9" borderId="79">
      <alignment horizontal="right" vertical="center"/>
    </xf>
    <xf numFmtId="0" fontId="9" fillId="0" borderId="0"/>
    <xf numFmtId="0" fontId="9" fillId="0" borderId="0"/>
    <xf numFmtId="198" fontId="251" fillId="9" borderId="79">
      <alignment horizontal="right" vertical="center"/>
    </xf>
    <xf numFmtId="0" fontId="205" fillId="0" borderId="0"/>
    <xf numFmtId="0" fontId="205" fillId="0" borderId="0"/>
    <xf numFmtId="165" fontId="251" fillId="9" borderId="79">
      <alignment horizontal="right" vertical="center" indent="1"/>
    </xf>
    <xf numFmtId="4" fontId="251" fillId="9" borderId="79">
      <alignment horizontal="right" vertical="center" indent="1"/>
    </xf>
    <xf numFmtId="173" fontId="251" fillId="9" borderId="79">
      <alignment horizontal="right" vertical="center" indent="1"/>
    </xf>
    <xf numFmtId="201" fontId="251" fillId="9" borderId="79">
      <alignment horizontal="right" vertical="center" indent="1"/>
    </xf>
    <xf numFmtId="0" fontId="205" fillId="0" borderId="0"/>
    <xf numFmtId="3" fontId="262" fillId="9" borderId="79">
      <alignment horizontal="right" vertical="center" indent="1"/>
    </xf>
    <xf numFmtId="0" fontId="205" fillId="0" borderId="0"/>
    <xf numFmtId="165" fontId="262" fillId="9" borderId="79">
      <alignment horizontal="right" vertical="center" indent="1"/>
    </xf>
    <xf numFmtId="0" fontId="205" fillId="0" borderId="0"/>
    <xf numFmtId="4" fontId="262" fillId="9" borderId="79">
      <alignment horizontal="right" vertical="center" indent="1"/>
    </xf>
    <xf numFmtId="173" fontId="262" fillId="9" borderId="79">
      <alignment horizontal="right" vertical="center" indent="1"/>
    </xf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9" borderId="65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96" fontId="9" fillId="9" borderId="65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98" fontId="9" fillId="9" borderId="65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9" borderId="65"/>
    <xf numFmtId="164" fontId="166" fillId="0" borderId="0" applyFont="0" applyFill="0" applyBorder="0" applyAlignment="0" applyProtection="0"/>
    <xf numFmtId="0" fontId="9" fillId="0" borderId="0"/>
    <xf numFmtId="198" fontId="9" fillId="9" borderId="65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9" borderId="65"/>
    <xf numFmtId="0" fontId="205" fillId="0" borderId="0"/>
    <xf numFmtId="0" fontId="2" fillId="0" borderId="0"/>
    <xf numFmtId="0" fontId="307" fillId="116" borderId="79">
      <alignment horizontal="center" vertical="center"/>
    </xf>
    <xf numFmtId="0" fontId="9" fillId="0" borderId="0"/>
    <xf numFmtId="198" fontId="307" fillId="116" borderId="79">
      <alignment horizontal="center" vertical="center"/>
    </xf>
    <xf numFmtId="0" fontId="307" fillId="116" borderId="79">
      <alignment horizontal="center" vertical="center"/>
    </xf>
    <xf numFmtId="0" fontId="251" fillId="9" borderId="79">
      <alignment horizontal="right" vertical="center"/>
    </xf>
    <xf numFmtId="196" fontId="251" fillId="9" borderId="79">
      <alignment horizontal="right" vertical="center"/>
    </xf>
    <xf numFmtId="0" fontId="9" fillId="9" borderId="0"/>
    <xf numFmtId="198" fontId="9" fillId="9" borderId="0"/>
    <xf numFmtId="0" fontId="9" fillId="135" borderId="0"/>
    <xf numFmtId="196" fontId="9" fillId="9" borderId="0"/>
    <xf numFmtId="0" fontId="205" fillId="0" borderId="0"/>
    <xf numFmtId="0" fontId="308" fillId="9" borderId="103">
      <alignment vertical="center"/>
    </xf>
    <xf numFmtId="0" fontId="9" fillId="0" borderId="0"/>
    <xf numFmtId="198" fontId="308" fillId="9" borderId="103">
      <alignment vertical="center"/>
    </xf>
    <xf numFmtId="196" fontId="308" fillId="9" borderId="103">
      <alignment vertical="center"/>
    </xf>
    <xf numFmtId="0" fontId="329" fillId="9" borderId="104">
      <alignment vertical="center"/>
    </xf>
    <xf numFmtId="196" fontId="329" fillId="9" borderId="104">
      <alignment vertical="center"/>
    </xf>
    <xf numFmtId="0" fontId="308" fillId="9" borderId="79"/>
    <xf numFmtId="198" fontId="308" fillId="9" borderId="79"/>
    <xf numFmtId="196" fontId="308" fillId="9" borderId="79"/>
    <xf numFmtId="198" fontId="262" fillId="9" borderId="79">
      <alignment horizontal="right" vertical="center"/>
    </xf>
    <xf numFmtId="0" fontId="9" fillId="0" borderId="0"/>
    <xf numFmtId="0" fontId="262" fillId="9" borderId="79">
      <alignment horizontal="right" vertical="center"/>
    </xf>
    <xf numFmtId="0" fontId="204" fillId="0" borderId="0" applyNumberFormat="0" applyFill="0" applyBorder="0" applyAlignment="0" applyProtection="0"/>
    <xf numFmtId="0" fontId="332" fillId="154" borderId="79">
      <alignment horizontal="left" vertical="center"/>
    </xf>
    <xf numFmtId="0" fontId="332" fillId="154" borderId="79">
      <alignment horizontal="left" vertical="center"/>
    </xf>
    <xf numFmtId="9" fontId="63" fillId="0" borderId="0" applyFont="0" applyFill="0" applyBorder="0" applyAlignment="0" applyProtection="0"/>
    <xf numFmtId="196" fontId="332" fillId="154" borderId="79">
      <alignment horizontal="left" vertical="center"/>
    </xf>
    <xf numFmtId="0" fontId="204" fillId="0" borderId="0" applyNumberFormat="0" applyFill="0" applyBorder="0" applyAlignment="0" applyProtection="0"/>
    <xf numFmtId="196" fontId="332" fillId="154" borderId="79">
      <alignment horizontal="left" vertical="center"/>
    </xf>
    <xf numFmtId="198" fontId="328" fillId="9" borderId="79">
      <alignment horizontal="left" vertical="center"/>
    </xf>
    <xf numFmtId="0" fontId="328" fillId="9" borderId="79">
      <alignment horizontal="left" vertical="center"/>
    </xf>
    <xf numFmtId="196" fontId="328" fillId="9" borderId="79">
      <alignment horizontal="left" vertical="center"/>
    </xf>
    <xf numFmtId="0" fontId="63" fillId="0" borderId="0"/>
    <xf numFmtId="0" fontId="302" fillId="9" borderId="65"/>
    <xf numFmtId="198" fontId="302" fillId="9" borderId="65"/>
    <xf numFmtId="0" fontId="302" fillId="135" borderId="96"/>
    <xf numFmtId="198" fontId="307" fillId="95" borderId="79">
      <alignment horizontal="left" vertical="center"/>
    </xf>
    <xf numFmtId="0" fontId="307" fillId="95" borderId="79">
      <alignment horizontal="left" vertical="center"/>
    </xf>
    <xf numFmtId="43" fontId="9" fillId="0" borderId="0" applyFont="0" applyFill="0" applyBorder="0" applyAlignment="0" applyProtection="0"/>
    <xf numFmtId="43" fontId="205" fillId="0" borderId="0" applyFont="0" applyFill="0" applyBorder="0" applyAlignment="0" applyProtection="0"/>
    <xf numFmtId="196" fontId="307" fillId="95" borderId="79">
      <alignment horizontal="left" vertical="center"/>
    </xf>
    <xf numFmtId="166" fontId="274" fillId="0" borderId="33" applyAlignment="0">
      <alignment horizontal="right"/>
    </xf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5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260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3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0" fontId="205" fillId="0" borderId="0"/>
    <xf numFmtId="5" fontId="2" fillId="0" borderId="0" applyFont="0" applyFill="0" applyBorder="0" applyAlignment="0" applyProtection="0"/>
    <xf numFmtId="0" fontId="9" fillId="0" borderId="0"/>
    <xf numFmtId="204" fontId="249" fillId="0" borderId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0" fontId="9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94" fontId="9" fillId="0" borderId="0" applyFont="0" applyFill="0" applyBorder="0" applyAlignment="0" applyProtection="0"/>
    <xf numFmtId="43" fontId="260" fillId="0" borderId="0" applyFont="0" applyFill="0" applyBorder="0" applyAlignment="0" applyProtection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0" fontId="205" fillId="0" borderId="0"/>
    <xf numFmtId="5" fontId="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43" fontId="26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260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164" fontId="63" fillId="0" borderId="0" applyFont="0" applyFill="0" applyBorder="0" applyAlignment="0" applyProtection="0"/>
    <xf numFmtId="43" fontId="205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60" fillId="0" borderId="0" applyFont="0" applyFill="0" applyBorder="0" applyAlignment="0" applyProtection="0"/>
    <xf numFmtId="0" fontId="9" fillId="0" borderId="0"/>
    <xf numFmtId="164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260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219" fontId="24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260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19" fontId="249" fillId="0" borderId="0" applyFill="0" applyBorder="0" applyAlignment="0" applyProtection="0"/>
    <xf numFmtId="43" fontId="2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260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43" fontId="26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260" fillId="0" borderId="0" applyFont="0" applyFill="0" applyBorder="0" applyAlignment="0" applyProtection="0"/>
    <xf numFmtId="0" fontId="9" fillId="0" borderId="0"/>
    <xf numFmtId="43" fontId="260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0" fontId="9" fillId="0" borderId="0"/>
    <xf numFmtId="0" fontId="9" fillId="0" borderId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0" fontId="9" fillId="0" borderId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201" fontId="9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60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60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204" fontId="249" fillId="0" borderId="0" applyFill="0" applyBorder="0" applyAlignment="0" applyProtection="0"/>
    <xf numFmtId="164" fontId="166" fillId="0" borderId="0" applyFont="0" applyFill="0" applyBorder="0" applyAlignment="0" applyProtection="0"/>
    <xf numFmtId="5" fontId="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9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260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201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43" fontId="260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260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204" fontId="249" fillId="0" borderId="0" applyFill="0" applyBorder="0" applyAlignment="0" applyProtection="0"/>
    <xf numFmtId="43" fontId="260" fillId="0" borderId="0" applyFont="0" applyFill="0" applyBorder="0" applyAlignment="0" applyProtection="0"/>
    <xf numFmtId="187" fontId="9" fillId="0" borderId="0" applyFont="0" applyFill="0" applyBorder="0" applyAlignment="0" applyProtection="0"/>
    <xf numFmtId="204" fontId="249" fillId="0" borderId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" fillId="0" borderId="0"/>
    <xf numFmtId="164" fontId="2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201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164" fontId="2" fillId="0" borderId="0" applyFont="0" applyFill="0" applyBorder="0" applyAlignment="0" applyProtection="0"/>
    <xf numFmtId="0" fontId="205" fillId="0" borderId="0"/>
    <xf numFmtId="0" fontId="9" fillId="0" borderId="0"/>
    <xf numFmtId="20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2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17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2" fillId="0" borderId="0"/>
    <xf numFmtId="164" fontId="2" fillId="0" borderId="0" applyFont="0" applyFill="0" applyBorder="0" applyAlignment="0" applyProtection="0"/>
    <xf numFmtId="0" fontId="9" fillId="0" borderId="0"/>
    <xf numFmtId="0" fontId="2" fillId="0" borderId="0"/>
    <xf numFmtId="164" fontId="2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87" fontId="9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98" fontId="207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7" fillId="0" borderId="0"/>
    <xf numFmtId="3" fontId="9" fillId="0" borderId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96" fontId="207" fillId="0" borderId="0"/>
    <xf numFmtId="3" fontId="9" fillId="0" borderId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3" fontId="9" fillId="0" borderId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204" fontId="249" fillId="0" borderId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26" fillId="0" borderId="90" applyNumberFormat="0" applyFill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219" fontId="249" fillId="0" borderId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7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42" fillId="128" borderId="0" applyNumberFormat="0" applyBorder="0" applyAlignment="0" applyProtection="0"/>
    <xf numFmtId="164" fontId="166" fillId="0" borderId="0" applyFont="0" applyFill="0" applyBorder="0" applyAlignment="0" applyProtection="0"/>
    <xf numFmtId="200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2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338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201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" fillId="0" borderId="0"/>
    <xf numFmtId="0" fontId="2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58" fontId="9" fillId="0" borderId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49" fillId="0" borderId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234" fontId="20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200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207" fontId="63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06" fillId="0" borderId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98" fontId="206" fillId="0" borderId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9" fillId="0" borderId="0"/>
    <xf numFmtId="164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76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257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229" fontId="210" fillId="0" borderId="0" applyFont="0" applyFill="0" applyBorder="0" applyAlignment="0" applyProtection="0">
      <alignment vertical="top"/>
    </xf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10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77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63" fillId="0" borderId="0" applyFont="0" applyFill="0" applyBorder="0" applyAlignment="0" applyProtection="0"/>
    <xf numFmtId="219" fontId="249" fillId="0" borderId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219" fontId="249" fillId="0" borderId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98" fontId="206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23" fillId="65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43" fontId="206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7" fillId="0" borderId="0" applyFont="0" applyFill="0" applyBorder="0" applyAlignment="0" applyProtection="0"/>
    <xf numFmtId="164" fontId="166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7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27" fillId="0" borderId="0" applyFon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98" fontId="206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98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6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" fillId="0" borderId="0"/>
    <xf numFmtId="201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365" fillId="0" borderId="0" applyNumberFormat="0" applyFill="0" applyBorder="0" applyAlignment="0" applyProtection="0">
      <alignment vertical="top"/>
      <protection locked="0"/>
    </xf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98" fontId="365" fillId="0" borderId="0" applyNumberFormat="0" applyFill="0" applyBorder="0" applyAlignment="0" applyProtection="0">
      <alignment vertical="top"/>
      <protection locked="0"/>
    </xf>
    <xf numFmtId="164" fontId="166" fillId="0" borderId="0" applyFont="0" applyFill="0" applyBorder="0" applyAlignment="0" applyProtection="0"/>
    <xf numFmtId="0" fontId="9" fillId="0" borderId="0"/>
    <xf numFmtId="0" fontId="365" fillId="0" borderId="0" applyNumberFormat="0" applyFill="0" applyBorder="0" applyAlignment="0" applyProtection="0">
      <alignment vertical="top"/>
      <protection locked="0"/>
    </xf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34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" fillId="0" borderId="0"/>
    <xf numFmtId="0" fontId="2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 applyNumberFormat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204" fontId="249" fillId="0" borderId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187" fontId="9" fillId="0" borderId="0" applyFont="0" applyFill="0" applyBorder="0" applyAlignment="0" applyProtection="0"/>
    <xf numFmtId="164" fontId="63" fillId="0" borderId="0" applyFont="0" applyFill="0" applyBorder="0" applyAlignment="0" applyProtection="0"/>
    <xf numFmtId="219" fontId="249" fillId="0" borderId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4" fontId="63" fillId="0" borderId="0" applyFont="0" applyFill="0" applyBorder="0" applyAlignment="0" applyProtection="0"/>
    <xf numFmtId="201" fontId="9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19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4" fontId="350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164" fontId="9" fillId="0" borderId="0" applyFont="0" applyFill="0" applyBorder="0" applyAlignment="0" applyProtection="0"/>
    <xf numFmtId="219" fontId="249" fillId="0" borderId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25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0" borderId="0" applyFont="0" applyFill="0" applyBorder="0" applyAlignment="0" applyProtection="0"/>
    <xf numFmtId="1" fontId="334" fillId="156" borderId="80" applyNumberFormat="0" applyBorder="0" applyAlignment="0">
      <alignment horizontal="centerContinuous" vertical="center"/>
      <protection locked="0"/>
    </xf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42" fillId="129" borderId="0" applyNumberFormat="0" applyBorder="0" applyAlignment="0" applyProtection="0"/>
    <xf numFmtId="221" fontId="346" fillId="0" borderId="0">
      <protection locked="0"/>
    </xf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58" fillId="0" borderId="0">
      <protection locked="0"/>
    </xf>
    <xf numFmtId="42" fontId="166" fillId="0" borderId="0" applyFont="0" applyFill="0" applyBorder="0" applyAlignment="0" applyProtection="0"/>
    <xf numFmtId="198" fontId="258" fillId="0" borderId="0">
      <protection locked="0"/>
    </xf>
    <xf numFmtId="42" fontId="166" fillId="0" borderId="0" applyFont="0" applyFill="0" applyBorder="0" applyAlignment="0" applyProtection="0"/>
    <xf numFmtId="0" fontId="258" fillId="0" borderId="0">
      <protection locked="0"/>
    </xf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241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87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63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176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3" fontId="9" fillId="0" borderId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3" fontId="9" fillId="0" borderId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3" fontId="9" fillId="0" borderId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3" fontId="9" fillId="0" borderId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3" fontId="9" fillId="0" borderId="0" applyFill="0" applyBorder="0" applyAlignment="0" applyProtection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3" fontId="9" fillId="0" borderId="0" applyFill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" fillId="71" borderId="75" applyNumberFormat="0" applyFont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96" fontId="273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98" fontId="206" fillId="0" borderId="77" applyNumberFormat="0" applyFont="0" applyFill="0" applyAlignment="0" applyProtection="0">
      <alignment horizontal="center"/>
    </xf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98" fontId="273" fillId="0" borderId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238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3" fontId="254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3" fontId="254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3" fontId="254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42" fontId="166" fillId="0" borderId="0" applyFont="0" applyFill="0" applyBorder="0" applyAlignment="0" applyProtection="0"/>
    <xf numFmtId="0" fontId="9" fillId="0" borderId="0"/>
    <xf numFmtId="0" fontId="2" fillId="0" borderId="0"/>
    <xf numFmtId="42" fontId="166" fillId="0" borderId="0" applyFont="0" applyFill="0" applyBorder="0" applyAlignment="0" applyProtection="0"/>
    <xf numFmtId="0" fontId="9" fillId="0" borderId="0"/>
    <xf numFmtId="0" fontId="2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" fillId="0" borderId="0"/>
    <xf numFmtId="0" fontId="2" fillId="0" borderId="0"/>
    <xf numFmtId="42" fontId="166" fillId="0" borderId="0" applyFont="0" applyFill="0" applyBorder="0" applyAlignment="0" applyProtection="0"/>
    <xf numFmtId="0" fontId="2" fillId="0" borderId="0"/>
    <xf numFmtId="0" fontId="2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" fillId="0" borderId="0"/>
    <xf numFmtId="42" fontId="166" fillId="0" borderId="0" applyFont="0" applyFill="0" applyBorder="0" applyAlignment="0" applyProtection="0"/>
    <xf numFmtId="0" fontId="2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264" fontId="249" fillId="0" borderId="0" applyFill="0" applyBorder="0" applyAlignment="0" applyProtection="0"/>
    <xf numFmtId="42" fontId="166" fillId="0" borderId="0" applyFont="0" applyFill="0" applyBorder="0" applyAlignment="0" applyProtection="0"/>
    <xf numFmtId="253" fontId="205" fillId="0" borderId="0" applyFill="0" applyBorder="0" applyAlignment="0" applyProtection="0"/>
    <xf numFmtId="0" fontId="9" fillId="0" borderId="0"/>
    <xf numFmtId="0" fontId="9" fillId="0" borderId="0"/>
    <xf numFmtId="42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2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0" fontId="2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96" fontId="12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63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2" fillId="0" borderId="0"/>
    <xf numFmtId="42" fontId="166" fillId="0" borderId="0" applyFont="0" applyFill="0" applyBorder="0" applyAlignment="0" applyProtection="0"/>
    <xf numFmtId="0" fontId="2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" fillId="0" borderId="0"/>
    <xf numFmtId="238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45" fillId="0" borderId="91" applyNumberFormat="0" applyFill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42" fontId="166" fillId="0" borderId="0" applyFont="0" applyFill="0" applyBorder="0" applyAlignment="0" applyProtection="0"/>
    <xf numFmtId="257" fontId="166" fillId="0" borderId="0" applyFont="0" applyFill="0" applyBorder="0" applyAlignment="0" applyProtection="0"/>
    <xf numFmtId="0" fontId="9" fillId="0" borderId="0"/>
    <xf numFmtId="0" fontId="2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204" fontId="249" fillId="0" borderId="0" applyFill="0" applyBorder="0" applyAlignment="0" applyProtection="0"/>
    <xf numFmtId="42" fontId="166" fillId="0" borderId="0" applyFont="0" applyFill="0" applyBorder="0" applyAlignment="0" applyProtection="0"/>
    <xf numFmtId="43" fontId="205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205" fillId="0" borderId="0"/>
    <xf numFmtId="0" fontId="205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205" fillId="0" borderId="0"/>
    <xf numFmtId="42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175" fontId="63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0" fontId="9" fillId="0" borderId="0"/>
    <xf numFmtId="0" fontId="9" fillId="0" borderId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42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229" fontId="26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2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3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204" fontId="249" fillId="0" borderId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3" fontId="166" fillId="0" borderId="0" applyFont="0" applyFill="0" applyBorder="0" applyAlignment="0" applyProtection="0"/>
    <xf numFmtId="0" fontId="205" fillId="0" borderId="0"/>
    <xf numFmtId="0" fontId="2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" fillId="0" borderId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7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204" fontId="249" fillId="0" borderId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7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219" fontId="249" fillId="0" borderId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98" fontId="206" fillId="0" borderId="0"/>
    <xf numFmtId="164" fontId="166" fillId="0" borderId="0" applyFont="0" applyFill="0" applyBorder="0" applyAlignment="0" applyProtection="0"/>
    <xf numFmtId="229" fontId="260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98" fontId="242" fillId="128" borderId="0" applyNumberFormat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98" fontId="368" fillId="128" borderId="0" applyNumberFormat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" fillId="0" borderId="0"/>
    <xf numFmtId="16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61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" fillId="0" borderId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98" fontId="355" fillId="0" borderId="0" applyNumberFormat="0" applyFill="0" applyBorder="0" applyAlignment="0" applyProtection="0">
      <alignment vertical="top"/>
      <protection locked="0"/>
    </xf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96" fontId="360" fillId="0" borderId="0" applyNumberFormat="0" applyFont="0" applyFill="0" applyBorder="0" applyAlignment="0" applyProtection="0">
      <alignment horizontal="center"/>
    </xf>
    <xf numFmtId="9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9" fontId="249" fillId="0" borderId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54" applyNumberFormat="0" applyFill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98" fontId="313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313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198" fontId="205" fillId="0" borderId="0"/>
    <xf numFmtId="198" fontId="63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2" fillId="0" borderId="0"/>
    <xf numFmtId="0" fontId="205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2" fontId="9" fillId="0" borderId="0" applyFont="0" applyFill="0" applyBorder="0" applyAlignment="0" applyProtection="0"/>
    <xf numFmtId="198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345" fillId="0" borderId="108">
      <alignment horizontal="centerContinuous"/>
    </xf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88" fontId="63" fillId="0" borderId="0"/>
    <xf numFmtId="164" fontId="166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237" fontId="206" fillId="0" borderId="0" applyFill="0" applyBorder="0" applyAlignment="0">
      <alignment horizontal="centerContinuous"/>
    </xf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4" fontId="9" fillId="0" borderId="0" applyProtection="0">
      <alignment vertical="center"/>
    </xf>
    <xf numFmtId="198" fontId="205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3" fontId="210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39" fontId="293" fillId="0" borderId="0">
      <protection locked="0"/>
    </xf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" fontId="206" fillId="0" borderId="0" applyFont="0" applyFill="0" applyBorder="0" applyAlignment="0" applyProtection="0">
      <alignment horizontal="left"/>
    </xf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198" fontId="252" fillId="0" borderId="0"/>
    <xf numFmtId="0" fontId="205" fillId="0" borderId="0"/>
    <xf numFmtId="0" fontId="20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7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49" fillId="0" borderId="107">
      <alignment horizontal="left" vertical="center"/>
    </xf>
    <xf numFmtId="43" fontId="9" fillId="0" borderId="0" applyFont="0" applyFill="0" applyBorder="0" applyAlignment="0" applyProtection="0"/>
    <xf numFmtId="196" fontId="149" fillId="0" borderId="78">
      <alignment horizontal="left" vertical="center"/>
    </xf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90" fontId="253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98" fontId="254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186" fontId="2" fillId="0" borderId="0" applyFont="0" applyFill="0" applyBorder="0" applyAlignment="0" applyProtection="0"/>
    <xf numFmtId="0" fontId="9" fillId="0" borderId="0"/>
    <xf numFmtId="0" fontId="9" fillId="0" borderId="0"/>
    <xf numFmtId="186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186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198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198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9" fillId="0" borderId="0"/>
    <xf numFmtId="219" fontId="249" fillId="0" borderId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241" fontId="9" fillId="0" borderId="0" applyFont="0" applyFill="0" applyBorder="0" applyAlignment="0" applyProtection="0"/>
    <xf numFmtId="219" fontId="249" fillId="0" borderId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206" fillId="0" borderId="0" applyFont="0" applyFill="0" applyBorder="0" applyAlignment="0" applyProtection="0"/>
    <xf numFmtId="219" fontId="249" fillId="0" borderId="0" applyFill="0" applyBorder="0" applyAlignment="0" applyProtection="0"/>
    <xf numFmtId="0" fontId="9" fillId="0" borderId="0"/>
    <xf numFmtId="0" fontId="2" fillId="0" borderId="0"/>
    <xf numFmtId="43" fontId="190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43" fontId="260" fillId="0" borderId="0" applyFont="0" applyFill="0" applyBorder="0" applyAlignment="0" applyProtection="0"/>
    <xf numFmtId="0" fontId="9" fillId="0" borderId="0"/>
    <xf numFmtId="43" fontId="166" fillId="0" borderId="0" applyFont="0" applyFill="0" applyBorder="0" applyAlignment="0" applyProtection="0"/>
    <xf numFmtId="0" fontId="9" fillId="0" borderId="0"/>
    <xf numFmtId="43" fontId="26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164" fontId="6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219" fontId="249" fillId="0" borderId="0" applyFill="0" applyBorder="0" applyAlignment="0" applyProtection="0"/>
    <xf numFmtId="43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189" fontId="2" fillId="0" borderId="0" applyFont="0" applyFill="0" applyBorder="0" applyAlignment="0" applyProtection="0"/>
    <xf numFmtId="0" fontId="2" fillId="0" borderId="0"/>
    <xf numFmtId="0" fontId="205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" fillId="0" borderId="0"/>
    <xf numFmtId="164" fontId="63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25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204" fontId="249" fillId="0" borderId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164" fontId="63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364" fillId="0" borderId="0" applyNumberFormat="0" applyFill="0" applyBorder="0" applyAlignment="0" applyProtection="0">
      <alignment vertical="top"/>
      <protection locked="0"/>
    </xf>
    <xf numFmtId="0" fontId="9" fillId="0" borderId="0"/>
    <xf numFmtId="24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24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" fillId="0" borderId="0"/>
    <xf numFmtId="0" fontId="205" fillId="0" borderId="0"/>
    <xf numFmtId="0" fontId="2" fillId="0" borderId="0"/>
    <xf numFmtId="0" fontId="205" fillId="0" borderId="0"/>
    <xf numFmtId="0" fontId="9" fillId="0" borderId="0"/>
    <xf numFmtId="0" fontId="205" fillId="0" borderId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43" fontId="260" fillId="0" borderId="0" applyFont="0" applyFill="0" applyBorder="0" applyAlignment="0" applyProtection="0"/>
    <xf numFmtId="0" fontId="9" fillId="0" borderId="0"/>
    <xf numFmtId="43" fontId="260" fillId="0" borderId="0" applyFont="0" applyFill="0" applyBorder="0" applyAlignment="0" applyProtection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38" fillId="116" borderId="81" applyNumberFormat="0" applyAlignment="0" applyProtection="0"/>
    <xf numFmtId="43" fontId="9" fillId="0" borderId="0" applyFont="0" applyFill="0" applyBorder="0" applyAlignment="0" applyProtection="0"/>
    <xf numFmtId="0" fontId="267" fillId="116" borderId="81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187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347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2" fillId="0" borderId="0"/>
    <xf numFmtId="42" fontId="9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347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322" fillId="94" borderId="92" applyNumberFormat="0" applyProtection="0">
      <alignment vertical="center"/>
    </xf>
    <xf numFmtId="0" fontId="9" fillId="0" borderId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219" fontId="249" fillId="0" borderId="0" applyFill="0" applyBorder="0" applyAlignment="0" applyProtection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2" fillId="0" borderId="0"/>
    <xf numFmtId="42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0" fontId="9" fillId="0" borderId="0"/>
    <xf numFmtId="42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219" fontId="249" fillId="0" borderId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5" fontId="9" fillId="0" borderId="0"/>
    <xf numFmtId="42" fontId="9" fillId="0" borderId="0" applyFont="0" applyFill="0" applyBorder="0" applyAlignment="0" applyProtection="0"/>
    <xf numFmtId="15" fontId="9" fillId="0" borderId="0"/>
    <xf numFmtId="42" fontId="9" fillId="0" borderId="0" applyFont="0" applyFill="0" applyBorder="0" applyAlignment="0" applyProtection="0"/>
    <xf numFmtId="0" fontId="9" fillId="0" borderId="0"/>
    <xf numFmtId="15" fontId="9" fillId="0" borderId="0"/>
    <xf numFmtId="0" fontId="9" fillId="0" borderId="0"/>
    <xf numFmtId="15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64" fontId="63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2" fontId="9" fillId="0" borderId="0" applyFont="0" applyFill="0" applyBorder="0" applyAlignment="0" applyProtection="0"/>
    <xf numFmtId="164" fontId="63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6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6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42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42" fontId="9" fillId="0" borderId="0" applyFont="0" applyFill="0" applyBorder="0" applyAlignment="0" applyProtection="0"/>
    <xf numFmtId="0" fontId="287" fillId="0" borderId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165" fontId="254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165" fontId="254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5" fontId="254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96" fontId="206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164" fontId="63" fillId="0" borderId="0" applyFont="0" applyFill="0" applyBorder="0" applyAlignment="0" applyProtection="0"/>
    <xf numFmtId="219" fontId="249" fillId="0" borderId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98" fontId="286" fillId="138" borderId="0" applyNumberFormat="0" applyBorder="0" applyAlignment="0">
      <protection hidden="1"/>
    </xf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" fillId="0" borderId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47" fillId="0" borderId="0" applyNumberForma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98" fontId="243" fillId="0" borderId="0" applyNumberForma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38" fontId="207" fillId="0" borderId="44"/>
    <xf numFmtId="164" fontId="166" fillId="0" borderId="0" applyFont="0" applyFill="0" applyBorder="0" applyAlignment="0" applyProtection="0"/>
    <xf numFmtId="245" fontId="207" fillId="0" borderId="10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3" fontId="9" fillId="0" borderId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198" fontId="367" fillId="0" borderId="0" applyNumberForma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63" fillId="0" borderId="0" applyFont="0" applyFill="0" applyBorder="0" applyAlignment="0" applyProtection="0"/>
    <xf numFmtId="0" fontId="367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89" fontId="205" fillId="0" borderId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221" fontId="346" fillId="0" borderId="0">
      <protection locked="0"/>
    </xf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221" fontId="264" fillId="0" borderId="0">
      <protection locked="0"/>
    </xf>
    <xf numFmtId="164" fontId="166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164" fontId="166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18" fillId="0" borderId="0"/>
    <xf numFmtId="0" fontId="166" fillId="0" borderId="0" applyNumberFormat="0" applyFont="0" applyFill="0" applyBorder="0" applyAlignment="0" applyProtection="0"/>
    <xf numFmtId="0" fontId="218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52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207" fontId="63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4" fontId="9" fillId="0" borderId="0" applyProtection="0">
      <alignment vertical="center"/>
    </xf>
    <xf numFmtId="0" fontId="166" fillId="0" borderId="0" applyNumberFormat="0" applyFont="0" applyFill="0" applyBorder="0" applyAlignment="0" applyProtection="0"/>
    <xf numFmtId="14" fontId="9" fillId="0" borderId="0" applyProtection="0">
      <alignment vertical="center"/>
    </xf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43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43" fontId="166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" fillId="0" borderId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43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43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" fillId="0" borderId="0"/>
    <xf numFmtId="43" fontId="9" fillId="0" borderId="0" applyFont="0" applyFill="0" applyBorder="0" applyAlignment="0" applyProtection="0"/>
    <xf numFmtId="0" fontId="205" fillId="0" borderId="0"/>
    <xf numFmtId="0" fontId="2" fillId="0" borderId="0"/>
    <xf numFmtId="164" fontId="2" fillId="0" borderId="0" applyFon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166" fontId="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43" fontId="2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43" fontId="26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260" fillId="0" borderId="0" applyFont="0" applyFill="0" applyBorder="0" applyAlignment="0" applyProtection="0"/>
    <xf numFmtId="43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6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166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219" fontId="249" fillId="0" borderId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4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5" fillId="0" borderId="0" applyFont="0" applyFill="0" applyBorder="0" applyAlignment="0" applyProtection="0"/>
    <xf numFmtId="0" fontId="9" fillId="0" borderId="0"/>
    <xf numFmtId="219" fontId="249" fillId="0" borderId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43" fontId="205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19" fontId="249" fillId="0" borderId="0" applyFill="0" applyBorder="0" applyAlignment="0" applyProtection="0"/>
    <xf numFmtId="164" fontId="166" fillId="0" borderId="0" applyFont="0" applyFill="0" applyBorder="0" applyAlignment="0" applyProtection="0"/>
    <xf numFmtId="43" fontId="205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219" fontId="249" fillId="0" borderId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277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367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198" fontId="247" fillId="0" borderId="0" applyNumberFormat="0" applyFill="0" applyBorder="0" applyAlignment="0" applyProtection="0"/>
    <xf numFmtId="0" fontId="9" fillId="0" borderId="0"/>
    <xf numFmtId="198" fontId="247" fillId="0" borderId="0" applyNumberForma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94" fontId="166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5" fillId="0" borderId="0" applyFont="0" applyFill="0" applyBorder="0" applyAlignment="0" applyProtection="0"/>
    <xf numFmtId="0" fontId="9" fillId="0" borderId="0"/>
    <xf numFmtId="219" fontId="249" fillId="0" borderId="0" applyFill="0" applyBorder="0" applyAlignment="0" applyProtection="0"/>
    <xf numFmtId="164" fontId="63" fillId="0" borderId="0" applyFont="0" applyFill="0" applyBorder="0" applyAlignment="0" applyProtection="0"/>
    <xf numFmtId="0" fontId="9" fillId="0" borderId="0"/>
    <xf numFmtId="0" fontId="9" fillId="0" borderId="0"/>
    <xf numFmtId="164" fontId="63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369" fillId="0" borderId="0" applyFont="0" applyFill="0" applyBorder="0" applyAlignment="0" applyProtection="0"/>
    <xf numFmtId="43" fontId="20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05" fillId="0" borderId="0" applyFont="0" applyFill="0" applyBorder="0" applyAlignment="0" applyProtection="0"/>
    <xf numFmtId="164" fontId="2" fillId="0" borderId="0" applyFont="0" applyFill="0" applyBorder="0" applyAlignment="0" applyProtection="0"/>
    <xf numFmtId="219" fontId="249" fillId="0" borderId="0" applyFill="0" applyBorder="0" applyAlignment="0" applyProtection="0"/>
    <xf numFmtId="164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2" fontId="293" fillId="0" borderId="0">
      <protection locked="0"/>
    </xf>
    <xf numFmtId="164" fontId="2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164" fontId="9" fillId="0" borderId="0" applyFont="0" applyFill="0" applyBorder="0" applyAlignment="0" applyProtection="0"/>
    <xf numFmtId="0" fontId="205" fillId="0" borderId="0"/>
    <xf numFmtId="43" fontId="205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19" fontId="249" fillId="0" borderId="0" applyFill="0" applyBorder="0" applyAlignment="0" applyProtection="0"/>
    <xf numFmtId="164" fontId="9" fillId="0" borderId="0" applyFont="0" applyFill="0" applyBorder="0" applyAlignment="0" applyProtection="0"/>
    <xf numFmtId="164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234" fontId="254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42" fontId="9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05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0" fontId="9" fillId="0" borderId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206" fillId="0" borderId="0" applyFont="0" applyFill="0" applyBorder="0" applyAlignment="0" applyProtection="0"/>
    <xf numFmtId="0" fontId="9" fillId="0" borderId="0"/>
    <xf numFmtId="165" fontId="249" fillId="0" borderId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" fillId="0" borderId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164" fontId="9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66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64" fontId="6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98" fontId="205" fillId="0" borderId="0"/>
    <xf numFmtId="43" fontId="2" fillId="0" borderId="0" applyFont="0" applyFill="0" applyBorder="0" applyAlignment="0" applyProtection="0"/>
    <xf numFmtId="0" fontId="2" fillId="0" borderId="0"/>
    <xf numFmtId="198" fontId="9" fillId="0" borderId="0" applyFont="0" applyFill="0" applyBorder="0" applyAlignment="0" applyProtection="0"/>
    <xf numFmtId="0" fontId="9" fillId="0" borderId="0"/>
    <xf numFmtId="0" fontId="9" fillId="0" borderId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06" fillId="0" borderId="0"/>
    <xf numFmtId="213" fontId="2" fillId="0" borderId="0" applyFont="0" applyFill="0" applyBorder="0" applyAlignment="0" applyProtection="0"/>
    <xf numFmtId="0" fontId="205" fillId="0" borderId="0"/>
    <xf numFmtId="213" fontId="2" fillId="0" borderId="0" applyFont="0" applyFill="0" applyBorder="0" applyAlignment="0" applyProtection="0"/>
    <xf numFmtId="0" fontId="254" fillId="0" borderId="0"/>
    <xf numFmtId="267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" fillId="0" borderId="0"/>
    <xf numFmtId="200" fontId="2" fillId="0" borderId="0" applyFont="0" applyFill="0" applyBorder="0" applyAlignment="0" applyProtection="0"/>
    <xf numFmtId="0" fontId="2" fillId="0" borderId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6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164" fontId="9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6" fontId="9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43" fontId="190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" fillId="0" borderId="0"/>
    <xf numFmtId="43" fontId="9" fillId="0" borderId="0" applyFont="0" applyFill="0" applyBorder="0" applyAlignment="0" applyProtection="0"/>
    <xf numFmtId="0" fontId="9" fillId="0" borderId="0"/>
    <xf numFmtId="174" fontId="2" fillId="0" borderId="0" applyFont="0" applyFill="0" applyBorder="0" applyAlignment="0" applyProtection="0"/>
    <xf numFmtId="196" fontId="206" fillId="0" borderId="0"/>
    <xf numFmtId="43" fontId="9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0" fontId="205" fillId="0" borderId="0"/>
    <xf numFmtId="0" fontId="205" fillId="0" borderId="0"/>
    <xf numFmtId="174" fontId="2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63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63" fillId="0" borderId="0"/>
    <xf numFmtId="164" fontId="9" fillId="0" borderId="0" applyFont="0" applyFill="0" applyBorder="0" applyAlignment="0" applyProtection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198" fontId="205" fillId="0" borderId="0"/>
    <xf numFmtId="0" fontId="9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188" fontId="63" fillId="0" borderId="0"/>
    <xf numFmtId="0" fontId="205" fillId="0" borderId="0"/>
    <xf numFmtId="43" fontId="9" fillId="0" borderId="0" applyFont="0" applyFill="0" applyBorder="0" applyAlignment="0" applyProtection="0"/>
    <xf numFmtId="188" fontId="63" fillId="0" borderId="0"/>
    <xf numFmtId="198" fontId="205" fillId="0" borderId="0"/>
    <xf numFmtId="164" fontId="9" fillId="0" borderId="0" applyFont="0" applyFill="0" applyBorder="0" applyAlignment="0" applyProtection="0"/>
    <xf numFmtId="0" fontId="205" fillId="0" borderId="0"/>
    <xf numFmtId="164" fontId="9" fillId="0" borderId="0" applyFont="0" applyFill="0" applyBorder="0" applyAlignment="0" applyProtection="0"/>
    <xf numFmtId="207" fontId="63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4" fontId="9" fillId="0" borderId="0" applyProtection="0">
      <alignment vertical="center"/>
    </xf>
    <xf numFmtId="0" fontId="205" fillId="0" borderId="0"/>
    <xf numFmtId="43" fontId="9" fillId="0" borderId="0" applyFont="0" applyFill="0" applyBorder="0" applyAlignment="0" applyProtection="0"/>
    <xf numFmtId="14" fontId="9" fillId="0" borderId="0" applyProtection="0">
      <alignment vertical="center"/>
    </xf>
    <xf numFmtId="0" fontId="205" fillId="0" borderId="0"/>
    <xf numFmtId="164" fontId="9" fillId="0" borderId="0" applyFont="0" applyFill="0" applyBorder="0" applyAlignment="0" applyProtection="0"/>
    <xf numFmtId="14" fontId="9" fillId="0" borderId="0" applyProtection="0">
      <alignment vertical="center"/>
    </xf>
    <xf numFmtId="0" fontId="205" fillId="0" borderId="0"/>
    <xf numFmtId="164" fontId="9" fillId="0" borderId="0" applyFont="0" applyFill="0" applyBorder="0" applyAlignment="0" applyProtection="0"/>
    <xf numFmtId="14" fontId="9" fillId="0" borderId="0" applyProtection="0">
      <alignment vertical="center"/>
    </xf>
    <xf numFmtId="198" fontId="205" fillId="0" borderId="0"/>
    <xf numFmtId="164" fontId="9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164" fontId="9" fillId="0" borderId="0" applyFont="0" applyFill="0" applyBorder="0" applyAlignment="0" applyProtection="0"/>
    <xf numFmtId="194" fontId="63" fillId="0" borderId="0"/>
    <xf numFmtId="0" fontId="205" fillId="0" borderId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43" fontId="2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5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43" fontId="2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5" fillId="0" borderId="0" applyFont="0" applyFill="0" applyBorder="0" applyAlignment="0" applyProtection="0"/>
    <xf numFmtId="0" fontId="9" fillId="0" borderId="0"/>
    <xf numFmtId="219" fontId="249" fillId="0" borderId="0" applyFill="0" applyBorder="0" applyAlignment="0" applyProtection="0"/>
    <xf numFmtId="0" fontId="204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43" fontId="20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19" fontId="249" fillId="0" borderId="0" applyFill="0" applyBorder="0" applyAlignment="0" applyProtection="0"/>
    <xf numFmtId="253" fontId="2" fillId="0" borderId="0" applyFont="0" applyFill="0" applyBorder="0" applyAlignment="0" applyProtection="0"/>
    <xf numFmtId="219" fontId="249" fillId="0" borderId="0" applyFill="0" applyBorder="0" applyAlignment="0" applyProtection="0"/>
    <xf numFmtId="0" fontId="205" fillId="0" borderId="0"/>
    <xf numFmtId="238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43" fontId="2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5" fillId="0" borderId="0" applyFont="0" applyFill="0" applyBorder="0" applyAlignment="0" applyProtection="0"/>
    <xf numFmtId="0" fontId="9" fillId="0" borderId="0"/>
    <xf numFmtId="0" fontId="205" fillId="0" borderId="0"/>
    <xf numFmtId="219" fontId="249" fillId="0" borderId="0" applyFill="0" applyBorder="0" applyAlignment="0" applyProtection="0"/>
    <xf numFmtId="43" fontId="205" fillId="0" borderId="0" applyFont="0" applyFill="0" applyBorder="0" applyAlignment="0" applyProtection="0"/>
    <xf numFmtId="0" fontId="9" fillId="0" borderId="0"/>
    <xf numFmtId="0" fontId="9" fillId="0" borderId="0"/>
    <xf numFmtId="219" fontId="249" fillId="0" borderId="0" applyFill="0" applyBorder="0" applyAlignment="0" applyProtection="0"/>
    <xf numFmtId="0" fontId="205" fillId="0" borderId="0"/>
    <xf numFmtId="0" fontId="9" fillId="0" borderId="0"/>
    <xf numFmtId="219" fontId="249" fillId="0" borderId="0" applyFill="0" applyBorder="0" applyAlignment="0" applyProtection="0"/>
    <xf numFmtId="0" fontId="205" fillId="0" borderId="0"/>
    <xf numFmtId="0" fontId="205" fillId="0" borderId="0"/>
    <xf numFmtId="0" fontId="205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17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0" fontId="205" fillId="0" borderId="0"/>
    <xf numFmtId="0" fontId="9" fillId="0" borderId="0"/>
    <xf numFmtId="0" fontId="2" fillId="0" borderId="0"/>
    <xf numFmtId="42" fontId="9" fillId="0" borderId="0" applyFont="0" applyFill="0" applyBorder="0" applyAlignment="0" applyProtection="0"/>
    <xf numFmtId="0" fontId="9" fillId="0" borderId="0"/>
    <xf numFmtId="43" fontId="205" fillId="0" borderId="0" applyFont="0" applyFill="0" applyBorder="0" applyAlignment="0" applyProtection="0"/>
    <xf numFmtId="0" fontId="205" fillId="0" borderId="0"/>
    <xf numFmtId="0" fontId="9" fillId="0" borderId="0"/>
    <xf numFmtId="174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371" fillId="0" borderId="0" applyFont="0" applyFill="0" applyBorder="0" applyAlignment="0" applyProtection="0"/>
    <xf numFmtId="238" fontId="9" fillId="0" borderId="0" applyFont="0" applyFill="0" applyBorder="0" applyAlignment="0" applyProtection="0"/>
    <xf numFmtId="0" fontId="2" fillId="0" borderId="0"/>
    <xf numFmtId="238" fontId="9" fillId="0" borderId="0" applyFont="0" applyFill="0" applyBorder="0" applyAlignment="0" applyProtection="0"/>
    <xf numFmtId="43" fontId="205" fillId="0" borderId="0" applyFont="0" applyFill="0" applyBorder="0" applyAlignment="0" applyProtection="0"/>
    <xf numFmtId="219" fontId="249" fillId="0" borderId="0" applyFill="0" applyBorder="0" applyAlignment="0" applyProtection="0"/>
    <xf numFmtId="238" fontId="9" fillId="0" borderId="0" applyFont="0" applyFill="0" applyBorder="0" applyAlignment="0" applyProtection="0"/>
    <xf numFmtId="0" fontId="205" fillId="0" borderId="0"/>
    <xf numFmtId="0" fontId="9" fillId="0" borderId="0"/>
    <xf numFmtId="0" fontId="2" fillId="0" borderId="0"/>
    <xf numFmtId="238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0" fontId="9" fillId="0" borderId="0"/>
    <xf numFmtId="164" fontId="2" fillId="0" borderId="0" applyFont="0" applyFill="0" applyBorder="0" applyAlignment="0" applyProtection="0"/>
    <xf numFmtId="198" fontId="9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74" fontId="2" fillId="0" borderId="0" applyFont="0" applyFill="0" applyBorder="0" applyAlignment="0" applyProtection="0"/>
    <xf numFmtId="0" fontId="206" fillId="0" borderId="0" applyFont="0" applyFill="0" applyBorder="0" applyAlignment="0" applyProtection="0"/>
    <xf numFmtId="0" fontId="205" fillId="0" borderId="0"/>
    <xf numFmtId="0" fontId="20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20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219" fontId="249" fillId="0" borderId="0" applyFill="0" applyBorder="0" applyAlignment="0" applyProtection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43" fontId="166" fillId="0" borderId="0" applyFont="0" applyFill="0" applyBorder="0" applyAlignment="0" applyProtection="0"/>
    <xf numFmtId="19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194" fontId="166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9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194" fontId="166" fillId="0" borderId="0" applyFont="0" applyFill="0" applyBorder="0" applyAlignment="0" applyProtection="0"/>
    <xf numFmtId="0" fontId="9" fillId="0" borderId="0"/>
    <xf numFmtId="0" fontId="9" fillId="0" borderId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198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2" fillId="0" borderId="0"/>
    <xf numFmtId="219" fontId="249" fillId="0" borderId="0" applyFill="0" applyBorder="0" applyAlignment="0" applyProtection="0"/>
    <xf numFmtId="0" fontId="204" fillId="0" borderId="0" applyNumberFormat="0" applyFill="0" applyBorder="0" applyAlignment="0" applyProtection="0"/>
    <xf numFmtId="43" fontId="166" fillId="0" borderId="0" applyFont="0" applyFill="0" applyBorder="0" applyAlignment="0" applyProtection="0"/>
    <xf numFmtId="43" fontId="210" fillId="0" borderId="0" applyFont="0" applyFill="0" applyBorder="0" applyAlignment="0" applyProtection="0"/>
    <xf numFmtId="0" fontId="2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73" fillId="0" borderId="0" applyProtection="0"/>
    <xf numFmtId="0" fontId="9" fillId="0" borderId="0"/>
    <xf numFmtId="0" fontId="9" fillId="0" borderId="0"/>
    <xf numFmtId="196" fontId="273" fillId="0" borderId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200" fontId="166" fillId="0" borderId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63" fillId="0" borderId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257" fontId="1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43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166" fillId="0" borderId="0" applyNumberFormat="0" applyFon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2" fillId="0" borderId="0"/>
    <xf numFmtId="0" fontId="166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05" fillId="0" borderId="0"/>
    <xf numFmtId="0" fontId="205" fillId="0" borderId="0"/>
    <xf numFmtId="257" fontId="166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" fillId="0" borderId="0"/>
    <xf numFmtId="43" fontId="9" fillId="0" borderId="0" applyFont="0" applyFill="0" applyBorder="0" applyAlignment="0" applyProtection="0"/>
    <xf numFmtId="0" fontId="205" fillId="0" borderId="0"/>
    <xf numFmtId="0" fontId="230" fillId="9" borderId="83" applyNumberFormat="0" applyAlignment="0" applyProtection="0"/>
    <xf numFmtId="164" fontId="166" fillId="0" borderId="0" applyFont="0" applyFill="0" applyBorder="0" applyAlignment="0" applyProtection="0"/>
    <xf numFmtId="0" fontId="205" fillId="0" borderId="0"/>
    <xf numFmtId="43" fontId="2" fillId="0" borderId="0" applyFont="0" applyFill="0" applyBorder="0" applyAlignment="0" applyProtection="0"/>
    <xf numFmtId="0" fontId="205" fillId="0" borderId="0"/>
    <xf numFmtId="198" fontId="230" fillId="95" borderId="83" applyNumberFormat="0" applyAlignment="0" applyProtection="0"/>
    <xf numFmtId="43" fontId="2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166" fillId="0" borderId="0" applyNumberFormat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43" fontId="9" fillId="0" borderId="0" applyFon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164" fontId="166" fillId="0" borderId="0" applyFont="0" applyFill="0" applyBorder="0" applyAlignment="0" applyProtection="0"/>
    <xf numFmtId="0" fontId="205" fillId="0" borderId="0"/>
    <xf numFmtId="0" fontId="205" fillId="0" borderId="0"/>
    <xf numFmtId="164" fontId="166" fillId="0" borderId="0" applyFont="0" applyFill="0" applyBorder="0" applyAlignment="0" applyProtection="0"/>
    <xf numFmtId="0" fontId="205" fillId="0" borderId="0"/>
    <xf numFmtId="257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257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200" fontId="1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219" fontId="249" fillId="0" borderId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270" fontId="9" fillId="0" borderId="0" applyFont="0" applyFill="0" applyBorder="0" applyAlignment="0" applyProtection="0"/>
    <xf numFmtId="229" fontId="210" fillId="0" borderId="0" applyFont="0" applyFill="0" applyBorder="0" applyAlignment="0" applyProtection="0">
      <alignment vertical="top"/>
    </xf>
    <xf numFmtId="229" fontId="210" fillId="0" borderId="0" applyFont="0" applyFill="0" applyBorder="0" applyAlignment="0" applyProtection="0">
      <alignment vertical="top"/>
    </xf>
    <xf numFmtId="229" fontId="210" fillId="0" borderId="0" applyFont="0" applyFill="0" applyBorder="0" applyAlignment="0" applyProtection="0">
      <alignment vertical="top"/>
    </xf>
    <xf numFmtId="0" fontId="205" fillId="0" borderId="0"/>
    <xf numFmtId="229" fontId="210" fillId="0" borderId="0" applyFont="0" applyFill="0" applyBorder="0" applyAlignment="0" applyProtection="0">
      <alignment vertical="top"/>
    </xf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229" fontId="210" fillId="0" borderId="0" applyFont="0" applyFill="0" applyBorder="0" applyAlignment="0" applyProtection="0">
      <alignment vertical="top"/>
    </xf>
    <xf numFmtId="229" fontId="210" fillId="0" borderId="0" applyFont="0" applyFill="0" applyBorder="0" applyAlignment="0" applyProtection="0">
      <alignment vertical="top"/>
    </xf>
    <xf numFmtId="0" fontId="9" fillId="0" borderId="0"/>
    <xf numFmtId="0" fontId="205" fillId="0" borderId="0"/>
    <xf numFmtId="229" fontId="210" fillId="0" borderId="0" applyFont="0" applyFill="0" applyBorder="0" applyAlignment="0" applyProtection="0">
      <alignment vertical="top"/>
    </xf>
    <xf numFmtId="43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229" fontId="210" fillId="0" borderId="0" applyFont="0" applyFill="0" applyBorder="0" applyAlignment="0" applyProtection="0">
      <alignment vertical="top"/>
    </xf>
    <xf numFmtId="0" fontId="9" fillId="0" borderId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229" fontId="210" fillId="0" borderId="0" applyFont="0" applyFill="0" applyBorder="0" applyAlignment="0" applyProtection="0">
      <alignment vertical="top"/>
    </xf>
    <xf numFmtId="229" fontId="210" fillId="0" borderId="0" applyFont="0" applyFill="0" applyBorder="0" applyAlignment="0" applyProtection="0">
      <alignment vertical="top"/>
    </xf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164" fontId="166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43" fontId="9" fillId="0" borderId="0" applyFont="0" applyFill="0" applyBorder="0" applyAlignment="0" applyProtection="0"/>
    <xf numFmtId="229" fontId="210" fillId="0" borderId="0" applyFont="0" applyFill="0" applyBorder="0" applyAlignment="0" applyProtection="0">
      <alignment vertical="top"/>
    </xf>
    <xf numFmtId="0" fontId="9" fillId="0" borderId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205" fillId="0" borderId="0"/>
    <xf numFmtId="229" fontId="210" fillId="0" borderId="0" applyFont="0" applyFill="0" applyBorder="0" applyAlignment="0" applyProtection="0">
      <alignment vertical="top"/>
    </xf>
    <xf numFmtId="0" fontId="9" fillId="0" borderId="0"/>
    <xf numFmtId="0" fontId="9" fillId="0" borderId="0"/>
    <xf numFmtId="0" fontId="205" fillId="0" borderId="0"/>
    <xf numFmtId="229" fontId="210" fillId="0" borderId="0" applyFont="0" applyFill="0" applyBorder="0" applyAlignment="0" applyProtection="0">
      <alignment vertical="top"/>
    </xf>
    <xf numFmtId="0" fontId="9" fillId="0" borderId="0"/>
    <xf numFmtId="0" fontId="9" fillId="0" borderId="0"/>
    <xf numFmtId="0" fontId="9" fillId="0" borderId="0"/>
    <xf numFmtId="0" fontId="205" fillId="0" borderId="0"/>
    <xf numFmtId="229" fontId="210" fillId="0" borderId="0" applyFont="0" applyFill="0" applyBorder="0" applyAlignment="0" applyProtection="0">
      <alignment vertical="top"/>
    </xf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219" fontId="249" fillId="0" borderId="0" applyFill="0" applyBorder="0" applyAlignment="0" applyProtection="0"/>
    <xf numFmtId="43" fontId="2" fillId="0" borderId="0" applyFont="0" applyFill="0" applyBorder="0" applyAlignment="0" applyProtection="0"/>
    <xf numFmtId="219" fontId="249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9" fontId="249" fillId="0" borderId="0" applyFill="0" applyBorder="0" applyAlignment="0" applyProtection="0"/>
    <xf numFmtId="43" fontId="20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205" fillId="0" borderId="0"/>
    <xf numFmtId="257" fontId="260" fillId="0" borderId="0" applyFont="0" applyFill="0" applyBorder="0" applyAlignment="0" applyProtection="0"/>
    <xf numFmtId="0" fontId="9" fillId="0" borderId="0"/>
    <xf numFmtId="43" fontId="205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0" fontId="205" fillId="0" borderId="0"/>
    <xf numFmtId="43" fontId="9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166" fillId="0" borderId="0" applyNumberFormat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64" fontId="166" fillId="0" borderId="0" applyFont="0" applyFill="0" applyBorder="0" applyAlignment="0" applyProtection="0"/>
    <xf numFmtId="257" fontId="260" fillId="0" borderId="0" applyFont="0" applyFill="0" applyBorder="0" applyAlignment="0" applyProtection="0"/>
    <xf numFmtId="0" fontId="205" fillId="0" borderId="0"/>
    <xf numFmtId="0" fontId="9" fillId="0" borderId="0"/>
    <xf numFmtId="43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257" fontId="260" fillId="0" borderId="0" applyFont="0" applyFill="0" applyBorder="0" applyAlignment="0" applyProtection="0"/>
    <xf numFmtId="0" fontId="205" fillId="0" borderId="0"/>
    <xf numFmtId="0" fontId="9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164" fontId="2" fillId="0" borderId="0" applyFont="0" applyFill="0" applyBorder="0" applyAlignment="0" applyProtection="0"/>
    <xf numFmtId="0" fontId="205" fillId="0" borderId="0"/>
    <xf numFmtId="164" fontId="2" fillId="0" borderId="0" applyFont="0" applyFill="0" applyBorder="0" applyAlignment="0" applyProtection="0"/>
    <xf numFmtId="0" fontId="205" fillId="0" borderId="0"/>
    <xf numFmtId="0" fontId="9" fillId="0" borderId="0"/>
    <xf numFmtId="0" fontId="205" fillId="0" borderId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0" fontId="205" fillId="0" borderId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204" fontId="249" fillId="0" borderId="0" applyFill="0" applyBorder="0" applyAlignment="0" applyProtection="0"/>
    <xf numFmtId="0" fontId="205" fillId="0" borderId="0"/>
    <xf numFmtId="0" fontId="205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9" fillId="0" borderId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3" fontId="9" fillId="0" borderId="0" applyFill="0" applyBorder="0" applyAlignment="0" applyProtection="0"/>
    <xf numFmtId="3" fontId="9" fillId="0" borderId="0" applyFill="0" applyBorder="0" applyAlignment="0" applyProtection="0"/>
    <xf numFmtId="3" fontId="249" fillId="0" borderId="0" applyFill="0" applyBorder="0" applyAlignment="0" applyProtection="0"/>
    <xf numFmtId="3" fontId="249" fillId="0" borderId="0" applyFill="0" applyBorder="0" applyAlignment="0" applyProtection="0"/>
    <xf numFmtId="3" fontId="9" fillId="0" borderId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336" fillId="0" borderId="0"/>
    <xf numFmtId="198" fontId="336" fillId="0" borderId="0"/>
    <xf numFmtId="198" fontId="336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0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2" fontId="258" fillId="0" borderId="0">
      <protection locked="0"/>
    </xf>
    <xf numFmtId="0" fontId="9" fillId="0" borderId="0"/>
    <xf numFmtId="0" fontId="9" fillId="0" borderId="0"/>
    <xf numFmtId="2" fontId="293" fillId="0" borderId="0">
      <protection locked="0"/>
    </xf>
    <xf numFmtId="0" fontId="204" fillId="0" borderId="0" applyNumberFormat="0" applyFill="0" applyBorder="0" applyAlignment="0" applyProtection="0"/>
    <xf numFmtId="2" fontId="293" fillId="0" borderId="0">
      <protection locked="0"/>
    </xf>
    <xf numFmtId="196" fontId="205" fillId="0" borderId="0" applyNumberFormat="0" applyFill="0" applyBorder="0" applyAlignment="0" applyProtection="0"/>
    <xf numFmtId="198" fontId="205" fillId="0" borderId="0" applyNumberFormat="0" applyFill="0" applyBorder="0" applyAlignment="0" applyProtection="0"/>
    <xf numFmtId="0" fontId="9" fillId="0" borderId="0"/>
    <xf numFmtId="0" fontId="205" fillId="0" borderId="0" applyNumberForma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05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15" fontId="206" fillId="0" borderId="0" applyFont="0" applyFill="0" applyBorder="0" applyProtection="0">
      <alignment horizontal="left"/>
    </xf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49" fillId="0" borderId="0" applyFill="0" applyBorder="0" applyAlignment="0" applyProtection="0"/>
    <xf numFmtId="0" fontId="2" fillId="0" borderId="0"/>
    <xf numFmtId="0" fontId="24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6" fontId="206" fillId="0" borderId="0"/>
    <xf numFmtId="166" fontId="372" fillId="0" borderId="0"/>
    <xf numFmtId="166" fontId="254" fillId="0" borderId="0"/>
    <xf numFmtId="37" fontId="342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59" fillId="150" borderId="0" applyNumberFormat="0" applyBorder="0" applyAlignment="0" applyProtection="0"/>
    <xf numFmtId="198" fontId="259" fillId="150" borderId="0" applyNumberFormat="0" applyBorder="0" applyAlignment="0" applyProtection="0"/>
    <xf numFmtId="0" fontId="205" fillId="0" borderId="0"/>
    <xf numFmtId="0" fontId="9" fillId="0" borderId="0"/>
    <xf numFmtId="225" fontId="207" fillId="0" borderId="78">
      <alignment horizontal="center"/>
    </xf>
    <xf numFmtId="259" fontId="207" fillId="0" borderId="107">
      <alignment horizontal="center"/>
    </xf>
    <xf numFmtId="44" fontId="327" fillId="0" borderId="0" applyFill="0" applyBorder="0" applyAlignment="0" applyProtection="0"/>
    <xf numFmtId="196" fontId="9" fillId="0" borderId="0" applyFont="0" applyFill="0" applyBorder="0" applyAlignment="0" applyProtection="0"/>
    <xf numFmtId="0" fontId="236" fillId="0" borderId="0" applyNumberFormat="0" applyFont="0" applyFill="0" applyBorder="0" applyAlignment="0" applyProtection="0">
      <alignment horizontal="left" vertical="top"/>
    </xf>
    <xf numFmtId="0" fontId="205" fillId="0" borderId="0"/>
    <xf numFmtId="0" fontId="205" fillId="0" borderId="0"/>
    <xf numFmtId="211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96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271" fontId="9" fillId="0" borderId="0" applyFont="0" applyFill="0" applyBorder="0" applyAlignment="0" applyProtection="0"/>
    <xf numFmtId="198" fontId="206" fillId="0" borderId="0" applyFont="0" applyFill="0" applyBorder="0" applyAlignment="0" applyProtection="0"/>
    <xf numFmtId="198" fontId="9" fillId="0" borderId="0" applyFont="0" applyFill="0" applyBorder="0" applyAlignment="0" applyProtection="0"/>
    <xf numFmtId="272" fontId="249" fillId="0" borderId="0" applyFill="0" applyBorder="0" applyAlignment="0" applyProtection="0"/>
    <xf numFmtId="192" fontId="261" fillId="0" borderId="0"/>
    <xf numFmtId="242" fontId="63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10" fillId="0" borderId="0">
      <alignment vertical="top"/>
    </xf>
    <xf numFmtId="0" fontId="218" fillId="0" borderId="0"/>
    <xf numFmtId="0" fontId="9" fillId="0" borderId="0"/>
    <xf numFmtId="0" fontId="205" fillId="0" borderId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3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8" fontId="223" fillId="65" borderId="0" applyNumberFormat="0" applyBorder="0" applyAlignment="0" applyProtection="0"/>
    <xf numFmtId="0" fontId="9" fillId="0" borderId="0"/>
    <xf numFmtId="0" fontId="9" fillId="0" borderId="0"/>
    <xf numFmtId="198" fontId="223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43" fillId="0" borderId="0" applyNumberForma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43" fillId="0" borderId="0" applyNumberForma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4" fontId="9" fillId="0" borderId="0" applyProtection="0">
      <alignment vertical="center"/>
    </xf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249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205" fillId="0" borderId="0"/>
    <xf numFmtId="165" fontId="249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249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249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249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249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249" fillId="0" borderId="0" applyFill="0" applyBorder="0" applyAlignment="0" applyProtection="0"/>
    <xf numFmtId="0" fontId="207" fillId="0" borderId="0"/>
    <xf numFmtId="196" fontId="258" fillId="0" borderId="0">
      <protection locked="0"/>
    </xf>
    <xf numFmtId="247" fontId="258" fillId="0" borderId="0">
      <protection locked="0"/>
    </xf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98" fontId="238" fillId="116" borderId="81" applyNumberForma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2" fontId="249" fillId="0" borderId="0" applyFill="0" applyBorder="0" applyAlignment="0" applyProtection="0"/>
    <xf numFmtId="2" fontId="205" fillId="0" borderId="0" applyFill="0" applyBorder="0" applyAlignment="0" applyProtection="0"/>
    <xf numFmtId="0" fontId="9" fillId="0" borderId="0"/>
    <xf numFmtId="2" fontId="205" fillId="0" borderId="0" applyFill="0" applyBorder="0" applyAlignment="0" applyProtection="0"/>
    <xf numFmtId="0" fontId="205" fillId="0" borderId="0"/>
    <xf numFmtId="0" fontId="9" fillId="0" borderId="0"/>
    <xf numFmtId="2" fontId="205" fillId="0" borderId="0" applyFill="0" applyBorder="0" applyAlignment="0" applyProtection="0"/>
    <xf numFmtId="2" fontId="205" fillId="0" borderId="0" applyFill="0" applyBorder="0" applyAlignment="0" applyProtection="0"/>
    <xf numFmtId="2" fontId="205" fillId="0" borderId="0" applyFill="0" applyBorder="0" applyAlignment="0" applyProtection="0"/>
    <xf numFmtId="2" fontId="249" fillId="0" borderId="0" applyFill="0" applyBorder="0" applyAlignment="0" applyProtection="0"/>
    <xf numFmtId="0" fontId="229" fillId="0" borderId="0"/>
    <xf numFmtId="247" fontId="258" fillId="0" borderId="0">
      <protection locked="0"/>
    </xf>
    <xf numFmtId="247" fontId="293" fillId="0" borderId="0">
      <protection locked="0"/>
    </xf>
    <xf numFmtId="0" fontId="205" fillId="0" borderId="0"/>
    <xf numFmtId="0" fontId="9" fillId="0" borderId="0"/>
    <xf numFmtId="4" fontId="294" fillId="105" borderId="92" applyNumberFormat="0" applyProtection="0">
      <alignment horizontal="left" vertical="center" indent="1"/>
    </xf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23" fillId="93" borderId="0" applyNumberFormat="0" applyBorder="0" applyAlignment="0" applyProtection="0"/>
    <xf numFmtId="0" fontId="223" fillId="92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10" fillId="0" borderId="0" applyNumberFormat="0" applyFill="0" applyBorder="0" applyAlignment="0" applyProtection="0"/>
    <xf numFmtId="0" fontId="9" fillId="0" borderId="0"/>
    <xf numFmtId="0" fontId="223" fillId="65" borderId="0" applyNumberFormat="0" applyBorder="0" applyAlignment="0" applyProtection="0"/>
    <xf numFmtId="0" fontId="223" fillId="6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96" fontId="206" fillId="0" borderId="0"/>
    <xf numFmtId="0" fontId="3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273" fontId="293" fillId="0" borderId="0">
      <protection locked="0"/>
    </xf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23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23" fillId="93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4" fontId="322" fillId="88" borderId="92" applyNumberFormat="0" applyProtection="0">
      <alignment vertical="center"/>
    </xf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98" fontId="366" fillId="65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6" fillId="65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37" fontId="206" fillId="0" borderId="0" applyNumberFormat="0" applyFont="0" applyFill="0"/>
    <xf numFmtId="0" fontId="9" fillId="0" borderId="0"/>
    <xf numFmtId="37" fontId="206" fillId="0" borderId="0" applyNumberFormat="0" applyFont="0" applyFill="0"/>
    <xf numFmtId="0" fontId="2" fillId="0" borderId="0"/>
    <xf numFmtId="0" fontId="249" fillId="0" borderId="0" applyNumberFormat="0" applyFill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198" fontId="261" fillId="0" borderId="0"/>
    <xf numFmtId="0" fontId="9" fillId="0" borderId="0"/>
    <xf numFmtId="0" fontId="261" fillId="0" borderId="0"/>
    <xf numFmtId="0" fontId="9" fillId="0" borderId="0"/>
    <xf numFmtId="196" fontId="149" fillId="0" borderId="0"/>
    <xf numFmtId="198" fontId="149" fillId="0" borderId="86" applyNumberFormat="0" applyAlignment="0" applyProtection="0">
      <alignment horizontal="left" vertical="center"/>
    </xf>
    <xf numFmtId="0" fontId="9" fillId="0" borderId="0"/>
    <xf numFmtId="0" fontId="205" fillId="0" borderId="0"/>
    <xf numFmtId="0" fontId="9" fillId="0" borderId="0"/>
    <xf numFmtId="0" fontId="9" fillId="0" borderId="0"/>
    <xf numFmtId="0" fontId="149" fillId="0" borderId="86" applyNumberFormat="0" applyAlignment="0" applyProtection="0">
      <alignment horizontal="left" vertical="center"/>
    </xf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49" fillId="0" borderId="109" applyNumberFormat="0" applyAlignment="0" applyProtection="0"/>
    <xf numFmtId="196" fontId="149" fillId="0" borderId="86" applyNumberFormat="0" applyAlignment="0" applyProtection="0">
      <alignment horizontal="left" vertical="center"/>
    </xf>
    <xf numFmtId="198" fontId="149" fillId="0" borderId="78">
      <alignment horizontal="left" vertical="center"/>
    </xf>
    <xf numFmtId="0" fontId="9" fillId="0" borderId="0"/>
    <xf numFmtId="0" fontId="205" fillId="0" borderId="0"/>
    <xf numFmtId="0" fontId="149" fillId="0" borderId="78">
      <alignment horizontal="left" vertical="center"/>
    </xf>
    <xf numFmtId="0" fontId="9" fillId="0" borderId="0"/>
    <xf numFmtId="0" fontId="205" fillId="0" borderId="0"/>
    <xf numFmtId="0" fontId="286" fillId="138" borderId="0" applyNumberFormat="0" applyBorder="0" applyAlignment="0">
      <protection hidden="1"/>
    </xf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85" fillId="0" borderId="94" applyNumberFormat="0" applyFill="0" applyAlignment="0" applyProtection="0"/>
    <xf numFmtId="0" fontId="285" fillId="0" borderId="95" applyNumberFormat="0" applyFill="0" applyAlignment="0" applyProtection="0"/>
    <xf numFmtId="0" fontId="235" fillId="0" borderId="89" applyNumberFormat="0" applyFill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316" fillId="0" borderId="98" applyNumberFormat="0" applyFill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67" fillId="116" borderId="81" applyNumberForma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98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198" fontId="235" fillId="0" borderId="89" applyNumberFormat="0" applyFill="0" applyAlignment="0" applyProtection="0"/>
    <xf numFmtId="0" fontId="9" fillId="0" borderId="0"/>
    <xf numFmtId="0" fontId="205" fillId="0" borderId="0"/>
    <xf numFmtId="0" fontId="9" fillId="0" borderId="0"/>
    <xf numFmtId="0" fontId="235" fillId="0" borderId="89" applyNumberFormat="0" applyFill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198" fontId="235" fillId="0" borderId="89" applyNumberFormat="0" applyFill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42" fillId="128" borderId="0" applyNumberFormat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98" fontId="245" fillId="0" borderId="91" applyNumberFormat="0" applyFill="0" applyAlignment="0" applyProtection="0"/>
    <xf numFmtId="0" fontId="333" fillId="0" borderId="91" applyNumberFormat="0" applyFill="0" applyAlignment="0" applyProtection="0"/>
    <xf numFmtId="0" fontId="9" fillId="0" borderId="0"/>
    <xf numFmtId="0" fontId="9" fillId="0" borderId="0"/>
    <xf numFmtId="0" fontId="245" fillId="0" borderId="91" applyNumberFormat="0" applyFill="0" applyAlignment="0" applyProtection="0"/>
    <xf numFmtId="0" fontId="205" fillId="0" borderId="0"/>
    <xf numFmtId="0" fontId="373" fillId="0" borderId="111" applyNumberFormat="0" applyFill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16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45" fillId="0" borderId="91" applyNumberFormat="0" applyFill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96" fontId="206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221" fontId="264" fillId="0" borderId="0">
      <protection locked="0"/>
    </xf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76" fillId="0" borderId="77" applyNumberFormat="0" applyFont="0" applyFill="0" applyBorder="0" applyAlignment="0" applyProtection="0">
      <alignment horizontal="center" wrapText="1"/>
    </xf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196" fontId="276" fillId="0" borderId="77" applyNumberFormat="0" applyFont="0" applyFill="0" applyBorder="0" applyAlignment="0" applyProtection="0">
      <alignment horizontal="center" wrapText="1"/>
    </xf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76" fillId="0" borderId="0" applyNumberFormat="0" applyFont="0" applyFill="0" applyBorder="0" applyAlignment="0" applyProtection="0">
      <alignment horizontal="left" indent="1"/>
    </xf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375" fillId="0" borderId="112" applyNumberFormat="0" applyFill="0" applyAlignment="0" applyProtection="0"/>
    <xf numFmtId="0" fontId="375" fillId="0" borderId="113" applyNumberFormat="0" applyFill="0" applyAlignment="0" applyProtection="0"/>
    <xf numFmtId="0" fontId="226" fillId="0" borderId="90" applyNumberFormat="0" applyFill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318" fillId="0" borderId="99" applyNumberFormat="0" applyFill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4" fontId="374" fillId="162" borderId="92" applyNumberFormat="0" applyProtection="0">
      <alignment vertical="center"/>
    </xf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98" fontId="226" fillId="0" borderId="90" applyNumberFormat="0" applyFill="0" applyAlignment="0" applyProtection="0"/>
    <xf numFmtId="0" fontId="205" fillId="0" borderId="0"/>
    <xf numFmtId="0" fontId="226" fillId="0" borderId="90" applyNumberFormat="0" applyFill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6" fontId="9" fillId="0" borderId="114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190" fillId="135" borderId="0" applyNumberFormat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8" fontId="273" fillId="0" borderId="0"/>
    <xf numFmtId="0" fontId="205" fillId="0" borderId="0"/>
    <xf numFmtId="0" fontId="205" fillId="0" borderId="0"/>
    <xf numFmtId="0" fontId="273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63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4" fontId="9" fillId="0" borderId="0" applyProtection="0">
      <alignment vertical="center"/>
    </xf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375" fillId="0" borderId="0" applyNumberFormat="0" applyFill="0" applyBorder="0" applyAlignment="0" applyProtection="0"/>
    <xf numFmtId="0" fontId="205" fillId="0" borderId="0"/>
    <xf numFmtId="0" fontId="226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26" fillId="0" borderId="0" applyNumberFormat="0" applyFill="0" applyBorder="0" applyAlignment="0" applyProtection="0"/>
    <xf numFmtId="0" fontId="205" fillId="0" borderId="0"/>
    <xf numFmtId="0" fontId="318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96" fontId="9" fillId="0" borderId="0">
      <alignment horizontal="center"/>
    </xf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05" fillId="0" borderId="0"/>
    <xf numFmtId="0" fontId="9" fillId="0" borderId="0"/>
    <xf numFmtId="4" fontId="314" fillId="153" borderId="92" applyNumberFormat="0" applyProtection="0">
      <alignment horizontal="left" vertical="center" indent="1"/>
    </xf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96" fontId="206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3" fontId="210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198" fontId="286" fillId="138" borderId="0" applyNumberFormat="0" applyBorder="0" applyAlignment="0">
      <protection hidden="1"/>
    </xf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96" fontId="36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9" fillId="0" borderId="0"/>
    <xf numFmtId="0" fontId="2" fillId="0" borderId="0"/>
    <xf numFmtId="0" fontId="9" fillId="0" borderId="0"/>
    <xf numFmtId="0" fontId="304" fillId="0" borderId="0" applyNumberFormat="0" applyFill="0" applyBorder="0" applyAlignment="0" applyProtection="0">
      <alignment vertical="top"/>
      <protection locked="0"/>
    </xf>
    <xf numFmtId="198" fontId="376" fillId="0" borderId="0" applyNumberFormat="0" applyFill="0" applyBorder="0" applyAlignment="0" applyProtection="0">
      <alignment vertical="top"/>
      <protection locked="0"/>
    </xf>
    <xf numFmtId="196" fontId="377" fillId="0" borderId="0"/>
    <xf numFmtId="165" fontId="206" fillId="0" borderId="0" applyFont="0" applyFill="0" applyBorder="0" applyAlignment="0" applyProtection="0"/>
    <xf numFmtId="165" fontId="254" fillId="0" borderId="0" applyFont="0" applyFill="0" applyBorder="0" applyAlignment="0" applyProtection="0"/>
    <xf numFmtId="165" fontId="254" fillId="0" borderId="0" applyFon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3" fontId="254" fillId="0" borderId="0" applyFont="0" applyFill="0" applyBorder="0" applyAlignment="0" applyProtection="0"/>
    <xf numFmtId="0" fontId="9" fillId="0" borderId="0"/>
    <xf numFmtId="3" fontId="254" fillId="0" borderId="0" applyFont="0" applyFill="0" applyBorder="0" applyAlignment="0" applyProtection="0"/>
    <xf numFmtId="0" fontId="9" fillId="0" borderId="0"/>
    <xf numFmtId="0" fontId="9" fillId="0" borderId="0"/>
    <xf numFmtId="3" fontId="249" fillId="0" borderId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10" fontId="190" fillId="105" borderId="79" applyNumberFormat="0" applyBorder="0" applyAlignment="0" applyProtection="0"/>
    <xf numFmtId="0" fontId="205" fillId="0" borderId="0"/>
    <xf numFmtId="0" fontId="9" fillId="0" borderId="0"/>
    <xf numFmtId="0" fontId="9" fillId="0" borderId="0"/>
    <xf numFmtId="10" fontId="190" fillId="105" borderId="79" applyNumberFormat="0" applyBorder="0" applyAlignment="0" applyProtection="0"/>
    <xf numFmtId="10" fontId="190" fillId="105" borderId="79" applyNumberFormat="0" applyBorder="0" applyAlignment="0" applyProtection="0"/>
    <xf numFmtId="0" fontId="267" fillId="116" borderId="81" applyNumberFormat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67" fillId="116" borderId="81" applyNumberFormat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67" fillId="116" borderId="81" applyNumberFormat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67" fillId="116" borderId="81" applyNumberFormat="0" applyAlignment="0" applyProtection="0"/>
    <xf numFmtId="198" fontId="267" fillId="116" borderId="81" applyNumberForma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67" fillId="116" borderId="81" applyNumberFormat="0" applyAlignment="0" applyProtection="0"/>
    <xf numFmtId="198" fontId="267" fillId="116" borderId="81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67" fillId="116" borderId="81" applyNumberFormat="0" applyAlignment="0" applyProtection="0"/>
    <xf numFmtId="198" fontId="267" fillId="116" borderId="81" applyNumberFormat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8" fillId="128" borderId="81" applyNumberFormat="0" applyAlignment="0" applyProtection="0"/>
    <xf numFmtId="0" fontId="205" fillId="0" borderId="0"/>
    <xf numFmtId="0" fontId="205" fillId="0" borderId="0"/>
    <xf numFmtId="0" fontId="238" fillId="116" borderId="81" applyNumberFormat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38" fillId="128" borderId="81" applyNumberFormat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267" fillId="116" borderId="81" applyNumberFormat="0" applyAlignment="0" applyProtection="0"/>
    <xf numFmtId="198" fontId="267" fillId="116" borderId="81" applyNumberFormat="0" applyAlignment="0" applyProtection="0"/>
    <xf numFmtId="175" fontId="63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67" fillId="116" borderId="81" applyNumberFormat="0" applyAlignment="0" applyProtection="0"/>
    <xf numFmtId="198" fontId="267" fillId="116" borderId="81" applyNumberForma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8" fontId="267" fillId="116" borderId="81" applyNumberFormat="0" applyAlignment="0" applyProtection="0"/>
    <xf numFmtId="198" fontId="267" fillId="116" borderId="81" applyNumberFormat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7" fillId="116" borderId="81" applyNumberFormat="0" applyAlignment="0" applyProtection="0"/>
    <xf numFmtId="198" fontId="267" fillId="116" borderId="81" applyNumberFormat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67" fillId="116" borderId="81" applyNumberFormat="0" applyAlignment="0" applyProtection="0"/>
    <xf numFmtId="198" fontId="267" fillId="116" borderId="81" applyNumberForma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8" fontId="238" fillId="116" borderId="81" applyNumberFormat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38" fillId="149" borderId="81" applyNumberFormat="0" applyAlignment="0" applyProtection="0"/>
    <xf numFmtId="0" fontId="267" fillId="116" borderId="81" applyNumberFormat="0" applyAlignment="0" applyProtection="0"/>
    <xf numFmtId="198" fontId="267" fillId="116" borderId="81" applyNumberForma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4" fontId="294" fillId="160" borderId="92" applyNumberFormat="0" applyProtection="0">
      <alignment horizontal="left" vertical="center" indent="1"/>
    </xf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7" fillId="116" borderId="81" applyNumberFormat="0" applyAlignment="0" applyProtection="0"/>
    <xf numFmtId="0" fontId="267" fillId="116" borderId="81" applyNumberForma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67" fillId="116" borderId="81" applyNumberFormat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67" fillId="116" borderId="81" applyNumberFormat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" fillId="0" borderId="0"/>
    <xf numFmtId="198" fontId="238" fillId="116" borderId="81" applyNumberForma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6" fontId="238" fillId="116" borderId="81" applyNumberFormat="0" applyAlignment="0" applyProtection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67" fillId="116" borderId="81" applyNumberFormat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67" fillId="116" borderId="81" applyNumberFormat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205" fillId="0" borderId="0"/>
    <xf numFmtId="0" fontId="2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67" fillId="116" borderId="81" applyNumberFormat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5" fontId="9" fillId="0" borderId="0"/>
    <xf numFmtId="196" fontId="58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196" fontId="206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358" fillId="146" borderId="92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198" fontId="361" fillId="0" borderId="0" applyNumberFormat="0" applyFill="0" applyBorder="0" applyAlignment="0" applyProtection="0">
      <alignment vertical="top"/>
      <protection locked="0"/>
    </xf>
    <xf numFmtId="0" fontId="361" fillId="0" borderId="0" applyNumberFormat="0" applyFill="0" applyBorder="0" applyAlignment="0" applyProtection="0">
      <alignment vertical="top"/>
      <protection locked="0"/>
    </xf>
    <xf numFmtId="198" fontId="361" fillId="0" borderId="0" applyNumberFormat="0" applyFill="0" applyBorder="0" applyAlignment="0" applyProtection="0">
      <alignment vertical="top"/>
      <protection locked="0"/>
    </xf>
    <xf numFmtId="0" fontId="339" fillId="0" borderId="0" applyNumberFormat="0" applyFill="0" applyBorder="0" applyAlignment="0" applyProtection="0">
      <alignment vertical="top"/>
      <protection locked="0"/>
    </xf>
    <xf numFmtId="198" fontId="339" fillId="0" borderId="0" applyNumberFormat="0" applyFill="0" applyBorder="0" applyAlignment="0" applyProtection="0">
      <alignment vertical="top"/>
      <protection locked="0"/>
    </xf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24" fillId="0" borderId="110" applyNumberFormat="0" applyFill="0" applyAlignment="0" applyProtection="0"/>
    <xf numFmtId="0" fontId="217" fillId="0" borderId="82" applyNumberFormat="0" applyFill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17" fillId="0" borderId="82" applyNumberFormat="0" applyFill="0" applyAlignment="0" applyProtection="0"/>
    <xf numFmtId="0" fontId="217" fillId="0" borderId="82" applyNumberFormat="0" applyFill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6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63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198" fontId="210" fillId="0" borderId="0" applyNumberFormat="0" applyFill="0" applyBorder="0" applyAlignment="0" applyProtection="0"/>
    <xf numFmtId="0" fontId="9" fillId="0" borderId="0"/>
    <xf numFmtId="0" fontId="9" fillId="0" borderId="0"/>
    <xf numFmtId="0" fontId="218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17" fillId="0" borderId="82" applyNumberFormat="0" applyFill="0" applyAlignment="0" applyProtection="0"/>
    <xf numFmtId="0" fontId="205" fillId="0" borderId="0"/>
    <xf numFmtId="0" fontId="205" fillId="0" borderId="0"/>
    <xf numFmtId="0" fontId="205" fillId="0" borderId="0"/>
    <xf numFmtId="198" fontId="205" fillId="0" borderId="0"/>
    <xf numFmtId="198" fontId="205" fillId="0" borderId="0"/>
    <xf numFmtId="0" fontId="9" fillId="0" borderId="0"/>
    <xf numFmtId="0" fontId="217" fillId="0" borderId="82" applyNumberFormat="0" applyFill="0" applyAlignment="0" applyProtection="0"/>
    <xf numFmtId="220" fontId="63" fillId="0" borderId="0"/>
    <xf numFmtId="0" fontId="205" fillId="0" borderId="0"/>
    <xf numFmtId="0" fontId="205" fillId="0" borderId="0"/>
    <xf numFmtId="198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217" fillId="0" borderId="82" applyNumberFormat="0" applyFill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98" fontId="310" fillId="0" borderId="82" applyNumberFormat="0" applyFill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310" fillId="0" borderId="82" applyNumberFormat="0" applyFill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196" fontId="206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198" fontId="362" fillId="0" borderId="24">
      <alignment horizontal="left"/>
      <protection locked="0"/>
    </xf>
    <xf numFmtId="198" fontId="362" fillId="0" borderId="24">
      <alignment horizontal="left"/>
      <protection locked="0"/>
    </xf>
    <xf numFmtId="0" fontId="205" fillId="0" borderId="0"/>
    <xf numFmtId="0" fontId="9" fillId="0" borderId="0"/>
    <xf numFmtId="0" fontId="9" fillId="0" borderId="0"/>
    <xf numFmtId="0" fontId="9" fillId="0" borderId="0"/>
    <xf numFmtId="0" fontId="378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" fontId="206" fillId="0" borderId="0" applyNumberFormat="0" applyAlignment="0">
      <alignment horizontal="center"/>
    </xf>
    <xf numFmtId="0" fontId="2" fillId="0" borderId="0"/>
    <xf numFmtId="1" fontId="206" fillId="0" borderId="0" applyNumberFormat="0" applyAlignment="0">
      <alignment horizontal="center"/>
    </xf>
    <xf numFmtId="196" fontId="63" fillId="0" borderId="0"/>
    <xf numFmtId="0" fontId="206" fillId="0" borderId="0" applyNumberFormat="0" applyAlignment="0"/>
    <xf numFmtId="0" fontId="9" fillId="0" borderId="0"/>
    <xf numFmtId="0" fontId="9" fillId="0" borderId="0"/>
    <xf numFmtId="167" fontId="344" fillId="0" borderId="0" applyNumberFormat="0">
      <alignment horizontal="centerContinuous"/>
    </xf>
    <xf numFmtId="0" fontId="204" fillId="0" borderId="0" applyNumberFormat="0" applyFill="0" applyBorder="0" applyAlignment="0" applyProtection="0"/>
    <xf numFmtId="0" fontId="344" fillId="0" borderId="0" applyNumberFormat="0">
      <alignment horizontal="center"/>
    </xf>
    <xf numFmtId="0" fontId="205" fillId="0" borderId="0"/>
    <xf numFmtId="0" fontId="205" fillId="0" borderId="0"/>
    <xf numFmtId="0" fontId="205" fillId="0" borderId="0"/>
    <xf numFmtId="41" fontId="20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43" fontId="206" fillId="0" borderId="0" applyFont="0" applyFill="0" applyBorder="0" applyAlignment="0" applyProtection="0"/>
    <xf numFmtId="222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275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226" fontId="207" fillId="0" borderId="0" applyFont="0" applyFill="0" applyBorder="0" applyAlignment="0" applyProtection="0"/>
    <xf numFmtId="216" fontId="258" fillId="0" borderId="0">
      <protection locked="0"/>
    </xf>
    <xf numFmtId="216" fontId="293" fillId="0" borderId="0">
      <protection locked="0"/>
    </xf>
    <xf numFmtId="42" fontId="206" fillId="0" borderId="0" applyFont="0" applyFill="0" applyBorder="0" applyAlignment="0" applyProtection="0"/>
    <xf numFmtId="44" fontId="206" fillId="0" borderId="0" applyFont="0" applyFill="0" applyBorder="0" applyAlignment="0" applyProtection="0"/>
    <xf numFmtId="202" fontId="9" fillId="0" borderId="0" applyFont="0" applyFill="0" applyBorder="0" applyAlignment="0" applyProtection="0"/>
    <xf numFmtId="249" fontId="258" fillId="0" borderId="0">
      <protection locked="0"/>
    </xf>
    <xf numFmtId="249" fontId="293" fillId="0" borderId="0">
      <protection locked="0"/>
    </xf>
    <xf numFmtId="216" fontId="258" fillId="0" borderId="0">
      <protection locked="0"/>
    </xf>
    <xf numFmtId="216" fontId="293" fillId="0" borderId="0">
      <protection locked="0"/>
    </xf>
    <xf numFmtId="276" fontId="297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39" fontId="209" fillId="0" borderId="0"/>
    <xf numFmtId="0" fontId="9" fillId="0" borderId="0"/>
    <xf numFmtId="0" fontId="9" fillId="0" borderId="0"/>
    <xf numFmtId="196" fontId="35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42" fillId="129" borderId="0" applyNumberFormat="0" applyBorder="0" applyAlignment="0" applyProtection="0"/>
    <xf numFmtId="0" fontId="353" fillId="128" borderId="0" applyNumberFormat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42" fillId="128" borderId="0" applyNumberFormat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368" fillId="128" borderId="0" applyNumberFormat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98" fontId="206" fillId="0" borderId="0" applyNumberFormat="0" applyFont="0" applyFill="0" applyBorder="0" applyAlignment="0" applyProtection="0">
      <alignment horizontal="left" wrapText="1" indent="2"/>
    </xf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42" fillId="128" borderId="0" applyNumberFormat="0" applyBorder="0" applyAlignment="0" applyProtection="0"/>
    <xf numFmtId="0" fontId="205" fillId="0" borderId="0"/>
    <xf numFmtId="0" fontId="9" fillId="0" borderId="0"/>
    <xf numFmtId="0" fontId="242" fillId="128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58" fillId="0" borderId="0" applyNumberFormat="0" applyFill="0" applyBorder="0">
      <alignment horizontal="center" wrapText="1"/>
    </xf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6" fontId="27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268" fontId="254" fillId="0" borderId="0" applyFont="0" applyFill="0" applyBorder="0" applyAlignment="0" applyProtection="0"/>
    <xf numFmtId="0" fontId="205" fillId="0" borderId="0"/>
    <xf numFmtId="0" fontId="205" fillId="0" borderId="0"/>
    <xf numFmtId="268" fontId="254" fillId="0" borderId="0" applyFon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277" fontId="249" fillId="0" borderId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9" fontId="63" fillId="0" borderId="0" applyFont="0" applyFill="0" applyBorder="0" applyAlignment="0" applyProtection="0"/>
    <xf numFmtId="0" fontId="9" fillId="0" borderId="0"/>
    <xf numFmtId="0" fontId="368" fillId="128" borderId="0" applyNumberFormat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5" fillId="0" borderId="0"/>
    <xf numFmtId="0" fontId="230" fillId="95" borderId="83" applyNumberFormat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63" fillId="0" borderId="0"/>
    <xf numFmtId="198" fontId="63" fillId="0" borderId="0"/>
    <xf numFmtId="198" fontId="63" fillId="0" borderId="0"/>
    <xf numFmtId="0" fontId="63" fillId="0" borderId="0"/>
    <xf numFmtId="0" fontId="63" fillId="0" borderId="0"/>
    <xf numFmtId="0" fontId="63" fillId="0" borderId="0"/>
    <xf numFmtId="0" fontId="289" fillId="0" borderId="0"/>
    <xf numFmtId="194" fontId="225" fillId="0" borderId="0"/>
    <xf numFmtId="198" fontId="289" fillId="0" borderId="0"/>
    <xf numFmtId="0" fontId="205" fillId="0" borderId="0"/>
    <xf numFmtId="0" fontId="9" fillId="0" borderId="0"/>
    <xf numFmtId="196" fontId="28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61" fillId="0" borderId="0"/>
    <xf numFmtId="198" fontId="261" fillId="0" borderId="0"/>
    <xf numFmtId="198" fontId="261" fillId="0" borderId="0"/>
    <xf numFmtId="0" fontId="205" fillId="0" borderId="0"/>
    <xf numFmtId="0" fontId="261" fillId="0" borderId="0"/>
    <xf numFmtId="0" fontId="261" fillId="0" borderId="0"/>
    <xf numFmtId="0" fontId="9" fillId="0" borderId="0"/>
    <xf numFmtId="0" fontId="9" fillId="0" borderId="0"/>
    <xf numFmtId="0" fontId="261" fillId="0" borderId="0"/>
    <xf numFmtId="198" fontId="261" fillId="0" borderId="0"/>
    <xf numFmtId="0" fontId="205" fillId="0" borderId="0"/>
    <xf numFmtId="0" fontId="205" fillId="0" borderId="0"/>
    <xf numFmtId="0" fontId="2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169" fillId="0" borderId="105" applyNumberFormat="0" applyFill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169" fillId="0" borderId="85" applyNumberFormat="0" applyFill="0" applyAlignment="0" applyProtection="0"/>
    <xf numFmtId="0" fontId="2" fillId="0" borderId="0"/>
    <xf numFmtId="0" fontId="205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05" fillId="0" borderId="0"/>
    <xf numFmtId="0" fontId="2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" fillId="0" borderId="0"/>
    <xf numFmtId="0" fontId="205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6" fillId="0" borderId="0"/>
    <xf numFmtId="0" fontId="2" fillId="0" borderId="0"/>
    <xf numFmtId="0" fontId="2" fillId="0" borderId="0"/>
    <xf numFmtId="198" fontId="206" fillId="0" borderId="0"/>
    <xf numFmtId="0" fontId="2" fillId="0" borderId="0"/>
    <xf numFmtId="0" fontId="206" fillId="0" borderId="0"/>
    <xf numFmtId="0" fontId="2" fillId="0" borderId="0"/>
    <xf numFmtId="196" fontId="206" fillId="0" borderId="0"/>
    <xf numFmtId="0" fontId="2" fillId="0" borderId="0"/>
    <xf numFmtId="0" fontId="9" fillId="0" borderId="0"/>
    <xf numFmtId="0" fontId="9" fillId="0" borderId="0"/>
    <xf numFmtId="234" fontId="206" fillId="0" borderId="0" applyFont="0" applyFill="0" applyBorder="0" applyAlignment="0" applyProtection="0"/>
    <xf numFmtId="0" fontId="2" fillId="0" borderId="0"/>
    <xf numFmtId="234" fontId="206" fillId="0" borderId="0" applyFont="0" applyFill="0" applyBorder="0" applyAlignment="0" applyProtection="0"/>
    <xf numFmtId="0" fontId="2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" fillId="0" borderId="0"/>
    <xf numFmtId="234" fontId="254" fillId="0" borderId="0" applyFon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234" fontId="254" fillId="0" borderId="0" applyFon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234" fontId="254" fillId="0" borderId="0" applyFon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234" fontId="206" fillId="0" borderId="0" applyFont="0" applyFill="0" applyBorder="0" applyAlignment="0" applyProtection="0"/>
    <xf numFmtId="0" fontId="2" fillId="0" borderId="0"/>
    <xf numFmtId="231" fontId="249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63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196" fontId="379" fillId="0" borderId="24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6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9" fillId="0" borderId="0"/>
    <xf numFmtId="0" fontId="2" fillId="0" borderId="0"/>
    <xf numFmtId="196" fontId="63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" fillId="0" borderId="0" applyFont="0" applyFill="0" applyBorder="0" applyAlignment="0" applyProtection="0"/>
    <xf numFmtId="0" fontId="2" fillId="0" borderId="0"/>
    <xf numFmtId="4" fontId="249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63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264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9" fillId="0" borderId="0"/>
    <xf numFmtId="198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9" fontId="9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63" fillId="0" borderId="0"/>
    <xf numFmtId="0" fontId="2" fillId="0" borderId="0"/>
    <xf numFmtId="0" fontId="354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196" fontId="254" fillId="0" borderId="0"/>
    <xf numFmtId="0" fontId="63" fillId="0" borderId="0"/>
    <xf numFmtId="196" fontId="254" fillId="0" borderId="0"/>
    <xf numFmtId="0" fontId="63" fillId="0" borderId="0"/>
    <xf numFmtId="0" fontId="63" fillId="0" borderId="0"/>
    <xf numFmtId="0" fontId="9" fillId="0" borderId="0"/>
    <xf numFmtId="0" fontId="63" fillId="0" borderId="0"/>
    <xf numFmtId="0" fontId="2" fillId="0" borderId="0"/>
    <xf numFmtId="0" fontId="2" fillId="0" borderId="0"/>
    <xf numFmtId="0" fontId="205" fillId="0" borderId="0"/>
    <xf numFmtId="0" fontId="63" fillId="0" borderId="0"/>
    <xf numFmtId="0" fontId="205" fillId="0" borderId="0"/>
    <xf numFmtId="0" fontId="205" fillId="0" borderId="0"/>
    <xf numFmtId="198" fontId="205" fillId="0" borderId="0"/>
    <xf numFmtId="0" fontId="205" fillId="0" borderId="0"/>
    <xf numFmtId="0" fontId="9" fillId="0" borderId="0"/>
    <xf numFmtId="196" fontId="63" fillId="0" borderId="0"/>
    <xf numFmtId="198" fontId="2" fillId="0" borderId="0"/>
    <xf numFmtId="0" fontId="9" fillId="0" borderId="0"/>
    <xf numFmtId="198" fontId="2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125" fillId="0" borderId="0"/>
    <xf numFmtId="0" fontId="63" fillId="0" borderId="0"/>
    <xf numFmtId="0" fontId="2" fillId="0" borderId="0"/>
    <xf numFmtId="0" fontId="63" fillId="0" borderId="0"/>
    <xf numFmtId="0" fontId="2" fillId="0" borderId="0"/>
    <xf numFmtId="0" fontId="63" fillId="0" borderId="0"/>
    <xf numFmtId="0" fontId="9" fillId="0" borderId="0"/>
    <xf numFmtId="0" fontId="2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05" fillId="0" borderId="0"/>
    <xf numFmtId="0" fontId="9" fillId="0" borderId="0"/>
    <xf numFmtId="196" fontId="125" fillId="0" borderId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196" fontId="12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9" fontId="249" fillId="0" borderId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9" fontId="63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66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6" fontId="12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196" fontId="254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54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262" fontId="206" fillId="0" borderId="0" applyFill="0" applyBorder="0" applyAlignment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175" fontId="63" fillId="0" borderId="0"/>
    <xf numFmtId="0" fontId="2" fillId="0" borderId="0"/>
    <xf numFmtId="0" fontId="2" fillId="0" borderId="0"/>
    <xf numFmtId="0" fontId="216" fillId="0" borderId="0"/>
    <xf numFmtId="175" fontId="63" fillId="0" borderId="0"/>
    <xf numFmtId="175" fontId="63" fillId="0" borderId="0"/>
    <xf numFmtId="0" fontId="204" fillId="0" borderId="0" applyNumberFormat="0" applyFill="0" applyBorder="0" applyAlignment="0" applyProtection="0"/>
    <xf numFmtId="175" fontId="63" fillId="0" borderId="0"/>
    <xf numFmtId="0" fontId="2" fillId="0" borderId="0"/>
    <xf numFmtId="0" fontId="204" fillId="0" borderId="0" applyNumberFormat="0" applyFill="0" applyBorder="0" applyAlignment="0" applyProtection="0"/>
    <xf numFmtId="0" fontId="254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380" fillId="0" borderId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175" fontId="63" fillId="0" borderId="0"/>
    <xf numFmtId="175" fontId="63" fillId="0" borderId="0"/>
    <xf numFmtId="0" fontId="204" fillId="0" borderId="0" applyNumberFormat="0" applyFill="0" applyBorder="0" applyAlignment="0" applyProtection="0"/>
    <xf numFmtId="175" fontId="63" fillId="0" borderId="0"/>
    <xf numFmtId="175" fontId="63" fillId="0" borderId="0"/>
    <xf numFmtId="0" fontId="204" fillId="0" borderId="0" applyNumberFormat="0" applyFill="0" applyBorder="0" applyAlignment="0" applyProtection="0"/>
    <xf numFmtId="175" fontId="63" fillId="0" borderId="0"/>
    <xf numFmtId="175" fontId="63" fillId="0" borderId="0"/>
    <xf numFmtId="0" fontId="204" fillId="0" borderId="0" applyNumberFormat="0" applyFill="0" applyBorder="0" applyAlignment="0" applyProtection="0"/>
    <xf numFmtId="175" fontId="63" fillId="0" borderId="0"/>
    <xf numFmtId="175" fontId="63" fillId="0" borderId="0"/>
    <xf numFmtId="0" fontId="204" fillId="0" borderId="0" applyNumberFormat="0" applyFill="0" applyBorder="0" applyAlignment="0" applyProtection="0"/>
    <xf numFmtId="175" fontId="63" fillId="0" borderId="0"/>
    <xf numFmtId="175" fontId="63" fillId="0" borderId="0"/>
    <xf numFmtId="0" fontId="205" fillId="0" borderId="0"/>
    <xf numFmtId="0" fontId="204" fillId="0" borderId="0" applyNumberFormat="0" applyFill="0" applyBorder="0" applyAlignment="0" applyProtection="0"/>
    <xf numFmtId="0" fontId="254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67" fontId="209" fillId="0" borderId="0" applyFill="0"/>
    <xf numFmtId="0" fontId="2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88" fontId="63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175" fontId="63" fillId="0" borderId="0"/>
    <xf numFmtId="175" fontId="63" fillId="0" borderId="0"/>
    <xf numFmtId="175" fontId="63" fillId="0" borderId="0"/>
    <xf numFmtId="0" fontId="205" fillId="0" borderId="0"/>
    <xf numFmtId="0" fontId="204" fillId="0" borderId="0" applyNumberFormat="0" applyFill="0" applyBorder="0" applyAlignment="0" applyProtection="0"/>
    <xf numFmtId="0" fontId="254" fillId="0" borderId="0"/>
    <xf numFmtId="0" fontId="204" fillId="0" borderId="0" applyNumberFormat="0" applyFill="0" applyBorder="0" applyAlignment="0" applyProtection="0"/>
    <xf numFmtId="0" fontId="25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10" fillId="0" borderId="0">
      <alignment vertical="top"/>
    </xf>
    <xf numFmtId="0" fontId="205" fillId="0" borderId="0"/>
    <xf numFmtId="0" fontId="218" fillId="0" borderId="0"/>
    <xf numFmtId="0" fontId="2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54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9" fontId="205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9" fontId="63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63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198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18" fillId="0" borderId="0"/>
    <xf numFmtId="0" fontId="2" fillId="0" borderId="0"/>
    <xf numFmtId="0" fontId="205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2" fillId="0" borderId="0"/>
    <xf numFmtId="0" fontId="205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" fillId="0" borderId="0"/>
    <xf numFmtId="0" fontId="2" fillId="0" borderId="0"/>
    <xf numFmtId="198" fontId="206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3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94" fontId="63" fillId="0" borderId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8" fontId="205" fillId="0" borderId="0"/>
    <xf numFmtId="194" fontId="63" fillId="0" borderId="0"/>
    <xf numFmtId="0" fontId="2" fillId="0" borderId="0"/>
    <xf numFmtId="0" fontId="218" fillId="0" borderId="0"/>
    <xf numFmtId="0" fontId="9" fillId="0" borderId="0"/>
    <xf numFmtId="0" fontId="2" fillId="0" borderId="0"/>
    <xf numFmtId="220" fontId="63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6" fontId="206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198" fontId="63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7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9" fillId="0" borderId="0"/>
    <xf numFmtId="0" fontId="9" fillId="0" borderId="0"/>
    <xf numFmtId="196" fontId="166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63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198" fontId="9" fillId="0" borderId="0"/>
    <xf numFmtId="198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98" fontId="206" fillId="0" borderId="0"/>
    <xf numFmtId="0" fontId="63" fillId="0" borderId="0"/>
    <xf numFmtId="0" fontId="205" fillId="0" borderId="0"/>
    <xf numFmtId="0" fontId="9" fillId="0" borderId="0"/>
    <xf numFmtId="0" fontId="9" fillId="0" borderId="0"/>
    <xf numFmtId="188" fontId="63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188" fontId="63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198" fontId="9" fillId="0" borderId="0"/>
    <xf numFmtId="198" fontId="206" fillId="0" borderId="0"/>
    <xf numFmtId="0" fontId="205" fillId="0" borderId="0"/>
    <xf numFmtId="188" fontId="63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3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0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198" fontId="206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6" fillId="0" borderId="0"/>
    <xf numFmtId="198" fontId="206" fillId="0" borderId="0"/>
    <xf numFmtId="198" fontId="206" fillId="0" borderId="0"/>
    <xf numFmtId="0" fontId="9" fillId="0" borderId="0"/>
    <xf numFmtId="0" fontId="205" fillId="0" borderId="0"/>
    <xf numFmtId="0" fontId="9" fillId="0" borderId="0"/>
    <xf numFmtId="0" fontId="210" fillId="0" borderId="0" applyNumberFormat="0" applyFill="0" applyBorder="0" applyAlignment="0" applyProtection="0"/>
    <xf numFmtId="0" fontId="2" fillId="0" borderId="0"/>
    <xf numFmtId="0" fontId="9" fillId="0" borderId="0"/>
    <xf numFmtId="198" fontId="206" fillId="0" borderId="0"/>
    <xf numFmtId="0" fontId="254" fillId="0" borderId="0"/>
    <xf numFmtId="196" fontId="206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6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6" fontId="206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198" fontId="206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6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198" fontId="206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6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198" fontId="206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10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6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6" fontId="206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198" fontId="206" fillId="0" borderId="0"/>
    <xf numFmtId="0" fontId="9" fillId="0" borderId="0"/>
    <xf numFmtId="0" fontId="9" fillId="0" borderId="0"/>
    <xf numFmtId="0" fontId="210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6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6" fontId="206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198" fontId="206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196" fontId="206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6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98" fontId="206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166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10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198" fontId="205" fillId="0" borderId="0"/>
    <xf numFmtId="198" fontId="205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98" fontId="205" fillId="0" borderId="0"/>
    <xf numFmtId="0" fontId="9" fillId="0" borderId="0"/>
    <xf numFmtId="0" fontId="9" fillId="0" borderId="0"/>
    <xf numFmtId="19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98" fontId="210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10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6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63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96" fontId="206" fillId="0" borderId="0"/>
    <xf numFmtId="0" fontId="204" fillId="0" borderId="0" applyNumberFormat="0" applyFill="0" applyBorder="0" applyAlignment="0" applyProtection="0"/>
    <xf numFmtId="198" fontId="206" fillId="0" borderId="0"/>
    <xf numFmtId="0" fontId="206" fillId="0" borderId="0"/>
    <xf numFmtId="0" fontId="204" fillId="0" borderId="0" applyNumberFormat="0" applyFill="0" applyBorder="0" applyAlignment="0" applyProtection="0"/>
    <xf numFmtId="0" fontId="63" fillId="0" borderId="0"/>
    <xf numFmtId="0" fontId="218" fillId="0" borderId="0"/>
    <xf numFmtId="175" fontId="63" fillId="0" borderId="0"/>
    <xf numFmtId="0" fontId="9" fillId="0" borderId="0"/>
    <xf numFmtId="0" fontId="205" fillId="0" borderId="0"/>
    <xf numFmtId="0" fontId="205" fillId="0" borderId="0"/>
    <xf numFmtId="269" fontId="370" fillId="0" borderId="0" applyFill="0"/>
    <xf numFmtId="196" fontId="206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198" fontId="9" fillId="0" borderId="0"/>
    <xf numFmtId="0" fontId="9" fillId="0" borderId="0"/>
    <xf numFmtId="0" fontId="9" fillId="0" borderId="0"/>
    <xf numFmtId="0" fontId="210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209" fillId="0" borderId="0" applyFill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5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167" fontId="209" fillId="0" borderId="0" applyFill="0"/>
    <xf numFmtId="0" fontId="9" fillId="0" borderId="0"/>
    <xf numFmtId="0" fontId="205" fillId="0" borderId="0"/>
    <xf numFmtId="9" fontId="2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167" fontId="209" fillId="0" borderId="0" applyFill="0"/>
    <xf numFmtId="0" fontId="9" fillId="0" borderId="0"/>
    <xf numFmtId="0" fontId="205" fillId="0" borderId="0"/>
    <xf numFmtId="9" fontId="9" fillId="0" borderId="0" applyFon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67" fontId="209" fillId="0" borderId="0" applyFill="0"/>
    <xf numFmtId="0" fontId="9" fillId="0" borderId="0"/>
    <xf numFmtId="0" fontId="205" fillId="0" borderId="0"/>
    <xf numFmtId="9" fontId="6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8" fontId="63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8" fontId="63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175" fontId="63" fillId="0" borderId="0"/>
    <xf numFmtId="0" fontId="9" fillId="0" borderId="0"/>
    <xf numFmtId="0" fontId="9" fillId="0" borderId="0"/>
    <xf numFmtId="0" fontId="371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9" fillId="0" borderId="0"/>
    <xf numFmtId="0" fontId="205" fillId="0" borderId="0"/>
    <xf numFmtId="0" fontId="2" fillId="0" borderId="0"/>
    <xf numFmtId="0" fontId="2" fillId="0" borderId="0"/>
    <xf numFmtId="0" fontId="205" fillId="0" borderId="0"/>
    <xf numFmtId="0" fontId="2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63" fillId="0" borderId="0"/>
    <xf numFmtId="0" fontId="9" fillId="0" borderId="0"/>
    <xf numFmtId="0" fontId="9" fillId="0" borderId="0"/>
    <xf numFmtId="188" fontId="63" fillId="0" borderId="0"/>
    <xf numFmtId="188" fontId="63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196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188" fontId="63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9" fillId="0" borderId="0"/>
    <xf numFmtId="198" fontId="205" fillId="0" borderId="0"/>
    <xf numFmtId="198" fontId="205" fillId="0" borderId="0"/>
    <xf numFmtId="0" fontId="205" fillId="0" borderId="0"/>
    <xf numFmtId="198" fontId="205" fillId="0" borderId="0"/>
    <xf numFmtId="188" fontId="63" fillId="0" borderId="0"/>
    <xf numFmtId="188" fontId="63" fillId="0" borderId="0"/>
    <xf numFmtId="188" fontId="63" fillId="0" borderId="0"/>
    <xf numFmtId="207" fontId="63" fillId="0" borderId="0"/>
    <xf numFmtId="188" fontId="63" fillId="0" borderId="0"/>
    <xf numFmtId="207" fontId="63" fillId="0" borderId="0"/>
    <xf numFmtId="14" fontId="9" fillId="0" borderId="0" applyProtection="0">
      <alignment vertical="center"/>
    </xf>
    <xf numFmtId="198" fontId="205" fillId="0" borderId="0"/>
    <xf numFmtId="198" fontId="205" fillId="0" borderId="0"/>
    <xf numFmtId="198" fontId="205" fillId="0" borderId="0"/>
    <xf numFmtId="194" fontId="63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6" fontId="236" fillId="0" borderId="0" applyNumberFormat="0" applyFont="0" applyFill="0" applyBorder="0" applyAlignment="0" applyProtection="0">
      <alignment horizontal="left" vertical="top"/>
    </xf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8" fontId="206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8" fontId="25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5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198" fontId="2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54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198" fontId="9" fillId="0" borderId="0"/>
    <xf numFmtId="0" fontId="205" fillId="0" borderId="0"/>
    <xf numFmtId="0" fontId="205" fillId="0" borderId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43" fontId="20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198" fontId="276" fillId="0" borderId="77" applyNumberFormat="0" applyFont="0" applyFill="0" applyBorder="0" applyAlignment="0" applyProtection="0">
      <alignment horizontal="center" wrapText="1"/>
    </xf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8" fontId="276" fillId="0" borderId="0" applyNumberFormat="0" applyFont="0" applyFill="0" applyBorder="0" applyAlignment="0" applyProtection="0">
      <alignment horizontal="left" indent="1"/>
    </xf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198" fontId="210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8" fontId="210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8" fontId="210" fillId="0" borderId="0" applyNumberFormat="0" applyFill="0" applyBorder="0" applyAlignment="0" applyProtection="0"/>
    <xf numFmtId="0" fontId="205" fillId="0" borderId="0"/>
    <xf numFmtId="0" fontId="2" fillId="0" borderId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196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63" fillId="0" borderId="0"/>
    <xf numFmtId="0" fontId="204" fillId="0" borderId="0" applyNumberFormat="0" applyFill="0" applyBorder="0" applyAlignment="0" applyProtection="0"/>
    <xf numFmtId="0" fontId="9" fillId="0" borderId="0"/>
    <xf numFmtId="198" fontId="63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52" fillId="0" borderId="0"/>
    <xf numFmtId="14" fontId="9" fillId="0" borderId="0" applyProtection="0">
      <alignment vertical="center"/>
    </xf>
    <xf numFmtId="14" fontId="9" fillId="0" borderId="0" applyProtection="0">
      <alignment vertical="center"/>
    </xf>
    <xf numFmtId="14" fontId="9" fillId="0" borderId="0" applyProtection="0">
      <alignment vertical="center"/>
    </xf>
    <xf numFmtId="14" fontId="9" fillId="0" borderId="0" applyProtection="0">
      <alignment vertical="center"/>
    </xf>
    <xf numFmtId="14" fontId="9" fillId="0" borderId="0" applyProtection="0">
      <alignment vertical="center"/>
    </xf>
    <xf numFmtId="14" fontId="9" fillId="0" borderId="0" applyProtection="0">
      <alignment vertical="center"/>
    </xf>
    <xf numFmtId="0" fontId="9" fillId="0" borderId="0"/>
    <xf numFmtId="0" fontId="9" fillId="0" borderId="0"/>
    <xf numFmtId="0" fontId="9" fillId="0" borderId="0"/>
    <xf numFmtId="198" fontId="9" fillId="0" borderId="0"/>
    <xf numFmtId="0" fontId="9" fillId="0" borderId="0"/>
    <xf numFmtId="0" fontId="39" fillId="0" borderId="0"/>
    <xf numFmtId="194" fontId="63" fillId="0" borderId="0"/>
    <xf numFmtId="194" fontId="63" fillId="0" borderId="0"/>
    <xf numFmtId="196" fontId="254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196" fontId="254" fillId="0" borderId="0"/>
    <xf numFmtId="0" fontId="9" fillId="0" borderId="0"/>
    <xf numFmtId="0" fontId="2" fillId="0" borderId="0"/>
    <xf numFmtId="198" fontId="9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198" fontId="205" fillId="0" borderId="0"/>
    <xf numFmtId="0" fontId="9" fillId="0" borderId="0"/>
    <xf numFmtId="198" fontId="205" fillId="0" borderId="0"/>
    <xf numFmtId="198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166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9" fillId="0" borderId="0"/>
    <xf numFmtId="0" fontId="2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354" fillId="0" borderId="0"/>
    <xf numFmtId="0" fontId="210" fillId="0" borderId="0">
      <alignment vertical="top"/>
    </xf>
    <xf numFmtId="0" fontId="9" fillId="0" borderId="0"/>
    <xf numFmtId="0" fontId="205" fillId="0" borderId="0"/>
    <xf numFmtId="0" fontId="354" fillId="0" borderId="0"/>
    <xf numFmtId="198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" fillId="0" borderId="0"/>
    <xf numFmtId="0" fontId="9" fillId="0" borderId="0"/>
    <xf numFmtId="0" fontId="63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196" fontId="206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205" fillId="0" borderId="0"/>
    <xf numFmtId="0" fontId="2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6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198" fontId="206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96" fontId="206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" fillId="0" borderId="0"/>
    <xf numFmtId="0" fontId="2" fillId="0" borderId="0"/>
    <xf numFmtId="0" fontId="210" fillId="0" borderId="0" applyNumberFormat="0" applyFill="0" applyBorder="0" applyAlignment="0" applyProtection="0"/>
    <xf numFmtId="0" fontId="2" fillId="0" borderId="0"/>
    <xf numFmtId="0" fontId="63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10" fillId="0" borderId="0" applyNumberFormat="0" applyFill="0" applyBorder="0" applyAlignment="0" applyProtection="0"/>
    <xf numFmtId="0" fontId="205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0" fontId="205" fillId="0" borderId="0"/>
    <xf numFmtId="0" fontId="205" fillId="0" borderId="0"/>
    <xf numFmtId="0" fontId="204" fillId="0" borderId="0" applyNumberFormat="0" applyFill="0" applyBorder="0" applyAlignment="0" applyProtection="0"/>
    <xf numFmtId="0" fontId="2" fillId="0" borderId="0"/>
    <xf numFmtId="0" fontId="63" fillId="0" borderId="0"/>
    <xf numFmtId="0" fontId="2" fillId="0" borderId="0"/>
    <xf numFmtId="0" fontId="205" fillId="0" borderId="0"/>
    <xf numFmtId="0" fontId="2" fillId="0" borderId="0"/>
    <xf numFmtId="0" fontId="205" fillId="0" borderId="0"/>
    <xf numFmtId="0" fontId="2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05" fillId="0" borderId="0"/>
    <xf numFmtId="0" fontId="2" fillId="0" borderId="0"/>
    <xf numFmtId="0" fontId="205" fillId="0" borderId="0"/>
    <xf numFmtId="0" fontId="205" fillId="0" borderId="0"/>
    <xf numFmtId="0" fontId="205" fillId="0" borderId="0"/>
    <xf numFmtId="0" fontId="218" fillId="0" borderId="0"/>
    <xf numFmtId="0" fontId="218" fillId="0" borderId="0"/>
    <xf numFmtId="0" fontId="218" fillId="0" borderId="0"/>
    <xf numFmtId="0" fontId="9" fillId="0" borderId="0"/>
    <xf numFmtId="0" fontId="9" fillId="0" borderId="0"/>
    <xf numFmtId="0" fontId="9" fillId="0" borderId="0"/>
    <xf numFmtId="198" fontId="2" fillId="0" borderId="0"/>
    <xf numFmtId="0" fontId="218" fillId="0" borderId="0"/>
    <xf numFmtId="0" fontId="205" fillId="0" borderId="0"/>
    <xf numFmtId="0" fontId="9" fillId="0" borderId="0"/>
    <xf numFmtId="0" fontId="9" fillId="0" borderId="0"/>
    <xf numFmtId="0" fontId="218" fillId="0" borderId="0"/>
    <xf numFmtId="0" fontId="9" fillId="0" borderId="0"/>
    <xf numFmtId="0" fontId="9" fillId="0" borderId="0"/>
    <xf numFmtId="0" fontId="9" fillId="0" borderId="0"/>
    <xf numFmtId="0" fontId="218" fillId="0" borderId="0"/>
    <xf numFmtId="0" fontId="9" fillId="0" borderId="0"/>
    <xf numFmtId="0" fontId="9" fillId="0" borderId="0"/>
    <xf numFmtId="0" fontId="9" fillId="0" borderId="0"/>
    <xf numFmtId="0" fontId="218" fillId="0" borderId="0"/>
    <xf numFmtId="0" fontId="9" fillId="0" borderId="0"/>
    <xf numFmtId="0" fontId="9" fillId="0" borderId="0"/>
    <xf numFmtId="0" fontId="9" fillId="0" borderId="0"/>
    <xf numFmtId="0" fontId="218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" fillId="0" borderId="0"/>
    <xf numFmtId="0" fontId="9" fillId="0" borderId="0"/>
    <xf numFmtId="0" fontId="2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198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198" fontId="2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198" fontId="205" fillId="0" borderId="0"/>
    <xf numFmtId="0" fontId="218" fillId="0" borderId="0"/>
    <xf numFmtId="0" fontId="9" fillId="0" borderId="0"/>
    <xf numFmtId="0" fontId="218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18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18" fillId="0" borderId="0"/>
    <xf numFmtId="0" fontId="9" fillId="0" borderId="0"/>
    <xf numFmtId="0" fontId="9" fillId="0" borderId="0"/>
    <xf numFmtId="0" fontId="9" fillId="0" borderId="0"/>
    <xf numFmtId="0" fontId="2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4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18" fillId="0" borderId="0"/>
    <xf numFmtId="0" fontId="218" fillId="0" borderId="0"/>
    <xf numFmtId="198" fontId="2" fillId="0" borderId="0"/>
    <xf numFmtId="0" fontId="9" fillId="0" borderId="0"/>
    <xf numFmtId="198" fontId="2" fillId="0" borderId="0"/>
    <xf numFmtId="0" fontId="9" fillId="0" borderId="0"/>
    <xf numFmtId="0" fontId="205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4" fillId="0" borderId="0" applyNumberForma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98" fontId="2" fillId="0" borderId="0"/>
    <xf numFmtId="0" fontId="205" fillId="0" borderId="0"/>
    <xf numFmtId="0" fontId="9" fillId="0" borderId="0"/>
    <xf numFmtId="0" fontId="2" fillId="0" borderId="0"/>
    <xf numFmtId="0" fontId="2" fillId="0" borderId="0"/>
    <xf numFmtId="0" fontId="2" fillId="0" borderId="0"/>
    <xf numFmtId="235" fontId="206" fillId="0" borderId="0" applyFill="0" applyBorder="0" applyAlignment="0" applyProtection="0">
      <alignment horizontal="right"/>
    </xf>
    <xf numFmtId="0" fontId="205" fillId="0" borderId="0"/>
    <xf numFmtId="0" fontId="205" fillId="0" borderId="0"/>
    <xf numFmtId="278" fontId="206" fillId="0" borderId="0" applyFill="0" applyBorder="0" applyAlignment="0" applyProtection="0"/>
    <xf numFmtId="235" fontId="206" fillId="0" borderId="0" applyFill="0" applyBorder="0" applyProtection="0">
      <alignment horizontal="right"/>
    </xf>
    <xf numFmtId="279" fontId="89" fillId="0" borderId="0"/>
    <xf numFmtId="192" fontId="216" fillId="0" borderId="0"/>
    <xf numFmtId="0" fontId="359" fillId="0" borderId="0"/>
    <xf numFmtId="274" fontId="89" fillId="0" borderId="0">
      <alignment horizontal="right"/>
    </xf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71" borderId="75" applyNumberFormat="0" applyFont="0" applyAlignment="0" applyProtection="0"/>
    <xf numFmtId="0" fontId="205" fillId="0" borderId="0"/>
    <xf numFmtId="0" fontId="9" fillId="0" borderId="0"/>
    <xf numFmtId="0" fontId="9" fillId="0" borderId="0"/>
    <xf numFmtId="198" fontId="166" fillId="105" borderId="84" applyNumberFormat="0" applyFont="0" applyAlignment="0" applyProtection="0"/>
    <xf numFmtId="0" fontId="9" fillId="105" borderId="84" applyNumberFormat="0" applyFont="0" applyAlignment="0" applyProtection="0"/>
    <xf numFmtId="0" fontId="63" fillId="105" borderId="84" applyNumberFormat="0" applyFont="0" applyAlignment="0" applyProtection="0"/>
    <xf numFmtId="0" fontId="63" fillId="105" borderId="84" applyNumberFormat="0" applyFont="0" applyAlignment="0" applyProtection="0"/>
    <xf numFmtId="0" fontId="63" fillId="105" borderId="84" applyNumberFormat="0" applyFont="0" applyAlignment="0" applyProtection="0"/>
    <xf numFmtId="0" fontId="205" fillId="0" borderId="0"/>
    <xf numFmtId="0" fontId="9" fillId="0" borderId="0"/>
    <xf numFmtId="0" fontId="9" fillId="0" borderId="0"/>
    <xf numFmtId="0" fontId="9" fillId="105" borderId="84" applyNumberFormat="0" applyFont="0" applyAlignment="0" applyProtection="0"/>
    <xf numFmtId="0" fontId="205" fillId="0" borderId="0"/>
    <xf numFmtId="0" fontId="2" fillId="71" borderId="75" applyNumberFormat="0" applyFont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105" borderId="84" applyNumberFormat="0" applyFont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105" borderId="84" applyNumberFormat="0" applyFont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49" fillId="142" borderId="84" applyNumberFormat="0" applyAlignment="0" applyProtection="0"/>
    <xf numFmtId="0" fontId="2" fillId="71" borderId="75" applyNumberFormat="0" applyFont="0" applyAlignment="0" applyProtection="0"/>
    <xf numFmtId="0" fontId="2" fillId="71" borderId="75" applyNumberFormat="0" applyFont="0" applyAlignment="0" applyProtection="0"/>
    <xf numFmtId="0" fontId="63" fillId="105" borderId="84" applyNumberFormat="0" applyFont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71" borderId="75" applyNumberFormat="0" applyFont="0" applyAlignment="0" applyProtection="0"/>
    <xf numFmtId="198" fontId="166" fillId="105" borderId="84" applyNumberFormat="0" applyFont="0" applyAlignment="0" applyProtection="0"/>
    <xf numFmtId="0" fontId="2" fillId="71" borderId="75" applyNumberFormat="0" applyFont="0" applyAlignment="0" applyProtection="0"/>
    <xf numFmtId="0" fontId="2" fillId="71" borderId="75" applyNumberFormat="0" applyFont="0" applyAlignment="0" applyProtection="0"/>
    <xf numFmtId="0" fontId="9" fillId="0" borderId="0"/>
    <xf numFmtId="0" fontId="9" fillId="0" borderId="0"/>
    <xf numFmtId="0" fontId="205" fillId="0" borderId="0"/>
    <xf numFmtId="0" fontId="2" fillId="71" borderId="75" applyNumberFormat="0" applyFon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280" fontId="39" fillId="0" borderId="0" applyFont="0" applyFill="0" applyBorder="0" applyAlignment="0" applyProtection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36" fillId="0" borderId="0" applyNumberFormat="0" applyFont="0" applyFill="0" applyBorder="0" applyAlignment="0" applyProtection="0">
      <alignment horizontal="left" vertical="top"/>
    </xf>
    <xf numFmtId="0" fontId="205" fillId="0" borderId="0"/>
    <xf numFmtId="0" fontId="205" fillId="0" borderId="0"/>
    <xf numFmtId="0" fontId="9" fillId="0" borderId="0"/>
    <xf numFmtId="0" fontId="9" fillId="0" borderId="0"/>
    <xf numFmtId="198" fontId="236" fillId="0" borderId="0" applyNumberFormat="0" applyFont="0" applyFill="0" applyBorder="0" applyAlignment="0" applyProtection="0">
      <alignment horizontal="left"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9" fillId="105" borderId="84" applyNumberFormat="0" applyFont="0" applyAlignment="0" applyProtection="0"/>
    <xf numFmtId="0" fontId="2" fillId="71" borderId="75" applyNumberFormat="0" applyFont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105" borderId="84" applyNumberFormat="0" applyFont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265" fontId="254" fillId="0" borderId="0" applyFont="0" applyFill="0" applyBorder="0" applyAlignment="0" applyProtection="0"/>
    <xf numFmtId="0" fontId="205" fillId="0" borderId="0"/>
    <xf numFmtId="265" fontId="254" fillId="0" borderId="0" applyFon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43" fontId="9" fillId="0" borderId="0"/>
    <xf numFmtId="4" fontId="206" fillId="0" borderId="0" applyFont="0" applyFill="0" applyBorder="0" applyAlignment="0" applyProtection="0">
      <alignment horizontal="left"/>
    </xf>
    <xf numFmtId="4" fontId="249" fillId="0" borderId="0" applyFill="0" applyBorder="0" applyAlignment="0" applyProtection="0"/>
    <xf numFmtId="0" fontId="205" fillId="0" borderId="0"/>
    <xf numFmtId="250" fontId="89" fillId="0" borderId="0" applyFill="0" applyBorder="0" applyProtection="0">
      <alignment horizontal="right"/>
    </xf>
    <xf numFmtId="244" fontId="89" fillId="0" borderId="0" applyFill="0" applyBorder="0" applyProtection="0">
      <alignment horizontal="right"/>
    </xf>
    <xf numFmtId="244" fontId="89" fillId="0" borderId="0" applyFill="0" applyBorder="0" applyProtection="0">
      <alignment horizontal="right"/>
    </xf>
    <xf numFmtId="244" fontId="89" fillId="0" borderId="0" applyFill="0" applyBorder="0" applyProtection="0">
      <alignment horizontal="right"/>
    </xf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30" fillId="152" borderId="83" applyNumberFormat="0" applyAlignment="0" applyProtection="0"/>
    <xf numFmtId="0" fontId="230" fillId="95" borderId="83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30" fillId="95" borderId="83" applyNumberFormat="0" applyAlignment="0" applyProtection="0"/>
    <xf numFmtId="0" fontId="205" fillId="0" borderId="0"/>
    <xf numFmtId="0" fontId="205" fillId="0" borderId="0"/>
    <xf numFmtId="0" fontId="205" fillId="0" borderId="0"/>
    <xf numFmtId="0" fontId="230" fillId="9" borderId="83" applyNumberFormat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98" fontId="230" fillId="95" borderId="83" applyNumberFormat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30" fillId="95" borderId="83" applyNumberFormat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198" fontId="315" fillId="95" borderId="83" applyNumberFormat="0" applyAlignment="0" applyProtection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315" fillId="95" borderId="83" applyNumberFormat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10" fontId="9" fillId="0" borderId="0" applyFont="0" applyFill="0" applyBorder="0" applyAlignment="0" applyProtection="0"/>
    <xf numFmtId="10" fontId="249" fillId="0" borderId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9" fontId="205" fillId="0" borderId="0" applyFont="0" applyFill="0" applyBorder="0" applyAlignment="0" applyProtection="0"/>
    <xf numFmtId="0" fontId="205" fillId="0" borderId="0"/>
    <xf numFmtId="0" fontId="9" fillId="0" borderId="0"/>
    <xf numFmtId="9" fontId="190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9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9" fillId="0" borderId="0" applyFill="0" applyBorder="0" applyAlignment="0" applyProtection="0"/>
    <xf numFmtId="9" fontId="9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5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9" fillId="0" borderId="0" applyFill="0" applyBorder="0" applyAlignment="0" applyProtection="0"/>
    <xf numFmtId="9" fontId="9" fillId="0" borderId="0" applyFont="0" applyFill="0" applyBorder="0" applyAlignment="0" applyProtection="0"/>
    <xf numFmtId="0" fontId="205" fillId="0" borderId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249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9" fillId="0" borderId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3" fillId="0" borderId="0" applyFont="0" applyFill="0" applyBorder="0" applyAlignment="0" applyProtection="0"/>
    <xf numFmtId="196" fontId="351" fillId="0" borderId="0">
      <alignment horizontal="left" wrapText="1"/>
    </xf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9" fillId="0" borderId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9" fontId="166" fillId="0" borderId="0" applyFont="0" applyFill="0" applyBorder="0" applyAlignment="0" applyProtection="0"/>
    <xf numFmtId="0" fontId="204" fillId="0" borderId="0" applyNumberForma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66" fontId="249" fillId="0" borderId="0" applyFill="0" applyBorder="0" applyAlignment="0" applyProtection="0"/>
    <xf numFmtId="255" fontId="293" fillId="0" borderId="0">
      <protection locked="0"/>
    </xf>
    <xf numFmtId="0" fontId="205" fillId="0" borderId="0"/>
    <xf numFmtId="0" fontId="9" fillId="0" borderId="0"/>
    <xf numFmtId="281" fontId="9" fillId="0" borderId="0" applyFont="0" applyFill="0" applyBorder="0" applyAlignment="0" applyProtection="0"/>
    <xf numFmtId="255" fontId="258" fillId="0" borderId="0">
      <protection locked="0"/>
    </xf>
    <xf numFmtId="255" fontId="293" fillId="0" borderId="0">
      <protection locked="0"/>
    </xf>
    <xf numFmtId="237" fontId="206" fillId="0" borderId="0" applyFill="0" applyBorder="0" applyAlignment="0">
      <alignment horizontal="centerContinuous"/>
    </xf>
    <xf numFmtId="165" fontId="321" fillId="0" borderId="0"/>
    <xf numFmtId="0" fontId="9" fillId="0" borderId="0"/>
    <xf numFmtId="0" fontId="9" fillId="0" borderId="0"/>
    <xf numFmtId="0" fontId="9" fillId="0" borderId="0"/>
    <xf numFmtId="0" fontId="207" fillId="0" borderId="0" applyNumberFormat="0" applyFont="0" applyFill="0" applyBorder="0" applyAlignment="0" applyProtection="0">
      <alignment horizontal="left"/>
    </xf>
    <xf numFmtId="0" fontId="205" fillId="0" borderId="0"/>
    <xf numFmtId="0" fontId="335" fillId="0" borderId="33">
      <alignment horizontal="center"/>
    </xf>
    <xf numFmtId="0" fontId="207" fillId="163" borderId="0" applyNumberFormat="0" applyFont="0" applyBorder="0" applyAlignment="0" applyProtection="0"/>
    <xf numFmtId="0" fontId="254" fillId="0" borderId="0"/>
    <xf numFmtId="0" fontId="254" fillId="0" borderId="0"/>
    <xf numFmtId="196" fontId="254" fillId="0" borderId="0"/>
    <xf numFmtId="240" fontId="258" fillId="0" borderId="0">
      <protection locked="0"/>
    </xf>
    <xf numFmtId="239" fontId="293" fillId="0" borderId="0">
      <protection locked="0"/>
    </xf>
    <xf numFmtId="273" fontId="293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98" fontId="291" fillId="0" borderId="24" applyNumberFormat="0" applyFill="0" applyBorder="0" applyAlignment="0" applyProtection="0">
      <protection hidden="1"/>
    </xf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345" fillId="0" borderId="108">
      <alignment horizontal="centerContinuous"/>
    </xf>
    <xf numFmtId="198" fontId="345" fillId="0" borderId="108">
      <alignment horizontal="centerContinuous"/>
    </xf>
    <xf numFmtId="198" fontId="345" fillId="0" borderId="108">
      <alignment horizontal="centerContinuous"/>
    </xf>
    <xf numFmtId="198" fontId="345" fillId="0" borderId="108">
      <alignment horizontal="centerContinuous"/>
    </xf>
    <xf numFmtId="198" fontId="345" fillId="0" borderId="108">
      <alignment horizontal="centerContinuous"/>
    </xf>
    <xf numFmtId="0" fontId="205" fillId="0" borderId="0"/>
    <xf numFmtId="0" fontId="9" fillId="0" borderId="0"/>
    <xf numFmtId="0" fontId="9" fillId="0" borderId="0"/>
    <xf numFmtId="0" fontId="9" fillId="0" borderId="0"/>
    <xf numFmtId="4" fontId="279" fillId="128" borderId="92" applyNumberFormat="0" applyProtection="0">
      <alignment vertical="center"/>
    </xf>
    <xf numFmtId="0" fontId="9" fillId="0" borderId="0"/>
    <xf numFmtId="0" fontId="9" fillId="0" borderId="0"/>
    <xf numFmtId="0" fontId="279" fillId="129" borderId="92" applyNumberFormat="0" applyProtection="0">
      <alignment vertical="center"/>
    </xf>
    <xf numFmtId="4" fontId="337" fillId="128" borderId="92" applyNumberFormat="0" applyProtection="0">
      <alignment vertical="center"/>
    </xf>
    <xf numFmtId="0" fontId="9" fillId="0" borderId="0"/>
    <xf numFmtId="0" fontId="9" fillId="0" borderId="0"/>
    <xf numFmtId="0" fontId="337" fillId="129" borderId="92" applyNumberFormat="0" applyProtection="0">
      <alignment vertical="center"/>
    </xf>
    <xf numFmtId="4" fontId="297" fillId="0" borderId="0" applyNumberFormat="0" applyProtection="0">
      <alignment horizontal="left" vertical="center" indent="1"/>
    </xf>
    <xf numFmtId="0" fontId="205" fillId="0" borderId="0"/>
    <xf numFmtId="0" fontId="9" fillId="0" borderId="0"/>
    <xf numFmtId="0" fontId="9" fillId="0" borderId="0"/>
    <xf numFmtId="0" fontId="297" fillId="0" borderId="0" applyNumberFormat="0" applyProtection="0">
      <alignment horizontal="left" vertical="center" indent="1"/>
    </xf>
    <xf numFmtId="0" fontId="205" fillId="0" borderId="0"/>
    <xf numFmtId="0" fontId="9" fillId="0" borderId="0"/>
    <xf numFmtId="0" fontId="9" fillId="0" borderId="0"/>
    <xf numFmtId="0" fontId="9" fillId="0" borderId="0"/>
    <xf numFmtId="4" fontId="326" fillId="153" borderId="92" applyNumberFormat="0" applyProtection="0">
      <alignment horizontal="left" vertical="center" indent="1"/>
    </xf>
    <xf numFmtId="0" fontId="205" fillId="0" borderId="0"/>
    <xf numFmtId="0" fontId="9" fillId="0" borderId="0"/>
    <xf numFmtId="0" fontId="326" fillId="146" borderId="92" applyNumberFormat="0" applyProtection="0">
      <alignment horizontal="left" vertical="center" indent="1"/>
    </xf>
    <xf numFmtId="4" fontId="374" fillId="88" borderId="92" applyNumberFormat="0" applyProtection="0">
      <alignment vertical="center"/>
    </xf>
    <xf numFmtId="0" fontId="374" fillId="94" borderId="92" applyNumberFormat="0" applyProtection="0">
      <alignment vertical="center"/>
    </xf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4" fontId="39" fillId="116" borderId="92" applyNumberFormat="0" applyProtection="0">
      <alignment vertical="center"/>
    </xf>
    <xf numFmtId="0" fontId="39" fillId="149" borderId="92" applyNumberFormat="0" applyProtection="0">
      <alignment vertical="center"/>
    </xf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374" fillId="161" borderId="92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4" fontId="294" fillId="164" borderId="92" applyNumberFormat="0" applyProtection="0">
      <alignment horizontal="left" vertical="center" indent="1"/>
    </xf>
    <xf numFmtId="0" fontId="205" fillId="0" borderId="0"/>
    <xf numFmtId="0" fontId="9" fillId="0" borderId="0"/>
    <xf numFmtId="0" fontId="9" fillId="0" borderId="0"/>
    <xf numFmtId="0" fontId="294" fillId="159" borderId="92" applyNumberFormat="0" applyProtection="0">
      <alignment horizontal="left" vertical="center" indent="1"/>
    </xf>
    <xf numFmtId="4" fontId="294" fillId="160" borderId="92" applyNumberFormat="0" applyProtection="0">
      <alignment horizontal="left" vertical="center" indent="1"/>
    </xf>
    <xf numFmtId="0" fontId="9" fillId="0" borderId="0"/>
    <xf numFmtId="0" fontId="294" fillId="73" borderId="92" applyNumberFormat="0" applyProtection="0">
      <alignment horizontal="left" vertical="center" indent="1"/>
    </xf>
    <xf numFmtId="4" fontId="283" fillId="103" borderId="92" applyNumberFormat="0" applyProtection="0">
      <alignment vertical="center"/>
    </xf>
    <xf numFmtId="0" fontId="205" fillId="0" borderId="0"/>
    <xf numFmtId="0" fontId="9" fillId="0" borderId="0"/>
    <xf numFmtId="0" fontId="9" fillId="0" borderId="0"/>
    <xf numFmtId="0" fontId="283" fillId="136" borderId="92" applyNumberFormat="0" applyProtection="0">
      <alignment vertical="center"/>
    </xf>
    <xf numFmtId="4" fontId="331" fillId="9" borderId="92" applyNumberFormat="0" applyProtection="0">
      <alignment horizontal="left" vertical="center" indent="1"/>
    </xf>
    <xf numFmtId="0" fontId="331" fillId="135" borderId="92" applyNumberFormat="0" applyProtection="0">
      <alignment horizontal="left" vertical="center" indent="1"/>
    </xf>
    <xf numFmtId="4" fontId="282" fillId="160" borderId="92" applyNumberFormat="0" applyProtection="0">
      <alignment horizontal="left" vertical="center" indent="1"/>
    </xf>
    <xf numFmtId="0" fontId="205" fillId="0" borderId="0"/>
    <xf numFmtId="0" fontId="9" fillId="0" borderId="0"/>
    <xf numFmtId="0" fontId="282" fillId="73" borderId="92" applyNumberFormat="0" applyProtection="0">
      <alignment horizontal="left" vertical="center" indent="1"/>
    </xf>
    <xf numFmtId="0" fontId="9" fillId="0" borderId="0"/>
    <xf numFmtId="0" fontId="9" fillId="0" borderId="0"/>
    <xf numFmtId="0" fontId="314" fillId="146" borderId="92" applyNumberFormat="0" applyProtection="0">
      <alignment horizontal="left" vertical="center" indent="1"/>
    </xf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4" fontId="382" fillId="9" borderId="92" applyNumberFormat="0" applyProtection="0">
      <alignment vertical="center"/>
    </xf>
    <xf numFmtId="0" fontId="205" fillId="0" borderId="0"/>
    <xf numFmtId="0" fontId="9" fillId="0" borderId="0"/>
    <xf numFmtId="0" fontId="9" fillId="0" borderId="0"/>
    <xf numFmtId="0" fontId="382" fillId="135" borderId="92" applyNumberFormat="0" applyProtection="0">
      <alignment vertical="center"/>
    </xf>
    <xf numFmtId="4" fontId="292" fillId="9" borderId="92" applyNumberFormat="0" applyProtection="0">
      <alignment vertical="center"/>
    </xf>
    <xf numFmtId="0" fontId="205" fillId="0" borderId="0"/>
    <xf numFmtId="0" fontId="9" fillId="0" borderId="0"/>
    <xf numFmtId="0" fontId="292" fillId="135" borderId="92" applyNumberFormat="0" applyProtection="0">
      <alignment vertical="center"/>
    </xf>
    <xf numFmtId="0" fontId="205" fillId="0" borderId="0"/>
    <xf numFmtId="0" fontId="9" fillId="0" borderId="0"/>
    <xf numFmtId="0" fontId="294" fillId="73" borderId="92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383" fillId="9" borderId="92" applyNumberFormat="0" applyProtection="0">
      <alignment vertical="center"/>
    </xf>
    <xf numFmtId="0" fontId="205" fillId="0" borderId="0"/>
    <xf numFmtId="0" fontId="9" fillId="0" borderId="0"/>
    <xf numFmtId="0" fontId="9" fillId="0" borderId="0"/>
    <xf numFmtId="0" fontId="205" fillId="0" borderId="0"/>
    <xf numFmtId="0" fontId="383" fillId="135" borderId="92" applyNumberFormat="0" applyProtection="0">
      <alignment vertical="center"/>
    </xf>
    <xf numFmtId="0" fontId="205" fillId="0" borderId="0"/>
    <xf numFmtId="0" fontId="9" fillId="0" borderId="0"/>
    <xf numFmtId="0" fontId="299" fillId="135" borderId="92" applyNumberFormat="0" applyProtection="0">
      <alignment vertical="center"/>
    </xf>
    <xf numFmtId="4" fontId="190" fillId="0" borderId="0" applyNumberFormat="0" applyProtection="0">
      <alignment horizontal="left" vertical="center" indent="1"/>
    </xf>
    <xf numFmtId="0" fontId="205" fillId="0" borderId="0"/>
    <xf numFmtId="0" fontId="9" fillId="0" borderId="0"/>
    <xf numFmtId="0" fontId="190" fillId="0" borderId="0" applyNumberFormat="0" applyProtection="0">
      <alignment horizontal="left" vertical="center" indent="1"/>
    </xf>
    <xf numFmtId="0" fontId="265" fillId="135" borderId="92" applyNumberFormat="0" applyProtection="0">
      <alignment vertical="center"/>
    </xf>
    <xf numFmtId="4" fontId="306" fillId="103" borderId="92" applyNumberFormat="0" applyProtection="0">
      <alignment horizontal="left" indent="1"/>
    </xf>
    <xf numFmtId="0" fontId="9" fillId="0" borderId="0"/>
    <xf numFmtId="0" fontId="306" fillId="136" borderId="92" applyNumberFormat="0" applyProtection="0">
      <alignment horizontal="left" indent="1"/>
    </xf>
    <xf numFmtId="4" fontId="381" fillId="9" borderId="92" applyNumberFormat="0" applyProtection="0">
      <alignment vertical="center"/>
    </xf>
    <xf numFmtId="0" fontId="205" fillId="0" borderId="0"/>
    <xf numFmtId="0" fontId="9" fillId="0" borderId="0"/>
    <xf numFmtId="0" fontId="9" fillId="0" borderId="0"/>
    <xf numFmtId="0" fontId="9" fillId="0" borderId="0"/>
    <xf numFmtId="0" fontId="381" fillId="135" borderId="92" applyNumberFormat="0" applyProtection="0">
      <alignment vertical="center"/>
    </xf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209" fontId="9" fillId="0" borderId="0">
      <protection locked="0"/>
    </xf>
    <xf numFmtId="38" fontId="207" fillId="0" borderId="0" applyFont="0" applyFill="0" applyBorder="0" applyAlignment="0" applyProtection="0"/>
    <xf numFmtId="40" fontId="207" fillId="0" borderId="0" applyFont="0" applyFill="0" applyBorder="0" applyAlignment="0" applyProtection="0"/>
    <xf numFmtId="0" fontId="205" fillId="0" borderId="0"/>
    <xf numFmtId="0" fontId="9" fillId="0" borderId="0"/>
    <xf numFmtId="0" fontId="9" fillId="0" borderId="0"/>
    <xf numFmtId="0" fontId="9" fillId="0" borderId="0"/>
    <xf numFmtId="0" fontId="270" fillId="0" borderId="0" applyNumberFormat="0" applyFill="0" applyBorder="0" applyAlignment="0" applyProtection="0"/>
    <xf numFmtId="198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187" fontId="384" fillId="0" borderId="108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198" fontId="9" fillId="0" borderId="0"/>
    <xf numFmtId="0" fontId="9" fillId="0" borderId="0"/>
    <xf numFmtId="0" fontId="205" fillId="0" borderId="0"/>
    <xf numFmtId="0" fontId="9" fillId="0" borderId="0"/>
    <xf numFmtId="198" fontId="9" fillId="0" borderId="0"/>
    <xf numFmtId="198" fontId="9" fillId="0" borderId="0"/>
    <xf numFmtId="0" fontId="9" fillId="0" borderId="0"/>
    <xf numFmtId="0" fontId="9" fillId="0" borderId="0"/>
    <xf numFmtId="0" fontId="9" fillId="0" borderId="0"/>
    <xf numFmtId="14" fontId="209" fillId="0" borderId="0" applyProtection="0">
      <alignment vertical="center"/>
    </xf>
    <xf numFmtId="0" fontId="9" fillId="0" borderId="0"/>
    <xf numFmtId="0" fontId="9" fillId="0" borderId="0"/>
    <xf numFmtId="39" fontId="20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4" fontId="370" fillId="0" borderId="0" applyProtection="0">
      <alignment vertical="center"/>
    </xf>
    <xf numFmtId="14" fontId="209" fillId="0" borderId="0" applyProtection="0">
      <alignment vertical="center"/>
    </xf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65" fontId="363" fillId="0" borderId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 applyNumberFormat="0"/>
    <xf numFmtId="196" fontId="9" fillId="0" borderId="0" applyNumberFormat="0"/>
    <xf numFmtId="198" fontId="9" fillId="0" borderId="0" applyNumberFormat="0"/>
    <xf numFmtId="196" fontId="9" fillId="0" borderId="0" applyNumberFormat="0"/>
    <xf numFmtId="0" fontId="205" fillId="0" borderId="0"/>
    <xf numFmtId="196" fontId="9" fillId="0" borderId="0"/>
    <xf numFmtId="0" fontId="9" fillId="0" borderId="0"/>
    <xf numFmtId="19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9" fillId="0" borderId="0"/>
    <xf numFmtId="0" fontId="9" fillId="0" borderId="0"/>
    <xf numFmtId="198" fontId="9" fillId="0" borderId="0"/>
    <xf numFmtId="0" fontId="9" fillId="0" borderId="0"/>
    <xf numFmtId="198" fontId="9" fillId="0" borderId="0"/>
    <xf numFmtId="198" fontId="9" fillId="0" borderId="0"/>
    <xf numFmtId="0" fontId="9" fillId="0" borderId="0"/>
    <xf numFmtId="198" fontId="9" fillId="0" borderId="0"/>
    <xf numFmtId="0" fontId="9" fillId="0" borderId="0"/>
    <xf numFmtId="196" fontId="9" fillId="0" borderId="0"/>
    <xf numFmtId="0" fontId="9" fillId="0" borderId="0"/>
    <xf numFmtId="198" fontId="9" fillId="0" borderId="0"/>
    <xf numFmtId="0" fontId="9" fillId="0" borderId="0"/>
    <xf numFmtId="196" fontId="9" fillId="0" borderId="0"/>
    <xf numFmtId="196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21" fontId="206" fillId="0" borderId="0" applyFont="0" applyFill="0" applyBorder="0" applyProtection="0">
      <alignment horizontal="left"/>
    </xf>
    <xf numFmtId="21" fontId="249" fillId="0" borderId="0" applyFill="0" applyBorder="0" applyProtection="0">
      <alignment horizontal="left"/>
    </xf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47" fillId="0" borderId="0" applyNumberFormat="0" applyFill="0" applyBorder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47" fillId="0" borderId="0" applyNumberFormat="0" applyFill="0" applyBorder="0" applyAlignment="0" applyProtection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47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2" fontId="346" fillId="0" borderId="0">
      <protection locked="0"/>
    </xf>
    <xf numFmtId="2" fontId="264" fillId="0" borderId="0">
      <protection locked="0"/>
    </xf>
    <xf numFmtId="2" fontId="346" fillId="0" borderId="0">
      <protection locked="0"/>
    </xf>
    <xf numFmtId="0" fontId="205" fillId="0" borderId="0"/>
    <xf numFmtId="0" fontId="9" fillId="0" borderId="0"/>
    <xf numFmtId="0" fontId="9" fillId="0" borderId="0"/>
    <xf numFmtId="0" fontId="9" fillId="0" borderId="0"/>
    <xf numFmtId="198" fontId="272" fillId="95" borderId="24"/>
    <xf numFmtId="198" fontId="272" fillId="95" borderId="24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169" fillId="0" borderId="105" applyNumberFormat="0" applyFill="0" applyAlignment="0" applyProtection="0"/>
    <xf numFmtId="0" fontId="9" fillId="0" borderId="0"/>
    <xf numFmtId="198" fontId="169" fillId="0" borderId="85" applyNumberFormat="0" applyFill="0" applyAlignment="0" applyProtection="0"/>
    <xf numFmtId="0" fontId="169" fillId="0" borderId="85" applyNumberFormat="0" applyFill="0" applyAlignment="0" applyProtection="0"/>
    <xf numFmtId="0" fontId="169" fillId="0" borderId="115" applyNumberFormat="0" applyFill="0" applyAlignment="0" applyProtection="0"/>
    <xf numFmtId="0" fontId="169" fillId="0" borderId="85" applyNumberFormat="0" applyFill="0" applyAlignment="0" applyProtection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169" fillId="0" borderId="85" applyNumberFormat="0" applyFill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169" fillId="0" borderId="85" applyNumberFormat="0" applyFill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05" fillId="0" borderId="54" applyNumberFormat="0" applyFill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205" fillId="0" borderId="54" applyNumberFormat="0" applyFill="0" applyAlignment="0" applyProtection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0" fontId="258" fillId="0" borderId="0">
      <protection locked="0"/>
    </xf>
    <xf numFmtId="228" fontId="258" fillId="0" borderId="0">
      <protection locked="0"/>
    </xf>
    <xf numFmtId="0" fontId="207" fillId="0" borderId="0"/>
    <xf numFmtId="198" fontId="207" fillId="0" borderId="0"/>
    <xf numFmtId="0" fontId="207" fillId="0" borderId="0"/>
    <xf numFmtId="196" fontId="207" fillId="0" borderId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4" fontId="9" fillId="0" borderId="0" applyFon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24" fillId="0" borderId="0" applyNumberFormat="0" applyFill="0" applyBorder="0" applyAlignment="0" applyProtection="0"/>
    <xf numFmtId="0" fontId="205" fillId="0" borderId="0"/>
    <xf numFmtId="0" fontId="9" fillId="0" borderId="0"/>
    <xf numFmtId="0" fontId="205" fillId="0" borderId="0"/>
    <xf numFmtId="0" fontId="22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22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224" fillId="0" borderId="0" applyNumberFormat="0" applyFill="0" applyBorder="0" applyAlignment="0" applyProtection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198" fontId="224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198" fontId="250" fillId="0" borderId="0" applyNumberFormat="0" applyFill="0" applyBorder="0" applyAlignment="0" applyProtection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198" fontId="236" fillId="0" borderId="0" applyNumberFormat="0" applyFont="0" applyFill="0" applyBorder="0" applyAlignment="0" applyProtection="0">
      <alignment vertical="top"/>
    </xf>
    <xf numFmtId="0" fontId="257" fillId="0" borderId="0" applyNumberFormat="0" applyFont="0" applyFill="0" applyBorder="0" applyAlignment="0" applyProtection="0">
      <alignment vertical="top"/>
    </xf>
    <xf numFmtId="198" fontId="257" fillId="0" borderId="0" applyNumberFormat="0" applyFont="0" applyFill="0" applyBorder="0" applyAlignment="0" applyProtection="0">
      <alignment vertical="top"/>
    </xf>
    <xf numFmtId="0" fontId="257" fillId="0" borderId="0" applyNumberFormat="0" applyFont="0" applyFill="0" applyBorder="0" applyAlignment="0" applyProtection="0">
      <alignment vertical="top"/>
    </xf>
    <xf numFmtId="198" fontId="257" fillId="0" borderId="0" applyNumberFormat="0" applyFont="0" applyFill="0" applyBorder="0" applyAlignment="0" applyProtection="0">
      <alignment vertical="top"/>
    </xf>
    <xf numFmtId="0" fontId="236" fillId="0" borderId="0" applyNumberFormat="0" applyFont="0" applyFill="0" applyBorder="0" applyAlignment="0" applyProtection="0"/>
    <xf numFmtId="198" fontId="236" fillId="0" borderId="0" applyNumberFormat="0" applyFont="0" applyFill="0" applyBorder="0" applyAlignment="0" applyProtection="0"/>
    <xf numFmtId="0" fontId="236" fillId="0" borderId="0" applyNumberFormat="0" applyFont="0" applyFill="0" applyBorder="0" applyAlignment="0" applyProtection="0">
      <alignment horizontal="left" vertical="top"/>
    </xf>
    <xf numFmtId="198" fontId="236" fillId="0" borderId="0" applyNumberFormat="0" applyFont="0" applyFill="0" applyBorder="0" applyAlignment="0" applyProtection="0">
      <alignment horizontal="left" vertical="top"/>
    </xf>
    <xf numFmtId="0" fontId="236" fillId="0" borderId="0" applyNumberFormat="0" applyFont="0" applyFill="0" applyBorder="0" applyAlignment="0" applyProtection="0">
      <alignment horizontal="left" vertical="top"/>
    </xf>
    <xf numFmtId="196" fontId="360" fillId="0" borderId="0" applyNumberFormat="0" applyFont="0" applyFill="0" applyBorder="0" applyAlignment="0" applyProtection="0">
      <alignment horizontal="center"/>
    </xf>
    <xf numFmtId="198" fontId="206" fillId="0" borderId="0"/>
    <xf numFmtId="0" fontId="351" fillId="0" borderId="0">
      <alignment horizontal="left" wrapText="1"/>
    </xf>
    <xf numFmtId="198" fontId="351" fillId="0" borderId="0">
      <alignment horizontal="left" wrapText="1"/>
    </xf>
    <xf numFmtId="0" fontId="351" fillId="0" borderId="0">
      <alignment horizontal="left" wrapText="1"/>
    </xf>
    <xf numFmtId="0" fontId="276" fillId="0" borderId="77" applyNumberFormat="0" applyFont="0" applyFill="0" applyBorder="0" applyAlignment="0" applyProtection="0">
      <alignment horizontal="center" wrapText="1"/>
    </xf>
    <xf numFmtId="223" fontId="254" fillId="0" borderId="0" applyNumberFormat="0" applyFont="0" applyFill="0" applyBorder="0" applyAlignment="0" applyProtection="0">
      <alignment horizontal="right"/>
    </xf>
    <xf numFmtId="0" fontId="276" fillId="0" borderId="0" applyNumberFormat="0" applyFont="0" applyFill="0" applyBorder="0" applyAlignment="0" applyProtection="0">
      <alignment horizontal="left" indent="1"/>
    </xf>
    <xf numFmtId="196" fontId="276" fillId="0" borderId="0" applyNumberFormat="0" applyFont="0" applyFill="0" applyBorder="0" applyAlignment="0" applyProtection="0">
      <alignment horizontal="left" indent="1"/>
    </xf>
    <xf numFmtId="248" fontId="276" fillId="0" borderId="0" applyNumberFormat="0" applyFont="0" applyFill="0" applyBorder="0" applyAlignment="0" applyProtection="0"/>
    <xf numFmtId="0" fontId="249" fillId="0" borderId="0" applyNumberFormat="0" applyFill="0" applyBorder="0" applyAlignment="0" applyProtection="0"/>
    <xf numFmtId="0" fontId="206" fillId="0" borderId="77" applyNumberFormat="0" applyFont="0" applyFill="0" applyAlignment="0" applyProtection="0">
      <alignment horizontal="center"/>
    </xf>
    <xf numFmtId="198" fontId="206" fillId="0" borderId="77" applyNumberFormat="0" applyFont="0" applyFill="0" applyAlignment="0" applyProtection="0">
      <alignment horizontal="center"/>
    </xf>
    <xf numFmtId="0" fontId="206" fillId="0" borderId="77" applyNumberFormat="0" applyFont="0" applyFill="0" applyAlignment="0" applyProtection="0">
      <alignment horizontal="center"/>
    </xf>
    <xf numFmtId="196" fontId="206" fillId="0" borderId="77" applyNumberFormat="0" applyFont="0" applyFill="0" applyAlignment="0" applyProtection="0">
      <alignment horizontal="center"/>
    </xf>
    <xf numFmtId="198" fontId="206" fillId="0" borderId="0" applyNumberFormat="0" applyFont="0" applyFill="0" applyBorder="0" applyAlignment="0" applyProtection="0">
      <alignment horizontal="left" wrapText="1" indent="1"/>
    </xf>
    <xf numFmtId="198" fontId="206" fillId="0" borderId="0" applyNumberFormat="0" applyFont="0" applyFill="0" applyBorder="0" applyAlignment="0" applyProtection="0">
      <alignment horizontal="left" wrapText="1" indent="1"/>
    </xf>
    <xf numFmtId="0" fontId="206" fillId="0" borderId="0" applyNumberFormat="0" applyFont="0" applyFill="0" applyBorder="0" applyAlignment="0" applyProtection="0">
      <alignment horizontal="left" wrapText="1" indent="1"/>
    </xf>
    <xf numFmtId="196" fontId="206" fillId="0" borderId="0" applyNumberFormat="0" applyFont="0" applyFill="0" applyBorder="0" applyAlignment="0" applyProtection="0">
      <alignment horizontal="left" wrapText="1" indent="1"/>
    </xf>
    <xf numFmtId="0" fontId="276" fillId="0" borderId="0" applyNumberFormat="0" applyFont="0" applyFill="0" applyBorder="0" applyAlignment="0" applyProtection="0">
      <alignment horizontal="left" indent="1"/>
    </xf>
    <xf numFmtId="198" fontId="276" fillId="0" borderId="0" applyNumberFormat="0" applyFont="0" applyFill="0" applyBorder="0" applyAlignment="0" applyProtection="0">
      <alignment horizontal="left" indent="1"/>
    </xf>
    <xf numFmtId="0" fontId="276" fillId="0" borderId="0" applyNumberFormat="0" applyFont="0" applyFill="0" applyBorder="0" applyAlignment="0" applyProtection="0">
      <alignment horizontal="left" indent="1"/>
    </xf>
    <xf numFmtId="196" fontId="276" fillId="0" borderId="0" applyNumberFormat="0" applyFont="0" applyFill="0" applyBorder="0" applyAlignment="0" applyProtection="0">
      <alignment horizontal="left" indent="1"/>
    </xf>
    <xf numFmtId="0" fontId="206" fillId="0" borderId="0" applyNumberFormat="0" applyFont="0" applyFill="0" applyBorder="0" applyAlignment="0" applyProtection="0">
      <alignment horizontal="left" wrapText="1" indent="2"/>
    </xf>
    <xf numFmtId="198" fontId="206" fillId="0" borderId="0" applyNumberFormat="0" applyFont="0" applyFill="0" applyBorder="0" applyAlignment="0" applyProtection="0">
      <alignment horizontal="left" wrapText="1" indent="2"/>
    </xf>
    <xf numFmtId="0" fontId="206" fillId="0" borderId="0" applyNumberFormat="0" applyFont="0" applyFill="0" applyBorder="0" applyAlignment="0" applyProtection="0">
      <alignment horizontal="left" wrapText="1" indent="2"/>
    </xf>
    <xf numFmtId="196" fontId="206" fillId="0" borderId="0" applyNumberFormat="0" applyFont="0" applyFill="0" applyBorder="0" applyAlignment="0" applyProtection="0">
      <alignment horizontal="left" wrapText="1" indent="2"/>
    </xf>
    <xf numFmtId="282" fontId="206" fillId="0" borderId="0">
      <alignment horizontal="right"/>
    </xf>
    <xf numFmtId="282" fontId="206" fillId="0" borderId="0">
      <alignment horizontal="right"/>
    </xf>
    <xf numFmtId="0" fontId="205" fillId="0" borderId="0"/>
    <xf numFmtId="0" fontId="9" fillId="0" borderId="0"/>
    <xf numFmtId="0" fontId="9" fillId="0" borderId="0"/>
    <xf numFmtId="0" fontId="9" fillId="0" borderId="0"/>
    <xf numFmtId="0" fontId="205" fillId="0" borderId="0"/>
    <xf numFmtId="0" fontId="9" fillId="0" borderId="0"/>
    <xf numFmtId="0" fontId="205" fillId="0" borderId="0"/>
    <xf numFmtId="0" fontId="9" fillId="0" borderId="0"/>
    <xf numFmtId="0" fontId="9" fillId="0" borderId="0"/>
    <xf numFmtId="0" fontId="9" fillId="0" borderId="0"/>
    <xf numFmtId="0" fontId="273" fillId="0" borderId="0" applyProtection="0"/>
    <xf numFmtId="42" fontId="206" fillId="0" borderId="0" applyFont="0" applyFill="0" applyBorder="0" applyAlignment="0" applyProtection="0"/>
    <xf numFmtId="44" fontId="206" fillId="0" borderId="0" applyFont="0" applyFill="0" applyBorder="0" applyAlignment="0" applyProtection="0"/>
    <xf numFmtId="0" fontId="288" fillId="0" borderId="0" applyProtection="0"/>
    <xf numFmtId="198" fontId="288" fillId="0" borderId="0" applyProtection="0"/>
    <xf numFmtId="0" fontId="288" fillId="0" borderId="0" applyProtection="0"/>
    <xf numFmtId="196" fontId="288" fillId="0" borderId="0" applyProtection="0"/>
    <xf numFmtId="198" fontId="287" fillId="0" borderId="0" applyProtection="0"/>
    <xf numFmtId="0" fontId="287" fillId="0" borderId="0" applyProtection="0"/>
    <xf numFmtId="196" fontId="287" fillId="0" borderId="0" applyProtection="0"/>
    <xf numFmtId="0" fontId="273" fillId="0" borderId="97" applyProtection="0"/>
    <xf numFmtId="196" fontId="348" fillId="0" borderId="0"/>
    <xf numFmtId="10" fontId="273" fillId="0" borderId="0" applyProtection="0"/>
    <xf numFmtId="2" fontId="273" fillId="0" borderId="0" applyProtection="0"/>
    <xf numFmtId="2" fontId="266" fillId="0" borderId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0" fontId="18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40" fillId="16" borderId="0" applyNumberFormat="0" applyBorder="0" applyAlignment="0" applyProtection="0"/>
    <xf numFmtId="166" fontId="63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9" borderId="0" applyNumberFormat="0" applyBorder="0" applyAlignment="0" applyProtection="0"/>
    <xf numFmtId="0" fontId="8" fillId="43" borderId="0" applyNumberFormat="0" applyBorder="0" applyAlignment="0" applyProtection="0"/>
    <xf numFmtId="0" fontId="149" fillId="0" borderId="118">
      <alignment horizontal="left" vertical="center"/>
    </xf>
    <xf numFmtId="0" fontId="2" fillId="0" borderId="0"/>
    <xf numFmtId="0" fontId="2" fillId="0" borderId="0"/>
    <xf numFmtId="0" fontId="2" fillId="0" borderId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194" fontId="3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54" applyNumberFormat="0" applyFill="0" applyAlignment="0" applyProtection="0"/>
    <xf numFmtId="43" fontId="2" fillId="0" borderId="0" applyFont="0" applyFill="0" applyBorder="0" applyAlignment="0" applyProtection="0"/>
    <xf numFmtId="0" fontId="8" fillId="35" borderId="0" applyNumberFormat="0" applyBorder="0" applyAlignment="0" applyProtection="0"/>
    <xf numFmtId="0" fontId="2" fillId="41" borderId="0" applyNumberFormat="0" applyBorder="0" applyAlignment="0" applyProtection="0"/>
    <xf numFmtId="10" fontId="190" fillId="105" borderId="117" applyNumberFormat="0" applyBorder="0" applyAlignment="0" applyProtection="0"/>
    <xf numFmtId="0" fontId="149" fillId="0" borderId="119" applyNumberFormat="0" applyAlignment="0" applyProtection="0">
      <alignment horizontal="left" vertical="center"/>
    </xf>
    <xf numFmtId="0" fontId="8" fillId="35" borderId="0" applyNumberFormat="0" applyBorder="0" applyAlignment="0" applyProtection="0"/>
    <xf numFmtId="0" fontId="240" fillId="16" borderId="0" applyNumberFormat="0" applyBorder="0" applyAlignment="0" applyProtection="0"/>
    <xf numFmtId="49" fontId="220" fillId="0" borderId="65" applyFill="0" applyProtection="0">
      <alignment horizontal="center"/>
    </xf>
    <xf numFmtId="0" fontId="185" fillId="0" borderId="65" applyNumberFormat="0" applyFill="0" applyProtection="0">
      <alignment horizontal="left" vertical="top" wrapText="1"/>
    </xf>
    <xf numFmtId="0" fontId="205" fillId="0" borderId="54" applyNumberFormat="0" applyFill="0" applyAlignment="0" applyProtection="0"/>
    <xf numFmtId="0" fontId="386" fillId="0" borderId="0"/>
    <xf numFmtId="0" fontId="387" fillId="0" borderId="0"/>
    <xf numFmtId="43" fontId="386" fillId="0" borderId="0" applyFont="0" applyFill="0" applyBorder="0" applyAlignment="0" applyProtection="0"/>
    <xf numFmtId="0" fontId="387" fillId="0" borderId="0"/>
    <xf numFmtId="4" fontId="388" fillId="0" borderId="0" applyFont="0" applyFill="0" applyBorder="0" applyAlignment="0" applyProtection="0"/>
    <xf numFmtId="9" fontId="386" fillId="0" borderId="0" applyFont="0" applyFill="0" applyBorder="0" applyAlignment="0" applyProtection="0"/>
    <xf numFmtId="0" fontId="205" fillId="0" borderId="54" applyNumberFormat="0" applyFill="0" applyAlignment="0" applyProtection="0"/>
    <xf numFmtId="43" fontId="2" fillId="0" borderId="0" applyFont="0" applyFill="0" applyBorder="0" applyAlignment="0" applyProtection="0"/>
    <xf numFmtId="43" fontId="386" fillId="0" borderId="0" applyFont="0" applyFill="0" applyBorder="0" applyAlignment="0" applyProtection="0"/>
    <xf numFmtId="0" fontId="166" fillId="165" borderId="84" applyNumberFormat="0" applyFont="0" applyAlignment="0" applyProtection="0"/>
    <xf numFmtId="0" fontId="386" fillId="0" borderId="0"/>
    <xf numFmtId="166" fontId="63" fillId="0" borderId="0" applyFont="0" applyFill="0" applyBorder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166" fillId="166" borderId="0" applyNumberFormat="0" applyBorder="0" applyAlignment="0" applyProtection="0"/>
    <xf numFmtId="0" fontId="2" fillId="22" borderId="0" applyNumberFormat="0" applyBorder="0" applyAlignment="0" applyProtection="0"/>
    <xf numFmtId="0" fontId="166" fillId="166" borderId="0" applyNumberFormat="0" applyBorder="0" applyAlignment="0" applyProtection="0"/>
    <xf numFmtId="0" fontId="2" fillId="22" borderId="0" applyNumberFormat="0" applyBorder="0" applyAlignment="0" applyProtection="0"/>
    <xf numFmtId="0" fontId="166" fillId="167" borderId="0" applyNumberFormat="0" applyBorder="0" applyAlignment="0" applyProtection="0"/>
    <xf numFmtId="0" fontId="2" fillId="26" borderId="0" applyNumberFormat="0" applyBorder="0" applyAlignment="0" applyProtection="0"/>
    <xf numFmtId="0" fontId="166" fillId="167" borderId="0" applyNumberFormat="0" applyBorder="0" applyAlignment="0" applyProtection="0"/>
    <xf numFmtId="0" fontId="2" fillId="26" borderId="0" applyNumberFormat="0" applyBorder="0" applyAlignment="0" applyProtection="0"/>
    <xf numFmtId="0" fontId="166" fillId="168" borderId="0" applyNumberFormat="0" applyBorder="0" applyAlignment="0" applyProtection="0"/>
    <xf numFmtId="0" fontId="2" fillId="30" borderId="0" applyNumberFormat="0" applyBorder="0" applyAlignment="0" applyProtection="0"/>
    <xf numFmtId="0" fontId="166" fillId="168" borderId="0" applyNumberFormat="0" applyBorder="0" applyAlignment="0" applyProtection="0"/>
    <xf numFmtId="0" fontId="2" fillId="30" borderId="0" applyNumberFormat="0" applyBorder="0" applyAlignment="0" applyProtection="0"/>
    <xf numFmtId="0" fontId="166" fillId="169" borderId="0" applyNumberFormat="0" applyBorder="0" applyAlignment="0" applyProtection="0"/>
    <xf numFmtId="0" fontId="2" fillId="33" borderId="0" applyNumberFormat="0" applyBorder="0" applyAlignment="0" applyProtection="0"/>
    <xf numFmtId="0" fontId="166" fillId="169" borderId="0" applyNumberFormat="0" applyBorder="0" applyAlignment="0" applyProtection="0"/>
    <xf numFmtId="0" fontId="2" fillId="33" borderId="0" applyNumberFormat="0" applyBorder="0" applyAlignment="0" applyProtection="0"/>
    <xf numFmtId="0" fontId="166" fillId="170" borderId="0" applyNumberFormat="0" applyBorder="0" applyAlignment="0" applyProtection="0"/>
    <xf numFmtId="0" fontId="2" fillId="37" borderId="0" applyNumberFormat="0" applyBorder="0" applyAlignment="0" applyProtection="0"/>
    <xf numFmtId="0" fontId="166" fillId="170" borderId="0" applyNumberFormat="0" applyBorder="0" applyAlignment="0" applyProtection="0"/>
    <xf numFmtId="0" fontId="2" fillId="37" borderId="0" applyNumberFormat="0" applyBorder="0" applyAlignment="0" applyProtection="0"/>
    <xf numFmtId="0" fontId="166" fillId="171" borderId="0" applyNumberFormat="0" applyBorder="0" applyAlignment="0" applyProtection="0"/>
    <xf numFmtId="0" fontId="2" fillId="41" borderId="0" applyNumberFormat="0" applyBorder="0" applyAlignment="0" applyProtection="0"/>
    <xf numFmtId="0" fontId="166" fillId="171" borderId="0" applyNumberFormat="0" applyBorder="0" applyAlignment="0" applyProtection="0"/>
    <xf numFmtId="0" fontId="2" fillId="41" borderId="0" applyNumberFormat="0" applyBorder="0" applyAlignment="0" applyProtection="0"/>
    <xf numFmtId="0" fontId="166" fillId="172" borderId="0" applyNumberFormat="0" applyBorder="0" applyAlignment="0" applyProtection="0"/>
    <xf numFmtId="0" fontId="2" fillId="23" borderId="0" applyNumberFormat="0" applyBorder="0" applyAlignment="0" applyProtection="0"/>
    <xf numFmtId="0" fontId="166" fillId="172" borderId="0" applyNumberFormat="0" applyBorder="0" applyAlignment="0" applyProtection="0"/>
    <xf numFmtId="0" fontId="2" fillId="23" borderId="0" applyNumberFormat="0" applyBorder="0" applyAlignment="0" applyProtection="0"/>
    <xf numFmtId="0" fontId="166" fillId="173" borderId="0" applyNumberFormat="0" applyBorder="0" applyAlignment="0" applyProtection="0"/>
    <xf numFmtId="0" fontId="2" fillId="27" borderId="0" applyNumberFormat="0" applyBorder="0" applyAlignment="0" applyProtection="0"/>
    <xf numFmtId="0" fontId="166" fillId="173" borderId="0" applyNumberFormat="0" applyBorder="0" applyAlignment="0" applyProtection="0"/>
    <xf numFmtId="0" fontId="2" fillId="27" borderId="0" applyNumberFormat="0" applyBorder="0" applyAlignment="0" applyProtection="0"/>
    <xf numFmtId="0" fontId="166" fillId="174" borderId="0" applyNumberFormat="0" applyBorder="0" applyAlignment="0" applyProtection="0"/>
    <xf numFmtId="0" fontId="2" fillId="31" borderId="0" applyNumberFormat="0" applyBorder="0" applyAlignment="0" applyProtection="0"/>
    <xf numFmtId="0" fontId="166" fillId="174" borderId="0" applyNumberFormat="0" applyBorder="0" applyAlignment="0" applyProtection="0"/>
    <xf numFmtId="0" fontId="2" fillId="31" borderId="0" applyNumberFormat="0" applyBorder="0" applyAlignment="0" applyProtection="0"/>
    <xf numFmtId="0" fontId="166" fillId="169" borderId="0" applyNumberFormat="0" applyBorder="0" applyAlignment="0" applyProtection="0"/>
    <xf numFmtId="0" fontId="2" fillId="34" borderId="0" applyNumberFormat="0" applyBorder="0" applyAlignment="0" applyProtection="0"/>
    <xf numFmtId="0" fontId="166" fillId="169" borderId="0" applyNumberFormat="0" applyBorder="0" applyAlignment="0" applyProtection="0"/>
    <xf numFmtId="0" fontId="2" fillId="34" borderId="0" applyNumberFormat="0" applyBorder="0" applyAlignment="0" applyProtection="0"/>
    <xf numFmtId="0" fontId="166" fillId="172" borderId="0" applyNumberFormat="0" applyBorder="0" applyAlignment="0" applyProtection="0"/>
    <xf numFmtId="0" fontId="2" fillId="38" borderId="0" applyNumberFormat="0" applyBorder="0" applyAlignment="0" applyProtection="0"/>
    <xf numFmtId="0" fontId="166" fillId="172" borderId="0" applyNumberFormat="0" applyBorder="0" applyAlignment="0" applyProtection="0"/>
    <xf numFmtId="0" fontId="2" fillId="38" borderId="0" applyNumberFormat="0" applyBorder="0" applyAlignment="0" applyProtection="0"/>
    <xf numFmtId="0" fontId="166" fillId="175" borderId="0" applyNumberFormat="0" applyBorder="0" applyAlignment="0" applyProtection="0"/>
    <xf numFmtId="0" fontId="2" fillId="42" borderId="0" applyNumberFormat="0" applyBorder="0" applyAlignment="0" applyProtection="0"/>
    <xf numFmtId="0" fontId="166" fillId="175" borderId="0" applyNumberFormat="0" applyBorder="0" applyAlignment="0" applyProtection="0"/>
    <xf numFmtId="0" fontId="2" fillId="42" borderId="0" applyNumberFormat="0" applyBorder="0" applyAlignment="0" applyProtection="0"/>
    <xf numFmtId="0" fontId="212" fillId="176" borderId="0" applyNumberFormat="0" applyBorder="0" applyAlignment="0" applyProtection="0"/>
    <xf numFmtId="0" fontId="212" fillId="176" borderId="0" applyNumberFormat="0" applyBorder="0" applyAlignment="0" applyProtection="0"/>
    <xf numFmtId="0" fontId="8" fillId="24" borderId="0" applyNumberFormat="0" applyBorder="0" applyAlignment="0" applyProtection="0"/>
    <xf numFmtId="0" fontId="212" fillId="173" borderId="0" applyNumberFormat="0" applyBorder="0" applyAlignment="0" applyProtection="0"/>
    <xf numFmtId="0" fontId="212" fillId="173" borderId="0" applyNumberFormat="0" applyBorder="0" applyAlignment="0" applyProtection="0"/>
    <xf numFmtId="0" fontId="8" fillId="28" borderId="0" applyNumberFormat="0" applyBorder="0" applyAlignment="0" applyProtection="0"/>
    <xf numFmtId="0" fontId="212" fillId="174" borderId="0" applyNumberFormat="0" applyBorder="0" applyAlignment="0" applyProtection="0"/>
    <xf numFmtId="0" fontId="212" fillId="174" borderId="0" applyNumberFormat="0" applyBorder="0" applyAlignment="0" applyProtection="0"/>
    <xf numFmtId="0" fontId="8" fillId="2" borderId="0" applyNumberFormat="0" applyBorder="0" applyAlignment="0" applyProtection="0"/>
    <xf numFmtId="0" fontId="212" fillId="177" borderId="0" applyNumberFormat="0" applyBorder="0" applyAlignment="0" applyProtection="0"/>
    <xf numFmtId="0" fontId="212" fillId="177" borderId="0" applyNumberFormat="0" applyBorder="0" applyAlignment="0" applyProtection="0"/>
    <xf numFmtId="0" fontId="8" fillId="35" borderId="0" applyNumberFormat="0" applyBorder="0" applyAlignment="0" applyProtection="0"/>
    <xf numFmtId="0" fontId="212" fillId="178" borderId="0" applyNumberFormat="0" applyBorder="0" applyAlignment="0" applyProtection="0"/>
    <xf numFmtId="0" fontId="212" fillId="178" borderId="0" applyNumberFormat="0" applyBorder="0" applyAlignment="0" applyProtection="0"/>
    <xf numFmtId="0" fontId="8" fillId="39" borderId="0" applyNumberFormat="0" applyBorder="0" applyAlignment="0" applyProtection="0"/>
    <xf numFmtId="0" fontId="212" fillId="179" borderId="0" applyNumberFormat="0" applyBorder="0" applyAlignment="0" applyProtection="0"/>
    <xf numFmtId="0" fontId="212" fillId="179" borderId="0" applyNumberFormat="0" applyBorder="0" applyAlignment="0" applyProtection="0"/>
    <xf numFmtId="0" fontId="8" fillId="43" borderId="0" applyNumberFormat="0" applyBorder="0" applyAlignment="0" applyProtection="0"/>
    <xf numFmtId="0" fontId="212" fillId="180" borderId="0" applyNumberFormat="0" applyBorder="0" applyAlignment="0" applyProtection="0"/>
    <xf numFmtId="0" fontId="212" fillId="180" borderId="0" applyNumberFormat="0" applyBorder="0" applyAlignment="0" applyProtection="0"/>
    <xf numFmtId="0" fontId="8" fillId="21" borderId="0" applyNumberFormat="0" applyBorder="0" applyAlignment="0" applyProtection="0"/>
    <xf numFmtId="0" fontId="212" fillId="181" borderId="0" applyNumberFormat="0" applyBorder="0" applyAlignment="0" applyProtection="0"/>
    <xf numFmtId="0" fontId="212" fillId="181" borderId="0" applyNumberFormat="0" applyBorder="0" applyAlignment="0" applyProtection="0"/>
    <xf numFmtId="0" fontId="8" fillId="25" borderId="0" applyNumberFormat="0" applyBorder="0" applyAlignment="0" applyProtection="0"/>
    <xf numFmtId="0" fontId="212" fillId="182" borderId="0" applyNumberFormat="0" applyBorder="0" applyAlignment="0" applyProtection="0"/>
    <xf numFmtId="0" fontId="212" fillId="182" borderId="0" applyNumberFormat="0" applyBorder="0" applyAlignment="0" applyProtection="0"/>
    <xf numFmtId="0" fontId="8" fillId="29" borderId="0" applyNumberFormat="0" applyBorder="0" applyAlignment="0" applyProtection="0"/>
    <xf numFmtId="0" fontId="212" fillId="177" borderId="0" applyNumberFormat="0" applyBorder="0" applyAlignment="0" applyProtection="0"/>
    <xf numFmtId="0" fontId="212" fillId="177" borderId="0" applyNumberFormat="0" applyBorder="0" applyAlignment="0" applyProtection="0"/>
    <xf numFmtId="0" fontId="8" fillId="32" borderId="0" applyNumberFormat="0" applyBorder="0" applyAlignment="0" applyProtection="0"/>
    <xf numFmtId="0" fontId="212" fillId="178" borderId="0" applyNumberFormat="0" applyBorder="0" applyAlignment="0" applyProtection="0"/>
    <xf numFmtId="0" fontId="212" fillId="178" borderId="0" applyNumberFormat="0" applyBorder="0" applyAlignment="0" applyProtection="0"/>
    <xf numFmtId="0" fontId="8" fillId="36" borderId="0" applyNumberFormat="0" applyBorder="0" applyAlignment="0" applyProtection="0"/>
    <xf numFmtId="0" fontId="212" fillId="183" borderId="0" applyNumberFormat="0" applyBorder="0" applyAlignment="0" applyProtection="0"/>
    <xf numFmtId="0" fontId="212" fillId="183" borderId="0" applyNumberFormat="0" applyBorder="0" applyAlignment="0" applyProtection="0"/>
    <xf numFmtId="0" fontId="8" fillId="40" borderId="0" applyNumberFormat="0" applyBorder="0" applyAlignment="0" applyProtection="0"/>
    <xf numFmtId="0" fontId="222" fillId="167" borderId="0" applyNumberFormat="0" applyBorder="0" applyAlignment="0" applyProtection="0"/>
    <xf numFmtId="0" fontId="222" fillId="167" borderId="0" applyNumberFormat="0" applyBorder="0" applyAlignment="0" applyProtection="0"/>
    <xf numFmtId="0" fontId="195" fillId="15" borderId="0" applyNumberFormat="0" applyBorder="0" applyAlignment="0" applyProtection="0"/>
    <xf numFmtId="0" fontId="215" fillId="184" borderId="81" applyNumberFormat="0" applyAlignment="0" applyProtection="0"/>
    <xf numFmtId="0" fontId="215" fillId="184" borderId="81" applyNumberFormat="0" applyAlignment="0" applyProtection="0"/>
    <xf numFmtId="0" fontId="198" fillId="18" borderId="71" applyNumberFormat="0" applyAlignment="0" applyProtection="0"/>
    <xf numFmtId="0" fontId="168" fillId="185" borderId="87" applyNumberFormat="0" applyAlignment="0" applyProtection="0"/>
    <xf numFmtId="0" fontId="168" fillId="185" borderId="87" applyNumberFormat="0" applyAlignment="0" applyProtection="0"/>
    <xf numFmtId="0" fontId="200" fillId="19" borderId="74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8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43" fontId="386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223" fillId="168" borderId="0" applyNumberFormat="0" applyBorder="0" applyAlignment="0" applyProtection="0"/>
    <xf numFmtId="0" fontId="223" fillId="168" borderId="0" applyNumberFormat="0" applyBorder="0" applyAlignment="0" applyProtection="0"/>
    <xf numFmtId="0" fontId="194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05" fillId="0" borderId="54" applyNumberFormat="0" applyFill="0" applyAlignment="0" applyProtection="0"/>
    <xf numFmtId="0" fontId="238" fillId="171" borderId="81" applyNumberFormat="0" applyAlignment="0" applyProtection="0"/>
    <xf numFmtId="0" fontId="238" fillId="171" borderId="81" applyNumberFormat="0" applyAlignment="0" applyProtection="0"/>
    <xf numFmtId="0" fontId="196" fillId="17" borderId="71" applyNumberFormat="0" applyAlignment="0" applyProtection="0"/>
    <xf numFmtId="0" fontId="196" fillId="17" borderId="71" applyNumberFormat="0" applyAlignment="0" applyProtection="0"/>
    <xf numFmtId="0" fontId="196" fillId="17" borderId="71" applyNumberFormat="0" applyAlignment="0" applyProtection="0"/>
    <xf numFmtId="0" fontId="242" fillId="186" borderId="0" applyNumberFormat="0" applyBorder="0" applyAlignment="0" applyProtection="0"/>
    <xf numFmtId="0" fontId="242" fillId="186" borderId="0" applyNumberFormat="0" applyBorder="0" applyAlignment="0" applyProtection="0"/>
    <xf numFmtId="0" fontId="240" fillId="16" borderId="0" applyNumberFormat="0" applyBorder="0" applyAlignment="0" applyProtection="0"/>
    <xf numFmtId="0" fontId="79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8" fillId="43" borderId="0" applyNumberFormat="0" applyBorder="0" applyAlignment="0" applyProtection="0"/>
    <xf numFmtId="0" fontId="8" fillId="39" borderId="0" applyNumberFormat="0" applyBorder="0" applyAlignment="0" applyProtection="0"/>
    <xf numFmtId="0" fontId="2" fillId="0" borderId="0"/>
    <xf numFmtId="0" fontId="386" fillId="0" borderId="0"/>
    <xf numFmtId="0" fontId="2" fillId="20" borderId="75" applyNumberFormat="0" applyFont="0" applyAlignment="0" applyProtection="0"/>
    <xf numFmtId="0" fontId="2" fillId="20" borderId="75" applyNumberFormat="0" applyFont="0" applyAlignment="0" applyProtection="0"/>
    <xf numFmtId="0" fontId="210" fillId="165" borderId="84" applyNumberFormat="0" applyFont="0" applyAlignment="0" applyProtection="0"/>
    <xf numFmtId="0" fontId="230" fillId="184" borderId="83" applyNumberFormat="0" applyAlignment="0" applyProtection="0"/>
    <xf numFmtId="0" fontId="230" fillId="184" borderId="83" applyNumberFormat="0" applyAlignment="0" applyProtection="0"/>
    <xf numFmtId="0" fontId="197" fillId="18" borderId="72" applyNumberFormat="0" applyAlignment="0" applyProtection="0"/>
    <xf numFmtId="9" fontId="18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389" fillId="0" borderId="0" applyNumberFormat="0" applyFill="0" applyBorder="0" applyAlignment="0" applyProtection="0"/>
    <xf numFmtId="0" fontId="389" fillId="0" borderId="0" applyNumberFormat="0" applyFill="0" applyBorder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9" fontId="9" fillId="0" borderId="0" applyFont="0" applyFill="0" applyBorder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40" fillId="16" borderId="0" applyNumberFormat="0" applyBorder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40" fontId="18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390" fillId="0" borderId="0"/>
    <xf numFmtId="0" fontId="205" fillId="0" borderId="54" applyNumberFormat="0" applyFill="0" applyAlignment="0" applyProtection="0"/>
    <xf numFmtId="0" fontId="391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35" borderId="0" applyNumberFormat="0" applyBorder="0" applyAlignment="0" applyProtection="0"/>
    <xf numFmtId="40" fontId="189" fillId="0" borderId="0" applyFont="0" applyFill="0" applyBorder="0" applyAlignment="0" applyProtection="0"/>
    <xf numFmtId="0" fontId="205" fillId="0" borderId="54" applyNumberFormat="0" applyFill="0" applyAlignment="0" applyProtection="0"/>
    <xf numFmtId="164" fontId="2" fillId="0" borderId="0" applyFont="0" applyFill="0" applyBorder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8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86" fillId="0" borderId="0" applyFont="0" applyFill="0" applyBorder="0" applyAlignment="0" applyProtection="0"/>
    <xf numFmtId="19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8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3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1" fillId="0" borderId="0"/>
    <xf numFmtId="0" fontId="391" fillId="0" borderId="0"/>
    <xf numFmtId="0" fontId="2" fillId="0" borderId="0"/>
    <xf numFmtId="0" fontId="386" fillId="0" borderId="0"/>
    <xf numFmtId="0" fontId="189" fillId="0" borderId="0"/>
    <xf numFmtId="0" fontId="386" fillId="0" borderId="0"/>
    <xf numFmtId="0" fontId="2" fillId="20" borderId="75" applyNumberFormat="0" applyFont="0" applyAlignment="0" applyProtection="0"/>
    <xf numFmtId="0" fontId="205" fillId="0" borderId="54" applyNumberFormat="0" applyFill="0" applyAlignment="0" applyProtection="0"/>
    <xf numFmtId="0" fontId="8" fillId="28" borderId="0" applyNumberFormat="0" applyBorder="0" applyAlignment="0" applyProtection="0"/>
    <xf numFmtId="9" fontId="38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93" fillId="0" borderId="0" applyNumberFormat="0" applyFill="0" applyBorder="0" applyAlignment="0" applyProtection="0"/>
    <xf numFmtId="1" fontId="58" fillId="0" borderId="116" applyNumberFormat="0" applyFill="0" applyProtection="0">
      <alignment horizontal="left" vertical="center"/>
    </xf>
    <xf numFmtId="0" fontId="2" fillId="33" borderId="0" applyNumberFormat="0" applyBorder="0" applyAlignment="0" applyProtection="0"/>
    <xf numFmtId="0" fontId="2" fillId="0" borderId="0"/>
    <xf numFmtId="9" fontId="189" fillId="0" borderId="0" applyFont="0" applyFill="0" applyBorder="0" applyAlignment="0" applyProtection="0"/>
    <xf numFmtId="0" fontId="2" fillId="0" borderId="0"/>
    <xf numFmtId="0" fontId="2" fillId="20" borderId="75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89" fillId="0" borderId="0" applyFont="0" applyFill="0" applyBorder="0" applyAlignment="0" applyProtection="0"/>
    <xf numFmtId="43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75" applyNumberFormat="0" applyFont="0" applyAlignment="0" applyProtection="0"/>
    <xf numFmtId="0" fontId="8" fillId="24" borderId="0" applyNumberFormat="0" applyBorder="0" applyAlignment="0" applyProtection="0"/>
    <xf numFmtId="9" fontId="38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2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5" fillId="0" borderId="54" applyNumberFormat="0" applyFill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8" fillId="39" borderId="0" applyNumberFormat="0" applyBorder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9" fontId="9" fillId="0" borderId="0" applyFont="0" applyFill="0" applyBorder="0" applyAlignment="0" applyProtection="0"/>
    <xf numFmtId="0" fontId="8" fillId="43" borderId="0" applyNumberFormat="0" applyBorder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40" fontId="18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166" fontId="63" fillId="0" borderId="0" applyFont="0" applyFill="0" applyBorder="0" applyAlignment="0" applyProtection="0"/>
    <xf numFmtId="1" fontId="58" fillId="0" borderId="117" applyFill="0" applyProtection="0">
      <alignment horizontal="center" vertical="top" wrapText="1"/>
    </xf>
    <xf numFmtId="0" fontId="8" fillId="39" borderId="0" applyNumberFormat="0" applyBorder="0" applyAlignment="0" applyProtection="0"/>
    <xf numFmtId="0" fontId="8" fillId="2" borderId="0" applyNumberFormat="0" applyBorder="0" applyAlignment="0" applyProtection="0"/>
    <xf numFmtId="0" fontId="8" fillId="28" borderId="0" applyNumberFormat="0" applyBorder="0" applyAlignment="0" applyProtection="0"/>
    <xf numFmtId="0" fontId="240" fillId="16" borderId="0" applyNumberFormat="0" applyBorder="0" applyAlignment="0" applyProtection="0"/>
    <xf numFmtId="0" fontId="8" fillId="24" borderId="0" applyNumberFormat="0" applyBorder="0" applyAlignment="0" applyProtection="0"/>
    <xf numFmtId="43" fontId="9" fillId="0" borderId="0" applyFont="0" applyFill="0" applyBorder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05" fillId="0" borderId="54" applyNumberFormat="0" applyFill="0" applyAlignment="0" applyProtection="0"/>
    <xf numFmtId="0" fontId="2" fillId="23" borderId="0" applyNumberFormat="0" applyBorder="0" applyAlignment="0" applyProtection="0"/>
    <xf numFmtId="0" fontId="205" fillId="0" borderId="54" applyNumberFormat="0" applyFill="0" applyAlignment="0" applyProtection="0"/>
    <xf numFmtId="0" fontId="8" fillId="28" borderId="0" applyNumberFormat="0" applyBorder="0" applyAlignment="0" applyProtection="0"/>
    <xf numFmtId="0" fontId="8" fillId="24" borderId="0" applyNumberFormat="0" applyBorder="0" applyAlignment="0" applyProtection="0"/>
    <xf numFmtId="0" fontId="8" fillId="43" borderId="0" applyNumberFormat="0" applyBorder="0" applyAlignment="0" applyProtection="0"/>
    <xf numFmtId="0" fontId="205" fillId="0" borderId="54" applyNumberFormat="0" applyFill="0" applyAlignment="0" applyProtection="0"/>
    <xf numFmtId="40" fontId="189" fillId="0" borderId="0" applyFont="0" applyFill="0" applyBorder="0" applyAlignment="0" applyProtection="0"/>
    <xf numFmtId="0" fontId="8" fillId="2" borderId="0" applyNumberFormat="0" applyBorder="0" applyAlignment="0" applyProtection="0"/>
    <xf numFmtId="166" fontId="63" fillId="0" borderId="0" applyFont="0" applyFill="0" applyBorder="0" applyAlignment="0" applyProtection="0"/>
    <xf numFmtId="0" fontId="232" fillId="0" borderId="0">
      <alignment vertical="center"/>
    </xf>
    <xf numFmtId="164" fontId="208" fillId="0" borderId="0">
      <alignment vertical="top"/>
      <protection locked="0"/>
    </xf>
    <xf numFmtId="9" fontId="208" fillId="0" borderId="0">
      <alignment vertical="top"/>
      <protection locked="0"/>
    </xf>
    <xf numFmtId="164" fontId="2" fillId="0" borderId="0" applyFont="0" applyFill="0" applyBorder="0" applyAlignment="0" applyProtection="0"/>
    <xf numFmtId="193" fontId="207" fillId="0" borderId="0">
      <alignment vertical="top"/>
      <protection locked="0"/>
    </xf>
    <xf numFmtId="0" fontId="9" fillId="0" borderId="0">
      <protection locked="0"/>
    </xf>
    <xf numFmtId="193" fontId="207" fillId="0" borderId="0">
      <alignment vertical="top"/>
      <protection locked="0"/>
    </xf>
    <xf numFmtId="43" fontId="9" fillId="0" borderId="0">
      <alignment vertical="top"/>
      <protection locked="0"/>
    </xf>
    <xf numFmtId="0" fontId="9" fillId="0" borderId="0">
      <protection locked="0"/>
    </xf>
    <xf numFmtId="43" fontId="9" fillId="0" borderId="0">
      <alignment vertical="top"/>
      <protection locked="0"/>
    </xf>
    <xf numFmtId="0" fontId="9" fillId="0" borderId="0">
      <protection locked="0"/>
    </xf>
    <xf numFmtId="0" fontId="9" fillId="0" borderId="0">
      <protection locked="0"/>
    </xf>
    <xf numFmtId="0" fontId="63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9" fontId="208" fillId="0" borderId="0">
      <alignment vertical="top"/>
      <protection locked="0"/>
    </xf>
    <xf numFmtId="164" fontId="208" fillId="0" borderId="0">
      <alignment vertical="top"/>
      <protection locked="0"/>
    </xf>
    <xf numFmtId="0" fontId="232" fillId="0" borderId="0">
      <alignment vertical="center"/>
    </xf>
    <xf numFmtId="164" fontId="394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0" fontId="63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164" fontId="394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9" fillId="0" borderId="0"/>
    <xf numFmtId="0" fontId="12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125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5" fillId="0" borderId="0"/>
    <xf numFmtId="0" fontId="2" fillId="0" borderId="0"/>
    <xf numFmtId="0" fontId="1" fillId="0" borderId="0"/>
  </cellStyleXfs>
  <cellXfs count="3257">
    <xf numFmtId="0" fontId="0" fillId="0" borderId="0" xfId="0"/>
    <xf numFmtId="0" fontId="10" fillId="0" borderId="0" xfId="0" applyFont="1" applyAlignment="1">
      <alignment horizontal="center" vertical="center"/>
    </xf>
    <xf numFmtId="0" fontId="11" fillId="0" borderId="0" xfId="0" applyFont="1"/>
    <xf numFmtId="0" fontId="12" fillId="0" borderId="0" xfId="0" applyFont="1" applyAlignment="1">
      <alignment horizontal="justify" vertical="center"/>
    </xf>
    <xf numFmtId="0" fontId="13" fillId="0" borderId="0" xfId="0" applyFont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justify" vertical="center"/>
    </xf>
    <xf numFmtId="0" fontId="17" fillId="0" borderId="0" xfId="0" applyFont="1" applyAlignment="1">
      <alignment horizontal="justify" vertical="center"/>
    </xf>
    <xf numFmtId="0" fontId="18" fillId="0" borderId="0" xfId="0" applyFont="1" applyAlignment="1">
      <alignment horizontal="center" vertical="center"/>
    </xf>
    <xf numFmtId="0" fontId="20" fillId="0" borderId="0" xfId="3" applyFont="1"/>
    <xf numFmtId="0" fontId="21" fillId="3" borderId="0" xfId="0" applyFont="1" applyFill="1" applyAlignment="1">
      <alignment horizontal="center" vertical="center"/>
    </xf>
    <xf numFmtId="0" fontId="22" fillId="0" borderId="0" xfId="4" applyFont="1" applyAlignment="1">
      <alignment vertical="center"/>
    </xf>
    <xf numFmtId="0" fontId="22" fillId="0" borderId="0" xfId="4" applyFont="1" applyAlignment="1">
      <alignment horizontal="center" vertical="center"/>
    </xf>
    <xf numFmtId="0" fontId="22" fillId="4" borderId="0" xfId="4" applyFont="1" applyFill="1" applyAlignment="1">
      <alignment vertical="center"/>
    </xf>
    <xf numFmtId="0" fontId="23" fillId="4" borderId="0" xfId="4" applyFont="1" applyFill="1" applyAlignment="1">
      <alignment vertical="center"/>
    </xf>
    <xf numFmtId="0" fontId="22" fillId="4" borderId="0" xfId="4" applyFont="1" applyFill="1" applyAlignment="1">
      <alignment horizontal="center" vertical="center"/>
    </xf>
    <xf numFmtId="0" fontId="23" fillId="0" borderId="0" xfId="4" applyFont="1" applyAlignment="1">
      <alignment vertical="center"/>
    </xf>
    <xf numFmtId="0" fontId="23" fillId="0" borderId="0" xfId="4" applyFont="1" applyAlignment="1">
      <alignment horizontal="left" vertical="center"/>
    </xf>
    <xf numFmtId="16" fontId="22" fillId="0" borderId="0" xfId="4" applyNumberFormat="1" applyFont="1" applyAlignment="1">
      <alignment vertical="center"/>
    </xf>
    <xf numFmtId="49" fontId="22" fillId="0" borderId="0" xfId="4" applyNumberFormat="1" applyFont="1" applyAlignment="1">
      <alignment horizontal="center" vertical="center"/>
    </xf>
    <xf numFmtId="17" fontId="22" fillId="0" borderId="0" xfId="4" applyNumberFormat="1" applyFont="1" applyAlignment="1">
      <alignment vertical="center"/>
    </xf>
    <xf numFmtId="49" fontId="22" fillId="0" borderId="0" xfId="4" applyNumberFormat="1" applyFont="1" applyAlignment="1">
      <alignment vertical="center"/>
    </xf>
    <xf numFmtId="0" fontId="24" fillId="0" borderId="0" xfId="4" applyFont="1" applyAlignment="1">
      <alignment vertical="center"/>
    </xf>
    <xf numFmtId="0" fontId="22" fillId="0" borderId="0" xfId="4" applyFont="1" applyAlignment="1">
      <alignment horizontal="right" vertical="center"/>
    </xf>
    <xf numFmtId="0" fontId="25" fillId="0" borderId="0" xfId="4" applyFont="1" applyAlignment="1">
      <alignment vertical="center"/>
    </xf>
    <xf numFmtId="0" fontId="25" fillId="0" borderId="0" xfId="4" applyFont="1" applyAlignment="1">
      <alignment horizontal="center" vertical="center"/>
    </xf>
    <xf numFmtId="0" fontId="26" fillId="0" borderId="0" xfId="4" applyFont="1" applyAlignment="1">
      <alignment vertical="center"/>
    </xf>
    <xf numFmtId="0" fontId="22" fillId="0" borderId="0" xfId="4" applyFont="1" applyAlignment="1">
      <alignment horizontal="left" vertical="center"/>
    </xf>
    <xf numFmtId="43" fontId="22" fillId="0" borderId="0" xfId="4" applyNumberFormat="1" applyFont="1" applyAlignment="1">
      <alignment vertical="center"/>
    </xf>
    <xf numFmtId="49" fontId="25" fillId="0" borderId="0" xfId="4" applyNumberFormat="1" applyFont="1" applyAlignment="1">
      <alignment horizontal="center" vertical="center"/>
    </xf>
    <xf numFmtId="16" fontId="26" fillId="0" borderId="0" xfId="4" applyNumberFormat="1" applyFont="1" applyAlignment="1">
      <alignment vertical="center"/>
    </xf>
    <xf numFmtId="17" fontId="25" fillId="0" borderId="0" xfId="4" applyNumberFormat="1" applyFont="1" applyAlignment="1">
      <alignment vertical="center"/>
    </xf>
    <xf numFmtId="49" fontId="25" fillId="0" borderId="0" xfId="4" applyNumberFormat="1" applyFont="1" applyAlignment="1">
      <alignment vertical="center"/>
    </xf>
    <xf numFmtId="0" fontId="27" fillId="0" borderId="0" xfId="4" applyFont="1" applyAlignment="1">
      <alignment vertical="center"/>
    </xf>
    <xf numFmtId="0" fontId="28" fillId="0" borderId="0" xfId="4" applyFont="1" applyAlignment="1">
      <alignment vertical="center"/>
    </xf>
    <xf numFmtId="0" fontId="29" fillId="0" borderId="0" xfId="4" applyFont="1" applyAlignment="1">
      <alignment vertical="center"/>
    </xf>
    <xf numFmtId="0" fontId="30" fillId="0" borderId="0" xfId="4" applyFont="1"/>
    <xf numFmtId="0" fontId="30" fillId="0" borderId="1" xfId="4" applyFont="1" applyBorder="1"/>
    <xf numFmtId="4" fontId="30" fillId="0" borderId="0" xfId="1" applyNumberFormat="1" applyFont="1" applyBorder="1" applyAlignment="1">
      <alignment horizontal="right"/>
    </xf>
    <xf numFmtId="165" fontId="30" fillId="0" borderId="1" xfId="4" applyNumberFormat="1" applyFont="1" applyBorder="1"/>
    <xf numFmtId="165" fontId="30" fillId="0" borderId="0" xfId="4" applyNumberFormat="1" applyFont="1"/>
    <xf numFmtId="165" fontId="31" fillId="0" borderId="0" xfId="4" applyNumberFormat="1" applyFont="1"/>
    <xf numFmtId="0" fontId="13" fillId="0" borderId="0" xfId="4" applyFont="1"/>
    <xf numFmtId="0" fontId="21" fillId="5" borderId="3" xfId="4" applyFont="1" applyFill="1" applyBorder="1" applyAlignment="1">
      <alignment horizontal="center"/>
    </xf>
    <xf numFmtId="0" fontId="21" fillId="5" borderId="4" xfId="4" applyFont="1" applyFill="1" applyBorder="1" applyAlignment="1">
      <alignment horizontal="center"/>
    </xf>
    <xf numFmtId="0" fontId="21" fillId="5" borderId="10" xfId="4" applyFont="1" applyFill="1" applyBorder="1" applyAlignment="1">
      <alignment horizontal="right"/>
    </xf>
    <xf numFmtId="0" fontId="21" fillId="5" borderId="1" xfId="4" applyFont="1" applyFill="1" applyBorder="1" applyAlignment="1">
      <alignment horizontal="right"/>
    </xf>
    <xf numFmtId="0" fontId="21" fillId="5" borderId="11" xfId="4" applyFont="1" applyFill="1" applyBorder="1" applyAlignment="1">
      <alignment horizontal="right"/>
    </xf>
    <xf numFmtId="0" fontId="21" fillId="5" borderId="1" xfId="4" applyFont="1" applyFill="1" applyBorder="1" applyAlignment="1">
      <alignment horizontal="center"/>
    </xf>
    <xf numFmtId="0" fontId="21" fillId="5" borderId="4" xfId="4" applyFont="1" applyFill="1" applyBorder="1" applyAlignment="1">
      <alignment horizontal="right"/>
    </xf>
    <xf numFmtId="0" fontId="21" fillId="5" borderId="5" xfId="4" applyFont="1" applyFill="1" applyBorder="1" applyAlignment="1">
      <alignment horizontal="right"/>
    </xf>
    <xf numFmtId="0" fontId="21" fillId="5" borderId="3" xfId="4" applyFont="1" applyFill="1" applyBorder="1" applyAlignment="1">
      <alignment horizontal="right"/>
    </xf>
    <xf numFmtId="0" fontId="30" fillId="0" borderId="7" xfId="4" applyFont="1" applyBorder="1"/>
    <xf numFmtId="0" fontId="30" fillId="0" borderId="6" xfId="4" applyFont="1" applyBorder="1"/>
    <xf numFmtId="0" fontId="30" fillId="0" borderId="12" xfId="4" applyFont="1" applyBorder="1"/>
    <xf numFmtId="4" fontId="30" fillId="0" borderId="13" xfId="1" applyNumberFormat="1" applyFont="1" applyBorder="1" applyAlignment="1">
      <alignment horizontal="right"/>
    </xf>
    <xf numFmtId="0" fontId="30" fillId="0" borderId="13" xfId="4" applyFont="1" applyBorder="1"/>
    <xf numFmtId="0" fontId="30" fillId="0" borderId="8" xfId="4" applyFont="1" applyBorder="1"/>
    <xf numFmtId="0" fontId="30" fillId="0" borderId="0" xfId="4" applyFont="1" applyAlignment="1">
      <alignment horizontal="right"/>
    </xf>
    <xf numFmtId="2" fontId="30" fillId="0" borderId="0" xfId="4" applyNumberFormat="1" applyFont="1" applyAlignment="1">
      <alignment horizontal="right"/>
    </xf>
    <xf numFmtId="2" fontId="30" fillId="0" borderId="13" xfId="4" applyNumberFormat="1" applyFont="1" applyBorder="1" applyAlignment="1">
      <alignment horizontal="right"/>
    </xf>
    <xf numFmtId="2" fontId="30" fillId="0" borderId="12" xfId="4" applyNumberFormat="1" applyFont="1" applyBorder="1" applyAlignment="1">
      <alignment horizontal="right"/>
    </xf>
    <xf numFmtId="165" fontId="30" fillId="0" borderId="12" xfId="1" applyNumberFormat="1" applyFont="1" applyFill="1" applyBorder="1" applyAlignment="1">
      <alignment horizontal="right"/>
    </xf>
    <xf numFmtId="165" fontId="30" fillId="0" borderId="0" xfId="1" applyNumberFormat="1" applyFont="1" applyFill="1" applyBorder="1" applyAlignment="1">
      <alignment horizontal="right"/>
    </xf>
    <xf numFmtId="4" fontId="30" fillId="0" borderId="13" xfId="1" applyNumberFormat="1" applyFont="1" applyFill="1" applyBorder="1" applyAlignment="1">
      <alignment horizontal="right"/>
    </xf>
    <xf numFmtId="4" fontId="30" fillId="0" borderId="0" xfId="1" applyNumberFormat="1" applyFont="1" applyFill="1" applyBorder="1" applyAlignment="1">
      <alignment horizontal="right"/>
    </xf>
    <xf numFmtId="4" fontId="30" fillId="0" borderId="0" xfId="4" applyNumberFormat="1" applyFont="1" applyAlignment="1">
      <alignment horizontal="right"/>
    </xf>
    <xf numFmtId="164" fontId="30" fillId="0" borderId="0" xfId="1" applyFont="1" applyBorder="1" applyAlignment="1">
      <alignment horizontal="right"/>
    </xf>
    <xf numFmtId="164" fontId="30" fillId="0" borderId="12" xfId="1" applyFont="1" applyBorder="1" applyAlignment="1">
      <alignment horizontal="right"/>
    </xf>
    <xf numFmtId="164" fontId="30" fillId="0" borderId="13" xfId="1" applyFont="1" applyBorder="1" applyAlignment="1">
      <alignment horizontal="right"/>
    </xf>
    <xf numFmtId="2" fontId="30" fillId="0" borderId="0" xfId="1" applyNumberFormat="1" applyFont="1" applyBorder="1" applyAlignment="1">
      <alignment horizontal="right"/>
    </xf>
    <xf numFmtId="2" fontId="30" fillId="0" borderId="12" xfId="1" applyNumberFormat="1" applyFont="1" applyBorder="1" applyAlignment="1">
      <alignment horizontal="right"/>
    </xf>
    <xf numFmtId="2" fontId="30" fillId="0" borderId="13" xfId="1" applyNumberFormat="1" applyFont="1" applyBorder="1" applyAlignment="1">
      <alignment horizontal="right"/>
    </xf>
    <xf numFmtId="39" fontId="30" fillId="0" borderId="0" xfId="1" applyNumberFormat="1" applyFont="1" applyBorder="1" applyAlignment="1">
      <alignment horizontal="right"/>
    </xf>
    <xf numFmtId="39" fontId="30" fillId="0" borderId="13" xfId="1" applyNumberFormat="1" applyFont="1" applyBorder="1" applyAlignment="1">
      <alignment horizontal="right"/>
    </xf>
    <xf numFmtId="39" fontId="30" fillId="0" borderId="12" xfId="1" applyNumberFormat="1" applyFont="1" applyBorder="1" applyAlignment="1">
      <alignment horizontal="right"/>
    </xf>
    <xf numFmtId="4" fontId="30" fillId="0" borderId="12" xfId="1" applyNumberFormat="1" applyFont="1" applyFill="1" applyBorder="1" applyAlignment="1">
      <alignment horizontal="right"/>
    </xf>
    <xf numFmtId="166" fontId="30" fillId="0" borderId="0" xfId="1" applyNumberFormat="1" applyFont="1" applyFill="1" applyBorder="1" applyAlignment="1">
      <alignment horizontal="right"/>
    </xf>
    <xf numFmtId="164" fontId="30" fillId="0" borderId="0" xfId="1" applyFont="1" applyFill="1" applyBorder="1" applyAlignment="1">
      <alignment horizontal="right"/>
    </xf>
    <xf numFmtId="164" fontId="30" fillId="0" borderId="12" xfId="1" applyFont="1" applyFill="1" applyBorder="1" applyAlignment="1">
      <alignment horizontal="right"/>
    </xf>
    <xf numFmtId="164" fontId="30" fillId="0" borderId="13" xfId="1" applyFont="1" applyFill="1" applyBorder="1" applyAlignment="1">
      <alignment horizontal="right"/>
    </xf>
    <xf numFmtId="2" fontId="30" fillId="0" borderId="0" xfId="1" applyNumberFormat="1" applyFont="1" applyFill="1" applyBorder="1" applyAlignment="1">
      <alignment horizontal="right"/>
    </xf>
    <xf numFmtId="2" fontId="30" fillId="0" borderId="13" xfId="1" applyNumberFormat="1" applyFont="1" applyFill="1" applyBorder="1" applyAlignment="1">
      <alignment horizontal="right"/>
    </xf>
    <xf numFmtId="39" fontId="30" fillId="0" borderId="0" xfId="1" applyNumberFormat="1" applyFont="1" applyFill="1" applyBorder="1" applyAlignment="1">
      <alignment horizontal="right"/>
    </xf>
    <xf numFmtId="39" fontId="30" fillId="0" borderId="13" xfId="1" applyNumberFormat="1" applyFont="1" applyFill="1" applyBorder="1" applyAlignment="1">
      <alignment horizontal="right"/>
    </xf>
    <xf numFmtId="39" fontId="30" fillId="0" borderId="12" xfId="1" applyNumberFormat="1" applyFont="1" applyFill="1" applyBorder="1" applyAlignment="1">
      <alignment horizontal="right"/>
    </xf>
    <xf numFmtId="2" fontId="30" fillId="0" borderId="0" xfId="4" applyNumberFormat="1" applyFont="1"/>
    <xf numFmtId="2" fontId="30" fillId="0" borderId="12" xfId="4" applyNumberFormat="1" applyFont="1" applyBorder="1"/>
    <xf numFmtId="43" fontId="30" fillId="0" borderId="0" xfId="4" applyNumberFormat="1" applyFont="1"/>
    <xf numFmtId="43" fontId="30" fillId="0" borderId="0" xfId="4" applyNumberFormat="1" applyFont="1" applyAlignment="1">
      <alignment horizontal="right"/>
    </xf>
    <xf numFmtId="4" fontId="30" fillId="0" borderId="13" xfId="4" applyNumberFormat="1" applyFont="1" applyBorder="1" applyAlignment="1">
      <alignment horizontal="right"/>
    </xf>
    <xf numFmtId="0" fontId="30" fillId="0" borderId="12" xfId="4" applyFont="1" applyBorder="1" applyAlignment="1">
      <alignment horizontal="right"/>
    </xf>
    <xf numFmtId="0" fontId="30" fillId="0" borderId="0" xfId="1" applyNumberFormat="1" applyFont="1" applyBorder="1" applyAlignment="1">
      <alignment horizontal="right"/>
    </xf>
    <xf numFmtId="0" fontId="30" fillId="0" borderId="13" xfId="1" applyNumberFormat="1" applyFont="1" applyBorder="1" applyAlignment="1">
      <alignment horizontal="right"/>
    </xf>
    <xf numFmtId="166" fontId="30" fillId="0" borderId="0" xfId="4" applyNumberFormat="1" applyFont="1" applyAlignment="1">
      <alignment horizontal="right"/>
    </xf>
    <xf numFmtId="2" fontId="30" fillId="0" borderId="13" xfId="4" applyNumberFormat="1" applyFont="1" applyBorder="1"/>
    <xf numFmtId="4" fontId="30" fillId="0" borderId="12" xfId="4" applyNumberFormat="1" applyFont="1" applyBorder="1" applyAlignment="1">
      <alignment horizontal="right"/>
    </xf>
    <xf numFmtId="2" fontId="30" fillId="0" borderId="0" xfId="1" applyNumberFormat="1" applyFont="1" applyBorder="1" applyAlignment="1">
      <alignment horizontal="right" indent="1"/>
    </xf>
    <xf numFmtId="164" fontId="30" fillId="0" borderId="0" xfId="4" applyNumberFormat="1" applyFont="1" applyAlignment="1">
      <alignment horizontal="right"/>
    </xf>
    <xf numFmtId="0" fontId="30" fillId="0" borderId="13" xfId="4" applyFont="1" applyBorder="1" applyAlignment="1">
      <alignment horizontal="right"/>
    </xf>
    <xf numFmtId="39" fontId="30" fillId="0" borderId="0" xfId="4" applyNumberFormat="1" applyFont="1" applyAlignment="1">
      <alignment horizontal="right"/>
    </xf>
    <xf numFmtId="39" fontId="30" fillId="0" borderId="13" xfId="4" applyNumberFormat="1" applyFont="1" applyBorder="1" applyAlignment="1">
      <alignment horizontal="right"/>
    </xf>
    <xf numFmtId="39" fontId="30" fillId="0" borderId="12" xfId="4" applyNumberFormat="1" applyFont="1" applyBorder="1" applyAlignment="1">
      <alignment horizontal="right"/>
    </xf>
    <xf numFmtId="4" fontId="30" fillId="0" borderId="0" xfId="1" quotePrefix="1" applyNumberFormat="1" applyFont="1" applyBorder="1" applyAlignment="1">
      <alignment horizontal="right"/>
    </xf>
    <xf numFmtId="4" fontId="30" fillId="0" borderId="0" xfId="1" quotePrefix="1" applyNumberFormat="1" applyFont="1" applyBorder="1" applyAlignment="1">
      <alignment horizontal="right" vertical="center"/>
    </xf>
    <xf numFmtId="0" fontId="32" fillId="0" borderId="0" xfId="4" applyFont="1" applyAlignment="1">
      <alignment horizontal="right"/>
    </xf>
    <xf numFmtId="4" fontId="30" fillId="0" borderId="12" xfId="1" applyNumberFormat="1" applyFont="1" applyBorder="1" applyAlignment="1">
      <alignment horizontal="right"/>
    </xf>
    <xf numFmtId="4" fontId="30" fillId="0" borderId="0" xfId="7" applyNumberFormat="1" applyFont="1"/>
    <xf numFmtId="43" fontId="30" fillId="0" borderId="0" xfId="1" applyNumberFormat="1" applyFont="1" applyBorder="1" applyAlignment="1">
      <alignment horizontal="right"/>
    </xf>
    <xf numFmtId="43" fontId="30" fillId="0" borderId="12" xfId="1" applyNumberFormat="1" applyFont="1" applyBorder="1" applyAlignment="1">
      <alignment horizontal="right"/>
    </xf>
    <xf numFmtId="43" fontId="30" fillId="0" borderId="12" xfId="4" applyNumberFormat="1" applyFont="1" applyBorder="1" applyAlignment="1">
      <alignment horizontal="right"/>
    </xf>
    <xf numFmtId="43" fontId="30" fillId="0" borderId="13" xfId="4" applyNumberFormat="1" applyFont="1" applyBorder="1" applyAlignment="1">
      <alignment horizontal="right"/>
    </xf>
    <xf numFmtId="43" fontId="30" fillId="0" borderId="0" xfId="1" applyNumberFormat="1" applyFont="1" applyFill="1" applyBorder="1" applyAlignment="1">
      <alignment horizontal="right"/>
    </xf>
    <xf numFmtId="164" fontId="30" fillId="0" borderId="13" xfId="4" applyNumberFormat="1" applyFont="1" applyBorder="1" applyAlignment="1">
      <alignment horizontal="right"/>
    </xf>
    <xf numFmtId="164" fontId="30" fillId="0" borderId="12" xfId="4" applyNumberFormat="1" applyFont="1" applyBorder="1" applyAlignment="1">
      <alignment horizontal="right"/>
    </xf>
    <xf numFmtId="4" fontId="34" fillId="0" borderId="0" xfId="4" applyNumberFormat="1" applyFont="1" applyAlignment="1">
      <alignment vertical="center"/>
    </xf>
    <xf numFmtId="166" fontId="32" fillId="0" borderId="0" xfId="4" applyNumberFormat="1" applyFont="1" applyAlignment="1">
      <alignment horizontal="right"/>
    </xf>
    <xf numFmtId="4" fontId="32" fillId="0" borderId="0" xfId="1" applyNumberFormat="1" applyFont="1" applyBorder="1" applyAlignment="1">
      <alignment horizontal="right"/>
    </xf>
    <xf numFmtId="166" fontId="32" fillId="0" borderId="0" xfId="1" applyNumberFormat="1" applyFont="1" applyBorder="1" applyAlignment="1">
      <alignment horizontal="right"/>
    </xf>
    <xf numFmtId="168" fontId="32" fillId="0" borderId="0" xfId="1" applyNumberFormat="1" applyFont="1" applyBorder="1" applyAlignment="1">
      <alignment horizontal="right"/>
    </xf>
    <xf numFmtId="168" fontId="32" fillId="0" borderId="13" xfId="1" applyNumberFormat="1" applyFont="1" applyBorder="1" applyAlignment="1">
      <alignment horizontal="right"/>
    </xf>
    <xf numFmtId="168" fontId="32" fillId="0" borderId="12" xfId="1" applyNumberFormat="1" applyFont="1" applyBorder="1" applyAlignment="1">
      <alignment horizontal="right"/>
    </xf>
    <xf numFmtId="168" fontId="32" fillId="0" borderId="0" xfId="1" applyNumberFormat="1" applyFont="1" applyFill="1" applyBorder="1" applyAlignment="1">
      <alignment horizontal="right"/>
    </xf>
    <xf numFmtId="168" fontId="32" fillId="0" borderId="13" xfId="1" applyNumberFormat="1" applyFont="1" applyFill="1" applyBorder="1" applyAlignment="1">
      <alignment horizontal="right"/>
    </xf>
    <xf numFmtId="164" fontId="32" fillId="0" borderId="12" xfId="1" applyFont="1" applyFill="1" applyBorder="1" applyAlignment="1">
      <alignment horizontal="right"/>
    </xf>
    <xf numFmtId="164" fontId="32" fillId="0" borderId="0" xfId="1" applyFont="1" applyFill="1" applyBorder="1" applyAlignment="1">
      <alignment horizontal="right"/>
    </xf>
    <xf numFmtId="43" fontId="32" fillId="0" borderId="0" xfId="1" applyNumberFormat="1" applyFont="1" applyFill="1" applyBorder="1" applyAlignment="1">
      <alignment horizontal="right"/>
    </xf>
    <xf numFmtId="43" fontId="32" fillId="0" borderId="0" xfId="1" applyNumberFormat="1" applyFont="1" applyBorder="1" applyAlignment="1">
      <alignment horizontal="right"/>
    </xf>
    <xf numFmtId="43" fontId="32" fillId="0" borderId="13" xfId="4" applyNumberFormat="1" applyFont="1" applyBorder="1" applyAlignment="1">
      <alignment horizontal="right"/>
    </xf>
    <xf numFmtId="43" fontId="32" fillId="0" borderId="12" xfId="4" applyNumberFormat="1" applyFont="1" applyBorder="1" applyAlignment="1">
      <alignment horizontal="right"/>
    </xf>
    <xf numFmtId="164" fontId="32" fillId="0" borderId="0" xfId="4" applyNumberFormat="1" applyFont="1" applyAlignment="1">
      <alignment horizontal="right"/>
    </xf>
    <xf numFmtId="164" fontId="32" fillId="0" borderId="0" xfId="1" applyFont="1" applyBorder="1" applyAlignment="1">
      <alignment horizontal="right"/>
    </xf>
    <xf numFmtId="164" fontId="32" fillId="0" borderId="12" xfId="1" applyFont="1" applyBorder="1" applyAlignment="1">
      <alignment horizontal="right"/>
    </xf>
    <xf numFmtId="164" fontId="32" fillId="0" borderId="13" xfId="1" applyFont="1" applyBorder="1" applyAlignment="1">
      <alignment horizontal="right"/>
    </xf>
    <xf numFmtId="39" fontId="32" fillId="0" borderId="0" xfId="1" applyNumberFormat="1" applyFont="1" applyBorder="1" applyAlignment="1">
      <alignment horizontal="right"/>
    </xf>
    <xf numFmtId="39" fontId="32" fillId="0" borderId="0" xfId="1" applyNumberFormat="1" applyFont="1" applyFill="1" applyBorder="1" applyAlignment="1">
      <alignment horizontal="right"/>
    </xf>
    <xf numFmtId="39" fontId="32" fillId="0" borderId="13" xfId="1" applyNumberFormat="1" applyFont="1" applyBorder="1" applyAlignment="1">
      <alignment horizontal="right"/>
    </xf>
    <xf numFmtId="39" fontId="32" fillId="0" borderId="12" xfId="1" applyNumberFormat="1" applyFont="1" applyBorder="1" applyAlignment="1">
      <alignment horizontal="right"/>
    </xf>
    <xf numFmtId="0" fontId="35" fillId="0" borderId="0" xfId="4" applyFont="1"/>
    <xf numFmtId="164" fontId="32" fillId="0" borderId="13" xfId="4" applyNumberFormat="1" applyFont="1" applyBorder="1" applyAlignment="1">
      <alignment horizontal="right"/>
    </xf>
    <xf numFmtId="4" fontId="32" fillId="0" borderId="0" xfId="4" applyNumberFormat="1" applyFont="1" applyAlignment="1">
      <alignment horizontal="right"/>
    </xf>
    <xf numFmtId="4" fontId="32" fillId="0" borderId="12" xfId="4" applyNumberFormat="1" applyFont="1" applyBorder="1" applyAlignment="1">
      <alignment horizontal="right"/>
    </xf>
    <xf numFmtId="4" fontId="32" fillId="0" borderId="12" xfId="1" applyNumberFormat="1" applyFont="1" applyBorder="1" applyAlignment="1">
      <alignment horizontal="right"/>
    </xf>
    <xf numFmtId="4" fontId="32" fillId="0" borderId="13" xfId="1" applyNumberFormat="1" applyFont="1" applyBorder="1" applyAlignment="1">
      <alignment horizontal="right"/>
    </xf>
    <xf numFmtId="4" fontId="32" fillId="0" borderId="0" xfId="1" applyNumberFormat="1" applyFont="1" applyFill="1" applyBorder="1" applyAlignment="1">
      <alignment horizontal="right"/>
    </xf>
    <xf numFmtId="1" fontId="37" fillId="0" borderId="14" xfId="8" applyFont="1" applyBorder="1" applyAlignment="1">
      <alignment horizontal="left" vertical="center" indent="1"/>
    </xf>
    <xf numFmtId="4" fontId="35" fillId="0" borderId="0" xfId="4" applyNumberFormat="1" applyFont="1"/>
    <xf numFmtId="166" fontId="30" fillId="0" borderId="0" xfId="1" applyNumberFormat="1" applyFont="1" applyBorder="1" applyAlignment="1">
      <alignment horizontal="right"/>
    </xf>
    <xf numFmtId="168" fontId="30" fillId="0" borderId="0" xfId="1" applyNumberFormat="1" applyFont="1" applyBorder="1" applyAlignment="1">
      <alignment horizontal="right"/>
    </xf>
    <xf numFmtId="168" fontId="30" fillId="0" borderId="13" xfId="1" applyNumberFormat="1" applyFont="1" applyBorder="1" applyAlignment="1">
      <alignment horizontal="right"/>
    </xf>
    <xf numFmtId="168" fontId="30" fillId="0" borderId="12" xfId="1" applyNumberFormat="1" applyFont="1" applyBorder="1" applyAlignment="1">
      <alignment horizontal="right"/>
    </xf>
    <xf numFmtId="168" fontId="30" fillId="0" borderId="0" xfId="1" applyNumberFormat="1" applyFont="1" applyFill="1" applyBorder="1" applyAlignment="1">
      <alignment horizontal="right"/>
    </xf>
    <xf numFmtId="168" fontId="30" fillId="0" borderId="13" xfId="1" applyNumberFormat="1" applyFont="1" applyFill="1" applyBorder="1" applyAlignment="1">
      <alignment horizontal="right"/>
    </xf>
    <xf numFmtId="0" fontId="30" fillId="0" borderId="0" xfId="4" applyFont="1" applyAlignment="1">
      <alignment horizontal="right" vertical="center"/>
    </xf>
    <xf numFmtId="164" fontId="30" fillId="0" borderId="0" xfId="4" applyNumberFormat="1" applyFont="1"/>
    <xf numFmtId="4" fontId="30" fillId="0" borderId="0" xfId="4" applyNumberFormat="1" applyFont="1"/>
    <xf numFmtId="164" fontId="30" fillId="0" borderId="13" xfId="4" applyNumberFormat="1" applyFont="1" applyBorder="1"/>
    <xf numFmtId="164" fontId="30" fillId="0" borderId="12" xfId="4" applyNumberFormat="1" applyFont="1" applyBorder="1"/>
    <xf numFmtId="2" fontId="30" fillId="0" borderId="0" xfId="1" applyNumberFormat="1" applyFont="1"/>
    <xf numFmtId="2" fontId="30" fillId="0" borderId="0" xfId="1" applyNumberFormat="1" applyFont="1" applyBorder="1"/>
    <xf numFmtId="164" fontId="21" fillId="0" borderId="0" xfId="1" applyFont="1" applyBorder="1" applyAlignment="1">
      <alignment horizontal="right"/>
    </xf>
    <xf numFmtId="164" fontId="30" fillId="0" borderId="0" xfId="1" applyFont="1" applyBorder="1" applyAlignment="1">
      <alignment horizontal="right" vertical="center"/>
    </xf>
    <xf numFmtId="0" fontId="30" fillId="0" borderId="0" xfId="1" applyNumberFormat="1" applyFont="1" applyFill="1" applyBorder="1" applyAlignment="1">
      <alignment horizontal="right"/>
    </xf>
    <xf numFmtId="0" fontId="30" fillId="0" borderId="12" xfId="1" applyNumberFormat="1" applyFont="1" applyFill="1" applyBorder="1" applyAlignment="1">
      <alignment horizontal="right"/>
    </xf>
    <xf numFmtId="0" fontId="30" fillId="0" borderId="13" xfId="1" applyNumberFormat="1" applyFont="1" applyFill="1" applyBorder="1" applyAlignment="1">
      <alignment horizontal="right"/>
    </xf>
    <xf numFmtId="2" fontId="32" fillId="0" borderId="0" xfId="4" applyNumberFormat="1" applyFont="1" applyAlignment="1">
      <alignment horizontal="right"/>
    </xf>
    <xf numFmtId="4" fontId="30" fillId="0" borderId="1" xfId="4" applyNumberFormat="1" applyFont="1" applyBorder="1" applyAlignment="1">
      <alignment horizontal="right"/>
    </xf>
    <xf numFmtId="2" fontId="30" fillId="0" borderId="1" xfId="4" applyNumberFormat="1" applyFont="1" applyBorder="1" applyAlignment="1">
      <alignment horizontal="right"/>
    </xf>
    <xf numFmtId="169" fontId="30" fillId="0" borderId="1" xfId="1" applyNumberFormat="1" applyFont="1" applyFill="1" applyBorder="1" applyAlignment="1">
      <alignment horizontal="right"/>
    </xf>
    <xf numFmtId="169" fontId="30" fillId="0" borderId="10" xfId="1" applyNumberFormat="1" applyFont="1" applyFill="1" applyBorder="1" applyAlignment="1">
      <alignment horizontal="right"/>
    </xf>
    <xf numFmtId="169" fontId="30" fillId="0" borderId="11" xfId="1" applyNumberFormat="1" applyFont="1" applyFill="1" applyBorder="1" applyAlignment="1">
      <alignment horizontal="right"/>
    </xf>
    <xf numFmtId="43" fontId="30" fillId="0" borderId="1" xfId="1" applyNumberFormat="1" applyFont="1" applyFill="1" applyBorder="1" applyAlignment="1">
      <alignment horizontal="right"/>
    </xf>
    <xf numFmtId="4" fontId="30" fillId="0" borderId="10" xfId="1" applyNumberFormat="1" applyFont="1" applyFill="1" applyBorder="1" applyAlignment="1">
      <alignment horizontal="right"/>
    </xf>
    <xf numFmtId="4" fontId="30" fillId="0" borderId="1" xfId="1" applyNumberFormat="1" applyFont="1" applyFill="1" applyBorder="1" applyAlignment="1">
      <alignment horizontal="right"/>
    </xf>
    <xf numFmtId="43" fontId="30" fillId="0" borderId="1" xfId="4" applyNumberFormat="1" applyFont="1" applyBorder="1" applyAlignment="1">
      <alignment horizontal="right"/>
    </xf>
    <xf numFmtId="43" fontId="30" fillId="0" borderId="11" xfId="4" applyNumberFormat="1" applyFont="1" applyBorder="1" applyAlignment="1">
      <alignment horizontal="right"/>
    </xf>
    <xf numFmtId="4" fontId="30" fillId="0" borderId="11" xfId="4" applyNumberFormat="1" applyFont="1" applyBorder="1" applyAlignment="1">
      <alignment horizontal="right"/>
    </xf>
    <xf numFmtId="164" fontId="30" fillId="0" borderId="1" xfId="1" applyFont="1" applyFill="1" applyBorder="1" applyAlignment="1">
      <alignment horizontal="right"/>
    </xf>
    <xf numFmtId="164" fontId="30" fillId="0" borderId="10" xfId="1" applyFont="1" applyFill="1" applyBorder="1" applyAlignment="1">
      <alignment horizontal="right"/>
    </xf>
    <xf numFmtId="39" fontId="30" fillId="0" borderId="1" xfId="1" applyNumberFormat="1" applyFont="1" applyFill="1" applyBorder="1" applyAlignment="1">
      <alignment horizontal="right"/>
    </xf>
    <xf numFmtId="39" fontId="30" fillId="0" borderId="10" xfId="1" applyNumberFormat="1" applyFont="1" applyFill="1" applyBorder="1" applyAlignment="1">
      <alignment horizontal="right"/>
    </xf>
    <xf numFmtId="39" fontId="30" fillId="0" borderId="11" xfId="1" applyNumberFormat="1" applyFont="1" applyFill="1" applyBorder="1" applyAlignment="1">
      <alignment horizontal="right"/>
    </xf>
    <xf numFmtId="2" fontId="13" fillId="0" borderId="1" xfId="4" applyNumberFormat="1" applyFont="1" applyBorder="1" applyAlignment="1">
      <alignment horizontal="right"/>
    </xf>
    <xf numFmtId="170" fontId="13" fillId="0" borderId="1" xfId="1" applyNumberFormat="1" applyFont="1" applyFill="1" applyBorder="1" applyAlignment="1">
      <alignment horizontal="right"/>
    </xf>
    <xf numFmtId="170" fontId="13" fillId="0" borderId="0" xfId="1" applyNumberFormat="1" applyFont="1" applyFill="1" applyBorder="1" applyAlignment="1">
      <alignment horizontal="right"/>
    </xf>
    <xf numFmtId="4" fontId="13" fillId="0" borderId="0" xfId="4" applyNumberFormat="1" applyFont="1" applyAlignment="1">
      <alignment horizontal="right"/>
    </xf>
    <xf numFmtId="4" fontId="13" fillId="0" borderId="0" xfId="4" applyNumberFormat="1" applyFont="1"/>
    <xf numFmtId="0" fontId="32" fillId="0" borderId="0" xfId="5" applyFont="1"/>
    <xf numFmtId="4" fontId="13" fillId="0" borderId="7" xfId="4" applyNumberFormat="1" applyFont="1" applyBorder="1"/>
    <xf numFmtId="164" fontId="39" fillId="0" borderId="0" xfId="10" applyNumberFormat="1" applyFont="1"/>
    <xf numFmtId="0" fontId="25" fillId="0" borderId="0" xfId="4" applyFont="1"/>
    <xf numFmtId="164" fontId="13" fillId="0" borderId="0" xfId="4" applyNumberFormat="1" applyFont="1"/>
    <xf numFmtId="169" fontId="13" fillId="0" borderId="0" xfId="4" applyNumberFormat="1" applyFont="1"/>
    <xf numFmtId="0" fontId="40" fillId="0" borderId="0" xfId="4" applyFont="1"/>
    <xf numFmtId="0" fontId="41" fillId="0" borderId="0" xfId="4" applyFont="1"/>
    <xf numFmtId="171" fontId="41" fillId="0" borderId="0" xfId="11" applyNumberFormat="1" applyFont="1" applyFill="1" applyBorder="1"/>
    <xf numFmtId="171" fontId="42" fillId="0" borderId="0" xfId="11" applyNumberFormat="1" applyFont="1" applyFill="1" applyBorder="1"/>
    <xf numFmtId="0" fontId="43" fillId="0" borderId="0" xfId="4" applyFont="1"/>
    <xf numFmtId="4" fontId="41" fillId="0" borderId="0" xfId="4" applyNumberFormat="1" applyFont="1"/>
    <xf numFmtId="0" fontId="44" fillId="0" borderId="0" xfId="4" applyFont="1"/>
    <xf numFmtId="17" fontId="40" fillId="7" borderId="4" xfId="4" applyNumberFormat="1" applyFont="1" applyFill="1" applyBorder="1" applyAlignment="1">
      <alignment horizontal="right"/>
    </xf>
    <xf numFmtId="17" fontId="40" fillId="7" borderId="7" xfId="4" applyNumberFormat="1" applyFont="1" applyFill="1" applyBorder="1" applyAlignment="1">
      <alignment horizontal="right"/>
    </xf>
    <xf numFmtId="17" fontId="40" fillId="7" borderId="3" xfId="4" applyNumberFormat="1" applyFont="1" applyFill="1" applyBorder="1" applyAlignment="1">
      <alignment horizontal="right"/>
    </xf>
    <xf numFmtId="17" fontId="40" fillId="7" borderId="10" xfId="4" applyNumberFormat="1" applyFont="1" applyFill="1" applyBorder="1" applyAlignment="1">
      <alignment horizontal="right"/>
    </xf>
    <xf numFmtId="17" fontId="40" fillId="7" borderId="1" xfId="4" applyNumberFormat="1" applyFont="1" applyFill="1" applyBorder="1" applyAlignment="1">
      <alignment horizontal="right"/>
    </xf>
    <xf numFmtId="17" fontId="40" fillId="7" borderId="5" xfId="4" applyNumberFormat="1" applyFont="1" applyFill="1" applyBorder="1" applyAlignment="1">
      <alignment horizontal="right"/>
    </xf>
    <xf numFmtId="0" fontId="40" fillId="0" borderId="14" xfId="4" applyFont="1" applyBorder="1"/>
    <xf numFmtId="4" fontId="40" fillId="0" borderId="6" xfId="4" applyNumberFormat="1" applyFont="1" applyBorder="1"/>
    <xf numFmtId="4" fontId="40" fillId="0" borderId="7" xfId="4" applyNumberFormat="1" applyFont="1" applyBorder="1"/>
    <xf numFmtId="4" fontId="40" fillId="8" borderId="7" xfId="4" applyNumberFormat="1" applyFont="1" applyFill="1" applyBorder="1"/>
    <xf numFmtId="4" fontId="45" fillId="0" borderId="7" xfId="11" applyNumberFormat="1" applyFont="1" applyFill="1" applyBorder="1"/>
    <xf numFmtId="4" fontId="45" fillId="0" borderId="7" xfId="4" applyNumberFormat="1" applyFont="1" applyBorder="1"/>
    <xf numFmtId="4" fontId="40" fillId="0" borderId="0" xfId="4" applyNumberFormat="1" applyFont="1"/>
    <xf numFmtId="4" fontId="40" fillId="0" borderId="12" xfId="4" applyNumberFormat="1" applyFont="1" applyBorder="1"/>
    <xf numFmtId="4" fontId="40" fillId="0" borderId="13" xfId="4" applyNumberFormat="1" applyFont="1" applyBorder="1"/>
    <xf numFmtId="0" fontId="41" fillId="0" borderId="14" xfId="4" applyFont="1" applyBorder="1" applyAlignment="1">
      <alignment horizontal="left" indent="2"/>
    </xf>
    <xf numFmtId="4" fontId="41" fillId="0" borderId="13" xfId="4" applyNumberFormat="1" applyFont="1" applyBorder="1" applyAlignment="1">
      <alignment horizontal="right"/>
    </xf>
    <xf numFmtId="4" fontId="41" fillId="0" borderId="0" xfId="4" applyNumberFormat="1" applyFont="1" applyAlignment="1">
      <alignment horizontal="right"/>
    </xf>
    <xf numFmtId="4" fontId="41" fillId="0" borderId="0" xfId="1" applyNumberFormat="1" applyFont="1" applyFill="1" applyBorder="1" applyAlignment="1">
      <alignment horizontal="right"/>
    </xf>
    <xf numFmtId="4" fontId="42" fillId="8" borderId="0" xfId="4" applyNumberFormat="1" applyFont="1" applyFill="1" applyAlignment="1">
      <alignment horizontal="right"/>
    </xf>
    <xf numFmtId="4" fontId="42" fillId="0" borderId="0" xfId="1" applyNumberFormat="1" applyFont="1" applyFill="1" applyBorder="1" applyAlignment="1">
      <alignment horizontal="right"/>
    </xf>
    <xf numFmtId="4" fontId="41" fillId="0" borderId="12" xfId="4" applyNumberFormat="1" applyFont="1" applyBorder="1" applyAlignment="1">
      <alignment horizontal="right"/>
    </xf>
    <xf numFmtId="4" fontId="44" fillId="0" borderId="0" xfId="4" applyNumberFormat="1" applyFont="1"/>
    <xf numFmtId="4" fontId="41" fillId="0" borderId="13" xfId="4" applyNumberFormat="1" applyFont="1" applyBorder="1"/>
    <xf numFmtId="4" fontId="41" fillId="0" borderId="0" xfId="1" applyNumberFormat="1" applyFont="1" applyFill="1" applyBorder="1"/>
    <xf numFmtId="4" fontId="41" fillId="0" borderId="0" xfId="1" applyNumberFormat="1" applyFont="1" applyFill="1" applyBorder="1" applyAlignment="1"/>
    <xf numFmtId="4" fontId="42" fillId="8" borderId="0" xfId="4" applyNumberFormat="1" applyFont="1" applyFill="1"/>
    <xf numFmtId="4" fontId="41" fillId="0" borderId="0" xfId="11" applyNumberFormat="1" applyFont="1" applyFill="1" applyBorder="1"/>
    <xf numFmtId="4" fontId="42" fillId="0" borderId="0" xfId="1" applyNumberFormat="1" applyFont="1" applyFill="1" applyBorder="1"/>
    <xf numFmtId="4" fontId="41" fillId="0" borderId="12" xfId="4" applyNumberFormat="1" applyFont="1" applyBorder="1"/>
    <xf numFmtId="4" fontId="21" fillId="0" borderId="0" xfId="0" applyNumberFormat="1" applyFont="1"/>
    <xf numFmtId="4" fontId="21" fillId="0" borderId="12" xfId="0" applyNumberFormat="1" applyFont="1" applyBorder="1"/>
    <xf numFmtId="0" fontId="40" fillId="0" borderId="2" xfId="4" applyFont="1" applyBorder="1"/>
    <xf numFmtId="4" fontId="40" fillId="0" borderId="0" xfId="1" applyNumberFormat="1" applyFont="1" applyFill="1" applyBorder="1"/>
    <xf numFmtId="4" fontId="45" fillId="0" borderId="0" xfId="4" applyNumberFormat="1" applyFont="1"/>
    <xf numFmtId="4" fontId="45" fillId="8" borderId="0" xfId="4" applyNumberFormat="1" applyFont="1" applyFill="1"/>
    <xf numFmtId="2" fontId="46" fillId="0" borderId="0" xfId="4" applyNumberFormat="1" applyFont="1"/>
    <xf numFmtId="0" fontId="46" fillId="0" borderId="0" xfId="4" applyFont="1"/>
    <xf numFmtId="0" fontId="47" fillId="0" borderId="14" xfId="4" applyFont="1" applyBorder="1" applyAlignment="1">
      <alignment horizontal="left" indent="4"/>
    </xf>
    <xf numFmtId="4" fontId="42" fillId="0" borderId="0" xfId="4" applyNumberFormat="1" applyFont="1"/>
    <xf numFmtId="4" fontId="47" fillId="0" borderId="0" xfId="4" applyNumberFormat="1" applyFont="1"/>
    <xf numFmtId="4" fontId="47" fillId="0" borderId="13" xfId="4" applyNumberFormat="1" applyFont="1" applyBorder="1"/>
    <xf numFmtId="4" fontId="47" fillId="0" borderId="12" xfId="4" applyNumberFormat="1" applyFont="1" applyBorder="1"/>
    <xf numFmtId="2" fontId="44" fillId="0" borderId="0" xfId="4" applyNumberFormat="1" applyFont="1"/>
    <xf numFmtId="4" fontId="41" fillId="0" borderId="0" xfId="4" applyNumberFormat="1" applyFont="1" applyAlignment="1">
      <alignment horizontal="center"/>
    </xf>
    <xf numFmtId="164" fontId="40" fillId="0" borderId="0" xfId="1" applyFont="1" applyFill="1" applyBorder="1"/>
    <xf numFmtId="164" fontId="41" fillId="0" borderId="0" xfId="1" applyFont="1" applyFill="1" applyBorder="1"/>
    <xf numFmtId="4" fontId="41" fillId="8" borderId="0" xfId="4" applyNumberFormat="1" applyFont="1" applyFill="1"/>
    <xf numFmtId="4" fontId="40" fillId="8" borderId="0" xfId="4" applyNumberFormat="1" applyFont="1" applyFill="1"/>
    <xf numFmtId="43" fontId="40" fillId="0" borderId="0" xfId="4" applyNumberFormat="1" applyFont="1"/>
    <xf numFmtId="0" fontId="41" fillId="0" borderId="13" xfId="4" applyFont="1" applyBorder="1"/>
    <xf numFmtId="164" fontId="48" fillId="6" borderId="0" xfId="1" applyFont="1" applyFill="1" applyBorder="1" applyAlignment="1">
      <alignment horizontal="right"/>
    </xf>
    <xf numFmtId="2" fontId="41" fillId="0" borderId="13" xfId="4" applyNumberFormat="1" applyFont="1" applyBorder="1"/>
    <xf numFmtId="2" fontId="41" fillId="0" borderId="0" xfId="4" applyNumberFormat="1" applyFont="1"/>
    <xf numFmtId="172" fontId="41" fillId="0" borderId="0" xfId="4" applyNumberFormat="1" applyFont="1"/>
    <xf numFmtId="172" fontId="41" fillId="0" borderId="13" xfId="4" applyNumberFormat="1" applyFont="1" applyBorder="1"/>
    <xf numFmtId="173" fontId="41" fillId="0" borderId="0" xfId="4" applyNumberFormat="1" applyFont="1"/>
    <xf numFmtId="173" fontId="41" fillId="0" borderId="12" xfId="4" applyNumberFormat="1" applyFont="1" applyBorder="1"/>
    <xf numFmtId="173" fontId="44" fillId="0" borderId="0" xfId="4" applyNumberFormat="1" applyFont="1"/>
    <xf numFmtId="0" fontId="41" fillId="0" borderId="9" xfId="4" applyFont="1" applyBorder="1" applyAlignment="1">
      <alignment horizontal="left" indent="2"/>
    </xf>
    <xf numFmtId="2" fontId="41" fillId="0" borderId="10" xfId="4" applyNumberFormat="1" applyFont="1" applyBorder="1"/>
    <xf numFmtId="2" fontId="41" fillId="0" borderId="1" xfId="4" applyNumberFormat="1" applyFont="1" applyBorder="1"/>
    <xf numFmtId="172" fontId="41" fillId="0" borderId="1" xfId="4" applyNumberFormat="1" applyFont="1" applyBorder="1"/>
    <xf numFmtId="172" fontId="41" fillId="0" borderId="10" xfId="4" applyNumberFormat="1" applyFont="1" applyBorder="1"/>
    <xf numFmtId="172" fontId="41" fillId="0" borderId="11" xfId="4" applyNumberFormat="1" applyFont="1" applyBorder="1"/>
    <xf numFmtId="4" fontId="41" fillId="0" borderId="11" xfId="4" applyNumberFormat="1" applyFont="1" applyBorder="1"/>
    <xf numFmtId="4" fontId="41" fillId="0" borderId="10" xfId="4" applyNumberFormat="1" applyFont="1" applyBorder="1"/>
    <xf numFmtId="4" fontId="41" fillId="0" borderId="1" xfId="4" applyNumberFormat="1" applyFont="1" applyBorder="1"/>
    <xf numFmtId="2" fontId="44" fillId="0" borderId="10" xfId="4" applyNumberFormat="1" applyFont="1" applyBorder="1"/>
    <xf numFmtId="2" fontId="44" fillId="0" borderId="1" xfId="4" applyNumberFormat="1" applyFont="1" applyBorder="1"/>
    <xf numFmtId="2" fontId="44" fillId="0" borderId="11" xfId="4" applyNumberFormat="1" applyFont="1" applyBorder="1"/>
    <xf numFmtId="172" fontId="44" fillId="0" borderId="0" xfId="4" applyNumberFormat="1" applyFont="1"/>
    <xf numFmtId="0" fontId="47" fillId="0" borderId="0" xfId="0" applyFont="1"/>
    <xf numFmtId="0" fontId="49" fillId="0" borderId="0" xfId="4" applyFont="1"/>
    <xf numFmtId="0" fontId="29" fillId="0" borderId="0" xfId="0" applyFont="1" applyAlignment="1">
      <alignment vertical="center"/>
    </xf>
    <xf numFmtId="0" fontId="21" fillId="0" borderId="0" xfId="0" applyFont="1"/>
    <xf numFmtId="0" fontId="30" fillId="0" borderId="0" xfId="0" applyFont="1"/>
    <xf numFmtId="0" fontId="50" fillId="0" borderId="0" xfId="0" applyFont="1"/>
    <xf numFmtId="0" fontId="30" fillId="0" borderId="6" xfId="0" applyFont="1" applyBorder="1"/>
    <xf numFmtId="0" fontId="30" fillId="0" borderId="7" xfId="0" applyFont="1" applyBorder="1"/>
    <xf numFmtId="0" fontId="30" fillId="0" borderId="8" xfId="0" applyFont="1" applyBorder="1"/>
    <xf numFmtId="0" fontId="21" fillId="5" borderId="15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right" vertical="center" wrapText="1"/>
    </xf>
    <xf numFmtId="0" fontId="21" fillId="5" borderId="4" xfId="0" applyFont="1" applyFill="1" applyBorder="1" applyAlignment="1">
      <alignment horizontal="right" vertical="center" wrapText="1"/>
    </xf>
    <xf numFmtId="0" fontId="21" fillId="5" borderId="3" xfId="0" applyFont="1" applyFill="1" applyBorder="1" applyAlignment="1">
      <alignment horizontal="center" wrapText="1"/>
    </xf>
    <xf numFmtId="0" fontId="21" fillId="5" borderId="4" xfId="0" applyFont="1" applyFill="1" applyBorder="1" applyAlignment="1">
      <alignment horizontal="center"/>
    </xf>
    <xf numFmtId="0" fontId="21" fillId="5" borderId="7" xfId="0" applyFont="1" applyFill="1" applyBorder="1" applyAlignment="1">
      <alignment horizontal="right"/>
    </xf>
    <xf numFmtId="0" fontId="21" fillId="5" borderId="7" xfId="0" applyFont="1" applyFill="1" applyBorder="1" applyAlignment="1">
      <alignment horizontal="center"/>
    </xf>
    <xf numFmtId="0" fontId="21" fillId="5" borderId="4" xfId="0" applyFont="1" applyFill="1" applyBorder="1"/>
    <xf numFmtId="0" fontId="21" fillId="5" borderId="5" xfId="0" applyFont="1" applyFill="1" applyBorder="1"/>
    <xf numFmtId="0" fontId="30" fillId="5" borderId="4" xfId="0" applyFont="1" applyFill="1" applyBorder="1"/>
    <xf numFmtId="0" fontId="30" fillId="5" borderId="5" xfId="0" applyFont="1" applyFill="1" applyBorder="1"/>
    <xf numFmtId="0" fontId="21" fillId="5" borderId="6" xfId="0" applyFont="1" applyFill="1" applyBorder="1" applyAlignment="1">
      <alignment horizontal="center"/>
    </xf>
    <xf numFmtId="0" fontId="21" fillId="5" borderId="0" xfId="0" applyFont="1" applyFill="1" applyAlignment="1">
      <alignment horizontal="center"/>
    </xf>
    <xf numFmtId="0" fontId="21" fillId="5" borderId="19" xfId="0" applyFont="1" applyFill="1" applyBorder="1"/>
    <xf numFmtId="0" fontId="21" fillId="5" borderId="20" xfId="0" applyFont="1" applyFill="1" applyBorder="1"/>
    <xf numFmtId="0" fontId="21" fillId="5" borderId="21" xfId="0" applyFont="1" applyFill="1" applyBorder="1"/>
    <xf numFmtId="0" fontId="21" fillId="5" borderId="22" xfId="0" applyFont="1" applyFill="1" applyBorder="1" applyAlignment="1">
      <alignment horizontal="right" vertical="center" wrapText="1"/>
    </xf>
    <xf numFmtId="0" fontId="21" fillId="5" borderId="1" xfId="0" applyFont="1" applyFill="1" applyBorder="1" applyAlignment="1">
      <alignment horizontal="right" vertical="center" wrapText="1"/>
    </xf>
    <xf numFmtId="0" fontId="21" fillId="5" borderId="10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right"/>
    </xf>
    <xf numFmtId="0" fontId="21" fillId="5" borderId="4" xfId="0" applyFont="1" applyFill="1" applyBorder="1" applyAlignment="1">
      <alignment horizontal="right"/>
    </xf>
    <xf numFmtId="0" fontId="21" fillId="5" borderId="11" xfId="0" applyFont="1" applyFill="1" applyBorder="1" applyAlignment="1">
      <alignment horizontal="right"/>
    </xf>
    <xf numFmtId="0" fontId="21" fillId="5" borderId="3" xfId="0" applyFont="1" applyFill="1" applyBorder="1" applyAlignment="1">
      <alignment horizontal="right"/>
    </xf>
    <xf numFmtId="0" fontId="21" fillId="5" borderId="5" xfId="0" applyFont="1" applyFill="1" applyBorder="1" applyAlignment="1">
      <alignment horizontal="right"/>
    </xf>
    <xf numFmtId="0" fontId="51" fillId="5" borderId="4" xfId="0" applyFont="1" applyFill="1" applyBorder="1" applyAlignment="1">
      <alignment horizontal="right"/>
    </xf>
    <xf numFmtId="0" fontId="21" fillId="5" borderId="0" xfId="0" applyFont="1" applyFill="1" applyAlignment="1">
      <alignment horizontal="right"/>
    </xf>
    <xf numFmtId="0" fontId="21" fillId="0" borderId="2" xfId="0" applyFont="1" applyBorder="1"/>
    <xf numFmtId="2" fontId="21" fillId="0" borderId="23" xfId="0" applyNumberFormat="1" applyFont="1" applyBorder="1"/>
    <xf numFmtId="2" fontId="21" fillId="0" borderId="24" xfId="0" applyNumberFormat="1" applyFont="1" applyBorder="1"/>
    <xf numFmtId="2" fontId="21" fillId="0" borderId="0" xfId="0" applyNumberFormat="1" applyFont="1"/>
    <xf numFmtId="2" fontId="21" fillId="0" borderId="13" xfId="0" applyNumberFormat="1" applyFont="1" applyBorder="1"/>
    <xf numFmtId="2" fontId="21" fillId="0" borderId="0" xfId="1" applyNumberFormat="1" applyFont="1" applyBorder="1"/>
    <xf numFmtId="2" fontId="21" fillId="0" borderId="7" xfId="0" applyNumberFormat="1" applyFont="1" applyBorder="1"/>
    <xf numFmtId="2" fontId="51" fillId="0" borderId="0" xfId="0" applyNumberFormat="1" applyFont="1"/>
    <xf numFmtId="2" fontId="21" fillId="0" borderId="12" xfId="0" applyNumberFormat="1" applyFont="1" applyBorder="1"/>
    <xf numFmtId="4" fontId="21" fillId="0" borderId="13" xfId="0" applyNumberFormat="1" applyFont="1" applyBorder="1"/>
    <xf numFmtId="4" fontId="21" fillId="0" borderId="6" xfId="0" applyNumberFormat="1" applyFont="1" applyBorder="1"/>
    <xf numFmtId="4" fontId="21" fillId="0" borderId="7" xfId="0" applyNumberFormat="1" applyFont="1" applyBorder="1"/>
    <xf numFmtId="0" fontId="30" fillId="0" borderId="14" xfId="0" applyFont="1" applyBorder="1" applyAlignment="1">
      <alignment horizontal="left" indent="2"/>
    </xf>
    <xf numFmtId="164" fontId="30" fillId="0" borderId="23" xfId="1" applyFont="1" applyBorder="1"/>
    <xf numFmtId="164" fontId="30" fillId="0" borderId="24" xfId="1" applyFont="1" applyBorder="1"/>
    <xf numFmtId="164" fontId="30" fillId="0" borderId="25" xfId="1" applyFont="1" applyBorder="1"/>
    <xf numFmtId="164" fontId="30" fillId="0" borderId="26" xfId="1" applyFont="1" applyBorder="1"/>
    <xf numFmtId="164" fontId="30" fillId="0" borderId="0" xfId="1" applyFont="1" applyBorder="1"/>
    <xf numFmtId="164" fontId="30" fillId="0" borderId="13" xfId="0" applyNumberFormat="1" applyFont="1" applyBorder="1"/>
    <xf numFmtId="4" fontId="30" fillId="0" borderId="0" xfId="1" applyNumberFormat="1" applyFont="1" applyBorder="1"/>
    <xf numFmtId="4" fontId="30" fillId="0" borderId="0" xfId="1" applyNumberFormat="1" applyFont="1"/>
    <xf numFmtId="4" fontId="30" fillId="0" borderId="0" xfId="0" applyNumberFormat="1" applyFont="1"/>
    <xf numFmtId="4" fontId="30" fillId="0" borderId="13" xfId="0" applyNumberFormat="1" applyFont="1" applyBorder="1"/>
    <xf numFmtId="4" fontId="30" fillId="0" borderId="12" xfId="0" applyNumberFormat="1" applyFont="1" applyBorder="1"/>
    <xf numFmtId="164" fontId="52" fillId="0" borderId="0" xfId="1" applyFont="1" applyFill="1" applyBorder="1"/>
    <xf numFmtId="164" fontId="52" fillId="0" borderId="12" xfId="1" applyFont="1" applyFill="1" applyBorder="1"/>
    <xf numFmtId="164" fontId="52" fillId="0" borderId="0" xfId="1" applyFont="1" applyFill="1"/>
    <xf numFmtId="0" fontId="21" fillId="0" borderId="14" xfId="0" applyFont="1" applyBorder="1"/>
    <xf numFmtId="164" fontId="21" fillId="0" borderId="23" xfId="1" applyFont="1" applyBorder="1"/>
    <xf numFmtId="164" fontId="21" fillId="0" borderId="24" xfId="1" applyFont="1" applyBorder="1"/>
    <xf numFmtId="164" fontId="21" fillId="0" borderId="25" xfId="1" applyFont="1" applyBorder="1"/>
    <xf numFmtId="164" fontId="21" fillId="0" borderId="26" xfId="1" applyFont="1" applyBorder="1"/>
    <xf numFmtId="164" fontId="21" fillId="0" borderId="0" xfId="1" applyFont="1" applyBorder="1"/>
    <xf numFmtId="164" fontId="21" fillId="0" borderId="13" xfId="0" applyNumberFormat="1" applyFont="1" applyBorder="1"/>
    <xf numFmtId="164" fontId="21" fillId="0" borderId="12" xfId="0" applyNumberFormat="1" applyFont="1" applyBorder="1"/>
    <xf numFmtId="4" fontId="52" fillId="0" borderId="0" xfId="4" applyNumberFormat="1" applyFont="1"/>
    <xf numFmtId="2" fontId="52" fillId="0" borderId="0" xfId="1" applyNumberFormat="1" applyFont="1" applyFill="1"/>
    <xf numFmtId="0" fontId="52" fillId="0" borderId="0" xfId="4" applyFont="1"/>
    <xf numFmtId="169" fontId="30" fillId="0" borderId="0" xfId="1" applyNumberFormat="1" applyFont="1" applyBorder="1"/>
    <xf numFmtId="164" fontId="30" fillId="0" borderId="0" xfId="1" applyFont="1" applyFill="1" applyBorder="1"/>
    <xf numFmtId="4" fontId="21" fillId="0" borderId="0" xfId="1" applyNumberFormat="1" applyFont="1" applyBorder="1"/>
    <xf numFmtId="4" fontId="21" fillId="0" borderId="0" xfId="1" applyNumberFormat="1" applyFont="1"/>
    <xf numFmtId="4" fontId="51" fillId="0" borderId="0" xfId="0" applyNumberFormat="1" applyFont="1"/>
    <xf numFmtId="164" fontId="52" fillId="0" borderId="0" xfId="1" applyFont="1" applyFill="1" applyAlignment="1">
      <alignment horizontal="right"/>
    </xf>
    <xf numFmtId="2" fontId="21" fillId="0" borderId="26" xfId="1" applyNumberFormat="1" applyFont="1" applyBorder="1"/>
    <xf numFmtId="0" fontId="21" fillId="0" borderId="9" xfId="0" applyFont="1" applyBorder="1"/>
    <xf numFmtId="164" fontId="21" fillId="0" borderId="27" xfId="1" applyFont="1" applyBorder="1"/>
    <xf numFmtId="164" fontId="21" fillId="0" borderId="28" xfId="1" applyFont="1" applyBorder="1"/>
    <xf numFmtId="164" fontId="21" fillId="0" borderId="29" xfId="1" applyFont="1" applyBorder="1"/>
    <xf numFmtId="164" fontId="21" fillId="0" borderId="30" xfId="1" applyFont="1" applyBorder="1"/>
    <xf numFmtId="164" fontId="21" fillId="0" borderId="31" xfId="1" applyFont="1" applyBorder="1"/>
    <xf numFmtId="164" fontId="21" fillId="0" borderId="10" xfId="0" applyNumberFormat="1" applyFont="1" applyBorder="1"/>
    <xf numFmtId="164" fontId="21" fillId="0" borderId="1" xfId="0" applyNumberFormat="1" applyFont="1" applyBorder="1"/>
    <xf numFmtId="164" fontId="21" fillId="0" borderId="1" xfId="1" applyFont="1" applyBorder="1"/>
    <xf numFmtId="4" fontId="21" fillId="0" borderId="1" xfId="1" applyNumberFormat="1" applyFont="1" applyBorder="1"/>
    <xf numFmtId="4" fontId="21" fillId="0" borderId="1" xfId="0" applyNumberFormat="1" applyFont="1" applyBorder="1"/>
    <xf numFmtId="4" fontId="51" fillId="0" borderId="1" xfId="0" applyNumberFormat="1" applyFont="1" applyBorder="1"/>
    <xf numFmtId="4" fontId="21" fillId="0" borderId="10" xfId="0" applyNumberFormat="1" applyFont="1" applyBorder="1"/>
    <xf numFmtId="4" fontId="21" fillId="0" borderId="11" xfId="0" applyNumberFormat="1" applyFont="1" applyBorder="1"/>
    <xf numFmtId="165" fontId="30" fillId="0" borderId="0" xfId="12" applyNumberFormat="1" applyFont="1"/>
    <xf numFmtId="3" fontId="30" fillId="0" borderId="0" xfId="0" applyNumberFormat="1" applyFont="1"/>
    <xf numFmtId="0" fontId="53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21" fillId="5" borderId="0" xfId="0" applyFont="1" applyFill="1" applyAlignment="1">
      <alignment horizontal="center" vertical="center" wrapText="1"/>
    </xf>
    <xf numFmtId="0" fontId="21" fillId="5" borderId="0" xfId="0" applyFont="1" applyFill="1" applyAlignment="1">
      <alignment horizontal="right" vertical="center" wrapText="1"/>
    </xf>
    <xf numFmtId="0" fontId="21" fillId="5" borderId="6" xfId="0" applyFont="1" applyFill="1" applyBorder="1" applyAlignment="1">
      <alignment horizontal="center" wrapText="1"/>
    </xf>
    <xf numFmtId="0" fontId="21" fillId="5" borderId="6" xfId="0" applyFont="1" applyFill="1" applyBorder="1"/>
    <xf numFmtId="0" fontId="21" fillId="5" borderId="7" xfId="0" applyFont="1" applyFill="1" applyBorder="1"/>
    <xf numFmtId="0" fontId="21" fillId="5" borderId="1" xfId="0" applyFont="1" applyFill="1" applyBorder="1"/>
    <xf numFmtId="0" fontId="21" fillId="5" borderId="10" xfId="0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/>
    </xf>
    <xf numFmtId="0" fontId="21" fillId="5" borderId="10" xfId="0" applyFont="1" applyFill="1" applyBorder="1" applyAlignment="1">
      <alignment horizontal="right"/>
    </xf>
    <xf numFmtId="164" fontId="21" fillId="0" borderId="14" xfId="1" applyFont="1" applyBorder="1"/>
    <xf numFmtId="164" fontId="21" fillId="0" borderId="6" xfId="0" applyNumberFormat="1" applyFont="1" applyBorder="1" applyAlignment="1">
      <alignment horizontal="right"/>
    </xf>
    <xf numFmtId="164" fontId="21" fillId="0" borderId="0" xfId="0" applyNumberFormat="1" applyFont="1" applyAlignment="1">
      <alignment horizontal="right"/>
    </xf>
    <xf numFmtId="164" fontId="21" fillId="0" borderId="6" xfId="1" applyFont="1" applyBorder="1" applyAlignment="1">
      <alignment horizontal="right"/>
    </xf>
    <xf numFmtId="164" fontId="21" fillId="0" borderId="7" xfId="1" applyFont="1" applyBorder="1" applyAlignment="1">
      <alignment horizontal="right"/>
    </xf>
    <xf numFmtId="4" fontId="21" fillId="0" borderId="7" xfId="1" applyNumberFormat="1" applyFont="1" applyBorder="1" applyAlignment="1">
      <alignment horizontal="right"/>
    </xf>
    <xf numFmtId="164" fontId="21" fillId="0" borderId="13" xfId="0" applyNumberFormat="1" applyFont="1" applyBorder="1" applyAlignment="1">
      <alignment horizontal="right"/>
    </xf>
    <xf numFmtId="164" fontId="21" fillId="0" borderId="13" xfId="1" applyFont="1" applyBorder="1" applyAlignment="1">
      <alignment horizontal="right"/>
    </xf>
    <xf numFmtId="4" fontId="21" fillId="0" borderId="0" xfId="1" applyNumberFormat="1" applyFont="1" applyBorder="1" applyAlignment="1">
      <alignment horizontal="right"/>
    </xf>
    <xf numFmtId="4" fontId="51" fillId="0" borderId="0" xfId="1" applyNumberFormat="1" applyFont="1" applyBorder="1"/>
    <xf numFmtId="4" fontId="21" fillId="0" borderId="13" xfId="1" applyNumberFormat="1" applyFont="1" applyBorder="1"/>
    <xf numFmtId="4" fontId="21" fillId="0" borderId="12" xfId="1" applyNumberFormat="1" applyFont="1" applyBorder="1"/>
    <xf numFmtId="164" fontId="30" fillId="0" borderId="14" xfId="1" applyFont="1" applyBorder="1"/>
    <xf numFmtId="164" fontId="30" fillId="0" borderId="13" xfId="0" applyNumberFormat="1" applyFont="1" applyBorder="1" applyAlignment="1">
      <alignment horizontal="right"/>
    </xf>
    <xf numFmtId="164" fontId="30" fillId="0" borderId="0" xfId="0" applyNumberFormat="1" applyFont="1" applyAlignment="1">
      <alignment horizontal="right"/>
    </xf>
    <xf numFmtId="169" fontId="30" fillId="0" borderId="0" xfId="0" applyNumberFormat="1" applyFont="1" applyAlignment="1">
      <alignment horizontal="right"/>
    </xf>
    <xf numFmtId="4" fontId="30" fillId="0" borderId="0" xfId="0" applyNumberFormat="1" applyFont="1" applyAlignment="1">
      <alignment horizontal="right"/>
    </xf>
    <xf numFmtId="4" fontId="50" fillId="0" borderId="0" xfId="1" applyNumberFormat="1" applyFont="1" applyBorder="1"/>
    <xf numFmtId="4" fontId="30" fillId="0" borderId="13" xfId="1" applyNumberFormat="1" applyFont="1" applyBorder="1"/>
    <xf numFmtId="4" fontId="30" fillId="0" borderId="12" xfId="1" applyNumberFormat="1" applyFont="1" applyBorder="1"/>
    <xf numFmtId="171" fontId="52" fillId="0" borderId="0" xfId="11" applyNumberFormat="1" applyFont="1" applyFill="1" applyAlignment="1">
      <alignment horizontal="right"/>
    </xf>
    <xf numFmtId="171" fontId="48" fillId="6" borderId="0" xfId="1" applyNumberFormat="1" applyFont="1" applyFill="1" applyBorder="1" applyAlignment="1">
      <alignment horizontal="right"/>
    </xf>
    <xf numFmtId="0" fontId="54" fillId="0" borderId="0" xfId="0" applyFont="1"/>
    <xf numFmtId="171" fontId="54" fillId="0" borderId="0" xfId="0" applyNumberFormat="1" applyFont="1"/>
    <xf numFmtId="169" fontId="21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right"/>
    </xf>
    <xf numFmtId="164" fontId="21" fillId="0" borderId="9" xfId="1" applyFont="1" applyBorder="1"/>
    <xf numFmtId="164" fontId="21" fillId="0" borderId="10" xfId="0" applyNumberFormat="1" applyFont="1" applyBorder="1" applyAlignment="1">
      <alignment horizontal="right"/>
    </xf>
    <xf numFmtId="164" fontId="21" fillId="0" borderId="1" xfId="0" applyNumberFormat="1" applyFont="1" applyBorder="1" applyAlignment="1">
      <alignment horizontal="right"/>
    </xf>
    <xf numFmtId="164" fontId="21" fillId="0" borderId="1" xfId="1" applyFont="1" applyBorder="1" applyAlignment="1">
      <alignment horizontal="right"/>
    </xf>
    <xf numFmtId="164" fontId="21" fillId="0" borderId="10" xfId="1" applyFont="1" applyBorder="1" applyAlignment="1">
      <alignment horizontal="right"/>
    </xf>
    <xf numFmtId="4" fontId="21" fillId="0" borderId="1" xfId="1" applyNumberFormat="1" applyFont="1" applyBorder="1" applyAlignment="1">
      <alignment horizontal="right"/>
    </xf>
    <xf numFmtId="4" fontId="51" fillId="0" borderId="10" xfId="1" applyNumberFormat="1" applyFont="1" applyBorder="1"/>
    <xf numFmtId="4" fontId="21" fillId="0" borderId="11" xfId="1" applyNumberFormat="1" applyFont="1" applyBorder="1"/>
    <xf numFmtId="4" fontId="21" fillId="0" borderId="10" xfId="1" applyNumberFormat="1" applyFont="1" applyBorder="1"/>
    <xf numFmtId="171" fontId="13" fillId="0" borderId="0" xfId="0" applyNumberFormat="1" applyFont="1"/>
    <xf numFmtId="164" fontId="13" fillId="0" borderId="0" xfId="1" applyFont="1"/>
    <xf numFmtId="4" fontId="13" fillId="0" borderId="0" xfId="1" applyNumberFormat="1" applyFont="1"/>
    <xf numFmtId="0" fontId="29" fillId="0" borderId="0" xfId="0" applyFont="1" applyAlignment="1">
      <alignment horizontal="left" vertical="center"/>
    </xf>
    <xf numFmtId="0" fontId="45" fillId="0" borderId="0" xfId="0" applyFont="1" applyAlignment="1">
      <alignment horizontal="left"/>
    </xf>
    <xf numFmtId="0" fontId="42" fillId="0" borderId="0" xfId="0" applyFont="1"/>
    <xf numFmtId="0" fontId="49" fillId="0" borderId="0" xfId="0" applyFont="1"/>
    <xf numFmtId="0" fontId="45" fillId="7" borderId="7" xfId="0" applyFont="1" applyFill="1" applyBorder="1" applyAlignment="1">
      <alignment horizontal="center" vertical="center" wrapText="1"/>
    </xf>
    <xf numFmtId="0" fontId="45" fillId="7" borderId="7" xfId="0" applyFont="1" applyFill="1" applyBorder="1" applyAlignment="1">
      <alignment horizontal="right" vertical="center" wrapText="1"/>
    </xf>
    <xf numFmtId="0" fontId="45" fillId="7" borderId="2" xfId="0" applyFont="1" applyFill="1" applyBorder="1" applyAlignment="1">
      <alignment horizontal="center" wrapText="1"/>
    </xf>
    <xf numFmtId="0" fontId="45" fillId="7" borderId="7" xfId="0" applyFont="1" applyFill="1" applyBorder="1" applyAlignment="1">
      <alignment horizontal="center" wrapText="1"/>
    </xf>
    <xf numFmtId="0" fontId="45" fillId="7" borderId="6" xfId="0" applyFont="1" applyFill="1" applyBorder="1" applyAlignment="1">
      <alignment horizontal="center" wrapText="1"/>
    </xf>
    <xf numFmtId="0" fontId="45" fillId="7" borderId="1" xfId="0" applyFont="1" applyFill="1" applyBorder="1"/>
    <xf numFmtId="0" fontId="45" fillId="7" borderId="1" xfId="0" applyFont="1" applyFill="1" applyBorder="1" applyAlignment="1">
      <alignment horizontal="right" vertical="center" wrapText="1"/>
    </xf>
    <xf numFmtId="0" fontId="45" fillId="7" borderId="9" xfId="0" applyFont="1" applyFill="1" applyBorder="1" applyAlignment="1">
      <alignment horizontal="center" wrapText="1"/>
    </xf>
    <xf numFmtId="0" fontId="45" fillId="7" borderId="1" xfId="0" applyFont="1" applyFill="1" applyBorder="1" applyAlignment="1">
      <alignment horizontal="center" vertical="center" wrapText="1"/>
    </xf>
    <xf numFmtId="0" fontId="45" fillId="7" borderId="10" xfId="0" applyFont="1" applyFill="1" applyBorder="1" applyAlignment="1">
      <alignment horizontal="center" wrapText="1"/>
    </xf>
    <xf numFmtId="0" fontId="45" fillId="7" borderId="10" xfId="0" applyFont="1" applyFill="1" applyBorder="1" applyAlignment="1">
      <alignment horizontal="right"/>
    </xf>
    <xf numFmtId="0" fontId="45" fillId="7" borderId="1" xfId="0" applyFont="1" applyFill="1" applyBorder="1" applyAlignment="1">
      <alignment horizontal="right"/>
    </xf>
    <xf numFmtId="0" fontId="45" fillId="7" borderId="4" xfId="0" applyFont="1" applyFill="1" applyBorder="1" applyAlignment="1">
      <alignment horizontal="right"/>
    </xf>
    <xf numFmtId="0" fontId="45" fillId="7" borderId="11" xfId="0" applyFont="1" applyFill="1" applyBorder="1" applyAlignment="1">
      <alignment horizontal="center"/>
    </xf>
    <xf numFmtId="0" fontId="45" fillId="7" borderId="5" xfId="0" applyFont="1" applyFill="1" applyBorder="1" applyAlignment="1">
      <alignment horizontal="right"/>
    </xf>
    <xf numFmtId="0" fontId="45" fillId="7" borderId="3" xfId="0" applyFont="1" applyFill="1" applyBorder="1" applyAlignment="1">
      <alignment horizontal="right"/>
    </xf>
    <xf numFmtId="4" fontId="45" fillId="7" borderId="4" xfId="0" applyNumberFormat="1" applyFont="1" applyFill="1" applyBorder="1" applyAlignment="1">
      <alignment horizontal="right"/>
    </xf>
    <xf numFmtId="4" fontId="45" fillId="7" borderId="5" xfId="0" applyNumberFormat="1" applyFont="1" applyFill="1" applyBorder="1" applyAlignment="1">
      <alignment horizontal="right"/>
    </xf>
    <xf numFmtId="4" fontId="45" fillId="7" borderId="3" xfId="0" applyNumberFormat="1" applyFont="1" applyFill="1" applyBorder="1" applyAlignment="1">
      <alignment horizontal="right"/>
    </xf>
    <xf numFmtId="0" fontId="45" fillId="0" borderId="14" xfId="0" applyFont="1" applyBorder="1" applyAlignment="1">
      <alignment horizontal="left"/>
    </xf>
    <xf numFmtId="164" fontId="45" fillId="0" borderId="0" xfId="1" applyFont="1" applyFill="1" applyBorder="1"/>
    <xf numFmtId="164" fontId="45" fillId="0" borderId="14" xfId="1" applyFont="1" applyFill="1" applyBorder="1"/>
    <xf numFmtId="164" fontId="45" fillId="0" borderId="13" xfId="0" applyNumberFormat="1" applyFont="1" applyBorder="1"/>
    <xf numFmtId="164" fontId="45" fillId="0" borderId="13" xfId="1" applyFont="1" applyFill="1" applyBorder="1"/>
    <xf numFmtId="164" fontId="45" fillId="0" borderId="12" xfId="1" applyFont="1" applyFill="1" applyBorder="1"/>
    <xf numFmtId="4" fontId="45" fillId="0" borderId="0" xfId="1" applyNumberFormat="1" applyFont="1" applyFill="1" applyBorder="1"/>
    <xf numFmtId="4" fontId="45" fillId="0" borderId="12" xfId="1" applyNumberFormat="1" applyFont="1" applyFill="1" applyBorder="1"/>
    <xf numFmtId="4" fontId="45" fillId="0" borderId="0" xfId="0" applyNumberFormat="1" applyFont="1"/>
    <xf numFmtId="4" fontId="45" fillId="0" borderId="13" xfId="0" applyNumberFormat="1" applyFont="1" applyBorder="1"/>
    <xf numFmtId="4" fontId="45" fillId="0" borderId="12" xfId="0" applyNumberFormat="1" applyFont="1" applyBorder="1"/>
    <xf numFmtId="4" fontId="45" fillId="0" borderId="0" xfId="0" applyNumberFormat="1" applyFont="1" applyAlignment="1">
      <alignment horizontal="right"/>
    </xf>
    <xf numFmtId="4" fontId="45" fillId="0" borderId="8" xfId="0" applyNumberFormat="1" applyFont="1" applyBorder="1"/>
    <xf numFmtId="0" fontId="42" fillId="0" borderId="14" xfId="0" applyFont="1" applyBorder="1" applyAlignment="1">
      <alignment horizontal="left" indent="1"/>
    </xf>
    <xf numFmtId="164" fontId="42" fillId="0" borderId="0" xfId="1" applyFont="1" applyFill="1" applyBorder="1"/>
    <xf numFmtId="164" fontId="42" fillId="0" borderId="14" xfId="1" applyFont="1" applyFill="1" applyBorder="1"/>
    <xf numFmtId="164" fontId="42" fillId="0" borderId="13" xfId="0" applyNumberFormat="1" applyFont="1" applyBorder="1"/>
    <xf numFmtId="164" fontId="42" fillId="0" borderId="13" xfId="1" applyFont="1" applyFill="1" applyBorder="1"/>
    <xf numFmtId="164" fontId="42" fillId="0" borderId="12" xfId="1" applyFont="1" applyFill="1" applyBorder="1"/>
    <xf numFmtId="4" fontId="42" fillId="0" borderId="12" xfId="1" applyNumberFormat="1" applyFont="1" applyFill="1" applyBorder="1"/>
    <xf numFmtId="4" fontId="42" fillId="0" borderId="0" xfId="0" applyNumberFormat="1" applyFont="1"/>
    <xf numFmtId="4" fontId="42" fillId="0" borderId="13" xfId="0" applyNumberFormat="1" applyFont="1" applyBorder="1"/>
    <xf numFmtId="4" fontId="42" fillId="0" borderId="12" xfId="0" applyNumberFormat="1" applyFont="1" applyBorder="1"/>
    <xf numFmtId="4" fontId="42" fillId="0" borderId="0" xfId="0" applyNumberFormat="1" applyFont="1" applyAlignment="1">
      <alignment horizontal="right"/>
    </xf>
    <xf numFmtId="4" fontId="49" fillId="0" borderId="12" xfId="0" applyNumberFormat="1" applyFont="1" applyBorder="1"/>
    <xf numFmtId="0" fontId="45" fillId="0" borderId="14" xfId="0" applyFont="1" applyBorder="1"/>
    <xf numFmtId="43" fontId="49" fillId="0" borderId="0" xfId="0" applyNumberFormat="1" applyFont="1"/>
    <xf numFmtId="0" fontId="40" fillId="0" borderId="14" xfId="0" applyFont="1" applyBorder="1"/>
    <xf numFmtId="164" fontId="40" fillId="0" borderId="14" xfId="1" applyFont="1" applyFill="1" applyBorder="1"/>
    <xf numFmtId="164" fontId="40" fillId="0" borderId="13" xfId="0" applyNumberFormat="1" applyFont="1" applyBorder="1"/>
    <xf numFmtId="164" fontId="40" fillId="0" borderId="13" xfId="1" applyFont="1" applyFill="1" applyBorder="1"/>
    <xf numFmtId="164" fontId="40" fillId="0" borderId="12" xfId="1" applyFont="1" applyFill="1" applyBorder="1"/>
    <xf numFmtId="4" fontId="40" fillId="0" borderId="12" xfId="1" applyNumberFormat="1" applyFont="1" applyFill="1" applyBorder="1"/>
    <xf numFmtId="4" fontId="40" fillId="0" borderId="0" xfId="0" applyNumberFormat="1" applyFont="1"/>
    <xf numFmtId="4" fontId="40" fillId="0" borderId="13" xfId="0" applyNumberFormat="1" applyFont="1" applyBorder="1"/>
    <xf numFmtId="4" fontId="40" fillId="0" borderId="12" xfId="0" applyNumberFormat="1" applyFont="1" applyBorder="1"/>
    <xf numFmtId="0" fontId="46" fillId="0" borderId="0" xfId="0" applyFont="1"/>
    <xf numFmtId="0" fontId="45" fillId="0" borderId="9" xfId="0" applyFont="1" applyBorder="1"/>
    <xf numFmtId="164" fontId="45" fillId="0" borderId="1" xfId="1" applyFont="1" applyFill="1" applyBorder="1"/>
    <xf numFmtId="164" fontId="45" fillId="0" borderId="9" xfId="1" applyFont="1" applyFill="1" applyBorder="1"/>
    <xf numFmtId="164" fontId="45" fillId="0" borderId="10" xfId="0" applyNumberFormat="1" applyFont="1" applyBorder="1"/>
    <xf numFmtId="164" fontId="45" fillId="0" borderId="10" xfId="1" applyFont="1" applyFill="1" applyBorder="1"/>
    <xf numFmtId="164" fontId="45" fillId="0" borderId="11" xfId="1" applyFont="1" applyFill="1" applyBorder="1"/>
    <xf numFmtId="4" fontId="45" fillId="0" borderId="1" xfId="1" applyNumberFormat="1" applyFont="1" applyFill="1" applyBorder="1"/>
    <xf numFmtId="4" fontId="45" fillId="0" borderId="11" xfId="1" applyNumberFormat="1" applyFont="1" applyFill="1" applyBorder="1"/>
    <xf numFmtId="4" fontId="45" fillId="0" borderId="1" xfId="0" applyNumberFormat="1" applyFont="1" applyBorder="1"/>
    <xf numFmtId="4" fontId="45" fillId="0" borderId="10" xfId="0" applyNumberFormat="1" applyFont="1" applyBorder="1"/>
    <xf numFmtId="4" fontId="45" fillId="0" borderId="11" xfId="0" applyNumberFormat="1" applyFont="1" applyBorder="1"/>
    <xf numFmtId="0" fontId="49" fillId="0" borderId="7" xfId="0" applyFont="1" applyBorder="1"/>
    <xf numFmtId="165" fontId="49" fillId="0" borderId="0" xfId="13" applyNumberFormat="1" applyFont="1"/>
    <xf numFmtId="164" fontId="49" fillId="0" borderId="0" xfId="1" applyFont="1" applyFill="1" applyBorder="1"/>
    <xf numFmtId="164" fontId="55" fillId="0" borderId="7" xfId="1" applyFont="1" applyFill="1" applyBorder="1"/>
    <xf numFmtId="0" fontId="56" fillId="0" borderId="0" xfId="0" applyFont="1"/>
    <xf numFmtId="4" fontId="49" fillId="0" borderId="0" xfId="0" applyNumberFormat="1" applyFont="1"/>
    <xf numFmtId="0" fontId="40" fillId="0" borderId="0" xfId="0" applyFont="1"/>
    <xf numFmtId="0" fontId="57" fillId="0" borderId="0" xfId="0" applyFont="1"/>
    <xf numFmtId="0" fontId="40" fillId="5" borderId="0" xfId="0" applyFont="1" applyFill="1" applyAlignment="1">
      <alignment horizontal="center" vertical="center" wrapText="1"/>
    </xf>
    <xf numFmtId="0" fontId="40" fillId="5" borderId="6" xfId="0" applyFont="1" applyFill="1" applyBorder="1" applyAlignment="1">
      <alignment horizontal="center" wrapText="1"/>
    </xf>
    <xf numFmtId="0" fontId="40" fillId="5" borderId="4" xfId="0" applyFont="1" applyFill="1" applyBorder="1" applyAlignment="1">
      <alignment horizontal="center"/>
    </xf>
    <xf numFmtId="0" fontId="40" fillId="5" borderId="6" xfId="0" applyFont="1" applyFill="1" applyBorder="1" applyAlignment="1">
      <alignment horizontal="right"/>
    </xf>
    <xf numFmtId="0" fontId="40" fillId="5" borderId="7" xfId="0" applyFont="1" applyFill="1" applyBorder="1" applyAlignment="1">
      <alignment horizontal="center"/>
    </xf>
    <xf numFmtId="0" fontId="40" fillId="5" borderId="3" xfId="0" applyFont="1" applyFill="1" applyBorder="1"/>
    <xf numFmtId="0" fontId="40" fillId="5" borderId="4" xfId="0" applyFont="1" applyFill="1" applyBorder="1"/>
    <xf numFmtId="0" fontId="40" fillId="5" borderId="32" xfId="0" applyFont="1" applyFill="1" applyBorder="1"/>
    <xf numFmtId="0" fontId="40" fillId="5" borderId="1" xfId="0" applyFont="1" applyFill="1" applyBorder="1"/>
    <xf numFmtId="0" fontId="40" fillId="5" borderId="1" xfId="0" applyFont="1" applyFill="1" applyBorder="1" applyAlignment="1">
      <alignment horizontal="center" vertical="center" wrapText="1"/>
    </xf>
    <xf numFmtId="0" fontId="40" fillId="5" borderId="10" xfId="0" applyFont="1" applyFill="1" applyBorder="1" applyAlignment="1">
      <alignment horizontal="center" wrapText="1"/>
    </xf>
    <xf numFmtId="0" fontId="40" fillId="5" borderId="10" xfId="0" applyFont="1" applyFill="1" applyBorder="1" applyAlignment="1">
      <alignment horizontal="right"/>
    </xf>
    <xf numFmtId="0" fontId="40" fillId="5" borderId="1" xfId="0" applyFont="1" applyFill="1" applyBorder="1" applyAlignment="1">
      <alignment horizontal="right"/>
    </xf>
    <xf numFmtId="0" fontId="40" fillId="5" borderId="1" xfId="0" applyFont="1" applyFill="1" applyBorder="1" applyAlignment="1">
      <alignment horizontal="center"/>
    </xf>
    <xf numFmtId="0" fontId="40" fillId="5" borderId="4" xfId="0" applyFont="1" applyFill="1" applyBorder="1" applyAlignment="1">
      <alignment horizontal="right"/>
    </xf>
    <xf numFmtId="0" fontId="40" fillId="5" borderId="9" xfId="0" applyFont="1" applyFill="1" applyBorder="1" applyAlignment="1">
      <alignment horizontal="right"/>
    </xf>
    <xf numFmtId="0" fontId="40" fillId="0" borderId="14" xfId="0" applyFont="1" applyBorder="1" applyAlignment="1">
      <alignment horizontal="left"/>
    </xf>
    <xf numFmtId="164" fontId="40" fillId="0" borderId="0" xfId="1" applyFont="1" applyBorder="1"/>
    <xf numFmtId="164" fontId="40" fillId="0" borderId="13" xfId="1" applyFont="1" applyBorder="1"/>
    <xf numFmtId="164" fontId="40" fillId="0" borderId="0" xfId="0" applyNumberFormat="1" applyFont="1"/>
    <xf numFmtId="4" fontId="21" fillId="0" borderId="8" xfId="0" applyNumberFormat="1" applyFont="1" applyBorder="1"/>
    <xf numFmtId="0" fontId="41" fillId="0" borderId="14" xfId="0" applyFont="1" applyBorder="1" applyAlignment="1">
      <alignment horizontal="left" indent="1"/>
    </xf>
    <xf numFmtId="164" fontId="41" fillId="0" borderId="0" xfId="1" applyFont="1" applyBorder="1"/>
    <xf numFmtId="164" fontId="41" fillId="0" borderId="13" xfId="1" applyFont="1" applyBorder="1"/>
    <xf numFmtId="164" fontId="41" fillId="9" borderId="0" xfId="1" applyFont="1" applyFill="1" applyBorder="1"/>
    <xf numFmtId="164" fontId="41" fillId="0" borderId="0" xfId="0" applyNumberFormat="1" applyFont="1"/>
    <xf numFmtId="4" fontId="30" fillId="0" borderId="0" xfId="1" applyNumberFormat="1" applyFont="1" applyFill="1"/>
    <xf numFmtId="0" fontId="58" fillId="0" borderId="0" xfId="0" applyFont="1"/>
    <xf numFmtId="43" fontId="21" fillId="0" borderId="0" xfId="0" applyNumberFormat="1" applyFont="1"/>
    <xf numFmtId="0" fontId="40" fillId="0" borderId="9" xfId="0" applyFont="1" applyBorder="1"/>
    <xf numFmtId="164" fontId="40" fillId="0" borderId="1" xfId="1" applyFont="1" applyBorder="1"/>
    <xf numFmtId="164" fontId="40" fillId="0" borderId="10" xfId="1" applyFont="1" applyBorder="1"/>
    <xf numFmtId="164" fontId="40" fillId="0" borderId="1" xfId="0" applyNumberFormat="1" applyFont="1" applyBorder="1"/>
    <xf numFmtId="164" fontId="21" fillId="0" borderId="10" xfId="1" applyFont="1" applyBorder="1"/>
    <xf numFmtId="4" fontId="59" fillId="0" borderId="1" xfId="0" applyNumberFormat="1" applyFont="1" applyBorder="1"/>
    <xf numFmtId="4" fontId="59" fillId="0" borderId="11" xfId="0" applyNumberFormat="1" applyFont="1" applyBorder="1"/>
    <xf numFmtId="4" fontId="59" fillId="0" borderId="10" xfId="0" applyNumberFormat="1" applyFont="1" applyBorder="1"/>
    <xf numFmtId="0" fontId="0" fillId="0" borderId="7" xfId="0" applyBorder="1"/>
    <xf numFmtId="0" fontId="60" fillId="0" borderId="0" xfId="0" applyFont="1"/>
    <xf numFmtId="0" fontId="13" fillId="0" borderId="7" xfId="0" applyFont="1" applyBorder="1"/>
    <xf numFmtId="0" fontId="61" fillId="0" borderId="0" xfId="0" applyFont="1"/>
    <xf numFmtId="0" fontId="62" fillId="0" borderId="0" xfId="0" applyFont="1"/>
    <xf numFmtId="165" fontId="63" fillId="0" borderId="0" xfId="14" applyNumberFormat="1" applyFont="1"/>
    <xf numFmtId="165" fontId="63" fillId="0" borderId="0" xfId="15" applyNumberFormat="1" applyFont="1"/>
    <xf numFmtId="164" fontId="0" fillId="0" borderId="0" xfId="0" applyNumberFormat="1"/>
    <xf numFmtId="4" fontId="13" fillId="0" borderId="0" xfId="0" applyNumberFormat="1" applyFont="1"/>
    <xf numFmtId="0" fontId="21" fillId="0" borderId="0" xfId="4" applyFont="1" applyAlignment="1">
      <alignment wrapText="1"/>
    </xf>
    <xf numFmtId="0" fontId="34" fillId="5" borderId="2" xfId="4" applyFont="1" applyFill="1" applyBorder="1" applyAlignment="1">
      <alignment horizontal="left"/>
    </xf>
    <xf numFmtId="0" fontId="34" fillId="5" borderId="9" xfId="4" applyFont="1" applyFill="1" applyBorder="1" applyAlignment="1">
      <alignment horizontal="left"/>
    </xf>
    <xf numFmtId="0" fontId="34" fillId="5" borderId="1" xfId="4" applyFont="1" applyFill="1" applyBorder="1" applyAlignment="1">
      <alignment horizontal="right"/>
    </xf>
    <xf numFmtId="0" fontId="34" fillId="5" borderId="4" xfId="4" applyFont="1" applyFill="1" applyBorder="1" applyAlignment="1">
      <alignment horizontal="right"/>
    </xf>
    <xf numFmtId="0" fontId="34" fillId="5" borderId="5" xfId="4" applyFont="1" applyFill="1" applyBorder="1" applyAlignment="1">
      <alignment horizontal="right"/>
    </xf>
    <xf numFmtId="0" fontId="34" fillId="5" borderId="3" xfId="4" applyFont="1" applyFill="1" applyBorder="1" applyAlignment="1">
      <alignment horizontal="right"/>
    </xf>
    <xf numFmtId="0" fontId="34" fillId="5" borderId="10" xfId="4" applyFont="1" applyFill="1" applyBorder="1" applyAlignment="1">
      <alignment horizontal="right"/>
    </xf>
    <xf numFmtId="0" fontId="26" fillId="0" borderId="2" xfId="4" applyFont="1" applyBorder="1"/>
    <xf numFmtId="4" fontId="26" fillId="0" borderId="0" xfId="1" applyNumberFormat="1" applyFont="1" applyBorder="1"/>
    <xf numFmtId="4" fontId="26" fillId="0" borderId="0" xfId="1" applyNumberFormat="1" applyFont="1"/>
    <xf numFmtId="4" fontId="26" fillId="0" borderId="6" xfId="4" applyNumberFormat="1" applyFont="1" applyBorder="1"/>
    <xf numFmtId="4" fontId="26" fillId="0" borderId="7" xfId="4" applyNumberFormat="1" applyFont="1" applyBorder="1"/>
    <xf numFmtId="4" fontId="26" fillId="0" borderId="8" xfId="4" applyNumberFormat="1" applyFont="1" applyBorder="1"/>
    <xf numFmtId="4" fontId="26" fillId="0" borderId="0" xfId="4" applyNumberFormat="1" applyFont="1"/>
    <xf numFmtId="4" fontId="38" fillId="0" borderId="13" xfId="4" applyNumberFormat="1" applyFont="1" applyBorder="1"/>
    <xf numFmtId="4" fontId="38" fillId="0" borderId="0" xfId="4" applyNumberFormat="1" applyFont="1"/>
    <xf numFmtId="4" fontId="38" fillId="0" borderId="12" xfId="4" applyNumberFormat="1" applyFont="1" applyBorder="1"/>
    <xf numFmtId="4" fontId="26" fillId="0" borderId="12" xfId="4" applyNumberFormat="1" applyFont="1" applyBorder="1"/>
    <xf numFmtId="4" fontId="26" fillId="0" borderId="13" xfId="4" applyNumberFormat="1" applyFont="1" applyBorder="1"/>
    <xf numFmtId="0" fontId="26" fillId="0" borderId="14" xfId="4" applyFont="1" applyBorder="1"/>
    <xf numFmtId="0" fontId="34" fillId="0" borderId="14" xfId="4" applyFont="1" applyBorder="1"/>
    <xf numFmtId="4" fontId="34" fillId="0" borderId="0" xfId="1" applyNumberFormat="1" applyFont="1" applyBorder="1"/>
    <xf numFmtId="4" fontId="34" fillId="0" borderId="0" xfId="1" applyNumberFormat="1" applyFont="1"/>
    <xf numFmtId="4" fontId="34" fillId="0" borderId="13" xfId="4" applyNumberFormat="1" applyFont="1" applyBorder="1"/>
    <xf numFmtId="4" fontId="34" fillId="0" borderId="0" xfId="4" applyNumberFormat="1" applyFont="1"/>
    <xf numFmtId="4" fontId="34" fillId="0" borderId="12" xfId="4" applyNumberFormat="1" applyFont="1" applyBorder="1"/>
    <xf numFmtId="4" fontId="64" fillId="0" borderId="13" xfId="4" applyNumberFormat="1" applyFont="1" applyBorder="1"/>
    <xf numFmtId="4" fontId="64" fillId="0" borderId="0" xfId="4" applyNumberFormat="1" applyFont="1"/>
    <xf numFmtId="4" fontId="64" fillId="0" borderId="12" xfId="4" applyNumberFormat="1" applyFont="1" applyBorder="1"/>
    <xf numFmtId="0" fontId="21" fillId="0" borderId="0" xfId="4" applyFont="1"/>
    <xf numFmtId="0" fontId="34" fillId="0" borderId="9" xfId="4" applyFont="1" applyBorder="1"/>
    <xf numFmtId="4" fontId="34" fillId="0" borderId="1" xfId="1" applyNumberFormat="1" applyFont="1" applyBorder="1"/>
    <xf numFmtId="4" fontId="34" fillId="0" borderId="10" xfId="4" applyNumberFormat="1" applyFont="1" applyBorder="1"/>
    <xf numFmtId="4" fontId="34" fillId="0" borderId="1" xfId="4" applyNumberFormat="1" applyFont="1" applyBorder="1"/>
    <xf numFmtId="4" fontId="34" fillId="0" borderId="11" xfId="4" applyNumberFormat="1" applyFont="1" applyBorder="1"/>
    <xf numFmtId="4" fontId="64" fillId="0" borderId="10" xfId="4" applyNumberFormat="1" applyFont="1" applyBorder="1"/>
    <xf numFmtId="4" fontId="64" fillId="0" borderId="1" xfId="4" applyNumberFormat="1" applyFont="1" applyBorder="1"/>
    <xf numFmtId="4" fontId="64" fillId="0" borderId="11" xfId="4" applyNumberFormat="1" applyFont="1" applyBorder="1"/>
    <xf numFmtId="0" fontId="32" fillId="0" borderId="0" xfId="4" applyFont="1"/>
    <xf numFmtId="164" fontId="30" fillId="0" borderId="0" xfId="1" applyFont="1"/>
    <xf numFmtId="164" fontId="30" fillId="0" borderId="7" xfId="1" applyFont="1" applyBorder="1"/>
    <xf numFmtId="0" fontId="21" fillId="0" borderId="14" xfId="0" applyFont="1" applyBorder="1" applyAlignment="1">
      <alignment horizontal="left"/>
    </xf>
    <xf numFmtId="168" fontId="30" fillId="0" borderId="0" xfId="1" applyNumberFormat="1" applyFont="1" applyBorder="1"/>
    <xf numFmtId="168" fontId="21" fillId="0" borderId="0" xfId="1" applyNumberFormat="1" applyFont="1" applyBorder="1"/>
    <xf numFmtId="168" fontId="21" fillId="0" borderId="13" xfId="1" applyNumberFormat="1" applyFont="1" applyBorder="1" applyAlignment="1">
      <alignment horizontal="right"/>
    </xf>
    <xf numFmtId="168" fontId="21" fillId="0" borderId="0" xfId="1" applyNumberFormat="1" applyFont="1" applyBorder="1" applyAlignment="1">
      <alignment horizontal="right"/>
    </xf>
    <xf numFmtId="168" fontId="21" fillId="0" borderId="0" xfId="1" applyNumberFormat="1" applyFont="1" applyFill="1" applyBorder="1" applyAlignment="1">
      <alignment horizontal="right"/>
    </xf>
    <xf numFmtId="4" fontId="21" fillId="6" borderId="0" xfId="1" applyNumberFormat="1" applyFont="1" applyFill="1" applyBorder="1"/>
    <xf numFmtId="0" fontId="30" fillId="0" borderId="14" xfId="0" applyFont="1" applyBorder="1"/>
    <xf numFmtId="4" fontId="30" fillId="6" borderId="0" xfId="1" applyNumberFormat="1" applyFont="1" applyFill="1" applyBorder="1"/>
    <xf numFmtId="4" fontId="21" fillId="0" borderId="0" xfId="1" applyNumberFormat="1" applyFont="1" applyFill="1" applyBorder="1"/>
    <xf numFmtId="4" fontId="21" fillId="0" borderId="12" xfId="1" applyNumberFormat="1" applyFont="1" applyFill="1" applyBorder="1"/>
    <xf numFmtId="4" fontId="21" fillId="0" borderId="13" xfId="1" applyNumberFormat="1" applyFont="1" applyFill="1" applyBorder="1"/>
    <xf numFmtId="4" fontId="30" fillId="0" borderId="0" xfId="1" applyNumberFormat="1" applyFont="1" applyFill="1" applyBorder="1"/>
    <xf numFmtId="4" fontId="30" fillId="0" borderId="12" xfId="1" applyNumberFormat="1" applyFont="1" applyFill="1" applyBorder="1"/>
    <xf numFmtId="4" fontId="30" fillId="0" borderId="13" xfId="1" applyNumberFormat="1" applyFont="1" applyFill="1" applyBorder="1"/>
    <xf numFmtId="0" fontId="21" fillId="0" borderId="9" xfId="0" applyFont="1" applyBorder="1" applyAlignment="1">
      <alignment horizontal="left"/>
    </xf>
    <xf numFmtId="168" fontId="21" fillId="0" borderId="1" xfId="1" applyNumberFormat="1" applyFont="1" applyBorder="1"/>
    <xf numFmtId="168" fontId="21" fillId="0" borderId="10" xfId="1" applyNumberFormat="1" applyFont="1" applyBorder="1" applyAlignment="1">
      <alignment horizontal="right"/>
    </xf>
    <xf numFmtId="168" fontId="21" fillId="0" borderId="1" xfId="1" applyNumberFormat="1" applyFont="1" applyBorder="1" applyAlignment="1">
      <alignment horizontal="right"/>
    </xf>
    <xf numFmtId="168" fontId="65" fillId="0" borderId="1" xfId="1" applyNumberFormat="1" applyFont="1" applyBorder="1" applyAlignment="1">
      <alignment horizontal="right"/>
    </xf>
    <xf numFmtId="166" fontId="21" fillId="0" borderId="1" xfId="1" applyNumberFormat="1" applyFont="1" applyBorder="1" applyAlignment="1">
      <alignment horizontal="right"/>
    </xf>
    <xf numFmtId="2" fontId="21" fillId="0" borderId="1" xfId="1" applyNumberFormat="1" applyFont="1" applyBorder="1" applyAlignment="1">
      <alignment horizontal="right"/>
    </xf>
    <xf numFmtId="4" fontId="21" fillId="6" borderId="1" xfId="0" applyNumberFormat="1" applyFont="1" applyFill="1" applyBorder="1"/>
    <xf numFmtId="0" fontId="66" fillId="0" borderId="0" xfId="0" applyFont="1"/>
    <xf numFmtId="0" fontId="30" fillId="0" borderId="0" xfId="0" applyFont="1" applyAlignment="1">
      <alignment horizontal="right"/>
    </xf>
    <xf numFmtId="0" fontId="30" fillId="6" borderId="0" xfId="0" applyFont="1" applyFill="1"/>
    <xf numFmtId="0" fontId="32" fillId="0" borderId="0" xfId="0" applyFont="1"/>
    <xf numFmtId="2" fontId="30" fillId="0" borderId="0" xfId="0" applyNumberFormat="1" applyFont="1"/>
    <xf numFmtId="43" fontId="30" fillId="0" borderId="0" xfId="0" applyNumberFormat="1" applyFont="1"/>
    <xf numFmtId="0" fontId="12" fillId="5" borderId="1" xfId="0" applyFont="1" applyFill="1" applyBorder="1" applyAlignment="1">
      <alignment horizontal="right"/>
    </xf>
    <xf numFmtId="0" fontId="12" fillId="5" borderId="11" xfId="0" applyFont="1" applyFill="1" applyBorder="1" applyAlignment="1">
      <alignment horizontal="right"/>
    </xf>
    <xf numFmtId="17" fontId="60" fillId="0" borderId="14" xfId="0" applyNumberFormat="1" applyFont="1" applyBorder="1" applyAlignment="1">
      <alignment horizontal="left" indent="1"/>
    </xf>
    <xf numFmtId="0" fontId="60" fillId="0" borderId="6" xfId="0" applyFont="1" applyBorder="1" applyAlignment="1">
      <alignment horizontal="center"/>
    </xf>
    <xf numFmtId="174" fontId="60" fillId="0" borderId="0" xfId="1" applyNumberFormat="1" applyFont="1" applyBorder="1"/>
    <xf numFmtId="168" fontId="60" fillId="0" borderId="0" xfId="1" applyNumberFormat="1" applyFont="1" applyBorder="1"/>
    <xf numFmtId="168" fontId="60" fillId="0" borderId="12" xfId="1" applyNumberFormat="1" applyFont="1" applyBorder="1"/>
    <xf numFmtId="0" fontId="60" fillId="0" borderId="13" xfId="0" applyFont="1" applyBorder="1" applyAlignment="1">
      <alignment horizontal="center"/>
    </xf>
    <xf numFmtId="17" fontId="60" fillId="0" borderId="2" xfId="0" applyNumberFormat="1" applyFont="1" applyBorder="1" applyAlignment="1">
      <alignment horizontal="left" indent="1"/>
    </xf>
    <xf numFmtId="174" fontId="60" fillId="0" borderId="7" xfId="1" applyNumberFormat="1" applyFont="1" applyBorder="1"/>
    <xf numFmtId="168" fontId="60" fillId="0" borderId="7" xfId="1" applyNumberFormat="1" applyFont="1" applyBorder="1"/>
    <xf numFmtId="168" fontId="60" fillId="0" borderId="8" xfId="1" applyNumberFormat="1" applyFont="1" applyBorder="1"/>
    <xf numFmtId="17" fontId="60" fillId="0" borderId="9" xfId="0" applyNumberFormat="1" applyFont="1" applyBorder="1" applyAlignment="1">
      <alignment horizontal="left" indent="1"/>
    </xf>
    <xf numFmtId="0" fontId="60" fillId="0" borderId="10" xfId="0" applyFont="1" applyBorder="1" applyAlignment="1">
      <alignment horizontal="center"/>
    </xf>
    <xf numFmtId="174" fontId="60" fillId="0" borderId="1" xfId="1" applyNumberFormat="1" applyFont="1" applyBorder="1"/>
    <xf numFmtId="168" fontId="60" fillId="0" borderId="1" xfId="1" applyNumberFormat="1" applyFont="1" applyBorder="1"/>
    <xf numFmtId="168" fontId="60" fillId="0" borderId="11" xfId="1" applyNumberFormat="1" applyFont="1" applyBorder="1"/>
    <xf numFmtId="17" fontId="60" fillId="10" borderId="14" xfId="0" applyNumberFormat="1" applyFont="1" applyFill="1" applyBorder="1" applyAlignment="1">
      <alignment horizontal="left" indent="1"/>
    </xf>
    <xf numFmtId="0" fontId="60" fillId="10" borderId="10" xfId="0" applyFont="1" applyFill="1" applyBorder="1" applyAlignment="1">
      <alignment horizontal="center"/>
    </xf>
    <xf numFmtId="174" fontId="60" fillId="10" borderId="0" xfId="1" applyNumberFormat="1" applyFont="1" applyFill="1" applyBorder="1"/>
    <xf numFmtId="168" fontId="60" fillId="10" borderId="0" xfId="1" applyNumberFormat="1" applyFont="1" applyFill="1" applyBorder="1"/>
    <xf numFmtId="168" fontId="60" fillId="10" borderId="12" xfId="1" applyNumberFormat="1" applyFont="1" applyFill="1" applyBorder="1"/>
    <xf numFmtId="0" fontId="60" fillId="10" borderId="0" xfId="0" applyFont="1" applyFill="1"/>
    <xf numFmtId="17" fontId="60" fillId="0" borderId="2" xfId="0" applyNumberFormat="1" applyFont="1" applyBorder="1" applyAlignment="1">
      <alignment horizontal="left"/>
    </xf>
    <xf numFmtId="0" fontId="60" fillId="0" borderId="7" xfId="0" applyFont="1" applyBorder="1" applyAlignment="1">
      <alignment horizontal="center"/>
    </xf>
    <xf numFmtId="17" fontId="60" fillId="0" borderId="14" xfId="0" applyNumberFormat="1" applyFont="1" applyBorder="1" applyAlignment="1">
      <alignment horizontal="left"/>
    </xf>
    <xf numFmtId="0" fontId="60" fillId="0" borderId="0" xfId="0" applyFont="1" applyAlignment="1">
      <alignment horizontal="center"/>
    </xf>
    <xf numFmtId="17" fontId="60" fillId="0" borderId="9" xfId="0" applyNumberFormat="1" applyFont="1" applyBorder="1" applyAlignment="1">
      <alignment horizontal="left"/>
    </xf>
    <xf numFmtId="0" fontId="60" fillId="0" borderId="1" xfId="0" applyFont="1" applyBorder="1" applyAlignment="1">
      <alignment horizontal="center"/>
    </xf>
    <xf numFmtId="168" fontId="60" fillId="0" borderId="0" xfId="0" applyNumberFormat="1" applyFont="1"/>
    <xf numFmtId="168" fontId="60" fillId="0" borderId="12" xfId="0" applyNumberFormat="1" applyFont="1" applyBorder="1"/>
    <xf numFmtId="168" fontId="60" fillId="0" borderId="1" xfId="0" applyNumberFormat="1" applyFont="1" applyBorder="1"/>
    <xf numFmtId="168" fontId="60" fillId="0" borderId="11" xfId="0" applyNumberFormat="1" applyFont="1" applyBorder="1"/>
    <xf numFmtId="164" fontId="60" fillId="0" borderId="0" xfId="1" applyFont="1" applyBorder="1" applyAlignment="1">
      <alignment horizontal="right"/>
    </xf>
    <xf numFmtId="164" fontId="60" fillId="0" borderId="12" xfId="1" applyFont="1" applyBorder="1"/>
    <xf numFmtId="164" fontId="60" fillId="0" borderId="0" xfId="1" applyFont="1" applyBorder="1"/>
    <xf numFmtId="174" fontId="60" fillId="0" borderId="0" xfId="0" applyNumberFormat="1" applyFont="1"/>
    <xf numFmtId="4" fontId="60" fillId="0" borderId="0" xfId="1" applyNumberFormat="1" applyFont="1" applyBorder="1" applyAlignment="1">
      <alignment horizontal="right"/>
    </xf>
    <xf numFmtId="4" fontId="60" fillId="0" borderId="12" xfId="1" applyNumberFormat="1" applyFont="1" applyBorder="1" applyAlignment="1">
      <alignment horizontal="right"/>
    </xf>
    <xf numFmtId="164" fontId="60" fillId="0" borderId="0" xfId="0" applyNumberFormat="1" applyFont="1"/>
    <xf numFmtId="4" fontId="60" fillId="0" borderId="7" xfId="1" applyNumberFormat="1" applyFont="1" applyBorder="1" applyAlignment="1">
      <alignment horizontal="right"/>
    </xf>
    <xf numFmtId="4" fontId="60" fillId="0" borderId="8" xfId="1" applyNumberFormat="1" applyFont="1" applyBorder="1" applyAlignment="1">
      <alignment horizontal="right"/>
    </xf>
    <xf numFmtId="174" fontId="60" fillId="0" borderId="0" xfId="1" applyNumberFormat="1" applyFont="1" applyFill="1" applyBorder="1"/>
    <xf numFmtId="174" fontId="60" fillId="0" borderId="1" xfId="1" applyNumberFormat="1" applyFont="1" applyFill="1" applyBorder="1"/>
    <xf numFmtId="4" fontId="60" fillId="0" borderId="1" xfId="1" applyNumberFormat="1" applyFont="1" applyBorder="1" applyAlignment="1">
      <alignment horizontal="right"/>
    </xf>
    <xf numFmtId="4" fontId="60" fillId="0" borderId="11" xfId="1" applyNumberFormat="1" applyFont="1" applyBorder="1" applyAlignment="1">
      <alignment horizontal="right"/>
    </xf>
    <xf numFmtId="164" fontId="60" fillId="0" borderId="0" xfId="1" applyFont="1"/>
    <xf numFmtId="174" fontId="60" fillId="0" borderId="7" xfId="1" applyNumberFormat="1" applyFont="1" applyFill="1" applyBorder="1"/>
    <xf numFmtId="4" fontId="60" fillId="0" borderId="0" xfId="0" applyNumberFormat="1" applyFont="1" applyAlignment="1">
      <alignment horizontal="right"/>
    </xf>
    <xf numFmtId="4" fontId="60" fillId="0" borderId="12" xfId="0" applyNumberFormat="1" applyFont="1" applyBorder="1" applyAlignment="1">
      <alignment horizontal="right"/>
    </xf>
    <xf numFmtId="4" fontId="60" fillId="0" borderId="1" xfId="0" applyNumberFormat="1" applyFont="1" applyBorder="1" applyAlignment="1">
      <alignment horizontal="right"/>
    </xf>
    <xf numFmtId="4" fontId="60" fillId="0" borderId="11" xfId="0" applyNumberFormat="1" applyFont="1" applyBorder="1" applyAlignment="1">
      <alignment horizontal="right"/>
    </xf>
    <xf numFmtId="0" fontId="60" fillId="6" borderId="0" xfId="0" applyFont="1" applyFill="1" applyAlignment="1">
      <alignment horizontal="center"/>
    </xf>
    <xf numFmtId="174" fontId="60" fillId="6" borderId="0" xfId="1" applyNumberFormat="1" applyFont="1" applyFill="1" applyBorder="1" applyAlignment="1">
      <alignment horizontal="center"/>
    </xf>
    <xf numFmtId="4" fontId="60" fillId="6" borderId="0" xfId="0" applyNumberFormat="1" applyFont="1" applyFill="1" applyAlignment="1">
      <alignment horizontal="right"/>
    </xf>
    <xf numFmtId="174" fontId="60" fillId="6" borderId="0" xfId="0" applyNumberFormat="1" applyFont="1" applyFill="1" applyAlignment="1">
      <alignment horizontal="center"/>
    </xf>
    <xf numFmtId="4" fontId="60" fillId="6" borderId="12" xfId="0" applyNumberFormat="1" applyFont="1" applyFill="1" applyBorder="1" applyAlignment="1">
      <alignment horizontal="right"/>
    </xf>
    <xf numFmtId="0" fontId="60" fillId="0" borderId="0" xfId="1" applyNumberFormat="1" applyFont="1" applyBorder="1"/>
    <xf numFmtId="4" fontId="60" fillId="0" borderId="0" xfId="0" applyNumberFormat="1" applyFont="1"/>
    <xf numFmtId="174" fontId="60" fillId="0" borderId="1" xfId="0" applyNumberFormat="1" applyFont="1" applyBorder="1"/>
    <xf numFmtId="4" fontId="60" fillId="0" borderId="1" xfId="0" applyNumberFormat="1" applyFont="1" applyBorder="1"/>
    <xf numFmtId="174" fontId="60" fillId="0" borderId="7" xfId="0" applyNumberFormat="1" applyFont="1" applyBorder="1"/>
    <xf numFmtId="4" fontId="60" fillId="0" borderId="7" xfId="0" applyNumberFormat="1" applyFont="1" applyBorder="1"/>
    <xf numFmtId="4" fontId="60" fillId="0" borderId="8" xfId="0" applyNumberFormat="1" applyFont="1" applyBorder="1" applyAlignment="1">
      <alignment horizontal="right"/>
    </xf>
    <xf numFmtId="4" fontId="60" fillId="0" borderId="12" xfId="0" applyNumberFormat="1" applyFont="1" applyBorder="1"/>
    <xf numFmtId="4" fontId="60" fillId="0" borderId="11" xfId="0" applyNumberFormat="1" applyFont="1" applyBorder="1"/>
    <xf numFmtId="4" fontId="60" fillId="0" borderId="8" xfId="0" applyNumberFormat="1" applyFont="1" applyBorder="1"/>
    <xf numFmtId="164" fontId="60" fillId="0" borderId="7" xfId="1" applyFont="1" applyFill="1" applyBorder="1"/>
    <xf numFmtId="164" fontId="60" fillId="0" borderId="8" xfId="1" applyFont="1" applyFill="1" applyBorder="1"/>
    <xf numFmtId="164" fontId="60" fillId="0" borderId="0" xfId="1" applyFont="1" applyFill="1" applyBorder="1"/>
    <xf numFmtId="164" fontId="60" fillId="0" borderId="12" xfId="1" applyFont="1" applyFill="1" applyBorder="1"/>
    <xf numFmtId="164" fontId="60" fillId="0" borderId="1" xfId="1" applyFont="1" applyFill="1" applyBorder="1"/>
    <xf numFmtId="164" fontId="60" fillId="0" borderId="11" xfId="1" applyFont="1" applyFill="1" applyBorder="1"/>
    <xf numFmtId="3" fontId="60" fillId="0" borderId="7" xfId="0" applyNumberFormat="1" applyFont="1" applyBorder="1" applyAlignment="1">
      <alignment horizontal="center"/>
    </xf>
    <xf numFmtId="3" fontId="60" fillId="0" borderId="7" xfId="1" applyNumberFormat="1" applyFont="1" applyFill="1" applyBorder="1"/>
    <xf numFmtId="4" fontId="60" fillId="0" borderId="7" xfId="1" applyNumberFormat="1" applyFont="1" applyFill="1" applyBorder="1"/>
    <xf numFmtId="4" fontId="60" fillId="0" borderId="8" xfId="1" applyNumberFormat="1" applyFont="1" applyFill="1" applyBorder="1"/>
    <xf numFmtId="3" fontId="60" fillId="0" borderId="0" xfId="0" applyNumberFormat="1" applyFont="1" applyAlignment="1">
      <alignment horizontal="center"/>
    </xf>
    <xf numFmtId="3" fontId="60" fillId="0" borderId="0" xfId="1" applyNumberFormat="1" applyFont="1" applyFill="1" applyBorder="1"/>
    <xf numFmtId="4" fontId="60" fillId="0" borderId="0" xfId="1" applyNumberFormat="1" applyFont="1" applyFill="1" applyBorder="1"/>
    <xf numFmtId="4" fontId="60" fillId="0" borderId="12" xfId="1" applyNumberFormat="1" applyFont="1" applyFill="1" applyBorder="1"/>
    <xf numFmtId="3" fontId="60" fillId="0" borderId="1" xfId="0" applyNumberFormat="1" applyFont="1" applyBorder="1" applyAlignment="1">
      <alignment horizontal="center"/>
    </xf>
    <xf numFmtId="3" fontId="60" fillId="0" borderId="1" xfId="1" applyNumberFormat="1" applyFont="1" applyFill="1" applyBorder="1"/>
    <xf numFmtId="4" fontId="60" fillId="0" borderId="1" xfId="1" applyNumberFormat="1" applyFont="1" applyFill="1" applyBorder="1"/>
    <xf numFmtId="4" fontId="60" fillId="0" borderId="11" xfId="1" applyNumberFormat="1" applyFont="1" applyFill="1" applyBorder="1"/>
    <xf numFmtId="3" fontId="60" fillId="0" borderId="6" xfId="0" applyNumberFormat="1" applyFont="1" applyBorder="1" applyAlignment="1">
      <alignment horizontal="center"/>
    </xf>
    <xf numFmtId="3" fontId="60" fillId="0" borderId="13" xfId="0" applyNumberFormat="1" applyFont="1" applyBorder="1" applyAlignment="1">
      <alignment horizontal="center"/>
    </xf>
    <xf numFmtId="3" fontId="60" fillId="0" borderId="10" xfId="0" applyNumberFormat="1" applyFont="1" applyBorder="1" applyAlignment="1">
      <alignment horizontal="center"/>
    </xf>
    <xf numFmtId="0" fontId="60" fillId="0" borderId="0" xfId="0" applyFont="1" applyAlignment="1">
      <alignment horizontal="left"/>
    </xf>
    <xf numFmtId="164" fontId="0" fillId="0" borderId="0" xfId="1" applyFont="1" applyFill="1" applyBorder="1" applyAlignment="1">
      <alignment horizontal="center"/>
    </xf>
    <xf numFmtId="43" fontId="60" fillId="0" borderId="0" xfId="0" applyNumberFormat="1" applyFont="1"/>
    <xf numFmtId="3" fontId="60" fillId="0" borderId="0" xfId="0" applyNumberFormat="1" applyFont="1"/>
    <xf numFmtId="164" fontId="0" fillId="0" borderId="0" xfId="1" applyFont="1"/>
    <xf numFmtId="0" fontId="67" fillId="0" borderId="0" xfId="0" applyFont="1" applyAlignment="1">
      <alignment vertical="center"/>
    </xf>
    <xf numFmtId="0" fontId="41" fillId="0" borderId="0" xfId="0" applyFont="1"/>
    <xf numFmtId="0" fontId="9" fillId="0" borderId="0" xfId="0" applyFont="1"/>
    <xf numFmtId="0" fontId="40" fillId="7" borderId="7" xfId="0" applyFont="1" applyFill="1" applyBorder="1" applyAlignment="1">
      <alignment horizontal="center"/>
    </xf>
    <xf numFmtId="0" fontId="40" fillId="7" borderId="4" xfId="0" applyFont="1" applyFill="1" applyBorder="1" applyAlignment="1">
      <alignment horizontal="center"/>
    </xf>
    <xf numFmtId="0" fontId="40" fillId="7" borderId="4" xfId="0" applyFont="1" applyFill="1" applyBorder="1"/>
    <xf numFmtId="0" fontId="40" fillId="7" borderId="7" xfId="0" applyFont="1" applyFill="1" applyBorder="1"/>
    <xf numFmtId="0" fontId="40" fillId="7" borderId="1" xfId="0" applyFont="1" applyFill="1" applyBorder="1" applyAlignment="1">
      <alignment horizontal="center"/>
    </xf>
    <xf numFmtId="0" fontId="40" fillId="7" borderId="1" xfId="0" applyFont="1" applyFill="1" applyBorder="1" applyAlignment="1">
      <alignment horizontal="right"/>
    </xf>
    <xf numFmtId="0" fontId="40" fillId="7" borderId="3" xfId="0" applyFont="1" applyFill="1" applyBorder="1" applyAlignment="1">
      <alignment horizontal="right"/>
    </xf>
    <xf numFmtId="0" fontId="40" fillId="7" borderId="4" xfId="0" applyFont="1" applyFill="1" applyBorder="1" applyAlignment="1">
      <alignment horizontal="right"/>
    </xf>
    <xf numFmtId="0" fontId="40" fillId="7" borderId="10" xfId="0" applyFont="1" applyFill="1" applyBorder="1" applyAlignment="1">
      <alignment horizontal="right"/>
    </xf>
    <xf numFmtId="0" fontId="40" fillId="7" borderId="5" xfId="0" applyFont="1" applyFill="1" applyBorder="1" applyAlignment="1">
      <alignment horizontal="right"/>
    </xf>
    <xf numFmtId="164" fontId="40" fillId="0" borderId="0" xfId="1" applyFont="1" applyFill="1" applyBorder="1" applyAlignment="1">
      <alignment horizontal="right"/>
    </xf>
    <xf numFmtId="164" fontId="40" fillId="0" borderId="0" xfId="5" applyNumberFormat="1" applyFont="1" applyAlignment="1">
      <alignment horizontal="right"/>
    </xf>
    <xf numFmtId="0" fontId="41" fillId="0" borderId="0" xfId="0" applyFont="1" applyAlignment="1">
      <alignment horizontal="right"/>
    </xf>
    <xf numFmtId="2" fontId="41" fillId="0" borderId="0" xfId="0" applyNumberFormat="1" applyFont="1" applyAlignment="1">
      <alignment horizontal="right"/>
    </xf>
    <xf numFmtId="39" fontId="40" fillId="0" borderId="0" xfId="5" applyNumberFormat="1" applyFont="1" applyAlignment="1">
      <alignment horizontal="right"/>
    </xf>
    <xf numFmtId="4" fontId="40" fillId="8" borderId="0" xfId="5" applyNumberFormat="1" applyFont="1" applyFill="1" applyAlignment="1">
      <alignment horizontal="right"/>
    </xf>
    <xf numFmtId="4" fontId="40" fillId="0" borderId="0" xfId="5" applyNumberFormat="1" applyFont="1" applyAlignment="1">
      <alignment horizontal="right"/>
    </xf>
    <xf numFmtId="4" fontId="40" fillId="0" borderId="0" xfId="0" applyNumberFormat="1" applyFont="1" applyAlignment="1">
      <alignment horizontal="right"/>
    </xf>
    <xf numFmtId="0" fontId="41" fillId="0" borderId="14" xfId="0" applyFont="1" applyBorder="1" applyAlignment="1">
      <alignment horizontal="left" indent="2"/>
    </xf>
    <xf numFmtId="164" fontId="41" fillId="0" borderId="0" xfId="1" applyFont="1" applyFill="1" applyBorder="1" applyAlignment="1">
      <alignment horizontal="right"/>
    </xf>
    <xf numFmtId="39" fontId="41" fillId="0" borderId="0" xfId="1" applyNumberFormat="1" applyFont="1" applyFill="1" applyBorder="1" applyAlignment="1">
      <alignment horizontal="right"/>
    </xf>
    <xf numFmtId="4" fontId="41" fillId="8" borderId="0" xfId="1" applyNumberFormat="1" applyFont="1" applyFill="1" applyBorder="1" applyAlignment="1">
      <alignment horizontal="right"/>
    </xf>
    <xf numFmtId="4" fontId="41" fillId="0" borderId="0" xfId="0" applyNumberFormat="1" applyFont="1"/>
    <xf numFmtId="4" fontId="41" fillId="0" borderId="0" xfId="16" applyNumberFormat="1" applyFont="1"/>
    <xf numFmtId="4" fontId="41" fillId="0" borderId="0" xfId="0" applyNumberFormat="1" applyFont="1" applyAlignment="1">
      <alignment horizontal="right"/>
    </xf>
    <xf numFmtId="4" fontId="41" fillId="0" borderId="13" xfId="0" applyNumberFormat="1" applyFont="1" applyBorder="1"/>
    <xf numFmtId="4" fontId="41" fillId="0" borderId="12" xfId="0" applyNumberFormat="1" applyFont="1" applyBorder="1"/>
    <xf numFmtId="4" fontId="40" fillId="0" borderId="0" xfId="1" applyNumberFormat="1" applyFont="1" applyFill="1" applyBorder="1" applyAlignment="1">
      <alignment horizontal="right"/>
    </xf>
    <xf numFmtId="4" fontId="41" fillId="8" borderId="0" xfId="0" applyNumberFormat="1" applyFont="1" applyFill="1"/>
    <xf numFmtId="39" fontId="41" fillId="0" borderId="0" xfId="0" applyNumberFormat="1" applyFont="1"/>
    <xf numFmtId="0" fontId="40" fillId="0" borderId="1" xfId="0" applyFont="1" applyBorder="1" applyAlignment="1">
      <alignment horizontal="center"/>
    </xf>
    <xf numFmtId="0" fontId="40" fillId="0" borderId="1" xfId="0" applyFont="1" applyBorder="1" applyAlignment="1">
      <alignment horizontal="right"/>
    </xf>
    <xf numFmtId="3" fontId="40" fillId="0" borderId="1" xfId="1" applyNumberFormat="1" applyFont="1" applyFill="1" applyBorder="1" applyAlignment="1">
      <alignment horizontal="right"/>
    </xf>
    <xf numFmtId="2" fontId="40" fillId="0" borderId="1" xfId="0" applyNumberFormat="1" applyFont="1" applyBorder="1" applyAlignment="1">
      <alignment horizontal="right"/>
    </xf>
    <xf numFmtId="0" fontId="40" fillId="0" borderId="1" xfId="1" applyNumberFormat="1" applyFont="1" applyFill="1" applyBorder="1" applyAlignment="1">
      <alignment horizontal="right"/>
    </xf>
    <xf numFmtId="0" fontId="40" fillId="0" borderId="1" xfId="0" applyFont="1" applyBorder="1"/>
    <xf numFmtId="0" fontId="40" fillId="8" borderId="1" xfId="0" applyFont="1" applyFill="1" applyBorder="1"/>
    <xf numFmtId="3" fontId="40" fillId="0" borderId="1" xfId="0" applyNumberFormat="1" applyFont="1" applyBorder="1" applyAlignment="1">
      <alignment horizontal="right"/>
    </xf>
    <xf numFmtId="3" fontId="40" fillId="0" borderId="1" xfId="0" applyNumberFormat="1" applyFont="1" applyBorder="1"/>
    <xf numFmtId="3" fontId="40" fillId="0" borderId="10" xfId="0" applyNumberFormat="1" applyFont="1" applyBorder="1"/>
    <xf numFmtId="3" fontId="40" fillId="0" borderId="11" xfId="0" applyNumberFormat="1" applyFont="1" applyBorder="1"/>
    <xf numFmtId="0" fontId="47" fillId="0" borderId="7" xfId="0" applyFont="1" applyBorder="1" applyAlignment="1">
      <alignment horizontal="left"/>
    </xf>
    <xf numFmtId="166" fontId="41" fillId="0" borderId="0" xfId="0" applyNumberFormat="1" applyFont="1"/>
    <xf numFmtId="169" fontId="41" fillId="0" borderId="0" xfId="0" applyNumberFormat="1" applyFont="1"/>
    <xf numFmtId="0" fontId="68" fillId="0" borderId="0" xfId="0" applyFont="1"/>
    <xf numFmtId="0" fontId="69" fillId="0" borderId="0" xfId="0" applyFont="1"/>
    <xf numFmtId="164" fontId="69" fillId="0" borderId="0" xfId="0" applyNumberFormat="1" applyFont="1"/>
    <xf numFmtId="166" fontId="70" fillId="0" borderId="0" xfId="0" applyNumberFormat="1" applyFont="1"/>
    <xf numFmtId="0" fontId="71" fillId="0" borderId="0" xfId="0" applyFont="1"/>
    <xf numFmtId="43" fontId="9" fillId="0" borderId="0" xfId="0" applyNumberFormat="1" applyFont="1"/>
    <xf numFmtId="166" fontId="72" fillId="0" borderId="0" xfId="0" applyNumberFormat="1" applyFont="1"/>
    <xf numFmtId="17" fontId="69" fillId="0" borderId="0" xfId="0" applyNumberFormat="1" applyFont="1"/>
    <xf numFmtId="0" fontId="73" fillId="0" borderId="0" xfId="0" applyFont="1"/>
    <xf numFmtId="0" fontId="53" fillId="0" borderId="0" xfId="0" applyFont="1" applyAlignment="1">
      <alignment vertical="center"/>
    </xf>
    <xf numFmtId="0" fontId="21" fillId="5" borderId="2" xfId="0" applyFont="1" applyFill="1" applyBorder="1"/>
    <xf numFmtId="0" fontId="21" fillId="5" borderId="9" xfId="0" applyFont="1" applyFill="1" applyBorder="1"/>
    <xf numFmtId="0" fontId="40" fillId="0" borderId="2" xfId="0" applyFont="1" applyBorder="1"/>
    <xf numFmtId="2" fontId="40" fillId="0" borderId="0" xfId="17" applyNumberFormat="1" applyFont="1" applyAlignment="1">
      <alignment horizontal="right"/>
    </xf>
    <xf numFmtId="2" fontId="21" fillId="0" borderId="0" xfId="17" applyNumberFormat="1" applyFont="1" applyAlignment="1">
      <alignment horizontal="right"/>
    </xf>
    <xf numFmtId="2" fontId="21" fillId="0" borderId="0" xfId="0" applyNumberFormat="1" applyFont="1" applyAlignment="1">
      <alignment horizontal="right"/>
    </xf>
    <xf numFmtId="2" fontId="51" fillId="0" borderId="13" xfId="0" applyNumberFormat="1" applyFont="1" applyBorder="1"/>
    <xf numFmtId="2" fontId="21" fillId="0" borderId="12" xfId="0" applyNumberFormat="1" applyFont="1" applyBorder="1" applyAlignment="1">
      <alignment horizontal="right"/>
    </xf>
    <xf numFmtId="2" fontId="21" fillId="0" borderId="13" xfId="0" applyNumberFormat="1" applyFont="1" applyBorder="1" applyAlignment="1">
      <alignment horizontal="right"/>
    </xf>
    <xf numFmtId="2" fontId="30" fillId="0" borderId="0" xfId="0" applyNumberFormat="1" applyFont="1" applyAlignment="1">
      <alignment horizontal="right"/>
    </xf>
    <xf numFmtId="0" fontId="30" fillId="0" borderId="13" xfId="0" applyFont="1" applyBorder="1"/>
    <xf numFmtId="0" fontId="30" fillId="0" borderId="12" xfId="0" applyFont="1" applyBorder="1"/>
    <xf numFmtId="2" fontId="41" fillId="0" borderId="0" xfId="17" applyNumberFormat="1" applyFont="1" applyAlignment="1">
      <alignment horizontal="right"/>
    </xf>
    <xf numFmtId="2" fontId="30" fillId="0" borderId="0" xfId="17" applyNumberFormat="1" applyFont="1" applyAlignment="1">
      <alignment horizontal="right"/>
    </xf>
    <xf numFmtId="2" fontId="30" fillId="0" borderId="13" xfId="0" applyNumberFormat="1" applyFont="1" applyBorder="1"/>
    <xf numFmtId="2" fontId="30" fillId="0" borderId="12" xfId="0" applyNumberFormat="1" applyFont="1" applyBorder="1"/>
    <xf numFmtId="2" fontId="50" fillId="0" borderId="0" xfId="0" applyNumberFormat="1" applyFont="1"/>
    <xf numFmtId="2" fontId="50" fillId="0" borderId="12" xfId="0" applyNumberFormat="1" applyFont="1" applyBorder="1"/>
    <xf numFmtId="2" fontId="50" fillId="0" borderId="13" xfId="0" applyNumberFormat="1" applyFont="1" applyBorder="1"/>
    <xf numFmtId="164" fontId="40" fillId="0" borderId="1" xfId="1" applyFont="1" applyBorder="1" applyAlignment="1">
      <alignment horizontal="right"/>
    </xf>
    <xf numFmtId="164" fontId="51" fillId="0" borderId="1" xfId="1" applyFont="1" applyBorder="1"/>
    <xf numFmtId="164" fontId="51" fillId="0" borderId="11" xfId="1" applyFont="1" applyBorder="1"/>
    <xf numFmtId="164" fontId="51" fillId="0" borderId="10" xfId="1" applyFont="1" applyBorder="1"/>
    <xf numFmtId="2" fontId="21" fillId="0" borderId="10" xfId="0" applyNumberFormat="1" applyFont="1" applyBorder="1"/>
    <xf numFmtId="2" fontId="51" fillId="0" borderId="1" xfId="0" applyNumberFormat="1" applyFont="1" applyBorder="1"/>
    <xf numFmtId="2" fontId="51" fillId="0" borderId="11" xfId="0" applyNumberFormat="1" applyFont="1" applyBorder="1"/>
    <xf numFmtId="2" fontId="51" fillId="0" borderId="10" xfId="0" applyNumberFormat="1" applyFont="1" applyBorder="1"/>
    <xf numFmtId="0" fontId="30" fillId="0" borderId="14" xfId="0" applyFont="1" applyBorder="1" applyAlignment="1">
      <alignment horizontal="left" indent="1"/>
    </xf>
    <xf numFmtId="2" fontId="33" fillId="0" borderId="0" xfId="0" applyNumberFormat="1" applyFont="1" applyAlignment="1">
      <alignment horizontal="right"/>
    </xf>
    <xf numFmtId="39" fontId="30" fillId="0" borderId="0" xfId="0" applyNumberFormat="1" applyFont="1" applyAlignment="1">
      <alignment horizontal="right"/>
    </xf>
    <xf numFmtId="2" fontId="33" fillId="0" borderId="13" xfId="0" applyNumberFormat="1" applyFont="1" applyBorder="1" applyAlignment="1">
      <alignment horizontal="right"/>
    </xf>
    <xf numFmtId="2" fontId="33" fillId="0" borderId="12" xfId="0" applyNumberFormat="1" applyFont="1" applyBorder="1" applyAlignment="1">
      <alignment horizontal="right"/>
    </xf>
    <xf numFmtId="0" fontId="30" fillId="0" borderId="9" xfId="0" applyFont="1" applyBorder="1" applyAlignment="1">
      <alignment horizontal="left" indent="1"/>
    </xf>
    <xf numFmtId="2" fontId="33" fillId="0" borderId="1" xfId="0" applyNumberFormat="1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4" fontId="30" fillId="0" borderId="1" xfId="0" applyNumberFormat="1" applyFont="1" applyBorder="1" applyAlignment="1">
      <alignment horizontal="right"/>
    </xf>
    <xf numFmtId="39" fontId="30" fillId="0" borderId="1" xfId="0" applyNumberFormat="1" applyFont="1" applyBorder="1" applyAlignment="1">
      <alignment horizontal="right"/>
    </xf>
    <xf numFmtId="2" fontId="33" fillId="0" borderId="10" xfId="0" applyNumberFormat="1" applyFont="1" applyBorder="1" applyAlignment="1">
      <alignment horizontal="right"/>
    </xf>
    <xf numFmtId="2" fontId="33" fillId="0" borderId="11" xfId="0" applyNumberFormat="1" applyFont="1" applyBorder="1" applyAlignment="1">
      <alignment horizontal="right"/>
    </xf>
    <xf numFmtId="0" fontId="21" fillId="0" borderId="9" xfId="0" applyFont="1" applyBorder="1" applyAlignment="1">
      <alignment horizontal="left" indent="1"/>
    </xf>
    <xf numFmtId="2" fontId="30" fillId="0" borderId="1" xfId="0" applyNumberFormat="1" applyFont="1" applyBorder="1" applyAlignment="1">
      <alignment horizontal="right"/>
    </xf>
    <xf numFmtId="0" fontId="30" fillId="0" borderId="13" xfId="0" applyFont="1" applyBorder="1" applyAlignment="1">
      <alignment horizontal="right"/>
    </xf>
    <xf numFmtId="0" fontId="30" fillId="0" borderId="12" xfId="0" applyFont="1" applyBorder="1" applyAlignment="1">
      <alignment horizontal="right"/>
    </xf>
    <xf numFmtId="0" fontId="21" fillId="0" borderId="14" xfId="0" applyFont="1" applyBorder="1" applyAlignment="1">
      <alignment horizontal="left" indent="1"/>
    </xf>
    <xf numFmtId="0" fontId="33" fillId="0" borderId="0" xfId="0" applyFont="1" applyAlignment="1">
      <alignment horizontal="right"/>
    </xf>
    <xf numFmtId="0" fontId="33" fillId="0" borderId="12" xfId="0" applyFont="1" applyBorder="1" applyAlignment="1">
      <alignment horizontal="right"/>
    </xf>
    <xf numFmtId="2" fontId="50" fillId="0" borderId="0" xfId="0" applyNumberFormat="1" applyFont="1" applyAlignment="1">
      <alignment horizontal="right"/>
    </xf>
    <xf numFmtId="2" fontId="50" fillId="0" borderId="13" xfId="0" applyNumberFormat="1" applyFont="1" applyBorder="1" applyAlignment="1">
      <alignment horizontal="right"/>
    </xf>
    <xf numFmtId="2" fontId="50" fillId="0" borderId="12" xfId="0" applyNumberFormat="1" applyFont="1" applyBorder="1" applyAlignment="1">
      <alignment horizontal="right"/>
    </xf>
    <xf numFmtId="0" fontId="50" fillId="0" borderId="0" xfId="0" applyFont="1" applyAlignment="1">
      <alignment horizontal="right"/>
    </xf>
    <xf numFmtId="0" fontId="50" fillId="0" borderId="12" xfId="0" applyFont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right"/>
    </xf>
    <xf numFmtId="4" fontId="21" fillId="0" borderId="1" xfId="0" applyNumberFormat="1" applyFont="1" applyBorder="1" applyAlignment="1">
      <alignment horizontal="right"/>
    </xf>
    <xf numFmtId="2" fontId="21" fillId="0" borderId="1" xfId="0" applyNumberFormat="1" applyFont="1" applyBorder="1"/>
    <xf numFmtId="0" fontId="21" fillId="0" borderId="10" xfId="0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0" fontId="74" fillId="0" borderId="14" xfId="0" applyFont="1" applyBorder="1" applyAlignment="1">
      <alignment horizontal="left" indent="1"/>
    </xf>
    <xf numFmtId="2" fontId="75" fillId="0" borderId="0" xfId="0" applyNumberFormat="1" applyFont="1" applyAlignment="1">
      <alignment horizontal="right"/>
    </xf>
    <xf numFmtId="2" fontId="76" fillId="0" borderId="0" xfId="0" applyNumberFormat="1" applyFont="1" applyAlignment="1">
      <alignment horizontal="right"/>
    </xf>
    <xf numFmtId="0" fontId="13" fillId="0" borderId="0" xfId="0" applyFont="1" applyAlignment="1">
      <alignment horizontal="right"/>
    </xf>
    <xf numFmtId="4" fontId="13" fillId="0" borderId="0" xfId="0" applyNumberFormat="1" applyFont="1" applyAlignment="1">
      <alignment horizontal="right"/>
    </xf>
    <xf numFmtId="39" fontId="13" fillId="0" borderId="0" xfId="0" applyNumberFormat="1" applyFont="1" applyAlignment="1">
      <alignment horizontal="right"/>
    </xf>
    <xf numFmtId="2" fontId="76" fillId="0" borderId="13" xfId="0" applyNumberFormat="1" applyFont="1" applyBorder="1" applyAlignment="1">
      <alignment horizontal="right"/>
    </xf>
    <xf numFmtId="2" fontId="76" fillId="0" borderId="12" xfId="0" applyNumberFormat="1" applyFont="1" applyBorder="1" applyAlignment="1">
      <alignment horizontal="right"/>
    </xf>
    <xf numFmtId="0" fontId="74" fillId="0" borderId="9" xfId="0" applyFont="1" applyBorder="1" applyAlignment="1">
      <alignment horizontal="left" indent="1"/>
    </xf>
    <xf numFmtId="2" fontId="75" fillId="0" borderId="1" xfId="0" applyNumberFormat="1" applyFont="1" applyBorder="1" applyAlignment="1">
      <alignment horizontal="right"/>
    </xf>
    <xf numFmtId="2" fontId="76" fillId="0" borderId="1" xfId="0" applyNumberFormat="1" applyFont="1" applyBorder="1" applyAlignment="1">
      <alignment horizontal="right"/>
    </xf>
    <xf numFmtId="0" fontId="13" fillId="0" borderId="1" xfId="0" applyFont="1" applyBorder="1" applyAlignment="1">
      <alignment horizontal="right"/>
    </xf>
    <xf numFmtId="4" fontId="13" fillId="0" borderId="1" xfId="0" applyNumberFormat="1" applyFont="1" applyBorder="1" applyAlignment="1">
      <alignment horizontal="right"/>
    </xf>
    <xf numFmtId="39" fontId="13" fillId="0" borderId="1" xfId="0" applyNumberFormat="1" applyFont="1" applyBorder="1" applyAlignment="1">
      <alignment horizontal="right"/>
    </xf>
    <xf numFmtId="2" fontId="76" fillId="0" borderId="10" xfId="0" applyNumberFormat="1" applyFont="1" applyBorder="1" applyAlignment="1">
      <alignment horizontal="right"/>
    </xf>
    <xf numFmtId="2" fontId="76" fillId="0" borderId="11" xfId="0" applyNumberFormat="1" applyFont="1" applyBorder="1" applyAlignment="1">
      <alignment horizontal="right"/>
    </xf>
    <xf numFmtId="0" fontId="77" fillId="0" borderId="9" xfId="0" applyFont="1" applyBorder="1" applyAlignment="1">
      <alignment horizontal="left" indent="1"/>
    </xf>
    <xf numFmtId="2" fontId="13" fillId="0" borderId="1" xfId="0" applyNumberFormat="1" applyFont="1" applyBorder="1" applyAlignment="1">
      <alignment horizontal="right"/>
    </xf>
    <xf numFmtId="0" fontId="78" fillId="0" borderId="0" xfId="0" applyFont="1"/>
    <xf numFmtId="0" fontId="74" fillId="0" borderId="0" xfId="0" applyFont="1"/>
    <xf numFmtId="0" fontId="57" fillId="5" borderId="4" xfId="0" applyFont="1" applyFill="1" applyBorder="1"/>
    <xf numFmtId="0" fontId="40" fillId="5" borderId="3" xfId="0" applyFont="1" applyFill="1" applyBorder="1" applyAlignment="1">
      <alignment horizontal="right"/>
    </xf>
    <xf numFmtId="0" fontId="57" fillId="0" borderId="7" xfId="0" applyFont="1" applyBorder="1"/>
    <xf numFmtId="2" fontId="30" fillId="0" borderId="13" xfId="0" applyNumberFormat="1" applyFont="1" applyBorder="1" applyAlignment="1">
      <alignment horizontal="right"/>
    </xf>
    <xf numFmtId="0" fontId="41" fillId="0" borderId="9" xfId="0" applyFont="1" applyBorder="1" applyAlignment="1">
      <alignment horizontal="left" indent="1"/>
    </xf>
    <xf numFmtId="2" fontId="41" fillId="0" borderId="1" xfId="17" applyNumberFormat="1" applyFont="1" applyBorder="1" applyAlignment="1">
      <alignment horizontal="right"/>
    </xf>
    <xf numFmtId="2" fontId="30" fillId="0" borderId="1" xfId="17" applyNumberFormat="1" applyFont="1" applyBorder="1" applyAlignment="1">
      <alignment horizontal="right"/>
    </xf>
    <xf numFmtId="2" fontId="30" fillId="0" borderId="10" xfId="0" applyNumberFormat="1" applyFont="1" applyBorder="1" applyAlignment="1">
      <alignment horizontal="right"/>
    </xf>
    <xf numFmtId="2" fontId="30" fillId="0" borderId="1" xfId="0" applyNumberFormat="1" applyFont="1" applyBorder="1"/>
    <xf numFmtId="2" fontId="30" fillId="0" borderId="11" xfId="0" applyNumberFormat="1" applyFont="1" applyBorder="1"/>
    <xf numFmtId="2" fontId="30" fillId="0" borderId="10" xfId="0" applyNumberFormat="1" applyFont="1" applyBorder="1"/>
    <xf numFmtId="2" fontId="30" fillId="0" borderId="6" xfId="0" applyNumberFormat="1" applyFont="1" applyBorder="1"/>
    <xf numFmtId="2" fontId="30" fillId="0" borderId="7" xfId="0" applyNumberFormat="1" applyFont="1" applyBorder="1"/>
    <xf numFmtId="2" fontId="30" fillId="0" borderId="8" xfId="0" applyNumberFormat="1" applyFont="1" applyBorder="1"/>
    <xf numFmtId="2" fontId="40" fillId="0" borderId="1" xfId="17" applyNumberFormat="1" applyFont="1" applyBorder="1" applyAlignment="1">
      <alignment horizontal="right"/>
    </xf>
    <xf numFmtId="2" fontId="21" fillId="0" borderId="1" xfId="17" applyNumberFormat="1" applyFont="1" applyBorder="1" applyAlignment="1">
      <alignment horizontal="right"/>
    </xf>
    <xf numFmtId="2" fontId="21" fillId="0" borderId="1" xfId="0" applyNumberFormat="1" applyFont="1" applyBorder="1" applyAlignment="1">
      <alignment horizontal="right"/>
    </xf>
    <xf numFmtId="2" fontId="21" fillId="0" borderId="10" xfId="0" applyNumberFormat="1" applyFont="1" applyBorder="1" applyAlignment="1">
      <alignment horizontal="right"/>
    </xf>
    <xf numFmtId="2" fontId="21" fillId="0" borderId="11" xfId="0" applyNumberFormat="1" applyFont="1" applyBorder="1" applyAlignment="1">
      <alignment horizontal="right"/>
    </xf>
    <xf numFmtId="0" fontId="71" fillId="0" borderId="14" xfId="0" applyFont="1" applyBorder="1" applyAlignment="1">
      <alignment horizontal="left"/>
    </xf>
    <xf numFmtId="2" fontId="60" fillId="0" borderId="0" xfId="0" applyNumberFormat="1" applyFont="1" applyAlignment="1">
      <alignment horizontal="right"/>
    </xf>
    <xf numFmtId="2" fontId="60" fillId="0" borderId="0" xfId="0" applyNumberFormat="1" applyFont="1"/>
    <xf numFmtId="2" fontId="60" fillId="0" borderId="13" xfId="0" applyNumberFormat="1" applyFont="1" applyBorder="1"/>
    <xf numFmtId="2" fontId="79" fillId="0" borderId="0" xfId="0" applyNumberFormat="1" applyFont="1"/>
    <xf numFmtId="2" fontId="79" fillId="0" borderId="12" xfId="0" applyNumberFormat="1" applyFont="1" applyBorder="1"/>
    <xf numFmtId="2" fontId="79" fillId="0" borderId="13" xfId="0" applyNumberFormat="1" applyFont="1" applyBorder="1"/>
    <xf numFmtId="2" fontId="60" fillId="0" borderId="12" xfId="0" applyNumberFormat="1" applyFont="1" applyBorder="1"/>
    <xf numFmtId="0" fontId="80" fillId="0" borderId="9" xfId="0" applyFont="1" applyBorder="1"/>
    <xf numFmtId="2" fontId="60" fillId="0" borderId="1" xfId="0" applyNumberFormat="1" applyFont="1" applyBorder="1" applyAlignment="1">
      <alignment horizontal="right"/>
    </xf>
    <xf numFmtId="2" fontId="60" fillId="0" borderId="1" xfId="0" applyNumberFormat="1" applyFont="1" applyBorder="1"/>
    <xf numFmtId="2" fontId="79" fillId="0" borderId="1" xfId="0" applyNumberFormat="1" applyFont="1" applyBorder="1"/>
    <xf numFmtId="2" fontId="79" fillId="0" borderId="10" xfId="0" applyNumberFormat="1" applyFont="1" applyBorder="1"/>
    <xf numFmtId="2" fontId="79" fillId="0" borderId="11" xfId="0" applyNumberFormat="1" applyFont="1" applyBorder="1"/>
    <xf numFmtId="0" fontId="67" fillId="0" borderId="0" xfId="18" applyFont="1" applyAlignment="1">
      <alignment horizontal="left" vertical="center"/>
    </xf>
    <xf numFmtId="0" fontId="81" fillId="0" borderId="0" xfId="18" applyFont="1" applyAlignment="1">
      <alignment horizontal="left"/>
    </xf>
    <xf numFmtId="0" fontId="82" fillId="0" borderId="0" xfId="18" applyFont="1"/>
    <xf numFmtId="2" fontId="82" fillId="0" borderId="0" xfId="18" applyNumberFormat="1" applyFont="1"/>
    <xf numFmtId="4" fontId="82" fillId="0" borderId="0" xfId="18" applyNumberFormat="1" applyFont="1"/>
    <xf numFmtId="4" fontId="82" fillId="0" borderId="1" xfId="18" applyNumberFormat="1" applyFont="1" applyBorder="1"/>
    <xf numFmtId="0" fontId="82" fillId="0" borderId="1" xfId="18" applyFont="1" applyBorder="1"/>
    <xf numFmtId="0" fontId="26" fillId="0" borderId="0" xfId="18" applyFont="1"/>
    <xf numFmtId="0" fontId="60" fillId="0" borderId="0" xfId="18" applyFont="1"/>
    <xf numFmtId="0" fontId="9" fillId="0" borderId="0" xfId="18"/>
    <xf numFmtId="0" fontId="40" fillId="5" borderId="4" xfId="18" applyFont="1" applyFill="1" applyBorder="1" applyAlignment="1">
      <alignment horizontal="center"/>
    </xf>
    <xf numFmtId="0" fontId="21" fillId="5" borderId="7" xfId="18" applyFont="1" applyFill="1" applyBorder="1" applyAlignment="1">
      <alignment horizontal="center"/>
    </xf>
    <xf numFmtId="0" fontId="60" fillId="5" borderId="4" xfId="18" applyFont="1" applyFill="1" applyBorder="1"/>
    <xf numFmtId="0" fontId="83" fillId="5" borderId="5" xfId="18" applyFont="1" applyFill="1" applyBorder="1"/>
    <xf numFmtId="0" fontId="84" fillId="5" borderId="3" xfId="18" applyFont="1" applyFill="1" applyBorder="1" applyAlignment="1">
      <alignment horizontal="center"/>
    </xf>
    <xf numFmtId="0" fontId="84" fillId="5" borderId="4" xfId="18" applyFont="1" applyFill="1" applyBorder="1" applyAlignment="1">
      <alignment horizontal="center"/>
    </xf>
    <xf numFmtId="0" fontId="84" fillId="5" borderId="5" xfId="18" applyFont="1" applyFill="1" applyBorder="1" applyAlignment="1">
      <alignment horizontal="center"/>
    </xf>
    <xf numFmtId="0" fontId="46" fillId="5" borderId="1" xfId="18" applyFont="1" applyFill="1" applyBorder="1" applyAlignment="1">
      <alignment horizontal="right"/>
    </xf>
    <xf numFmtId="0" fontId="46" fillId="5" borderId="3" xfId="18" applyFont="1" applyFill="1" applyBorder="1" applyAlignment="1">
      <alignment horizontal="right"/>
    </xf>
    <xf numFmtId="0" fontId="46" fillId="5" borderId="4" xfId="18" applyFont="1" applyFill="1" applyBorder="1" applyAlignment="1">
      <alignment horizontal="right"/>
    </xf>
    <xf numFmtId="0" fontId="46" fillId="5" borderId="5" xfId="18" applyFont="1" applyFill="1" applyBorder="1" applyAlignment="1">
      <alignment horizontal="right"/>
    </xf>
    <xf numFmtId="0" fontId="12" fillId="5" borderId="4" xfId="18" applyFont="1" applyFill="1" applyBorder="1" applyAlignment="1">
      <alignment horizontal="right"/>
    </xf>
    <xf numFmtId="0" fontId="12" fillId="5" borderId="5" xfId="18" applyFont="1" applyFill="1" applyBorder="1" applyAlignment="1">
      <alignment horizontal="right"/>
    </xf>
    <xf numFmtId="0" fontId="84" fillId="5" borderId="4" xfId="18" applyFont="1" applyFill="1" applyBorder="1" applyAlignment="1">
      <alignment horizontal="right"/>
    </xf>
    <xf numFmtId="0" fontId="84" fillId="5" borderId="5" xfId="18" applyFont="1" applyFill="1" applyBorder="1" applyAlignment="1">
      <alignment horizontal="right"/>
    </xf>
    <xf numFmtId="0" fontId="84" fillId="5" borderId="3" xfId="18" applyFont="1" applyFill="1" applyBorder="1" applyAlignment="1">
      <alignment horizontal="right"/>
    </xf>
    <xf numFmtId="0" fontId="84" fillId="5" borderId="10" xfId="18" applyFont="1" applyFill="1" applyBorder="1" applyAlignment="1">
      <alignment horizontal="right"/>
    </xf>
    <xf numFmtId="0" fontId="84" fillId="5" borderId="1" xfId="18" applyFont="1" applyFill="1" applyBorder="1" applyAlignment="1">
      <alignment horizontal="right"/>
    </xf>
    <xf numFmtId="0" fontId="9" fillId="0" borderId="0" xfId="18" applyAlignment="1">
      <alignment horizontal="right"/>
    </xf>
    <xf numFmtId="15" fontId="80" fillId="0" borderId="2" xfId="18" applyNumberFormat="1" applyFont="1" applyBorder="1"/>
    <xf numFmtId="164" fontId="80" fillId="0" borderId="0" xfId="1" applyFont="1" applyFill="1" applyBorder="1"/>
    <xf numFmtId="164" fontId="80" fillId="0" borderId="0" xfId="1" applyFont="1" applyBorder="1"/>
    <xf numFmtId="4" fontId="12" fillId="0" borderId="0" xfId="18" applyNumberFormat="1" applyFont="1"/>
    <xf numFmtId="4" fontId="80" fillId="0" borderId="13" xfId="1" applyNumberFormat="1" applyFont="1" applyBorder="1" applyAlignment="1">
      <alignment horizontal="right"/>
    </xf>
    <xf numFmtId="4" fontId="80" fillId="0" borderId="0" xfId="1" applyNumberFormat="1" applyFont="1" applyBorder="1" applyAlignment="1">
      <alignment horizontal="right"/>
    </xf>
    <xf numFmtId="4" fontId="80" fillId="0" borderId="7" xfId="1" applyNumberFormat="1" applyFont="1" applyBorder="1" applyAlignment="1">
      <alignment horizontal="right"/>
    </xf>
    <xf numFmtId="4" fontId="12" fillId="0" borderId="7" xfId="1" applyNumberFormat="1" applyFont="1" applyBorder="1" applyAlignment="1">
      <alignment horizontal="right"/>
    </xf>
    <xf numFmtId="4" fontId="84" fillId="0" borderId="7" xfId="18" applyNumberFormat="1" applyFont="1" applyBorder="1" applyAlignment="1">
      <alignment horizontal="right"/>
    </xf>
    <xf numFmtId="4" fontId="84" fillId="0" borderId="7" xfId="19" applyNumberFormat="1" applyFont="1" applyFill="1" applyBorder="1" applyAlignment="1">
      <alignment horizontal="right"/>
    </xf>
    <xf numFmtId="4" fontId="12" fillId="0" borderId="7" xfId="18" applyNumberFormat="1" applyFont="1" applyBorder="1" applyAlignment="1">
      <alignment horizontal="right"/>
    </xf>
    <xf numFmtId="4" fontId="12" fillId="0" borderId="0" xfId="18" applyNumberFormat="1" applyFont="1" applyAlignment="1">
      <alignment horizontal="right"/>
    </xf>
    <xf numFmtId="4" fontId="12" fillId="0" borderId="13" xfId="18" applyNumberFormat="1" applyFont="1" applyBorder="1" applyAlignment="1">
      <alignment horizontal="right"/>
    </xf>
    <xf numFmtId="4" fontId="12" fillId="0" borderId="12" xfId="18" applyNumberFormat="1" applyFont="1" applyBorder="1" applyAlignment="1">
      <alignment horizontal="right"/>
    </xf>
    <xf numFmtId="4" fontId="12" fillId="0" borderId="6" xfId="18" applyNumberFormat="1" applyFont="1" applyBorder="1" applyAlignment="1">
      <alignment horizontal="right"/>
    </xf>
    <xf numFmtId="4" fontId="12" fillId="0" borderId="8" xfId="18" applyNumberFormat="1" applyFont="1" applyBorder="1" applyAlignment="1">
      <alignment horizontal="right"/>
    </xf>
    <xf numFmtId="4" fontId="58" fillId="0" borderId="0" xfId="18" applyNumberFormat="1" applyFont="1"/>
    <xf numFmtId="3" fontId="85" fillId="6" borderId="0" xfId="20" applyNumberFormat="1" applyFont="1" applyFill="1" applyAlignment="1">
      <alignment horizontal="right"/>
    </xf>
    <xf numFmtId="0" fontId="58" fillId="0" borderId="0" xfId="18" applyFont="1"/>
    <xf numFmtId="0" fontId="80" fillId="0" borderId="14" xfId="18" applyFont="1" applyBorder="1" applyAlignment="1">
      <alignment horizontal="left" indent="1"/>
    </xf>
    <xf numFmtId="4" fontId="84" fillId="0" borderId="0" xfId="19" applyNumberFormat="1" applyFont="1" applyFill="1" applyBorder="1" applyAlignment="1">
      <alignment horizontal="right"/>
    </xf>
    <xf numFmtId="3" fontId="86" fillId="6" borderId="0" xfId="21" applyNumberFormat="1" applyFont="1" applyFill="1"/>
    <xf numFmtId="0" fontId="71" fillId="0" borderId="14" xfId="18" applyFont="1" applyBorder="1" applyAlignment="1">
      <alignment horizontal="left" indent="2"/>
    </xf>
    <xf numFmtId="164" fontId="71" fillId="0" borderId="0" xfId="1" applyFont="1" applyFill="1" applyBorder="1"/>
    <xf numFmtId="164" fontId="71" fillId="0" borderId="0" xfId="1" applyFont="1" applyBorder="1"/>
    <xf numFmtId="4" fontId="60" fillId="0" borderId="0" xfId="18" applyNumberFormat="1" applyFont="1"/>
    <xf numFmtId="4" fontId="71" fillId="0" borderId="13" xfId="1" applyNumberFormat="1" applyFont="1" applyBorder="1" applyAlignment="1">
      <alignment horizontal="right"/>
    </xf>
    <xf numFmtId="4" fontId="71" fillId="0" borderId="0" xfId="1" applyNumberFormat="1" applyFont="1" applyBorder="1" applyAlignment="1">
      <alignment horizontal="right"/>
    </xf>
    <xf numFmtId="4" fontId="60" fillId="0" borderId="0" xfId="18" applyNumberFormat="1" applyFont="1" applyAlignment="1">
      <alignment horizontal="right"/>
    </xf>
    <xf numFmtId="4" fontId="79" fillId="0" borderId="0" xfId="19" applyNumberFormat="1" applyFont="1" applyFill="1" applyBorder="1" applyAlignment="1">
      <alignment horizontal="right"/>
    </xf>
    <xf numFmtId="4" fontId="60" fillId="0" borderId="13" xfId="18" applyNumberFormat="1" applyFont="1" applyBorder="1" applyAlignment="1">
      <alignment horizontal="right"/>
    </xf>
    <xf numFmtId="4" fontId="60" fillId="0" borderId="12" xfId="18" applyNumberFormat="1" applyFont="1" applyBorder="1" applyAlignment="1">
      <alignment horizontal="right"/>
    </xf>
    <xf numFmtId="4" fontId="9" fillId="0" borderId="0" xfId="18" applyNumberFormat="1"/>
    <xf numFmtId="3" fontId="85" fillId="6" borderId="0" xfId="22" applyNumberFormat="1" applyFont="1" applyFill="1"/>
    <xf numFmtId="0" fontId="71" fillId="0" borderId="14" xfId="18" applyFont="1" applyBorder="1" applyAlignment="1">
      <alignment horizontal="left" indent="3"/>
    </xf>
    <xf numFmtId="4" fontId="60" fillId="0" borderId="13" xfId="18" applyNumberFormat="1" applyFont="1" applyBorder="1" applyAlignment="1">
      <alignment horizontal="right" vertical="top"/>
    </xf>
    <xf numFmtId="4" fontId="60" fillId="0" borderId="0" xfId="18" applyNumberFormat="1" applyFont="1" applyAlignment="1">
      <alignment horizontal="right" vertical="top"/>
    </xf>
    <xf numFmtId="4" fontId="71" fillId="0" borderId="13" xfId="1" applyNumberFormat="1" applyFont="1" applyFill="1" applyBorder="1" applyAlignment="1">
      <alignment horizontal="right"/>
    </xf>
    <xf numFmtId="4" fontId="71" fillId="0" borderId="0" xfId="1" applyNumberFormat="1" applyFont="1" applyFill="1" applyBorder="1" applyAlignment="1">
      <alignment horizontal="right"/>
    </xf>
    <xf numFmtId="0" fontId="60" fillId="0" borderId="0" xfId="18" applyFont="1" applyAlignment="1">
      <alignment horizontal="right"/>
    </xf>
    <xf numFmtId="4" fontId="13" fillId="0" borderId="0" xfId="18" applyNumberFormat="1" applyFont="1" applyAlignment="1">
      <alignment horizontal="right"/>
    </xf>
    <xf numFmtId="0" fontId="62" fillId="0" borderId="14" xfId="18" applyFont="1" applyBorder="1" applyAlignment="1">
      <alignment horizontal="left" indent="4"/>
    </xf>
    <xf numFmtId="169" fontId="62" fillId="0" borderId="0" xfId="1" applyNumberFormat="1" applyFont="1" applyBorder="1"/>
    <xf numFmtId="164" fontId="62" fillId="0" borderId="0" xfId="1" applyFont="1" applyBorder="1"/>
    <xf numFmtId="4" fontId="87" fillId="0" borderId="0" xfId="18" applyNumberFormat="1" applyFont="1"/>
    <xf numFmtId="4" fontId="88" fillId="0" borderId="13" xfId="18" applyNumberFormat="1" applyFont="1" applyBorder="1" applyAlignment="1">
      <alignment horizontal="right"/>
    </xf>
    <xf numFmtId="4" fontId="88" fillId="0" borderId="0" xfId="18" applyNumberFormat="1" applyFont="1" applyAlignment="1">
      <alignment horizontal="right"/>
    </xf>
    <xf numFmtId="0" fontId="88" fillId="0" borderId="0" xfId="18" applyFont="1"/>
    <xf numFmtId="0" fontId="88" fillId="0" borderId="0" xfId="18" applyFont="1" applyAlignment="1">
      <alignment horizontal="right"/>
    </xf>
    <xf numFmtId="0" fontId="87" fillId="0" borderId="0" xfId="18" applyFont="1" applyAlignment="1">
      <alignment horizontal="right"/>
    </xf>
    <xf numFmtId="4" fontId="87" fillId="0" borderId="0" xfId="18" applyNumberFormat="1" applyFont="1" applyAlignment="1">
      <alignment horizontal="right"/>
    </xf>
    <xf numFmtId="4" fontId="20" fillId="0" borderId="0" xfId="19" applyNumberFormat="1" applyFont="1" applyFill="1" applyBorder="1" applyAlignment="1">
      <alignment horizontal="right"/>
    </xf>
    <xf numFmtId="4" fontId="87" fillId="0" borderId="13" xfId="18" applyNumberFormat="1" applyFont="1" applyBorder="1" applyAlignment="1">
      <alignment horizontal="right"/>
    </xf>
    <xf numFmtId="4" fontId="87" fillId="0" borderId="12" xfId="18" applyNumberFormat="1" applyFont="1" applyBorder="1" applyAlignment="1">
      <alignment horizontal="right"/>
    </xf>
    <xf numFmtId="4" fontId="88" fillId="0" borderId="0" xfId="18" applyNumberFormat="1" applyFont="1"/>
    <xf numFmtId="164" fontId="62" fillId="0" borderId="0" xfId="1" applyFont="1" applyFill="1" applyBorder="1"/>
    <xf numFmtId="4" fontId="62" fillId="0" borderId="13" xfId="1" applyNumberFormat="1" applyFont="1" applyBorder="1" applyAlignment="1">
      <alignment horizontal="right"/>
    </xf>
    <xf numFmtId="4" fontId="62" fillId="0" borderId="0" xfId="1" applyNumberFormat="1" applyFont="1" applyBorder="1" applyAlignment="1">
      <alignment horizontal="right"/>
    </xf>
    <xf numFmtId="4" fontId="62" fillId="0" borderId="0" xfId="1" applyNumberFormat="1" applyFont="1" applyFill="1" applyBorder="1" applyAlignment="1">
      <alignment horizontal="right"/>
    </xf>
    <xf numFmtId="4" fontId="80" fillId="0" borderId="13" xfId="1" applyNumberFormat="1" applyFont="1" applyFill="1" applyBorder="1" applyAlignment="1">
      <alignment horizontal="right"/>
    </xf>
    <xf numFmtId="4" fontId="80" fillId="0" borderId="0" xfId="1" applyNumberFormat="1" applyFont="1" applyFill="1" applyBorder="1" applyAlignment="1">
      <alignment horizontal="right"/>
    </xf>
    <xf numFmtId="4" fontId="12" fillId="0" borderId="0" xfId="1" applyNumberFormat="1" applyFont="1" applyBorder="1" applyAlignment="1">
      <alignment horizontal="right"/>
    </xf>
    <xf numFmtId="0" fontId="80" fillId="0" borderId="14" xfId="18" applyFont="1" applyBorder="1" applyAlignment="1">
      <alignment horizontal="left" indent="2"/>
    </xf>
    <xf numFmtId="4" fontId="87" fillId="0" borderId="0" xfId="1" applyNumberFormat="1" applyFont="1" applyFill="1" applyBorder="1" applyAlignment="1">
      <alignment horizontal="right"/>
    </xf>
    <xf numFmtId="169" fontId="80" fillId="0" borderId="0" xfId="1" applyNumberFormat="1" applyFont="1" applyBorder="1"/>
    <xf numFmtId="4" fontId="58" fillId="0" borderId="13" xfId="18" applyNumberFormat="1" applyFont="1" applyBorder="1" applyAlignment="1">
      <alignment horizontal="right"/>
    </xf>
    <xf numFmtId="4" fontId="58" fillId="0" borderId="0" xfId="18" applyNumberFormat="1" applyFont="1" applyAlignment="1">
      <alignment horizontal="right"/>
    </xf>
    <xf numFmtId="169" fontId="71" fillId="0" borderId="0" xfId="1" applyNumberFormat="1" applyFont="1" applyBorder="1"/>
    <xf numFmtId="4" fontId="9" fillId="0" borderId="13" xfId="18" applyNumberFormat="1" applyBorder="1" applyAlignment="1">
      <alignment horizontal="right"/>
    </xf>
    <xf numFmtId="4" fontId="9" fillId="0" borderId="0" xfId="18" applyNumberFormat="1" applyAlignment="1">
      <alignment horizontal="right"/>
    </xf>
    <xf numFmtId="169" fontId="80" fillId="0" borderId="0" xfId="1" applyNumberFormat="1" applyFont="1" applyFill="1" applyBorder="1"/>
    <xf numFmtId="169" fontId="71" fillId="0" borderId="0" xfId="1" applyNumberFormat="1" applyFont="1" applyFill="1" applyBorder="1"/>
    <xf numFmtId="0" fontId="80" fillId="11" borderId="14" xfId="18" applyFont="1" applyFill="1" applyBorder="1" applyAlignment="1">
      <alignment horizontal="left" indent="2"/>
    </xf>
    <xf numFmtId="4" fontId="12" fillId="0" borderId="0" xfId="1" applyNumberFormat="1" applyFont="1" applyFill="1" applyBorder="1" applyAlignment="1">
      <alignment horizontal="right"/>
    </xf>
    <xf numFmtId="0" fontId="71" fillId="11" borderId="14" xfId="18" applyFont="1" applyFill="1" applyBorder="1" applyAlignment="1">
      <alignment horizontal="left" indent="3"/>
    </xf>
    <xf numFmtId="4" fontId="89" fillId="0" borderId="13" xfId="1" applyNumberFormat="1" applyFont="1" applyBorder="1" applyAlignment="1">
      <alignment horizontal="right"/>
    </xf>
    <xf numFmtId="4" fontId="89" fillId="0" borderId="0" xfId="1" applyNumberFormat="1" applyFont="1" applyBorder="1" applyAlignment="1">
      <alignment horizontal="right"/>
    </xf>
    <xf numFmtId="0" fontId="80" fillId="0" borderId="9" xfId="18" applyFont="1" applyBorder="1" applyAlignment="1">
      <alignment horizontal="left" indent="2"/>
    </xf>
    <xf numFmtId="164" fontId="80" fillId="0" borderId="1" xfId="1" applyFont="1" applyFill="1" applyBorder="1"/>
    <xf numFmtId="164" fontId="80" fillId="0" borderId="1" xfId="1" applyFont="1" applyBorder="1"/>
    <xf numFmtId="4" fontId="12" fillId="0" borderId="1" xfId="18" applyNumberFormat="1" applyFont="1" applyBorder="1"/>
    <xf numFmtId="4" fontId="58" fillId="0" borderId="10" xfId="18" applyNumberFormat="1" applyFont="1" applyBorder="1" applyAlignment="1">
      <alignment horizontal="right"/>
    </xf>
    <xf numFmtId="4" fontId="58" fillId="0" borderId="1" xfId="18" applyNumberFormat="1" applyFont="1" applyBorder="1" applyAlignment="1">
      <alignment horizontal="right"/>
    </xf>
    <xf numFmtId="4" fontId="80" fillId="0" borderId="1" xfId="1" applyNumberFormat="1" applyFont="1" applyBorder="1" applyAlignment="1">
      <alignment horizontal="right"/>
    </xf>
    <xf numFmtId="4" fontId="12" fillId="0" borderId="1" xfId="18" applyNumberFormat="1" applyFont="1" applyBorder="1" applyAlignment="1">
      <alignment horizontal="right"/>
    </xf>
    <xf numFmtId="4" fontId="12" fillId="0" borderId="1" xfId="1" applyNumberFormat="1" applyFont="1" applyBorder="1" applyAlignment="1">
      <alignment horizontal="right"/>
    </xf>
    <xf numFmtId="4" fontId="12" fillId="0" borderId="10" xfId="18" applyNumberFormat="1" applyFont="1" applyBorder="1" applyAlignment="1">
      <alignment horizontal="right"/>
    </xf>
    <xf numFmtId="4" fontId="12" fillId="0" borderId="11" xfId="18" applyNumberFormat="1" applyFont="1" applyBorder="1" applyAlignment="1">
      <alignment horizontal="right"/>
    </xf>
    <xf numFmtId="0" fontId="87" fillId="0" borderId="0" xfId="18" applyFont="1"/>
    <xf numFmtId="0" fontId="90" fillId="0" borderId="0" xfId="18" applyFont="1"/>
    <xf numFmtId="0" fontId="91" fillId="5" borderId="3" xfId="18" applyFont="1" applyFill="1" applyBorder="1" applyAlignment="1">
      <alignment horizontal="right"/>
    </xf>
    <xf numFmtId="0" fontId="91" fillId="5" borderId="4" xfId="18" applyFont="1" applyFill="1" applyBorder="1" applyAlignment="1">
      <alignment horizontal="right"/>
    </xf>
    <xf numFmtId="0" fontId="91" fillId="5" borderId="5" xfId="18" applyFont="1" applyFill="1" applyBorder="1" applyAlignment="1">
      <alignment horizontal="right"/>
    </xf>
    <xf numFmtId="0" fontId="46" fillId="0" borderId="2" xfId="18" applyFont="1" applyBorder="1" applyAlignment="1">
      <alignment horizontal="left"/>
    </xf>
    <xf numFmtId="4" fontId="54" fillId="0" borderId="0" xfId="18" applyNumberFormat="1" applyFont="1" applyAlignment="1">
      <alignment horizontal="right"/>
    </xf>
    <xf numFmtId="4" fontId="54" fillId="0" borderId="7" xfId="18" applyNumberFormat="1" applyFont="1" applyBorder="1" applyAlignment="1">
      <alignment horizontal="right"/>
    </xf>
    <xf numFmtId="4" fontId="54" fillId="0" borderId="12" xfId="18" applyNumberFormat="1" applyFont="1" applyBorder="1" applyAlignment="1">
      <alignment horizontal="right"/>
    </xf>
    <xf numFmtId="4" fontId="54" fillId="0" borderId="13" xfId="18" applyNumberFormat="1" applyFont="1" applyBorder="1" applyAlignment="1">
      <alignment horizontal="right"/>
    </xf>
    <xf numFmtId="4" fontId="54" fillId="0" borderId="8" xfId="18" applyNumberFormat="1" applyFont="1" applyBorder="1" applyAlignment="1">
      <alignment horizontal="right"/>
    </xf>
    <xf numFmtId="0" fontId="44" fillId="0" borderId="14" xfId="18" applyFont="1" applyBorder="1" applyAlignment="1">
      <alignment horizontal="left" indent="1"/>
    </xf>
    <xf numFmtId="4" fontId="92" fillId="0" borderId="0" xfId="19" applyNumberFormat="1" applyFont="1" applyFill="1" applyBorder="1" applyAlignment="1">
      <alignment horizontal="right"/>
    </xf>
    <xf numFmtId="4" fontId="13" fillId="0" borderId="12" xfId="18" applyNumberFormat="1" applyFont="1" applyBorder="1" applyAlignment="1">
      <alignment horizontal="right"/>
    </xf>
    <xf numFmtId="4" fontId="13" fillId="0" borderId="13" xfId="18" applyNumberFormat="1" applyFont="1" applyBorder="1" applyAlignment="1">
      <alignment horizontal="right"/>
    </xf>
    <xf numFmtId="0" fontId="46" fillId="0" borderId="14" xfId="18" applyFont="1" applyBorder="1"/>
    <xf numFmtId="4" fontId="79" fillId="0" borderId="0" xfId="18" applyNumberFormat="1" applyFont="1" applyAlignment="1">
      <alignment horizontal="right"/>
    </xf>
    <xf numFmtId="0" fontId="44" fillId="11" borderId="14" xfId="18" applyFont="1" applyFill="1" applyBorder="1" applyAlignment="1">
      <alignment horizontal="left" indent="3"/>
    </xf>
    <xf numFmtId="0" fontId="58" fillId="0" borderId="0" xfId="18" applyFont="1" applyAlignment="1">
      <alignment horizontal="right"/>
    </xf>
    <xf numFmtId="0" fontId="12" fillId="0" borderId="0" xfId="18" applyFont="1" applyAlignment="1">
      <alignment horizontal="right"/>
    </xf>
    <xf numFmtId="0" fontId="44" fillId="0" borderId="14" xfId="18" applyFont="1" applyBorder="1" applyAlignment="1">
      <alignment horizontal="left" indent="2"/>
    </xf>
    <xf numFmtId="0" fontId="46" fillId="0" borderId="9" xfId="18" applyFont="1" applyBorder="1"/>
    <xf numFmtId="0" fontId="58" fillId="0" borderId="33" xfId="18" applyFont="1" applyBorder="1"/>
    <xf numFmtId="4" fontId="12" fillId="0" borderId="34" xfId="18" applyNumberFormat="1" applyFont="1" applyBorder="1" applyAlignment="1">
      <alignment horizontal="right"/>
    </xf>
    <xf numFmtId="4" fontId="12" fillId="0" borderId="33" xfId="18" applyNumberFormat="1" applyFont="1" applyBorder="1" applyAlignment="1">
      <alignment horizontal="right"/>
    </xf>
    <xf numFmtId="4" fontId="54" fillId="0" borderId="1" xfId="18" applyNumberFormat="1" applyFont="1" applyBorder="1" applyAlignment="1">
      <alignment horizontal="right"/>
    </xf>
    <xf numFmtId="4" fontId="54" fillId="0" borderId="11" xfId="18" applyNumberFormat="1" applyFont="1" applyBorder="1" applyAlignment="1">
      <alignment horizontal="right"/>
    </xf>
    <xf numFmtId="4" fontId="54" fillId="0" borderId="10" xfId="18" applyNumberFormat="1" applyFont="1" applyBorder="1" applyAlignment="1">
      <alignment horizontal="right"/>
    </xf>
    <xf numFmtId="0" fontId="61" fillId="0" borderId="0" xfId="18" applyFont="1"/>
    <xf numFmtId="0" fontId="54" fillId="5" borderId="4" xfId="18" applyFont="1" applyFill="1" applyBorder="1" applyAlignment="1">
      <alignment horizontal="right"/>
    </xf>
    <xf numFmtId="0" fontId="54" fillId="5" borderId="1" xfId="18" applyFont="1" applyFill="1" applyBorder="1" applyAlignment="1">
      <alignment horizontal="right"/>
    </xf>
    <xf numFmtId="0" fontId="54" fillId="5" borderId="4" xfId="0" applyFont="1" applyFill="1" applyBorder="1" applyAlignment="1">
      <alignment horizontal="right"/>
    </xf>
    <xf numFmtId="0" fontId="91" fillId="5" borderId="1" xfId="18" applyFont="1" applyFill="1" applyBorder="1" applyAlignment="1">
      <alignment horizontal="right"/>
    </xf>
    <xf numFmtId="0" fontId="61" fillId="0" borderId="0" xfId="18" applyFont="1" applyAlignment="1">
      <alignment horizontal="right"/>
    </xf>
    <xf numFmtId="4" fontId="54" fillId="0" borderId="7" xfId="18" applyNumberFormat="1" applyFont="1" applyBorder="1"/>
    <xf numFmtId="4" fontId="54" fillId="0" borderId="7" xfId="1" applyNumberFormat="1" applyFont="1" applyBorder="1" applyAlignment="1">
      <alignment horizontal="right"/>
    </xf>
    <xf numFmtId="4" fontId="91" fillId="0" borderId="7" xfId="18" applyNumberFormat="1" applyFont="1" applyBorder="1" applyAlignment="1">
      <alignment horizontal="right"/>
    </xf>
    <xf numFmtId="0" fontId="94" fillId="0" borderId="0" xfId="18" applyFont="1"/>
    <xf numFmtId="4" fontId="13" fillId="0" borderId="0" xfId="19" applyNumberFormat="1" applyFont="1" applyFill="1" applyBorder="1"/>
    <xf numFmtId="4" fontId="13" fillId="0" borderId="0" xfId="19" applyNumberFormat="1" applyFont="1" applyFill="1" applyBorder="1" applyAlignment="1">
      <alignment horizontal="right"/>
    </xf>
    <xf numFmtId="4" fontId="13" fillId="0" borderId="0" xfId="1" applyNumberFormat="1" applyFont="1" applyBorder="1" applyAlignment="1">
      <alignment horizontal="right"/>
    </xf>
    <xf numFmtId="0" fontId="13" fillId="0" borderId="0" xfId="18" applyFont="1"/>
    <xf numFmtId="4" fontId="35" fillId="0" borderId="0" xfId="19" applyNumberFormat="1" applyFont="1" applyFill="1" applyBorder="1"/>
    <xf numFmtId="4" fontId="35" fillId="0" borderId="0" xfId="19" applyNumberFormat="1" applyFont="1" applyFill="1" applyBorder="1" applyAlignment="1">
      <alignment horizontal="right"/>
    </xf>
    <xf numFmtId="4" fontId="96" fillId="0" borderId="13" xfId="18" applyNumberFormat="1" applyFont="1" applyBorder="1" applyAlignment="1">
      <alignment horizontal="right"/>
    </xf>
    <xf numFmtId="4" fontId="96" fillId="0" borderId="12" xfId="18" applyNumberFormat="1" applyFont="1" applyBorder="1" applyAlignment="1">
      <alignment horizontal="right"/>
    </xf>
    <xf numFmtId="4" fontId="35" fillId="0" borderId="13" xfId="18" applyNumberFormat="1" applyFont="1" applyBorder="1" applyAlignment="1">
      <alignment horizontal="right"/>
    </xf>
    <xf numFmtId="0" fontId="97" fillId="0" borderId="0" xfId="18" applyFont="1"/>
    <xf numFmtId="4" fontId="13" fillId="11" borderId="0" xfId="19" applyNumberFormat="1" applyFont="1" applyFill="1" applyBorder="1"/>
    <xf numFmtId="4" fontId="13" fillId="11" borderId="0" xfId="19" applyNumberFormat="1" applyFont="1" applyFill="1" applyBorder="1" applyAlignment="1">
      <alignment horizontal="right"/>
    </xf>
    <xf numFmtId="0" fontId="61" fillId="11" borderId="0" xfId="18" applyFont="1" applyFill="1"/>
    <xf numFmtId="4" fontId="54" fillId="11" borderId="0" xfId="19" applyNumberFormat="1" applyFont="1" applyFill="1" applyBorder="1"/>
    <xf numFmtId="4" fontId="54" fillId="11" borderId="0" xfId="19" applyNumberFormat="1" applyFont="1" applyFill="1" applyBorder="1" applyAlignment="1">
      <alignment horizontal="right"/>
    </xf>
    <xf numFmtId="0" fontId="94" fillId="11" borderId="0" xfId="18" applyFont="1" applyFill="1"/>
    <xf numFmtId="4" fontId="54" fillId="0" borderId="1" xfId="18" applyNumberFormat="1" applyFont="1" applyBorder="1"/>
    <xf numFmtId="4" fontId="91" fillId="0" borderId="1" xfId="18" applyNumberFormat="1" applyFont="1" applyBorder="1" applyAlignment="1">
      <alignment horizontal="right"/>
    </xf>
    <xf numFmtId="2" fontId="94" fillId="0" borderId="0" xfId="18" applyNumberFormat="1" applyFont="1"/>
    <xf numFmtId="4" fontId="61" fillId="0" borderId="0" xfId="18" applyNumberFormat="1" applyFont="1"/>
    <xf numFmtId="0" fontId="93" fillId="0" borderId="0" xfId="18" applyFont="1"/>
    <xf numFmtId="0" fontId="29" fillId="0" borderId="0" xfId="18" applyFont="1" applyAlignment="1">
      <alignment horizontal="left"/>
    </xf>
    <xf numFmtId="0" fontId="12" fillId="0" borderId="0" xfId="18" applyFont="1"/>
    <xf numFmtId="0" fontId="79" fillId="0" borderId="0" xfId="18" applyFont="1"/>
    <xf numFmtId="4" fontId="79" fillId="0" borderId="0" xfId="18" applyNumberFormat="1" applyFont="1"/>
    <xf numFmtId="0" fontId="12" fillId="5" borderId="2" xfId="0" applyFont="1" applyFill="1" applyBorder="1" applyAlignment="1">
      <alignment horizontal="right"/>
    </xf>
    <xf numFmtId="0" fontId="12" fillId="5" borderId="4" xfId="18" applyFont="1" applyFill="1" applyBorder="1" applyAlignment="1">
      <alignment horizontal="center"/>
    </xf>
    <xf numFmtId="0" fontId="12" fillId="5" borderId="0" xfId="18" applyFont="1" applyFill="1" applyAlignment="1">
      <alignment horizontal="center"/>
    </xf>
    <xf numFmtId="0" fontId="12" fillId="5" borderId="4" xfId="0" applyFont="1" applyFill="1" applyBorder="1" applyAlignment="1">
      <alignment horizontal="right"/>
    </xf>
    <xf numFmtId="0" fontId="12" fillId="5" borderId="3" xfId="0" applyFont="1" applyFill="1" applyBorder="1" applyAlignment="1">
      <alignment horizontal="right"/>
    </xf>
    <xf numFmtId="0" fontId="12" fillId="5" borderId="9" xfId="18" applyFont="1" applyFill="1" applyBorder="1" applyAlignment="1">
      <alignment horizontal="center"/>
    </xf>
    <xf numFmtId="0" fontId="12" fillId="5" borderId="1" xfId="18" applyFont="1" applyFill="1" applyBorder="1" applyAlignment="1">
      <alignment horizontal="right"/>
    </xf>
    <xf numFmtId="0" fontId="12" fillId="5" borderId="1" xfId="18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0" fontId="12" fillId="5" borderId="10" xfId="0" applyFont="1" applyFill="1" applyBorder="1" applyAlignment="1">
      <alignment horizontal="right"/>
    </xf>
    <xf numFmtId="0" fontId="12" fillId="5" borderId="10" xfId="18" applyFont="1" applyFill="1" applyBorder="1" applyAlignment="1">
      <alignment horizontal="center"/>
    </xf>
    <xf numFmtId="0" fontId="12" fillId="0" borderId="2" xfId="18" applyFont="1" applyBorder="1"/>
    <xf numFmtId="4" fontId="12" fillId="0" borderId="0" xfId="19" applyNumberFormat="1" applyFont="1" applyFill="1" applyBorder="1"/>
    <xf numFmtId="4" fontId="84" fillId="0" borderId="0" xfId="18" applyNumberFormat="1" applyFont="1"/>
    <xf numFmtId="4" fontId="84" fillId="0" borderId="7" xfId="18" applyNumberFormat="1" applyFont="1" applyBorder="1"/>
    <xf numFmtId="4" fontId="84" fillId="0" borderId="12" xfId="18" applyNumberFormat="1" applyFont="1" applyBorder="1"/>
    <xf numFmtId="4" fontId="84" fillId="0" borderId="13" xfId="18" applyNumberFormat="1" applyFont="1" applyBorder="1"/>
    <xf numFmtId="4" fontId="12" fillId="0" borderId="12" xfId="18" applyNumberFormat="1" applyFont="1" applyBorder="1"/>
    <xf numFmtId="4" fontId="12" fillId="0" borderId="6" xfId="18" applyNumberFormat="1" applyFont="1" applyBorder="1"/>
    <xf numFmtId="4" fontId="12" fillId="0" borderId="7" xfId="18" applyNumberFormat="1" applyFont="1" applyBorder="1"/>
    <xf numFmtId="4" fontId="12" fillId="0" borderId="8" xfId="18" applyNumberFormat="1" applyFont="1" applyBorder="1"/>
    <xf numFmtId="4" fontId="12" fillId="0" borderId="13" xfId="18" applyNumberFormat="1" applyFont="1" applyBorder="1"/>
    <xf numFmtId="0" fontId="60" fillId="0" borderId="14" xfId="18" applyFont="1" applyBorder="1" applyAlignment="1">
      <alignment horizontal="left" indent="2"/>
    </xf>
    <xf numFmtId="4" fontId="60" fillId="0" borderId="0" xfId="19" applyNumberFormat="1" applyFont="1" applyFill="1" applyBorder="1"/>
    <xf numFmtId="4" fontId="79" fillId="6" borderId="0" xfId="19" applyNumberFormat="1" applyFont="1" applyFill="1" applyBorder="1"/>
    <xf numFmtId="4" fontId="79" fillId="6" borderId="12" xfId="19" applyNumberFormat="1" applyFont="1" applyFill="1" applyBorder="1"/>
    <xf numFmtId="4" fontId="79" fillId="6" borderId="13" xfId="19" applyNumberFormat="1" applyFont="1" applyFill="1" applyBorder="1"/>
    <xf numFmtId="4" fontId="79" fillId="0" borderId="12" xfId="18" applyNumberFormat="1" applyFont="1" applyBorder="1"/>
    <xf numFmtId="4" fontId="60" fillId="0" borderId="12" xfId="18" applyNumberFormat="1" applyFont="1" applyBorder="1"/>
    <xf numFmtId="4" fontId="60" fillId="0" borderId="13" xfId="18" applyNumberFormat="1" applyFont="1" applyBorder="1"/>
    <xf numFmtId="2" fontId="60" fillId="0" borderId="13" xfId="18" applyNumberFormat="1" applyFont="1" applyBorder="1"/>
    <xf numFmtId="2" fontId="60" fillId="0" borderId="0" xfId="18" applyNumberFormat="1" applyFont="1"/>
    <xf numFmtId="2" fontId="60" fillId="0" borderId="12" xfId="18" applyNumberFormat="1" applyFont="1" applyBorder="1"/>
    <xf numFmtId="0" fontId="60" fillId="0" borderId="14" xfId="18" applyFont="1" applyBorder="1"/>
    <xf numFmtId="4" fontId="60" fillId="11" borderId="0" xfId="18" applyNumberFormat="1" applyFont="1" applyFill="1"/>
    <xf numFmtId="4" fontId="60" fillId="11" borderId="0" xfId="19" applyNumberFormat="1" applyFont="1" applyFill="1" applyBorder="1"/>
    <xf numFmtId="4" fontId="79" fillId="11" borderId="0" xfId="19" applyNumberFormat="1" applyFont="1" applyFill="1" applyBorder="1"/>
    <xf numFmtId="4" fontId="79" fillId="11" borderId="12" xfId="19" applyNumberFormat="1" applyFont="1" applyFill="1" applyBorder="1"/>
    <xf numFmtId="4" fontId="79" fillId="11" borderId="13" xfId="19" applyNumberFormat="1" applyFont="1" applyFill="1" applyBorder="1"/>
    <xf numFmtId="4" fontId="60" fillId="11" borderId="12" xfId="18" applyNumberFormat="1" applyFont="1" applyFill="1" applyBorder="1"/>
    <xf numFmtId="4" fontId="60" fillId="11" borderId="13" xfId="18" applyNumberFormat="1" applyFont="1" applyFill="1" applyBorder="1"/>
    <xf numFmtId="0" fontId="60" fillId="11" borderId="0" xfId="18" applyFont="1" applyFill="1"/>
    <xf numFmtId="0" fontId="60" fillId="0" borderId="14" xfId="18" applyFont="1" applyBorder="1" applyAlignment="1">
      <alignment horizontal="left" indent="1"/>
    </xf>
    <xf numFmtId="4" fontId="79" fillId="11" borderId="0" xfId="18" applyNumberFormat="1" applyFont="1" applyFill="1"/>
    <xf numFmtId="4" fontId="79" fillId="11" borderId="12" xfId="18" applyNumberFormat="1" applyFont="1" applyFill="1" applyBorder="1"/>
    <xf numFmtId="4" fontId="79" fillId="11" borderId="13" xfId="18" applyNumberFormat="1" applyFont="1" applyFill="1" applyBorder="1"/>
    <xf numFmtId="4" fontId="60" fillId="11" borderId="0" xfId="23" applyNumberFormat="1" applyFont="1" applyFill="1" applyBorder="1"/>
    <xf numFmtId="4" fontId="79" fillId="11" borderId="0" xfId="10" applyNumberFormat="1" applyFont="1" applyFill="1"/>
    <xf numFmtId="4" fontId="79" fillId="11" borderId="12" xfId="10" applyNumberFormat="1" applyFont="1" applyFill="1" applyBorder="1"/>
    <xf numFmtId="4" fontId="79" fillId="11" borderId="13" xfId="10" applyNumberFormat="1" applyFont="1" applyFill="1" applyBorder="1"/>
    <xf numFmtId="0" fontId="79" fillId="11" borderId="0" xfId="18" applyFont="1" applyFill="1"/>
    <xf numFmtId="0" fontId="79" fillId="11" borderId="12" xfId="18" applyFont="1" applyFill="1" applyBorder="1"/>
    <xf numFmtId="0" fontId="79" fillId="11" borderId="13" xfId="18" applyFont="1" applyFill="1" applyBorder="1"/>
    <xf numFmtId="0" fontId="12" fillId="0" borderId="14" xfId="18" applyFont="1" applyBorder="1"/>
    <xf numFmtId="4" fontId="12" fillId="11" borderId="0" xfId="18" applyNumberFormat="1" applyFont="1" applyFill="1"/>
    <xf numFmtId="4" fontId="84" fillId="11" borderId="0" xfId="19" applyNumberFormat="1" applyFont="1" applyFill="1" applyBorder="1"/>
    <xf numFmtId="4" fontId="84" fillId="11" borderId="12" xfId="19" applyNumberFormat="1" applyFont="1" applyFill="1" applyBorder="1"/>
    <xf numFmtId="4" fontId="84" fillId="11" borderId="13" xfId="19" applyNumberFormat="1" applyFont="1" applyFill="1" applyBorder="1"/>
    <xf numFmtId="4" fontId="84" fillId="11" borderId="0" xfId="18" applyNumberFormat="1" applyFont="1" applyFill="1"/>
    <xf numFmtId="4" fontId="84" fillId="11" borderId="12" xfId="18" applyNumberFormat="1" applyFont="1" applyFill="1" applyBorder="1"/>
    <xf numFmtId="4" fontId="84" fillId="11" borderId="13" xfId="18" applyNumberFormat="1" applyFont="1" applyFill="1" applyBorder="1"/>
    <xf numFmtId="4" fontId="79" fillId="0" borderId="13" xfId="18" applyNumberFormat="1" applyFont="1" applyBorder="1"/>
    <xf numFmtId="4" fontId="79" fillId="0" borderId="0" xfId="10" applyNumberFormat="1" applyFont="1"/>
    <xf numFmtId="4" fontId="90" fillId="0" borderId="0" xfId="19" applyNumberFormat="1" applyFont="1" applyFill="1" applyBorder="1"/>
    <xf numFmtId="0" fontId="12" fillId="0" borderId="14" xfId="18" applyFont="1" applyBorder="1" applyAlignment="1">
      <alignment horizontal="left" indent="1"/>
    </xf>
    <xf numFmtId="0" fontId="60" fillId="0" borderId="14" xfId="18" applyFont="1" applyBorder="1" applyAlignment="1">
      <alignment horizontal="left" indent="3"/>
    </xf>
    <xf numFmtId="4" fontId="79" fillId="0" borderId="0" xfId="19" applyNumberFormat="1" applyFont="1" applyFill="1" applyBorder="1"/>
    <xf numFmtId="2" fontId="60" fillId="0" borderId="13" xfId="1" applyNumberFormat="1" applyFont="1" applyBorder="1"/>
    <xf numFmtId="2" fontId="60" fillId="0" borderId="0" xfId="1" applyNumberFormat="1" applyFont="1" applyBorder="1"/>
    <xf numFmtId="2" fontId="60" fillId="0" borderId="12" xfId="1" applyNumberFormat="1" applyFont="1" applyBorder="1"/>
    <xf numFmtId="0" fontId="60" fillId="0" borderId="14" xfId="0" applyFont="1" applyBorder="1" applyAlignment="1">
      <alignment horizontal="left" indent="3"/>
    </xf>
    <xf numFmtId="4" fontId="12" fillId="11" borderId="12" xfId="18" applyNumberFormat="1" applyFont="1" applyFill="1" applyBorder="1"/>
    <xf numFmtId="4" fontId="12" fillId="11" borderId="13" xfId="18" applyNumberFormat="1" applyFont="1" applyFill="1" applyBorder="1"/>
    <xf numFmtId="164" fontId="12" fillId="0" borderId="13" xfId="1" applyFont="1" applyBorder="1"/>
    <xf numFmtId="164" fontId="12" fillId="0" borderId="0" xfId="1" applyFont="1" applyBorder="1"/>
    <xf numFmtId="164" fontId="12" fillId="0" borderId="12" xfId="1" applyFont="1" applyBorder="1"/>
    <xf numFmtId="4" fontId="12" fillId="11" borderId="0" xfId="19" applyNumberFormat="1" applyFont="1" applyFill="1" applyBorder="1"/>
    <xf numFmtId="0" fontId="12" fillId="11" borderId="0" xfId="18" applyFont="1" applyFill="1"/>
    <xf numFmtId="4" fontId="84" fillId="0" borderId="0" xfId="19" applyNumberFormat="1" applyFont="1" applyFill="1" applyBorder="1"/>
    <xf numFmtId="166" fontId="12" fillId="0" borderId="0" xfId="18" applyNumberFormat="1" applyFont="1"/>
    <xf numFmtId="4" fontId="87" fillId="0" borderId="0" xfId="19" applyNumberFormat="1" applyFont="1" applyFill="1" applyBorder="1"/>
    <xf numFmtId="4" fontId="20" fillId="0" borderId="0" xfId="18" applyNumberFormat="1" applyFont="1"/>
    <xf numFmtId="4" fontId="20" fillId="0" borderId="12" xfId="18" applyNumberFormat="1" applyFont="1" applyBorder="1"/>
    <xf numFmtId="4" fontId="20" fillId="0" borderId="13" xfId="18" applyNumberFormat="1" applyFont="1" applyBorder="1"/>
    <xf numFmtId="4" fontId="87" fillId="0" borderId="12" xfId="18" applyNumberFormat="1" applyFont="1" applyBorder="1"/>
    <xf numFmtId="4" fontId="87" fillId="0" borderId="13" xfId="18" applyNumberFormat="1" applyFont="1" applyBorder="1"/>
    <xf numFmtId="39" fontId="101" fillId="0" borderId="0" xfId="24" applyNumberFormat="1" applyFont="1"/>
    <xf numFmtId="0" fontId="87" fillId="0" borderId="14" xfId="18" applyFont="1" applyBorder="1"/>
    <xf numFmtId="4" fontId="79" fillId="0" borderId="12" xfId="19" applyNumberFormat="1" applyFont="1" applyFill="1" applyBorder="1"/>
    <xf numFmtId="4" fontId="79" fillId="0" borderId="13" xfId="19" applyNumberFormat="1" applyFont="1" applyFill="1" applyBorder="1"/>
    <xf numFmtId="2" fontId="79" fillId="11" borderId="0" xfId="18" applyNumberFormat="1" applyFont="1" applyFill="1"/>
    <xf numFmtId="4" fontId="20" fillId="0" borderId="0" xfId="19" applyNumberFormat="1" applyFont="1" applyFill="1" applyBorder="1"/>
    <xf numFmtId="0" fontId="84" fillId="11" borderId="0" xfId="18" applyFont="1" applyFill="1"/>
    <xf numFmtId="0" fontId="84" fillId="11" borderId="12" xfId="18" applyFont="1" applyFill="1" applyBorder="1"/>
    <xf numFmtId="0" fontId="84" fillId="11" borderId="13" xfId="18" applyFont="1" applyFill="1" applyBorder="1"/>
    <xf numFmtId="0" fontId="12" fillId="0" borderId="14" xfId="18" applyFont="1" applyBorder="1" applyAlignment="1">
      <alignment horizontal="left" indent="2"/>
    </xf>
    <xf numFmtId="4" fontId="12" fillId="0" borderId="0" xfId="23" applyNumberFormat="1" applyFont="1" applyFill="1" applyBorder="1"/>
    <xf numFmtId="4" fontId="84" fillId="0" borderId="0" xfId="23" applyNumberFormat="1" applyFont="1" applyFill="1" applyBorder="1"/>
    <xf numFmtId="4" fontId="84" fillId="0" borderId="12" xfId="23" applyNumberFormat="1" applyFont="1" applyFill="1" applyBorder="1"/>
    <xf numFmtId="4" fontId="84" fillId="0" borderId="13" xfId="23" applyNumberFormat="1" applyFont="1" applyFill="1" applyBorder="1"/>
    <xf numFmtId="4" fontId="12" fillId="0" borderId="34" xfId="18" applyNumberFormat="1" applyFont="1" applyBorder="1"/>
    <xf numFmtId="4" fontId="12" fillId="0" borderId="33" xfId="18" applyNumberFormat="1" applyFont="1" applyBorder="1"/>
    <xf numFmtId="4" fontId="12" fillId="0" borderId="35" xfId="18" applyNumberFormat="1" applyFont="1" applyBorder="1"/>
    <xf numFmtId="0" fontId="90" fillId="0" borderId="36" xfId="18" applyFont="1" applyBorder="1"/>
    <xf numFmtId="167" fontId="60" fillId="0" borderId="37" xfId="18" applyNumberFormat="1" applyFont="1" applyBorder="1"/>
    <xf numFmtId="164" fontId="60" fillId="0" borderId="37" xfId="1" applyFont="1" applyFill="1" applyBorder="1"/>
    <xf numFmtId="4" fontId="60" fillId="0" borderId="37" xfId="18" applyNumberFormat="1" applyFont="1" applyBorder="1"/>
    <xf numFmtId="0" fontId="60" fillId="0" borderId="37" xfId="18" applyFont="1" applyBorder="1"/>
    <xf numFmtId="0" fontId="79" fillId="0" borderId="37" xfId="18" applyFont="1" applyBorder="1"/>
    <xf numFmtId="0" fontId="79" fillId="0" borderId="38" xfId="18" applyFont="1" applyBorder="1"/>
    <xf numFmtId="0" fontId="79" fillId="0" borderId="39" xfId="18" applyFont="1" applyBorder="1"/>
    <xf numFmtId="4" fontId="79" fillId="0" borderId="39" xfId="18" applyNumberFormat="1" applyFont="1" applyBorder="1"/>
    <xf numFmtId="4" fontId="60" fillId="0" borderId="38" xfId="18" applyNumberFormat="1" applyFont="1" applyBorder="1"/>
    <xf numFmtId="4" fontId="60" fillId="0" borderId="39" xfId="18" applyNumberFormat="1" applyFont="1" applyBorder="1"/>
    <xf numFmtId="164" fontId="60" fillId="11" borderId="0" xfId="1" applyFont="1" applyFill="1" applyBorder="1"/>
    <xf numFmtId="0" fontId="60" fillId="0" borderId="14" xfId="18" applyFont="1" applyBorder="1" applyAlignment="1">
      <alignment horizontal="left" indent="4"/>
    </xf>
    <xf numFmtId="164" fontId="84" fillId="0" borderId="0" xfId="1" applyFont="1" applyBorder="1"/>
    <xf numFmtId="164" fontId="84" fillId="0" borderId="12" xfId="1" applyFont="1" applyBorder="1"/>
    <xf numFmtId="164" fontId="84" fillId="0" borderId="13" xfId="1" applyFont="1" applyBorder="1"/>
    <xf numFmtId="4" fontId="84" fillId="0" borderId="13" xfId="1" applyNumberFormat="1" applyFont="1" applyBorder="1"/>
    <xf numFmtId="164" fontId="79" fillId="0" borderId="12" xfId="1" applyFont="1" applyBorder="1"/>
    <xf numFmtId="164" fontId="84" fillId="11" borderId="12" xfId="1" applyFont="1" applyFill="1" applyBorder="1"/>
    <xf numFmtId="2" fontId="79" fillId="11" borderId="13" xfId="18" applyNumberFormat="1" applyFont="1" applyFill="1" applyBorder="1"/>
    <xf numFmtId="4" fontId="84" fillId="0" borderId="12" xfId="19" applyNumberFormat="1" applyFont="1" applyFill="1" applyBorder="1"/>
    <xf numFmtId="4" fontId="84" fillId="0" borderId="13" xfId="19" applyNumberFormat="1" applyFont="1" applyFill="1" applyBorder="1"/>
    <xf numFmtId="4" fontId="60" fillId="0" borderId="12" xfId="19" applyNumberFormat="1" applyFont="1" applyFill="1" applyBorder="1"/>
    <xf numFmtId="4" fontId="60" fillId="0" borderId="13" xfId="19" applyNumberFormat="1" applyFont="1" applyFill="1" applyBorder="1"/>
    <xf numFmtId="4" fontId="84" fillId="6" borderId="0" xfId="19" applyNumberFormat="1" applyFont="1" applyFill="1" applyBorder="1"/>
    <xf numFmtId="2" fontId="60" fillId="0" borderId="0" xfId="19" applyNumberFormat="1" applyFont="1" applyFill="1" applyBorder="1"/>
    <xf numFmtId="2" fontId="60" fillId="0" borderId="12" xfId="19" applyNumberFormat="1" applyFont="1" applyFill="1" applyBorder="1"/>
    <xf numFmtId="2" fontId="60" fillId="0" borderId="13" xfId="19" applyNumberFormat="1" applyFont="1" applyFill="1" applyBorder="1"/>
    <xf numFmtId="2" fontId="12" fillId="0" borderId="0" xfId="19" applyNumberFormat="1" applyFont="1" applyFill="1" applyBorder="1"/>
    <xf numFmtId="2" fontId="12" fillId="0" borderId="12" xfId="19" applyNumberFormat="1" applyFont="1" applyFill="1" applyBorder="1"/>
    <xf numFmtId="4" fontId="12" fillId="0" borderId="13" xfId="19" applyNumberFormat="1" applyFont="1" applyFill="1" applyBorder="1"/>
    <xf numFmtId="0" fontId="60" fillId="0" borderId="9" xfId="18" applyFont="1" applyBorder="1" applyAlignment="1">
      <alignment horizontal="left" indent="4"/>
    </xf>
    <xf numFmtId="4" fontId="60" fillId="0" borderId="1" xfId="19" applyNumberFormat="1" applyFont="1" applyFill="1" applyBorder="1"/>
    <xf numFmtId="2" fontId="60" fillId="0" borderId="1" xfId="19" applyNumberFormat="1" applyFont="1" applyFill="1" applyBorder="1"/>
    <xf numFmtId="2" fontId="60" fillId="0" borderId="11" xfId="19" applyNumberFormat="1" applyFont="1" applyFill="1" applyBorder="1"/>
    <xf numFmtId="4" fontId="60" fillId="0" borderId="10" xfId="19" applyNumberFormat="1" applyFont="1" applyFill="1" applyBorder="1"/>
    <xf numFmtId="4" fontId="60" fillId="0" borderId="1" xfId="18" applyNumberFormat="1" applyFont="1" applyBorder="1"/>
    <xf numFmtId="4" fontId="60" fillId="0" borderId="11" xfId="18" applyNumberFormat="1" applyFont="1" applyBorder="1"/>
    <xf numFmtId="4" fontId="60" fillId="0" borderId="10" xfId="18" applyNumberFormat="1" applyFont="1" applyBorder="1"/>
    <xf numFmtId="2" fontId="79" fillId="0" borderId="0" xfId="18" applyNumberFormat="1" applyFont="1"/>
    <xf numFmtId="0" fontId="102" fillId="0" borderId="0" xfId="18" applyFont="1" applyAlignment="1">
      <alignment vertical="center"/>
    </xf>
    <xf numFmtId="0" fontId="57" fillId="0" borderId="0" xfId="18" applyFont="1"/>
    <xf numFmtId="0" fontId="30" fillId="0" borderId="0" xfId="18" applyFont="1"/>
    <xf numFmtId="0" fontId="50" fillId="0" borderId="0" xfId="18" applyFont="1"/>
    <xf numFmtId="0" fontId="103" fillId="0" borderId="0" xfId="18" applyFont="1"/>
    <xf numFmtId="0" fontId="104" fillId="0" borderId="0" xfId="18" applyFont="1"/>
    <xf numFmtId="0" fontId="40" fillId="5" borderId="1" xfId="18" applyFont="1" applyFill="1" applyBorder="1" applyAlignment="1">
      <alignment horizontal="center" vertical="center" wrapText="1"/>
    </xf>
    <xf numFmtId="0" fontId="40" fillId="5" borderId="4" xfId="18" applyFont="1" applyFill="1" applyBorder="1" applyAlignment="1">
      <alignment horizontal="center" wrapText="1"/>
    </xf>
    <xf numFmtId="0" fontId="40" fillId="5" borderId="4" xfId="18" applyFont="1" applyFill="1" applyBorder="1" applyAlignment="1">
      <alignment horizontal="right"/>
    </xf>
    <xf numFmtId="0" fontId="40" fillId="5" borderId="1" xfId="18" applyFont="1" applyFill="1" applyBorder="1" applyAlignment="1">
      <alignment horizontal="right"/>
    </xf>
    <xf numFmtId="0" fontId="40" fillId="5" borderId="1" xfId="18" applyFont="1" applyFill="1" applyBorder="1" applyAlignment="1">
      <alignment horizontal="center"/>
    </xf>
    <xf numFmtId="0" fontId="40" fillId="5" borderId="5" xfId="18" applyFont="1" applyFill="1" applyBorder="1" applyAlignment="1">
      <alignment horizontal="right"/>
    </xf>
    <xf numFmtId="0" fontId="21" fillId="5" borderId="4" xfId="18" applyFont="1" applyFill="1" applyBorder="1" applyAlignment="1">
      <alignment horizontal="right"/>
    </xf>
    <xf numFmtId="0" fontId="21" fillId="5" borderId="5" xfId="18" applyFont="1" applyFill="1" applyBorder="1" applyAlignment="1">
      <alignment horizontal="right"/>
    </xf>
    <xf numFmtId="0" fontId="51" fillId="5" borderId="4" xfId="18" applyFont="1" applyFill="1" applyBorder="1" applyAlignment="1">
      <alignment horizontal="right"/>
    </xf>
    <xf numFmtId="0" fontId="105" fillId="5" borderId="4" xfId="18" applyFont="1" applyFill="1" applyBorder="1" applyAlignment="1">
      <alignment horizontal="right"/>
    </xf>
    <xf numFmtId="0" fontId="105" fillId="5" borderId="5" xfId="18" applyFont="1" applyFill="1" applyBorder="1" applyAlignment="1">
      <alignment horizontal="right"/>
    </xf>
    <xf numFmtId="0" fontId="105" fillId="5" borderId="3" xfId="18" applyFont="1" applyFill="1" applyBorder="1" applyAlignment="1">
      <alignment horizontal="right"/>
    </xf>
    <xf numFmtId="0" fontId="51" fillId="5" borderId="3" xfId="18" applyFont="1" applyFill="1" applyBorder="1" applyAlignment="1">
      <alignment horizontal="right"/>
    </xf>
    <xf numFmtId="0" fontId="51" fillId="5" borderId="5" xfId="18" applyFont="1" applyFill="1" applyBorder="1" applyAlignment="1">
      <alignment horizontal="right"/>
    </xf>
    <xf numFmtId="0" fontId="51" fillId="5" borderId="41" xfId="18" applyFont="1" applyFill="1" applyBorder="1" applyAlignment="1">
      <alignment horizontal="right"/>
    </xf>
    <xf numFmtId="0" fontId="51" fillId="5" borderId="42" xfId="18" applyFont="1" applyFill="1" applyBorder="1" applyAlignment="1">
      <alignment horizontal="right"/>
    </xf>
    <xf numFmtId="39" fontId="40" fillId="0" borderId="0" xfId="1" applyNumberFormat="1" applyFont="1" applyFill="1" applyBorder="1" applyAlignment="1" applyProtection="1">
      <alignment horizontal="right"/>
    </xf>
    <xf numFmtId="164" fontId="40" fillId="0" borderId="0" xfId="1" applyFont="1" applyBorder="1" applyAlignment="1">
      <alignment horizontal="right"/>
    </xf>
    <xf numFmtId="4" fontId="40" fillId="0" borderId="0" xfId="1" applyNumberFormat="1" applyFont="1" applyBorder="1" applyAlignment="1" applyProtection="1">
      <alignment horizontal="right"/>
    </xf>
    <xf numFmtId="4" fontId="40" fillId="0" borderId="0" xfId="1" applyNumberFormat="1" applyFont="1" applyFill="1" applyBorder="1" applyAlignment="1" applyProtection="1">
      <alignment horizontal="right"/>
    </xf>
    <xf numFmtId="164" fontId="40" fillId="0" borderId="0" xfId="1" applyFont="1" applyFill="1" applyBorder="1" applyAlignment="1" applyProtection="1">
      <alignment horizontal="right"/>
    </xf>
    <xf numFmtId="164" fontId="40" fillId="9" borderId="0" xfId="1" applyFont="1" applyFill="1" applyBorder="1" applyAlignment="1" applyProtection="1">
      <alignment horizontal="right"/>
    </xf>
    <xf numFmtId="4" fontId="21" fillId="0" borderId="7" xfId="18" applyNumberFormat="1" applyFont="1" applyBorder="1" applyAlignment="1">
      <alignment horizontal="right"/>
    </xf>
    <xf numFmtId="4" fontId="106" fillId="0" borderId="0" xfId="1" applyNumberFormat="1" applyFont="1" applyFill="1" applyBorder="1" applyAlignment="1" applyProtection="1">
      <alignment horizontal="right"/>
    </xf>
    <xf numFmtId="39" fontId="51" fillId="0" borderId="0" xfId="1" applyNumberFormat="1" applyFont="1" applyBorder="1" applyAlignment="1">
      <alignment horizontal="right"/>
    </xf>
    <xf numFmtId="4" fontId="51" fillId="0" borderId="0" xfId="1" applyNumberFormat="1" applyFont="1" applyBorder="1" applyAlignment="1">
      <alignment horizontal="right"/>
    </xf>
    <xf numFmtId="4" fontId="50" fillId="0" borderId="0" xfId="1" applyNumberFormat="1" applyFont="1" applyBorder="1" applyAlignment="1">
      <alignment horizontal="right"/>
    </xf>
    <xf numFmtId="4" fontId="51" fillId="0" borderId="7" xfId="18" applyNumberFormat="1" applyFont="1" applyBorder="1"/>
    <xf numFmtId="4" fontId="51" fillId="0" borderId="13" xfId="18" applyNumberFormat="1" applyFont="1" applyBorder="1"/>
    <xf numFmtId="4" fontId="51" fillId="0" borderId="12" xfId="18" applyNumberFormat="1" applyFont="1" applyBorder="1"/>
    <xf numFmtId="4" fontId="21" fillId="0" borderId="7" xfId="1" applyNumberFormat="1" applyFont="1" applyBorder="1"/>
    <xf numFmtId="4" fontId="21" fillId="0" borderId="8" xfId="1" applyNumberFormat="1" applyFont="1" applyBorder="1"/>
    <xf numFmtId="4" fontId="21" fillId="0" borderId="43" xfId="1" applyNumberFormat="1" applyFont="1" applyBorder="1"/>
    <xf numFmtId="4" fontId="21" fillId="0" borderId="44" xfId="1" applyNumberFormat="1" applyFont="1" applyBorder="1"/>
    <xf numFmtId="0" fontId="107" fillId="0" borderId="0" xfId="18" applyFont="1"/>
    <xf numFmtId="164" fontId="41" fillId="0" borderId="0" xfId="1" applyFont="1" applyBorder="1" applyAlignment="1">
      <alignment horizontal="right"/>
    </xf>
    <xf numFmtId="4" fontId="41" fillId="0" borderId="0" xfId="1" applyNumberFormat="1" applyFont="1" applyBorder="1" applyAlignment="1">
      <alignment horizontal="right"/>
    </xf>
    <xf numFmtId="4" fontId="41" fillId="0" borderId="0" xfId="1" applyNumberFormat="1" applyFont="1" applyFill="1" applyBorder="1" applyAlignment="1" applyProtection="1">
      <alignment horizontal="right"/>
    </xf>
    <xf numFmtId="164" fontId="41" fillId="0" borderId="0" xfId="1" applyFont="1" applyFill="1" applyBorder="1" applyAlignment="1" applyProtection="1">
      <alignment horizontal="right"/>
    </xf>
    <xf numFmtId="164" fontId="41" fillId="9" borderId="0" xfId="1" applyFont="1" applyFill="1" applyBorder="1" applyAlignment="1" applyProtection="1">
      <alignment horizontal="right"/>
    </xf>
    <xf numFmtId="4" fontId="33" fillId="0" borderId="0" xfId="1" applyNumberFormat="1" applyFont="1" applyFill="1" applyBorder="1" applyAlignment="1" applyProtection="1">
      <alignment horizontal="right"/>
    </xf>
    <xf numFmtId="39" fontId="50" fillId="0" borderId="13" xfId="18" applyNumberFormat="1" applyFont="1" applyBorder="1"/>
    <xf numFmtId="39" fontId="50" fillId="0" borderId="12" xfId="18" applyNumberFormat="1" applyFont="1" applyBorder="1"/>
    <xf numFmtId="4" fontId="50" fillId="0" borderId="12" xfId="18" applyNumberFormat="1" applyFont="1" applyBorder="1"/>
    <xf numFmtId="4" fontId="50" fillId="0" borderId="13" xfId="1" applyNumberFormat="1" applyFont="1" applyFill="1" applyBorder="1"/>
    <xf numFmtId="4" fontId="50" fillId="0" borderId="0" xfId="1" applyNumberFormat="1" applyFont="1" applyFill="1" applyBorder="1"/>
    <xf numFmtId="4" fontId="30" fillId="0" borderId="43" xfId="1" applyNumberFormat="1" applyFont="1" applyBorder="1"/>
    <xf numFmtId="4" fontId="30" fillId="0" borderId="44" xfId="1" applyNumberFormat="1" applyFont="1" applyBorder="1"/>
    <xf numFmtId="176" fontId="104" fillId="0" borderId="0" xfId="18" applyNumberFormat="1" applyFont="1"/>
    <xf numFmtId="4" fontId="41" fillId="0" borderId="0" xfId="1" applyNumberFormat="1" applyFont="1" applyBorder="1" applyAlignment="1" applyProtection="1">
      <alignment horizontal="right"/>
    </xf>
    <xf numFmtId="164" fontId="41" fillId="0" borderId="0" xfId="1" applyFont="1" applyBorder="1" applyAlignment="1" applyProtection="1">
      <alignment horizontal="right"/>
    </xf>
    <xf numFmtId="4" fontId="30" fillId="0" borderId="13" xfId="18" applyNumberFormat="1" applyFont="1" applyBorder="1" applyAlignment="1">
      <alignment horizontal="right"/>
    </xf>
    <xf numFmtId="4" fontId="50" fillId="0" borderId="13" xfId="18" applyNumberFormat="1" applyFont="1" applyBorder="1"/>
    <xf numFmtId="2" fontId="30" fillId="0" borderId="0" xfId="1" applyNumberFormat="1" applyFont="1" applyBorder="1" applyAlignment="1" applyProtection="1">
      <alignment horizontal="right"/>
    </xf>
    <xf numFmtId="4" fontId="41" fillId="0" borderId="13" xfId="18" applyNumberFormat="1" applyFont="1" applyBorder="1" applyAlignment="1">
      <alignment horizontal="right"/>
    </xf>
    <xf numFmtId="164" fontId="41" fillId="0" borderId="13" xfId="1" applyFont="1" applyFill="1" applyBorder="1" applyAlignment="1">
      <alignment horizontal="right"/>
    </xf>
    <xf numFmtId="39" fontId="50" fillId="0" borderId="0" xfId="1" applyNumberFormat="1" applyFont="1" applyBorder="1" applyAlignment="1">
      <alignment horizontal="right"/>
    </xf>
    <xf numFmtId="4" fontId="32" fillId="0" borderId="13" xfId="18" applyNumberFormat="1" applyFont="1" applyBorder="1" applyAlignment="1">
      <alignment horizontal="right"/>
    </xf>
    <xf numFmtId="164" fontId="47" fillId="0" borderId="13" xfId="1" applyFont="1" applyBorder="1" applyAlignment="1">
      <alignment horizontal="right"/>
    </xf>
    <xf numFmtId="4" fontId="47" fillId="0" borderId="0" xfId="1" applyNumberFormat="1" applyFont="1" applyBorder="1" applyAlignment="1" applyProtection="1">
      <alignment horizontal="right"/>
    </xf>
    <xf numFmtId="164" fontId="47" fillId="0" borderId="0" xfId="1" applyFont="1" applyBorder="1" applyAlignment="1" applyProtection="1">
      <alignment horizontal="right"/>
    </xf>
    <xf numFmtId="164" fontId="47" fillId="9" borderId="0" xfId="1" applyFont="1" applyFill="1" applyBorder="1" applyAlignment="1" applyProtection="1">
      <alignment horizontal="right"/>
    </xf>
    <xf numFmtId="2" fontId="32" fillId="0" borderId="0" xfId="1" applyNumberFormat="1" applyFont="1" applyBorder="1" applyAlignment="1" applyProtection="1">
      <alignment horizontal="right"/>
    </xf>
    <xf numFmtId="4" fontId="30" fillId="0" borderId="0" xfId="18" applyNumberFormat="1" applyFont="1"/>
    <xf numFmtId="4" fontId="30" fillId="0" borderId="0" xfId="1" applyNumberFormat="1" applyFont="1" applyFill="1" applyBorder="1" applyAlignment="1" applyProtection="1">
      <alignment horizontal="right"/>
    </xf>
    <xf numFmtId="169" fontId="30" fillId="0" borderId="0" xfId="1" applyNumberFormat="1" applyFont="1" applyFill="1" applyBorder="1" applyAlignment="1">
      <alignment horizontal="right"/>
    </xf>
    <xf numFmtId="2" fontId="30" fillId="0" borderId="0" xfId="1" applyNumberFormat="1" applyFont="1" applyFill="1" applyBorder="1" applyAlignment="1" applyProtection="1">
      <alignment horizontal="right"/>
    </xf>
    <xf numFmtId="4" fontId="30" fillId="0" borderId="0" xfId="2" applyNumberFormat="1" applyFont="1" applyFill="1" applyBorder="1" applyAlignment="1">
      <alignment horizontal="right"/>
    </xf>
    <xf numFmtId="4" fontId="30" fillId="0" borderId="0" xfId="2" applyNumberFormat="1" applyFont="1" applyFill="1" applyBorder="1" applyAlignment="1" applyProtection="1">
      <alignment horizontal="right"/>
    </xf>
    <xf numFmtId="4" fontId="50" fillId="0" borderId="0" xfId="2" applyNumberFormat="1" applyFont="1" applyFill="1" applyBorder="1" applyAlignment="1">
      <alignment horizontal="right"/>
    </xf>
    <xf numFmtId="39" fontId="50" fillId="0" borderId="13" xfId="1" applyNumberFormat="1" applyFont="1" applyBorder="1" applyAlignment="1">
      <alignment horizontal="right"/>
    </xf>
    <xf numFmtId="39" fontId="50" fillId="0" borderId="12" xfId="1" applyNumberFormat="1" applyFont="1" applyBorder="1" applyAlignment="1">
      <alignment horizontal="right"/>
    </xf>
    <xf numFmtId="4" fontId="50" fillId="0" borderId="12" xfId="1" applyNumberFormat="1" applyFont="1" applyBorder="1" applyAlignment="1">
      <alignment horizontal="right"/>
    </xf>
    <xf numFmtId="176" fontId="108" fillId="0" borderId="0" xfId="18" applyNumberFormat="1" applyFont="1"/>
    <xf numFmtId="0" fontId="108" fillId="0" borderId="0" xfId="18" applyFont="1"/>
    <xf numFmtId="4" fontId="40" fillId="0" borderId="13" xfId="18" applyNumberFormat="1" applyFont="1" applyBorder="1" applyAlignment="1">
      <alignment horizontal="right"/>
    </xf>
    <xf numFmtId="164" fontId="40" fillId="0" borderId="13" xfId="1" applyFont="1" applyBorder="1" applyAlignment="1">
      <alignment horizontal="right"/>
    </xf>
    <xf numFmtId="4" fontId="40" fillId="0" borderId="0" xfId="1" applyNumberFormat="1" applyFont="1" applyBorder="1" applyAlignment="1">
      <alignment horizontal="right"/>
    </xf>
    <xf numFmtId="164" fontId="40" fillId="0" borderId="0" xfId="1" applyFont="1" applyBorder="1" applyAlignment="1" applyProtection="1">
      <alignment horizontal="right"/>
    </xf>
    <xf numFmtId="176" fontId="107" fillId="0" borderId="0" xfId="18" applyNumberFormat="1" applyFont="1"/>
    <xf numFmtId="39" fontId="41" fillId="0" borderId="0" xfId="1" applyNumberFormat="1" applyFont="1" applyBorder="1" applyProtection="1"/>
    <xf numFmtId="164" fontId="41" fillId="0" borderId="13" xfId="1" applyFont="1" applyBorder="1" applyAlignment="1">
      <alignment horizontal="right"/>
    </xf>
    <xf numFmtId="164" fontId="41" fillId="0" borderId="10" xfId="1" applyFont="1" applyBorder="1" applyAlignment="1">
      <alignment horizontal="right"/>
    </xf>
    <xf numFmtId="4" fontId="41" fillId="0" borderId="1" xfId="18" applyNumberFormat="1" applyFont="1" applyBorder="1" applyAlignment="1">
      <alignment horizontal="right"/>
    </xf>
    <xf numFmtId="4" fontId="41" fillId="0" borderId="1" xfId="1" applyNumberFormat="1" applyFont="1" applyBorder="1" applyAlignment="1">
      <alignment horizontal="right"/>
    </xf>
    <xf numFmtId="4" fontId="41" fillId="0" borderId="1" xfId="1" applyNumberFormat="1" applyFont="1" applyBorder="1" applyAlignment="1" applyProtection="1">
      <alignment horizontal="right"/>
    </xf>
    <xf numFmtId="164" fontId="41" fillId="0" borderId="1" xfId="1" applyFont="1" applyBorder="1" applyAlignment="1" applyProtection="1">
      <alignment horizontal="right"/>
    </xf>
    <xf numFmtId="164" fontId="41" fillId="0" borderId="1" xfId="1" applyFont="1" applyBorder="1" applyAlignment="1">
      <alignment horizontal="right"/>
    </xf>
    <xf numFmtId="164" fontId="41" fillId="9" borderId="1" xfId="1" applyFont="1" applyFill="1" applyBorder="1" applyAlignment="1" applyProtection="1">
      <alignment horizontal="right"/>
    </xf>
    <xf numFmtId="2" fontId="30" fillId="0" borderId="1" xfId="18" applyNumberFormat="1" applyFont="1" applyBorder="1" applyAlignment="1">
      <alignment horizontal="right"/>
    </xf>
    <xf numFmtId="4" fontId="30" fillId="0" borderId="1" xfId="18" applyNumberFormat="1" applyFont="1" applyBorder="1" applyAlignment="1">
      <alignment horizontal="right"/>
    </xf>
    <xf numFmtId="39" fontId="41" fillId="11" borderId="0" xfId="1" applyNumberFormat="1" applyFont="1" applyFill="1" applyBorder="1" applyProtection="1"/>
    <xf numFmtId="164" fontId="41" fillId="11" borderId="13" xfId="1" applyFont="1" applyFill="1" applyBorder="1" applyAlignment="1">
      <alignment horizontal="right"/>
    </xf>
    <xf numFmtId="164" fontId="41" fillId="11" borderId="0" xfId="1" applyFont="1" applyFill="1" applyBorder="1" applyAlignment="1">
      <alignment horizontal="right"/>
    </xf>
    <xf numFmtId="4" fontId="41" fillId="11" borderId="0" xfId="1" applyNumberFormat="1" applyFont="1" applyFill="1" applyBorder="1" applyAlignment="1">
      <alignment horizontal="right"/>
    </xf>
    <xf numFmtId="4" fontId="41" fillId="11" borderId="0" xfId="1" applyNumberFormat="1" applyFont="1" applyFill="1" applyBorder="1" applyAlignment="1" applyProtection="1">
      <alignment horizontal="right"/>
    </xf>
    <xf numFmtId="164" fontId="41" fillId="11" borderId="0" xfId="1" applyFont="1" applyFill="1" applyBorder="1" applyAlignment="1" applyProtection="1">
      <alignment horizontal="right"/>
    </xf>
    <xf numFmtId="4" fontId="30" fillId="11" borderId="0" xfId="1" applyNumberFormat="1" applyFont="1" applyFill="1" applyBorder="1" applyAlignment="1">
      <alignment horizontal="right"/>
    </xf>
    <xf numFmtId="4" fontId="50" fillId="11" borderId="0" xfId="1" applyNumberFormat="1" applyFont="1" applyFill="1" applyBorder="1" applyAlignment="1">
      <alignment horizontal="right"/>
    </xf>
    <xf numFmtId="4" fontId="50" fillId="11" borderId="13" xfId="18" applyNumberFormat="1" applyFont="1" applyFill="1" applyBorder="1"/>
    <xf numFmtId="4" fontId="50" fillId="11" borderId="12" xfId="18" applyNumberFormat="1" applyFont="1" applyFill="1" applyBorder="1"/>
    <xf numFmtId="4" fontId="30" fillId="11" borderId="0" xfId="1" applyNumberFormat="1" applyFont="1" applyFill="1" applyBorder="1"/>
    <xf numFmtId="4" fontId="30" fillId="11" borderId="12" xfId="1" applyNumberFormat="1" applyFont="1" applyFill="1" applyBorder="1"/>
    <xf numFmtId="4" fontId="30" fillId="11" borderId="13" xfId="1" applyNumberFormat="1" applyFont="1" applyFill="1" applyBorder="1"/>
    <xf numFmtId="4" fontId="21" fillId="11" borderId="12" xfId="1" applyNumberFormat="1" applyFont="1" applyFill="1" applyBorder="1"/>
    <xf numFmtId="4" fontId="30" fillId="11" borderId="43" xfId="1" applyNumberFormat="1" applyFont="1" applyFill="1" applyBorder="1"/>
    <xf numFmtId="4" fontId="30" fillId="11" borderId="44" xfId="1" applyNumberFormat="1" applyFont="1" applyFill="1" applyBorder="1"/>
    <xf numFmtId="176" fontId="104" fillId="11" borderId="0" xfId="18" applyNumberFormat="1" applyFont="1" applyFill="1"/>
    <xf numFmtId="0" fontId="104" fillId="11" borderId="0" xfId="18" applyFont="1" applyFill="1"/>
    <xf numFmtId="0" fontId="41" fillId="0" borderId="13" xfId="18" applyFont="1" applyBorder="1" applyAlignment="1">
      <alignment horizontal="right"/>
    </xf>
    <xf numFmtId="4" fontId="50" fillId="0" borderId="13" xfId="18" applyNumberFormat="1" applyFont="1" applyBorder="1" applyAlignment="1">
      <alignment horizontal="right"/>
    </xf>
    <xf numFmtId="4" fontId="50" fillId="0" borderId="12" xfId="18" applyNumberFormat="1" applyFont="1" applyBorder="1" applyAlignment="1">
      <alignment horizontal="right"/>
    </xf>
    <xf numFmtId="4" fontId="30" fillId="0" borderId="12" xfId="18" applyNumberFormat="1" applyFont="1" applyBorder="1"/>
    <xf numFmtId="4" fontId="30" fillId="0" borderId="13" xfId="18" applyNumberFormat="1" applyFont="1" applyBorder="1"/>
    <xf numFmtId="176" fontId="50" fillId="0" borderId="0" xfId="1" applyNumberFormat="1" applyFont="1" applyBorder="1" applyAlignment="1">
      <alignment horizontal="right"/>
    </xf>
    <xf numFmtId="4" fontId="40" fillId="0" borderId="33" xfId="18" applyNumberFormat="1" applyFont="1" applyBorder="1"/>
    <xf numFmtId="4" fontId="40" fillId="0" borderId="34" xfId="18" applyNumberFormat="1" applyFont="1" applyBorder="1" applyAlignment="1">
      <alignment horizontal="right"/>
    </xf>
    <xf numFmtId="4" fontId="40" fillId="0" borderId="33" xfId="18" applyNumberFormat="1" applyFont="1" applyBorder="1" applyAlignment="1">
      <alignment horizontal="right"/>
    </xf>
    <xf numFmtId="4" fontId="21" fillId="0" borderId="33" xfId="18" applyNumberFormat="1" applyFont="1" applyBorder="1" applyAlignment="1">
      <alignment horizontal="right"/>
    </xf>
    <xf numFmtId="4" fontId="21" fillId="0" borderId="33" xfId="1" applyNumberFormat="1" applyFont="1" applyBorder="1" applyAlignment="1">
      <alignment horizontal="right"/>
    </xf>
    <xf numFmtId="4" fontId="51" fillId="0" borderId="33" xfId="1" applyNumberFormat="1" applyFont="1" applyBorder="1" applyAlignment="1">
      <alignment horizontal="right"/>
    </xf>
    <xf numFmtId="4" fontId="51" fillId="0" borderId="33" xfId="18" applyNumberFormat="1" applyFont="1" applyBorder="1"/>
    <xf numFmtId="4" fontId="51" fillId="0" borderId="34" xfId="18" applyNumberFormat="1" applyFont="1" applyBorder="1"/>
    <xf numFmtId="4" fontId="51" fillId="0" borderId="35" xfId="18" applyNumberFormat="1" applyFont="1" applyBorder="1"/>
    <xf numFmtId="4" fontId="51" fillId="0" borderId="35" xfId="1" applyNumberFormat="1" applyFont="1" applyBorder="1"/>
    <xf numFmtId="4" fontId="21" fillId="0" borderId="33" xfId="1" applyNumberFormat="1" applyFont="1" applyBorder="1"/>
    <xf numFmtId="4" fontId="21" fillId="0" borderId="35" xfId="1" applyNumberFormat="1" applyFont="1" applyBorder="1"/>
    <xf numFmtId="4" fontId="51" fillId="0" borderId="45" xfId="18" applyNumberFormat="1" applyFont="1" applyBorder="1"/>
    <xf numFmtId="4" fontId="51" fillId="0" borderId="46" xfId="18" applyNumberFormat="1" applyFont="1" applyBorder="1"/>
    <xf numFmtId="0" fontId="32" fillId="0" borderId="0" xfId="18" applyFont="1"/>
    <xf numFmtId="4" fontId="109" fillId="0" borderId="0" xfId="18" applyNumberFormat="1" applyFont="1"/>
    <xf numFmtId="4" fontId="109" fillId="0" borderId="0" xfId="18" applyNumberFormat="1" applyFont="1" applyAlignment="1">
      <alignment horizontal="right"/>
    </xf>
    <xf numFmtId="4" fontId="110" fillId="0" borderId="0" xfId="18" applyNumberFormat="1" applyFont="1" applyAlignment="1">
      <alignment horizontal="right"/>
    </xf>
    <xf numFmtId="4" fontId="108" fillId="0" borderId="0" xfId="18" applyNumberFormat="1" applyFont="1" applyAlignment="1">
      <alignment horizontal="right"/>
    </xf>
    <xf numFmtId="4" fontId="108" fillId="0" borderId="0" xfId="1" applyNumberFormat="1" applyFont="1" applyBorder="1" applyAlignment="1">
      <alignment horizontal="right"/>
    </xf>
    <xf numFmtId="4" fontId="111" fillId="0" borderId="0" xfId="1" applyNumberFormat="1" applyFont="1" applyBorder="1" applyAlignment="1">
      <alignment horizontal="right"/>
    </xf>
    <xf numFmtId="4" fontId="111" fillId="0" borderId="0" xfId="18" applyNumberFormat="1" applyFont="1"/>
    <xf numFmtId="0" fontId="112" fillId="0" borderId="0" xfId="18" applyFont="1" applyAlignment="1">
      <alignment vertical="top"/>
    </xf>
    <xf numFmtId="0" fontId="104" fillId="0" borderId="0" xfId="18" applyFont="1" applyAlignment="1">
      <alignment horizontal="right"/>
    </xf>
    <xf numFmtId="4" fontId="113" fillId="0" borderId="0" xfId="18" applyNumberFormat="1" applyFont="1" applyAlignment="1">
      <alignment horizontal="right"/>
    </xf>
    <xf numFmtId="4" fontId="104" fillId="0" borderId="0" xfId="18" applyNumberFormat="1" applyFont="1"/>
    <xf numFmtId="4" fontId="114" fillId="0" borderId="0" xfId="18" applyNumberFormat="1" applyFont="1"/>
    <xf numFmtId="176" fontId="115" fillId="0" borderId="0" xfId="1" applyNumberFormat="1" applyFont="1" applyBorder="1" applyProtection="1"/>
    <xf numFmtId="176" fontId="115" fillId="0" borderId="0" xfId="1" applyNumberFormat="1" applyFont="1" applyFill="1" applyBorder="1" applyProtection="1"/>
    <xf numFmtId="176" fontId="116" fillId="0" borderId="0" xfId="25" applyNumberFormat="1" applyFont="1" applyFill="1" applyBorder="1" applyProtection="1"/>
    <xf numFmtId="0" fontId="111" fillId="0" borderId="0" xfId="18" applyFont="1"/>
    <xf numFmtId="0" fontId="114" fillId="0" borderId="0" xfId="18" applyFont="1"/>
    <xf numFmtId="0" fontId="53" fillId="0" borderId="0" xfId="18" applyFont="1" applyAlignment="1">
      <alignment vertical="center"/>
    </xf>
    <xf numFmtId="0" fontId="113" fillId="5" borderId="47" xfId="18" applyFont="1" applyFill="1" applyBorder="1"/>
    <xf numFmtId="0" fontId="109" fillId="5" borderId="0" xfId="18" applyFont="1" applyFill="1" applyAlignment="1">
      <alignment horizontal="center" vertical="center" wrapText="1"/>
    </xf>
    <xf numFmtId="0" fontId="109" fillId="5" borderId="4" xfId="18" applyFont="1" applyFill="1" applyBorder="1" applyAlignment="1">
      <alignment horizontal="center" wrapText="1"/>
    </xf>
    <xf numFmtId="0" fontId="109" fillId="5" borderId="4" xfId="18" applyFont="1" applyFill="1" applyBorder="1"/>
    <xf numFmtId="0" fontId="109" fillId="5" borderId="4" xfId="18" applyFont="1" applyFill="1" applyBorder="1" applyAlignment="1">
      <alignment horizontal="right"/>
    </xf>
    <xf numFmtId="1" fontId="109" fillId="5" borderId="7" xfId="18" applyNumberFormat="1" applyFont="1" applyFill="1" applyBorder="1" applyAlignment="1">
      <alignment horizontal="center"/>
    </xf>
    <xf numFmtId="0" fontId="109" fillId="5" borderId="4" xfId="18" applyFont="1" applyFill="1" applyBorder="1" applyAlignment="1">
      <alignment horizontal="center"/>
    </xf>
    <xf numFmtId="0" fontId="109" fillId="5" borderId="5" xfId="18" applyFont="1" applyFill="1" applyBorder="1" applyAlignment="1">
      <alignment horizontal="right"/>
    </xf>
    <xf numFmtId="0" fontId="113" fillId="5" borderId="48" xfId="18" applyFont="1" applyFill="1" applyBorder="1"/>
    <xf numFmtId="0" fontId="109" fillId="5" borderId="1" xfId="18" applyFont="1" applyFill="1" applyBorder="1" applyAlignment="1">
      <alignment horizontal="center" vertical="center" wrapText="1"/>
    </xf>
    <xf numFmtId="0" fontId="109" fillId="5" borderId="1" xfId="18" applyFont="1" applyFill="1" applyBorder="1" applyAlignment="1">
      <alignment horizontal="right"/>
    </xf>
    <xf numFmtId="0" fontId="109" fillId="5" borderId="1" xfId="18" applyFont="1" applyFill="1" applyBorder="1" applyAlignment="1">
      <alignment horizontal="center"/>
    </xf>
    <xf numFmtId="0" fontId="110" fillId="5" borderId="4" xfId="18" applyFont="1" applyFill="1" applyBorder="1" applyAlignment="1">
      <alignment horizontal="right"/>
    </xf>
    <xf numFmtId="0" fontId="110" fillId="5" borderId="5" xfId="18" applyFont="1" applyFill="1" applyBorder="1" applyAlignment="1">
      <alignment horizontal="right"/>
    </xf>
    <xf numFmtId="0" fontId="117" fillId="5" borderId="4" xfId="18" applyFont="1" applyFill="1" applyBorder="1" applyAlignment="1">
      <alignment horizontal="right"/>
    </xf>
    <xf numFmtId="0" fontId="118" fillId="5" borderId="4" xfId="18" applyFont="1" applyFill="1" applyBorder="1" applyAlignment="1">
      <alignment horizontal="right"/>
    </xf>
    <xf numFmtId="0" fontId="118" fillId="5" borderId="5" xfId="18" applyFont="1" applyFill="1" applyBorder="1" applyAlignment="1">
      <alignment horizontal="right"/>
    </xf>
    <xf numFmtId="0" fontId="118" fillId="5" borderId="3" xfId="18" applyFont="1" applyFill="1" applyBorder="1" applyAlignment="1">
      <alignment horizontal="right"/>
    </xf>
    <xf numFmtId="0" fontId="117" fillId="5" borderId="3" xfId="18" applyFont="1" applyFill="1" applyBorder="1" applyAlignment="1">
      <alignment horizontal="right"/>
    </xf>
    <xf numFmtId="0" fontId="117" fillId="5" borderId="5" xfId="18" applyFont="1" applyFill="1" applyBorder="1" applyAlignment="1">
      <alignment horizontal="right"/>
    </xf>
    <xf numFmtId="0" fontId="109" fillId="0" borderId="14" xfId="18" applyFont="1" applyBorder="1"/>
    <xf numFmtId="4" fontId="110" fillId="0" borderId="0" xfId="18" applyNumberFormat="1" applyFont="1"/>
    <xf numFmtId="4" fontId="109" fillId="0" borderId="13" xfId="18" applyNumberFormat="1" applyFont="1" applyBorder="1" applyAlignment="1">
      <alignment horizontal="right"/>
    </xf>
    <xf numFmtId="4" fontId="110" fillId="0" borderId="0" xfId="1" applyNumberFormat="1" applyFont="1" applyAlignment="1">
      <alignment horizontal="right"/>
    </xf>
    <xf numFmtId="4" fontId="117" fillId="0" borderId="0" xfId="1" applyNumberFormat="1" applyFont="1" applyBorder="1" applyAlignment="1">
      <alignment horizontal="right"/>
    </xf>
    <xf numFmtId="4" fontId="117" fillId="0" borderId="0" xfId="18" applyNumberFormat="1" applyFont="1"/>
    <xf numFmtId="4" fontId="117" fillId="0" borderId="13" xfId="18" applyNumberFormat="1" applyFont="1" applyBorder="1"/>
    <xf numFmtId="4" fontId="117" fillId="0" borderId="12" xfId="18" applyNumberFormat="1" applyFont="1" applyBorder="1"/>
    <xf numFmtId="4" fontId="110" fillId="0" borderId="12" xfId="18" applyNumberFormat="1" applyFont="1" applyBorder="1"/>
    <xf numFmtId="4" fontId="110" fillId="0" borderId="13" xfId="18" applyNumberFormat="1" applyFont="1" applyBorder="1"/>
    <xf numFmtId="4" fontId="110" fillId="0" borderId="7" xfId="18" applyNumberFormat="1" applyFont="1" applyBorder="1"/>
    <xf numFmtId="4" fontId="110" fillId="0" borderId="8" xfId="18" applyNumberFormat="1" applyFont="1" applyBorder="1"/>
    <xf numFmtId="0" fontId="109" fillId="0" borderId="14" xfId="18" applyFont="1" applyBorder="1" applyAlignment="1">
      <alignment horizontal="left" indent="1"/>
    </xf>
    <xf numFmtId="164" fontId="109" fillId="0" borderId="0" xfId="1" applyFont="1" applyBorder="1" applyAlignment="1">
      <alignment horizontal="right"/>
    </xf>
    <xf numFmtId="4" fontId="109" fillId="0" borderId="0" xfId="1" applyNumberFormat="1" applyFont="1" applyBorder="1" applyAlignment="1">
      <alignment horizontal="right"/>
    </xf>
    <xf numFmtId="2" fontId="110" fillId="0" borderId="0" xfId="18" applyNumberFormat="1" applyFont="1" applyAlignment="1">
      <alignment horizontal="right"/>
    </xf>
    <xf numFmtId="4" fontId="117" fillId="0" borderId="0" xfId="18" applyNumberFormat="1" applyFont="1" applyAlignment="1">
      <alignment horizontal="right"/>
    </xf>
    <xf numFmtId="0" fontId="113" fillId="0" borderId="14" xfId="18" applyFont="1" applyBorder="1" applyAlignment="1">
      <alignment horizontal="left" indent="2"/>
    </xf>
    <xf numFmtId="4" fontId="113" fillId="0" borderId="0" xfId="18" applyNumberFormat="1" applyFont="1"/>
    <xf numFmtId="4" fontId="113" fillId="0" borderId="13" xfId="18" applyNumberFormat="1" applyFont="1" applyBorder="1" applyAlignment="1">
      <alignment horizontal="right"/>
    </xf>
    <xf numFmtId="164" fontId="113" fillId="0" borderId="0" xfId="1" applyFont="1" applyBorder="1" applyAlignment="1">
      <alignment horizontal="right"/>
    </xf>
    <xf numFmtId="4" fontId="113" fillId="0" borderId="0" xfId="1" applyNumberFormat="1" applyFont="1" applyBorder="1" applyAlignment="1">
      <alignment horizontal="right"/>
    </xf>
    <xf numFmtId="2" fontId="108" fillId="0" borderId="0" xfId="18" applyNumberFormat="1" applyFont="1" applyAlignment="1">
      <alignment horizontal="right"/>
    </xf>
    <xf numFmtId="4" fontId="108" fillId="0" borderId="0" xfId="1" applyNumberFormat="1" applyFont="1" applyAlignment="1">
      <alignment horizontal="right"/>
    </xf>
    <xf numFmtId="4" fontId="111" fillId="0" borderId="13" xfId="18" applyNumberFormat="1" applyFont="1" applyBorder="1"/>
    <xf numFmtId="4" fontId="111" fillId="0" borderId="12" xfId="18" applyNumberFormat="1" applyFont="1" applyBorder="1"/>
    <xf numFmtId="4" fontId="108" fillId="0" borderId="0" xfId="18" applyNumberFormat="1" applyFont="1"/>
    <xf numFmtId="4" fontId="108" fillId="0" borderId="12" xfId="18" applyNumberFormat="1" applyFont="1" applyBorder="1"/>
    <xf numFmtId="4" fontId="108" fillId="0" borderId="13" xfId="18" applyNumberFormat="1" applyFont="1" applyBorder="1"/>
    <xf numFmtId="164" fontId="108" fillId="0" borderId="13" xfId="18" applyNumberFormat="1" applyFont="1" applyBorder="1"/>
    <xf numFmtId="0" fontId="113" fillId="0" borderId="14" xfId="18" applyFont="1" applyBorder="1" applyAlignment="1">
      <alignment horizontal="left" indent="3"/>
    </xf>
    <xf numFmtId="0" fontId="119" fillId="0" borderId="14" xfId="18" applyFont="1" applyBorder="1" applyAlignment="1">
      <alignment horizontal="left" indent="3"/>
    </xf>
    <xf numFmtId="4" fontId="119" fillId="0" borderId="0" xfId="18" applyNumberFormat="1" applyFont="1"/>
    <xf numFmtId="4" fontId="119" fillId="0" borderId="13" xfId="18" applyNumberFormat="1" applyFont="1" applyBorder="1" applyAlignment="1">
      <alignment horizontal="right"/>
    </xf>
    <xf numFmtId="4" fontId="119" fillId="0" borderId="0" xfId="18" applyNumberFormat="1" applyFont="1" applyAlignment="1">
      <alignment horizontal="right"/>
    </xf>
    <xf numFmtId="4" fontId="119" fillId="0" borderId="0" xfId="1" applyNumberFormat="1" applyFont="1" applyBorder="1" applyAlignment="1">
      <alignment horizontal="right"/>
    </xf>
    <xf numFmtId="164" fontId="119" fillId="0" borderId="0" xfId="1" applyFont="1" applyBorder="1" applyAlignment="1">
      <alignment horizontal="right"/>
    </xf>
    <xf numFmtId="2" fontId="120" fillId="0" borderId="0" xfId="18" applyNumberFormat="1" applyFont="1" applyAlignment="1">
      <alignment horizontal="right"/>
    </xf>
    <xf numFmtId="4" fontId="120" fillId="0" borderId="0" xfId="18" applyNumberFormat="1" applyFont="1" applyAlignment="1">
      <alignment horizontal="right"/>
    </xf>
    <xf numFmtId="4" fontId="120" fillId="0" borderId="0" xfId="1" applyNumberFormat="1" applyFont="1" applyAlignment="1">
      <alignment horizontal="right"/>
    </xf>
    <xf numFmtId="4" fontId="121" fillId="0" borderId="0" xfId="1" applyNumberFormat="1" applyFont="1" applyBorder="1" applyAlignment="1">
      <alignment horizontal="right"/>
    </xf>
    <xf numFmtId="4" fontId="121" fillId="0" borderId="0" xfId="18" applyNumberFormat="1" applyFont="1"/>
    <xf numFmtId="4" fontId="121" fillId="0" borderId="13" xfId="18" applyNumberFormat="1" applyFont="1" applyBorder="1"/>
    <xf numFmtId="4" fontId="121" fillId="0" borderId="12" xfId="18" applyNumberFormat="1" applyFont="1" applyBorder="1"/>
    <xf numFmtId="4" fontId="120" fillId="0" borderId="0" xfId="18" applyNumberFormat="1" applyFont="1"/>
    <xf numFmtId="4" fontId="120" fillId="0" borderId="12" xfId="18" applyNumberFormat="1" applyFont="1" applyBorder="1"/>
    <xf numFmtId="4" fontId="120" fillId="0" borderId="13" xfId="18" applyNumberFormat="1" applyFont="1" applyBorder="1"/>
    <xf numFmtId="4" fontId="122" fillId="0" borderId="0" xfId="18" applyNumberFormat="1" applyFont="1"/>
    <xf numFmtId="2" fontId="117" fillId="0" borderId="0" xfId="18" applyNumberFormat="1" applyFont="1"/>
    <xf numFmtId="4" fontId="111" fillId="0" borderId="0" xfId="18" applyNumberFormat="1" applyFont="1" applyAlignment="1">
      <alignment horizontal="right"/>
    </xf>
    <xf numFmtId="2" fontId="111" fillId="0" borderId="0" xfId="18" applyNumberFormat="1" applyFont="1"/>
    <xf numFmtId="4" fontId="110" fillId="0" borderId="0" xfId="1" applyNumberFormat="1" applyFont="1" applyBorder="1" applyAlignment="1">
      <alignment horizontal="right"/>
    </xf>
    <xf numFmtId="2" fontId="110" fillId="0" borderId="0" xfId="1" applyNumberFormat="1" applyFont="1" applyBorder="1" applyAlignment="1">
      <alignment horizontal="right"/>
    </xf>
    <xf numFmtId="2" fontId="110" fillId="0" borderId="13" xfId="1" applyNumberFormat="1" applyFont="1" applyBorder="1" applyAlignment="1">
      <alignment horizontal="right"/>
    </xf>
    <xf numFmtId="2" fontId="110" fillId="0" borderId="12" xfId="1" applyNumberFormat="1" applyFont="1" applyBorder="1" applyAlignment="1">
      <alignment horizontal="right"/>
    </xf>
    <xf numFmtId="164" fontId="110" fillId="0" borderId="0" xfId="1" applyFont="1" applyBorder="1" applyAlignment="1">
      <alignment horizontal="right"/>
    </xf>
    <xf numFmtId="4" fontId="110" fillId="0" borderId="12" xfId="1" applyNumberFormat="1" applyFont="1" applyBorder="1" applyAlignment="1">
      <alignment horizontal="right"/>
    </xf>
    <xf numFmtId="4" fontId="110" fillId="0" borderId="13" xfId="1" applyNumberFormat="1" applyFont="1" applyBorder="1" applyAlignment="1">
      <alignment horizontal="right"/>
    </xf>
    <xf numFmtId="43" fontId="110" fillId="0" borderId="0" xfId="1" applyNumberFormat="1" applyFont="1" applyBorder="1" applyAlignment="1">
      <alignment horizontal="right"/>
    </xf>
    <xf numFmtId="164" fontId="110" fillId="0" borderId="13" xfId="1" applyFont="1" applyBorder="1" applyAlignment="1">
      <alignment horizontal="right"/>
    </xf>
    <xf numFmtId="0" fontId="113" fillId="0" borderId="0" xfId="18" applyFont="1"/>
    <xf numFmtId="0" fontId="113" fillId="0" borderId="13" xfId="18" applyFont="1" applyBorder="1" applyAlignment="1">
      <alignment horizontal="right"/>
    </xf>
    <xf numFmtId="0" fontId="113" fillId="0" borderId="0" xfId="18" applyFont="1" applyAlignment="1">
      <alignment horizontal="right"/>
    </xf>
    <xf numFmtId="4" fontId="104" fillId="0" borderId="0" xfId="18" applyNumberFormat="1" applyFont="1" applyAlignment="1">
      <alignment horizontal="right"/>
    </xf>
    <xf numFmtId="4" fontId="109" fillId="0" borderId="0" xfId="23" applyNumberFormat="1" applyFont="1" applyFill="1" applyBorder="1"/>
    <xf numFmtId="4" fontId="109" fillId="0" borderId="0" xfId="23" applyNumberFormat="1" applyFont="1" applyFill="1" applyBorder="1" applyAlignment="1">
      <alignment horizontal="right"/>
    </xf>
    <xf numFmtId="4" fontId="111" fillId="0" borderId="0" xfId="26" applyNumberFormat="1" applyFont="1" applyBorder="1" applyAlignment="1">
      <alignment horizontal="right"/>
    </xf>
    <xf numFmtId="0" fontId="111" fillId="0" borderId="13" xfId="18" applyFont="1" applyBorder="1"/>
    <xf numFmtId="0" fontId="111" fillId="0" borderId="12" xfId="18" applyFont="1" applyBorder="1"/>
    <xf numFmtId="43" fontId="111" fillId="0" borderId="13" xfId="18" applyNumberFormat="1" applyFont="1" applyBorder="1"/>
    <xf numFmtId="4" fontId="123" fillId="0" borderId="13" xfId="18" applyNumberFormat="1" applyFont="1" applyBorder="1"/>
    <xf numFmtId="4" fontId="123" fillId="0" borderId="0" xfId="18" applyNumberFormat="1" applyFont="1"/>
    <xf numFmtId="4" fontId="123" fillId="0" borderId="12" xfId="18" applyNumberFormat="1" applyFont="1" applyBorder="1"/>
    <xf numFmtId="0" fontId="113" fillId="0" borderId="14" xfId="18" applyFont="1" applyBorder="1" applyAlignment="1">
      <alignment horizontal="left"/>
    </xf>
    <xf numFmtId="4" fontId="113" fillId="0" borderId="0" xfId="23" applyNumberFormat="1" applyFont="1" applyFill="1" applyBorder="1"/>
    <xf numFmtId="4" fontId="113" fillId="0" borderId="0" xfId="23" applyNumberFormat="1" applyFont="1" applyFill="1" applyBorder="1" applyAlignment="1">
      <alignment horizontal="right"/>
    </xf>
    <xf numFmtId="4" fontId="111" fillId="0" borderId="13" xfId="1" applyNumberFormat="1" applyFont="1" applyBorder="1" applyAlignment="1">
      <alignment horizontal="right"/>
    </xf>
    <xf numFmtId="4" fontId="111" fillId="0" borderId="12" xfId="1" applyNumberFormat="1" applyFont="1" applyBorder="1" applyAlignment="1">
      <alignment horizontal="right"/>
    </xf>
    <xf numFmtId="176" fontId="111" fillId="0" borderId="0" xfId="1" applyNumberFormat="1" applyFont="1" applyBorder="1" applyAlignment="1">
      <alignment horizontal="right"/>
    </xf>
    <xf numFmtId="0" fontId="113" fillId="0" borderId="14" xfId="18" applyFont="1" applyBorder="1"/>
    <xf numFmtId="0" fontId="119" fillId="0" borderId="14" xfId="18" applyFont="1" applyBorder="1" applyAlignment="1">
      <alignment horizontal="left" indent="2"/>
    </xf>
    <xf numFmtId="2" fontId="119" fillId="0" borderId="0" xfId="18" applyNumberFormat="1" applyFont="1" applyAlignment="1">
      <alignment horizontal="right"/>
    </xf>
    <xf numFmtId="173" fontId="120" fillId="0" borderId="0" xfId="18" applyNumberFormat="1" applyFont="1" applyAlignment="1">
      <alignment horizontal="right"/>
    </xf>
    <xf numFmtId="4" fontId="121" fillId="0" borderId="0" xfId="18" applyNumberFormat="1" applyFont="1" applyAlignment="1">
      <alignment horizontal="right"/>
    </xf>
    <xf numFmtId="4" fontId="121" fillId="0" borderId="13" xfId="1" applyNumberFormat="1" applyFont="1" applyBorder="1" applyAlignment="1">
      <alignment horizontal="right"/>
    </xf>
    <xf numFmtId="4" fontId="121" fillId="0" borderId="12" xfId="1" applyNumberFormat="1" applyFont="1" applyBorder="1" applyAlignment="1">
      <alignment horizontal="right"/>
    </xf>
    <xf numFmtId="4" fontId="108" fillId="0" borderId="44" xfId="18" applyNumberFormat="1" applyFont="1" applyBorder="1" applyAlignment="1">
      <alignment horizontal="right"/>
    </xf>
    <xf numFmtId="164" fontId="113" fillId="0" borderId="6" xfId="1" applyFont="1" applyBorder="1" applyAlignment="1">
      <alignment horizontal="right"/>
    </xf>
    <xf numFmtId="4" fontId="113" fillId="0" borderId="7" xfId="18" applyNumberFormat="1" applyFont="1" applyBorder="1" applyAlignment="1">
      <alignment horizontal="right"/>
    </xf>
    <xf numFmtId="4" fontId="113" fillId="0" borderId="7" xfId="1" applyNumberFormat="1" applyFont="1" applyBorder="1" applyAlignment="1">
      <alignment horizontal="right"/>
    </xf>
    <xf numFmtId="2" fontId="108" fillId="0" borderId="7" xfId="18" applyNumberFormat="1" applyFont="1" applyBorder="1" applyAlignment="1">
      <alignment horizontal="right"/>
    </xf>
    <xf numFmtId="4" fontId="108" fillId="0" borderId="7" xfId="18" applyNumberFormat="1" applyFont="1" applyBorder="1" applyAlignment="1">
      <alignment horizontal="right"/>
    </xf>
    <xf numFmtId="4" fontId="108" fillId="0" borderId="49" xfId="18" applyNumberFormat="1" applyFont="1" applyBorder="1" applyAlignment="1">
      <alignment horizontal="right"/>
    </xf>
    <xf numFmtId="0" fontId="113" fillId="0" borderId="9" xfId="18" applyFont="1" applyBorder="1"/>
    <xf numFmtId="4" fontId="113" fillId="0" borderId="1" xfId="18" applyNumberFormat="1" applyFont="1" applyBorder="1"/>
    <xf numFmtId="4" fontId="113" fillId="0" borderId="10" xfId="18" applyNumberFormat="1" applyFont="1" applyBorder="1" applyAlignment="1">
      <alignment horizontal="right"/>
    </xf>
    <xf numFmtId="164" fontId="113" fillId="0" borderId="10" xfId="1" applyFont="1" applyBorder="1" applyAlignment="1">
      <alignment horizontal="right"/>
    </xf>
    <xf numFmtId="4" fontId="113" fillId="0" borderId="1" xfId="18" applyNumberFormat="1" applyFont="1" applyBorder="1" applyAlignment="1">
      <alignment horizontal="right"/>
    </xf>
    <xf numFmtId="4" fontId="113" fillId="0" borderId="1" xfId="1" applyNumberFormat="1" applyFont="1" applyBorder="1" applyAlignment="1">
      <alignment horizontal="right"/>
    </xf>
    <xf numFmtId="2" fontId="108" fillId="0" borderId="1" xfId="18" applyNumberFormat="1" applyFont="1" applyBorder="1" applyAlignment="1">
      <alignment horizontal="right"/>
    </xf>
    <xf numFmtId="4" fontId="108" fillId="0" borderId="1" xfId="18" applyNumberFormat="1" applyFont="1" applyBorder="1" applyAlignment="1">
      <alignment horizontal="right"/>
    </xf>
    <xf numFmtId="4" fontId="108" fillId="0" borderId="50" xfId="18" applyNumberFormat="1" applyFont="1" applyBorder="1" applyAlignment="1">
      <alignment horizontal="right"/>
    </xf>
    <xf numFmtId="4" fontId="108" fillId="0" borderId="1" xfId="1" applyNumberFormat="1" applyFont="1" applyBorder="1" applyAlignment="1">
      <alignment horizontal="right"/>
    </xf>
    <xf numFmtId="4" fontId="111" fillId="0" borderId="1" xfId="1" applyNumberFormat="1" applyFont="1" applyBorder="1" applyAlignment="1">
      <alignment horizontal="right"/>
    </xf>
    <xf numFmtId="4" fontId="111" fillId="0" borderId="1" xfId="18" applyNumberFormat="1" applyFont="1" applyBorder="1"/>
    <xf numFmtId="39" fontId="111" fillId="0" borderId="1" xfId="18" applyNumberFormat="1" applyFont="1" applyBorder="1"/>
    <xf numFmtId="4" fontId="108" fillId="0" borderId="1" xfId="18" applyNumberFormat="1" applyFont="1" applyBorder="1"/>
    <xf numFmtId="4" fontId="111" fillId="0" borderId="10" xfId="1" applyNumberFormat="1" applyFont="1" applyBorder="1" applyAlignment="1">
      <alignment horizontal="right"/>
    </xf>
    <xf numFmtId="4" fontId="111" fillId="0" borderId="11" xfId="1" applyNumberFormat="1" applyFont="1" applyBorder="1" applyAlignment="1">
      <alignment horizontal="right"/>
    </xf>
    <xf numFmtId="4" fontId="108" fillId="0" borderId="11" xfId="18" applyNumberFormat="1" applyFont="1" applyBorder="1"/>
    <xf numFmtId="4" fontId="108" fillId="0" borderId="10" xfId="18" applyNumberFormat="1" applyFont="1" applyBorder="1"/>
    <xf numFmtId="0" fontId="124" fillId="0" borderId="0" xfId="18" applyFont="1"/>
    <xf numFmtId="0" fontId="63" fillId="0" borderId="0" xfId="18" applyFont="1"/>
    <xf numFmtId="0" fontId="63" fillId="0" borderId="0" xfId="18" applyFont="1" applyAlignment="1">
      <alignment horizontal="right"/>
    </xf>
    <xf numFmtId="4" fontId="71" fillId="0" borderId="0" xfId="18" applyNumberFormat="1" applyFont="1" applyAlignment="1">
      <alignment horizontal="right"/>
    </xf>
    <xf numFmtId="4" fontId="125" fillId="0" borderId="0" xfId="18" applyNumberFormat="1" applyFont="1"/>
    <xf numFmtId="176" fontId="126" fillId="0" borderId="0" xfId="1" applyNumberFormat="1" applyFont="1" applyBorder="1" applyProtection="1"/>
    <xf numFmtId="176" fontId="126" fillId="0" borderId="0" xfId="1" applyNumberFormat="1" applyFont="1" applyFill="1" applyBorder="1" applyProtection="1"/>
    <xf numFmtId="176" fontId="127" fillId="0" borderId="0" xfId="25" applyNumberFormat="1" applyFont="1" applyFill="1" applyBorder="1" applyProtection="1"/>
    <xf numFmtId="0" fontId="9" fillId="0" borderId="7" xfId="18" applyBorder="1"/>
    <xf numFmtId="0" fontId="125" fillId="0" borderId="0" xfId="18" applyFont="1"/>
    <xf numFmtId="0" fontId="128" fillId="0" borderId="0" xfId="4" applyFont="1" applyAlignment="1">
      <alignment vertical="center"/>
    </xf>
    <xf numFmtId="0" fontId="129" fillId="0" borderId="0" xfId="4" applyFont="1"/>
    <xf numFmtId="2" fontId="129" fillId="0" borderId="0" xfId="4" applyNumberFormat="1" applyFont="1"/>
    <xf numFmtId="0" fontId="17" fillId="5" borderId="4" xfId="4" applyFont="1" applyFill="1" applyBorder="1" applyAlignment="1">
      <alignment horizontal="center"/>
    </xf>
    <xf numFmtId="0" fontId="17" fillId="0" borderId="0" xfId="4" applyFont="1" applyAlignment="1">
      <alignment horizontal="center"/>
    </xf>
    <xf numFmtId="0" fontId="17" fillId="5" borderId="3" xfId="4" applyFont="1" applyFill="1" applyBorder="1" applyAlignment="1">
      <alignment horizontal="right"/>
    </xf>
    <xf numFmtId="0" fontId="17" fillId="5" borderId="4" xfId="4" applyFont="1" applyFill="1" applyBorder="1" applyAlignment="1">
      <alignment horizontal="right"/>
    </xf>
    <xf numFmtId="0" fontId="17" fillId="5" borderId="5" xfId="4" applyFont="1" applyFill="1" applyBorder="1" applyAlignment="1">
      <alignment horizontal="right"/>
    </xf>
    <xf numFmtId="0" fontId="17" fillId="5" borderId="1" xfId="4" applyFont="1" applyFill="1" applyBorder="1" applyAlignment="1">
      <alignment horizontal="right"/>
    </xf>
    <xf numFmtId="4" fontId="17" fillId="5" borderId="4" xfId="4" applyNumberFormat="1" applyFont="1" applyFill="1" applyBorder="1" applyAlignment="1">
      <alignment horizontal="right"/>
    </xf>
    <xf numFmtId="4" fontId="17" fillId="5" borderId="3" xfId="4" applyNumberFormat="1" applyFont="1" applyFill="1" applyBorder="1" applyAlignment="1">
      <alignment horizontal="right"/>
    </xf>
    <xf numFmtId="4" fontId="17" fillId="5" borderId="5" xfId="4" applyNumberFormat="1" applyFont="1" applyFill="1" applyBorder="1" applyAlignment="1">
      <alignment horizontal="right"/>
    </xf>
    <xf numFmtId="4" fontId="17" fillId="0" borderId="0" xfId="4" applyNumberFormat="1" applyFont="1" applyAlignment="1">
      <alignment horizontal="right"/>
    </xf>
    <xf numFmtId="0" fontId="17" fillId="0" borderId="2" xfId="4" applyFont="1" applyBorder="1"/>
    <xf numFmtId="4" fontId="17" fillId="0" borderId="6" xfId="4" applyNumberFormat="1" applyFont="1" applyBorder="1" applyAlignment="1">
      <alignment horizontal="right"/>
    </xf>
    <xf numFmtId="4" fontId="17" fillId="0" borderId="7" xfId="4" applyNumberFormat="1" applyFont="1" applyBorder="1" applyAlignment="1">
      <alignment horizontal="right"/>
    </xf>
    <xf numFmtId="4" fontId="17" fillId="0" borderId="8" xfId="4" applyNumberFormat="1" applyFont="1" applyBorder="1" applyAlignment="1">
      <alignment horizontal="right"/>
    </xf>
    <xf numFmtId="4" fontId="17" fillId="0" borderId="13" xfId="4" applyNumberFormat="1" applyFont="1" applyBorder="1" applyAlignment="1">
      <alignment horizontal="right"/>
    </xf>
    <xf numFmtId="4" fontId="17" fillId="0" borderId="12" xfId="4" applyNumberFormat="1" applyFont="1" applyBorder="1" applyAlignment="1">
      <alignment horizontal="right"/>
    </xf>
    <xf numFmtId="4" fontId="17" fillId="0" borderId="13" xfId="1" applyNumberFormat="1" applyFont="1" applyFill="1" applyBorder="1" applyAlignment="1">
      <alignment horizontal="right"/>
    </xf>
    <xf numFmtId="4" fontId="17" fillId="0" borderId="0" xfId="1" applyNumberFormat="1" applyFont="1" applyFill="1" applyBorder="1" applyAlignment="1">
      <alignment horizontal="right"/>
    </xf>
    <xf numFmtId="4" fontId="17" fillId="0" borderId="12" xfId="1" applyNumberFormat="1" applyFont="1" applyFill="1" applyBorder="1" applyAlignment="1">
      <alignment horizontal="right"/>
    </xf>
    <xf numFmtId="4" fontId="17" fillId="0" borderId="7" xfId="1" applyNumberFormat="1" applyFont="1" applyFill="1" applyBorder="1" applyAlignment="1">
      <alignment horizontal="right"/>
    </xf>
    <xf numFmtId="4" fontId="17" fillId="0" borderId="8" xfId="1" applyNumberFormat="1" applyFont="1" applyFill="1" applyBorder="1" applyAlignment="1">
      <alignment horizontal="right"/>
    </xf>
    <xf numFmtId="4" fontId="17" fillId="0" borderId="6" xfId="1" applyNumberFormat="1" applyFont="1" applyFill="1" applyBorder="1" applyAlignment="1">
      <alignment horizontal="right"/>
    </xf>
    <xf numFmtId="176" fontId="17" fillId="0" borderId="0" xfId="4" applyNumberFormat="1" applyFont="1"/>
    <xf numFmtId="176" fontId="17" fillId="0" borderId="12" xfId="4" applyNumberFormat="1" applyFont="1" applyBorder="1"/>
    <xf numFmtId="176" fontId="17" fillId="0" borderId="13" xfId="4" applyNumberFormat="1" applyFont="1" applyBorder="1"/>
    <xf numFmtId="4" fontId="17" fillId="0" borderId="0" xfId="4" applyNumberFormat="1" applyFont="1"/>
    <xf numFmtId="4" fontId="17" fillId="0" borderId="12" xfId="4" applyNumberFormat="1" applyFont="1" applyBorder="1"/>
    <xf numFmtId="4" fontId="17" fillId="0" borderId="6" xfId="4" applyNumberFormat="1" applyFont="1" applyBorder="1"/>
    <xf numFmtId="4" fontId="17" fillId="0" borderId="7" xfId="4" applyNumberFormat="1" applyFont="1" applyBorder="1"/>
    <xf numFmtId="4" fontId="17" fillId="0" borderId="13" xfId="4" applyNumberFormat="1" applyFont="1" applyBorder="1"/>
    <xf numFmtId="0" fontId="17" fillId="0" borderId="14" xfId="4" applyFont="1" applyBorder="1" applyAlignment="1">
      <alignment horizontal="left" indent="1"/>
    </xf>
    <xf numFmtId="4" fontId="17" fillId="0" borderId="13" xfId="4" applyNumberFormat="1" applyFont="1" applyBorder="1" applyAlignment="1">
      <alignment horizontal="right" indent="1"/>
    </xf>
    <xf numFmtId="4" fontId="17" fillId="0" borderId="0" xfId="4" applyNumberFormat="1" applyFont="1" applyAlignment="1">
      <alignment horizontal="right" indent="1"/>
    </xf>
    <xf numFmtId="4" fontId="17" fillId="0" borderId="12" xfId="4" applyNumberFormat="1" applyFont="1" applyBorder="1" applyAlignment="1">
      <alignment horizontal="right" indent="1"/>
    </xf>
    <xf numFmtId="4" fontId="17" fillId="0" borderId="13" xfId="1" applyNumberFormat="1" applyFont="1" applyBorder="1" applyAlignment="1">
      <alignment horizontal="right"/>
    </xf>
    <xf numFmtId="4" fontId="17" fillId="0" borderId="0" xfId="1" applyNumberFormat="1" applyFont="1" applyBorder="1" applyAlignment="1">
      <alignment horizontal="right"/>
    </xf>
    <xf numFmtId="4" fontId="17" fillId="0" borderId="12" xfId="1" applyNumberFormat="1" applyFont="1" applyBorder="1" applyAlignment="1">
      <alignment horizontal="right"/>
    </xf>
    <xf numFmtId="0" fontId="17" fillId="0" borderId="0" xfId="4" applyFont="1"/>
    <xf numFmtId="0" fontId="129" fillId="0" borderId="14" xfId="4" applyFont="1" applyBorder="1"/>
    <xf numFmtId="4" fontId="129" fillId="0" borderId="13" xfId="4" applyNumberFormat="1" applyFont="1" applyBorder="1" applyAlignment="1">
      <alignment horizontal="right"/>
    </xf>
    <xf numFmtId="4" fontId="129" fillId="0" borderId="0" xfId="4" applyNumberFormat="1" applyFont="1" applyAlignment="1">
      <alignment horizontal="right"/>
    </xf>
    <xf numFmtId="4" fontId="129" fillId="0" borderId="12" xfId="4" applyNumberFormat="1" applyFont="1" applyBorder="1" applyAlignment="1">
      <alignment horizontal="right"/>
    </xf>
    <xf numFmtId="4" fontId="129" fillId="0" borderId="13" xfId="1" applyNumberFormat="1" applyFont="1" applyBorder="1" applyAlignment="1">
      <alignment horizontal="right"/>
    </xf>
    <xf numFmtId="4" fontId="129" fillId="0" borderId="0" xfId="1" applyNumberFormat="1" applyFont="1" applyBorder="1" applyAlignment="1">
      <alignment horizontal="right"/>
    </xf>
    <xf numFmtId="4" fontId="129" fillId="0" borderId="12" xfId="1" applyNumberFormat="1" applyFont="1" applyBorder="1" applyAlignment="1">
      <alignment horizontal="right"/>
    </xf>
    <xf numFmtId="4" fontId="129" fillId="0" borderId="0" xfId="4" applyNumberFormat="1" applyFont="1"/>
    <xf numFmtId="4" fontId="129" fillId="0" borderId="13" xfId="4" applyNumberFormat="1" applyFont="1" applyBorder="1"/>
    <xf numFmtId="4" fontId="129" fillId="0" borderId="12" xfId="4" applyNumberFormat="1" applyFont="1" applyBorder="1"/>
    <xf numFmtId="176" fontId="129" fillId="0" borderId="0" xfId="4" applyNumberFormat="1" applyFont="1"/>
    <xf numFmtId="176" fontId="129" fillId="0" borderId="12" xfId="4" applyNumberFormat="1" applyFont="1" applyBorder="1"/>
    <xf numFmtId="176" fontId="129" fillId="0" borderId="13" xfId="4" applyNumberFormat="1" applyFont="1" applyBorder="1"/>
    <xf numFmtId="0" fontId="17" fillId="0" borderId="14" xfId="4" applyFont="1" applyBorder="1"/>
    <xf numFmtId="4" fontId="130" fillId="0" borderId="13" xfId="4" applyNumberFormat="1" applyFont="1" applyBorder="1" applyAlignment="1">
      <alignment horizontal="right"/>
    </xf>
    <xf numFmtId="4" fontId="130" fillId="0" borderId="0" xfId="4" applyNumberFormat="1" applyFont="1" applyAlignment="1">
      <alignment horizontal="right"/>
    </xf>
    <xf numFmtId="4" fontId="130" fillId="0" borderId="12" xfId="4" applyNumberFormat="1" applyFont="1" applyBorder="1" applyAlignment="1">
      <alignment horizontal="right"/>
    </xf>
    <xf numFmtId="4" fontId="17" fillId="6" borderId="0" xfId="4" applyNumberFormat="1" applyFont="1" applyFill="1" applyAlignment="1">
      <alignment horizontal="right"/>
    </xf>
    <xf numFmtId="4" fontId="17" fillId="6" borderId="12" xfId="4" applyNumberFormat="1" applyFont="1" applyFill="1" applyBorder="1" applyAlignment="1">
      <alignment horizontal="right"/>
    </xf>
    <xf numFmtId="4" fontId="17" fillId="6" borderId="13" xfId="4" applyNumberFormat="1" applyFont="1" applyFill="1" applyBorder="1" applyAlignment="1">
      <alignment horizontal="right"/>
    </xf>
    <xf numFmtId="4" fontId="17" fillId="0" borderId="0" xfId="27" applyNumberFormat="1" applyFont="1" applyAlignment="1">
      <alignment horizontal="right"/>
    </xf>
    <xf numFmtId="4" fontId="131" fillId="0" borderId="0" xfId="1" applyNumberFormat="1" applyFont="1" applyBorder="1"/>
    <xf numFmtId="4" fontId="131" fillId="0" borderId="13" xfId="1" applyNumberFormat="1" applyFont="1" applyBorder="1"/>
    <xf numFmtId="4" fontId="131" fillId="0" borderId="12" xfId="1" applyNumberFormat="1" applyFont="1" applyBorder="1"/>
    <xf numFmtId="4" fontId="129" fillId="0" borderId="0" xfId="27" applyNumberFormat="1" applyFont="1" applyAlignment="1">
      <alignment horizontal="right"/>
    </xf>
    <xf numFmtId="4" fontId="132" fillId="0" borderId="0" xfId="1" applyNumberFormat="1" applyFont="1" applyBorder="1"/>
    <xf numFmtId="4" fontId="132" fillId="0" borderId="13" xfId="1" applyNumberFormat="1" applyFont="1" applyBorder="1"/>
    <xf numFmtId="4" fontId="132" fillId="0" borderId="12" xfId="1" applyNumberFormat="1" applyFont="1" applyBorder="1"/>
    <xf numFmtId="4" fontId="131" fillId="0" borderId="0" xfId="1" applyNumberFormat="1" applyFont="1" applyFill="1" applyBorder="1"/>
    <xf numFmtId="4" fontId="131" fillId="0" borderId="13" xfId="1" applyNumberFormat="1" applyFont="1" applyFill="1" applyBorder="1"/>
    <xf numFmtId="4" fontId="131" fillId="0" borderId="12" xfId="1" applyNumberFormat="1" applyFont="1" applyFill="1" applyBorder="1"/>
    <xf numFmtId="4" fontId="129" fillId="0" borderId="13" xfId="1" applyNumberFormat="1" applyFont="1" applyFill="1" applyBorder="1" applyAlignment="1">
      <alignment horizontal="right"/>
    </xf>
    <xf numFmtId="4" fontId="129" fillId="0" borderId="0" xfId="1" applyNumberFormat="1" applyFont="1" applyFill="1" applyBorder="1" applyAlignment="1">
      <alignment horizontal="right"/>
    </xf>
    <xf numFmtId="4" fontId="129" fillId="0" borderId="12" xfId="1" applyNumberFormat="1" applyFont="1" applyFill="1" applyBorder="1" applyAlignment="1">
      <alignment horizontal="right"/>
    </xf>
    <xf numFmtId="4" fontId="132" fillId="0" borderId="0" xfId="1" applyNumberFormat="1" applyFont="1" applyFill="1" applyBorder="1"/>
    <xf numFmtId="4" fontId="132" fillId="0" borderId="13" xfId="1" applyNumberFormat="1" applyFont="1" applyFill="1" applyBorder="1"/>
    <xf numFmtId="4" fontId="132" fillId="0" borderId="12" xfId="1" applyNumberFormat="1" applyFont="1" applyFill="1" applyBorder="1"/>
    <xf numFmtId="0" fontId="129" fillId="0" borderId="9" xfId="4" applyFont="1" applyBorder="1"/>
    <xf numFmtId="4" fontId="129" fillId="0" borderId="10" xfId="4" applyNumberFormat="1" applyFont="1" applyBorder="1" applyAlignment="1">
      <alignment horizontal="right"/>
    </xf>
    <xf numFmtId="4" fontId="129" fillId="0" borderId="1" xfId="4" applyNumberFormat="1" applyFont="1" applyBorder="1" applyAlignment="1">
      <alignment horizontal="right"/>
    </xf>
    <xf numFmtId="4" fontId="129" fillId="0" borderId="11" xfId="4" applyNumberFormat="1" applyFont="1" applyBorder="1" applyAlignment="1">
      <alignment horizontal="right"/>
    </xf>
    <xf numFmtId="4" fontId="129" fillId="0" borderId="10" xfId="1" applyNumberFormat="1" applyFont="1" applyFill="1" applyBorder="1" applyAlignment="1">
      <alignment horizontal="right"/>
    </xf>
    <xf numFmtId="4" fontId="129" fillId="0" borderId="1" xfId="1" applyNumberFormat="1" applyFont="1" applyFill="1" applyBorder="1" applyAlignment="1">
      <alignment horizontal="right"/>
    </xf>
    <xf numFmtId="4" fontId="129" fillId="0" borderId="11" xfId="1" applyNumberFormat="1" applyFont="1" applyFill="1" applyBorder="1" applyAlignment="1">
      <alignment horizontal="right"/>
    </xf>
    <xf numFmtId="4" fontId="132" fillId="0" borderId="1" xfId="1" applyNumberFormat="1" applyFont="1" applyFill="1" applyBorder="1"/>
    <xf numFmtId="4" fontId="132" fillId="0" borderId="10" xfId="1" applyNumberFormat="1" applyFont="1" applyFill="1" applyBorder="1"/>
    <xf numFmtId="4" fontId="132" fillId="0" borderId="11" xfId="1" applyNumberFormat="1" applyFont="1" applyFill="1" applyBorder="1"/>
    <xf numFmtId="176" fontId="129" fillId="0" borderId="1" xfId="4" applyNumberFormat="1" applyFont="1" applyBorder="1"/>
    <xf numFmtId="176" fontId="129" fillId="0" borderId="11" xfId="4" applyNumberFormat="1" applyFont="1" applyBorder="1"/>
    <xf numFmtId="176" fontId="129" fillId="0" borderId="10" xfId="4" applyNumberFormat="1" applyFont="1" applyBorder="1"/>
    <xf numFmtId="4" fontId="129" fillId="0" borderId="1" xfId="4" applyNumberFormat="1" applyFont="1" applyBorder="1"/>
    <xf numFmtId="4" fontId="129" fillId="0" borderId="11" xfId="4" applyNumberFormat="1" applyFont="1" applyBorder="1"/>
    <xf numFmtId="4" fontId="129" fillId="0" borderId="10" xfId="4" applyNumberFormat="1" applyFont="1" applyBorder="1"/>
    <xf numFmtId="0" fontId="133" fillId="0" borderId="0" xfId="4" applyFont="1"/>
    <xf numFmtId="0" fontId="17" fillId="5" borderId="4" xfId="4" applyFont="1" applyFill="1" applyBorder="1"/>
    <xf numFmtId="0" fontId="17" fillId="5" borderId="5" xfId="4" applyFont="1" applyFill="1" applyBorder="1"/>
    <xf numFmtId="0" fontId="17" fillId="5" borderId="10" xfId="4" applyFont="1" applyFill="1" applyBorder="1" applyAlignment="1">
      <alignment horizontal="right"/>
    </xf>
    <xf numFmtId="4" fontId="17" fillId="5" borderId="0" xfId="4" applyNumberFormat="1" applyFont="1" applyFill="1" applyAlignment="1">
      <alignment horizontal="right"/>
    </xf>
    <xf numFmtId="4" fontId="17" fillId="5" borderId="10" xfId="4" applyNumberFormat="1" applyFont="1" applyFill="1" applyBorder="1" applyAlignment="1">
      <alignment horizontal="right"/>
    </xf>
    <xf numFmtId="4" fontId="17" fillId="5" borderId="1" xfId="4" applyNumberFormat="1" applyFont="1" applyFill="1" applyBorder="1" applyAlignment="1">
      <alignment horizontal="right"/>
    </xf>
    <xf numFmtId="4" fontId="17" fillId="5" borderId="11" xfId="4" applyNumberFormat="1" applyFont="1" applyFill="1" applyBorder="1" applyAlignment="1">
      <alignment horizontal="right"/>
    </xf>
    <xf numFmtId="0" fontId="17" fillId="0" borderId="0" xfId="4" applyFont="1" applyAlignment="1">
      <alignment horizontal="right"/>
    </xf>
    <xf numFmtId="0" fontId="17" fillId="0" borderId="13" xfId="4" applyFont="1" applyBorder="1" applyAlignment="1">
      <alignment horizontal="right"/>
    </xf>
    <xf numFmtId="0" fontId="17" fillId="0" borderId="12" xfId="4" applyFont="1" applyBorder="1" applyAlignment="1">
      <alignment horizontal="right"/>
    </xf>
    <xf numFmtId="4" fontId="17" fillId="0" borderId="54" xfId="4" applyNumberFormat="1" applyFont="1" applyBorder="1" applyAlignment="1">
      <alignment horizontal="right"/>
    </xf>
    <xf numFmtId="0" fontId="129" fillId="0" borderId="0" xfId="4" applyFont="1" applyAlignment="1">
      <alignment horizontal="right"/>
    </xf>
    <xf numFmtId="0" fontId="129" fillId="0" borderId="13" xfId="4" applyFont="1" applyBorder="1" applyAlignment="1">
      <alignment horizontal="right"/>
    </xf>
    <xf numFmtId="0" fontId="129" fillId="0" borderId="12" xfId="4" applyFont="1" applyBorder="1" applyAlignment="1">
      <alignment horizontal="right"/>
    </xf>
    <xf numFmtId="4" fontId="17" fillId="0" borderId="0" xfId="1" applyNumberFormat="1" applyFont="1" applyFill="1" applyBorder="1"/>
    <xf numFmtId="4" fontId="17" fillId="0" borderId="13" xfId="1" applyNumberFormat="1" applyFont="1" applyFill="1" applyBorder="1"/>
    <xf numFmtId="4" fontId="17" fillId="0" borderId="12" xfId="1" applyNumberFormat="1" applyFont="1" applyFill="1" applyBorder="1"/>
    <xf numFmtId="176" fontId="21" fillId="0" borderId="0" xfId="4" applyNumberFormat="1" applyFont="1"/>
    <xf numFmtId="4" fontId="129" fillId="0" borderId="0" xfId="1" applyNumberFormat="1" applyFont="1" applyFill="1" applyBorder="1"/>
    <xf numFmtId="4" fontId="129" fillId="0" borderId="13" xfId="1" applyNumberFormat="1" applyFont="1" applyFill="1" applyBorder="1"/>
    <xf numFmtId="4" fontId="129" fillId="0" borderId="12" xfId="1" applyNumberFormat="1" applyFont="1" applyFill="1" applyBorder="1"/>
    <xf numFmtId="176" fontId="30" fillId="0" borderId="0" xfId="4" applyNumberFormat="1" applyFont="1"/>
    <xf numFmtId="4" fontId="17" fillId="0" borderId="0" xfId="1" applyNumberFormat="1" applyFont="1" applyBorder="1"/>
    <xf numFmtId="4" fontId="17" fillId="0" borderId="13" xfId="1" applyNumberFormat="1" applyFont="1" applyBorder="1"/>
    <xf numFmtId="4" fontId="17" fillId="0" borderId="12" xfId="1" applyNumberFormat="1" applyFont="1" applyBorder="1"/>
    <xf numFmtId="4" fontId="129" fillId="0" borderId="0" xfId="1" applyNumberFormat="1" applyFont="1" applyBorder="1"/>
    <xf numFmtId="4" fontId="129" fillId="0" borderId="13" xfId="1" applyNumberFormat="1" applyFont="1" applyBorder="1"/>
    <xf numFmtId="4" fontId="129" fillId="0" borderId="12" xfId="1" applyNumberFormat="1" applyFont="1" applyBorder="1"/>
    <xf numFmtId="176" fontId="17" fillId="0" borderId="0" xfId="1" applyNumberFormat="1" applyFont="1" applyBorder="1"/>
    <xf numFmtId="176" fontId="17" fillId="0" borderId="12" xfId="1" applyNumberFormat="1" applyFont="1" applyBorder="1"/>
    <xf numFmtId="176" fontId="17" fillId="0" borderId="13" xfId="1" applyNumberFormat="1" applyFont="1" applyBorder="1"/>
    <xf numFmtId="176" fontId="129" fillId="0" borderId="0" xfId="1" applyNumberFormat="1" applyFont="1" applyBorder="1"/>
    <xf numFmtId="176" fontId="129" fillId="0" borderId="12" xfId="1" applyNumberFormat="1" applyFont="1" applyBorder="1"/>
    <xf numFmtId="176" fontId="129" fillId="0" borderId="13" xfId="1" applyNumberFormat="1" applyFont="1" applyBorder="1"/>
    <xf numFmtId="4" fontId="129" fillId="0" borderId="1" xfId="1" applyNumberFormat="1" applyFont="1" applyBorder="1" applyAlignment="1">
      <alignment horizontal="right"/>
    </xf>
    <xf numFmtId="4" fontId="129" fillId="0" borderId="11" xfId="1" applyNumberFormat="1" applyFont="1" applyBorder="1" applyAlignment="1">
      <alignment horizontal="right"/>
    </xf>
    <xf numFmtId="4" fontId="129" fillId="0" borderId="1" xfId="1" applyNumberFormat="1" applyFont="1" applyBorder="1"/>
    <xf numFmtId="4" fontId="129" fillId="0" borderId="10" xfId="1" applyNumberFormat="1" applyFont="1" applyBorder="1"/>
    <xf numFmtId="4" fontId="129" fillId="0" borderId="11" xfId="1" applyNumberFormat="1" applyFont="1" applyBorder="1"/>
    <xf numFmtId="176" fontId="129" fillId="0" borderId="1" xfId="1" applyNumberFormat="1" applyFont="1" applyBorder="1"/>
    <xf numFmtId="176" fontId="129" fillId="0" borderId="11" xfId="1" applyNumberFormat="1" applyFont="1" applyBorder="1"/>
    <xf numFmtId="176" fontId="129" fillId="0" borderId="10" xfId="1" applyNumberFormat="1" applyFont="1" applyBorder="1"/>
    <xf numFmtId="0" fontId="24" fillId="0" borderId="0" xfId="18" applyFont="1"/>
    <xf numFmtId="0" fontId="128" fillId="0" borderId="1" xfId="4" applyFont="1" applyBorder="1" applyAlignment="1">
      <alignment vertical="center"/>
    </xf>
    <xf numFmtId="0" fontId="129" fillId="0" borderId="1" xfId="4" applyFont="1" applyBorder="1"/>
    <xf numFmtId="39" fontId="17" fillId="0" borderId="0" xfId="1" applyNumberFormat="1" applyFont="1" applyFill="1" applyBorder="1"/>
    <xf numFmtId="39" fontId="17" fillId="0" borderId="13" xfId="1" applyNumberFormat="1" applyFont="1" applyFill="1" applyBorder="1"/>
    <xf numFmtId="39" fontId="17" fillId="0" borderId="12" xfId="1" applyNumberFormat="1" applyFont="1" applyFill="1" applyBorder="1"/>
    <xf numFmtId="164" fontId="129" fillId="0" borderId="0" xfId="4" applyNumberFormat="1" applyFont="1"/>
    <xf numFmtId="164" fontId="129" fillId="0" borderId="13" xfId="4" applyNumberFormat="1" applyFont="1" applyBorder="1"/>
    <xf numFmtId="164" fontId="129" fillId="0" borderId="12" xfId="4" applyNumberFormat="1" applyFont="1" applyBorder="1"/>
    <xf numFmtId="164" fontId="129" fillId="0" borderId="1" xfId="4" applyNumberFormat="1" applyFont="1" applyBorder="1"/>
    <xf numFmtId="164" fontId="129" fillId="0" borderId="10" xfId="4" applyNumberFormat="1" applyFont="1" applyBorder="1"/>
    <xf numFmtId="164" fontId="129" fillId="0" borderId="11" xfId="4" applyNumberFormat="1" applyFont="1" applyBorder="1"/>
    <xf numFmtId="0" fontId="110" fillId="5" borderId="5" xfId="0" applyFont="1" applyFill="1" applyBorder="1" applyAlignment="1">
      <alignment horizontal="center"/>
    </xf>
    <xf numFmtId="0" fontId="110" fillId="5" borderId="5" xfId="0" applyFont="1" applyFill="1" applyBorder="1" applyAlignment="1">
      <alignment horizontal="right"/>
    </xf>
    <xf numFmtId="0" fontId="110" fillId="5" borderId="3" xfId="0" applyFont="1" applyFill="1" applyBorder="1" applyAlignment="1">
      <alignment horizontal="right"/>
    </xf>
    <xf numFmtId="0" fontId="110" fillId="5" borderId="4" xfId="0" applyFont="1" applyFill="1" applyBorder="1" applyAlignment="1">
      <alignment horizontal="right"/>
    </xf>
    <xf numFmtId="0" fontId="110" fillId="0" borderId="2" xfId="0" applyFont="1" applyBorder="1"/>
    <xf numFmtId="4" fontId="110" fillId="0" borderId="12" xfId="0" applyNumberFormat="1" applyFont="1" applyBorder="1"/>
    <xf numFmtId="4" fontId="110" fillId="0" borderId="13" xfId="0" applyNumberFormat="1" applyFont="1" applyBorder="1"/>
    <xf numFmtId="4" fontId="110" fillId="0" borderId="0" xfId="0" applyNumberFormat="1" applyFont="1"/>
    <xf numFmtId="0" fontId="108" fillId="0" borderId="14" xfId="0" applyFont="1" applyBorder="1" applyAlignment="1">
      <alignment horizontal="left" indent="1"/>
    </xf>
    <xf numFmtId="4" fontId="108" fillId="0" borderId="12" xfId="0" applyNumberFormat="1" applyFont="1" applyBorder="1"/>
    <xf numFmtId="4" fontId="108" fillId="0" borderId="13" xfId="0" applyNumberFormat="1" applyFont="1" applyBorder="1"/>
    <xf numFmtId="4" fontId="108" fillId="0" borderId="0" xfId="0" applyNumberFormat="1" applyFont="1"/>
    <xf numFmtId="0" fontId="110" fillId="0" borderId="14" xfId="0" applyFont="1" applyBorder="1"/>
    <xf numFmtId="171" fontId="108" fillId="0" borderId="13" xfId="0" applyNumberFormat="1" applyFont="1" applyBorder="1"/>
    <xf numFmtId="171" fontId="108" fillId="0" borderId="0" xfId="0" applyNumberFormat="1" applyFont="1"/>
    <xf numFmtId="2" fontId="108" fillId="0" borderId="13" xfId="0" applyNumberFormat="1" applyFont="1" applyBorder="1"/>
    <xf numFmtId="2" fontId="108" fillId="0" borderId="0" xfId="0" applyNumberFormat="1" applyFont="1"/>
    <xf numFmtId="0" fontId="110" fillId="0" borderId="9" xfId="0" applyFont="1" applyBorder="1"/>
    <xf numFmtId="4" fontId="110" fillId="0" borderId="11" xfId="0" applyNumberFormat="1" applyFont="1" applyBorder="1"/>
    <xf numFmtId="4" fontId="110" fillId="0" borderId="10" xfId="0" applyNumberFormat="1" applyFont="1" applyBorder="1"/>
    <xf numFmtId="4" fontId="110" fillId="0" borderId="1" xfId="0" applyNumberFormat="1" applyFont="1" applyBorder="1"/>
    <xf numFmtId="0" fontId="120" fillId="0" borderId="0" xfId="0" applyFont="1"/>
    <xf numFmtId="0" fontId="137" fillId="0" borderId="0" xfId="0" applyFont="1" applyAlignment="1">
      <alignment vertical="top"/>
    </xf>
    <xf numFmtId="43" fontId="13" fillId="0" borderId="0" xfId="0" applyNumberFormat="1" applyFont="1"/>
    <xf numFmtId="164" fontId="13" fillId="0" borderId="0" xfId="0" applyNumberFormat="1" applyFont="1"/>
    <xf numFmtId="0" fontId="138" fillId="0" borderId="0" xfId="0" applyFont="1" applyAlignment="1">
      <alignment horizontal="left" vertical="center"/>
    </xf>
    <xf numFmtId="0" fontId="108" fillId="0" borderId="14" xfId="0" applyFont="1" applyBorder="1" applyAlignment="1">
      <alignment horizontal="left" indent="3"/>
    </xf>
    <xf numFmtId="177" fontId="13" fillId="0" borderId="0" xfId="1" applyNumberFormat="1" applyFont="1"/>
    <xf numFmtId="0" fontId="82" fillId="0" borderId="0" xfId="4" applyFont="1"/>
    <xf numFmtId="0" fontId="81" fillId="5" borderId="2" xfId="4" applyFont="1" applyFill="1" applyBorder="1" applyAlignment="1">
      <alignment horizontal="center"/>
    </xf>
    <xf numFmtId="0" fontId="141" fillId="5" borderId="6" xfId="4" applyFont="1" applyFill="1" applyBorder="1" applyAlignment="1">
      <alignment horizontal="right"/>
    </xf>
    <xf numFmtId="0" fontId="141" fillId="5" borderId="4" xfId="4" applyFont="1" applyFill="1" applyBorder="1"/>
    <xf numFmtId="0" fontId="141" fillId="0" borderId="0" xfId="4" applyFont="1"/>
    <xf numFmtId="0" fontId="34" fillId="5" borderId="9" xfId="4" applyFont="1" applyFill="1" applyBorder="1" applyAlignment="1">
      <alignment horizontal="right"/>
    </xf>
    <xf numFmtId="0" fontId="34" fillId="5" borderId="32" xfId="4" applyFont="1" applyFill="1" applyBorder="1" applyAlignment="1">
      <alignment horizontal="right"/>
    </xf>
    <xf numFmtId="0" fontId="34" fillId="0" borderId="0" xfId="4" applyFont="1" applyAlignment="1">
      <alignment horizontal="right"/>
    </xf>
    <xf numFmtId="1" fontId="142" fillId="0" borderId="2" xfId="8" applyFont="1" applyBorder="1" applyAlignment="1">
      <alignment vertical="center"/>
    </xf>
    <xf numFmtId="164" fontId="142" fillId="0" borderId="14" xfId="1" applyFont="1" applyFill="1" applyBorder="1" applyAlignment="1">
      <alignment vertical="center"/>
    </xf>
    <xf numFmtId="164" fontId="142" fillId="0" borderId="0" xfId="1" applyFont="1" applyFill="1" applyBorder="1" applyAlignment="1">
      <alignment vertical="center"/>
    </xf>
    <xf numFmtId="164" fontId="34" fillId="0" borderId="13" xfId="1" applyFont="1" applyFill="1" applyBorder="1" applyAlignment="1">
      <alignment horizontal="center" vertical="center"/>
    </xf>
    <xf numFmtId="164" fontId="34" fillId="0" borderId="7" xfId="1" applyFont="1" applyFill="1" applyBorder="1" applyAlignment="1">
      <alignment horizontal="center" vertical="center"/>
    </xf>
    <xf numFmtId="164" fontId="34" fillId="0" borderId="0" xfId="1" applyFont="1" applyFill="1" applyBorder="1" applyAlignment="1">
      <alignment horizontal="center" vertical="center"/>
    </xf>
    <xf numFmtId="4" fontId="34" fillId="0" borderId="7" xfId="4" applyNumberFormat="1" applyFont="1" applyBorder="1" applyAlignment="1">
      <alignment vertical="center"/>
    </xf>
    <xf numFmtId="4" fontId="34" fillId="0" borderId="12" xfId="4" applyNumberFormat="1" applyFont="1" applyBorder="1" applyAlignment="1">
      <alignment vertical="center"/>
    </xf>
    <xf numFmtId="4" fontId="34" fillId="0" borderId="13" xfId="4" applyNumberFormat="1" applyFont="1" applyBorder="1" applyAlignment="1">
      <alignment vertical="center"/>
    </xf>
    <xf numFmtId="1" fontId="142" fillId="0" borderId="14" xfId="8" applyFont="1" applyBorder="1" applyAlignment="1">
      <alignment vertical="center"/>
    </xf>
    <xf numFmtId="164" fontId="34" fillId="0" borderId="13" xfId="1" applyFont="1" applyBorder="1" applyAlignment="1">
      <alignment horizontal="center" vertical="center"/>
    </xf>
    <xf numFmtId="164" fontId="34" fillId="0" borderId="0" xfId="1" applyFont="1" applyBorder="1" applyAlignment="1">
      <alignment horizontal="center" vertical="center"/>
    </xf>
    <xf numFmtId="1" fontId="34" fillId="0" borderId="14" xfId="8" applyFont="1" applyBorder="1" applyAlignment="1">
      <alignment vertical="center"/>
    </xf>
    <xf numFmtId="164" fontId="34" fillId="0" borderId="14" xfId="1" applyFont="1" applyFill="1" applyBorder="1" applyAlignment="1">
      <alignment vertical="center"/>
    </xf>
    <xf numFmtId="164" fontId="34" fillId="0" borderId="0" xfId="1" applyFont="1" applyFill="1" applyBorder="1" applyAlignment="1">
      <alignment vertical="center"/>
    </xf>
    <xf numFmtId="164" fontId="64" fillId="0" borderId="0" xfId="1" applyFont="1" applyBorder="1" applyAlignment="1">
      <alignment horizontal="center" vertical="center"/>
    </xf>
    <xf numFmtId="164" fontId="64" fillId="0" borderId="12" xfId="1" applyFont="1" applyBorder="1" applyAlignment="1">
      <alignment horizontal="center" vertical="center"/>
    </xf>
    <xf numFmtId="164" fontId="64" fillId="0" borderId="13" xfId="1" applyFont="1" applyBorder="1" applyAlignment="1">
      <alignment horizontal="center" vertical="center"/>
    </xf>
    <xf numFmtId="4" fontId="64" fillId="0" borderId="0" xfId="1" applyNumberFormat="1" applyFont="1" applyBorder="1" applyAlignment="1">
      <alignment horizontal="right" vertical="center"/>
    </xf>
    <xf numFmtId="4" fontId="64" fillId="0" borderId="12" xfId="1" applyNumberFormat="1" applyFont="1" applyBorder="1" applyAlignment="1">
      <alignment horizontal="right" vertical="center"/>
    </xf>
    <xf numFmtId="4" fontId="64" fillId="0" borderId="13" xfId="1" applyNumberFormat="1" applyFont="1" applyBorder="1" applyAlignment="1">
      <alignment horizontal="right" vertical="center"/>
    </xf>
    <xf numFmtId="1" fontId="142" fillId="6" borderId="14" xfId="8" applyFont="1" applyFill="1" applyBorder="1" applyAlignment="1">
      <alignment vertical="center"/>
    </xf>
    <xf numFmtId="164" fontId="142" fillId="6" borderId="14" xfId="1" applyFont="1" applyFill="1" applyBorder="1" applyAlignment="1">
      <alignment vertical="center"/>
    </xf>
    <xf numFmtId="164" fontId="142" fillId="6" borderId="0" xfId="1" applyFont="1" applyFill="1" applyBorder="1" applyAlignment="1">
      <alignment vertical="center"/>
    </xf>
    <xf numFmtId="4" fontId="34" fillId="0" borderId="0" xfId="1" applyNumberFormat="1" applyFont="1" applyBorder="1" applyAlignment="1">
      <alignment horizontal="center" vertical="center"/>
    </xf>
    <xf numFmtId="1" fontId="143" fillId="0" borderId="14" xfId="8" applyFont="1" applyBorder="1" applyAlignment="1">
      <alignment horizontal="left" vertical="center" indent="1"/>
    </xf>
    <xf numFmtId="164" fontId="143" fillId="0" borderId="14" xfId="1" applyFont="1" applyFill="1" applyBorder="1" applyAlignment="1">
      <alignment vertical="center"/>
    </xf>
    <xf numFmtId="164" fontId="143" fillId="0" borderId="0" xfId="1" applyFont="1" applyFill="1" applyBorder="1" applyAlignment="1">
      <alignment vertical="center"/>
    </xf>
    <xf numFmtId="164" fontId="26" fillId="0" borderId="13" xfId="1" applyFont="1" applyBorder="1" applyAlignment="1">
      <alignment horizontal="center" vertical="center"/>
    </xf>
    <xf numFmtId="164" fontId="26" fillId="0" borderId="0" xfId="1" applyFont="1" applyBorder="1" applyAlignment="1">
      <alignment horizontal="center" vertical="center"/>
    </xf>
    <xf numFmtId="4" fontId="26" fillId="0" borderId="0" xfId="4" applyNumberFormat="1" applyFont="1" applyAlignment="1">
      <alignment vertical="center"/>
    </xf>
    <xf numFmtId="4" fontId="26" fillId="0" borderId="12" xfId="4" applyNumberFormat="1" applyFont="1" applyBorder="1" applyAlignment="1">
      <alignment vertical="center"/>
    </xf>
    <xf numFmtId="4" fontId="26" fillId="0" borderId="13" xfId="4" applyNumberFormat="1" applyFont="1" applyBorder="1" applyAlignment="1">
      <alignment vertical="center"/>
    </xf>
    <xf numFmtId="164" fontId="26" fillId="0" borderId="0" xfId="4" applyNumberFormat="1" applyFont="1" applyAlignment="1">
      <alignment vertical="center"/>
    </xf>
    <xf numFmtId="164" fontId="26" fillId="0" borderId="12" xfId="4" applyNumberFormat="1" applyFont="1" applyBorder="1" applyAlignment="1">
      <alignment vertical="center"/>
    </xf>
    <xf numFmtId="164" fontId="26" fillId="0" borderId="13" xfId="4" applyNumberFormat="1" applyFont="1" applyBorder="1" applyAlignment="1">
      <alignment vertical="center"/>
    </xf>
    <xf numFmtId="4" fontId="26" fillId="0" borderId="0" xfId="1" applyNumberFormat="1" applyFont="1" applyBorder="1" applyAlignment="1">
      <alignment horizontal="center" vertical="center"/>
    </xf>
    <xf numFmtId="2" fontId="34" fillId="0" borderId="13" xfId="4" applyNumberFormat="1" applyFont="1" applyBorder="1" applyAlignment="1">
      <alignment vertical="center"/>
    </xf>
    <xf numFmtId="2" fontId="34" fillId="0" borderId="0" xfId="4" applyNumberFormat="1" applyFont="1" applyAlignment="1">
      <alignment vertical="center"/>
    </xf>
    <xf numFmtId="2" fontId="143" fillId="0" borderId="0" xfId="1" applyNumberFormat="1" applyFont="1" applyFill="1" applyBorder="1" applyAlignment="1">
      <alignment vertical="center"/>
    </xf>
    <xf numFmtId="2" fontId="143" fillId="0" borderId="13" xfId="1" applyNumberFormat="1" applyFont="1" applyFill="1" applyBorder="1" applyAlignment="1">
      <alignment vertical="center"/>
    </xf>
    <xf numFmtId="4" fontId="143" fillId="0" borderId="0" xfId="1" applyNumberFormat="1" applyFont="1" applyFill="1" applyBorder="1" applyAlignment="1">
      <alignment vertical="center"/>
    </xf>
    <xf numFmtId="2" fontId="26" fillId="0" borderId="13" xfId="4" applyNumberFormat="1" applyFont="1" applyBorder="1" applyAlignment="1">
      <alignment vertical="center"/>
    </xf>
    <xf numFmtId="2" fontId="26" fillId="0" borderId="0" xfId="4" applyNumberFormat="1" applyFont="1" applyAlignment="1">
      <alignment vertical="center"/>
    </xf>
    <xf numFmtId="164" fontId="34" fillId="0" borderId="0" xfId="1" applyFont="1" applyBorder="1" applyAlignment="1">
      <alignment vertical="center"/>
    </xf>
    <xf numFmtId="164" fontId="26" fillId="0" borderId="0" xfId="1" applyFont="1" applyBorder="1" applyAlignment="1">
      <alignment vertical="center"/>
    </xf>
    <xf numFmtId="164" fontId="142" fillId="0" borderId="13" xfId="1" applyFont="1" applyFill="1" applyBorder="1" applyAlignment="1">
      <alignment vertical="center"/>
    </xf>
    <xf numFmtId="164" fontId="34" fillId="0" borderId="0" xfId="4" applyNumberFormat="1" applyFont="1" applyAlignment="1">
      <alignment vertical="center"/>
    </xf>
    <xf numFmtId="0" fontId="34" fillId="0" borderId="0" xfId="4" applyFont="1" applyAlignment="1">
      <alignment vertical="center"/>
    </xf>
    <xf numFmtId="164" fontId="34" fillId="0" borderId="12" xfId="4" applyNumberFormat="1" applyFont="1" applyBorder="1" applyAlignment="1">
      <alignment vertical="center"/>
    </xf>
    <xf numFmtId="164" fontId="34" fillId="0" borderId="13" xfId="4" applyNumberFormat="1" applyFont="1" applyBorder="1" applyAlignment="1">
      <alignment vertical="center"/>
    </xf>
    <xf numFmtId="164" fontId="34" fillId="0" borderId="13" xfId="1" applyFont="1" applyFill="1" applyBorder="1" applyAlignment="1">
      <alignment vertical="center"/>
    </xf>
    <xf numFmtId="0" fontId="26" fillId="0" borderId="13" xfId="4" applyFont="1" applyBorder="1"/>
    <xf numFmtId="0" fontId="26" fillId="0" borderId="0" xfId="4" applyFont="1"/>
    <xf numFmtId="1" fontId="143" fillId="0" borderId="14" xfId="8" applyFont="1" applyBorder="1" applyAlignment="1">
      <alignment vertical="center"/>
    </xf>
    <xf numFmtId="164" fontId="37" fillId="0" borderId="14" xfId="1" applyFont="1" applyFill="1" applyBorder="1" applyAlignment="1">
      <alignment vertical="center"/>
    </xf>
    <xf numFmtId="164" fontId="37" fillId="0" borderId="0" xfId="1" applyFont="1" applyFill="1" applyBorder="1" applyAlignment="1">
      <alignment vertical="center"/>
    </xf>
    <xf numFmtId="164" fontId="37" fillId="0" borderId="13" xfId="1" applyFont="1" applyFill="1" applyBorder="1" applyAlignment="1">
      <alignment vertical="center"/>
    </xf>
    <xf numFmtId="164" fontId="28" fillId="0" borderId="0" xfId="4" applyNumberFormat="1" applyFont="1" applyAlignment="1">
      <alignment vertical="center"/>
    </xf>
    <xf numFmtId="164" fontId="28" fillId="0" borderId="0" xfId="1" applyFont="1" applyBorder="1" applyAlignment="1">
      <alignment vertical="center"/>
    </xf>
    <xf numFmtId="4" fontId="28" fillId="0" borderId="0" xfId="4" applyNumberFormat="1" applyFont="1" applyAlignment="1">
      <alignment vertical="center"/>
    </xf>
    <xf numFmtId="4" fontId="28" fillId="0" borderId="12" xfId="4" applyNumberFormat="1" applyFont="1" applyBorder="1" applyAlignment="1">
      <alignment vertical="center"/>
    </xf>
    <xf numFmtId="4" fontId="28" fillId="0" borderId="13" xfId="4" applyNumberFormat="1" applyFont="1" applyBorder="1" applyAlignment="1">
      <alignment vertical="center"/>
    </xf>
    <xf numFmtId="0" fontId="144" fillId="0" borderId="0" xfId="4" applyFont="1"/>
    <xf numFmtId="0" fontId="34" fillId="0" borderId="13" xfId="4" applyFont="1" applyBorder="1" applyAlignment="1">
      <alignment vertical="center"/>
    </xf>
    <xf numFmtId="1" fontId="142" fillId="0" borderId="9" xfId="8" applyFont="1" applyBorder="1" applyAlignment="1">
      <alignment vertical="center"/>
    </xf>
    <xf numFmtId="164" fontId="142" fillId="0" borderId="9" xfId="1" applyFont="1" applyFill="1" applyBorder="1" applyAlignment="1">
      <alignment vertical="center"/>
    </xf>
    <xf numFmtId="164" fontId="142" fillId="0" borderId="1" xfId="1" applyFont="1" applyFill="1" applyBorder="1" applyAlignment="1">
      <alignment vertical="center"/>
    </xf>
    <xf numFmtId="0" fontId="34" fillId="0" borderId="10" xfId="4" applyFont="1" applyBorder="1" applyAlignment="1">
      <alignment vertical="center"/>
    </xf>
    <xf numFmtId="0" fontId="34" fillId="0" borderId="1" xfId="4" applyFont="1" applyBorder="1" applyAlignment="1">
      <alignment vertical="center"/>
    </xf>
    <xf numFmtId="164" fontId="34" fillId="0" borderId="1" xfId="4" applyNumberFormat="1" applyFont="1" applyBorder="1" applyAlignment="1">
      <alignment vertical="center"/>
    </xf>
    <xf numFmtId="4" fontId="34" fillId="0" borderId="1" xfId="4" applyNumberFormat="1" applyFont="1" applyBorder="1" applyAlignment="1">
      <alignment vertical="center"/>
    </xf>
    <xf numFmtId="4" fontId="34" fillId="0" borderId="11" xfId="4" applyNumberFormat="1" applyFont="1" applyBorder="1" applyAlignment="1">
      <alignment vertical="center"/>
    </xf>
    <xf numFmtId="4" fontId="34" fillId="0" borderId="10" xfId="4" applyNumberFormat="1" applyFont="1" applyBorder="1" applyAlignment="1">
      <alignment vertical="center"/>
    </xf>
    <xf numFmtId="1" fontId="142" fillId="0" borderId="22" xfId="8" applyFont="1" applyBorder="1" applyAlignment="1">
      <alignment vertical="center"/>
    </xf>
    <xf numFmtId="164" fontId="142" fillId="0" borderId="10" xfId="1" applyFont="1" applyFill="1" applyBorder="1" applyAlignment="1">
      <alignment vertical="center"/>
    </xf>
    <xf numFmtId="1" fontId="32" fillId="0" borderId="0" xfId="8" applyFont="1" applyAlignment="1">
      <alignment vertical="center"/>
    </xf>
    <xf numFmtId="164" fontId="145" fillId="0" borderId="0" xfId="1" applyFont="1" applyFill="1" applyBorder="1" applyAlignment="1">
      <alignment horizontal="right"/>
    </xf>
    <xf numFmtId="164" fontId="60" fillId="0" borderId="0" xfId="4" applyNumberFormat="1" applyFont="1" applyAlignment="1">
      <alignment horizontal="right"/>
    </xf>
    <xf numFmtId="164" fontId="63" fillId="0" borderId="0" xfId="4" applyNumberFormat="1" applyFont="1" applyAlignment="1">
      <alignment horizontal="right"/>
    </xf>
    <xf numFmtId="164" fontId="82" fillId="0" borderId="0" xfId="1" applyFont="1"/>
    <xf numFmtId="0" fontId="139" fillId="0" borderId="0" xfId="18" applyFont="1" applyAlignment="1">
      <alignment vertical="center"/>
    </xf>
    <xf numFmtId="164" fontId="26" fillId="0" borderId="0" xfId="1" applyFont="1"/>
    <xf numFmtId="164" fontId="81" fillId="5" borderId="3" xfId="1" applyFont="1" applyFill="1" applyBorder="1" applyAlignment="1">
      <alignment horizontal="right"/>
    </xf>
    <xf numFmtId="0" fontId="81" fillId="5" borderId="4" xfId="18" applyFont="1" applyFill="1" applyBorder="1" applyAlignment="1">
      <alignment horizontal="right"/>
    </xf>
    <xf numFmtId="0" fontId="81" fillId="5" borderId="3" xfId="18" applyFont="1" applyFill="1" applyBorder="1" applyAlignment="1">
      <alignment horizontal="right"/>
    </xf>
    <xf numFmtId="0" fontId="81" fillId="5" borderId="5" xfId="18" applyFont="1" applyFill="1" applyBorder="1" applyAlignment="1">
      <alignment horizontal="right"/>
    </xf>
    <xf numFmtId="0" fontId="81" fillId="5" borderId="10" xfId="18" applyFont="1" applyFill="1" applyBorder="1" applyAlignment="1">
      <alignment horizontal="right"/>
    </xf>
    <xf numFmtId="0" fontId="81" fillId="5" borderId="1" xfId="18" applyFont="1" applyFill="1" applyBorder="1" applyAlignment="1">
      <alignment horizontal="right"/>
    </xf>
    <xf numFmtId="0" fontId="81" fillId="5" borderId="11" xfId="18" applyFont="1" applyFill="1" applyBorder="1" applyAlignment="1">
      <alignment horizontal="right"/>
    </xf>
    <xf numFmtId="0" fontId="34" fillId="0" borderId="14" xfId="0" applyFont="1" applyBorder="1"/>
    <xf numFmtId="169" fontId="34" fillId="0" borderId="13" xfId="1" applyNumberFormat="1" applyFont="1" applyFill="1" applyBorder="1"/>
    <xf numFmtId="169" fontId="34" fillId="0" borderId="0" xfId="1" applyNumberFormat="1" applyFont="1" applyFill="1" applyBorder="1"/>
    <xf numFmtId="169" fontId="34" fillId="0" borderId="12" xfId="1" applyNumberFormat="1" applyFont="1" applyFill="1" applyBorder="1"/>
    <xf numFmtId="0" fontId="34" fillId="0" borderId="14" xfId="0" applyFont="1" applyBorder="1" applyAlignment="1">
      <alignment horizontal="left" indent="1"/>
    </xf>
    <xf numFmtId="0" fontId="34" fillId="0" borderId="14" xfId="0" applyFont="1" applyBorder="1" applyAlignment="1">
      <alignment horizontal="left" indent="3"/>
    </xf>
    <xf numFmtId="0" fontId="26" fillId="0" borderId="14" xfId="0" applyFont="1" applyBorder="1" applyAlignment="1">
      <alignment horizontal="left" indent="6"/>
    </xf>
    <xf numFmtId="169" fontId="26" fillId="0" borderId="13" xfId="1" applyNumberFormat="1" applyFont="1" applyFill="1" applyBorder="1"/>
    <xf numFmtId="169" fontId="26" fillId="0" borderId="0" xfId="1" applyNumberFormat="1" applyFont="1" applyFill="1" applyBorder="1"/>
    <xf numFmtId="169" fontId="26" fillId="0" borderId="12" xfId="1" applyNumberFormat="1" applyFont="1" applyFill="1" applyBorder="1"/>
    <xf numFmtId="178" fontId="26" fillId="0" borderId="0" xfId="18" applyNumberFormat="1" applyFont="1"/>
    <xf numFmtId="0" fontId="26" fillId="0" borderId="14" xfId="0" applyFont="1" applyBorder="1" applyAlignment="1">
      <alignment horizontal="left" indent="8"/>
    </xf>
    <xf numFmtId="0" fontId="34" fillId="0" borderId="0" xfId="18" applyFont="1"/>
    <xf numFmtId="0" fontId="26" fillId="0" borderId="14" xfId="0" applyFont="1" applyBorder="1" applyAlignment="1">
      <alignment horizontal="left" indent="3"/>
    </xf>
    <xf numFmtId="0" fontId="26" fillId="11" borderId="14" xfId="0" applyFont="1" applyFill="1" applyBorder="1" applyAlignment="1">
      <alignment horizontal="left" indent="5"/>
    </xf>
    <xf numFmtId="0" fontId="28" fillId="11" borderId="14" xfId="0" applyFont="1" applyFill="1" applyBorder="1" applyAlignment="1">
      <alignment horizontal="left" indent="8"/>
    </xf>
    <xf numFmtId="169" fontId="28" fillId="0" borderId="13" xfId="1" applyNumberFormat="1" applyFont="1" applyFill="1" applyBorder="1"/>
    <xf numFmtId="169" fontId="28" fillId="0" borderId="0" xfId="1" applyNumberFormat="1" applyFont="1" applyFill="1" applyBorder="1"/>
    <xf numFmtId="169" fontId="28" fillId="0" borderId="12" xfId="1" applyNumberFormat="1" applyFont="1" applyFill="1" applyBorder="1"/>
    <xf numFmtId="0" fontId="34" fillId="0" borderId="14" xfId="0" applyFont="1" applyBorder="1" applyAlignment="1">
      <alignment horizontal="left" indent="2"/>
    </xf>
    <xf numFmtId="0" fontId="26" fillId="0" borderId="14" xfId="0" applyFont="1" applyBorder="1" applyAlignment="1">
      <alignment horizontal="left" indent="5"/>
    </xf>
    <xf numFmtId="0" fontId="26" fillId="11" borderId="14" xfId="0" applyFont="1" applyFill="1" applyBorder="1" applyAlignment="1">
      <alignment horizontal="left" indent="7"/>
    </xf>
    <xf numFmtId="0" fontId="26" fillId="0" borderId="14" xfId="0" applyFont="1" applyBorder="1" applyAlignment="1">
      <alignment horizontal="left" indent="7"/>
    </xf>
    <xf numFmtId="4" fontId="26" fillId="0" borderId="0" xfId="18" applyNumberFormat="1" applyFont="1"/>
    <xf numFmtId="0" fontId="34" fillId="0" borderId="14" xfId="0" applyFont="1" applyBorder="1" applyAlignment="1">
      <alignment horizontal="left" wrapText="1" indent="2"/>
    </xf>
    <xf numFmtId="169" fontId="34" fillId="0" borderId="13" xfId="0" applyNumberFormat="1" applyFont="1" applyBorder="1"/>
    <xf numFmtId="169" fontId="34" fillId="0" borderId="12" xfId="0" applyNumberFormat="1" applyFont="1" applyBorder="1"/>
    <xf numFmtId="169" fontId="26" fillId="0" borderId="13" xfId="0" applyNumberFormat="1" applyFont="1" applyBorder="1"/>
    <xf numFmtId="169" fontId="26" fillId="0" borderId="12" xfId="0" applyNumberFormat="1" applyFont="1" applyBorder="1"/>
    <xf numFmtId="0" fontId="26" fillId="0" borderId="14" xfId="0" applyFont="1" applyBorder="1" applyAlignment="1">
      <alignment horizontal="left" indent="4"/>
    </xf>
    <xf numFmtId="0" fontId="26" fillId="11" borderId="14" xfId="0" applyFont="1" applyFill="1" applyBorder="1" applyAlignment="1">
      <alignment horizontal="left" indent="6"/>
    </xf>
    <xf numFmtId="0" fontId="26" fillId="11" borderId="14" xfId="0" applyFont="1" applyFill="1" applyBorder="1" applyAlignment="1">
      <alignment horizontal="left" indent="8"/>
    </xf>
    <xf numFmtId="0" fontId="26" fillId="11" borderId="14" xfId="0" applyFont="1" applyFill="1" applyBorder="1" applyAlignment="1">
      <alignment horizontal="left" indent="11"/>
    </xf>
    <xf numFmtId="0" fontId="34" fillId="0" borderId="14" xfId="0" applyFont="1" applyBorder="1" applyAlignment="1">
      <alignment horizontal="left" indent="4"/>
    </xf>
    <xf numFmtId="0" fontId="34" fillId="0" borderId="9" xfId="0" applyFont="1" applyBorder="1"/>
    <xf numFmtId="169" fontId="34" fillId="0" borderId="10" xfId="0" applyNumberFormat="1" applyFont="1" applyBorder="1"/>
    <xf numFmtId="169" fontId="34" fillId="0" borderId="1" xfId="0" applyNumberFormat="1" applyFont="1" applyBorder="1"/>
    <xf numFmtId="169" fontId="34" fillId="0" borderId="11" xfId="0" applyNumberFormat="1" applyFont="1" applyBorder="1"/>
    <xf numFmtId="0" fontId="28" fillId="0" borderId="0" xfId="18" applyFont="1"/>
    <xf numFmtId="0" fontId="138" fillId="0" borderId="0" xfId="0" applyFont="1" applyAlignment="1">
      <alignment vertical="center"/>
    </xf>
    <xf numFmtId="0" fontId="26" fillId="0" borderId="0" xfId="0" applyFont="1"/>
    <xf numFmtId="0" fontId="34" fillId="5" borderId="4" xfId="0" applyFont="1" applyFill="1" applyBorder="1" applyAlignment="1">
      <alignment horizontal="center"/>
    </xf>
    <xf numFmtId="0" fontId="34" fillId="5" borderId="5" xfId="0" applyFont="1" applyFill="1" applyBorder="1" applyAlignment="1">
      <alignment horizontal="center"/>
    </xf>
    <xf numFmtId="0" fontId="34" fillId="5" borderId="1" xfId="0" applyFont="1" applyFill="1" applyBorder="1" applyAlignment="1">
      <alignment horizontal="right"/>
    </xf>
    <xf numFmtId="0" fontId="34" fillId="5" borderId="4" xfId="0" applyFont="1" applyFill="1" applyBorder="1" applyAlignment="1">
      <alignment horizontal="right"/>
    </xf>
    <xf numFmtId="4" fontId="34" fillId="5" borderId="4" xfId="0" applyNumberFormat="1" applyFont="1" applyFill="1" applyBorder="1" applyAlignment="1">
      <alignment horizontal="right"/>
    </xf>
    <xf numFmtId="0" fontId="34" fillId="5" borderId="5" xfId="0" applyFont="1" applyFill="1" applyBorder="1" applyAlignment="1">
      <alignment horizontal="right"/>
    </xf>
    <xf numFmtId="0" fontId="34" fillId="5" borderId="3" xfId="0" applyFont="1" applyFill="1" applyBorder="1" applyAlignment="1">
      <alignment horizontal="right"/>
    </xf>
    <xf numFmtId="0" fontId="26" fillId="0" borderId="0" xfId="0" applyFont="1" applyAlignment="1">
      <alignment horizontal="right"/>
    </xf>
    <xf numFmtId="0" fontId="34" fillId="0" borderId="14" xfId="0" applyFont="1" applyBorder="1" applyAlignment="1">
      <alignment horizontal="left"/>
    </xf>
    <xf numFmtId="165" fontId="34" fillId="0" borderId="0" xfId="0" applyNumberFormat="1" applyFont="1" applyAlignment="1">
      <alignment horizontal="center"/>
    </xf>
    <xf numFmtId="168" fontId="34" fillId="0" borderId="0" xfId="1" applyNumberFormat="1" applyFont="1" applyBorder="1" applyAlignment="1">
      <alignment horizontal="center"/>
    </xf>
    <xf numFmtId="165" fontId="34" fillId="0" borderId="0" xfId="0" applyNumberFormat="1" applyFont="1" applyAlignment="1">
      <alignment horizontal="right"/>
    </xf>
    <xf numFmtId="4" fontId="34" fillId="0" borderId="0" xfId="0" applyNumberFormat="1" applyFont="1" applyAlignment="1">
      <alignment horizontal="right"/>
    </xf>
    <xf numFmtId="4" fontId="34" fillId="6" borderId="7" xfId="28" applyNumberFormat="1" applyFont="1" applyFill="1" applyBorder="1" applyAlignment="1">
      <alignment horizontal="right"/>
    </xf>
    <xf numFmtId="2" fontId="34" fillId="0" borderId="0" xfId="0" applyNumberFormat="1" applyFont="1"/>
    <xf numFmtId="4" fontId="34" fillId="0" borderId="0" xfId="0" applyNumberFormat="1" applyFont="1"/>
    <xf numFmtId="4" fontId="34" fillId="0" borderId="6" xfId="0" applyNumberFormat="1" applyFont="1" applyBorder="1"/>
    <xf numFmtId="4" fontId="34" fillId="0" borderId="7" xfId="0" applyNumberFormat="1" applyFont="1" applyBorder="1"/>
    <xf numFmtId="4" fontId="34" fillId="0" borderId="12" xfId="0" applyNumberFormat="1" applyFont="1" applyBorder="1"/>
    <xf numFmtId="4" fontId="34" fillId="0" borderId="13" xfId="0" applyNumberFormat="1" applyFont="1" applyBorder="1"/>
    <xf numFmtId="4" fontId="34" fillId="0" borderId="8" xfId="0" applyNumberFormat="1" applyFont="1" applyBorder="1"/>
    <xf numFmtId="164" fontId="34" fillId="0" borderId="13" xfId="0" applyNumberFormat="1" applyFont="1" applyBorder="1"/>
    <xf numFmtId="164" fontId="34" fillId="0" borderId="0" xfId="0" applyNumberFormat="1" applyFont="1"/>
    <xf numFmtId="164" fontId="34" fillId="0" borderId="12" xfId="0" applyNumberFormat="1" applyFont="1" applyBorder="1"/>
    <xf numFmtId="0" fontId="26" fillId="0" borderId="14" xfId="0" applyFont="1" applyBorder="1" applyAlignment="1">
      <alignment horizontal="left" indent="1"/>
    </xf>
    <xf numFmtId="165" fontId="26" fillId="0" borderId="0" xfId="0" applyNumberFormat="1" applyFont="1" applyAlignment="1">
      <alignment horizontal="center"/>
    </xf>
    <xf numFmtId="165" fontId="26" fillId="0" borderId="0" xfId="0" applyNumberFormat="1" applyFont="1" applyAlignment="1">
      <alignment horizontal="right"/>
    </xf>
    <xf numFmtId="4" fontId="26" fillId="0" borderId="0" xfId="0" applyNumberFormat="1" applyFont="1" applyAlignment="1">
      <alignment horizontal="right"/>
    </xf>
    <xf numFmtId="4" fontId="26" fillId="6" borderId="0" xfId="28" applyNumberFormat="1" applyFont="1" applyFill="1" applyAlignment="1">
      <alignment horizontal="right"/>
    </xf>
    <xf numFmtId="164" fontId="26" fillId="0" borderId="0" xfId="0" applyNumberFormat="1" applyFont="1" applyAlignment="1">
      <alignment horizontal="right"/>
    </xf>
    <xf numFmtId="2" fontId="26" fillId="0" borderId="0" xfId="0" applyNumberFormat="1" applyFont="1"/>
    <xf numFmtId="4" fontId="26" fillId="0" borderId="0" xfId="0" applyNumberFormat="1" applyFont="1"/>
    <xf numFmtId="4" fontId="26" fillId="0" borderId="13" xfId="0" applyNumberFormat="1" applyFont="1" applyBorder="1"/>
    <xf numFmtId="4" fontId="26" fillId="0" borderId="12" xfId="0" applyNumberFormat="1" applyFont="1" applyBorder="1"/>
    <xf numFmtId="164" fontId="26" fillId="0" borderId="13" xfId="0" applyNumberFormat="1" applyFont="1" applyBorder="1"/>
    <xf numFmtId="164" fontId="26" fillId="0" borderId="0" xfId="0" applyNumberFormat="1" applyFont="1"/>
    <xf numFmtId="164" fontId="26" fillId="0" borderId="12" xfId="0" applyNumberFormat="1" applyFont="1" applyBorder="1"/>
    <xf numFmtId="2" fontId="26" fillId="0" borderId="0" xfId="0" applyNumberFormat="1" applyFont="1" applyAlignment="1">
      <alignment horizontal="right"/>
    </xf>
    <xf numFmtId="43" fontId="26" fillId="0" borderId="13" xfId="0" applyNumberFormat="1" applyFont="1" applyBorder="1"/>
    <xf numFmtId="43" fontId="26" fillId="0" borderId="0" xfId="0" applyNumberFormat="1" applyFont="1"/>
    <xf numFmtId="43" fontId="26" fillId="0" borderId="12" xfId="0" applyNumberFormat="1" applyFont="1" applyBorder="1"/>
    <xf numFmtId="165" fontId="34" fillId="0" borderId="0" xfId="1" applyNumberFormat="1" applyFont="1" applyBorder="1" applyAlignment="1"/>
    <xf numFmtId="165" fontId="34" fillId="0" borderId="0" xfId="1" applyNumberFormat="1" applyFont="1" applyBorder="1" applyAlignment="1">
      <alignment horizontal="right"/>
    </xf>
    <xf numFmtId="4" fontId="34" fillId="0" borderId="0" xfId="1" applyNumberFormat="1" applyFont="1" applyBorder="1" applyAlignment="1">
      <alignment horizontal="right"/>
    </xf>
    <xf numFmtId="4" fontId="34" fillId="6" borderId="0" xfId="1" applyNumberFormat="1" applyFont="1" applyFill="1" applyBorder="1" applyAlignment="1">
      <alignment horizontal="right"/>
    </xf>
    <xf numFmtId="165" fontId="26" fillId="0" borderId="0" xfId="0" applyNumberFormat="1" applyFont="1"/>
    <xf numFmtId="165" fontId="26" fillId="0" borderId="0" xfId="1" applyNumberFormat="1" applyFont="1" applyBorder="1" applyAlignment="1">
      <alignment horizontal="right"/>
    </xf>
    <xf numFmtId="4" fontId="26" fillId="0" borderId="0" xfId="1" applyNumberFormat="1" applyFont="1" applyBorder="1" applyAlignment="1">
      <alignment horizontal="right"/>
    </xf>
    <xf numFmtId="4" fontId="26" fillId="6" borderId="0" xfId="1" applyNumberFormat="1" applyFont="1" applyFill="1" applyBorder="1" applyAlignment="1">
      <alignment horizontal="right"/>
    </xf>
    <xf numFmtId="165" fontId="26" fillId="0" borderId="0" xfId="1" applyNumberFormat="1" applyFont="1" applyBorder="1" applyAlignment="1"/>
    <xf numFmtId="2" fontId="38" fillId="0" borderId="0" xfId="0" applyNumberFormat="1" applyFont="1"/>
    <xf numFmtId="4" fontId="38" fillId="0" borderId="0" xfId="0" applyNumberFormat="1" applyFont="1"/>
    <xf numFmtId="0" fontId="34" fillId="0" borderId="9" xfId="0" applyFont="1" applyBorder="1" applyAlignment="1">
      <alignment horizontal="left"/>
    </xf>
    <xf numFmtId="165" fontId="34" fillId="0" borderId="1" xfId="1" applyNumberFormat="1" applyFont="1" applyBorder="1" applyAlignment="1">
      <alignment horizontal="center"/>
    </xf>
    <xf numFmtId="165" fontId="34" fillId="0" borderId="1" xfId="1" applyNumberFormat="1" applyFont="1" applyBorder="1" applyAlignment="1"/>
    <xf numFmtId="165" fontId="34" fillId="0" borderId="1" xfId="1" applyNumberFormat="1" applyFont="1" applyBorder="1" applyAlignment="1">
      <alignment horizontal="right"/>
    </xf>
    <xf numFmtId="4" fontId="34" fillId="0" borderId="1" xfId="1" applyNumberFormat="1" applyFont="1" applyBorder="1" applyAlignment="1">
      <alignment horizontal="right"/>
    </xf>
    <xf numFmtId="4" fontId="34" fillId="6" borderId="1" xfId="1" applyNumberFormat="1" applyFont="1" applyFill="1" applyBorder="1" applyAlignment="1">
      <alignment horizontal="right"/>
    </xf>
    <xf numFmtId="4" fontId="34" fillId="0" borderId="1" xfId="0" applyNumberFormat="1" applyFont="1" applyBorder="1" applyAlignment="1">
      <alignment horizontal="right"/>
    </xf>
    <xf numFmtId="2" fontId="34" fillId="0" borderId="1" xfId="0" applyNumberFormat="1" applyFont="1" applyBorder="1"/>
    <xf numFmtId="4" fontId="34" fillId="0" borderId="1" xfId="0" applyNumberFormat="1" applyFont="1" applyBorder="1"/>
    <xf numFmtId="4" fontId="34" fillId="0" borderId="10" xfId="0" applyNumberFormat="1" applyFont="1" applyBorder="1"/>
    <xf numFmtId="4" fontId="34" fillId="0" borderId="11" xfId="0" applyNumberFormat="1" applyFont="1" applyBorder="1"/>
    <xf numFmtId="0" fontId="102" fillId="0" borderId="0" xfId="0" applyFont="1" applyAlignment="1">
      <alignment vertical="center"/>
    </xf>
    <xf numFmtId="0" fontId="34" fillId="0" borderId="0" xfId="0" applyFont="1"/>
    <xf numFmtId="0" fontId="34" fillId="5" borderId="7" xfId="0" applyFont="1" applyFill="1" applyBorder="1" applyAlignment="1">
      <alignment horizontal="center"/>
    </xf>
    <xf numFmtId="0" fontId="34" fillId="5" borderId="1" xfId="0" applyFont="1" applyFill="1" applyBorder="1" applyAlignment="1">
      <alignment horizontal="center"/>
    </xf>
    <xf numFmtId="0" fontId="34" fillId="5" borderId="0" xfId="0" applyFont="1" applyFill="1" applyAlignment="1">
      <alignment horizontal="right"/>
    </xf>
    <xf numFmtId="0" fontId="26" fillId="0" borderId="2" xfId="0" applyFont="1" applyBorder="1"/>
    <xf numFmtId="4" fontId="26" fillId="0" borderId="7" xfId="0" applyNumberFormat="1" applyFont="1" applyBorder="1" applyAlignment="1">
      <alignment horizontal="right"/>
    </xf>
    <xf numFmtId="0" fontId="26" fillId="0" borderId="7" xfId="0" applyFont="1" applyBorder="1"/>
    <xf numFmtId="2" fontId="26" fillId="0" borderId="7" xfId="0" applyNumberFormat="1" applyFont="1" applyBorder="1"/>
    <xf numFmtId="2" fontId="26" fillId="0" borderId="0" xfId="1" applyNumberFormat="1" applyFont="1" applyBorder="1" applyAlignment="1"/>
    <xf numFmtId="2" fontId="34" fillId="0" borderId="0" xfId="1" applyNumberFormat="1" applyFont="1" applyBorder="1" applyAlignment="1"/>
    <xf numFmtId="2" fontId="26" fillId="0" borderId="0" xfId="1" applyNumberFormat="1" applyFont="1" applyBorder="1" applyAlignment="1">
      <alignment horizontal="right"/>
    </xf>
    <xf numFmtId="2" fontId="38" fillId="0" borderId="0" xfId="0" applyNumberFormat="1" applyFont="1" applyAlignment="1">
      <alignment horizontal="right"/>
    </xf>
    <xf numFmtId="2" fontId="38" fillId="0" borderId="7" xfId="0" applyNumberFormat="1" applyFont="1" applyBorder="1" applyAlignment="1">
      <alignment horizontal="right"/>
    </xf>
    <xf numFmtId="2" fontId="64" fillId="0" borderId="0" xfId="0" applyNumberFormat="1" applyFont="1" applyAlignment="1">
      <alignment horizontal="right"/>
    </xf>
    <xf numFmtId="4" fontId="38" fillId="0" borderId="0" xfId="0" applyNumberFormat="1" applyFont="1" applyAlignment="1">
      <alignment horizontal="right"/>
    </xf>
    <xf numFmtId="4" fontId="64" fillId="0" borderId="0" xfId="0" applyNumberFormat="1" applyFont="1" applyAlignment="1">
      <alignment horizontal="right"/>
    </xf>
    <xf numFmtId="4" fontId="38" fillId="0" borderId="7" xfId="0" applyNumberFormat="1" applyFont="1" applyBorder="1" applyAlignment="1">
      <alignment horizontal="right"/>
    </xf>
    <xf numFmtId="4" fontId="38" fillId="0" borderId="13" xfId="0" applyNumberFormat="1" applyFont="1" applyBorder="1" applyAlignment="1">
      <alignment horizontal="right"/>
    </xf>
    <xf numFmtId="4" fontId="38" fillId="0" borderId="12" xfId="0" applyNumberFormat="1" applyFont="1" applyBorder="1" applyAlignment="1">
      <alignment horizontal="right"/>
    </xf>
    <xf numFmtId="4" fontId="38" fillId="0" borderId="6" xfId="0" applyNumberFormat="1" applyFont="1" applyBorder="1" applyAlignment="1">
      <alignment horizontal="right"/>
    </xf>
    <xf numFmtId="4" fontId="38" fillId="0" borderId="8" xfId="0" applyNumberFormat="1" applyFont="1" applyBorder="1" applyAlignment="1">
      <alignment horizontal="right"/>
    </xf>
    <xf numFmtId="164" fontId="38" fillId="0" borderId="13" xfId="0" applyNumberFormat="1" applyFont="1" applyBorder="1" applyAlignment="1">
      <alignment horizontal="right"/>
    </xf>
    <xf numFmtId="164" fontId="38" fillId="0" borderId="0" xfId="0" applyNumberFormat="1" applyFont="1" applyAlignment="1">
      <alignment horizontal="right"/>
    </xf>
    <xf numFmtId="164" fontId="38" fillId="0" borderId="12" xfId="0" applyNumberFormat="1" applyFont="1" applyBorder="1" applyAlignment="1">
      <alignment horizontal="right"/>
    </xf>
    <xf numFmtId="0" fontId="26" fillId="0" borderId="14" xfId="0" applyFont="1" applyBorder="1"/>
    <xf numFmtId="4" fontId="26" fillId="0" borderId="0" xfId="0" applyNumberFormat="1" applyFont="1" applyAlignment="1">
      <alignment horizontal="right" vertical="center"/>
    </xf>
    <xf numFmtId="164" fontId="34" fillId="0" borderId="0" xfId="1" applyFont="1" applyBorder="1" applyAlignment="1"/>
    <xf numFmtId="164" fontId="26" fillId="0" borderId="0" xfId="1" applyFont="1" applyBorder="1" applyAlignment="1"/>
    <xf numFmtId="164" fontId="34" fillId="0" borderId="1" xfId="1" applyFont="1" applyBorder="1" applyAlignment="1"/>
    <xf numFmtId="164" fontId="34" fillId="0" borderId="1" xfId="0" applyNumberFormat="1" applyFont="1" applyBorder="1"/>
    <xf numFmtId="0" fontId="34" fillId="0" borderId="1" xfId="0" applyFont="1" applyBorder="1"/>
    <xf numFmtId="4" fontId="64" fillId="0" borderId="1" xfId="0" applyNumberFormat="1" applyFont="1" applyBorder="1" applyAlignment="1">
      <alignment horizontal="right"/>
    </xf>
    <xf numFmtId="2" fontId="64" fillId="0" borderId="1" xfId="0" applyNumberFormat="1" applyFont="1" applyBorder="1" applyAlignment="1">
      <alignment horizontal="right"/>
    </xf>
    <xf numFmtId="4" fontId="64" fillId="0" borderId="10" xfId="0" applyNumberFormat="1" applyFont="1" applyBorder="1" applyAlignment="1">
      <alignment horizontal="right"/>
    </xf>
    <xf numFmtId="4" fontId="64" fillId="0" borderId="11" xfId="0" applyNumberFormat="1" applyFont="1" applyBorder="1" applyAlignment="1">
      <alignment horizontal="right"/>
    </xf>
    <xf numFmtId="0" fontId="28" fillId="0" borderId="0" xfId="0" applyFont="1"/>
    <xf numFmtId="174" fontId="28" fillId="0" borderId="0" xfId="1" applyNumberFormat="1" applyFont="1" applyBorder="1"/>
    <xf numFmtId="179" fontId="28" fillId="0" borderId="0" xfId="1" applyNumberFormat="1" applyFont="1" applyBorder="1"/>
    <xf numFmtId="179" fontId="28" fillId="0" borderId="0" xfId="1" applyNumberFormat="1" applyFont="1" applyBorder="1" applyAlignment="1">
      <alignment horizontal="right"/>
    </xf>
    <xf numFmtId="0" fontId="26" fillId="0" borderId="7" xfId="0" applyFont="1" applyBorder="1" applyAlignment="1">
      <alignment horizontal="right"/>
    </xf>
    <xf numFmtId="0" fontId="141" fillId="0" borderId="0" xfId="0" applyFont="1"/>
    <xf numFmtId="0" fontId="82" fillId="0" borderId="0" xfId="0" applyFont="1"/>
    <xf numFmtId="0" fontId="34" fillId="5" borderId="6" xfId="0" applyFont="1" applyFill="1" applyBorder="1" applyAlignment="1">
      <alignment vertical="center"/>
    </xf>
    <xf numFmtId="0" fontId="34" fillId="5" borderId="7" xfId="0" applyFont="1" applyFill="1" applyBorder="1"/>
    <xf numFmtId="0" fontId="34" fillId="5" borderId="11" xfId="0" applyFont="1" applyFill="1" applyBorder="1" applyAlignment="1">
      <alignment horizontal="center"/>
    </xf>
    <xf numFmtId="0" fontId="34" fillId="5" borderId="5" xfId="0" applyFont="1" applyFill="1" applyBorder="1"/>
    <xf numFmtId="4" fontId="26" fillId="0" borderId="7" xfId="0" applyNumberFormat="1" applyFont="1" applyBorder="1"/>
    <xf numFmtId="4" fontId="34" fillId="0" borderId="7" xfId="0" applyNumberFormat="1" applyFont="1" applyBorder="1" applyAlignment="1">
      <alignment horizontal="right"/>
    </xf>
    <xf numFmtId="2" fontId="34" fillId="0" borderId="0" xfId="1" applyNumberFormat="1" applyFont="1" applyBorder="1" applyAlignment="1">
      <alignment horizontal="right"/>
    </xf>
    <xf numFmtId="164" fontId="26" fillId="0" borderId="0" xfId="1" applyFont="1" applyBorder="1"/>
    <xf numFmtId="4" fontId="26" fillId="0" borderId="13" xfId="0" applyNumberFormat="1" applyFont="1" applyBorder="1" applyAlignment="1">
      <alignment horizontal="right"/>
    </xf>
    <xf numFmtId="4" fontId="26" fillId="0" borderId="12" xfId="0" applyNumberFormat="1" applyFont="1" applyBorder="1" applyAlignment="1">
      <alignment horizontal="right"/>
    </xf>
    <xf numFmtId="2" fontId="26" fillId="0" borderId="0" xfId="29" applyNumberFormat="1" applyFont="1"/>
    <xf numFmtId="164" fontId="34" fillId="0" borderId="0" xfId="1" applyFont="1" applyBorder="1"/>
    <xf numFmtId="4" fontId="34" fillId="0" borderId="0" xfId="30" applyNumberFormat="1" applyFont="1"/>
    <xf numFmtId="4" fontId="34" fillId="0" borderId="1" xfId="29" applyNumberFormat="1" applyFont="1" applyBorder="1"/>
    <xf numFmtId="4" fontId="34" fillId="0" borderId="10" xfId="0" applyNumberFormat="1" applyFont="1" applyBorder="1" applyAlignment="1">
      <alignment horizontal="right"/>
    </xf>
    <xf numFmtId="4" fontId="34" fillId="0" borderId="11" xfId="0" applyNumberFormat="1" applyFont="1" applyBorder="1" applyAlignment="1">
      <alignment horizontal="right"/>
    </xf>
    <xf numFmtId="4" fontId="26" fillId="0" borderId="0" xfId="0" applyNumberFormat="1" applyFont="1" applyAlignment="1">
      <alignment horizontal="center"/>
    </xf>
    <xf numFmtId="4" fontId="34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3" fontId="26" fillId="0" borderId="0" xfId="0" applyNumberFormat="1" applyFont="1" applyAlignment="1">
      <alignment horizontal="right"/>
    </xf>
    <xf numFmtId="0" fontId="34" fillId="0" borderId="0" xfId="0" applyFont="1" applyAlignment="1">
      <alignment horizontal="right"/>
    </xf>
    <xf numFmtId="3" fontId="26" fillId="0" borderId="0" xfId="0" applyNumberFormat="1" applyFont="1"/>
    <xf numFmtId="2" fontId="34" fillId="0" borderId="0" xfId="0" applyNumberFormat="1" applyFont="1" applyAlignment="1">
      <alignment horizontal="right"/>
    </xf>
    <xf numFmtId="0" fontId="25" fillId="0" borderId="0" xfId="0" applyFont="1"/>
    <xf numFmtId="17" fontId="26" fillId="0" borderId="0" xfId="0" applyNumberFormat="1" applyFont="1"/>
    <xf numFmtId="164" fontId="34" fillId="0" borderId="0" xfId="1" applyFont="1" applyBorder="1" applyAlignment="1">
      <alignment horizontal="right"/>
    </xf>
    <xf numFmtId="0" fontId="26" fillId="0" borderId="13" xfId="0" applyFont="1" applyBorder="1"/>
    <xf numFmtId="174" fontId="26" fillId="0" borderId="0" xfId="1" applyNumberFormat="1" applyFont="1" applyBorder="1"/>
    <xf numFmtId="174" fontId="26" fillId="0" borderId="7" xfId="1" applyNumberFormat="1" applyFont="1" applyBorder="1" applyAlignment="1">
      <alignment horizontal="right"/>
    </xf>
    <xf numFmtId="174" fontId="26" fillId="0" borderId="0" xfId="1" applyNumberFormat="1" applyFont="1" applyBorder="1" applyAlignment="1">
      <alignment horizontal="right"/>
    </xf>
    <xf numFmtId="3" fontId="34" fillId="0" borderId="0" xfId="0" applyNumberFormat="1" applyFont="1" applyAlignment="1">
      <alignment horizontal="right"/>
    </xf>
    <xf numFmtId="174" fontId="26" fillId="0" borderId="7" xfId="0" applyNumberFormat="1" applyFont="1" applyBorder="1" applyAlignment="1">
      <alignment horizontal="right"/>
    </xf>
    <xf numFmtId="174" fontId="34" fillId="0" borderId="7" xfId="0" applyNumberFormat="1" applyFont="1" applyBorder="1" applyAlignment="1">
      <alignment horizontal="right"/>
    </xf>
    <xf numFmtId="174" fontId="34" fillId="0" borderId="0" xfId="1" applyNumberFormat="1" applyFont="1" applyBorder="1" applyAlignment="1">
      <alignment horizontal="right"/>
    </xf>
    <xf numFmtId="174" fontId="34" fillId="0" borderId="7" xfId="1" applyNumberFormat="1" applyFont="1" applyBorder="1" applyAlignment="1">
      <alignment horizontal="right"/>
    </xf>
    <xf numFmtId="174" fontId="26" fillId="0" borderId="12" xfId="1" applyNumberFormat="1" applyFont="1" applyBorder="1" applyAlignment="1">
      <alignment horizontal="right"/>
    </xf>
    <xf numFmtId="3" fontId="26" fillId="0" borderId="0" xfId="1" applyNumberFormat="1" applyFont="1" applyBorder="1" applyAlignment="1">
      <alignment horizontal="right"/>
    </xf>
    <xf numFmtId="3" fontId="26" fillId="0" borderId="12" xfId="1" applyNumberFormat="1" applyFont="1" applyBorder="1" applyAlignment="1">
      <alignment horizontal="right"/>
    </xf>
    <xf numFmtId="3" fontId="26" fillId="0" borderId="13" xfId="1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/>
    </xf>
    <xf numFmtId="3" fontId="26" fillId="0" borderId="6" xfId="1" applyNumberFormat="1" applyFont="1" applyBorder="1" applyAlignment="1">
      <alignment horizontal="right"/>
    </xf>
    <xf numFmtId="3" fontId="26" fillId="0" borderId="7" xfId="1" applyNumberFormat="1" applyFont="1" applyBorder="1" applyAlignment="1">
      <alignment horizontal="right"/>
    </xf>
    <xf numFmtId="3" fontId="26" fillId="0" borderId="8" xfId="1" applyNumberFormat="1" applyFont="1" applyBorder="1" applyAlignment="1">
      <alignment horizontal="right"/>
    </xf>
    <xf numFmtId="174" fontId="26" fillId="0" borderId="13" xfId="1" applyNumberFormat="1" applyFont="1" applyBorder="1" applyAlignment="1">
      <alignment horizontal="right"/>
    </xf>
    <xf numFmtId="3" fontId="26" fillId="0" borderId="12" xfId="0" applyNumberFormat="1" applyFont="1" applyBorder="1"/>
    <xf numFmtId="179" fontId="26" fillId="0" borderId="0" xfId="1" applyNumberFormat="1" applyFont="1" applyBorder="1"/>
    <xf numFmtId="179" fontId="26" fillId="0" borderId="0" xfId="1" applyNumberFormat="1" applyFont="1" applyBorder="1" applyAlignment="1">
      <alignment horizontal="right"/>
    </xf>
    <xf numFmtId="0" fontId="26" fillId="0" borderId="9" xfId="0" applyFont="1" applyBorder="1"/>
    <xf numFmtId="174" fontId="26" fillId="0" borderId="1" xfId="1" applyNumberFormat="1" applyFont="1" applyBorder="1"/>
    <xf numFmtId="179" fontId="26" fillId="0" borderId="1" xfId="1" applyNumberFormat="1" applyFont="1" applyBorder="1"/>
    <xf numFmtId="179" fontId="26" fillId="0" borderId="1" xfId="1" applyNumberFormat="1" applyFont="1" applyBorder="1" applyAlignment="1">
      <alignment horizontal="right"/>
    </xf>
    <xf numFmtId="3" fontId="26" fillId="0" borderId="1" xfId="0" applyNumberFormat="1" applyFont="1" applyBorder="1" applyAlignment="1">
      <alignment horizontal="right"/>
    </xf>
    <xf numFmtId="3" fontId="34" fillId="0" borderId="1" xfId="0" applyNumberFormat="1" applyFont="1" applyBorder="1" applyAlignment="1">
      <alignment horizontal="right"/>
    </xf>
    <xf numFmtId="2" fontId="26" fillId="0" borderId="1" xfId="0" applyNumberFormat="1" applyFont="1" applyBorder="1" applyAlignment="1">
      <alignment horizontal="right"/>
    </xf>
    <xf numFmtId="174" fontId="26" fillId="0" borderId="1" xfId="0" applyNumberFormat="1" applyFont="1" applyBorder="1" applyAlignment="1">
      <alignment horizontal="right"/>
    </xf>
    <xf numFmtId="164" fontId="26" fillId="0" borderId="1" xfId="0" applyNumberFormat="1" applyFont="1" applyBorder="1" applyAlignment="1">
      <alignment horizontal="right"/>
    </xf>
    <xf numFmtId="2" fontId="34" fillId="0" borderId="1" xfId="0" applyNumberFormat="1" applyFont="1" applyBorder="1" applyAlignment="1">
      <alignment horizontal="right"/>
    </xf>
    <xf numFmtId="174" fontId="34" fillId="0" borderId="1" xfId="0" applyNumberFormat="1" applyFont="1" applyBorder="1" applyAlignment="1">
      <alignment horizontal="right"/>
    </xf>
    <xf numFmtId="174" fontId="26" fillId="0" borderId="1" xfId="1" applyNumberFormat="1" applyFont="1" applyBorder="1" applyAlignment="1">
      <alignment horizontal="right"/>
    </xf>
    <xf numFmtId="174" fontId="34" fillId="0" borderId="1" xfId="1" applyNumberFormat="1" applyFont="1" applyBorder="1" applyAlignment="1">
      <alignment horizontal="right"/>
    </xf>
    <xf numFmtId="174" fontId="26" fillId="0" borderId="11" xfId="1" applyNumberFormat="1" applyFont="1" applyBorder="1" applyAlignment="1">
      <alignment horizontal="right"/>
    </xf>
    <xf numFmtId="174" fontId="26" fillId="0" borderId="10" xfId="1" applyNumberFormat="1" applyFont="1" applyBorder="1" applyAlignment="1">
      <alignment horizontal="right"/>
    </xf>
    <xf numFmtId="3" fontId="26" fillId="0" borderId="1" xfId="1" applyNumberFormat="1" applyFont="1" applyBorder="1" applyAlignment="1">
      <alignment horizontal="right"/>
    </xf>
    <xf numFmtId="3" fontId="26" fillId="0" borderId="10" xfId="1" applyNumberFormat="1" applyFont="1" applyBorder="1" applyAlignment="1">
      <alignment horizontal="right"/>
    </xf>
    <xf numFmtId="3" fontId="26" fillId="0" borderId="1" xfId="1" applyNumberFormat="1" applyFont="1" applyFill="1" applyBorder="1" applyAlignment="1">
      <alignment horizontal="right"/>
    </xf>
    <xf numFmtId="4" fontId="26" fillId="0" borderId="1" xfId="0" applyNumberFormat="1" applyFont="1" applyBorder="1" applyAlignment="1">
      <alignment horizontal="right"/>
    </xf>
    <xf numFmtId="3" fontId="26" fillId="0" borderId="11" xfId="1" applyNumberFormat="1" applyFont="1" applyBorder="1" applyAlignment="1">
      <alignment horizontal="right"/>
    </xf>
    <xf numFmtId="174" fontId="26" fillId="0" borderId="0" xfId="0" applyNumberFormat="1" applyFont="1" applyAlignment="1">
      <alignment horizontal="left"/>
    </xf>
    <xf numFmtId="174" fontId="26" fillId="0" borderId="7" xfId="0" applyNumberFormat="1" applyFont="1" applyBorder="1" applyAlignment="1">
      <alignment horizontal="left"/>
    </xf>
    <xf numFmtId="3" fontId="34" fillId="0" borderId="7" xfId="0" applyNumberFormat="1" applyFont="1" applyBorder="1" applyAlignment="1">
      <alignment horizontal="right"/>
    </xf>
    <xf numFmtId="0" fontId="26" fillId="0" borderId="0" xfId="0" applyFont="1" applyAlignment="1">
      <alignment horizontal="left"/>
    </xf>
    <xf numFmtId="0" fontId="26" fillId="0" borderId="7" xfId="0" applyFont="1" applyBorder="1" applyAlignment="1">
      <alignment horizontal="left"/>
    </xf>
    <xf numFmtId="0" fontId="87" fillId="0" borderId="0" xfId="0" applyFont="1"/>
    <xf numFmtId="0" fontId="63" fillId="0" borderId="0" xfId="0" applyFont="1"/>
    <xf numFmtId="0" fontId="149" fillId="0" borderId="0" xfId="0" applyFont="1"/>
    <xf numFmtId="0" fontId="139" fillId="0" borderId="0" xfId="0" applyFont="1" applyAlignment="1">
      <alignment vertical="center"/>
    </xf>
    <xf numFmtId="0" fontId="81" fillId="5" borderId="4" xfId="0" applyFont="1" applyFill="1" applyBorder="1" applyAlignment="1">
      <alignment horizontal="center"/>
    </xf>
    <xf numFmtId="0" fontId="81" fillId="5" borderId="4" xfId="0" applyFont="1" applyFill="1" applyBorder="1" applyAlignment="1">
      <alignment horizontal="right"/>
    </xf>
    <xf numFmtId="0" fontId="141" fillId="5" borderId="4" xfId="0" applyFont="1" applyFill="1" applyBorder="1" applyAlignment="1">
      <alignment horizontal="right"/>
    </xf>
    <xf numFmtId="0" fontId="81" fillId="5" borderId="1" xfId="0" applyFont="1" applyFill="1" applyBorder="1" applyAlignment="1">
      <alignment horizontal="right"/>
    </xf>
    <xf numFmtId="0" fontId="81" fillId="5" borderId="1" xfId="0" applyFont="1" applyFill="1" applyBorder="1" applyAlignment="1">
      <alignment horizontal="center"/>
    </xf>
    <xf numFmtId="0" fontId="34" fillId="5" borderId="10" xfId="0" applyFont="1" applyFill="1" applyBorder="1" applyAlignment="1">
      <alignment horizontal="center"/>
    </xf>
    <xf numFmtId="0" fontId="34" fillId="5" borderId="10" xfId="0" applyFont="1" applyFill="1" applyBorder="1" applyAlignment="1">
      <alignment horizontal="right"/>
    </xf>
    <xf numFmtId="0" fontId="146" fillId="0" borderId="2" xfId="0" applyFont="1" applyBorder="1"/>
    <xf numFmtId="4" fontId="146" fillId="0" borderId="7" xfId="0" applyNumberFormat="1" applyFont="1" applyBorder="1" applyAlignment="1">
      <alignment horizontal="right"/>
    </xf>
    <xf numFmtId="43" fontId="38" fillId="0" borderId="12" xfId="0" applyNumberFormat="1" applyFont="1" applyBorder="1" applyAlignment="1">
      <alignment horizontal="right"/>
    </xf>
    <xf numFmtId="4" fontId="26" fillId="0" borderId="6" xfId="0" applyNumberFormat="1" applyFont="1" applyBorder="1" applyAlignment="1">
      <alignment horizontal="right"/>
    </xf>
    <xf numFmtId="4" fontId="26" fillId="0" borderId="8" xfId="0" applyNumberFormat="1" applyFont="1" applyBorder="1" applyAlignment="1">
      <alignment horizontal="right"/>
    </xf>
    <xf numFmtId="4" fontId="26" fillId="0" borderId="7" xfId="1" applyNumberFormat="1" applyFont="1" applyBorder="1" applyAlignment="1">
      <alignment horizontal="right"/>
    </xf>
    <xf numFmtId="4" fontId="26" fillId="0" borderId="8" xfId="1" applyNumberFormat="1" applyFont="1" applyBorder="1" applyAlignment="1">
      <alignment horizontal="right"/>
    </xf>
    <xf numFmtId="4" fontId="26" fillId="0" borderId="13" xfId="1" applyNumberFormat="1" applyFont="1" applyBorder="1" applyAlignment="1">
      <alignment horizontal="right"/>
    </xf>
    <xf numFmtId="4" fontId="26" fillId="0" borderId="12" xfId="1" applyNumberFormat="1" applyFont="1" applyBorder="1" applyAlignment="1">
      <alignment horizontal="right"/>
    </xf>
    <xf numFmtId="0" fontId="146" fillId="0" borderId="14" xfId="0" applyFont="1" applyBorder="1"/>
    <xf numFmtId="0" fontId="81" fillId="0" borderId="9" xfId="0" applyFont="1" applyBorder="1"/>
    <xf numFmtId="4" fontId="81" fillId="0" borderId="10" xfId="0" applyNumberFormat="1" applyFont="1" applyBorder="1"/>
    <xf numFmtId="4" fontId="81" fillId="0" borderId="1" xfId="0" applyNumberFormat="1" applyFont="1" applyBorder="1"/>
    <xf numFmtId="4" fontId="81" fillId="0" borderId="1" xfId="0" applyNumberFormat="1" applyFont="1" applyBorder="1" applyAlignment="1">
      <alignment horizontal="right"/>
    </xf>
    <xf numFmtId="2" fontId="34" fillId="0" borderId="1" xfId="1" applyNumberFormat="1" applyFont="1" applyBorder="1" applyAlignment="1"/>
    <xf numFmtId="4" fontId="64" fillId="0" borderId="1" xfId="0" applyNumberFormat="1" applyFont="1" applyBorder="1"/>
    <xf numFmtId="4" fontId="34" fillId="0" borderId="11" xfId="1" applyNumberFormat="1" applyFont="1" applyBorder="1" applyAlignment="1">
      <alignment horizontal="right"/>
    </xf>
    <xf numFmtId="4" fontId="34" fillId="0" borderId="10" xfId="1" applyNumberFormat="1" applyFont="1" applyBorder="1" applyAlignment="1">
      <alignment horizontal="right"/>
    </xf>
    <xf numFmtId="17" fontId="82" fillId="0" borderId="0" xfId="0" applyNumberFormat="1" applyFont="1"/>
    <xf numFmtId="0" fontId="82" fillId="0" borderId="13" xfId="0" applyFont="1" applyBorder="1"/>
    <xf numFmtId="0" fontId="34" fillId="0" borderId="0" xfId="0" applyFont="1" applyAlignment="1">
      <alignment vertical="center"/>
    </xf>
    <xf numFmtId="0" fontId="12" fillId="0" borderId="0" xfId="0" applyFont="1"/>
    <xf numFmtId="0" fontId="12" fillId="0" borderId="23" xfId="0" applyFont="1" applyBorder="1"/>
    <xf numFmtId="0" fontId="60" fillId="6" borderId="0" xfId="0" applyFont="1" applyFill="1"/>
    <xf numFmtId="0" fontId="60" fillId="0" borderId="0" xfId="0" applyFont="1" applyAlignment="1">
      <alignment horizontal="right"/>
    </xf>
    <xf numFmtId="0" fontId="12" fillId="5" borderId="9" xfId="0" applyFont="1" applyFill="1" applyBorder="1" applyAlignment="1">
      <alignment horizontal="right"/>
    </xf>
    <xf numFmtId="0" fontId="12" fillId="5" borderId="5" xfId="0" applyFont="1" applyFill="1" applyBorder="1" applyAlignment="1">
      <alignment horizontal="right"/>
    </xf>
    <xf numFmtId="0" fontId="90" fillId="0" borderId="14" xfId="0" applyFont="1" applyBorder="1"/>
    <xf numFmtId="4" fontId="60" fillId="0" borderId="13" xfId="1" applyNumberFormat="1" applyFont="1" applyFill="1" applyBorder="1" applyAlignment="1">
      <alignment horizontal="right"/>
    </xf>
    <xf numFmtId="4" fontId="60" fillId="0" borderId="0" xfId="1" applyNumberFormat="1" applyFont="1" applyFill="1" applyBorder="1" applyAlignment="1">
      <alignment horizontal="right"/>
    </xf>
    <xf numFmtId="4" fontId="12" fillId="0" borderId="12" xfId="0" applyNumberFormat="1" applyFont="1" applyBorder="1"/>
    <xf numFmtId="4" fontId="12" fillId="0" borderId="13" xfId="1" applyNumberFormat="1" applyFont="1" applyFill="1" applyBorder="1" applyAlignment="1">
      <alignment horizontal="right"/>
    </xf>
    <xf numFmtId="4" fontId="12" fillId="0" borderId="12" xfId="1" applyNumberFormat="1" applyFont="1" applyFill="1" applyBorder="1" applyAlignment="1">
      <alignment horizontal="right"/>
    </xf>
    <xf numFmtId="4" fontId="12" fillId="6" borderId="0" xfId="1" applyNumberFormat="1" applyFont="1" applyFill="1" applyBorder="1" applyAlignment="1">
      <alignment horizontal="right"/>
    </xf>
    <xf numFmtId="4" fontId="12" fillId="0" borderId="0" xfId="0" applyNumberFormat="1" applyFont="1"/>
    <xf numFmtId="4" fontId="12" fillId="0" borderId="13" xfId="0" applyNumberFormat="1" applyFont="1" applyBorder="1"/>
    <xf numFmtId="0" fontId="60" fillId="0" borderId="14" xfId="0" applyFont="1" applyBorder="1" applyAlignment="1">
      <alignment horizontal="left"/>
    </xf>
    <xf numFmtId="3" fontId="60" fillId="0" borderId="13" xfId="1" applyNumberFormat="1" applyFont="1" applyFill="1" applyBorder="1" applyAlignment="1">
      <alignment horizontal="right"/>
    </xf>
    <xf numFmtId="3" fontId="60" fillId="0" borderId="0" xfId="1" applyNumberFormat="1" applyFont="1" applyFill="1" applyBorder="1" applyAlignment="1">
      <alignment horizontal="right"/>
    </xf>
    <xf numFmtId="3" fontId="60" fillId="0" borderId="12" xfId="0" applyNumberFormat="1" applyFont="1" applyBorder="1"/>
    <xf numFmtId="3" fontId="60" fillId="0" borderId="12" xfId="1" applyNumberFormat="1" applyFont="1" applyFill="1" applyBorder="1" applyAlignment="1">
      <alignment horizontal="right"/>
    </xf>
    <xf numFmtId="3" fontId="60" fillId="0" borderId="13" xfId="0" applyNumberFormat="1" applyFont="1" applyBorder="1"/>
    <xf numFmtId="3" fontId="60" fillId="6" borderId="0" xfId="0" applyNumberFormat="1" applyFont="1" applyFill="1"/>
    <xf numFmtId="4" fontId="60" fillId="0" borderId="13" xfId="0" applyNumberFormat="1" applyFont="1" applyBorder="1"/>
    <xf numFmtId="0" fontId="60" fillId="0" borderId="13" xfId="0" applyFont="1" applyBorder="1"/>
    <xf numFmtId="39" fontId="60" fillId="0" borderId="0" xfId="0" applyNumberFormat="1" applyFont="1"/>
    <xf numFmtId="4" fontId="60" fillId="6" borderId="0" xfId="0" applyNumberFormat="1" applyFont="1" applyFill="1"/>
    <xf numFmtId="0" fontId="60" fillId="0" borderId="14" xfId="0" applyFont="1" applyBorder="1"/>
    <xf numFmtId="0" fontId="60" fillId="0" borderId="12" xfId="0" applyFont="1" applyBorder="1"/>
    <xf numFmtId="0" fontId="90" fillId="0" borderId="14" xfId="0" applyFont="1" applyBorder="1" applyAlignment="1">
      <alignment horizontal="left"/>
    </xf>
    <xf numFmtId="174" fontId="60" fillId="0" borderId="13" xfId="1" applyNumberFormat="1" applyFont="1" applyBorder="1"/>
    <xf numFmtId="4" fontId="60" fillId="0" borderId="12" xfId="1" applyNumberFormat="1" applyFont="1" applyFill="1" applyBorder="1" applyAlignment="1">
      <alignment horizontal="right"/>
    </xf>
    <xf numFmtId="174" fontId="60" fillId="6" borderId="0" xfId="1" applyNumberFormat="1" applyFont="1" applyFill="1" applyBorder="1"/>
    <xf numFmtId="174" fontId="60" fillId="0" borderId="12" xfId="1" applyNumberFormat="1" applyFont="1" applyFill="1" applyBorder="1"/>
    <xf numFmtId="174" fontId="60" fillId="0" borderId="12" xfId="0" applyNumberFormat="1" applyFont="1" applyBorder="1"/>
    <xf numFmtId="164" fontId="60" fillId="0" borderId="13" xfId="1" applyFont="1" applyBorder="1"/>
    <xf numFmtId="164" fontId="60" fillId="6" borderId="0" xfId="1" applyFont="1" applyFill="1" applyBorder="1"/>
    <xf numFmtId="164" fontId="60" fillId="0" borderId="12" xfId="0" applyNumberFormat="1" applyFont="1" applyBorder="1"/>
    <xf numFmtId="2" fontId="60" fillId="6" borderId="0" xfId="0" applyNumberFormat="1" applyFont="1" applyFill="1"/>
    <xf numFmtId="168" fontId="60" fillId="0" borderId="0" xfId="1" applyNumberFormat="1" applyFont="1" applyBorder="1" applyAlignment="1">
      <alignment horizontal="right"/>
    </xf>
    <xf numFmtId="3" fontId="60" fillId="6" borderId="0" xfId="1" applyNumberFormat="1" applyFont="1" applyFill="1" applyBorder="1" applyAlignment="1">
      <alignment horizontal="right"/>
    </xf>
    <xf numFmtId="2" fontId="60" fillId="0" borderId="12" xfId="1" applyNumberFormat="1" applyFont="1" applyFill="1" applyBorder="1"/>
    <xf numFmtId="164" fontId="60" fillId="0" borderId="13" xfId="1" applyFont="1" applyFill="1" applyBorder="1" applyAlignment="1">
      <alignment horizontal="right"/>
    </xf>
    <xf numFmtId="164" fontId="60" fillId="0" borderId="0" xfId="1" applyFont="1" applyFill="1" applyBorder="1" applyAlignment="1">
      <alignment horizontal="right"/>
    </xf>
    <xf numFmtId="0" fontId="60" fillId="0" borderId="14" xfId="0" applyFont="1" applyBorder="1" applyAlignment="1">
      <alignment horizontal="center"/>
    </xf>
    <xf numFmtId="0" fontId="90" fillId="0" borderId="9" xfId="0" applyFont="1" applyBorder="1" applyAlignment="1">
      <alignment horizontal="left"/>
    </xf>
    <xf numFmtId="164" fontId="12" fillId="0" borderId="10" xfId="1" applyFont="1" applyBorder="1"/>
    <xf numFmtId="164" fontId="12" fillId="0" borderId="1" xfId="1" applyFont="1" applyBorder="1"/>
    <xf numFmtId="164" fontId="12" fillId="0" borderId="11" xfId="1" applyFont="1" applyBorder="1"/>
    <xf numFmtId="0" fontId="12" fillId="0" borderId="1" xfId="0" applyFont="1" applyBorder="1"/>
    <xf numFmtId="0" fontId="12" fillId="0" borderId="11" xfId="0" applyFont="1" applyBorder="1"/>
    <xf numFmtId="164" fontId="12" fillId="6" borderId="1" xfId="1" applyFont="1" applyFill="1" applyBorder="1"/>
    <xf numFmtId="0" fontId="12" fillId="6" borderId="1" xfId="0" applyFont="1" applyFill="1" applyBorder="1"/>
    <xf numFmtId="164" fontId="12" fillId="0" borderId="1" xfId="0" applyNumberFormat="1" applyFont="1" applyBorder="1"/>
    <xf numFmtId="164" fontId="12" fillId="0" borderId="11" xfId="0" applyNumberFormat="1" applyFont="1" applyBorder="1"/>
    <xf numFmtId="4" fontId="12" fillId="0" borderId="11" xfId="0" applyNumberFormat="1" applyFont="1" applyBorder="1"/>
    <xf numFmtId="4" fontId="12" fillId="0" borderId="10" xfId="0" applyNumberFormat="1" applyFont="1" applyBorder="1"/>
    <xf numFmtId="4" fontId="12" fillId="0" borderId="1" xfId="0" applyNumberFormat="1" applyFont="1" applyBorder="1"/>
    <xf numFmtId="0" fontId="150" fillId="0" borderId="0" xfId="0" applyFont="1"/>
    <xf numFmtId="0" fontId="150" fillId="0" borderId="0" xfId="0" applyFont="1" applyAlignment="1">
      <alignment vertical="top"/>
    </xf>
    <xf numFmtId="0" fontId="102" fillId="5" borderId="4" xfId="0" applyFont="1" applyFill="1" applyBorder="1" applyAlignment="1">
      <alignment horizontal="center" vertical="center" wrapText="1"/>
    </xf>
    <xf numFmtId="0" fontId="102" fillId="5" borderId="5" xfId="0" applyFont="1" applyFill="1" applyBorder="1" applyAlignment="1">
      <alignment horizontal="center" vertical="center" wrapText="1"/>
    </xf>
    <xf numFmtId="0" fontId="150" fillId="0" borderId="0" xfId="0" applyFont="1" applyAlignment="1">
      <alignment horizontal="center" vertical="center" wrapText="1"/>
    </xf>
    <xf numFmtId="0" fontId="150" fillId="0" borderId="12" xfId="0" applyFont="1" applyBorder="1"/>
    <xf numFmtId="17" fontId="150" fillId="0" borderId="2" xfId="0" applyNumberFormat="1" applyFont="1" applyBorder="1" applyAlignment="1">
      <alignment horizontal="left"/>
    </xf>
    <xf numFmtId="4" fontId="150" fillId="0" borderId="7" xfId="0" applyNumberFormat="1" applyFont="1" applyBorder="1" applyAlignment="1">
      <alignment horizontal="center"/>
    </xf>
    <xf numFmtId="4" fontId="150" fillId="0" borderId="8" xfId="0" applyNumberFormat="1" applyFont="1" applyBorder="1" applyAlignment="1">
      <alignment horizontal="center"/>
    </xf>
    <xf numFmtId="4" fontId="150" fillId="0" borderId="0" xfId="0" applyNumberFormat="1" applyFont="1"/>
    <xf numFmtId="17" fontId="150" fillId="0" borderId="14" xfId="0" applyNumberFormat="1" applyFont="1" applyBorder="1" applyAlignment="1">
      <alignment horizontal="left"/>
    </xf>
    <xf numFmtId="4" fontId="150" fillId="0" borderId="0" xfId="0" applyNumberFormat="1" applyFont="1" applyAlignment="1">
      <alignment horizontal="center"/>
    </xf>
    <xf numFmtId="4" fontId="150" fillId="0" borderId="12" xfId="0" applyNumberFormat="1" applyFont="1" applyBorder="1" applyAlignment="1">
      <alignment horizontal="center"/>
    </xf>
    <xf numFmtId="17" fontId="150" fillId="0" borderId="9" xfId="0" applyNumberFormat="1" applyFont="1" applyBorder="1" applyAlignment="1">
      <alignment horizontal="left"/>
    </xf>
    <xf numFmtId="4" fontId="150" fillId="0" borderId="1" xfId="0" applyNumberFormat="1" applyFont="1" applyBorder="1" applyAlignment="1">
      <alignment horizontal="center"/>
    </xf>
    <xf numFmtId="4" fontId="150" fillId="0" borderId="11" xfId="0" applyNumberFormat="1" applyFont="1" applyBorder="1" applyAlignment="1">
      <alignment horizontal="center"/>
    </xf>
    <xf numFmtId="43" fontId="150" fillId="0" borderId="0" xfId="0" applyNumberFormat="1" applyFont="1"/>
    <xf numFmtId="0" fontId="102" fillId="0" borderId="14" xfId="0" applyFont="1" applyBorder="1" applyAlignment="1">
      <alignment horizontal="left"/>
    </xf>
    <xf numFmtId="4" fontId="102" fillId="0" borderId="0" xfId="0" applyNumberFormat="1" applyFont="1" applyAlignment="1">
      <alignment horizontal="center"/>
    </xf>
    <xf numFmtId="4" fontId="102" fillId="0" borderId="12" xfId="0" applyNumberFormat="1" applyFont="1" applyBorder="1" applyAlignment="1">
      <alignment horizontal="center"/>
    </xf>
    <xf numFmtId="4" fontId="150" fillId="0" borderId="13" xfId="0" applyNumberFormat="1" applyFont="1" applyBorder="1" applyAlignment="1">
      <alignment horizontal="center"/>
    </xf>
    <xf numFmtId="4" fontId="150" fillId="0" borderId="10" xfId="0" applyNumberFormat="1" applyFont="1" applyBorder="1" applyAlignment="1">
      <alignment horizontal="center"/>
    </xf>
    <xf numFmtId="4" fontId="150" fillId="6" borderId="7" xfId="0" applyNumberFormat="1" applyFont="1" applyFill="1" applyBorder="1" applyAlignment="1">
      <alignment horizontal="center"/>
    </xf>
    <xf numFmtId="4" fontId="150" fillId="6" borderId="0" xfId="0" applyNumberFormat="1" applyFont="1" applyFill="1" applyAlignment="1">
      <alignment horizontal="center"/>
    </xf>
    <xf numFmtId="4" fontId="150" fillId="0" borderId="0" xfId="1" applyNumberFormat="1" applyFont="1" applyBorder="1" applyAlignment="1">
      <alignment horizontal="center"/>
    </xf>
    <xf numFmtId="4" fontId="150" fillId="6" borderId="12" xfId="0" applyNumberFormat="1" applyFont="1" applyFill="1" applyBorder="1" applyAlignment="1">
      <alignment horizontal="center"/>
    </xf>
    <xf numFmtId="4" fontId="150" fillId="0" borderId="1" xfId="1" applyNumberFormat="1" applyFont="1" applyBorder="1" applyAlignment="1">
      <alignment horizontal="center"/>
    </xf>
    <xf numFmtId="4" fontId="150" fillId="6" borderId="1" xfId="0" applyNumberFormat="1" applyFont="1" applyFill="1" applyBorder="1" applyAlignment="1">
      <alignment horizontal="center"/>
    </xf>
    <xf numFmtId="4" fontId="150" fillId="6" borderId="11" xfId="0" applyNumberFormat="1" applyFont="1" applyFill="1" applyBorder="1" applyAlignment="1">
      <alignment horizontal="center"/>
    </xf>
    <xf numFmtId="4" fontId="151" fillId="0" borderId="0" xfId="0" applyNumberFormat="1" applyFont="1"/>
    <xf numFmtId="0" fontId="151" fillId="0" borderId="0" xfId="0" applyFont="1"/>
    <xf numFmtId="4" fontId="150" fillId="6" borderId="8" xfId="0" applyNumberFormat="1" applyFont="1" applyFill="1" applyBorder="1" applyAlignment="1">
      <alignment horizontal="center"/>
    </xf>
    <xf numFmtId="4" fontId="150" fillId="6" borderId="13" xfId="0" applyNumberFormat="1" applyFont="1" applyFill="1" applyBorder="1" applyAlignment="1">
      <alignment horizontal="center"/>
    </xf>
    <xf numFmtId="0" fontId="152" fillId="0" borderId="0" xfId="0" applyFont="1"/>
    <xf numFmtId="0" fontId="153" fillId="0" borderId="0" xfId="0" applyFont="1"/>
    <xf numFmtId="0" fontId="154" fillId="0" borderId="0" xfId="0" applyFont="1"/>
    <xf numFmtId="0" fontId="150" fillId="0" borderId="0" xfId="0" applyFont="1" applyAlignment="1">
      <alignment horizontal="left"/>
    </xf>
    <xf numFmtId="0" fontId="154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34" fillId="5" borderId="55" xfId="0" applyFont="1" applyFill="1" applyBorder="1" applyAlignment="1">
      <alignment horizontal="center"/>
    </xf>
    <xf numFmtId="0" fontId="34" fillId="5" borderId="50" xfId="0" applyFont="1" applyFill="1" applyBorder="1" applyAlignment="1">
      <alignment horizontal="right"/>
    </xf>
    <xf numFmtId="0" fontId="34" fillId="5" borderId="55" xfId="0" applyFont="1" applyFill="1" applyBorder="1" applyAlignment="1">
      <alignment horizontal="right"/>
    </xf>
    <xf numFmtId="0" fontId="34" fillId="5" borderId="41" xfId="0" applyFont="1" applyFill="1" applyBorder="1" applyAlignment="1">
      <alignment horizontal="right"/>
    </xf>
    <xf numFmtId="0" fontId="34" fillId="5" borderId="42" xfId="0" applyFont="1" applyFill="1" applyBorder="1" applyAlignment="1">
      <alignment horizontal="right"/>
    </xf>
    <xf numFmtId="0" fontId="34" fillId="0" borderId="2" xfId="0" applyFont="1" applyBorder="1"/>
    <xf numFmtId="166" fontId="34" fillId="0" borderId="6" xfId="0" applyNumberFormat="1" applyFont="1" applyBorder="1"/>
    <xf numFmtId="166" fontId="34" fillId="0" borderId="7" xfId="0" applyNumberFormat="1" applyFont="1" applyBorder="1"/>
    <xf numFmtId="166" fontId="34" fillId="0" borderId="56" xfId="0" applyNumberFormat="1" applyFont="1" applyBorder="1"/>
    <xf numFmtId="166" fontId="34" fillId="0" borderId="49" xfId="0" applyNumberFormat="1" applyFont="1" applyBorder="1" applyAlignment="1">
      <alignment horizontal="right"/>
    </xf>
    <xf numFmtId="166" fontId="34" fillId="0" borderId="7" xfId="0" applyNumberFormat="1" applyFont="1" applyBorder="1" applyAlignment="1">
      <alignment horizontal="right"/>
    </xf>
    <xf numFmtId="166" fontId="34" fillId="0" borderId="56" xfId="0" applyNumberFormat="1" applyFont="1" applyBorder="1" applyAlignment="1">
      <alignment horizontal="right"/>
    </xf>
    <xf numFmtId="0" fontId="34" fillId="0" borderId="7" xfId="0" applyFont="1" applyBorder="1" applyAlignment="1">
      <alignment horizontal="right"/>
    </xf>
    <xf numFmtId="166" fontId="34" fillId="0" borderId="0" xfId="0" applyNumberFormat="1" applyFont="1" applyAlignment="1">
      <alignment horizontal="right"/>
    </xf>
    <xf numFmtId="166" fontId="34" fillId="0" borderId="44" xfId="0" applyNumberFormat="1" applyFont="1" applyBorder="1" applyAlignment="1">
      <alignment horizontal="right"/>
    </xf>
    <xf numFmtId="166" fontId="34" fillId="0" borderId="43" xfId="0" applyNumberFormat="1" applyFont="1" applyBorder="1" applyAlignment="1">
      <alignment horizontal="right"/>
    </xf>
    <xf numFmtId="166" fontId="34" fillId="0" borderId="12" xfId="0" applyNumberFormat="1" applyFont="1" applyBorder="1" applyAlignment="1">
      <alignment horizontal="right"/>
    </xf>
    <xf numFmtId="166" fontId="26" fillId="0" borderId="13" xfId="0" applyNumberFormat="1" applyFont="1" applyBorder="1"/>
    <xf numFmtId="166" fontId="26" fillId="0" borderId="0" xfId="0" applyNumberFormat="1" applyFont="1"/>
    <xf numFmtId="166" fontId="26" fillId="0" borderId="43" xfId="0" applyNumberFormat="1" applyFont="1" applyBorder="1"/>
    <xf numFmtId="166" fontId="26" fillId="0" borderId="44" xfId="0" applyNumberFormat="1" applyFont="1" applyBorder="1" applyAlignment="1">
      <alignment horizontal="right"/>
    </xf>
    <xf numFmtId="166" fontId="26" fillId="0" borderId="0" xfId="0" applyNumberFormat="1" applyFont="1" applyAlignment="1">
      <alignment horizontal="right"/>
    </xf>
    <xf numFmtId="166" fontId="26" fillId="0" borderId="43" xfId="0" applyNumberFormat="1" applyFont="1" applyBorder="1" applyAlignment="1">
      <alignment horizontal="right"/>
    </xf>
    <xf numFmtId="168" fontId="26" fillId="0" borderId="0" xfId="1" applyNumberFormat="1" applyFont="1" applyBorder="1"/>
    <xf numFmtId="166" fontId="26" fillId="6" borderId="43" xfId="0" applyNumberFormat="1" applyFont="1" applyFill="1" applyBorder="1" applyAlignment="1">
      <alignment horizontal="right"/>
    </xf>
    <xf numFmtId="165" fontId="26" fillId="0" borderId="43" xfId="0" applyNumberFormat="1" applyFont="1" applyBorder="1" applyAlignment="1">
      <alignment horizontal="right"/>
    </xf>
    <xf numFmtId="166" fontId="26" fillId="0" borderId="12" xfId="0" applyNumberFormat="1" applyFont="1" applyBorder="1" applyAlignment="1">
      <alignment horizontal="right"/>
    </xf>
    <xf numFmtId="166" fontId="34" fillId="0" borderId="13" xfId="0" applyNumberFormat="1" applyFont="1" applyBorder="1"/>
    <xf numFmtId="166" fontId="34" fillId="0" borderId="0" xfId="0" applyNumberFormat="1" applyFont="1"/>
    <xf numFmtId="166" fontId="34" fillId="0" borderId="43" xfId="0" applyNumberFormat="1" applyFont="1" applyBorder="1"/>
    <xf numFmtId="166" fontId="34" fillId="6" borderId="43" xfId="0" applyNumberFormat="1" applyFont="1" applyFill="1" applyBorder="1" applyAlignment="1">
      <alignment horizontal="right"/>
    </xf>
    <xf numFmtId="165" fontId="34" fillId="0" borderId="43" xfId="0" applyNumberFormat="1" applyFont="1" applyBorder="1" applyAlignment="1">
      <alignment horizontal="right"/>
    </xf>
    <xf numFmtId="0" fontId="28" fillId="0" borderId="9" xfId="0" applyFont="1" applyBorder="1" applyAlignment="1">
      <alignment horizontal="left" indent="1"/>
    </xf>
    <xf numFmtId="166" fontId="28" fillId="0" borderId="10" xfId="0" applyNumberFormat="1" applyFont="1" applyBorder="1"/>
    <xf numFmtId="166" fontId="28" fillId="0" borderId="1" xfId="0" applyNumberFormat="1" applyFont="1" applyBorder="1"/>
    <xf numFmtId="166" fontId="147" fillId="0" borderId="1" xfId="0" applyNumberFormat="1" applyFont="1" applyBorder="1" applyAlignment="1">
      <alignment horizontal="right"/>
    </xf>
    <xf numFmtId="166" fontId="147" fillId="0" borderId="55" xfId="0" applyNumberFormat="1" applyFont="1" applyBorder="1" applyAlignment="1">
      <alignment horizontal="right"/>
    </xf>
    <xf numFmtId="166" fontId="147" fillId="0" borderId="50" xfId="0" applyNumberFormat="1" applyFont="1" applyBorder="1" applyAlignment="1">
      <alignment horizontal="right"/>
    </xf>
    <xf numFmtId="166" fontId="28" fillId="0" borderId="1" xfId="0" applyNumberFormat="1" applyFont="1" applyBorder="1" applyAlignment="1">
      <alignment horizontal="right"/>
    </xf>
    <xf numFmtId="166" fontId="28" fillId="0" borderId="55" xfId="0" applyNumberFormat="1" applyFont="1" applyBorder="1" applyAlignment="1">
      <alignment horizontal="right"/>
    </xf>
    <xf numFmtId="165" fontId="28" fillId="0" borderId="1" xfId="0" applyNumberFormat="1" applyFont="1" applyBorder="1" applyAlignment="1">
      <alignment horizontal="right"/>
    </xf>
    <xf numFmtId="0" fontId="28" fillId="0" borderId="1" xfId="0" applyFont="1" applyBorder="1" applyAlignment="1">
      <alignment horizontal="right"/>
    </xf>
    <xf numFmtId="166" fontId="28" fillId="0" borderId="50" xfId="0" applyNumberFormat="1" applyFont="1" applyBorder="1" applyAlignment="1">
      <alignment horizontal="right"/>
    </xf>
    <xf numFmtId="166" fontId="28" fillId="6" borderId="55" xfId="0" applyNumberFormat="1" applyFont="1" applyFill="1" applyBorder="1" applyAlignment="1">
      <alignment horizontal="right"/>
    </xf>
    <xf numFmtId="165" fontId="28" fillId="0" borderId="55" xfId="0" applyNumberFormat="1" applyFont="1" applyBorder="1" applyAlignment="1">
      <alignment horizontal="right"/>
    </xf>
    <xf numFmtId="166" fontId="28" fillId="0" borderId="11" xfId="0" applyNumberFormat="1" applyFont="1" applyBorder="1" applyAlignment="1">
      <alignment horizontal="right"/>
    </xf>
    <xf numFmtId="0" fontId="108" fillId="0" borderId="0" xfId="0" applyFont="1"/>
    <xf numFmtId="166" fontId="108" fillId="0" borderId="0" xfId="0" applyNumberFormat="1" applyFont="1"/>
    <xf numFmtId="0" fontId="108" fillId="0" borderId="0" xfId="0" applyFont="1" applyAlignment="1">
      <alignment horizontal="center"/>
    </xf>
    <xf numFmtId="166" fontId="30" fillId="0" borderId="0" xfId="0" applyNumberFormat="1" applyFont="1"/>
    <xf numFmtId="166" fontId="21" fillId="0" borderId="0" xfId="0" applyNumberFormat="1" applyFont="1" applyAlignment="1">
      <alignment horizontal="center"/>
    </xf>
    <xf numFmtId="166" fontId="30" fillId="0" borderId="0" xfId="0" applyNumberFormat="1" applyFont="1" applyAlignment="1">
      <alignment horizontal="center"/>
    </xf>
    <xf numFmtId="0" fontId="155" fillId="0" borderId="0" xfId="0" applyFont="1" applyAlignment="1">
      <alignment horizontal="left" vertical="center"/>
    </xf>
    <xf numFmtId="0" fontId="138" fillId="5" borderId="2" xfId="0" applyFont="1" applyFill="1" applyBorder="1"/>
    <xf numFmtId="0" fontId="102" fillId="0" borderId="0" xfId="0" applyFont="1" applyAlignment="1">
      <alignment horizontal="center"/>
    </xf>
    <xf numFmtId="0" fontId="25" fillId="5" borderId="14" xfId="0" applyFont="1" applyFill="1" applyBorder="1" applyAlignment="1">
      <alignment horizontal="left"/>
    </xf>
    <xf numFmtId="0" fontId="102" fillId="0" borderId="0" xfId="0" applyFont="1" applyAlignment="1">
      <alignment horizontal="center" vertical="center"/>
    </xf>
    <xf numFmtId="0" fontId="25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 wrapText="1"/>
    </xf>
    <xf numFmtId="0" fontId="25" fillId="5" borderId="12" xfId="0" applyFont="1" applyFill="1" applyBorder="1" applyAlignment="1">
      <alignment horizontal="center"/>
    </xf>
    <xf numFmtId="0" fontId="25" fillId="5" borderId="6" xfId="0" applyFont="1" applyFill="1" applyBorder="1" applyAlignment="1">
      <alignment horizontal="center"/>
    </xf>
    <xf numFmtId="0" fontId="25" fillId="5" borderId="7" xfId="0" applyFont="1" applyFill="1" applyBorder="1" applyAlignment="1">
      <alignment horizontal="center"/>
    </xf>
    <xf numFmtId="0" fontId="25" fillId="5" borderId="7" xfId="0" applyFont="1" applyFill="1" applyBorder="1" applyAlignment="1">
      <alignment horizontal="center" wrapText="1"/>
    </xf>
    <xf numFmtId="0" fontId="25" fillId="5" borderId="8" xfId="0" applyFont="1" applyFill="1" applyBorder="1" applyAlignment="1">
      <alignment horizontal="center"/>
    </xf>
    <xf numFmtId="0" fontId="150" fillId="0" borderId="0" xfId="0" applyFont="1" applyAlignment="1">
      <alignment horizontal="center"/>
    </xf>
    <xf numFmtId="0" fontId="25" fillId="5" borderId="9" xfId="0" applyFont="1" applyFill="1" applyBorder="1" applyAlignment="1">
      <alignment horizontal="left" vertical="top"/>
    </xf>
    <xf numFmtId="0" fontId="25" fillId="5" borderId="1" xfId="0" applyFont="1" applyFill="1" applyBorder="1" applyAlignment="1">
      <alignment horizontal="center" vertical="top"/>
    </xf>
    <xf numFmtId="0" fontId="25" fillId="5" borderId="1" xfId="0" applyFont="1" applyFill="1" applyBorder="1" applyAlignment="1">
      <alignment horizontal="center" vertical="top" wrapText="1"/>
    </xf>
    <xf numFmtId="0" fontId="25" fillId="5" borderId="11" xfId="0" applyFont="1" applyFill="1" applyBorder="1" applyAlignment="1">
      <alignment horizontal="center" vertical="top"/>
    </xf>
    <xf numFmtId="0" fontId="25" fillId="5" borderId="10" xfId="0" applyFont="1" applyFill="1" applyBorder="1" applyAlignment="1">
      <alignment horizontal="center" vertical="top"/>
    </xf>
    <xf numFmtId="0" fontId="150" fillId="0" borderId="0" xfId="0" applyFont="1" applyAlignment="1">
      <alignment horizontal="center" vertical="top"/>
    </xf>
    <xf numFmtId="0" fontId="150" fillId="0" borderId="12" xfId="0" applyFont="1" applyBorder="1" applyAlignment="1">
      <alignment vertical="top"/>
    </xf>
    <xf numFmtId="17" fontId="25" fillId="0" borderId="2" xfId="0" applyNumberFormat="1" applyFont="1" applyBorder="1" applyAlignment="1">
      <alignment horizontal="left"/>
    </xf>
    <xf numFmtId="180" fontId="25" fillId="0" borderId="7" xfId="0" applyNumberFormat="1" applyFont="1" applyBorder="1" applyAlignment="1">
      <alignment horizontal="center"/>
    </xf>
    <xf numFmtId="180" fontId="25" fillId="0" borderId="8" xfId="0" applyNumberFormat="1" applyFont="1" applyBorder="1" applyAlignment="1">
      <alignment horizontal="center"/>
    </xf>
    <xf numFmtId="0" fontId="25" fillId="0" borderId="6" xfId="0" applyFont="1" applyBorder="1"/>
    <xf numFmtId="0" fontId="25" fillId="0" borderId="7" xfId="0" applyFont="1" applyBorder="1"/>
    <xf numFmtId="0" fontId="25" fillId="0" borderId="8" xfId="0" applyFont="1" applyBorder="1"/>
    <xf numFmtId="17" fontId="25" fillId="0" borderId="14" xfId="0" applyNumberFormat="1" applyFont="1" applyBorder="1" applyAlignment="1">
      <alignment horizontal="left"/>
    </xf>
    <xf numFmtId="180" fontId="25" fillId="0" borderId="0" xfId="0" applyNumberFormat="1" applyFont="1" applyAlignment="1">
      <alignment horizontal="center"/>
    </xf>
    <xf numFmtId="180" fontId="25" fillId="0" borderId="12" xfId="0" applyNumberFormat="1" applyFont="1" applyBorder="1" applyAlignment="1">
      <alignment horizontal="center"/>
    </xf>
    <xf numFmtId="0" fontId="25" fillId="0" borderId="13" xfId="0" applyFont="1" applyBorder="1"/>
    <xf numFmtId="0" fontId="25" fillId="0" borderId="12" xfId="0" applyFont="1" applyBorder="1"/>
    <xf numFmtId="17" fontId="25" fillId="0" borderId="9" xfId="0" applyNumberFormat="1" applyFont="1" applyBorder="1" applyAlignment="1">
      <alignment horizontal="left"/>
    </xf>
    <xf numFmtId="180" fontId="25" fillId="0" borderId="1" xfId="0" applyNumberFormat="1" applyFont="1" applyBorder="1" applyAlignment="1">
      <alignment horizontal="center"/>
    </xf>
    <xf numFmtId="180" fontId="25" fillId="0" borderId="11" xfId="0" applyNumberFormat="1" applyFont="1" applyBorder="1" applyAlignment="1">
      <alignment horizontal="center"/>
    </xf>
    <xf numFmtId="0" fontId="25" fillId="0" borderId="10" xfId="0" applyFont="1" applyBorder="1"/>
    <xf numFmtId="0" fontId="25" fillId="0" borderId="1" xfId="0" applyFont="1" applyBorder="1"/>
    <xf numFmtId="0" fontId="25" fillId="0" borderId="11" xfId="0" applyFont="1" applyBorder="1"/>
    <xf numFmtId="17" fontId="150" fillId="0" borderId="0" xfId="0" applyNumberFormat="1" applyFont="1"/>
    <xf numFmtId="181" fontId="25" fillId="0" borderId="13" xfId="1" applyNumberFormat="1" applyFont="1" applyBorder="1" applyAlignment="1">
      <alignment horizontal="center"/>
    </xf>
    <xf numFmtId="181" fontId="25" fillId="0" borderId="0" xfId="1" applyNumberFormat="1" applyFont="1" applyBorder="1" applyAlignment="1">
      <alignment horizontal="center"/>
    </xf>
    <xf numFmtId="181" fontId="25" fillId="0" borderId="12" xfId="1" applyNumberFormat="1" applyFont="1" applyBorder="1"/>
    <xf numFmtId="181" fontId="150" fillId="0" borderId="0" xfId="1" applyNumberFormat="1" applyFont="1" applyBorder="1"/>
    <xf numFmtId="182" fontId="150" fillId="0" borderId="0" xfId="1" applyNumberFormat="1" applyFont="1" applyBorder="1"/>
    <xf numFmtId="164" fontId="150" fillId="0" borderId="0" xfId="1" applyFont="1" applyBorder="1"/>
    <xf numFmtId="181" fontId="25" fillId="0" borderId="6" xfId="1" applyNumberFormat="1" applyFont="1" applyBorder="1" applyAlignment="1">
      <alignment horizontal="center"/>
    </xf>
    <xf numFmtId="181" fontId="25" fillId="0" borderId="7" xfId="1" applyNumberFormat="1" applyFont="1" applyBorder="1" applyAlignment="1">
      <alignment horizontal="center"/>
    </xf>
    <xf numFmtId="181" fontId="25" fillId="0" borderId="8" xfId="1" applyNumberFormat="1" applyFont="1" applyBorder="1" applyAlignment="1">
      <alignment horizontal="center"/>
    </xf>
    <xf numFmtId="181" fontId="150" fillId="0" borderId="0" xfId="1" applyNumberFormat="1" applyFont="1" applyBorder="1" applyAlignment="1">
      <alignment horizontal="center"/>
    </xf>
    <xf numFmtId="181" fontId="25" fillId="0" borderId="12" xfId="1" applyNumberFormat="1" applyFont="1" applyBorder="1" applyAlignment="1">
      <alignment horizontal="center"/>
    </xf>
    <xf numFmtId="181" fontId="25" fillId="0" borderId="10" xfId="1" applyNumberFormat="1" applyFont="1" applyBorder="1" applyAlignment="1">
      <alignment horizontal="center"/>
    </xf>
    <xf numFmtId="181" fontId="25" fillId="0" borderId="1" xfId="1" applyNumberFormat="1" applyFont="1" applyBorder="1" applyAlignment="1">
      <alignment horizontal="center"/>
    </xf>
    <xf numFmtId="181" fontId="25" fillId="0" borderId="11" xfId="1" applyNumberFormat="1" applyFont="1" applyBorder="1" applyAlignment="1">
      <alignment horizontal="center"/>
    </xf>
    <xf numFmtId="180" fontId="156" fillId="0" borderId="0" xfId="0" applyNumberFormat="1" applyFont="1" applyAlignment="1">
      <alignment horizontal="center"/>
    </xf>
    <xf numFmtId="180" fontId="156" fillId="0" borderId="12" xfId="0" applyNumberFormat="1" applyFont="1" applyBorder="1" applyAlignment="1">
      <alignment horizontal="center"/>
    </xf>
    <xf numFmtId="180" fontId="156" fillId="0" borderId="7" xfId="0" applyNumberFormat="1" applyFont="1" applyBorder="1" applyAlignment="1">
      <alignment horizontal="center"/>
    </xf>
    <xf numFmtId="180" fontId="156" fillId="0" borderId="8" xfId="0" applyNumberFormat="1" applyFont="1" applyBorder="1" applyAlignment="1">
      <alignment horizontal="center"/>
    </xf>
    <xf numFmtId="180" fontId="25" fillId="0" borderId="13" xfId="1" applyNumberFormat="1" applyFont="1" applyBorder="1" applyAlignment="1">
      <alignment horizontal="center"/>
    </xf>
    <xf numFmtId="180" fontId="25" fillId="0" borderId="0" xfId="1" applyNumberFormat="1" applyFont="1" applyBorder="1" applyAlignment="1">
      <alignment horizontal="center"/>
    </xf>
    <xf numFmtId="180" fontId="25" fillId="0" borderId="12" xfId="1" applyNumberFormat="1" applyFont="1" applyBorder="1" applyAlignment="1">
      <alignment horizontal="center"/>
    </xf>
    <xf numFmtId="180" fontId="150" fillId="0" borderId="0" xfId="1" applyNumberFormat="1" applyFont="1" applyBorder="1" applyAlignment="1">
      <alignment horizontal="center"/>
    </xf>
    <xf numFmtId="180" fontId="156" fillId="0" borderId="1" xfId="0" applyNumberFormat="1" applyFont="1" applyBorder="1" applyAlignment="1">
      <alignment horizontal="center"/>
    </xf>
    <xf numFmtId="180" fontId="156" fillId="0" borderId="11" xfId="0" applyNumberFormat="1" applyFont="1" applyBorder="1" applyAlignment="1">
      <alignment horizontal="center"/>
    </xf>
    <xf numFmtId="180" fontId="25" fillId="0" borderId="10" xfId="1" applyNumberFormat="1" applyFont="1" applyBorder="1" applyAlignment="1">
      <alignment horizontal="center"/>
    </xf>
    <xf numFmtId="180" fontId="25" fillId="0" borderId="1" xfId="1" applyNumberFormat="1" applyFont="1" applyBorder="1" applyAlignment="1">
      <alignment horizontal="center"/>
    </xf>
    <xf numFmtId="180" fontId="25" fillId="0" borderId="11" xfId="1" applyNumberFormat="1" applyFont="1" applyBorder="1" applyAlignment="1">
      <alignment horizontal="center"/>
    </xf>
    <xf numFmtId="180" fontId="156" fillId="0" borderId="13" xfId="0" applyNumberFormat="1" applyFont="1" applyBorder="1" applyAlignment="1">
      <alignment horizontal="center"/>
    </xf>
    <xf numFmtId="180" fontId="157" fillId="0" borderId="0" xfId="0" applyNumberFormat="1" applyFont="1" applyAlignment="1">
      <alignment horizontal="center"/>
    </xf>
    <xf numFmtId="180" fontId="25" fillId="0" borderId="13" xfId="0" applyNumberFormat="1" applyFont="1" applyBorder="1" applyAlignment="1">
      <alignment horizontal="center"/>
    </xf>
    <xf numFmtId="180" fontId="150" fillId="0" borderId="0" xfId="0" applyNumberFormat="1" applyFont="1" applyAlignment="1">
      <alignment horizontal="center"/>
    </xf>
    <xf numFmtId="180" fontId="25" fillId="0" borderId="6" xfId="0" applyNumberFormat="1" applyFont="1" applyBorder="1" applyAlignment="1">
      <alignment horizontal="center"/>
    </xf>
    <xf numFmtId="180" fontId="25" fillId="0" borderId="10" xfId="0" applyNumberFormat="1" applyFont="1" applyBorder="1" applyAlignment="1">
      <alignment horizontal="center"/>
    </xf>
    <xf numFmtId="180" fontId="25" fillId="0" borderId="0" xfId="10" applyNumberFormat="1" applyFont="1" applyAlignment="1">
      <alignment horizontal="center"/>
    </xf>
    <xf numFmtId="180" fontId="25" fillId="0" borderId="13" xfId="10" applyNumberFormat="1" applyFont="1" applyBorder="1" applyAlignment="1">
      <alignment horizontal="center"/>
    </xf>
    <xf numFmtId="180" fontId="25" fillId="0" borderId="12" xfId="10" applyNumberFormat="1" applyFont="1" applyBorder="1" applyAlignment="1">
      <alignment horizontal="center"/>
    </xf>
    <xf numFmtId="180" fontId="150" fillId="0" borderId="0" xfId="10" applyNumberFormat="1" applyFont="1" applyAlignment="1">
      <alignment horizontal="center"/>
    </xf>
    <xf numFmtId="180" fontId="25" fillId="0" borderId="7" xfId="10" applyNumberFormat="1" applyFont="1" applyBorder="1" applyAlignment="1">
      <alignment horizontal="center"/>
    </xf>
    <xf numFmtId="180" fontId="25" fillId="0" borderId="8" xfId="10" applyNumberFormat="1" applyFont="1" applyBorder="1" applyAlignment="1">
      <alignment horizontal="center"/>
    </xf>
    <xf numFmtId="180" fontId="25" fillId="0" borderId="6" xfId="10" applyNumberFormat="1" applyFont="1" applyBorder="1" applyAlignment="1">
      <alignment horizontal="center"/>
    </xf>
    <xf numFmtId="180" fontId="25" fillId="0" borderId="1" xfId="10" applyNumberFormat="1" applyFont="1" applyBorder="1" applyAlignment="1">
      <alignment horizontal="center"/>
    </xf>
    <xf numFmtId="180" fontId="25" fillId="0" borderId="11" xfId="10" applyNumberFormat="1" applyFont="1" applyBorder="1" applyAlignment="1">
      <alignment horizontal="center"/>
    </xf>
    <xf numFmtId="180" fontId="25" fillId="0" borderId="10" xfId="10" applyNumberFormat="1" applyFont="1" applyBorder="1" applyAlignment="1">
      <alignment horizontal="center"/>
    </xf>
    <xf numFmtId="180" fontId="25" fillId="6" borderId="0" xfId="0" applyNumberFormat="1" applyFont="1" applyFill="1" applyAlignment="1">
      <alignment horizontal="center"/>
    </xf>
    <xf numFmtId="180" fontId="25" fillId="6" borderId="12" xfId="0" applyNumberFormat="1" applyFont="1" applyFill="1" applyBorder="1" applyAlignment="1">
      <alignment horizontal="center"/>
    </xf>
    <xf numFmtId="180" fontId="25" fillId="6" borderId="13" xfId="0" applyNumberFormat="1" applyFont="1" applyFill="1" applyBorder="1" applyAlignment="1">
      <alignment horizontal="center"/>
    </xf>
    <xf numFmtId="180" fontId="150" fillId="6" borderId="0" xfId="0" applyNumberFormat="1" applyFont="1" applyFill="1" applyAlignment="1">
      <alignment horizontal="center"/>
    </xf>
    <xf numFmtId="180" fontId="158" fillId="6" borderId="0" xfId="0" applyNumberFormat="1" applyFont="1" applyFill="1" applyAlignment="1">
      <alignment horizontal="center"/>
    </xf>
    <xf numFmtId="180" fontId="158" fillId="6" borderId="12" xfId="0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180" fontId="158" fillId="0" borderId="0" xfId="0" applyNumberFormat="1" applyFont="1" applyAlignment="1">
      <alignment horizontal="center"/>
    </xf>
    <xf numFmtId="0" fontId="158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4" fontId="0" fillId="0" borderId="0" xfId="0" applyNumberFormat="1"/>
    <xf numFmtId="0" fontId="139" fillId="0" borderId="0" xfId="4" applyFont="1" applyAlignment="1">
      <alignment horizontal="left" vertical="center"/>
    </xf>
    <xf numFmtId="0" fontId="81" fillId="0" borderId="0" xfId="4" applyFont="1" applyAlignment="1">
      <alignment horizontal="left"/>
    </xf>
    <xf numFmtId="4" fontId="81" fillId="0" borderId="0" xfId="4" applyNumberFormat="1" applyFont="1" applyAlignment="1">
      <alignment horizontal="left"/>
    </xf>
    <xf numFmtId="4" fontId="82" fillId="0" borderId="0" xfId="4" applyNumberFormat="1" applyFont="1"/>
    <xf numFmtId="0" fontId="81" fillId="5" borderId="10" xfId="4" applyFont="1" applyFill="1" applyBorder="1" applyAlignment="1">
      <alignment horizontal="right"/>
    </xf>
    <xf numFmtId="0" fontId="81" fillId="5" borderId="1" xfId="4" applyFont="1" applyFill="1" applyBorder="1" applyAlignment="1">
      <alignment horizontal="right"/>
    </xf>
    <xf numFmtId="0" fontId="81" fillId="5" borderId="5" xfId="4" applyFont="1" applyFill="1" applyBorder="1" applyAlignment="1">
      <alignment horizontal="right"/>
    </xf>
    <xf numFmtId="0" fontId="81" fillId="5" borderId="3" xfId="4" applyFont="1" applyFill="1" applyBorder="1" applyAlignment="1">
      <alignment horizontal="right"/>
    </xf>
    <xf numFmtId="0" fontId="81" fillId="5" borderId="4" xfId="4" applyFont="1" applyFill="1" applyBorder="1" applyAlignment="1">
      <alignment horizontal="right"/>
    </xf>
    <xf numFmtId="0" fontId="81" fillId="5" borderId="11" xfId="4" applyFont="1" applyFill="1" applyBorder="1" applyAlignment="1">
      <alignment horizontal="right"/>
    </xf>
    <xf numFmtId="0" fontId="34" fillId="5" borderId="4" xfId="4" applyFont="1" applyFill="1" applyBorder="1"/>
    <xf numFmtId="1" fontId="81" fillId="5" borderId="4" xfId="4" applyNumberFormat="1" applyFont="1" applyFill="1" applyBorder="1" applyAlignment="1">
      <alignment horizontal="right"/>
    </xf>
    <xf numFmtId="1" fontId="81" fillId="5" borderId="5" xfId="4" applyNumberFormat="1" applyFont="1" applyFill="1" applyBorder="1" applyAlignment="1">
      <alignment horizontal="right"/>
    </xf>
    <xf numFmtId="1" fontId="81" fillId="5" borderId="3" xfId="4" applyNumberFormat="1" applyFont="1" applyFill="1" applyBorder="1" applyAlignment="1">
      <alignment horizontal="right"/>
    </xf>
    <xf numFmtId="183" fontId="81" fillId="5" borderId="5" xfId="4" applyNumberFormat="1" applyFont="1" applyFill="1" applyBorder="1" applyAlignment="1">
      <alignment horizontal="right"/>
    </xf>
    <xf numFmtId="0" fontId="81" fillId="0" borderId="2" xfId="4" applyFont="1" applyBorder="1" applyAlignment="1">
      <alignment horizontal="left" readingOrder="1"/>
    </xf>
    <xf numFmtId="164" fontId="81" fillId="0" borderId="0" xfId="1" applyFont="1" applyBorder="1"/>
    <xf numFmtId="4" fontId="81" fillId="0" borderId="0" xfId="4" applyNumberFormat="1" applyFont="1"/>
    <xf numFmtId="4" fontId="81" fillId="0" borderId="8" xfId="4" applyNumberFormat="1" applyFont="1" applyBorder="1" applyAlignment="1">
      <alignment horizontal="right"/>
    </xf>
    <xf numFmtId="4" fontId="81" fillId="0" borderId="0" xfId="4" applyNumberFormat="1" applyFont="1" applyAlignment="1">
      <alignment horizontal="right"/>
    </xf>
    <xf numFmtId="4" fontId="81" fillId="0" borderId="6" xfId="4" applyNumberFormat="1" applyFont="1" applyBorder="1" applyAlignment="1">
      <alignment horizontal="right"/>
    </xf>
    <xf numFmtId="4" fontId="141" fillId="0" borderId="8" xfId="4" applyNumberFormat="1" applyFont="1" applyBorder="1" applyAlignment="1">
      <alignment horizontal="right"/>
    </xf>
    <xf numFmtId="164" fontId="34" fillId="0" borderId="12" xfId="1" applyFont="1" applyBorder="1"/>
    <xf numFmtId="164" fontId="34" fillId="0" borderId="0" xfId="1" applyFont="1" applyFill="1" applyBorder="1"/>
    <xf numFmtId="164" fontId="34" fillId="0" borderId="8" xfId="1" applyFont="1" applyFill="1" applyBorder="1"/>
    <xf numFmtId="164" fontId="12" fillId="0" borderId="6" xfId="1" applyFont="1" applyFill="1" applyBorder="1"/>
    <xf numFmtId="4" fontId="149" fillId="0" borderId="7" xfId="1" applyNumberFormat="1" applyFont="1" applyBorder="1"/>
    <xf numFmtId="4" fontId="149" fillId="0" borderId="12" xfId="1" applyNumberFormat="1" applyFont="1" applyBorder="1"/>
    <xf numFmtId="4" fontId="12" fillId="0" borderId="0" xfId="1" applyNumberFormat="1" applyFont="1" applyBorder="1"/>
    <xf numFmtId="4" fontId="12" fillId="0" borderId="12" xfId="1" applyNumberFormat="1" applyFont="1" applyBorder="1"/>
    <xf numFmtId="4" fontId="12" fillId="0" borderId="6" xfId="1" applyNumberFormat="1" applyFont="1" applyFill="1" applyBorder="1"/>
    <xf numFmtId="4" fontId="12" fillId="0" borderId="7" xfId="1" applyNumberFormat="1" applyFont="1" applyFill="1" applyBorder="1"/>
    <xf numFmtId="4" fontId="34" fillId="0" borderId="12" xfId="1" applyNumberFormat="1" applyFont="1" applyBorder="1"/>
    <xf numFmtId="4" fontId="34" fillId="0" borderId="13" xfId="1" applyNumberFormat="1" applyFont="1" applyBorder="1"/>
    <xf numFmtId="0" fontId="146" fillId="0" borderId="14" xfId="4" applyFont="1" applyBorder="1" applyAlignment="1">
      <alignment horizontal="left" indent="1" readingOrder="1"/>
    </xf>
    <xf numFmtId="164" fontId="141" fillId="0" borderId="0" xfId="1" applyFont="1" applyFill="1" applyBorder="1"/>
    <xf numFmtId="4" fontId="81" fillId="0" borderId="12" xfId="4" applyNumberFormat="1" applyFont="1" applyBorder="1" applyAlignment="1">
      <alignment horizontal="right"/>
    </xf>
    <xf numFmtId="4" fontId="81" fillId="0" borderId="13" xfId="4" applyNumberFormat="1" applyFont="1" applyBorder="1" applyAlignment="1">
      <alignment horizontal="right"/>
    </xf>
    <xf numFmtId="43" fontId="141" fillId="0" borderId="12" xfId="1" applyNumberFormat="1" applyFont="1" applyFill="1" applyBorder="1"/>
    <xf numFmtId="164" fontId="141" fillId="0" borderId="12" xfId="1" applyFont="1" applyFill="1" applyBorder="1"/>
    <xf numFmtId="164" fontId="34" fillId="0" borderId="0" xfId="1" applyFont="1" applyFill="1"/>
    <xf numFmtId="164" fontId="34" fillId="0" borderId="12" xfId="1" applyFont="1" applyFill="1" applyBorder="1"/>
    <xf numFmtId="164" fontId="149" fillId="0" borderId="13" xfId="1" applyFont="1" applyBorder="1"/>
    <xf numFmtId="4" fontId="149" fillId="0" borderId="0" xfId="1" applyNumberFormat="1" applyFont="1" applyFill="1" applyBorder="1"/>
    <xf numFmtId="4" fontId="60" fillId="0" borderId="0" xfId="1" applyNumberFormat="1" applyFont="1" applyBorder="1"/>
    <xf numFmtId="4" fontId="60" fillId="0" borderId="12" xfId="1" applyNumberFormat="1" applyFont="1" applyBorder="1"/>
    <xf numFmtId="4" fontId="60" fillId="0" borderId="13" xfId="1" applyNumberFormat="1" applyFont="1" applyFill="1" applyBorder="1"/>
    <xf numFmtId="4" fontId="26" fillId="0" borderId="12" xfId="1" applyNumberFormat="1" applyFont="1" applyBorder="1"/>
    <xf numFmtId="4" fontId="26" fillId="0" borderId="13" xfId="1" applyNumberFormat="1" applyFont="1" applyBorder="1"/>
    <xf numFmtId="0" fontId="146" fillId="0" borderId="14" xfId="4" applyFont="1" applyBorder="1" applyAlignment="1">
      <alignment horizontal="left" indent="2" readingOrder="1"/>
    </xf>
    <xf numFmtId="0" fontId="146" fillId="0" borderId="0" xfId="4" applyFont="1" applyAlignment="1">
      <alignment horizontal="left" indent="3"/>
    </xf>
    <xf numFmtId="4" fontId="146" fillId="0" borderId="12" xfId="4" applyNumberFormat="1" applyFont="1" applyBorder="1" applyAlignment="1">
      <alignment horizontal="right"/>
    </xf>
    <xf numFmtId="4" fontId="146" fillId="0" borderId="0" xfId="4" applyNumberFormat="1" applyFont="1" applyAlignment="1">
      <alignment horizontal="right"/>
    </xf>
    <xf numFmtId="4" fontId="146" fillId="0" borderId="13" xfId="4" applyNumberFormat="1" applyFont="1" applyBorder="1" applyAlignment="1">
      <alignment horizontal="right"/>
    </xf>
    <xf numFmtId="4" fontId="82" fillId="0" borderId="12" xfId="4" applyNumberFormat="1" applyFont="1" applyBorder="1" applyAlignment="1">
      <alignment horizontal="right"/>
    </xf>
    <xf numFmtId="0" fontId="82" fillId="0" borderId="12" xfId="4" applyFont="1" applyBorder="1"/>
    <xf numFmtId="0" fontId="26" fillId="0" borderId="12" xfId="4" applyFont="1" applyBorder="1"/>
    <xf numFmtId="0" fontId="146" fillId="0" borderId="0" xfId="4" applyFont="1" applyAlignment="1">
      <alignment horizontal="left" indent="4"/>
    </xf>
    <xf numFmtId="4" fontId="146" fillId="0" borderId="0" xfId="4" applyNumberFormat="1" applyFont="1"/>
    <xf numFmtId="164" fontId="146" fillId="0" borderId="12" xfId="1" applyFont="1" applyBorder="1"/>
    <xf numFmtId="164" fontId="146" fillId="0" borderId="0" xfId="1" applyFont="1" applyBorder="1"/>
    <xf numFmtId="164" fontId="26" fillId="0" borderId="12" xfId="1" applyFont="1" applyBorder="1"/>
    <xf numFmtId="4" fontId="26" fillId="0" borderId="0" xfId="4" applyNumberFormat="1" applyFont="1" applyAlignment="1">
      <alignment horizontal="right"/>
    </xf>
    <xf numFmtId="4" fontId="26" fillId="0" borderId="12" xfId="4" applyNumberFormat="1" applyFont="1" applyBorder="1" applyAlignment="1">
      <alignment horizontal="right"/>
    </xf>
    <xf numFmtId="164" fontId="71" fillId="0" borderId="13" xfId="1" applyFont="1" applyFill="1" applyBorder="1" applyAlignment="1">
      <alignment horizontal="right"/>
    </xf>
    <xf numFmtId="4" fontId="82" fillId="0" borderId="12" xfId="4" applyNumberFormat="1" applyFont="1" applyBorder="1"/>
    <xf numFmtId="164" fontId="63" fillId="0" borderId="13" xfId="1" applyFont="1" applyBorder="1"/>
    <xf numFmtId="0" fontId="81" fillId="0" borderId="0" xfId="4" applyFont="1" applyAlignment="1">
      <alignment horizontal="left" indent="4"/>
    </xf>
    <xf numFmtId="0" fontId="81" fillId="0" borderId="0" xfId="4" applyFont="1" applyAlignment="1">
      <alignment horizontal="left" indent="2"/>
    </xf>
    <xf numFmtId="4" fontId="60" fillId="0" borderId="13" xfId="1" applyNumberFormat="1" applyFont="1" applyBorder="1"/>
    <xf numFmtId="0" fontId="146" fillId="0" borderId="9" xfId="4" applyFont="1" applyBorder="1" applyAlignment="1">
      <alignment horizontal="left" indent="1" readingOrder="1"/>
    </xf>
    <xf numFmtId="0" fontId="81" fillId="0" borderId="1" xfId="4" applyFont="1" applyBorder="1" applyAlignment="1">
      <alignment horizontal="left" indent="6"/>
    </xf>
    <xf numFmtId="4" fontId="81" fillId="0" borderId="1" xfId="4" applyNumberFormat="1" applyFont="1" applyBorder="1"/>
    <xf numFmtId="4" fontId="81" fillId="0" borderId="11" xfId="4" applyNumberFormat="1" applyFont="1" applyBorder="1" applyAlignment="1">
      <alignment horizontal="right"/>
    </xf>
    <xf numFmtId="4" fontId="81" fillId="0" borderId="1" xfId="4" applyNumberFormat="1" applyFont="1" applyBorder="1" applyAlignment="1">
      <alignment horizontal="right"/>
    </xf>
    <xf numFmtId="4" fontId="81" fillId="0" borderId="10" xfId="4" applyNumberFormat="1" applyFont="1" applyBorder="1" applyAlignment="1">
      <alignment horizontal="right"/>
    </xf>
    <xf numFmtId="43" fontId="141" fillId="0" borderId="11" xfId="1" applyNumberFormat="1" applyFont="1" applyFill="1" applyBorder="1"/>
    <xf numFmtId="164" fontId="141" fillId="0" borderId="11" xfId="1" applyFont="1" applyFill="1" applyBorder="1"/>
    <xf numFmtId="0" fontId="34" fillId="0" borderId="1" xfId="4" applyFont="1" applyBorder="1"/>
    <xf numFmtId="164" fontId="34" fillId="0" borderId="11" xfId="1" applyFont="1" applyBorder="1"/>
    <xf numFmtId="164" fontId="141" fillId="0" borderId="1" xfId="1" applyFont="1" applyBorder="1"/>
    <xf numFmtId="164" fontId="34" fillId="0" borderId="1" xfId="1" applyFont="1" applyBorder="1"/>
    <xf numFmtId="4" fontId="12" fillId="0" borderId="1" xfId="1" applyNumberFormat="1" applyFont="1" applyBorder="1"/>
    <xf numFmtId="4" fontId="12" fillId="0" borderId="11" xfId="1" applyNumberFormat="1" applyFont="1" applyBorder="1"/>
    <xf numFmtId="4" fontId="60" fillId="0" borderId="1" xfId="1" applyNumberFormat="1" applyFont="1" applyBorder="1"/>
    <xf numFmtId="4" fontId="60" fillId="0" borderId="11" xfId="1" applyNumberFormat="1" applyFont="1" applyBorder="1"/>
    <xf numFmtId="4" fontId="60" fillId="0" borderId="10" xfId="1" applyNumberFormat="1" applyFont="1" applyBorder="1"/>
    <xf numFmtId="4" fontId="26" fillId="0" borderId="1" xfId="1" applyNumberFormat="1" applyFont="1" applyBorder="1"/>
    <xf numFmtId="4" fontId="26" fillId="0" borderId="11" xfId="1" applyNumberFormat="1" applyFont="1" applyBorder="1"/>
    <xf numFmtId="4" fontId="26" fillId="0" borderId="10" xfId="1" applyNumberFormat="1" applyFont="1" applyBorder="1"/>
    <xf numFmtId="0" fontId="159" fillId="0" borderId="0" xfId="4" applyFont="1" applyAlignment="1">
      <alignment horizontal="left" readingOrder="1"/>
    </xf>
    <xf numFmtId="0" fontId="81" fillId="0" borderId="0" xfId="4" applyFont="1" applyAlignment="1">
      <alignment horizontal="left" indent="6"/>
    </xf>
    <xf numFmtId="43" fontId="141" fillId="0" borderId="0" xfId="1" applyNumberFormat="1" applyFont="1" applyFill="1" applyBorder="1"/>
    <xf numFmtId="0" fontId="34" fillId="0" borderId="0" xfId="4" applyFont="1"/>
    <xf numFmtId="164" fontId="141" fillId="0" borderId="0" xfId="1" applyFont="1" applyBorder="1"/>
    <xf numFmtId="0" fontId="159" fillId="0" borderId="0" xfId="4" applyFont="1"/>
    <xf numFmtId="0" fontId="21" fillId="0" borderId="4" xfId="4" applyFont="1" applyBorder="1" applyAlignment="1">
      <alignment horizontal="right"/>
    </xf>
    <xf numFmtId="0" fontId="21" fillId="0" borderId="2" xfId="4" applyFont="1" applyBorder="1"/>
    <xf numFmtId="166" fontId="21" fillId="0" borderId="0" xfId="4" applyNumberFormat="1" applyFont="1"/>
    <xf numFmtId="166" fontId="21" fillId="0" borderId="0" xfId="4" applyNumberFormat="1" applyFont="1" applyAlignment="1">
      <alignment horizontal="right"/>
    </xf>
    <xf numFmtId="166" fontId="21" fillId="0" borderId="7" xfId="4" applyNumberFormat="1" applyFont="1" applyBorder="1"/>
    <xf numFmtId="166" fontId="21" fillId="0" borderId="7" xfId="4" applyNumberFormat="1" applyFont="1" applyBorder="1" applyAlignment="1">
      <alignment horizontal="right"/>
    </xf>
    <xf numFmtId="166" fontId="21" fillId="0" borderId="13" xfId="4" applyNumberFormat="1" applyFont="1" applyBorder="1"/>
    <xf numFmtId="166" fontId="21" fillId="0" borderId="12" xfId="4" applyNumberFormat="1" applyFont="1" applyBorder="1"/>
    <xf numFmtId="166" fontId="21" fillId="0" borderId="6" xfId="4" applyNumberFormat="1" applyFont="1" applyBorder="1"/>
    <xf numFmtId="0" fontId="54" fillId="0" borderId="0" xfId="4" applyFont="1"/>
    <xf numFmtId="0" fontId="21" fillId="0" borderId="14" xfId="4" applyFont="1" applyBorder="1" applyAlignment="1">
      <alignment horizontal="left" indent="1"/>
    </xf>
    <xf numFmtId="0" fontId="30" fillId="0" borderId="14" xfId="4" applyFont="1" applyBorder="1" applyAlignment="1">
      <alignment horizontal="left" indent="2"/>
    </xf>
    <xf numFmtId="166" fontId="30" fillId="0" borderId="0" xfId="4" applyNumberFormat="1" applyFont="1"/>
    <xf numFmtId="166" fontId="30" fillId="0" borderId="13" xfId="4" applyNumberFormat="1" applyFont="1" applyBorder="1"/>
    <xf numFmtId="166" fontId="30" fillId="0" borderId="12" xfId="4" applyNumberFormat="1" applyFont="1" applyBorder="1"/>
    <xf numFmtId="0" fontId="21" fillId="0" borderId="14" xfId="4" applyFont="1" applyBorder="1"/>
    <xf numFmtId="1" fontId="30" fillId="0" borderId="0" xfId="4" applyNumberFormat="1" applyFont="1"/>
    <xf numFmtId="0" fontId="30" fillId="0" borderId="14" xfId="5" applyFont="1" applyBorder="1" applyAlignment="1">
      <alignment horizontal="left" indent="2"/>
    </xf>
    <xf numFmtId="166" fontId="30" fillId="0" borderId="0" xfId="31" applyNumberFormat="1" applyFont="1" applyAlignment="1">
      <alignment horizontal="center"/>
    </xf>
    <xf numFmtId="166" fontId="30" fillId="0" borderId="0" xfId="31" applyNumberFormat="1" applyFont="1" applyAlignment="1">
      <alignment horizontal="right"/>
    </xf>
    <xf numFmtId="166" fontId="30" fillId="0" borderId="13" xfId="31" applyNumberFormat="1" applyFont="1" applyBorder="1" applyAlignment="1">
      <alignment horizontal="right"/>
    </xf>
    <xf numFmtId="166" fontId="30" fillId="0" borderId="12" xfId="31" applyNumberFormat="1" applyFont="1" applyBorder="1" applyAlignment="1">
      <alignment horizontal="right"/>
    </xf>
    <xf numFmtId="2" fontId="30" fillId="0" borderId="0" xfId="31" applyNumberFormat="1" applyFont="1" applyAlignment="1">
      <alignment horizontal="right"/>
    </xf>
    <xf numFmtId="2" fontId="30" fillId="0" borderId="13" xfId="31" applyNumberFormat="1" applyFont="1" applyBorder="1" applyAlignment="1">
      <alignment horizontal="right"/>
    </xf>
    <xf numFmtId="2" fontId="30" fillId="0" borderId="12" xfId="31" applyNumberFormat="1" applyFont="1" applyBorder="1" applyAlignment="1">
      <alignment horizontal="right"/>
    </xf>
    <xf numFmtId="0" fontId="21" fillId="0" borderId="36" xfId="4" applyFont="1" applyBorder="1"/>
    <xf numFmtId="166" fontId="30" fillId="0" borderId="37" xfId="4" applyNumberFormat="1" applyFont="1" applyBorder="1"/>
    <xf numFmtId="166" fontId="30" fillId="0" borderId="39" xfId="4" applyNumberFormat="1" applyFont="1" applyBorder="1"/>
    <xf numFmtId="166" fontId="30" fillId="0" borderId="38" xfId="4" applyNumberFormat="1" applyFont="1" applyBorder="1"/>
    <xf numFmtId="0" fontId="30" fillId="0" borderId="14" xfId="4" applyFont="1" applyBorder="1" applyAlignment="1">
      <alignment horizontal="left" indent="1"/>
    </xf>
    <xf numFmtId="166" fontId="30" fillId="0" borderId="12" xfId="4" applyNumberFormat="1" applyFont="1" applyBorder="1" applyAlignment="1">
      <alignment horizontal="right"/>
    </xf>
    <xf numFmtId="166" fontId="30" fillId="0" borderId="13" xfId="4" applyNumberFormat="1" applyFont="1" applyBorder="1" applyAlignment="1">
      <alignment horizontal="right"/>
    </xf>
    <xf numFmtId="166" fontId="13" fillId="0" borderId="0" xfId="4" applyNumberFormat="1" applyFont="1"/>
    <xf numFmtId="0" fontId="13" fillId="0" borderId="12" xfId="4" applyFont="1" applyBorder="1"/>
    <xf numFmtId="0" fontId="30" fillId="0" borderId="9" xfId="4" applyFont="1" applyBorder="1" applyAlignment="1">
      <alignment horizontal="left" indent="1"/>
    </xf>
    <xf numFmtId="2" fontId="30" fillId="0" borderId="1" xfId="4" applyNumberFormat="1" applyFont="1" applyBorder="1"/>
    <xf numFmtId="166" fontId="30" fillId="0" borderId="1" xfId="4" applyNumberFormat="1" applyFont="1" applyBorder="1"/>
    <xf numFmtId="0" fontId="30" fillId="0" borderId="10" xfId="4" applyFont="1" applyBorder="1"/>
    <xf numFmtId="0" fontId="30" fillId="0" borderId="11" xfId="4" applyFont="1" applyBorder="1"/>
    <xf numFmtId="0" fontId="161" fillId="0" borderId="7" xfId="4" applyFont="1" applyBorder="1" applyAlignment="1">
      <alignment horizontal="left"/>
    </xf>
    <xf numFmtId="0" fontId="30" fillId="0" borderId="0" xfId="4" applyFont="1" applyAlignment="1">
      <alignment horizontal="left"/>
    </xf>
    <xf numFmtId="0" fontId="117" fillId="0" borderId="0" xfId="32" applyFont="1" applyAlignment="1">
      <alignment vertical="center"/>
    </xf>
    <xf numFmtId="0" fontId="79" fillId="0" borderId="0" xfId="32"/>
    <xf numFmtId="0" fontId="79" fillId="0" borderId="0" xfId="32" applyAlignment="1">
      <alignment vertical="center"/>
    </xf>
    <xf numFmtId="0" fontId="79" fillId="5" borderId="37" xfId="32" applyFill="1" applyBorder="1"/>
    <xf numFmtId="0" fontId="79" fillId="5" borderId="33" xfId="32" applyFill="1" applyBorder="1" applyAlignment="1">
      <alignment horizontal="center" vertical="center" textRotation="90"/>
    </xf>
    <xf numFmtId="0" fontId="79" fillId="5" borderId="33" xfId="32" applyFill="1" applyBorder="1" applyAlignment="1">
      <alignment horizontal="center" vertical="center" textRotation="90" wrapText="1"/>
    </xf>
    <xf numFmtId="0" fontId="84" fillId="5" borderId="33" xfId="32" applyFont="1" applyFill="1" applyBorder="1" applyAlignment="1">
      <alignment horizontal="center" vertical="center" textRotation="90" wrapText="1"/>
    </xf>
    <xf numFmtId="0" fontId="79" fillId="5" borderId="45" xfId="32" applyFill="1" applyBorder="1" applyAlignment="1">
      <alignment horizontal="center" vertical="center" textRotation="90"/>
    </xf>
    <xf numFmtId="0" fontId="79" fillId="5" borderId="46" xfId="32" applyFill="1" applyBorder="1" applyAlignment="1">
      <alignment horizontal="center" vertical="center" textRotation="90"/>
    </xf>
    <xf numFmtId="0" fontId="84" fillId="0" borderId="57" xfId="32" applyFont="1" applyBorder="1"/>
    <xf numFmtId="171" fontId="60" fillId="0" borderId="37" xfId="33" applyNumberFormat="1" applyFont="1" applyFill="1" applyBorder="1"/>
    <xf numFmtId="171" fontId="79" fillId="0" borderId="37" xfId="32" applyNumberFormat="1" applyBorder="1"/>
    <xf numFmtId="171" fontId="84" fillId="0" borderId="37" xfId="32" applyNumberFormat="1" applyFont="1" applyBorder="1"/>
    <xf numFmtId="184" fontId="60" fillId="0" borderId="62" xfId="33" applyNumberFormat="1" applyFont="1" applyFill="1" applyBorder="1"/>
    <xf numFmtId="184" fontId="60" fillId="0" borderId="37" xfId="33" applyNumberFormat="1" applyFont="1" applyFill="1" applyBorder="1"/>
    <xf numFmtId="184" fontId="60" fillId="0" borderId="63" xfId="33" applyNumberFormat="1" applyFont="1" applyFill="1" applyBorder="1"/>
    <xf numFmtId="0" fontId="84" fillId="0" borderId="64" xfId="32" applyFont="1" applyBorder="1"/>
    <xf numFmtId="171" fontId="60" fillId="0" borderId="0" xfId="33" applyNumberFormat="1" applyFont="1" applyFill="1" applyBorder="1"/>
    <xf numFmtId="171" fontId="79" fillId="0" borderId="0" xfId="32" applyNumberFormat="1"/>
    <xf numFmtId="171" fontId="84" fillId="0" borderId="0" xfId="32" applyNumberFormat="1" applyFont="1"/>
    <xf numFmtId="184" fontId="60" fillId="0" borderId="43" xfId="33" applyNumberFormat="1" applyFont="1" applyFill="1" applyBorder="1"/>
    <xf numFmtId="184" fontId="60" fillId="0" borderId="0" xfId="33" applyNumberFormat="1" applyFont="1" applyFill="1" applyBorder="1"/>
    <xf numFmtId="184" fontId="60" fillId="0" borderId="44" xfId="33" applyNumberFormat="1" applyFont="1" applyFill="1" applyBorder="1"/>
    <xf numFmtId="171" fontId="60" fillId="0" borderId="43" xfId="33" applyNumberFormat="1" applyFont="1" applyFill="1" applyBorder="1"/>
    <xf numFmtId="171" fontId="84" fillId="0" borderId="44" xfId="32" applyNumberFormat="1" applyFont="1" applyBorder="1"/>
    <xf numFmtId="0" fontId="91" fillId="0" borderId="33" xfId="32" applyFont="1" applyBorder="1" applyAlignment="1">
      <alignment vertical="center"/>
    </xf>
    <xf numFmtId="0" fontId="84" fillId="0" borderId="33" xfId="32" applyFont="1" applyBorder="1" applyAlignment="1">
      <alignment vertical="center"/>
    </xf>
    <xf numFmtId="0" fontId="79" fillId="0" borderId="0" xfId="32" applyAlignment="1">
      <alignment vertical="top"/>
    </xf>
    <xf numFmtId="0" fontId="6" fillId="5" borderId="33" xfId="32" applyFont="1" applyFill="1" applyBorder="1" applyAlignment="1">
      <alignment horizontal="center" vertical="center" textRotation="90"/>
    </xf>
    <xf numFmtId="0" fontId="6" fillId="5" borderId="33" xfId="32" applyFont="1" applyFill="1" applyBorder="1" applyAlignment="1">
      <alignment horizontal="center" vertical="center" textRotation="90" wrapText="1"/>
    </xf>
    <xf numFmtId="0" fontId="7" fillId="5" borderId="33" xfId="32" applyFont="1" applyFill="1" applyBorder="1" applyAlignment="1">
      <alignment horizontal="center" vertical="center" textRotation="90" wrapText="1"/>
    </xf>
    <xf numFmtId="0" fontId="6" fillId="5" borderId="45" xfId="32" applyFont="1" applyFill="1" applyBorder="1" applyAlignment="1">
      <alignment horizontal="center" vertical="center" textRotation="90"/>
    </xf>
    <xf numFmtId="0" fontId="6" fillId="5" borderId="46" xfId="32" applyFont="1" applyFill="1" applyBorder="1" applyAlignment="1">
      <alignment horizontal="center" vertical="center" textRotation="90" wrapText="1"/>
    </xf>
    <xf numFmtId="171" fontId="6" fillId="0" borderId="0" xfId="33" applyNumberFormat="1" applyFont="1" applyFill="1" applyBorder="1"/>
    <xf numFmtId="171" fontId="6" fillId="0" borderId="0" xfId="32" applyNumberFormat="1" applyFont="1"/>
    <xf numFmtId="171" fontId="7" fillId="0" borderId="0" xfId="32" applyNumberFormat="1" applyFont="1"/>
    <xf numFmtId="184" fontId="6" fillId="0" borderId="43" xfId="33" applyNumberFormat="1" applyFont="1" applyFill="1" applyBorder="1"/>
    <xf numFmtId="184" fontId="6" fillId="0" borderId="0" xfId="33" applyNumberFormat="1" applyFont="1" applyFill="1" applyBorder="1"/>
    <xf numFmtId="166" fontId="79" fillId="0" borderId="44" xfId="32" applyNumberFormat="1" applyBorder="1"/>
    <xf numFmtId="171" fontId="7" fillId="0" borderId="44" xfId="32" applyNumberFormat="1" applyFont="1" applyBorder="1"/>
    <xf numFmtId="0" fontId="84" fillId="0" borderId="61" xfId="32" applyFont="1" applyBorder="1"/>
    <xf numFmtId="171" fontId="6" fillId="0" borderId="33" xfId="33" applyNumberFormat="1" applyFont="1" applyFill="1" applyBorder="1"/>
    <xf numFmtId="171" fontId="79" fillId="0" borderId="33" xfId="32" applyNumberFormat="1" applyBorder="1"/>
    <xf numFmtId="171" fontId="6" fillId="0" borderId="33" xfId="32" applyNumberFormat="1" applyFont="1" applyBorder="1"/>
    <xf numFmtId="171" fontId="7" fillId="0" borderId="33" xfId="32" applyNumberFormat="1" applyFont="1" applyBorder="1"/>
    <xf numFmtId="171" fontId="7" fillId="0" borderId="46" xfId="32" applyNumberFormat="1" applyFont="1" applyBorder="1"/>
    <xf numFmtId="184" fontId="6" fillId="0" borderId="33" xfId="33" applyNumberFormat="1" applyFont="1" applyFill="1" applyBorder="1"/>
    <xf numFmtId="166" fontId="79" fillId="0" borderId="46" xfId="32" applyNumberFormat="1" applyBorder="1"/>
    <xf numFmtId="0" fontId="84" fillId="0" borderId="44" xfId="32" applyFont="1" applyBorder="1"/>
    <xf numFmtId="166" fontId="79" fillId="0" borderId="0" xfId="32" applyNumberFormat="1"/>
    <xf numFmtId="0" fontId="170" fillId="0" borderId="0" xfId="0" applyFont="1" applyAlignment="1">
      <alignment vertical="center"/>
    </xf>
    <xf numFmtId="0" fontId="67" fillId="0" borderId="0" xfId="0" applyFont="1"/>
    <xf numFmtId="0" fontId="171" fillId="0" borderId="0" xfId="0" applyFont="1"/>
    <xf numFmtId="0" fontId="171" fillId="0" borderId="0" xfId="0" applyFont="1" applyAlignment="1">
      <alignment horizontal="center"/>
    </xf>
    <xf numFmtId="0" fontId="172" fillId="0" borderId="0" xfId="0" applyFont="1" applyAlignment="1">
      <alignment horizontal="center"/>
    </xf>
    <xf numFmtId="0" fontId="173" fillId="0" borderId="0" xfId="0" applyFont="1" applyAlignment="1">
      <alignment horizontal="right" vertical="top"/>
    </xf>
    <xf numFmtId="0" fontId="173" fillId="0" borderId="0" xfId="0" applyFont="1" applyAlignment="1">
      <alignment horizontal="center" vertical="top"/>
    </xf>
    <xf numFmtId="0" fontId="67" fillId="5" borderId="32" xfId="0" applyFont="1" applyFill="1" applyBorder="1" applyAlignment="1">
      <alignment horizontal="right"/>
    </xf>
    <xf numFmtId="0" fontId="67" fillId="5" borderId="4" xfId="0" applyFont="1" applyFill="1" applyBorder="1" applyAlignment="1">
      <alignment horizontal="right" vertical="center"/>
    </xf>
    <xf numFmtId="0" fontId="67" fillId="5" borderId="4" xfId="0" applyFont="1" applyFill="1" applyBorder="1" applyAlignment="1">
      <alignment vertical="center"/>
    </xf>
    <xf numFmtId="0" fontId="67" fillId="5" borderId="4" xfId="0" applyFont="1" applyFill="1" applyBorder="1" applyAlignment="1">
      <alignment vertical="center" wrapText="1"/>
    </xf>
    <xf numFmtId="1" fontId="67" fillId="5" borderId="4" xfId="0" applyNumberFormat="1" applyFont="1" applyFill="1" applyBorder="1" applyAlignment="1">
      <alignment vertical="center" wrapText="1"/>
    </xf>
    <xf numFmtId="0" fontId="67" fillId="5" borderId="5" xfId="0" applyFont="1" applyFill="1" applyBorder="1" applyAlignment="1">
      <alignment vertical="center" wrapText="1"/>
    </xf>
    <xf numFmtId="0" fontId="171" fillId="0" borderId="0" xfId="0" applyFont="1" applyAlignment="1">
      <alignment horizontal="right"/>
    </xf>
    <xf numFmtId="0" fontId="171" fillId="0" borderId="12" xfId="0" applyFont="1" applyBorder="1" applyAlignment="1">
      <alignment horizontal="right"/>
    </xf>
    <xf numFmtId="0" fontId="67" fillId="0" borderId="14" xfId="0" applyFont="1" applyBorder="1"/>
    <xf numFmtId="165" fontId="67" fillId="0" borderId="0" xfId="0" applyNumberFormat="1" applyFont="1" applyAlignment="1">
      <alignment horizontal="right"/>
    </xf>
    <xf numFmtId="165" fontId="67" fillId="0" borderId="0" xfId="0" applyNumberFormat="1" applyFont="1"/>
    <xf numFmtId="165" fontId="67" fillId="0" borderId="12" xfId="0" applyNumberFormat="1" applyFont="1" applyBorder="1"/>
    <xf numFmtId="0" fontId="171" fillId="0" borderId="12" xfId="0" applyFont="1" applyBorder="1"/>
    <xf numFmtId="0" fontId="174" fillId="0" borderId="14" xfId="0" applyFont="1" applyBorder="1" applyAlignment="1">
      <alignment horizontal="left" indent="1"/>
    </xf>
    <xf numFmtId="165" fontId="174" fillId="0" borderId="0" xfId="0" applyNumberFormat="1" applyFont="1" applyAlignment="1">
      <alignment horizontal="right"/>
    </xf>
    <xf numFmtId="165" fontId="174" fillId="0" borderId="0" xfId="0" applyNumberFormat="1" applyFont="1"/>
    <xf numFmtId="165" fontId="174" fillId="0" borderId="12" xfId="0" applyNumberFormat="1" applyFont="1" applyBorder="1"/>
    <xf numFmtId="0" fontId="175" fillId="0" borderId="14" xfId="0" applyFont="1" applyBorder="1" applyAlignment="1">
      <alignment horizontal="left" indent="1"/>
    </xf>
    <xf numFmtId="165" fontId="175" fillId="0" borderId="0" xfId="0" applyNumberFormat="1" applyFont="1"/>
    <xf numFmtId="165" fontId="175" fillId="0" borderId="12" xfId="0" applyNumberFormat="1" applyFont="1" applyBorder="1"/>
    <xf numFmtId="3" fontId="174" fillId="0" borderId="0" xfId="0" applyNumberFormat="1" applyFont="1" applyAlignment="1">
      <alignment horizontal="right"/>
    </xf>
    <xf numFmtId="43" fontId="171" fillId="0" borderId="0" xfId="0" applyNumberFormat="1" applyFont="1"/>
    <xf numFmtId="165" fontId="176" fillId="0" borderId="0" xfId="0" applyNumberFormat="1" applyFont="1" applyAlignment="1">
      <alignment horizontal="right"/>
    </xf>
    <xf numFmtId="165" fontId="176" fillId="0" borderId="0" xfId="0" applyNumberFormat="1" applyFont="1"/>
    <xf numFmtId="0" fontId="177" fillId="0" borderId="0" xfId="0" applyFont="1"/>
    <xf numFmtId="0" fontId="177" fillId="0" borderId="12" xfId="0" applyFont="1" applyBorder="1"/>
    <xf numFmtId="0" fontId="67" fillId="0" borderId="9" xfId="0" applyFont="1" applyBorder="1"/>
    <xf numFmtId="165" fontId="67" fillId="0" borderId="1" xfId="0" applyNumberFormat="1" applyFont="1" applyBorder="1" applyAlignment="1">
      <alignment horizontal="right"/>
    </xf>
    <xf numFmtId="165" fontId="67" fillId="0" borderId="1" xfId="0" applyNumberFormat="1" applyFont="1" applyBorder="1"/>
    <xf numFmtId="165" fontId="67" fillId="0" borderId="11" xfId="0" applyNumberFormat="1" applyFont="1" applyBorder="1"/>
    <xf numFmtId="0" fontId="175" fillId="0" borderId="0" xfId="0" applyFont="1"/>
    <xf numFmtId="166" fontId="171" fillId="0" borderId="0" xfId="0" applyNumberFormat="1" applyFont="1"/>
    <xf numFmtId="165" fontId="171" fillId="0" borderId="0" xfId="0" applyNumberFormat="1" applyFont="1"/>
    <xf numFmtId="0" fontId="139" fillId="5" borderId="32" xfId="0" applyFont="1" applyFill="1" applyBorder="1" applyAlignment="1">
      <alignment horizontal="right"/>
    </xf>
    <xf numFmtId="0" fontId="139" fillId="5" borderId="4" xfId="0" applyFont="1" applyFill="1" applyBorder="1" applyAlignment="1">
      <alignment vertical="center"/>
    </xf>
    <xf numFmtId="0" fontId="139" fillId="5" borderId="4" xfId="0" applyFont="1" applyFill="1" applyBorder="1" applyAlignment="1">
      <alignment vertical="center" wrapText="1"/>
    </xf>
    <xf numFmtId="0" fontId="139" fillId="0" borderId="14" xfId="0" applyFont="1" applyBorder="1"/>
    <xf numFmtId="165" fontId="139" fillId="0" borderId="12" xfId="0" applyNumberFormat="1" applyFont="1" applyBorder="1"/>
    <xf numFmtId="0" fontId="178" fillId="0" borderId="14" xfId="0" applyFont="1" applyBorder="1" applyAlignment="1">
      <alignment horizontal="left" indent="1"/>
    </xf>
    <xf numFmtId="165" fontId="178" fillId="0" borderId="12" xfId="0" applyNumberFormat="1" applyFont="1" applyBorder="1"/>
    <xf numFmtId="0" fontId="179" fillId="0" borderId="14" xfId="0" applyFont="1" applyBorder="1" applyAlignment="1">
      <alignment horizontal="left" indent="1"/>
    </xf>
    <xf numFmtId="165" fontId="179" fillId="0" borderId="12" xfId="0" applyNumberFormat="1" applyFont="1" applyBorder="1"/>
    <xf numFmtId="0" fontId="139" fillId="0" borderId="9" xfId="0" applyFont="1" applyBorder="1"/>
    <xf numFmtId="165" fontId="139" fillId="0" borderId="1" xfId="0" applyNumberFormat="1" applyFont="1" applyBorder="1" applyAlignment="1">
      <alignment horizontal="right"/>
    </xf>
    <xf numFmtId="165" fontId="139" fillId="0" borderId="1" xfId="0" applyNumberFormat="1" applyFont="1" applyBorder="1"/>
    <xf numFmtId="165" fontId="139" fillId="0" borderId="11" xfId="0" applyNumberFormat="1" applyFont="1" applyBorder="1"/>
    <xf numFmtId="166" fontId="171" fillId="0" borderId="0" xfId="0" applyNumberFormat="1" applyFont="1" applyAlignment="1">
      <alignment horizontal="center"/>
    </xf>
    <xf numFmtId="0" fontId="181" fillId="0" borderId="0" xfId="0" applyFont="1" applyAlignment="1">
      <alignment vertical="center"/>
    </xf>
    <xf numFmtId="168" fontId="171" fillId="0" borderId="0" xfId="1" applyNumberFormat="1" applyFont="1" applyBorder="1"/>
    <xf numFmtId="0" fontId="182" fillId="5" borderId="32" xfId="0" applyFont="1" applyFill="1" applyBorder="1" applyAlignment="1">
      <alignment horizontal="right"/>
    </xf>
    <xf numFmtId="0" fontId="182" fillId="5" borderId="4" xfId="0" applyFont="1" applyFill="1" applyBorder="1" applyAlignment="1">
      <alignment horizontal="right"/>
    </xf>
    <xf numFmtId="0" fontId="182" fillId="5" borderId="5" xfId="0" applyFont="1" applyFill="1" applyBorder="1" applyAlignment="1">
      <alignment horizontal="right"/>
    </xf>
    <xf numFmtId="0" fontId="182" fillId="0" borderId="14" xfId="0" applyFont="1" applyBorder="1"/>
    <xf numFmtId="165" fontId="182" fillId="0" borderId="0" xfId="0" applyNumberFormat="1" applyFont="1"/>
    <xf numFmtId="4" fontId="182" fillId="0" borderId="0" xfId="0" applyNumberFormat="1" applyFont="1"/>
    <xf numFmtId="4" fontId="182" fillId="0" borderId="12" xfId="0" applyNumberFormat="1" applyFont="1" applyBorder="1"/>
    <xf numFmtId="0" fontId="183" fillId="0" borderId="14" xfId="0" applyFont="1" applyBorder="1" applyAlignment="1">
      <alignment horizontal="left" indent="1"/>
    </xf>
    <xf numFmtId="165" fontId="183" fillId="0" borderId="0" xfId="0" applyNumberFormat="1" applyFont="1"/>
    <xf numFmtId="4" fontId="183" fillId="0" borderId="0" xfId="0" applyNumberFormat="1" applyFont="1"/>
    <xf numFmtId="4" fontId="183" fillId="0" borderId="12" xfId="0" applyNumberFormat="1" applyFont="1" applyBorder="1"/>
    <xf numFmtId="0" fontId="184" fillId="0" borderId="14" xfId="0" applyFont="1" applyBorder="1" applyAlignment="1">
      <alignment horizontal="left" indent="1"/>
    </xf>
    <xf numFmtId="165" fontId="184" fillId="0" borderId="0" xfId="0" applyNumberFormat="1" applyFont="1"/>
    <xf numFmtId="4" fontId="184" fillId="0" borderId="0" xfId="0" applyNumberFormat="1" applyFont="1"/>
    <xf numFmtId="4" fontId="184" fillId="0" borderId="12" xfId="0" applyNumberFormat="1" applyFont="1" applyBorder="1"/>
    <xf numFmtId="165" fontId="183" fillId="0" borderId="0" xfId="0" applyNumberFormat="1" applyFont="1" applyAlignment="1">
      <alignment horizontal="right"/>
    </xf>
    <xf numFmtId="0" fontId="184" fillId="0" borderId="9" xfId="0" applyFont="1" applyBorder="1" applyAlignment="1">
      <alignment horizontal="left" indent="1"/>
    </xf>
    <xf numFmtId="165" fontId="184" fillId="0" borderId="1" xfId="0" applyNumberFormat="1" applyFont="1" applyBorder="1"/>
    <xf numFmtId="4" fontId="184" fillId="0" borderId="1" xfId="0" applyNumberFormat="1" applyFont="1" applyBorder="1"/>
    <xf numFmtId="4" fontId="184" fillId="0" borderId="11" xfId="0" applyNumberFormat="1" applyFont="1" applyBorder="1"/>
    <xf numFmtId="0" fontId="67" fillId="6" borderId="0" xfId="0" applyFont="1" applyFill="1" applyAlignment="1">
      <alignment horizontal="right"/>
    </xf>
    <xf numFmtId="0" fontId="174" fillId="0" borderId="0" xfId="0" applyFont="1"/>
    <xf numFmtId="166" fontId="171" fillId="6" borderId="0" xfId="0" applyNumberFormat="1" applyFont="1" applyFill="1"/>
    <xf numFmtId="0" fontId="138" fillId="0" borderId="0" xfId="34" applyFont="1" applyAlignment="1">
      <alignment horizontal="left" vertical="center"/>
    </xf>
    <xf numFmtId="0" fontId="108" fillId="0" borderId="0" xfId="34" applyFont="1"/>
    <xf numFmtId="0" fontId="108" fillId="5" borderId="32" xfId="34" applyFont="1" applyFill="1" applyBorder="1" applyAlignment="1">
      <alignment horizontal="center" vertical="center" textRotation="90" wrapText="1"/>
    </xf>
    <xf numFmtId="0" fontId="108" fillId="5" borderId="4" xfId="34" applyFont="1" applyFill="1" applyBorder="1" applyAlignment="1">
      <alignment horizontal="center" vertical="center" textRotation="90" wrapText="1"/>
    </xf>
    <xf numFmtId="0" fontId="110" fillId="5" borderId="4" xfId="34" applyFont="1" applyFill="1" applyBorder="1" applyAlignment="1">
      <alignment horizontal="center" vertical="center" textRotation="90" wrapText="1"/>
    </xf>
    <xf numFmtId="0" fontId="108" fillId="5" borderId="4" xfId="35" applyFont="1" applyFill="1" applyBorder="1" applyAlignment="1">
      <alignment horizontal="center" vertical="center" textRotation="90" wrapText="1"/>
    </xf>
    <xf numFmtId="0" fontId="110" fillId="5" borderId="4" xfId="35" applyFont="1" applyFill="1" applyBorder="1" applyAlignment="1">
      <alignment horizontal="center" vertical="center" textRotation="90" wrapText="1"/>
    </xf>
    <xf numFmtId="0" fontId="110" fillId="5" borderId="5" xfId="35" applyFont="1" applyFill="1" applyBorder="1" applyAlignment="1">
      <alignment horizontal="center" vertical="center" textRotation="90" wrapText="1"/>
    </xf>
    <xf numFmtId="1" fontId="108" fillId="0" borderId="66" xfId="34" applyNumberFormat="1" applyFont="1" applyBorder="1" applyAlignment="1">
      <alignment horizontal="center" wrapText="1"/>
    </xf>
    <xf numFmtId="1" fontId="108" fillId="0" borderId="52" xfId="34" applyNumberFormat="1" applyFont="1" applyBorder="1" applyAlignment="1">
      <alignment horizontal="right" wrapText="1"/>
    </xf>
    <xf numFmtId="1" fontId="110" fillId="0" borderId="52" xfId="34" applyNumberFormat="1" applyFont="1" applyBorder="1" applyAlignment="1">
      <alignment horizontal="right" wrapText="1"/>
    </xf>
    <xf numFmtId="1" fontId="110" fillId="0" borderId="52" xfId="34" applyNumberFormat="1" applyFont="1" applyBorder="1" applyAlignment="1">
      <alignment horizontal="right"/>
    </xf>
    <xf numFmtId="1" fontId="110" fillId="0" borderId="53" xfId="34" applyNumberFormat="1" applyFont="1" applyBorder="1" applyAlignment="1">
      <alignment horizontal="right"/>
    </xf>
    <xf numFmtId="1" fontId="110" fillId="0" borderId="14" xfId="34" applyNumberFormat="1" applyFont="1" applyBorder="1" applyAlignment="1">
      <alignment horizontal="center"/>
    </xf>
    <xf numFmtId="165" fontId="108" fillId="0" borderId="0" xfId="36" quotePrefix="1" applyNumberFormat="1" applyFont="1" applyFill="1" applyBorder="1" applyAlignment="1">
      <alignment horizontal="right"/>
    </xf>
    <xf numFmtId="165" fontId="110" fillId="0" borderId="0" xfId="36" quotePrefix="1" applyNumberFormat="1" applyFont="1" applyFill="1" applyBorder="1" applyAlignment="1">
      <alignment horizontal="right"/>
    </xf>
    <xf numFmtId="165" fontId="108" fillId="0" borderId="0" xfId="36" applyNumberFormat="1" applyFont="1" applyFill="1" applyBorder="1" applyAlignment="1">
      <alignment horizontal="right"/>
    </xf>
    <xf numFmtId="165" fontId="108" fillId="0" borderId="0" xfId="34" applyNumberFormat="1" applyFont="1" applyAlignment="1">
      <alignment horizontal="right"/>
    </xf>
    <xf numFmtId="165" fontId="110" fillId="0" borderId="0" xfId="36" applyNumberFormat="1" applyFont="1" applyFill="1" applyBorder="1" applyAlignment="1">
      <alignment horizontal="right"/>
    </xf>
    <xf numFmtId="165" fontId="110" fillId="0" borderId="12" xfId="36" applyNumberFormat="1" applyFont="1" applyFill="1" applyBorder="1" applyAlignment="1">
      <alignment horizontal="right"/>
    </xf>
    <xf numFmtId="1" fontId="110" fillId="0" borderId="9" xfId="34" applyNumberFormat="1" applyFont="1" applyBorder="1" applyAlignment="1">
      <alignment horizontal="center"/>
    </xf>
    <xf numFmtId="165" fontId="108" fillId="0" borderId="1" xfId="36" quotePrefix="1" applyNumberFormat="1" applyFont="1" applyFill="1" applyBorder="1" applyAlignment="1">
      <alignment horizontal="right"/>
    </xf>
    <xf numFmtId="165" fontId="108" fillId="0" borderId="1" xfId="34" applyNumberFormat="1" applyFont="1" applyBorder="1" applyAlignment="1">
      <alignment horizontal="right"/>
    </xf>
    <xf numFmtId="165" fontId="110" fillId="0" borderId="1" xfId="36" quotePrefix="1" applyNumberFormat="1" applyFont="1" applyFill="1" applyBorder="1" applyAlignment="1">
      <alignment horizontal="right"/>
    </xf>
    <xf numFmtId="165" fontId="110" fillId="0" borderId="11" xfId="36" applyNumberFormat="1" applyFont="1" applyFill="1" applyBorder="1" applyAlignment="1">
      <alignment horizontal="right"/>
    </xf>
    <xf numFmtId="1" fontId="102" fillId="0" borderId="4" xfId="34" applyNumberFormat="1" applyFont="1" applyBorder="1" applyAlignment="1">
      <alignment horizontal="left"/>
    </xf>
    <xf numFmtId="0" fontId="108" fillId="0" borderId="4" xfId="34" applyFont="1" applyBorder="1"/>
    <xf numFmtId="185" fontId="108" fillId="0" borderId="4" xfId="36" quotePrefix="1" applyNumberFormat="1" applyFont="1" applyFill="1" applyBorder="1"/>
    <xf numFmtId="0" fontId="110" fillId="0" borderId="4" xfId="34" applyFont="1" applyBorder="1"/>
    <xf numFmtId="1" fontId="110" fillId="0" borderId="2" xfId="34" applyNumberFormat="1" applyFont="1" applyBorder="1" applyAlignment="1">
      <alignment horizontal="center"/>
    </xf>
    <xf numFmtId="165" fontId="108" fillId="0" borderId="7" xfId="36" quotePrefix="1" applyNumberFormat="1" applyFont="1" applyFill="1" applyBorder="1" applyAlignment="1">
      <alignment horizontal="right"/>
    </xf>
    <xf numFmtId="165" fontId="110" fillId="0" borderId="7" xfId="36" quotePrefix="1" applyNumberFormat="1" applyFont="1" applyFill="1" applyBorder="1" applyAlignment="1">
      <alignment horizontal="right"/>
    </xf>
    <xf numFmtId="165" fontId="110" fillId="0" borderId="8" xfId="36" quotePrefix="1" applyNumberFormat="1" applyFont="1" applyFill="1" applyBorder="1" applyAlignment="1">
      <alignment horizontal="right"/>
    </xf>
    <xf numFmtId="165" fontId="110" fillId="0" borderId="12" xfId="36" quotePrefix="1" applyNumberFormat="1" applyFont="1" applyFill="1" applyBorder="1" applyAlignment="1">
      <alignment horizontal="right"/>
    </xf>
    <xf numFmtId="165" fontId="110" fillId="0" borderId="11" xfId="36" quotePrefix="1" applyNumberFormat="1" applyFont="1" applyFill="1" applyBorder="1" applyAlignment="1">
      <alignment horizontal="right"/>
    </xf>
    <xf numFmtId="1" fontId="108" fillId="0" borderId="0" xfId="34" applyNumberFormat="1" applyFont="1" applyAlignment="1">
      <alignment horizontal="center"/>
    </xf>
    <xf numFmtId="185" fontId="108" fillId="0" borderId="0" xfId="36" quotePrefix="1" applyNumberFormat="1" applyFont="1" applyFill="1" applyBorder="1" applyAlignment="1">
      <alignment horizontal="center"/>
    </xf>
    <xf numFmtId="185" fontId="110" fillId="0" borderId="0" xfId="36" quotePrefix="1" applyNumberFormat="1" applyFont="1" applyFill="1" applyBorder="1" applyAlignment="1">
      <alignment horizontal="center"/>
    </xf>
    <xf numFmtId="0" fontId="136" fillId="0" borderId="0" xfId="34" applyFont="1"/>
    <xf numFmtId="185" fontId="108" fillId="0" borderId="0" xfId="36" quotePrefix="1" applyNumberFormat="1" applyFont="1" applyFill="1" applyBorder="1"/>
    <xf numFmtId="0" fontId="110" fillId="0" borderId="0" xfId="34" applyFont="1"/>
    <xf numFmtId="0" fontId="120" fillId="0" borderId="0" xfId="34" applyFont="1"/>
    <xf numFmtId="0" fontId="150" fillId="0" borderId="0" xfId="34" applyFont="1"/>
    <xf numFmtId="0" fontId="110" fillId="5" borderId="32" xfId="34" applyFont="1" applyFill="1" applyBorder="1" applyAlignment="1">
      <alignment horizontal="center" vertical="center" textRotation="90" wrapText="1"/>
    </xf>
    <xf numFmtId="1" fontId="110" fillId="0" borderId="66" xfId="34" applyNumberFormat="1" applyFont="1" applyBorder="1" applyAlignment="1">
      <alignment horizontal="center" vertical="center" wrapText="1"/>
    </xf>
    <xf numFmtId="1" fontId="108" fillId="0" borderId="52" xfId="34" applyNumberFormat="1" applyFont="1" applyBorder="1" applyAlignment="1">
      <alignment horizontal="right" vertical="center" wrapText="1"/>
    </xf>
    <xf numFmtId="1" fontId="110" fillId="0" borderId="52" xfId="34" applyNumberFormat="1" applyFont="1" applyBorder="1" applyAlignment="1">
      <alignment horizontal="right" vertical="center" wrapText="1"/>
    </xf>
    <xf numFmtId="1" fontId="110" fillId="0" borderId="53" xfId="34" applyNumberFormat="1" applyFont="1" applyBorder="1" applyAlignment="1">
      <alignment horizontal="right" vertical="center"/>
    </xf>
    <xf numFmtId="165" fontId="108" fillId="0" borderId="0" xfId="37" quotePrefix="1" applyNumberFormat="1" applyFont="1" applyFill="1" applyBorder="1" applyAlignment="1">
      <alignment horizontal="right"/>
    </xf>
    <xf numFmtId="165" fontId="108" fillId="0" borderId="0" xfId="38" applyNumberFormat="1" applyFont="1"/>
    <xf numFmtId="165" fontId="110" fillId="0" borderId="0" xfId="37" quotePrefix="1" applyNumberFormat="1" applyFont="1" applyFill="1" applyBorder="1" applyAlignment="1">
      <alignment horizontal="right"/>
    </xf>
    <xf numFmtId="165" fontId="108" fillId="0" borderId="0" xfId="37" applyNumberFormat="1" applyFont="1" applyFill="1" applyBorder="1" applyAlignment="1">
      <alignment horizontal="right"/>
    </xf>
    <xf numFmtId="165" fontId="110" fillId="0" borderId="12" xfId="37" quotePrefix="1" applyNumberFormat="1" applyFont="1" applyFill="1" applyBorder="1" applyAlignment="1">
      <alignment horizontal="right"/>
    </xf>
    <xf numFmtId="165" fontId="108" fillId="0" borderId="7" xfId="37" quotePrefix="1" applyNumberFormat="1" applyFont="1" applyFill="1" applyBorder="1" applyAlignment="1">
      <alignment horizontal="right"/>
    </xf>
    <xf numFmtId="165" fontId="108" fillId="0" borderId="7" xfId="38" applyNumberFormat="1" applyFont="1" applyBorder="1"/>
    <xf numFmtId="165" fontId="110" fillId="0" borderId="7" xfId="37" quotePrefix="1" applyNumberFormat="1" applyFont="1" applyFill="1" applyBorder="1" applyAlignment="1">
      <alignment horizontal="right"/>
    </xf>
    <xf numFmtId="165" fontId="108" fillId="0" borderId="7" xfId="37" applyNumberFormat="1" applyFont="1" applyFill="1" applyBorder="1" applyAlignment="1">
      <alignment horizontal="right"/>
    </xf>
    <xf numFmtId="165" fontId="110" fillId="0" borderId="8" xfId="37" quotePrefix="1" applyNumberFormat="1" applyFont="1" applyFill="1" applyBorder="1" applyAlignment="1">
      <alignment horizontal="right"/>
    </xf>
    <xf numFmtId="165" fontId="108" fillId="0" borderId="0" xfId="37" applyNumberFormat="1" applyFont="1" applyFill="1" applyBorder="1"/>
    <xf numFmtId="0" fontId="26" fillId="0" borderId="0" xfId="34" applyFont="1"/>
    <xf numFmtId="165" fontId="108" fillId="0" borderId="1" xfId="37" quotePrefix="1" applyNumberFormat="1" applyFont="1" applyFill="1" applyBorder="1" applyAlignment="1">
      <alignment horizontal="right"/>
    </xf>
    <xf numFmtId="165" fontId="110" fillId="0" borderId="11" xfId="37" quotePrefix="1" applyNumberFormat="1" applyFont="1" applyFill="1" applyBorder="1" applyAlignment="1">
      <alignment horizontal="right"/>
    </xf>
    <xf numFmtId="1" fontId="102" fillId="0" borderId="0" xfId="34" applyNumberFormat="1" applyFont="1" applyAlignment="1">
      <alignment horizontal="left"/>
    </xf>
    <xf numFmtId="1" fontId="110" fillId="0" borderId="32" xfId="34" applyNumberFormat="1" applyFont="1" applyBorder="1" applyAlignment="1">
      <alignment horizontal="center"/>
    </xf>
    <xf numFmtId="165" fontId="108" fillId="0" borderId="4" xfId="36" quotePrefix="1" applyNumberFormat="1" applyFont="1" applyFill="1" applyBorder="1" applyAlignment="1">
      <alignment horizontal="right"/>
    </xf>
    <xf numFmtId="165" fontId="110" fillId="0" borderId="4" xfId="36" quotePrefix="1" applyNumberFormat="1" applyFont="1" applyFill="1" applyBorder="1" applyAlignment="1">
      <alignment horizontal="right"/>
    </xf>
    <xf numFmtId="165" fontId="110" fillId="0" borderId="5" xfId="36" quotePrefix="1" applyNumberFormat="1" applyFont="1" applyFill="1" applyBorder="1" applyAlignment="1">
      <alignment horizontal="right"/>
    </xf>
    <xf numFmtId="0" fontId="66" fillId="0" borderId="0" xfId="34" applyFont="1"/>
    <xf numFmtId="0" fontId="32" fillId="0" borderId="0" xfId="34" applyFont="1"/>
    <xf numFmtId="0" fontId="34" fillId="5" borderId="3" xfId="0" applyFont="1" applyFill="1" applyBorder="1" applyAlignment="1">
      <alignment horizontal="center"/>
    </xf>
    <xf numFmtId="174" fontId="26" fillId="0" borderId="13" xfId="1" applyNumberFormat="1" applyFont="1" applyBorder="1"/>
    <xf numFmtId="0" fontId="26" fillId="0" borderId="12" xfId="0" applyFont="1" applyBorder="1" applyAlignment="1">
      <alignment horizontal="right"/>
    </xf>
    <xf numFmtId="3" fontId="26" fillId="0" borderId="12" xfId="0" applyNumberFormat="1" applyFont="1" applyBorder="1" applyAlignment="1">
      <alignment horizontal="right"/>
    </xf>
    <xf numFmtId="174" fontId="26" fillId="0" borderId="10" xfId="1" applyNumberFormat="1" applyFont="1" applyBorder="1"/>
    <xf numFmtId="3" fontId="26" fillId="0" borderId="11" xfId="0" applyNumberFormat="1" applyFont="1" applyBorder="1" applyAlignment="1">
      <alignment horizontal="right"/>
    </xf>
    <xf numFmtId="0" fontId="81" fillId="5" borderId="3" xfId="0" applyFont="1" applyFill="1" applyBorder="1" applyAlignment="1">
      <alignment horizontal="right"/>
    </xf>
    <xf numFmtId="0" fontId="81" fillId="5" borderId="5" xfId="0" applyFont="1" applyFill="1" applyBorder="1" applyAlignment="1">
      <alignment horizontal="right"/>
    </xf>
    <xf numFmtId="4" fontId="146" fillId="0" borderId="13" xfId="0" applyNumberFormat="1" applyFont="1" applyBorder="1"/>
    <xf numFmtId="4" fontId="146" fillId="0" borderId="0" xfId="0" applyNumberFormat="1" applyFont="1"/>
    <xf numFmtId="4" fontId="146" fillId="0" borderId="0" xfId="0" applyNumberFormat="1" applyFont="1" applyAlignment="1">
      <alignment horizontal="right"/>
    </xf>
    <xf numFmtId="4" fontId="34" fillId="0" borderId="12" xfId="0" applyNumberFormat="1" applyFont="1" applyBorder="1" applyAlignment="1">
      <alignment horizontal="right"/>
    </xf>
    <xf numFmtId="0" fontId="34" fillId="5" borderId="11" xfId="0" applyFont="1" applyFill="1" applyBorder="1" applyAlignment="1">
      <alignment horizontal="right"/>
    </xf>
    <xf numFmtId="3" fontId="26" fillId="0" borderId="13" xfId="0" applyNumberFormat="1" applyFont="1" applyBorder="1" applyAlignment="1">
      <alignment horizontal="right"/>
    </xf>
    <xf numFmtId="3" fontId="34" fillId="0" borderId="12" xfId="0" applyNumberFormat="1" applyFont="1" applyBorder="1" applyAlignment="1">
      <alignment horizontal="right"/>
    </xf>
    <xf numFmtId="3" fontId="26" fillId="0" borderId="10" xfId="0" applyNumberFormat="1" applyFont="1" applyBorder="1" applyAlignment="1">
      <alignment horizontal="right"/>
    </xf>
    <xf numFmtId="3" fontId="34" fillId="0" borderId="11" xfId="0" applyNumberFormat="1" applyFont="1" applyBorder="1" applyAlignment="1">
      <alignment horizontal="right"/>
    </xf>
    <xf numFmtId="0" fontId="81" fillId="5" borderId="10" xfId="0" applyFont="1" applyFill="1" applyBorder="1" applyAlignment="1">
      <alignment horizontal="right"/>
    </xf>
    <xf numFmtId="0" fontId="81" fillId="5" borderId="11" xfId="0" applyFont="1" applyFill="1" applyBorder="1" applyAlignment="1">
      <alignment horizontal="right"/>
    </xf>
    <xf numFmtId="164" fontId="81" fillId="0" borderId="12" xfId="0" applyNumberFormat="1" applyFont="1" applyBorder="1"/>
    <xf numFmtId="164" fontId="81" fillId="0" borderId="11" xfId="0" applyNumberFormat="1" applyFont="1" applyBorder="1"/>
    <xf numFmtId="2" fontId="34" fillId="0" borderId="13" xfId="1" applyNumberFormat="1" applyFont="1" applyBorder="1" applyAlignment="1"/>
    <xf numFmtId="2" fontId="34" fillId="0" borderId="12" xfId="1" applyNumberFormat="1" applyFont="1" applyBorder="1" applyAlignment="1"/>
    <xf numFmtId="2" fontId="34" fillId="0" borderId="10" xfId="1" applyNumberFormat="1" applyFont="1" applyBorder="1" applyAlignment="1"/>
    <xf numFmtId="2" fontId="34" fillId="0" borderId="11" xfId="1" applyNumberFormat="1" applyFont="1" applyBorder="1" applyAlignment="1"/>
    <xf numFmtId="2" fontId="26" fillId="0" borderId="13" xfId="0" applyNumberFormat="1" applyFont="1" applyBorder="1"/>
    <xf numFmtId="2" fontId="26" fillId="0" borderId="13" xfId="0" applyNumberFormat="1" applyFont="1" applyBorder="1" applyAlignment="1">
      <alignment horizontal="right"/>
    </xf>
    <xf numFmtId="2" fontId="34" fillId="0" borderId="12" xfId="0" applyNumberFormat="1" applyFont="1" applyBorder="1" applyAlignment="1">
      <alignment horizontal="right"/>
    </xf>
    <xf numFmtId="2" fontId="34" fillId="0" borderId="10" xfId="0" applyNumberFormat="1" applyFont="1" applyBorder="1"/>
    <xf numFmtId="2" fontId="26" fillId="0" borderId="13" xfId="1" applyNumberFormat="1" applyFont="1" applyBorder="1" applyAlignment="1"/>
    <xf numFmtId="2" fontId="141" fillId="0" borderId="12" xfId="0" applyNumberFormat="1" applyFont="1" applyBorder="1"/>
    <xf numFmtId="2" fontId="141" fillId="0" borderId="11" xfId="0" applyNumberFormat="1" applyFont="1" applyBorder="1"/>
    <xf numFmtId="4" fontId="38" fillId="0" borderId="13" xfId="0" applyNumberFormat="1" applyFont="1" applyBorder="1"/>
    <xf numFmtId="4" fontId="64" fillId="0" borderId="0" xfId="0" applyNumberFormat="1" applyFont="1"/>
    <xf numFmtId="4" fontId="64" fillId="0" borderId="12" xfId="0" applyNumberFormat="1" applyFont="1" applyBorder="1" applyAlignment="1">
      <alignment horizontal="right"/>
    </xf>
    <xf numFmtId="4" fontId="64" fillId="0" borderId="10" xfId="0" applyNumberFormat="1" applyFont="1" applyBorder="1"/>
    <xf numFmtId="0" fontId="141" fillId="0" borderId="12" xfId="0" applyFont="1" applyBorder="1"/>
    <xf numFmtId="174" fontId="26" fillId="0" borderId="13" xfId="0" applyNumberFormat="1" applyFont="1" applyBorder="1" applyAlignment="1">
      <alignment horizontal="right"/>
    </xf>
    <xf numFmtId="174" fontId="26" fillId="0" borderId="0" xfId="0" applyNumberFormat="1" applyFont="1" applyAlignment="1">
      <alignment horizontal="right"/>
    </xf>
    <xf numFmtId="174" fontId="34" fillId="0" borderId="0" xfId="0" applyNumberFormat="1" applyFont="1" applyAlignment="1">
      <alignment horizontal="right"/>
    </xf>
    <xf numFmtId="174" fontId="34" fillId="0" borderId="12" xfId="0" applyNumberFormat="1" applyFont="1" applyBorder="1" applyAlignment="1">
      <alignment horizontal="right"/>
    </xf>
    <xf numFmtId="174" fontId="26" fillId="0" borderId="10" xfId="0" applyNumberFormat="1" applyFont="1" applyBorder="1" applyAlignment="1">
      <alignment horizontal="right"/>
    </xf>
    <xf numFmtId="174" fontId="34" fillId="0" borderId="11" xfId="0" applyNumberFormat="1" applyFont="1" applyBorder="1" applyAlignment="1">
      <alignment horizontal="right"/>
    </xf>
    <xf numFmtId="164" fontId="108" fillId="0" borderId="0" xfId="18" applyNumberFormat="1" applyFont="1"/>
    <xf numFmtId="4" fontId="111" fillId="0" borderId="10" xfId="18" applyNumberFormat="1" applyFont="1" applyBorder="1"/>
    <xf numFmtId="4" fontId="111" fillId="0" borderId="11" xfId="18" applyNumberFormat="1" applyFont="1" applyBorder="1"/>
    <xf numFmtId="4" fontId="110" fillId="0" borderId="6" xfId="18" applyNumberFormat="1" applyFont="1" applyBorder="1"/>
    <xf numFmtId="0" fontId="139" fillId="5" borderId="5" xfId="0" applyFont="1" applyFill="1" applyBorder="1" applyAlignment="1">
      <alignment vertical="center" wrapText="1"/>
    </xf>
    <xf numFmtId="165" fontId="139" fillId="0" borderId="0" xfId="0" applyNumberFormat="1" applyFont="1"/>
    <xf numFmtId="165" fontId="178" fillId="0" borderId="0" xfId="0" applyNumberFormat="1" applyFont="1"/>
    <xf numFmtId="165" fontId="179" fillId="0" borderId="0" xfId="0" applyNumberFormat="1" applyFont="1"/>
    <xf numFmtId="165" fontId="139" fillId="0" borderId="0" xfId="0" applyNumberFormat="1" applyFont="1" applyAlignment="1">
      <alignment horizontal="right"/>
    </xf>
    <xf numFmtId="165" fontId="179" fillId="0" borderId="0" xfId="0" applyNumberFormat="1" applyFont="1" applyAlignment="1">
      <alignment horizontal="right"/>
    </xf>
    <xf numFmtId="165" fontId="180" fillId="0" borderId="0" xfId="0" applyNumberFormat="1" applyFont="1" applyAlignment="1">
      <alignment horizontal="right"/>
    </xf>
    <xf numFmtId="0" fontId="12" fillId="0" borderId="13" xfId="0" applyFont="1" applyBorder="1"/>
    <xf numFmtId="165" fontId="108" fillId="0" borderId="1" xfId="38" applyNumberFormat="1" applyFont="1" applyBorder="1" applyAlignment="1">
      <alignment horizontal="right"/>
    </xf>
    <xf numFmtId="165" fontId="110" fillId="0" borderId="1" xfId="38" applyNumberFormat="1" applyFont="1" applyBorder="1" applyAlignment="1">
      <alignment horizontal="right"/>
    </xf>
    <xf numFmtId="165" fontId="110" fillId="0" borderId="1" xfId="34" applyNumberFormat="1" applyFont="1" applyBorder="1" applyAlignment="1">
      <alignment horizontal="right"/>
    </xf>
    <xf numFmtId="0" fontId="12" fillId="5" borderId="5" xfId="18" applyFont="1" applyFill="1" applyBorder="1" applyAlignment="1">
      <alignment horizontal="center"/>
    </xf>
    <xf numFmtId="4" fontId="12" fillId="0" borderId="0" xfId="10" applyNumberFormat="1" applyFont="1" applyAlignment="1">
      <alignment horizontal="left" indent="2"/>
    </xf>
    <xf numFmtId="4" fontId="60" fillId="11" borderId="13" xfId="19" applyNumberFormat="1" applyFont="1" applyFill="1" applyBorder="1"/>
    <xf numFmtId="4" fontId="60" fillId="11" borderId="13" xfId="23" applyNumberFormat="1" applyFont="1" applyFill="1" applyBorder="1"/>
    <xf numFmtId="4" fontId="12" fillId="11" borderId="13" xfId="19" applyNumberFormat="1" applyFont="1" applyFill="1" applyBorder="1"/>
    <xf numFmtId="4" fontId="87" fillId="0" borderId="13" xfId="19" applyNumberFormat="1" applyFont="1" applyFill="1" applyBorder="1"/>
    <xf numFmtId="4" fontId="12" fillId="0" borderId="13" xfId="23" applyNumberFormat="1" applyFont="1" applyFill="1" applyBorder="1"/>
    <xf numFmtId="4" fontId="12" fillId="0" borderId="10" xfId="23" applyNumberFormat="1" applyFont="1" applyFill="1" applyBorder="1"/>
    <xf numFmtId="4" fontId="12" fillId="0" borderId="1" xfId="23" applyNumberFormat="1" applyFont="1" applyFill="1" applyBorder="1"/>
    <xf numFmtId="4" fontId="12" fillId="0" borderId="13" xfId="1" applyNumberFormat="1" applyFont="1" applyBorder="1"/>
    <xf numFmtId="4" fontId="84" fillId="6" borderId="13" xfId="19" applyNumberFormat="1" applyFont="1" applyFill="1" applyBorder="1"/>
    <xf numFmtId="164" fontId="60" fillId="11" borderId="13" xfId="1" applyFont="1" applyFill="1" applyBorder="1"/>
    <xf numFmtId="164" fontId="79" fillId="11" borderId="13" xfId="1" applyFont="1" applyFill="1" applyBorder="1"/>
    <xf numFmtId="164" fontId="79" fillId="11" borderId="0" xfId="1" applyFont="1" applyFill="1" applyBorder="1"/>
    <xf numFmtId="4" fontId="20" fillId="0" borderId="13" xfId="19" applyNumberFormat="1" applyFont="1" applyFill="1" applyBorder="1"/>
    <xf numFmtId="164" fontId="84" fillId="11" borderId="13" xfId="1" applyFont="1" applyFill="1" applyBorder="1"/>
    <xf numFmtId="164" fontId="84" fillId="11" borderId="0" xfId="1" applyFont="1" applyFill="1" applyBorder="1"/>
    <xf numFmtId="164" fontId="60" fillId="0" borderId="39" xfId="1" applyFont="1" applyFill="1" applyBorder="1"/>
    <xf numFmtId="2" fontId="12" fillId="0" borderId="13" xfId="19" applyNumberFormat="1" applyFont="1" applyFill="1" applyBorder="1"/>
    <xf numFmtId="2" fontId="60" fillId="0" borderId="10" xfId="19" applyNumberFormat="1" applyFont="1" applyFill="1" applyBorder="1"/>
    <xf numFmtId="4" fontId="84" fillId="0" borderId="6" xfId="18" applyNumberFormat="1" applyFont="1" applyBorder="1"/>
    <xf numFmtId="0" fontId="21" fillId="5" borderId="50" xfId="4" applyFont="1" applyFill="1" applyBorder="1" applyAlignment="1">
      <alignment horizontal="right"/>
    </xf>
    <xf numFmtId="0" fontId="30" fillId="0" borderId="44" xfId="4" applyFont="1" applyBorder="1"/>
    <xf numFmtId="0" fontId="30" fillId="0" borderId="44" xfId="4" applyFont="1" applyBorder="1" applyAlignment="1">
      <alignment horizontal="right"/>
    </xf>
    <xf numFmtId="2" fontId="30" fillId="0" borderId="44" xfId="4" applyNumberFormat="1" applyFont="1" applyBorder="1" applyAlignment="1">
      <alignment horizontal="right"/>
    </xf>
    <xf numFmtId="4" fontId="30" fillId="0" borderId="44" xfId="1" applyNumberFormat="1" applyFont="1" applyBorder="1" applyAlignment="1">
      <alignment horizontal="right"/>
    </xf>
    <xf numFmtId="4" fontId="32" fillId="0" borderId="44" xfId="1" applyNumberFormat="1" applyFont="1" applyBorder="1" applyAlignment="1">
      <alignment horizontal="right"/>
    </xf>
    <xf numFmtId="164" fontId="30" fillId="0" borderId="44" xfId="4" applyNumberFormat="1" applyFont="1" applyBorder="1"/>
    <xf numFmtId="4" fontId="30" fillId="0" borderId="0" xfId="4" quotePrefix="1" applyNumberFormat="1" applyFont="1" applyAlignment="1">
      <alignment horizontal="right"/>
    </xf>
    <xf numFmtId="2" fontId="30" fillId="0" borderId="0" xfId="4" quotePrefix="1" applyNumberFormat="1" applyFont="1" applyAlignment="1">
      <alignment horizontal="right"/>
    </xf>
    <xf numFmtId="4" fontId="30" fillId="0" borderId="33" xfId="4" applyNumberFormat="1" applyFont="1" applyBorder="1" applyAlignment="1">
      <alignment horizontal="right"/>
    </xf>
    <xf numFmtId="2" fontId="30" fillId="0" borderId="33" xfId="4" applyNumberFormat="1" applyFont="1" applyBorder="1" applyAlignment="1">
      <alignment horizontal="right"/>
    </xf>
    <xf numFmtId="2" fontId="30" fillId="0" borderId="46" xfId="4" applyNumberFormat="1" applyFont="1" applyBorder="1" applyAlignment="1">
      <alignment horizontal="right"/>
    </xf>
    <xf numFmtId="2" fontId="30" fillId="6" borderId="0" xfId="0" applyNumberFormat="1" applyFont="1" applyFill="1"/>
    <xf numFmtId="2" fontId="30" fillId="6" borderId="12" xfId="0" applyNumberFormat="1" applyFont="1" applyFill="1" applyBorder="1"/>
    <xf numFmtId="2" fontId="48" fillId="6" borderId="0" xfId="40" applyNumberFormat="1" applyFont="1" applyFill="1" applyAlignment="1">
      <alignment horizontal="right"/>
    </xf>
    <xf numFmtId="164" fontId="81" fillId="0" borderId="0" xfId="1" applyFont="1" applyBorder="1" applyAlignment="1"/>
    <xf numFmtId="174" fontId="26" fillId="0" borderId="0" xfId="1" applyNumberFormat="1" applyFont="1" applyBorder="1" applyAlignment="1"/>
    <xf numFmtId="169" fontId="34" fillId="0" borderId="0" xfId="1" applyNumberFormat="1" applyFont="1" applyFill="1" applyBorder="1" applyAlignment="1"/>
    <xf numFmtId="169" fontId="34" fillId="0" borderId="13" xfId="1" applyNumberFormat="1" applyFont="1" applyFill="1" applyBorder="1" applyAlignment="1"/>
    <xf numFmtId="164" fontId="142" fillId="0" borderId="0" xfId="1" applyFont="1" applyFill="1" applyBorder="1" applyAlignment="1"/>
    <xf numFmtId="4" fontId="12" fillId="0" borderId="0" xfId="19" applyNumberFormat="1" applyFont="1" applyFill="1" applyBorder="1" applyAlignment="1"/>
    <xf numFmtId="164" fontId="80" fillId="0" borderId="0" xfId="1" applyFont="1" applyBorder="1" applyAlignment="1"/>
    <xf numFmtId="164" fontId="40" fillId="0" borderId="0" xfId="1" applyFont="1" applyFill="1" applyBorder="1" applyAlignment="1"/>
    <xf numFmtId="168" fontId="30" fillId="0" borderId="0" xfId="1" applyNumberFormat="1" applyFont="1" applyBorder="1" applyAlignment="1"/>
    <xf numFmtId="168" fontId="21" fillId="0" borderId="0" xfId="1" applyNumberFormat="1" applyFont="1" applyBorder="1" applyAlignment="1"/>
    <xf numFmtId="4" fontId="26" fillId="0" borderId="0" xfId="1" applyNumberFormat="1" applyFont="1" applyBorder="1" applyAlignment="1"/>
    <xf numFmtId="164" fontId="40" fillId="0" borderId="0" xfId="1" applyFont="1" applyBorder="1" applyAlignment="1"/>
    <xf numFmtId="164" fontId="45" fillId="0" borderId="0" xfId="1" applyFont="1" applyFill="1" applyBorder="1" applyAlignment="1"/>
    <xf numFmtId="164" fontId="45" fillId="0" borderId="14" xfId="1" applyFont="1" applyFill="1" applyBorder="1" applyAlignment="1"/>
    <xf numFmtId="164" fontId="21" fillId="0" borderId="0" xfId="1" applyFont="1" applyBorder="1" applyAlignment="1"/>
    <xf numFmtId="2" fontId="21" fillId="0" borderId="25" xfId="0" applyNumberFormat="1" applyFont="1" applyBorder="1"/>
    <xf numFmtId="2" fontId="21" fillId="0" borderId="26" xfId="0" applyNumberFormat="1" applyFont="1" applyBorder="1"/>
    <xf numFmtId="0" fontId="22" fillId="0" borderId="0" xfId="4" applyFont="1"/>
    <xf numFmtId="4" fontId="35" fillId="0" borderId="0" xfId="18" applyNumberFormat="1" applyFont="1" applyAlignment="1">
      <alignment horizontal="right"/>
    </xf>
    <xf numFmtId="4" fontId="96" fillId="0" borderId="0" xfId="18" applyNumberFormat="1" applyFont="1" applyAlignment="1">
      <alignment horizontal="right"/>
    </xf>
    <xf numFmtId="169" fontId="34" fillId="6" borderId="0" xfId="1" applyNumberFormat="1" applyFont="1" applyFill="1" applyBorder="1"/>
    <xf numFmtId="169" fontId="34" fillId="6" borderId="12" xfId="1" applyNumberFormat="1" applyFont="1" applyFill="1" applyBorder="1"/>
    <xf numFmtId="169" fontId="26" fillId="6" borderId="0" xfId="1" applyNumberFormat="1" applyFont="1" applyFill="1" applyBorder="1"/>
    <xf numFmtId="169" fontId="26" fillId="6" borderId="12" xfId="1" applyNumberFormat="1" applyFont="1" applyFill="1" applyBorder="1"/>
    <xf numFmtId="4" fontId="38" fillId="6" borderId="0" xfId="0" applyNumberFormat="1" applyFont="1" applyFill="1" applyAlignment="1">
      <alignment horizontal="right"/>
    </xf>
    <xf numFmtId="0" fontId="54" fillId="0" borderId="14" xfId="18" applyFont="1" applyBorder="1" applyAlignment="1">
      <alignment horizontal="left" indent="1"/>
    </xf>
    <xf numFmtId="0" fontId="13" fillId="0" borderId="14" xfId="18" applyFont="1" applyBorder="1" applyAlignment="1">
      <alignment horizontal="left" indent="2"/>
    </xf>
    <xf numFmtId="0" fontId="13" fillId="0" borderId="14" xfId="18" applyFont="1" applyBorder="1" applyAlignment="1">
      <alignment horizontal="left" indent="3"/>
    </xf>
    <xf numFmtId="0" fontId="35" fillId="0" borderId="14" xfId="18" applyFont="1" applyBorder="1" applyAlignment="1">
      <alignment horizontal="left" indent="2"/>
    </xf>
    <xf numFmtId="0" fontId="35" fillId="0" borderId="14" xfId="10" applyFont="1" applyBorder="1" applyAlignment="1">
      <alignment horizontal="left" indent="4"/>
    </xf>
    <xf numFmtId="0" fontId="99" fillId="6" borderId="14" xfId="0" applyFont="1" applyFill="1" applyBorder="1" applyAlignment="1">
      <alignment horizontal="left" indent="2"/>
    </xf>
    <xf numFmtId="0" fontId="13" fillId="0" borderId="14" xfId="10" applyFont="1" applyBorder="1" applyAlignment="1">
      <alignment horizontal="left" indent="1"/>
    </xf>
    <xf numFmtId="0" fontId="13" fillId="0" borderId="14" xfId="10" applyFont="1" applyBorder="1" applyAlignment="1">
      <alignment horizontal="left" indent="4"/>
    </xf>
    <xf numFmtId="0" fontId="13" fillId="11" borderId="14" xfId="18" applyFont="1" applyFill="1" applyBorder="1" applyAlignment="1">
      <alignment horizontal="left"/>
    </xf>
    <xf numFmtId="0" fontId="13" fillId="11" borderId="14" xfId="18" applyFont="1" applyFill="1" applyBorder="1" applyAlignment="1">
      <alignment horizontal="left" indent="2"/>
    </xf>
    <xf numFmtId="0" fontId="13" fillId="11" borderId="14" xfId="10" applyFont="1" applyFill="1" applyBorder="1" applyAlignment="1">
      <alignment horizontal="left" indent="4"/>
    </xf>
    <xf numFmtId="0" fontId="54" fillId="11" borderId="14" xfId="18" applyFont="1" applyFill="1" applyBorder="1" applyAlignment="1">
      <alignment horizontal="left" indent="1"/>
    </xf>
    <xf numFmtId="0" fontId="54" fillId="11" borderId="14" xfId="18" applyFont="1" applyFill="1" applyBorder="1"/>
    <xf numFmtId="0" fontId="54" fillId="0" borderId="9" xfId="18" applyFont="1" applyBorder="1"/>
    <xf numFmtId="0" fontId="54" fillId="0" borderId="0" xfId="18" applyFont="1" applyAlignment="1">
      <alignment horizontal="left"/>
    </xf>
    <xf numFmtId="4" fontId="54" fillId="0" borderId="0" xfId="18" applyNumberFormat="1" applyFont="1"/>
    <xf numFmtId="4" fontId="91" fillId="0" borderId="0" xfId="18" applyNumberFormat="1" applyFont="1" applyAlignment="1">
      <alignment horizontal="right"/>
    </xf>
    <xf numFmtId="4" fontId="93" fillId="0" borderId="0" xfId="18" applyNumberFormat="1" applyFont="1" applyAlignment="1">
      <alignment horizontal="right"/>
    </xf>
    <xf numFmtId="4" fontId="13" fillId="0" borderId="0" xfId="18" applyNumberFormat="1" applyFont="1"/>
    <xf numFmtId="4" fontId="95" fillId="0" borderId="0" xfId="18" applyNumberFormat="1" applyFont="1" applyAlignment="1">
      <alignment horizontal="right"/>
    </xf>
    <xf numFmtId="4" fontId="98" fillId="0" borderId="0" xfId="18" applyNumberFormat="1" applyFont="1" applyAlignment="1">
      <alignment horizontal="right"/>
    </xf>
    <xf numFmtId="4" fontId="13" fillId="11" borderId="0" xfId="18" applyNumberFormat="1" applyFont="1" applyFill="1" applyAlignment="1">
      <alignment horizontal="right"/>
    </xf>
    <xf numFmtId="4" fontId="93" fillId="11" borderId="0" xfId="18" applyNumberFormat="1" applyFont="1" applyFill="1" applyAlignment="1">
      <alignment horizontal="right"/>
    </xf>
    <xf numFmtId="4" fontId="91" fillId="11" borderId="0" xfId="18" applyNumberFormat="1" applyFont="1" applyFill="1" applyAlignment="1">
      <alignment horizontal="right"/>
    </xf>
    <xf numFmtId="4" fontId="13" fillId="6" borderId="0" xfId="18" applyNumberFormat="1" applyFont="1" applyFill="1" applyAlignment="1">
      <alignment horizontal="right"/>
    </xf>
    <xf numFmtId="0" fontId="13" fillId="11" borderId="0" xfId="18" applyFont="1" applyFill="1" applyAlignment="1">
      <alignment horizontal="right"/>
    </xf>
    <xf numFmtId="4" fontId="54" fillId="11" borderId="0" xfId="18" applyNumberFormat="1" applyFont="1" applyFill="1" applyAlignment="1">
      <alignment horizontal="right"/>
    </xf>
    <xf numFmtId="4" fontId="54" fillId="11" borderId="0" xfId="18" applyNumberFormat="1" applyFont="1" applyFill="1"/>
    <xf numFmtId="169" fontId="26" fillId="0" borderId="0" xfId="0" applyNumberFormat="1" applyFont="1"/>
    <xf numFmtId="0" fontId="26" fillId="0" borderId="14" xfId="0" applyFont="1" applyBorder="1" applyAlignment="1">
      <alignment horizontal="left" wrapText="1" indent="3"/>
    </xf>
    <xf numFmtId="169" fontId="34" fillId="0" borderId="12" xfId="1" applyNumberFormat="1" applyFont="1" applyFill="1" applyBorder="1" applyAlignment="1"/>
    <xf numFmtId="169" fontId="34" fillId="0" borderId="0" xfId="0" applyNumberFormat="1" applyFont="1"/>
    <xf numFmtId="2" fontId="26" fillId="0" borderId="12" xfId="18" applyNumberFormat="1" applyFont="1" applyBorder="1"/>
    <xf numFmtId="2" fontId="26" fillId="0" borderId="0" xfId="18" applyNumberFormat="1" applyFont="1"/>
    <xf numFmtId="2" fontId="26" fillId="0" borderId="13" xfId="18" applyNumberFormat="1" applyFont="1" applyBorder="1"/>
    <xf numFmtId="0" fontId="21" fillId="0" borderId="2" xfId="5" applyFont="1" applyBorder="1"/>
    <xf numFmtId="0" fontId="30" fillId="0" borderId="14" xfId="5" applyFont="1" applyBorder="1" applyAlignment="1">
      <alignment horizontal="left" indent="1"/>
    </xf>
    <xf numFmtId="0" fontId="21" fillId="0" borderId="14" xfId="5" applyFont="1" applyBorder="1"/>
    <xf numFmtId="167" fontId="30" fillId="0" borderId="14" xfId="6" applyNumberFormat="1" applyFont="1" applyBorder="1" applyAlignment="1">
      <alignment horizontal="left" indent="1"/>
    </xf>
    <xf numFmtId="167" fontId="33" fillId="0" borderId="14" xfId="6" applyNumberFormat="1" applyFont="1" applyBorder="1" applyAlignment="1">
      <alignment horizontal="left" indent="1"/>
    </xf>
    <xf numFmtId="167" fontId="32" fillId="0" borderId="14" xfId="6" applyNumberFormat="1" applyFont="1" applyBorder="1" applyAlignment="1">
      <alignment horizontal="left" indent="1"/>
    </xf>
    <xf numFmtId="0" fontId="30" fillId="0" borderId="9" xfId="5" applyFont="1" applyBorder="1" applyAlignment="1">
      <alignment horizontal="left" indent="1"/>
    </xf>
    <xf numFmtId="4" fontId="34" fillId="0" borderId="12" xfId="4" applyNumberFormat="1" applyFont="1" applyBorder="1" applyAlignment="1">
      <alignment horizontal="right" vertical="center"/>
    </xf>
    <xf numFmtId="4" fontId="34" fillId="0" borderId="13" xfId="4" applyNumberFormat="1" applyFont="1" applyBorder="1" applyAlignment="1">
      <alignment horizontal="right" vertical="center"/>
    </xf>
    <xf numFmtId="4" fontId="34" fillId="0" borderId="0" xfId="4" applyNumberFormat="1" applyFont="1" applyAlignment="1">
      <alignment horizontal="right" vertical="center"/>
    </xf>
    <xf numFmtId="164" fontId="26" fillId="0" borderId="12" xfId="4" applyNumberFormat="1" applyFont="1" applyBorder="1" applyAlignment="1">
      <alignment horizontal="right" vertical="center"/>
    </xf>
    <xf numFmtId="164" fontId="26" fillId="0" borderId="13" xfId="4" applyNumberFormat="1" applyFont="1" applyBorder="1" applyAlignment="1">
      <alignment horizontal="right" vertical="center"/>
    </xf>
    <xf numFmtId="164" fontId="26" fillId="0" borderId="0" xfId="4" applyNumberFormat="1" applyFont="1" applyAlignment="1">
      <alignment horizontal="right" vertical="center"/>
    </xf>
    <xf numFmtId="4" fontId="26" fillId="0" borderId="12" xfId="4" applyNumberFormat="1" applyFont="1" applyBorder="1" applyAlignment="1">
      <alignment horizontal="right" vertical="center"/>
    </xf>
    <xf numFmtId="4" fontId="26" fillId="0" borderId="13" xfId="4" applyNumberFormat="1" applyFont="1" applyBorder="1" applyAlignment="1">
      <alignment horizontal="right" vertical="center"/>
    </xf>
    <xf numFmtId="4" fontId="26" fillId="0" borderId="0" xfId="4" applyNumberFormat="1" applyFont="1" applyAlignment="1">
      <alignment horizontal="right" vertical="center"/>
    </xf>
    <xf numFmtId="164" fontId="34" fillId="0" borderId="12" xfId="4" applyNumberFormat="1" applyFont="1" applyBorder="1" applyAlignment="1">
      <alignment horizontal="right" vertical="center"/>
    </xf>
    <xf numFmtId="164" fontId="34" fillId="0" borderId="13" xfId="4" applyNumberFormat="1" applyFont="1" applyBorder="1" applyAlignment="1">
      <alignment horizontal="right" vertical="center"/>
    </xf>
    <xf numFmtId="164" fontId="34" fillId="0" borderId="0" xfId="4" applyNumberFormat="1" applyFont="1" applyAlignment="1">
      <alignment horizontal="right" vertical="center"/>
    </xf>
    <xf numFmtId="2" fontId="34" fillId="0" borderId="0" xfId="4" applyNumberFormat="1" applyFont="1" applyAlignment="1">
      <alignment horizontal="right" vertical="center"/>
    </xf>
    <xf numFmtId="2" fontId="34" fillId="0" borderId="12" xfId="4" applyNumberFormat="1" applyFont="1" applyBorder="1" applyAlignment="1">
      <alignment horizontal="right" vertical="center"/>
    </xf>
    <xf numFmtId="4" fontId="28" fillId="0" borderId="12" xfId="4" applyNumberFormat="1" applyFont="1" applyBorder="1" applyAlignment="1">
      <alignment horizontal="right" vertical="center"/>
    </xf>
    <xf numFmtId="4" fontId="28" fillId="0" borderId="13" xfId="4" applyNumberFormat="1" applyFont="1" applyBorder="1" applyAlignment="1">
      <alignment horizontal="right" vertical="center"/>
    </xf>
    <xf numFmtId="4" fontId="28" fillId="0" borderId="0" xfId="4" applyNumberFormat="1" applyFont="1" applyAlignment="1">
      <alignment horizontal="right" vertical="center"/>
    </xf>
    <xf numFmtId="4" fontId="34" fillId="0" borderId="11" xfId="4" applyNumberFormat="1" applyFont="1" applyBorder="1" applyAlignment="1">
      <alignment horizontal="right" vertical="center"/>
    </xf>
    <xf numFmtId="4" fontId="34" fillId="0" borderId="10" xfId="4" applyNumberFormat="1" applyFont="1" applyBorder="1" applyAlignment="1">
      <alignment horizontal="right" vertical="center"/>
    </xf>
    <xf numFmtId="4" fontId="34" fillId="0" borderId="1" xfId="4" applyNumberFormat="1" applyFont="1" applyBorder="1" applyAlignment="1">
      <alignment horizontal="right" vertical="center"/>
    </xf>
    <xf numFmtId="164" fontId="52" fillId="0" borderId="13" xfId="1" applyFont="1" applyFill="1" applyBorder="1"/>
    <xf numFmtId="0" fontId="58" fillId="5" borderId="1" xfId="18" applyFont="1" applyFill="1" applyBorder="1" applyAlignment="1">
      <alignment horizontal="center"/>
    </xf>
    <xf numFmtId="0" fontId="21" fillId="5" borderId="4" xfId="18" applyFont="1" applyFill="1" applyBorder="1" applyAlignment="1">
      <alignment horizontal="center"/>
    </xf>
    <xf numFmtId="0" fontId="46" fillId="5" borderId="4" xfId="18" applyFont="1" applyFill="1" applyBorder="1" applyAlignment="1">
      <alignment horizontal="center"/>
    </xf>
    <xf numFmtId="0" fontId="46" fillId="5" borderId="5" xfId="18" applyFont="1" applyFill="1" applyBorder="1" applyAlignment="1">
      <alignment horizontal="center"/>
    </xf>
    <xf numFmtId="0" fontId="91" fillId="5" borderId="4" xfId="18" applyFont="1" applyFill="1" applyBorder="1" applyAlignment="1">
      <alignment horizontal="center"/>
    </xf>
    <xf numFmtId="0" fontId="54" fillId="5" borderId="4" xfId="18" applyFont="1" applyFill="1" applyBorder="1" applyAlignment="1">
      <alignment horizontal="center"/>
    </xf>
    <xf numFmtId="0" fontId="12" fillId="5" borderId="3" xfId="18" applyFont="1" applyFill="1" applyBorder="1" applyAlignment="1">
      <alignment horizontal="center"/>
    </xf>
    <xf numFmtId="1" fontId="109" fillId="5" borderId="4" xfId="18" applyNumberFormat="1" applyFont="1" applyFill="1" applyBorder="1" applyAlignment="1">
      <alignment horizontal="right"/>
    </xf>
    <xf numFmtId="0" fontId="17" fillId="5" borderId="3" xfId="4" applyFont="1" applyFill="1" applyBorder="1" applyAlignment="1">
      <alignment horizontal="center"/>
    </xf>
    <xf numFmtId="0" fontId="17" fillId="5" borderId="5" xfId="4" applyFont="1" applyFill="1" applyBorder="1" applyAlignment="1">
      <alignment horizontal="center"/>
    </xf>
    <xf numFmtId="0" fontId="58" fillId="0" borderId="12" xfId="18" applyFont="1" applyBorder="1"/>
    <xf numFmtId="0" fontId="60" fillId="0" borderId="12" xfId="18" applyFont="1" applyBorder="1"/>
    <xf numFmtId="0" fontId="88" fillId="0" borderId="12" xfId="18" applyFont="1" applyBorder="1"/>
    <xf numFmtId="0" fontId="107" fillId="0" borderId="12" xfId="18" applyFont="1" applyBorder="1"/>
    <xf numFmtId="0" fontId="41" fillId="5" borderId="2" xfId="18" applyFont="1" applyFill="1" applyBorder="1"/>
    <xf numFmtId="0" fontId="40" fillId="5" borderId="7" xfId="18" applyFont="1" applyFill="1" applyBorder="1" applyAlignment="1">
      <alignment horizontal="center" vertical="center" wrapText="1"/>
    </xf>
    <xf numFmtId="0" fontId="40" fillId="5" borderId="4" xfId="18" applyFont="1" applyFill="1" applyBorder="1"/>
    <xf numFmtId="1" fontId="40" fillId="5" borderId="7" xfId="18" applyNumberFormat="1" applyFont="1" applyFill="1" applyBorder="1" applyAlignment="1">
      <alignment horizontal="center"/>
    </xf>
    <xf numFmtId="0" fontId="41" fillId="5" borderId="9" xfId="18" applyFont="1" applyFill="1" applyBorder="1"/>
    <xf numFmtId="0" fontId="12" fillId="0" borderId="12" xfId="18" applyFont="1" applyBorder="1"/>
    <xf numFmtId="0" fontId="60" fillId="11" borderId="12" xfId="18" applyFont="1" applyFill="1" applyBorder="1"/>
    <xf numFmtId="0" fontId="94" fillId="0" borderId="12" xfId="18" applyFont="1" applyBorder="1"/>
    <xf numFmtId="0" fontId="61" fillId="0" borderId="12" xfId="18" applyFont="1" applyBorder="1"/>
    <xf numFmtId="0" fontId="97" fillId="0" borderId="12" xfId="18" applyFont="1" applyBorder="1"/>
    <xf numFmtId="1" fontId="40" fillId="5" borderId="4" xfId="18" applyNumberFormat="1" applyFont="1" applyFill="1" applyBorder="1" applyAlignment="1">
      <alignment horizontal="right"/>
    </xf>
    <xf numFmtId="0" fontId="110" fillId="5" borderId="10" xfId="0" applyFont="1" applyFill="1" applyBorder="1" applyAlignment="1">
      <alignment horizontal="right"/>
    </xf>
    <xf numFmtId="0" fontId="110" fillId="5" borderId="1" xfId="0" applyFont="1" applyFill="1" applyBorder="1" applyAlignment="1">
      <alignment horizontal="right"/>
    </xf>
    <xf numFmtId="0" fontId="17" fillId="0" borderId="12" xfId="4" applyFont="1" applyBorder="1"/>
    <xf numFmtId="0" fontId="129" fillId="0" borderId="12" xfId="4" applyFont="1" applyBorder="1"/>
    <xf numFmtId="0" fontId="129" fillId="0" borderId="11" xfId="4" applyFont="1" applyBorder="1"/>
    <xf numFmtId="0" fontId="109" fillId="5" borderId="3" xfId="18" applyFont="1" applyFill="1" applyBorder="1" applyAlignment="1">
      <alignment horizontal="right"/>
    </xf>
    <xf numFmtId="4" fontId="110" fillId="0" borderId="13" xfId="18" applyNumberFormat="1" applyFont="1" applyBorder="1" applyAlignment="1">
      <alignment horizontal="right"/>
    </xf>
    <xf numFmtId="4" fontId="108" fillId="0" borderId="13" xfId="18" applyNumberFormat="1" applyFont="1" applyBorder="1" applyAlignment="1">
      <alignment horizontal="right"/>
    </xf>
    <xf numFmtId="0" fontId="9" fillId="0" borderId="12" xfId="18" applyBorder="1"/>
    <xf numFmtId="4" fontId="120" fillId="0" borderId="13" xfId="18" applyNumberFormat="1" applyFont="1" applyBorder="1" applyAlignment="1">
      <alignment horizontal="right"/>
    </xf>
    <xf numFmtId="4" fontId="108" fillId="0" borderId="10" xfId="18" applyNumberFormat="1" applyFont="1" applyBorder="1" applyAlignment="1">
      <alignment horizontal="right"/>
    </xf>
    <xf numFmtId="0" fontId="9" fillId="0" borderId="11" xfId="18" applyBorder="1"/>
    <xf numFmtId="0" fontId="40" fillId="5" borderId="3" xfId="18" applyFont="1" applyFill="1" applyBorder="1" applyAlignment="1">
      <alignment horizontal="right"/>
    </xf>
    <xf numFmtId="4" fontId="21" fillId="0" borderId="13" xfId="18" applyNumberFormat="1" applyFont="1" applyBorder="1" applyAlignment="1">
      <alignment horizontal="right"/>
    </xf>
    <xf numFmtId="0" fontId="104" fillId="0" borderId="12" xfId="18" applyFont="1" applyBorder="1"/>
    <xf numFmtId="4" fontId="32" fillId="0" borderId="10" xfId="18" applyNumberFormat="1" applyFont="1" applyBorder="1" applyAlignment="1">
      <alignment horizontal="right"/>
    </xf>
    <xf numFmtId="4" fontId="32" fillId="0" borderId="1" xfId="18" applyNumberFormat="1" applyFont="1" applyBorder="1" applyAlignment="1">
      <alignment horizontal="right"/>
    </xf>
    <xf numFmtId="0" fontId="104" fillId="0" borderId="11" xfId="18" applyFont="1" applyBorder="1"/>
    <xf numFmtId="0" fontId="60" fillId="11" borderId="13" xfId="18" applyFont="1" applyFill="1" applyBorder="1"/>
    <xf numFmtId="4" fontId="60" fillId="11" borderId="10" xfId="19" applyNumberFormat="1" applyFont="1" applyFill="1" applyBorder="1"/>
    <xf numFmtId="4" fontId="60" fillId="11" borderId="1" xfId="19" applyNumberFormat="1" applyFont="1" applyFill="1" applyBorder="1"/>
    <xf numFmtId="0" fontId="60" fillId="11" borderId="11" xfId="18" applyFont="1" applyFill="1" applyBorder="1"/>
    <xf numFmtId="0" fontId="54" fillId="5" borderId="3" xfId="18" applyFont="1" applyFill="1" applyBorder="1" applyAlignment="1">
      <alignment horizontal="right"/>
    </xf>
    <xf numFmtId="0" fontId="54" fillId="5" borderId="5" xfId="18" applyFont="1" applyFill="1" applyBorder="1" applyAlignment="1">
      <alignment horizontal="right"/>
    </xf>
    <xf numFmtId="4" fontId="54" fillId="0" borderId="13" xfId="18" applyNumberFormat="1" applyFont="1" applyBorder="1"/>
    <xf numFmtId="4" fontId="13" fillId="0" borderId="13" xfId="19" applyNumberFormat="1" applyFont="1" applyFill="1" applyBorder="1"/>
    <xf numFmtId="4" fontId="13" fillId="0" borderId="13" xfId="18" applyNumberFormat="1" applyFont="1" applyBorder="1"/>
    <xf numFmtId="4" fontId="35" fillId="0" borderId="13" xfId="19" applyNumberFormat="1" applyFont="1" applyFill="1" applyBorder="1"/>
    <xf numFmtId="4" fontId="13" fillId="0" borderId="10" xfId="19" applyNumberFormat="1" applyFont="1" applyFill="1" applyBorder="1"/>
    <xf numFmtId="4" fontId="13" fillId="0" borderId="1" xfId="19" applyNumberFormat="1" applyFont="1" applyFill="1" applyBorder="1"/>
    <xf numFmtId="0" fontId="61" fillId="0" borderId="11" xfId="18" applyFont="1" applyBorder="1"/>
    <xf numFmtId="0" fontId="46" fillId="5" borderId="10" xfId="18" applyFont="1" applyFill="1" applyBorder="1" applyAlignment="1">
      <alignment horizontal="right"/>
    </xf>
    <xf numFmtId="0" fontId="46" fillId="5" borderId="11" xfId="18" applyFont="1" applyFill="1" applyBorder="1" applyAlignment="1">
      <alignment horizontal="right"/>
    </xf>
    <xf numFmtId="0" fontId="9" fillId="0" borderId="13" xfId="18" applyBorder="1"/>
    <xf numFmtId="0" fontId="9" fillId="0" borderId="10" xfId="18" applyBorder="1"/>
    <xf numFmtId="0" fontId="9" fillId="0" borderId="1" xfId="18" applyBorder="1"/>
    <xf numFmtId="0" fontId="88" fillId="0" borderId="13" xfId="18" applyFont="1" applyBorder="1"/>
    <xf numFmtId="4" fontId="62" fillId="0" borderId="10" xfId="1" applyNumberFormat="1" applyFont="1" applyFill="1" applyBorder="1" applyAlignment="1">
      <alignment horizontal="right"/>
    </xf>
    <xf numFmtId="4" fontId="62" fillId="0" borderId="1" xfId="1" applyNumberFormat="1" applyFont="1" applyFill="1" applyBorder="1" applyAlignment="1">
      <alignment horizontal="right"/>
    </xf>
    <xf numFmtId="0" fontId="88" fillId="0" borderId="11" xfId="18" applyFont="1" applyBorder="1"/>
    <xf numFmtId="4" fontId="60" fillId="0" borderId="13" xfId="71" applyNumberFormat="1" applyFont="1" applyFill="1" applyBorder="1" applyAlignment="1">
      <alignment horizontal="right"/>
    </xf>
    <xf numFmtId="4" fontId="60" fillId="0" borderId="0" xfId="71" applyNumberFormat="1" applyFont="1" applyFill="1" applyBorder="1" applyAlignment="1">
      <alignment horizontal="right"/>
    </xf>
    <xf numFmtId="4" fontId="60" fillId="0" borderId="12" xfId="71" applyNumberFormat="1" applyFont="1" applyFill="1" applyBorder="1" applyAlignment="1">
      <alignment horizontal="right"/>
    </xf>
    <xf numFmtId="4" fontId="12" fillId="0" borderId="0" xfId="71" applyNumberFormat="1" applyFont="1" applyFill="1" applyBorder="1" applyAlignment="1">
      <alignment horizontal="right"/>
    </xf>
    <xf numFmtId="4" fontId="12" fillId="0" borderId="13" xfId="71" applyNumberFormat="1" applyFont="1" applyFill="1" applyBorder="1" applyAlignment="1">
      <alignment horizontal="right"/>
    </xf>
    <xf numFmtId="4" fontId="12" fillId="0" borderId="12" xfId="71" applyNumberFormat="1" applyFont="1" applyFill="1" applyBorder="1" applyAlignment="1">
      <alignment horizontal="right"/>
    </xf>
    <xf numFmtId="4" fontId="12" fillId="6" borderId="0" xfId="71" applyNumberFormat="1" applyFont="1" applyFill="1" applyBorder="1" applyAlignment="1">
      <alignment horizontal="right"/>
    </xf>
    <xf numFmtId="3" fontId="60" fillId="0" borderId="13" xfId="71" applyNumberFormat="1" applyFont="1" applyFill="1" applyBorder="1" applyAlignment="1">
      <alignment horizontal="right"/>
    </xf>
    <xf numFmtId="3" fontId="60" fillId="0" borderId="0" xfId="71" applyNumberFormat="1" applyFont="1" applyFill="1" applyBorder="1" applyAlignment="1">
      <alignment horizontal="right"/>
    </xf>
    <xf numFmtId="3" fontId="60" fillId="0" borderId="12" xfId="71" applyNumberFormat="1" applyFont="1" applyFill="1" applyBorder="1" applyAlignment="1">
      <alignment horizontal="right"/>
    </xf>
    <xf numFmtId="164" fontId="60" fillId="0" borderId="0" xfId="71" applyFont="1" applyFill="1" applyBorder="1"/>
    <xf numFmtId="164" fontId="60" fillId="0" borderId="13" xfId="71" applyFont="1" applyBorder="1"/>
    <xf numFmtId="164" fontId="60" fillId="0" borderId="0" xfId="71" applyFont="1" applyBorder="1"/>
    <xf numFmtId="164" fontId="60" fillId="6" borderId="0" xfId="71" applyFont="1" applyFill="1" applyBorder="1"/>
    <xf numFmtId="2" fontId="60" fillId="0" borderId="12" xfId="71" applyNumberFormat="1" applyFont="1" applyFill="1" applyBorder="1"/>
    <xf numFmtId="0" fontId="26" fillId="0" borderId="12" xfId="0" applyFont="1" applyBorder="1"/>
    <xf numFmtId="3" fontId="26" fillId="0" borderId="13" xfId="0" applyNumberFormat="1" applyFont="1" applyBorder="1"/>
    <xf numFmtId="0" fontId="12" fillId="5" borderId="32" xfId="0" applyFont="1" applyFill="1" applyBorder="1" applyAlignment="1">
      <alignment horizontal="center"/>
    </xf>
    <xf numFmtId="0" fontId="34" fillId="5" borderId="32" xfId="1" applyNumberFormat="1" applyFont="1" applyFill="1" applyBorder="1" applyAlignment="1"/>
    <xf numFmtId="0" fontId="81" fillId="5" borderId="32" xfId="18" applyFont="1" applyFill="1" applyBorder="1" applyAlignment="1">
      <alignment horizontal="right"/>
    </xf>
    <xf numFmtId="169" fontId="34" fillId="0" borderId="14" xfId="1" applyNumberFormat="1" applyFont="1" applyFill="1" applyBorder="1"/>
    <xf numFmtId="169" fontId="26" fillId="0" borderId="14" xfId="1" applyNumberFormat="1" applyFont="1" applyFill="1" applyBorder="1"/>
    <xf numFmtId="169" fontId="28" fillId="0" borderId="14" xfId="1" applyNumberFormat="1" applyFont="1" applyFill="1" applyBorder="1"/>
    <xf numFmtId="2" fontId="26" fillId="0" borderId="14" xfId="18" applyNumberFormat="1" applyFont="1" applyBorder="1"/>
    <xf numFmtId="169" fontId="34" fillId="0" borderId="14" xfId="0" applyNumberFormat="1" applyFont="1" applyBorder="1"/>
    <xf numFmtId="169" fontId="26" fillId="0" borderId="14" xfId="0" applyNumberFormat="1" applyFont="1" applyBorder="1"/>
    <xf numFmtId="169" fontId="34" fillId="0" borderId="9" xfId="0" applyNumberFormat="1" applyFont="1" applyBorder="1"/>
    <xf numFmtId="164" fontId="34" fillId="0" borderId="13" xfId="1" applyFont="1" applyFill="1" applyBorder="1"/>
    <xf numFmtId="164" fontId="34" fillId="0" borderId="14" xfId="1" applyFont="1" applyFill="1" applyBorder="1"/>
    <xf numFmtId="0" fontId="138" fillId="0" borderId="0" xfId="4" applyFont="1" applyAlignment="1">
      <alignment horizontal="left" vertical="center"/>
    </xf>
    <xf numFmtId="0" fontId="110" fillId="5" borderId="5" xfId="4" applyFont="1" applyFill="1" applyBorder="1" applyAlignment="1">
      <alignment horizontal="center"/>
    </xf>
    <xf numFmtId="0" fontId="110" fillId="5" borderId="5" xfId="4" applyFont="1" applyFill="1" applyBorder="1" applyAlignment="1">
      <alignment horizontal="right"/>
    </xf>
    <xf numFmtId="0" fontId="110" fillId="5" borderId="3" xfId="4" applyFont="1" applyFill="1" applyBorder="1" applyAlignment="1">
      <alignment horizontal="right"/>
    </xf>
    <xf numFmtId="0" fontId="110" fillId="5" borderId="4" xfId="4" applyFont="1" applyFill="1" applyBorder="1" applyAlignment="1">
      <alignment horizontal="right"/>
    </xf>
    <xf numFmtId="0" fontId="110" fillId="0" borderId="14" xfId="4" applyFont="1" applyBorder="1"/>
    <xf numFmtId="4" fontId="110" fillId="0" borderId="8" xfId="4" applyNumberFormat="1" applyFont="1" applyBorder="1"/>
    <xf numFmtId="4" fontId="110" fillId="0" borderId="6" xfId="4" applyNumberFormat="1" applyFont="1" applyBorder="1"/>
    <xf numFmtId="4" fontId="110" fillId="0" borderId="7" xfId="4" applyNumberFormat="1" applyFont="1" applyBorder="1"/>
    <xf numFmtId="4" fontId="110" fillId="0" borderId="0" xfId="4" applyNumberFormat="1" applyFont="1"/>
    <xf numFmtId="4" fontId="110" fillId="0" borderId="12" xfId="4" applyNumberFormat="1" applyFont="1" applyBorder="1"/>
    <xf numFmtId="4" fontId="110" fillId="0" borderId="13" xfId="4" applyNumberFormat="1" applyFont="1" applyBorder="1"/>
    <xf numFmtId="0" fontId="108" fillId="0" borderId="14" xfId="4" applyFont="1" applyBorder="1" applyAlignment="1">
      <alignment horizontal="left" indent="3"/>
    </xf>
    <xf numFmtId="4" fontId="108" fillId="0" borderId="12" xfId="4" applyNumberFormat="1" applyFont="1" applyBorder="1"/>
    <xf numFmtId="4" fontId="108" fillId="0" borderId="13" xfId="4" applyNumberFormat="1" applyFont="1" applyBorder="1"/>
    <xf numFmtId="4" fontId="108" fillId="0" borderId="0" xfId="4" applyNumberFormat="1" applyFont="1"/>
    <xf numFmtId="2" fontId="108" fillId="0" borderId="0" xfId="4" applyNumberFormat="1" applyFont="1"/>
    <xf numFmtId="0" fontId="110" fillId="0" borderId="9" xfId="4" applyFont="1" applyBorder="1"/>
    <xf numFmtId="4" fontId="110" fillId="0" borderId="11" xfId="4" applyNumberFormat="1" applyFont="1" applyBorder="1"/>
    <xf numFmtId="4" fontId="110" fillId="0" borderId="10" xfId="4" applyNumberFormat="1" applyFont="1" applyBorder="1"/>
    <xf numFmtId="4" fontId="110" fillId="0" borderId="1" xfId="4" applyNumberFormat="1" applyFont="1" applyBorder="1"/>
    <xf numFmtId="0" fontId="120" fillId="0" borderId="0" xfId="4" applyFont="1"/>
    <xf numFmtId="0" fontId="32" fillId="0" borderId="0" xfId="4" applyFont="1" applyAlignment="1">
      <alignment horizontal="left"/>
    </xf>
    <xf numFmtId="43" fontId="13" fillId="0" borderId="0" xfId="4" applyNumberFormat="1" applyFont="1"/>
    <xf numFmtId="2" fontId="26" fillId="0" borderId="12" xfId="0" applyNumberFormat="1" applyFont="1" applyBorder="1"/>
    <xf numFmtId="2" fontId="34" fillId="0" borderId="12" xfId="0" applyNumberFormat="1" applyFont="1" applyBorder="1"/>
    <xf numFmtId="43" fontId="34" fillId="0" borderId="11" xfId="0" applyNumberFormat="1" applyFont="1" applyBorder="1"/>
    <xf numFmtId="2" fontId="82" fillId="0" borderId="12" xfId="0" applyNumberFormat="1" applyFont="1" applyBorder="1"/>
    <xf numFmtId="166" fontId="34" fillId="0" borderId="13" xfId="0" applyNumberFormat="1" applyFont="1" applyBorder="1" applyAlignment="1">
      <alignment horizontal="right"/>
    </xf>
    <xf numFmtId="166" fontId="26" fillId="0" borderId="13" xfId="0" applyNumberFormat="1" applyFont="1" applyBorder="1" applyAlignment="1">
      <alignment horizontal="right"/>
    </xf>
    <xf numFmtId="166" fontId="28" fillId="0" borderId="10" xfId="0" applyNumberFormat="1" applyFont="1" applyBorder="1" applyAlignment="1">
      <alignment horizontal="right"/>
    </xf>
    <xf numFmtId="2" fontId="38" fillId="0" borderId="0" xfId="9" applyNumberFormat="1" applyFont="1" applyAlignment="1">
      <alignment horizontal="center"/>
    </xf>
    <xf numFmtId="2" fontId="30" fillId="0" borderId="1" xfId="1" applyNumberFormat="1" applyFont="1" applyFill="1" applyBorder="1" applyAlignment="1">
      <alignment horizontal="right"/>
    </xf>
    <xf numFmtId="39" fontId="32" fillId="0" borderId="12" xfId="1" applyNumberFormat="1" applyFont="1" applyFill="1" applyBorder="1" applyAlignment="1">
      <alignment horizontal="right"/>
    </xf>
    <xf numFmtId="4" fontId="32" fillId="0" borderId="12" xfId="1" applyNumberFormat="1" applyFont="1" applyFill="1" applyBorder="1" applyAlignment="1">
      <alignment horizontal="right"/>
    </xf>
    <xf numFmtId="4" fontId="32" fillId="0" borderId="13" xfId="4" applyNumberFormat="1" applyFont="1" applyBorder="1" applyAlignment="1">
      <alignment horizontal="right"/>
    </xf>
    <xf numFmtId="2" fontId="30" fillId="0" borderId="13" xfId="1" applyNumberFormat="1" applyFont="1" applyBorder="1"/>
    <xf numFmtId="43" fontId="30" fillId="0" borderId="10" xfId="4" applyNumberFormat="1" applyFont="1" applyBorder="1" applyAlignment="1">
      <alignment horizontal="right"/>
    </xf>
    <xf numFmtId="43" fontId="32" fillId="0" borderId="0" xfId="4" applyNumberFormat="1" applyFont="1" applyAlignment="1">
      <alignment horizontal="right"/>
    </xf>
    <xf numFmtId="4" fontId="30" fillId="6" borderId="0" xfId="4" applyNumberFormat="1" applyFont="1" applyFill="1" applyAlignment="1">
      <alignment horizontal="right"/>
    </xf>
    <xf numFmtId="4" fontId="9" fillId="0" borderId="0" xfId="4" applyNumberFormat="1"/>
    <xf numFmtId="4" fontId="58" fillId="0" borderId="12" xfId="4" applyNumberFormat="1" applyFont="1" applyBorder="1"/>
    <xf numFmtId="4" fontId="71" fillId="0" borderId="0" xfId="4" applyNumberFormat="1" applyFont="1" applyAlignment="1">
      <alignment horizontal="right"/>
    </xf>
    <xf numFmtId="4" fontId="63" fillId="0" borderId="12" xfId="4" applyNumberFormat="1" applyFont="1" applyBorder="1"/>
    <xf numFmtId="4" fontId="34" fillId="0" borderId="6" xfId="1" applyNumberFormat="1" applyFont="1" applyBorder="1"/>
    <xf numFmtId="4" fontId="34" fillId="0" borderId="7" xfId="1" applyNumberFormat="1" applyFont="1" applyBorder="1"/>
    <xf numFmtId="4" fontId="34" fillId="0" borderId="8" xfId="1" applyNumberFormat="1" applyFont="1" applyBorder="1"/>
    <xf numFmtId="0" fontId="81" fillId="5" borderId="32" xfId="4" applyFont="1" applyFill="1" applyBorder="1"/>
    <xf numFmtId="1" fontId="81" fillId="5" borderId="32" xfId="4" quotePrefix="1" applyNumberFormat="1" applyFont="1" applyFill="1" applyBorder="1" applyAlignment="1">
      <alignment horizontal="right"/>
    </xf>
    <xf numFmtId="4" fontId="34" fillId="0" borderId="14" xfId="1" applyNumberFormat="1" applyFont="1" applyBorder="1"/>
    <xf numFmtId="4" fontId="26" fillId="0" borderId="14" xfId="1" applyNumberFormat="1" applyFont="1" applyBorder="1"/>
    <xf numFmtId="4" fontId="26" fillId="0" borderId="9" xfId="1" applyNumberFormat="1" applyFont="1" applyBorder="1"/>
    <xf numFmtId="0" fontId="40" fillId="0" borderId="2" xfId="18" applyFont="1" applyBorder="1"/>
    <xf numFmtId="4" fontId="40" fillId="0" borderId="0" xfId="18" applyNumberFormat="1" applyFont="1"/>
    <xf numFmtId="4" fontId="40" fillId="0" borderId="0" xfId="18" applyNumberFormat="1" applyFont="1" applyAlignment="1">
      <alignment horizontal="right"/>
    </xf>
    <xf numFmtId="2" fontId="21" fillId="0" borderId="0" xfId="18" applyNumberFormat="1" applyFont="1" applyAlignment="1">
      <alignment horizontal="right"/>
    </xf>
    <xf numFmtId="4" fontId="21" fillId="0" borderId="0" xfId="18" applyNumberFormat="1" applyFont="1" applyAlignment="1">
      <alignment horizontal="right"/>
    </xf>
    <xf numFmtId="4" fontId="30" fillId="0" borderId="0" xfId="18" applyNumberFormat="1" applyFont="1" applyAlignment="1">
      <alignment horizontal="right"/>
    </xf>
    <xf numFmtId="4" fontId="51" fillId="0" borderId="0" xfId="18" applyNumberFormat="1" applyFont="1"/>
    <xf numFmtId="0" fontId="41" fillId="0" borderId="14" xfId="18" applyFont="1" applyBorder="1" applyAlignment="1">
      <alignment horizontal="left" indent="1"/>
    </xf>
    <xf numFmtId="4" fontId="41" fillId="0" borderId="0" xfId="18" applyNumberFormat="1" applyFont="1"/>
    <xf numFmtId="4" fontId="41" fillId="0" borderId="0" xfId="18" applyNumberFormat="1" applyFont="1" applyAlignment="1">
      <alignment horizontal="right"/>
    </xf>
    <xf numFmtId="2" fontId="30" fillId="0" borderId="0" xfId="18" applyNumberFormat="1" applyFont="1" applyAlignment="1">
      <alignment horizontal="right"/>
    </xf>
    <xf numFmtId="4" fontId="50" fillId="0" borderId="0" xfId="18" applyNumberFormat="1" applyFont="1" applyAlignment="1">
      <alignment horizontal="right"/>
    </xf>
    <xf numFmtId="39" fontId="50" fillId="0" borderId="0" xfId="18" applyNumberFormat="1" applyFont="1"/>
    <xf numFmtId="39" fontId="50" fillId="0" borderId="0" xfId="18" applyNumberFormat="1" applyFont="1" applyAlignment="1">
      <alignment horizontal="right"/>
    </xf>
    <xf numFmtId="4" fontId="50" fillId="0" borderId="0" xfId="18" applyNumberFormat="1" applyFont="1"/>
    <xf numFmtId="176" fontId="50" fillId="0" borderId="0" xfId="18" applyNumberFormat="1" applyFont="1"/>
    <xf numFmtId="4" fontId="47" fillId="0" borderId="0" xfId="18" applyNumberFormat="1" applyFont="1"/>
    <xf numFmtId="4" fontId="47" fillId="0" borderId="0" xfId="18" applyNumberFormat="1" applyFont="1" applyAlignment="1">
      <alignment horizontal="right"/>
    </xf>
    <xf numFmtId="4" fontId="32" fillId="0" borderId="0" xfId="18" applyNumberFormat="1" applyFont="1" applyAlignment="1">
      <alignment horizontal="right"/>
    </xf>
    <xf numFmtId="0" fontId="30" fillId="0" borderId="14" xfId="18" applyFont="1" applyBorder="1" applyAlignment="1">
      <alignment horizontal="left" indent="1"/>
    </xf>
    <xf numFmtId="0" fontId="40" fillId="0" borderId="14" xfId="18" applyFont="1" applyBorder="1"/>
    <xf numFmtId="39" fontId="51" fillId="0" borderId="0" xfId="18" applyNumberFormat="1" applyFont="1"/>
    <xf numFmtId="43" fontId="50" fillId="0" borderId="0" xfId="18" applyNumberFormat="1" applyFont="1"/>
    <xf numFmtId="0" fontId="41" fillId="11" borderId="14" xfId="18" applyFont="1" applyFill="1" applyBorder="1" applyAlignment="1">
      <alignment horizontal="left" indent="2"/>
    </xf>
    <xf numFmtId="4" fontId="41" fillId="11" borderId="0" xfId="18" applyNumberFormat="1" applyFont="1" applyFill="1"/>
    <xf numFmtId="4" fontId="41" fillId="11" borderId="0" xfId="18" applyNumberFormat="1" applyFont="1" applyFill="1" applyAlignment="1">
      <alignment horizontal="right"/>
    </xf>
    <xf numFmtId="2" fontId="30" fillId="11" borderId="0" xfId="18" applyNumberFormat="1" applyFont="1" applyFill="1" applyAlignment="1">
      <alignment horizontal="right"/>
    </xf>
    <xf numFmtId="4" fontId="30" fillId="11" borderId="0" xfId="18" applyNumberFormat="1" applyFont="1" applyFill="1" applyAlignment="1">
      <alignment horizontal="right"/>
    </xf>
    <xf numFmtId="4" fontId="50" fillId="11" borderId="0" xfId="18" applyNumberFormat="1" applyFont="1" applyFill="1"/>
    <xf numFmtId="39" fontId="50" fillId="11" borderId="0" xfId="18" applyNumberFormat="1" applyFont="1" applyFill="1"/>
    <xf numFmtId="43" fontId="50" fillId="11" borderId="0" xfId="18" applyNumberFormat="1" applyFont="1" applyFill="1"/>
    <xf numFmtId="4" fontId="30" fillId="11" borderId="0" xfId="18" applyNumberFormat="1" applyFont="1" applyFill="1"/>
    <xf numFmtId="0" fontId="41" fillId="0" borderId="0" xfId="18" applyFont="1"/>
    <xf numFmtId="0" fontId="41" fillId="0" borderId="0" xfId="18" applyFont="1" applyAlignment="1">
      <alignment horizontal="right"/>
    </xf>
    <xf numFmtId="0" fontId="57" fillId="0" borderId="0" xfId="18" applyFont="1" applyAlignment="1">
      <alignment horizontal="right"/>
    </xf>
    <xf numFmtId="4" fontId="57" fillId="0" borderId="0" xfId="18" applyNumberFormat="1" applyFont="1"/>
    <xf numFmtId="0" fontId="40" fillId="0" borderId="67" xfId="18" applyFont="1" applyBorder="1" applyAlignment="1">
      <alignment horizontal="left" indent="1"/>
    </xf>
    <xf numFmtId="2" fontId="108" fillId="0" borderId="13" xfId="4" applyNumberFormat="1" applyFont="1" applyBorder="1"/>
    <xf numFmtId="2" fontId="34" fillId="0" borderId="13" xfId="4" applyNumberFormat="1" applyFont="1" applyBorder="1" applyAlignment="1">
      <alignment horizontal="right" vertical="center"/>
    </xf>
    <xf numFmtId="4" fontId="12" fillId="0" borderId="14" xfId="0" applyNumberFormat="1" applyFont="1" applyBorder="1"/>
    <xf numFmtId="4" fontId="60" fillId="0" borderId="14" xfId="0" applyNumberFormat="1" applyFont="1" applyBorder="1"/>
    <xf numFmtId="4" fontId="12" fillId="0" borderId="14" xfId="0" applyNumberFormat="1" applyFont="1" applyBorder="1" applyAlignment="1">
      <alignment horizontal="right"/>
    </xf>
    <xf numFmtId="4" fontId="12" fillId="0" borderId="9" xfId="0" applyNumberFormat="1" applyFont="1" applyBorder="1"/>
    <xf numFmtId="164" fontId="30" fillId="0" borderId="0" xfId="0" applyNumberFormat="1" applyFont="1"/>
    <xf numFmtId="4" fontId="50" fillId="0" borderId="0" xfId="0" applyNumberFormat="1" applyFont="1"/>
    <xf numFmtId="164" fontId="21" fillId="0" borderId="0" xfId="0" applyNumberFormat="1" applyFont="1"/>
    <xf numFmtId="164" fontId="51" fillId="0" borderId="0" xfId="0" applyNumberFormat="1" applyFont="1"/>
    <xf numFmtId="169" fontId="30" fillId="0" borderId="0" xfId="0" applyNumberFormat="1" applyFont="1"/>
    <xf numFmtId="0" fontId="87" fillId="0" borderId="11" xfId="18" applyFont="1" applyBorder="1"/>
    <xf numFmtId="0" fontId="139" fillId="0" borderId="1" xfId="4" applyFont="1" applyBorder="1" applyAlignment="1">
      <alignment horizontal="left" vertical="center"/>
    </xf>
    <xf numFmtId="0" fontId="82" fillId="0" borderId="1" xfId="4" applyFont="1" applyBorder="1"/>
    <xf numFmtId="0" fontId="140" fillId="0" borderId="1" xfId="4" applyFont="1" applyBorder="1"/>
    <xf numFmtId="0" fontId="26" fillId="0" borderId="1" xfId="4" applyFont="1" applyBorder="1"/>
    <xf numFmtId="0" fontId="26" fillId="0" borderId="1" xfId="4" applyFont="1" applyBorder="1" applyAlignment="1">
      <alignment vertical="center"/>
    </xf>
    <xf numFmtId="164" fontId="82" fillId="0" borderId="1" xfId="1" applyFont="1" applyBorder="1"/>
    <xf numFmtId="0" fontId="102" fillId="5" borderId="32" xfId="0" applyFont="1" applyFill="1" applyBorder="1" applyAlignment="1">
      <alignment horizontal="left" wrapText="1"/>
    </xf>
    <xf numFmtId="169" fontId="30" fillId="0" borderId="0" xfId="4" applyNumberFormat="1" applyFont="1" applyAlignment="1">
      <alignment horizontal="right"/>
    </xf>
    <xf numFmtId="0" fontId="203" fillId="0" borderId="0" xfId="0" applyFont="1" applyAlignment="1">
      <alignment horizontal="center" vertical="center"/>
    </xf>
    <xf numFmtId="0" fontId="84" fillId="0" borderId="120" xfId="32" applyFont="1" applyBorder="1" applyAlignment="1">
      <alignment horizontal="left"/>
    </xf>
    <xf numFmtId="0" fontId="84" fillId="0" borderId="120" xfId="32" applyFont="1" applyBorder="1"/>
    <xf numFmtId="184" fontId="60" fillId="0" borderId="125" xfId="33" applyNumberFormat="1" applyFont="1" applyFill="1" applyBorder="1"/>
    <xf numFmtId="184" fontId="60" fillId="0" borderId="7" xfId="33" applyNumberFormat="1" applyFont="1" applyFill="1" applyBorder="1"/>
    <xf numFmtId="184" fontId="60" fillId="0" borderId="123" xfId="33" applyNumberFormat="1" applyFont="1" applyFill="1" applyBorder="1"/>
    <xf numFmtId="184" fontId="60" fillId="0" borderId="12" xfId="33" applyNumberFormat="1" applyFont="1" applyFill="1" applyBorder="1"/>
    <xf numFmtId="184" fontId="60" fillId="0" borderId="8" xfId="33" applyNumberFormat="1" applyFont="1" applyFill="1" applyBorder="1"/>
    <xf numFmtId="184" fontId="60" fillId="0" borderId="56" xfId="33" applyNumberFormat="1" applyFont="1" applyFill="1" applyBorder="1"/>
    <xf numFmtId="171" fontId="84" fillId="0" borderId="7" xfId="32" applyNumberFormat="1" applyFont="1" applyBorder="1"/>
    <xf numFmtId="171" fontId="84" fillId="0" borderId="123" xfId="32" applyNumberFormat="1" applyFont="1" applyBorder="1"/>
    <xf numFmtId="171" fontId="79" fillId="0" borderId="123" xfId="32" applyNumberFormat="1" applyBorder="1"/>
    <xf numFmtId="171" fontId="60" fillId="0" borderId="123" xfId="33" applyNumberFormat="1" applyFont="1" applyFill="1" applyBorder="1"/>
    <xf numFmtId="171" fontId="60" fillId="0" borderId="122" xfId="33" applyNumberFormat="1" applyFont="1" applyFill="1" applyBorder="1"/>
    <xf numFmtId="171" fontId="84" fillId="0" borderId="124" xfId="32" applyNumberFormat="1" applyFont="1" applyBorder="1"/>
    <xf numFmtId="0" fontId="84" fillId="0" borderId="121" xfId="32" applyFont="1" applyBorder="1"/>
    <xf numFmtId="171" fontId="79" fillId="0" borderId="7" xfId="32" applyNumberFormat="1" applyBorder="1"/>
    <xf numFmtId="0" fontId="84" fillId="0" borderId="13" xfId="32" applyFont="1" applyBorder="1"/>
    <xf numFmtId="0" fontId="84" fillId="0" borderId="47" xfId="32" applyFont="1" applyBorder="1"/>
    <xf numFmtId="184" fontId="60" fillId="0" borderId="122" xfId="33" applyNumberFormat="1" applyFont="1" applyFill="1" applyBorder="1"/>
    <xf numFmtId="171" fontId="60" fillId="0" borderId="7" xfId="33" applyNumberFormat="1" applyFont="1" applyFill="1" applyBorder="1"/>
    <xf numFmtId="4" fontId="111" fillId="0" borderId="123" xfId="18" applyNumberFormat="1" applyFont="1" applyBorder="1"/>
    <xf numFmtId="17" fontId="78" fillId="0" borderId="0" xfId="0" applyNumberFormat="1" applyFont="1" applyAlignment="1">
      <alignment horizontal="left"/>
    </xf>
    <xf numFmtId="4" fontId="111" fillId="0" borderId="121" xfId="18" applyNumberFormat="1" applyFont="1" applyBorder="1"/>
    <xf numFmtId="0" fontId="78" fillId="0" borderId="0" xfId="0" applyFont="1" applyAlignment="1">
      <alignment horizontal="right"/>
    </xf>
    <xf numFmtId="4" fontId="110" fillId="0" borderId="12" xfId="4" applyNumberFormat="1" applyFont="1" applyBorder="1" applyAlignment="1">
      <alignment horizontal="right"/>
    </xf>
    <xf numFmtId="4" fontId="110" fillId="0" borderId="12" xfId="0" applyNumberFormat="1" applyFont="1" applyBorder="1" applyAlignment="1">
      <alignment horizontal="right"/>
    </xf>
    <xf numFmtId="4" fontId="111" fillId="0" borderId="125" xfId="18" applyNumberFormat="1" applyFont="1" applyBorder="1"/>
    <xf numFmtId="0" fontId="33" fillId="0" borderId="13" xfId="0" applyFont="1" applyBorder="1" applyAlignment="1">
      <alignment horizontal="right"/>
    </xf>
    <xf numFmtId="0" fontId="50" fillId="0" borderId="13" xfId="0" applyFont="1" applyBorder="1" applyAlignment="1">
      <alignment horizontal="right"/>
    </xf>
    <xf numFmtId="0" fontId="21" fillId="0" borderId="121" xfId="0" applyFont="1" applyBorder="1" applyAlignment="1">
      <alignment horizontal="right"/>
    </xf>
    <xf numFmtId="0" fontId="21" fillId="0" borderId="123" xfId="0" applyFont="1" applyBorder="1" applyAlignment="1">
      <alignment horizontal="right"/>
    </xf>
    <xf numFmtId="0" fontId="21" fillId="0" borderId="125" xfId="0" applyFont="1" applyBorder="1" applyAlignment="1">
      <alignment horizontal="right"/>
    </xf>
    <xf numFmtId="0" fontId="78" fillId="0" borderId="0" xfId="34" applyFont="1"/>
    <xf numFmtId="0" fontId="78" fillId="0" borderId="64" xfId="32" applyFont="1" applyBorder="1"/>
    <xf numFmtId="0" fontId="78" fillId="0" borderId="0" xfId="32" applyFont="1"/>
    <xf numFmtId="0" fontId="78" fillId="0" borderId="0" xfId="4" applyFont="1"/>
    <xf numFmtId="0" fontId="68" fillId="0" borderId="0" xfId="4" applyFont="1"/>
    <xf numFmtId="17" fontId="78" fillId="0" borderId="14" xfId="0" applyNumberFormat="1" applyFont="1" applyBorder="1" applyAlignment="1">
      <alignment horizontal="left"/>
    </xf>
    <xf numFmtId="0" fontId="68" fillId="0" borderId="0" xfId="18" applyFont="1"/>
    <xf numFmtId="0" fontId="78" fillId="0" borderId="0" xfId="18" applyFont="1"/>
    <xf numFmtId="0" fontId="78" fillId="0" borderId="11" xfId="5" applyFont="1" applyBorder="1" applyAlignment="1">
      <alignment horizontal="left" indent="1"/>
    </xf>
    <xf numFmtId="0" fontId="78" fillId="0" borderId="0" xfId="4" applyFont="1" applyAlignment="1">
      <alignment vertical="center"/>
    </xf>
    <xf numFmtId="0" fontId="84" fillId="0" borderId="0" xfId="32" applyFont="1"/>
    <xf numFmtId="0" fontId="161" fillId="0" borderId="0" xfId="4" applyFont="1" applyAlignment="1">
      <alignment horizontal="left"/>
    </xf>
    <xf numFmtId="0" fontId="19" fillId="0" borderId="0" xfId="34" applyFont="1"/>
    <xf numFmtId="0" fontId="19" fillId="0" borderId="0" xfId="0" applyFont="1"/>
    <xf numFmtId="0" fontId="19" fillId="0" borderId="0" xfId="32" applyFont="1"/>
    <xf numFmtId="0" fontId="19" fillId="0" borderId="0" xfId="4" applyFont="1"/>
    <xf numFmtId="180" fontId="19" fillId="0" borderId="0" xfId="0" applyNumberFormat="1" applyFont="1" applyAlignment="1">
      <alignment horizontal="center"/>
    </xf>
    <xf numFmtId="4" fontId="19" fillId="0" borderId="0" xfId="0" applyNumberFormat="1" applyFont="1" applyAlignment="1">
      <alignment horizontal="center"/>
    </xf>
    <xf numFmtId="164" fontId="19" fillId="0" borderId="0" xfId="1" applyFont="1" applyBorder="1"/>
    <xf numFmtId="0" fontId="19" fillId="0" borderId="0" xfId="18" applyFont="1"/>
    <xf numFmtId="4" fontId="19" fillId="11" borderId="0" xfId="19" applyNumberFormat="1" applyFont="1" applyFill="1" applyBorder="1"/>
    <xf numFmtId="0" fontId="19" fillId="0" borderId="0" xfId="0" applyFont="1" applyAlignment="1">
      <alignment horizontal="center"/>
    </xf>
    <xf numFmtId="0" fontId="19" fillId="0" borderId="0" xfId="4" applyFont="1" applyAlignment="1">
      <alignment vertical="center"/>
    </xf>
    <xf numFmtId="0" fontId="38" fillId="12" borderId="0" xfId="52125" applyFont="1" applyFill="1"/>
    <xf numFmtId="0" fontId="38" fillId="13" borderId="0" xfId="52125" applyFont="1" applyFill="1"/>
    <xf numFmtId="0" fontId="38" fillId="0" borderId="0" xfId="52125" applyFont="1"/>
    <xf numFmtId="43" fontId="38" fillId="0" borderId="0" xfId="52125" applyNumberFormat="1" applyFont="1"/>
    <xf numFmtId="49" fontId="38" fillId="12" borderId="0" xfId="52125" applyNumberFormat="1" applyFont="1" applyFill="1"/>
    <xf numFmtId="17" fontId="38" fillId="12" borderId="0" xfId="52125" applyNumberFormat="1" applyFont="1" applyFill="1"/>
    <xf numFmtId="0" fontId="25" fillId="12" borderId="0" xfId="52125" applyFont="1" applyFill="1"/>
    <xf numFmtId="0" fontId="186" fillId="12" borderId="0" xfId="52125" applyFont="1" applyFill="1"/>
    <xf numFmtId="0" fontId="187" fillId="12" borderId="0" xfId="52125" applyFont="1" applyFill="1"/>
    <xf numFmtId="0" fontId="188" fillId="12" borderId="0" xfId="52125" applyFont="1" applyFill="1"/>
    <xf numFmtId="0" fontId="29" fillId="0" borderId="123" xfId="0" applyFont="1" applyBorder="1" applyAlignment="1">
      <alignment vertical="center"/>
    </xf>
    <xf numFmtId="0" fontId="21" fillId="0" borderId="123" xfId="0" applyFont="1" applyBorder="1"/>
    <xf numFmtId="0" fontId="30" fillId="0" borderId="123" xfId="0" applyFont="1" applyBorder="1"/>
    <xf numFmtId="0" fontId="50" fillId="0" borderId="123" xfId="0" applyFont="1" applyBorder="1"/>
    <xf numFmtId="0" fontId="21" fillId="5" borderId="4" xfId="4" applyFont="1" applyFill="1" applyBorder="1" applyAlignment="1">
      <alignment horizontal="center"/>
    </xf>
    <xf numFmtId="0" fontId="21" fillId="5" borderId="5" xfId="4" applyFont="1" applyFill="1" applyBorder="1" applyAlignment="1">
      <alignment horizontal="center"/>
    </xf>
    <xf numFmtId="0" fontId="21" fillId="5" borderId="3" xfId="4" applyFont="1" applyFill="1" applyBorder="1" applyAlignment="1">
      <alignment horizontal="center"/>
    </xf>
    <xf numFmtId="0" fontId="32" fillId="0" borderId="0" xfId="5" applyFont="1" applyAlignment="1">
      <alignment horizontal="left"/>
    </xf>
    <xf numFmtId="0" fontId="21" fillId="5" borderId="2" xfId="4" applyFont="1" applyFill="1" applyBorder="1" applyAlignment="1">
      <alignment horizontal="left"/>
    </xf>
    <xf numFmtId="0" fontId="21" fillId="5" borderId="9" xfId="4" applyFont="1" applyFill="1" applyBorder="1" applyAlignment="1">
      <alignment horizontal="left"/>
    </xf>
    <xf numFmtId="0" fontId="21" fillId="5" borderId="31" xfId="4" applyFont="1" applyFill="1" applyBorder="1" applyAlignment="1">
      <alignment horizontal="center"/>
    </xf>
    <xf numFmtId="0" fontId="21" fillId="5" borderId="40" xfId="4" applyFont="1" applyFill="1" applyBorder="1" applyAlignment="1">
      <alignment horizontal="center"/>
    </xf>
    <xf numFmtId="0" fontId="21" fillId="5" borderId="6" xfId="4" applyFont="1" applyFill="1" applyBorder="1" applyAlignment="1">
      <alignment horizontal="center"/>
    </xf>
    <xf numFmtId="0" fontId="21" fillId="5" borderId="7" xfId="4" applyFont="1" applyFill="1" applyBorder="1" applyAlignment="1">
      <alignment horizontal="center"/>
    </xf>
    <xf numFmtId="0" fontId="21" fillId="5" borderId="8" xfId="4" applyFont="1" applyFill="1" applyBorder="1" applyAlignment="1">
      <alignment horizontal="center"/>
    </xf>
    <xf numFmtId="1" fontId="40" fillId="7" borderId="3" xfId="4" applyNumberFormat="1" applyFont="1" applyFill="1" applyBorder="1" applyAlignment="1">
      <alignment horizontal="center"/>
    </xf>
    <xf numFmtId="1" fontId="40" fillId="7" borderId="4" xfId="4" applyNumberFormat="1" applyFont="1" applyFill="1" applyBorder="1" applyAlignment="1">
      <alignment horizontal="center"/>
    </xf>
    <xf numFmtId="1" fontId="40" fillId="7" borderId="5" xfId="4" applyNumberFormat="1" applyFont="1" applyFill="1" applyBorder="1" applyAlignment="1">
      <alignment horizontal="center"/>
    </xf>
    <xf numFmtId="1" fontId="40" fillId="7" borderId="6" xfId="4" applyNumberFormat="1" applyFont="1" applyFill="1" applyBorder="1" applyAlignment="1">
      <alignment horizontal="center"/>
    </xf>
    <xf numFmtId="1" fontId="40" fillId="7" borderId="7" xfId="4" applyNumberFormat="1" applyFont="1" applyFill="1" applyBorder="1" applyAlignment="1">
      <alignment horizontal="center"/>
    </xf>
    <xf numFmtId="1" fontId="40" fillId="7" borderId="8" xfId="4" applyNumberFormat="1" applyFont="1" applyFill="1" applyBorder="1" applyAlignment="1">
      <alignment horizontal="center"/>
    </xf>
    <xf numFmtId="0" fontId="40" fillId="7" borderId="2" xfId="4" applyFont="1" applyFill="1" applyBorder="1" applyAlignment="1">
      <alignment horizontal="left" vertical="center"/>
    </xf>
    <xf numFmtId="0" fontId="40" fillId="7" borderId="9" xfId="4" applyFont="1" applyFill="1" applyBorder="1" applyAlignment="1">
      <alignment horizontal="left" vertical="center"/>
    </xf>
    <xf numFmtId="0" fontId="21" fillId="5" borderId="3" xfId="0" applyFont="1" applyFill="1" applyBorder="1" applyAlignment="1">
      <alignment horizontal="center"/>
    </xf>
    <xf numFmtId="0" fontId="21" fillId="5" borderId="4" xfId="0" applyFont="1" applyFill="1" applyBorder="1" applyAlignment="1">
      <alignment horizontal="center"/>
    </xf>
    <xf numFmtId="0" fontId="21" fillId="5" borderId="5" xfId="0" applyFont="1" applyFill="1" applyBorder="1" applyAlignment="1">
      <alignment horizontal="center"/>
    </xf>
    <xf numFmtId="0" fontId="21" fillId="5" borderId="2" xfId="0" applyFont="1" applyFill="1" applyBorder="1" applyAlignment="1">
      <alignment horizontal="left" vertical="center"/>
    </xf>
    <xf numFmtId="0" fontId="21" fillId="5" borderId="9" xfId="0" applyFont="1" applyFill="1" applyBorder="1" applyAlignment="1">
      <alignment horizontal="left" vertical="center"/>
    </xf>
    <xf numFmtId="0" fontId="21" fillId="5" borderId="7" xfId="0" applyFont="1" applyFill="1" applyBorder="1" applyAlignment="1">
      <alignment horizontal="right"/>
    </xf>
    <xf numFmtId="0" fontId="21" fillId="5" borderId="6" xfId="0" applyFont="1" applyFill="1" applyBorder="1" applyAlignment="1">
      <alignment horizontal="center"/>
    </xf>
    <xf numFmtId="0" fontId="21" fillId="5" borderId="7" xfId="0" applyFont="1" applyFill="1" applyBorder="1" applyAlignment="1">
      <alignment horizontal="center"/>
    </xf>
    <xf numFmtId="0" fontId="21" fillId="5" borderId="8" xfId="0" applyFont="1" applyFill="1" applyBorder="1" applyAlignment="1">
      <alignment horizontal="center"/>
    </xf>
    <xf numFmtId="0" fontId="45" fillId="7" borderId="3" xfId="0" applyFont="1" applyFill="1" applyBorder="1" applyAlignment="1">
      <alignment horizontal="center"/>
    </xf>
    <xf numFmtId="0" fontId="45" fillId="7" borderId="4" xfId="0" applyFont="1" applyFill="1" applyBorder="1" applyAlignment="1">
      <alignment horizontal="center"/>
    </xf>
    <xf numFmtId="0" fontId="45" fillId="7" borderId="5" xfId="0" applyFont="1" applyFill="1" applyBorder="1" applyAlignment="1">
      <alignment horizontal="center"/>
    </xf>
    <xf numFmtId="0" fontId="45" fillId="7" borderId="2" xfId="0" applyFont="1" applyFill="1" applyBorder="1" applyAlignment="1">
      <alignment horizontal="left" vertical="center"/>
    </xf>
    <xf numFmtId="0" fontId="45" fillId="7" borderId="9" xfId="0" applyFont="1" applyFill="1" applyBorder="1" applyAlignment="1">
      <alignment horizontal="left" vertical="center"/>
    </xf>
    <xf numFmtId="0" fontId="40" fillId="5" borderId="2" xfId="0" applyFont="1" applyFill="1" applyBorder="1" applyAlignment="1">
      <alignment horizontal="left" vertical="center"/>
    </xf>
    <xf numFmtId="0" fontId="40" fillId="5" borderId="9" xfId="0" applyFont="1" applyFill="1" applyBorder="1" applyAlignment="1">
      <alignment horizontal="left" vertical="center"/>
    </xf>
    <xf numFmtId="0" fontId="40" fillId="5" borderId="0" xfId="0" applyFont="1" applyFill="1" applyAlignment="1">
      <alignment horizontal="center" vertical="center" wrapText="1"/>
    </xf>
    <xf numFmtId="0" fontId="40" fillId="5" borderId="1" xfId="0" applyFont="1" applyFill="1" applyBorder="1" applyAlignment="1">
      <alignment horizontal="center" vertical="center" wrapText="1"/>
    </xf>
    <xf numFmtId="0" fontId="40" fillId="5" borderId="4" xfId="0" applyFont="1" applyFill="1" applyBorder="1" applyAlignment="1">
      <alignment horizontal="center"/>
    </xf>
    <xf numFmtId="0" fontId="34" fillId="5" borderId="3" xfId="4" applyFont="1" applyFill="1" applyBorder="1" applyAlignment="1">
      <alignment horizontal="center"/>
    </xf>
    <xf numFmtId="0" fontId="34" fillId="5" borderId="4" xfId="4" applyFont="1" applyFill="1" applyBorder="1" applyAlignment="1">
      <alignment horizontal="center"/>
    </xf>
    <xf numFmtId="0" fontId="34" fillId="5" borderId="5" xfId="4" applyFont="1" applyFill="1" applyBorder="1" applyAlignment="1">
      <alignment horizontal="center"/>
    </xf>
    <xf numFmtId="0" fontId="21" fillId="5" borderId="7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1" fillId="5" borderId="4" xfId="0" applyFont="1" applyFill="1" applyBorder="1" applyAlignment="1">
      <alignment horizontal="right"/>
    </xf>
    <xf numFmtId="0" fontId="21" fillId="0" borderId="1" xfId="0" applyFont="1" applyBorder="1" applyAlignment="1">
      <alignment horizontal="left" vertical="center"/>
    </xf>
    <xf numFmtId="0" fontId="12" fillId="5" borderId="2" xfId="0" applyFont="1" applyFill="1" applyBorder="1" applyAlignment="1">
      <alignment horizontal="left" vertical="center" wrapText="1"/>
    </xf>
    <xf numFmtId="0" fontId="12" fillId="5" borderId="14" xfId="0" applyFont="1" applyFill="1" applyBorder="1" applyAlignment="1">
      <alignment horizontal="left" vertical="center" wrapText="1"/>
    </xf>
    <xf numFmtId="0" fontId="12" fillId="5" borderId="9" xfId="0" applyFont="1" applyFill="1" applyBorder="1" applyAlignment="1">
      <alignment horizontal="left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60" fillId="0" borderId="7" xfId="0" applyFont="1" applyBorder="1"/>
    <xf numFmtId="0" fontId="60" fillId="0" borderId="0" xfId="0" applyFont="1"/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2" fillId="5" borderId="12" xfId="0" applyFont="1" applyFill="1" applyBorder="1" applyAlignment="1">
      <alignment horizontal="center"/>
    </xf>
    <xf numFmtId="0" fontId="40" fillId="7" borderId="4" xfId="0" applyFont="1" applyFill="1" applyBorder="1" applyAlignment="1">
      <alignment horizontal="center"/>
    </xf>
    <xf numFmtId="0" fontId="40" fillId="7" borderId="3" xfId="0" applyFont="1" applyFill="1" applyBorder="1" applyAlignment="1">
      <alignment horizontal="center"/>
    </xf>
    <xf numFmtId="0" fontId="40" fillId="7" borderId="5" xfId="0" applyFont="1" applyFill="1" applyBorder="1" applyAlignment="1">
      <alignment horizontal="center"/>
    </xf>
    <xf numFmtId="0" fontId="41" fillId="7" borderId="2" xfId="0" applyFont="1" applyFill="1" applyBorder="1" applyAlignment="1">
      <alignment horizontal="center"/>
    </xf>
    <xf numFmtId="0" fontId="41" fillId="7" borderId="9" xfId="0" applyFont="1" applyFill="1" applyBorder="1" applyAlignment="1">
      <alignment horizontal="center"/>
    </xf>
    <xf numFmtId="0" fontId="40" fillId="7" borderId="7" xfId="0" applyFont="1" applyFill="1" applyBorder="1" applyAlignment="1">
      <alignment horizontal="center"/>
    </xf>
    <xf numFmtId="0" fontId="40" fillId="5" borderId="2" xfId="0" applyFont="1" applyFill="1" applyBorder="1" applyAlignment="1">
      <alignment horizontal="center"/>
    </xf>
    <xf numFmtId="0" fontId="40" fillId="5" borderId="9" xfId="0" applyFont="1" applyFill="1" applyBorder="1" applyAlignment="1">
      <alignment horizontal="center"/>
    </xf>
    <xf numFmtId="0" fontId="71" fillId="5" borderId="2" xfId="18" applyFont="1" applyFill="1" applyBorder="1" applyAlignment="1">
      <alignment horizontal="center"/>
    </xf>
    <xf numFmtId="0" fontId="71" fillId="5" borderId="9" xfId="18" applyFont="1" applyFill="1" applyBorder="1" applyAlignment="1">
      <alignment horizontal="center"/>
    </xf>
    <xf numFmtId="0" fontId="40" fillId="5" borderId="4" xfId="18" applyFont="1" applyFill="1" applyBorder="1" applyAlignment="1">
      <alignment horizontal="center"/>
    </xf>
    <xf numFmtId="0" fontId="84" fillId="5" borderId="3" xfId="18" applyFont="1" applyFill="1" applyBorder="1" applyAlignment="1">
      <alignment horizontal="center"/>
    </xf>
    <xf numFmtId="0" fontId="84" fillId="5" borderId="4" xfId="18" applyFont="1" applyFill="1" applyBorder="1" applyAlignment="1">
      <alignment horizontal="center"/>
    </xf>
    <xf numFmtId="0" fontId="84" fillId="5" borderId="5" xfId="18" applyFont="1" applyFill="1" applyBorder="1" applyAlignment="1">
      <alignment horizontal="center"/>
    </xf>
    <xf numFmtId="0" fontId="46" fillId="5" borderId="3" xfId="18" applyFont="1" applyFill="1" applyBorder="1" applyAlignment="1">
      <alignment horizontal="center"/>
    </xf>
    <xf numFmtId="0" fontId="46" fillId="5" borderId="4" xfId="18" applyFont="1" applyFill="1" applyBorder="1" applyAlignment="1">
      <alignment horizontal="center"/>
    </xf>
    <xf numFmtId="0" fontId="46" fillId="5" borderId="5" xfId="18" applyFont="1" applyFill="1" applyBorder="1" applyAlignment="1">
      <alignment horizontal="center"/>
    </xf>
    <xf numFmtId="0" fontId="91" fillId="5" borderId="3" xfId="18" applyFont="1" applyFill="1" applyBorder="1" applyAlignment="1">
      <alignment horizontal="center"/>
    </xf>
    <xf numFmtId="0" fontId="91" fillId="5" borderId="4" xfId="18" applyFont="1" applyFill="1" applyBorder="1" applyAlignment="1">
      <alignment horizontal="center"/>
    </xf>
    <xf numFmtId="0" fontId="91" fillId="5" borderId="5" xfId="18" applyFont="1" applyFill="1" applyBorder="1" applyAlignment="1">
      <alignment horizontal="center"/>
    </xf>
    <xf numFmtId="0" fontId="13" fillId="5" borderId="2" xfId="18" applyFont="1" applyFill="1" applyBorder="1" applyAlignment="1">
      <alignment horizontal="center"/>
    </xf>
    <xf numFmtId="0" fontId="13" fillId="5" borderId="9" xfId="18" applyFont="1" applyFill="1" applyBorder="1" applyAlignment="1">
      <alignment horizontal="center"/>
    </xf>
    <xf numFmtId="0" fontId="54" fillId="5" borderId="4" xfId="18" applyFont="1" applyFill="1" applyBorder="1" applyAlignment="1">
      <alignment horizontal="center"/>
    </xf>
    <xf numFmtId="0" fontId="54" fillId="5" borderId="3" xfId="18" applyFont="1" applyFill="1" applyBorder="1" applyAlignment="1">
      <alignment horizontal="center"/>
    </xf>
    <xf numFmtId="0" fontId="54" fillId="5" borderId="5" xfId="18" applyFont="1" applyFill="1" applyBorder="1" applyAlignment="1">
      <alignment horizontal="center"/>
    </xf>
    <xf numFmtId="0" fontId="12" fillId="5" borderId="4" xfId="18" applyFont="1" applyFill="1" applyBorder="1" applyAlignment="1">
      <alignment horizontal="center"/>
    </xf>
    <xf numFmtId="0" fontId="60" fillId="0" borderId="4" xfId="18" applyFont="1" applyBorder="1"/>
    <xf numFmtId="0" fontId="12" fillId="5" borderId="3" xfId="18" applyFont="1" applyFill="1" applyBorder="1" applyAlignment="1">
      <alignment horizontal="center"/>
    </xf>
    <xf numFmtId="0" fontId="12" fillId="5" borderId="5" xfId="18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40" fillId="5" borderId="7" xfId="18" applyFont="1" applyFill="1" applyBorder="1" applyAlignment="1">
      <alignment horizontal="center" vertical="center" wrapText="1"/>
    </xf>
    <xf numFmtId="0" fontId="40" fillId="5" borderId="1" xfId="18" applyFont="1" applyFill="1" applyBorder="1" applyAlignment="1">
      <alignment horizontal="center" vertical="center" wrapText="1"/>
    </xf>
    <xf numFmtId="0" fontId="21" fillId="5" borderId="41" xfId="18" applyFont="1" applyFill="1" applyBorder="1" applyAlignment="1">
      <alignment horizontal="center"/>
    </xf>
    <xf numFmtId="0" fontId="21" fillId="5" borderId="4" xfId="18" applyFont="1" applyFill="1" applyBorder="1" applyAlignment="1">
      <alignment horizontal="center"/>
    </xf>
    <xf numFmtId="0" fontId="21" fillId="5" borderId="5" xfId="18" applyFont="1" applyFill="1" applyBorder="1" applyAlignment="1">
      <alignment horizontal="center"/>
    </xf>
    <xf numFmtId="0" fontId="21" fillId="5" borderId="3" xfId="18" applyFont="1" applyFill="1" applyBorder="1" applyAlignment="1">
      <alignment horizontal="center"/>
    </xf>
    <xf numFmtId="0" fontId="40" fillId="5" borderId="4" xfId="18" applyFont="1" applyFill="1" applyBorder="1" applyAlignment="1">
      <alignment horizontal="center" vertical="center" wrapText="1"/>
    </xf>
    <xf numFmtId="0" fontId="40" fillId="5" borderId="5" xfId="18" applyFont="1" applyFill="1" applyBorder="1" applyAlignment="1">
      <alignment horizontal="center"/>
    </xf>
    <xf numFmtId="1" fontId="40" fillId="5" borderId="3" xfId="18" applyNumberFormat="1" applyFont="1" applyFill="1" applyBorder="1" applyAlignment="1">
      <alignment horizontal="center"/>
    </xf>
    <xf numFmtId="1" fontId="40" fillId="5" borderId="4" xfId="18" applyNumberFormat="1" applyFont="1" applyFill="1" applyBorder="1" applyAlignment="1">
      <alignment horizontal="center"/>
    </xf>
    <xf numFmtId="1" fontId="40" fillId="5" borderId="5" xfId="18" applyNumberFormat="1" applyFont="1" applyFill="1" applyBorder="1" applyAlignment="1">
      <alignment horizontal="center"/>
    </xf>
    <xf numFmtId="0" fontId="21" fillId="5" borderId="42" xfId="18" applyFont="1" applyFill="1" applyBorder="1" applyAlignment="1">
      <alignment horizontal="center"/>
    </xf>
    <xf numFmtId="0" fontId="109" fillId="5" borderId="7" xfId="18" applyFont="1" applyFill="1" applyBorder="1" applyAlignment="1">
      <alignment horizontal="center" vertical="center" wrapText="1"/>
    </xf>
    <xf numFmtId="0" fontId="109" fillId="5" borderId="1" xfId="18" applyFont="1" applyFill="1" applyBorder="1" applyAlignment="1">
      <alignment horizontal="center" vertical="center" wrapText="1"/>
    </xf>
    <xf numFmtId="0" fontId="110" fillId="5" borderId="3" xfId="18" applyFont="1" applyFill="1" applyBorder="1" applyAlignment="1">
      <alignment horizontal="center"/>
    </xf>
    <xf numFmtId="0" fontId="110" fillId="5" borderId="4" xfId="18" applyFont="1" applyFill="1" applyBorder="1" applyAlignment="1">
      <alignment horizontal="center"/>
    </xf>
    <xf numFmtId="0" fontId="110" fillId="5" borderId="5" xfId="18" applyFont="1" applyFill="1" applyBorder="1" applyAlignment="1">
      <alignment horizontal="center"/>
    </xf>
    <xf numFmtId="0" fontId="109" fillId="5" borderId="4" xfId="18" applyFont="1" applyFill="1" applyBorder="1" applyAlignment="1">
      <alignment horizontal="center" vertical="center" wrapText="1"/>
    </xf>
    <xf numFmtId="0" fontId="109" fillId="5" borderId="4" xfId="18" applyFont="1" applyFill="1" applyBorder="1" applyAlignment="1">
      <alignment horizontal="center"/>
    </xf>
    <xf numFmtId="0" fontId="109" fillId="5" borderId="5" xfId="18" applyFont="1" applyFill="1" applyBorder="1" applyAlignment="1">
      <alignment horizontal="center"/>
    </xf>
    <xf numFmtId="1" fontId="109" fillId="5" borderId="3" xfId="18" applyNumberFormat="1" applyFont="1" applyFill="1" applyBorder="1" applyAlignment="1">
      <alignment horizontal="center"/>
    </xf>
    <xf numFmtId="1" fontId="109" fillId="5" borderId="4" xfId="18" applyNumberFormat="1" applyFont="1" applyFill="1" applyBorder="1" applyAlignment="1">
      <alignment horizontal="center"/>
    </xf>
    <xf numFmtId="1" fontId="109" fillId="5" borderId="5" xfId="18" applyNumberFormat="1" applyFont="1" applyFill="1" applyBorder="1" applyAlignment="1">
      <alignment horizontal="center"/>
    </xf>
    <xf numFmtId="0" fontId="17" fillId="5" borderId="3" xfId="4" applyFont="1" applyFill="1" applyBorder="1" applyAlignment="1">
      <alignment horizontal="center"/>
    </xf>
    <xf numFmtId="0" fontId="17" fillId="5" borderId="4" xfId="4" applyFont="1" applyFill="1" applyBorder="1" applyAlignment="1">
      <alignment horizontal="center"/>
    </xf>
    <xf numFmtId="0" fontId="17" fillId="5" borderId="5" xfId="4" applyFont="1" applyFill="1" applyBorder="1" applyAlignment="1">
      <alignment horizontal="center"/>
    </xf>
    <xf numFmtId="0" fontId="129" fillId="5" borderId="2" xfId="4" applyFont="1" applyFill="1" applyBorder="1" applyAlignment="1">
      <alignment horizontal="center"/>
    </xf>
    <xf numFmtId="0" fontId="129" fillId="5" borderId="9" xfId="4" applyFont="1" applyFill="1" applyBorder="1" applyAlignment="1">
      <alignment horizontal="center"/>
    </xf>
    <xf numFmtId="0" fontId="17" fillId="5" borderId="7" xfId="4" applyFont="1" applyFill="1" applyBorder="1" applyAlignment="1">
      <alignment horizontal="center"/>
    </xf>
    <xf numFmtId="0" fontId="17" fillId="5" borderId="51" xfId="4" applyFont="1" applyFill="1" applyBorder="1" applyAlignment="1">
      <alignment horizontal="center"/>
    </xf>
    <xf numFmtId="0" fontId="17" fillId="5" borderId="52" xfId="4" applyFont="1" applyFill="1" applyBorder="1" applyAlignment="1">
      <alignment horizontal="center"/>
    </xf>
    <xf numFmtId="0" fontId="17" fillId="5" borderId="53" xfId="4" applyFont="1" applyFill="1" applyBorder="1" applyAlignment="1">
      <alignment horizontal="center"/>
    </xf>
    <xf numFmtId="0" fontId="17" fillId="5" borderId="11" xfId="4" applyFont="1" applyFill="1" applyBorder="1" applyAlignment="1">
      <alignment horizontal="center"/>
    </xf>
    <xf numFmtId="0" fontId="110" fillId="5" borderId="2" xfId="0" applyFont="1" applyFill="1" applyBorder="1" applyAlignment="1">
      <alignment horizontal="left"/>
    </xf>
    <xf numFmtId="0" fontId="110" fillId="5" borderId="9" xfId="0" applyFont="1" applyFill="1" applyBorder="1" applyAlignment="1">
      <alignment horizontal="left"/>
    </xf>
    <xf numFmtId="0" fontId="110" fillId="5" borderId="3" xfId="0" applyFont="1" applyFill="1" applyBorder="1" applyAlignment="1">
      <alignment horizontal="center"/>
    </xf>
    <xf numFmtId="0" fontId="110" fillId="5" borderId="4" xfId="0" applyFont="1" applyFill="1" applyBorder="1" applyAlignment="1">
      <alignment horizontal="center"/>
    </xf>
    <xf numFmtId="0" fontId="110" fillId="5" borderId="5" xfId="0" applyFont="1" applyFill="1" applyBorder="1" applyAlignment="1">
      <alignment horizontal="center"/>
    </xf>
    <xf numFmtId="0" fontId="110" fillId="5" borderId="2" xfId="4" applyFont="1" applyFill="1" applyBorder="1" applyAlignment="1">
      <alignment horizontal="left"/>
    </xf>
    <xf numFmtId="0" fontId="110" fillId="5" borderId="9" xfId="4" applyFont="1" applyFill="1" applyBorder="1" applyAlignment="1">
      <alignment horizontal="left"/>
    </xf>
    <xf numFmtId="0" fontId="110" fillId="5" borderId="3" xfId="4" applyFont="1" applyFill="1" applyBorder="1" applyAlignment="1">
      <alignment horizontal="center"/>
    </xf>
    <xf numFmtId="0" fontId="110" fillId="5" borderId="4" xfId="4" applyFont="1" applyFill="1" applyBorder="1" applyAlignment="1">
      <alignment horizontal="center"/>
    </xf>
    <xf numFmtId="0" fontId="110" fillId="5" borderId="5" xfId="4" applyFont="1" applyFill="1" applyBorder="1" applyAlignment="1">
      <alignment horizontal="center"/>
    </xf>
    <xf numFmtId="0" fontId="141" fillId="5" borderId="3" xfId="4" applyFont="1" applyFill="1" applyBorder="1" applyAlignment="1">
      <alignment horizontal="center"/>
    </xf>
    <xf numFmtId="0" fontId="141" fillId="5" borderId="4" xfId="4" applyFont="1" applyFill="1" applyBorder="1" applyAlignment="1">
      <alignment horizontal="center"/>
    </xf>
    <xf numFmtId="0" fontId="141" fillId="5" borderId="5" xfId="4" applyFont="1" applyFill="1" applyBorder="1" applyAlignment="1">
      <alignment horizontal="center"/>
    </xf>
    <xf numFmtId="0" fontId="34" fillId="5" borderId="3" xfId="1" applyNumberFormat="1" applyFont="1" applyFill="1" applyBorder="1" applyAlignment="1">
      <alignment horizontal="center"/>
    </xf>
    <xf numFmtId="0" fontId="34" fillId="5" borderId="4" xfId="1" applyNumberFormat="1" applyFont="1" applyFill="1" applyBorder="1" applyAlignment="1">
      <alignment horizontal="center"/>
    </xf>
    <xf numFmtId="0" fontId="146" fillId="5" borderId="2" xfId="18" applyFont="1" applyFill="1" applyBorder="1" applyAlignment="1">
      <alignment horizontal="center"/>
    </xf>
    <xf numFmtId="0" fontId="146" fillId="5" borderId="9" xfId="18" applyFont="1" applyFill="1" applyBorder="1" applyAlignment="1">
      <alignment horizontal="center"/>
    </xf>
    <xf numFmtId="0" fontId="34" fillId="5" borderId="5" xfId="1" applyNumberFormat="1" applyFont="1" applyFill="1" applyBorder="1" applyAlignment="1">
      <alignment horizontal="center"/>
    </xf>
    <xf numFmtId="0" fontId="34" fillId="5" borderId="3" xfId="0" applyFont="1" applyFill="1" applyBorder="1" applyAlignment="1">
      <alignment horizontal="center"/>
    </xf>
    <xf numFmtId="0" fontId="34" fillId="5" borderId="4" xfId="0" applyFont="1" applyFill="1" applyBorder="1" applyAlignment="1">
      <alignment horizontal="center"/>
    </xf>
    <xf numFmtId="0" fontId="34" fillId="5" borderId="5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5" borderId="9" xfId="0" applyFont="1" applyFill="1" applyBorder="1" applyAlignment="1">
      <alignment horizontal="center"/>
    </xf>
    <xf numFmtId="0" fontId="34" fillId="5" borderId="4" xfId="0" applyFont="1" applyFill="1" applyBorder="1" applyAlignment="1">
      <alignment horizontal="right"/>
    </xf>
    <xf numFmtId="0" fontId="26" fillId="5" borderId="2" xfId="0" applyFont="1" applyFill="1" applyBorder="1" applyAlignment="1">
      <alignment horizontal="center"/>
    </xf>
    <xf numFmtId="0" fontId="26" fillId="5" borderId="9" xfId="0" applyFont="1" applyFill="1" applyBorder="1" applyAlignment="1">
      <alignment horizontal="center"/>
    </xf>
    <xf numFmtId="0" fontId="34" fillId="5" borderId="7" xfId="0" applyFont="1" applyFill="1" applyBorder="1" applyAlignment="1">
      <alignment horizontal="center"/>
    </xf>
    <xf numFmtId="0" fontId="81" fillId="5" borderId="3" xfId="0" applyFont="1" applyFill="1" applyBorder="1" applyAlignment="1">
      <alignment horizontal="center"/>
    </xf>
    <xf numFmtId="0" fontId="81" fillId="5" borderId="4" xfId="0" applyFont="1" applyFill="1" applyBorder="1" applyAlignment="1">
      <alignment horizontal="center"/>
    </xf>
    <xf numFmtId="0" fontId="81" fillId="5" borderId="5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34" fillId="5" borderId="8" xfId="0" applyFont="1" applyFill="1" applyBorder="1" applyAlignment="1">
      <alignment horizontal="center"/>
    </xf>
    <xf numFmtId="0" fontId="81" fillId="5" borderId="2" xfId="0" applyFont="1" applyFill="1" applyBorder="1" applyAlignment="1">
      <alignment horizontal="center"/>
    </xf>
    <xf numFmtId="0" fontId="81" fillId="5" borderId="9" xfId="0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34" fillId="5" borderId="41" xfId="0" applyFont="1" applyFill="1" applyBorder="1" applyAlignment="1">
      <alignment horizontal="center"/>
    </xf>
    <xf numFmtId="0" fontId="34" fillId="5" borderId="42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left"/>
    </xf>
    <xf numFmtId="0" fontId="34" fillId="5" borderId="14" xfId="0" applyFont="1" applyFill="1" applyBorder="1" applyAlignment="1">
      <alignment horizontal="left"/>
    </xf>
    <xf numFmtId="0" fontId="34" fillId="5" borderId="9" xfId="0" applyFont="1" applyFill="1" applyBorder="1" applyAlignment="1">
      <alignment horizontal="left"/>
    </xf>
    <xf numFmtId="0" fontId="34" fillId="5" borderId="13" xfId="0" applyFont="1" applyFill="1" applyBorder="1" applyAlignment="1">
      <alignment horizontal="center" vertical="center"/>
    </xf>
    <xf numFmtId="0" fontId="34" fillId="5" borderId="10" xfId="0" applyFont="1" applyFill="1" applyBorder="1" applyAlignment="1">
      <alignment horizontal="center" vertical="center"/>
    </xf>
    <xf numFmtId="0" fontId="34" fillId="5" borderId="0" xfId="0" applyFont="1" applyFill="1" applyAlignment="1">
      <alignment horizontal="center" vertical="center"/>
    </xf>
    <xf numFmtId="0" fontId="34" fillId="5" borderId="1" xfId="0" applyFont="1" applyFill="1" applyBorder="1" applyAlignment="1">
      <alignment horizontal="center"/>
    </xf>
    <xf numFmtId="0" fontId="34" fillId="5" borderId="55" xfId="0" applyFont="1" applyFill="1" applyBorder="1" applyAlignment="1">
      <alignment horizontal="center"/>
    </xf>
    <xf numFmtId="0" fontId="34" fillId="5" borderId="50" xfId="0" applyFont="1" applyFill="1" applyBorder="1" applyAlignment="1">
      <alignment horizontal="center"/>
    </xf>
    <xf numFmtId="0" fontId="138" fillId="5" borderId="4" xfId="0" applyFont="1" applyFill="1" applyBorder="1" applyAlignment="1">
      <alignment horizontal="center"/>
    </xf>
    <xf numFmtId="0" fontId="138" fillId="5" borderId="5" xfId="0" applyFont="1" applyFill="1" applyBorder="1" applyAlignment="1">
      <alignment horizontal="center"/>
    </xf>
    <xf numFmtId="0" fontId="138" fillId="5" borderId="3" xfId="0" applyFont="1" applyFill="1" applyBorder="1" applyAlignment="1">
      <alignment horizontal="center"/>
    </xf>
    <xf numFmtId="0" fontId="138" fillId="5" borderId="4" xfId="0" applyFont="1" applyFill="1" applyBorder="1" applyAlignment="1">
      <alignment horizontal="center" vertical="center"/>
    </xf>
    <xf numFmtId="0" fontId="138" fillId="5" borderId="4" xfId="0" applyFont="1" applyFill="1" applyBorder="1" applyAlignment="1">
      <alignment horizontal="center" vertical="center" wrapText="1"/>
    </xf>
    <xf numFmtId="0" fontId="138" fillId="5" borderId="5" xfId="0" applyFont="1" applyFill="1" applyBorder="1" applyAlignment="1">
      <alignment horizontal="center" vertical="center" wrapText="1"/>
    </xf>
    <xf numFmtId="0" fontId="138" fillId="5" borderId="3" xfId="0" applyFont="1" applyFill="1" applyBorder="1" applyAlignment="1">
      <alignment horizontal="center" vertical="center"/>
    </xf>
    <xf numFmtId="0" fontId="138" fillId="5" borderId="5" xfId="0" applyFont="1" applyFill="1" applyBorder="1" applyAlignment="1">
      <alignment horizontal="center" vertical="center"/>
    </xf>
    <xf numFmtId="0" fontId="81" fillId="5" borderId="8" xfId="4" applyFont="1" applyFill="1" applyBorder="1" applyAlignment="1">
      <alignment horizontal="center" vertical="center"/>
    </xf>
    <xf numFmtId="0" fontId="81" fillId="5" borderId="11" xfId="4" applyFont="1" applyFill="1" applyBorder="1" applyAlignment="1">
      <alignment horizontal="center" vertical="center"/>
    </xf>
    <xf numFmtId="0" fontId="81" fillId="5" borderId="2" xfId="4" applyFont="1" applyFill="1" applyBorder="1"/>
    <xf numFmtId="0" fontId="81" fillId="5" borderId="9" xfId="4" applyFont="1" applyFill="1" applyBorder="1"/>
    <xf numFmtId="0" fontId="81" fillId="5" borderId="6" xfId="4" applyFont="1" applyFill="1" applyBorder="1" applyAlignment="1">
      <alignment horizontal="center" vertical="center"/>
    </xf>
    <xf numFmtId="0" fontId="81" fillId="5" borderId="10" xfId="4" applyFont="1" applyFill="1" applyBorder="1" applyAlignment="1">
      <alignment horizontal="center" vertical="center"/>
    </xf>
    <xf numFmtId="0" fontId="81" fillId="5" borderId="7" xfId="4" applyFont="1" applyFill="1" applyBorder="1" applyAlignment="1">
      <alignment horizontal="center" vertical="center"/>
    </xf>
    <xf numFmtId="0" fontId="81" fillId="5" borderId="1" xfId="4" applyFont="1" applyFill="1" applyBorder="1" applyAlignment="1">
      <alignment horizontal="center" vertical="center"/>
    </xf>
    <xf numFmtId="0" fontId="81" fillId="5" borderId="3" xfId="4" applyFont="1" applyFill="1" applyBorder="1" applyAlignment="1">
      <alignment horizontal="center"/>
    </xf>
    <xf numFmtId="0" fontId="81" fillId="5" borderId="4" xfId="4" applyFont="1" applyFill="1" applyBorder="1" applyAlignment="1">
      <alignment horizontal="center"/>
    </xf>
    <xf numFmtId="0" fontId="81" fillId="5" borderId="5" xfId="4" applyFont="1" applyFill="1" applyBorder="1" applyAlignment="1">
      <alignment horizontal="center"/>
    </xf>
    <xf numFmtId="0" fontId="21" fillId="5" borderId="2" xfId="4" applyFont="1" applyFill="1" applyBorder="1" applyAlignment="1">
      <alignment horizontal="center"/>
    </xf>
    <xf numFmtId="0" fontId="21" fillId="5" borderId="9" xfId="4" applyFont="1" applyFill="1" applyBorder="1" applyAlignment="1">
      <alignment horizontal="center"/>
    </xf>
    <xf numFmtId="0" fontId="84" fillId="5" borderId="57" xfId="32" applyFont="1" applyFill="1" applyBorder="1" applyAlignment="1">
      <alignment horizontal="center" vertical="center" textRotation="90"/>
    </xf>
    <xf numFmtId="0" fontId="84" fillId="5" borderId="61" xfId="32" applyFont="1" applyFill="1" applyBorder="1" applyAlignment="1">
      <alignment horizontal="center" vertical="center" textRotation="90"/>
    </xf>
    <xf numFmtId="0" fontId="79" fillId="5" borderId="37" xfId="32" applyFill="1" applyBorder="1" applyAlignment="1">
      <alignment horizontal="center"/>
    </xf>
    <xf numFmtId="0" fontId="79" fillId="5" borderId="37" xfId="32" applyFill="1" applyBorder="1"/>
    <xf numFmtId="0" fontId="84" fillId="5" borderId="58" xfId="32" applyFont="1" applyFill="1" applyBorder="1" applyAlignment="1">
      <alignment horizontal="center"/>
    </xf>
    <xf numFmtId="0" fontId="84" fillId="5" borderId="59" xfId="32" applyFont="1" applyFill="1" applyBorder="1" applyAlignment="1">
      <alignment horizontal="center"/>
    </xf>
    <xf numFmtId="0" fontId="84" fillId="5" borderId="60" xfId="32" applyFont="1" applyFill="1" applyBorder="1" applyAlignment="1">
      <alignment horizontal="center"/>
    </xf>
    <xf numFmtId="0" fontId="7" fillId="5" borderId="57" xfId="32" applyFont="1" applyFill="1" applyBorder="1" applyAlignment="1">
      <alignment horizontal="center" vertical="center" textRotation="90"/>
    </xf>
    <xf numFmtId="0" fontId="7" fillId="5" borderId="61" xfId="32" applyFont="1" applyFill="1" applyBorder="1" applyAlignment="1">
      <alignment horizontal="center" vertical="center" textRotation="90"/>
    </xf>
    <xf numFmtId="0" fontId="6" fillId="5" borderId="37" xfId="32" applyFont="1" applyFill="1" applyBorder="1" applyAlignment="1">
      <alignment horizontal="center"/>
    </xf>
    <xf numFmtId="0" fontId="7" fillId="5" borderId="58" xfId="32" applyFont="1" applyFill="1" applyBorder="1" applyAlignment="1">
      <alignment horizontal="center"/>
    </xf>
    <xf numFmtId="0" fontId="7" fillId="5" borderId="59" xfId="32" applyFont="1" applyFill="1" applyBorder="1" applyAlignment="1">
      <alignment horizontal="center"/>
    </xf>
    <xf numFmtId="0" fontId="7" fillId="5" borderId="60" xfId="32" applyFont="1" applyFill="1" applyBorder="1" applyAlignment="1">
      <alignment horizontal="center"/>
    </xf>
    <xf numFmtId="0" fontId="138" fillId="0" borderId="0" xfId="34" applyFont="1" applyAlignment="1">
      <alignment horizontal="left" vertical="center"/>
    </xf>
  </cellXfs>
  <cellStyles count="52126">
    <cellStyle name=" Writer Import]_x000d__x000a_Display Dialog=No_x000d__x000a__x000d__x000a_[Horizontal Arrange]_x000d__x000a_Dimensions Interlocking=Yes_x000d__x000a_Sum Hierarchy=Yes_x000d__x000a_Generate" xfId="231" xr:uid="{5E959F3F-ED7D-4BA1-9182-1CAF7D1A7105}"/>
    <cellStyle name=" Writer Import]_x000d__x000a_Display Dialog=No_x000d__x000a__x000d__x000a_[Horizontal Arrange]_x000d__x000a_Dimensions Interlocking=Yes_x000d__x000a_Sum Hierarchy=Yes_x000d__x000a_Generate 10" xfId="5" xr:uid="{69AB9BC8-F82E-4576-AED6-FAF063BD9332}"/>
    <cellStyle name=" Writer Import]_x000d__x000a_Display Dialog=No_x000d__x000a__x000d__x000a_[Horizontal Arrange]_x000d__x000a_Dimensions Interlocking=Yes_x000d__x000a_Sum Hierarchy=Yes_x000d__x000a_Generate 11" xfId="224" xr:uid="{BF4C785E-D54C-401F-BAAC-CFBF10EEC321}"/>
    <cellStyle name=" Writer Import]_x000d__x000a_Display Dialog=No_x000d__x000a__x000d__x000a_[Horizontal Arrange]_x000d__x000a_Dimensions Interlocking=Yes_x000d__x000a_Sum Hierarchy=Yes_x000d__x000a_Generate 12" xfId="239" xr:uid="{18684EA4-1BC7-4BCC-9780-EFF5D9A57EE4}"/>
    <cellStyle name=" Writer Import]_x000d__x000a_Display Dialog=No_x000d__x000a__x000d__x000a_[Horizontal Arrange]_x000d__x000a_Dimensions Interlocking=Yes_x000d__x000a_Sum Hierarchy=Yes_x000d__x000a_Generate 13" xfId="245" xr:uid="{CD6875E0-F719-4F31-BAA3-3A86E7B2939B}"/>
    <cellStyle name=" Writer Import]_x000d__x000a_Display Dialog=No_x000d__x000a__x000d__x000a_[Horizontal Arrange]_x000d__x000a_Dimensions Interlocking=Yes_x000d__x000a_Sum Hierarchy=Yes_x000d__x000a_Generate 14" xfId="249" xr:uid="{F7DB15A2-62BA-4F84-ADF5-91542A2B4B11}"/>
    <cellStyle name=" Writer Import]_x000d__x000a_Display Dialog=No_x000d__x000a__x000d__x000a_[Horizontal Arrange]_x000d__x000a_Dimensions Interlocking=Yes_x000d__x000a_Sum Hierarchy=Yes_x000d__x000a_Generate 15" xfId="252" xr:uid="{E0C3992F-9E06-43B8-B843-7E087D834C3C}"/>
    <cellStyle name=" Writer Import]_x000d__x000a_Display Dialog=No_x000d__x000a__x000d__x000a_[Horizontal Arrange]_x000d__x000a_Dimensions Interlocking=Yes_x000d__x000a_Sum Hierarchy=Yes_x000d__x000a_Generate 16" xfId="12" xr:uid="{50494372-812D-4B03-A7DD-BA26F428A589}"/>
    <cellStyle name=" Writer Import]_x000d__x000a_Display Dialog=No_x000d__x000a__x000d__x000a_[Horizontal Arrange]_x000d__x000a_Dimensions Interlocking=Yes_x000d__x000a_Sum Hierarchy=Yes_x000d__x000a_Generate 17" xfId="257" xr:uid="{A7207344-F629-4365-A378-2E9A85B62F82}"/>
    <cellStyle name=" Writer Import]_x000d__x000a_Display Dialog=No_x000d__x000a__x000d__x000a_[Horizontal Arrange]_x000d__x000a_Dimensions Interlocking=Yes_x000d__x000a_Sum Hierarchy=Yes_x000d__x000a_Generate 18" xfId="227" xr:uid="{5011B8EC-AC25-4FA4-A200-75CA35D0D89C}"/>
    <cellStyle name=" Writer Import]_x000d__x000a_Display Dialog=No_x000d__x000a__x000d__x000a_[Horizontal Arrange]_x000d__x000a_Dimensions Interlocking=Yes_x000d__x000a_Sum Hierarchy=Yes_x000d__x000a_Generate 19" xfId="259" xr:uid="{4B5E6F1F-9F75-4BBC-BFC8-10907B9E460F}"/>
    <cellStyle name=" Writer Import]_x000d__x000a_Display Dialog=No_x000d__x000a__x000d__x000a_[Horizontal Arrange]_x000d__x000a_Dimensions Interlocking=Yes_x000d__x000a_Sum Hierarchy=Yes_x000d__x000a_Generate 2" xfId="233" xr:uid="{6D8D22EE-98B0-471A-B99C-1370674AA6EF}"/>
    <cellStyle name=" Writer Import]_x000d__x000a_Display Dialog=No_x000d__x000a__x000d__x000a_[Horizontal Arrange]_x000d__x000a_Dimensions Interlocking=Yes_x000d__x000a_Sum Hierarchy=Yes_x000d__x000a_Generate 2 2" xfId="3260" xr:uid="{2A0A56E4-5770-4C3B-A2C0-9D7025F09ACD}"/>
    <cellStyle name=" Writer Import]_x000d__x000a_Display Dialog=No_x000d__x000a__x000d__x000a_[Horizontal Arrange]_x000d__x000a_Dimensions Interlocking=Yes_x000d__x000a_Sum Hierarchy=Yes_x000d__x000a_Generate 2 3" xfId="3327" xr:uid="{1F0A2F08-E4C0-48CD-8005-C6508A76BB02}"/>
    <cellStyle name=" Writer Import]_x000d__x000a_Display Dialog=No_x000d__x000a__x000d__x000a_[Horizontal Arrange]_x000d__x000a_Dimensions Interlocking=Yes_x000d__x000a_Sum Hierarchy=Yes_x000d__x000a_Generate 2 4" xfId="3385" xr:uid="{4444454B-0A04-4D07-A2FB-7A5DBFEE552A}"/>
    <cellStyle name=" Writer Import]_x000d__x000a_Display Dialog=No_x000d__x000a__x000d__x000a_[Horizontal Arrange]_x000d__x000a_Dimensions Interlocking=Yes_x000d__x000a_Sum Hierarchy=Yes_x000d__x000a_Generate 20" xfId="251" xr:uid="{D277D95A-DF71-43FB-A33F-CF682AA3DEE9}"/>
    <cellStyle name=" Writer Import]_x000d__x000a_Display Dialog=No_x000d__x000a__x000d__x000a_[Horizontal Arrange]_x000d__x000a_Dimensions Interlocking=Yes_x000d__x000a_Sum Hierarchy=Yes_x000d__x000a_Generate 21" xfId="254" xr:uid="{12E47E73-C1FE-4744-BF06-0B18C2975BD0}"/>
    <cellStyle name=" Writer Import]_x000d__x000a_Display Dialog=No_x000d__x000a__x000d__x000a_[Horizontal Arrange]_x000d__x000a_Dimensions Interlocking=Yes_x000d__x000a_Sum Hierarchy=Yes_x000d__x000a_Generate 22" xfId="256" xr:uid="{3E4356A7-9445-4F4C-B1A7-3C2C49EBB66C}"/>
    <cellStyle name=" Writer Import]_x000d__x000a_Display Dialog=No_x000d__x000a__x000d__x000a_[Horizontal Arrange]_x000d__x000a_Dimensions Interlocking=Yes_x000d__x000a_Sum Hierarchy=Yes_x000d__x000a_Generate 23" xfId="228" xr:uid="{3F88EFCC-8597-4CA5-8E83-0DFCEF5683F3}"/>
    <cellStyle name=" Writer Import]_x000d__x000a_Display Dialog=No_x000d__x000a__x000d__x000a_[Horizontal Arrange]_x000d__x000a_Dimensions Interlocking=Yes_x000d__x000a_Sum Hierarchy=Yes_x000d__x000a_Generate 24" xfId="260" xr:uid="{B0CE720B-9391-4BFA-80F9-F0CE118C5CE2}"/>
    <cellStyle name=" Writer Import]_x000d__x000a_Display Dialog=No_x000d__x000a__x000d__x000a_[Horizontal Arrange]_x000d__x000a_Dimensions Interlocking=Yes_x000d__x000a_Sum Hierarchy=Yes_x000d__x000a_Generate 25" xfId="13" xr:uid="{B7FE2A77-688A-44D5-8FE1-03E19CF9C24A}"/>
    <cellStyle name=" Writer Import]_x000d__x000a_Display Dialog=No_x000d__x000a__x000d__x000a_[Horizontal Arrange]_x000d__x000a_Dimensions Interlocking=Yes_x000d__x000a_Sum Hierarchy=Yes_x000d__x000a_Generate 26" xfId="264" xr:uid="{615F3D90-881A-4C92-9E32-E35B5A32076F}"/>
    <cellStyle name=" Writer Import]_x000d__x000a_Display Dialog=No_x000d__x000a__x000d__x000a_[Horizontal Arrange]_x000d__x000a_Dimensions Interlocking=Yes_x000d__x000a_Sum Hierarchy=Yes_x000d__x000a_Generate 27" xfId="267" xr:uid="{A1F5B004-D724-409C-8504-AC402332DC52}"/>
    <cellStyle name=" Writer Import]_x000d__x000a_Display Dialog=No_x000d__x000a__x000d__x000a_[Horizontal Arrange]_x000d__x000a_Dimensions Interlocking=Yes_x000d__x000a_Sum Hierarchy=Yes_x000d__x000a_Generate 28" xfId="270" xr:uid="{03A077F0-FCB4-43F6-A6C8-5F5CAA5A1A2C}"/>
    <cellStyle name=" Writer Import]_x000d__x000a_Display Dialog=No_x000d__x000a__x000d__x000a_[Horizontal Arrange]_x000d__x000a_Dimensions Interlocking=Yes_x000d__x000a_Sum Hierarchy=Yes_x000d__x000a_Generate 29" xfId="14" xr:uid="{1E833E44-C974-46BA-8019-7F069086702D}"/>
    <cellStyle name=" Writer Import]_x000d__x000a_Display Dialog=No_x000d__x000a__x000d__x000a_[Horizontal Arrange]_x000d__x000a_Dimensions Interlocking=Yes_x000d__x000a_Sum Hierarchy=Yes_x000d__x000a_Generate 3" xfId="279" xr:uid="{E780A93F-57D2-4AE3-914A-E2672D26E318}"/>
    <cellStyle name=" Writer Import]_x000d__x000a_Display Dialog=No_x000d__x000a__x000d__x000a_[Horizontal Arrange]_x000d__x000a_Dimensions Interlocking=Yes_x000d__x000a_Sum Hierarchy=Yes_x000d__x000a_Generate 3 2" xfId="3659" xr:uid="{929B2A18-D5FA-4CAA-9238-2460B6719A2E}"/>
    <cellStyle name=" Writer Import]_x000d__x000a_Display Dialog=No_x000d__x000a__x000d__x000a_[Horizontal Arrange]_x000d__x000a_Dimensions Interlocking=Yes_x000d__x000a_Sum Hierarchy=Yes_x000d__x000a_Generate 30" xfId="15" xr:uid="{726F8BDF-26DE-47A9-B435-027CA0E83BD5}"/>
    <cellStyle name=" Writer Import]_x000d__x000a_Display Dialog=No_x000d__x000a__x000d__x000a_[Horizontal Arrange]_x000d__x000a_Dimensions Interlocking=Yes_x000d__x000a_Sum Hierarchy=Yes_x000d__x000a_Generate 31" xfId="265" xr:uid="{128549B3-66B9-43B8-84AA-578DF03AD818}"/>
    <cellStyle name=" Writer Import]_x000d__x000a_Display Dialog=No_x000d__x000a__x000d__x000a_[Horizontal Arrange]_x000d__x000a_Dimensions Interlocking=Yes_x000d__x000a_Sum Hierarchy=Yes_x000d__x000a_Generate 32" xfId="268" xr:uid="{EC090565-8033-4F27-8D9C-CC9D823EDF14}"/>
    <cellStyle name=" Writer Import]_x000d__x000a_Display Dialog=No_x000d__x000a__x000d__x000a_[Horizontal Arrange]_x000d__x000a_Dimensions Interlocking=Yes_x000d__x000a_Sum Hierarchy=Yes_x000d__x000a_Generate 33" xfId="271" xr:uid="{B5E702C8-64FE-4F66-810E-B2DCE7549407}"/>
    <cellStyle name=" Writer Import]_x000d__x000a_Display Dialog=No_x000d__x000a__x000d__x000a_[Horizontal Arrange]_x000d__x000a_Dimensions Interlocking=Yes_x000d__x000a_Sum Hierarchy=Yes_x000d__x000a_Generate 34" xfId="273" xr:uid="{9A31D520-4182-41B4-BB7B-81FBE60F39F6}"/>
    <cellStyle name=" Writer Import]_x000d__x000a_Display Dialog=No_x000d__x000a__x000d__x000a_[Horizontal Arrange]_x000d__x000a_Dimensions Interlocking=Yes_x000d__x000a_Sum Hierarchy=Yes_x000d__x000a_Generate 35" xfId="288" xr:uid="{32784CBE-97A8-4C08-9FF2-8F4A2DA7ECA5}"/>
    <cellStyle name=" Writer Import]_x000d__x000a_Display Dialog=No_x000d__x000a__x000d__x000a_[Horizontal Arrange]_x000d__x000a_Dimensions Interlocking=Yes_x000d__x000a_Sum Hierarchy=Yes_x000d__x000a_Generate 4" xfId="294" xr:uid="{DCD2E28C-AC5D-4D46-BB39-CBA7A9760820}"/>
    <cellStyle name=" Writer Import]_x000d__x000a_Display Dialog=No_x000d__x000a__x000d__x000a_[Horizontal Arrange]_x000d__x000a_Dimensions Interlocking=Yes_x000d__x000a_Sum Hierarchy=Yes_x000d__x000a_Generate 4 2" xfId="3688" xr:uid="{8D3DF379-86F7-4238-B2CF-5B85E8565580}"/>
    <cellStyle name=" Writer Import]_x000d__x000a_Display Dialog=No_x000d__x000a__x000d__x000a_[Horizontal Arrange]_x000d__x000a_Dimensions Interlocking=Yes_x000d__x000a_Sum Hierarchy=Yes_x000d__x000a_Generate 4 3" xfId="3709" xr:uid="{E6C347A6-BF00-462B-B06F-E38DB7701A84}"/>
    <cellStyle name=" Writer Import]_x000d__x000a_Display Dialog=No_x000d__x000a__x000d__x000a_[Horizontal Arrange]_x000d__x000a_Dimensions Interlocking=Yes_x000d__x000a_Sum Hierarchy=Yes_x000d__x000a_Generate 5" xfId="298" xr:uid="{99AA7AC4-C9DD-4838-9DE2-88B2B42C6723}"/>
    <cellStyle name=" Writer Import]_x000d__x000a_Display Dialog=No_x000d__x000a__x000d__x000a_[Horizontal Arrange]_x000d__x000a_Dimensions Interlocking=Yes_x000d__x000a_Sum Hierarchy=Yes_x000d__x000a_Generate 5 2" xfId="3724" xr:uid="{5433D3F0-FAFF-4F10-A2F3-EE534C4954D8}"/>
    <cellStyle name=" Writer Import]_x000d__x000a_Display Dialog=No_x000d__x000a__x000d__x000a_[Horizontal Arrange]_x000d__x000a_Dimensions Interlocking=Yes_x000d__x000a_Sum Hierarchy=Yes_x000d__x000a_Generate 6" xfId="303" xr:uid="{E833118E-825A-46E2-8033-774C5AC55C41}"/>
    <cellStyle name=" Writer Import]_x000d__x000a_Display Dialog=No_x000d__x000a__x000d__x000a_[Horizontal Arrange]_x000d__x000a_Dimensions Interlocking=Yes_x000d__x000a_Sum Hierarchy=Yes_x000d__x000a_Generate 6 2" xfId="3747" xr:uid="{8C4940D4-47ED-4883-9891-9CC7B3E066B6}"/>
    <cellStyle name=" Writer Import]_x000d__x000a_Display Dialog=No_x000d__x000a__x000d__x000a_[Horizontal Arrange]_x000d__x000a_Dimensions Interlocking=Yes_x000d__x000a_Sum Hierarchy=Yes_x000d__x000a_Generate 7" xfId="304" xr:uid="{00A6A59A-709B-4955-9DBB-7A889DFFDEA8}"/>
    <cellStyle name=" Writer Import]_x000d__x000a_Display Dialog=No_x000d__x000a__x000d__x000a_[Horizontal Arrange]_x000d__x000a_Dimensions Interlocking=Yes_x000d__x000a_Sum Hierarchy=Yes_x000d__x000a_Generate 8" xfId="309" xr:uid="{EE53E49D-1142-4055-B4BD-29547DC54902}"/>
    <cellStyle name=" Writer Import]_x000d__x000a_Display Dialog=No_x000d__x000a__x000d__x000a_[Horizontal Arrange]_x000d__x000a_Dimensions Interlocking=Yes_x000d__x000a_Sum Hierarchy=Yes_x000d__x000a_Generate 8 2" xfId="3795" xr:uid="{C6C4F95D-DCB8-49E5-A359-BA3251867354}"/>
    <cellStyle name=" Writer Import]_x000d__x000a_Display Dialog=No_x000d__x000a__x000d__x000a_[Horizontal Arrange]_x000d__x000a_Dimensions Interlocking=Yes_x000d__x000a_Sum Hierarchy=Yes_x000d__x000a_Generate 9" xfId="314" xr:uid="{9EC250B7-FACB-4E4E-9F6F-4079CA8CE04E}"/>
    <cellStyle name=" Writer Import]_x000d__x000a_Display Dialog=No_x000d__x000a__x000d__x000a_[Horizontal Arrange]_x000d__x000a_Dimensions Interlocking=Yes_x000d__x000a_Sum Hierarchy=Yes_x000d__x000a_Generate_mbg" xfId="3811" xr:uid="{8E97663F-23B8-4576-9648-147FA2A50206}"/>
    <cellStyle name="_x000d__x000a_JournalTemplate=C:\COMFO\CTALK\JOURSTD.TPL_x000d__x000a_LbStateAddress=3 3 0 251 1 89 2 311_x000d__x000a_LbStateJou" xfId="3816" xr:uid="{465157DC-D325-471F-A7FF-9A6024D2D6C7}"/>
    <cellStyle name="#" xfId="3832" xr:uid="{FD7CBDE9-3E7E-455C-8ED5-1EF1341865B1}"/>
    <cellStyle name="# 2" xfId="3469" xr:uid="{F6394DC7-A0B7-447E-A3D5-8A3EFF2469B6}"/>
    <cellStyle name="# 2 2" xfId="2837" xr:uid="{A47BFFEE-8255-45EC-AC52-179A1B18ACB4}"/>
    <cellStyle name="# 2 3" xfId="3835" xr:uid="{42D2DF03-6C84-499C-A0DA-22E32890FE28}"/>
    <cellStyle name="# 3" xfId="3496" xr:uid="{9B4D4C4C-C2BF-4084-BA63-9A1EE093FB69}"/>
    <cellStyle name="# 4" xfId="3525" xr:uid="{98980917-81F8-4114-A74E-7752F1F2B906}"/>
    <cellStyle name="%" xfId="3883" xr:uid="{3922BD59-3AC3-4CD1-B798-BD1B5D58FB0A}"/>
    <cellStyle name="% 2" xfId="3148" xr:uid="{0B1A6B89-44A5-4670-B5E9-42D4DDB0DE06}"/>
    <cellStyle name="%_Consumer Finance Multiples _ Only Paragon and Ken updated(29-Nov-04)_PO" xfId="3896" xr:uid="{CA987A94-B2C0-49B4-88B4-171CC654D823}"/>
    <cellStyle name="%_Consumer Finance Multiples _ Only Paragon and Ken updated(29-Nov-04)_PO 2" xfId="3921" xr:uid="{CE390BD7-1EA3-451C-BBA8-438B6736A775}"/>
    <cellStyle name="%_Consumer Finance Multiples _ Only Paragon and Ken updated(29-Nov-04)_PO 2 2" xfId="3943" xr:uid="{A079AF1B-2CEF-45F0-A4F6-8B601E419169}"/>
    <cellStyle name="%_Consumer Finance Multiples _ Only Paragon and Ken updated(29-Nov-04)_PO 2 3" xfId="3949" xr:uid="{F276F3F4-463E-42AD-9F6C-2192AF0E90D2}"/>
    <cellStyle name="%_Consumer Finance Multiples _ Only Paragon and Ken updated(29-Nov-04)_PO 3" xfId="3967" xr:uid="{6110AF3B-A291-4737-98F1-C131A3ECADD3}"/>
    <cellStyle name="%_Consumer Finance Multiples _ Only Paragon and Ken updated(29-Nov-04)_PO 4" xfId="3989" xr:uid="{40999D01-22F8-4292-A56C-C777D3BD6AA8}"/>
    <cellStyle name="******************************************" xfId="3996" xr:uid="{5A576C99-1C7D-48F6-8D9A-2AE22D1FA027}"/>
    <cellStyle name="?? [0]_laroux" xfId="3999" xr:uid="{D76DEA0D-AD87-4FBE-A09D-6E7B613E1AD9}"/>
    <cellStyle name="????" xfId="4003" xr:uid="{934D5363-89A9-4193-80D5-49BC07B4F0E5}"/>
    <cellStyle name="?????" xfId="4016" xr:uid="{28E7554E-184A-4584-A855-FC4B9D3E4120}"/>
    <cellStyle name="????????" xfId="4023" xr:uid="{A9CDB650-29EE-4E30-BCB9-EF43217C7FCE}"/>
    <cellStyle name="?????????????" xfId="4034" xr:uid="{CC904D08-14F2-42B6-A04B-6747DBD28B70}"/>
    <cellStyle name="??????????_BOPENGC" xfId="4051" xr:uid="{8DEDAA13-1CE9-40DD-A195-3A87A9BE018A}"/>
    <cellStyle name="?????????1" xfId="4057" xr:uid="{E40FA096-68BB-42C9-9A93-9A5C986E48BF}"/>
    <cellStyle name="?????????2" xfId="4066" xr:uid="{6A41B5FC-1564-425C-BFB0-3D1E4EFF7CB4}"/>
    <cellStyle name="???????_BOPENGC" xfId="4083" xr:uid="{27690FC1-CBED-4C8D-A214-4E21816EFF2B}"/>
    <cellStyle name="??_laroux" xfId="4086" xr:uid="{DA367255-1FDA-4D01-9363-13DBB2172124}"/>
    <cellStyle name="[RESUMO-OGE98.xls]CAPCMSOC" xfId="3582" xr:uid="{10B1834F-C45D-41D4-98AC-49DE30899230}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4089" xr:uid="{3A25A1ED-1914-4749-AAD3-EA8DCCBC47C7}"/>
    <cellStyle name="]_x000d__x000a_Width=797_x000d__x000a_Height=554_x000d__x000a__x000d__x000a_[Code]_x000d__x000a_Code0=/nyf50_x000d__x000a_Code1=4500000136_x000d__x000a_Code2=ME23_x000d__x000a_Code3=4500002322_x000d__x000a_Code4=#_x000d__x000a_Code5=MB01_x000d__x000a_ 2" xfId="3549" xr:uid="{32205AC0-9A3E-4278-B92F-12236217F0E9}"/>
    <cellStyle name="]_x000d__x000a_Width=797_x000d__x000a_Height=554_x000d__x000a__x000d__x000a_[Code]_x000d__x000a_Code0=/nyf50_x000d__x000a_Code1=4500000136_x000d__x000a_Code2=ME23_x000d__x000a_Code3=4500002322_x000d__x000a_Code4=#_x000d__x000a_Code5=MB01_x000d__x000a_ 2 2" xfId="4104" xr:uid="{E92A388B-B299-48AD-A602-336B7E341E5F}"/>
    <cellStyle name="^February 1992" xfId="4109" xr:uid="{18B0FD0E-1B31-40C2-B06B-D50A3148BFA4}"/>
    <cellStyle name="_%(SignOnly)" xfId="4119" xr:uid="{7586F2B8-8B22-45BE-B356-A421CACA6D5C}"/>
    <cellStyle name="_%(SignOnly) 2" xfId="4127" xr:uid="{4189C83D-3EF2-4946-AEE0-C1C29DF1F571}"/>
    <cellStyle name="_%(SignOnly) 2 2" xfId="4132" xr:uid="{A6B16CCB-FE4C-49F1-9B69-73E6D0A90DAC}"/>
    <cellStyle name="_%(SignOnly) 2 3" xfId="4143" xr:uid="{AE2BA576-B59B-4996-B2B2-51BFD538C173}"/>
    <cellStyle name="_%(SignOnly) 3" xfId="4151" xr:uid="{8B256BBB-76B2-49D1-B771-2B15179AD914}"/>
    <cellStyle name="_%(SignOnly) 4" xfId="4169" xr:uid="{9C22740C-1C2E-4626-9808-C029FF91BDE5}"/>
    <cellStyle name="_%(SignSpaceOnly)" xfId="4181" xr:uid="{4937B136-B276-4750-87AA-17298AF35B1D}"/>
    <cellStyle name="_%(SignSpaceOnly) 2" xfId="4187" xr:uid="{249F4490-6AED-458C-8721-ACCCCAA5E7A9}"/>
    <cellStyle name="_%(SignSpaceOnly) 2 2" xfId="3725" xr:uid="{5BB432B5-C43C-4707-884B-55D1BC5479E0}"/>
    <cellStyle name="_%(SignSpaceOnly) 2 3" xfId="3748" xr:uid="{9A0EB6EE-10EA-49E5-9112-6EEA5421BF23}"/>
    <cellStyle name="_%(SignSpaceOnly) 3" xfId="4202" xr:uid="{72CBA90F-E38D-43FD-8622-0AC5DF5EED60}"/>
    <cellStyle name="_%(SignSpaceOnly) 4" xfId="4218" xr:uid="{1478C2CC-142A-44EE-9576-D3014A07580A}"/>
    <cellStyle name="_2P -June 2006" xfId="4227" xr:uid="{848DDAFE-9D5B-4FBD-8EED-56D7741C9AF1}"/>
    <cellStyle name="_3HA" xfId="4232" xr:uid="{0C388E2B-41D5-4CDD-98C9-093C76CB9A68}"/>
    <cellStyle name="_3J.xls" xfId="4238" xr:uid="{B6E0097A-9D0F-428A-8BC8-69842BAE4F1E}"/>
    <cellStyle name="_Actuals Template_2009 live Mar_rev" xfId="3585" xr:uid="{6C47695D-9BEA-4FDB-92F3-E60600B03A74}"/>
    <cellStyle name="_Actuals Template_2009 live Mar_rev 2" xfId="4244" xr:uid="{0AC6AE65-AD58-461E-9A42-10DDD66CE748}"/>
    <cellStyle name="_Actuals Template_2009 live Mar_rev 2 2" xfId="4268" xr:uid="{A07F6CDD-AFA7-4EF5-A94F-9B872B1275E3}"/>
    <cellStyle name="_Actuals Template_2009 live Mar_rev 2 3" xfId="4280" xr:uid="{B4FBB9F2-F277-4219-BB2C-D8B434190C84}"/>
    <cellStyle name="_Actuals Template_2009 live Mar_rev 3" xfId="4286" xr:uid="{DD32F0B9-7C8C-432A-B160-639C1684FEB8}"/>
    <cellStyle name="_Actuals Template_2009 live Mar_rev 4" xfId="4289" xr:uid="{2271E06B-8BCE-437E-AC8E-7ADFCBFB32E0}"/>
    <cellStyle name="_APRIL 2010 PROVISIONING WORKSHEET" xfId="3459" xr:uid="{4A9ACD7C-25F4-4855-9D13-DB21DB9AD5A5}"/>
    <cellStyle name="_APRIL 2010 PROVISIONING WORKSHEET 2" xfId="2829" xr:uid="{41515DD8-8302-40CD-8374-987478AC8A81}"/>
    <cellStyle name="_APRIL 2010 PROVISIONING WORKSHEET 2 2" xfId="3569" xr:uid="{3E8136F0-ED71-4334-81F8-EDD502D6A61E}"/>
    <cellStyle name="_APRIL 2010 PROVISIONING WORKSHEET 2 3" xfId="3606" xr:uid="{4364EA61-0180-4DC3-AA91-A87896EAB2AD}"/>
    <cellStyle name="_APRIL 2010 PROVISIONING WORKSHEET 3" xfId="3861" xr:uid="{A26DDF21-233D-436D-AD59-B303CB6ED249}"/>
    <cellStyle name="_APRIL 2010 PROVISIONING WORKSHEET 4" xfId="4301" xr:uid="{DA0BE2A2-8DE3-468E-8186-233ECF5002CD}"/>
    <cellStyle name="_Atlantis valuation_21.11.05_reduced version" xfId="4311" xr:uid="{62DEB535-F8EA-4D45-B610-A4367BB1ACE9}"/>
    <cellStyle name="_AUGUST 2009 KIP WORKSHEET" xfId="4326" xr:uid="{BF7455F7-8320-44DD-B2A3-FA8D582F622D}"/>
    <cellStyle name="_AUGUST 2009 KIP WORKSHEET 2" xfId="4338" xr:uid="{C99EB735-709B-4E5B-BD6E-E9E3432BA91A}"/>
    <cellStyle name="_AUGUST 2009 KIP WORKSHEET 2 2" xfId="4346" xr:uid="{6B507B10-C688-47AB-954F-F84EF77E1B8C}"/>
    <cellStyle name="_AUGUST 2009 KIP WORKSHEET 2 3" xfId="3682" xr:uid="{DA03831A-D8A4-45F0-80B9-8CBD0EB1AE6E}"/>
    <cellStyle name="_AUGUST 2009 KIP WORKSHEET 3" xfId="4362" xr:uid="{2AA94A72-9141-49C8-8DC0-3ECA44A5FD05}"/>
    <cellStyle name="_AUGUST 2009 KIP WORKSHEET 4" xfId="3057" xr:uid="{4EC338A5-345C-4A44-BC2D-CCB17947D5B8}"/>
    <cellStyle name="_BBG,Sector,Tenor,Security,Prod" xfId="3454" xr:uid="{085DD903-A353-40AB-A84D-1DE6DBFDBB4A}"/>
    <cellStyle name="_BBG,Sector,Tenor,Security,Prod 2" xfId="4385" xr:uid="{B68970D2-B9A3-404B-8FA2-16586BABA57F}"/>
    <cellStyle name="_BBG,Sector,Tenor,Security,Prod 2 2" xfId="4388" xr:uid="{85A13FB7-A611-41CF-B0EC-A8305242AC82}"/>
    <cellStyle name="_BBG,Sector,Tenor,Security,Prod 2 3" xfId="4405" xr:uid="{1FBB85D4-C41E-43E6-A6DF-A07165208FF4}"/>
    <cellStyle name="_BBG,Sector,Tenor,Security,Prod 3" xfId="4412" xr:uid="{495154C5-710F-4552-8545-B7CEF8C77B89}"/>
    <cellStyle name="_BBG,Sector,Tenor,Security,Prod 4" xfId="3906" xr:uid="{2AAC5016-D7F4-4A41-ADEF-26E6851A6B59}"/>
    <cellStyle name="_BBG-April-2009" xfId="3112" xr:uid="{A441925A-27C0-4A82-8AA3-23DD306DDAD8}"/>
    <cellStyle name="_BBG-April-2009 2" xfId="4427" xr:uid="{3433954F-0698-42B9-ADAB-A6538DF9B2FD}"/>
    <cellStyle name="_Book1" xfId="3530" xr:uid="{00FF43F7-28D5-4E7D-A3A3-98E5D00B181F}"/>
    <cellStyle name="_Book28" xfId="4449" xr:uid="{421E0478-61F0-492F-8AAC-51E340FF2824}"/>
    <cellStyle name="_Book28 2" xfId="4466" xr:uid="{25FC9914-AF35-4DA6-B70E-31A5FA1CB3B5}"/>
    <cellStyle name="_Book28 2 2" xfId="4485" xr:uid="{891595AE-9E71-40B4-8FC8-43BE4A62A76B}"/>
    <cellStyle name="_Book28 2 3" xfId="4496" xr:uid="{0BFFA7D8-AB7B-42E1-B9E5-828FE9DC3FE2}"/>
    <cellStyle name="_Book28 3" xfId="4511" xr:uid="{2225CD6F-A6C5-47DB-8D04-BFFFEBDEFDE9}"/>
    <cellStyle name="_Book28 4" xfId="4526" xr:uid="{54F8A4BD-4E14-41C4-92D7-1C2065404592}"/>
    <cellStyle name="_Book31" xfId="4531" xr:uid="{D2F2347B-CADD-40B5-83BB-66C5094A1452}"/>
    <cellStyle name="_Book31 2" xfId="4548" xr:uid="{DABB2EC3-97EB-4AB9-8EBF-2F466A83E3A1}"/>
    <cellStyle name="_Book31 2 2" xfId="4557" xr:uid="{395711F5-7EEA-476E-BEC1-6B1436B00717}"/>
    <cellStyle name="_Book31 2 3" xfId="4568" xr:uid="{B587781A-BE70-423C-AFD3-13F47301BF70}"/>
    <cellStyle name="_Book31 3" xfId="4576" xr:uid="{D9FA0E5B-B6BA-4ED5-B9DD-AE1DA48E6A7D}"/>
    <cellStyle name="_Book31 4" xfId="4578" xr:uid="{5041F88F-7106-45F1-8CA7-79C5E3018152}"/>
    <cellStyle name="_BRAINS BALANCE - Final" xfId="3072" xr:uid="{7EA1D752-3340-4C06-BE76-06E4D42FBBFF}"/>
    <cellStyle name="_BRAINS BALANCE - Final 2" xfId="4587" xr:uid="{13369D5C-FA88-44B6-AE11-F25EC5577F55}"/>
    <cellStyle name="_BRAINS BALANCE - Final 2 2" xfId="4595" xr:uid="{34E56CC3-6A10-42E0-877A-9A1B4835D07F}"/>
    <cellStyle name="_BRAINS BALANCE - Final 2 3" xfId="4599" xr:uid="{C27F1E17-2B98-4D73-9D49-49C21A414ADF}"/>
    <cellStyle name="_BRAINS BALANCE - Final 3" xfId="2916" xr:uid="{A1EBCBA7-C10A-4048-B8F1-866E21511457}"/>
    <cellStyle name="_BRAINS BALANCE - Final 4" xfId="4600" xr:uid="{8499A287-ABF7-4CF9-B193-1A265224973A}"/>
    <cellStyle name="_Brief Details - FIs &amp; Sovereign" xfId="4605" xr:uid="{52ED5228-2225-410D-BDA6-41EA06F9340E}"/>
    <cellStyle name="_Brief Details - FIs &amp; Sovereign 2" xfId="4609" xr:uid="{7E27EA95-2269-42BD-B474-324D99609CE7}"/>
    <cellStyle name="_Brief Details - FIs &amp; Sovereign 2 2" xfId="4615" xr:uid="{39473A97-9171-43EE-B4FF-372C29ECB2EA}"/>
    <cellStyle name="_Brief Details - FIs &amp; Sovereign 2 3" xfId="4616" xr:uid="{FD44BC22-113D-49F6-9E13-58F298A51ACC}"/>
    <cellStyle name="_Brief Details - FIs &amp; Sovereign 3" xfId="4620" xr:uid="{93CC7D3B-E29F-45FD-B7DC-0796E1C999D5}"/>
    <cellStyle name="_Brief Details - FIs &amp; Sovereign 4" xfId="4629" xr:uid="{C2B4D8BB-2B31-4509-AE33-6C9CC842A510}"/>
    <cellStyle name="_BSD 2" xfId="4635" xr:uid="{BC75A1EB-2B1B-44E4-AE60-7600E9AFD715}"/>
    <cellStyle name="_BSD 2 + 6A &amp; 6B - Feb. '08" xfId="4138" xr:uid="{58BC466F-1A7C-451F-BCE2-D51DF99DCEF7}"/>
    <cellStyle name="_BSD 2 + 6A &amp; 6B - Feb. '08 2" xfId="4645" xr:uid="{D955FA1A-9043-476A-B6A6-D5A90DBED14E}"/>
    <cellStyle name="_BSD 2 2" xfId="4646" xr:uid="{AE46D5F3-CADE-468E-AF46-17BA04B64A4B}"/>
    <cellStyle name="_BSD 2 Revised Final" xfId="3265" xr:uid="{37C6CFBA-6298-42BF-B6AD-59041117BFEC}"/>
    <cellStyle name="_BSD 2 Revised Final 2" xfId="3400" xr:uid="{00A66F2A-3516-41C6-80F3-5CD0742175BC}"/>
    <cellStyle name="_BSD 2-revised" xfId="4651" xr:uid="{CA6FA738-1FAD-4072-BC18-A2C8D7A89240}"/>
    <cellStyle name="_BSD 2-revised 2" xfId="4655" xr:uid="{09E6C76B-6F64-4C1C-A7B5-E8B8532767C6}"/>
    <cellStyle name="_BSD 3-April-10 " xfId="4656" xr:uid="{4AC79105-D7D8-4C39-82F8-F55091E5A248}"/>
    <cellStyle name="_BSD 3-April-10  2" xfId="3621" xr:uid="{EC4C8CB2-3E1B-4AC7-9E3C-2CCABC4FDABE}"/>
    <cellStyle name="_BSD 3-April-10  2 2" xfId="4546" xr:uid="{D8CB76B4-599D-4582-8E07-9BF92AAABEF1}"/>
    <cellStyle name="_BSD 3-April-10  2 3" xfId="4680" xr:uid="{116B3A77-4063-4BED-A1E0-BA24D461E217}"/>
    <cellStyle name="_BSD 3-April-10  3" xfId="3636" xr:uid="{D356EBE8-B75C-4E2D-900E-65551E6AA73F}"/>
    <cellStyle name="_BSD 3-April-10  4" xfId="3646" xr:uid="{21E0F04F-333B-4242-8CE5-4B019C4B37E0}"/>
    <cellStyle name="_BSD 3-August 09 " xfId="3638" xr:uid="{885AFAC8-11EC-4F09-9F84-75AD5FDF8198}"/>
    <cellStyle name="_BSD 3-August 09  2" xfId="4682" xr:uid="{1C8504FE-D047-4482-AA99-C0A500176134}"/>
    <cellStyle name="_BSD 3-August 09  2 2" xfId="4719" xr:uid="{A8E7E3A2-C575-4A0A-ABA5-40C4796710F2}"/>
    <cellStyle name="_BSD 3-August 09  2 3" xfId="3436" xr:uid="{E80DB7FF-0746-4FFB-B2F1-714B76AD758A}"/>
    <cellStyle name="_BSD 3-August 09  3" xfId="4720" xr:uid="{584BBEBA-2471-4FE0-8717-F8295ED176BE}"/>
    <cellStyle name="_BSD 3-August 09  4" xfId="4640" xr:uid="{AA379308-1C15-4397-A296-857DC5699918}"/>
    <cellStyle name="_BSD 3-August-10 " xfId="4721" xr:uid="{B896D6A0-3585-4C17-915D-5EE534032E35}"/>
    <cellStyle name="_BSD 3-August-10  2" xfId="2813" xr:uid="{E798BA72-E69E-4FDC-98E0-0B1AAA3B59BC}"/>
    <cellStyle name="_BSD 3-August-10  2 2" xfId="4764" xr:uid="{D943879D-F7A8-48BE-9D67-860EDC38D301}"/>
    <cellStyle name="_BSD 3-August-10  2 3" xfId="4601" xr:uid="{1B4DAB47-E57C-43C3-B128-2436D2151F2F}"/>
    <cellStyle name="_BSD 3-August-10  3" xfId="2884" xr:uid="{14DE604A-653D-429A-B88D-9BC04D4813D9}"/>
    <cellStyle name="_BSD 3-August-10  4" xfId="4778" xr:uid="{0550A826-A1A5-48C8-B0E9-CC83CD897B44}"/>
    <cellStyle name="_BSD 3-December 09 " xfId="4788" xr:uid="{492C4806-9655-4F33-9600-7E17F57C64A7}"/>
    <cellStyle name="_BSD 3-December 09  2" xfId="3829" xr:uid="{CD69E7BF-2E47-4A9D-A4A8-BFE4E22AE456}"/>
    <cellStyle name="_BSD 3-December 09  2 2" xfId="3161" xr:uid="{B0E2490F-FF07-45DB-9E59-12111FBB1706}"/>
    <cellStyle name="_BSD 3-December 09  2 3" xfId="3237" xr:uid="{5BE42029-D5A4-481B-BAB3-9482527F651C}"/>
    <cellStyle name="_BSD 3-December 09  3" xfId="4801" xr:uid="{73BCFD87-E4C7-4684-91BC-6EC3243AEFE9}"/>
    <cellStyle name="_BSD 3-December 09  4" xfId="4809" xr:uid="{A3C3E349-1256-4829-AA26-A4EB96DFBADA}"/>
    <cellStyle name="_BSD 3-February-10 " xfId="4823" xr:uid="{D098D9F4-12B7-4F91-B7CA-20E359C8C620}"/>
    <cellStyle name="_BSD 3-February-10  2" xfId="3959" xr:uid="{CE9CDE5D-9828-4FE1-944E-CCA3BA6723CE}"/>
    <cellStyle name="_BSD 3-February-10  2 2" xfId="4829" xr:uid="{C329D5E2-C48D-4FBA-B088-2DEF6AE61AA7}"/>
    <cellStyle name="_BSD 3-February-10  2 3" xfId="3127" xr:uid="{0ED4D8ED-295B-44CE-B103-0D1D1637D60F}"/>
    <cellStyle name="_BSD 3-February-10  3" xfId="4843" xr:uid="{2EDA001F-4D3E-4305-A06B-5EAA6C274AA9}"/>
    <cellStyle name="_BSD 3-February-10  4" xfId="4848" xr:uid="{488CE5F0-128B-4E64-8100-1D1167F85551}"/>
    <cellStyle name="_BSD 3-January-10 " xfId="3316" xr:uid="{15597B46-AFC2-4E98-A600-42E4B598E83E}"/>
    <cellStyle name="_BSD 3-January-10  2" xfId="4855" xr:uid="{473BD431-704A-482B-9899-BA19BA9E107A}"/>
    <cellStyle name="_BSD 3-January-10  2 2" xfId="4866" xr:uid="{70179337-6FB0-41FA-B8DB-4CCD311D0B86}"/>
    <cellStyle name="_BSD 3-January-10  2 3" xfId="3867" xr:uid="{0AD3A5DB-6288-44AB-9C08-BD871C97862B}"/>
    <cellStyle name="_BSD 3-January-10  3" xfId="3830" xr:uid="{C26CE257-ABC8-4459-8D55-C12E70BEFCA6}"/>
    <cellStyle name="_BSD 3-January-10  4" xfId="4884" xr:uid="{0D8F4DEE-6B3B-4234-821D-16B103386DE3}"/>
    <cellStyle name="_BSD 3-JuLY 09 " xfId="4885" xr:uid="{D831F329-ECE1-4CD3-A4FB-9704B53ACD0F}"/>
    <cellStyle name="_BSD 3-JuLY 09  2" xfId="4890" xr:uid="{EC942015-C4DE-443E-BF81-7536D55E2FA6}"/>
    <cellStyle name="_BSD 3-JuLY 09  2 2" xfId="4896" xr:uid="{1F1DD893-D9B7-4B57-8B49-587D39F38C8B}"/>
    <cellStyle name="_BSD 3-JuLY 09  2 3" xfId="4899" xr:uid="{14FFF245-F0B2-4772-9015-861D3DC65CBC}"/>
    <cellStyle name="_BSD 3-JuLY 09  3" xfId="4919" xr:uid="{9C69A70B-864A-4AF0-9250-3C166B71A62C}"/>
    <cellStyle name="_BSD 3-JuLY 09  4" xfId="4922" xr:uid="{EF583CA5-14A8-439B-89C6-8EB71664DC9A}"/>
    <cellStyle name="_BSD 3-July-10 " xfId="4585" xr:uid="{03855DE9-AA08-4AD2-B688-794359C76E9A}"/>
    <cellStyle name="_BSD 3-July-10  2" xfId="4925" xr:uid="{16FA181E-3557-4A9B-A7ED-B48A3753AB22}"/>
    <cellStyle name="_BSD 3-July-10  2 2" xfId="4937" xr:uid="{5995E3B8-4804-4D68-962F-B39452519355}"/>
    <cellStyle name="_BSD 3-July-10  2 3" xfId="4940" xr:uid="{C3878581-AF66-4147-B741-5E299AE6C6DA}"/>
    <cellStyle name="_BSD 3-July-10  3" xfId="4945" xr:uid="{E0E9D73B-7144-450F-9BCC-85B0AE234105}"/>
    <cellStyle name="_BSD 3-July-10  4" xfId="4095" xr:uid="{F3EF7291-9E47-4262-B961-CE2A7F1DCF50}"/>
    <cellStyle name="_BSD 3-June-10 " xfId="4154" xr:uid="{C08B895C-1781-4FA0-B10E-72777309C8E5}"/>
    <cellStyle name="_BSD 3-June-10  2" xfId="3576" xr:uid="{9E7E75BA-6533-494D-ABCE-81CBA385FB45}"/>
    <cellStyle name="_BSD 3-June-10  2 2" xfId="4252" xr:uid="{6EFF9A1B-7777-4675-B32F-1A89212CD46F}"/>
    <cellStyle name="_BSD 3-June-10  2 3" xfId="4281" xr:uid="{2F1AF3BB-AD5B-48F8-9B67-06111D48C274}"/>
    <cellStyle name="_BSD 3-June-10  3" xfId="3088" xr:uid="{42FB962D-C0CD-4492-BAE0-91691F82D5E2}"/>
    <cellStyle name="_BSD 3-June-10  4" xfId="3607" xr:uid="{E4B297CF-152D-4827-87E6-1D20F361CB5D}"/>
    <cellStyle name="_BSD 3-March-10 " xfId="4951" xr:uid="{9EEA58D9-78BD-48B2-9A95-208D369A1E87}"/>
    <cellStyle name="_BSD 3-March-10  2" xfId="4952" xr:uid="{9DC3411F-CE8F-4C3A-B57B-CAB160A0D84F}"/>
    <cellStyle name="_BSD 3-March-10  2 2" xfId="4241" xr:uid="{1D22535C-78AC-406A-9F1A-681AD5825B32}"/>
    <cellStyle name="_BSD 3-March-10  2 3" xfId="4841" xr:uid="{404B8D1C-0820-4DF4-8D94-FAA7B84A9646}"/>
    <cellStyle name="_BSD 3-March-10  3" xfId="4974" xr:uid="{BB06DE05-F73D-4FEA-A65C-209211A1A68B}"/>
    <cellStyle name="_BSD 3-March-10  4" xfId="4977" xr:uid="{886E619A-8FAB-4182-8639-392D1B00A802}"/>
    <cellStyle name="_BSD 3-May-10 " xfId="4577" xr:uid="{0AE3A2F8-00EF-4312-896C-9CC8300868F9}"/>
    <cellStyle name="_BSD 3-May-10  2" xfId="3101" xr:uid="{A7E7D9A9-C2E6-4C77-8092-B37D07270E9A}"/>
    <cellStyle name="_BSD 3-May-10  2 2" xfId="4994" xr:uid="{59BF0AC6-C55C-4FF7-B708-77CBF9C03DBA}"/>
    <cellStyle name="_BSD 3-May-10  2 3" xfId="5014" xr:uid="{11528216-0E37-4E75-B54D-3F6C934D4515}"/>
    <cellStyle name="_BSD 3-May-10  3" xfId="5020" xr:uid="{2B81BE6F-DBAF-4D5F-B828-F6AC086DE574}"/>
    <cellStyle name="_BSD 3-May-10  4" xfId="5027" xr:uid="{2A3A8DBF-1561-45B9-B4E2-908DA4FBE290}"/>
    <cellStyle name="_BSD 3-November 09 " xfId="5039" xr:uid="{A7A3EFFC-0003-42D4-95B3-5B84952E0BB2}"/>
    <cellStyle name="_BSD 3-November 09  2" xfId="4921" xr:uid="{36449DD8-0705-495C-91E5-628A4ECF0BF4}"/>
    <cellStyle name="_BSD 3-November 09  2 2" xfId="2982" xr:uid="{7F935DC7-E2AB-499C-9AC2-5B41468F2C28}"/>
    <cellStyle name="_BSD 3-November 09  2 3" xfId="5040" xr:uid="{2EF1733B-B793-4846-8376-0313BCC6FBC6}"/>
    <cellStyle name="_BSD 3-November 09  3" xfId="5049" xr:uid="{4569CA42-B958-44DF-A3BF-EFB8E5B00476}"/>
    <cellStyle name="_BSD 3-November 09  4" xfId="5057" xr:uid="{5E727301-EDA3-4A6F-A02F-588AED98A340}"/>
    <cellStyle name="_BSD 3-October 09 " xfId="3059" xr:uid="{A76C9C56-6673-43A5-BD16-0C84D4585B89}"/>
    <cellStyle name="_BSD 3-October 09  2" xfId="5070" xr:uid="{7AB385B5-BC1C-44F7-86EF-FC82F3D7E78E}"/>
    <cellStyle name="_BSD 3-October 09  2 2" xfId="2946" xr:uid="{20F14FB4-2B6F-4979-8FC5-EBAEBE10665B}"/>
    <cellStyle name="_BSD 3-October 09  2 3" xfId="3282" xr:uid="{96D017FC-9D75-4BDE-A595-907B3C82C063}"/>
    <cellStyle name="_BSD 3-October 09  3" xfId="5089" xr:uid="{9725802C-58A2-413B-A8A9-535F4C5D0D92}"/>
    <cellStyle name="_BSD 3-October 09  4" xfId="5105" xr:uid="{AF691DEA-5CFA-4880-8656-87DDA573E0CF}"/>
    <cellStyle name="_BSD 3-September 09 " xfId="4243" xr:uid="{BF946800-7FD1-44B6-B79B-A10AA3BCE9B5}"/>
    <cellStyle name="_BSD 3-September 09  2" xfId="4264" xr:uid="{FF6E78E4-EFA6-4F5E-B5A2-72CD56A078B9}"/>
    <cellStyle name="_BSD 3-September 09  2 2" xfId="5116" xr:uid="{372AAE06-0D8E-4FEA-9514-69B3541EE53A}"/>
    <cellStyle name="_BSD 3-September 09  2 3" xfId="5130" xr:uid="{8E38C1E5-C9D7-411F-B364-D6F1142DA286}"/>
    <cellStyle name="_BSD 3-September 09  3" xfId="4279" xr:uid="{F2CCC17B-9640-461C-89BA-DE11F054F4DE}"/>
    <cellStyle name="_BSD 3-September 09  4" xfId="5135" xr:uid="{538378CC-0815-431A-AA99-FB8A854570D5}"/>
    <cellStyle name="_BSD 3-September-10 " xfId="5158" xr:uid="{E793F012-942B-4B8B-A41A-EED00400EBEA}"/>
    <cellStyle name="_BSD 3-September-10  2" xfId="5176" xr:uid="{6604078C-772E-4151-9C49-F57B72921789}"/>
    <cellStyle name="_BSD 3-September-10  2 2" xfId="5200" xr:uid="{A72ECFAB-7199-417F-BB9D-0F45A4EE9AEA}"/>
    <cellStyle name="_BSD 3-September-10  2 3" xfId="5207" xr:uid="{FC733645-5769-4D4A-875C-CB76A3226D4B}"/>
    <cellStyle name="_BSD 3-September-10  3" xfId="5214" xr:uid="{FB99619A-D22A-4EA1-863D-B3840B4FD789}"/>
    <cellStyle name="_BSD 3-September-10  4" xfId="4588" xr:uid="{0BDE422D-BE1E-484D-9E2E-1E3776401301}"/>
    <cellStyle name="_BSD FOR DEC 2007-STANBIC BANK" xfId="3350" xr:uid="{BFCA7B0F-B6DC-44AC-BEDE-5A4F3175C5D5}"/>
    <cellStyle name="_BSD REPORT APR 09" xfId="3386" xr:uid="{C6BA84E2-6562-47E2-BD4F-042306D3F6EB}"/>
    <cellStyle name="_BSD REPORT FEB 09" xfId="5222" xr:uid="{FD145817-5DF2-4847-B56A-A14E6FEF7884}"/>
    <cellStyle name="_BSD REPORT JULY 09" xfId="4574" xr:uid="{DF44DC3A-A656-46E5-93DD-D32C5785AB0F}"/>
    <cellStyle name="_BSD REPORT JUNE 09" xfId="4273" xr:uid="{4988749B-61DD-47C9-8F34-36151B45BD16}"/>
    <cellStyle name="_BSD REPORT MAR 09" xfId="5227" xr:uid="{7123A01B-CEAF-4A4E-94C3-CA32B6553810}"/>
    <cellStyle name="_BSD REPORT MAY 08" xfId="4565" xr:uid="{84F61336-872B-441E-BB89-759D64598C17}"/>
    <cellStyle name="_BSD REPORT MAY 2009" xfId="2959" xr:uid="{3C4B2F3D-F9C1-4595-8283-5C8951065277}"/>
    <cellStyle name="_BSD REPORT SEP 08" xfId="5230" xr:uid="{443F6ECE-667F-4975-AF29-0DCB7B17209C}"/>
    <cellStyle name="_BSD201" xfId="3437" xr:uid="{FBA3B0D0-83DC-4880-8734-06D98A56A52E}"/>
    <cellStyle name="_BSD201 2" xfId="4367" xr:uid="{115AB224-4CF3-40EF-A48C-C7350929EF50}"/>
    <cellStyle name="_BSD203" xfId="3468" xr:uid="{B6E29EC3-4934-4C60-BCF4-AF4F9F8152EC}"/>
    <cellStyle name="_BSD203 2" xfId="2832" xr:uid="{C3A4EBD7-8F85-42B3-95D7-5252654A162F}"/>
    <cellStyle name="_BSD203_1" xfId="5254" xr:uid="{B7D3423E-4A8F-4D8C-A574-C6C3AF98ED57}"/>
    <cellStyle name="_BSD204" xfId="3510" xr:uid="{FDB4B6AA-7CCB-48B2-A715-7EA44AA2CF9E}"/>
    <cellStyle name="_BSD204 2" xfId="5261" xr:uid="{64FAD360-5F56-47C0-A20D-CAA566F35EEE}"/>
    <cellStyle name="_bsd204_1" xfId="5270" xr:uid="{752A09C2-EB60-46DA-8070-9BF97E4F30B0}"/>
    <cellStyle name="_BSD205" xfId="3529" xr:uid="{B7A02197-8F9B-4E05-BDD1-A77BA2387809}"/>
    <cellStyle name="_BSD205 2" xfId="5272" xr:uid="{6099925B-F0DF-42C5-AEA0-9695830A736D}"/>
    <cellStyle name="_BSD206" xfId="3535" xr:uid="{8EEEC9AC-D1CE-4ADE-9443-22957AAA64BC}"/>
    <cellStyle name="_BSD206 2" xfId="4097" xr:uid="{C0FEE1BB-1660-4872-9BAB-72A425E0D532}"/>
    <cellStyle name="_BSD206_1" xfId="5293" xr:uid="{C24D0468-4B07-4F25-9984-92F2B6B50E88}"/>
    <cellStyle name="_BSD207" xfId="3554" xr:uid="{98D091F9-2650-4FA6-B27A-CC0A2935C448}"/>
    <cellStyle name="_BSD207 2" xfId="3048" xr:uid="{D89A6CD2-2330-43D5-A617-56AF2DCADAE4}"/>
    <cellStyle name="_BSD207_1" xfId="2820" xr:uid="{D79F16F8-E5C9-4C47-8C22-C6BCBAE81BDB}"/>
    <cellStyle name="_BSD208" xfId="3574" xr:uid="{22457A19-9513-49AC-813E-B4E5DECABAEF}"/>
    <cellStyle name="_BSD208 2" xfId="4250" xr:uid="{11DA42DA-8DD0-4FE8-80D8-C226004F254C}"/>
    <cellStyle name="_BSD208_1" xfId="3815" xr:uid="{D41C41A3-0830-48BA-BC3C-BED7C521BC53}"/>
    <cellStyle name="_bsd211" xfId="3536" xr:uid="{FC410D46-910A-4E6B-8560-DBA34F76E7A5}"/>
    <cellStyle name="_BSD4  MBK 900 (Annexure)" xfId="4827" xr:uid="{C2324919-A2F3-4157-8BE3-21BC368A7592}"/>
    <cellStyle name="_BSD4  MBK 900 (Annexure) 2" xfId="5295" xr:uid="{F2C22F66-8CDE-431B-9B9D-9F1F2B604DFB}"/>
    <cellStyle name="_BSD4  MBK 900 (Annexure) 2 2" xfId="5046" xr:uid="{7DD25792-919E-4083-9B4E-92BBDD1AEBE8}"/>
    <cellStyle name="_BSD4  MBK 900 (Annexure) 2 3" xfId="5054" xr:uid="{56EFA94C-8706-4536-A36C-39D853CA1097}"/>
    <cellStyle name="_BSD4  MBK 900 (Annexure) 3" xfId="3927" xr:uid="{6B02A676-4AE0-469B-B0D2-1B78D851666C}"/>
    <cellStyle name="_BSD4  MBK 900 (Annexure) 4" xfId="3981" xr:uid="{3448F2E8-BA4E-4BE2-AAB8-892E82422906}"/>
    <cellStyle name="_BSD4 Annexure" xfId="2869" xr:uid="{25903D73-EF5C-4483-9061-4AE0A3657FAA}"/>
    <cellStyle name="_BSD4 Annexure 2" xfId="3847" xr:uid="{EAE0FCD4-7083-46E0-9662-7B3E8F654CBF}"/>
    <cellStyle name="_BSD4 Annexure 2 2" xfId="5308" xr:uid="{E85DF5B8-7F04-4056-8509-10CC456A2F0E}"/>
    <cellStyle name="_BSD4 Annexure 2 3" xfId="4024" xr:uid="{79052ACC-7D4A-41F0-BCC1-E2F347F3FD41}"/>
    <cellStyle name="_BSD4 Annexure 3" xfId="4295" xr:uid="{8A8CFAAD-736C-4FC2-AEB0-15ECBDF07E06}"/>
    <cellStyle name="_BSD4 Annexure 4" xfId="5317" xr:uid="{C97EBB6F-5CF0-4FB8-9120-45D75BE8D691}"/>
    <cellStyle name="_BSD4 MBK 900" xfId="5334" xr:uid="{2F38F4EF-58F9-4017-B24F-CDADF892541F}"/>
    <cellStyle name="_BSD4 MBK 900 2" xfId="5344" xr:uid="{36B200F8-AEB1-426D-BAD1-2C9C8F9F7DC6}"/>
    <cellStyle name="_BSD4 MBK 900 2 2" xfId="5347" xr:uid="{B5A90096-31D2-4C9F-A84D-B25E0108A897}"/>
    <cellStyle name="_BSD4 MBK 900 2 3" xfId="5348" xr:uid="{FBB286F7-61C6-49EC-AFB8-611D2316E6AE}"/>
    <cellStyle name="_BSD4 MBK 900 3" xfId="5360" xr:uid="{A35B2FE7-FD0B-49A1-905D-B37AB9E6E374}"/>
    <cellStyle name="_BSD4 MBK 900 4" xfId="5370" xr:uid="{23CF3AEA-9AD9-458B-904E-04AC19F2C0A4}"/>
    <cellStyle name="_BSD4 Oct 2008 revised" xfId="5372" xr:uid="{CC60F403-0713-414B-9621-F99CFC945E8D}"/>
    <cellStyle name="_BSD404" xfId="3198" xr:uid="{F95E76A7-3B2B-466E-8CCB-7039CE00DE7D}"/>
    <cellStyle name="_BSD406" xfId="2886" xr:uid="{11DAFBBC-8A2D-450F-AA58-B88DA1F91BA7}"/>
    <cellStyle name="_BSD407" xfId="3369" xr:uid="{B1F91C71-95B8-49F8-B3F3-E96FA4505856}"/>
    <cellStyle name="_BSD408" xfId="3411" xr:uid="{92E8AEA5-BD4F-4767-A008-99BCFEA8E82C}"/>
    <cellStyle name="_BSD410" xfId="3025" xr:uid="{3ABD6AE7-7492-43F1-8DE0-271AF904C5E8}"/>
    <cellStyle name="_BSD8 RETURN -JUNE  2010" xfId="5376" xr:uid="{6088F93B-6961-4B43-AA31-89D207DCB6AD}"/>
    <cellStyle name="_BSD8 RETURN -JUNE  2010 2" xfId="5377" xr:uid="{28380F02-379A-4223-A1AA-51A91C5D361D}"/>
    <cellStyle name="_BSD8 RETURN -JUNE  2010 2 2" xfId="5389" xr:uid="{BD99D33F-1632-43D4-9573-84E2FF90FEBE}"/>
    <cellStyle name="_BSD8 RETURN -JUNE  2010 2 3" xfId="5402" xr:uid="{56DF49AE-509F-49EB-935B-7903B27BD096}"/>
    <cellStyle name="_BSD8 RETURN -JUNE  2010 3" xfId="5424" xr:uid="{D9A7EA13-B926-432B-9849-B9A18F1B9423}"/>
    <cellStyle name="_BSD8 RETURN -JUNE  2010 4" xfId="5433" xr:uid="{46452CDD-11BE-44AD-BF97-09FBADF6BAAE}"/>
    <cellStyle name="_Comma" xfId="5446" xr:uid="{A1683F49-056C-4100-8851-A8C0F0DCDAA1}"/>
    <cellStyle name="_Comma 2" xfId="5328" xr:uid="{A7129D39-2B19-4DFF-9021-C2B42E88BF51}"/>
    <cellStyle name="_Comma 2 2" xfId="4789" xr:uid="{060D3201-3DCB-4F12-BCB5-79307656ED65}"/>
    <cellStyle name="_Comma 2 3" xfId="2790" xr:uid="{DB0FB3A5-4A59-42BE-8A69-B2B6BBAF5B78}"/>
    <cellStyle name="_Comma 3" xfId="5454" xr:uid="{62C80358-9A8A-4B86-B65F-CC3DE5872D7A}"/>
    <cellStyle name="_Comma 4" xfId="5472" xr:uid="{233F5D1F-D7AB-4E06-B0C4-57B465AF24D0}"/>
    <cellStyle name="_Consolidated FA Report Jan-Jun 06" xfId="5476" xr:uid="{FDC8E115-DB66-4499-A42A-FF2C7BBFE37C}"/>
    <cellStyle name="_Copy of KIP WORKSHEET. June 2009" xfId="5483" xr:uid="{DB29C9AE-2439-45F5-8607-DCB908C63EE7}"/>
    <cellStyle name="_Copy of KIP WORKSHEET. June 2009 2" xfId="5244" xr:uid="{57BC2E44-5CE4-469F-897D-82F1BC32DCCF}"/>
    <cellStyle name="_Copy of KIP WORKSHEET. June 2009 2 2" xfId="5484" xr:uid="{7C341586-A784-4CEF-810A-FD281625F5F9}"/>
    <cellStyle name="_Copy of KIP WORKSHEET. June 2009 2 3" xfId="4653" xr:uid="{39C89E59-3398-42E9-95B6-76A86853BB24}"/>
    <cellStyle name="_Copy of KIP WORKSHEET. June 2009 3" xfId="5498" xr:uid="{E4D47D4E-5362-43D3-B01E-CB21A228187D}"/>
    <cellStyle name="_Copy of KIP WORKSHEET. June 2009 4" xfId="5506" xr:uid="{BE132FF4-91E2-450D-9558-8B68B2BD1076}"/>
    <cellStyle name="_Currency" xfId="2871" xr:uid="{CFA17523-E5D5-49BE-8361-0A4BF96A4BCD}"/>
    <cellStyle name="_Currency 2" xfId="3850" xr:uid="{6D8867A5-6C6A-4130-B877-FC09B313B99E}"/>
    <cellStyle name="_Currency 2 2" xfId="5305" xr:uid="{F7D1995A-F86B-4EC8-9463-C7A561FB77A8}"/>
    <cellStyle name="_Currency 2 3" xfId="4026" xr:uid="{2B0271C4-0044-4456-B2AB-70336DEC19C5}"/>
    <cellStyle name="_Currency 3" xfId="4296" xr:uid="{50ED0497-2A4B-4476-972B-61A15977CBB1}"/>
    <cellStyle name="_Currency 4" xfId="5321" xr:uid="{E840CDAD-5E9F-4336-BCD2-F61A933C57AF}"/>
    <cellStyle name="_CurrencySpace" xfId="5523" xr:uid="{48365F7E-1A16-4A54-8548-0A7709628CD3}"/>
    <cellStyle name="_CurrencySpace 2" xfId="5532" xr:uid="{1DC677A8-7E54-45F6-AEC4-609318B35A3B}"/>
    <cellStyle name="_CurrencySpace 2 2" xfId="3678" xr:uid="{D076FCC8-F689-435C-A81C-85CF798FF90F}"/>
    <cellStyle name="_CurrencySpace 2 3" xfId="3721" xr:uid="{4F1D819D-8BA7-4448-82F2-0666FB043E07}"/>
    <cellStyle name="_CurrencySpace 3" xfId="5259" xr:uid="{4094262D-D58F-4B74-8478-58D3E0878C4A}"/>
    <cellStyle name="_CurrencySpace 4" xfId="4607" xr:uid="{57951CDC-B5BF-4D45-813E-0EDFDFD677A9}"/>
    <cellStyle name="_DECEMBER 2009 KIP WORKSHEET" xfId="5539" xr:uid="{CE1A72D0-2DA7-4106-AC8A-F2B4A4738889}"/>
    <cellStyle name="_DECEMBER 2009 KIP WORKSHEET 2" xfId="5546" xr:uid="{CDCED6DC-CC3A-44D3-BCA5-77E7F92F0F9B}"/>
    <cellStyle name="_DECEMBER 2009 KIP WORKSHEET 2 2" xfId="4947" xr:uid="{46A2F8A6-5A59-4696-A91A-CBD29301280E}"/>
    <cellStyle name="_DECEMBER 2009 KIP WORKSHEET 2 3" xfId="5549" xr:uid="{32A1274F-4109-44F6-AD7F-F6A6214B986B}"/>
    <cellStyle name="_DECEMBER 2009 KIP WORKSHEET 3" xfId="5559" xr:uid="{CE495C13-D6DE-44CB-BE95-71B5845B4382}"/>
    <cellStyle name="_DECEMBER 2009 KIP WORKSHEET 4" xfId="5346" xr:uid="{49AE83B3-2E22-48F6-A92F-D0FC2F0D3A0F}"/>
    <cellStyle name="_Details - Corporate (All)" xfId="3889" xr:uid="{080085A2-045B-4DCD-8342-0DB5E6CA65E5}"/>
    <cellStyle name="_Details - Corporate (All) 2" xfId="3910" xr:uid="{E6E4FA07-1D27-4073-9048-AD3950469860}"/>
    <cellStyle name="_Details - Corporate (All) 2 2" xfId="3939" xr:uid="{E4C8533D-123D-4242-BFCE-9A2C0905A637}"/>
    <cellStyle name="_Details - Corporate (All) 2 3" xfId="3946" xr:uid="{4E53AF07-30EB-4671-9D12-8F02D83C1871}"/>
    <cellStyle name="_Details - Corporate (All) 3" xfId="3964" xr:uid="{AA7503B3-CEA0-444C-AC0D-9E3BB6BCA40B}"/>
    <cellStyle name="_Details - Corporate (All) 4" xfId="3986" xr:uid="{805BD3DD-A631-4317-9553-F4A32D890790}"/>
    <cellStyle name="_ESSBASE reports-YTD Nov 05" xfId="5566" xr:uid="{08D51C35-D146-44BA-B68E-6A483A1F1D2C}"/>
    <cellStyle name="_Euro" xfId="5569" xr:uid="{CF4FDAD5-08C8-4C6E-A2CC-B6637414C5BC}"/>
    <cellStyle name="_Euro 2" xfId="2998" xr:uid="{9742E83D-FAB6-4E78-AA93-FB0DF5846322}"/>
    <cellStyle name="_Euro 2 2" xfId="5582" xr:uid="{2F9CC294-8249-4B72-9AB0-8E24F48D4AD7}"/>
    <cellStyle name="_Euro 2 3" xfId="5594" xr:uid="{77207965-445C-41B0-8E39-0416CF769A2C}"/>
    <cellStyle name="_Euro 3" xfId="5604" xr:uid="{9C0FE0A6-A0FF-49C3-9979-3B20CB776205}"/>
    <cellStyle name="_Euro 4" xfId="4702" xr:uid="{14434A6D-9ED1-478E-804E-1B73E0B10205}"/>
    <cellStyle name="_FA Consolidated Report Jan to Dec 05." xfId="4861" xr:uid="{7F0B79BB-0EC9-4DC1-BDE3-159D93BA9E53}"/>
    <cellStyle name="_FA Consolidated Report Jan to Dec 05._Book1" xfId="5605" xr:uid="{A912D9A6-D0BC-49DA-8975-90E21C5A977F}"/>
    <cellStyle name="_FEBRUARY 2010 KIP WORKSHEET" xfId="5568" xr:uid="{369A306C-CCBC-4A61-9274-E0AFBE999FB4}"/>
    <cellStyle name="_FEBRUARY 2010 KIP WORKSHEET 2" xfId="2997" xr:uid="{5373EB6C-DCED-4C4C-ABE3-9B0A94786874}"/>
    <cellStyle name="_FEBRUARY 2010 KIP WORKSHEET 2 2" xfId="5581" xr:uid="{4C2D2C3F-4506-4C20-90CC-6A281E220F1B}"/>
    <cellStyle name="_FEBRUARY 2010 KIP WORKSHEET 2 3" xfId="5593" xr:uid="{3B32FCF5-F01F-46ED-975C-041110D01143}"/>
    <cellStyle name="_FEBRUARY 2010 KIP WORKSHEET 3" xfId="5602" xr:uid="{FB2BA604-5D52-4782-8A20-B2755AF30BF6}"/>
    <cellStyle name="_FEBRUARY 2010 KIP WORKSHEET 4" xfId="4697" xr:uid="{E5D0A4D5-9F7D-4FC6-AE3C-5C07C56F3F7B}"/>
    <cellStyle name="_Final SCB (HK) Ltd - Q3-06.draft.14.12.2006" xfId="4415" xr:uid="{7C668A29-8787-408A-97A9-807FAE2799B4}"/>
    <cellStyle name="_FORM BSD4 APRIL 2010 Worksheet" xfId="5611" xr:uid="{5BB85D17-A78B-4DDC-8087-A3187972AFB7}"/>
    <cellStyle name="_FORM BSD4 APRIL 2010 Worksheet 2" xfId="5145" xr:uid="{CB35C86F-C9DD-40F9-A7D1-49F425967AA8}"/>
    <cellStyle name="_FORM BSD4 APRIL 2010 Worksheet 2 2" xfId="5162" xr:uid="{AF705A96-9E66-48C4-B496-EF9F7A48B9D7}"/>
    <cellStyle name="_FORM BSD4 APRIL 2010 Worksheet 2 3" xfId="5213" xr:uid="{5E968A01-348D-4363-B255-86A7297FA932}"/>
    <cellStyle name="_FORM BSD4 APRIL 2010 Worksheet 3" xfId="4468" xr:uid="{98A61A9F-3F7B-495D-814B-58E69EAA33AF}"/>
    <cellStyle name="_FORM BSD4 APRIL 2010 Worksheet 4" xfId="4512" xr:uid="{B0E527E6-524B-47FA-9EEC-2B7929F3F9F8}"/>
    <cellStyle name="_FORM BSD4 AUGUST 2010 RETURN" xfId="4959" xr:uid="{DE53F678-942E-4116-81E2-450AA8520786}"/>
    <cellStyle name="_FORM BSD4 AUGUST 2010 RETURN 2" xfId="5621" xr:uid="{3F9FF2B6-5248-48C0-B41D-5FA49CC6BF8E}"/>
    <cellStyle name="_FORM BSD4 AUGUST 2010 RETURN 2 2" xfId="5635" xr:uid="{728B9835-BE08-4C77-ACAA-7D09EE451337}"/>
    <cellStyle name="_FORM BSD4 AUGUST 2010 RETURN 2 3" xfId="5648" xr:uid="{E705FE96-82C4-4CB1-807A-1815C629C40A}"/>
    <cellStyle name="_FORM BSD4 AUGUST 2010 RETURN 3" xfId="4055" xr:uid="{A1BBFA69-ABD6-4BEF-A3CA-D1C70BA5B077}"/>
    <cellStyle name="_FORM BSD4 AUGUST 2010 RETURN 4" xfId="4017" xr:uid="{25570D18-D427-4A53-A6BF-F4D4FB0532BB}"/>
    <cellStyle name="_FORM BSD4 JULY 2010 RETURN" xfId="5655" xr:uid="{2F8FC65D-3459-4A07-B5D8-C6B0BA62A56F}"/>
    <cellStyle name="_FORM BSD4 JULY 2010 RETURN 2" xfId="5662" xr:uid="{69906782-07AB-46BC-B8D0-F3D132AA1295}"/>
    <cellStyle name="_FORM BSD4 JULY 2010 RETURN 2 2" xfId="5037" xr:uid="{F77B477D-4AAD-4BD9-AF6D-7499F80A2861}"/>
    <cellStyle name="_FORM BSD4 JULY 2010 RETURN 2 3" xfId="5673" xr:uid="{FD995D58-E923-4AEF-A281-D7A9ED66C77B}"/>
    <cellStyle name="_FORM BSD4 JULY 2010 RETURN 3" xfId="5675" xr:uid="{ED9A5A3A-4AE6-40D5-8387-127D3853D883}"/>
    <cellStyle name="_FORM BSD4 JULY 2010 RETURN 4" xfId="4895" xr:uid="{E88E1CC2-2AC6-467D-8E97-9CA3CEB1D6F1}"/>
    <cellStyle name="_FORM BSD4 JUNE 2010 Worksheet" xfId="5028" xr:uid="{A46D3FED-B241-4461-951F-540931A6D5FC}"/>
    <cellStyle name="_FORM BSD4 JUNE 2010 Worksheet 2" xfId="2922" xr:uid="{9749E698-5778-4186-AA77-5BA554C15295}"/>
    <cellStyle name="_FORM BSD4 JUNE 2010 Worksheet 2 2" xfId="5676" xr:uid="{8151D79C-ABB1-4506-B989-7EBEB30A33D3}"/>
    <cellStyle name="_FORM BSD4 JUNE 2010 Worksheet 2 3" xfId="5684" xr:uid="{C04409BF-9E8C-4D5D-BF7B-582E5D66F0E1}"/>
    <cellStyle name="_FORM BSD4 JUNE 2010 Worksheet 3" xfId="3315" xr:uid="{B0F925AF-A15A-4178-BED2-1A42CB32FA9D}"/>
    <cellStyle name="_FORM BSD4 JUNE 2010 Worksheet 4" xfId="3359" xr:uid="{BD19DCA5-04A2-4CF0-9B35-43B05EF7C4B0}"/>
    <cellStyle name="_FORM BSD4 MAY 2010 Worksheet.revisedxls" xfId="5687" xr:uid="{86DC102F-EC5F-49A7-B030-657E5748375A}"/>
    <cellStyle name="_FORM BSD4 MAY 2010 Worksheet.revisedxls 2" xfId="5692" xr:uid="{057D3E9F-0A0A-451E-B582-B7B36DB6C7D0}"/>
    <cellStyle name="_FORM BSD4 MAY 2010 Worksheet.revisedxls 2 2" xfId="5701" xr:uid="{2E26817D-CA99-4E04-BC6E-A9AF7399CEA4}"/>
    <cellStyle name="_FORM BSD4 MAY 2010 Worksheet.revisedxls 2 3" xfId="5709" xr:uid="{893629AE-8262-4D93-B4B1-0A00C90F7C87}"/>
    <cellStyle name="_FORM BSD4 MAY 2010 Worksheet.revisedxls 3" xfId="5436" xr:uid="{F19BDA05-4E4E-4CC2-B9D3-961B91A62149}"/>
    <cellStyle name="_FORM BSD4 MAY 2010 Worksheet.revisedxls 4" xfId="5714" xr:uid="{EFDD63D9-302C-419E-ACD3-5289639B8C19}"/>
    <cellStyle name="_GHAMONY" xfId="4584" xr:uid="{A571D867-38F0-4DA2-A3DA-0BCB3BC5F09F}"/>
    <cellStyle name="_Ghana Headcount APRIL 2009" xfId="5717" xr:uid="{71012A36-DF47-40EC-97CD-A8886DD3B27E}"/>
    <cellStyle name="_Ghana Headcount APRIL 2009 2" xfId="5722" xr:uid="{760120B6-5EE1-4FC1-8553-783B76F73A7E}"/>
    <cellStyle name="_H12008_IFRS CT &amp; DT Schedules_validation" xfId="5730" xr:uid="{AC00621B-FE42-435E-81E1-E9634161AE85}"/>
    <cellStyle name="_Heading" xfId="5700" xr:uid="{35A30CE2-3435-480A-B93A-D155EAEDE032}"/>
    <cellStyle name="_Heading_management fee calc.071604" xfId="5741" xr:uid="{16950423-B4AD-4BBE-BF6A-77A10B408039}"/>
    <cellStyle name="_Heading_management fee calc.071604 2" xfId="5762" xr:uid="{A3C1D019-253B-435E-9F73-AAA241205D5E}"/>
    <cellStyle name="_Heading_prestemp" xfId="4854" xr:uid="{2579E5E6-AED2-477E-AAD7-E17FDFEBF1E1}"/>
    <cellStyle name="_Heading_prestemp 2" xfId="4876" xr:uid="{57854947-7298-4F0C-91CF-69D108EF1D11}"/>
    <cellStyle name="_Highlight" xfId="5769" xr:uid="{4BA698C8-1C56-4518-8540-17945C1563C2}"/>
    <cellStyle name="_Highlight 2" xfId="3704" xr:uid="{A042E411-8FF6-4BD8-A195-E9A40AB318DD}"/>
    <cellStyle name="_Highlight 2 2" xfId="5774" xr:uid="{EC52C70C-C624-4B43-91D8-BB7A9873D158}"/>
    <cellStyle name="_Highlight 2 3" xfId="5780" xr:uid="{227EB3B6-D9D1-4A95-BAF4-0670ABB95E20}"/>
    <cellStyle name="_Highlight 3" xfId="5573" xr:uid="{865A29A0-666C-43EC-BAB3-497E35FBFBE8}"/>
    <cellStyle name="_Highlight 4" xfId="5788" xr:uid="{294DD5D5-0311-4B62-9DB7-BACDDFC1A54B}"/>
    <cellStyle name="_HOAE_Q42006(As at 27Dec06)" xfId="3886" xr:uid="{D11958A6-B124-48BC-A171-39C4F94D4388}"/>
    <cellStyle name="_HOAE-300906" xfId="5792" xr:uid="{E359BDF1-7496-4D33-9578-81E0CE721B72}"/>
    <cellStyle name="_HOAE-310306" xfId="5795" xr:uid="{0DC50A2D-A5FE-4F1A-B08E-27E20DC17F97}"/>
    <cellStyle name="_HOAE-31032007" xfId="5803" xr:uid="{8D626769-9EDB-452F-8C8C-BE66A91CB351}"/>
    <cellStyle name="_HOAE-311206 (22 Jan 07)" xfId="5817" xr:uid="{CBA61C05-FFE4-4C15-ADC3-17A6D6F49EE6}"/>
    <cellStyle name="_HOAE-Q22006" xfId="4248" xr:uid="{8EED5C18-A352-42F7-B151-A8A3D505C369}"/>
    <cellStyle name="_HOAE-Q32006" xfId="5827" xr:uid="{6F164238-280F-4607-AC12-2539FA1FB99F}"/>
    <cellStyle name="_JULY 2009 KIP WORKSHEET" xfId="5830" xr:uid="{4D213980-05AC-4B56-85BB-CC47851D165C}"/>
    <cellStyle name="_JULY 2009 KIP WORKSHEET 2" xfId="5273" xr:uid="{18555EB6-EABB-45BE-8F68-8B43F0DB5AA6}"/>
    <cellStyle name="_JULY 2009 KIP WORKSHEET 2 2" xfId="3493" xr:uid="{75273DD9-0EB5-4F9F-8D04-E4BAA2279131}"/>
    <cellStyle name="_JULY 2009 KIP WORKSHEET 2 3" xfId="3515" xr:uid="{0E7D895F-8906-46C7-AEAA-888E641936E9}"/>
    <cellStyle name="_JULY 2009 KIP WORKSHEET 3" xfId="5835" xr:uid="{076DDE96-1BF7-4C68-AA0C-673FAA136807}"/>
    <cellStyle name="_JULY 2009 KIP WORKSHEET 4" xfId="2969" xr:uid="{9E80450B-7C36-49AA-9F40-26C39CB8909A}"/>
    <cellStyle name="_JULY 2010 PROVISIONING INITIAL DATA" xfId="5837" xr:uid="{3BE61895-D998-4085-9C45-B643A4DE96B5}"/>
    <cellStyle name="_JULY 2010 PROVISIONING INITIAL DATA 2" xfId="2852" xr:uid="{55BF3249-97C8-46AF-9D38-F9A6CB6C3D03}"/>
    <cellStyle name="_JULY 2010 PROVISIONING INITIAL DATA 2 2" xfId="5840" xr:uid="{A3F6CC3C-0AD2-4A84-BA8C-AA6E3912014A}"/>
    <cellStyle name="_JULY 2010 PROVISIONING INITIAL DATA 2 3" xfId="5844" xr:uid="{EA0B5EC7-486A-48CF-81AB-8014C35301DB}"/>
    <cellStyle name="_JULY 2010 PROVISIONING INITIAL DATA 3" xfId="5631" xr:uid="{05314A4F-07A7-4CF9-B2E8-2D3642B528C5}"/>
    <cellStyle name="_JULY 2010 PROVISIONING INITIAL DATA 4" xfId="5647" xr:uid="{F1F3E305-7424-4CF3-9A88-07CC8105271A}"/>
    <cellStyle name="_JULY 2010 PROVISIONING WORKSHEET" xfId="5641" xr:uid="{B100EB04-3D42-4ECA-B8A3-BCF6DC64C37F}"/>
    <cellStyle name="_JULY 2010 PROVISIONING WORKSHEET 2" xfId="5848" xr:uid="{A3373203-28C2-4CDE-BCE5-ED3423DBC09C}"/>
    <cellStyle name="_JULY 2010 PROVISIONING WORKSHEET 2 2" xfId="3255" xr:uid="{3F21ED2A-2177-4DFD-A6B6-7C6703CDB37D}"/>
    <cellStyle name="_JULY 2010 PROVISIONING WORKSHEET 2 3" xfId="3279" xr:uid="{806304C4-CF77-4DE6-8246-7E85B8BDC614}"/>
    <cellStyle name="_JULY 2010 PROVISIONING WORKSHEET 3" xfId="5850" xr:uid="{DBC8E175-FD94-4C83-8C02-7551EC76ACDF}"/>
    <cellStyle name="_JULY 2010 PROVISIONING WORKSHEET 4" xfId="4377" xr:uid="{03F8EE95-CB1B-49B1-A70F-C083EBA50B58}"/>
    <cellStyle name="_Key Portfolio Events (2)" xfId="5387" xr:uid="{ED6A3A28-D81A-4297-A0AE-65DABF85BB05}"/>
    <cellStyle name="_Key Portfolio Events (2) 2" xfId="5857" xr:uid="{0329484B-02F7-4919-B0CA-341254DFB279}"/>
    <cellStyle name="_Key Portfolio Events (2) 2 2" xfId="5866" xr:uid="{D116E2DB-D045-4578-9D4F-57F020E8BC39}"/>
    <cellStyle name="_Key Portfolio Events (2) 2 3" xfId="5872" xr:uid="{A51A348A-8669-4557-8D07-C22464846367}"/>
    <cellStyle name="_Key Portfolio Events (2) 3" xfId="5876" xr:uid="{9D4643CC-96FC-445F-83E0-1D6664E13CF3}"/>
    <cellStyle name="_Key Portfolio Events (2) 4" xfId="5739" xr:uid="{F570B665-6A67-4DE5-AF07-28440EB6B8F4}"/>
    <cellStyle name="_Key Portfolio Events (5)" xfId="5883" xr:uid="{C6683B79-6A11-4FEC-8EA0-EF7E3A0768D6}"/>
    <cellStyle name="_Key Portfolio Events (5) 2" xfId="3983" xr:uid="{C0DCE99B-FA12-448C-BB4F-D04DF07CF0DF}"/>
    <cellStyle name="_Key Portfolio Events (5) 2 2" xfId="5894" xr:uid="{DFE5306F-A691-43AA-9B45-E98808DC3BA8}"/>
    <cellStyle name="_Key Portfolio Events (5) 2 3" xfId="5897" xr:uid="{0551FDCC-D4D0-4512-AC40-D092EBA5EFB5}"/>
    <cellStyle name="_Key Portfolio Events (5) 3" xfId="5899" xr:uid="{B606DFBC-3554-49A3-916B-75B0BE86D69F}"/>
    <cellStyle name="_Key Portfolio Events (5) 4" xfId="5901" xr:uid="{7750A532-7CA4-40E7-8C20-E2BC8DA58C5B}"/>
    <cellStyle name="_Key Portfolio Events (5)_1" xfId="5189" xr:uid="{90A2E097-87F1-4FC0-806C-477B468CCB14}"/>
    <cellStyle name="_Key Portfolio Events (5)_1 2" xfId="3797" xr:uid="{FDEFA93D-9067-4F5D-A247-32EF56F7E310}"/>
    <cellStyle name="_Key Portfolio Events (5)_1 2 2" xfId="3345" xr:uid="{3D8BD8B3-A2BB-4601-87E7-D120E1AEC3A8}"/>
    <cellStyle name="_Key Portfolio Events (5)_1 2 3" xfId="3405" xr:uid="{B9536C1C-27F6-4E37-968A-CE0C5581D207}"/>
    <cellStyle name="_Key Portfolio Events (5)_1 3" xfId="5903" xr:uid="{73114232-D8B3-436D-89A2-4510AC5DBB29}"/>
    <cellStyle name="_Key Portfolio Events (5)_1 4" xfId="4428" xr:uid="{F438B693-C445-4DD4-9D46-698FCCB8069E}"/>
    <cellStyle name="_LPSGL_Extract_Nov06_02" xfId="5908" xr:uid="{DBD90E52-2EB5-4046-81EE-2252D4421176}"/>
    <cellStyle name="_Madi working" xfId="4768" xr:uid="{D0DBA48E-E2DA-4014-B779-C45A2DDC212A}"/>
    <cellStyle name="_Management Pack_Feb09" xfId="4434" xr:uid="{CC137C71-ECDE-42EC-BEEA-7B5E5A38F2E1}"/>
    <cellStyle name="_Management Pack_Feb09 2" xfId="4465" xr:uid="{A84D2C64-BE11-4D02-84D6-0B95F35362FA}"/>
    <cellStyle name="_Management Pack_Feb09 2 2" xfId="4483" xr:uid="{612F887C-5BB1-483F-AA5C-4C33AD9E0CD2}"/>
    <cellStyle name="_Management Pack_Feb09 2 3" xfId="4494" xr:uid="{401C611E-6FA9-43F9-943B-01AA0306E65A}"/>
    <cellStyle name="_Management Pack_Feb09 3" xfId="4510" xr:uid="{F7F50A9D-B234-4F63-95F4-BFE9E14C088D}"/>
    <cellStyle name="_Management Pack_Feb09 4" xfId="4516" xr:uid="{926A496C-A50B-4DDE-944E-9649365E59A6}"/>
    <cellStyle name="_MARCH .2010 AUTO RETURN" xfId="5458" xr:uid="{ABD3CF32-EC78-4317-B835-13B850BC137A}"/>
    <cellStyle name="_MARCH .2010 AUTO RETURN 2" xfId="5914" xr:uid="{CC86E784-0CD4-4BF5-A5E7-D7487E226D3E}"/>
    <cellStyle name="_MARCH .2010 AUTO RETURN 2 2" xfId="4397" xr:uid="{95F0AF5E-F9AA-4DD5-BC2B-ADEFDBA988D5}"/>
    <cellStyle name="_MARCH .2010 AUTO RETURN 2 3" xfId="5919" xr:uid="{A97D6B2B-1D64-41C6-8A95-19A220978706}"/>
    <cellStyle name="_MARCH .2010 AUTO RETURN 3" xfId="5926" xr:uid="{6AD94A5A-1E19-4FE1-9C2E-534F5D805F5D}"/>
    <cellStyle name="_MARCH .2010 AUTO RETURN 4" xfId="5930" xr:uid="{22C205B6-BF86-44F9-A70B-D3B40153ABF3}"/>
    <cellStyle name="_May 2009 GRCBDashboard" xfId="5805" xr:uid="{7D35FD9C-7676-434C-950E-BF9C1718E580}"/>
    <cellStyle name="_May 2009 GRCBDashboard 2" xfId="5422" xr:uid="{18C7BF3C-7EAF-471E-BDEA-DCF774DFA26D}"/>
    <cellStyle name="_May 2009 GRCBDashboard 2 2" xfId="5935" xr:uid="{71179941-3E7A-4AD1-8068-C883CB60962D}"/>
    <cellStyle name="_May 2009 GRCBDashboard 2 3" xfId="5951" xr:uid="{0CCD47D7-E979-463B-BD00-10E796E418B7}"/>
    <cellStyle name="_May 2009 GRCBDashboard 3" xfId="5432" xr:uid="{B48B726B-C48F-4A01-90F4-78F4E3C84414}"/>
    <cellStyle name="_May 2009 GRCBDashboard 4" xfId="5966" xr:uid="{CA8AE250-04D5-43AF-B33F-FA78592D20E1}"/>
    <cellStyle name="_MAY.2009 MONTHLY RETAIL RETURN" xfId="5974" xr:uid="{AB031D33-65F6-47C3-9F54-DA7A89F00EBE}"/>
    <cellStyle name="_MAY.2009 MONTHLY RETAIL RETURN 2" xfId="5978" xr:uid="{204DD6D3-9A4C-43AE-ADED-4602890CC57F}"/>
    <cellStyle name="_MAY.2009 MONTHLY RETAIL RETURN 2 2" xfId="4725" xr:uid="{1136EE56-919A-4AA0-BA85-073A57A70F51}"/>
    <cellStyle name="_MAY.2009 MONTHLY RETAIL RETURN 2 3" xfId="4782" xr:uid="{11B129FA-F9BE-4C40-B5BD-329AE02955F5}"/>
    <cellStyle name="_MAY.2009 MONTHLY RETAIL RETURN 3" xfId="5985" xr:uid="{C34C9026-3550-442C-B3A0-BC92255810D9}"/>
    <cellStyle name="_MAY.2009 MONTHLY RETAIL RETURN 4" xfId="5998" xr:uid="{96D8F1E2-DB83-440A-AF71-040E27ADA078}"/>
    <cellStyle name="_MBK500" xfId="6013" xr:uid="{4C73ADAF-EFA0-4722-B9E0-D948D79BEB2F}"/>
    <cellStyle name="_MBK500 2" xfId="6027" xr:uid="{B8CA810F-D424-4E1B-8999-8EBF314E2BEA}"/>
    <cellStyle name="_MBK500 2 2" xfId="6035" xr:uid="{4912E435-8B36-4059-BE9C-B14F0E2E01C1}"/>
    <cellStyle name="_MBK500 2 3" xfId="6055" xr:uid="{39A49FFF-591B-4EFA-AB87-6C10953DE875}"/>
    <cellStyle name="_MBK500 3" xfId="6062" xr:uid="{441CD291-E461-4AAE-A2D4-1187FF8DFE72}"/>
    <cellStyle name="_MBK500 4" xfId="6064" xr:uid="{21E8FFB7-7806-423C-836E-0B41F3F20B14}"/>
    <cellStyle name="_MI Pack February 2010" xfId="5408" xr:uid="{172FAF4F-22EA-4A22-8D8A-480CB4F68B0E}"/>
    <cellStyle name="_MI Pack January 2010" xfId="6076" xr:uid="{3933FADA-F2B2-4293-9C61-528B652D3690}"/>
    <cellStyle name="_MI Pack Revised Format (AUGUST 2009" xfId="3105" xr:uid="{46B86DCC-23EA-4478-90E9-FDA536FA0209}"/>
    <cellStyle name="_MI Pack Revised Format (AUGUST 2009 2" xfId="6085" xr:uid="{E41281F7-688A-42AD-A9FE-BA37BE2EE53D}"/>
    <cellStyle name="_MI Pack Revised Format (AUGUST 2009 2 2" xfId="3803" xr:uid="{3FAC08B7-943B-45B9-AA68-36857641AF23}"/>
    <cellStyle name="_MI Pack Revised Format (AUGUST 2009 2 3" xfId="6086" xr:uid="{39F63590-7F66-4A0C-A1E5-A2F78688D364}"/>
    <cellStyle name="_MI Pack Revised Format (AUGUST 2009 3" xfId="6092" xr:uid="{B6577793-8803-42EA-9C34-36E68BC79188}"/>
    <cellStyle name="_MI Pack Revised Format (AUGUST 2009 4" xfId="6098" xr:uid="{BF91F3DF-9AE9-46A5-8AB7-EBDB400662F3}"/>
    <cellStyle name="_MI Pack Revised Format DECEMBER 2009" xfId="6099" xr:uid="{DA51FA83-17BD-4A8B-BCEE-6F4658A6638A}"/>
    <cellStyle name="_MI Pack Revised Format DECEMBER 2009 2" xfId="6113" xr:uid="{6E37A80A-B64E-4C03-88BE-55F5C869A9E9}"/>
    <cellStyle name="_MI Pack Revised Format DECEMBER 2009 2 2" xfId="6114" xr:uid="{BD07B6EF-A678-491C-90CC-DC03E26DD925}"/>
    <cellStyle name="_MI Pack Revised Format DECEMBER 2009 2 3" xfId="6118" xr:uid="{5924980D-C76F-4ADC-B489-5F3E25345CC2}"/>
    <cellStyle name="_MI Pack Revised Format DECEMBER 2009 3" xfId="6120" xr:uid="{10EB3596-D342-4D20-A790-824190A53E81}"/>
    <cellStyle name="_MI Pack Revised Format DECEMBER 2009 4" xfId="6127" xr:uid="{46E65635-AA26-4D4E-83FC-BA79C55F5482}"/>
    <cellStyle name="_MI Pack Revised Format January 2010" xfId="4811" xr:uid="{00FDF05E-A8B0-4AF6-86FE-F03C2D4B63D2}"/>
    <cellStyle name="_MI Pack Revised Format January 2010 2" xfId="6153" xr:uid="{782D1DCC-8FFF-42A9-B75F-B466075210BB}"/>
    <cellStyle name="_MI Pack Revised Format January 2010 2 2" xfId="4964" xr:uid="{E48964B1-9271-464C-AA4A-2C4213BFD999}"/>
    <cellStyle name="_MI Pack Revised Format January 2010 2 3" xfId="6165" xr:uid="{3BF78B36-C9BC-4BF6-A9FA-D2E4943CD530}"/>
    <cellStyle name="_MI Pack Revised Format January 2010 3" xfId="4358" xr:uid="{CD3599D8-2756-454E-BBCE-77C241AEDDBE}"/>
    <cellStyle name="_MI Pack Revised Format January 2010 4" xfId="3699" xr:uid="{7C8D01A4-3EA9-49FF-934D-D96E7D7B0B07}"/>
    <cellStyle name="_MI Pack Revised Format NOVEMBER 2009" xfId="6175" xr:uid="{E85D726C-DD1F-49BA-9B12-15253FE61C6B}"/>
    <cellStyle name="_MI Pack Revised Format NOVEMBER 2009 2" xfId="6181" xr:uid="{31F5679F-9A15-4CEE-AB72-DB5170E77BB6}"/>
    <cellStyle name="_MI Pack Revised Format NOVEMBER 2009 2 2" xfId="6185" xr:uid="{9719B85B-F625-4E0D-A9D1-F665838144DA}"/>
    <cellStyle name="_MI Pack Revised Format NOVEMBER 2009 2 3" xfId="4133" xr:uid="{6D657CBE-F702-4EAB-92E6-9B0F1B0EDA4C}"/>
    <cellStyle name="_MI Pack Revised Format NOVEMBER 2009 3" xfId="6192" xr:uid="{669A876D-607E-46F0-8DD8-72116D6C1DC9}"/>
    <cellStyle name="_MI Pack Revised Format NOVEMBER 2009 4" xfId="4163" xr:uid="{F5AB5172-FD2B-4FE6-91C5-C056387C3E84}"/>
    <cellStyle name="_MI Pack Revised Format OCTOBER 2009" xfId="4865" xr:uid="{78A03522-853E-40AA-9194-99FC0F5133E4}"/>
    <cellStyle name="_MI Pack Revised Format OCTOBER 2009 2" xfId="6207" xr:uid="{6F36E55C-CF5C-4EDD-90CE-7C024624E4D2}"/>
    <cellStyle name="_MI Pack Revised Format OCTOBER 2009 2 2" xfId="6219" xr:uid="{ECDDE27B-182C-4124-9C38-1808DEA3D491}"/>
    <cellStyle name="_MI Pack Revised Format OCTOBER 2009 2 3" xfId="6234" xr:uid="{866EAD9A-CA2F-4983-BA2F-626F1EC2374A}"/>
    <cellStyle name="_MI Pack Revised Format OCTOBER 2009 3" xfId="6251" xr:uid="{9F64389E-1378-473E-887B-3A1F5CAE1669}"/>
    <cellStyle name="_MI Pack Revised Format OCTOBER 2009 4" xfId="6276" xr:uid="{299E596F-631D-413C-9AA7-4CF1A491BA94}"/>
    <cellStyle name="_MI Pack Revised Format SEPTEMBER 2009" xfId="4950" xr:uid="{56B9336A-FE95-4ADE-AE8A-91816315B6F9}"/>
    <cellStyle name="_MI Pack Revised Format SEPTEMBER 2009 2" xfId="6295" xr:uid="{07FB730A-A8DD-43AD-9C62-FD1A113307E0}"/>
    <cellStyle name="_MI Pack Revised Format SEPTEMBER 2009 2 2" xfId="6298" xr:uid="{52145A21-0417-426A-95E1-E299F6D65D90}"/>
    <cellStyle name="_MI Pack Revised Format SEPTEMBER 2009 2 3" xfId="4825" xr:uid="{A41DF4AE-8F82-4A07-948A-F387B1A04CBF}"/>
    <cellStyle name="_MI Pack Revised Format SEPTEMBER 2009 3" xfId="4973" xr:uid="{69E59D49-C1D7-4FEE-A2D1-44DFB3B2306A}"/>
    <cellStyle name="_MI Pack Revised Format SEPTEMBER 2009 4" xfId="6172" xr:uid="{23AC06BB-6A34-4EB0-BC9E-7E4DDBBF11EE}"/>
    <cellStyle name="_MRR- Client details- May -09" xfId="3866" xr:uid="{7FA637ED-8788-46D0-B1CD-CD46EBA34B77}"/>
    <cellStyle name="_MRR- Client details- May -09 2" xfId="6318" xr:uid="{9D027BE9-389E-4689-8E5B-3AD648329119}"/>
    <cellStyle name="_MRR- Client details- May -09 2 2" xfId="6336" xr:uid="{47BE822C-8AC2-4C2A-A46C-AD5862E984B0}"/>
    <cellStyle name="_MRR- Client details- May -09 2 3" xfId="5002" xr:uid="{ACAFDD20-C80B-4F85-BBB0-317806438FAB}"/>
    <cellStyle name="_MRR- Client details- May -09 3" xfId="4044" xr:uid="{DCBF6B02-B1EB-418D-864A-C165E1E98C5C}"/>
    <cellStyle name="_MRR- Client details- May -09 4" xfId="6350" xr:uid="{996527F0-7612-40C8-BA55-ECC85E263632}"/>
    <cellStyle name="_Multiple" xfId="6352" xr:uid="{4789D2EF-3DE7-4640-A1A9-4A409A33E6B3}"/>
    <cellStyle name="_Multiple 2" xfId="6355" xr:uid="{0D866E00-4CD8-48A1-8F4B-BE2CD2336FD9}"/>
    <cellStyle name="_Multiple 2 2" xfId="6356" xr:uid="{18B893A9-63B8-4686-B7AA-75238F10A70C}"/>
    <cellStyle name="_Multiple 2 3" xfId="5905" xr:uid="{BDA9D4D0-810D-4410-B820-5AB037764E3C}"/>
    <cellStyle name="_Multiple 3" xfId="6363" xr:uid="{9FD73781-C3FD-459D-8AA7-C21EBEF9EB4A}"/>
    <cellStyle name="_Multiple 4" xfId="2840" xr:uid="{1966ACCF-4EA4-46DC-8B0B-35962E25D827}"/>
    <cellStyle name="_MultipleSpace" xfId="6370" xr:uid="{82E849FB-041A-468F-B310-A8AA59F8C840}"/>
    <cellStyle name="_MultipleSpace 2" xfId="6371" xr:uid="{BB0BCF02-D44D-4672-9AAF-4A2E8B027C36}"/>
    <cellStyle name="_MultipleSpace 2 2" xfId="6374" xr:uid="{9507BAE8-1D7F-4D09-983B-2B73B5CDCB17}"/>
    <cellStyle name="_MultipleSpace 2 3" xfId="6378" xr:uid="{D2E48638-AE65-4901-8E79-1ACD9B200B4B}"/>
    <cellStyle name="_MultipleSpace 3" xfId="6380" xr:uid="{DE2A504F-D0D9-494E-AB47-56F431E7B315}"/>
    <cellStyle name="_MultipleSpace 4" xfId="6389" xr:uid="{7B85FD13-DEE1-423E-8A7F-BEE6F3138AFE}"/>
    <cellStyle name="_NOV.2009 PROVISIONING DATA. REVISED RETURNxls" xfId="5812" xr:uid="{F0D51A2D-4245-46E7-A599-6C08B4CA2345}"/>
    <cellStyle name="_NOV.2009 PROVISIONING DATA. REVISED RETURNxls 2" xfId="5413" xr:uid="{5B969CCD-B032-49C5-B3C6-A7F3DB4DC2BF}"/>
    <cellStyle name="_NOV.2009 PROVISIONING DATA. REVISED RETURNxls 2 2" xfId="5939" xr:uid="{EDDDE945-1726-4147-9F68-1B37CCC37279}"/>
    <cellStyle name="_NOV.2009 PROVISIONING DATA. REVISED RETURNxls 2 3" xfId="5948" xr:uid="{8D157BCB-C344-46AD-A39A-CC13C9802207}"/>
    <cellStyle name="_NOV.2009 PROVISIONING DATA. REVISED RETURNxls 3" xfId="5426" xr:uid="{D0673F3F-9494-497F-BAAA-F5E83CE9B704}"/>
    <cellStyle name="_NOV.2009 PROVISIONING DATA. REVISED RETURNxls 4" xfId="5958" xr:uid="{67443203-CD4E-41E0-8F8A-AF2690682C91}"/>
    <cellStyle name="_NOVEMBER 2009 KIP WORKSHEET" xfId="4260" xr:uid="{DDA42002-C900-49F3-8572-36D5FAC09E6C}"/>
    <cellStyle name="_NOVEMBER 2009 KIP WORKSHEET 2" xfId="6390" xr:uid="{0FEFFB98-3668-4635-BAA9-AA5A1A5964FA}"/>
    <cellStyle name="_NOVEMBER 2009 KIP WORKSHEET 2 2" xfId="6266" xr:uid="{B79D60D0-AEFB-43E1-B151-95565233F7AC}"/>
    <cellStyle name="_NOVEMBER 2009 KIP WORKSHEET 2 3" xfId="6399" xr:uid="{F40C574F-4635-423F-A0A6-F8714C16E12E}"/>
    <cellStyle name="_NOVEMBER 2009 KIP WORKSHEET 3" xfId="6402" xr:uid="{C95DA27C-4CFA-4608-8816-9A3B7A5F8959}"/>
    <cellStyle name="_NOVEMBER 2009 KIP WORKSHEET 4" xfId="6404" xr:uid="{DD25ABB2-19C4-475F-A8C2-D1EF9568DE3A}"/>
    <cellStyle name="_NOVEMBER.2009 AUTO RETURN" xfId="6412" xr:uid="{3B4B2166-C85B-4E0F-A11E-1A28C2574873}"/>
    <cellStyle name="_NOVEMBER.2009 AUTO RETURN 2" xfId="6429" xr:uid="{00C3386B-1EBB-4DDA-A73A-0D626D250069}"/>
    <cellStyle name="_NOVEMBER.2009 AUTO RETURN 2 2" xfId="6447" xr:uid="{33FBC38A-867F-439C-BD6D-60C59867EA1B}"/>
    <cellStyle name="_NOVEMBER.2009 AUTO RETURN 2 3" xfId="6451" xr:uid="{F6E99639-9DBD-4415-9CB2-0330BA882F44}"/>
    <cellStyle name="_NOVEMBER.2009 AUTO RETURN 3" xfId="6466" xr:uid="{AFC5FDDA-0E12-4634-8F28-6506BCD8B476}"/>
    <cellStyle name="_NOVEMBER.2009 AUTO RETURN 4" xfId="2860" xr:uid="{EA79BD83-F9BB-4E43-A6D0-1AAC7B9AF9CC}"/>
    <cellStyle name="_OCTOBER 2009 KIP WORKSHEET" xfId="6482" xr:uid="{3D80EE92-F900-4CB6-9F15-93D0AB219383}"/>
    <cellStyle name="_OCTOBER 2009 KIP WORKSHEET 2" xfId="6091" xr:uid="{66C93816-75F5-4577-872E-1279758E47DB}"/>
    <cellStyle name="_OCTOBER 2009 KIP WORKSHEET 2 2" xfId="6484" xr:uid="{17663F96-804B-400E-B1B8-64B2F3B84F65}"/>
    <cellStyle name="_OCTOBER 2009 KIP WORKSHEET 2 3" xfId="6495" xr:uid="{9D665BE9-9A86-4066-8CAD-EC6B31D773B7}"/>
    <cellStyle name="_OCTOBER 2009 KIP WORKSHEET 3" xfId="6095" xr:uid="{E811C278-7DBE-4F3D-9DC4-752E57D213DB}"/>
    <cellStyle name="_OCTOBER 2009 KIP WORKSHEET 4" xfId="6505" xr:uid="{820B6E00-A8D3-4801-98C7-5FA465A9F985}"/>
    <cellStyle name="_Optg Cost 9758 &amp; 9759" xfId="5115" xr:uid="{8736C952-418F-43A2-A2E0-041D77452204}"/>
    <cellStyle name="_Reconciliation - Aug 2006" xfId="4918" xr:uid="{0ABEB7DD-F66F-4BAE-9F6D-332D2F58A9F6}"/>
    <cellStyle name="_Reconciliation - Feb 2007" xfId="5797" xr:uid="{776385C1-8D2F-4E5C-969D-3AE9AA92DC19}"/>
    <cellStyle name="_Reconciliation - Mar 2007" xfId="6507" xr:uid="{8B5D196A-4338-4111-8413-D6B9D2D76BA1}"/>
    <cellStyle name="_Reconciliation May 06" xfId="6523" xr:uid="{9E227225-0831-4476-B1B0-9369880F448C}"/>
    <cellStyle name="_SCB (HK) Ltd - Forecast Q1-06" xfId="3990" xr:uid="{CADC2DE3-2200-4D3D-8BEB-AA33DAF5F1D0}"/>
    <cellStyle name="_SCB (HK) Ltd - Forecast Q1-06.draft" xfId="4752" xr:uid="{523F8A12-8C36-4AE6-9B4A-C475ACB12DBF}"/>
    <cellStyle name="_SCB (HK) Ltd - Forecast Q1-06.Final" xfId="6540" xr:uid="{14CA8345-C4F9-4E73-A7F7-A3FAEABBEAC9}"/>
    <cellStyle name="_SCB (HK) Ltd - Forecast Q1-06.Finalt.18.04.06" xfId="6549" xr:uid="{F538DE7A-C4D9-4364-BB40-E46828CD1699}"/>
    <cellStyle name="_SCB (HK) Ltd - H1 2006.IFRS.Draft" xfId="5357" xr:uid="{CC4A1F02-E584-4F71-9B9D-F9E176D18D98}"/>
    <cellStyle name="_SCB (HK) Ltd - H2 2005.IFRS" xfId="6550" xr:uid="{3CB188F1-7E86-45E2-A7AC-1D448168FA90}"/>
    <cellStyle name="_SCB (HK) Ltd - H2 2005.IFRS.Draft.12.01.2006.Final" xfId="6551" xr:uid="{DBC48E10-E97B-42D1-B2D6-C1D0C1190296}"/>
    <cellStyle name="_SCB (HK) Ltd - H2 2005.IFRS_Book1" xfId="6554" xr:uid="{D5872B67-D060-47B8-A09E-C139EEA67F39}"/>
    <cellStyle name="_SCB (HK) Ltd - H2 2006.IFRS.2007.02.01_Penney" xfId="6556" xr:uid="{61FB8934-A37F-41B8-B783-7137FBE095C3}"/>
    <cellStyle name="_SCB (HK) Ltd - H2 2006.IFRS.Draft dtd" xfId="6561" xr:uid="{950C9B4B-184B-4213-8BD9-1C6036D4E01A}"/>
    <cellStyle name="_SCB (HK) Ltd - Q2-06.draft.040906" xfId="6563" xr:uid="{52BBBF9B-0027-44F7-8E0D-AED8D26C3432}"/>
    <cellStyle name="_SCB (HK) Ltd - Q2-06.draft.110906" xfId="5779" xr:uid="{DBB4CCC2-23C4-42A6-9730-526279FA112D}"/>
    <cellStyle name="_SCB (HK) Ltd - Q3-05" xfId="4547" xr:uid="{04109B68-DC4E-4034-AF54-8DABF02EE345}"/>
    <cellStyle name="_SCB (HK) Ltd - Q3-05_04.10.05" xfId="6566" xr:uid="{333D7BE0-B1E5-4E56-B88C-38B48AC8E012}"/>
    <cellStyle name="_SCB (HK) Ltd - Q3-05_04.10.05_Book1" xfId="4852" xr:uid="{184169E2-51C4-4042-BD89-562BC2268806}"/>
    <cellStyle name="_SCB (HK) Ltd - Q3-05_12.9.05" xfId="6568" xr:uid="{4F392AAA-B344-4BDB-B358-5F9D29E298CB}"/>
    <cellStyle name="_SCB (HK) Ltd - Q3-05_12.9.05_Book1" xfId="3926" xr:uid="{FD5D52CF-91C9-41E8-BF3B-38B8331618E5}"/>
    <cellStyle name="_SCB (HK) Ltd - Q3-05_Book1" xfId="6571" xr:uid="{D60B22AF-C716-4600-A4AF-89BD7590A473}"/>
    <cellStyle name="_SEPTEMBER 2009 KIP WORKSHEET" xfId="5601" xr:uid="{0224B677-FC73-411F-A8F4-FAA029200533}"/>
    <cellStyle name="_SEPTEMBER 2009 KIP WORKSHEET 2" xfId="6583" xr:uid="{5BF72B76-9CEE-4545-9E9D-D998DB70EF98}"/>
    <cellStyle name="_SEPTEMBER 2009 KIP WORKSHEET 2 2" xfId="6586" xr:uid="{8FD3E977-7F44-4357-A683-08F571DEAF8A}"/>
    <cellStyle name="_SEPTEMBER 2009 KIP WORKSHEET 2 3" xfId="3822" xr:uid="{6951CAD3-CD2B-4AB0-96C3-BA38384009D2}"/>
    <cellStyle name="_SEPTEMBER 2009 KIP WORKSHEET 3" xfId="4010" xr:uid="{780ADBCA-9E98-45A1-B756-82D6DFA3F379}"/>
    <cellStyle name="_SEPTEMBER 2009 KIP WORKSHEET 4" xfId="2800" xr:uid="{F3A897E1-BF99-4DA2-BBF6-DB94CEF945A3}"/>
    <cellStyle name="_Sheet1" xfId="6588" xr:uid="{8B600680-4020-495E-83F6-023916C5FB90}"/>
    <cellStyle name="_Sheet1 2" xfId="6590" xr:uid="{F47AE321-8692-4FB6-8B40-4C0F323FBB08}"/>
    <cellStyle name="_Sheet1 2 2" xfId="6593" xr:uid="{0E6866DE-DF27-48B1-B5F0-E41AEF79F9E6}"/>
    <cellStyle name="_Sheet1 2 3" xfId="4265" xr:uid="{9747F2FA-DE1A-4D47-AE78-0593C6D2AA1B}"/>
    <cellStyle name="_Sheet1 3" xfId="6594" xr:uid="{BD1C6167-C71F-4DCC-9F0E-FA8405465B34}"/>
    <cellStyle name="_Sheet1 4" xfId="6595" xr:uid="{209561CC-0D7C-4E18-A435-8880957C0C1D}"/>
    <cellStyle name="_SubHeading" xfId="6611" xr:uid="{29DD9276-AD21-4BB3-8A2F-A248E0B3147B}"/>
    <cellStyle name="_SubHeading_management fee calc.071604" xfId="6612" xr:uid="{3ED46D77-DD34-4FAD-81D1-E81A581038EA}"/>
    <cellStyle name="_SubHeading_management fee calc.071604 2" xfId="6613" xr:uid="{81C96C21-A26D-48FF-94A5-7239666276C1}"/>
    <cellStyle name="_SubHeading_prestemp" xfId="4522" xr:uid="{F618468F-6A23-499D-A694-F03773FD00BB}"/>
    <cellStyle name="_SubHeading_prestemp 2" xfId="6617" xr:uid="{1AC03D2F-9B11-4BCA-AB91-2F19AB27731D}"/>
    <cellStyle name="_Table" xfId="6621" xr:uid="{1AD45D3D-36DA-4CAC-B807-C6BDA0E12A32}"/>
    <cellStyle name="_TableHead" xfId="6629" xr:uid="{B7618BD9-106F-4D74-AB4D-CD1336C19C40}"/>
    <cellStyle name="_TableRowHead" xfId="3712" xr:uid="{A5A22592-86C0-4AEB-B6F1-81F80E1365B0}"/>
    <cellStyle name="_TableSuperHead" xfId="5626" xr:uid="{7C4AA931-B8F7-4D43-B924-B23AA599A7B4}"/>
    <cellStyle name="_x0004_¥" xfId="6557" xr:uid="{2A421F61-030D-48D5-9A1D-E8FB6EE62636}"/>
    <cellStyle name="=C:\WINNT\SYSTEM32\COMMAND.COM" xfId="5441" xr:uid="{48B47852-FC84-4C53-9827-9A9A5B056C16}"/>
    <cellStyle name="=C:\WINNT\SYSTEM32\COMMAND.COM 2" xfId="5313" xr:uid="{C3D71840-8E57-4140-8D42-F01468BC6F85}"/>
    <cellStyle name="=C:\WINNT\SYSTEM32\COMMAND.COM 2 2" xfId="4787" xr:uid="{55428312-B081-424D-BE2B-D8052C09DACC}"/>
    <cellStyle name="=C:\WINNT\SYSTEM32\COMMAND.COM 2 3" xfId="2789" xr:uid="{8F4AEB77-79DC-4615-B31A-BB73AD353CAE}"/>
    <cellStyle name="=C:\WINNT\SYSTEM32\COMMAND.COM 3" xfId="5447" xr:uid="{13ACBADD-28CA-4DE0-87B7-20E5BB7DCB9B}"/>
    <cellStyle name="=C:\WINNT\SYSTEM32\COMMAND.COM 4" xfId="5463" xr:uid="{969051C2-53FF-4656-BFA0-8B7C0D15AF2E}"/>
    <cellStyle name="=C:\WINNT35\SYSTEM32\COMMAND.COM" xfId="4525" xr:uid="{93407277-784F-472F-B998-3EC650629B1E}"/>
    <cellStyle name="=C:\WINNT35\SYSTEM32\COMMAND.COM 2" xfId="6633" xr:uid="{E47221A0-F1FC-47F4-BAF2-B7A43096648F}"/>
    <cellStyle name="=C:\WINNT35\SYSTEM32\COMMAND.COM 2 2" xfId="6637" xr:uid="{9BB3C462-A734-4EA8-A21D-A1A146083104}"/>
    <cellStyle name="=C:\WINNT35\SYSTEM32\COMMAND.COM 2 3" xfId="6641" xr:uid="{55DFA3A6-5AE0-43F5-A991-BB3784D4895D}"/>
    <cellStyle name="=C:\WINNT35\SYSTEM32\COMMAND.COM 2 4" xfId="4857" xr:uid="{A1924925-A09B-4998-AFEC-556FE8B3DF18}"/>
    <cellStyle name="=C:\WINNT35\SYSTEM32\COMMAND.COM 3" xfId="6642" xr:uid="{56E57B0C-E7D4-4FAF-A69E-99A0CDEAC933}"/>
    <cellStyle name="=C:\WINNT35\SYSTEM32\COMMAND.COM 4" xfId="4184" xr:uid="{7609ABA3-4375-4E2D-A8E0-2DBAF5CA432D}"/>
    <cellStyle name="=C:\WINNT35\SYSTEM32\COMMAND.COM 5" xfId="6646" xr:uid="{EA098714-C80C-44C3-A7A7-3DA2EEA9454A}"/>
    <cellStyle name="1 indent" xfId="4199" xr:uid="{44DC68BF-6EBE-40B7-8069-47971AA5E14B}"/>
    <cellStyle name="1 indent 2" xfId="6655" xr:uid="{2B9E63AC-C21A-4859-A067-5AE0170A1882}"/>
    <cellStyle name="1 indent 2 2" xfId="5329" xr:uid="{4D68ABAD-B0AE-4A19-8249-4186B40908FA}"/>
    <cellStyle name="1 indent 3" xfId="6177" xr:uid="{177886AB-55A2-42F4-A19D-577C3A6B2CCC}"/>
    <cellStyle name="1 indent 4" xfId="6186" xr:uid="{A4B07E36-7FF1-4EFA-B688-3222EB303F3C}"/>
    <cellStyle name="1 indent 5" xfId="4153" xr:uid="{F4BCA332-2DE6-4271-A878-552CEC33A463}"/>
    <cellStyle name="1 indent 6" xfId="3042" xr:uid="{FD81A159-BA76-4F11-98D2-2D84B512A6C8}"/>
    <cellStyle name="1 indent 7" xfId="6660" xr:uid="{BAD55C6E-3A77-4A1B-A38C-78CBA1D34D25}"/>
    <cellStyle name="1 indent 8" xfId="5934" xr:uid="{41C9AE4E-6239-4B0C-908D-98C275F27D34}"/>
    <cellStyle name="1enter" xfId="6438" xr:uid="{945F13CD-D8A1-46F5-B171-EB4DD4652860}"/>
    <cellStyle name="2 Decimal Places" xfId="6664" xr:uid="{B67C2467-5AE6-48B9-BB1D-523CA35D7735}"/>
    <cellStyle name="2 indents" xfId="5365" xr:uid="{84DF4AB7-DC7E-4C7C-B4A7-8B04CB2F9BEC}"/>
    <cellStyle name="2 indents 2" xfId="6667" xr:uid="{424C501E-2C93-468C-BB02-50295FBAD78F}"/>
    <cellStyle name="2 indents 2 2" xfId="6675" xr:uid="{442811DC-E4C5-49AE-8855-90ED3ECE3A97}"/>
    <cellStyle name="2 indents 3" xfId="6680" xr:uid="{8AE692B8-B342-41E1-A157-FBFD80822CCB}"/>
    <cellStyle name="2 indents 4" xfId="6691" xr:uid="{33891907-7FFE-4121-9345-A87E1A69DE3F}"/>
    <cellStyle name="2 indents 5" xfId="5301" xr:uid="{AEFCD05B-DDB9-4360-9676-B2A7BA8BE016}"/>
    <cellStyle name="2 indents 6" xfId="3937" xr:uid="{145C407B-5783-4826-BEE8-60ABF85583FE}"/>
    <cellStyle name="2 indents 7" xfId="3968" xr:uid="{D4701860-89DD-4F8A-8878-E7FBDEBD99F2}"/>
    <cellStyle name="2 indents 8" xfId="3982" xr:uid="{02E99020-0444-4F38-948A-803B1F069C07}"/>
    <cellStyle name="20 % - Accent1" xfId="4195" xr:uid="{C71D7C5A-0E47-4F3C-9794-3A7AC8A004D1}"/>
    <cellStyle name="20 % - Accent2" xfId="4209" xr:uid="{A1F83AEA-CDEF-4641-AFC8-CF22B2E5C614}"/>
    <cellStyle name="20 % - Accent3" xfId="6698" xr:uid="{3F4BD6EF-3AB2-450D-AB2E-8568B6A34329}"/>
    <cellStyle name="20 % - Accent4" xfId="6706" xr:uid="{5DE7383E-99A7-4261-B8F0-108B4A793B4A}"/>
    <cellStyle name="20 % - Accent5" xfId="4116" xr:uid="{D33CB9B0-8373-43AC-96F4-E6A12A41F081}"/>
    <cellStyle name="20 % - Accent6" xfId="5121" xr:uid="{BD48A9AE-63FB-4635-8783-B9DB2134BDA3}"/>
    <cellStyle name="20% - Accent1" xfId="87" builtinId="30" customBuiltin="1"/>
    <cellStyle name="20% - Accent1 10" xfId="261" xr:uid="{3A64C2CB-E770-4C71-B8BA-F481EE6D0A34}"/>
    <cellStyle name="20% - Accent1 10 2" xfId="4529" xr:uid="{988322D5-CC96-483B-9600-3018B8CA3C28}"/>
    <cellStyle name="20% - Accent1 10 2 2" xfId="4551" xr:uid="{374B2165-324F-4E7D-813B-07B03F2ED3A0}"/>
    <cellStyle name="20% - Accent1 10 2 3" xfId="4573" xr:uid="{A910B514-BC1C-429C-976E-E1A19852F152}"/>
    <cellStyle name="20% - Accent1 10 2_MBK1200" xfId="5706" xr:uid="{0E29DBD1-91A9-426A-80FC-88D026CA1129}"/>
    <cellStyle name="20% - Accent1 10 3" xfId="4670" xr:uid="{11EED85E-A6C1-4A55-8715-9FAAB87F81F6}"/>
    <cellStyle name="20% - Accent1 10 4" xfId="4444" xr:uid="{7514731F-E350-4BA7-AEA0-75806CAA6C2B}"/>
    <cellStyle name="20% - Accent1 10 5" xfId="3611" xr:uid="{B26407B9-3549-4A2C-82FA-EF2C291F2F19}"/>
    <cellStyle name="20% - Accent1 10_MBK1200" xfId="6719" xr:uid="{2AA2D0CF-327F-46D2-9519-BA63C6371734}"/>
    <cellStyle name="20% - Accent1 100" xfId="321" xr:uid="{AC9BB142-7E65-479E-81CC-FF9395899D55}"/>
    <cellStyle name="20% - Accent1 101" xfId="324" xr:uid="{09EEAAD5-A599-4027-A943-1557CDA32EDE}"/>
    <cellStyle name="20% - Accent1 102" xfId="326" xr:uid="{387A19D6-F093-4FD1-BF50-9BA3633DF98E}"/>
    <cellStyle name="20% - Accent1 11" xfId="263" xr:uid="{A05315FA-FA83-4EED-8CCA-B4CF78C88559}"/>
    <cellStyle name="20% - Accent1 11 2" xfId="5870" xr:uid="{8A720DFC-8DC7-4395-B384-06DB713A8FA1}"/>
    <cellStyle name="20% - Accent1 11 2 2" xfId="6722" xr:uid="{7B160F1F-8C09-481D-B1DF-35D77D73C68F}"/>
    <cellStyle name="20% - Accent1 11 2 3" xfId="6727" xr:uid="{F02D1378-1329-4239-97B9-B6CE91DBB95F}"/>
    <cellStyle name="20% - Accent1 11 2_MBK1200" xfId="6051" xr:uid="{04A16FD3-2869-4886-81B0-B6BBF0E42C07}"/>
    <cellStyle name="20% - Accent1 11 3" xfId="6510" xr:uid="{BF73D5C4-045C-4786-A3F4-59A615AFF46F}"/>
    <cellStyle name="20% - Accent1 11 4" xfId="3916" xr:uid="{B5BB9F48-AFAB-4C8A-8B1A-4757AFBC17BF}"/>
    <cellStyle name="20% - Accent1 11 5" xfId="3626" xr:uid="{AD1FEBB3-0EE6-430D-9B55-FC5F8944CC9C}"/>
    <cellStyle name="20% - Accent1 11_MBK1200" xfId="6728" xr:uid="{441678B4-04B5-40B3-B249-814CF2A68292}"/>
    <cellStyle name="20% - Accent1 12" xfId="266" xr:uid="{38F1CF49-93EB-4CA7-B09E-F0A36CD5EF55}"/>
    <cellStyle name="20% - Accent1 12 2" xfId="6730" xr:uid="{05B92E42-25A6-493E-8774-A182653A4AC9}"/>
    <cellStyle name="20% - Accent1 12 2 2" xfId="4684" xr:uid="{C7D7813C-1C96-43E9-9157-A4386758DB85}"/>
    <cellStyle name="20% - Accent1 12 2 3" xfId="3447" xr:uid="{3AE04279-FE39-4BBD-8092-62D2D3C2342B}"/>
    <cellStyle name="20% - Accent1 12 2_MBK1200" xfId="6731" xr:uid="{925F642B-D6EB-4B50-B16E-8D408D793EBD}"/>
    <cellStyle name="20% - Accent1 12 3" xfId="6743" xr:uid="{153CA001-F439-431F-88CF-B5D73B7AA087}"/>
    <cellStyle name="20% - Accent1 12 4" xfId="6037" xr:uid="{5A5ED726-8C06-4CB7-AA2D-B40C815A3D55}"/>
    <cellStyle name="20% - Accent1 12 5" xfId="3640" xr:uid="{3DDE87FB-769D-40A6-BECD-667636306CC2}"/>
    <cellStyle name="20% - Accent1 12_MBK1200" xfId="5219" xr:uid="{7CA5505B-6DED-46C8-BB90-04AE5D483887}"/>
    <cellStyle name="20% - Accent1 13" xfId="269" xr:uid="{9A872E2E-5EB5-471D-820B-02082AD66656}"/>
    <cellStyle name="20% - Accent1 13 2" xfId="6745" xr:uid="{94EAC6CD-9AE5-46B6-978C-0A00A371B095}"/>
    <cellStyle name="20% - Accent1 13 2 2" xfId="3065" xr:uid="{93015D7B-5313-4235-AB35-05E63662C291}"/>
    <cellStyle name="20% - Accent1 13 2 3" xfId="6479" xr:uid="{36E168B2-23BD-4A8D-98A3-202C60162064}"/>
    <cellStyle name="20% - Accent1 13 3" xfId="6759" xr:uid="{3856BA60-EE4C-4AC5-AA1F-9EF29C2C518E}"/>
    <cellStyle name="20% - Accent1 13 4" xfId="6769" xr:uid="{C446933C-1C11-4417-9786-D8AAE162230E}"/>
    <cellStyle name="20% - Accent1 13 5" xfId="3648" xr:uid="{B6A9C710-EAF5-43D1-B806-45378697CF8C}"/>
    <cellStyle name="20% - Accent1 14" xfId="272" xr:uid="{9A6AE5FF-24C2-4B5D-BB62-74910BEE3066}"/>
    <cellStyle name="20% - Accent1 14 2" xfId="6772" xr:uid="{4819890B-AA65-49AB-83EB-5D8921BC2A3D}"/>
    <cellStyle name="20% - Accent1 14 2 2" xfId="6773" xr:uid="{8CD3E2A5-D9E0-4018-BB96-537E8D2B3702}"/>
    <cellStyle name="20% - Accent1 14 2 3" xfId="6777" xr:uid="{19FC550F-492B-482F-891E-CBAF0FB0DD3C}"/>
    <cellStyle name="20% - Accent1 14 3" xfId="3079" xr:uid="{CC51C95D-3728-4DFA-BD8F-91516B6371AC}"/>
    <cellStyle name="20% - Accent1 14 4" xfId="5727" xr:uid="{D2F8A755-1589-4CD9-B98A-B8E09143F3DA}"/>
    <cellStyle name="20% - Accent1 14 5" xfId="3650" xr:uid="{73CFC25E-26AF-41C8-A59F-56334C451299}"/>
    <cellStyle name="20% - Accent1 15" xfId="274" xr:uid="{DD50E0A1-6ABC-44DA-918E-C4F8B26FDA62}"/>
    <cellStyle name="20% - Accent1 15 2" xfId="6783" xr:uid="{85024BA1-B07E-47E2-B620-A163D8237378}"/>
    <cellStyle name="20% - Accent1 15 2 2" xfId="4078" xr:uid="{BDCD2786-FCB3-4312-B64D-969E7AC0E199}"/>
    <cellStyle name="20% - Accent1 15 2 3" xfId="5864" xr:uid="{C993B225-E9EE-4D05-812B-B6EC5491C50C}"/>
    <cellStyle name="20% - Accent1 15 3" xfId="6788" xr:uid="{4D4C8B5F-E58D-4565-9C1F-63B08C272DA7}"/>
    <cellStyle name="20% - Accent1 15 4" xfId="6793" xr:uid="{7F5FB7F1-DB05-417B-98F1-D1FDBD5D4CC7}"/>
    <cellStyle name="20% - Accent1 15 5" xfId="6797" xr:uid="{45D3BA17-41C5-4ADE-AD26-F5FB7AC1F164}"/>
    <cellStyle name="20% - Accent1 15 6" xfId="3654" xr:uid="{380F2A4F-4900-426A-BD00-90A1B722D7A7}"/>
    <cellStyle name="20% - Accent1 16" xfId="289" xr:uid="{85595F96-D409-4D5C-882B-928A4C03D2A0}"/>
    <cellStyle name="20% - Accent1 16 2" xfId="6814" xr:uid="{DE757503-58FF-4DB9-BBA6-F508EAFF9F1D}"/>
    <cellStyle name="20% - Accent1 16 2 2" xfId="6830" xr:uid="{5719515E-3FCA-4D84-B567-C2CF80CAFE67}"/>
    <cellStyle name="20% - Accent1 16 2 3" xfId="6531" xr:uid="{2A4538E0-00DC-4188-9A72-C10DD8CF838B}"/>
    <cellStyle name="20% - Accent1 16 3" xfId="6841" xr:uid="{C558F399-62F0-4F1D-A596-34DA224C9A17}"/>
    <cellStyle name="20% - Accent1 16 4" xfId="4936" xr:uid="{067290E3-138B-45CE-8EDF-CA27EEEF58E2}"/>
    <cellStyle name="20% - Accent1 16 5" xfId="6806" xr:uid="{935DADAE-F0A9-49C1-8FB6-4BF5C1EB52D3}"/>
    <cellStyle name="20% - Accent1 17" xfId="335" xr:uid="{BA76E118-E308-4B24-B430-44D3AE9A5692}"/>
    <cellStyle name="20% - Accent1 17 2" xfId="3870" xr:uid="{11EE32E6-3D1B-46BA-88A3-28E79315EC7D}"/>
    <cellStyle name="20% - Accent1 17 2 2" xfId="3141" xr:uid="{B95C4896-3038-435D-963A-CC5C891119FC}"/>
    <cellStyle name="20% - Accent1 17 2 3" xfId="3229" xr:uid="{A14FC4F9-EBC9-4F9F-8938-ACE02ECB7DAD}"/>
    <cellStyle name="20% - Accent1 17 3" xfId="6851" xr:uid="{09D86C89-2087-4F0E-A17E-466A9A6422FF}"/>
    <cellStyle name="20% - Accent1 17 4" xfId="5968" xr:uid="{456D02F4-E620-4D37-82BA-48FF814B466A}"/>
    <cellStyle name="20% - Accent1 17 5" xfId="6849" xr:uid="{ECA7290C-0E78-4CEE-B906-950D95FF02B5}"/>
    <cellStyle name="20% - Accent1 18" xfId="337" xr:uid="{356877BD-CBFC-49A6-8A06-F1EF15894F3F}"/>
    <cellStyle name="20% - Accent1 18 2" xfId="3495" xr:uid="{AD29E627-50A8-4017-8C52-42107C7A2106}"/>
    <cellStyle name="20% - Accent1 18 2 2" xfId="6855" xr:uid="{4AAA926D-51FD-4853-ACAF-1D1BB29CD896}"/>
    <cellStyle name="20% - Accent1 18 2 3" xfId="6862" xr:uid="{AD981F06-4907-42DF-9BA9-A98963D3156C}"/>
    <cellStyle name="20% - Accent1 18 3" xfId="3517" xr:uid="{167FB3BA-51C2-4C1E-96E0-F13962A38A07}"/>
    <cellStyle name="20% - Accent1 18 4" xfId="3539" xr:uid="{27918A89-8D2D-49D7-9CA6-821C687ED585}"/>
    <cellStyle name="20% - Accent1 18 5" xfId="5280" xr:uid="{52C7AD8A-69AB-4FF1-B22F-554F8CD31AD2}"/>
    <cellStyle name="20% - Accent1 19" xfId="339" xr:uid="{18C7B1CB-F267-4CAE-AE0D-D358C165BB86}"/>
    <cellStyle name="20% - Accent1 19 2" xfId="6239" xr:uid="{D9A394BE-E607-43B1-A326-502839A31BD5}"/>
    <cellStyle name="20% - Accent1 19 2 2" xfId="6866" xr:uid="{981C0C24-2575-4FE6-BCF9-F18C1256D027}"/>
    <cellStyle name="20% - Accent1 19 2 3" xfId="6134" xr:uid="{AFEC6D09-2CA1-481D-9F8C-FF5BF00C1222}"/>
    <cellStyle name="20% - Accent1 19 3" xfId="6268" xr:uid="{66B93AE9-1F9B-4D2F-98F2-3B8810AD891B}"/>
    <cellStyle name="20% - Accent1 19 4" xfId="6401" xr:uid="{6E1ACACC-B4AB-418B-AA1C-31F644C282EB}"/>
    <cellStyle name="20% - Accent1 19 5" xfId="5834" xr:uid="{AD1B88E7-F1ED-4012-8E53-9E15D417FCC4}"/>
    <cellStyle name="20% - Accent1 2" xfId="343" xr:uid="{08CFC8A4-B04E-46AA-9EC7-AF6A7A428D70}"/>
    <cellStyle name="20% - Accent1 2 10" xfId="6009" xr:uid="{A9C9FDC4-1E38-45AA-897F-FFC7B48F952F}"/>
    <cellStyle name="20% - Accent1 2 10 2" xfId="6019" xr:uid="{D3559A14-5C45-4494-8D8D-106FDF5D19FB}"/>
    <cellStyle name="20% - Accent1 2 10 3" xfId="6057" xr:uid="{3785853B-2C3D-467C-9ED1-9A93F947B403}"/>
    <cellStyle name="20% - Accent1 2 11" xfId="5688" xr:uid="{2EF0CFAB-476C-41EE-B260-B1CE3D301C42}"/>
    <cellStyle name="20% - Accent1 2 12" xfId="5435" xr:uid="{9C5F1529-F9CF-4865-909C-8D7FF21A2C57}"/>
    <cellStyle name="20% - Accent1 2 13" xfId="5713" xr:uid="{69C97493-DBF3-4CC8-8932-3F0DE5BCABF3}"/>
    <cellStyle name="20% - Accent1 2 14" xfId="6885" xr:uid="{376B31E3-F2C0-41FB-AE80-E8CD797E3EDC}"/>
    <cellStyle name="20% - Accent1 2 15" xfId="51656" xr:uid="{1E7E6016-460A-4EAA-A61A-A01BAAD38A37}"/>
    <cellStyle name="20% - Accent1 2 2" xfId="344" xr:uid="{2435225C-EDB3-44E2-A3AF-65F7AC41479F}"/>
    <cellStyle name="20% - Accent1 2 2 2" xfId="347" xr:uid="{FC698E75-F6FD-4332-B518-1F57B14D46D1}"/>
    <cellStyle name="20% - Accent1 2 2 2 2" xfId="5170" xr:uid="{F54B3E36-BE4C-4EC5-88CE-606C0C2EB43D}"/>
    <cellStyle name="20% - Accent1 2 2 2 2 2" xfId="5194" xr:uid="{AC2DB15E-385C-4753-8515-7314EA9784FF}"/>
    <cellStyle name="20% - Accent1 2 2 2 3" xfId="5147" xr:uid="{3758BC77-6129-4969-982D-21797C28FA6C}"/>
    <cellStyle name="20% - Accent1 2 2 3" xfId="4452" xr:uid="{40D676FF-E8EF-42EF-8BA1-093FA4605BE5}"/>
    <cellStyle name="20% - Accent1 2 2 4" xfId="4502" xr:uid="{BDE08D7E-834F-4E77-9B57-1694BE3A552E}"/>
    <cellStyle name="20% - Accent1 2 2 5" xfId="4513" xr:uid="{C6D6B6F6-E2B8-44E8-A397-D979868591C2}"/>
    <cellStyle name="20% - Accent1 2 2 6" xfId="6888" xr:uid="{5A511E7D-9CAC-42B6-A744-A053936469D2}"/>
    <cellStyle name="20% - Accent1 2 2 7" xfId="51657" xr:uid="{83C8A6D3-1E6F-4E60-9DE1-4035F127DFB3}"/>
    <cellStyle name="20% - Accent1 2 2_Annexure" xfId="6894" xr:uid="{B96AE114-60C0-4AB5-894D-E930D038FB2B}"/>
    <cellStyle name="20% - Accent1 2 3" xfId="348" xr:uid="{AC420CD3-E9DD-4CC9-9B09-FE624B72B8D4}"/>
    <cellStyle name="20% - Accent1 2 3 2" xfId="6909" xr:uid="{8D70CFF6-7DA8-45EB-9B68-7367250AE00C}"/>
    <cellStyle name="20% - Accent1 2 3 3" xfId="6919" xr:uid="{5425C5BB-EFA3-46BC-997E-9973D5003F5D}"/>
    <cellStyle name="20% - Accent1 2 3 4" xfId="6930" xr:uid="{E00342F7-CAAC-42B8-A560-8C9081E79D97}"/>
    <cellStyle name="20% - Accent1 2 3 5" xfId="6902" xr:uid="{7EA97E6A-8404-44C2-926B-8B04FA157906}"/>
    <cellStyle name="20% - Accent1 2 4" xfId="351" xr:uid="{4F6DE3CD-1000-4FE3-B14F-460B6FD82AC0}"/>
    <cellStyle name="20% - Accent1 2 4 2" xfId="6950" xr:uid="{5296F65B-84DD-4E41-B7AF-0194EB565C6A}"/>
    <cellStyle name="20% - Accent1 2 4 3" xfId="6975" xr:uid="{1BB43489-13FC-4E5A-87F0-F6575A37DD63}"/>
    <cellStyle name="20% - Accent1 2 4 4" xfId="6869" xr:uid="{5BB0FDA8-B8E3-4684-939F-32D467997FD9}"/>
    <cellStyle name="20% - Accent1 2 5" xfId="354" xr:uid="{C3053A23-DB31-4D62-BD94-FD54DA154003}"/>
    <cellStyle name="20% - Accent1 2 5 2" xfId="4963" xr:uid="{C5475E23-4F34-4186-80F8-B0491A3D8A3A}"/>
    <cellStyle name="20% - Accent1 2 5 3" xfId="6164" xr:uid="{9F529E09-D9F2-422F-9B19-02AD4CA6FDC8}"/>
    <cellStyle name="20% - Accent1 2 5 4" xfId="6136" xr:uid="{FD9386E2-A754-4471-B346-71DE44F7353C}"/>
    <cellStyle name="20% - Accent1 2 6" xfId="357" xr:uid="{B2478995-AE46-44EB-ABFB-6B5134BC3FF0}"/>
    <cellStyle name="20% - Accent1 2 6 2" xfId="4345" xr:uid="{AC798A58-47F4-4D22-B751-462D997BBD37}"/>
    <cellStyle name="20% - Accent1 2 7" xfId="3681" xr:uid="{0E582BD5-D74E-4667-BCA9-58F91B8BC92E}"/>
    <cellStyle name="20% - Accent1 2 8" xfId="3705" xr:uid="{16F1621A-B909-49BF-8E70-FAD86800BC1B}"/>
    <cellStyle name="20% - Accent1 2 8 2" xfId="6988" xr:uid="{84A9D1F6-1D17-44B8-86B6-764DC0D6D7B6}"/>
    <cellStyle name="20% - Accent1 2 9" xfId="6997" xr:uid="{BA7E164B-1C09-4F49-9663-67318F22A64D}"/>
    <cellStyle name="20% - Accent1 2_April 2009 Report" xfId="6996" xr:uid="{305B724E-D93A-4247-A0B5-86FC0A9E2D82}"/>
    <cellStyle name="20% - Accent1 20" xfId="275" xr:uid="{C9039494-9A6C-4EB3-B6EB-DEF142A85C5F}"/>
    <cellStyle name="20% - Accent1 20 2" xfId="6782" xr:uid="{9E21A06C-B9DC-48C6-BF7F-C2DE1B2E3569}"/>
    <cellStyle name="20% - Accent1 20 2 2" xfId="4077" xr:uid="{B52D7720-2333-4FB9-AD1D-D0EA0DCB77D5}"/>
    <cellStyle name="20% - Accent1 20 2 3" xfId="5863" xr:uid="{29DE6FB5-56F4-4ED8-913A-F0652E75C63B}"/>
    <cellStyle name="20% - Accent1 20 3" xfId="6787" xr:uid="{F8066462-53E6-4777-B0E0-6FBD4AA21C68}"/>
    <cellStyle name="20% - Accent1 20 4" xfId="6792" xr:uid="{135CF78E-DB02-4926-BE11-4EB159113477}"/>
    <cellStyle name="20% - Accent1 20 5" xfId="3653" xr:uid="{2F688793-CD8A-492C-9714-34F75244D8E1}"/>
    <cellStyle name="20% - Accent1 21" xfId="290" xr:uid="{B068EBEB-3DCB-4142-AA77-EBF2ABAF1883}"/>
    <cellStyle name="20% - Accent1 21 2" xfId="6813" xr:uid="{40038D63-E12F-4553-A5AB-B7033A331ED1}"/>
    <cellStyle name="20% - Accent1 21 2 2" xfId="6829" xr:uid="{A8831408-68F1-4093-B949-DA343593702B}"/>
    <cellStyle name="20% - Accent1 21 2 3" xfId="6530" xr:uid="{4B9BD5B0-CEE4-4582-AA88-3247C831D136}"/>
    <cellStyle name="20% - Accent1 21 3" xfId="6840" xr:uid="{FF6689A2-8B22-4574-9A5E-0B8EE83094B9}"/>
    <cellStyle name="20% - Accent1 21 4" xfId="4935" xr:uid="{0E8CC83D-67BD-4A10-ABB8-6CE98F6C2FCB}"/>
    <cellStyle name="20% - Accent1 21 5" xfId="6805" xr:uid="{2E8CBF4B-22B5-4EAA-8847-C2A655945AD1}"/>
    <cellStyle name="20% - Accent1 22" xfId="336" xr:uid="{4180F77E-39E7-41A7-BA8D-C1F8A3BE19AC}"/>
    <cellStyle name="20% - Accent1 22 2" xfId="3869" xr:uid="{9AACAB9B-8DE9-4677-9355-A7EF47C314E5}"/>
    <cellStyle name="20% - Accent1 22 2 2" xfId="3140" xr:uid="{E3FF44B1-8EBE-4BB0-9348-916D44B8B4AC}"/>
    <cellStyle name="20% - Accent1 22 2 3" xfId="3228" xr:uid="{4E963132-EFA2-465B-8BB2-C4BD4AD96403}"/>
    <cellStyle name="20% - Accent1 22 3" xfId="6850" xr:uid="{F24D5CED-476B-4F28-B5C9-B7827C51BC3B}"/>
    <cellStyle name="20% - Accent1 22 4" xfId="5967" xr:uid="{4E4B13F2-6540-4C5C-835D-384EEDD36B79}"/>
    <cellStyle name="20% - Accent1 22 5" xfId="6848" xr:uid="{69581151-6082-4F80-9517-7B0518FB2F30}"/>
    <cellStyle name="20% - Accent1 23" xfId="338" xr:uid="{092F3B36-6BC2-46A1-B1A7-819964FD2173}"/>
    <cellStyle name="20% - Accent1 23 2" xfId="3494" xr:uid="{C65EFAD2-8B3F-4802-89C3-57889B1463D8}"/>
    <cellStyle name="20% - Accent1 23 2 2" xfId="6854" xr:uid="{522D1150-0EFF-4A39-84C9-CC991FF52C5A}"/>
    <cellStyle name="20% - Accent1 23 2 3" xfId="6861" xr:uid="{FB7BAABB-A035-4794-8A72-5AEE2E2020CC}"/>
    <cellStyle name="20% - Accent1 23 3" xfId="3516" xr:uid="{E336E312-97D1-490D-94EC-71D94D4C7338}"/>
    <cellStyle name="20% - Accent1 23 4" xfId="3538" xr:uid="{25A2F400-B4E1-46EE-9272-363B0A7F1330}"/>
    <cellStyle name="20% - Accent1 23 5" xfId="5279" xr:uid="{F6B0E13A-65AF-417E-9A6E-EC125192D73B}"/>
    <cellStyle name="20% - Accent1 24" xfId="340" xr:uid="{3307B9E0-3DAC-4C13-838B-748A50EB43B5}"/>
    <cellStyle name="20% - Accent1 24 2" xfId="6238" xr:uid="{6BB67A9B-9093-496B-8BAE-DE97D45AE0E3}"/>
    <cellStyle name="20% - Accent1 24 2 2" xfId="6865" xr:uid="{0A8F8DCF-47E5-4739-AC42-146699500364}"/>
    <cellStyle name="20% - Accent1 24 2 3" xfId="6133" xr:uid="{689403FA-174B-4786-B96B-E9708775B17F}"/>
    <cellStyle name="20% - Accent1 24 3" xfId="6267" xr:uid="{BF914EAB-4AC8-4808-A97E-9765511008FB}"/>
    <cellStyle name="20% - Accent1 24 4" xfId="6400" xr:uid="{C209AB75-8A0F-4B3A-8FAE-2BBF1AF1E8C9}"/>
    <cellStyle name="20% - Accent1 24 5" xfId="5833" xr:uid="{93C5B5FB-B3F8-444D-BBFD-C6EBC5DA51EB}"/>
    <cellStyle name="20% - Accent1 25" xfId="158" xr:uid="{F57FC850-5A7B-4459-85E3-A524E25D9D25}"/>
    <cellStyle name="20% - Accent1 25 2" xfId="3209" xr:uid="{0F693250-57BE-4FCE-B337-A21B1ABAABDC}"/>
    <cellStyle name="20% - Accent1 25 2 2" xfId="6753" xr:uid="{1C71C293-2D9A-472B-99F6-9233F9AAC5C7}"/>
    <cellStyle name="20% - Accent1 25 2 3" xfId="6765" xr:uid="{D60F04D0-62A6-473F-AF69-ED672794E3A0}"/>
    <cellStyle name="20% - Accent1 25 3" xfId="3031" xr:uid="{3CB05E6E-1170-4C9B-9B5A-D292701B04EE}"/>
    <cellStyle name="20% - Accent1 25 4" xfId="2891" xr:uid="{BD0C08A0-16FA-4478-9151-CC34C18F5498}"/>
    <cellStyle name="20% - Accent1 25 5" xfId="2971" xr:uid="{2EE2708F-592C-4645-B4E1-2919FCF5B5C0}"/>
    <cellStyle name="20% - Accent1 26" xfId="360" xr:uid="{D31A1E0E-3D26-46E1-901A-D897EC6D02E9}"/>
    <cellStyle name="20% - Accent1 26 2" xfId="7005" xr:uid="{276FB033-BFB3-4AF9-BCDC-93F2C03AD59B}"/>
    <cellStyle name="20% - Accent1 26 2 2" xfId="7010" xr:uid="{806D424C-8218-4790-AA1B-EC92AE6004BC}"/>
    <cellStyle name="20% - Accent1 26 2 3" xfId="7023" xr:uid="{11B4D0EE-C42B-4A02-B18F-BEC0806F5D1B}"/>
    <cellStyle name="20% - Accent1 26 3" xfId="7029" xr:uid="{566995A9-6D1C-4F79-8FF8-2618DFB049CF}"/>
    <cellStyle name="20% - Accent1 26 4" xfId="4738" xr:uid="{3DC357C4-B814-420D-B817-65C29EEB36C2}"/>
    <cellStyle name="20% - Accent1 26 5" xfId="7001" xr:uid="{3AA63AD0-F219-4CBF-AF9E-C3CECA11A78A}"/>
    <cellStyle name="20% - Accent1 27" xfId="362" xr:uid="{CACE1CE0-92FE-43EF-8B1A-27862159F25D}"/>
    <cellStyle name="20% - Accent1 27 2" xfId="5991" xr:uid="{59E8BCE5-D0ED-4F5C-A1FF-278F4B1CC5F5}"/>
    <cellStyle name="20% - Accent1 27 2 2" xfId="7046" xr:uid="{AD8D717F-B684-4591-B721-F025B7238E05}"/>
    <cellStyle name="20% - Accent1 27 2 3" xfId="7067" xr:uid="{D368B8A7-FE25-4FD2-9057-7D5A2E1DDA35}"/>
    <cellStyle name="20% - Accent1 27 3" xfId="6007" xr:uid="{FBBA24A5-E2D1-4B65-B935-34E89F6526A6}"/>
    <cellStyle name="20% - Accent1 27 4" xfId="7053" xr:uid="{5D64B2CA-7FEF-4D29-903B-0526B2001380}"/>
    <cellStyle name="20% - Accent1 27 5" xfId="7039" xr:uid="{EBAF4332-CFEF-4FAF-8BA0-316D990ACB0A}"/>
    <cellStyle name="20% - Accent1 28" xfId="365" xr:uid="{9B9CB9E3-DFDC-4D6B-AA58-733B04241358}"/>
    <cellStyle name="20% - Accent1 28 2" xfId="7090" xr:uid="{016E812B-9B0F-4679-A044-58B5DDB2C326}"/>
    <cellStyle name="20% - Accent1 28 2 2" xfId="7097" xr:uid="{4986E4CD-4461-496E-9FFE-B3F4EAAF0BBE}"/>
    <cellStyle name="20% - Accent1 28 2 3" xfId="7108" xr:uid="{130DBCA2-F085-4BC9-9D96-68B62CD352F7}"/>
    <cellStyle name="20% - Accent1 28 3" xfId="7116" xr:uid="{16491D1F-78A9-469A-B2F0-794CD8CD5A8B}"/>
    <cellStyle name="20% - Accent1 28 4" xfId="7131" xr:uid="{5D1FCA5B-082D-42B0-803F-339A8D69AD7D}"/>
    <cellStyle name="20% - Accent1 28 5" xfId="7079" xr:uid="{4B83FBC4-F52A-457C-921E-C32AF0112174}"/>
    <cellStyle name="20% - Accent1 29" xfId="368" xr:uid="{EDF03483-5237-476B-A543-0223BA73DCCF}"/>
    <cellStyle name="20% - Accent1 29 2" xfId="3743" xr:uid="{5A6AB7F2-26B4-4789-9F97-C52062D0F30B}"/>
    <cellStyle name="20% - Accent1 29 2 2" xfId="5086" xr:uid="{865ADBEA-FEFD-47C4-8A35-8D87351D6280}"/>
    <cellStyle name="20% - Accent1 29 2 3" xfId="5110" xr:uid="{7469AAAC-1781-4511-9516-3EA114F3788C}"/>
    <cellStyle name="20% - Accent1 29 3" xfId="3770" xr:uid="{79391B74-2F01-4247-B06E-4D45C57A1FF2}"/>
    <cellStyle name="20% - Accent1 29 4" xfId="3794" xr:uid="{B4360EFF-0802-47FA-B657-60B1B2914368}"/>
    <cellStyle name="20% - Accent1 29 5" xfId="7143" xr:uid="{82D7A968-DA23-4E5F-9D62-BF934BB4091F}"/>
    <cellStyle name="20% - Accent1 3" xfId="373" xr:uid="{3AA62442-59ED-4C30-8309-49A7865EACED}"/>
    <cellStyle name="20% - Accent1 3 2" xfId="374" xr:uid="{1291701C-668E-4A9C-B498-3D916AE55C60}"/>
    <cellStyle name="20% - Accent1 3 2 2" xfId="379" xr:uid="{84612320-3ED3-4C94-958A-D536D3526CDD}"/>
    <cellStyle name="20% - Accent1 3 2 2 2" xfId="7150" xr:uid="{00130C4F-CDC1-46BC-9DC0-0B8884CAEA40}"/>
    <cellStyle name="20% - Accent1 3 2 3" xfId="5668" xr:uid="{59D14FBB-2107-4AF1-B0AE-51539A0124D8}"/>
    <cellStyle name="20% - Accent1 3 2 4" xfId="51908" xr:uid="{341EA36C-BBDB-44B7-BDD6-2C643F8DC099}"/>
    <cellStyle name="20% - Accent1 3 3" xfId="380" xr:uid="{135B5010-E895-48A5-9C35-C6866EF30BAD}"/>
    <cellStyle name="20% - Accent1 3 3 2" xfId="7160" xr:uid="{2214D75B-6955-44A0-A0B7-4E66B14F9282}"/>
    <cellStyle name="20% - Accent1 3 4" xfId="7166" xr:uid="{C1B23A2B-0FAA-4BAC-9E15-35AC02FBC737}"/>
    <cellStyle name="20% - Accent1 3 5" xfId="7177" xr:uid="{7E954C44-B9A5-40E3-B708-CB3AB6C2835D}"/>
    <cellStyle name="20% - Accent1 3 6" xfId="7184" xr:uid="{6287D5F9-210C-4BBA-9236-7BFD91FE9CFE}"/>
    <cellStyle name="20% - Accent1 3 7" xfId="51658" xr:uid="{B5DE7F55-D1F6-4FFE-A4FF-D7111BDA50DF}"/>
    <cellStyle name="20% - Accent1 3_Annexure" xfId="2828" xr:uid="{74BEAC03-C4C3-4A0D-9C93-1D18A249A9FE}"/>
    <cellStyle name="20% - Accent1 30" xfId="159" xr:uid="{BCDB38CA-980D-4449-A252-17BA425CEEDA}"/>
    <cellStyle name="20% - Accent1 30 2" xfId="3208" xr:uid="{D45A0593-BCE9-45B4-8E93-F665CE28EFDE}"/>
    <cellStyle name="20% - Accent1 30 2 2" xfId="6752" xr:uid="{24CFA424-F8EA-41C4-970B-74337E61277D}"/>
    <cellStyle name="20% - Accent1 30 2 3" xfId="6764" xr:uid="{5100476C-D10B-4CE8-BC4E-EF886A10EDC9}"/>
    <cellStyle name="20% - Accent1 30 3" xfId="3030" xr:uid="{36464A46-3C37-4B11-BA82-A1E048ACEC45}"/>
    <cellStyle name="20% - Accent1 30 4" xfId="2890" xr:uid="{D33B8B0F-0A93-44E1-825E-9FDF06EC545E}"/>
    <cellStyle name="20% - Accent1 30 5" xfId="2970" xr:uid="{39969BB5-4711-4434-A2DC-A1C3B01F741B}"/>
    <cellStyle name="20% - Accent1 31" xfId="361" xr:uid="{D9B9F5B8-1ED7-43FD-A806-3298FF7D4360}"/>
    <cellStyle name="20% - Accent1 31 2" xfId="7004" xr:uid="{2EE5DD6A-702F-490C-B96F-5A8275356A5A}"/>
    <cellStyle name="20% - Accent1 31 2 2" xfId="7009" xr:uid="{59B658DD-8970-4D8F-A8F2-56E427AA8843}"/>
    <cellStyle name="20% - Accent1 31 2 3" xfId="7022" xr:uid="{92DFF3D2-0CAA-44FD-9E5B-9F6747FB75B5}"/>
    <cellStyle name="20% - Accent1 31 3" xfId="7028" xr:uid="{FE8B38AA-590A-4CF1-B42F-FA89A170ACB7}"/>
    <cellStyle name="20% - Accent1 31 4" xfId="4737" xr:uid="{E6FBCF32-549C-47C5-B299-6994855F0EEC}"/>
    <cellStyle name="20% - Accent1 31 5" xfId="7000" xr:uid="{91C30C30-5626-4EAD-A9B8-289B7CE662A6}"/>
    <cellStyle name="20% - Accent1 32" xfId="363" xr:uid="{F1116059-80C3-49D6-94F3-44330A82625B}"/>
    <cellStyle name="20% - Accent1 32 2" xfId="5990" xr:uid="{88D820C4-6AE6-43A9-9AA8-B7D90EF2D130}"/>
    <cellStyle name="20% - Accent1 32 2 2" xfId="7045" xr:uid="{1B388416-019A-46A0-9097-3E2BA3BD01AE}"/>
    <cellStyle name="20% - Accent1 32 2 3" xfId="7066" xr:uid="{0604ED6A-1589-4A20-A695-ABF3CF3C38DE}"/>
    <cellStyle name="20% - Accent1 32 3" xfId="6006" xr:uid="{CA3FEE7A-F755-4C38-8BBD-9D872ECF7BEC}"/>
    <cellStyle name="20% - Accent1 32 4" xfId="7052" xr:uid="{88FF5C70-89F1-4D46-92EA-47DCEC3920DF}"/>
    <cellStyle name="20% - Accent1 32 5" xfId="7038" xr:uid="{FAD41692-6590-4B4D-867A-DAC57F4B402B}"/>
    <cellStyle name="20% - Accent1 33" xfId="366" xr:uid="{D2912A1F-3BF3-4C5D-8150-85F8B1662FDA}"/>
    <cellStyle name="20% - Accent1 33 2" xfId="7089" xr:uid="{13DD4CBD-D4F1-4E4F-A173-2F68E31078C6}"/>
    <cellStyle name="20% - Accent1 33 2 2" xfId="7096" xr:uid="{E1EDAE54-79A3-42B2-A6B0-FE44CF875868}"/>
    <cellStyle name="20% - Accent1 33 2 3" xfId="7107" xr:uid="{E8337A8E-DE3A-40EB-9349-173A7D290078}"/>
    <cellStyle name="20% - Accent1 33 3" xfId="7115" xr:uid="{EFBACB61-0443-4FD8-B719-EE7984E8C7FC}"/>
    <cellStyle name="20% - Accent1 33 4" xfId="7130" xr:uid="{FA9462BE-A21F-4F7D-BD32-CD76ABCCD793}"/>
    <cellStyle name="20% - Accent1 33 5" xfId="7078" xr:uid="{4720EAED-7910-4EB8-B408-875B14A37995}"/>
    <cellStyle name="20% - Accent1 34" xfId="369" xr:uid="{582158A2-B397-40AC-B2DA-167B299E7EFC}"/>
    <cellStyle name="20% - Accent1 34 2" xfId="3742" xr:uid="{BF09C77D-C206-449F-8D0F-B6DE681B2403}"/>
    <cellStyle name="20% - Accent1 34 2 2" xfId="5085" xr:uid="{DB1FB5A1-71F2-4FC4-BD59-0CFDBDC9EA7C}"/>
    <cellStyle name="20% - Accent1 34 2 3" xfId="5109" xr:uid="{B0B62CE3-1C95-41EA-9A30-627E25CCE70C}"/>
    <cellStyle name="20% - Accent1 34 3" xfId="3769" xr:uid="{6C85E67A-2BA1-447B-9E4C-B091AE793A09}"/>
    <cellStyle name="20% - Accent1 34 4" xfId="3793" xr:uid="{041A7CF4-F76C-4474-8275-F7ED443D0235}"/>
    <cellStyle name="20% - Accent1 34 5" xfId="7142" xr:uid="{A796B274-6726-4041-99EE-88FA10064D69}"/>
    <cellStyle name="20% - Accent1 35" xfId="383" xr:uid="{C5297847-4931-4290-BE30-D742468B106A}"/>
    <cellStyle name="20% - Accent1 35 2" xfId="7213" xr:uid="{D60C390A-137F-466B-A54E-66322F278ADE}"/>
    <cellStyle name="20% - Accent1 35 2 2" xfId="7222" xr:uid="{10B9C421-1FAD-4A53-8F6A-BCBD98294015}"/>
    <cellStyle name="20% - Accent1 35 2 3" xfId="7231" xr:uid="{D6F0742C-BCD6-417C-81A0-9C8F526D22AA}"/>
    <cellStyle name="20% - Accent1 35 3" xfId="4124" xr:uid="{1416CF41-24D8-47F5-8F1A-EC2F431E4C1B}"/>
    <cellStyle name="20% - Accent1 35 4" xfId="4150" xr:uid="{A25361DC-ACDF-44E8-94CB-52E36E42517C}"/>
    <cellStyle name="20% - Accent1 35 5" xfId="7198" xr:uid="{D027361E-FC91-47BF-8C1B-7890A8DEB3B2}"/>
    <cellStyle name="20% - Accent1 36" xfId="387" xr:uid="{25495A30-D5C5-4A29-8198-21858F3ED60D}"/>
    <cellStyle name="20% - Accent1 36 2" xfId="7246" xr:uid="{8B96E694-7307-42A7-B3D2-51643D05C966}"/>
    <cellStyle name="20% - Accent1 36 2 2" xfId="7252" xr:uid="{BAB0244E-E6CC-4ACE-A445-9DB5C6A330FB}"/>
    <cellStyle name="20% - Accent1 36 2 3" xfId="7263" xr:uid="{BF247609-065C-4AC7-8FEB-718800257968}"/>
    <cellStyle name="20% - Accent1 36 3" xfId="7268" xr:uid="{65973811-2B75-4206-956A-367B74FABCA2}"/>
    <cellStyle name="20% - Accent1 36 4" xfId="5239" xr:uid="{5353638D-419C-4ADB-8091-B2194FD9C441}"/>
    <cellStyle name="20% - Accent1 36 5" xfId="7241" xr:uid="{891ED777-9509-4ED6-B113-F5653CD3DA88}"/>
    <cellStyle name="20% - Accent1 37" xfId="390" xr:uid="{A8ABCE32-ADED-425F-923E-6ACE92ADE536}"/>
    <cellStyle name="20% - Accent1 37 2" xfId="3115" xr:uid="{A5CD6C87-D877-4ED0-8708-C79F9136E9CE}"/>
    <cellStyle name="20% - Accent1 37 2 2" xfId="6604" xr:uid="{4CEA8B6D-0BF8-41F9-BA41-7BE9B68C9CF1}"/>
    <cellStyle name="20% - Accent1 37 2 3" xfId="5401" xr:uid="{2B52322F-452A-4D7D-9614-43662B9EB502}"/>
    <cellStyle name="20% - Accent1 37 3" xfId="3155" xr:uid="{356F071F-5E05-4E0A-BBB2-CAB9C6905D75}"/>
    <cellStyle name="20% - Accent1 37 4" xfId="3235" xr:uid="{9DC77E27-D8EB-46FC-886A-988420605CB3}"/>
    <cellStyle name="20% - Accent1 37 5" xfId="7278" xr:uid="{22C02DC8-106E-4F2F-9673-235D4EA65944}"/>
    <cellStyle name="20% - Accent1 38" xfId="396" xr:uid="{ED12C006-D0F1-479B-A559-8ACDD5F9FC49}"/>
    <cellStyle name="20% - Accent1 38 2" xfId="6216" xr:uid="{481208A3-40E0-4FC7-A87C-9D370067529C}"/>
    <cellStyle name="20% - Accent1 38 2 2" xfId="5428" xr:uid="{A612283D-93EC-4BB0-AE56-149F580D95D2}"/>
    <cellStyle name="20% - Accent1 38 2 3" xfId="5962" xr:uid="{1D8BAE94-355D-41E8-85D2-3408168AFF40}"/>
    <cellStyle name="20% - Accent1 38 3" xfId="6231" xr:uid="{08A471B1-1E99-4927-9A41-C34C674AA693}"/>
    <cellStyle name="20% - Accent1 38 4" xfId="7296" xr:uid="{2A5EA04A-0D45-406B-A76F-33A363634CDE}"/>
    <cellStyle name="20% - Accent1 38 5" xfId="6204" xr:uid="{A3467AF5-440C-413C-B004-2EE743DA4D12}"/>
    <cellStyle name="20% - Accent1 39" xfId="401" xr:uid="{C30B6C96-45A6-4FA6-AE13-67BD780E530E}"/>
    <cellStyle name="20% - Accent1 39 2" xfId="6879" xr:uid="{05F7D14A-4897-4875-8DB9-092DCB74E277}"/>
    <cellStyle name="20% - Accent1 39 2 2" xfId="6962" xr:uid="{B251732E-0FEF-4CAB-9C61-45816F7835EA}"/>
    <cellStyle name="20% - Accent1 39 2 3" xfId="6987" xr:uid="{F8FBCE0E-C6CD-4424-AB78-A4EBA4984407}"/>
    <cellStyle name="20% - Accent1 39 3" xfId="6149" xr:uid="{348DA8A3-A626-4725-9953-E109691546CE}"/>
    <cellStyle name="20% - Accent1 39 4" xfId="4355" xr:uid="{B61A1125-6815-4466-993A-39786323153D}"/>
    <cellStyle name="20% - Accent1 39 5" xfId="6248" xr:uid="{DAA0939D-7CDF-4E14-B54F-6AAF5A9CB29D}"/>
    <cellStyle name="20% - Accent1 4" xfId="405" xr:uid="{C054645C-581D-4811-8F37-E2B3DF111FD9}"/>
    <cellStyle name="20% - Accent1 4 10" xfId="51986" xr:uid="{D409DF86-5DEC-40BA-8B06-418B883BE20C}"/>
    <cellStyle name="20% - Accent1 4 2" xfId="406" xr:uid="{62061F39-C634-48D1-AFA7-8A78546E9599}"/>
    <cellStyle name="20% - Accent1 4 2 2" xfId="4559" xr:uid="{B1C7F4AE-97BC-4AF0-A17F-83BEDEDB4967}"/>
    <cellStyle name="20% - Accent1 4 2 3" xfId="4648" xr:uid="{7B63A2CB-5985-4B76-BC29-6704FE7EFEC4}"/>
    <cellStyle name="20% - Accent1 4 2 4" xfId="6648" xr:uid="{9855DFAD-7F8A-486F-898C-2588720CACEE}"/>
    <cellStyle name="20% - Accent1 4 2_Annexure" xfId="7308" xr:uid="{067D28FF-E5C1-41C3-B111-F8E735ABE2BE}"/>
    <cellStyle name="20% - Accent1 4 3" xfId="7318" xr:uid="{DF7BFF64-1259-42B8-9005-AA4DE2847924}"/>
    <cellStyle name="20% - Accent1 4 4" xfId="7321" xr:uid="{1E7AA3CA-16D0-44F0-AA90-CE6330199797}"/>
    <cellStyle name="20% - Accent1 4 5" xfId="7334" xr:uid="{E6255FD6-E75F-46EA-9588-C24E33D4FDE1}"/>
    <cellStyle name="20% - Accent1 4 6" xfId="5059" xr:uid="{02D4ED38-8A80-4076-BF3A-A4DF34EB048D}"/>
    <cellStyle name="20% - Accent1 4 7" xfId="7298" xr:uid="{31F0820C-732A-47A2-97D1-26E0209B4FE7}"/>
    <cellStyle name="20% - Accent1 4 8" xfId="51659" xr:uid="{6423A228-BE5B-4680-B564-CD7DFD19E3AB}"/>
    <cellStyle name="20% - Accent1 4 9" xfId="51774" xr:uid="{6141D90B-8CE5-4BED-8284-9CD24520B35E}"/>
    <cellStyle name="20% - Accent1 4_Annexure" xfId="6536" xr:uid="{58D06B42-1EC7-4D62-AB38-9358F6652343}"/>
    <cellStyle name="20% - Accent1 40" xfId="384" xr:uid="{F0DCF1CE-E612-4D4A-9C68-472F255BF215}"/>
    <cellStyle name="20% - Accent1 40 2" xfId="7212" xr:uid="{0A74E759-8821-4274-BBC8-F45C359B9309}"/>
    <cellStyle name="20% - Accent1 40 2 2" xfId="7221" xr:uid="{132AAD24-C27A-4143-B409-042F6DFD1C75}"/>
    <cellStyle name="20% - Accent1 40 2 3" xfId="7230" xr:uid="{A665CFBA-7451-43CC-8BDC-3AB560C874A5}"/>
    <cellStyle name="20% - Accent1 40 3" xfId="4123" xr:uid="{18E0DABD-1572-44D3-B265-AFD305E6242C}"/>
    <cellStyle name="20% - Accent1 40 4" xfId="4149" xr:uid="{1DD22210-B80C-4C5A-967F-765A8DB3286A}"/>
    <cellStyle name="20% - Accent1 40 5" xfId="7197" xr:uid="{767CD64A-35EE-40C1-89CD-42DDFBA1BA90}"/>
    <cellStyle name="20% - Accent1 41" xfId="388" xr:uid="{6A421980-EBC8-440A-BABB-237D87126951}"/>
    <cellStyle name="20% - Accent1 41 2" xfId="7245" xr:uid="{EFFF84B7-C5F7-4AEB-B3A7-0DDCE58A9DBC}"/>
    <cellStyle name="20% - Accent1 41 2 2" xfId="7251" xr:uid="{91CD4DD5-D561-406E-B1BA-6C56E800F252}"/>
    <cellStyle name="20% - Accent1 41 2 3" xfId="7262" xr:uid="{399C56DE-DFA9-487F-A248-8D7191C14701}"/>
    <cellStyle name="20% - Accent1 41 3" xfId="7267" xr:uid="{32DA142B-A059-48F9-B024-94F94ED00A99}"/>
    <cellStyle name="20% - Accent1 41 4" xfId="5238" xr:uid="{C28C14F2-59C0-465A-8B42-8A653400368E}"/>
    <cellStyle name="20% - Accent1 41 5" xfId="7240" xr:uid="{24967CF0-46C9-4C38-BC08-51C162583B05}"/>
    <cellStyle name="20% - Accent1 42" xfId="391" xr:uid="{408BF8A1-A3A2-48BC-96A7-F26555600600}"/>
    <cellStyle name="20% - Accent1 42 2" xfId="3114" xr:uid="{0CE599AA-82BB-401A-BBFA-AB3426BFF1EB}"/>
    <cellStyle name="20% - Accent1 42 2 2" xfId="6603" xr:uid="{1B2A6214-A246-43F5-8E9E-9D5DCFF30E19}"/>
    <cellStyle name="20% - Accent1 42 2 3" xfId="5400" xr:uid="{CA35D46C-E576-48E3-82AD-5A5732C8FF81}"/>
    <cellStyle name="20% - Accent1 42 3" xfId="3154" xr:uid="{7E5CCAF4-FA61-4C70-BF61-DE4AB5ACA403}"/>
    <cellStyle name="20% - Accent1 42 4" xfId="3234" xr:uid="{8A1525B4-DF22-414C-BEB5-606FEC9E398C}"/>
    <cellStyle name="20% - Accent1 42 5" xfId="7277" xr:uid="{553B8D3D-297A-4998-B0CA-933C09B93B10}"/>
    <cellStyle name="20% - Accent1 43" xfId="397" xr:uid="{75943F88-9CEA-406F-81DC-86B4DA6DFC94}"/>
    <cellStyle name="20% - Accent1 43 2" xfId="6215" xr:uid="{8F87F650-385C-49DA-88FE-05BB02FC502F}"/>
    <cellStyle name="20% - Accent1 43 2 2" xfId="5427" xr:uid="{5E98E5B6-5769-4D0A-92BD-83EB2A7378D2}"/>
    <cellStyle name="20% - Accent1 43 2 3" xfId="5961" xr:uid="{D2EB152B-9EC2-4FA6-B8CB-DA94ABDEE412}"/>
    <cellStyle name="20% - Accent1 43 3" xfId="6230" xr:uid="{C554FBE1-E624-40C3-8A13-03FB034828B9}"/>
    <cellStyle name="20% - Accent1 43 4" xfId="7295" xr:uid="{7C36C85F-5756-4014-979F-FD9D7E6AC2DA}"/>
    <cellStyle name="20% - Accent1 43 5" xfId="6203" xr:uid="{B89F6E6C-8AED-4B3C-BBCD-715244749FC9}"/>
    <cellStyle name="20% - Accent1 44" xfId="402" xr:uid="{CD7E07BE-94CF-4458-8114-58FEEC19EFB6}"/>
    <cellStyle name="20% - Accent1 44 2" xfId="6878" xr:uid="{42D7830E-215B-41A4-B3BC-21E9C64CD991}"/>
    <cellStyle name="20% - Accent1 44 2 2" xfId="6961" xr:uid="{A8819BF3-E560-45CC-BE41-7BEB7DD7BDD9}"/>
    <cellStyle name="20% - Accent1 44 2 3" xfId="6986" xr:uid="{4F6FD3C9-AFA6-4079-8481-80EED99289FF}"/>
    <cellStyle name="20% - Accent1 44 3" xfId="6148" xr:uid="{05AC8023-DC42-4BCB-90AC-863EBAED0578}"/>
    <cellStyle name="20% - Accent1 44 4" xfId="4354" xr:uid="{AA790E91-47A8-447F-A8F1-70A03E8CB151}"/>
    <cellStyle name="20% - Accent1 44 5" xfId="6247" xr:uid="{7CE84EBC-CB28-4D7E-B02D-C56EE756070A}"/>
    <cellStyle name="20% - Accent1 45" xfId="410" xr:uid="{543FCF6A-1593-477C-A09C-1B0DB7708AE5}"/>
    <cellStyle name="20% - Accent1 45 2" xfId="7172" xr:uid="{84395D61-FCEC-4BA7-A9CE-8BEF48FCC631}"/>
    <cellStyle name="20% - Accent1 45 2 2" xfId="7343" xr:uid="{3B4100D2-4C61-4AD8-A86B-E3248BDFD3D4}"/>
    <cellStyle name="20% - Accent1 45 2 3" xfId="5888" xr:uid="{4D0D971E-64F2-4455-AD8E-6AF626D7C0BE}"/>
    <cellStyle name="20% - Accent1 45 3" xfId="7179" xr:uid="{D610598D-756D-45AA-B217-A3065E949EBC}"/>
    <cellStyle name="20% - Accent1 45 4" xfId="7186" xr:uid="{D3962C46-6254-4C61-B6FA-453A9A3D34CF}"/>
    <cellStyle name="20% - Accent1 45 5" xfId="6262" xr:uid="{F68FB0FB-FD23-4F09-9707-6B1A10E72594}"/>
    <cellStyle name="20% - Accent1 46" xfId="416" xr:uid="{88CD7AF2-C7E8-45F2-B4BF-7E45D3A8E649}"/>
    <cellStyle name="20% - Accent1 46 2" xfId="7328" xr:uid="{B78F1DC9-DC6D-42B2-93A2-980EF6BEFD3B}"/>
    <cellStyle name="20% - Accent1 46 2 2" xfId="7350" xr:uid="{CBEE2B4A-66C1-473D-9FB9-2738D4AF00CE}"/>
    <cellStyle name="20% - Accent1 46 2 3" xfId="7354" xr:uid="{460A47EC-F70B-4C5D-9622-F00B5039B4A9}"/>
    <cellStyle name="20% - Accent1 46 3" xfId="7336" xr:uid="{18B815DE-774B-4491-BC10-F562E2318619}"/>
    <cellStyle name="20% - Accent1 46 4" xfId="5061" xr:uid="{8F70FAA8-9BBC-43F7-82A9-6C7E48EA0CAE}"/>
    <cellStyle name="20% - Accent1 46 5" xfId="6395" xr:uid="{CF0B2865-20ED-4AAD-BF13-AFAE1E39B1CB}"/>
    <cellStyle name="20% - Accent1 47" xfId="421" xr:uid="{FB7F8547-82C3-4A3E-B9DB-2B9B27FB4B44}"/>
    <cellStyle name="20% - Accent1 47 2" xfId="6321" xr:uid="{1299AD4A-E201-4E84-8098-E4E00C6005B0}"/>
    <cellStyle name="20% - Accent1 47 2 2" xfId="7357" xr:uid="{B8F3FBCD-8091-4C73-906A-C3729EA01404}"/>
    <cellStyle name="20% - Accent1 47 2 3" xfId="5810" xr:uid="{3BF4B445-C70D-46D2-A27E-0DE121F39FC5}"/>
    <cellStyle name="20% - Accent1 47 3" xfId="4979" xr:uid="{6D87E4C1-C4BE-48BD-B71E-AB25B02F7979}"/>
    <cellStyle name="20% - Accent1 47 4" xfId="5004" xr:uid="{811C7CBE-DBE7-4C87-A61B-5EA3B25EDF4F}"/>
    <cellStyle name="20% - Accent1 47 5" xfId="6302" xr:uid="{D62B426A-5EFE-4203-9D56-B145153D02C5}"/>
    <cellStyle name="20% - Accent1 48" xfId="426" xr:uid="{11F3B36C-463E-416B-9568-B4EB1FA0F410}"/>
    <cellStyle name="20% - Accent1 48 2" xfId="5825" xr:uid="{C3E4D2A8-35DA-4079-8516-1E20FFFF7D35}"/>
    <cellStyle name="20% - Accent1 48 2 2" xfId="7369" xr:uid="{BCFF8A50-61EE-4918-8141-CB95E6FF8F18}"/>
    <cellStyle name="20% - Accent1 48 2 3" xfId="7384" xr:uid="{A953D84A-CF2C-4223-80DA-56F76C4F613B}"/>
    <cellStyle name="20% - Accent1 48 3" xfId="7391" xr:uid="{2F2CAEA5-492D-4FD3-9174-72C3A5AB3769}"/>
    <cellStyle name="20% - Accent1 48 4" xfId="7396" xr:uid="{23C14AA2-A715-4CC2-84E7-7D268B551F18}"/>
    <cellStyle name="20% - Accent1 48 5" xfId="4028" xr:uid="{BD4F7DC6-A8C1-4DE7-8477-124D355D8D25}"/>
    <cellStyle name="20% - Accent1 49" xfId="430" xr:uid="{A044D4CB-AEC8-457E-8BFD-96823C932AF0}"/>
    <cellStyle name="20% - Accent1 49 2" xfId="2958" xr:uid="{3638F008-D25A-4673-B550-7246FE9C0B70}"/>
    <cellStyle name="20% - Accent1 49 2 2" xfId="5557" xr:uid="{D9A2748A-ECF3-41A3-A3BF-12FBA2B4AA5E}"/>
    <cellStyle name="20% - Accent1 49 2 3" xfId="5343" xr:uid="{89A98A3A-61A1-40C0-8396-C9807374D051}"/>
    <cellStyle name="20% - Accent1 49 3" xfId="2935" xr:uid="{ACD4F982-985E-47B8-B4E1-ECD1D6C001CE}"/>
    <cellStyle name="20% - Accent1 49 4" xfId="3309" xr:uid="{A433AEAB-1AE1-41F9-8247-E9B9C9FF40CC}"/>
    <cellStyle name="20% - Accent1 49 5" xfId="6339" xr:uid="{F603140F-81F0-44A5-B360-D9652185ECC4}"/>
    <cellStyle name="20% - Accent1 5" xfId="435" xr:uid="{CD060A7F-EB77-4738-AB23-A2210B0ABC39}"/>
    <cellStyle name="20% - Accent1 5 2" xfId="436" xr:uid="{D1471280-15F5-4523-A9B9-45AE6EDAB9F4}"/>
    <cellStyle name="20% - Accent1 5 2 2" xfId="7417" xr:uid="{C290BDD3-8752-4470-AF89-E4B8FC5DD465}"/>
    <cellStyle name="20% - Accent1 5 2 3" xfId="7425" xr:uid="{174CFB24-34DA-459A-98E6-125DD64D2066}"/>
    <cellStyle name="20% - Accent1 5 2 4" xfId="4907" xr:uid="{4EF4E7DC-0696-46A4-8866-F12705EB78D6}"/>
    <cellStyle name="20% - Accent1 5 2_Annexure" xfId="7433" xr:uid="{6E64B74F-11DD-4928-B514-102BC16A6A48}"/>
    <cellStyle name="20% - Accent1 5 3" xfId="7442" xr:uid="{0197D69D-7874-484A-A98A-A9AF14804C4E}"/>
    <cellStyle name="20% - Accent1 5 4" xfId="6325" xr:uid="{9C5E355F-7EE8-498D-9503-7832E836C7A7}"/>
    <cellStyle name="20% - Accent1 5 5" xfId="4983" xr:uid="{0EEDB8CE-CB20-48A5-9CAD-D12E8C668906}"/>
    <cellStyle name="20% - Accent1 5 6" xfId="5008" xr:uid="{09BEF9D9-7C51-4D2F-A451-37E925CDE87B}"/>
    <cellStyle name="20% - Accent1 5 7" xfId="7400" xr:uid="{C8551246-C8E9-4DA5-88A9-1D188A292680}"/>
    <cellStyle name="20% - Accent1 5_Annexure" xfId="3908" xr:uid="{7F41D75D-0324-4363-A2CD-1D4729478F6C}"/>
    <cellStyle name="20% - Accent1 50" xfId="411" xr:uid="{4107862B-C819-4001-A314-2D72A7B3CAA9}"/>
    <cellStyle name="20% - Accent1 50 2" xfId="7171" xr:uid="{0DB9B87E-A0EF-4084-BB85-32F1A9A73982}"/>
    <cellStyle name="20% - Accent1 50 2 2" xfId="7342" xr:uid="{F5906A03-74E2-4DA4-B2BF-BE22C20357F1}"/>
    <cellStyle name="20% - Accent1 50 2 3" xfId="5887" xr:uid="{4F7B61CA-8131-41A5-A467-37A0900F63C8}"/>
    <cellStyle name="20% - Accent1 50 3" xfId="7178" xr:uid="{A9914B42-6E9B-4EB8-9B9E-433B3A6C846A}"/>
    <cellStyle name="20% - Accent1 50 4" xfId="7185" xr:uid="{1CF8E591-E49F-47E5-8981-CF232E2AFA3D}"/>
    <cellStyle name="20% - Accent1 50 5" xfId="6261" xr:uid="{3ECBF511-0E31-481F-BA97-E7611D06CC7A}"/>
    <cellStyle name="20% - Accent1 51" xfId="417" xr:uid="{27235C43-7E86-482D-AB8E-84A326EAC8D5}"/>
    <cellStyle name="20% - Accent1 51 2" xfId="7327" xr:uid="{7DA55E7D-5B69-4203-92E5-29EA8F32CA0C}"/>
    <cellStyle name="20% - Accent1 51 2 2" xfId="7349" xr:uid="{84936FC0-16E6-4B90-B488-6E51BCD08FB5}"/>
    <cellStyle name="20% - Accent1 51 2 3" xfId="7353" xr:uid="{64CA8E0E-46B0-42C0-8257-51AE2B3EBD37}"/>
    <cellStyle name="20% - Accent1 51 3" xfId="7335" xr:uid="{B9946559-783B-484F-B23F-D4E5A2EB7630}"/>
    <cellStyle name="20% - Accent1 51 4" xfId="5060" xr:uid="{23B6DF6A-5FA0-4F81-9AE8-3024D3A873C4}"/>
    <cellStyle name="20% - Accent1 51 5" xfId="6394" xr:uid="{8160927F-9752-4C34-9DA8-8AF5454A62EF}"/>
    <cellStyle name="20% - Accent1 52" xfId="422" xr:uid="{9B051978-339D-4229-925B-3543A5FE774A}"/>
    <cellStyle name="20% - Accent1 52 2" xfId="6320" xr:uid="{0C1815E2-3996-4CBB-A52A-7AE2290308F4}"/>
    <cellStyle name="20% - Accent1 52 2 2" xfId="7356" xr:uid="{CFF15881-AE72-4960-BAB0-EEDBCC12C20F}"/>
    <cellStyle name="20% - Accent1 52 2 3" xfId="5809" xr:uid="{27E6A297-26B5-4DA6-83E7-7B8D509CCF75}"/>
    <cellStyle name="20% - Accent1 52 3" xfId="4978" xr:uid="{61A7E655-599F-436E-81ED-2EBFF25CF91E}"/>
    <cellStyle name="20% - Accent1 52 4" xfId="5003" xr:uid="{95872890-7BA7-4048-A954-5E175AAE9001}"/>
    <cellStyle name="20% - Accent1 52 5" xfId="6301" xr:uid="{72AF7D0A-DC2F-4936-ACCA-8657F2531A46}"/>
    <cellStyle name="20% - Accent1 53" xfId="427" xr:uid="{023B02FB-E09E-408B-BFF0-55810393FF2F}"/>
    <cellStyle name="20% - Accent1 53 2" xfId="5824" xr:uid="{81B70755-6291-46F0-8998-6B25C1B99043}"/>
    <cellStyle name="20% - Accent1 53 2 2" xfId="7368" xr:uid="{938956CA-9048-478C-8109-9DD852568C8A}"/>
    <cellStyle name="20% - Accent1 53 2 3" xfId="7383" xr:uid="{8484CEE3-0E66-414A-8E28-EAA7B24C187D}"/>
    <cellStyle name="20% - Accent1 53 3" xfId="7390" xr:uid="{D3878357-88BE-4046-B995-18BB7604A9E5}"/>
    <cellStyle name="20% - Accent1 53 4" xfId="7395" xr:uid="{EEF06519-903B-45D6-86BC-50D3B12EDAE7}"/>
    <cellStyle name="20% - Accent1 53 5" xfId="4027" xr:uid="{7BFD7F5F-A814-4746-9568-BD3440F6FD91}"/>
    <cellStyle name="20% - Accent1 54" xfId="431" xr:uid="{9AD885A0-CB1D-406C-95C7-8BC3A752F8F5}"/>
    <cellStyle name="20% - Accent1 54 2" xfId="2957" xr:uid="{54D00027-A88C-4A2E-8AB3-5221CDA50146}"/>
    <cellStyle name="20% - Accent1 54 2 2" xfId="5556" xr:uid="{27C97A82-C872-4C5C-823D-F35B9B6D1364}"/>
    <cellStyle name="20% - Accent1 54 2 3" xfId="5342" xr:uid="{7A24A0DF-5D2F-4281-A580-943DA66C8274}"/>
    <cellStyle name="20% - Accent1 54 3" xfId="2934" xr:uid="{3A895E88-1E51-473E-B4A4-E1ADAE2D5453}"/>
    <cellStyle name="20% - Accent1 54 4" xfId="3308" xr:uid="{344B0799-9A87-4D3C-84D2-2C0046B38D45}"/>
    <cellStyle name="20% - Accent1 54 5" xfId="6338" xr:uid="{2FA33F33-6688-419B-8FED-DEFF2E4B7E2A}"/>
    <cellStyle name="20% - Accent1 55" xfId="440" xr:uid="{9A17DCA2-393F-413C-A474-D7685503D5C2}"/>
    <cellStyle name="20% - Accent1 55 2" xfId="2854" xr:uid="{88928C24-02FF-47F0-B820-5047EF2CC5A7}"/>
    <cellStyle name="20% - Accent1 55 2 2" xfId="7458" xr:uid="{F7C9237F-974C-4400-A09D-BA39EB94BF6A}"/>
    <cellStyle name="20% - Accent1 55 2 3" xfId="7469" xr:uid="{3BF13CBA-3FB1-4061-98EC-63AC9D7A2F69}"/>
    <cellStyle name="20% - Accent1 55 3" xfId="7479" xr:uid="{0CD7B0A5-27BD-42E9-9583-182DF21A0546}"/>
    <cellStyle name="20% - Accent1 55 4" xfId="5644" xr:uid="{F05D90CB-69CE-44C9-8BC0-E3868EA7038A}"/>
    <cellStyle name="20% - Accent1 55 5" xfId="7444" xr:uid="{D73D4A55-B10A-46C0-B730-9C0340F7D9A5}"/>
    <cellStyle name="20% - Accent1 56" xfId="444" xr:uid="{BB8C2A74-94AA-4903-B60B-F8F5E33173A1}"/>
    <cellStyle name="20% - Accent1 56 2" xfId="5534" xr:uid="{FC83C15F-BA9F-43FE-B443-6FBD3FC6DF6C}"/>
    <cellStyle name="20% - Accent1 56 2 2" xfId="3666" xr:uid="{A5401FA4-69E2-4BD8-953D-C70E1AE10405}"/>
    <cellStyle name="20% - Accent1 56 2 3" xfId="3715" xr:uid="{2F860D6C-9E30-49FD-BFE4-27D995524E7F}"/>
    <cellStyle name="20% - Accent1 56 3" xfId="5255" xr:uid="{CA8AF6F4-FF21-4B29-8807-7B26FCC2AAC5}"/>
    <cellStyle name="20% - Accent1 56 4" xfId="4606" xr:uid="{819C7493-7D60-4ACB-9144-26F6889B7C3F}"/>
    <cellStyle name="20% - Accent1 56 5" xfId="5513" xr:uid="{946526CE-2172-4B70-8D0E-0153C60CFBAE}"/>
    <cellStyle name="20% - Accent1 57" xfId="449" xr:uid="{370597A8-A697-481A-8573-3F7D090885E2}"/>
    <cellStyle name="20% - Accent1 57 2" xfId="7491" xr:uid="{B2895B7E-9A74-4E9E-A0A4-3857C8813C3C}"/>
    <cellStyle name="20% - Accent1 57 2 2" xfId="7493" xr:uid="{815F1422-6CBE-4DD3-A439-8BCF273BEBDB}"/>
    <cellStyle name="20% - Accent1 57 2 3" xfId="4258" xr:uid="{1F1B9E52-3A8A-4CA2-9315-073A8B627F1F}"/>
    <cellStyle name="20% - Accent1 57 3" xfId="7507" xr:uid="{46A188A9-ED9E-4550-9429-9BC86769DC90}"/>
    <cellStyle name="20% - Accent1 57 4" xfId="7514" xr:uid="{AD5FD379-8097-4B6D-8160-BA0B1F4FE4AE}"/>
    <cellStyle name="20% - Accent1 57 5" xfId="7486" xr:uid="{5E4095AD-0B43-4139-903E-00F011436588}"/>
    <cellStyle name="20% - Accent1 58" xfId="455" xr:uid="{AFC6A6B1-0ACB-4AD1-BB05-4EB4E6361340}"/>
    <cellStyle name="20% - Accent1 58 2" xfId="7528" xr:uid="{FBC16CAF-B2CC-4BB9-998E-EF8A955FC3B3}"/>
    <cellStyle name="20% - Accent1 58 2 2" xfId="7534" xr:uid="{54852FCD-8AE5-402F-B8DC-0F1DCFB8CA49}"/>
    <cellStyle name="20% - Accent1 58 2 3" xfId="7538" xr:uid="{404171EA-D8B4-4080-84EB-2BEBDD28EC14}"/>
    <cellStyle name="20% - Accent1 58 3" xfId="7543" xr:uid="{9848C5F1-1192-428A-B5F2-1E426F175B0B}"/>
    <cellStyle name="20% - Accent1 58 4" xfId="7545" xr:uid="{75BB4587-06D3-4CCB-9CBF-8FFB7CB4C7CA}"/>
    <cellStyle name="20% - Accent1 58 5" xfId="7516" xr:uid="{E016D505-ECFC-48B0-B915-D62A4491557C}"/>
    <cellStyle name="20% - Accent1 59" xfId="460" xr:uid="{DDB574BA-2962-4179-92B1-EBE9B2450DC9}"/>
    <cellStyle name="20% - Accent1 59 2" xfId="5585" xr:uid="{1B91EB7C-ECBA-4DCC-ABD4-4286D3AB957A}"/>
    <cellStyle name="20% - Accent1 59 2 2" xfId="7549" xr:uid="{866ADF23-5931-435A-B0D6-402F2A5A265E}"/>
    <cellStyle name="20% - Accent1 59 2 3" xfId="7552" xr:uid="{7E548859-C18E-40D9-A12D-26A50FC9510F}"/>
    <cellStyle name="20% - Accent1 59 3" xfId="7553" xr:uid="{8A4F22C8-E06D-4D68-85DA-DFEAA2013249}"/>
    <cellStyle name="20% - Accent1 59 4" xfId="7555" xr:uid="{E1F9664C-8C2E-40DF-B6EE-418BBB97297A}"/>
    <cellStyle name="20% - Accent1 59 5" xfId="7452" xr:uid="{F3E61989-98F7-4765-8D6C-E924387AD693}"/>
    <cellStyle name="20% - Accent1 6" xfId="466" xr:uid="{184D9328-A460-44C3-ADC8-E1D9DD83180F}"/>
    <cellStyle name="20% - Accent1 6 2" xfId="471" xr:uid="{33C8CE40-A3B7-493D-A26C-783B2BF94157}"/>
    <cellStyle name="20% - Accent1 6 2 2" xfId="4490" xr:uid="{CDA1FCF9-5107-4335-874F-CDFAF007DAF2}"/>
    <cellStyle name="20% - Accent1 6 2 3" xfId="5796" xr:uid="{AF5F36F1-97CC-4780-867C-485D0198EA61}"/>
    <cellStyle name="20% - Accent1 6 2 4" xfId="7566" xr:uid="{45257B5C-20E5-4516-A897-15A0E7565EF3}"/>
    <cellStyle name="20% - Accent1 6 2_Annexure" xfId="7572" xr:uid="{28EF9A15-858E-4363-B57A-27CFA32C16B9}"/>
    <cellStyle name="20% - Accent1 6 3" xfId="7581" xr:uid="{D736F33E-C603-4CF3-9AB7-080F328393A3}"/>
    <cellStyle name="20% - Accent1 6 4" xfId="5823" xr:uid="{47821CF3-8E31-42C3-B737-D7ED6F40EA97}"/>
    <cellStyle name="20% - Accent1 6 5" xfId="7389" xr:uid="{7C5FFD23-B0B6-40F2-BE35-3B797338F974}"/>
    <cellStyle name="20% - Accent1 6 6" xfId="7394" xr:uid="{58BFF93B-E833-4892-A889-329397FDB409}"/>
    <cellStyle name="20% - Accent1 6 7" xfId="7558" xr:uid="{0515EF5D-CA88-4DAC-A84F-BA3B327625D9}"/>
    <cellStyle name="20% - Accent1 6_Annexure" xfId="7588" xr:uid="{CC301CF5-5461-40ED-B6C4-1518DA1F874E}"/>
    <cellStyle name="20% - Accent1 60" xfId="441" xr:uid="{93FE5380-D613-402A-A320-5F5EFD7899DB}"/>
    <cellStyle name="20% - Accent1 60 2" xfId="2855" xr:uid="{817B618D-F0AF-40F4-A8BB-501BC144B3A4}"/>
    <cellStyle name="20% - Accent1 60 3" xfId="7480" xr:uid="{8A9D6177-03D5-4497-835A-41A9957877E6}"/>
    <cellStyle name="20% - Accent1 60 4" xfId="7445" xr:uid="{543EA808-AD36-454B-96E5-5755C48022D7}"/>
    <cellStyle name="20% - Accent1 61" xfId="445" xr:uid="{12B422A8-EBD5-4FE1-9089-EEE12D6BB267}"/>
    <cellStyle name="20% - Accent1 61 2" xfId="5535" xr:uid="{C78E52E0-D1F2-4574-ADA5-60C7521E891A}"/>
    <cellStyle name="20% - Accent1 61 3" xfId="5256" xr:uid="{3512534A-E4EF-4A99-A821-4F7D2788CA3D}"/>
    <cellStyle name="20% - Accent1 61 4" xfId="5514" xr:uid="{0389529E-ABC0-4551-8526-13114D4DCFB1}"/>
    <cellStyle name="20% - Accent1 62" xfId="450" xr:uid="{79C04B7C-4B78-4F16-A96D-D88ED882C5E5}"/>
    <cellStyle name="20% - Accent1 62 2" xfId="7492" xr:uid="{08CBBED0-F134-417F-B4A9-1FE6008930D5}"/>
    <cellStyle name="20% - Accent1 62 3" xfId="7508" xr:uid="{CEF66552-A604-4145-8B6A-387C152B3401}"/>
    <cellStyle name="20% - Accent1 62 4" xfId="7487" xr:uid="{20C60BB7-06B3-47D9-8BCC-80BA99B2071A}"/>
    <cellStyle name="20% - Accent1 63" xfId="456" xr:uid="{93D44E9B-D04B-4178-A5A7-CA0550AE786A}"/>
    <cellStyle name="20% - Accent1 63 2" xfId="7529" xr:uid="{1FF15BCE-89E9-406F-88E7-B9EFE66DB9EB}"/>
    <cellStyle name="20% - Accent1 63 3" xfId="7544" xr:uid="{0C81B254-1BCC-44CC-AF60-210003FB024A}"/>
    <cellStyle name="20% - Accent1 63 4" xfId="7517" xr:uid="{8C340948-6C53-4819-B4A2-F17488C42F17}"/>
    <cellStyle name="20% - Accent1 64" xfId="461" xr:uid="{7F60AB9A-CCBC-437B-82BF-46F3D96DFB90}"/>
    <cellStyle name="20% - Accent1 64 2" xfId="5586" xr:uid="{50C74926-A02E-4E39-87E6-29F0373C29FD}"/>
    <cellStyle name="20% - Accent1 64 3" xfId="7554" xr:uid="{6A3A76F1-E91A-43E2-9593-26E4C8D7B74E}"/>
    <cellStyle name="20% - Accent1 64 4" xfId="7453" xr:uid="{DAEF5581-9971-4ADD-9BED-A2F8B882BC2C}"/>
    <cellStyle name="20% - Accent1 65" xfId="474" xr:uid="{A8A030D7-779D-40DE-97D9-3B6959089D77}"/>
    <cellStyle name="20% - Accent1 65 2" xfId="4005" xr:uid="{7BF9100D-9108-4F72-8FC0-E524DC8E4590}"/>
    <cellStyle name="20% - Accent1 65 3" xfId="2798" xr:uid="{3F1B2474-73FC-4CBF-92C5-C86B1371F35F}"/>
    <cellStyle name="20% - Accent1 65 4" xfId="7465" xr:uid="{4728C47D-DEA4-4EAB-8F74-CDCE1AB8768D}"/>
    <cellStyle name="20% - Accent1 66" xfId="485" xr:uid="{4FEC633B-CF3F-4237-A444-BE913FA7B03A}"/>
    <cellStyle name="20% - Accent1 66 2" xfId="7592" xr:uid="{332CE9A0-1416-4391-9110-179AB0425317}"/>
    <cellStyle name="20% - Accent1 66 3" xfId="7598" xr:uid="{18CD9E7C-4D53-4725-8F9D-1AD5CC000C6D}"/>
    <cellStyle name="20% - Accent1 66 4" xfId="7590" xr:uid="{59D2ABFB-F4BA-4286-8FD0-A079D16D4D52}"/>
    <cellStyle name="20% - Accent1 67" xfId="490" xr:uid="{4D4C1C97-BDF0-4D78-9C1D-E5C240F5812C}"/>
    <cellStyle name="20% - Accent1 67 2" xfId="4420" xr:uid="{BC169768-47AD-46F6-A6C4-4CDC6F7AC927}"/>
    <cellStyle name="20% - Accent1 67 3" xfId="7602" xr:uid="{0AE9B0DF-7EC7-447E-9ED4-D7D81D2C735A}"/>
    <cellStyle name="20% - Accent1 67 4" xfId="7600" xr:uid="{49FC6874-EBCB-4102-9DF8-17B57B8C4161}"/>
    <cellStyle name="20% - Accent1 68" xfId="117" xr:uid="{9170424A-52B5-4EFD-9C91-32E9A1E758B6}"/>
    <cellStyle name="20% - Accent1 68 2" xfId="7608" xr:uid="{9083AB8C-A0DA-41FD-A470-1EF2DE2DA223}"/>
    <cellStyle name="20% - Accent1 68 3" xfId="7610" xr:uid="{F8647154-565B-4452-AB6A-564553680D6E}"/>
    <cellStyle name="20% - Accent1 68 4" xfId="7606" xr:uid="{ECEF566A-0A6E-4561-950C-9E2CBE1EC3A9}"/>
    <cellStyle name="20% - Accent1 69" xfId="140" xr:uid="{E4ED45FA-3930-4D86-99C5-CC9476458DF5}"/>
    <cellStyle name="20% - Accent1 69 2" xfId="3851" xr:uid="{8BABC034-6B86-4359-8B71-27431305C48A}"/>
    <cellStyle name="20% - Accent1 69 3" xfId="4297" xr:uid="{671B8CC1-3177-4092-82EF-8EAF3FF4A3EF}"/>
    <cellStyle name="20% - Accent1 69 4" xfId="2872" xr:uid="{946C3909-CC6D-4902-BBA2-3F37F6C84AB9}"/>
    <cellStyle name="20% - Accent1 7" xfId="494" xr:uid="{CFD08585-FF92-4CF8-9A83-7D68BEFE73E9}"/>
    <cellStyle name="20% - Accent1 7 10" xfId="7624" xr:uid="{084C4864-373B-4D4A-9CF4-338FC6DEBFAF}"/>
    <cellStyle name="20% - Accent1 7 11" xfId="7625" xr:uid="{3DC06658-DD02-4721-99B0-A3D418D04D53}"/>
    <cellStyle name="20% - Accent1 7 12" xfId="7613" xr:uid="{17D696E9-6D64-4346-84F3-E77A13F5AFBE}"/>
    <cellStyle name="20% - Accent1 7 2" xfId="495" xr:uid="{C31E7635-F5B4-4C32-B009-A270A6FBD71A}"/>
    <cellStyle name="20% - Accent1 7 2 2" xfId="7635" xr:uid="{A29454EA-7F93-4F69-8762-28AFE2631B5F}"/>
    <cellStyle name="20% - Accent1 7 2 3" xfId="7642" xr:uid="{4A32D3A4-F33D-45ED-9AC6-C7A1F0A61128}"/>
    <cellStyle name="20% - Accent1 7 2 4" xfId="7632" xr:uid="{738A0355-E0E2-4AAA-84D6-84DE8E5B5042}"/>
    <cellStyle name="20% - Accent1 7 2_MBK1200" xfId="7647" xr:uid="{AE4B06E7-CDE0-4D03-AC72-691CC025F033}"/>
    <cellStyle name="20% - Accent1 7 3" xfId="6632" xr:uid="{EA5F7E92-1F63-4590-9E59-DD3D8C74C24B}"/>
    <cellStyle name="20% - Accent1 7 4" xfId="2955" xr:uid="{51314105-1250-411C-AADE-CF0353B8EAA1}"/>
    <cellStyle name="20% - Accent1 7 5" xfId="2920" xr:uid="{444DC6C4-1A06-49EF-9ECD-845EB7EDAFB8}"/>
    <cellStyle name="20% - Accent1 7 6" xfId="3298" xr:uid="{B9B063CE-8E94-434E-A93F-D5C077BF2AB1}"/>
    <cellStyle name="20% - Accent1 7 7" xfId="3364" xr:uid="{FAE4F06F-7F11-4514-AAE6-8BC156F46105}"/>
    <cellStyle name="20% - Accent1 7 8" xfId="7668" xr:uid="{CB7E53A2-AA44-4BBC-9A93-EA16903576D4}"/>
    <cellStyle name="20% - Accent1 7 9" xfId="7674" xr:uid="{9F318082-E6AF-4BEE-BE17-A2CD1C73D571}"/>
    <cellStyle name="20% - Accent1 7_Annexure" xfId="4025" xr:uid="{0A8FDCCF-964F-47A4-AEE3-2281F422721B}"/>
    <cellStyle name="20% - Accent1 70" xfId="475" xr:uid="{8D338140-0BE9-4509-865A-045EB3FABB13}"/>
    <cellStyle name="20% - Accent1 70 2" xfId="4006" xr:uid="{EE72CEA1-6E44-403D-9478-EFC792208906}"/>
    <cellStyle name="20% - Accent1 70 3" xfId="2799" xr:uid="{AB000E3B-630C-4E9D-AEF8-C7475EB6F23B}"/>
    <cellStyle name="20% - Accent1 70 4" xfId="7466" xr:uid="{CE9B2A46-493C-4EE4-B721-2396679E3C13}"/>
    <cellStyle name="20% - Accent1 71" xfId="486" xr:uid="{0477D0B3-0422-49CA-A8DB-0277FEFA76C4}"/>
    <cellStyle name="20% - Accent1 71 2" xfId="7593" xr:uid="{4074EAE4-7B81-4F17-A19E-44AAB0EE6E0E}"/>
    <cellStyle name="20% - Accent1 71 3" xfId="7599" xr:uid="{DAB5F4F9-FFBE-4C64-9AE8-D07403C8AFEC}"/>
    <cellStyle name="20% - Accent1 71 4" xfId="7591" xr:uid="{B16CF95F-C5D3-418F-BB79-EFB8D5BFA655}"/>
    <cellStyle name="20% - Accent1 72" xfId="491" xr:uid="{415BABC2-8D79-4EE0-A935-C74B8EAAC71C}"/>
    <cellStyle name="20% - Accent1 72 2" xfId="4421" xr:uid="{9B50E92E-909A-4C4C-97E8-6456AB667835}"/>
    <cellStyle name="20% - Accent1 72 3" xfId="7603" xr:uid="{222B57A4-5D16-4A16-999E-2247A1F401E0}"/>
    <cellStyle name="20% - Accent1 72 4" xfId="7601" xr:uid="{31E0DFB7-A2BA-451F-9034-936C7CC1E581}"/>
    <cellStyle name="20% - Accent1 73" xfId="118" xr:uid="{8B99795C-5591-4C52-B39C-D278388DE846}"/>
    <cellStyle name="20% - Accent1 73 2" xfId="7609" xr:uid="{5E4FC379-E7A7-422A-B386-848958D6D176}"/>
    <cellStyle name="20% - Accent1 73 3" xfId="7611" xr:uid="{81B409A6-AD9C-41EB-980C-54A6F2FCD65E}"/>
    <cellStyle name="20% - Accent1 73 4" xfId="7607" xr:uid="{F12AF3DB-5087-4C95-A94B-47720A4B239E}"/>
    <cellStyle name="20% - Accent1 74" xfId="141" xr:uid="{33D55304-64B5-45B2-801B-5B387399CC8C}"/>
    <cellStyle name="20% - Accent1 74 2" xfId="3852" xr:uid="{8C4349CA-F561-415A-AA90-CD34FAA85E19}"/>
    <cellStyle name="20% - Accent1 74 3" xfId="4298" xr:uid="{5685998C-E432-420A-8E09-B9686529C41C}"/>
    <cellStyle name="20% - Accent1 74 4" xfId="2873" xr:uid="{8F508776-A252-4E18-94AA-39C333DABCF8}"/>
    <cellStyle name="20% - Accent1 75" xfId="505" xr:uid="{39664571-568F-499D-81F2-0CE94E63BA59}"/>
    <cellStyle name="20% - Accent1 75 2" xfId="7679" xr:uid="{D7A3406F-DA5A-446E-8CA0-830E98D85463}"/>
    <cellStyle name="20% - Accent1 75 3" xfId="7681" xr:uid="{1277FDD8-463C-4E7F-ADD5-5772B13F5298}"/>
    <cellStyle name="20% - Accent1 75 4" xfId="4765" xr:uid="{ED768AEC-C3C9-4EDF-B490-D45A840F293A}"/>
    <cellStyle name="20% - Accent1 76" xfId="516" xr:uid="{7FE3752A-D236-4B58-8F7A-20FF8C241D17}"/>
    <cellStyle name="20% - Accent1 76 2" xfId="5719" xr:uid="{B34FA53B-AEE8-47AE-ABAF-3A71F2EC9365}"/>
    <cellStyle name="20% - Accent1 76 3" xfId="7684" xr:uid="{2E1CB9A5-4988-42E6-A06E-7D407DD9E41B}"/>
    <cellStyle name="20% - Accent1 76 4" xfId="5715" xr:uid="{8D5A7F4D-9AEB-4464-952E-E047AA1EBF51}"/>
    <cellStyle name="20% - Accent1 77" xfId="519" xr:uid="{C8333DB0-35FB-4B46-81E1-CD510FCD44EC}"/>
    <cellStyle name="20% - Accent1 77 2" xfId="7694" xr:uid="{3EA7EBB2-BA24-468E-B1F9-7668AC8D6D66}"/>
    <cellStyle name="20% - Accent1 77 3" xfId="7714" xr:uid="{F7DFC5FE-758B-4E26-85F7-9C23712837D7}"/>
    <cellStyle name="20% - Accent1 77 4" xfId="7692" xr:uid="{932BBDD0-AEC0-4F2E-A97F-4A6CC5BEE396}"/>
    <cellStyle name="20% - Accent1 78" xfId="522" xr:uid="{9D185D8E-7DFA-49E7-B94B-1792D9EA6CD3}"/>
    <cellStyle name="20% - Accent1 78 2" xfId="3177" xr:uid="{42400E7E-55A0-400E-AAFC-83571C6C6431}"/>
    <cellStyle name="20% - Accent1 78 3" xfId="3247" xr:uid="{B65221CA-3FC6-446E-A862-973D90BFA7D7}"/>
    <cellStyle name="20% - Accent1 78 4" xfId="7720" xr:uid="{0FC1C95C-62AB-441D-A952-21D5EC6284F6}"/>
    <cellStyle name="20% - Accent1 79" xfId="525" xr:uid="{BF449420-CAD8-49E7-A958-A96D8BBC6446}"/>
    <cellStyle name="20% - Accent1 79 2" xfId="7736" xr:uid="{27C0DDBA-61F4-44A7-896C-A473198EF8CA}"/>
    <cellStyle name="20% - Accent1 79 3" xfId="7740" xr:uid="{DDA50A01-1382-4946-BFE0-D5A23A4DD2B8}"/>
    <cellStyle name="20% - Accent1 79 4" xfId="7727" xr:uid="{B23AE442-54BD-44DD-8645-D3E61B43C557}"/>
    <cellStyle name="20% - Accent1 8" xfId="530" xr:uid="{656087FE-46FC-4635-AFC9-05EF748410AE}"/>
    <cellStyle name="20% - Accent1 8 2" xfId="6421" xr:uid="{3E87144A-77D4-4984-B9DE-52B98BA3DFEC}"/>
    <cellStyle name="20% - Accent1 8 2 2" xfId="6440" xr:uid="{2F148437-728E-481B-BEDA-898A2D7EC329}"/>
    <cellStyle name="20% - Accent1 8 2 3" xfId="6450" xr:uid="{FD350BDF-265F-4826-8FE6-28FF3A1E4B4F}"/>
    <cellStyle name="20% - Accent1 8 2_MBK1200" xfId="6491" xr:uid="{6D656EEA-B55B-43C1-B39C-A331D63113D5}"/>
    <cellStyle name="20% - Accent1 8 3" xfId="6463" xr:uid="{9B494DB6-DE5A-45FD-9C1E-3F10CF23E7AA}"/>
    <cellStyle name="20% - Accent1 8 4" xfId="2864" xr:uid="{064E9350-1384-4AC0-93E2-444402300287}"/>
    <cellStyle name="20% - Accent1 8 5" xfId="6409" xr:uid="{F258D5DA-4217-4219-837F-1D8F4A3A5000}"/>
    <cellStyle name="20% - Accent1 8_MBK1200" xfId="7745" xr:uid="{CE8806ED-6906-4440-A6D8-B11A142D42CD}"/>
    <cellStyle name="20% - Accent1 80" xfId="506" xr:uid="{E0ED5F2E-9AEE-4544-BA6D-B59D5A5CD392}"/>
    <cellStyle name="20% - Accent1 80 2" xfId="7680" xr:uid="{BD74BDC1-6978-4BE7-AE25-B17FA7295B7E}"/>
    <cellStyle name="20% - Accent1 80 3" xfId="7682" xr:uid="{A3FEE867-D7A5-4AAD-B25E-095FEF868A18}"/>
    <cellStyle name="20% - Accent1 80 4" xfId="4766" xr:uid="{C5BB3CD7-92CA-4691-AC4E-2C95CDD11F2F}"/>
    <cellStyle name="20% - Accent1 81" xfId="517" xr:uid="{ECFB99E4-C6FF-4A80-A7CA-1574E8A27437}"/>
    <cellStyle name="20% - Accent1 81 2" xfId="5720" xr:uid="{EB212030-646B-4CCE-8F88-7C68C750A269}"/>
    <cellStyle name="20% - Accent1 81 3" xfId="7685" xr:uid="{B6CBD25B-A15B-4EE4-9E56-FF681627F156}"/>
    <cellStyle name="20% - Accent1 81 4" xfId="5716" xr:uid="{DDB2340D-FD7E-498A-8ED3-EA5D8553CA0A}"/>
    <cellStyle name="20% - Accent1 82" xfId="520" xr:uid="{421D91A5-417A-4B26-AD6A-6A5B1FA6D0EA}"/>
    <cellStyle name="20% - Accent1 82 2" xfId="7695" xr:uid="{5581920E-245A-4FC6-990F-ABAF7612EDA5}"/>
    <cellStyle name="20% - Accent1 82 3" xfId="7715" xr:uid="{8428D159-28FF-4C8A-851D-FCB96125A3F5}"/>
    <cellStyle name="20% - Accent1 82 4" xfId="7693" xr:uid="{516ED931-7AD0-410C-ADA9-1CCFB1E9FD56}"/>
    <cellStyle name="20% - Accent1 83" xfId="523" xr:uid="{8900C2E6-04AA-4F92-99CD-C01982F20334}"/>
    <cellStyle name="20% - Accent1 83 2" xfId="3178" xr:uid="{48B8FACB-8AB0-40FC-BFC4-78ABF44A2EDF}"/>
    <cellStyle name="20% - Accent1 83 3" xfId="3248" xr:uid="{BCB84F11-684F-4DEE-9976-A53AC94215C4}"/>
    <cellStyle name="20% - Accent1 83 4" xfId="7721" xr:uid="{E8FC33A5-F50C-426B-BA38-6ECAD86A20EC}"/>
    <cellStyle name="20% - Accent1 84" xfId="526" xr:uid="{8BB047DE-6C02-48FB-8EED-4D102933A631}"/>
    <cellStyle name="20% - Accent1 84 2" xfId="7728" xr:uid="{3BCA9E49-9B5B-488B-9DF1-893F51C5B59A}"/>
    <cellStyle name="20% - Accent1 85" xfId="532" xr:uid="{E3E4022A-1137-48BD-899C-760B5417EFC2}"/>
    <cellStyle name="20% - Accent1 85 2" xfId="7753" xr:uid="{BDDC88ED-1700-4225-85CA-A5DDF74F835C}"/>
    <cellStyle name="20% - Accent1 86" xfId="535" xr:uid="{6523121E-205A-4D95-A52A-4CC3D7DF5F52}"/>
    <cellStyle name="20% - Accent1 86 2" xfId="4239" xr:uid="{62486A01-4DDC-496F-93E8-433D9EE5B131}"/>
    <cellStyle name="20% - Accent1 87" xfId="538" xr:uid="{198B717A-C775-4664-A2BD-CA45923B526E}"/>
    <cellStyle name="20% - Accent1 87 2" xfId="4837" xr:uid="{51BE9566-9C91-4D78-B2D9-B28E69001E2F}"/>
    <cellStyle name="20% - Accent1 88" xfId="195" xr:uid="{2A70B72B-F7A2-4275-8841-5BDB3FFCE557}"/>
    <cellStyle name="20% - Accent1 88 2" xfId="3144" xr:uid="{0061FFF0-D212-4391-90C4-AA1E541C6032}"/>
    <cellStyle name="20% - Accent1 89" xfId="204" xr:uid="{A7B72A4B-3636-4668-A517-030BBFDD4E85}"/>
    <cellStyle name="20% - Accent1 89 2" xfId="3201" xr:uid="{433111CC-A9DB-4DE8-9022-030472AD0D6C}"/>
    <cellStyle name="20% - Accent1 9" xfId="543" xr:uid="{E5E9837F-03B4-4A2B-97BF-243813FDB2EC}"/>
    <cellStyle name="20% - Accent1 9 2" xfId="6820" xr:uid="{B288C3B9-4C14-4D27-984F-F510E78696AD}"/>
    <cellStyle name="20% - Accent1 9 2 2" xfId="7758" xr:uid="{0DB71923-32C4-4D02-AA80-ADD50B1B44F6}"/>
    <cellStyle name="20% - Accent1 9 2 3" xfId="7761" xr:uid="{722D9137-8AE9-4A15-8589-42D2A9578910}"/>
    <cellStyle name="20% - Accent1 9 2_MBK1200" xfId="4718" xr:uid="{D8E58E06-D22C-4C6E-B54C-520380C80717}"/>
    <cellStyle name="20% - Accent1 9 3" xfId="6522" xr:uid="{AE606695-6A56-4C21-B833-2F31DD31E41E}"/>
    <cellStyle name="20% - Accent1 9 4" xfId="5527" xr:uid="{C3DF7C3C-CDAD-4610-8EEA-531418CAFAE7}"/>
    <cellStyle name="20% - Accent1 9 5" xfId="6810" xr:uid="{BC953BCE-A15C-4270-86D1-D5ACCABBAF68}"/>
    <cellStyle name="20% - Accent1 9_MBK1200" xfId="7764" xr:uid="{B152B293-E997-4762-BE9E-B37341971D26}"/>
    <cellStyle name="20% - Accent1 90" xfId="533" xr:uid="{F6197D6D-F7F6-4AC6-BF82-79119EC83DE7}"/>
    <cellStyle name="20% - Accent1 91" xfId="536" xr:uid="{6CE1BF75-1696-4179-81A0-D5011573C309}"/>
    <cellStyle name="20% - Accent1 92" xfId="539" xr:uid="{F5B01DA9-106C-4CF1-9717-6AABF0BE34FC}"/>
    <cellStyle name="20% - Accent1 93" xfId="196" xr:uid="{6FB5CEE5-698A-4BB3-A0F1-E3012224B0E4}"/>
    <cellStyle name="20% - Accent1 94" xfId="205" xr:uid="{0718DBD8-56EB-4F7C-A852-B8F3271E2F14}"/>
    <cellStyle name="20% - Accent1 95" xfId="173" xr:uid="{CE23CEE5-2642-4921-A5FB-53F31CDECA02}"/>
    <cellStyle name="20% - Accent1 96" xfId="144" xr:uid="{00DAB8C1-F40D-4C17-B06C-23BD910675CD}"/>
    <cellStyle name="20% - Accent1 97" xfId="217" xr:uid="{1D983273-96F7-4EA0-BFCA-003549206E5F}"/>
    <cellStyle name="20% - Accent1 98" xfId="222" xr:uid="{96B633D0-8E7F-4A67-95B4-7C39F8CDE8BA}"/>
    <cellStyle name="20% - Accent1 99" xfId="546" xr:uid="{E2814B11-C1C0-40B3-892D-CEBCB0A8666D}"/>
    <cellStyle name="20% - Accent2" xfId="90" builtinId="34" customBuiltin="1"/>
    <cellStyle name="20% - Accent2 10" xfId="547" xr:uid="{4D333662-45E5-4E9E-956E-0E2E44F3B232}"/>
    <cellStyle name="20% - Accent2 10 2" xfId="6047" xr:uid="{F851CAD1-020D-43E0-9D54-CE6982765D00}"/>
    <cellStyle name="20% - Accent2 10 2 2" xfId="5029" xr:uid="{2B4A5EC2-0BEA-442F-B8B3-FF88A75F4EAC}"/>
    <cellStyle name="20% - Accent2 10 2 3" xfId="7779" xr:uid="{FB27E922-9925-45A0-9DFB-AD2397A1DEE3}"/>
    <cellStyle name="20% - Accent2 10 2_MBK1200" xfId="7794" xr:uid="{BB7C6B2A-E490-41A8-9B19-4A5208166266}"/>
    <cellStyle name="20% - Accent2 10 3" xfId="7799" xr:uid="{6A9A160C-09D6-4756-8DED-54085DEC2A58}"/>
    <cellStyle name="20% - Accent2 10 4" xfId="7804" xr:uid="{435EE05C-530F-4BB8-933E-40C673A2CCBE}"/>
    <cellStyle name="20% - Accent2 10 5" xfId="7770" xr:uid="{C5148BB6-FB2B-4B5A-A55C-916891A9AFEB}"/>
    <cellStyle name="20% - Accent2 10_MBK1200" xfId="7811" xr:uid="{637DC19F-263B-4A9A-916A-6A4075A8C09D}"/>
    <cellStyle name="20% - Accent2 100" xfId="551" xr:uid="{18077D11-1B9D-4625-B1A0-0DFF1D9E5E70}"/>
    <cellStyle name="20% - Accent2 101" xfId="555" xr:uid="{383C1D01-B52E-4503-A748-998D4D4679C5}"/>
    <cellStyle name="20% - Accent2 102" xfId="559" xr:uid="{6F7B672B-4C58-4D83-A4A6-4F8E57DEA5E3}"/>
    <cellStyle name="20% - Accent2 11" xfId="560" xr:uid="{EE92E6DA-248F-4FDE-A123-C540F5605151}"/>
    <cellStyle name="20% - Accent2 11 2" xfId="7825" xr:uid="{C97EF56D-9949-407C-B807-59AEAC04E250}"/>
    <cellStyle name="20% - Accent2 11 2 2" xfId="7835" xr:uid="{17C02B46-B82E-4B08-8CD6-84140B8C572E}"/>
    <cellStyle name="20% - Accent2 11 2 3" xfId="7838" xr:uid="{F836A0CF-AA89-4C04-88C0-2F70C11A13E0}"/>
    <cellStyle name="20% - Accent2 11 2_MBK1200" xfId="6490" xr:uid="{DB9540D0-AB88-4D1A-953D-70898E6E243D}"/>
    <cellStyle name="20% - Accent2 11 3" xfId="7844" xr:uid="{1149212A-AD09-41BC-896F-BD4C8C337019}"/>
    <cellStyle name="20% - Accent2 11 4" xfId="7847" xr:uid="{AC1531F6-E5FB-4503-8206-5D0BB1071005}"/>
    <cellStyle name="20% - Accent2 11 5" xfId="7814" xr:uid="{1DFD0BF1-7FA0-4F55-94E4-381EC4A9BB70}"/>
    <cellStyle name="20% - Accent2 11_MBK1200" xfId="3824" xr:uid="{5EDBBF51-0BEC-4B47-A463-C07D42A39889}"/>
    <cellStyle name="20% - Accent2 12" xfId="561" xr:uid="{DAE8FF4D-3C77-4F69-8686-B2BF37809A0A}"/>
    <cellStyle name="20% - Accent2 12 2" xfId="7859" xr:uid="{821824BA-FDF2-4478-AE71-9271BA984354}"/>
    <cellStyle name="20% - Accent2 12 2 2" xfId="7862" xr:uid="{D2726325-8EA3-45C8-BC5D-B10504BE5405}"/>
    <cellStyle name="20% - Accent2 12 2 3" xfId="5671" xr:uid="{FA28226A-D486-4E34-AA22-6F4B5DDC3F66}"/>
    <cellStyle name="20% - Accent2 12 2_MBK1200" xfId="7873" xr:uid="{3BBB0A13-B46C-4C6E-BEB7-F61D5748B411}"/>
    <cellStyle name="20% - Accent2 12 3" xfId="7882" xr:uid="{289D760B-69D7-4794-BD5C-638DDD1073DF}"/>
    <cellStyle name="20% - Accent2 12 4" xfId="4889" xr:uid="{4D0450B3-CD7F-4F9F-89A0-3188EB461914}"/>
    <cellStyle name="20% - Accent2 12 5" xfId="7850" xr:uid="{E4D08084-C3EA-4D3C-A79A-0A6DBD0378E4}"/>
    <cellStyle name="20% - Accent2 12_MBK1200" xfId="7887" xr:uid="{C13AAFD6-0FB3-4F2A-AFF1-0EBBEFBD28E6}"/>
    <cellStyle name="20% - Accent2 13" xfId="562" xr:uid="{D19AB377-F3A6-4598-A99B-48D462C90F06}"/>
    <cellStyle name="20% - Accent2 13 2" xfId="7897" xr:uid="{A141380C-A6D3-4338-8FB9-B7037C7C4CC8}"/>
    <cellStyle name="20% - Accent2 13 2 2" xfId="7902" xr:uid="{7F4D8CB9-6019-4EE6-B2C9-8CCD161FABE3}"/>
    <cellStyle name="20% - Accent2 13 2 3" xfId="7911" xr:uid="{A251C5A2-AD8C-4969-8061-6266BBF6A535}"/>
    <cellStyle name="20% - Accent2 13 3" xfId="7916" xr:uid="{63B8F6C8-D13A-4FED-A7DE-AC81F4ABFBA1}"/>
    <cellStyle name="20% - Accent2 13 4" xfId="7919" xr:uid="{49FFF736-850E-4AD8-B4E1-C6971E67FB66}"/>
    <cellStyle name="20% - Accent2 13 5" xfId="7891" xr:uid="{DE4ACC3C-3F90-45C6-9985-29A62850F74C}"/>
    <cellStyle name="20% - Accent2 14" xfId="563" xr:uid="{94B2E368-9AAD-43D8-A98F-30BD35117642}"/>
    <cellStyle name="20% - Accent2 14 2" xfId="7926" xr:uid="{454A4955-A686-47D7-B17C-A56DFCFD45C8}"/>
    <cellStyle name="20% - Accent2 14 2 2" xfId="7928" xr:uid="{55BECA41-BD50-4E4F-AB8D-1C1D21137357}"/>
    <cellStyle name="20% - Accent2 14 2 3" xfId="7934" xr:uid="{A6F64700-A762-4A7F-98FA-4E9B381A2111}"/>
    <cellStyle name="20% - Accent2 14 3" xfId="7940" xr:uid="{A8FB7081-961F-426F-BA6A-B93328FD9479}"/>
    <cellStyle name="20% - Accent2 14 4" xfId="7941" xr:uid="{5FE66145-5AA8-4626-8895-26AF6E62796B}"/>
    <cellStyle name="20% - Accent2 14 5" xfId="7921" xr:uid="{F153A32B-9BB2-4CFC-89C6-AADF5D977AD0}"/>
    <cellStyle name="20% - Accent2 15" xfId="565" xr:uid="{17166DB8-263B-4062-B6B4-044BBDE7AD2B}"/>
    <cellStyle name="20% - Accent2 15 2" xfId="7948" xr:uid="{30AC4FEA-A183-4D6F-BF46-B8292D7FEA31}"/>
    <cellStyle name="20% - Accent2 15 2 2" xfId="7953" xr:uid="{78E85D49-F85B-41E1-B30F-4D8C31030B13}"/>
    <cellStyle name="20% - Accent2 15 2 3" xfId="7086" xr:uid="{6FC5D8B5-232F-44FA-A87C-E3BB2F08EDC9}"/>
    <cellStyle name="20% - Accent2 15 3" xfId="5800" xr:uid="{019DD3B8-9A58-40DB-8B6D-96A56C1A190D}"/>
    <cellStyle name="20% - Accent2 15 4" xfId="7956" xr:uid="{8F4FEFD8-33C1-4A43-BBF7-3F3FC7D74200}"/>
    <cellStyle name="20% - Accent2 15 5" xfId="7427" xr:uid="{E6280DAC-2209-4CD0-8715-2DBEE5B582DC}"/>
    <cellStyle name="20% - Accent2 15 6" xfId="7942" xr:uid="{A591B4E9-7C79-491D-89DE-F7D93F9BF7E8}"/>
    <cellStyle name="20% - Accent2 16" xfId="120" xr:uid="{BEAE0C55-8E94-447C-9C97-C4BA010BE8BA}"/>
    <cellStyle name="20% - Accent2 16 2" xfId="3562" xr:uid="{BC98C6E9-C452-475F-AEA8-992B3F8B87CA}"/>
    <cellStyle name="20% - Accent2 16 2 2" xfId="3052" xr:uid="{CC245296-7894-48C9-B281-FF0689AC4451}"/>
    <cellStyle name="20% - Accent2 16 2 3" xfId="3175" xr:uid="{E795970E-22E9-44F4-83B0-019359BB923B}"/>
    <cellStyle name="20% - Accent2 16 3" xfId="3590" xr:uid="{2AA7BFF1-0054-4A6D-A37F-E8D99BC33C7C}"/>
    <cellStyle name="20% - Accent2 16 4" xfId="7960" xr:uid="{5E41A148-3E1A-4BB1-9FF1-38B15BD88EA7}"/>
    <cellStyle name="20% - Accent2 16 5" xfId="2821" xr:uid="{D363D1B3-D202-4002-9893-317981FABD40}"/>
    <cellStyle name="20% - Accent2 17" xfId="569" xr:uid="{4425F107-9844-4522-94FD-77275D570ABF}"/>
    <cellStyle name="20% - Accent2 17 2" xfId="6309" xr:uid="{B8F6067E-B327-4C58-99B1-5179EB7E4717}"/>
    <cellStyle name="20% - Accent2 17 2 2" xfId="6328" xr:uid="{E380C358-9758-4DD7-8290-9F74D1B72DDC}"/>
    <cellStyle name="20% - Accent2 17 2 3" xfId="4992" xr:uid="{53EDD647-0C54-43C2-BE73-25586A4F3CDC}"/>
    <cellStyle name="20% - Accent2 17 3" xfId="4038" xr:uid="{77E64FCC-1A91-4EBC-9535-B25C5A7AFF6A}"/>
    <cellStyle name="20% - Accent2 17 4" xfId="6345" xr:uid="{3480F740-C922-4E2E-9565-C1C0E2CB8D0B}"/>
    <cellStyle name="20% - Accent2 17 5" xfId="3853" xr:uid="{BB182FEE-AD26-4697-912A-F0067474BB9C}"/>
    <cellStyle name="20% - Accent2 18" xfId="571" xr:uid="{BB614A8E-C4EB-41A8-984E-F9747E3862A0}"/>
    <cellStyle name="20% - Accent2 18 2" xfId="3373" xr:uid="{95922328-58E8-4AA7-B680-93D4E886A6FB}"/>
    <cellStyle name="20% - Accent2 18 2 2" xfId="6833" xr:uid="{73BF2F36-6C61-444C-A32F-1297509A05A3}"/>
    <cellStyle name="20% - Accent2 18 2 3" xfId="4931" xr:uid="{AE5786EF-3CA6-40FD-9853-15C5333A590C}"/>
    <cellStyle name="20% - Accent2 18 3" xfId="3415" xr:uid="{EF19A114-7720-448B-BF57-4A511F1A8C6E}"/>
    <cellStyle name="20% - Accent2 18 4" xfId="7982" xr:uid="{A997A9DB-6873-4C8B-836A-1F55A19C1947}"/>
    <cellStyle name="20% - Accent2 18 5" xfId="4299" xr:uid="{FA86C1E4-4CB9-4085-9272-C0E49844E81C}"/>
    <cellStyle name="20% - Accent2 19" xfId="573" xr:uid="{B937DA1D-4EF2-4B30-B9B2-5AE4787D2FF1}"/>
    <cellStyle name="20% - Accent2 19 2" xfId="7988" xr:uid="{66352E68-8A04-457A-8D1C-CD9DA360C06D}"/>
    <cellStyle name="20% - Accent2 19 2 2" xfId="7594" xr:uid="{E0542F80-9F7E-4378-A2B5-A4C136FA8F85}"/>
    <cellStyle name="20% - Accent2 19 2 3" xfId="7992" xr:uid="{1C6CA2DA-3E34-4E8D-9BC5-06DADC73EB77}"/>
    <cellStyle name="20% - Accent2 19 3" xfId="7994" xr:uid="{6E8A4E07-239C-4C4E-8D6F-6827F70B784B}"/>
    <cellStyle name="20% - Accent2 19 4" xfId="7996" xr:uid="{1EA3D716-6D51-480E-A407-55BF28FC3608}"/>
    <cellStyle name="20% - Accent2 19 5" xfId="7986" xr:uid="{19F0FDE4-D72B-4F2E-902C-10235DC5B0E0}"/>
    <cellStyle name="20% - Accent2 2" xfId="575" xr:uid="{29B25BE9-6799-4E26-9B25-D076778611BC}"/>
    <cellStyle name="20% - Accent2 2 10" xfId="7999" xr:uid="{7E9B3010-E126-4928-99D8-62C65717EBEE}"/>
    <cellStyle name="20% - Accent2 2 10 2" xfId="8018" xr:uid="{D29FD095-4241-407D-9C2F-945BD8F99433}"/>
    <cellStyle name="20% - Accent2 2 10 3" xfId="8022" xr:uid="{BE04CC41-FBD0-4A7F-8335-7D653E91C6BD}"/>
    <cellStyle name="20% - Accent2 2 11" xfId="8024" xr:uid="{09812E4F-8216-4C7A-8EA3-884D13C0FD7C}"/>
    <cellStyle name="20% - Accent2 2 12" xfId="6656" xr:uid="{0D4B0B0A-582A-416E-805E-675024CBC4CD}"/>
    <cellStyle name="20% - Accent2 2 13" xfId="6178" xr:uid="{7E9BE349-9392-4F0D-851A-8A81EE628924}"/>
    <cellStyle name="20% - Accent2 2 14" xfId="51660" xr:uid="{F4B28199-1F67-44E1-92F2-2723EC127CC4}"/>
    <cellStyle name="20% - Accent2 2 2" xfId="585" xr:uid="{49EC9B0C-08D8-46C1-88D6-76CC921ED350}"/>
    <cellStyle name="20% - Accent2 2 2 2" xfId="586" xr:uid="{9C49D21A-DA4E-407D-9A7C-167B8D1AEF3C}"/>
    <cellStyle name="20% - Accent2 2 2 2 2" xfId="8033" xr:uid="{DAA48330-0292-4359-A3B6-4F435944C996}"/>
    <cellStyle name="20% - Accent2 2 2 2 2 2" xfId="8036" xr:uid="{6B18F6C7-49B8-43E0-85F6-C95162C0A6F4}"/>
    <cellStyle name="20% - Accent2 2 2 2 3" xfId="8029" xr:uid="{7B93AA6D-248A-4D68-9C3B-9CE08602CA33}"/>
    <cellStyle name="20% - Accent2 2 2 3" xfId="8038" xr:uid="{EAD0D51D-81C7-4E3E-ADD9-FBA69E4F0A29}"/>
    <cellStyle name="20% - Accent2 2 2 4" xfId="8042" xr:uid="{6804440B-98A6-42E2-855D-EB9E98FFC630}"/>
    <cellStyle name="20% - Accent2 2 2 5" xfId="6715" xr:uid="{F514A367-5F1C-4D20-AC9E-847A58B43A4A}"/>
    <cellStyle name="20% - Accent2 2 2 6" xfId="51661" xr:uid="{F52A35CC-CDEE-48F7-BD09-66D439B230FB}"/>
    <cellStyle name="20% - Accent2 2 2_Annexure" xfId="8050" xr:uid="{04F902CC-4126-457D-9615-75982858E29D}"/>
    <cellStyle name="20% - Accent2 2 3" xfId="596" xr:uid="{29351B5E-CE2A-4F74-8F41-B716DE528BBC}"/>
    <cellStyle name="20% - Accent2 2 3 2" xfId="8071" xr:uid="{15EBC17C-A8CE-4D97-B850-9181B234997F}"/>
    <cellStyle name="20% - Accent2 2 3 3" xfId="6481" xr:uid="{563C7A42-DDC2-4037-A18B-E41ED1643C42}"/>
    <cellStyle name="20% - Accent2 2 3 4" xfId="8077" xr:uid="{63D3AD44-E53F-42A4-9FC0-EBFED7D32844}"/>
    <cellStyle name="20% - Accent2 2 3 5" xfId="8055" xr:uid="{BB0D801D-51C5-40C7-82DF-C5E6A0784C96}"/>
    <cellStyle name="20% - Accent2 2 4" xfId="605" xr:uid="{2A7DA379-A165-4C2F-92E2-0F574BDA7857}"/>
    <cellStyle name="20% - Accent2 2 4 2" xfId="8081" xr:uid="{F9985713-1043-46C4-9BA9-FD1CE5AAEE77}"/>
    <cellStyle name="20% - Accent2 2 4 3" xfId="8083" xr:uid="{25F59282-A3A2-476B-9446-F686668211DD}"/>
    <cellStyle name="20% - Accent2 2 4 4" xfId="6755" xr:uid="{6FB82E7F-BDB1-4FA7-A443-89B5CF561635}"/>
    <cellStyle name="20% - Accent2 2 5" xfId="610" xr:uid="{782F4A8F-6640-4A6D-95F2-43CD3383B1D0}"/>
    <cellStyle name="20% - Accent2 2 5 2" xfId="8086" xr:uid="{BE01A101-1145-45D4-B266-7712879CA69B}"/>
    <cellStyle name="20% - Accent2 2 5 3" xfId="8087" xr:uid="{D551A994-F28B-416D-AF9F-50868601A723}"/>
    <cellStyle name="20% - Accent2 2 5 4" xfId="6767" xr:uid="{B3AF4D25-F88C-4A45-8A09-1876AD292DC8}"/>
    <cellStyle name="20% - Accent2 2 6" xfId="615" xr:uid="{4E2C44EB-B30C-45CB-B7F4-A22CDAC5730F}"/>
    <cellStyle name="20% - Accent2 2 6 2" xfId="7823" xr:uid="{C621E93A-7D63-45A6-86A8-323A0B0CFC10}"/>
    <cellStyle name="20% - Accent2 2 7" xfId="7843" xr:uid="{424F237A-408D-4F9A-81B1-BCFDD69C0A25}"/>
    <cellStyle name="20% - Accent2 2 8" xfId="7846" xr:uid="{3C9F6E8A-AB75-4E69-BC28-903F03D23BFD}"/>
    <cellStyle name="20% - Accent2 2 8 2" xfId="8092" xr:uid="{B98AA069-812C-4DE5-8CB0-AE00CAC9846F}"/>
    <cellStyle name="20% - Accent2 2 9" xfId="8093" xr:uid="{B7AF1A24-430E-471C-9851-6929E4DB0C95}"/>
    <cellStyle name="20% - Accent2 2_April 2009 Report" xfId="7034" xr:uid="{E9B9871B-6536-49DF-A412-0A1D381AF608}"/>
    <cellStyle name="20% - Accent2 20" xfId="566" xr:uid="{B04C186F-523B-462D-9E03-8CBEC93FDA5D}"/>
    <cellStyle name="20% - Accent2 20 2" xfId="7949" xr:uid="{9E94C73E-0F1C-43E9-AE20-E69B96C693B0}"/>
    <cellStyle name="20% - Accent2 20 2 2" xfId="7954" xr:uid="{00BDE6B2-95B1-4EF3-B1BF-F302D59DFEC4}"/>
    <cellStyle name="20% - Accent2 20 2 3" xfId="7087" xr:uid="{FA7EEA3E-A8AA-4622-A8C9-3CA915852C5A}"/>
    <cellStyle name="20% - Accent2 20 3" xfId="5801" xr:uid="{57657636-1778-492A-9F2B-E71AB0152FB3}"/>
    <cellStyle name="20% - Accent2 20 4" xfId="7957" xr:uid="{C9055343-F50C-4CA0-B289-D8D53FDB05E5}"/>
    <cellStyle name="20% - Accent2 20 5" xfId="7943" xr:uid="{CF1DD9A4-C738-46CD-AC33-B52FE7B81912}"/>
    <cellStyle name="20% - Accent2 21" xfId="119" xr:uid="{7182B2AB-8287-4BD2-8EED-3AF1DB45B3BF}"/>
    <cellStyle name="20% - Accent2 21 2" xfId="3563" xr:uid="{8A0FF261-F162-45C6-BD0F-671AC8F76024}"/>
    <cellStyle name="20% - Accent2 21 2 2" xfId="3053" xr:uid="{C11E1209-B3EA-41E1-BDD3-0C0F5B816266}"/>
    <cellStyle name="20% - Accent2 21 2 3" xfId="3176" xr:uid="{0896E96F-256A-4BD4-9257-FFA98BBEAEF9}"/>
    <cellStyle name="20% - Accent2 21 3" xfId="3591" xr:uid="{1BD79CAC-79A7-4A6E-96DD-4B709C99F801}"/>
    <cellStyle name="20% - Accent2 21 4" xfId="7961" xr:uid="{535E7EBB-D6A3-40DA-B3E7-1FF893552467}"/>
    <cellStyle name="20% - Accent2 21 5" xfId="2822" xr:uid="{2F4175E2-4EC7-452B-BF6B-0C4CA2F74B0B}"/>
    <cellStyle name="20% - Accent2 22" xfId="570" xr:uid="{0C4F467A-8BCD-4670-9EB6-086F07B64044}"/>
    <cellStyle name="20% - Accent2 22 2" xfId="6310" xr:uid="{90556ACB-9955-4C73-9A96-4E99D46C1FC1}"/>
    <cellStyle name="20% - Accent2 22 2 2" xfId="6329" xr:uid="{3E4DAE37-2C49-4C24-9E78-DC127DE96381}"/>
    <cellStyle name="20% - Accent2 22 2 3" xfId="4993" xr:uid="{8DBE542A-EE8E-4E99-852A-E40DB20D3C5E}"/>
    <cellStyle name="20% - Accent2 22 3" xfId="4039" xr:uid="{026B196B-9A93-4BB7-B838-9EAD0519C27D}"/>
    <cellStyle name="20% - Accent2 22 4" xfId="6346" xr:uid="{41DDC4D6-FA87-473D-8666-E8480E437024}"/>
    <cellStyle name="20% - Accent2 22 5" xfId="3854" xr:uid="{22395BB4-9653-4761-9770-9AF412FC31B9}"/>
    <cellStyle name="20% - Accent2 23" xfId="572" xr:uid="{26370805-307F-40B7-96CF-2BE29BD95A24}"/>
    <cellStyle name="20% - Accent2 23 2" xfId="3374" xr:uid="{CE343DA5-3FBD-46EA-81C3-B08060B0DD6A}"/>
    <cellStyle name="20% - Accent2 23 2 2" xfId="6834" xr:uid="{C1CA1A05-64C2-4800-9F2B-D92640596CAA}"/>
    <cellStyle name="20% - Accent2 23 2 3" xfId="4932" xr:uid="{37060720-27F7-40B7-998A-5FF036B8F44C}"/>
    <cellStyle name="20% - Accent2 23 3" xfId="3416" xr:uid="{D508D7FF-8E40-4A9D-898B-966935941368}"/>
    <cellStyle name="20% - Accent2 23 4" xfId="7983" xr:uid="{366D7F3D-9BAE-4632-AE09-134E3106791F}"/>
    <cellStyle name="20% - Accent2 23 5" xfId="4300" xr:uid="{84B131E7-8880-47E7-B8B3-F71CB82101DA}"/>
    <cellStyle name="20% - Accent2 24" xfId="574" xr:uid="{5B677162-A111-4FE1-8963-F74A680FB6B7}"/>
    <cellStyle name="20% - Accent2 24 2" xfId="7989" xr:uid="{DB4433A1-22DC-4EB2-A707-EA56CE923693}"/>
    <cellStyle name="20% - Accent2 24 2 2" xfId="7595" xr:uid="{C353CECC-9C03-492E-B4C9-742F453AAD80}"/>
    <cellStyle name="20% - Accent2 24 2 3" xfId="7993" xr:uid="{F06D6508-3409-42EA-80FD-8E27F61C7BFD}"/>
    <cellStyle name="20% - Accent2 24 3" xfId="7995" xr:uid="{F95E4960-4483-4E27-8FD9-E9E95CEB05FC}"/>
    <cellStyle name="20% - Accent2 24 4" xfId="7997" xr:uid="{F94DC5B6-83A2-4841-8FF9-0BB11CBCDE21}"/>
    <cellStyle name="20% - Accent2 24 5" xfId="7987" xr:uid="{A835134A-008F-4251-9AF7-B0AD7090158E}"/>
    <cellStyle name="20% - Accent2 25" xfId="616" xr:uid="{9F0D2B62-814E-4ADC-9864-FCAC1C0583B1}"/>
    <cellStyle name="20% - Accent2 25 2" xfId="8099" xr:uid="{507C48A2-91D2-43D0-B74B-10F45CE20055}"/>
    <cellStyle name="20% - Accent2 25 2 2" xfId="8103" xr:uid="{C571B14A-37A5-45B5-A2A0-409C7EF999AB}"/>
    <cellStyle name="20% - Accent2 25 2 3" xfId="8110" xr:uid="{08177CFC-7178-47F0-8040-F4C65733D11D}"/>
    <cellStyle name="20% - Accent2 25 3" xfId="5479" xr:uid="{6117484B-245A-4DA3-B508-99894E6F01FE}"/>
    <cellStyle name="20% - Accent2 25 4" xfId="7741" xr:uid="{88A0FD81-3A62-47A7-AEBC-DBA05412D470}"/>
    <cellStyle name="20% - Accent2 25 5" xfId="8096" xr:uid="{A3A72B22-E0DB-485C-B24F-00ED8DB6883D}"/>
    <cellStyle name="20% - Accent2 26" xfId="618" xr:uid="{29114DB6-C15C-4178-8320-06CAA40C7EA9}"/>
    <cellStyle name="20% - Accent2 26 2" xfId="5910" xr:uid="{CD625A1E-6262-4D2A-BDE9-30BE966BA113}"/>
    <cellStyle name="20% - Accent2 26 2 2" xfId="4394" xr:uid="{774C5973-AB67-4A9C-B2DA-45A2C13CFE04}"/>
    <cellStyle name="20% - Accent2 26 2 3" xfId="5917" xr:uid="{DB915C8F-A670-4078-82CC-F76AC80ECAC5}"/>
    <cellStyle name="20% - Accent2 26 3" xfId="5923" xr:uid="{E58D8699-2F0E-4DE6-AFE1-8C3258A77E5A}"/>
    <cellStyle name="20% - Accent2 26 4" xfId="5927" xr:uid="{66783947-1312-46D4-9BFC-1E73455DFDB2}"/>
    <cellStyle name="20% - Accent2 26 5" xfId="5455" xr:uid="{06282710-A5AE-47A6-9387-7307975B34A2}"/>
    <cellStyle name="20% - Accent2 27" xfId="620" xr:uid="{3656D82F-08E3-4227-B683-AF4D58EB334D}"/>
    <cellStyle name="20% - Accent2 27 2" xfId="3801" xr:uid="{8529C745-F132-480C-9B32-7413AC98CD88}"/>
    <cellStyle name="20% - Accent2 27 2 2" xfId="3356" xr:uid="{EAEC21B7-B9A1-4FA6-8CF8-6D1AE752AA0F}"/>
    <cellStyle name="20% - Accent2 27 2 3" xfId="7661" xr:uid="{6D16A203-17C7-4B73-B350-5B3C4B324D15}"/>
    <cellStyle name="20% - Accent2 27 3" xfId="8125" xr:uid="{150E9C99-D881-42EC-B2D8-3397B7EAF8BF}"/>
    <cellStyle name="20% - Accent2 27 4" xfId="6601" xr:uid="{6C45F68A-36EE-4EF3-A7C1-8F819EEAC15A}"/>
    <cellStyle name="20% - Accent2 27 5" xfId="5202" xr:uid="{974EDEF8-CA74-4E58-8951-60AD0FC4FB32}"/>
    <cellStyle name="20% - Accent2 28" xfId="622" xr:uid="{6EAE27BF-F343-487C-966D-5A7154708F80}"/>
    <cellStyle name="20% - Accent2 28 2" xfId="8115" xr:uid="{FA599BE2-E0D2-4E04-ABFD-80524922335F}"/>
    <cellStyle name="20% - Accent2 28 2 2" xfId="3599" xr:uid="{9AF6E575-45E6-435A-AD2B-A8C03FE7FF68}"/>
    <cellStyle name="20% - Accent2 28 2 3" xfId="7973" xr:uid="{ADFF11EE-D551-46F8-A794-BE1AD8799ED4}"/>
    <cellStyle name="20% - Accent2 28 3" xfId="8132" xr:uid="{912777C6-DD58-4ED6-A32A-A349C7B11EFC}"/>
    <cellStyle name="20% - Accent2 28 4" xfId="8141" xr:uid="{024E3F83-2304-4700-80BC-E4C04084105F}"/>
    <cellStyle name="20% - Accent2 28 5" xfId="5209" xr:uid="{1B7BED94-50D8-4EE1-9352-BFCB29C42DFF}"/>
    <cellStyle name="20% - Accent2 29" xfId="151" xr:uid="{B2601078-BD73-404F-B9FB-D3167E97B4D8}"/>
    <cellStyle name="20% - Accent2 29 2" xfId="5491" xr:uid="{6BAB442F-3C81-47C8-B309-7AD9FD75B9A8}"/>
    <cellStyle name="20% - Accent2 29 2 2" xfId="8150" xr:uid="{4C2FFF40-B32E-401C-B161-8439C4EFDC2D}"/>
    <cellStyle name="20% - Accent2 29 2 3" xfId="8156" xr:uid="{DBA1EFCC-34FA-46FA-8B38-DAFF3CBE6415}"/>
    <cellStyle name="20% - Accent2 29 3" xfId="5501" xr:uid="{FF3EFEF2-2979-48E5-952F-130DCCFDEDE1}"/>
    <cellStyle name="20% - Accent2 29 4" xfId="8158" xr:uid="{7AE918A3-56ED-4D72-A1FA-C0E1F5440494}"/>
    <cellStyle name="20% - Accent2 29 5" xfId="8143" xr:uid="{9FF1CC71-7686-4905-8E2B-161B595217AA}"/>
    <cellStyle name="20% - Accent2 3" xfId="624" xr:uid="{5907714C-AD50-42B4-ACCA-7C2C4179EE99}"/>
    <cellStyle name="20% - Accent2 3 2" xfId="629" xr:uid="{E9A1F0F0-1229-4E43-9CEA-BDDEB4B7B278}"/>
    <cellStyle name="20% - Accent2 3 2 2" xfId="631" xr:uid="{E5EEC41C-1BB6-49FA-8D7B-921D1E59C7A4}"/>
    <cellStyle name="20% - Accent2 3 2 2 2" xfId="6387" xr:uid="{91064F91-BC3E-4A45-A733-BF86D49DE516}"/>
    <cellStyle name="20% - Accent2 3 2 3" xfId="7908" xr:uid="{0BC6602D-BA44-4962-B86C-EBC8D914FF13}"/>
    <cellStyle name="20% - Accent2 3 2 4" xfId="51909" xr:uid="{33C9C437-21B8-4CD5-BA8C-8D0BBE6FF9C0}"/>
    <cellStyle name="20% - Accent2 3 3" xfId="635" xr:uid="{1010CC04-C223-40EE-9E95-E70677DD0806}"/>
    <cellStyle name="20% - Accent2 3 3 2" xfId="8170" xr:uid="{688E610E-1900-475F-BCDB-C8D6C2EC3B30}"/>
    <cellStyle name="20% - Accent2 3 4" xfId="8178" xr:uid="{3CF219F6-A245-4616-9280-0E7026CD5731}"/>
    <cellStyle name="20% - Accent2 3 5" xfId="8187" xr:uid="{50512782-44DA-4A60-9538-C8F5FF56A0D2}"/>
    <cellStyle name="20% - Accent2 3 6" xfId="7858" xr:uid="{FF95EFA6-BF4B-4DF9-A209-50E37C15E6FA}"/>
    <cellStyle name="20% - Accent2 3 7" xfId="51662" xr:uid="{1088B9CE-E387-4E36-BE05-CB34F61E511F}"/>
    <cellStyle name="20% - Accent2 3_Annexure" xfId="8191" xr:uid="{712DA86A-DDE1-4BF0-9B88-09070702EB46}"/>
    <cellStyle name="20% - Accent2 30" xfId="617" xr:uid="{04502271-F454-4016-B438-7102BCF9DFF1}"/>
    <cellStyle name="20% - Accent2 30 2" xfId="8100" xr:uid="{66E13135-62EC-4CB8-9CA2-14CD94BF526A}"/>
    <cellStyle name="20% - Accent2 30 2 2" xfId="8104" xr:uid="{C07FF95B-309D-4E67-9A49-960C08A118A4}"/>
    <cellStyle name="20% - Accent2 30 2 3" xfId="8111" xr:uid="{3B196419-8AF4-45ED-9B5A-B19EFD8B3FA8}"/>
    <cellStyle name="20% - Accent2 30 3" xfId="5480" xr:uid="{CDFA6BB7-828B-463E-B70F-41015FB78398}"/>
    <cellStyle name="20% - Accent2 30 4" xfId="7742" xr:uid="{182209E4-E0ED-4C08-B89F-C169FBD06DC3}"/>
    <cellStyle name="20% - Accent2 30 5" xfId="8097" xr:uid="{AC0EC017-96F1-4B4F-AB7A-6CEC62FC583F}"/>
    <cellStyle name="20% - Accent2 31" xfId="619" xr:uid="{F8EC4A3D-73C7-4471-BF54-B54E51265583}"/>
    <cellStyle name="20% - Accent2 31 2" xfId="5911" xr:uid="{96006F45-115A-420E-8FBD-BACD445EB4D9}"/>
    <cellStyle name="20% - Accent2 31 2 2" xfId="4395" xr:uid="{181BAF86-5A96-41A3-874C-27023C69504E}"/>
    <cellStyle name="20% - Accent2 31 2 3" xfId="5918" xr:uid="{E21041EA-5423-4147-BBE0-9C2FDB03DBF4}"/>
    <cellStyle name="20% - Accent2 31 3" xfId="5924" xr:uid="{C69F5F12-3B5C-4EE6-9031-14942331D66C}"/>
    <cellStyle name="20% - Accent2 31 4" xfId="5928" xr:uid="{50CF1546-433A-417D-8470-EACDA9298AF6}"/>
    <cellStyle name="20% - Accent2 31 5" xfId="5456" xr:uid="{12A443AD-5A2D-46C7-AE8A-C2533F78E5E7}"/>
    <cellStyle name="20% - Accent2 32" xfId="621" xr:uid="{C5A975E9-62B5-4B17-BCEC-D61C5E29B08F}"/>
    <cellStyle name="20% - Accent2 32 2" xfId="3802" xr:uid="{1140B0D9-D595-4F1A-9567-EE9E90589A09}"/>
    <cellStyle name="20% - Accent2 32 2 2" xfId="3357" xr:uid="{F8000568-7E91-4BFB-A1B2-6E8D0FC9CC8A}"/>
    <cellStyle name="20% - Accent2 32 2 3" xfId="7662" xr:uid="{91ED83DB-C322-482C-B9F5-140FD5BDE529}"/>
    <cellStyle name="20% - Accent2 32 3" xfId="8126" xr:uid="{F4F3D75C-B951-4CD7-AC4A-F00686C1C586}"/>
    <cellStyle name="20% - Accent2 32 4" xfId="6602" xr:uid="{B23A063A-8AB1-470C-84DD-F3244AB364C9}"/>
    <cellStyle name="20% - Accent2 32 5" xfId="5203" xr:uid="{BD5639D9-1329-4B99-8E61-26E51CCB8B8E}"/>
    <cellStyle name="20% - Accent2 33" xfId="623" xr:uid="{50FDF654-9736-4C5B-8C58-53319A79E2D8}"/>
    <cellStyle name="20% - Accent2 33 2" xfId="8116" xr:uid="{8AD4C368-64EA-4898-BB43-C74DB3155CE1}"/>
    <cellStyle name="20% - Accent2 33 2 2" xfId="3600" xr:uid="{FF91ECD0-85F4-4AFB-8633-9706F30B05C1}"/>
    <cellStyle name="20% - Accent2 33 2 3" xfId="7974" xr:uid="{38DD2751-0941-421A-B0F9-B7C86E1380AC}"/>
    <cellStyle name="20% - Accent2 33 3" xfId="8133" xr:uid="{BE484044-5610-4B3B-9317-A3120C6361BE}"/>
    <cellStyle name="20% - Accent2 33 4" xfId="8142" xr:uid="{E7E97E5B-23C3-4748-B6DD-F02B895AF95B}"/>
    <cellStyle name="20% - Accent2 33 5" xfId="5210" xr:uid="{76B02F8A-46C5-4FA1-9063-59EFDDF02C86}"/>
    <cellStyle name="20% - Accent2 34" xfId="152" xr:uid="{505AFB8B-0D3B-4FD6-82B1-0B77F5DD59E0}"/>
    <cellStyle name="20% - Accent2 34 2" xfId="5492" xr:uid="{2A3D9FF2-1C2A-4041-BD62-8523D5BECC1E}"/>
    <cellStyle name="20% - Accent2 34 2 2" xfId="8151" xr:uid="{D876D97B-0747-478E-83BA-33CF343E6486}"/>
    <cellStyle name="20% - Accent2 34 2 3" xfId="8157" xr:uid="{E496DCCF-15C4-4AA8-81B5-9BFDAC6CE5B6}"/>
    <cellStyle name="20% - Accent2 34 3" xfId="5502" xr:uid="{31562D2F-9B7C-4C08-A038-5C695D917366}"/>
    <cellStyle name="20% - Accent2 34 4" xfId="8159" xr:uid="{52F263A3-48FA-4581-BF7D-013D5B37FAA0}"/>
    <cellStyle name="20% - Accent2 34 5" xfId="8144" xr:uid="{FEAD5EA0-175B-4491-A45B-04F4721D54C4}"/>
    <cellStyle name="20% - Accent2 35" xfId="234" xr:uid="{A61054ED-C3B6-4CDA-9ABE-8398E3611933}"/>
    <cellStyle name="20% - Accent2 35 2" xfId="3266" xr:uid="{760BA690-5954-4924-B8BB-F1F30B9B93F9}"/>
    <cellStyle name="20% - Accent2 35 2 2" xfId="3380" xr:uid="{59AFEE0F-21CA-4683-84BB-0ECFD5A8DBAB}"/>
    <cellStyle name="20% - Accent2 35 2 3" xfId="8200" xr:uid="{0FF6C49E-7656-4148-BC19-A02F0A75CC64}"/>
    <cellStyle name="20% - Accent2 35 3" xfId="3328" xr:uid="{3D5D4657-6DCC-4BC5-9EDE-FAF92D7A6D7D}"/>
    <cellStyle name="20% - Accent2 35 4" xfId="3391" xr:uid="{171DD583-8779-4980-86F3-2702FFDD0195}"/>
    <cellStyle name="20% - Accent2 35 5" xfId="8193" xr:uid="{EDB26D7B-54F6-4B46-A0F5-73FFDEE54253}"/>
    <cellStyle name="20% - Accent2 36" xfId="277" xr:uid="{FF24F9EA-87B1-410F-8F04-6B4C42C26C51}"/>
    <cellStyle name="20% - Accent2 36 2" xfId="8217" xr:uid="{A4EAA755-9515-46E0-8033-F373A3E27D29}"/>
    <cellStyle name="20% - Accent2 36 2 2" xfId="8228" xr:uid="{54DD3E0A-8C5D-4B80-81BE-2EA765C11B59}"/>
    <cellStyle name="20% - Accent2 36 2 3" xfId="8239" xr:uid="{3C6D626D-8590-432F-8480-838CBC6F0841}"/>
    <cellStyle name="20% - Accent2 36 3" xfId="8248" xr:uid="{08BF5D42-3E53-4CF1-B2CE-D10A296FC8D9}"/>
    <cellStyle name="20% - Accent2 36 4" xfId="8251" xr:uid="{25260EDC-CB78-4162-925E-C66FE227D264}"/>
    <cellStyle name="20% - Accent2 36 5" xfId="8210" xr:uid="{D3D90BED-DA00-4266-8144-F18B9A8299A1}"/>
    <cellStyle name="20% - Accent2 37" xfId="292" xr:uid="{25A942EE-9A24-4CCB-9F78-33EE1C8F786A}"/>
    <cellStyle name="20% - Accent2 37 2" xfId="3696" xr:uid="{BEEFA46E-DD62-428D-8DD2-DFBBD9F91D42}"/>
    <cellStyle name="20% - Accent2 37 2 2" xfId="8268" xr:uid="{02C18210-6F51-4E3E-98B5-F8E8F21F0AD0}"/>
    <cellStyle name="20% - Accent2 37 2 3" xfId="8285" xr:uid="{321E425A-71E9-4788-8EF0-874D0951F048}"/>
    <cellStyle name="20% - Accent2 37 3" xfId="8291" xr:uid="{3130A5AC-2B41-4E80-9F26-947BD61C1D7D}"/>
    <cellStyle name="20% - Accent2 37 4" xfId="8299" xr:uid="{52836A6E-A7B0-450B-9565-19C553AF3BC5}"/>
    <cellStyle name="20% - Accent2 37 5" xfId="8258" xr:uid="{4BEFC859-9675-47E9-A7B2-C2C4F5D64902}"/>
    <cellStyle name="20% - Accent2 38" xfId="296" xr:uid="{8F626381-0728-4A2B-8E04-E36B4D1371AA}"/>
    <cellStyle name="20% - Accent2 38 2" xfId="8327" xr:uid="{8FA790AC-2E08-4E51-BCB5-30B589715AAA}"/>
    <cellStyle name="20% - Accent2 38 2 2" xfId="8348" xr:uid="{E122463C-41FA-472B-B73F-56A54B9EAB52}"/>
    <cellStyle name="20% - Accent2 38 2 3" xfId="8362" xr:uid="{D520BCE1-C7B6-4835-B73C-1BD608662C74}"/>
    <cellStyle name="20% - Accent2 38 3" xfId="8371" xr:uid="{E4A81D16-0389-49F4-9E30-DE13FA04B0E7}"/>
    <cellStyle name="20% - Accent2 38 4" xfId="4334" xr:uid="{151575AB-920C-4AAC-A6FD-31C54C63369A}"/>
    <cellStyle name="20% - Accent2 38 5" xfId="8311" xr:uid="{04A688A6-3935-4CAF-933A-BB2570F75673}"/>
    <cellStyle name="20% - Accent2 39" xfId="301" xr:uid="{46ABDEFC-F80E-4757-B5C4-B3817A666B89}"/>
    <cellStyle name="20% - Accent2 39 2" xfId="5078" xr:uid="{16478DFA-C75D-480D-8F16-41D1D7C11051}"/>
    <cellStyle name="20% - Accent2 39 2 2" xfId="8374" xr:uid="{65C9E536-EA20-4A81-B025-2F991960C186}"/>
    <cellStyle name="20% - Accent2 39 2 3" xfId="5880" xr:uid="{7532B465-F82A-4D5F-8B3F-04536D7807CA}"/>
    <cellStyle name="20% - Accent2 39 3" xfId="5099" xr:uid="{2C50C51C-A3A8-48EC-9219-3ADFC4ED3C8E}"/>
    <cellStyle name="20% - Accent2 39 4" xfId="8379" xr:uid="{3A053904-7A11-4B03-9F8A-8B3D541B80C1}"/>
    <cellStyle name="20% - Accent2 39 5" xfId="3734" xr:uid="{8631CA73-7196-4677-8E79-1E5F1F02BA08}"/>
    <cellStyle name="20% - Accent2 4" xfId="636" xr:uid="{27C1DDF1-083A-4F7B-AAD3-791E261CAE54}"/>
    <cellStyle name="20% - Accent2 4 10" xfId="51985" xr:uid="{CFE3C035-1C32-4082-805E-B0EFC04979AB}"/>
    <cellStyle name="20% - Accent2 4 2" xfId="640" xr:uid="{89111392-201F-4D59-BCDB-BA3DBEDA53BE}"/>
    <cellStyle name="20% - Accent2 4 2 2" xfId="8404" xr:uid="{2E75221C-6255-4592-AFE2-0EB6BAE3B7C7}"/>
    <cellStyle name="20% - Accent2 4 2 3" xfId="8412" xr:uid="{C9217610-8A0F-4FF1-8264-AF1D0F5344E9}"/>
    <cellStyle name="20% - Accent2 4 2 4" xfId="8391" xr:uid="{FC273627-A102-4E85-B9BA-347E8DE43A82}"/>
    <cellStyle name="20% - Accent2 4 2_Annexure" xfId="8417" xr:uid="{86A510F8-31EB-4E8F-841D-6514E16C22DD}"/>
    <cellStyle name="20% - Accent2 4 3" xfId="8428" xr:uid="{A11E9C02-CAA1-4F1B-88C1-52775E4A3FFF}"/>
    <cellStyle name="20% - Accent2 4 4" xfId="8436" xr:uid="{C6920C08-5A0A-401B-8433-B3B08A2CA3EF}"/>
    <cellStyle name="20% - Accent2 4 5" xfId="8444" xr:uid="{E2119969-7F8B-49A8-96ED-7135CDB22124}"/>
    <cellStyle name="20% - Accent2 4 6" xfId="7896" xr:uid="{B79615A9-5D38-4D19-AD85-5655741F8A7F}"/>
    <cellStyle name="20% - Accent2 4 7" xfId="5781" xr:uid="{18C5FE51-DDFE-4B46-8F01-C0B25CEB6606}"/>
    <cellStyle name="20% - Accent2 4 8" xfId="51663" xr:uid="{A2F05B57-5837-461B-B166-5EFC1DBDE721}"/>
    <cellStyle name="20% - Accent2 4 9" xfId="51773" xr:uid="{F72AF4C0-48E0-4D8B-9393-FF491B2C6974}"/>
    <cellStyle name="20% - Accent2 4_Annexure" xfId="5493" xr:uid="{365E3E7D-A1BD-4B73-AD9E-17A241422099}"/>
    <cellStyle name="20% - Accent2 40" xfId="235" xr:uid="{D959F909-2C48-44A2-B6DE-F87EE7B24FC6}"/>
    <cellStyle name="20% - Accent2 40 2" xfId="3267" xr:uid="{6208773F-1291-4133-9186-6735F6C7AFB2}"/>
    <cellStyle name="20% - Accent2 40 2 2" xfId="3381" xr:uid="{734ED22E-0BB0-4B9B-9615-229B49B1CDE0}"/>
    <cellStyle name="20% - Accent2 40 2 3" xfId="8201" xr:uid="{207642A8-5C55-4CA1-98EA-3C0ED0E257B7}"/>
    <cellStyle name="20% - Accent2 40 3" xfId="3329" xr:uid="{357EB36C-0801-42A3-943C-BDF0EFEC1AD7}"/>
    <cellStyle name="20% - Accent2 40 4" xfId="3392" xr:uid="{C6D229B1-F79C-4D10-A437-D6278F7EE8E2}"/>
    <cellStyle name="20% - Accent2 40 5" xfId="8194" xr:uid="{B2D1F5BD-4B80-4E48-8ABE-46B1203A5BA4}"/>
    <cellStyle name="20% - Accent2 41" xfId="278" xr:uid="{5DDE3DB2-A629-4404-9D39-1D6F09E5C896}"/>
    <cellStyle name="20% - Accent2 41 2" xfId="8218" xr:uid="{E3BFEB77-51E3-4296-B1FF-205E3B5AB28D}"/>
    <cellStyle name="20% - Accent2 41 2 2" xfId="8229" xr:uid="{C99F9263-6126-4267-8DB0-EAFD16F6EC47}"/>
    <cellStyle name="20% - Accent2 41 2 3" xfId="8240" xr:uid="{E45E294C-447C-4338-A165-2487261B2DF0}"/>
    <cellStyle name="20% - Accent2 41 3" xfId="8249" xr:uid="{80C2EE17-D788-4985-94A9-AF9FD739E5BE}"/>
    <cellStyle name="20% - Accent2 41 4" xfId="8252" xr:uid="{4A4AEB25-8AC1-42B0-9CAC-25EE0FDBD65D}"/>
    <cellStyle name="20% - Accent2 41 5" xfId="8211" xr:uid="{2F340614-B293-493E-A7EA-A5432851F25A}"/>
    <cellStyle name="20% - Accent2 42" xfId="293" xr:uid="{ED114DAC-1A18-4488-974D-0E172DE10C93}"/>
    <cellStyle name="20% - Accent2 42 2" xfId="3697" xr:uid="{DCF69AB7-8A3D-4E2C-9359-087F8C4BE68E}"/>
    <cellStyle name="20% - Accent2 42 2 2" xfId="8269" xr:uid="{BF2651B0-DDD6-4836-AB13-EF334309B106}"/>
    <cellStyle name="20% - Accent2 42 2 3" xfId="8286" xr:uid="{123670D6-6919-42D5-8712-B59D3059B3DA}"/>
    <cellStyle name="20% - Accent2 42 3" xfId="8292" xr:uid="{1A14A8EA-19C3-4650-83E3-C41FC9FC8011}"/>
    <cellStyle name="20% - Accent2 42 4" xfId="8300" xr:uid="{E045D151-CB1F-4B38-B3B9-AD97B5B61AFB}"/>
    <cellStyle name="20% - Accent2 42 5" xfId="8259" xr:uid="{D8774FB9-4E75-44C5-BDA5-B40EBC375CCF}"/>
    <cellStyle name="20% - Accent2 43" xfId="297" xr:uid="{6D4D0BB1-8EF7-4F52-9DEE-5720E4D3D9EA}"/>
    <cellStyle name="20% - Accent2 43 2" xfId="8328" xr:uid="{C1328938-B73A-47A4-BE81-01415109AA38}"/>
    <cellStyle name="20% - Accent2 43 2 2" xfId="8349" xr:uid="{5D2DFA4A-83FD-4C9E-ABDE-32D08ED2EEC6}"/>
    <cellStyle name="20% - Accent2 43 2 3" xfId="8363" xr:uid="{7A59D76A-D2E3-4EAC-8516-D7DA67F32F26}"/>
    <cellStyle name="20% - Accent2 43 3" xfId="8372" xr:uid="{EE5E35A5-C495-4D6D-ADD3-9E52B9D64403}"/>
    <cellStyle name="20% - Accent2 43 4" xfId="4335" xr:uid="{5CBCEC00-4ED8-435E-8F68-D564C4E29C4A}"/>
    <cellStyle name="20% - Accent2 43 5" xfId="8312" xr:uid="{6B94A827-214F-4564-820B-0A80EA75B626}"/>
    <cellStyle name="20% - Accent2 44" xfId="302" xr:uid="{A208ADA7-79F1-452A-9F3C-40425AFAD159}"/>
    <cellStyle name="20% - Accent2 44 2" xfId="5079" xr:uid="{2769624C-05E0-48E9-AA6D-CF22EBA6196C}"/>
    <cellStyle name="20% - Accent2 44 2 2" xfId="8375" xr:uid="{20EABC69-7C94-495A-8E90-C4E7AE49A00F}"/>
    <cellStyle name="20% - Accent2 44 2 3" xfId="5881" xr:uid="{33DE14DF-0E67-42B2-BA6E-E84AC937FD79}"/>
    <cellStyle name="20% - Accent2 44 3" xfId="5100" xr:uid="{96028AB3-48A4-4A65-AAAF-D7ED786DF63E}"/>
    <cellStyle name="20% - Accent2 44 4" xfId="8380" xr:uid="{4C4E6ECB-9A0F-4141-975A-AAC94DDF6670}"/>
    <cellStyle name="20% - Accent2 44 5" xfId="3735" xr:uid="{BB811771-4DCB-42AD-867B-252983C017DB}"/>
    <cellStyle name="20% - Accent2 45" xfId="307" xr:uid="{4408DC4E-8645-436B-97B0-ABEE886A5DAF}"/>
    <cellStyle name="20% - Accent2 45 2" xfId="8449" xr:uid="{95103717-D885-4508-9C62-259E3519A48B}"/>
    <cellStyle name="20% - Accent2 45 2 2" xfId="8456" xr:uid="{B7764345-8698-451C-B6DE-2595AE13C8ED}"/>
    <cellStyle name="20% - Accent2 45 2 3" xfId="8466" xr:uid="{13F0C255-D6D9-4ECB-9E7B-2D112DB04BAD}"/>
    <cellStyle name="20% - Accent2 45 3" xfId="8468" xr:uid="{0E62F9A6-1514-4322-9B68-6A0B9974A4AD}"/>
    <cellStyle name="20% - Accent2 45 4" xfId="8472" xr:uid="{A9604362-7666-4191-99CF-F81E17EEBDDF}"/>
    <cellStyle name="20% - Accent2 45 5" xfId="3762" xr:uid="{DBA6444B-1914-48F6-ADEB-6E13C5649E6D}"/>
    <cellStyle name="20% - Accent2 46" xfId="312" xr:uid="{D6A16BF3-37F7-4CBD-BAD1-214729A69217}"/>
    <cellStyle name="20% - Accent2 46 2" xfId="8486" xr:uid="{C0A04887-2565-4E4A-84B7-62DC9EA01BEF}"/>
    <cellStyle name="20% - Accent2 46 2 2" xfId="8498" xr:uid="{64A240D9-D7C8-43B7-8684-3FB8979816FF}"/>
    <cellStyle name="20% - Accent2 46 2 3" xfId="2980" xr:uid="{95A7217B-133C-4BDD-A7A1-7A2AB2FFE69A}"/>
    <cellStyle name="20% - Accent2 46 3" xfId="6070" xr:uid="{BC8EBD72-A23B-4616-BF81-F4D66071A49F}"/>
    <cellStyle name="20% - Accent2 46 4" xfId="8505" xr:uid="{67FF9F03-EFAA-417A-8223-874BF4E5B57C}"/>
    <cellStyle name="20% - Accent2 46 5" xfId="3782" xr:uid="{E6FBDF58-C19B-4510-BCEA-C7ACF4496841}"/>
    <cellStyle name="20% - Accent2 47" xfId="318" xr:uid="{5FF80C55-D98D-4400-95A4-1D55DE5C8CB6}"/>
    <cellStyle name="20% - Accent2 47 2" xfId="8524" xr:uid="{E4A93CB6-51AB-4F4F-BC5A-D3EF9E361D88}"/>
    <cellStyle name="20% - Accent2 47 2 2" xfId="3431" xr:uid="{0B882319-48FA-4A2D-8699-10EE7027E83B}"/>
    <cellStyle name="20% - Accent2 47 2 3" xfId="8537" xr:uid="{97EAC406-E60C-4407-99FC-811A443595A1}"/>
    <cellStyle name="20% - Accent2 47 3" xfId="8543" xr:uid="{477A8A7F-C6EC-4B97-8060-1F278DCA4F0E}"/>
    <cellStyle name="20% - Accent2 47 4" xfId="6293" xr:uid="{359D5A26-B8FE-4FEE-9932-988004C1E65C}"/>
    <cellStyle name="20% - Accent2 47 5" xfId="8512" xr:uid="{DBB7DF42-DE87-4BAE-B99D-635DFB98C0E7}"/>
    <cellStyle name="20% - Accent2 48" xfId="642" xr:uid="{CDC95DD5-6A9E-4A8E-A824-7D0BABF1E217}"/>
    <cellStyle name="20% - Accent2 48 2" xfId="8558" xr:uid="{0175F634-72BA-4345-93A5-BBF050C7688F}"/>
    <cellStyle name="20% - Accent2 48 2 2" xfId="8560" xr:uid="{8229AB85-5C1E-4EE2-8D84-DE71037DC161}"/>
    <cellStyle name="20% - Accent2 48 2 3" xfId="8567" xr:uid="{BAC8D9B2-A729-4005-A36D-D5102583291F}"/>
    <cellStyle name="20% - Accent2 48 3" xfId="8576" xr:uid="{C0A350C6-5045-475A-9A8B-9E9ECBA527B6}"/>
    <cellStyle name="20% - Accent2 48 4" xfId="8579" xr:uid="{34D3EF41-3A4E-4CD4-9AB6-963AAC75452F}"/>
    <cellStyle name="20% - Accent2 48 5" xfId="8547" xr:uid="{2C89D702-9287-4593-87ED-23D3448CD57D}"/>
    <cellStyle name="20% - Accent2 49" xfId="647" xr:uid="{EB190235-E1DE-41AE-B041-AA5BD0ADE4C3}"/>
    <cellStyle name="20% - Accent2 49 2" xfId="8590" xr:uid="{85F6A776-74D1-48F1-A538-0123AA430239}"/>
    <cellStyle name="20% - Accent2 49 2 2" xfId="8594" xr:uid="{DB5FA431-D279-4B85-BEAA-F92CBA9021B0}"/>
    <cellStyle name="20% - Accent2 49 2 3" xfId="8603" xr:uid="{457783FF-A056-4390-96CF-AA5A1D45A77F}"/>
    <cellStyle name="20% - Accent2 49 3" xfId="8609" xr:uid="{044A7A58-0097-4645-A43F-D20CD9A7B81E}"/>
    <cellStyle name="20% - Accent2 49 4" xfId="8620" xr:uid="{8A47AB04-FBE0-436E-8158-EA45B9C0B76D}"/>
    <cellStyle name="20% - Accent2 49 5" xfId="8582" xr:uid="{A5056751-6037-4C3D-8DCD-A2FDA4201ED3}"/>
    <cellStyle name="20% - Accent2 5" xfId="651" xr:uid="{E07B9DBE-318A-4A2F-BB58-B311F79839DE}"/>
    <cellStyle name="20% - Accent2 5 2" xfId="528" xr:uid="{F7957EB9-8D8E-4ED9-98E5-FB700A918815}"/>
    <cellStyle name="20% - Accent2 5 2 2" xfId="8645" xr:uid="{FF9974BB-CB1C-4F2E-90F0-366F767C0026}"/>
    <cellStyle name="20% - Accent2 5 2 3" xfId="8651" xr:uid="{FACAA316-D156-4A3D-AB7F-4045EC648707}"/>
    <cellStyle name="20% - Accent2 5 2 4" xfId="8637" xr:uid="{35684C2E-0FF8-4714-9632-FF4038F98ECF}"/>
    <cellStyle name="20% - Accent2 5 2_Annexure" xfId="8653" xr:uid="{E2CD9C52-DAC9-46AA-8CA1-8AE81003DD4F}"/>
    <cellStyle name="20% - Accent2 5 3" xfId="8655" xr:uid="{62C1A14A-FDC1-4E2E-8139-EE3403EE7F35}"/>
    <cellStyle name="20% - Accent2 5 4" xfId="8668" xr:uid="{F790D7DC-12F0-426D-A1C1-61B4CBFFC934}"/>
    <cellStyle name="20% - Accent2 5 5" xfId="8676" xr:uid="{6890BFD6-BC2A-48E6-B2B6-4874F26E9249}"/>
    <cellStyle name="20% - Accent2 5 6" xfId="7925" xr:uid="{A2AFF156-109A-4AC0-B8B4-88F5A17C60BB}"/>
    <cellStyle name="20% - Accent2 5 7" xfId="8628" xr:uid="{962F2954-EA96-460E-A971-074F08CDA4D5}"/>
    <cellStyle name="20% - Accent2 5_Annexure" xfId="4826" xr:uid="{32B5F773-3164-4ECB-BB37-8511813A32B3}"/>
    <cellStyle name="20% - Accent2 50" xfId="308" xr:uid="{ABD2561E-41B4-457A-BD6D-FAEFD65EFDC7}"/>
    <cellStyle name="20% - Accent2 50 2" xfId="8450" xr:uid="{4C40353C-2436-4546-8570-3498A79EB326}"/>
    <cellStyle name="20% - Accent2 50 2 2" xfId="8457" xr:uid="{E33D950D-71EE-4DCB-97C8-E48D7685D5A0}"/>
    <cellStyle name="20% - Accent2 50 2 3" xfId="8467" xr:uid="{CF452097-FB54-45D4-AA32-F099C3389A08}"/>
    <cellStyle name="20% - Accent2 50 3" xfId="8469" xr:uid="{3BEF9065-FEF7-478C-9744-385D87631DC5}"/>
    <cellStyle name="20% - Accent2 50 4" xfId="8473" xr:uid="{9FA0D52D-BC93-441C-8485-D512E9658DFF}"/>
    <cellStyle name="20% - Accent2 50 5" xfId="3763" xr:uid="{2251BF22-B5A4-45AD-8948-32E9FEBA122D}"/>
    <cellStyle name="20% - Accent2 51" xfId="313" xr:uid="{32323700-7532-4BB0-A13E-E809D5D599B2}"/>
    <cellStyle name="20% - Accent2 51 2" xfId="8487" xr:uid="{1E0C1CC9-F40F-484C-874B-08137A585101}"/>
    <cellStyle name="20% - Accent2 51 2 2" xfId="8499" xr:uid="{71E63CDE-2B99-4D40-B7A1-2E012D81DA34}"/>
    <cellStyle name="20% - Accent2 51 2 3" xfId="2981" xr:uid="{E6607BDA-C9CC-4CC9-9D27-217CE6610B79}"/>
    <cellStyle name="20% - Accent2 51 3" xfId="6071" xr:uid="{C7B822AA-4D26-46E7-B489-B3286F4A1783}"/>
    <cellStyle name="20% - Accent2 51 4" xfId="8506" xr:uid="{0691CF6A-BD22-4583-9512-69D2FC0798BE}"/>
    <cellStyle name="20% - Accent2 51 5" xfId="3783" xr:uid="{A15F5635-CB13-4EBD-8235-0E6590FF7CAB}"/>
    <cellStyle name="20% - Accent2 52" xfId="319" xr:uid="{C6241CF0-ED7F-4BD4-84AE-56D790168974}"/>
    <cellStyle name="20% - Accent2 52 2" xfId="8525" xr:uid="{CA059F4A-7296-442F-A7CA-F1614B03CB26}"/>
    <cellStyle name="20% - Accent2 52 2 2" xfId="3432" xr:uid="{52042203-9182-415A-AA93-ADC30F7F1A80}"/>
    <cellStyle name="20% - Accent2 52 2 3" xfId="8538" xr:uid="{469AA670-47BB-4BE7-B5B1-C8BFAFD9C484}"/>
    <cellStyle name="20% - Accent2 52 3" xfId="8544" xr:uid="{B29BA366-3CC2-47BA-8DFA-264DCF4F16FE}"/>
    <cellStyle name="20% - Accent2 52 4" xfId="6294" xr:uid="{B1FAF12C-EB23-49EF-8B9D-8D7E86718FD2}"/>
    <cellStyle name="20% - Accent2 52 5" xfId="8513" xr:uid="{9878FA2C-BE8D-4BCC-863E-770241C86185}"/>
    <cellStyle name="20% - Accent2 53" xfId="643" xr:uid="{C6CF95D5-6416-4C7B-90C7-D97A676C847E}"/>
    <cellStyle name="20% - Accent2 53 2" xfId="8559" xr:uid="{E24D31BF-CE97-40FD-8D84-F43E2175C2E6}"/>
    <cellStyle name="20% - Accent2 53 2 2" xfId="8561" xr:uid="{0B623009-582A-46F4-AE79-E387BDE00473}"/>
    <cellStyle name="20% - Accent2 53 2 3" xfId="8568" xr:uid="{FECF9935-D65F-4B5A-A3C1-5DE1EE57621D}"/>
    <cellStyle name="20% - Accent2 53 3" xfId="8577" xr:uid="{F0F08035-AFE4-45B6-8EE3-24E6A5EA6E46}"/>
    <cellStyle name="20% - Accent2 53 4" xfId="8580" xr:uid="{8812C133-BAA5-4368-9190-4CC1BC4A047B}"/>
    <cellStyle name="20% - Accent2 53 5" xfId="8548" xr:uid="{5847D2C7-014A-4D8C-AA0A-EF1BE43486F7}"/>
    <cellStyle name="20% - Accent2 54" xfId="648" xr:uid="{BD38136E-499B-490E-9F57-4084ADED8A7F}"/>
    <cellStyle name="20% - Accent2 54 2" xfId="8591" xr:uid="{A726D862-A4B9-4C0B-8AA0-46E9ABDA6F6F}"/>
    <cellStyle name="20% - Accent2 54 2 2" xfId="8595" xr:uid="{D48E5397-04D9-4177-A274-FF71283C5B39}"/>
    <cellStyle name="20% - Accent2 54 2 3" xfId="8604" xr:uid="{2D933E2B-30A0-4520-B5B2-313B6A9F1208}"/>
    <cellStyle name="20% - Accent2 54 3" xfId="8610" xr:uid="{57AB1F2E-25B5-4361-8021-6AEE85761B5B}"/>
    <cellStyle name="20% - Accent2 54 4" xfId="8621" xr:uid="{94BA0F48-5000-4A5E-9344-3A99959C74B3}"/>
    <cellStyle name="20% - Accent2 54 5" xfId="8583" xr:uid="{32092838-E39A-49DA-A3A6-9FA89D88DC91}"/>
    <cellStyle name="20% - Accent2 55" xfId="653" xr:uid="{62AE782C-6F5E-4360-A238-669823760D9A}"/>
    <cellStyle name="20% - Accent2 55 2" xfId="8690" xr:uid="{3B996C40-3ED6-42CF-ABC8-C7A904B24923}"/>
    <cellStyle name="20% - Accent2 55 2 2" xfId="6677" xr:uid="{82656B6C-2E5A-4298-AAC2-74E82612FAD5}"/>
    <cellStyle name="20% - Accent2 55 2 3" xfId="6690" xr:uid="{4A77E322-BF1C-40AE-BA97-03C1A425698E}"/>
    <cellStyle name="20% - Accent2 55 3" xfId="8696" xr:uid="{3E0A08AC-0DCE-452C-BCAE-B9B99491717E}"/>
    <cellStyle name="20% - Accent2 55 4" xfId="8703" xr:uid="{B52CA216-85E0-43B0-9E88-57FE1E58B96B}"/>
    <cellStyle name="20% - Accent2 55 5" xfId="8678" xr:uid="{4155F79E-6E59-48E7-8C73-4DFFBE356B80}"/>
    <cellStyle name="20% - Accent2 56" xfId="656" xr:uid="{1EAB9F6E-7AE7-4733-A502-0E6E584FFC37}"/>
    <cellStyle name="20% - Accent2 56 2" xfId="6105" xr:uid="{1487F9EA-9650-4A0C-BC2C-FECAA1BD5C90}"/>
    <cellStyle name="20% - Accent2 56 2 2" xfId="6109" xr:uid="{9589A492-E147-4A1B-AED2-20C5BA90D86B}"/>
    <cellStyle name="20% - Accent2 56 2 3" xfId="6126" xr:uid="{1103BDEF-B2AB-412D-AC93-375B23401CF1}"/>
    <cellStyle name="20% - Accent2 56 3" xfId="8715" xr:uid="{15FFA554-BDB9-4884-B35E-B90D5A5D44DC}"/>
    <cellStyle name="20% - Accent2 56 4" xfId="8721" xr:uid="{A9E58D77-2DB4-4702-B97B-53BDF9B600C9}"/>
    <cellStyle name="20% - Accent2 56 5" xfId="8705" xr:uid="{913A352D-1D5F-4178-BEF5-F6B0B781138F}"/>
    <cellStyle name="20% - Accent2 57" xfId="658" xr:uid="{9A226E44-6898-40E6-9526-D053ACB17B08}"/>
    <cellStyle name="20% - Accent2 57 2" xfId="8726" xr:uid="{39C02281-7E9A-4007-8DA6-E11FC96AA0C2}"/>
    <cellStyle name="20% - Accent2 57 2 2" xfId="3192" xr:uid="{0F3493FA-9935-4AD2-81BE-D8E3FDA29957}"/>
    <cellStyle name="20% - Accent2 57 2 3" xfId="3024" xr:uid="{09C887B5-6F74-468C-B284-CBE79EA878D0}"/>
    <cellStyle name="20% - Accent2 57 3" xfId="8728" xr:uid="{3F2708BC-BD5D-45F2-9C48-565E9FF278AE}"/>
    <cellStyle name="20% - Accent2 57 4" xfId="8730" xr:uid="{B43135BA-EE36-4B8B-86A7-3D382A7603DF}"/>
    <cellStyle name="20% - Accent2 57 5" xfId="7405" xr:uid="{9C2EFE49-897D-4AD4-ABE3-647CD74907A0}"/>
    <cellStyle name="20% - Accent2 58" xfId="660" xr:uid="{8BF20792-1DC3-4036-AD00-2724C8E81D22}"/>
    <cellStyle name="20% - Accent2 58 2" xfId="4773" xr:uid="{AD19A266-D225-4427-A8E6-E2B6B4512441}"/>
    <cellStyle name="20% - Accent2 58 2 2" xfId="8731" xr:uid="{FD3C97DC-BCF4-46D7-96BF-C91D3E2CC7CA}"/>
    <cellStyle name="20% - Accent2 58 2 3" xfId="8738" xr:uid="{6B381244-4E53-47C9-AEEC-557A40243C50}"/>
    <cellStyle name="20% - Accent2 58 3" xfId="8743" xr:uid="{9F2D77AE-FCA1-4B7F-A4E8-C17E63C285A2}"/>
    <cellStyle name="20% - Accent2 58 4" xfId="8746" xr:uid="{92945453-3E6C-4822-A33F-5CDC9347F8F7}"/>
    <cellStyle name="20% - Accent2 58 5" xfId="7420" xr:uid="{965841B2-33A1-4A3E-96CB-71523EAF1323}"/>
    <cellStyle name="20% - Accent2 59" xfId="662" xr:uid="{A72170F3-D6A9-4312-958B-FCE2DA1E8D8F}"/>
    <cellStyle name="20% - Accent2 59 2" xfId="8751" xr:uid="{0B67CF03-7FDA-406A-A3FE-6ECF4EFFB00E}"/>
    <cellStyle name="20% - Accent2 59 2 2" xfId="8754" xr:uid="{EEE62396-31AD-416C-9D7E-105F4F368AB1}"/>
    <cellStyle name="20% - Accent2 59 2 3" xfId="8758" xr:uid="{572BDB62-1465-47D1-B99D-51CB7C4D158F}"/>
    <cellStyle name="20% - Accent2 59 3" xfId="8761" xr:uid="{AB1FBEF6-5029-4A43-8E28-0B6F21880319}"/>
    <cellStyle name="20% - Accent2 59 4" xfId="8766" xr:uid="{1E5E8FB7-EA06-4415-90A4-BDC357C0D701}"/>
    <cellStyle name="20% - Accent2 59 5" xfId="8748" xr:uid="{500962B6-12EC-48DA-825C-5A23463426EC}"/>
    <cellStyle name="20% - Accent2 6" xfId="666" xr:uid="{0E648DFE-C2A0-4019-8178-E44BAFC31810}"/>
    <cellStyle name="20% - Accent2 6 2" xfId="667" xr:uid="{984A54C1-53A9-4C9C-A863-48A8792BB7B0}"/>
    <cellStyle name="20% - Accent2 6 2 2" xfId="6199" xr:uid="{49792289-AD5E-4401-871D-2B0D9694FA49}"/>
    <cellStyle name="20% - Accent2 6 2 3" xfId="6244" xr:uid="{C2D3DF80-DF27-468D-B768-36C0000C7DBB}"/>
    <cellStyle name="20% - Accent2 6 2 4" xfId="4881" xr:uid="{9F1BC56B-661D-46E2-A1BE-9F58A24CCB21}"/>
    <cellStyle name="20% - Accent2 6 2_Annexure" xfId="7347" xr:uid="{7C9EDBF1-FA00-49B3-A1A1-528A7FE7BC4B}"/>
    <cellStyle name="20% - Accent2 6 3" xfId="3876" xr:uid="{F7D7679B-F3F6-443E-B9B4-FDFD9B9B4528}"/>
    <cellStyle name="20% - Accent2 6 4" xfId="8776" xr:uid="{7E1B123E-E6A9-4486-A83E-DE487377D434}"/>
    <cellStyle name="20% - Accent2 6 5" xfId="5973" xr:uid="{76F27E9C-8438-41EE-B4C5-98BB0AB3F99F}"/>
    <cellStyle name="20% - Accent2 6 6" xfId="7947" xr:uid="{2F02EF04-4F94-49CE-AEB3-4C2D02BA97C8}"/>
    <cellStyle name="20% - Accent2 6 7" xfId="8769" xr:uid="{77D03FB7-AB45-47DB-9F1D-8E6FB2BAA4A7}"/>
    <cellStyle name="20% - Accent2 6_Annexure" xfId="8785" xr:uid="{0BC2AED0-3836-4B2C-80E9-725396967688}"/>
    <cellStyle name="20% - Accent2 60" xfId="654" xr:uid="{BDBCE49F-36B7-4AE8-9493-53B774C278C7}"/>
    <cellStyle name="20% - Accent2 60 2" xfId="8691" xr:uid="{2C2A6B79-2B78-41E2-8697-A248B9DBCCFF}"/>
    <cellStyle name="20% - Accent2 60 3" xfId="8697" xr:uid="{7DAAD385-EC46-48A7-AE3D-CBF4B7D91F72}"/>
    <cellStyle name="20% - Accent2 60 4" xfId="8679" xr:uid="{D8A30B27-BA59-41B6-A495-08E632F7F71F}"/>
    <cellStyle name="20% - Accent2 61" xfId="657" xr:uid="{9B7EF559-B995-4C70-A4B4-C5C813A7CB2F}"/>
    <cellStyle name="20% - Accent2 61 2" xfId="6106" xr:uid="{55A9219A-1BF0-4CE5-B0EB-0050AB8A0381}"/>
    <cellStyle name="20% - Accent2 61 3" xfId="8716" xr:uid="{32FC8F91-D16D-4319-BD1E-81FB7A17B144}"/>
    <cellStyle name="20% - Accent2 61 4" xfId="8706" xr:uid="{4BF9D370-203C-4C2D-88FE-B89C37F46926}"/>
    <cellStyle name="20% - Accent2 62" xfId="659" xr:uid="{EC121CEA-C23F-4EE9-BB5E-69AC0BC2DAA6}"/>
    <cellStyle name="20% - Accent2 62 2" xfId="8727" xr:uid="{A24CDC34-C382-4472-A2AD-09C8C308F9E3}"/>
    <cellStyle name="20% - Accent2 62 3" xfId="8729" xr:uid="{2A11B901-B4BF-4085-B648-ACCF34077C28}"/>
    <cellStyle name="20% - Accent2 62 4" xfId="7406" xr:uid="{4FA3FA4B-BAE7-4A05-807F-C02C05B9A46C}"/>
    <cellStyle name="20% - Accent2 63" xfId="661" xr:uid="{5AD4F263-AC9E-4D6B-8CF1-2850142424FF}"/>
    <cellStyle name="20% - Accent2 63 2" xfId="4774" xr:uid="{0552618E-7EC5-4D97-9862-68A4BB83419C}"/>
    <cellStyle name="20% - Accent2 63 3" xfId="8744" xr:uid="{B56ECBF5-FD5B-4427-8822-5AC3FDD60744}"/>
    <cellStyle name="20% - Accent2 63 4" xfId="7421" xr:uid="{340611A2-20AD-4B98-BE58-923D960D4784}"/>
    <cellStyle name="20% - Accent2 64" xfId="663" xr:uid="{7C821610-FFA3-4A5F-BF65-65C979EB15F8}"/>
    <cellStyle name="20% - Accent2 64 2" xfId="8752" xr:uid="{3664FA3E-92A4-41A8-957B-A0183AA8025E}"/>
    <cellStyle name="20% - Accent2 64 3" xfId="8762" xr:uid="{2E1C2CEF-7D10-4E52-9896-FF2037376E67}"/>
    <cellStyle name="20% - Accent2 64 4" xfId="8749" xr:uid="{406CD80A-0D9F-418B-AD06-AFF63536A60F}"/>
    <cellStyle name="20% - Accent2 65" xfId="671" xr:uid="{C54997EC-B695-45E4-87D4-FFB38EF05CCB}"/>
    <cellStyle name="20% - Accent2 65 2" xfId="8789" xr:uid="{320BE93A-DAEF-4FBC-9E63-57E007E7D6F9}"/>
    <cellStyle name="20% - Accent2 65 3" xfId="5489" xr:uid="{F11D85A2-6D8E-421E-9D06-57A48B526F17}"/>
    <cellStyle name="20% - Accent2 65 4" xfId="8786" xr:uid="{B6321DDA-AE8E-4B75-AF3E-FFD4B7343FBB}"/>
    <cellStyle name="20% - Accent2 66" xfId="675" xr:uid="{1D0AAD24-EBE0-462D-880E-578AB03E44FC}"/>
    <cellStyle name="20% - Accent2 66 2" xfId="8803" xr:uid="{9D772703-08BC-432F-B123-70998990C006}"/>
    <cellStyle name="20% - Accent2 66 3" xfId="8147" xr:uid="{2D4FADFA-5260-4BE9-B6AE-E9F256AB96B8}"/>
    <cellStyle name="20% - Accent2 66 4" xfId="8798" xr:uid="{D91DFAF2-13DC-4716-BA29-7E87226FB50E}"/>
    <cellStyle name="20% - Accent2 67" xfId="679" xr:uid="{73A28539-5DF2-47E8-B4AD-DE71B8ED5F00}"/>
    <cellStyle name="20% - Accent2 67 2" xfId="5448" xr:uid="{9617DD01-A60F-4ECE-A7B7-50B16D2BFABC}"/>
    <cellStyle name="20% - Accent2 67 3" xfId="5466" xr:uid="{39DB9940-592D-4520-B639-E91D36ABA5C4}"/>
    <cellStyle name="20% - Accent2 67 4" xfId="8734" xr:uid="{54E8CA30-D49C-492A-AEB5-35769CE69562}"/>
    <cellStyle name="20% - Accent2 68" xfId="681" xr:uid="{41A35E9E-C840-46AA-A75D-CFFFA8C883D4}"/>
    <cellStyle name="20% - Accent2 68 2" xfId="8806" xr:uid="{D3E5DDDC-569C-49EE-BD64-7E0E2562B42F}"/>
    <cellStyle name="20% - Accent2 68 3" xfId="8810" xr:uid="{A664F3AB-AB79-402F-9DBD-395D5298D4FA}"/>
    <cellStyle name="20% - Accent2 68 4" xfId="8739" xr:uid="{952A89C4-EFF4-496A-A89C-94E073A5E0DA}"/>
    <cellStyle name="20% - Accent2 69" xfId="683" xr:uid="{C33CAC5E-74F9-4F05-BFAA-5E2F64C8D24E}"/>
    <cellStyle name="20% - Accent2 69 2" xfId="8812" xr:uid="{7EF62A93-6DE5-452B-AC1B-F2E7A22D1A82}"/>
    <cellStyle name="20% - Accent2 69 3" xfId="8816" xr:uid="{760228B2-D7F2-4157-B5F4-177BE21E2E7E}"/>
    <cellStyle name="20% - Accent2 69 4" xfId="8418" xr:uid="{742D612D-F8DE-49E8-817A-385F25A24D1D}"/>
    <cellStyle name="20% - Accent2 7" xfId="685" xr:uid="{589A0429-FB31-4218-AD6B-450997945959}"/>
    <cellStyle name="20% - Accent2 7 10" xfId="5355" xr:uid="{F212BAA8-9E29-4BDE-8453-0438B1FF3363}"/>
    <cellStyle name="20% - Accent2 7 11" xfId="8829" xr:uid="{555026C5-6F3C-43DC-907C-BC50499CF48D}"/>
    <cellStyle name="20% - Accent2 7 12" xfId="8819" xr:uid="{D7040347-15DE-4533-8A64-43F7AE7C3E9D}"/>
    <cellStyle name="20% - Accent2 7 2" xfId="241" xr:uid="{42535131-0BB3-4B9B-B0F6-E818870200F3}"/>
    <cellStyle name="20% - Accent2 7 2 2" xfId="8843" xr:uid="{64E396D2-7C08-4F43-A06C-BF6900C9037B}"/>
    <cellStyle name="20% - Accent2 7 2 3" xfId="3849" xr:uid="{394F935B-BDA9-49EA-9420-25A383316978}"/>
    <cellStyle name="20% - Accent2 7 2 4" xfId="8834" xr:uid="{D092CDDE-29B3-4FA0-A8A4-5073D9D76DD7}"/>
    <cellStyle name="20% - Accent2 7 2_MBK1200" xfId="8794" xr:uid="{433E7BDC-0676-4AD6-808B-F272AB70E7BD}"/>
    <cellStyle name="20% - Accent2 7 3" xfId="8849" xr:uid="{16BEA00C-A682-499F-91DA-5B65813DC887}"/>
    <cellStyle name="20% - Accent2 7 4" xfId="8853" xr:uid="{8DC71EFA-E1E3-426B-8955-1302402D2C82}"/>
    <cellStyle name="20% - Accent2 7 5" xfId="3544" xr:uid="{631804C3-599E-40E8-9CC1-8B309F7EC459}"/>
    <cellStyle name="20% - Accent2 7 6" xfId="3561" xr:uid="{0B679D68-0B56-4FA7-82EC-5ECF816FC1D8}"/>
    <cellStyle name="20% - Accent2 7 7" xfId="3593" xr:uid="{CA176F6B-0201-49B9-BFDE-170C72133B01}"/>
    <cellStyle name="20% - Accent2 7 8" xfId="7963" xr:uid="{1E2CFC05-C957-4C8E-98C4-71B631659A96}"/>
    <cellStyle name="20% - Accent2 7 9" xfId="3619" xr:uid="{9480E29F-F206-4F8C-9DBD-C704DB6757EB}"/>
    <cellStyle name="20% - Accent2 7_Annexure" xfId="6220" xr:uid="{B0986B32-B438-4F0D-B22B-6AEE753F4AB8}"/>
    <cellStyle name="20% - Accent2 70" xfId="672" xr:uid="{32132A25-28F8-42AA-AD87-D69D4150E277}"/>
    <cellStyle name="20% - Accent2 70 2" xfId="8790" xr:uid="{38D3A753-0280-4509-8B40-C0969288CFE8}"/>
    <cellStyle name="20% - Accent2 70 3" xfId="5490" xr:uid="{CAF06059-8E34-4628-AE86-ADC865FCDEC7}"/>
    <cellStyle name="20% - Accent2 70 4" xfId="8787" xr:uid="{D33DF371-F353-470C-AF71-224F16EB29BA}"/>
    <cellStyle name="20% - Accent2 71" xfId="676" xr:uid="{C6D6173B-EDEC-4DC4-A9A5-6515CF1CB61C}"/>
    <cellStyle name="20% - Accent2 71 2" xfId="8804" xr:uid="{0CE1EB2C-FD91-4467-8A83-0A39E3B676E7}"/>
    <cellStyle name="20% - Accent2 71 3" xfId="8148" xr:uid="{40B2888D-E15E-47CF-8118-1ACD49D2D00C}"/>
    <cellStyle name="20% - Accent2 71 4" xfId="8799" xr:uid="{35AEB9CB-379D-4B6F-BBA5-2905AB73042A}"/>
    <cellStyle name="20% - Accent2 72" xfId="680" xr:uid="{B0EC4B7C-08DE-41E3-9971-F10A3084864E}"/>
    <cellStyle name="20% - Accent2 72 2" xfId="5449" xr:uid="{0F14CE87-1CD9-4AE4-ABEA-D15036203671}"/>
    <cellStyle name="20% - Accent2 72 3" xfId="5467" xr:uid="{608CC10C-5884-46F5-9C1C-DDF5E0BDA172}"/>
    <cellStyle name="20% - Accent2 72 4" xfId="8735" xr:uid="{CCFBB329-6C51-4B14-B1A4-23098FF54830}"/>
    <cellStyle name="20% - Accent2 73" xfId="682" xr:uid="{FDA24C10-D6A4-4D5E-B2E8-BA85E4FD1A81}"/>
    <cellStyle name="20% - Accent2 73 2" xfId="8807" xr:uid="{A29D1743-0BD0-4D5E-9052-D215367D98DE}"/>
    <cellStyle name="20% - Accent2 73 3" xfId="8811" xr:uid="{96D11EA9-EF38-47F3-8B31-DA415CA72292}"/>
    <cellStyle name="20% - Accent2 73 4" xfId="8740" xr:uid="{7FED4DAC-D20A-43F1-B024-E02B937ED1CA}"/>
    <cellStyle name="20% - Accent2 74" xfId="684" xr:uid="{0A30DFAA-0FA2-4AEA-97FA-5F0C8B5800DA}"/>
    <cellStyle name="20% - Accent2 74 2" xfId="8813" xr:uid="{44692E1D-BEFB-43EF-A679-9CE3A8F5C95E}"/>
    <cellStyle name="20% - Accent2 74 3" xfId="8817" xr:uid="{957F52BE-2457-44C5-8CFE-B32E5020B0F2}"/>
    <cellStyle name="20% - Accent2 74 4" xfId="8419" xr:uid="{978D6DE6-5A17-4A1E-8406-1B58B612ECEF}"/>
    <cellStyle name="20% - Accent2 75" xfId="686" xr:uid="{A3CF6150-15B8-47F2-8F5B-5FDB021D5EFC}"/>
    <cellStyle name="20% - Accent2 75 2" xfId="8857" xr:uid="{476FF4A8-8D3B-40E8-BCF8-03A22E61044D}"/>
    <cellStyle name="20% - Accent2 75 3" xfId="8860" xr:uid="{7E915BDF-E5E1-4098-86DF-FE83786F5D6A}"/>
    <cellStyle name="20% - Accent2 75 4" xfId="8854" xr:uid="{94B605B1-96F7-408D-93FA-32D8CD28FB65}"/>
    <cellStyle name="20% - Accent2 76" xfId="688" xr:uid="{F8F930CA-6301-468F-9B1D-DD66672FDE6B}"/>
    <cellStyle name="20% - Accent2 76 2" xfId="8864" xr:uid="{C2C706C7-28F9-40F3-856C-092A25DBA64F}"/>
    <cellStyle name="20% - Accent2 76 3" xfId="8867" xr:uid="{0C416C14-9EDF-4ED1-B46F-E60D5E4D716E}"/>
    <cellStyle name="20% - Accent2 76 4" xfId="8862" xr:uid="{E9F5C2BA-CF45-4027-AB23-8ED488F84124}"/>
    <cellStyle name="20% - Accent2 77" xfId="690" xr:uid="{FD4D7342-0B1E-4AE3-8641-4E1F33545B78}"/>
    <cellStyle name="20% - Accent2 77 2" xfId="8873" xr:uid="{7538BA32-3EFC-439E-A673-F7FCBCD16C7F}"/>
    <cellStyle name="20% - Accent2 77 3" xfId="5419" xr:uid="{924B81D0-F668-48F4-8E4B-5F0D309845FE}"/>
    <cellStyle name="20% - Accent2 77 4" xfId="8871" xr:uid="{96A9E721-6DBE-4160-83AE-873D4490063E}"/>
    <cellStyle name="20% - Accent2 78" xfId="692" xr:uid="{9C41261E-AD66-4778-8E0E-8EE4624BE2C7}"/>
    <cellStyle name="20% - Accent2 78 2" xfId="5920" xr:uid="{1F446806-8CE6-4A32-B99E-9F1EEB8805C7}"/>
    <cellStyle name="20% - Accent2 78 3" xfId="8879" xr:uid="{C9D21A85-9DBB-4B47-8870-ED3669F480CB}"/>
    <cellStyle name="20% - Accent2 78 4" xfId="8877" xr:uid="{75E33756-709C-45CA-839A-2929AE0A12B5}"/>
    <cellStyle name="20% - Accent2 79" xfId="694" xr:uid="{69BE322E-74BD-47CB-95C8-D7F7EF37400F}"/>
    <cellStyle name="20% - Accent2 79 2" xfId="8885" xr:uid="{9FDD42FE-140D-4635-8D26-699FA06DD460}"/>
    <cellStyle name="20% - Accent2 79 3" xfId="8887" xr:uid="{00D9483A-C3C7-4E1D-8DEC-420C4E347ADF}"/>
    <cellStyle name="20% - Accent2 79 4" xfId="8883" xr:uid="{4CC5BA55-2362-4C46-9022-531E9215A4B1}"/>
    <cellStyle name="20% - Accent2 8" xfId="670" xr:uid="{584ECE7F-1D9C-4CB9-B3B0-2E9178297207}"/>
    <cellStyle name="20% - Accent2 8 2" xfId="6212" xr:uid="{63DE631A-7BB7-48A2-AA03-634CCA1B4FA9}"/>
    <cellStyle name="20% - Accent2 8 2 2" xfId="6227" xr:uid="{62C059FA-B21F-4EDB-918F-39308C1FCA58}"/>
    <cellStyle name="20% - Accent2 8 2 3" xfId="6237" xr:uid="{EA5871DC-A20A-438C-BDB3-E6C76A365459}"/>
    <cellStyle name="20% - Accent2 8 2_MBK1200" xfId="3971" xr:uid="{6F7600F0-EAC6-472C-9A03-640768134E5C}"/>
    <cellStyle name="20% - Accent2 8 3" xfId="6258" xr:uid="{161617CA-3329-4406-A570-AEA726CD1834}"/>
    <cellStyle name="20% - Accent2 8 4" xfId="6289" xr:uid="{0C8C4098-0B26-4B81-B3C5-BF266A322416}"/>
    <cellStyle name="20% - Accent2 8 5" xfId="4872" xr:uid="{7DAE55B3-B4DC-408F-950E-DFEE69D6E0B2}"/>
    <cellStyle name="20% - Accent2 8_MBK1200" xfId="6499" xr:uid="{1BA5D661-18B9-475B-94A8-1C3AE86B975A}"/>
    <cellStyle name="20% - Accent2 80" xfId="687" xr:uid="{88764393-D891-4498-A85F-173CE8060FCA}"/>
    <cellStyle name="20% - Accent2 80 2" xfId="8858" xr:uid="{4A75FCAA-5912-450A-9B20-C7BB070099C7}"/>
    <cellStyle name="20% - Accent2 80 3" xfId="8861" xr:uid="{57794751-AFE6-4733-99D0-16B3A2ADC405}"/>
    <cellStyle name="20% - Accent2 80 4" xfId="8855" xr:uid="{16494CCB-5D4B-4335-9705-82807513BA26}"/>
    <cellStyle name="20% - Accent2 81" xfId="689" xr:uid="{514D3CCE-ADC3-4CD9-A13E-E23A31E37A4D}"/>
    <cellStyle name="20% - Accent2 81 2" xfId="8865" xr:uid="{38B1E90C-162C-41E1-A07F-11CC36AB98DD}"/>
    <cellStyle name="20% - Accent2 81 3" xfId="8868" xr:uid="{73D08E00-BFEA-4521-B04D-2B2F4C48D864}"/>
    <cellStyle name="20% - Accent2 81 4" xfId="8863" xr:uid="{CB639FB0-02C2-4CB7-8F94-588C01A13642}"/>
    <cellStyle name="20% - Accent2 82" xfId="691" xr:uid="{2AC2210E-0278-4533-B517-C44799D55668}"/>
    <cellStyle name="20% - Accent2 82 2" xfId="8874" xr:uid="{D5A021E4-D37B-4956-8445-998DFEB48F3E}"/>
    <cellStyle name="20% - Accent2 82 3" xfId="5420" xr:uid="{BB7E6B7B-A2A4-4CD8-8728-C495F2EF63FF}"/>
    <cellStyle name="20% - Accent2 82 4" xfId="8872" xr:uid="{EC218286-366E-4780-A007-E0859BFC5516}"/>
    <cellStyle name="20% - Accent2 83" xfId="693" xr:uid="{536F9141-9DB6-4F66-9F1E-9EB2764F6773}"/>
    <cellStyle name="20% - Accent2 83 2" xfId="5921" xr:uid="{AB384606-BE0F-43CB-AC7B-A8CC2687F3C4}"/>
    <cellStyle name="20% - Accent2 83 3" xfId="8880" xr:uid="{B1C420D3-6032-4CD3-B4C2-8649F664D8D2}"/>
    <cellStyle name="20% - Accent2 83 4" xfId="8878" xr:uid="{004CEDFC-B01B-4E57-A15F-203CCD19845F}"/>
    <cellStyle name="20% - Accent2 84" xfId="695" xr:uid="{BAAC23F7-A132-47EA-BB57-C54E4A46919E}"/>
    <cellStyle name="20% - Accent2 84 2" xfId="8884" xr:uid="{792815DD-45ED-4ED2-9D03-B86A77341EAF}"/>
    <cellStyle name="20% - Accent2 85" xfId="696" xr:uid="{76856E9D-5172-4BA4-A881-F5FAAE23402D}"/>
    <cellStyle name="20% - Accent2 85 2" xfId="8889" xr:uid="{734D1BA0-1ED4-4B82-B8BB-996F76886FC4}"/>
    <cellStyle name="20% - Accent2 86" xfId="699" xr:uid="{D8D68F20-53A3-42E3-B2F0-05F6ADF4C808}"/>
    <cellStyle name="20% - Accent2 86 2" xfId="8896" xr:uid="{FA717821-6E66-4CBE-8C85-D3641AD5A463}"/>
    <cellStyle name="20% - Accent2 87" xfId="702" xr:uid="{0BD893AB-C360-4959-9996-08D89AB7DA96}"/>
    <cellStyle name="20% - Accent2 87 2" xfId="8909" xr:uid="{32B3B815-5C44-451D-9F09-AC1FA0F8E582}"/>
    <cellStyle name="20% - Accent2 88" xfId="704" xr:uid="{7734113B-1344-437D-A1C5-DD9367752F49}"/>
    <cellStyle name="20% - Accent2 88 2" xfId="8922" xr:uid="{1739C3DC-24E9-420D-BCC4-012F4C0BF001}"/>
    <cellStyle name="20% - Accent2 89" xfId="707" xr:uid="{7496CFF1-AC16-41DB-BC55-DAFA31C99F4A}"/>
    <cellStyle name="20% - Accent2 89 2" xfId="7208" xr:uid="{495DD871-F1C0-4481-9EF2-4025ED705DB1}"/>
    <cellStyle name="20% - Accent2 9" xfId="710" xr:uid="{6F62A727-5E2B-4D0D-9351-A1D5139814C9}"/>
    <cellStyle name="20% - Accent2 9 2" xfId="3136" xr:uid="{D6C50975-9C77-49CF-AE20-8F0B5A8DFCAD}"/>
    <cellStyle name="20% - Accent2 9 2 2" xfId="6739" xr:uid="{977638E4-1E1E-4A01-8AEC-6E9BEEA426C0}"/>
    <cellStyle name="20% - Accent2 9 2 3" xfId="6030" xr:uid="{FD166C62-3AB0-42F2-9118-D73804E3B3A1}"/>
    <cellStyle name="20% - Accent2 9 2_MBK1200" xfId="4750" xr:uid="{A278664C-0C9F-456B-89DF-0EBF38F8BEE4}"/>
    <cellStyle name="20% - Accent2 9 3" xfId="3222" xr:uid="{BDD3279C-1FFE-4B26-93D6-A77EAF5847D4}"/>
    <cellStyle name="20% - Accent2 9 4" xfId="3038" xr:uid="{807FE7DA-7729-4D5E-958D-F50A5E6B251B}"/>
    <cellStyle name="20% - Accent2 9 5" xfId="3868" xr:uid="{DCCD7710-100F-405C-80B3-714C52AF1521}"/>
    <cellStyle name="20% - Accent2 9_MBK1200" xfId="8926" xr:uid="{5B5126A6-4D22-4C10-BA2F-94DCD2CA2033}"/>
    <cellStyle name="20% - Accent2 90" xfId="697" xr:uid="{F0D77277-526A-4D80-8F3B-F5ED62E3B671}"/>
    <cellStyle name="20% - Accent2 91" xfId="700" xr:uid="{5CC998E4-8A3F-4BB3-B038-C2EBBE334A0E}"/>
    <cellStyle name="20% - Accent2 92" xfId="703" xr:uid="{C418F974-9D3E-4524-9753-BFD869B3BA63}"/>
    <cellStyle name="20% - Accent2 93" xfId="705" xr:uid="{769E82DB-1600-4BC8-BA9A-749B59463CC6}"/>
    <cellStyle name="20% - Accent2 94" xfId="708" xr:uid="{EC363BF5-6259-4F45-8AF3-9A28BE0C71B8}"/>
    <cellStyle name="20% - Accent2 95" xfId="711" xr:uid="{8A8D3792-0C4F-46BE-AE4F-4F0E94E1846B}"/>
    <cellStyle name="20% - Accent2 96" xfId="712" xr:uid="{1B5B79B5-738C-41A0-BCD5-7CCE1C4EDDBA}"/>
    <cellStyle name="20% - Accent2 97" xfId="713" xr:uid="{6F7C8061-D925-41EA-9F67-AD49FE61D439}"/>
    <cellStyle name="20% - Accent2 98" xfId="176" xr:uid="{96E35313-05A8-4EE3-89F3-E9C0CA6B84E7}"/>
    <cellStyle name="20% - Accent2 99" xfId="715" xr:uid="{F21064C5-A89A-418F-B568-05EDD982E7E4}"/>
    <cellStyle name="20% - Accent3" xfId="93" builtinId="38" customBuiltin="1"/>
    <cellStyle name="20% - Accent3 10" xfId="717" xr:uid="{451F2594-C929-4D2F-9EF7-1F07E563315E}"/>
    <cellStyle name="20% - Accent3 10 2" xfId="4914" xr:uid="{9D34DCBF-3D7C-4052-A158-C4606E558101}"/>
    <cellStyle name="20% - Accent3 10 2 2" xfId="8932" xr:uid="{9EB78CED-87C2-4812-B9BC-AFA51711619F}"/>
    <cellStyle name="20% - Accent3 10 2 3" xfId="8935" xr:uid="{B5ABED19-374B-4FC0-B334-B06CF2B293E0}"/>
    <cellStyle name="20% - Accent3 10 2_MBK1200" xfId="5725" xr:uid="{8FFF4206-BE4D-4A73-8E9A-D5975EE4DC86}"/>
    <cellStyle name="20% - Accent3 10 3" xfId="8936" xr:uid="{3CAAAFE1-6693-4810-AF1C-ABDEF7220BA5}"/>
    <cellStyle name="20% - Accent3 10 4" xfId="5041" xr:uid="{FAFEB39D-9C48-40E8-99E9-91C03EDCF2E3}"/>
    <cellStyle name="20% - Accent3 10 5" xfId="8927" xr:uid="{9F982161-E77C-4C27-A3B1-F78ABEF214DE}"/>
    <cellStyle name="20% - Accent3 10_MBK1200" xfId="8943" xr:uid="{FF8DA33C-AEF5-4577-A294-600DB1B89A67}"/>
    <cellStyle name="20% - Accent3 100" xfId="137" xr:uid="{2D783C83-B0FB-47F6-A2BA-A2926C99840D}"/>
    <cellStyle name="20% - Accent3 101" xfId="504" xr:uid="{658C0481-4A33-40F5-9CEA-5F293AF810F1}"/>
    <cellStyle name="20% - Accent3 102" xfId="514" xr:uid="{3048ADCD-AA68-44A5-BD3D-0612D2653782}"/>
    <cellStyle name="20% - Accent3 11" xfId="720" xr:uid="{CCB5FE03-5328-4EC6-A67C-0E7412D31388}"/>
    <cellStyle name="20% - Accent3 11 2" xfId="8952" xr:uid="{06FB303A-F0E3-4A6C-AB55-4B60200F5A3E}"/>
    <cellStyle name="20% - Accent3 11 2 2" xfId="8822" xr:uid="{0ED32DBB-DCE5-4B41-9D3A-DE506472D7E2}"/>
    <cellStyle name="20% - Accent3 11 2 3" xfId="4864" xr:uid="{23D46530-76EB-42EE-B3B6-94D39FCAA5CF}"/>
    <cellStyle name="20% - Accent3 11 2_MBK1200" xfId="8959" xr:uid="{62E5A280-296A-49AF-9310-CCCC2B05B04C}"/>
    <cellStyle name="20% - Accent3 11 3" xfId="8961" xr:uid="{D49D2D64-2740-4261-A058-1724DAC79790}"/>
    <cellStyle name="20% - Accent3 11 4" xfId="8964" xr:uid="{8957E25D-AE8C-4449-8EF9-060346F6F0D6}"/>
    <cellStyle name="20% - Accent3 11 5" xfId="8945" xr:uid="{A86FB923-2D66-4E0A-B79F-7798B36C873B}"/>
    <cellStyle name="20% - Accent3 11_MBK1200" xfId="8965" xr:uid="{18E43B62-876E-49F1-AC7E-4D5E7A0A1CF8}"/>
    <cellStyle name="20% - Accent3 12" xfId="721" xr:uid="{8ADA0C72-3D0D-4EE9-A76D-909E29325D29}"/>
    <cellStyle name="20% - Accent3 12 2" xfId="8976" xr:uid="{F8CDEC57-7872-4F92-BB11-786FB2541FC4}"/>
    <cellStyle name="20% - Accent3 12 2 2" xfId="8977" xr:uid="{2D0D9457-2725-41B0-B6E1-E178E8CF75E1}"/>
    <cellStyle name="20% - Accent3 12 2 3" xfId="8980" xr:uid="{F5A80436-6615-4F13-8DC1-638A784C6C3F}"/>
    <cellStyle name="20% - Accent3 12 2_MBK1200" xfId="2967" xr:uid="{AE195893-8F97-45B1-A7EA-8B6307BF71DE}"/>
    <cellStyle name="20% - Accent3 12 3" xfId="8982" xr:uid="{38F992F7-F1B9-4300-A47E-254CF8CD960B}"/>
    <cellStyle name="20% - Accent3 12 4" xfId="8985" xr:uid="{D357E63C-87E5-4E09-A077-1C5EAF1BE731}"/>
    <cellStyle name="20% - Accent3 12 5" xfId="8967" xr:uid="{BAA27453-6840-491C-8FE2-72CBFE8A37A0}"/>
    <cellStyle name="20% - Accent3 12_MBK1200" xfId="8244" xr:uid="{22B0190E-230D-4BC4-AC41-FAF13D2594CC}"/>
    <cellStyle name="20% - Accent3 13" xfId="722" xr:uid="{F350468D-1C17-44AA-86A1-17F304158E8D}"/>
    <cellStyle name="20% - Accent3 13 2" xfId="8989" xr:uid="{30F11FB2-EFF4-4C25-BAC4-101D1E0460B9}"/>
    <cellStyle name="20% - Accent3 13 2 2" xfId="8990" xr:uid="{515479E3-136F-4302-9EFA-C68A76CC29B5}"/>
    <cellStyle name="20% - Accent3 13 2 3" xfId="8993" xr:uid="{0B078ED6-E163-4DBE-8C83-76F268290307}"/>
    <cellStyle name="20% - Accent3 13 3" xfId="9000" xr:uid="{2C7F5517-4E95-4111-922D-873EC67D5D5C}"/>
    <cellStyle name="20% - Accent3 13 4" xfId="5893" xr:uid="{AF1D9A0D-C8BF-4324-B52A-168F168A7F7C}"/>
    <cellStyle name="20% - Accent3 13 5" xfId="8986" xr:uid="{FB39C278-2242-4DE1-9F48-1D126EBED897}"/>
    <cellStyle name="20% - Accent3 14" xfId="723" xr:uid="{A149BA60-E1E3-431D-9445-8F850A8D9A16}"/>
    <cellStyle name="20% - Accent3 14 2" xfId="3613" xr:uid="{DE3474BF-C88F-4269-ACE4-510F7E61F3B1}"/>
    <cellStyle name="20% - Accent3 14 2 2" xfId="4530" xr:uid="{5C5CE822-F9FC-4F65-B2A7-17CD900A7844}"/>
    <cellStyle name="20% - Accent3 14 2 3" xfId="4673" xr:uid="{7CA16FDE-30D7-4A40-AC93-625DEF685F6F}"/>
    <cellStyle name="20% - Accent3 14 3" xfId="3632" xr:uid="{EBCE29DA-8212-474C-B2A7-5B6563FB484D}"/>
    <cellStyle name="20% - Accent3 14 4" xfId="3641" xr:uid="{8B51B529-9381-4D66-8E2A-FA671CA0ACBB}"/>
    <cellStyle name="20% - Accent3 14 5" xfId="9001" xr:uid="{2127B4D5-BE74-42DB-A1EC-090197D344FB}"/>
    <cellStyle name="20% - Accent3 15" xfId="724" xr:uid="{6C3EA776-A595-4DE6-948F-31F9CC329522}"/>
    <cellStyle name="20% - Accent3 15 2" xfId="7449" xr:uid="{C28EA885-00BC-4AC1-9BFC-A31D079AB89E}"/>
    <cellStyle name="20% - Accent3 15 2 2" xfId="2856" xr:uid="{C30A6726-BD45-4153-8C15-B2A882F5080C}"/>
    <cellStyle name="20% - Accent3 15 2 3" xfId="7483" xr:uid="{8ED3343A-4E93-4570-BA2B-0DEFEC143C87}"/>
    <cellStyle name="20% - Accent3 15 3" xfId="5521" xr:uid="{27B72EE2-276E-407D-8DB4-A75A4DCC2DFA}"/>
    <cellStyle name="20% - Accent3 15 4" xfId="7488" xr:uid="{12DCB985-E6F3-4579-807A-8BDB363B40C8}"/>
    <cellStyle name="20% - Accent3 15 5" xfId="7520" xr:uid="{CDDA3C27-84C0-469E-89B7-F90F512DC380}"/>
    <cellStyle name="20% - Accent3 15 6" xfId="9002" xr:uid="{442D72FC-BDB3-4079-BBF9-A144B109DCCB}"/>
    <cellStyle name="20% - Accent3 16" xfId="726" xr:uid="{46AE0DAB-C01D-4FD2-90B7-32367DC70582}"/>
    <cellStyle name="20% - Accent3 16 2" xfId="9007" xr:uid="{A7E743B5-1760-4A4C-B812-C27B3A6F6DB1}"/>
    <cellStyle name="20% - Accent3 16 2 2" xfId="6274" xr:uid="{620B6C20-E8F5-426D-BA39-F344E15C4BC8}"/>
    <cellStyle name="20% - Accent3 16 2 3" xfId="9011" xr:uid="{438AA1B8-89A7-4BC9-A140-31CF26698CCB}"/>
    <cellStyle name="20% - Accent3 16 3" xfId="8338" xr:uid="{FEC595A7-EE75-469D-A247-A1CBAB17F38B}"/>
    <cellStyle name="20% - Accent3 16 4" xfId="8353" xr:uid="{D81608C7-CB01-4E70-B8EB-B1A7947C6E7B}"/>
    <cellStyle name="20% - Accent3 16 5" xfId="9004" xr:uid="{DF722F46-9355-4C20-A798-3A31E5D42061}"/>
    <cellStyle name="20% - Accent3 17" xfId="728" xr:uid="{7C4C16E2-7183-4623-A2D6-B1AA50E46655}"/>
    <cellStyle name="20% - Accent3 17 2" xfId="9016" xr:uid="{CF4A3395-9656-4FE9-8313-12DF902FE65B}"/>
    <cellStyle name="20% - Accent3 17 2 2" xfId="9021" xr:uid="{2A4985BF-BDF6-4FC9-A835-3CA41AE99816}"/>
    <cellStyle name="20% - Accent3 17 2 3" xfId="5311" xr:uid="{D356CCC5-E4CC-4353-B7A8-B1E585430D14}"/>
    <cellStyle name="20% - Accent3 17 3" xfId="9031" xr:uid="{DDDF4662-7CC0-443F-BAEF-5987C80CEAE3}"/>
    <cellStyle name="20% - Accent3 17 4" xfId="9039" xr:uid="{75CFABB1-60D3-4A3C-9A5C-3271C61F8761}"/>
    <cellStyle name="20% - Accent3 17 5" xfId="9013" xr:uid="{3BBACBE8-90B1-4458-BB84-14DE00A0BC40}"/>
    <cellStyle name="20% - Accent3 18" xfId="730" xr:uid="{1F904DB3-DF1B-4E76-8FB6-EB309BE85449}"/>
    <cellStyle name="20% - Accent3 18 2" xfId="9044" xr:uid="{D5FF612A-6941-4493-A86F-C6C4DF6AEAFD}"/>
    <cellStyle name="20% - Accent3 18 2 2" xfId="7279" xr:uid="{EEA3383D-4944-4392-AF8B-EE35A803BA92}"/>
    <cellStyle name="20% - Accent3 18 2 3" xfId="3663" xr:uid="{3794AFF6-8FFF-4F1A-A75A-807C956A93F5}"/>
    <cellStyle name="20% - Accent3 18 3" xfId="4341" xr:uid="{3973C9F9-B196-43F1-8441-B24AE64C3933}"/>
    <cellStyle name="20% - Accent3 18 4" xfId="4365" xr:uid="{4D9285B3-15F8-4E07-8A92-7B3202CAB939}"/>
    <cellStyle name="20% - Accent3 18 5" xfId="9041" xr:uid="{9FA94E81-A157-4CDB-A062-10B4C767DF7F}"/>
    <cellStyle name="20% - Accent3 19" xfId="732" xr:uid="{4CE37D1A-E5FD-487F-A1F8-4E2B63A48694}"/>
    <cellStyle name="20% - Accent3 19 2" xfId="7771" xr:uid="{5E9BE6D5-17CF-44C0-8A94-34444E707F5C}"/>
    <cellStyle name="20% - Accent3 19 2 2" xfId="6043" xr:uid="{CB257CD3-4103-424B-9808-B47726FC48D3}"/>
    <cellStyle name="20% - Accent3 19 2 3" xfId="7802" xr:uid="{2094B83A-4884-46C4-BA88-43183C84DA97}"/>
    <cellStyle name="20% - Accent3 19 3" xfId="7817" xr:uid="{A59364DD-C2EB-4613-B081-DD03997BEA94}"/>
    <cellStyle name="20% - Accent3 19 4" xfId="7853" xr:uid="{58D7BA44-421F-4B82-BAFA-A90138301FB4}"/>
    <cellStyle name="20% - Accent3 19 5" xfId="9046" xr:uid="{5A3B5EF4-E508-47F6-A1A8-629675F80866}"/>
    <cellStyle name="20% - Accent3 2" xfId="163" xr:uid="{59FCEE26-750F-4A84-8A66-FB3662629222}"/>
    <cellStyle name="20% - Accent3 2 10" xfId="9056" xr:uid="{8F4EA829-FB67-4323-B804-C42CF5E3C1E8}"/>
    <cellStyle name="20% - Accent3 2 10 2" xfId="6659" xr:uid="{6C201CD5-1EC5-412F-97FC-3405E8DBA00B}"/>
    <cellStyle name="20% - Accent3 2 10 3" xfId="5931" xr:uid="{CF3D61E5-F1B8-4493-AB74-C1AE2F390190}"/>
    <cellStyle name="20% - Accent3 2 11" xfId="9057" xr:uid="{B20168D9-73E9-484E-8185-3220F80D8472}"/>
    <cellStyle name="20% - Accent3 2 12" xfId="9061" xr:uid="{622C76DD-B579-4722-9D7F-70D990A1FDF4}"/>
    <cellStyle name="20% - Accent3 2 13" xfId="9062" xr:uid="{8C232AD7-82FB-4660-AFEF-AFB5194EA02B}"/>
    <cellStyle name="20% - Accent3 2 14" xfId="51664" xr:uid="{198BEDFB-0B40-4A88-BCE4-C5218DA8D086}"/>
    <cellStyle name="20% - Accent3 2 2" xfId="735" xr:uid="{84C84316-F767-4C21-8FAD-E3DE64213124}"/>
    <cellStyle name="20% - Accent3 2 2 2" xfId="738" xr:uid="{BAEFBAC1-37C8-4ED5-B7A6-1D40996881A7}"/>
    <cellStyle name="20% - Accent3 2 2 2 2" xfId="9074" xr:uid="{8988B421-19CB-4652-B21B-17219C6A505D}"/>
    <cellStyle name="20% - Accent3 2 2 2 2 2" xfId="9075" xr:uid="{2A2F7A43-69B1-4E98-B48A-C5C4CD20107F}"/>
    <cellStyle name="20% - Accent3 2 2 2 3" xfId="9071" xr:uid="{F292DF2B-1AC6-4513-AA3B-911EDA557556}"/>
    <cellStyle name="20% - Accent3 2 2 3" xfId="9087" xr:uid="{9412D75C-FA40-4F57-AC0B-BBD7FED40363}"/>
    <cellStyle name="20% - Accent3 2 2 4" xfId="6082" xr:uid="{3FC56F30-33E1-46BD-BA12-F020AE85ED70}"/>
    <cellStyle name="20% - Accent3 2 2 5" xfId="9067" xr:uid="{64F88E1B-CC77-4383-BB03-FC9DDDD70C03}"/>
    <cellStyle name="20% - Accent3 2 2 6" xfId="51665" xr:uid="{2A0ADDAB-1D66-4C30-B00D-19918002B836}"/>
    <cellStyle name="20% - Accent3 2 2_Annexure" xfId="9089" xr:uid="{529638CE-D19B-4531-A805-DE5B3D2CB552}"/>
    <cellStyle name="20% - Accent3 2 3" xfId="739" xr:uid="{7EFC5C86-E6CA-4146-B6D3-3E105A4B81E4}"/>
    <cellStyle name="20% - Accent3 2 3 2" xfId="9100" xr:uid="{889BA195-DCF4-4B4B-A523-808BF113D73B}"/>
    <cellStyle name="20% - Accent3 2 3 3" xfId="9115" xr:uid="{49F0839B-5A6F-434A-B120-8DC5EE31AA51}"/>
    <cellStyle name="20% - Accent3 2 3 4" xfId="2900" xr:uid="{BE9061CD-81CC-4B5D-80C6-0876F64FEC2E}"/>
    <cellStyle name="20% - Accent3 2 3 5" xfId="9097" xr:uid="{6BD37A99-0F37-41CE-89DF-DCA1FDC5BD2B}"/>
    <cellStyle name="20% - Accent3 2 4" xfId="740" xr:uid="{0B972818-9D34-48C0-8C18-F9011C1F9F4F}"/>
    <cellStyle name="20% - Accent3 2 4 2" xfId="9120" xr:uid="{426223B7-7ACD-4F4E-B460-0D8E004F977B}"/>
    <cellStyle name="20% - Accent3 2 4 3" xfId="9123" xr:uid="{B1AE1BB2-6FBB-4421-9263-7B05D011F750}"/>
    <cellStyle name="20% - Accent3 2 4 4" xfId="7015" xr:uid="{0346B4FB-1923-447F-BFDA-7B7819AA3D26}"/>
    <cellStyle name="20% - Accent3 2 5" xfId="741" xr:uid="{DCC7726F-1208-42CC-A840-F67FD306855A}"/>
    <cellStyle name="20% - Accent3 2 5 2" xfId="6366" xr:uid="{FCBE6598-FF0B-4139-BE07-9D245C9FBBC1}"/>
    <cellStyle name="20% - Accent3 2 5 3" xfId="2845" xr:uid="{DB0864E1-9A67-4A93-943E-31F7BB3C1EF0}"/>
    <cellStyle name="20% - Accent3 2 5 4" xfId="7025" xr:uid="{72F5CC3C-68B2-4DD9-979E-834D1030B25C}"/>
    <cellStyle name="20% - Accent3 2 6" xfId="162" xr:uid="{98D3E650-C3D6-46C5-A592-9CC6BA9CD33D}"/>
    <cellStyle name="20% - Accent3 2 6 2" xfId="6103" xr:uid="{BD38CF82-9061-4F7F-8982-305E631FF323}"/>
    <cellStyle name="20% - Accent3 2 7" xfId="8714" xr:uid="{AA6FC6EC-A7AA-41DE-9E44-FCBB239F8044}"/>
    <cellStyle name="20% - Accent3 2 8" xfId="8720" xr:uid="{36F762C6-C31F-4C68-A740-83B92EBB6EC4}"/>
    <cellStyle name="20% - Accent3 2 8 2" xfId="9128" xr:uid="{B57BA05C-559A-4764-8573-20D309961CA6}"/>
    <cellStyle name="20% - Accent3 2 9" xfId="9130" xr:uid="{90202288-7E69-4DA1-966D-120468CE80ED}"/>
    <cellStyle name="20% - Accent3 2_April 2009 Report" xfId="8763" xr:uid="{45867161-3D5D-4CF1-B36A-D44D30DDE685}"/>
    <cellStyle name="20% - Accent3 20" xfId="725" xr:uid="{7D0251DF-46E6-457E-BC75-7B7A4E04A1C2}"/>
    <cellStyle name="20% - Accent3 20 2" xfId="7450" xr:uid="{7ACA4EEA-DB82-4C44-B95B-D2F21445779A}"/>
    <cellStyle name="20% - Accent3 20 2 2" xfId="2857" xr:uid="{9428FBF1-3854-45E2-BD28-6EB917D898B0}"/>
    <cellStyle name="20% - Accent3 20 2 3" xfId="7484" xr:uid="{F1E2A5F8-542B-4D13-A9E8-AAA8D7433681}"/>
    <cellStyle name="20% - Accent3 20 3" xfId="5522" xr:uid="{266C4D4C-F19E-4407-B8B2-02FA6C963C97}"/>
    <cellStyle name="20% - Accent3 20 4" xfId="7489" xr:uid="{466C605E-9453-437F-BA55-A55A20030BD5}"/>
    <cellStyle name="20% - Accent3 20 5" xfId="9003" xr:uid="{6C310F78-4670-4F37-B57C-1C16A711D733}"/>
    <cellStyle name="20% - Accent3 21" xfId="727" xr:uid="{53216511-C7CD-496F-8B81-71872A423E62}"/>
    <cellStyle name="20% - Accent3 21 2" xfId="9008" xr:uid="{5909BC87-D6AD-4D27-A65F-65337427ECD5}"/>
    <cellStyle name="20% - Accent3 21 2 2" xfId="6275" xr:uid="{E6AA73AA-7775-4FBB-A896-580D1D7B11C9}"/>
    <cellStyle name="20% - Accent3 21 2 3" xfId="9012" xr:uid="{CE0FD9D4-A9F5-4C2F-9FC3-FE1D21EBB58A}"/>
    <cellStyle name="20% - Accent3 21 3" xfId="8339" xr:uid="{D4C54456-23DA-4B81-97EC-CB6CCB3BF0ED}"/>
    <cellStyle name="20% - Accent3 21 4" xfId="8354" xr:uid="{611A75D3-E933-4CAC-BE1E-235EA1417A60}"/>
    <cellStyle name="20% - Accent3 21 5" xfId="9005" xr:uid="{3D1D1B83-9CE5-4835-A05D-6C7D268FDC36}"/>
    <cellStyle name="20% - Accent3 22" xfId="729" xr:uid="{6398E9DC-D8BE-47C4-9D80-9AC74F28F4D7}"/>
    <cellStyle name="20% - Accent3 22 2" xfId="9017" xr:uid="{6866751A-47F9-479C-9032-19553F87B475}"/>
    <cellStyle name="20% - Accent3 22 2 2" xfId="9022" xr:uid="{4C40A109-08C9-46BD-8EFD-56280EF4E74D}"/>
    <cellStyle name="20% - Accent3 22 2 3" xfId="5312" xr:uid="{06C231C1-43B4-4E07-8CD5-8A80E0F5C3D1}"/>
    <cellStyle name="20% - Accent3 22 3" xfId="9032" xr:uid="{4998234C-1A7E-41FA-AD7F-F4CB6D6BEEF1}"/>
    <cellStyle name="20% - Accent3 22 4" xfId="9040" xr:uid="{B67F1A7D-FDEE-4C4E-8D56-5083BDCA91CB}"/>
    <cellStyle name="20% - Accent3 22 5" xfId="9014" xr:uid="{6F365B8D-8085-4B40-BEB5-F8B1E4B6A377}"/>
    <cellStyle name="20% - Accent3 23" xfId="731" xr:uid="{D3C09F59-FB5D-41BC-9287-0306BFBD9F7B}"/>
    <cellStyle name="20% - Accent3 23 2" xfId="9045" xr:uid="{DFBE288B-EA67-4898-BC7C-08790620963C}"/>
    <cellStyle name="20% - Accent3 23 2 2" xfId="7280" xr:uid="{C4FA3908-7D7A-4E43-B534-97C82BA54D7C}"/>
    <cellStyle name="20% - Accent3 23 2 3" xfId="3664" xr:uid="{75B282B1-CD3F-4D89-9F43-20EC258FD2DD}"/>
    <cellStyle name="20% - Accent3 23 3" xfId="4342" xr:uid="{C74B2E22-24DF-4862-9CF2-3DEF9BBFAE9A}"/>
    <cellStyle name="20% - Accent3 23 4" xfId="4366" xr:uid="{C8305127-D772-41BF-913A-16417EAD858F}"/>
    <cellStyle name="20% - Accent3 23 5" xfId="9042" xr:uid="{443B5EEB-19A7-4AA8-8055-E079CEAFB96B}"/>
    <cellStyle name="20% - Accent3 24" xfId="733" xr:uid="{E628828C-F510-486B-A92C-6DC529AD93A1}"/>
    <cellStyle name="20% - Accent3 24 2" xfId="7772" xr:uid="{30C653E9-1E2A-474F-90A4-946CE9F09CF1}"/>
    <cellStyle name="20% - Accent3 24 2 2" xfId="6044" xr:uid="{22F10325-07AC-4E32-A13A-2AA140188A35}"/>
    <cellStyle name="20% - Accent3 24 2 3" xfId="7803" xr:uid="{B50FAA65-EF88-4242-89F7-D040DB3B5DD8}"/>
    <cellStyle name="20% - Accent3 24 3" xfId="7818" xr:uid="{9F4DB4CF-593F-4136-825D-1275F51CF9E8}"/>
    <cellStyle name="20% - Accent3 24 4" xfId="7854" xr:uid="{A58ECE0F-921C-422B-A94D-30CF456AC70C}"/>
    <cellStyle name="20% - Accent3 24 5" xfId="9047" xr:uid="{0692FBA9-7B4F-49CA-A7DC-90234924E270}"/>
    <cellStyle name="20% - Accent3 25" xfId="742" xr:uid="{D05719DA-55C9-4439-AB5A-9D7EB26947DE}"/>
    <cellStyle name="20% - Accent3 25 2" xfId="8680" xr:uid="{E62E0854-BFCD-4C3A-9FED-FE56390AC3B9}"/>
    <cellStyle name="20% - Accent3 25 2 2" xfId="8686" xr:uid="{A272CBF0-98A4-4BBE-AC0B-79D499093A2A}"/>
    <cellStyle name="20% - Accent3 25 2 3" xfId="8701" xr:uid="{04841409-3A33-4AFF-80C6-04E7B4FA6EC2}"/>
    <cellStyle name="20% - Accent3 25 3" xfId="8710" xr:uid="{08BD851C-4FEC-47DC-8F5D-202AB645DA3F}"/>
    <cellStyle name="20% - Accent3 25 4" xfId="7412" xr:uid="{6F14DD06-3743-4CE3-AC7F-1D776FE21025}"/>
    <cellStyle name="20% - Accent3 25 5" xfId="9134" xr:uid="{02B7D2CE-D6A8-47E0-A194-FDEC5C340050}"/>
    <cellStyle name="20% - Accent3 26" xfId="744" xr:uid="{3CDB880F-2D7D-40B2-98E6-F14823804AA3}"/>
    <cellStyle name="20% - Accent3 26 2" xfId="9142" xr:uid="{CA547D11-001C-490B-ACFC-05577322DDA2}"/>
    <cellStyle name="20% - Accent3 26 2 2" xfId="9153" xr:uid="{3E177AA7-A2C3-410E-BABE-EB9385474C0B}"/>
    <cellStyle name="20% - Accent3 26 2 3" xfId="9163" xr:uid="{A47E8361-568B-4983-83ED-3D111A44BC36}"/>
    <cellStyle name="20% - Accent3 26 3" xfId="9165" xr:uid="{DA5C0FEF-192E-4721-BA38-C849905F5E94}"/>
    <cellStyle name="20% - Accent3 26 4" xfId="9169" xr:uid="{0C5D415B-DC0A-4346-B4D4-7C166D8A9B49}"/>
    <cellStyle name="20% - Accent3 26 5" xfId="9136" xr:uid="{5AA311AB-1A12-448E-B3A1-8AE210642BD3}"/>
    <cellStyle name="20% - Accent3 27" xfId="746" xr:uid="{5E84B5AF-07CD-4E0B-8AAC-0D5BA591269A}"/>
    <cellStyle name="20% - Accent3 27 2" xfId="9174" xr:uid="{7FCF54C4-FCDA-42FF-AA72-B968E3F4155C}"/>
    <cellStyle name="20% - Accent3 27 2 2" xfId="9180" xr:uid="{65D52C5D-E622-4997-BE03-E8BABDE9DFA0}"/>
    <cellStyle name="20% - Accent3 27 2 3" xfId="9192" xr:uid="{1A4741E8-AC8E-40B5-9127-61C33F4D6075}"/>
    <cellStyle name="20% - Accent3 27 3" xfId="2786" xr:uid="{EEB9392E-68D5-40D7-85ED-D4A05D83B996}"/>
    <cellStyle name="20% - Accent3 27 4" xfId="7365" xr:uid="{DF1D6A26-9ECD-4AF2-83BA-C1856A7BC8F5}"/>
    <cellStyle name="20% - Accent3 27 5" xfId="9171" xr:uid="{B5C28822-7A5D-48DB-B7EF-FF5AB9EE71E2}"/>
    <cellStyle name="20% - Accent3 28" xfId="748" xr:uid="{651B8F75-D8CC-41FC-B4D1-E0B0E6F0C26D}"/>
    <cellStyle name="20% - Accent3 28 2" xfId="8204" xr:uid="{5F854C32-CEFC-40F8-B5AB-39E84A50A3D0}"/>
    <cellStyle name="20% - Accent3 28 2 2" xfId="4318" xr:uid="{475CCF23-D1DF-4316-9A25-EED0B2D4EB3A}"/>
    <cellStyle name="20% - Accent3 28 2 3" xfId="9201" xr:uid="{11E01544-5408-4099-B949-D1A29F38EE01}"/>
    <cellStyle name="20% - Accent3 28 3" xfId="9205" xr:uid="{BFD4D36B-C74A-4ED1-818E-19F9B4BDD192}"/>
    <cellStyle name="20% - Accent3 28 4" xfId="7622" xr:uid="{3AE0B2A5-EDF3-41D6-8793-600FFD10563E}"/>
    <cellStyle name="20% - Accent3 28 5" xfId="9194" xr:uid="{31A90F58-8399-4154-937A-E8A071BB0458}"/>
    <cellStyle name="20% - Accent3 29" xfId="750" xr:uid="{CDB52E72-CD32-4800-A1B8-CD8B773D915D}"/>
    <cellStyle name="20% - Accent3 29 2" xfId="8930" xr:uid="{C37CB17F-FF95-4A4C-BAA0-133101D52F6F}"/>
    <cellStyle name="20% - Accent3 29 2 2" xfId="4910" xr:uid="{A023384B-6719-4D80-A650-F71B66D73C0C}"/>
    <cellStyle name="20% - Accent3 29 2 3" xfId="8941" xr:uid="{E73982E8-3D9E-4635-A06F-81A7AD72748C}"/>
    <cellStyle name="20% - Accent3 29 3" xfId="8949" xr:uid="{9226064E-8A8E-4F1A-8D08-1D33FF468795}"/>
    <cellStyle name="20% - Accent3 29 4" xfId="8973" xr:uid="{E5100512-0362-4DC4-983A-EFEF350B3D74}"/>
    <cellStyle name="20% - Accent3 29 5" xfId="4486" xr:uid="{D8366EA2-98B1-4166-8E27-CD718919677C}"/>
    <cellStyle name="20% - Accent3 3" xfId="164" xr:uid="{096C4347-2FE2-41CC-BF33-CB73D5292379}"/>
    <cellStyle name="20% - Accent3 3 2" xfId="287" xr:uid="{DDFBF779-731D-44F3-A0B9-B0413FF73423}"/>
    <cellStyle name="20% - Accent3 3 2 2" xfId="540" xr:uid="{049F8B60-4D45-489A-A343-AB2D20235278}"/>
    <cellStyle name="20% - Accent3 3 2 2 2" xfId="9215" xr:uid="{88CCCAD5-2E46-4401-B693-1A319E6A8B6C}"/>
    <cellStyle name="20% - Accent3 3 2 3" xfId="7931" xr:uid="{ECE3BF09-785A-415D-BC8E-AA7A05215E52}"/>
    <cellStyle name="20% - Accent3 3 2 4" xfId="51910" xr:uid="{35FA4C37-626F-462F-B15C-D52ECBB47831}"/>
    <cellStyle name="20% - Accent3 3 3" xfId="334" xr:uid="{2F6D236F-3DBA-419F-AFE7-EEE3E79BC826}"/>
    <cellStyle name="20% - Accent3 3 3 2" xfId="9219" xr:uid="{185D7108-5E31-4BB3-BEE5-A464EF5466BA}"/>
    <cellStyle name="20% - Accent3 3 4" xfId="5284" xr:uid="{F6DA6CBD-5DDA-4124-8AC4-607050D9BD58}"/>
    <cellStyle name="20% - Accent3 3 5" xfId="9224" xr:uid="{AD9A82C9-F537-494C-B794-330880109E70}"/>
    <cellStyle name="20% - Accent3 3 6" xfId="8724" xr:uid="{156E5B8E-33DF-481D-8698-1D193F14A2BC}"/>
    <cellStyle name="20% - Accent3 3 7" xfId="51666" xr:uid="{FC5D1B6F-F6B8-412D-A8A9-1098ADA897D8}"/>
    <cellStyle name="20% - Accent3 3_Annexure" xfId="8764" xr:uid="{622F8A7B-9AF6-4446-A7A7-DF93FE2594E5}"/>
    <cellStyle name="20% - Accent3 30" xfId="743" xr:uid="{F98CD7F3-54E5-4D31-8B29-DB3C39D5B87C}"/>
    <cellStyle name="20% - Accent3 30 2" xfId="8681" xr:uid="{E785319A-6E87-4484-9D5E-564D54ED0322}"/>
    <cellStyle name="20% - Accent3 30 2 2" xfId="8687" xr:uid="{CE85586F-D014-489E-B872-A2EE7D8E8FF9}"/>
    <cellStyle name="20% - Accent3 30 2 3" xfId="8702" xr:uid="{3D3E0E2B-61B2-4EDA-956D-01FD756D13AE}"/>
    <cellStyle name="20% - Accent3 30 3" xfId="8711" xr:uid="{E37FA233-E528-42E0-BE6E-DE0A9F8E67F9}"/>
    <cellStyle name="20% - Accent3 30 4" xfId="7413" xr:uid="{D18E63B0-43E1-42E5-8BCB-2450BD5CEA6C}"/>
    <cellStyle name="20% - Accent3 30 5" xfId="9135" xr:uid="{60F14325-48AE-4524-8468-DD1041E17C45}"/>
    <cellStyle name="20% - Accent3 31" xfId="745" xr:uid="{DCCC5F8A-8790-4AAB-B751-18E09DC1E867}"/>
    <cellStyle name="20% - Accent3 31 2" xfId="9143" xr:uid="{DF03560F-9AFE-4B68-A495-D0D1D9B710F1}"/>
    <cellStyle name="20% - Accent3 31 2 2" xfId="9154" xr:uid="{668889AA-3A9E-4DC2-985F-F1C09A5DCAF5}"/>
    <cellStyle name="20% - Accent3 31 2 3" xfId="9164" xr:uid="{0FFF01F0-8F7D-48EC-A3DB-95236072FBB9}"/>
    <cellStyle name="20% - Accent3 31 3" xfId="9166" xr:uid="{A0F447C8-DC4A-4B54-B75D-110D8F2E852A}"/>
    <cellStyle name="20% - Accent3 31 4" xfId="9170" xr:uid="{100CBF6B-E496-4B2F-9477-CF22B320C9DC}"/>
    <cellStyle name="20% - Accent3 31 5" xfId="9137" xr:uid="{518139EC-D969-433E-8884-89FC55478DE4}"/>
    <cellStyle name="20% - Accent3 32" xfId="747" xr:uid="{E3F066AD-3A74-423D-ACAB-826387FE546F}"/>
    <cellStyle name="20% - Accent3 32 2" xfId="9175" xr:uid="{AD7A01FA-EA50-43A9-9AFE-98DE673DCEEF}"/>
    <cellStyle name="20% - Accent3 32 2 2" xfId="9181" xr:uid="{810B3CDD-1216-497B-938B-6104323E1AAD}"/>
    <cellStyle name="20% - Accent3 32 2 3" xfId="9193" xr:uid="{17BFA195-0B5D-4AE2-AFA3-0CEC16959891}"/>
    <cellStyle name="20% - Accent3 32 3" xfId="2787" xr:uid="{9EF1D564-52B3-43F5-B305-C0282F3AE650}"/>
    <cellStyle name="20% - Accent3 32 4" xfId="7366" xr:uid="{DAC6ED18-2B4A-42F7-88B8-F1BE4D94F19A}"/>
    <cellStyle name="20% - Accent3 32 5" xfId="9172" xr:uid="{2ED12003-A3A3-4C12-B93B-A76E0B8C4C98}"/>
    <cellStyle name="20% - Accent3 33" xfId="749" xr:uid="{88888889-240F-402F-962B-BE44338D2CB8}"/>
    <cellStyle name="20% - Accent3 33 2" xfId="8205" xr:uid="{7A773D88-0463-40E6-98C5-AE81BF80AB8B}"/>
    <cellStyle name="20% - Accent3 33 2 2" xfId="4319" xr:uid="{7B8105F1-56CF-4645-B5FF-A909C967B6A8}"/>
    <cellStyle name="20% - Accent3 33 2 3" xfId="9202" xr:uid="{E55314B0-BE5C-4CEA-B1A9-B7739E24C399}"/>
    <cellStyle name="20% - Accent3 33 3" xfId="9206" xr:uid="{F1271A61-7E86-4348-90A4-4BF3D6F258CD}"/>
    <cellStyle name="20% - Accent3 33 4" xfId="7623" xr:uid="{58FF8E55-1B65-4E23-83DF-B0392EB83D79}"/>
    <cellStyle name="20% - Accent3 33 5" xfId="9195" xr:uid="{00D3A76D-34EC-4FEF-B2F7-051F0F38C826}"/>
    <cellStyle name="20% - Accent3 34" xfId="751" xr:uid="{FE02FDBF-489C-4CA9-A001-01FB59BD3B2A}"/>
    <cellStyle name="20% - Accent3 34 2" xfId="8931" xr:uid="{AAFBF6FE-0582-4348-B829-F8210561370C}"/>
    <cellStyle name="20% - Accent3 34 2 2" xfId="4911" xr:uid="{2A49116B-30CA-4E67-9BAB-926BD4FE2484}"/>
    <cellStyle name="20% - Accent3 34 2 3" xfId="8942" xr:uid="{07E8E063-C088-46C3-AF3B-BB7196194380}"/>
    <cellStyle name="20% - Accent3 34 3" xfId="8950" xr:uid="{1E22BB00-DFA1-4194-AE59-897562371363}"/>
    <cellStyle name="20% - Accent3 34 4" xfId="8974" xr:uid="{6401707C-C0A6-45E9-A641-C0331D6D9F4E}"/>
    <cellStyle name="20% - Accent3 34 5" xfId="4487" xr:uid="{822696C0-6E80-4613-A2C9-8DD025D92AC3}"/>
    <cellStyle name="20% - Accent3 35" xfId="752" xr:uid="{B30009CB-1C90-4A02-A916-ADB821D741CD}"/>
    <cellStyle name="20% - Accent3 35 2" xfId="9225" xr:uid="{FE09B540-58FA-4EBA-892D-08D2572DEEB2}"/>
    <cellStyle name="20% - Accent3 35 2 2" xfId="6541" xr:uid="{B63F766B-9396-491E-B54B-2F90A6DD5556}"/>
    <cellStyle name="20% - Accent3 35 2 3" xfId="9233" xr:uid="{1F81B364-E704-4A62-92B5-7CEC254E4994}"/>
    <cellStyle name="20% - Accent3 35 3" xfId="9238" xr:uid="{8F73734C-D3B1-4838-8854-53F80910B59B}"/>
    <cellStyle name="20% - Accent3 35 4" xfId="9244" xr:uid="{4FA2E2FA-A2F6-4F9F-AEC8-C0A98C3A72A7}"/>
    <cellStyle name="20% - Accent3 35 5" xfId="4497" xr:uid="{22344860-2DB0-4D90-8CD9-32C351F5F1E3}"/>
    <cellStyle name="20% - Accent3 36" xfId="755" xr:uid="{022830BE-9C56-4F28-B3FD-B3A5610F8C06}"/>
    <cellStyle name="20% - Accent3 36 2" xfId="9256" xr:uid="{2BA81E1D-7BAE-4A31-A2A7-2E9E06BF30BA}"/>
    <cellStyle name="20% - Accent3 36 2 2" xfId="9259" xr:uid="{C245CA54-EB1E-41CC-9F7F-BF0AD286C1F3}"/>
    <cellStyle name="20% - Accent3 36 2 3" xfId="5653" xr:uid="{02D9DEA6-1341-43A1-8FF5-686A8E79C756}"/>
    <cellStyle name="20% - Accent3 36 3" xfId="9266" xr:uid="{F2DE2E8B-0480-4049-8427-3EBECA624F84}"/>
    <cellStyle name="20% - Accent3 36 4" xfId="9275" xr:uid="{006251BB-76D6-4A4E-A149-7DF85F654028}"/>
    <cellStyle name="20% - Accent3 36 5" xfId="9252" xr:uid="{09CF63E2-94BD-4522-B0F8-1346B09572AB}"/>
    <cellStyle name="20% - Accent3 37" xfId="345" xr:uid="{9F1ADFA6-4BB0-4BC3-B807-F5450EF642E8}"/>
    <cellStyle name="20% - Accent3 37 2" xfId="5150" xr:uid="{6AA34D30-DB07-4102-9BB5-14EA82751A5D}"/>
    <cellStyle name="20% - Accent3 37 2 2" xfId="5163" xr:uid="{3900550D-BBB0-4CE6-B909-2ADF164EA714}"/>
    <cellStyle name="20% - Accent3 37 2 3" xfId="9283" xr:uid="{43DD458F-FF4C-4274-8A80-46A02AAB6D79}"/>
    <cellStyle name="20% - Accent3 37 3" xfId="4455" xr:uid="{BDEBA17C-0320-4768-89F6-CFAEEBC4C726}"/>
    <cellStyle name="20% - Accent3 37 4" xfId="4504" xr:uid="{B8906564-8B68-4F02-89E1-D2CC0E4D52DE}"/>
    <cellStyle name="20% - Accent3 37 5" xfId="6892" xr:uid="{B3EA6848-5698-4106-9CA0-CA12926A7293}"/>
    <cellStyle name="20% - Accent3 38" xfId="349" xr:uid="{696755E6-9CC1-4E91-80B1-157E5704C759}"/>
    <cellStyle name="20% - Accent3 38 2" xfId="6913" xr:uid="{5FC75282-167B-4F8A-B78D-68E507FA6B31}"/>
    <cellStyle name="20% - Accent3 38 2 2" xfId="6940" xr:uid="{0FFC286E-90A3-49ED-A3E8-97A728DCE400}"/>
    <cellStyle name="20% - Accent3 38 2 3" xfId="5543" xr:uid="{161614B7-518B-4208-A75D-E67D7C7A86E3}"/>
    <cellStyle name="20% - Accent3 38 3" xfId="6921" xr:uid="{D4FD9995-CE0F-4FCD-86D2-9167D300DE9A}"/>
    <cellStyle name="20% - Accent3 38 4" xfId="6931" xr:uid="{7ED4C9CA-512E-421D-8060-554D08B1C23C}"/>
    <cellStyle name="20% - Accent3 38 5" xfId="6907" xr:uid="{CF511661-9511-45A5-AE84-31F330CAFE50}"/>
    <cellStyle name="20% - Accent3 39" xfId="352" xr:uid="{E16F5E25-2137-4199-912B-A5FC03FC6CCF}"/>
    <cellStyle name="20% - Accent3 39 2" xfId="6944" xr:uid="{FB66B007-7A59-4C3D-B040-DA92B3BA0F9A}"/>
    <cellStyle name="20% - Accent3 39 2 2" xfId="9286" xr:uid="{EC95C4A7-D4AF-46AD-B887-CD124D0ACABA}"/>
    <cellStyle name="20% - Accent3 39 2 3" xfId="9297" xr:uid="{08B9FB42-EDE7-4AAD-BF48-0B97B5E06960}"/>
    <cellStyle name="20% - Accent3 39 3" xfId="6965" xr:uid="{E34DF487-A0CF-4185-AF6A-0DD2D270652D}"/>
    <cellStyle name="20% - Accent3 39 4" xfId="9300" xr:uid="{679B6D7D-A17E-4A4B-9D3E-0D34FE685D16}"/>
    <cellStyle name="20% - Accent3 39 5" xfId="6872" xr:uid="{79F2D762-2BC4-48C6-9BAA-98871960B081}"/>
    <cellStyle name="20% - Accent3 4" xfId="757" xr:uid="{71EBA8C5-208A-4202-8C4C-FBE0B4B9F9F6}"/>
    <cellStyle name="20% - Accent3 4 10" xfId="51984" xr:uid="{A23927BC-DD83-4C07-BEAF-26971490B33B}"/>
    <cellStyle name="20% - Accent3 4 2" xfId="482" xr:uid="{13E95D8F-A091-4751-97AB-8C2643BE31FF}"/>
    <cellStyle name="20% - Accent3 4 2 2" xfId="9315" xr:uid="{6F9774BF-C4BC-4C29-840E-B3D2B741BB64}"/>
    <cellStyle name="20% - Accent3 4 2 3" xfId="3825" xr:uid="{676857CF-8788-45E3-A0F4-1E485E1FE9AF}"/>
    <cellStyle name="20% - Accent3 4 2 4" xfId="9309" xr:uid="{FF03C252-6EDB-4DDB-84F7-D10319990700}"/>
    <cellStyle name="20% - Accent3 4 2_Annexure" xfId="6403" xr:uid="{81D5C006-3374-4495-9BA2-5A446C408BFF}"/>
    <cellStyle name="20% - Accent3 4 3" xfId="9319" xr:uid="{51B70B7B-A269-4EF3-A662-592B1C628549}"/>
    <cellStyle name="20% - Accent3 4 4" xfId="2803" xr:uid="{4A570585-8513-44E3-A990-AD5DA8200D41}"/>
    <cellStyle name="20% - Accent3 4 5" xfId="2878" xr:uid="{5BF0BED7-2570-4027-8207-3FC5A4177B33}"/>
    <cellStyle name="20% - Accent3 4 6" xfId="4772" xr:uid="{7C107179-99C1-43B6-B4E5-86D89F8764F2}"/>
    <cellStyle name="20% - Accent3 4 7" xfId="9303" xr:uid="{7073B1C9-76FA-4FB2-BBBE-8D03949EFA73}"/>
    <cellStyle name="20% - Accent3 4 8" xfId="51667" xr:uid="{FCA42119-CCB0-4F47-ACD2-B763840EA34D}"/>
    <cellStyle name="20% - Accent3 4 9" xfId="51772" xr:uid="{2F366558-FB55-4BB4-971E-7E04AF37BB62}"/>
    <cellStyle name="20% - Accent3 4_Annexure" xfId="6357" xr:uid="{0DCA3B91-DCD4-4B36-96A3-0860DF86B63A}"/>
    <cellStyle name="20% - Accent3 40" xfId="753" xr:uid="{462BE109-4BE0-45D0-BC9F-3299FB164214}"/>
    <cellStyle name="20% - Accent3 40 2" xfId="9226" xr:uid="{EF7BE0A6-CCE4-45EA-AE46-7C527E098506}"/>
    <cellStyle name="20% - Accent3 40 2 2" xfId="6542" xr:uid="{BCE0D644-5A66-41C0-9A16-66C703FB47D9}"/>
    <cellStyle name="20% - Accent3 40 2 3" xfId="9234" xr:uid="{80DE1766-23F2-43D5-A0F7-2B2CF4380E13}"/>
    <cellStyle name="20% - Accent3 40 3" xfId="9239" xr:uid="{04D6EA7B-8792-4369-84D1-D00387CC0803}"/>
    <cellStyle name="20% - Accent3 40 4" xfId="9245" xr:uid="{12675367-C537-46C7-B710-E2C6C7F4182C}"/>
    <cellStyle name="20% - Accent3 40 5" xfId="4498" xr:uid="{59B1416B-9A51-4DE7-8375-ECF3F5C16803}"/>
    <cellStyle name="20% - Accent3 41" xfId="756" xr:uid="{76A571D6-1285-4A49-9676-3FF62E2667D6}"/>
    <cellStyle name="20% - Accent3 41 2" xfId="9257" xr:uid="{FE870512-2B1D-47D3-955B-6B8C1B47D77E}"/>
    <cellStyle name="20% - Accent3 41 2 2" xfId="9260" xr:uid="{DB0EDA6E-AB19-4B3A-B6F4-63AF7421C0B4}"/>
    <cellStyle name="20% - Accent3 41 2 3" xfId="5654" xr:uid="{B6297D31-A738-4CAF-8DD8-BFCAF17007CC}"/>
    <cellStyle name="20% - Accent3 41 3" xfId="9267" xr:uid="{E3F400E4-1130-41FC-8EF2-5002C0F8551B}"/>
    <cellStyle name="20% - Accent3 41 4" xfId="9276" xr:uid="{EA0891D7-C078-466E-84C1-6D3EDE0F337F}"/>
    <cellStyle name="20% - Accent3 41 5" xfId="9253" xr:uid="{CEC495FE-5FC6-40E6-A4AC-57B9D02E9C3D}"/>
    <cellStyle name="20% - Accent3 42" xfId="346" xr:uid="{8A39996F-6287-409F-BED7-332D75901463}"/>
    <cellStyle name="20% - Accent3 42 2" xfId="5151" xr:uid="{BB3365A1-5B34-4733-A1EF-13CDD9A36C7E}"/>
    <cellStyle name="20% - Accent3 42 2 2" xfId="5164" xr:uid="{AAF0A241-533C-4931-93B5-BAD67869ED86}"/>
    <cellStyle name="20% - Accent3 42 2 3" xfId="9284" xr:uid="{11957E7B-6DC0-44E5-89E9-FCE99DFB4EE5}"/>
    <cellStyle name="20% - Accent3 42 3" xfId="4456" xr:uid="{779FB203-7CA2-4A3F-97AD-E97937377E6C}"/>
    <cellStyle name="20% - Accent3 42 4" xfId="4505" xr:uid="{0E7DF7F9-EA45-411F-9C22-9A701B47C83B}"/>
    <cellStyle name="20% - Accent3 42 5" xfId="6893" xr:uid="{0FFFC1AC-8A62-4EC1-BC63-09F534F3954D}"/>
    <cellStyle name="20% - Accent3 43" xfId="350" xr:uid="{F3E5AF9F-42A0-4F92-A0BA-5953F8474DF8}"/>
    <cellStyle name="20% - Accent3 43 2" xfId="6914" xr:uid="{AC099564-E05E-43AA-BF71-185FF017BC94}"/>
    <cellStyle name="20% - Accent3 43 2 2" xfId="6941" xr:uid="{B661A0DD-0028-4D67-ADEA-72997254D698}"/>
    <cellStyle name="20% - Accent3 43 2 3" xfId="5544" xr:uid="{522AF5C7-1FB3-4122-9BEE-392DA827AC25}"/>
    <cellStyle name="20% - Accent3 43 3" xfId="6922" xr:uid="{E6F6BFAA-5DE7-413D-B744-B3AA0238D053}"/>
    <cellStyle name="20% - Accent3 43 4" xfId="6932" xr:uid="{DA99A576-D869-4F2D-BD6A-6247413D4B94}"/>
    <cellStyle name="20% - Accent3 43 5" xfId="6908" xr:uid="{967D92CD-5142-4B54-8491-F64165B71006}"/>
    <cellStyle name="20% - Accent3 44" xfId="353" xr:uid="{117FC864-04DB-4E5E-A9AE-F12FFE15BAA4}"/>
    <cellStyle name="20% - Accent3 44 2" xfId="6945" xr:uid="{72676B9A-6A2E-42D1-B766-346FFA2DB2C7}"/>
    <cellStyle name="20% - Accent3 44 2 2" xfId="9287" xr:uid="{503D37B2-7749-4526-850B-6B6BC9BAD6BF}"/>
    <cellStyle name="20% - Accent3 44 2 3" xfId="9298" xr:uid="{777ED9B5-9749-44C9-935D-3FA71554996D}"/>
    <cellStyle name="20% - Accent3 44 3" xfId="6966" xr:uid="{34E262B9-66D4-427D-A362-F8F7EF3E0139}"/>
    <cellStyle name="20% - Accent3 44 4" xfId="9301" xr:uid="{2FDBE981-C45F-4D8C-AE7F-297F5ABB19E4}"/>
    <cellStyle name="20% - Accent3 44 5" xfId="6873" xr:uid="{1DBA83C1-7DAC-48D5-9964-926B5F0CBA7E}"/>
    <cellStyle name="20% - Accent3 45" xfId="355" xr:uid="{A482D519-81D0-4EB0-AE62-36133AB1C6CC}"/>
    <cellStyle name="20% - Accent3 45 2" xfId="4955" xr:uid="{C09908FB-2050-46E8-B90B-85ACE2289DDB}"/>
    <cellStyle name="20% - Accent3 45 2 2" xfId="5616" xr:uid="{248AD8A1-B983-465D-9470-FE86FD88F185}"/>
    <cellStyle name="20% - Accent3 45 2 3" xfId="4052" xr:uid="{23A6DE8D-4C50-4812-8FAE-945CF68254F6}"/>
    <cellStyle name="20% - Accent3 45 3" xfId="6156" xr:uid="{9E248E63-C479-4100-9B8E-AAEE0B95524F}"/>
    <cellStyle name="20% - Accent3 45 4" xfId="9322" xr:uid="{4C4A2477-2C57-418B-99E8-5BE162CE25FE}"/>
    <cellStyle name="20% - Accent3 45 5" xfId="6142" xr:uid="{F66410FA-1B41-4B3E-AF9C-DE613C0156CF}"/>
    <cellStyle name="20% - Accent3 46" xfId="358" xr:uid="{236A7AD9-A325-415D-B083-CEBD615177BA}"/>
    <cellStyle name="20% - Accent3 46 2" xfId="9326" xr:uid="{B908B3C4-9932-4834-9814-CD998B4292DA}"/>
    <cellStyle name="20% - Accent3 46 2 2" xfId="9328" xr:uid="{29B26264-13B4-4C28-B24C-CC11CC127AE9}"/>
    <cellStyle name="20% - Accent3 46 2 3" xfId="9334" xr:uid="{EDE7EB5C-0143-456A-8F5A-B546B6F537D8}"/>
    <cellStyle name="20% - Accent3 46 3" xfId="9336" xr:uid="{1E61431A-3C7B-4029-AAC3-1070859FB4BF}"/>
    <cellStyle name="20% - Accent3 46 4" xfId="5547" xr:uid="{1E8C8195-1F8C-447F-88A8-3ED356FD39FD}"/>
    <cellStyle name="20% - Accent3 46 5" xfId="4349" xr:uid="{63799EF9-1026-46D1-BDE3-49E440035B59}"/>
    <cellStyle name="20% - Accent3 47" xfId="758" xr:uid="{CAC3A4E9-15CC-4839-B21C-4907D655EBCF}"/>
    <cellStyle name="20% - Accent3 47 2" xfId="9338" xr:uid="{A1EE00D3-AC81-47C6-8461-C8DC56B34599}"/>
    <cellStyle name="20% - Accent3 47 2 2" xfId="9346" xr:uid="{81F9B082-ECA6-45D0-9997-17B56325F7FA}"/>
    <cellStyle name="20% - Accent3 47 2 3" xfId="9354" xr:uid="{5A5E502E-CD30-44F7-BF8D-2C1A32F235CA}"/>
    <cellStyle name="20% - Accent3 47 3" xfId="9356" xr:uid="{5E9F2789-3F79-4E75-8743-12D7649B2E9E}"/>
    <cellStyle name="20% - Accent3 47 4" xfId="9358" xr:uid="{46263D81-0CEF-4702-BC0C-582D51721FF5}"/>
    <cellStyle name="20% - Accent3 47 5" xfId="3686" xr:uid="{37E0A12C-2CD0-494E-927F-F5AFC17BF8DC}"/>
    <cellStyle name="20% - Accent3 48" xfId="760" xr:uid="{6489CC8B-D500-4707-BE89-777CF329F6BA}"/>
    <cellStyle name="20% - Accent3 48 2" xfId="6989" xr:uid="{5C1BC2AD-B3C4-49F6-B3A1-33CEAFE3CC5B}"/>
    <cellStyle name="20% - Accent3 48 2 2" xfId="9364" xr:uid="{0FE57730-C478-4B0D-A8AD-68EC7FE979AA}"/>
    <cellStyle name="20% - Accent3 48 2 3" xfId="9372" xr:uid="{7D851B0A-F948-4A30-9CB9-15682C5E58C9}"/>
    <cellStyle name="20% - Accent3 48 3" xfId="9374" xr:uid="{AC7BB5A7-AB9F-4C95-A205-0F5EAC77BC26}"/>
    <cellStyle name="20% - Accent3 48 4" xfId="9376" xr:uid="{D79FFEDB-84A9-42EB-962A-A10F45AFC2ED}"/>
    <cellStyle name="20% - Accent3 48 5" xfId="3707" xr:uid="{19C23FB4-76C9-476A-A00B-01A589682BF9}"/>
    <cellStyle name="20% - Accent3 49" xfId="763" xr:uid="{FF83A410-0617-430C-AF50-D81408A4667D}"/>
    <cellStyle name="20% - Accent3 49 2" xfId="9379" xr:uid="{AABD5EE1-791A-4242-A7D3-0FB91D0376F5}"/>
    <cellStyle name="20% - Accent3 49 2 2" xfId="6798" xr:uid="{E09BE64E-F768-43D4-9A3F-ED15BBD6B086}"/>
    <cellStyle name="20% - Accent3 49 2 3" xfId="6845" xr:uid="{163E3783-84F1-4819-BC62-452ABE8E8029}"/>
    <cellStyle name="20% - Accent3 49 3" xfId="7869" xr:uid="{9B7E25E8-C79E-4813-955B-190DAE71CE40}"/>
    <cellStyle name="20% - Accent3 49 4" xfId="4710" xr:uid="{0AE90FA9-A53D-4421-86CA-FD37EB3EA2E8}"/>
    <cellStyle name="20% - Accent3 49 5" xfId="6998" xr:uid="{CA531208-137C-43B9-841B-6DF09F4F5CF8}"/>
    <cellStyle name="20% - Accent3 5" xfId="766" xr:uid="{CDF7111B-934D-4AC2-BA05-901604BBCAE9}"/>
    <cellStyle name="20% - Accent3 5 2" xfId="767" xr:uid="{0AD54CA7-BD75-4407-9C04-3AF5D59FE50C}"/>
    <cellStyle name="20% - Accent3 5 2 2" xfId="6180" xr:uid="{82104FEF-952C-45CB-AE3C-97B203C20C7D}"/>
    <cellStyle name="20% - Accent3 5 2 3" xfId="6187" xr:uid="{EBD9FEAD-FD2D-4B55-8640-66E3B14A8AE1}"/>
    <cellStyle name="20% - Accent3 5 2 4" xfId="9382" xr:uid="{C7B73FA8-6586-40A7-962C-ACD4A7B8ACB8}"/>
    <cellStyle name="20% - Accent3 5 2_Annexure" xfId="9383" xr:uid="{1C476AEB-8F66-4CD6-857B-D5BE5243A429}"/>
    <cellStyle name="20% - Accent3 5 3" xfId="9385" xr:uid="{86B3AFD4-B8C9-4F3A-868F-0D691C5B9A6A}"/>
    <cellStyle name="20% - Accent3 5 4" xfId="3812" xr:uid="{DCB5C2CD-AA2C-4FD7-B14F-7B49CA59FD28}"/>
    <cellStyle name="20% - Accent3 5 5" xfId="9390" xr:uid="{ADA9F465-19AF-4A6A-953D-8B2E24ABC9FB}"/>
    <cellStyle name="20% - Accent3 5 6" xfId="8750" xr:uid="{3DB25EF9-628F-4191-862F-649E210B1D79}"/>
    <cellStyle name="20% - Accent3 5 7" xfId="4687" xr:uid="{B18FE3B2-7FDE-41CF-B91D-2A293E019AAD}"/>
    <cellStyle name="20% - Accent3 5_Annexure" xfId="9197" xr:uid="{F857978B-9DB1-4868-B973-DA93AAB4409C}"/>
    <cellStyle name="20% - Accent3 50" xfId="356" xr:uid="{136D333A-DEB0-410B-A8E6-622A2F83093C}"/>
    <cellStyle name="20% - Accent3 50 2" xfId="4956" xr:uid="{83A17D66-6C9D-4E23-9699-092E8A71E6E0}"/>
    <cellStyle name="20% - Accent3 50 2 2" xfId="5617" xr:uid="{7D6B880F-81F9-4183-B145-C352FB8C0C0A}"/>
    <cellStyle name="20% - Accent3 50 2 3" xfId="4053" xr:uid="{A8E104C9-1025-4AB5-B306-D627A3BBF1E5}"/>
    <cellStyle name="20% - Accent3 50 3" xfId="6157" xr:uid="{923626C2-D4C7-4C6E-99FE-8FD9E53B30AB}"/>
    <cellStyle name="20% - Accent3 50 4" xfId="9323" xr:uid="{9CAAF8EA-EB62-491A-8847-8DA311732B17}"/>
    <cellStyle name="20% - Accent3 50 5" xfId="6143" xr:uid="{71C20DD7-3C8A-4635-869E-01D7908EFD9F}"/>
    <cellStyle name="20% - Accent3 51" xfId="359" xr:uid="{E946C3AC-707A-4727-AC13-F2B96F63D2E9}"/>
    <cellStyle name="20% - Accent3 51 2" xfId="9327" xr:uid="{056D140D-87E7-4001-86AF-00049BA1E01A}"/>
    <cellStyle name="20% - Accent3 51 2 2" xfId="9329" xr:uid="{DDBC99CB-AD7A-4715-AE0F-BD880816CD57}"/>
    <cellStyle name="20% - Accent3 51 2 3" xfId="9335" xr:uid="{B04C7E25-624D-4169-B8D9-1C8DFF52842D}"/>
    <cellStyle name="20% - Accent3 51 3" xfId="9337" xr:uid="{3054FFD9-8FBB-4509-A7F8-5C8A11880E70}"/>
    <cellStyle name="20% - Accent3 51 4" xfId="5548" xr:uid="{A36A675C-7A80-4B0E-BC9C-DBCCFB1081F5}"/>
    <cellStyle name="20% - Accent3 51 5" xfId="4350" xr:uid="{25FD59B3-41F4-4AD0-A506-4602FB99DCA3}"/>
    <cellStyle name="20% - Accent3 52" xfId="759" xr:uid="{18831ACE-55C1-4EA0-9B68-D5A819D483CE}"/>
    <cellStyle name="20% - Accent3 52 2" xfId="9339" xr:uid="{41879CDE-7126-47C4-AA3E-1B6866E0DD8B}"/>
    <cellStyle name="20% - Accent3 52 2 2" xfId="9347" xr:uid="{4C214422-D43C-4541-8AC5-8DC35384F3C2}"/>
    <cellStyle name="20% - Accent3 52 2 3" xfId="9355" xr:uid="{95696422-D031-49BB-BCDD-706882FBC2B2}"/>
    <cellStyle name="20% - Accent3 52 3" xfId="9357" xr:uid="{8C360684-038B-4728-9541-D3859316994D}"/>
    <cellStyle name="20% - Accent3 52 4" xfId="9359" xr:uid="{B0F1508A-5EBF-4AF0-A777-76947023EE7B}"/>
    <cellStyle name="20% - Accent3 52 5" xfId="3687" xr:uid="{0C5A7DB1-438A-4A40-B86B-158AC7D7B225}"/>
    <cellStyle name="20% - Accent3 53" xfId="761" xr:uid="{1CA36964-36B5-4C52-BDEF-9BAB9FFCA4B4}"/>
    <cellStyle name="20% - Accent3 53 2" xfId="6990" xr:uid="{C16FFA40-D4EE-4E9E-BD62-ADB728CF9F1F}"/>
    <cellStyle name="20% - Accent3 53 2 2" xfId="9365" xr:uid="{AD0D2813-DC8E-46C0-B21F-093D93BBB072}"/>
    <cellStyle name="20% - Accent3 53 2 3" xfId="9373" xr:uid="{B3878652-A1FA-47D0-BA5E-E1C75DB3A570}"/>
    <cellStyle name="20% - Accent3 53 3" xfId="9375" xr:uid="{0B435401-29A9-4666-AC76-6D2400A2A35D}"/>
    <cellStyle name="20% - Accent3 53 4" xfId="9377" xr:uid="{54AD9A33-2E1B-4E9D-A6C4-013358AA390F}"/>
    <cellStyle name="20% - Accent3 53 5" xfId="3708" xr:uid="{94BC42DD-8902-49E3-809C-8F8CCF5BFCC2}"/>
    <cellStyle name="20% - Accent3 54" xfId="764" xr:uid="{A2D61F3D-81D3-472B-A83A-2B6ABA0D81F4}"/>
    <cellStyle name="20% - Accent3 54 2" xfId="9380" xr:uid="{AB8289ED-B674-43BC-A113-297C96D6FDF4}"/>
    <cellStyle name="20% - Accent3 54 2 2" xfId="6799" xr:uid="{9F2C18A1-FB3D-4AD2-B532-47621F709CBA}"/>
    <cellStyle name="20% - Accent3 54 2 3" xfId="6846" xr:uid="{8E986DAD-D836-4556-908A-A668FFCBAB2B}"/>
    <cellStyle name="20% - Accent3 54 3" xfId="7870" xr:uid="{21444F39-8B54-475D-9EDD-CA943189E889}"/>
    <cellStyle name="20% - Accent3 54 4" xfId="4711" xr:uid="{27E7A720-7E00-48CC-8CC3-467CCED52FA0}"/>
    <cellStyle name="20% - Accent3 54 5" xfId="6999" xr:uid="{93A4917D-919D-42F6-8287-2CD5F1595A5A}"/>
    <cellStyle name="20% - Accent3 55" xfId="769" xr:uid="{B699B202-FDA7-42EB-9D11-91E87089E051}"/>
    <cellStyle name="20% - Accent3 55 2" xfId="6547" xr:uid="{D9E5AD1D-BC91-4F59-9C3C-FBDE0AA44871}"/>
    <cellStyle name="20% - Accent3 55 2 2" xfId="9391" xr:uid="{62B3A420-63A4-45F7-B60A-08EF6A614EAF}"/>
    <cellStyle name="20% - Accent3 55 2 3" xfId="9402" xr:uid="{FCC7C79A-B11C-4A1A-A51F-8F7434784D3B}"/>
    <cellStyle name="20% - Accent3 55 3" xfId="9235" xr:uid="{9ED82AF4-BEE1-4E1D-8D0B-FD7B7CAD3592}"/>
    <cellStyle name="20% - Accent3 55 4" xfId="4192" xr:uid="{223E6842-294D-4045-ABAE-5320DC424B36}"/>
    <cellStyle name="20% - Accent3 55 5" xfId="9227" xr:uid="{7DB7161D-71B3-49B9-863A-276047DB628D}"/>
    <cellStyle name="20% - Accent3 56" xfId="773" xr:uid="{CFA49709-84F2-492F-A9E3-80F0EDE4AED9}"/>
    <cellStyle name="20% - Accent3 56 2" xfId="9404" xr:uid="{F53EC267-D542-445D-BBDC-DF673AB66842}"/>
    <cellStyle name="20% - Accent3 56 2 2" xfId="9406" xr:uid="{075410D7-0611-4512-A732-64FA685E39C8}"/>
    <cellStyle name="20% - Accent3 56 2 3" xfId="9411" xr:uid="{07A86553-1AC5-4B4B-B150-E52FF2371F41}"/>
    <cellStyle name="20% - Accent3 56 3" xfId="4563" xr:uid="{6A945956-4F49-4E6E-BDEB-CE7399ED44B3}"/>
    <cellStyle name="20% - Accent3 56 4" xfId="9414" xr:uid="{EAD6A50A-E50F-449B-AF0D-D3BCE535C132}"/>
    <cellStyle name="20% - Accent3 56 5" xfId="9240" xr:uid="{7549E415-2DE2-4101-9216-E7D6C0BB7322}"/>
    <cellStyle name="20% - Accent3 57" xfId="775" xr:uid="{0D57C5C1-3AEE-4B2A-9C9B-941547D1DA65}"/>
    <cellStyle name="20% - Accent3 57 2" xfId="3106" xr:uid="{C4217A3E-B522-460C-BEB2-CE267C5EAD40}"/>
    <cellStyle name="20% - Accent3 57 2 2" xfId="9415" xr:uid="{279319D8-6BE1-40C3-96B9-42968DFBDD1A}"/>
    <cellStyle name="20% - Accent3 57 2 3" xfId="6089" xr:uid="{20B98C31-F6B4-452A-A028-8FB0E991BF15}"/>
    <cellStyle name="20% - Accent3 57 3" xfId="9418" xr:uid="{7CE0F752-770E-4A4E-B293-FBA1F41E56B1}"/>
    <cellStyle name="20% - Accent3 57 4" xfId="9421" xr:uid="{FAAD9B11-E292-4281-BA7E-CA73F133C3B4}"/>
    <cellStyle name="20% - Accent3 57 5" xfId="9246" xr:uid="{CFE2270B-FB9B-4D07-9DA8-EF2149A9DAE3}"/>
    <cellStyle name="20% - Accent3 58" xfId="777" xr:uid="{44B50C15-A083-454D-9B34-AF085FD5EF20}"/>
    <cellStyle name="20% - Accent3 58 2" xfId="9430" xr:uid="{E2F37C5A-1A8D-4830-991C-7BA42C78762B}"/>
    <cellStyle name="20% - Accent3 58 2 2" xfId="9433" xr:uid="{3673D995-F344-466B-8F3C-1F3387AC27B9}"/>
    <cellStyle name="20% - Accent3 58 2 3" xfId="6559" xr:uid="{07D37136-62EA-423D-A4D8-2BE867EE8A8E}"/>
    <cellStyle name="20% - Accent3 58 3" xfId="7809" xr:uid="{0BFE5EDD-3D73-4A34-AFBE-38F49B0F33A4}"/>
    <cellStyle name="20% - Accent3 58 4" xfId="9438" xr:uid="{44E5AC93-7D93-4A63-88F7-7A2178ADC7AD}"/>
    <cellStyle name="20% - Accent3 58 5" xfId="9428" xr:uid="{3DA8DB43-F323-481B-8176-897AAF29709D}"/>
    <cellStyle name="20% - Accent3 59" xfId="779" xr:uid="{09DF1DE0-7B2F-4A56-ABCF-F56892CEFB18}"/>
    <cellStyle name="20% - Accent3 59 2" xfId="4063" xr:uid="{C6B9F238-E12B-4A9E-ACCB-22BD8F23EFE6}"/>
    <cellStyle name="20% - Accent3 59 2 2" xfId="9448" xr:uid="{86AF5EA7-3B94-4DA7-8A39-D53D1C094978}"/>
    <cellStyle name="20% - Accent3 59 2 3" xfId="9455" xr:uid="{7A38C524-1AB2-4C52-A626-D64973279514}"/>
    <cellStyle name="20% - Accent3 59 3" xfId="9460" xr:uid="{3461A97A-9381-42BD-8704-96358CAC33C8}"/>
    <cellStyle name="20% - Accent3 59 4" xfId="5696" xr:uid="{56E94752-9E9F-49E7-8FBA-959BAE3C8A99}"/>
    <cellStyle name="20% - Accent3 59 5" xfId="9443" xr:uid="{3AE8E3DF-B1FB-4A84-B80C-FD052004DF8E}"/>
    <cellStyle name="20% - Accent3 6" xfId="236" xr:uid="{E6B325DE-954B-43C6-B280-C6C7E3B24DE0}"/>
    <cellStyle name="20% - Accent3 6 2" xfId="781" xr:uid="{AAF9EF62-0A51-4257-92C9-63EC1B4CE57C}"/>
    <cellStyle name="20% - Accent3 6 2 2" xfId="4392" xr:uid="{7C7B4D56-2C1C-457A-AB16-CD351B209F9E}"/>
    <cellStyle name="20% - Accent3 6 2 3" xfId="4408" xr:uid="{76247AEC-53A4-4E74-8A31-5545289AC0EE}"/>
    <cellStyle name="20% - Accent3 6 2 4" xfId="4381" xr:uid="{699693E0-31BB-405C-B35E-E439EA15A6A1}"/>
    <cellStyle name="20% - Accent3 6 2_Annexure" xfId="7525" xr:uid="{2DB33B5A-39AB-4D23-91BA-13B53192FE51}"/>
    <cellStyle name="20% - Accent3 6 3" xfId="4409" xr:uid="{C09A69CD-702D-4827-BBEA-AFD465624946}"/>
    <cellStyle name="20% - Accent3 6 4" xfId="3901" xr:uid="{B725F70E-B095-4DD1-A8B7-6B4AE2E66B67}"/>
    <cellStyle name="20% - Accent3 6 5" xfId="9469" xr:uid="{812A21B8-41D3-4BC2-A61D-9C06CCBFC646}"/>
    <cellStyle name="20% - Accent3 6 6" xfId="8788" xr:uid="{E964DD71-44AF-4EA6-B719-91DEE086C3C2}"/>
    <cellStyle name="20% - Accent3 6 7" xfId="3450" xr:uid="{3388546B-B717-44D6-A99B-499A4F5AB358}"/>
    <cellStyle name="20% - Accent3 6_Annexure" xfId="4603" xr:uid="{46B96631-385A-4597-BBB0-C28EE7BB2E73}"/>
    <cellStyle name="20% - Accent3 60" xfId="770" xr:uid="{7FE23ADF-FB35-4A04-8BD3-DD43D455E30E}"/>
    <cellStyle name="20% - Accent3 60 2" xfId="6548" xr:uid="{D292FD74-7635-41E3-AC05-E39CEFFDCD69}"/>
    <cellStyle name="20% - Accent3 60 3" xfId="9236" xr:uid="{F4C4EDB6-950F-486A-9622-1C5EEEC0F2A3}"/>
    <cellStyle name="20% - Accent3 60 4" xfId="9228" xr:uid="{B359616B-C455-4841-9CBE-89DAF1D69818}"/>
    <cellStyle name="20% - Accent3 61" xfId="774" xr:uid="{4794B1B2-0E29-4773-8F45-4A91DB391059}"/>
    <cellStyle name="20% - Accent3 61 2" xfId="9405" xr:uid="{57F4CAC7-0995-4AE2-ADB8-27BCC71CEB02}"/>
    <cellStyle name="20% - Accent3 61 3" xfId="4564" xr:uid="{B603362A-FB37-4C2C-B400-7744612C5E22}"/>
    <cellStyle name="20% - Accent3 61 4" xfId="9241" xr:uid="{BF55A975-A2EB-428A-9750-908D9A180B71}"/>
    <cellStyle name="20% - Accent3 62" xfId="776" xr:uid="{B3874088-84B9-47B3-95E4-1773A6D16011}"/>
    <cellStyle name="20% - Accent3 62 2" xfId="3107" xr:uid="{A4DD3FD1-07CF-4B04-AA5E-22DB80022207}"/>
    <cellStyle name="20% - Accent3 62 3" xfId="9419" xr:uid="{1F8951D5-F396-4823-9F72-9DB7AEF8BDE8}"/>
    <cellStyle name="20% - Accent3 62 4" xfId="9247" xr:uid="{A3437D1C-98B6-4D59-8F68-02CD1FDBD74D}"/>
    <cellStyle name="20% - Accent3 63" xfId="778" xr:uid="{5BF1E56A-BF6B-4B20-AFD1-4E7721A6F207}"/>
    <cellStyle name="20% - Accent3 63 2" xfId="9431" xr:uid="{5FF44BC8-30BF-4BCA-97F6-4F00671B1F0D}"/>
    <cellStyle name="20% - Accent3 63 3" xfId="7810" xr:uid="{B70BD580-7D47-4E67-AC6D-177968A2199D}"/>
    <cellStyle name="20% - Accent3 63 4" xfId="9429" xr:uid="{7A0125EA-E8B2-40D2-817B-A6B8A7EE2C36}"/>
    <cellStyle name="20% - Accent3 64" xfId="780" xr:uid="{894C77F9-4E35-40F2-A2B6-9EE0E7305830}"/>
    <cellStyle name="20% - Accent3 64 2" xfId="4064" xr:uid="{803D1B09-9976-4EFB-B268-018482F26CF1}"/>
    <cellStyle name="20% - Accent3 64 3" xfId="9461" xr:uid="{A07D583D-0ACB-4EAA-995D-0D0F96ADF7D2}"/>
    <cellStyle name="20% - Accent3 64 4" xfId="9444" xr:uid="{CEF91AB8-EE87-428D-A697-B5622F733D5E}"/>
    <cellStyle name="20% - Accent3 65" xfId="782" xr:uid="{3F1592A1-8076-4907-97CA-357810598ACE}"/>
    <cellStyle name="20% - Accent3 65 2" xfId="9480" xr:uid="{D8C0E07A-FE4A-4A24-A1A0-6ED3E249689C}"/>
    <cellStyle name="20% - Accent3 65 3" xfId="2944" xr:uid="{68F00B48-D85D-454E-8755-65352C986B37}"/>
    <cellStyle name="20% - Accent3 65 4" xfId="9475" xr:uid="{07D8DECC-2C53-4072-85BF-5644CAAB58BA}"/>
    <cellStyle name="20% - Accent3 66" xfId="784" xr:uid="{EEB70A0E-850F-427F-95E9-B975CBDEC1C3}"/>
    <cellStyle name="20% - Accent3 66 2" xfId="9488" xr:uid="{7CB439E3-1F60-45AD-B880-D684628A9E31}"/>
    <cellStyle name="20% - Accent3 66 3" xfId="9497" xr:uid="{D80543ED-9F11-41EE-8CD9-9034AC081D49}"/>
    <cellStyle name="20% - Accent3 66 4" xfId="9485" xr:uid="{4BBD6855-DC5A-4C4D-B64D-6DC6E6BFDA5A}"/>
    <cellStyle name="20% - Accent3 67" xfId="786" xr:uid="{0F8951DC-464F-4B66-8218-8EDCEE01EACC}"/>
    <cellStyle name="20% - Accent3 67 2" xfId="9499" xr:uid="{7CC356C4-6C68-4C4B-93E1-49C0026CCEC2}"/>
    <cellStyle name="20% - Accent3 67 3" xfId="9504" xr:uid="{5504CA2E-FA05-45F5-B76A-A21349C988C0}"/>
    <cellStyle name="20% - Accent3 67 4" xfId="5374" xr:uid="{3517EB5F-CFF3-47B1-8914-ECBDD1915BF9}"/>
    <cellStyle name="20% - Accent3 68" xfId="789" xr:uid="{26C01A00-5787-4369-A91E-7264D3F0C2EF}"/>
    <cellStyle name="20% - Accent3 68 2" xfId="9510" xr:uid="{9E3B21DA-C381-458F-83AB-4F7813C41CFF}"/>
    <cellStyle name="20% - Accent3 68 3" xfId="9515" xr:uid="{4D0F8580-7665-45FB-A3B8-316718A43424}"/>
    <cellStyle name="20% - Accent3 68 4" xfId="9507" xr:uid="{9652128C-AB4A-4414-85CB-C9EEE04F6DEB}"/>
    <cellStyle name="20% - Accent3 69" xfId="791" xr:uid="{1D585D98-0218-4719-86DA-B7123251CB51}"/>
    <cellStyle name="20% - Accent3 69 2" xfId="9520" xr:uid="{D1864B52-2D73-47C2-9CDA-7CC6BCD5AF79}"/>
    <cellStyle name="20% - Accent3 69 3" xfId="5181" xr:uid="{F9E329C5-7C8A-41C5-8679-19B937705E3A}"/>
    <cellStyle name="20% - Accent3 69 4" xfId="9517" xr:uid="{4A571D66-EB4A-4C03-92BE-62F2D569D77E}"/>
    <cellStyle name="20% - Accent3 7" xfId="225" xr:uid="{9A167604-90EA-43AB-9892-8215616134CC}"/>
    <cellStyle name="20% - Accent3 7 10" xfId="3923" xr:uid="{66A3601D-581B-496D-A8BA-606488447352}"/>
    <cellStyle name="20% - Accent3 7 11" xfId="3973" xr:uid="{607FFF8A-58EB-47F3-AE42-F28755548B56}"/>
    <cellStyle name="20% - Accent3 7 12" xfId="3009" xr:uid="{70585A23-0BD2-45BC-9F0C-7003BC7E51E3}"/>
    <cellStyle name="20% - Accent3 7 2" xfId="794" xr:uid="{00EE5C5B-F0BA-497F-8890-35C704B16601}"/>
    <cellStyle name="20% - Accent3 7 2 2" xfId="3317" xr:uid="{E8C04DB0-D871-42BC-A7AC-2C6AD827D3D8}"/>
    <cellStyle name="20% - Accent3 7 2 3" xfId="3343" xr:uid="{C1B35528-2D1B-4A69-B55D-60860EFC2DC7}"/>
    <cellStyle name="20% - Accent3 7 2 4" xfId="9521" xr:uid="{C10AAE10-E12E-4F24-88D3-D52F88A9A604}"/>
    <cellStyle name="20% - Accent3 7 2_MBK1200" xfId="8901" xr:uid="{A8DB453F-5702-4CD4-BF6A-F4A33183A6EF}"/>
    <cellStyle name="20% - Accent3 7 3" xfId="9522" xr:uid="{3D98D568-1F69-443C-9913-DEE537723770}"/>
    <cellStyle name="20% - Accent3 7 4" xfId="4604" xr:uid="{3DB36C5B-9FE0-452B-B234-DE4801024907}"/>
    <cellStyle name="20% - Accent3 7 5" xfId="9524" xr:uid="{7CFB4B02-8114-4A73-B02C-A8E83585FEDE}"/>
    <cellStyle name="20% - Accent3 7 6" xfId="8805" xr:uid="{48DCF675-92F8-43D7-8339-59A329C0727D}"/>
    <cellStyle name="20% - Accent3 7 7" xfId="8149" xr:uid="{C33DD55F-E888-4ED1-BF49-4EFEC6D7E79A}"/>
    <cellStyle name="20% - Accent3 7 8" xfId="9526" xr:uid="{9741ABC5-0F1A-4B36-894E-0E8D137CD8F3}"/>
    <cellStyle name="20% - Accent3 7 9" xfId="9529" xr:uid="{F2029529-333E-408E-88B7-A1DCE2C4741B}"/>
    <cellStyle name="20% - Accent3 7_Annexure" xfId="9293" xr:uid="{2BEDC21B-4FD2-4D0A-8A9B-841D303FC018}"/>
    <cellStyle name="20% - Accent3 70" xfId="783" xr:uid="{2EEEC945-A3E8-4E66-9C18-131E4FC3136F}"/>
    <cellStyle name="20% - Accent3 70 2" xfId="9479" xr:uid="{3C461AB0-426F-4692-A28D-B44E85210DD2}"/>
    <cellStyle name="20% - Accent3 70 3" xfId="2943" xr:uid="{3E8DBBBA-D7B9-4217-994E-E3753DA2D506}"/>
    <cellStyle name="20% - Accent3 70 4" xfId="9474" xr:uid="{836206E9-F6F9-4FCC-9EE6-CBB15D87320F}"/>
    <cellStyle name="20% - Accent3 71" xfId="785" xr:uid="{D495C7FD-AE75-496D-9FAF-D1AA0C75976D}"/>
    <cellStyle name="20% - Accent3 71 2" xfId="9487" xr:uid="{F78BA86F-ECE4-4E98-B962-395E567CDC18}"/>
    <cellStyle name="20% - Accent3 71 3" xfId="9496" xr:uid="{D11D36AD-EA53-40D2-86AF-13E420555706}"/>
    <cellStyle name="20% - Accent3 71 4" xfId="9484" xr:uid="{00095B61-D3ED-48A0-88E9-68EF534CA9D1}"/>
    <cellStyle name="20% - Accent3 72" xfId="787" xr:uid="{D910240B-940E-499B-9836-87890717E047}"/>
    <cellStyle name="20% - Accent3 72 2" xfId="9498" xr:uid="{99762270-E49C-4804-BCBA-5E2892022412}"/>
    <cellStyle name="20% - Accent3 72 3" xfId="9503" xr:uid="{D2501B7D-A7A9-4C29-91E3-F701439F14FA}"/>
    <cellStyle name="20% - Accent3 72 4" xfId="5373" xr:uid="{9F39388A-FC7F-47FA-80CD-05DBCC0A612D}"/>
    <cellStyle name="20% - Accent3 73" xfId="790" xr:uid="{C903977A-581E-4777-8C90-132349180E9D}"/>
    <cellStyle name="20% - Accent3 73 2" xfId="9509" xr:uid="{68B8C2F2-355D-4D00-961E-27675783FA94}"/>
    <cellStyle name="20% - Accent3 73 3" xfId="9514" xr:uid="{5B718A8D-851A-482A-BF93-D1D91CC119ED}"/>
    <cellStyle name="20% - Accent3 73 4" xfId="9506" xr:uid="{8FC44D30-FF91-4D49-96AF-99FBC9A8BF24}"/>
    <cellStyle name="20% - Accent3 74" xfId="792" xr:uid="{BB06F9DE-114C-40FA-86DC-5CF6A8E7800D}"/>
    <cellStyle name="20% - Accent3 74 2" xfId="9519" xr:uid="{A91ABD5A-951A-4353-AF49-04DC7B8B42BC}"/>
    <cellStyle name="20% - Accent3 74 3" xfId="5180" xr:uid="{B30519D0-A9E1-4D2F-B7A6-B139388E0F57}"/>
    <cellStyle name="20% - Accent3 74 4" xfId="9516" xr:uid="{22CC4E79-D218-4A96-9E1F-447B40496A3E}"/>
    <cellStyle name="20% - Accent3 75" xfId="795" xr:uid="{C71C6238-C37C-4890-A0BE-CB9C4AFC1761}"/>
    <cellStyle name="20% - Accent3 75 2" xfId="5965" xr:uid="{25830D03-B25C-4C56-8CDC-A6ABCBF4CB1A}"/>
    <cellStyle name="20% - Accent3 75 3" xfId="4475" xr:uid="{881FF49F-74FF-4BB9-836D-6A9BF0DA0796}"/>
    <cellStyle name="20% - Accent3 75 4" xfId="9533" xr:uid="{C1692ADE-7B1C-46AA-9A81-EA81B40E1842}"/>
    <cellStyle name="20% - Accent3 76" xfId="797" xr:uid="{0F6F7065-0472-4A0E-8681-46E916C6F440}"/>
    <cellStyle name="20% - Accent3 76 2" xfId="9541" xr:uid="{28F2AD6D-76C8-45CE-8BAF-14222C311611}"/>
    <cellStyle name="20% - Accent3 76 3" xfId="9546" xr:uid="{6422C3B6-E0AC-4D6E-A865-8CE026FB3ADC}"/>
    <cellStyle name="20% - Accent3 76 4" xfId="9535" xr:uid="{3037B6DA-6EB5-41CB-8337-BE035DB96318}"/>
    <cellStyle name="20% - Accent3 77" xfId="799" xr:uid="{E3D745A1-4137-49A5-A526-7B04F89CAA5D}"/>
    <cellStyle name="20% - Accent3 77 2" xfId="9554" xr:uid="{10AA3C5E-0707-4C4D-85DE-EF81F4C29D08}"/>
    <cellStyle name="20% - Accent3 77 3" xfId="9568" xr:uid="{9CB02686-F974-4241-A885-BCAC24C66256}"/>
    <cellStyle name="20% - Accent3 77 4" xfId="9548" xr:uid="{9614A08E-E212-4C6C-8BC4-E4AED441FDF2}"/>
    <cellStyle name="20% - Accent3 78" xfId="801" xr:uid="{AE32C6FF-227B-486D-8C91-BF835DF9C03A}"/>
    <cellStyle name="20% - Accent3 78 2" xfId="8233" xr:uid="{0C65E33B-3010-43BF-B56A-2D36FAED8700}"/>
    <cellStyle name="20% - Accent3 78 3" xfId="9573" xr:uid="{00A111F0-9E8E-42C2-B69E-EDD5F9579B64}"/>
    <cellStyle name="20% - Accent3 78 4" xfId="9570" xr:uid="{34DD9AED-077B-483E-9E70-DF3200EB6DBB}"/>
    <cellStyle name="20% - Accent3 79" xfId="803" xr:uid="{642A87CE-C0DB-4943-B32F-921E33DF0D78}"/>
    <cellStyle name="20% - Accent3 79 2" xfId="9577" xr:uid="{6491FFCC-4BC9-40C4-B9B0-4A3600D809C1}"/>
    <cellStyle name="20% - Accent3 79 3" xfId="9584" xr:uid="{C5E8101A-D4B4-421A-9BA8-498F7CBB3CA3}"/>
    <cellStyle name="20% - Accent3 79 4" xfId="9576" xr:uid="{B7EEC877-BC1F-4AB9-9A94-8B8F95E016CF}"/>
    <cellStyle name="20% - Accent3 8" xfId="240" xr:uid="{1222C72C-D674-4FB4-A92A-50E5D6E71FE6}"/>
    <cellStyle name="20% - Accent3 8 2" xfId="9587" xr:uid="{94409987-4523-4387-A3AC-D70D7EF57147}"/>
    <cellStyle name="20% - Accent3 8 2 2" xfId="9589" xr:uid="{D1A5A71D-EC66-443D-8003-815BD9D2BB2A}"/>
    <cellStyle name="20% - Accent3 8 2 3" xfId="9591" xr:uid="{8B4F81EE-4542-41CD-B6DF-78F7AB299497}"/>
    <cellStyle name="20% - Accent3 8 2_MBK1200" xfId="9592" xr:uid="{24BBD69E-D650-4499-8500-787613FF5322}"/>
    <cellStyle name="20% - Accent3 8 3" xfId="9594" xr:uid="{D000B98F-9ECF-4448-92BE-BCA91560850F}"/>
    <cellStyle name="20% - Accent3 8 4" xfId="9598" xr:uid="{474A347C-42C6-4BE2-A893-52788A258317}"/>
    <cellStyle name="20% - Accent3 8 5" xfId="3485" xr:uid="{61AFA45F-8D74-4D73-965A-F12B46ED7492}"/>
    <cellStyle name="20% - Accent3 8_MBK1200" xfId="9600" xr:uid="{971951A8-7E74-4E9C-BE48-DAD1D815C947}"/>
    <cellStyle name="20% - Accent3 80" xfId="796" xr:uid="{587044AD-7168-4AEC-915E-ED7D050F02AC}"/>
    <cellStyle name="20% - Accent3 80 2" xfId="5964" xr:uid="{7F4F3664-3A71-4E0B-8092-FA1638E637DF}"/>
    <cellStyle name="20% - Accent3 80 3" xfId="4474" xr:uid="{656B290C-9CC6-43FA-837B-7790EC14A939}"/>
    <cellStyle name="20% - Accent3 80 4" xfId="9532" xr:uid="{91C7F637-10C7-492C-B038-A6871556E5B6}"/>
    <cellStyle name="20% - Accent3 81" xfId="798" xr:uid="{691A4767-B027-4118-8C00-46625D7D569E}"/>
    <cellStyle name="20% - Accent3 81 2" xfId="9540" xr:uid="{D68A72E1-34C2-471C-B93F-C4E0905939D9}"/>
    <cellStyle name="20% - Accent3 81 3" xfId="9545" xr:uid="{E9A2F8AC-C5C7-4323-BBCE-3E680648703B}"/>
    <cellStyle name="20% - Accent3 81 4" xfId="9534" xr:uid="{A3A976E8-7E57-4DC1-86E1-9317A3B7E486}"/>
    <cellStyle name="20% - Accent3 82" xfId="800" xr:uid="{B6FC8529-1B89-4863-A9B7-38D16B6D9958}"/>
    <cellStyle name="20% - Accent3 82 2" xfId="9553" xr:uid="{CF3CE724-239F-49BB-8A0E-EA44D70DC96E}"/>
    <cellStyle name="20% - Accent3 82 3" xfId="9567" xr:uid="{A6EAB668-8B4A-4545-90A5-06E7E168E31A}"/>
    <cellStyle name="20% - Accent3 82 4" xfId="9547" xr:uid="{DEEC5305-7B06-45D3-9490-A0D37FFCF31B}"/>
    <cellStyle name="20% - Accent3 83" xfId="802" xr:uid="{869E2267-B5F5-4267-B49E-1445E945A02D}"/>
    <cellStyle name="20% - Accent3 83 2" xfId="8232" xr:uid="{F76CFC13-E968-4261-A19F-C01BC9185CAC}"/>
    <cellStyle name="20% - Accent3 83 3" xfId="9572" xr:uid="{B7DD476F-7601-4DF1-B212-013207E26228}"/>
    <cellStyle name="20% - Accent3 83 4" xfId="9569" xr:uid="{EF3C4BE3-0659-4B9B-BA41-F2C3580CF97E}"/>
    <cellStyle name="20% - Accent3 84" xfId="804" xr:uid="{7BD92F15-30E3-4CEF-AC79-54FA36AB0D2E}"/>
    <cellStyle name="20% - Accent3 84 2" xfId="9575" xr:uid="{4BA13267-BB85-459B-820C-E98EF1BE4132}"/>
    <cellStyle name="20% - Accent3 85" xfId="805" xr:uid="{0B8ADD9D-808F-483A-B118-93D2D434C58C}"/>
    <cellStyle name="20% - Accent3 85 2" xfId="9602" xr:uid="{35CCC9BB-8A6E-4F15-9683-688FC1EC51E7}"/>
    <cellStyle name="20% - Accent3 86" xfId="807" xr:uid="{A8902085-4E4D-423A-8B82-1D2204DEA873}"/>
    <cellStyle name="20% - Accent3 86 2" xfId="7863" xr:uid="{C0BD12F7-D404-4FEB-9885-366FF10413A0}"/>
    <cellStyle name="20% - Accent3 87" xfId="375" xr:uid="{BCA275E4-48FE-4F6E-BA6B-BE6BF1AABE78}"/>
    <cellStyle name="20% - Accent3 87 2" xfId="5663" xr:uid="{22266EC0-68E5-4C90-B5FD-0AE0038E3812}"/>
    <cellStyle name="20% - Accent3 88" xfId="381" xr:uid="{744E68BC-6E4E-4BD2-84D1-147474C5338D}"/>
    <cellStyle name="20% - Accent3 88 2" xfId="7151" xr:uid="{EEA32031-3B7D-4076-BD1D-082CB3F5560B}"/>
    <cellStyle name="20% - Accent3 89" xfId="809" xr:uid="{DF63D828-07BD-4FAB-B8D5-98075566CD63}"/>
    <cellStyle name="20% - Accent3 89 2" xfId="7163" xr:uid="{F8195F09-56D5-4877-82ED-3453D31961F8}"/>
    <cellStyle name="20% - Accent3 9" xfId="246" xr:uid="{5C4841EE-C7B8-47F1-B818-FB5C76B39974}"/>
    <cellStyle name="20% - Accent3 9 2" xfId="9606" xr:uid="{A076F230-78A7-4435-BEE8-7EE8E81E5A76}"/>
    <cellStyle name="20% - Accent3 9 2 2" xfId="9615" xr:uid="{51C49615-5D47-474B-B2F6-B823DF270218}"/>
    <cellStyle name="20% - Accent3 9 2 3" xfId="9617" xr:uid="{DB0CDCB9-91C8-4320-B3FF-B80E659FB9BC}"/>
    <cellStyle name="20% - Accent3 9 2_MBK1200" xfId="9618" xr:uid="{23936689-096F-451B-A6F0-A8891CB047B3}"/>
    <cellStyle name="20% - Accent3 9 3" xfId="9626" xr:uid="{8B866F1A-4C4A-4A7A-9AB6-49062BCD6B02}"/>
    <cellStyle name="20% - Accent3 9 4" xfId="9629" xr:uid="{E94BE967-B179-4955-BEBB-925D5D2CB252}"/>
    <cellStyle name="20% - Accent3 9 5" xfId="3506" xr:uid="{89937A70-3D07-4F06-A083-634C3C0229BA}"/>
    <cellStyle name="20% - Accent3 9_MBK1200" xfId="9633" xr:uid="{A218A3FA-E470-4E89-AF3D-F178AB8653FA}"/>
    <cellStyle name="20% - Accent3 90" xfId="806" xr:uid="{829D7721-3CB2-4CDE-86E9-DC1CFAA5BC83}"/>
    <cellStyle name="20% - Accent3 91" xfId="808" xr:uid="{22F7BBAC-2742-46B6-B99F-8EB1623AC86B}"/>
    <cellStyle name="20% - Accent3 92" xfId="376" xr:uid="{804C4B7A-9E83-45FB-A50F-4361EC92B74E}"/>
    <cellStyle name="20% - Accent3 93" xfId="382" xr:uid="{08D8F086-C383-41B9-855F-6B55BDA3B72D}"/>
    <cellStyle name="20% - Accent3 94" xfId="810" xr:uid="{CFE1559E-4724-4C2C-9792-66F571460B9F}"/>
    <cellStyle name="20% - Accent3 95" xfId="811" xr:uid="{5E8452D9-226F-41A9-B821-3BCFA15353B5}"/>
    <cellStyle name="20% - Accent3 96" xfId="812" xr:uid="{92AD7249-A670-40AD-8584-7AE78F277E2F}"/>
    <cellStyle name="20% - Accent3 97" xfId="813" xr:uid="{0D9886E6-1185-464E-BDC3-FDC699619350}"/>
    <cellStyle name="20% - Accent3 98" xfId="814" xr:uid="{B3E9199E-68B7-4929-A6B3-2EE30E7E58D6}"/>
    <cellStyle name="20% - Accent3 99" xfId="815" xr:uid="{3D95D25E-6533-49C6-9947-D38999AC1E62}"/>
    <cellStyle name="20% - Accent4" xfId="96" builtinId="42" customBuiltin="1"/>
    <cellStyle name="20% - Accent4 10" xfId="820" xr:uid="{A2A55677-6357-463E-AFF7-7B4F4BE9490F}"/>
    <cellStyle name="20% - Accent4 10 2" xfId="9290" xr:uid="{00C3C573-CC89-4DF1-BA8F-21A4919EC386}"/>
    <cellStyle name="20% - Accent4 10 2 2" xfId="9638" xr:uid="{08537DFA-2F31-491F-A335-FB73B5C1B963}"/>
    <cellStyle name="20% - Accent4 10 2 3" xfId="6856" xr:uid="{3D6D518E-B2B3-403C-9EFA-DBF31BC9FF0E}"/>
    <cellStyle name="20% - Accent4 10 2_MBK1200" xfId="9650" xr:uid="{414E85C9-93CB-4DFC-84B4-15742D470EC2}"/>
    <cellStyle name="20% - Accent4 10 3" xfId="9294" xr:uid="{9C4222C6-0BA8-4EFB-9C5A-A66366D2ECFD}"/>
    <cellStyle name="20% - Accent4 10 4" xfId="9651" xr:uid="{238AD762-F0E9-4690-AA0E-AEB13A4AAE78}"/>
    <cellStyle name="20% - Accent4 10 5" xfId="6943" xr:uid="{5D1157EF-A118-4439-9949-3DD7927E4A8C}"/>
    <cellStyle name="20% - Accent4 10_MBK1200" xfId="6240" xr:uid="{B4D2965A-4E54-420D-8494-3FE07D31B914}"/>
    <cellStyle name="20% - Accent4 100" xfId="317" xr:uid="{8A0FB62A-A3ED-4BF5-9620-D209233BC320}"/>
    <cellStyle name="20% - Accent4 101" xfId="641" xr:uid="{A9BD2B2C-506A-4CFF-9D3F-4478A4EE7888}"/>
    <cellStyle name="20% - Accent4 102" xfId="644" xr:uid="{C45117A3-9E7E-45DB-ACB2-B26ED6BAB52A}"/>
    <cellStyle name="20% - Accent4 11" xfId="168" xr:uid="{419429ED-A83F-41BD-8437-CA0ECE8553A0}"/>
    <cellStyle name="20% - Accent4 11 2" xfId="9654" xr:uid="{C5F16159-CACA-44E6-BE92-055F0FF10775}"/>
    <cellStyle name="20% - Accent4 11 2 2" xfId="6898" xr:uid="{10E69606-6F01-4C4E-AE2E-5CBDBFC1DC78}"/>
    <cellStyle name="20% - Accent4 11 2 3" xfId="6868" xr:uid="{AE7C93D2-16DA-43FC-B895-54A6D25BCC92}"/>
    <cellStyle name="20% - Accent4 11 2_MBK1200" xfId="9658" xr:uid="{8D847034-98B3-4FE6-9F55-7ACC1C2AC0CF}"/>
    <cellStyle name="20% - Accent4 11 3" xfId="9662" xr:uid="{29530E47-56E4-4BE3-8316-0E445A5243F7}"/>
    <cellStyle name="20% - Accent4 11 4" xfId="9668" xr:uid="{18B9B519-983E-4913-8BEE-F5DF3F956FCD}"/>
    <cellStyle name="20% - Accent4 11 5" xfId="6964" xr:uid="{A4DB5506-B6B2-4B4C-93EF-4D493FA9B99B}"/>
    <cellStyle name="20% - Accent4 11_MBK1200" xfId="9674" xr:uid="{27BF579B-0047-41B1-A534-24E9C4DADFB8}"/>
    <cellStyle name="20% - Accent4 12" xfId="825" xr:uid="{B197BF2D-1403-43C9-9AD1-E492DF3BCF67}"/>
    <cellStyle name="20% - Accent4 12 2" xfId="7790" xr:uid="{142E5CB6-261C-4E3A-AEC3-1C59D6521A02}"/>
    <cellStyle name="20% - Accent4 12 2 2" xfId="8061" xr:uid="{173EC48C-4B3C-4B04-AF16-74BC6D7180BC}"/>
    <cellStyle name="20% - Accent4 12 2 3" xfId="6748" xr:uid="{1E0B982A-4EF3-45AF-A4C9-4129D4BC783E}"/>
    <cellStyle name="20% - Accent4 12 2_MBK1200" xfId="9676" xr:uid="{79671AE0-EF94-417D-BD7F-D40C34E4A03F}"/>
    <cellStyle name="20% - Accent4 12 3" xfId="7643" xr:uid="{177FC826-186F-417A-9571-DC862AE027AA}"/>
    <cellStyle name="20% - Accent4 12 4" xfId="9678" xr:uid="{D6D2FF52-4F04-4E1C-8AAF-4EC35670EEFC}"/>
    <cellStyle name="20% - Accent4 12 5" xfId="9299" xr:uid="{C2AA3572-9395-41D8-9CEE-CB7E71692F93}"/>
    <cellStyle name="20% - Accent4 12_MBK1200" xfId="9682" xr:uid="{5947CD56-D666-46C7-8432-EE01BC8FACB0}"/>
    <cellStyle name="20% - Accent4 13" xfId="830" xr:uid="{AA427F20-3AE2-49D4-AB84-FEC3223EAAEF}"/>
    <cellStyle name="20% - Accent4 13 2" xfId="9689" xr:uid="{F42C5126-741C-4146-B067-8E85F7E9C466}"/>
    <cellStyle name="20% - Accent4 13 2 2" xfId="9093" xr:uid="{8CDB2996-319D-4407-9B6E-69ECC0133478}"/>
    <cellStyle name="20% - Accent4 13 2 3" xfId="7012" xr:uid="{AB5B6794-7B1C-4D93-AF9B-671180BCFB3C}"/>
    <cellStyle name="20% - Accent4 13 3" xfId="9690" xr:uid="{5C4E4A12-D0C4-434A-86B6-33F5F2D224A5}"/>
    <cellStyle name="20% - Accent4 13 4" xfId="9693" xr:uid="{E42A5673-CEF3-4E74-BDCA-652D79F261AB}"/>
    <cellStyle name="20% - Accent4 13 5" xfId="9684" xr:uid="{E87E62DF-A49C-49D8-AB4C-22BB6A5302D9}"/>
    <cellStyle name="20% - Accent4 14" xfId="836" xr:uid="{2B96F3F8-C595-4668-A0B3-51DDA085C292}"/>
    <cellStyle name="20% - Accent4 14 2" xfId="9701" xr:uid="{7F2AB6D5-992C-499A-94E2-50595FD177AA}"/>
    <cellStyle name="20% - Accent4 14 2 2" xfId="6001" xr:uid="{977A4F2D-981E-4F14-918E-1F6F937D7359}"/>
    <cellStyle name="20% - Accent4 14 2 3" xfId="7042" xr:uid="{75A71D53-2B2C-4AF3-BC02-E55BC9FDC410}"/>
    <cellStyle name="20% - Accent4 14 3" xfId="9706" xr:uid="{E195E085-3715-461B-B6D2-E2C81C5390DD}"/>
    <cellStyle name="20% - Accent4 14 4" xfId="4643" xr:uid="{AD794E6D-EF5A-4D9C-9A59-CB470B594023}"/>
    <cellStyle name="20% - Accent4 14 5" xfId="9697" xr:uid="{37AE0AE7-5431-4900-9F6D-B55AF22341DC}"/>
    <cellStyle name="20% - Accent4 15" xfId="581" xr:uid="{452851B0-2908-4C02-BC37-BD3C6879306D}"/>
    <cellStyle name="20% - Accent4 15 2" xfId="9714" xr:uid="{1FF30C8C-41EF-4E34-9B27-40DC53132B9C}"/>
    <cellStyle name="20% - Accent4 15 2 2" xfId="7707" xr:uid="{2110EB06-6708-42BC-B8D6-F4AC4EFCF2BB}"/>
    <cellStyle name="20% - Accent4 15 2 3" xfId="7093" xr:uid="{F8B452B6-DFA8-4407-915B-18848F40A1E4}"/>
    <cellStyle name="20% - Accent4 15 3" xfId="9717" xr:uid="{FF233CEB-64CC-42F1-A995-7D5836C3A22E}"/>
    <cellStyle name="20% - Accent4 15 4" xfId="9723" xr:uid="{9262F3B7-C5FE-4C82-ABBA-2F90D59D5E2D}"/>
    <cellStyle name="20% - Accent4 15 5" xfId="4371" xr:uid="{1061DDC5-E633-41CA-A8A9-C0AFBB33E91A}"/>
    <cellStyle name="20% - Accent4 15 6" xfId="9711" xr:uid="{D7589AC4-A773-41A3-B762-4EF9D38F5630}"/>
    <cellStyle name="20% - Accent4 16" xfId="591" xr:uid="{C263226D-DE79-4480-902F-3BB8272C9AD6}"/>
    <cellStyle name="20% - Accent4 16 2" xfId="3063" xr:uid="{205097B6-94EA-4179-9450-78C6F539ECD2}"/>
    <cellStyle name="20% - Accent4 16 2 2" xfId="5066" xr:uid="{C2EC392C-B47D-47D6-A06E-8C4F1F3BE987}"/>
    <cellStyle name="20% - Accent4 16 2 3" xfId="5083" xr:uid="{94D5CEB3-EEB6-4DAA-B8E9-DCC665796F95}"/>
    <cellStyle name="20% - Accent4 16 3" xfId="9731" xr:uid="{76956B3B-B631-439A-8553-240739D524D1}"/>
    <cellStyle name="20% - Accent4 16 4" xfId="9736" xr:uid="{68C3B127-0990-4FAA-8125-F325C1159D7F}"/>
    <cellStyle name="20% - Accent4 16 5" xfId="9726" xr:uid="{EEBE37D6-E996-43FD-A4DC-C857E7F676CD}"/>
    <cellStyle name="20% - Accent4 17" xfId="600" xr:uid="{2B1BC45F-69B2-4C53-97DD-49BDD78EF5FB}"/>
    <cellStyle name="20% - Accent4 17 2" xfId="9741" xr:uid="{798B0B55-78DA-47E0-A1ED-488B81C86F28}"/>
    <cellStyle name="20% - Accent4 17 2 2" xfId="9746" xr:uid="{1E031BFF-2588-4AC0-983B-4DC033E76943}"/>
    <cellStyle name="20% - Accent4 17 2 3" xfId="7218" xr:uid="{6019FCAF-98E6-4B22-AA1E-AEE5747BAA67}"/>
    <cellStyle name="20% - Accent4 17 3" xfId="9751" xr:uid="{447E1985-8B32-4C10-8C5C-846BF4AD8843}"/>
    <cellStyle name="20% - Accent4 17 4" xfId="9755" xr:uid="{BBC94892-8A8F-48AC-8F33-BDE548A0C454}"/>
    <cellStyle name="20% - Accent4 17 5" xfId="5564" xr:uid="{EB03CA9C-3382-4B1C-9F62-1484F32D65AC}"/>
    <cellStyle name="20% - Accent4 18" xfId="607" xr:uid="{6BA3E7D2-545A-4F6E-B5BD-C8A2FF565E05}"/>
    <cellStyle name="20% - Accent4 18 2" xfId="9765" xr:uid="{C5309D93-BB88-4391-9012-5F03073F70B3}"/>
    <cellStyle name="20% - Accent4 18 2 2" xfId="9767" xr:uid="{C3950EA0-9989-49B6-9A98-D7ED620A552B}"/>
    <cellStyle name="20% - Accent4 18 2 3" xfId="7254" xr:uid="{E02C3E36-A49D-4583-A52D-5A2C9B5C1BF5}"/>
    <cellStyle name="20% - Accent4 18 3" xfId="9774" xr:uid="{6C13AD41-CB98-4DF9-801E-E95D0288F108}"/>
    <cellStyle name="20% - Accent4 18 4" xfId="9779" xr:uid="{D18A5BCD-FA1C-4021-A4C7-5F8DDF794CE5}"/>
    <cellStyle name="20% - Accent4 18 5" xfId="9760" xr:uid="{93571310-176A-49F5-A42C-3161D55E2B07}"/>
    <cellStyle name="20% - Accent4 19" xfId="612" xr:uid="{2388C99C-2696-4C42-8B57-6578D046AB1E}"/>
    <cellStyle name="20% - Accent4 19 2" xfId="9790" xr:uid="{9EF0E58B-2A15-416D-B2A8-517F87A159C0}"/>
    <cellStyle name="20% - Accent4 19 2 2" xfId="8120" xr:uid="{D829EDE9-FDE1-499F-8760-24BC8C23255D}"/>
    <cellStyle name="20% - Accent4 19 2 3" xfId="6608" xr:uid="{6EC110F9-6102-4E71-97F1-18C80C6BAB32}"/>
    <cellStyle name="20% - Accent4 19 3" xfId="9797" xr:uid="{9A029068-0009-4BB0-A88D-E2945CF43547}"/>
    <cellStyle name="20% - Accent4 19 4" xfId="9807" xr:uid="{9A23BDEA-7A8B-4146-956C-EB7A2DDBEA17}"/>
    <cellStyle name="20% - Accent4 19 5" xfId="9784" xr:uid="{89EBD56B-8522-4FF6-8F28-666A773459CB}"/>
    <cellStyle name="20% - Accent4 2" xfId="364" xr:uid="{CE97401B-131F-403C-A26E-53A8F892A3F8}"/>
    <cellStyle name="20% - Accent4 2 10" xfId="9809" xr:uid="{9D36816F-9D68-4E4C-80F0-EE0539837A54}"/>
    <cellStyle name="20% - Accent4 2 10 2" xfId="9810" xr:uid="{20C37BC1-FADA-447C-BCE7-D33B57761F90}"/>
    <cellStyle name="20% - Accent4 2 10 3" xfId="9811" xr:uid="{1824C024-5676-4D6D-893A-EE6753534CEC}"/>
    <cellStyle name="20% - Accent4 2 11" xfId="5567" xr:uid="{9BA26599-C854-4F9A-B1E2-C71F5705A24F}"/>
    <cellStyle name="20% - Accent4 2 12" xfId="9814" xr:uid="{C2E6FDA5-D3AE-4DBF-892E-C2FEFB814004}"/>
    <cellStyle name="20% - Accent4 2 13" xfId="4549" xr:uid="{61A79DDC-97EB-4221-8BA2-2AE61FC2A466}"/>
    <cellStyle name="20% - Accent4 2 14" xfId="51668" xr:uid="{A0E6ADB0-9269-4D23-9D7C-EF3E615E37EC}"/>
    <cellStyle name="20% - Accent4 2 2" xfId="837" xr:uid="{F8906B97-974C-4F81-91AA-4BF83B57202B}"/>
    <cellStyle name="20% - Accent4 2 2 2" xfId="838" xr:uid="{91D398C7-F2EF-478E-BB08-05CFC3809A33}"/>
    <cellStyle name="20% - Accent4 2 2 2 2" xfId="3789" xr:uid="{AC98B3CD-275B-430C-A08B-0727114EE751}"/>
    <cellStyle name="20% - Accent4 2 2 2 2 2" xfId="9819" xr:uid="{B7B38042-FB33-4BC2-B543-356F0DCBB83C}"/>
    <cellStyle name="20% - Accent4 2 2 2 3" xfId="7051" xr:uid="{4868653B-32AD-47CD-A284-7B333AE58F00}"/>
    <cellStyle name="20% - Accent4 2 2 3" xfId="7070" xr:uid="{405CAC19-91D5-4DEF-9784-144B3A5F67EF}"/>
    <cellStyle name="20% - Accent4 2 2 4" xfId="9827" xr:uid="{2900E12F-9E42-4FD3-B088-03D5A6E81979}"/>
    <cellStyle name="20% - Accent4 2 2 5" xfId="5987" xr:uid="{90E14AEB-5A32-4D78-9908-007B89571FD8}"/>
    <cellStyle name="20% - Accent4 2 2 6" xfId="51669" xr:uid="{948BFC71-83D1-4EEA-9C11-5E8A25D12040}"/>
    <cellStyle name="20% - Accent4 2 2_Annexure" xfId="4198" xr:uid="{FABA3511-A738-4ABE-8B47-2019B8616138}"/>
    <cellStyle name="20% - Accent4 2 3" xfId="840" xr:uid="{0634A03D-DF70-49F0-A90D-BD9CB8D7DF8D}"/>
    <cellStyle name="20% - Accent4 2 3 2" xfId="7129" xr:uid="{36C8B279-1BF8-4848-8483-06543602D3B2}"/>
    <cellStyle name="20% - Accent4 2 3 3" xfId="9835" xr:uid="{A77407F0-BC8C-4DD5-9CD0-ADBA08A9EA2A}"/>
    <cellStyle name="20% - Accent4 2 3 4" xfId="9840" xr:uid="{7346C25A-FAAD-49EB-8D5A-9EAE0B8B7860}"/>
    <cellStyle name="20% - Accent4 2 3 5" xfId="6003" xr:uid="{F570C3E6-D586-48F6-B64C-93695227AAC7}"/>
    <cellStyle name="20% - Accent4 2 4" xfId="839" xr:uid="{C0E194A6-5E77-447C-A0C8-C0D40F5D13DE}"/>
    <cellStyle name="20% - Accent4 2 4 2" xfId="3792" xr:uid="{FF08232C-0A82-4085-9785-1657AF8CA8BD}"/>
    <cellStyle name="20% - Accent4 2 4 3" xfId="9846" xr:uid="{112E6EB7-914E-4F5B-B8C4-A9479E003202}"/>
    <cellStyle name="20% - Accent4 2 4 4" xfId="7047" xr:uid="{9EC258B0-51C8-43BD-887F-258256FEC38B}"/>
    <cellStyle name="20% - Accent4 2 5" xfId="841" xr:uid="{B247B5E6-026B-4CD6-8C86-7D557AFCACD7}"/>
    <cellStyle name="20% - Accent4 2 5 2" xfId="4148" xr:uid="{63EAB4FA-4A8E-4FAB-A2FE-E74D14ECB31F}"/>
    <cellStyle name="20% - Accent4 2 5 3" xfId="4168" xr:uid="{B55B150A-503C-4635-A421-673BA9556F0E}"/>
    <cellStyle name="20% - Accent4 2 5 4" xfId="7058" xr:uid="{7DE7713B-6F37-4C9F-AF95-986D806109ED}"/>
    <cellStyle name="20% - Accent4 2 6" xfId="842" xr:uid="{6F1AA3C2-707C-466A-AC2B-2887F7EA9E49}"/>
    <cellStyle name="20% - Accent4 2 6 2" xfId="9822" xr:uid="{F2604B39-0D53-405E-8F93-C5DC45793473}"/>
    <cellStyle name="20% - Accent4 2 7" xfId="9850" xr:uid="{92AAF3C4-70A3-46BE-B10D-C4A4D20A0308}"/>
    <cellStyle name="20% - Accent4 2 8" xfId="9853" xr:uid="{8C57B282-1674-42C3-AE19-1C4D660BA38B}"/>
    <cellStyle name="20% - Accent4 2 8 2" xfId="7294" xr:uid="{B950CC86-A7CF-472A-9544-A357ED40E8AE}"/>
    <cellStyle name="20% - Accent4 2 9" xfId="9854" xr:uid="{1ECA4EEA-30BA-4205-B425-74DD3CE0A2B0}"/>
    <cellStyle name="20% - Accent4 2_April 2009 Report" xfId="9608" xr:uid="{5EADF148-7176-4B4C-A86D-1517732C2618}"/>
    <cellStyle name="20% - Accent4 20" xfId="582" xr:uid="{CCC7AA24-11AF-4428-9C87-5FBC15A60985}"/>
    <cellStyle name="20% - Accent4 20 2" xfId="9713" xr:uid="{670A14BC-2A8C-4D83-B542-BC95C685D071}"/>
    <cellStyle name="20% - Accent4 20 2 2" xfId="7706" xr:uid="{4BDC91C6-15F7-4DFD-9495-65E333EBE510}"/>
    <cellStyle name="20% - Accent4 20 2 3" xfId="7092" xr:uid="{3DB27B01-7445-48AB-9911-3103E033D390}"/>
    <cellStyle name="20% - Accent4 20 3" xfId="9716" xr:uid="{4EFBAD5F-EBB7-4A2F-BBC1-4AD2307D3FB7}"/>
    <cellStyle name="20% - Accent4 20 4" xfId="9722" xr:uid="{D03C8029-986A-422C-AFE1-3EDC58403A2D}"/>
    <cellStyle name="20% - Accent4 20 5" xfId="9710" xr:uid="{B1ABDEC3-4154-487B-8301-3CFCAC8ED0A6}"/>
    <cellStyle name="20% - Accent4 21" xfId="592" xr:uid="{A32C10E2-780B-42ED-BF7E-BA67EA9D44FC}"/>
    <cellStyle name="20% - Accent4 21 2" xfId="3062" xr:uid="{612F21AE-0704-4650-AAE6-6EEA8091182B}"/>
    <cellStyle name="20% - Accent4 21 2 2" xfId="5065" xr:uid="{3020308E-F0C5-4CD9-94E0-8034269492D3}"/>
    <cellStyle name="20% - Accent4 21 2 3" xfId="5082" xr:uid="{BFA5FFEB-63FB-41CA-A516-EE36ABD7B559}"/>
    <cellStyle name="20% - Accent4 21 3" xfId="9730" xr:uid="{DCA71039-245A-46E7-88F2-FF06F84862F5}"/>
    <cellStyle name="20% - Accent4 21 4" xfId="9735" xr:uid="{6BF1DE76-E4F1-4AB8-8196-D36DC647A4F1}"/>
    <cellStyle name="20% - Accent4 21 5" xfId="9725" xr:uid="{753944F3-C0D0-4D8E-833B-ED4CE0B65276}"/>
    <cellStyle name="20% - Accent4 22" xfId="601" xr:uid="{5D1F82A9-888D-4503-AD29-57D20693CE87}"/>
    <cellStyle name="20% - Accent4 22 2" xfId="9740" xr:uid="{427380A1-269C-4D27-8E0C-6D338E29F6B8}"/>
    <cellStyle name="20% - Accent4 22 2 2" xfId="9745" xr:uid="{AB8C518E-D51E-4196-9635-58703E8F37A2}"/>
    <cellStyle name="20% - Accent4 22 2 3" xfId="7217" xr:uid="{A8F95ECE-4117-4EAF-AC66-ABFC6F9206CB}"/>
    <cellStyle name="20% - Accent4 22 3" xfId="9750" xr:uid="{761E336A-FA27-4707-AA98-615316C899C4}"/>
    <cellStyle name="20% - Accent4 22 4" xfId="9754" xr:uid="{008B02C5-9733-4D98-8319-C94FB8DEC928}"/>
    <cellStyle name="20% - Accent4 22 5" xfId="5563" xr:uid="{2C4ADDD2-FC63-4429-802D-888F9478C553}"/>
    <cellStyle name="20% - Accent4 23" xfId="608" xr:uid="{3AAD72ED-53B3-4782-8F0D-F5A8752001C9}"/>
    <cellStyle name="20% - Accent4 23 2" xfId="9764" xr:uid="{2775648E-7167-4E07-AA2D-3649B9B6CA9F}"/>
    <cellStyle name="20% - Accent4 23 2 2" xfId="9766" xr:uid="{2CD081B2-E479-46A0-836E-8F3FC47944C1}"/>
    <cellStyle name="20% - Accent4 23 2 3" xfId="7253" xr:uid="{4C0A9065-66CB-43EC-ADDD-4754BF9E0AE1}"/>
    <cellStyle name="20% - Accent4 23 3" xfId="9773" xr:uid="{830AAE72-0BE7-47D3-9200-980949CA93C7}"/>
    <cellStyle name="20% - Accent4 23 4" xfId="9778" xr:uid="{F3DC505D-C79C-4C4B-A1A5-D583E04DC047}"/>
    <cellStyle name="20% - Accent4 23 5" xfId="9759" xr:uid="{17FAA09C-8889-40BA-B6FB-8A692E882F2A}"/>
    <cellStyle name="20% - Accent4 24" xfId="613" xr:uid="{734C1CB1-A901-4F98-90B7-92632A27A13B}"/>
    <cellStyle name="20% - Accent4 24 2" xfId="9789" xr:uid="{493DBD7F-6173-4E9E-B6A9-66276C61B66E}"/>
    <cellStyle name="20% - Accent4 24 2 2" xfId="8119" xr:uid="{9AF92E8E-0B1B-4897-B315-DD7172B61296}"/>
    <cellStyle name="20% - Accent4 24 2 3" xfId="6607" xr:uid="{F5166EFC-7E5E-4754-9C8D-9DDF35706343}"/>
    <cellStyle name="20% - Accent4 24 3" xfId="9796" xr:uid="{AD8A937C-26AE-4F86-91FC-039615C5B8C4}"/>
    <cellStyle name="20% - Accent4 24 4" xfId="9806" xr:uid="{C97B2988-3318-41CC-B8FA-8A69DE03D11E}"/>
    <cellStyle name="20% - Accent4 24 5" xfId="9783" xr:uid="{4F484DC4-2EA9-4138-861C-725261950437}"/>
    <cellStyle name="20% - Accent4 25" xfId="843" xr:uid="{1764272A-D51E-423B-AAD1-5FE17367DA8A}"/>
    <cellStyle name="20% - Accent4 25 2" xfId="5816" xr:uid="{4440551C-ED62-427A-B2B8-3C5508D02D55}"/>
    <cellStyle name="20% - Accent4 25 2 2" xfId="5416" xr:uid="{861994EF-5BF0-4565-9B8C-5D368EE6509A}"/>
    <cellStyle name="20% - Accent4 25 2 3" xfId="5431" xr:uid="{8B7883A0-2282-4958-B362-5F78996D6F1F}"/>
    <cellStyle name="20% - Accent4 25 3" xfId="9862" xr:uid="{F28F4490-F2C7-41C1-B5CA-8893F14E5E94}"/>
    <cellStyle name="20% - Accent4 25 4" xfId="9866" xr:uid="{FE32DE32-929A-4AEE-A7AF-AE543FA4DADC}"/>
    <cellStyle name="20% - Accent4 25 5" xfId="9859" xr:uid="{D247AE14-DFA7-45B6-8B66-F6B817BE61BB}"/>
    <cellStyle name="20% - Accent4 26" xfId="845" xr:uid="{89081F98-8931-4630-9529-E08D9DC78F4E}"/>
    <cellStyle name="20% - Accent4 26 2" xfId="9875" xr:uid="{743786D3-2109-434B-9C03-F8C7B599D854}"/>
    <cellStyle name="20% - Accent4 26 2 2" xfId="4817" xr:uid="{DE8DD849-8B56-450E-960B-C73C9D00CAF1}"/>
    <cellStyle name="20% - Accent4 26 2 3" xfId="6959" xr:uid="{4BC107EE-8449-47D8-B546-E96CB3BFA3C4}"/>
    <cellStyle name="20% - Accent4 26 3" xfId="9879" xr:uid="{5D02D26F-7091-4C4F-9735-EF16E0A8E561}"/>
    <cellStyle name="20% - Accent4 26 4" xfId="9885" xr:uid="{D54A6EE1-747B-4AA7-87E3-07375773997C}"/>
    <cellStyle name="20% - Accent4 26 5" xfId="9870" xr:uid="{AE64F699-EC9B-4380-BD2C-CAA334BDA990}"/>
    <cellStyle name="20% - Accent4 27" xfId="847" xr:uid="{B1DBF340-B0CE-4FA3-8500-6C4A82600F86}"/>
    <cellStyle name="20% - Accent4 27 2" xfId="9890" xr:uid="{DB3D7C42-CE87-42C8-8E7B-BD75DC38FC8D}"/>
    <cellStyle name="20% - Accent4 27 2 2" xfId="7430" xr:uid="{A5CFDE9A-CD6D-4807-BA11-0B055521EBC0}"/>
    <cellStyle name="20% - Accent4 27 2 3" xfId="7340" xr:uid="{1AD5D081-2F34-4DA2-9568-799CAE31CD5E}"/>
    <cellStyle name="20% - Accent4 27 3" xfId="4666" xr:uid="{7DDF124E-E335-4C74-B19F-012915BA56AC}"/>
    <cellStyle name="20% - Accent4 27 4" xfId="7501" xr:uid="{980E5428-596E-4E46-9BB0-E653DB803B2C}"/>
    <cellStyle name="20% - Accent4 27 5" xfId="9888" xr:uid="{FC96ABE5-BD89-4682-B1DC-2E770A56C899}"/>
    <cellStyle name="20% - Accent4 28" xfId="849" xr:uid="{E3998836-087D-4DE3-BF27-920BCA8ADE88}"/>
    <cellStyle name="20% - Accent4 28 2" xfId="8459" xr:uid="{B05FAE8B-5A37-4565-8BAD-BC1B36F255E7}"/>
    <cellStyle name="20% - Accent4 28 2 2" xfId="9894" xr:uid="{81764141-7BC7-43A6-966D-2023766A82CD}"/>
    <cellStyle name="20% - Accent4 28 2 3" xfId="7346" xr:uid="{5A4B1B3A-6A21-4D9C-92E1-8BCCB1E90788}"/>
    <cellStyle name="20% - Accent4 28 3" xfId="9899" xr:uid="{A461BD24-E3E8-4E0D-A191-EC173668DE14}"/>
    <cellStyle name="20% - Accent4 28 4" xfId="9904" xr:uid="{83ECE5A6-8D7B-4C70-8CD9-1A766DEB6EC5}"/>
    <cellStyle name="20% - Accent4 28 5" xfId="9892" xr:uid="{4CAC1E04-7B42-491D-BB67-A931DC63CA77}"/>
    <cellStyle name="20% - Accent4 29" xfId="851" xr:uid="{E24213E5-FDA7-4091-B412-0FF99B959C90}"/>
    <cellStyle name="20% - Accent4 29 2" xfId="9912" xr:uid="{BD160757-5E93-4D0F-AB1D-7031CE8F44C2}"/>
    <cellStyle name="20% - Accent4 29 2 2" xfId="2783" xr:uid="{4C2E8C17-6767-465F-82BE-16E0987F7597}"/>
    <cellStyle name="20% - Accent4 29 2 3" xfId="7362" xr:uid="{00BE9B2D-F133-4E90-8813-D3DCA5AB03A8}"/>
    <cellStyle name="20% - Accent4 29 3" xfId="4316" xr:uid="{D1C1BA0A-0AEE-4641-84F0-6618845E3184}"/>
    <cellStyle name="20% - Accent4 29 4" xfId="9918" xr:uid="{B3540CEF-C5CD-43EF-AD89-19195858546E}"/>
    <cellStyle name="20% - Accent4 29 5" xfId="9906" xr:uid="{081D0337-F831-47F7-B353-2B0944E8E5E6}"/>
    <cellStyle name="20% - Accent4 3" xfId="367" xr:uid="{E15EB548-6653-4C9C-9FB6-1B7077674FD7}"/>
    <cellStyle name="20% - Accent4 3 2" xfId="853" xr:uid="{0145BB30-CB11-40C2-8A9C-E817AE98AB6E}"/>
    <cellStyle name="20% - Accent4 3 2 2" xfId="855" xr:uid="{0DB205B9-2EE2-45A5-84E1-F348B7F64DDB}"/>
    <cellStyle name="20% - Accent4 3 2 2 2" xfId="7102" xr:uid="{7DAB6AAA-B258-430C-B810-E1A36C297413}"/>
    <cellStyle name="20% - Accent4 3 2 3" xfId="7081" xr:uid="{34018FAA-497B-485E-8D85-5B6907DA8BB3}"/>
    <cellStyle name="20% - Accent4 3 2 4" xfId="51911" xr:uid="{EB352E2F-2DF1-46A5-A057-9E8BC89242E5}"/>
    <cellStyle name="20% - Accent4 3 3" xfId="856" xr:uid="{ABB1D732-90DE-4632-A626-F06301DDBE8E}"/>
    <cellStyle name="20% - Accent4 3 3 2" xfId="7114" xr:uid="{F12484AC-FE08-4672-B431-07FBB45B1D6C}"/>
    <cellStyle name="20% - Accent4 3 4" xfId="7123" xr:uid="{F09B6C1A-2B68-4654-8B5A-8B9637600C41}"/>
    <cellStyle name="20% - Accent4 3 5" xfId="9834" xr:uid="{FEC7DEEE-B83C-4C48-AB9E-B9010F6153EF}"/>
    <cellStyle name="20% - Accent4 3 6" xfId="9838" xr:uid="{F69BC5C1-CC90-4D78-B849-AB0CFD205E89}"/>
    <cellStyle name="20% - Accent4 3 7" xfId="51670" xr:uid="{C2895352-63F5-4302-8C3B-935E2E0B7806}"/>
    <cellStyle name="20% - Accent4 3_Annexure" xfId="9929" xr:uid="{42486543-5CB1-4F25-8C95-83BF56EA7FBC}"/>
    <cellStyle name="20% - Accent4 30" xfId="844" xr:uid="{47C25439-9CE1-4D33-B64C-4A6F6CA8C205}"/>
    <cellStyle name="20% - Accent4 30 2" xfId="5815" xr:uid="{7710E48A-2DF6-4A8A-9005-91771D0FD0AD}"/>
    <cellStyle name="20% - Accent4 30 2 2" xfId="5415" xr:uid="{53D4146E-1977-44EB-8292-0DD1BE3C5F6A}"/>
    <cellStyle name="20% - Accent4 30 2 3" xfId="5430" xr:uid="{0D3AC00F-8F54-40CC-84EB-96543E5B7DBB}"/>
    <cellStyle name="20% - Accent4 30 3" xfId="9861" xr:uid="{A7CD3407-5D8C-4A51-9EC1-89417249B622}"/>
    <cellStyle name="20% - Accent4 30 4" xfId="9865" xr:uid="{83513F42-3EF9-4F76-B6C6-C5537F6A092B}"/>
    <cellStyle name="20% - Accent4 30 5" xfId="9858" xr:uid="{BC2316ED-770B-4470-BB63-67DDD5E59DC8}"/>
    <cellStyle name="20% - Accent4 31" xfId="846" xr:uid="{45482F6E-1055-4B4F-86DA-9E6645528388}"/>
    <cellStyle name="20% - Accent4 31 2" xfId="9874" xr:uid="{B9326832-CF54-4382-A14D-BE3F957AD37B}"/>
    <cellStyle name="20% - Accent4 31 2 2" xfId="4816" xr:uid="{3F4C2707-4BD3-4F75-8B45-615A27070CB8}"/>
    <cellStyle name="20% - Accent4 31 2 3" xfId="6958" xr:uid="{7AD276EF-6026-4227-8ECF-2D4B4516C80A}"/>
    <cellStyle name="20% - Accent4 31 3" xfId="9878" xr:uid="{B7B6C987-9D47-4B29-99DE-523B4FB1C6F9}"/>
    <cellStyle name="20% - Accent4 31 4" xfId="9884" xr:uid="{364EB1C0-338F-42C9-9358-457A326891A2}"/>
    <cellStyle name="20% - Accent4 31 5" xfId="9869" xr:uid="{89F6ED2D-9FF9-48BF-AC40-70280F72AC7A}"/>
    <cellStyle name="20% - Accent4 32" xfId="848" xr:uid="{1B8A2EA6-6593-40D3-B51F-BEE4852A848A}"/>
    <cellStyle name="20% - Accent4 32 2" xfId="9889" xr:uid="{9B7406E7-262D-4219-9668-9D7AC1EDDC03}"/>
    <cellStyle name="20% - Accent4 32 2 2" xfId="7429" xr:uid="{F8C649FD-E562-446D-8E25-0035ED83EF6C}"/>
    <cellStyle name="20% - Accent4 32 2 3" xfId="7339" xr:uid="{48B773DB-E8BE-4200-B3BE-F24B23C29357}"/>
    <cellStyle name="20% - Accent4 32 3" xfId="4665" xr:uid="{1BC22D8D-1B19-408C-8492-5EBEB8C1A417}"/>
    <cellStyle name="20% - Accent4 32 4" xfId="7500" xr:uid="{64B48CA8-4786-4990-85E1-8455530E093E}"/>
    <cellStyle name="20% - Accent4 32 5" xfId="9887" xr:uid="{DD80CEC7-6ED6-4F14-AF3B-5A9556D16015}"/>
    <cellStyle name="20% - Accent4 33" xfId="850" xr:uid="{046FECA2-4680-4D0E-BACC-DCF83466F398}"/>
    <cellStyle name="20% - Accent4 33 2" xfId="8458" xr:uid="{C9A87D84-59B7-48A6-AA01-BF1812CB7C16}"/>
    <cellStyle name="20% - Accent4 33 2 2" xfId="9893" xr:uid="{E6DC7420-6ECD-451C-BBEC-956811484FE8}"/>
    <cellStyle name="20% - Accent4 33 2 3" xfId="7345" xr:uid="{C408A5FE-FA3E-4303-A976-FC1C6FA6FEDA}"/>
    <cellStyle name="20% - Accent4 33 3" xfId="9898" xr:uid="{56D4672B-D688-4638-9A44-8C42A3CAD675}"/>
    <cellStyle name="20% - Accent4 33 4" xfId="9903" xr:uid="{651FECE4-94EE-4D20-A128-E81A9859F04A}"/>
    <cellStyle name="20% - Accent4 33 5" xfId="9891" xr:uid="{FA12E6F6-73D4-4687-9819-10EBDEC3A0A9}"/>
    <cellStyle name="20% - Accent4 34" xfId="852" xr:uid="{9AB3CF52-EF20-4C42-BF8E-4A131A9F566F}"/>
    <cellStyle name="20% - Accent4 34 2" xfId="9911" xr:uid="{80F0F743-303A-4139-8DA6-2709B5C702BD}"/>
    <cellStyle name="20% - Accent4 34 2 2" xfId="2782" xr:uid="{3578C8AB-4F82-4A15-B275-FE5962AC7491}"/>
    <cellStyle name="20% - Accent4 34 2 3" xfId="7361" xr:uid="{9B9A4C51-A951-41AF-B0F2-586EA57B45DC}"/>
    <cellStyle name="20% - Accent4 34 3" xfId="4315" xr:uid="{A25A1424-0CE3-4FEB-83ED-7ACB518FDF45}"/>
    <cellStyle name="20% - Accent4 34 4" xfId="9917" xr:uid="{58EA0518-83DE-4039-89B5-C895D542DFC1}"/>
    <cellStyle name="20% - Accent4 34 5" xfId="9905" xr:uid="{B38811BC-05D9-4A3D-A6BA-DAA50DE65344}"/>
    <cellStyle name="20% - Accent4 35" xfId="857" xr:uid="{CC341888-562B-4BF0-9AF5-EE88ECFADF3D}"/>
    <cellStyle name="20% - Accent4 35 2" xfId="4519" xr:uid="{BBF802DF-81C9-4204-ABEC-A87F8C8589A5}"/>
    <cellStyle name="20% - Accent4 35 2 2" xfId="9557" xr:uid="{8DC79D32-1486-4577-88EE-8614A44A5755}"/>
    <cellStyle name="20% - Accent4 35 2 3" xfId="7373" xr:uid="{2AFF96B7-FEF2-4ADF-99A5-BC6DFCF6137A}"/>
    <cellStyle name="20% - Accent4 35 3" xfId="9940" xr:uid="{C4DC9578-808F-4FE4-AD98-3A6AC986E441}"/>
    <cellStyle name="20% - Accent4 35 4" xfId="9943" xr:uid="{5E512FA2-927E-4024-91DA-0330F4EF785C}"/>
    <cellStyle name="20% - Accent4 35 5" xfId="9931" xr:uid="{1D697139-60C5-4779-A091-6AD6FF86B478}"/>
    <cellStyle name="20% - Accent4 36" xfId="160" xr:uid="{27C2F259-4FB4-4A7B-AFE0-02DA12A55F3E}"/>
    <cellStyle name="20% - Accent4 36 2" xfId="9949" xr:uid="{4B807DD8-42DB-4E7E-8F3D-3E8D56F85443}"/>
    <cellStyle name="20% - Accent4 36 2 2" xfId="9951" xr:uid="{05EE0255-9971-4BD9-A0A6-2F34CBC17AE5}"/>
    <cellStyle name="20% - Accent4 36 2 3" xfId="5552" xr:uid="{F91EF4F2-79B4-4DC8-8D35-B7B1FE871B10}"/>
    <cellStyle name="20% - Accent4 36 3" xfId="9955" xr:uid="{1CC56E92-D8F2-41D8-A812-D454AC65E200}"/>
    <cellStyle name="20% - Accent4 36 4" xfId="9959" xr:uid="{3266665D-D130-421D-951D-6578422CA016}"/>
    <cellStyle name="20% - Accent4 36 5" xfId="9946" xr:uid="{5C22D1BA-DFE9-4EAD-BC52-D9F21567A627}"/>
    <cellStyle name="20% - Accent4 37" xfId="496" xr:uid="{03A621DE-832F-45DE-A426-B9967E74C1A4}"/>
    <cellStyle name="20% - Accent4 37 2" xfId="7634" xr:uid="{AA72A667-930E-4F94-94F5-F51B99796968}"/>
    <cellStyle name="20% - Accent4 37 2 2" xfId="9963" xr:uid="{DE16D7DE-93D1-449C-A064-B407A9159AB9}"/>
    <cellStyle name="20% - Accent4 37 2 3" xfId="7455" xr:uid="{CB93EF06-ADDA-45C4-B80C-56EBDDB94917}"/>
    <cellStyle name="20% - Accent4 37 3" xfId="7637" xr:uid="{3F687513-7D9E-4624-8990-F103555190FB}"/>
    <cellStyle name="20% - Accent4 37 4" xfId="5754" xr:uid="{95FD3B14-4CF6-44AE-85D7-FE2B356B278F}"/>
    <cellStyle name="20% - Accent4 37 5" xfId="7627" xr:uid="{94948E57-A8D2-48E3-A7AC-5C70A8831118}"/>
    <cellStyle name="20% - Accent4 38" xfId="106" xr:uid="{53C48BD7-C8EC-4A9A-8FD7-3980973F4C19}"/>
    <cellStyle name="20% - Accent4 38 2" xfId="9967" xr:uid="{5AE11B2B-7B27-4B40-AAC5-02B8D8DBFBD8}"/>
    <cellStyle name="20% - Accent4 38 2 2" xfId="9969" xr:uid="{51073AB3-F03C-43FC-84AF-2F1B3BBD2014}"/>
    <cellStyle name="20% - Accent4 38 2 3" xfId="3668" xr:uid="{74069A05-9B55-4E95-A9DA-D7F74B79139D}"/>
    <cellStyle name="20% - Accent4 38 3" xfId="9975" xr:uid="{80072802-5995-4008-AD57-B8110E6C17E1}"/>
    <cellStyle name="20% - Accent4 38 4" xfId="9978" xr:uid="{D70004A0-816A-4D42-8D23-1EAA407467A2}"/>
    <cellStyle name="20% - Accent4 38 5" xfId="6623" xr:uid="{311D9E5B-7ECC-416A-85B5-83C92E08B0C0}"/>
    <cellStyle name="20% - Accent4 39" xfId="154" xr:uid="{395835AC-479C-4754-B1E1-91F2FB96B885}"/>
    <cellStyle name="20% - Accent4 39 2" xfId="9982" xr:uid="{BE268597-4DC9-4B1E-B5A4-A837C5F8D52C}"/>
    <cellStyle name="20% - Accent4 39 2 2" xfId="4662" xr:uid="{10E8C892-45A3-43BC-A344-A1868F2901C5}"/>
    <cellStyle name="20% - Accent4 39 2 3" xfId="7497" xr:uid="{42E00927-4C49-4718-8EAB-C31DCDE219F2}"/>
    <cellStyle name="20% - Accent4 39 3" xfId="9988" xr:uid="{33340046-61D9-4FED-8215-05E2AF8A33A9}"/>
    <cellStyle name="20% - Accent4 39 4" xfId="9993" xr:uid="{DCB29BA9-A500-4961-8973-E186B8FB445A}"/>
    <cellStyle name="20% - Accent4 39 5" xfId="2954" xr:uid="{0502C488-3A4D-484C-8631-65D7A313B4A2}"/>
    <cellStyle name="20% - Accent4 4" xfId="370" xr:uid="{EFEA4DA4-DAAE-41B3-8366-0D650F7DA339}"/>
    <cellStyle name="20% - Accent4 4 10" xfId="51897" xr:uid="{9B0FC1F3-F7E1-4E01-BF68-DEFA2A5D263E}"/>
    <cellStyle name="20% - Accent4 4 2" xfId="299" xr:uid="{8E45F3F6-D2CB-4D5C-BE0B-50AA1CA49C2A}"/>
    <cellStyle name="20% - Accent4 4 2 2" xfId="5097" xr:uid="{3F476075-7B4F-47B2-B64D-CE6F78A615CA}"/>
    <cellStyle name="20% - Accent4 4 2 3" xfId="5114" xr:uid="{BB22735C-023A-4074-8284-B3398AE803BA}"/>
    <cellStyle name="20% - Accent4 4 2 4" xfId="3738" xr:uid="{681371DA-E009-4927-A143-D425DCD3982B}"/>
    <cellStyle name="20% - Accent4 4 2_Annexure" xfId="6837" xr:uid="{412EE7B9-A860-439F-9C87-21913C02A99F}"/>
    <cellStyle name="20% - Accent4 4 3" xfId="3768" xr:uid="{2E81EB5B-521D-4466-A89A-C11109EB33F9}"/>
    <cellStyle name="20% - Accent4 4 4" xfId="3790" xr:uid="{BD3474B5-CB25-4F1A-B7D0-69B7AF49B273}"/>
    <cellStyle name="20% - Accent4 4 5" xfId="9845" xr:uid="{A0B255BD-24B4-4CAE-8296-90E07A1C895E}"/>
    <cellStyle name="20% - Accent4 4 6" xfId="9996" xr:uid="{7CB43BF9-4944-497A-B32D-09359DD0C20E}"/>
    <cellStyle name="20% - Accent4 4 7" xfId="7134" xr:uid="{9AF16443-F118-4CC2-8545-3262A032478D}"/>
    <cellStyle name="20% - Accent4 4 8" xfId="51671" xr:uid="{9F216BB1-E992-48FC-B26F-19BC29D3983F}"/>
    <cellStyle name="20% - Accent4 4 9" xfId="51771" xr:uid="{3CBC6235-E234-4568-891E-5837F1CC7A76}"/>
    <cellStyle name="20% - Accent4 4_Annexure" xfId="9997" xr:uid="{1F72361C-24C9-4150-B027-FA518DFB4713}"/>
    <cellStyle name="20% - Accent4 40" xfId="858" xr:uid="{E79A83A5-9636-41B4-8421-846A124CD78D}"/>
    <cellStyle name="20% - Accent4 40 2" xfId="4518" xr:uid="{60AFDDCF-211A-43EA-88E3-2CF1B06E0F0D}"/>
    <cellStyle name="20% - Accent4 40 2 2" xfId="9556" xr:uid="{68998763-F4C5-4EEB-BDBA-2053747E60DC}"/>
    <cellStyle name="20% - Accent4 40 2 3" xfId="7372" xr:uid="{7A5F7047-52A6-4AA2-807F-C557983226CB}"/>
    <cellStyle name="20% - Accent4 40 3" xfId="9939" xr:uid="{097C2382-6D4D-43F0-89DC-63C5619CC91A}"/>
    <cellStyle name="20% - Accent4 40 4" xfId="9942" xr:uid="{06F6EEEB-69BE-4F18-BD61-25A71596D0B2}"/>
    <cellStyle name="20% - Accent4 40 5" xfId="9930" xr:uid="{C58ED90A-801F-4BEB-B789-237AB8713A9E}"/>
    <cellStyle name="20% - Accent4 41" xfId="161" xr:uid="{10F47FCA-1034-4183-981B-AAD42083A9D6}"/>
    <cellStyle name="20% - Accent4 41 2" xfId="9948" xr:uid="{1BB010EB-7352-49D1-9473-A150A831656B}"/>
    <cellStyle name="20% - Accent4 41 2 2" xfId="9950" xr:uid="{DF87DE4C-9F07-4519-9361-0B1B411E1336}"/>
    <cellStyle name="20% - Accent4 41 2 3" xfId="5551" xr:uid="{C87CFBED-8D1C-4C8D-83EA-7D64B2653003}"/>
    <cellStyle name="20% - Accent4 41 3" xfId="9954" xr:uid="{460A8524-49A0-4E08-BF5D-9CAC899F5634}"/>
    <cellStyle name="20% - Accent4 41 4" xfId="9958" xr:uid="{04C41B22-A66F-4979-B211-D53534E588FA}"/>
    <cellStyle name="20% - Accent4 41 5" xfId="9945" xr:uid="{35174B85-4664-4A40-AC47-5DBC7277ECB0}"/>
    <cellStyle name="20% - Accent4 42" xfId="497" xr:uid="{B485EEAB-DD51-474D-B4C1-D382227CDE4C}"/>
    <cellStyle name="20% - Accent4 42 2" xfId="7633" xr:uid="{01735968-17F2-42F8-B9B5-A5ECAC3E5240}"/>
    <cellStyle name="20% - Accent4 42 2 2" xfId="9962" xr:uid="{936D0134-6D8B-47B4-9961-B9F08E1F32B5}"/>
    <cellStyle name="20% - Accent4 42 2 3" xfId="7454" xr:uid="{F586AE45-98EA-4595-89AE-5D6D472E4D5E}"/>
    <cellStyle name="20% - Accent4 42 3" xfId="7636" xr:uid="{66D78E55-D47D-4F65-B28C-6FA9B6DFE6D5}"/>
    <cellStyle name="20% - Accent4 42 4" xfId="5753" xr:uid="{85EF0305-AB59-4436-A983-8523AB089287}"/>
    <cellStyle name="20% - Accent4 42 5" xfId="7626" xr:uid="{DE90569B-58D6-4105-9CB5-B9D8F41674A6}"/>
    <cellStyle name="20% - Accent4 43" xfId="107" xr:uid="{B6D79988-D4D6-4B64-A91B-8FB373D78076}"/>
    <cellStyle name="20% - Accent4 43 2" xfId="9966" xr:uid="{9ADF6272-868A-4648-87E4-AA07AD17D7C4}"/>
    <cellStyle name="20% - Accent4 43 2 2" xfId="9968" xr:uid="{5ECE7754-AB4F-4450-9898-4C7A67034A5E}"/>
    <cellStyle name="20% - Accent4 43 2 3" xfId="3667" xr:uid="{CFBF577D-6919-47DA-A220-0B65F9048A32}"/>
    <cellStyle name="20% - Accent4 43 3" xfId="9974" xr:uid="{93E699AD-481E-4A6D-A8E1-0FF89397A700}"/>
    <cellStyle name="20% - Accent4 43 4" xfId="9977" xr:uid="{A2B3E070-F013-445D-B72E-19FA56E0754D}"/>
    <cellStyle name="20% - Accent4 43 5" xfId="6622" xr:uid="{3ABC4B1D-962A-4CAB-A76C-8C771D3D192A}"/>
    <cellStyle name="20% - Accent4 44" xfId="155" xr:uid="{1DE54398-02E2-4037-8EDB-00209CE5D33E}"/>
    <cellStyle name="20% - Accent4 44 2" xfId="9981" xr:uid="{FEEE6619-6201-4F9F-8D78-1B3D1BC471B3}"/>
    <cellStyle name="20% - Accent4 44 2 2" xfId="4661" xr:uid="{F23A302D-7CD8-42BC-8D6B-EA28E4F04FED}"/>
    <cellStyle name="20% - Accent4 44 2 3" xfId="7496" xr:uid="{EB21D3D7-48B6-4A40-9E7E-B6B84AAFDF29}"/>
    <cellStyle name="20% - Accent4 44 3" xfId="9987" xr:uid="{E9EC0CD3-ABE6-4951-ABC5-3654A18C325E}"/>
    <cellStyle name="20% - Accent4 44 4" xfId="9992" xr:uid="{3B30D2D2-E59E-4266-AE79-B9442C4DF970}"/>
    <cellStyle name="20% - Accent4 44 5" xfId="2953" xr:uid="{43C2F4B5-11FE-4204-9E05-FB4A7626ED74}"/>
    <cellStyle name="20% - Accent4 45" xfId="147" xr:uid="{42FDCF40-D0A5-4032-9D18-BC08F8F9AB97}"/>
    <cellStyle name="20% - Accent4 45 2" xfId="10002" xr:uid="{EB855E09-F546-46ED-9176-3CE4C8E89355}"/>
    <cellStyle name="20% - Accent4 45 2 2" xfId="10007" xr:uid="{C7DCB6C2-0EC1-482C-A671-61D1029FD481}"/>
    <cellStyle name="20% - Accent4 45 2 3" xfId="7531" xr:uid="{9A6C58D5-8AB0-4055-AEC7-B22421862929}"/>
    <cellStyle name="20% - Accent4 45 3" xfId="10015" xr:uid="{D50F6BE5-2C58-4279-A0CF-E4A217CA0058}"/>
    <cellStyle name="20% - Accent4 45 4" xfId="10021" xr:uid="{3E0CC1D9-9307-42FF-99E9-5EC97D938EAA}"/>
    <cellStyle name="20% - Accent4 45 5" xfId="2918" xr:uid="{A3B35590-1961-4FC6-8B87-FFB75FD04887}"/>
    <cellStyle name="20% - Accent4 46" xfId="207" xr:uid="{70DFEA69-1668-4B6C-BE28-3B56F81D3A04}"/>
    <cellStyle name="20% - Accent4 46 2" xfId="10026" xr:uid="{F663B8C2-91A4-420B-9D89-E542C154D2C2}"/>
    <cellStyle name="20% - Accent4 46 2 2" xfId="10029" xr:uid="{5043AC49-0E08-4706-9384-FA72236F28DB}"/>
    <cellStyle name="20% - Accent4 46 2 3" xfId="7547" xr:uid="{C1358200-1D88-4FF3-BAEA-AAE682C70A14}"/>
    <cellStyle name="20% - Accent4 46 3" xfId="10034" xr:uid="{470C38E5-4E3B-4CA2-86CC-3C9EF0C63A60}"/>
    <cellStyle name="20% - Accent4 46 4" xfId="10038" xr:uid="{732BC45A-C1C9-4C4B-9997-261354D430D7}"/>
    <cellStyle name="20% - Accent4 46 5" xfId="3296" xr:uid="{CF3A6BE4-5BA1-4976-851A-5FFABEA36DBE}"/>
    <cellStyle name="20% - Accent4 47" xfId="212" xr:uid="{7A727406-D15C-40D0-8EC6-AF2B9DE32B0F}"/>
    <cellStyle name="20% - Accent4 47 2" xfId="10040" xr:uid="{0C9490A8-4038-44ED-9F5E-34D040F0E3E4}"/>
    <cellStyle name="20% - Accent4 47 2 2" xfId="10044" xr:uid="{A3F7D471-EC04-4DE1-916B-7B1D0DCE5EA3}"/>
    <cellStyle name="20% - Accent4 47 2 3" xfId="10047" xr:uid="{80A48957-A7CB-4CA7-9050-25217C843606}"/>
    <cellStyle name="20% - Accent4 47 3" xfId="10052" xr:uid="{224E7F39-37AF-4479-89AB-9CBF9AA4C82D}"/>
    <cellStyle name="20% - Accent4 47 4" xfId="10057" xr:uid="{F6B2DA9C-D8B7-4592-AC33-988F75973F74}"/>
    <cellStyle name="20% - Accent4 47 5" xfId="3362" xr:uid="{B5A41513-EF54-4C34-8C16-DC58129AFB88}"/>
    <cellStyle name="20% - Accent4 48" xfId="218" xr:uid="{F42D2B5F-9C3D-4468-9BC7-66C5CC52D0AC}"/>
    <cellStyle name="20% - Accent4 48 2" xfId="4213" xr:uid="{5CA1104A-1872-4FAF-B29D-2DCB0BF2198D}"/>
    <cellStyle name="20% - Accent4 48 2 2" xfId="10067" xr:uid="{4B8415BD-7AEF-4B19-A8E3-AE52107DCC09}"/>
    <cellStyle name="20% - Accent4 48 2 3" xfId="10069" xr:uid="{54114DA0-73D9-46FA-AC10-A9016786E046}"/>
    <cellStyle name="20% - Accent4 48 3" xfId="10071" xr:uid="{D390DE8F-38DF-44C1-AAE5-37521C3F8EC7}"/>
    <cellStyle name="20% - Accent4 48 4" xfId="10073" xr:uid="{95EA6C63-352A-4E65-9169-A10B3E96A37F}"/>
    <cellStyle name="20% - Accent4 48 5" xfId="7666" xr:uid="{DE0CCF89-3636-4CFA-92BA-A45324ACB47F}"/>
    <cellStyle name="20% - Accent4 49" xfId="859" xr:uid="{893AB28A-94FE-4CCB-B442-735FB4A5EDFA}"/>
    <cellStyle name="20% - Accent4 49 2" xfId="10077" xr:uid="{C2B9FD4B-AB8B-4EA6-AF75-5566EF71D725}"/>
    <cellStyle name="20% - Accent4 49 2 2" xfId="10085" xr:uid="{2D4E802A-6335-49B1-997A-9682BEA89D46}"/>
    <cellStyle name="20% - Accent4 49 2 3" xfId="4438" xr:uid="{5BC5D60A-1F77-493F-AC11-02F215F75A06}"/>
    <cellStyle name="20% - Accent4 49 3" xfId="10089" xr:uid="{11F1925C-C6A2-430D-8731-404F9903953F}"/>
    <cellStyle name="20% - Accent4 49 4" xfId="10097" xr:uid="{65F98B0B-F9C0-45EB-8191-364A41D4AE6F}"/>
    <cellStyle name="20% - Accent4 49 5" xfId="7678" xr:uid="{804A3E88-8BB1-49CE-8B4F-48C40732B14C}"/>
    <cellStyle name="20% - Accent4 5" xfId="385" xr:uid="{8C535F5F-771B-418F-92E8-F1E2795558E5}"/>
    <cellStyle name="20% - Accent4 5 2" xfId="706" xr:uid="{805A646A-00C7-4FB4-992A-967EB5997D90}"/>
    <cellStyle name="20% - Accent4 5 2 2" xfId="7215" xr:uid="{4EECA251-CF9A-4532-A655-93A84616EB30}"/>
    <cellStyle name="20% - Accent4 5 2 3" xfId="7226" xr:uid="{ECDAFA0A-F6F9-4C04-B421-E329E0AE259A}"/>
    <cellStyle name="20% - Accent4 5 2 4" xfId="7210" xr:uid="{F17F7A1D-131D-4DC1-A673-82D69B24712A}"/>
    <cellStyle name="20% - Accent4 5 2_Annexure" xfId="10100" xr:uid="{212F5032-347C-4623-8AEB-84E8AC41C8E1}"/>
    <cellStyle name="20% - Accent4 5 3" xfId="4120" xr:uid="{CFBE96E2-B517-469B-A3BE-18D02BE931B9}"/>
    <cellStyle name="20% - Accent4 5 4" xfId="4144" xr:uid="{31352494-0745-4510-A45E-9CB9ADB19B12}"/>
    <cellStyle name="20% - Accent4 5 5" xfId="4165" xr:uid="{2D933F89-B7BE-40ED-A5D1-BD1D6AC074D6}"/>
    <cellStyle name="20% - Accent4 5 6" xfId="10103" xr:uid="{E4F9FB9F-A6B6-4A0F-A030-7FEE781296A8}"/>
    <cellStyle name="20% - Accent4 5 7" xfId="7192" xr:uid="{259211AB-2469-4B75-8636-E0AA5BDF765B}"/>
    <cellStyle name="20% - Accent4 5_Annexure" xfId="10104" xr:uid="{1A341069-B26B-4FC9-9DAC-3BE1AEC7C6FB}"/>
    <cellStyle name="20% - Accent4 50" xfId="148" xr:uid="{2A2A78FB-C2CF-4614-B3BC-2541A565FD1F}"/>
    <cellStyle name="20% - Accent4 50 2" xfId="10001" xr:uid="{429BF120-4096-4653-A89D-0459A1D1C5B7}"/>
    <cellStyle name="20% - Accent4 50 2 2" xfId="10006" xr:uid="{56B1C040-7903-4C2A-807F-383B2D1FDE75}"/>
    <cellStyle name="20% - Accent4 50 2 3" xfId="7530" xr:uid="{D4BDE0C8-4EC4-4D0B-A25E-E831DCC1606F}"/>
    <cellStyle name="20% - Accent4 50 3" xfId="10014" xr:uid="{DD9EB5CD-53BA-4526-BA12-31A1D76DB3B3}"/>
    <cellStyle name="20% - Accent4 50 4" xfId="10020" xr:uid="{7374BE4F-90B4-474B-9E79-9F44978F281A}"/>
    <cellStyle name="20% - Accent4 50 5" xfId="2917" xr:uid="{ACDE016B-0348-4CEE-AF20-DF122CBA1069}"/>
    <cellStyle name="20% - Accent4 51" xfId="208" xr:uid="{F1285456-96B6-4F63-90A4-AC3DF6F7F595}"/>
    <cellStyle name="20% - Accent4 51 2" xfId="10025" xr:uid="{A4073237-F709-4F68-89AA-AF4E7543F0B8}"/>
    <cellStyle name="20% - Accent4 51 2 2" xfId="10028" xr:uid="{8AB560C2-2A28-44CA-86FD-124A0F3D7620}"/>
    <cellStyle name="20% - Accent4 51 2 3" xfId="7546" xr:uid="{302DFFED-8910-493B-9B70-2D81C9A3E3C8}"/>
    <cellStyle name="20% - Accent4 51 3" xfId="10033" xr:uid="{93C0E5A8-BC57-4792-9EFA-101C8B7C5262}"/>
    <cellStyle name="20% - Accent4 51 4" xfId="10037" xr:uid="{9459DAD8-3E59-4DAC-99CC-3A9BD2BB60AF}"/>
    <cellStyle name="20% - Accent4 51 5" xfId="3295" xr:uid="{BB979D2A-F17F-4DE4-B4C9-CEB481626AE7}"/>
    <cellStyle name="20% - Accent4 52" xfId="213" xr:uid="{B15422CD-3967-4EFC-863C-EC04A46F35C3}"/>
    <cellStyle name="20% - Accent4 52 2" xfId="10039" xr:uid="{CE5CAB99-D3D8-4026-94EC-5D25D02C6607}"/>
    <cellStyle name="20% - Accent4 52 2 2" xfId="10043" xr:uid="{3E646D2B-922A-4738-A8A5-C43EA7588D1F}"/>
    <cellStyle name="20% - Accent4 52 2 3" xfId="10046" xr:uid="{CFBDFF13-7C8D-4E46-9F4F-F5CA907E52BA}"/>
    <cellStyle name="20% - Accent4 52 3" xfId="10051" xr:uid="{2B4005A5-6E10-4240-ACEF-C074244F20A4}"/>
    <cellStyle name="20% - Accent4 52 4" xfId="10056" xr:uid="{2C406533-E4D3-441A-B694-1F44774D8AC9}"/>
    <cellStyle name="20% - Accent4 52 5" xfId="3361" xr:uid="{5511CE6E-EE83-4FAC-B37E-098F6FA63B48}"/>
    <cellStyle name="20% - Accent4 53" xfId="219" xr:uid="{676A1F1B-DFF5-4F20-A040-6B8D6AE40B62}"/>
    <cellStyle name="20% - Accent4 53 2" xfId="4212" xr:uid="{F3928DB6-035B-45F6-8AAF-6ECD2141E8F6}"/>
    <cellStyle name="20% - Accent4 53 2 2" xfId="10066" xr:uid="{AABFA172-901D-43EB-92B5-35178275B7F4}"/>
    <cellStyle name="20% - Accent4 53 2 3" xfId="10068" xr:uid="{A5A5EDC0-CA83-4EF1-BFF8-FE966A5999CA}"/>
    <cellStyle name="20% - Accent4 53 3" xfId="10070" xr:uid="{CA8E882A-20A1-4361-ADAC-1194156FC789}"/>
    <cellStyle name="20% - Accent4 53 4" xfId="10072" xr:uid="{1D73C8A6-E448-439D-83D9-F992651BEF71}"/>
    <cellStyle name="20% - Accent4 53 5" xfId="7665" xr:uid="{17BBC05C-0F56-478A-B602-2DB119495708}"/>
    <cellStyle name="20% - Accent4 54" xfId="860" xr:uid="{13B7585F-3FD1-47A3-8327-942D988FDE8B}"/>
    <cellStyle name="20% - Accent4 54 2" xfId="10076" xr:uid="{9F6F4C42-FE70-4D83-B5E1-2FAEB877849A}"/>
    <cellStyle name="20% - Accent4 54 2 2" xfId="10084" xr:uid="{5A836B64-0923-4084-8E01-966A9FBF0E15}"/>
    <cellStyle name="20% - Accent4 54 2 3" xfId="4437" xr:uid="{745343C3-0F20-47FC-9637-BAA803264008}"/>
    <cellStyle name="20% - Accent4 54 3" xfId="10088" xr:uid="{61C251B0-D912-4F2B-8375-AF4906A3BCA0}"/>
    <cellStyle name="20% - Accent4 54 4" xfId="10096" xr:uid="{47C5A40F-1337-4015-89B0-4E9CEF03DBFD}"/>
    <cellStyle name="20% - Accent4 54 5" xfId="7677" xr:uid="{570D74D0-9584-44D5-BAF9-7FE392D9357F}"/>
    <cellStyle name="20% - Accent4 55" xfId="861" xr:uid="{8BA0BCAF-99E1-4285-BC14-B342AAE59618}"/>
    <cellStyle name="20% - Accent4 55 2" xfId="5615" xr:uid="{26F43C50-B664-4593-839C-9B36812F9C0A}"/>
    <cellStyle name="20% - Accent4 55 2 2" xfId="5637" xr:uid="{A4072970-F635-4BCB-8161-87C9EF4B9FF6}"/>
    <cellStyle name="20% - Accent4 55 2 3" xfId="5649" xr:uid="{D193F11F-B020-4B3E-A069-0C926D6AFD48}"/>
    <cellStyle name="20% - Accent4 55 3" xfId="4048" xr:uid="{73A838E3-F5E3-42E2-9E16-690F3C58BC33}"/>
    <cellStyle name="20% - Accent4 55 4" xfId="4019" xr:uid="{6C5E2564-5401-416F-A9A2-3C9A1BFB3A1D}"/>
    <cellStyle name="20% - Accent4 55 5" xfId="4954" xr:uid="{0DC29FD9-CF52-45FC-A332-2840ED21F489}"/>
    <cellStyle name="20% - Accent4 56" xfId="863" xr:uid="{6B06FC6B-24ED-451B-B363-DFD4449CA2CA}"/>
    <cellStyle name="20% - Accent4 56 2" xfId="10106" xr:uid="{C069A76B-9BBC-4D54-A79D-82DF789E572D}"/>
    <cellStyle name="20% - Accent4 56 2 2" xfId="10109" xr:uid="{900EE846-15F1-45C5-BE38-DD763FE5FB79}"/>
    <cellStyle name="20% - Accent4 56 2 3" xfId="5304" xr:uid="{ACCC4027-6650-4840-B44D-FC08CEA40A17}"/>
    <cellStyle name="20% - Accent4 56 3" xfId="10111" xr:uid="{957F68B1-EF44-4027-A8A3-A8DCC684FE19}"/>
    <cellStyle name="20% - Accent4 56 4" xfId="10112" xr:uid="{D0A8E7FC-0DB4-42F0-AE33-AC379BF24B73}"/>
    <cellStyle name="20% - Accent4 56 5" xfId="6155" xr:uid="{13B65929-9471-4BB6-A9A7-5A6DFD69C5B3}"/>
    <cellStyle name="20% - Accent4 57" xfId="865" xr:uid="{1C37389F-B0F1-4A66-A64E-144CF98B2BC5}"/>
    <cellStyle name="20% - Accent4 57 2" xfId="10114" xr:uid="{1A5A8A89-49C0-422A-89EB-10DD56D24EBA}"/>
    <cellStyle name="20% - Accent4 57 2 2" xfId="7985" xr:uid="{768FC07E-5867-43C4-9C53-C1764F851A4F}"/>
    <cellStyle name="20% - Accent4 57 2 3" xfId="8095" xr:uid="{1F580581-2544-43C0-81DD-95C68D1E21CE}"/>
    <cellStyle name="20% - Accent4 57 3" xfId="10116" xr:uid="{DA23D2C9-B494-4164-B99D-FF975151C88D}"/>
    <cellStyle name="20% - Accent4 57 4" xfId="10117" xr:uid="{78006061-9D43-443C-958E-C100E3FD6496}"/>
    <cellStyle name="20% - Accent4 57 5" xfId="9321" xr:uid="{A9098F0B-5A9E-4FD2-A6B1-EC7AD31BB272}"/>
    <cellStyle name="20% - Accent4 58" xfId="867" xr:uid="{7218A5EE-325D-4DBB-A115-26017DB02EDC}"/>
    <cellStyle name="20% - Accent4 58 2" xfId="10123" xr:uid="{374D6380-3BC1-40E8-BB6E-6FD1255CB98C}"/>
    <cellStyle name="20% - Accent4 58 2 2" xfId="10124" xr:uid="{4DAE557D-DEE4-4112-BE39-10F78506CFD6}"/>
    <cellStyle name="20% - Accent4 58 2 3" xfId="10128" xr:uid="{55B84CD6-26AD-4467-8097-05F7629ADDD8}"/>
    <cellStyle name="20% - Accent4 58 3" xfId="10130" xr:uid="{ADF6295E-AD13-443D-9298-770B6869157C}"/>
    <cellStyle name="20% - Accent4 58 4" xfId="10133" xr:uid="{E7D336C7-AAB0-4C97-8B8A-6F759D704504}"/>
    <cellStyle name="20% - Accent4 58 5" xfId="10119" xr:uid="{E6325222-EEF4-4B5C-92CE-17EC5F83CD70}"/>
    <cellStyle name="20% - Accent4 59" xfId="869" xr:uid="{CE50A290-AADA-4103-A830-0026C9F5E4A2}"/>
    <cellStyle name="20% - Accent4 59 2" xfId="10143" xr:uid="{31E73257-344C-4671-9AC7-EA0B6D00CB95}"/>
    <cellStyle name="20% - Accent4 59 2 2" xfId="10151" xr:uid="{8399CF53-071F-447B-9707-ED81E9DFA845}"/>
    <cellStyle name="20% - Accent4 59 2 3" xfId="10161" xr:uid="{47C65653-04FF-43ED-A8BD-97B2370D5DA5}"/>
    <cellStyle name="20% - Accent4 59 3" xfId="10165" xr:uid="{7AC018B4-1B54-41F4-9BE2-0A97349774A5}"/>
    <cellStyle name="20% - Accent4 59 4" xfId="10171" xr:uid="{2F2B98D1-DB00-4418-830E-B755EF8AC273}"/>
    <cellStyle name="20% - Accent4 59 5" xfId="10139" xr:uid="{64348F71-E696-4E92-BC64-3AEF885D16E3}"/>
    <cellStyle name="20% - Accent4 6" xfId="389" xr:uid="{1C647577-D7ED-438D-B029-DD3A06F4DA7B}"/>
    <cellStyle name="20% - Accent4 6 2" xfId="871" xr:uid="{A9561050-C1F5-41B9-8721-736142895577}"/>
    <cellStyle name="20% - Accent4 6 2 2" xfId="7248" xr:uid="{93F1A0BC-EB6B-4B86-AD1E-EE6E7F837B44}"/>
    <cellStyle name="20% - Accent4 6 2 3" xfId="7257" xr:uid="{E433F3F7-6FC7-43EC-953D-DD4BB10D14C0}"/>
    <cellStyle name="20% - Accent4 6 2 4" xfId="7242" xr:uid="{FC2F7DDC-3501-4958-9A5D-5D64863745B4}"/>
    <cellStyle name="20% - Accent4 6 2_Annexure" xfId="10182" xr:uid="{4EB9708A-32F2-4EB5-A070-3963CA1724D6}"/>
    <cellStyle name="20% - Accent4 6 3" xfId="7264" xr:uid="{748397DF-C982-4233-A45B-B4CC93E0DF81}"/>
    <cellStyle name="20% - Accent4 6 4" xfId="5234" xr:uid="{7FE847E2-C984-4579-8676-06E017CE81D8}"/>
    <cellStyle name="20% - Accent4 6 5" xfId="10183" xr:uid="{A3D72093-49D3-403C-86C5-A5589AE83E66}"/>
    <cellStyle name="20% - Accent4 6 6" xfId="10184" xr:uid="{A8A3F49F-1B45-4F1D-960E-8E17CE9A55F5}"/>
    <cellStyle name="20% - Accent4 6 7" xfId="7236" xr:uid="{395AD0E5-8D60-4C4C-B105-1A1C2A3BFAB6}"/>
    <cellStyle name="20% - Accent4 6_Annexure" xfId="9937" xr:uid="{E8676542-9B41-474B-BFE3-5A106149E7F3}"/>
    <cellStyle name="20% - Accent4 60" xfId="862" xr:uid="{3BC3D2C1-FC63-4761-A38B-3A062E18C123}"/>
    <cellStyle name="20% - Accent4 60 2" xfId="5614" xr:uid="{5E897DB6-4AFC-43A5-989E-E90976A8DD9E}"/>
    <cellStyle name="20% - Accent4 60 3" xfId="4047" xr:uid="{D7A918E8-2890-4927-85FB-CEAF515B69AF}"/>
    <cellStyle name="20% - Accent4 60 4" xfId="4953" xr:uid="{BAE42A98-625A-4CEA-9416-BBE20DD9DE28}"/>
    <cellStyle name="20% - Accent4 61" xfId="864" xr:uid="{C6FA0B49-5C80-4C13-BD70-65070A2838B9}"/>
    <cellStyle name="20% - Accent4 61 2" xfId="10105" xr:uid="{FCA3AA79-C2D2-4586-A431-191AD728B0B8}"/>
    <cellStyle name="20% - Accent4 61 3" xfId="10110" xr:uid="{396AD729-0BDB-4CC3-B141-D3310C7693CC}"/>
    <cellStyle name="20% - Accent4 61 4" xfId="6154" xr:uid="{0036F174-9ACA-4A6E-8654-F24D46024669}"/>
    <cellStyle name="20% - Accent4 62" xfId="866" xr:uid="{5FEBE404-F35B-4320-A934-F6B9F229EF5D}"/>
    <cellStyle name="20% - Accent4 62 2" xfId="10113" xr:uid="{B2279E87-4BC8-4158-AD40-98615D748DBC}"/>
    <cellStyle name="20% - Accent4 62 3" xfId="10115" xr:uid="{1D213681-38BB-4B55-805D-3A8CDEE69D51}"/>
    <cellStyle name="20% - Accent4 62 4" xfId="9320" xr:uid="{FFFA7901-EECC-470A-80EA-0516A0EE34DD}"/>
    <cellStyle name="20% - Accent4 63" xfId="868" xr:uid="{2BDE5771-00E9-4B87-A5F4-11F3B63E31AC}"/>
    <cellStyle name="20% - Accent4 63 2" xfId="10122" xr:uid="{872EDDBB-1685-480E-B5F6-35B6C55A1BA4}"/>
    <cellStyle name="20% - Accent4 63 3" xfId="10129" xr:uid="{DFC4ADCD-BCD3-42EA-B562-698A6820CCD8}"/>
    <cellStyle name="20% - Accent4 63 4" xfId="10118" xr:uid="{C7F21B3C-41D9-436A-90F4-00B271F5D1D4}"/>
    <cellStyle name="20% - Accent4 64" xfId="870" xr:uid="{B89F839A-5422-481E-958B-D381860EDD16}"/>
    <cellStyle name="20% - Accent4 64 2" xfId="10142" xr:uid="{2C492D0E-140B-47D8-BB9D-25DD85D818BB}"/>
    <cellStyle name="20% - Accent4 64 3" xfId="10164" xr:uid="{88061A0A-A382-4217-AD5C-0FD36D955F96}"/>
    <cellStyle name="20% - Accent4 64 4" xfId="10138" xr:uid="{C8627108-4CD3-4F07-BDA9-E37D3722C20F}"/>
    <cellStyle name="20% - Accent4 65" xfId="625" xr:uid="{FC0289B5-D57E-4291-AA15-F8E0F4B3CB63}"/>
    <cellStyle name="20% - Accent4 65 2" xfId="10191" xr:uid="{395D3074-25B5-49F1-B062-347B3EF90293}"/>
    <cellStyle name="20% - Accent4 65 3" xfId="10194" xr:uid="{DA4F0A39-6CA3-4955-AD2F-CBACFB46C96B}"/>
    <cellStyle name="20% - Accent4 65 4" xfId="10188" xr:uid="{9DF735E0-6A6A-4741-AC39-D64589AAA2C1}"/>
    <cellStyle name="20% - Accent4 66" xfId="632" xr:uid="{A348FC6E-EFE8-432D-93FC-32BD3B50F4F8}"/>
    <cellStyle name="20% - Accent4 66 2" xfId="10200" xr:uid="{0E7599DE-17B3-4EB8-84CD-F0DC351722D5}"/>
    <cellStyle name="20% - Accent4 66 3" xfId="10202" xr:uid="{7020209F-C7D2-482F-8316-02D605BA242E}"/>
    <cellStyle name="20% - Accent4 66 4" xfId="4081" xr:uid="{26AF81D6-89AC-4B44-9441-C0AB8D5F4B6D}"/>
    <cellStyle name="20% - Accent4 67" xfId="180" xr:uid="{CE1B25FD-9F2D-4737-9C3D-C2A753CE3C23}"/>
    <cellStyle name="20% - Accent4 67 2" xfId="10211" xr:uid="{9C90BDF9-23E3-4FB3-B894-95FCE5BA3D52}"/>
    <cellStyle name="20% - Accent4 67 3" xfId="10213" xr:uid="{2EDB806E-5B24-4B2C-89F8-6F37C8CFC115}"/>
    <cellStyle name="20% - Accent4 67 4" xfId="10207" xr:uid="{090F928F-03DA-409E-A9E1-A5CCD52D01C3}"/>
    <cellStyle name="20% - Accent4 68" xfId="873" xr:uid="{6EFB07FE-7893-4A15-9040-D4A07BBD98B2}"/>
    <cellStyle name="20% - Accent4 68 2" xfId="10218" xr:uid="{01B47BD3-4E6F-48D9-947F-70BC57E9DB56}"/>
    <cellStyle name="20% - Accent4 68 3" xfId="5607" xr:uid="{B4ED338A-F2D5-4654-84D8-AFBC4651B207}"/>
    <cellStyle name="20% - Accent4 68 4" xfId="10216" xr:uid="{5DD06E7F-F73E-4E53-9285-B47A2D861FE5}"/>
    <cellStyle name="20% - Accent4 69" xfId="876" xr:uid="{0859E7EB-591A-4752-A114-EB2D7D0257E2}"/>
    <cellStyle name="20% - Accent4 69 2" xfId="10226" xr:uid="{D1581199-4B25-4D09-8603-C920DCF2E941}"/>
    <cellStyle name="20% - Accent4 69 3" xfId="10228" xr:uid="{E52E04B6-B669-4A7E-BA27-30B6FAF0920F}"/>
    <cellStyle name="20% - Accent4 69 4" xfId="10222" xr:uid="{297B3969-179E-40AE-BC56-A85C2A331F05}"/>
    <cellStyle name="20% - Accent4 7" xfId="392" xr:uid="{64F7FA4F-2CD3-4424-BE37-88D0D4739E02}"/>
    <cellStyle name="20% - Accent4 7 10" xfId="10229" xr:uid="{A1EDB82A-3EAA-4177-9607-83E4A3F46BB1}"/>
    <cellStyle name="20% - Accent4 7 11" xfId="10230" xr:uid="{D1C305C4-CBF0-4AEC-BD21-8ED9372C9EC8}"/>
    <cellStyle name="20% - Accent4 7 12" xfId="7272" xr:uid="{A933D061-77D1-4CF5-8749-4B8E4EA722E9}"/>
    <cellStyle name="20% - Accent4 7 2" xfId="188" xr:uid="{067875E3-D331-432B-973A-196841C439BA}"/>
    <cellStyle name="20% - Accent4 7 2 2" xfId="6600" xr:uid="{4ABFB896-8079-4ABE-8EFD-FF1D23BA9DC6}"/>
    <cellStyle name="20% - Accent4 7 2 3" xfId="5395" xr:uid="{BA9CF7CE-7221-4011-943F-32A248FF67D1}"/>
    <cellStyle name="20% - Accent4 7 2 4" xfId="3113" xr:uid="{87523B40-454A-4F38-8FCB-E0CF67B4E28D}"/>
    <cellStyle name="20% - Accent4 7 2_MBK1200" xfId="10235" xr:uid="{15FF7B8A-2C15-449A-95A1-2744A0D90AB5}"/>
    <cellStyle name="20% - Accent4 7 3" xfId="3153" xr:uid="{72946185-6075-41DB-834E-36CD0E337858}"/>
    <cellStyle name="20% - Accent4 7 4" xfId="3236" xr:uid="{B6316FE0-29A5-4AF2-882D-602585DD2FAA}"/>
    <cellStyle name="20% - Accent4 7 5" xfId="10236" xr:uid="{FCF99285-6B85-4E75-868D-992AFC1049B2}"/>
    <cellStyle name="20% - Accent4 7 6" xfId="10238" xr:uid="{F1989033-1326-48BE-BA69-38A0DD29A412}"/>
    <cellStyle name="20% - Accent4 7 7" xfId="3387" xr:uid="{B9A67277-F4C2-471B-AE47-C57F3838E58B}"/>
    <cellStyle name="20% - Accent4 7 8" xfId="10239" xr:uid="{1A40FFB7-00C2-4D19-94CC-1E48EE6CF02E}"/>
    <cellStyle name="20% - Accent4 7 9" xfId="10244" xr:uid="{55A57AA5-4A22-450E-A8CC-5E5BAFDA9510}"/>
    <cellStyle name="20% - Accent4 7_Annexure" xfId="6658" xr:uid="{32D78012-613A-442A-95BD-E99D2E99E249}"/>
    <cellStyle name="20% - Accent4 70" xfId="626" xr:uid="{C957E7E7-DBFE-435B-9095-DFC10DFE0CC4}"/>
    <cellStyle name="20% - Accent4 70 2" xfId="10190" xr:uid="{11E68B9E-7BAC-4928-90C6-2412451CD022}"/>
    <cellStyle name="20% - Accent4 70 3" xfId="10193" xr:uid="{0359DE73-0171-4C09-9A65-2749B1221056}"/>
    <cellStyle name="20% - Accent4 70 4" xfId="10187" xr:uid="{677CED90-3F3A-46D3-84DA-871F909FBAED}"/>
    <cellStyle name="20% - Accent4 71" xfId="633" xr:uid="{FDDAF5D4-3D05-4CA9-82A0-3BD8E2DE1030}"/>
    <cellStyle name="20% - Accent4 71 2" xfId="10199" xr:uid="{F726D008-6B3B-4802-A3F3-B7967D41791E}"/>
    <cellStyle name="20% - Accent4 71 3" xfId="10201" xr:uid="{4866EEEE-DAD2-4D4A-9FC3-6528296E7823}"/>
    <cellStyle name="20% - Accent4 71 4" xfId="4080" xr:uid="{59FA8EAD-9ABD-4389-9FC1-3295D900D3E7}"/>
    <cellStyle name="20% - Accent4 72" xfId="181" xr:uid="{76138EF7-0521-44A7-9FBB-F249AE5D7013}"/>
    <cellStyle name="20% - Accent4 72 2" xfId="10210" xr:uid="{57B99845-088F-4E8D-B6A0-8F1D7C2DA419}"/>
    <cellStyle name="20% - Accent4 72 3" xfId="10212" xr:uid="{DBC20EFC-4731-4082-A685-13870C3D56D7}"/>
    <cellStyle name="20% - Accent4 72 4" xfId="10206" xr:uid="{EBC47D77-21B9-49B5-AE6B-5FE5609ACEF4}"/>
    <cellStyle name="20% - Accent4 73" xfId="874" xr:uid="{6FB4593F-4619-4AF0-84BA-E2BC9EF01CD3}"/>
    <cellStyle name="20% - Accent4 73 2" xfId="10217" xr:uid="{91E43874-EB14-4883-9816-0383F43073C7}"/>
    <cellStyle name="20% - Accent4 73 3" xfId="5606" xr:uid="{3F977AC8-80A5-404C-8907-88D7CC3AC6FB}"/>
    <cellStyle name="20% - Accent4 73 4" xfId="10215" xr:uid="{AE775D5D-D7A3-44A1-8831-36C1E4BEC4B9}"/>
    <cellStyle name="20% - Accent4 74" xfId="875" xr:uid="{26829867-87CB-4BE6-8AD7-EE809A4D11D5}"/>
    <cellStyle name="20% - Accent4 74 2" xfId="10225" xr:uid="{34313DBA-95E5-47A9-B29A-79B7F7812C81}"/>
    <cellStyle name="20% - Accent4 74 3" xfId="10227" xr:uid="{50377E78-B0FC-4005-982E-185B206F4BD0}"/>
    <cellStyle name="20% - Accent4 74 4" xfId="10221" xr:uid="{B59A8B67-AD0A-4383-8C8E-1B4B6321B51D}"/>
    <cellStyle name="20% - Accent4 75" xfId="879" xr:uid="{8D82770E-883D-4C52-819E-3AF600AB7FB6}"/>
    <cellStyle name="20% - Accent4 75 2" xfId="10253" xr:uid="{4A26001E-83E1-47FB-AF34-FDF87AE782CE}"/>
    <cellStyle name="20% - Accent4 75 3" xfId="10256" xr:uid="{7153DAC2-8C66-4C34-9510-FE493921FDD1}"/>
    <cellStyle name="20% - Accent4 75 4" xfId="10250" xr:uid="{471E7D0F-63ED-4CAC-BEE1-AACAD8C9159F}"/>
    <cellStyle name="20% - Accent4 76" xfId="882" xr:uid="{447EBA9D-6F03-4BE2-A3D2-873FFE1E5F8D}"/>
    <cellStyle name="20% - Accent4 76 2" xfId="10260" xr:uid="{DE103649-FFB5-44FC-BF99-18883D8484B6}"/>
    <cellStyle name="20% - Accent4 76 3" xfId="10262" xr:uid="{709BCDE5-A1F7-4BEB-956D-BA0CCF174512}"/>
    <cellStyle name="20% - Accent4 76 4" xfId="10258" xr:uid="{0331EE5C-1BD9-4948-A922-70229EBDB512}"/>
    <cellStyle name="20% - Accent4 77" xfId="884" xr:uid="{049D2AB5-E826-4B53-A380-C07A8159CEC5}"/>
    <cellStyle name="20% - Accent4 77 2" xfId="10267" xr:uid="{4893EDF9-FB60-4911-9F3F-041786E0F2AC}"/>
    <cellStyle name="20% - Accent4 77 3" xfId="10004" xr:uid="{4793547B-0713-4A27-A746-462B021C8881}"/>
    <cellStyle name="20% - Accent4 77 4" xfId="10264" xr:uid="{81106865-E4C1-4AFA-9AC7-CB3DAC9E46D5}"/>
    <cellStyle name="20% - Accent4 78" xfId="886" xr:uid="{5466785E-B6D5-4D9D-A678-EC73C174A410}"/>
    <cellStyle name="20% - Accent4 78 2" xfId="2975" xr:uid="{3C453E39-631C-4FEC-BE9B-F8612F4A5485}"/>
    <cellStyle name="20% - Accent4 78 3" xfId="10272" xr:uid="{62295CB8-2089-4B5A-99E2-A9A25CB78D11}"/>
    <cellStyle name="20% - Accent4 78 4" xfId="10269" xr:uid="{EA412C90-6E3C-41FD-88C1-65D4FD23AB18}"/>
    <cellStyle name="20% - Accent4 79" xfId="888" xr:uid="{4D125047-D2E2-4D87-AAC1-A5365A12379D}"/>
    <cellStyle name="20% - Accent4 79 2" xfId="10276" xr:uid="{4505B901-896D-4E44-9AD1-96183B7B51D2}"/>
    <cellStyle name="20% - Accent4 79 3" xfId="10277" xr:uid="{530AD6B7-DF04-496D-BBC2-FFBE2FE75AE2}"/>
    <cellStyle name="20% - Accent4 79 4" xfId="10275" xr:uid="{4E9D21FB-04DD-42FB-A6BD-2B451E132C2C}"/>
    <cellStyle name="20% - Accent4 8" xfId="395" xr:uid="{34286E6D-16DF-420B-A554-8FDC24189833}"/>
    <cellStyle name="20% - Accent4 8 2" xfId="6214" xr:uid="{39182F9B-D8BC-4F53-B713-C17C81F500C2}"/>
    <cellStyle name="20% - Accent4 8 2 2" xfId="5425" xr:uid="{7DF725B4-5F38-4CC0-A581-868A8CDCE277}"/>
    <cellStyle name="20% - Accent4 8 2 3" xfId="5956" xr:uid="{0F9AEC21-0848-47B1-B820-68F907207D09}"/>
    <cellStyle name="20% - Accent4 8 2_MBK1200" xfId="10287" xr:uid="{6CBE5A45-3C07-4A53-A417-4C78AA9FFEAD}"/>
    <cellStyle name="20% - Accent4 8 3" xfId="6229" xr:uid="{134F4735-07FE-4375-B7BC-11EEFB3C7456}"/>
    <cellStyle name="20% - Accent4 8 4" xfId="7292" xr:uid="{B7AF2EFE-58E9-41A2-A2FE-1574AE9F679B}"/>
    <cellStyle name="20% - Accent4 8 5" xfId="6202" xr:uid="{A134C974-1519-482D-A096-12841E948CD5}"/>
    <cellStyle name="20% - Accent4 8_MBK1200" xfId="10294" xr:uid="{0884C5D4-C8FE-42D8-91AE-444821636F64}"/>
    <cellStyle name="20% - Accent4 80" xfId="878" xr:uid="{77861977-BB8C-4627-A082-D88302E957CB}"/>
    <cellStyle name="20% - Accent4 80 2" xfId="10252" xr:uid="{C99F6960-DEE1-4709-A4ED-711654755516}"/>
    <cellStyle name="20% - Accent4 80 3" xfId="10255" xr:uid="{E0881FF9-FA09-4C53-AB29-3BA798FAD72B}"/>
    <cellStyle name="20% - Accent4 80 4" xfId="10249" xr:uid="{A88B7E8A-7479-41AC-8DA0-A1096F934EE3}"/>
    <cellStyle name="20% - Accent4 81" xfId="881" xr:uid="{9853E239-E1EC-42E3-B0BE-850D6CC2EFF8}"/>
    <cellStyle name="20% - Accent4 81 2" xfId="10259" xr:uid="{860BA46C-4C3E-4D9A-929D-F2B5D301FDCB}"/>
    <cellStyle name="20% - Accent4 81 3" xfId="10261" xr:uid="{1C23C884-BAAD-4FD7-B111-5A4B827F7165}"/>
    <cellStyle name="20% - Accent4 81 4" xfId="10257" xr:uid="{07837F38-9139-46F7-8AE7-B2A2F45320F1}"/>
    <cellStyle name="20% - Accent4 82" xfId="883" xr:uid="{6067D771-1BD9-49C5-B7EC-A2AFEE95AE21}"/>
    <cellStyle name="20% - Accent4 82 2" xfId="10266" xr:uid="{8FDBCC2A-2B30-495E-830C-745C5DA1DA5D}"/>
    <cellStyle name="20% - Accent4 82 3" xfId="10003" xr:uid="{33B11E26-FF0C-42D6-B69B-FB2E62375331}"/>
    <cellStyle name="20% - Accent4 82 4" xfId="10263" xr:uid="{90D91E5B-FEDA-460B-8504-28FE697F66B9}"/>
    <cellStyle name="20% - Accent4 83" xfId="885" xr:uid="{12A37101-9C5F-4D00-9AA0-DFCF8B83C94B}"/>
    <cellStyle name="20% - Accent4 83 2" xfId="2974" xr:uid="{524BC7CC-E092-487E-94A9-C3030A4FE0D2}"/>
    <cellStyle name="20% - Accent4 83 3" xfId="10271" xr:uid="{82763EBB-8E29-4AA9-B10C-435F1219D45F}"/>
    <cellStyle name="20% - Accent4 83 4" xfId="10268" xr:uid="{9091D552-80DD-4FA6-A5E7-4BCD38B36462}"/>
    <cellStyle name="20% - Accent4 84" xfId="887" xr:uid="{7D7F1EAD-9DF6-449A-A3BF-140039998AB9}"/>
    <cellStyle name="20% - Accent4 84 2" xfId="10274" xr:uid="{E512C3A0-8291-46CC-AC01-02D8231D43CC}"/>
    <cellStyle name="20% - Accent4 85" xfId="890" xr:uid="{0E107026-8CC6-4619-B920-EF835145C340}"/>
    <cellStyle name="20% - Accent4 85 2" xfId="10297" xr:uid="{E29B13D3-55D1-4932-87E8-2BE7675D0DD7}"/>
    <cellStyle name="20% - Accent4 86" xfId="892" xr:uid="{29C86C69-71EC-4CB1-A362-646BE6FF9485}"/>
    <cellStyle name="20% - Accent4 86 2" xfId="10301" xr:uid="{AD3E0F58-F19D-4F35-B6BD-A7148E53FDE7}"/>
    <cellStyle name="20% - Accent4 87" xfId="894" xr:uid="{13587E0E-F19C-4734-BFF0-F8B45800EAC6}"/>
    <cellStyle name="20% - Accent4 87 2" xfId="6422" xr:uid="{5A2EBE2E-282B-452F-A6F7-5C5E489C63D6}"/>
    <cellStyle name="20% - Accent4 88" xfId="896" xr:uid="{0CCAC0FA-CA18-40CC-9D46-D9A98F4D8AAE}"/>
    <cellStyle name="20% - Accent4 88 2" xfId="6453" xr:uid="{DFE7DDC7-6BF8-4FF2-BD83-5D32F23C9781}"/>
    <cellStyle name="20% - Accent4 89" xfId="127" xr:uid="{0A915E43-5DA2-4C63-B164-ACDD7C2E7C1A}"/>
    <cellStyle name="20% - Accent4 89 2" xfId="2861" xr:uid="{1D3CDFA6-47C2-48F4-8C7F-A73B2791226B}"/>
    <cellStyle name="20% - Accent4 9" xfId="400" xr:uid="{7AEB015F-1E6F-4381-A9F1-6423927153A7}"/>
    <cellStyle name="20% - Accent4 9 2" xfId="6877" xr:uid="{7CA5369F-0760-47FC-BBBB-9E4425AEF851}"/>
    <cellStyle name="20% - Accent4 9 2 2" xfId="6953" xr:uid="{4C930128-0943-4752-A735-3DB93DABB96A}"/>
    <cellStyle name="20% - Accent4 9 2 3" xfId="6980" xr:uid="{6FBD9B96-78F1-4E22-8FCE-846F5A0A4723}"/>
    <cellStyle name="20% - Accent4 9 2_MBK1200" xfId="10302" xr:uid="{CF135404-E028-46A4-B97A-694C5EB33357}"/>
    <cellStyle name="20% - Accent4 9 3" xfId="6146" xr:uid="{A27D3AF7-5A84-4FA8-A9C4-4AB7E65AB868}"/>
    <cellStyle name="20% - Accent4 9 4" xfId="4353" xr:uid="{9C56302C-0ACD-4F05-A346-231843AD394E}"/>
    <cellStyle name="20% - Accent4 9 5" xfId="6246" xr:uid="{FEBF9822-7FC2-4064-BF99-E1A3FE7CCA5A}"/>
    <cellStyle name="20% - Accent4 9_MBK1200" xfId="10308" xr:uid="{D0EF9A34-E030-443B-994D-4B654BE9C9BE}"/>
    <cellStyle name="20% - Accent4 90" xfId="889" xr:uid="{E9900C41-4D30-4DA7-8251-B3567B535C1B}"/>
    <cellStyle name="20% - Accent4 91" xfId="891" xr:uid="{1021FA6C-B4D6-4428-A316-5B2EDBA0011E}"/>
    <cellStyle name="20% - Accent4 92" xfId="893" xr:uid="{61418232-C5D7-4A6D-946C-5084E2C6FBF5}"/>
    <cellStyle name="20% - Accent4 93" xfId="895" xr:uid="{C162EE2F-FA69-4B73-9767-0E17451648EC}"/>
    <cellStyle name="20% - Accent4 94" xfId="126" xr:uid="{100FE1EB-1CE5-4214-B96E-3AC1AE9D6AEE}"/>
    <cellStyle name="20% - Accent4 95" xfId="901" xr:uid="{14BEE6A2-5D42-48A5-A58C-463D005AD82D}"/>
    <cellStyle name="20% - Accent4 96" xfId="905" xr:uid="{1F7648BB-3454-4F47-A3B9-3C9E8AA2CB2E}"/>
    <cellStyle name="20% - Accent4 97" xfId="909" xr:uid="{0675E411-0EF4-4D84-B1C6-37337B22638E}"/>
    <cellStyle name="20% - Accent4 98" xfId="911" xr:uid="{262CDC8D-33D2-42CC-8A0A-26B8435CD1E6}"/>
    <cellStyle name="20% - Accent4 99" xfId="913" xr:uid="{D9990249-AE07-46B4-9ACC-A50718FB2D1A}"/>
    <cellStyle name="20% - Accent5" xfId="99" builtinId="46" customBuiltin="1"/>
    <cellStyle name="20% - Accent5 10" xfId="917" xr:uid="{25E6224A-1992-4383-8A89-455D7CA2B2D9}"/>
    <cellStyle name="20% - Accent5 10 2" xfId="6803" xr:uid="{40571B46-65EA-4B4D-BAB9-8A7ECD4D2FEF}"/>
    <cellStyle name="20% - Accent5 10 2 2" xfId="6807" xr:uid="{3CFFA13C-766D-45EB-972C-25FEF57BBEFE}"/>
    <cellStyle name="20% - Accent5 10 2 3" xfId="6835" xr:uid="{34D9740D-8049-40F6-ADB9-68F24E000DDC}"/>
    <cellStyle name="20% - Accent5 10 2_MBK1200" xfId="10058" xr:uid="{1AA08ECB-187F-4208-A168-2386C4C37C61}"/>
    <cellStyle name="20% - Accent5 10 3" xfId="6842" xr:uid="{0EB8A405-489A-4DB6-A7B4-73A593461C0A}"/>
    <cellStyle name="20% - Accent5 10 4" xfId="10309" xr:uid="{088B92D0-B245-4E9B-932E-87BA62752840}"/>
    <cellStyle name="20% - Accent5 10 5" xfId="9378" xr:uid="{76B26B1E-39C6-4388-9BCE-908A67D9C79B}"/>
    <cellStyle name="20% - Accent5 10_MBK1200" xfId="9279" xr:uid="{E45BA8B9-C0E1-4D32-9428-C03FF1981609}"/>
    <cellStyle name="20% - Accent5 100" xfId="922" xr:uid="{61F9E1F2-A9D1-49EB-B8F9-8DE860A56E4F}"/>
    <cellStyle name="20% - Accent5 101" xfId="923" xr:uid="{E4304AAC-1CDD-4F69-82A5-743F049AF6B7}"/>
    <cellStyle name="20% - Accent5 102" xfId="924" xr:uid="{01F32E31-D8FF-4AA5-A22F-9CDDF090AC6E}"/>
    <cellStyle name="20% - Accent5 11" xfId="927" xr:uid="{4B98472D-A88C-42A4-B08F-961643420631}"/>
    <cellStyle name="20% - Accent5 11 2" xfId="10310" xr:uid="{18C3DFCE-42F0-4E1F-BE3C-FE786F49EFFC}"/>
    <cellStyle name="20% - Accent5 11 2 2" xfId="10313" xr:uid="{C0C5D608-C1D4-40CE-AC72-14DBF6F51A98}"/>
    <cellStyle name="20% - Accent5 11 2 3" xfId="7596" xr:uid="{1A2E1F42-FDEC-48A7-9307-0FC6F29FCABE}"/>
    <cellStyle name="20% - Accent5 11 2_MBK1200" xfId="6525" xr:uid="{17E226DA-8BC6-479F-920A-F7928E7F32CC}"/>
    <cellStyle name="20% - Accent5 11 3" xfId="10314" xr:uid="{EAF49421-D4A6-4472-8F3A-2E3187FF1B83}"/>
    <cellStyle name="20% - Accent5 11 4" xfId="10315" xr:uid="{F58DB1BB-5422-4833-9D7D-CF86D1792C35}"/>
    <cellStyle name="20% - Accent5 11 5" xfId="7864" xr:uid="{85895A1C-6025-4066-8C87-1D436CCD3817}"/>
    <cellStyle name="20% - Accent5 11_MBK1200" xfId="10319" xr:uid="{D15CEFFD-2CC0-4432-AB8D-9BB2839CC764}"/>
    <cellStyle name="20% - Accent5 12" xfId="932" xr:uid="{F39179DB-FF2F-4CCA-8A3D-BE45687A8FAD}"/>
    <cellStyle name="20% - Accent5 12 2" xfId="10321" xr:uid="{D9FF307E-FB30-4F22-9300-AE3D64EF93B8}"/>
    <cellStyle name="20% - Accent5 12 2 2" xfId="10329" xr:uid="{87D6FFDF-C4F4-41E7-B758-4FA1C7378906}"/>
    <cellStyle name="20% - Accent5 12 2 3" xfId="8101" xr:uid="{74916B8D-CD2B-47A2-B800-C9B34A0969E2}"/>
    <cellStyle name="20% - Accent5 12 2_MBK1200" xfId="9800" xr:uid="{2B8E0517-2213-4A6A-B6E4-A6C36543A9DD}"/>
    <cellStyle name="20% - Accent5 12 3" xfId="10334" xr:uid="{D715411E-9304-4900-9505-102260C0ADB4}"/>
    <cellStyle name="20% - Accent5 12 4" xfId="3828" xr:uid="{65D2DF6E-9A8C-469A-9A74-D317E13D08B5}"/>
    <cellStyle name="20% - Accent5 12 5" xfId="4703" xr:uid="{9DD516C5-922A-4B75-865D-5FB2EB7B10DF}"/>
    <cellStyle name="20% - Accent5 12_MBK1200" xfId="10336" xr:uid="{4757E6E8-E2C9-4379-AA85-4A7E921A2F23}"/>
    <cellStyle name="20% - Accent5 13" xfId="936" xr:uid="{29DD7D23-326E-4880-B258-5AB041931020}"/>
    <cellStyle name="20% - Accent5 13 2" xfId="4372" xr:uid="{942830A2-123D-4007-82E6-026F54409F47}"/>
    <cellStyle name="20% - Accent5 13 2 2" xfId="10337" xr:uid="{52726CBC-A2B5-4863-AB55-2989C0AC752B}"/>
    <cellStyle name="20% - Accent5 13 2 3" xfId="4396" xr:uid="{DEA9A571-97D5-4D4A-A03F-84BC11E7A983}"/>
    <cellStyle name="20% - Accent5 13 3" xfId="10341" xr:uid="{762FB3E4-D1D7-48C2-883B-248D1614FD10}"/>
    <cellStyle name="20% - Accent5 13 4" xfId="3891" xr:uid="{4E316AE2-FEC1-44EA-888C-F849F72B289D}"/>
    <cellStyle name="20% - Accent5 13 5" xfId="3423" xr:uid="{510F9020-A2F0-4BAE-9B84-8962CD0D67D2}"/>
    <cellStyle name="20% - Accent5 14" xfId="941" xr:uid="{836B1ACD-1CC7-4ECC-B6C6-261A7C3A883A}"/>
    <cellStyle name="20% - Accent5 14 2" xfId="10348" xr:uid="{4F333F3D-66A0-4DED-B38B-19D466DF5EB6}"/>
    <cellStyle name="20% - Accent5 14 2 2" xfId="3310" xr:uid="{C62FB276-F37A-40C0-8E7F-FDB2A8C07BDE}"/>
    <cellStyle name="20% - Accent5 14 2 3" xfId="3358" xr:uid="{50C0A2BE-85EC-46B3-A84B-58005E28A583}"/>
    <cellStyle name="20% - Accent5 14 3" xfId="4756" xr:uid="{54ADE61C-743F-44FD-BF07-4A661CD59699}"/>
    <cellStyle name="20% - Accent5 14 4" xfId="4602" xr:uid="{4A041519-0C08-4FF3-BB96-312C4F3F998F}"/>
    <cellStyle name="20% - Accent5 14 5" xfId="8527" xr:uid="{82C39C50-8148-46DC-A347-F9C84B1E2272}"/>
    <cellStyle name="20% - Accent5 15" xfId="947" xr:uid="{17B2845A-3EAB-454D-83B0-38147EEC4DBD}"/>
    <cellStyle name="20% - Accent5 15 2" xfId="2824" xr:uid="{3873898B-9417-4EFE-856D-82D7FD8F9740}"/>
    <cellStyle name="20% - Accent5 15 2 2" xfId="3567" xr:uid="{CCA6A9AF-1D80-448D-8E01-3D9FF8C891D4}"/>
    <cellStyle name="20% - Accent5 15 2 3" xfId="3604" xr:uid="{BFDF68B2-E59A-4272-9102-AFC9533A8983}"/>
    <cellStyle name="20% - Accent5 15 3" xfId="3856" xr:uid="{328C4FF8-23F8-4C5B-9FDB-05EDFEF9B38D}"/>
    <cellStyle name="20% - Accent5 15 4" xfId="4309" xr:uid="{F00F6692-33D9-4C40-A8C1-8E765C165D01}"/>
    <cellStyle name="20% - Accent5 15 5" xfId="10360" xr:uid="{B49361E0-7D2B-4BC6-80A0-59E44E4811BF}"/>
    <cellStyle name="20% - Accent5 15 6" xfId="3456" xr:uid="{302B1AAC-0768-448F-BF00-AC5AB353FA04}"/>
    <cellStyle name="20% - Accent5 16" xfId="953" xr:uid="{40514ADF-CE53-43ED-A1EF-8D58E4A2E85A}"/>
    <cellStyle name="20% - Accent5 16 2" xfId="10366" xr:uid="{66D96FFB-8D2A-4BEB-AAC8-15EE6DFED771}"/>
    <cellStyle name="20% - Accent5 16 2 2" xfId="10368" xr:uid="{2A5D8133-9934-48D8-84F7-6ED177589ECF}"/>
    <cellStyle name="20% - Accent5 16 2 3" xfId="8153" xr:uid="{6539E6E5-E94E-44D3-93ED-7F615A406B43}"/>
    <cellStyle name="20% - Accent5 16 3" xfId="10370" xr:uid="{A194268F-C5E6-4550-A66A-9ECE56FEADAB}"/>
    <cellStyle name="20% - Accent5 16 4" xfId="10372" xr:uid="{27418E26-9F3A-450C-BAE6-E2FA2CAD61EB}"/>
    <cellStyle name="20% - Accent5 16 5" xfId="10362" xr:uid="{BAF37F9C-0ACA-43F0-89AC-B302DF1F19E8}"/>
    <cellStyle name="20% - Accent5 17" xfId="959" xr:uid="{4E35A3D7-BAB6-4244-8113-FABEA2BAD647}"/>
    <cellStyle name="20% - Accent5 17 2" xfId="10383" xr:uid="{711BE480-E168-49B9-A8C5-35D956CAB2B7}"/>
    <cellStyle name="20% - Accent5 17 2 2" xfId="3322" xr:uid="{76D19B9C-BAD5-45B9-BAA9-66DD0BA8ACA2}"/>
    <cellStyle name="20% - Accent5 17 2 3" xfId="3378" xr:uid="{F34BEDC9-52D8-4553-872E-0D35392F95B8}"/>
    <cellStyle name="20% - Accent5 17 3" xfId="10388" xr:uid="{7009313F-E9AF-4D4E-B659-D3C9C3950A5A}"/>
    <cellStyle name="20% - Accent5 17 4" xfId="10392" xr:uid="{56639AF5-0B70-4A18-A458-FD87B45BF4BB}"/>
    <cellStyle name="20% - Accent5 17 5" xfId="10374" xr:uid="{95447759-9FE2-4405-939A-F9475D015393}"/>
    <cellStyle name="20% - Accent5 18" xfId="966" xr:uid="{E00FB461-C173-4C6D-A983-E612031AB846}"/>
    <cellStyle name="20% - Accent5 18 2" xfId="10404" xr:uid="{050AF1F9-D30F-4E8A-B476-1042783B29C0}"/>
    <cellStyle name="20% - Accent5 18 2 2" xfId="10410" xr:uid="{568D1FA4-2BEA-4832-B3EF-57D4FDD60261}"/>
    <cellStyle name="20% - Accent5 18 2 3" xfId="8231" xr:uid="{AE6E802D-BAB8-4D89-892E-82FC6150B2D9}"/>
    <cellStyle name="20% - Accent5 18 3" xfId="10412" xr:uid="{B7A26892-8BD1-45B7-8B17-0CB00DBB0DFE}"/>
    <cellStyle name="20% - Accent5 18 4" xfId="10414" xr:uid="{AC98484C-CB33-4C51-AACF-909D8CAC2F1D}"/>
    <cellStyle name="20% - Accent5 18 5" xfId="10394" xr:uid="{147641BE-47AC-4C0D-80A9-A133148DE41E}"/>
    <cellStyle name="20% - Accent5 19" xfId="973" xr:uid="{9F122C07-68DA-4795-896C-1A066F9A7F3B}"/>
    <cellStyle name="20% - Accent5 19 2" xfId="10419" xr:uid="{80A55F0D-D24C-44D0-B83C-9B0BDDB02708}"/>
    <cellStyle name="20% - Accent5 19 2 2" xfId="8623" xr:uid="{84075699-7298-4A02-ABFB-7D2975BE4F18}"/>
    <cellStyle name="20% - Accent5 19 2 3" xfId="8271" xr:uid="{B1C1D3A8-F02A-4D40-8292-864DE96377D8}"/>
    <cellStyle name="20% - Accent5 19 3" xfId="10421" xr:uid="{D77A365C-01D8-428A-8290-756EC2DA51B7}"/>
    <cellStyle name="20% - Accent5 19 4" xfId="10424" xr:uid="{E2C406BB-6947-4778-A9C0-5A42198EC859}"/>
    <cellStyle name="20% - Accent5 19 5" xfId="10417" xr:uid="{1F1275A7-F310-49A3-9BB7-9A58A8B283DE}"/>
    <cellStyle name="20% - Accent5 2" xfId="518" xr:uid="{2DE30748-CD17-4771-973A-EB48EFA7CE69}"/>
    <cellStyle name="20% - Accent5 2 10" xfId="10438" xr:uid="{594AC73F-96C5-46B8-8C6B-464692117522}"/>
    <cellStyle name="20% - Accent5 2 10 2" xfId="10442" xr:uid="{DA59ECD2-5983-4215-9312-0A880D758735}"/>
    <cellStyle name="20% - Accent5 2 10 3" xfId="10451" xr:uid="{C9F632F4-B5FA-4AA6-8257-C50BA0D58B7F}"/>
    <cellStyle name="20% - Accent5 2 11" xfId="10455" xr:uid="{EA5B71DD-F30B-40A1-9863-ECF143725B46}"/>
    <cellStyle name="20% - Accent5 2 12" xfId="10461" xr:uid="{0CC8B3B3-EBB8-4C1E-94B5-B33B3C34C88C}"/>
    <cellStyle name="20% - Accent5 2 13" xfId="4075" xr:uid="{1BAA1FE1-8FE5-468B-93C1-79256250CCA9}"/>
    <cellStyle name="20% - Accent5 2 14" xfId="51672" xr:uid="{32013144-807E-474C-BC7F-74FEBAF23903}"/>
    <cellStyle name="20% - Accent5 2 2" xfId="976" xr:uid="{3E8F74DF-AFFC-49D2-8267-94CE042F69E8}"/>
    <cellStyle name="20% - Accent5 2 2 2" xfId="977" xr:uid="{EA4B57C6-4E1C-4448-A104-23EC8EAD6D76}"/>
    <cellStyle name="20% - Accent5 2 2 2 2" xfId="10462" xr:uid="{E2A0E3E2-B040-46DE-802A-801B2B511873}"/>
    <cellStyle name="20% - Accent5 2 2 2 2 2" xfId="10464" xr:uid="{E44E0FEA-26BB-4BD0-9592-F48BC0CE6700}"/>
    <cellStyle name="20% - Accent5 2 2 2 3" xfId="10155" xr:uid="{7E4A0864-71C9-47CB-A6F0-DC8CC9CC7A77}"/>
    <cellStyle name="20% - Accent5 2 2 3" xfId="10465" xr:uid="{BD70A312-7602-40BA-AA63-2A69C5F86A33}"/>
    <cellStyle name="20% - Accent5 2 2 4" xfId="10468" xr:uid="{A0CCCE33-52B0-46F6-8565-18D568949C33}"/>
    <cellStyle name="20% - Accent5 2 2 5" xfId="7700" xr:uid="{80124D94-F721-434F-B07C-3E15234038C9}"/>
    <cellStyle name="20% - Accent5 2 2 6" xfId="51673" xr:uid="{432469B8-6DB9-4905-8C93-B411320DCE6A}"/>
    <cellStyle name="20% - Accent5 2 2_Annexure" xfId="10475" xr:uid="{C85E00C1-F1C6-4DCA-A26A-BF91D2E78289}"/>
    <cellStyle name="20% - Accent5 2 3" xfId="978" xr:uid="{2B2BE3C4-A928-46E1-96D9-8EB7A7637247}"/>
    <cellStyle name="20% - Accent5 2 3 2" xfId="10483" xr:uid="{B3D592A9-3228-4923-8272-74D0A8033B59}"/>
    <cellStyle name="20% - Accent5 2 3 3" xfId="10176" xr:uid="{A64135F7-9CFB-43BA-8696-B23E302D4D7F}"/>
    <cellStyle name="20% - Accent5 2 3 4" xfId="10491" xr:uid="{967FEDCF-A360-4E52-94D7-4ACE883C1709}"/>
    <cellStyle name="20% - Accent5 2 3 5" xfId="7711" xr:uid="{0E138D79-7B9B-4F67-80F5-0BAAD9FCDA32}"/>
    <cellStyle name="20% - Accent5 2 4" xfId="854" xr:uid="{5D418D60-E45B-4103-B649-77B78F53E7BB}"/>
    <cellStyle name="20% - Accent5 2 4 2" xfId="10499" xr:uid="{F06ACD66-5FDD-4B42-8E54-7E95848A6FE3}"/>
    <cellStyle name="20% - Accent5 2 4 3" xfId="10502" xr:uid="{D1018450-EABC-4BD0-AEC6-A660B3DEF317}"/>
    <cellStyle name="20% - Accent5 2 4 4" xfId="7098" xr:uid="{AE51CF7A-D897-4DCD-A243-CC1D46D6F697}"/>
    <cellStyle name="20% - Accent5 2 5" xfId="979" xr:uid="{A91FA833-C036-4835-93FB-7D28E2A69C6B}"/>
    <cellStyle name="20% - Accent5 2 5 2" xfId="10506" xr:uid="{32CEA275-2879-4F93-A443-E0F7B3DF0F2F}"/>
    <cellStyle name="20% - Accent5 2 5 3" xfId="10520" xr:uid="{B29AA98A-91E1-42ED-A5B2-F64E8BB88045}"/>
    <cellStyle name="20% - Accent5 2 5 4" xfId="7110" xr:uid="{529868BF-EF13-4FD6-ABB4-B70FF76BBD06}"/>
    <cellStyle name="20% - Accent5 2 6" xfId="981" xr:uid="{D22195E5-9721-48A5-8F7D-C74528AD6756}"/>
    <cellStyle name="20% - Accent5 2 6 2" xfId="10523" xr:uid="{C7277A4D-C469-48FA-AEFD-829CD7107E6D}"/>
    <cellStyle name="20% - Accent5 2 7" xfId="10528" xr:uid="{019708DA-1502-4498-BFDC-8E1E3A531752}"/>
    <cellStyle name="20% - Accent5 2 8" xfId="10531" xr:uid="{C7F4B6BB-CC6F-4D64-B1CF-AD612E018A76}"/>
    <cellStyle name="20% - Accent5 2 8 2" xfId="3086" xr:uid="{D735BC6E-C278-4B3D-9E51-91D7D3543011}"/>
    <cellStyle name="20% - Accent5 2 9" xfId="10533" xr:uid="{920F9BD3-1D04-43C1-886E-22AA1E305011}"/>
    <cellStyle name="20% - Accent5 2_April 2009 Report" xfId="10536" xr:uid="{B27164C4-2CCC-4FAE-9695-46980D394D5E}"/>
    <cellStyle name="20% - Accent5 20" xfId="946" xr:uid="{0D3DDB81-DE09-4392-B940-EA38507DA2BC}"/>
    <cellStyle name="20% - Accent5 20 2" xfId="2823" xr:uid="{77FD3FB2-40D5-471A-9409-7D36B18C3011}"/>
    <cellStyle name="20% - Accent5 20 2 2" xfId="3566" xr:uid="{DC634265-F01F-4C2D-B45F-81EA7A321882}"/>
    <cellStyle name="20% - Accent5 20 2 3" xfId="3603" xr:uid="{38FE4D58-80A1-4375-A7C9-F79624377F4D}"/>
    <cellStyle name="20% - Accent5 20 3" xfId="3855" xr:uid="{65AB1C3D-2545-4CD5-BB3F-87F1DBCF38B2}"/>
    <cellStyle name="20% - Accent5 20 4" xfId="4308" xr:uid="{891529F2-9D66-4A31-B2D1-04E2224136C1}"/>
    <cellStyle name="20% - Accent5 20 5" xfId="3455" xr:uid="{B5761E96-ECEF-4C15-9703-067D1EB480AB}"/>
    <cellStyle name="20% - Accent5 21" xfId="952" xr:uid="{57D5F998-C870-4DA3-A356-D71F276AE651}"/>
    <cellStyle name="20% - Accent5 21 2" xfId="10365" xr:uid="{20DD7588-6053-41FD-8E6E-8E73466D0BE8}"/>
    <cellStyle name="20% - Accent5 21 2 2" xfId="10367" xr:uid="{9EBBF0FF-8D72-41BB-BBB0-09CB1387D211}"/>
    <cellStyle name="20% - Accent5 21 2 3" xfId="8152" xr:uid="{A6DE4D02-6759-4926-AAC5-AAD8613A224C}"/>
    <cellStyle name="20% - Accent5 21 3" xfId="10369" xr:uid="{54200C5A-A120-45E8-B3D0-2765C02B241A}"/>
    <cellStyle name="20% - Accent5 21 4" xfId="10371" xr:uid="{604BF4FE-9FD1-49F3-A034-F83C4B435784}"/>
    <cellStyle name="20% - Accent5 21 5" xfId="10361" xr:uid="{390A6E33-3DE6-4CD0-87F6-606452D0DE6F}"/>
    <cellStyle name="20% - Accent5 22" xfId="958" xr:uid="{AEA54CD9-F140-4F80-A43E-935C46362D47}"/>
    <cellStyle name="20% - Accent5 22 2" xfId="10382" xr:uid="{91C5C2EB-3785-40F6-B366-1DEA8F797223}"/>
    <cellStyle name="20% - Accent5 22 2 2" xfId="3321" xr:uid="{6A343E1C-5F1A-4C40-A4FF-90D0AB750B51}"/>
    <cellStyle name="20% - Accent5 22 2 3" xfId="3377" xr:uid="{94420344-7ABB-41B1-937F-58BB2F6EEAE9}"/>
    <cellStyle name="20% - Accent5 22 3" xfId="10387" xr:uid="{C57CEB7C-09C1-42C9-9333-20DD2D1538E9}"/>
    <cellStyle name="20% - Accent5 22 4" xfId="10391" xr:uid="{5D4008E9-C8E9-4B01-AE2F-99A3BEEF4A85}"/>
    <cellStyle name="20% - Accent5 22 5" xfId="10373" xr:uid="{C0151F24-4A82-460E-9320-F59C4EFE5DA8}"/>
    <cellStyle name="20% - Accent5 23" xfId="965" xr:uid="{60AE6EB5-E198-4B6C-BF74-5AA88872786A}"/>
    <cellStyle name="20% - Accent5 23 2" xfId="10403" xr:uid="{A78102EC-939E-4AB9-B8A6-0ED0CCA60F7E}"/>
    <cellStyle name="20% - Accent5 23 2 2" xfId="10409" xr:uid="{EE083927-DF8D-417E-8307-BC10B85F9F4E}"/>
    <cellStyle name="20% - Accent5 23 2 3" xfId="8230" xr:uid="{582B4286-16B8-4A20-B7EE-7934D8E7CACF}"/>
    <cellStyle name="20% - Accent5 23 3" xfId="10411" xr:uid="{7E0F64EB-00EB-49AC-9AC5-003B5E551638}"/>
    <cellStyle name="20% - Accent5 23 4" xfId="10413" xr:uid="{E0236350-EB33-40DE-84CD-3B02F45BEA3F}"/>
    <cellStyle name="20% - Accent5 23 5" xfId="10393" xr:uid="{CB514ED3-D1CB-4CF2-BD54-E84EDCA70B7E}"/>
    <cellStyle name="20% - Accent5 24" xfId="972" xr:uid="{193D545B-BC08-4874-9893-FFA426C23E1F}"/>
    <cellStyle name="20% - Accent5 24 2" xfId="10418" xr:uid="{A87B41BD-CD4C-4D86-B311-89789D704945}"/>
    <cellStyle name="20% - Accent5 24 2 2" xfId="8622" xr:uid="{9566A06C-65C4-424B-ABA7-79B7811A4D9F}"/>
    <cellStyle name="20% - Accent5 24 2 3" xfId="8270" xr:uid="{9119F489-EA00-47E0-932C-B92CCE155F0D}"/>
    <cellStyle name="20% - Accent5 24 3" xfId="10420" xr:uid="{7886F68A-9F9B-4243-9325-B39D1BD48CF6}"/>
    <cellStyle name="20% - Accent5 24 4" xfId="10423" xr:uid="{EC756532-15F8-4F7D-877C-0275F1309F23}"/>
    <cellStyle name="20% - Accent5 24 5" xfId="10416" xr:uid="{ED9E22FE-1D42-49C3-AEFD-6462811B7A8F}"/>
    <cellStyle name="20% - Accent5 25" xfId="985" xr:uid="{086B0259-8D85-4E80-87DD-3DFD3BBBA34D}"/>
    <cellStyle name="20% - Accent5 25 2" xfId="10547" xr:uid="{F721AF99-6290-40BC-927D-2C618981D33F}"/>
    <cellStyle name="20% - Accent5 25 2 2" xfId="10550" xr:uid="{459E0C4E-2AA5-459C-9562-76A3315FB277}"/>
    <cellStyle name="20% - Accent5 25 2 3" xfId="8346" xr:uid="{9BE2A8BB-8464-49A1-B195-962823623B72}"/>
    <cellStyle name="20% - Accent5 25 3" xfId="10553" xr:uid="{C1EE25D9-3F36-4588-AFED-03EE74287220}"/>
    <cellStyle name="20% - Accent5 25 4" xfId="10556" xr:uid="{1EBC3A65-1390-4ADE-93A6-6E73528803F3}"/>
    <cellStyle name="20% - Accent5 25 5" xfId="10545" xr:uid="{3DDBA8E8-876A-426B-809E-591BACBFB568}"/>
    <cellStyle name="20% - Accent5 26" xfId="991" xr:uid="{B4B9763E-ED9B-4452-8916-A86401369ED4}"/>
    <cellStyle name="20% - Accent5 26 2" xfId="10562" xr:uid="{1637BFD4-D82C-4649-9516-FA17C2D034C1}"/>
    <cellStyle name="20% - Accent5 26 2 2" xfId="10566" xr:uid="{4CAFC0CF-34B8-46A7-8FAB-1C66B8FB8442}"/>
    <cellStyle name="20% - Accent5 26 2 3" xfId="8377" xr:uid="{11767221-CA88-4BD2-B195-DD2DC8BF552B}"/>
    <cellStyle name="20% - Accent5 26 3" xfId="10568" xr:uid="{1DCD35E3-F112-49E1-B91A-ED1CC9A74990}"/>
    <cellStyle name="20% - Accent5 26 4" xfId="10572" xr:uid="{E9C0789D-2221-4D4B-BA99-D6CD931F2FB6}"/>
    <cellStyle name="20% - Accent5 26 5" xfId="10558" xr:uid="{D66C1376-1DD7-4627-B9CB-B124E4F6A9B7}"/>
    <cellStyle name="20% - Accent5 27" xfId="998" xr:uid="{EA903117-9DFB-464E-8B23-5AE93DE1F605}"/>
    <cellStyle name="20% - Accent5 27 2" xfId="10584" xr:uid="{D2A9CB7E-883B-47CB-8738-370132A3DA8C}"/>
    <cellStyle name="20% - Accent5 27 2 2" xfId="10591" xr:uid="{BDD9F538-4A6C-4304-9957-31DCF53BC9B9}"/>
    <cellStyle name="20% - Accent5 27 2 3" xfId="8453" xr:uid="{7432C54D-43D0-4138-9B22-279846D0FBDD}"/>
    <cellStyle name="20% - Accent5 27 3" xfId="10081" xr:uid="{1E96056A-124C-4E6B-A8CE-BE2DEB48B9B4}"/>
    <cellStyle name="20% - Accent5 27 4" xfId="4433" xr:uid="{DBC9767A-2009-4ACB-AC1A-B15768818B2B}"/>
    <cellStyle name="20% - Accent5 27 5" xfId="10574" xr:uid="{447AC704-C79C-4CFD-95B7-DCA37ECC00EF}"/>
    <cellStyle name="20% - Accent5 28" xfId="1005" xr:uid="{29A1A2F1-63A5-4007-BC9D-A8D03E2C69EE}"/>
    <cellStyle name="20% - Accent5 28 2" xfId="6685" xr:uid="{3CF87E23-3D05-4F56-909D-D54589710C80}"/>
    <cellStyle name="20% - Accent5 28 2 2" xfId="10607" xr:uid="{CE356CDD-4B96-43E7-83F0-450DEABCB37F}"/>
    <cellStyle name="20% - Accent5 28 2 3" xfId="8501" xr:uid="{826D52C7-529C-4787-A844-2982D5C1E5AF}"/>
    <cellStyle name="20% - Accent5 28 3" xfId="5297" xr:uid="{6EADF085-98C2-4854-9B80-BA633567E446}"/>
    <cellStyle name="20% - Accent5 28 4" xfId="3934" xr:uid="{5F1491DD-FC18-4949-BB3F-FA3D0E497EDB}"/>
    <cellStyle name="20% - Accent5 28 5" xfId="10596" xr:uid="{4479F125-5DA3-433B-8F8A-6C5131F4644F}"/>
    <cellStyle name="20% - Accent5 29" xfId="1011" xr:uid="{AFE00A75-C448-4C6B-B896-971C79208CDF}"/>
    <cellStyle name="20% - Accent5 29 2" xfId="10621" xr:uid="{1120FEB4-394E-4BFA-A5CE-47EDEC237AA5}"/>
    <cellStyle name="20% - Accent5 29 2 2" xfId="4717" xr:uid="{C668155C-9C1C-46BE-B181-9F364D3174A1}"/>
    <cellStyle name="20% - Accent5 29 2 3" xfId="3434" xr:uid="{86D2F02A-BB2F-4D97-846D-A014D4E8785A}"/>
    <cellStyle name="20% - Accent5 29 3" xfId="10623" xr:uid="{3F5E64EE-24C2-444C-9E98-DEA662716DFB}"/>
    <cellStyle name="20% - Accent5 29 4" xfId="10628" xr:uid="{CB9DFBEB-7912-42A3-903A-2980B39A25A1}"/>
    <cellStyle name="20% - Accent5 29 5" xfId="10619" xr:uid="{7E6F6176-214D-4164-9BA1-0360F47335EF}"/>
    <cellStyle name="20% - Accent5 3" xfId="521" xr:uid="{D72CD5F7-AC96-4487-B89C-D0C5FDC83BB7}"/>
    <cellStyle name="20% - Accent5 3 2" xfId="199" xr:uid="{3EE55A33-4F7C-46DF-828D-5B074FDA6CAB}"/>
    <cellStyle name="20% - Accent5 3 2 2" xfId="576" xr:uid="{6532FC67-C03B-4D95-BB33-5DE31B9F697E}"/>
    <cellStyle name="20% - Accent5 3 2 2 2" xfId="5738" xr:uid="{1D7F42F6-966C-41A7-B00A-011C7AEE7777}"/>
    <cellStyle name="20% - Accent5 3 2 3" xfId="3172" xr:uid="{93A3046E-2D7B-477E-BAC8-33C2A64F766D}"/>
    <cellStyle name="20% - Accent5 3 2 4" xfId="51912" xr:uid="{C7E4E45F-1B28-4559-9D28-6590343835B8}"/>
    <cellStyle name="20% - Accent5 3 3" xfId="206" xr:uid="{998BCBBE-2CD8-408A-B7D4-4AA6C40BAA5D}"/>
    <cellStyle name="20% - Accent5 3 3 2" xfId="3246" xr:uid="{B443813D-AC5F-4F20-B767-E4A90A552CC6}"/>
    <cellStyle name="20% - Accent5 3 4" xfId="10630" xr:uid="{C3B3C738-4706-400B-AB27-2B04C773E963}"/>
    <cellStyle name="20% - Accent5 3 5" xfId="10635" xr:uid="{A3AB4FF4-7509-4EEE-8759-9DD92A5EF4BF}"/>
    <cellStyle name="20% - Accent5 3 6" xfId="10638" xr:uid="{BA214931-FF87-4E56-A4CF-A068DF44CD30}"/>
    <cellStyle name="20% - Accent5 3 7" xfId="51674" xr:uid="{C6F8ED8B-A51D-40AC-AA2A-933ED47E162A}"/>
    <cellStyle name="20% - Accent5 3_Annexure" xfId="10641" xr:uid="{C44D80C3-AC48-44EB-BACE-44B430B9BE2B}"/>
    <cellStyle name="20% - Accent5 30" xfId="984" xr:uid="{2CEDA000-E488-4844-A367-F720B8C09426}"/>
    <cellStyle name="20% - Accent5 30 2" xfId="10546" xr:uid="{485B0625-24BB-43FA-BDE2-5C7C11A50856}"/>
    <cellStyle name="20% - Accent5 30 2 2" xfId="10549" xr:uid="{34ED8D7E-A100-4DA0-9834-142B7EBAE72E}"/>
    <cellStyle name="20% - Accent5 30 2 3" xfId="8345" xr:uid="{12CB3328-AD4D-4FC0-B1EC-9065317A8F68}"/>
    <cellStyle name="20% - Accent5 30 3" xfId="10552" xr:uid="{8B0C32ED-B3AF-473F-B274-5EFDFC0D10FC}"/>
    <cellStyle name="20% - Accent5 30 4" xfId="10555" xr:uid="{38961F8F-E410-40CF-BD51-9891B5CDF3AD}"/>
    <cellStyle name="20% - Accent5 30 5" xfId="10544" xr:uid="{C7B314B7-86F5-4D80-AAF2-6C530084D6CE}"/>
    <cellStyle name="20% - Accent5 31" xfId="990" xr:uid="{D68D24CB-D098-4100-B47B-0ECEAF0B34AA}"/>
    <cellStyle name="20% - Accent5 31 2" xfId="10561" xr:uid="{A5BFBEC7-A9E6-424E-ABDE-3B7F81B83CAA}"/>
    <cellStyle name="20% - Accent5 31 2 2" xfId="10565" xr:uid="{5068D517-CC79-4ADB-A96A-50F28B336BD5}"/>
    <cellStyle name="20% - Accent5 31 2 3" xfId="8376" xr:uid="{EF75F94B-944B-4250-A026-205FB1322151}"/>
    <cellStyle name="20% - Accent5 31 3" xfId="10567" xr:uid="{C1075A33-684C-4CEB-BCAF-F8122B15CEC5}"/>
    <cellStyle name="20% - Accent5 31 4" xfId="10571" xr:uid="{41D7DCD7-27D1-45E4-B114-16866796A360}"/>
    <cellStyle name="20% - Accent5 31 5" xfId="10557" xr:uid="{47EF3E09-1062-4F12-BB8A-EAF5984F45BC}"/>
    <cellStyle name="20% - Accent5 32" xfId="997" xr:uid="{2DD60DDB-126E-4E8A-9FDF-E5BE524DB5FC}"/>
    <cellStyle name="20% - Accent5 32 2" xfId="10583" xr:uid="{E8CACD72-C3A8-4DFB-AED8-71AA88939AF1}"/>
    <cellStyle name="20% - Accent5 32 2 2" xfId="10590" xr:uid="{1D4F0E67-0429-40AF-AF80-70F276411C71}"/>
    <cellStyle name="20% - Accent5 32 2 3" xfId="8452" xr:uid="{2E968951-EF7C-43BE-8B9A-02E895F58765}"/>
    <cellStyle name="20% - Accent5 32 3" xfId="10080" xr:uid="{C3C726D2-230C-48C0-B599-4462D103655E}"/>
    <cellStyle name="20% - Accent5 32 4" xfId="4432" xr:uid="{CC4F0C1F-7CAA-4784-8C63-8603DFC36F0E}"/>
    <cellStyle name="20% - Accent5 32 5" xfId="10573" xr:uid="{79DA452E-EB9F-4A4E-9D00-B568DE74042A}"/>
    <cellStyle name="20% - Accent5 33" xfId="1004" xr:uid="{9CDA64E5-0ECB-44C5-93B3-BCAF3961DAE0}"/>
    <cellStyle name="20% - Accent5 33 2" xfId="6684" xr:uid="{0AFCEED6-0238-45AF-8058-BD4E28BC5BDC}"/>
    <cellStyle name="20% - Accent5 33 2 2" xfId="10606" xr:uid="{2684C82F-9352-4C3F-B818-797EDCBC687F}"/>
    <cellStyle name="20% - Accent5 33 2 3" xfId="8500" xr:uid="{BF347378-22C8-47CA-A3D8-1634057647C2}"/>
    <cellStyle name="20% - Accent5 33 3" xfId="5296" xr:uid="{6235BD41-F26D-496F-B6CD-CC069F183973}"/>
    <cellStyle name="20% - Accent5 33 4" xfId="3933" xr:uid="{8843EDF4-AF28-477D-A55C-3B1BCA4BD331}"/>
    <cellStyle name="20% - Accent5 33 5" xfId="10595" xr:uid="{69B9A65E-B4EB-4810-AA41-760AD38FD160}"/>
    <cellStyle name="20% - Accent5 34" xfId="1010" xr:uid="{C5EE79D2-0686-4067-8CC6-F16A200091DC}"/>
    <cellStyle name="20% - Accent5 34 2" xfId="10620" xr:uid="{DD1EEAC2-4FB4-47C1-8830-CD98B0285FB8}"/>
    <cellStyle name="20% - Accent5 34 2 2" xfId="4716" xr:uid="{D9D28886-F52D-41CE-AB8E-0345BECE10C2}"/>
    <cellStyle name="20% - Accent5 34 2 3" xfId="3433" xr:uid="{58BE18D1-9382-4FF8-A045-1432A1FDFA1A}"/>
    <cellStyle name="20% - Accent5 34 3" xfId="10622" xr:uid="{7552FEDC-A7CD-4549-9853-A523114F8E1C}"/>
    <cellStyle name="20% - Accent5 34 4" xfId="10627" xr:uid="{91C4BF88-B051-4610-B91C-FDCCC3453082}"/>
    <cellStyle name="20% - Accent5 34 5" xfId="10618" xr:uid="{61F97A09-4559-43F9-AFA7-AC72D09D8EC6}"/>
    <cellStyle name="20% - Accent5 35" xfId="1017" xr:uid="{3AFFBDF1-F8FB-456D-81F4-A2EC4420D0C6}"/>
    <cellStyle name="20% - Accent5 35 2" xfId="10646" xr:uid="{05B4C232-7770-49DC-B4B5-746A8CED7EAB}"/>
    <cellStyle name="20% - Accent5 35 2 2" xfId="10648" xr:uid="{362A469C-2AB0-4AFB-B0E1-9C61871DF5C1}"/>
    <cellStyle name="20% - Accent5 35 2 3" xfId="8563" xr:uid="{B1F51611-B3D5-4EF4-8143-A2ED77382D68}"/>
    <cellStyle name="20% - Accent5 35 3" xfId="10650" xr:uid="{F354162A-D4EC-449B-89D0-E42495C8FC1A}"/>
    <cellStyle name="20% - Accent5 35 4" xfId="10655" xr:uid="{2D27C244-4C99-43F8-8D15-A81D30A7285E}"/>
    <cellStyle name="20% - Accent5 35 5" xfId="10644" xr:uid="{FA103B47-FD49-4118-850E-087B7A14AB09}"/>
    <cellStyle name="20% - Accent5 36" xfId="1023" xr:uid="{C8A6AB77-B6B2-4C42-8CB1-643C6DB8564A}"/>
    <cellStyle name="20% - Accent5 36 2" xfId="10663" xr:uid="{9CE63B61-9F48-4BB1-BA89-80E37D438340}"/>
    <cellStyle name="20% - Accent5 36 2 2" xfId="10667" xr:uid="{616B2E53-B385-464D-ADFF-76936232B0E5}"/>
    <cellStyle name="20% - Accent5 36 2 3" xfId="8598" xr:uid="{68046FBF-2E57-4759-9B53-C767A0A3118D}"/>
    <cellStyle name="20% - Accent5 36 3" xfId="3071" xr:uid="{E351035D-E886-430C-9A31-3D9FCFB025F9}"/>
    <cellStyle name="20% - Accent5 36 4" xfId="10672" xr:uid="{070B8266-D2CA-43FA-81B8-F116D8F92B4A}"/>
    <cellStyle name="20% - Accent5 36 5" xfId="10660" xr:uid="{0B55A140-F804-44B1-957C-A11A65807E6B}"/>
    <cellStyle name="20% - Accent5 37" xfId="1029" xr:uid="{7ECCDF36-0879-452D-8E0E-DE12E2BE232E}"/>
    <cellStyle name="20% - Accent5 37 2" xfId="5369" xr:uid="{EF79E5C3-978E-443A-8602-CF56DC8995DF}"/>
    <cellStyle name="20% - Accent5 37 2 2" xfId="6674" xr:uid="{E56378E7-AFD0-4BE5-BCF2-0665524FF242}"/>
    <cellStyle name="20% - Accent5 37 2 3" xfId="6679" xr:uid="{E79E53C3-1BCD-4160-BB3B-0E2108EACE41}"/>
    <cellStyle name="20% - Accent5 37 3" xfId="10682" xr:uid="{D5E8F8D2-CFF9-4BE4-BBFC-71EB35FEA2AD}"/>
    <cellStyle name="20% - Accent5 37 4" xfId="10692" xr:uid="{7E0FD945-174C-435B-8F20-C7740B6E728A}"/>
    <cellStyle name="20% - Accent5 37 5" xfId="10674" xr:uid="{D00A476E-1E45-4B38-8F65-65E459DD18FE}"/>
    <cellStyle name="20% - Accent5 38" xfId="283" xr:uid="{64C47428-66B3-4F88-9C4C-56F3722718A1}"/>
    <cellStyle name="20% - Accent5 38 2" xfId="10694" xr:uid="{3139A45F-C159-4B88-8960-95EA6DA558AD}"/>
    <cellStyle name="20% - Accent5 38 2 2" xfId="10696" xr:uid="{37B79110-A3DB-4DD3-ADE4-3FB082D7F619}"/>
    <cellStyle name="20% - Accent5 38 2 3" xfId="6111" xr:uid="{97554F1A-EB6F-4C63-9A74-59B5EF990F7A}"/>
    <cellStyle name="20% - Accent5 38 3" xfId="10698" xr:uid="{E9877DB3-9ACF-43A4-9695-E510CFC3F392}"/>
    <cellStyle name="20% - Accent5 38 4" xfId="10701" xr:uid="{DB1AFE6C-E715-4665-8EC9-9BF573A4A1A6}"/>
    <cellStyle name="20% - Accent5 38 5" xfId="5576" xr:uid="{F6F0DFF5-CCA2-4323-943E-08E21B2441C6}"/>
    <cellStyle name="20% - Accent5 39" xfId="330" xr:uid="{AE8B6EAD-A94F-4BE2-A63F-2DD987C325F2}"/>
    <cellStyle name="20% - Accent5 39 2" xfId="10704" xr:uid="{11180FED-F2ED-4064-9D9D-B42715BB7195}"/>
    <cellStyle name="20% - Accent5 39 2 2" xfId="10099" xr:uid="{743CE9A3-3060-4572-BDB7-D60CC64F3AFC}"/>
    <cellStyle name="20% - Accent5 39 2 3" xfId="3194" xr:uid="{2ADD46FB-70C5-47A2-9B9B-BDE9B2CE47C7}"/>
    <cellStyle name="20% - Accent5 39 3" xfId="10708" xr:uid="{02A9E0D6-9A05-4A61-8363-9D334FF7352F}"/>
    <cellStyle name="20% - Accent5 39 4" xfId="10710" xr:uid="{5E6162CC-718E-4D28-BA0A-BFA3931B32FF}"/>
    <cellStyle name="20% - Accent5 39 5" xfId="5589" xr:uid="{86E03A8B-0F7E-4B08-AA36-F51C035CAB29}"/>
    <cellStyle name="20% - Accent5 4" xfId="524" xr:uid="{CB138F75-84B2-4D1E-8196-7E7CAA39114E}"/>
    <cellStyle name="20% - Accent5 4 10" xfId="51770" xr:uid="{A8779A02-981F-4263-B2AB-880799133C8E}"/>
    <cellStyle name="20% - Accent5 4 2" xfId="1032" xr:uid="{752AD5FD-5D4F-412E-9CDD-5414E92E5F6D}"/>
    <cellStyle name="20% - Accent5 4 2 2" xfId="10714" xr:uid="{0CFBBA2A-B99C-4D51-B2AA-DE0FF5D5E595}"/>
    <cellStyle name="20% - Accent5 4 2 2 2" xfId="4304" xr:uid="{F47626AF-1E5D-4F2D-89B6-3AC51A6DFFD9}"/>
    <cellStyle name="20% - Accent5 4 2 2 3" xfId="10356" xr:uid="{F22646E9-C13A-4F0B-A69D-50C517E920B3}"/>
    <cellStyle name="20% - Accent5 4 2 2 4" xfId="10715" xr:uid="{ADCCBF25-D180-413A-B077-EAC61FC2123F}"/>
    <cellStyle name="20% - Accent5 4 2 3" xfId="10716" xr:uid="{8806F723-255E-43CE-BA4B-FCED80FBD633}"/>
    <cellStyle name="20% - Accent5 4 2 4" xfId="10717" xr:uid="{00A1C514-E55F-4A2C-AFE5-68603383D61F}"/>
    <cellStyle name="20% - Accent5 4 2 5" xfId="10718" xr:uid="{9C68443C-7512-4868-9758-4A25759DBBFC}"/>
    <cellStyle name="20% - Accent5 4 2 6" xfId="7733" xr:uid="{73FE9E1E-8C92-4A50-BE9E-59EC83DF818F}"/>
    <cellStyle name="20% - Accent5 4 2_Annexure" xfId="10719" xr:uid="{275666A1-6663-4DDD-8748-CCCB2658A91D}"/>
    <cellStyle name="20% - Accent5 4 3" xfId="7739" xr:uid="{2028EE8F-6146-49AB-8E95-47523C8559A5}"/>
    <cellStyle name="20% - Accent5 4 4" xfId="10722" xr:uid="{E57A37C7-678D-46CE-A7DD-53A141C0DD28}"/>
    <cellStyle name="20% - Accent5 4 5" xfId="10727" xr:uid="{DBFC4604-EBD7-46C7-8724-303F66AAFC54}"/>
    <cellStyle name="20% - Accent5 4 6" xfId="10730" xr:uid="{E56E613F-B3DB-41C6-8376-F08C417BD76F}"/>
    <cellStyle name="20% - Accent5 4 6 2" xfId="5933" xr:uid="{35DDBA10-2B1F-47F2-A2BC-6F5A55AA6B37}"/>
    <cellStyle name="20% - Accent5 4 7" xfId="10734" xr:uid="{B5AC6696-CD33-4166-A714-61514D9F6AA1}"/>
    <cellStyle name="20% - Accent5 4 8" xfId="7722" xr:uid="{F90F7CA5-40CB-47D1-8A66-2E17BE669E0F}"/>
    <cellStyle name="20% - Accent5 4 9" xfId="51675" xr:uid="{BCCA9330-711F-437E-9593-248B1A520371}"/>
    <cellStyle name="20% - Accent5 4_Annexure" xfId="10735" xr:uid="{4B83FD6E-6C62-46B2-92AD-065D10727FA6}"/>
    <cellStyle name="20% - Accent5 40" xfId="1016" xr:uid="{E36EB3ED-389B-451A-88A6-7594B46DCA64}"/>
    <cellStyle name="20% - Accent5 40 2" xfId="10645" xr:uid="{6E708F31-B94E-4237-86BF-A6F918D7A9FC}"/>
    <cellStyle name="20% - Accent5 40 2 2" xfId="10647" xr:uid="{08D82470-6CC6-4A98-B4AD-AB69258DDDAE}"/>
    <cellStyle name="20% - Accent5 40 2 3" xfId="8562" xr:uid="{29122809-9993-4260-ADA2-65A76D18F869}"/>
    <cellStyle name="20% - Accent5 40 3" xfId="10649" xr:uid="{EAF7CC21-E96A-42DC-B87D-16558379F732}"/>
    <cellStyle name="20% - Accent5 40 4" xfId="10654" xr:uid="{C03C59C2-92CF-4873-AB13-786FF4643932}"/>
    <cellStyle name="20% - Accent5 40 5" xfId="10643" xr:uid="{37DF52C2-FD32-4A0E-A5B1-5FB07E1E1028}"/>
    <cellStyle name="20% - Accent5 41" xfId="1022" xr:uid="{13D14EFF-F77B-43BF-A979-D9C117284556}"/>
    <cellStyle name="20% - Accent5 41 2" xfId="10662" xr:uid="{F337D14D-C88B-4EC4-A81E-1AC2341E87AF}"/>
    <cellStyle name="20% - Accent5 41 2 2" xfId="10666" xr:uid="{F4AB29B8-00AE-4301-A5BD-30DE68497C96}"/>
    <cellStyle name="20% - Accent5 41 2 3" xfId="8597" xr:uid="{B001F587-2B17-4389-A6C4-016398B1965B}"/>
    <cellStyle name="20% - Accent5 41 3" xfId="3070" xr:uid="{B3456B36-BC4A-4D59-B463-7986CDFD3ADD}"/>
    <cellStyle name="20% - Accent5 41 4" xfId="10671" xr:uid="{5A536484-5C2F-41AB-BB64-337A955CB1B7}"/>
    <cellStyle name="20% - Accent5 41 5" xfId="10659" xr:uid="{4A5A71FC-BA44-4BE0-A140-F447B04C6EE4}"/>
    <cellStyle name="20% - Accent5 42" xfId="1028" xr:uid="{C3004A83-7E46-473B-86EC-F9237C18E67E}"/>
    <cellStyle name="20% - Accent5 42 2" xfId="5368" xr:uid="{3F9DFEEF-4493-466F-AC62-E6AF1A981CA3}"/>
    <cellStyle name="20% - Accent5 42 2 2" xfId="6673" xr:uid="{D1CE37E8-2843-4F49-9B4C-0295CCD58A49}"/>
    <cellStyle name="20% - Accent5 42 2 3" xfId="6678" xr:uid="{279F0017-9227-4B3C-B895-D142CF5284F5}"/>
    <cellStyle name="20% - Accent5 42 3" xfId="10681" xr:uid="{3D8E73CD-E8F1-4CB7-9938-57C3FC973675}"/>
    <cellStyle name="20% - Accent5 42 4" xfId="10691" xr:uid="{FEF12E0C-B7E2-4625-BB0C-B071D04D8122}"/>
    <cellStyle name="20% - Accent5 42 5" xfId="10673" xr:uid="{F0B6C787-F31D-494D-B2DD-19B8D70A0CE8}"/>
    <cellStyle name="20% - Accent5 43" xfId="282" xr:uid="{3B617E62-B745-4C85-96A8-6BB7D05D7B88}"/>
    <cellStyle name="20% - Accent5 43 2" xfId="10693" xr:uid="{6C7787E2-CB6B-4BB6-87BA-7FE12BEF664C}"/>
    <cellStyle name="20% - Accent5 43 2 2" xfId="10695" xr:uid="{4C491ED1-BA60-4408-82C8-04191AD92C53}"/>
    <cellStyle name="20% - Accent5 43 2 3" xfId="6110" xr:uid="{D5495B46-7287-4808-851C-069672D097D0}"/>
    <cellStyle name="20% - Accent5 43 3" xfId="10697" xr:uid="{7913457C-E632-4B10-88D8-819145D13CE8}"/>
    <cellStyle name="20% - Accent5 43 4" xfId="10700" xr:uid="{06E99AB0-993A-46FC-90EA-4ECD28DC16DA}"/>
    <cellStyle name="20% - Accent5 43 5" xfId="5575" xr:uid="{52120D4C-1028-45B2-8595-4F1C15CF1BE1}"/>
    <cellStyle name="20% - Accent5 44" xfId="329" xr:uid="{E8710E61-14D8-459D-AC9D-B221E76FE304}"/>
    <cellStyle name="20% - Accent5 44 2" xfId="10703" xr:uid="{707B6F8B-4D33-4F3E-BCD8-247FC525222C}"/>
    <cellStyle name="20% - Accent5 44 2 2" xfId="10098" xr:uid="{6A71AF8D-8C00-48F5-9ACA-77A19A3F416D}"/>
    <cellStyle name="20% - Accent5 44 2 3" xfId="3193" xr:uid="{1B22F21B-3B8C-4307-9A06-2C9740C7A26C}"/>
    <cellStyle name="20% - Accent5 44 3" xfId="10707" xr:uid="{F4F5510C-DAA8-4D3C-B2B2-3A328DE290D3}"/>
    <cellStyle name="20% - Accent5 44 4" xfId="10709" xr:uid="{64BC9134-671B-4549-B4F6-1FC83D6A8603}"/>
    <cellStyle name="20% - Accent5 44 5" xfId="5588" xr:uid="{F1926B24-3BBE-42C1-9140-60D2AD89166A}"/>
    <cellStyle name="20% - Accent5 45" xfId="1037" xr:uid="{08F6FA89-899D-4F93-8D7F-7C3197EEE0F3}"/>
    <cellStyle name="20% - Accent5 45 2" xfId="10739" xr:uid="{70F98C0D-49BF-4FEC-877C-D8C926B479C6}"/>
    <cellStyle name="20% - Accent5 45 2 2" xfId="8797" xr:uid="{0F36CC1E-60B4-4FA4-93FC-E1A4BC58742A}"/>
    <cellStyle name="20% - Accent5 45 2 3" xfId="8733" xr:uid="{3BE13726-4D5F-44FF-A9F4-16EF724B9CC8}"/>
    <cellStyle name="20% - Accent5 45 3" xfId="10743" xr:uid="{7817D188-D1FA-4927-B859-23B9BCD8453A}"/>
    <cellStyle name="20% - Accent5 45 4" xfId="10745" xr:uid="{B962DBA2-5CA7-4F19-8BFC-3F80B5071CBB}"/>
    <cellStyle name="20% - Accent5 45 5" xfId="10737" xr:uid="{8D98625E-2729-4F95-97F2-A3569C0C784B}"/>
    <cellStyle name="20% - Accent5 46" xfId="1045" xr:uid="{4920C0EF-A047-4F7D-A039-D7B6E9687A4E}"/>
    <cellStyle name="20% - Accent5 46 2" xfId="4112" xr:uid="{AF53B7C9-D8E6-413C-A9C8-86B1CADBC521}"/>
    <cellStyle name="20% - Accent5 46 2 2" xfId="10750" xr:uid="{FE8DB960-064E-4E44-AD4A-7365DE37A0EC}"/>
    <cellStyle name="20% - Accent5 46 2 3" xfId="8756" xr:uid="{0ED4D2F4-7311-4357-9000-6C4803C25F55}"/>
    <cellStyle name="20% - Accent5 46 3" xfId="10752" xr:uid="{B0D7A335-3E65-419C-BF12-B124B519C042}"/>
    <cellStyle name="20% - Accent5 46 4" xfId="10754" xr:uid="{221AD955-8401-42BB-A9FD-90552FE92B63}"/>
    <cellStyle name="20% - Accent5 46 5" xfId="10748" xr:uid="{FEB6BBCB-1AEB-4A1D-8C41-A1F17A2B08A4}"/>
    <cellStyle name="20% - Accent5 47" xfId="1052" xr:uid="{95FB19FC-D5A9-4C68-8DF1-290DE4DC5DE1}"/>
    <cellStyle name="20% - Accent5 47 2" xfId="10759" xr:uid="{C3C7AA54-A974-4056-9FFF-3B25328CE6D2}"/>
    <cellStyle name="20% - Accent5 47 2 2" xfId="10761" xr:uid="{DEFDA831-CCC7-44AA-8FA9-193B66C4CDAA}"/>
    <cellStyle name="20% - Accent5 47 2 3" xfId="10763" xr:uid="{927139AE-D161-42FA-AF03-95D9BE5F0EE1}"/>
    <cellStyle name="20% - Accent5 47 3" xfId="10765" xr:uid="{BB770701-6B4A-4D46-AD79-C752B0BCF61E}"/>
    <cellStyle name="20% - Accent5 47 4" xfId="10767" xr:uid="{DD953F74-7EFE-4575-9501-5E23D943DE9E}"/>
    <cellStyle name="20% - Accent5 47 5" xfId="10757" xr:uid="{7F0A9008-5519-4028-8A4D-31273F5FED6C}"/>
    <cellStyle name="20% - Accent5 48" xfId="1059" xr:uid="{7B572A24-443D-491D-8AD5-2C4E737BAB23}"/>
    <cellStyle name="20% - Accent5 48 2" xfId="10769" xr:uid="{C47B7572-ED44-455E-A25F-4669CA542B87}"/>
    <cellStyle name="20% - Accent5 48 2 2" xfId="10773" xr:uid="{9225A61D-1EEB-4DC8-853F-DD89DBE6DC7F}"/>
    <cellStyle name="20% - Accent5 48 2 3" xfId="10778" xr:uid="{0F392A9C-FC13-4CC7-AE49-5ABB0C0A2C52}"/>
    <cellStyle name="20% - Accent5 48 3" xfId="10782" xr:uid="{9C21D9B0-C680-475E-A1D6-D76EC70E90ED}"/>
    <cellStyle name="20% - Accent5 48 4" xfId="10787" xr:uid="{C83802E9-5D80-424E-AF5B-20F84A16B90B}"/>
    <cellStyle name="20% - Accent5 48 5" xfId="6620" xr:uid="{BF05C446-3539-45C3-A6FA-3C5B456254D4}"/>
    <cellStyle name="20% - Accent5 49" xfId="1067" xr:uid="{7A07D6E0-C8C7-450A-B8A6-CE653306AAC2}"/>
    <cellStyle name="20% - Accent5 49 2" xfId="10793" xr:uid="{178F5E9E-1AFE-4468-8B12-D34DA40454A1}"/>
    <cellStyle name="20% - Accent5 49 2 2" xfId="10795" xr:uid="{C193B00F-EAC7-4742-AE97-274083108DCA}"/>
    <cellStyle name="20% - Accent5 49 2 3" xfId="10800" xr:uid="{7240220F-D9B4-4A2B-9241-A2814B50178D}"/>
    <cellStyle name="20% - Accent5 49 3" xfId="10802" xr:uid="{A31CCFF0-97B4-41B3-A6E2-0FBF21115CD4}"/>
    <cellStyle name="20% - Accent5 49 4" xfId="10798" xr:uid="{42B196BD-5F95-4154-AACA-82CC5970FE2B}"/>
    <cellStyle name="20% - Accent5 49 5" xfId="10791" xr:uid="{1EC67AAB-B12C-468F-8BD8-205086D4E05A}"/>
    <cellStyle name="20% - Accent5 5" xfId="531" xr:uid="{8B2F8D66-8A9D-42FF-BA15-DD6446CDCBE5}"/>
    <cellStyle name="20% - Accent5 5 2" xfId="1069" xr:uid="{F7112B62-D7AA-4E37-9CAC-69A0B590CB05}"/>
    <cellStyle name="20% - Accent5 5 2 2" xfId="10804" xr:uid="{878C14F6-4830-4FE5-B22A-CDEA043F3FF2}"/>
    <cellStyle name="20% - Accent5 5 2 2 2" xfId="8540" xr:uid="{F6ED56E6-C708-4B1E-BA9B-444CA9024402}"/>
    <cellStyle name="20% - Accent5 5 2 2 3" xfId="6290" xr:uid="{1F99461A-96D6-41CB-9C7F-6AF1F66981B9}"/>
    <cellStyle name="20% - Accent5 5 2 2 4" xfId="4965" xr:uid="{9A73E576-53E2-4D62-A1A0-4EEBCFA285B6}"/>
    <cellStyle name="20% - Accent5 5 2 3" xfId="10805" xr:uid="{7077B376-8D72-44DB-B353-C181C5AB20DB}"/>
    <cellStyle name="20% - Accent5 5 2 4" xfId="10806" xr:uid="{337A4D1F-77CC-4BC3-BE12-D365938C5007}"/>
    <cellStyle name="20% - Accent5 5 2 5" xfId="10807" xr:uid="{4F4D58E6-BB34-4193-9A11-DF1492FD623E}"/>
    <cellStyle name="20% - Accent5 5 2 6" xfId="10803" xr:uid="{B069F769-5F51-48D7-90D8-9A9A2022F3BB}"/>
    <cellStyle name="20% - Accent5 5 2_Annexure" xfId="10810" xr:uid="{3CA23DEF-7B83-4786-A01A-541219CCFC4A}"/>
    <cellStyle name="20% - Accent5 5 3" xfId="10812" xr:uid="{4264DC29-96AB-4B44-9045-843BA33C01CB}"/>
    <cellStyle name="20% - Accent5 5 4" xfId="10813" xr:uid="{A3FC93FA-D3FE-47F0-B3FC-738F4958FDD4}"/>
    <cellStyle name="20% - Accent5 5 5" xfId="10814" xr:uid="{10937D45-83A3-42A6-AF02-AC01B9973C81}"/>
    <cellStyle name="20% - Accent5 5 6" xfId="10815" xr:uid="{1207EFE8-B81F-4709-A251-07E79CF9ADF7}"/>
    <cellStyle name="20% - Accent5 5 6 2" xfId="10817" xr:uid="{3B66150D-D4EC-49FD-B12D-D8781468D4B4}"/>
    <cellStyle name="20% - Accent5 5 7" xfId="10820" xr:uid="{E2EB71C5-4045-4854-9BBC-63A840F25EB6}"/>
    <cellStyle name="20% - Accent5 5 8" xfId="7748" xr:uid="{5D6F488F-DFE7-4814-8192-EE571B42D1FE}"/>
    <cellStyle name="20% - Accent5 5_Annexure" xfId="10821" xr:uid="{6EC93A53-8241-4665-A753-8F4A9A310611}"/>
    <cellStyle name="20% - Accent5 50" xfId="1036" xr:uid="{FB0F3925-2B32-455B-BF03-7290D9D32ECB}"/>
    <cellStyle name="20% - Accent5 50 2" xfId="10738" xr:uid="{4FEF9757-C9A6-40E0-9216-B39D4ABDEB85}"/>
    <cellStyle name="20% - Accent5 50 2 2" xfId="8796" xr:uid="{0267BDCB-AD1B-4730-BB01-363FE51B5935}"/>
    <cellStyle name="20% - Accent5 50 2 3" xfId="8732" xr:uid="{9098A86B-D489-4D35-BAE7-0C03C4EF837E}"/>
    <cellStyle name="20% - Accent5 50 3" xfId="10742" xr:uid="{412B1D6E-945F-46A4-A274-DDCA68815A01}"/>
    <cellStyle name="20% - Accent5 50 4" xfId="10744" xr:uid="{C78822A7-AEDE-45B0-96C9-F2068B260BCC}"/>
    <cellStyle name="20% - Accent5 50 5" xfId="10736" xr:uid="{CF6175AF-487D-4503-9C71-BE7609FA1B90}"/>
    <cellStyle name="20% - Accent5 51" xfId="1044" xr:uid="{81941F25-4308-4278-99D5-96FCC955F959}"/>
    <cellStyle name="20% - Accent5 51 2" xfId="4111" xr:uid="{C4BD7C59-99EE-4D3B-BCA2-D4CA82D25F2F}"/>
    <cellStyle name="20% - Accent5 51 2 2" xfId="10749" xr:uid="{7E3268F7-C743-433E-BE8C-1DD0A3BDA47B}"/>
    <cellStyle name="20% - Accent5 51 2 3" xfId="8755" xr:uid="{FB255693-7ED8-4919-82DC-76BA0CD8D968}"/>
    <cellStyle name="20% - Accent5 51 3" xfId="10751" xr:uid="{4904139C-E93E-46DF-9C63-5177AB4DF85A}"/>
    <cellStyle name="20% - Accent5 51 4" xfId="10753" xr:uid="{13187707-1FF5-49B0-B5D1-D25071E9F1E3}"/>
    <cellStyle name="20% - Accent5 51 5" xfId="10747" xr:uid="{C154F036-FA8F-4B66-88D3-0F20D5D6E666}"/>
    <cellStyle name="20% - Accent5 52" xfId="1051" xr:uid="{F6641762-CE0F-4903-9433-3861C1A8CEA6}"/>
    <cellStyle name="20% - Accent5 52 2" xfId="10758" xr:uid="{6363CB06-8D98-4BB6-8D29-852F1FC9711F}"/>
    <cellStyle name="20% - Accent5 52 2 2" xfId="10760" xr:uid="{97B2F26B-890E-47A5-9A61-BEE7098FEDFF}"/>
    <cellStyle name="20% - Accent5 52 2 3" xfId="10762" xr:uid="{926A1495-3328-4ED1-8BE8-92DE856B4381}"/>
    <cellStyle name="20% - Accent5 52 3" xfId="10764" xr:uid="{3B8DA340-CE37-415E-A3C1-06D72CB32D23}"/>
    <cellStyle name="20% - Accent5 52 4" xfId="10766" xr:uid="{6FB291FC-E437-48E8-9901-90CDBB053437}"/>
    <cellStyle name="20% - Accent5 52 5" xfId="10756" xr:uid="{92E902DF-570E-47E9-A82F-612E06A4E239}"/>
    <cellStyle name="20% - Accent5 53" xfId="1058" xr:uid="{F3A7B4C0-602E-4B67-B0A0-F8654D2F3564}"/>
    <cellStyle name="20% - Accent5 53 2" xfId="10768" xr:uid="{99C6A9CE-7806-4000-98AF-9962DAF78FE3}"/>
    <cellStyle name="20% - Accent5 53 2 2" xfId="10772" xr:uid="{2742E94A-E493-4EF7-A020-C65B65DD5385}"/>
    <cellStyle name="20% - Accent5 53 2 3" xfId="10777" xr:uid="{BB36ECEE-FA1B-4D7C-9C0D-A17FAE1098BE}"/>
    <cellStyle name="20% - Accent5 53 3" xfId="10781" xr:uid="{122353ED-BF95-4319-8BD8-D270F21B2887}"/>
    <cellStyle name="20% - Accent5 53 4" xfId="10786" xr:uid="{197C82E6-F28C-4E78-AF28-8DE0FD0536C2}"/>
    <cellStyle name="20% - Accent5 53 5" xfId="6619" xr:uid="{7B3BCC05-0F29-4BEE-8FC1-0520B2F58308}"/>
    <cellStyle name="20% - Accent5 54" xfId="1066" xr:uid="{CE68E48F-BECD-4DC6-9AA0-45E21480E8F7}"/>
    <cellStyle name="20% - Accent5 54 2" xfId="10792" xr:uid="{6050DE86-7C99-48F3-856B-F7D766A1EB29}"/>
    <cellStyle name="20% - Accent5 54 2 2" xfId="10794" xr:uid="{66207396-D6CD-425C-8EBF-913CC2F04750}"/>
    <cellStyle name="20% - Accent5 54 2 3" xfId="10799" xr:uid="{3A9656AF-F17C-4BA1-9E1C-D456E1E3174A}"/>
    <cellStyle name="20% - Accent5 54 3" xfId="10801" xr:uid="{579C127B-F4DC-4E52-8DC1-19FF2E51CCA1}"/>
    <cellStyle name="20% - Accent5 54 4" xfId="10797" xr:uid="{BF9DB864-4C81-4EAD-AC2F-405DCFE62345}"/>
    <cellStyle name="20% - Accent5 54 5" xfId="10790" xr:uid="{81544E38-C750-4C2E-B9E0-DEC249BF848E}"/>
    <cellStyle name="20% - Accent5 55" xfId="1076" xr:uid="{1CBA6EE8-4231-4D95-9D68-742B938758B2}"/>
    <cellStyle name="20% - Accent5 55 2" xfId="9396" xr:uid="{D91450A8-7DF0-40A7-99DA-A370489C901A}"/>
    <cellStyle name="20% - Accent5 55 2 2" xfId="10317" xr:uid="{382AA016-2B9E-47CE-85DE-D506969C8975}"/>
    <cellStyle name="20% - Accent5 55 2 3" xfId="10824" xr:uid="{E3CD82DF-B9DF-4CC4-81A0-4F6889B65949}"/>
    <cellStyle name="20% - Accent5 55 3" xfId="9399" xr:uid="{5A6216EA-7DB8-44E2-B886-F8FD4398841A}"/>
    <cellStyle name="20% - Accent5 55 4" xfId="10826" xr:uid="{E780080C-E938-4A22-BB79-BA30F71D0F05}"/>
    <cellStyle name="20% - Accent5 55 5" xfId="6546" xr:uid="{10D1ABD6-79D1-44FB-9D5A-DC8043D80219}"/>
    <cellStyle name="20% - Accent5 56" xfId="1083" xr:uid="{A6B66E82-F2D6-43C5-B4BF-EF3E7C4D3C27}"/>
    <cellStyle name="20% - Accent5 56 2" xfId="10829" xr:uid="{A06A41B9-DA56-47FB-A755-3205656D97CC}"/>
    <cellStyle name="20% - Accent5 56 2 2" xfId="10831" xr:uid="{1B68EEC1-0B3F-4917-BF5F-663D2CCD4699}"/>
    <cellStyle name="20% - Accent5 56 2 3" xfId="10832" xr:uid="{25DDF5A0-9B69-42F2-8337-01BD9B9C4735}"/>
    <cellStyle name="20% - Accent5 56 3" xfId="10835" xr:uid="{DAF81F88-0D34-456F-BD7C-F1F81B21512D}"/>
    <cellStyle name="20% - Accent5 56 4" xfId="10837" xr:uid="{46F9A1B2-8B43-4FD7-972E-047359B7F7E0}"/>
    <cellStyle name="20% - Accent5 56 5" xfId="9230" xr:uid="{DF67096B-E65C-4CE6-B067-4206F8D12124}"/>
    <cellStyle name="20% - Accent5 57" xfId="1089" xr:uid="{225283D5-8384-4BB6-BF64-020EC42FEE5D}"/>
    <cellStyle name="20% - Accent5 57 2" xfId="10841" xr:uid="{DA142B72-3B15-4A58-B541-F4900B2CD4D7}"/>
    <cellStyle name="20% - Accent5 57 2 2" xfId="10843" xr:uid="{3BFB4E8A-D7AE-4F94-AB66-950FEFCF7D67}"/>
    <cellStyle name="20% - Accent5 57 2 3" xfId="10844" xr:uid="{0D76263A-69B1-445D-866E-1C3F2201F008}"/>
    <cellStyle name="20% - Accent5 57 3" xfId="10847" xr:uid="{C106E8BA-874A-490E-A857-F9373C91B8E2}"/>
    <cellStyle name="20% - Accent5 57 4" xfId="10849" xr:uid="{E4C32604-F2D3-474E-84E3-ABB1B2D397DB}"/>
    <cellStyle name="20% - Accent5 57 5" xfId="4191" xr:uid="{80C77D37-7813-484A-86B4-69F7CA7D2B59}"/>
    <cellStyle name="20% - Accent5 58" xfId="1095" xr:uid="{215CD48B-39FF-4244-9DAE-5787A98C4A24}"/>
    <cellStyle name="20% - Accent5 58 2" xfId="10853" xr:uid="{473359F6-831A-4D8F-B336-825E1573F85C}"/>
    <cellStyle name="20% - Accent5 58 2 2" xfId="10857" xr:uid="{5B376C54-438A-44F5-AE46-EBAE2EF906C1}"/>
    <cellStyle name="20% - Accent5 58 2 3" xfId="10866" xr:uid="{D40651A3-66CE-4C20-AD29-72BB0CA5C3A5}"/>
    <cellStyle name="20% - Accent5 58 3" xfId="10873" xr:uid="{39560B4C-4CE9-4F28-83A9-0E41466D329A}"/>
    <cellStyle name="20% - Accent5 58 4" xfId="7568" xr:uid="{9A11E6C5-26D5-469D-9744-1D7830DB02E8}"/>
    <cellStyle name="20% - Accent5 58 5" xfId="4204" xr:uid="{45EEF382-C0FD-4145-B51F-7065162E3C1E}"/>
    <cellStyle name="20% - Accent5 59" xfId="1102" xr:uid="{EBC4DB17-AA4E-4E9C-A405-27017259A1F2}"/>
    <cellStyle name="20% - Accent5 59 2" xfId="10879" xr:uid="{F1A21114-B759-49B3-AEDB-42EE9FA0F527}"/>
    <cellStyle name="20% - Accent5 59 2 2" xfId="10888" xr:uid="{C0C9E4B6-5CD3-4901-B823-0FCCCC82193A}"/>
    <cellStyle name="20% - Accent5 59 2 3" xfId="10893" xr:uid="{FCD09CEF-E9FD-4324-9E43-06E6B0CB3C01}"/>
    <cellStyle name="20% - Accent5 59 3" xfId="10897" xr:uid="{2C3280B8-5F22-4895-9757-5CE1224F04C0}"/>
    <cellStyle name="20% - Accent5 59 4" xfId="10902" xr:uid="{3248127F-3CD1-4942-AC99-E4D7AEC74C60}"/>
    <cellStyle name="20% - Accent5 59 5" xfId="6693" xr:uid="{039A5179-4BC8-48DE-8488-668D68905BD2}"/>
    <cellStyle name="20% - Accent5 6" xfId="534" xr:uid="{E9421C32-20A2-48A2-B97A-BAACB6CB82FE}"/>
    <cellStyle name="20% - Accent5 6 2" xfId="1103" xr:uid="{8D8E30D6-77C8-439B-B041-F530691DBA9E}"/>
    <cellStyle name="20% - Accent5 6 2 2" xfId="10904" xr:uid="{4C5D9D50-4228-4BAB-AA49-4B8E8423457E}"/>
    <cellStyle name="20% - Accent5 6 2 2 2" xfId="10907" xr:uid="{B23D2BC6-EC6B-46EA-849D-04C4D2A900EC}"/>
    <cellStyle name="20% - Accent5 6 2 2 3" xfId="10911" xr:uid="{18D83A35-EF98-4591-937C-A594F0308597}"/>
    <cellStyle name="20% - Accent5 6 2 2 4" xfId="10913" xr:uid="{912AE562-D7BD-4F02-A137-A99CB8050D31}"/>
    <cellStyle name="20% - Accent5 6 2 3" xfId="10914" xr:uid="{F0C02B83-237D-4FB2-9DB9-70DE54F890E0}"/>
    <cellStyle name="20% - Accent5 6 2 4" xfId="10915" xr:uid="{84986AA7-C844-4AEF-BB63-B83E449F1DA5}"/>
    <cellStyle name="20% - Accent5 6 2 5" xfId="10916" xr:uid="{3FDA7463-44EE-45EC-B180-5C22CF136C0A}"/>
    <cellStyle name="20% - Accent5 6 2 6" xfId="10903" xr:uid="{426712EC-F7BF-44C3-BC86-A48743844132}"/>
    <cellStyle name="20% - Accent5 6 2_Annexure" xfId="10920" xr:uid="{BFC08CCF-F36B-4611-81CA-25E36B05F1FC}"/>
    <cellStyle name="20% - Accent5 6 3" xfId="10921" xr:uid="{C635EAAD-A5AD-484E-9B8D-2EAFA8C9CAA2}"/>
    <cellStyle name="20% - Accent5 6 4" xfId="10922" xr:uid="{39B33A41-39B7-448E-A24D-78A22B116F26}"/>
    <cellStyle name="20% - Accent5 6 5" xfId="10923" xr:uid="{BC7EDE7C-0CC7-4E79-A495-D243AE171D23}"/>
    <cellStyle name="20% - Accent5 6 6" xfId="10924" xr:uid="{EDDA98DC-DA40-4087-9A22-DE039AF74638}"/>
    <cellStyle name="20% - Accent5 6 6 2" xfId="10925" xr:uid="{5B647D3A-01EA-4930-A209-5477EB7EDA2F}"/>
    <cellStyle name="20% - Accent5 6 7" xfId="10930" xr:uid="{6C7B98E0-D3CD-4170-AD2B-C94DC2EE0F75}"/>
    <cellStyle name="20% - Accent5 6 8" xfId="4237" xr:uid="{800DB14B-F97B-4263-BC8D-70B05BEEF58A}"/>
    <cellStyle name="20% - Accent5 6_Annexure" xfId="4556" xr:uid="{94649965-27FB-4BBA-9E0A-199963FA8A3C}"/>
    <cellStyle name="20% - Accent5 60" xfId="1075" xr:uid="{E1F9AEBA-F737-4D98-9CBE-FDF2ABB0E7C5}"/>
    <cellStyle name="20% - Accent5 60 2" xfId="9395" xr:uid="{6AE4C8F3-2FA0-4145-BA05-B83F539A93C3}"/>
    <cellStyle name="20% - Accent5 60 3" xfId="9398" xr:uid="{42818116-1083-4EAD-9670-27B44C7C474B}"/>
    <cellStyle name="20% - Accent5 60 4" xfId="6545" xr:uid="{BB10A16E-E3D2-4E5A-B177-AC24D2700CAC}"/>
    <cellStyle name="20% - Accent5 61" xfId="1082" xr:uid="{48E2686C-2FFD-40F2-A76C-A6B3D5DE4885}"/>
    <cellStyle name="20% - Accent5 61 2" xfId="10828" xr:uid="{DEB65A76-FF83-47F7-8E94-5AB781C6356E}"/>
    <cellStyle name="20% - Accent5 61 3" xfId="10834" xr:uid="{1086F221-DCD1-4072-99C5-EB1761ADCECC}"/>
    <cellStyle name="20% - Accent5 61 4" xfId="9229" xr:uid="{21F7007C-35CB-4061-8506-407967C1F249}"/>
    <cellStyle name="20% - Accent5 62" xfId="1088" xr:uid="{7EAA890A-3CAF-466A-BE88-954AD0DCF13D}"/>
    <cellStyle name="20% - Accent5 62 2" xfId="10840" xr:uid="{C756C109-BA80-4AFD-B9E6-69F364FF945E}"/>
    <cellStyle name="20% - Accent5 62 3" xfId="10846" xr:uid="{97C694F3-FC49-42B3-9B01-4A7B5BFE0816}"/>
    <cellStyle name="20% - Accent5 62 4" xfId="4190" xr:uid="{FA8DAA41-CC47-45DF-BE11-37A227537095}"/>
    <cellStyle name="20% - Accent5 63" xfId="1094" xr:uid="{CF1939A3-7F8B-4CC6-8F85-E3FF87453E59}"/>
    <cellStyle name="20% - Accent5 63 2" xfId="10852" xr:uid="{F85E509B-CCDE-468C-BEBE-C80321383187}"/>
    <cellStyle name="20% - Accent5 63 3" xfId="10872" xr:uid="{F3C61C9F-2837-4FFF-8D91-5CAD793D9C91}"/>
    <cellStyle name="20% - Accent5 63 4" xfId="4203" xr:uid="{1971B265-0BAF-4A88-AA98-9D09AC6A7E2C}"/>
    <cellStyle name="20% - Accent5 64" xfId="1101" xr:uid="{309B9E02-8988-49C0-A91B-80E1F48349C7}"/>
    <cellStyle name="20% - Accent5 64 2" xfId="10878" xr:uid="{84700D1E-8DB7-4D5C-B274-37899B536370}"/>
    <cellStyle name="20% - Accent5 64 3" xfId="10896" xr:uid="{59796101-D7F7-40ED-ADE3-62A6CBC53EE0}"/>
    <cellStyle name="20% - Accent5 64 4" xfId="6692" xr:uid="{37FC3123-61E5-4F4D-8825-40BF16C3A184}"/>
    <cellStyle name="20% - Accent5 65" xfId="1112" xr:uid="{97D43636-D1D5-4CEC-BCB2-CEB90F258DDB}"/>
    <cellStyle name="20% - Accent5 65 2" xfId="10933" xr:uid="{FFD8960C-4A2C-4B59-B9CB-5940EC27907D}"/>
    <cellStyle name="20% - Accent5 65 3" xfId="10937" xr:uid="{BED00A39-582A-4816-92DC-BFA5231D8B4F}"/>
    <cellStyle name="20% - Accent5 65 4" xfId="6702" xr:uid="{8F2597C0-B132-49A8-AEED-21B00417FFAD}"/>
    <cellStyle name="20% - Accent5 66" xfId="1118" xr:uid="{5D6192FE-99CB-4158-96C0-65B81D873AA4}"/>
    <cellStyle name="20% - Accent5 66 2" xfId="10944" xr:uid="{ED41BC3E-7FBE-4693-907F-E5C8D92B7FE6}"/>
    <cellStyle name="20% - Accent5 66 3" xfId="10947" xr:uid="{6E059640-FFE3-4E47-B947-6B49CAB1E54E}"/>
    <cellStyle name="20% - Accent5 66 4" xfId="4114" xr:uid="{CDD4EBCA-4B20-472F-ABB6-3DD271EE1356}"/>
    <cellStyle name="20% - Accent5 67" xfId="1125" xr:uid="{B104D167-E76F-4E56-B650-CD2D5852BEC1}"/>
    <cellStyle name="20% - Accent5 67 2" xfId="10951" xr:uid="{761828E4-C1C7-433C-B955-68900CC9C4FB}"/>
    <cellStyle name="20% - Accent5 67 3" xfId="10955" xr:uid="{59C93E23-3122-4B58-B399-A75840E55D55}"/>
    <cellStyle name="20% - Accent5 67 4" xfId="5118" xr:uid="{9013EA1F-244A-4C54-B0EC-BDB0F68F7411}"/>
    <cellStyle name="20% - Accent5 68" xfId="1132" xr:uid="{CCEBE391-79C8-45AF-8414-389625A83F3E}"/>
    <cellStyle name="20% - Accent5 68 2" xfId="10962" xr:uid="{DA4B1AC0-619F-44EE-AA31-9418AE45DE50}"/>
    <cellStyle name="20% - Accent5 68 3" xfId="10967" xr:uid="{70E8E900-0AAA-4D7D-9E03-45779652CE0C}"/>
    <cellStyle name="20% - Accent5 68 4" xfId="5132" xr:uid="{755540B1-685A-44DA-87C0-38182A94BD97}"/>
    <cellStyle name="20% - Accent5 69" xfId="1139" xr:uid="{2D635669-9791-42CB-9B26-E6986DAC2A85}"/>
    <cellStyle name="20% - Accent5 69 2" xfId="9086" xr:uid="{B00617B1-09B5-4D76-9FFC-65E3DCA75A1C}"/>
    <cellStyle name="20% - Accent5 69 3" xfId="6079" xr:uid="{7DC7EC93-B109-4A85-8939-E2D88D9D3CBB}"/>
    <cellStyle name="20% - Accent5 69 4" xfId="10977" xr:uid="{ECCD72D9-88A2-4DB6-B88B-B390E8768D4B}"/>
    <cellStyle name="20% - Accent5 7" xfId="537" xr:uid="{A1C765BC-99F2-4DD5-9E43-31773EEC5D9C}"/>
    <cellStyle name="20% - Accent5 7 10" xfId="10979" xr:uid="{C2135D52-6F8E-48E2-8E1D-00889185BE38}"/>
    <cellStyle name="20% - Accent5 7 11" xfId="10982" xr:uid="{0B2EEF8C-3719-4925-80B3-1D9DD5271AC3}"/>
    <cellStyle name="20% - Accent5 7 12" xfId="10985" xr:uid="{285CCAC0-02E6-4ECD-8133-4C3879AA3453}"/>
    <cellStyle name="20% - Accent5 7 13" xfId="6826" xr:uid="{8D30036D-238C-4D10-9F00-7F06F2634854}"/>
    <cellStyle name="20% - Accent5 7 14" xfId="4836" xr:uid="{4ADFE46D-D118-46C4-ADEC-559923176541}"/>
    <cellStyle name="20% - Accent5 7 2" xfId="1140" xr:uid="{B539307F-E274-4224-991C-0175DA1D83AC}"/>
    <cellStyle name="20% - Accent5 7 2 2" xfId="10273" xr:uid="{F14F0BBF-2D18-48D4-848E-39FCB900981D}"/>
    <cellStyle name="20% - Accent5 7 2 3" xfId="10296" xr:uid="{BEAD8177-61AD-402A-A36E-3B380424FF8F}"/>
    <cellStyle name="20% - Accent5 7 2 4" xfId="10300" xr:uid="{5BD148FD-B366-44CB-B682-E95A2CC6045D}"/>
    <cellStyle name="20% - Accent5 7 2 5" xfId="6418" xr:uid="{B40D712F-45F5-4EE2-AD9E-030D9E5A7F29}"/>
    <cellStyle name="20% - Accent5 7 2 6" xfId="10986" xr:uid="{6DD98453-3904-4CAF-81C3-58D603C11F0F}"/>
    <cellStyle name="20% - Accent5 7 2_MBK1200" xfId="4521" xr:uid="{143E2E0F-E097-4369-AE5E-FA7B3954EF67}"/>
    <cellStyle name="20% - Accent5 7 3" xfId="10987" xr:uid="{4EF4FD4F-737B-4C75-9505-D1429F4D0A33}"/>
    <cellStyle name="20% - Accent5 7 4" xfId="10989" xr:uid="{ADC9FC9B-32FA-477F-B523-7640B0C13836}"/>
    <cellStyle name="20% - Accent5 7 5" xfId="10993" xr:uid="{14F0A640-21B9-4C0C-B1FF-84BF2D327E4F}"/>
    <cellStyle name="20% - Accent5 7 6" xfId="10994" xr:uid="{BCA40AC8-0C7D-4DAA-8A51-31120979796A}"/>
    <cellStyle name="20% - Accent5 7 7" xfId="10997" xr:uid="{85023CBF-48D3-499D-8C04-910F387B0300}"/>
    <cellStyle name="20% - Accent5 7 8" xfId="11004" xr:uid="{1ED47AD3-F4B1-4AEB-98B9-D339C717CA21}"/>
    <cellStyle name="20% - Accent5 7 9" xfId="11007" xr:uid="{95FF19C9-D089-4D00-B6D8-263775819EF1}"/>
    <cellStyle name="20% - Accent5 7_Annexure" xfId="2930" xr:uid="{1D026201-2D46-472C-A19D-43B3CBC18F87}"/>
    <cellStyle name="20% - Accent5 70" xfId="1111" xr:uid="{5740A548-5D3B-4BC4-BE18-30091806E185}"/>
    <cellStyle name="20% - Accent5 70 2" xfId="10932" xr:uid="{21DAD622-DD55-49DB-A5D8-06660DAD1370}"/>
    <cellStyle name="20% - Accent5 70 3" xfId="10936" xr:uid="{FC060C8F-0210-4D4C-B53E-8AD144F60655}"/>
    <cellStyle name="20% - Accent5 70 4" xfId="6701" xr:uid="{7584FF51-B26D-4018-9181-044261A2116D}"/>
    <cellStyle name="20% - Accent5 71" xfId="1117" xr:uid="{DFCB5D5E-8156-4713-A01B-0EB1212240A6}"/>
    <cellStyle name="20% - Accent5 71 2" xfId="10943" xr:uid="{DD838FEE-C099-42B2-9E28-A7609F602627}"/>
    <cellStyle name="20% - Accent5 71 3" xfId="10946" xr:uid="{57036845-8B92-4F41-A648-322A68ECF47A}"/>
    <cellStyle name="20% - Accent5 71 4" xfId="4113" xr:uid="{07B7A950-4E8F-4855-9239-C52B056EC1F7}"/>
    <cellStyle name="20% - Accent5 72" xfId="1124" xr:uid="{AB1AB50E-4BA6-4E78-A105-61CB835F4E1E}"/>
    <cellStyle name="20% - Accent5 72 2" xfId="10950" xr:uid="{9456CD2F-4497-4807-AF5F-95B6A483E7E9}"/>
    <cellStyle name="20% - Accent5 72 3" xfId="10954" xr:uid="{A57792F5-9CCA-4B88-84FD-E4D8E399A966}"/>
    <cellStyle name="20% - Accent5 72 4" xfId="5117" xr:uid="{E82EFB07-CFF0-4A39-AF2C-480DBF14E05B}"/>
    <cellStyle name="20% - Accent5 73" xfId="1131" xr:uid="{49395406-9ED4-4B6A-8214-ECE3D58808EE}"/>
    <cellStyle name="20% - Accent5 73 2" xfId="10961" xr:uid="{E12EC462-C4A6-4D01-8C71-15B4BD35D241}"/>
    <cellStyle name="20% - Accent5 73 3" xfId="10966" xr:uid="{7895C128-EBC1-4D2D-92B4-4F093346F6A9}"/>
    <cellStyle name="20% - Accent5 73 4" xfId="5131" xr:uid="{CDDDD32D-CAB3-4ED2-BEC9-2D428E5FE742}"/>
    <cellStyle name="20% - Accent5 74" xfId="1138" xr:uid="{55241453-F2DC-45F2-8987-E508BDAAE54E}"/>
    <cellStyle name="20% - Accent5 74 2" xfId="9085" xr:uid="{7AD11CF9-FA3A-4059-B126-54FD4AD88B26}"/>
    <cellStyle name="20% - Accent5 74 3" xfId="6078" xr:uid="{D28D727A-B36D-4370-997F-68DEFD9C0440}"/>
    <cellStyle name="20% - Accent5 74 4" xfId="10976" xr:uid="{F4EE3EC2-61E1-4FE9-86FA-CB4BB17581F0}"/>
    <cellStyle name="20% - Accent5 75" xfId="1146" xr:uid="{6FC52D2D-64C1-4683-A82C-0DF5C9E82C69}"/>
    <cellStyle name="20% - Accent5 75 2" xfId="9114" xr:uid="{16C63F55-CFF5-4E20-817C-458643FBD27B}"/>
    <cellStyle name="20% - Accent5 75 3" xfId="2898" xr:uid="{BE235DF7-3EE2-4894-BCCD-7A74D4F90758}"/>
    <cellStyle name="20% - Accent5 75 4" xfId="11020" xr:uid="{60FD9A9F-F83D-4A62-8D5E-174EF4C21E95}"/>
    <cellStyle name="20% - Accent5 76" xfId="1152" xr:uid="{BBC7254F-6C2B-4765-B291-53DCF39F77F1}"/>
    <cellStyle name="20% - Accent5 76 2" xfId="9122" xr:uid="{F59F7DCD-051C-4ECB-8FC6-DBEE64709EFE}"/>
    <cellStyle name="20% - Accent5 76 3" xfId="11029" xr:uid="{7E6DEF56-E4A7-4B5A-89AA-F5404AD401C1}"/>
    <cellStyle name="20% - Accent5 76 4" xfId="11022" xr:uid="{13DD6400-573D-4EEC-9BE0-807DD934BD7B}"/>
    <cellStyle name="20% - Accent5 77" xfId="1158" xr:uid="{D6C68F50-AC99-434E-B7B3-23F84D43063F}"/>
    <cellStyle name="20% - Accent5 77 2" xfId="2844" xr:uid="{539D2C07-8C39-4DD2-AB31-C46F4CB78D16}"/>
    <cellStyle name="20% - Accent5 77 3" xfId="5633" xr:uid="{936C0F90-87DF-4404-86BC-23B10CFC0236}"/>
    <cellStyle name="20% - Accent5 77 4" xfId="11036" xr:uid="{937F5105-28F6-4C45-B669-2CF1B0DFC59A}"/>
    <cellStyle name="20% - Accent5 78" xfId="1164" xr:uid="{EBB46B7F-5BCF-4E09-BDB4-EC4B0B8FDD83}"/>
    <cellStyle name="20% - Accent5 78 2" xfId="6123" xr:uid="{FA6441EB-7FA1-4DEC-9050-679C567DBEB3}"/>
    <cellStyle name="20% - Accent5 78 3" xfId="6129" xr:uid="{3DAB5A67-310F-42AC-971C-66B1E4D46415}"/>
    <cellStyle name="20% - Accent5 78 4" xfId="11040" xr:uid="{92D97452-FE2C-42BE-900E-C60E1169F067}"/>
    <cellStyle name="20% - Accent5 79" xfId="1170" xr:uid="{99FE573E-89DC-405B-AE5F-B2CD33A88D9D}"/>
    <cellStyle name="20% - Accent5 79 2" xfId="11048" xr:uid="{B9F8662A-3E94-4A57-8600-2F28F0313FC5}"/>
    <cellStyle name="20% - Accent5 79 3" xfId="11049" xr:uid="{31C8EBB1-BFDF-49AD-A778-7A5884A79556}"/>
    <cellStyle name="20% - Accent5 79 4" xfId="11047" xr:uid="{EA8C6289-E35C-453C-9715-D169F2CEC42B}"/>
    <cellStyle name="20% - Accent5 8" xfId="194" xr:uid="{E90483D7-0BBC-4567-82A8-21CE9353B453}"/>
    <cellStyle name="20% - Accent5 8 2" xfId="11051" xr:uid="{FF0077C5-4D54-4030-ADD3-18038984BD60}"/>
    <cellStyle name="20% - Accent5 8 2 2" xfId="11052" xr:uid="{9B219C4A-0EB1-4233-A74B-5064CCCEC73C}"/>
    <cellStyle name="20% - Accent5 8 2 3" xfId="11054" xr:uid="{A21C3253-8198-4077-804F-E8E81CE70E3E}"/>
    <cellStyle name="20% - Accent5 8 2_MBK1200" xfId="11057" xr:uid="{97038A5E-0C55-4842-8349-0C7F1C02D62A}"/>
    <cellStyle name="20% - Accent5 8 3" xfId="11062" xr:uid="{0640DB24-91FF-47C6-86C6-9C6885997788}"/>
    <cellStyle name="20% - Accent5 8 4" xfId="6050" xr:uid="{42E9BCEC-368A-4325-A150-BA8FA70B29FD}"/>
    <cellStyle name="20% - Accent5 8 5" xfId="3143" xr:uid="{E55172AC-8ACE-4ABD-8D89-4AE68ED3DCEC}"/>
    <cellStyle name="20% - Accent5 8_MBK1200" xfId="4732" xr:uid="{46896EDF-A37B-4771-B8DE-34D1C890EA66}"/>
    <cellStyle name="20% - Accent5 80" xfId="1145" xr:uid="{E9873F8C-62CB-4DD3-83B3-A2270D9C366F}"/>
    <cellStyle name="20% - Accent5 80 2" xfId="9113" xr:uid="{8AD74F5E-8605-4BBE-A967-15B454D5E149}"/>
    <cellStyle name="20% - Accent5 80 3" xfId="2897" xr:uid="{42E3AE92-903A-4AEC-8068-0B7E4CE6C451}"/>
    <cellStyle name="20% - Accent5 80 4" xfId="11019" xr:uid="{A3A87B99-97C7-49D2-BAA4-BFEF48118B04}"/>
    <cellStyle name="20% - Accent5 81" xfId="1151" xr:uid="{28C24833-394B-4659-AD55-12DD2C979F29}"/>
    <cellStyle name="20% - Accent5 81 2" xfId="9121" xr:uid="{4B5A3EC3-0A6D-4F65-BBD8-72CD0220533E}"/>
    <cellStyle name="20% - Accent5 81 3" xfId="11028" xr:uid="{287A94E4-E755-46A2-890D-13F203707AAD}"/>
    <cellStyle name="20% - Accent5 81 4" xfId="11021" xr:uid="{BB703630-5F19-4309-B476-53AADD9E6EFA}"/>
    <cellStyle name="20% - Accent5 82" xfId="1157" xr:uid="{584EF0AA-BE87-4909-99B3-775B98853532}"/>
    <cellStyle name="20% - Accent5 82 2" xfId="2843" xr:uid="{0A3E8E78-2F14-4601-8E0E-236A9015278A}"/>
    <cellStyle name="20% - Accent5 82 3" xfId="5632" xr:uid="{101454A7-AC76-4F11-98D1-A363BD8DB789}"/>
    <cellStyle name="20% - Accent5 82 4" xfId="11035" xr:uid="{18D91E58-7CB0-4E45-AFC3-C296055AA80E}"/>
    <cellStyle name="20% - Accent5 83" xfId="1163" xr:uid="{69A74BA4-3D1C-4E03-B932-43D382A7BDE2}"/>
    <cellStyle name="20% - Accent5 83 2" xfId="6122" xr:uid="{E356A051-0E5B-41A0-863F-DC5F6994818F}"/>
    <cellStyle name="20% - Accent5 83 3" xfId="6128" xr:uid="{69A39FB8-7DAD-47EC-BCE7-E5D25FB19B25}"/>
    <cellStyle name="20% - Accent5 83 4" xfId="11039" xr:uid="{83162DFC-7249-42B4-B681-325898A6DE23}"/>
    <cellStyle name="20% - Accent5 84" xfId="1169" xr:uid="{06DEC074-AAF2-47B6-8F47-6B0DE959382F}"/>
    <cellStyle name="20% - Accent5 84 2" xfId="11046" xr:uid="{1561361F-D2E9-4708-876D-897E1CE3CF29}"/>
    <cellStyle name="20% - Accent5 85" xfId="1176" xr:uid="{0F45EA33-4D90-412A-B3D0-E1880555C015}"/>
    <cellStyle name="20% - Accent5 85 2" xfId="11063" xr:uid="{411B7B2B-8D7E-4BF7-8F36-098AA28D6355}"/>
    <cellStyle name="20% - Accent5 86" xfId="1182" xr:uid="{42ABF67F-5815-4459-AC6E-7CC2CA91EE97}"/>
    <cellStyle name="20% - Accent5 86 2" xfId="5838" xr:uid="{F64A5B0A-2734-480A-8DE2-E34D2F3E68FB}"/>
    <cellStyle name="20% - Accent5 87" xfId="1188" xr:uid="{56345EE7-45A1-46DC-89CB-63189775A429}"/>
    <cellStyle name="20% - Accent5 87 2" xfId="5845" xr:uid="{51AF8E3F-BB78-46F0-A0F6-E299D8573718}"/>
    <cellStyle name="20% - Accent5 88" xfId="481" xr:uid="{429535CA-FC2E-46F9-B578-3ECEFBF5EF61}"/>
    <cellStyle name="20% - Accent5 88 2" xfId="6578" xr:uid="{6BAE9652-9ACD-41EC-B354-EF3F1B928CA1}"/>
    <cellStyle name="20% - Accent5 89" xfId="1194" xr:uid="{D68AF8BA-C55A-4618-A3DC-3115D66212FD}"/>
    <cellStyle name="20% - Accent5 89 2" xfId="4007" xr:uid="{322A875A-9A49-46F8-BC82-7AA637138CF6}"/>
    <cellStyle name="20% - Accent5 9" xfId="203" xr:uid="{6A908D67-2734-4B8A-892B-85719CF5A2F0}"/>
    <cellStyle name="20% - Accent5 9 2" xfId="11066" xr:uid="{99FE8A62-0249-43FD-859D-B63C3D370CDF}"/>
    <cellStyle name="20% - Accent5 9 2 2" xfId="11072" xr:uid="{DEA83B10-8764-42BA-B5BF-0389E69BCC07}"/>
    <cellStyle name="20% - Accent5 9 2 3" xfId="11073" xr:uid="{7039420C-6DC0-4AE2-B2BD-F7CF5BFE1C15}"/>
    <cellStyle name="20% - Accent5 9 2_MBK1200" xfId="6616" xr:uid="{EA15C148-0700-424F-BA0A-C0FE15C8D4F4}"/>
    <cellStyle name="20% - Accent5 9 3" xfId="11076" xr:uid="{CE5CF23E-801C-4385-85AC-85CCF0042303}"/>
    <cellStyle name="20% - Accent5 9 4" xfId="11082" xr:uid="{46B54AC6-E824-449D-84A3-0764F15642F4}"/>
    <cellStyle name="20% - Accent5 9 5" xfId="3200" xr:uid="{0237B5DC-74BE-495F-8277-882143F23F73}"/>
    <cellStyle name="20% - Accent5 9_MBK1200" xfId="11085" xr:uid="{584AA036-D038-4256-99BF-0997949D67A9}"/>
    <cellStyle name="20% - Accent5 90" xfId="1175" xr:uid="{190BF2D6-C074-4A70-9836-E6C79C4ABDF1}"/>
    <cellStyle name="20% - Accent5 91" xfId="1181" xr:uid="{1DF174FD-D54B-4D93-AF96-7BAB5334E290}"/>
    <cellStyle name="20% - Accent5 92" xfId="1187" xr:uid="{C50EDF5D-CF58-4103-929B-7C28520FCC9B}"/>
    <cellStyle name="20% - Accent5 93" xfId="480" xr:uid="{E261536F-C9C2-4C87-A43C-7946DEAD75A1}"/>
    <cellStyle name="20% - Accent5 94" xfId="1193" xr:uid="{43B0B995-2E62-4993-8FA7-35BF69D13609}"/>
    <cellStyle name="20% - Accent5 95" xfId="114" xr:uid="{DDC943BD-A63B-4A92-93AC-53A183CBC3CB}"/>
    <cellStyle name="20% - Accent5 96" xfId="136" xr:uid="{1F602363-BCF9-45D4-916A-91310698E902}"/>
    <cellStyle name="20% - Accent5 97" xfId="503" xr:uid="{0892AD70-F06E-4C4E-873A-3F31E6E6EAC2}"/>
    <cellStyle name="20% - Accent5 98" xfId="513" xr:uid="{EDC2BBAD-376E-4BA5-B4D6-692436D204B4}"/>
    <cellStyle name="20% - Accent5 99" xfId="1199" xr:uid="{79BD17A4-DF91-4896-AB35-91BBBADC361E}"/>
    <cellStyle name="20% - Accent6" xfId="102" builtinId="50" customBuiltin="1"/>
    <cellStyle name="20% - Accent6 10" xfId="1200" xr:uid="{24EE6174-AACA-4325-A1BD-E706C01C18E5}"/>
    <cellStyle name="20% - Accent6 10 2" xfId="9445" xr:uid="{DF773E52-2859-45F6-8C53-01CA828A40D7}"/>
    <cellStyle name="20% - Accent6 10 2 2" xfId="11086" xr:uid="{FAE2B1FA-C0A8-4190-9B09-B2D61E3D6776}"/>
    <cellStyle name="20% - Accent6 10 2 3" xfId="7281" xr:uid="{81C8CCC4-BEE1-41DE-BB9D-36CF7990FC21}"/>
    <cellStyle name="20% - Accent6 10 2_MBK1200" xfId="11092" xr:uid="{8133474A-ACC4-4A8A-A2CF-6ABF224052E8}"/>
    <cellStyle name="20% - Accent6 10 3" xfId="9452" xr:uid="{A5AA9C09-9100-45B4-B0DD-4417DFA20B92}"/>
    <cellStyle name="20% - Accent6 10 4" xfId="11098" xr:uid="{948C9AB2-ED03-4188-9B24-550866756999}"/>
    <cellStyle name="20% - Accent6 10 5" xfId="4061" xr:uid="{7B1F0907-4387-4F51-8A09-D273CD427AF7}"/>
    <cellStyle name="20% - Accent6 10_MBK1200" xfId="11102" xr:uid="{242D7C6C-EE04-4C3D-8BDC-F2C2E9D0D5B7}"/>
    <cellStyle name="20% - Accent6 100" xfId="1201" xr:uid="{FDDF117E-096C-48E0-A4AB-830C56DA4BA5}"/>
    <cellStyle name="20% - Accent6 101" xfId="1202" xr:uid="{7FF58DDB-1758-4E5B-B83F-68799582216F}"/>
    <cellStyle name="20% - Accent6 102" xfId="816" xr:uid="{550890A8-5533-47E5-A80D-2B9A383DD0FF}"/>
    <cellStyle name="20% - Accent6 11" xfId="1204" xr:uid="{DB54C916-F24C-4134-90AC-B4F1653FEBBA}"/>
    <cellStyle name="20% - Accent6 11 2" xfId="11103" xr:uid="{B56EA40F-EEA2-49C6-9FE4-CF16758B5538}"/>
    <cellStyle name="20% - Accent6 11 2 2" xfId="11119" xr:uid="{E996A90F-9EFB-4D34-BC71-F1447E9629C4}"/>
    <cellStyle name="20% - Accent6 11 2 3" xfId="6045" xr:uid="{024FB0FD-CB53-4C41-AA41-855DAD42B755}"/>
    <cellStyle name="20% - Accent6 11 2_MBK1200" xfId="11120" xr:uid="{9472984D-0418-4C28-94B1-1709F7A5AB78}"/>
    <cellStyle name="20% - Accent6 11 3" xfId="11121" xr:uid="{F92D5DBE-3527-4119-AD0B-8970B2338C82}"/>
    <cellStyle name="20% - Accent6 11 4" xfId="11124" xr:uid="{D10D88CE-722A-4F8D-9FB7-0FA0C83B6C04}"/>
    <cellStyle name="20% - Accent6 11 5" xfId="9456" xr:uid="{590648E7-D87C-4FD4-86FA-2F54EF9825FE}"/>
    <cellStyle name="20% - Accent6 11_MBK1200" xfId="11125" xr:uid="{3150CADE-2E2E-46D5-803F-44363E23F288}"/>
    <cellStyle name="20% - Accent6 12" xfId="1205" xr:uid="{24E4B0F0-DBAC-475C-B71E-F3C981EDBF77}"/>
    <cellStyle name="20% - Accent6 12 2" xfId="11128" xr:uid="{A37BDF6C-0140-42FD-A476-604596C10FF4}"/>
    <cellStyle name="20% - Accent6 12 2 2" xfId="11138" xr:uid="{1135A4AC-AA37-4545-B765-9D98A3A2807B}"/>
    <cellStyle name="20% - Accent6 12 2 3" xfId="8688" xr:uid="{6D18FAC7-D116-467C-81DF-BAA354E26218}"/>
    <cellStyle name="20% - Accent6 12 2_MBK1200" xfId="11139" xr:uid="{39FAF366-CD93-4593-8894-A47B73E24410}"/>
    <cellStyle name="20% - Accent6 12 3" xfId="11145" xr:uid="{817639DF-F751-4071-AB43-0538CF49CB65}"/>
    <cellStyle name="20% - Accent6 12 4" xfId="11146" xr:uid="{56E03B9E-CB9A-413D-86E8-480293A80B37}"/>
    <cellStyle name="20% - Accent6 12 5" xfId="5695" xr:uid="{93D80994-789A-4F59-843D-76D1A80019EF}"/>
    <cellStyle name="20% - Accent6 12_MBK1200" xfId="7675" xr:uid="{8376CC3C-E249-435C-AEDA-DFA73F4A1750}"/>
    <cellStyle name="20% - Accent6 13" xfId="1206" xr:uid="{AA0849E7-B8E6-40D3-BEE9-8372BB41E91E}"/>
    <cellStyle name="20% - Accent6 13 2" xfId="11155" xr:uid="{76415DEE-BF6F-41AB-8A1E-00D1566D123F}"/>
    <cellStyle name="20% - Accent6 13 2 2" xfId="11164" xr:uid="{AB86E7FC-9F9C-49D2-A6D1-035723A20537}"/>
    <cellStyle name="20% - Accent6 13 2 3" xfId="9155" xr:uid="{891017B1-25BC-4B4A-8881-D00BC79730FC}"/>
    <cellStyle name="20% - Accent6 13 3" xfId="11175" xr:uid="{ED542991-DBD5-44E9-B2E7-F5AC9E753B8C}"/>
    <cellStyle name="20% - Accent6 13 4" xfId="11181" xr:uid="{C2A8B539-BC2F-44DC-BD1C-DDF3E951F77A}"/>
    <cellStyle name="20% - Accent6 13 5" xfId="11149" xr:uid="{DF0E3F63-CA8A-46A4-9ABE-7CBC5648CC68}"/>
    <cellStyle name="20% - Accent6 14" xfId="1208" xr:uid="{B620CFAA-82DC-4B1D-9071-39FB11C391EE}"/>
    <cellStyle name="20% - Accent6 14 2" xfId="11192" xr:uid="{CA122142-4849-4FD1-93AC-30B30257E97B}"/>
    <cellStyle name="20% - Accent6 14 2 2" xfId="11206" xr:uid="{8C0EBC4B-9CE9-4B19-B6E9-19ABF7F956BE}"/>
    <cellStyle name="20% - Accent6 14 2 3" xfId="9182" xr:uid="{4542C9C0-8907-4E00-84AC-25376EF7B1AF}"/>
    <cellStyle name="20% - Accent6 14 3" xfId="11210" xr:uid="{54F4A85F-6009-4E73-8867-35900155A507}"/>
    <cellStyle name="20% - Accent6 14 4" xfId="11211" xr:uid="{A6B959AC-8AB1-4E61-BACD-B5C6F3EFB323}"/>
    <cellStyle name="20% - Accent6 14 5" xfId="11186" xr:uid="{EFAD4D08-27F8-4B43-923A-51F638204A92}"/>
    <cellStyle name="20% - Accent6 15" xfId="1210" xr:uid="{EEE72229-A618-4263-A171-264EDD398230}"/>
    <cellStyle name="20% - Accent6 15 2" xfId="11217" xr:uid="{DBBA8F94-0FF2-437E-BD28-D9A4F8D6E9D1}"/>
    <cellStyle name="20% - Accent6 15 2 2" xfId="11224" xr:uid="{CEB53235-461B-4254-B6C1-65BFB1C0168A}"/>
    <cellStyle name="20% - Accent6 15 2 3" xfId="4322" xr:uid="{5A738C05-F753-4DD4-9C98-9993E1146211}"/>
    <cellStyle name="20% - Accent6 15 3" xfId="11226" xr:uid="{B12A68E9-EEC5-43DA-93E1-338FB4A5A84A}"/>
    <cellStyle name="20% - Accent6 15 4" xfId="11231" xr:uid="{6A2376D6-1272-4B2F-B685-1502633DFB2C}"/>
    <cellStyle name="20% - Accent6 15 5" xfId="4593" xr:uid="{3F3C5457-C082-4944-B21A-C1A5937C7488}"/>
    <cellStyle name="20% - Accent6 15 6" xfId="11215" xr:uid="{31A9036A-CC41-4DF8-B1E9-07904BDDA210}"/>
    <cellStyle name="20% - Accent6 16" xfId="1212" xr:uid="{3E4FD485-1D94-4620-861E-44E46DF35101}"/>
    <cellStyle name="20% - Accent6 16 2" xfId="11237" xr:uid="{A0BA71D8-E2CE-41A2-87B7-1D44981CF333}"/>
    <cellStyle name="20% - Accent6 16 2 2" xfId="4893" xr:uid="{60095612-3338-4A88-ABCF-EC4F8DCC8B4B}"/>
    <cellStyle name="20% - Accent6 16 2 3" xfId="4913" xr:uid="{C96025EF-BE98-4D81-A829-F17DC2624D4C}"/>
    <cellStyle name="20% - Accent6 16 3" xfId="11240" xr:uid="{D8DCF8A5-C0F9-467A-9EE1-176AED57070D}"/>
    <cellStyle name="20% - Accent6 16 4" xfId="11244" xr:uid="{66FBA746-F27A-4792-9CD1-6760E9562541}"/>
    <cellStyle name="20% - Accent6 16 5" xfId="11235" xr:uid="{9AEF9183-E24F-4119-BB09-973EDD77F372}"/>
    <cellStyle name="20% - Accent6 17" xfId="1214" xr:uid="{446C5C21-9DC6-4AEB-B439-83332E70E1C8}"/>
    <cellStyle name="20% - Accent6 17 2" xfId="11248" xr:uid="{61B39805-D5E5-49F0-8973-E94C4D5268C7}"/>
    <cellStyle name="20% - Accent6 17 2 2" xfId="10789" xr:uid="{0CAFBAEE-8B6E-4645-A570-9BFEACE8DA6A}"/>
    <cellStyle name="20% - Accent6 17 2 3" xfId="6544" xr:uid="{54D8396F-6112-4073-A569-37EB4828B23B}"/>
    <cellStyle name="20% - Accent6 17 3" xfId="11256" xr:uid="{2D44CFB7-1A1C-4600-AECA-B8356BA95376}"/>
    <cellStyle name="20% - Accent6 17 4" xfId="11260" xr:uid="{4DF06946-A487-4F6C-99AC-4A2ABEC249AC}"/>
    <cellStyle name="20% - Accent6 17 5" xfId="11246" xr:uid="{AE80BF0C-71C1-4C55-BC8A-D98539705CC1}"/>
    <cellStyle name="20% - Accent6 18" xfId="1216" xr:uid="{0852E3F5-255C-4C8F-93B9-4E80824FE4F2}"/>
    <cellStyle name="20% - Accent6 18 2" xfId="11269" xr:uid="{4945F9DB-1117-4A3D-B45A-0E97DEB5AC13}"/>
    <cellStyle name="20% - Accent6 18 2 2" xfId="11274" xr:uid="{94ECA55F-F20E-4F44-BEEF-D0FD9074201D}"/>
    <cellStyle name="20% - Accent6 18 2 3" xfId="9262" xr:uid="{1CF7C20C-EA83-4671-A183-19F4BB48C954}"/>
    <cellStyle name="20% - Accent6 18 3" xfId="11277" xr:uid="{F7F3DE1A-E1B3-40FD-8FE5-A6C760722741}"/>
    <cellStyle name="20% - Accent6 18 4" xfId="11280" xr:uid="{5E39802B-B6A8-4E17-ACFB-501900F1B27D}"/>
    <cellStyle name="20% - Accent6 18 5" xfId="11266" xr:uid="{51BE0F21-0BD4-4BCF-906C-CEB94DC3609F}"/>
    <cellStyle name="20% - Accent6 19" xfId="1218" xr:uid="{E8D10D8C-40E7-4595-9BA1-25FA5BBF04FB}"/>
    <cellStyle name="20% - Accent6 19 2" xfId="4399" xr:uid="{14159A6F-C7B6-48E3-ACFA-9019A4110D2B}"/>
    <cellStyle name="20% - Accent6 19 2 2" xfId="11288" xr:uid="{4A564498-1E71-4C23-BCDB-5DB1F85F428F}"/>
    <cellStyle name="20% - Accent6 19 2 3" xfId="5167" xr:uid="{54119D39-BD16-4719-B8E1-BEF8CEBA9A3A}"/>
    <cellStyle name="20% - Accent6 19 3" xfId="11291" xr:uid="{4B6C3A98-7215-4B3A-920D-D7B1323ECBA7}"/>
    <cellStyle name="20% - Accent6 19 4" xfId="11294" xr:uid="{9E4356F0-B7A2-46EA-8494-1F2581F84C49}"/>
    <cellStyle name="20% - Accent6 19 5" xfId="11283" xr:uid="{5C26C82C-B920-4DDE-9C5C-12A603203211}"/>
    <cellStyle name="20% - Accent6 2" xfId="1219" xr:uid="{7FC79351-0292-4A8F-AF36-1F488EA073EC}"/>
    <cellStyle name="20% - Accent6 2 10" xfId="11298" xr:uid="{220DF28D-4A73-4887-BB31-1FE60B7EEB71}"/>
    <cellStyle name="20% - Accent6 2 10 2" xfId="11299" xr:uid="{A51CEC7D-3370-44E8-B190-24F28CAAFE54}"/>
    <cellStyle name="20% - Accent6 2 10 3" xfId="11304" xr:uid="{1A786C8B-396B-4F60-A202-B36E970E6593}"/>
    <cellStyle name="20% - Accent6 2 11" xfId="6709" xr:uid="{90A33334-A1EB-46D4-A8FB-437A7DB4172A}"/>
    <cellStyle name="20% - Accent6 2 12" xfId="8051" xr:uid="{CF5E4BA4-AC90-466A-B7BF-D7EA545EC571}"/>
    <cellStyle name="20% - Accent6 2 13" xfId="6747" xr:uid="{0F74B4DB-DB28-423B-8091-742BAE69665D}"/>
    <cellStyle name="20% - Accent6 2 14" xfId="51676" xr:uid="{18498324-28C8-4DD3-9C74-89C5CFE7C9B4}"/>
    <cellStyle name="20% - Accent6 2 2" xfId="320" xr:uid="{19FDBCE4-90FB-46A4-B620-0A1458958D42}"/>
    <cellStyle name="20% - Accent6 2 2 2" xfId="1203" xr:uid="{DDF51B93-E0B5-44D4-A5D5-568F92DF05C8}"/>
    <cellStyle name="20% - Accent6 2 2 2 2" xfId="11108" xr:uid="{F939CA9D-985C-4381-B637-215F350B8EC9}"/>
    <cellStyle name="20% - Accent6 2 2 2 2 2" xfId="11113" xr:uid="{D7605ED8-FAED-4B53-995F-F17CC2311531}"/>
    <cellStyle name="20% - Accent6 2 2 2 3" xfId="9462" xr:uid="{BBAC5D24-0BFF-4F5E-848E-4A7CF2D18B7C}"/>
    <cellStyle name="20% - Accent6 2 2 3" xfId="5697" xr:uid="{9F8DCF83-56AA-49D4-97AB-CADE0E0A5014}"/>
    <cellStyle name="20% - Accent6 2 2 4" xfId="11152" xr:uid="{EA9AD9C5-8597-4FDF-B65D-30005EB9987B}"/>
    <cellStyle name="20% - Accent6 2 2 5" xfId="11307" xr:uid="{8A48DD86-6CC6-4A97-9FB2-3EAD84DA27AA}"/>
    <cellStyle name="20% - Accent6 2 2 6" xfId="51677" xr:uid="{D7EC5A0C-72BC-4544-88C0-91AC45CDC2EB}"/>
    <cellStyle name="20% - Accent6 2 2_Annexure" xfId="11310" xr:uid="{0119643C-BBB1-4D09-B121-04376E6C46CC}"/>
    <cellStyle name="20% - Accent6 2 3" xfId="322" xr:uid="{7EAA896D-577B-42CE-AFEE-C60325A69048}"/>
    <cellStyle name="20% - Accent6 2 3 2" xfId="2945" xr:uid="{2105EE9E-7C3A-492B-9655-E67A03858030}"/>
    <cellStyle name="20% - Accent6 2 3 3" xfId="3281" xr:uid="{576BC20D-98D1-47E5-B227-5ACB4A79D46E}"/>
    <cellStyle name="20% - Accent6 2 3 4" xfId="11324" xr:uid="{F7E46887-EBFE-4ED8-A315-4D64771DFD77}"/>
    <cellStyle name="20% - Accent6 2 3 5" xfId="5069" xr:uid="{9D346058-8E64-4738-BCD0-6587346C2904}"/>
    <cellStyle name="20% - Accent6 2 4" xfId="325" xr:uid="{96419AFC-26B3-41DB-83D2-31F9E0956CB9}"/>
    <cellStyle name="20% - Accent6 2 4 2" xfId="9490" xr:uid="{B8525FD0-B683-47A8-A69E-04FF5A31D175}"/>
    <cellStyle name="20% - Accent6 2 4 3" xfId="5882" xr:uid="{0B5C93BE-5160-4A95-9991-7EC158BD56C8}"/>
    <cellStyle name="20% - Accent6 2 4 4" xfId="5088" xr:uid="{9E463003-0DCF-430A-A163-68BB69BCD3E8}"/>
    <cellStyle name="20% - Accent6 2 5" xfId="1220" xr:uid="{0EEC7E52-7C9F-4038-B27B-9C3DAF62CF4C}"/>
    <cellStyle name="20% - Accent6 2 5 2" xfId="9505" xr:uid="{A3AB416F-0B74-415C-AD56-B187AA7AD64D}"/>
    <cellStyle name="20% - Accent6 2 5 3" xfId="11325" xr:uid="{4F64B8CC-DE69-42A4-B72C-C832799AD09A}"/>
    <cellStyle name="20% - Accent6 2 5 4" xfId="5104" xr:uid="{5F5D5F6E-FA90-409C-9D0D-F2888AD53288}"/>
    <cellStyle name="20% - Accent6 2 6" xfId="1221" xr:uid="{A62C81E1-49BD-4E5D-9419-63B6D84B108D}"/>
    <cellStyle name="20% - Accent6 2 6 2" xfId="11328" xr:uid="{3F29DB9D-EEBF-4264-AE19-E91F9DD48D4E}"/>
    <cellStyle name="20% - Accent6 2 7" xfId="5153" xr:uid="{2733A32D-D90E-497C-A6DF-EE504288EA05}"/>
    <cellStyle name="20% - Accent6 2 8" xfId="4461" xr:uid="{B3F52EAA-2725-4081-B67D-47E629A4CFB0}"/>
    <cellStyle name="20% - Accent6 2 8 2" xfId="4477" xr:uid="{DA506B99-C98C-4D36-BDE9-0B9730360E9E}"/>
    <cellStyle name="20% - Accent6 2 9" xfId="4506" xr:uid="{6755F4E5-4715-4A79-9444-94341FC0E3E9}"/>
    <cellStyle name="20% - Accent6 2_April 2009 Report" xfId="10415" xr:uid="{474F479E-203F-470B-87D2-4B2627495F6B}"/>
    <cellStyle name="20% - Accent6 20" xfId="1209" xr:uid="{9175C641-DB7D-44DA-A173-39B057A46BD1}"/>
    <cellStyle name="20% - Accent6 20 2" xfId="11216" xr:uid="{CFED517B-2AFF-446B-B495-C138089693B5}"/>
    <cellStyle name="20% - Accent6 20 2 2" xfId="11223" xr:uid="{6A2857AB-8826-482F-BC8A-2A6C32EEA5C0}"/>
    <cellStyle name="20% - Accent6 20 2 3" xfId="4321" xr:uid="{E7479E87-C42A-406E-AEA0-A6BC499F11CB}"/>
    <cellStyle name="20% - Accent6 20 3" xfId="11225" xr:uid="{9BFA02A0-181E-48F9-B760-BA4B8DF234C1}"/>
    <cellStyle name="20% - Accent6 20 4" xfId="11230" xr:uid="{9E2EA6B2-FFF6-472F-8BA5-E952217E53B9}"/>
    <cellStyle name="20% - Accent6 20 5" xfId="11214" xr:uid="{C91AD4DD-0F80-4FCD-BDE1-12A9BD28F63B}"/>
    <cellStyle name="20% - Accent6 21" xfId="1211" xr:uid="{6A14459D-B9CB-4003-A445-143093894F6A}"/>
    <cellStyle name="20% - Accent6 21 2" xfId="11236" xr:uid="{A93A43B1-C852-4D2A-864E-C9DFB3F97674}"/>
    <cellStyle name="20% - Accent6 21 2 2" xfId="4892" xr:uid="{0F1BAF03-F5EE-427E-90AC-A0A3036F1D1B}"/>
    <cellStyle name="20% - Accent6 21 2 3" xfId="4912" xr:uid="{0C105125-4E7E-468B-8E0C-466F52F4216E}"/>
    <cellStyle name="20% - Accent6 21 3" xfId="11239" xr:uid="{524A7DBE-E53D-42A4-B153-7CC11C3614A9}"/>
    <cellStyle name="20% - Accent6 21 4" xfId="11243" xr:uid="{C87FC3DE-9B38-4072-9086-9E520A0CA144}"/>
    <cellStyle name="20% - Accent6 21 5" xfId="11234" xr:uid="{D9D800B0-08AE-4A13-9FE6-C8DB5AEEAF49}"/>
    <cellStyle name="20% - Accent6 22" xfId="1213" xr:uid="{CCB4EB87-57DD-4034-ACE6-6ECD3676911C}"/>
    <cellStyle name="20% - Accent6 22 2" xfId="11247" xr:uid="{F698EBCA-363F-4806-B592-37FE5038922B}"/>
    <cellStyle name="20% - Accent6 22 2 2" xfId="10788" xr:uid="{9E6B1D4D-59C1-48F1-9921-FE5BB2AD2BDF}"/>
    <cellStyle name="20% - Accent6 22 2 3" xfId="6543" xr:uid="{8DE1A1D4-575E-4B7B-A52B-3218EBCE4CDC}"/>
    <cellStyle name="20% - Accent6 22 3" xfId="11255" xr:uid="{873D073E-BFA0-41EF-880C-7488CCD4ACA2}"/>
    <cellStyle name="20% - Accent6 22 4" xfId="11259" xr:uid="{FEB4C393-F784-4D13-85A3-B1AB2787400E}"/>
    <cellStyle name="20% - Accent6 22 5" xfId="11245" xr:uid="{17584C24-8B61-4512-BC2F-54F4F986A479}"/>
    <cellStyle name="20% - Accent6 23" xfId="1215" xr:uid="{C837711A-7C58-45A6-B526-C42925802ED8}"/>
    <cellStyle name="20% - Accent6 23 2" xfId="11268" xr:uid="{3A0D929E-BA40-4BBB-82B6-91850510D91B}"/>
    <cellStyle name="20% - Accent6 23 2 2" xfId="11273" xr:uid="{CFEA429A-199B-41AF-A97C-E0B539E00A2B}"/>
    <cellStyle name="20% - Accent6 23 2 3" xfId="9261" xr:uid="{087EA058-C93D-42BD-9456-DF301E20D324}"/>
    <cellStyle name="20% - Accent6 23 3" xfId="11276" xr:uid="{EA6E1AD3-9B25-46BE-8AD8-FBBDAF4AC1B7}"/>
    <cellStyle name="20% - Accent6 23 4" xfId="11279" xr:uid="{2A8344EB-1DC9-4EA5-94B5-3C4C87F43FDF}"/>
    <cellStyle name="20% - Accent6 23 5" xfId="11265" xr:uid="{10AFE5C3-07D7-4469-AD1F-78AE17A4B247}"/>
    <cellStyle name="20% - Accent6 24" xfId="1217" xr:uid="{62A2970B-7ADF-411C-9C58-A26897DD8D3F}"/>
    <cellStyle name="20% - Accent6 24 2" xfId="4398" xr:uid="{34BA3840-314D-409C-B8B3-59DD3C4144F0}"/>
    <cellStyle name="20% - Accent6 24 2 2" xfId="11287" xr:uid="{B6E4C379-19AC-4865-9765-FC0CB9389715}"/>
    <cellStyle name="20% - Accent6 24 2 3" xfId="5166" xr:uid="{DD695E87-6AC2-44A5-A05B-188EA9FCA49B}"/>
    <cellStyle name="20% - Accent6 24 3" xfId="11290" xr:uid="{0060B6BF-6D8A-4735-AB55-8EFAF5575451}"/>
    <cellStyle name="20% - Accent6 24 4" xfId="11293" xr:uid="{785F3F8E-E7C1-48B4-AABB-55988F71A7F4}"/>
    <cellStyle name="20% - Accent6 24 5" xfId="11282" xr:uid="{7CA3179C-72DC-4B38-B677-8B2DED2473A4}"/>
    <cellStyle name="20% - Accent6 25" xfId="1223" xr:uid="{DDB5EBB7-23CB-403F-8D23-8BD52CEE3277}"/>
    <cellStyle name="20% - Accent6 25 2" xfId="11337" xr:uid="{AEB75E4E-DAC6-434E-BE51-0A68760CCB5D}"/>
    <cellStyle name="20% - Accent6 25 2 2" xfId="11350" xr:uid="{9EDC1BB0-05B2-47D8-99AD-BB03CE8CE363}"/>
    <cellStyle name="20% - Accent6 25 2 3" xfId="6938" xr:uid="{CC12D105-AC1C-4331-942A-D283EC8648A8}"/>
    <cellStyle name="20% - Accent6 25 3" xfId="11354" xr:uid="{7774DF90-8914-4704-A273-909817D062FB}"/>
    <cellStyle name="20% - Accent6 25 4" xfId="11357" xr:uid="{98B5F93D-7DA3-4103-9C41-ACC9834F42E8}"/>
    <cellStyle name="20% - Accent6 25 5" xfId="11332" xr:uid="{86C9402C-9ECB-410A-9B52-D20521DA2482}"/>
    <cellStyle name="20% - Accent6 26" xfId="1225" xr:uid="{58AFF492-3200-451F-A5FF-035F3F668D9B}"/>
    <cellStyle name="20% - Accent6 26 2" xfId="10292" xr:uid="{75595685-142C-4AF5-B29D-60511635F6E0}"/>
    <cellStyle name="20% - Accent6 26 2 2" xfId="11364" xr:uid="{241A48CB-1C12-47C3-9C03-1237B025C852}"/>
    <cellStyle name="20% - Accent6 26 2 3" xfId="9289" xr:uid="{01D581F1-15EB-4E91-9EDE-3D48A5BCA36D}"/>
    <cellStyle name="20% - Accent6 26 3" xfId="11366" xr:uid="{108E0108-09AC-4C85-82DA-C5B2DDD60DC0}"/>
    <cellStyle name="20% - Accent6 26 4" xfId="11369" xr:uid="{3EEBCA9E-3D93-445B-B094-425692006BEC}"/>
    <cellStyle name="20% - Accent6 26 5" xfId="11360" xr:uid="{09141D56-A0B1-4D87-BDCD-18A29007C69F}"/>
    <cellStyle name="20% - Accent6 27" xfId="1227" xr:uid="{F5CDBB5B-6FD6-46F9-96F6-C4F226F6C3CD}"/>
    <cellStyle name="20% - Accent6 27 2" xfId="11374" xr:uid="{1402224D-5AC4-4EC9-A5CC-1D7847DE135E}"/>
    <cellStyle name="20% - Accent6 27 2 2" xfId="11379" xr:uid="{20212D03-7006-481C-9E37-73803E244F96}"/>
    <cellStyle name="20% - Accent6 27 2 3" xfId="5619" xr:uid="{816CC7EF-90CA-48A6-84B6-2093AA269B63}"/>
    <cellStyle name="20% - Accent6 27 3" xfId="10147" xr:uid="{74214150-5763-4622-9960-5723E83891DD}"/>
    <cellStyle name="20% - Accent6 27 4" xfId="10154" xr:uid="{9D3A6809-4566-43E0-96EF-E7BF4B4AF363}"/>
    <cellStyle name="20% - Accent6 27 5" xfId="11371" xr:uid="{FA4EBA99-AA95-4471-8BF5-3520D063FA81}"/>
    <cellStyle name="20% - Accent6 28" xfId="1229" xr:uid="{C8C8364A-C236-4B37-8C66-59CD1F659277}"/>
    <cellStyle name="20% - Accent6 28 2" xfId="11386" xr:uid="{C873AB20-D804-4592-9722-EC0E112F3C1F}"/>
    <cellStyle name="20% - Accent6 28 2 2" xfId="7583" xr:uid="{A2795899-6701-429A-9359-7113418BBB7E}"/>
    <cellStyle name="20% - Accent6 28 2 3" xfId="9331" xr:uid="{1BAC62C8-6F8E-4B21-8654-C79DAC2AF430}"/>
    <cellStyle name="20% - Accent6 28 3" xfId="11390" xr:uid="{F989EAC7-3B3D-4B71-988B-F7BAABE43D1F}"/>
    <cellStyle name="20% - Accent6 28 4" xfId="10482" xr:uid="{E379B9A2-9D5C-4697-954D-33E603A00F93}"/>
    <cellStyle name="20% - Accent6 28 5" xfId="11382" xr:uid="{6CAF26C0-3B3F-4147-B709-63E2EA4B5F00}"/>
    <cellStyle name="20% - Accent6 29" xfId="1232" xr:uid="{6E14DB94-28EF-4FB3-8438-2490D41CB313}"/>
    <cellStyle name="20% - Accent6 29 2" xfId="11393" xr:uid="{4A57D480-7261-4F42-AA9A-38E47F09A048}"/>
    <cellStyle name="20% - Accent6 29 2 2" xfId="11396" xr:uid="{A6EF4B31-CC2B-4A82-A6DA-5DC25526A802}"/>
    <cellStyle name="20% - Accent6 29 2 3" xfId="9349" xr:uid="{691BAF64-88E9-4F65-B0D8-B2A176F419B5}"/>
    <cellStyle name="20% - Accent6 29 3" xfId="11402" xr:uid="{9A1E62CB-091E-4B42-BC49-864BB48CAF30}"/>
    <cellStyle name="20% - Accent6 29 4" xfId="10498" xr:uid="{8B55B148-DD90-4869-B9F7-54317E7CD58A}"/>
    <cellStyle name="20% - Accent6 29 5" xfId="9999" xr:uid="{B9DC9D7A-D9A2-40C3-B4FF-59AA7E00AAEE}"/>
    <cellStyle name="20% - Accent6 3" xfId="1233" xr:uid="{A25F3366-ECD3-4BB4-BBE0-1E2AC51D9B98}"/>
    <cellStyle name="20% - Accent6 3 2" xfId="1234" xr:uid="{B78D8DFF-2D58-4D0D-9654-444725A8F343}"/>
    <cellStyle name="20% - Accent6 3 2 2" xfId="1235" xr:uid="{1882DBAC-2BDC-431A-869E-0E5F6FF6DA2E}"/>
    <cellStyle name="20% - Accent6 3 2 2 2" xfId="11406" xr:uid="{514F97E0-1F3D-4E50-AC21-4A983041D677}"/>
    <cellStyle name="20% - Accent6 3 2 3" xfId="4989" xr:uid="{4EB25BAF-DBA6-476D-80FC-8EEE0C6AEDE6}"/>
    <cellStyle name="20% - Accent6 3 2 4" xfId="51913" xr:uid="{08B426FA-0501-40D9-B80F-5671B4A615D9}"/>
    <cellStyle name="20% - Accent6 3 3" xfId="1236" xr:uid="{DE7F98F4-BB1E-428E-AD42-C5A795D4FA5E}"/>
    <cellStyle name="20% - Accent6 3 3 2" xfId="5013" xr:uid="{6398D48F-C0D6-44FE-A0CE-9520B2234CFA}"/>
    <cellStyle name="20% - Accent6 3 4" xfId="11410" xr:uid="{A3EC4324-7AF7-4D6D-A04D-D5A6395BDAB6}"/>
    <cellStyle name="20% - Accent6 3 5" xfId="11413" xr:uid="{88E8DF52-076B-4880-9215-FF27210D1655}"/>
    <cellStyle name="20% - Accent6 3 6" xfId="11417" xr:uid="{CABE725B-3CA9-4B98-A637-0DACEA44DE14}"/>
    <cellStyle name="20% - Accent6 3 7" xfId="51678" xr:uid="{249E0FAD-CFF8-48E0-8A8F-E83FEB096A0E}"/>
    <cellStyle name="20% - Accent6 3_Annexure" xfId="11420" xr:uid="{123C61C8-C1E7-48FA-B78D-62FF2F3AB01A}"/>
    <cellStyle name="20% - Accent6 30" xfId="1222" xr:uid="{EF9CC222-E1A3-4336-A4DB-4317CD2B07A7}"/>
    <cellStyle name="20% - Accent6 30 2" xfId="11336" xr:uid="{BE6879DB-2C2D-40FB-9261-784F3155711C}"/>
    <cellStyle name="20% - Accent6 30 2 2" xfId="11349" xr:uid="{21D683FC-97EF-4E39-8AF6-85847EE6D488}"/>
    <cellStyle name="20% - Accent6 30 2 3" xfId="6937" xr:uid="{829F52FF-D4DB-4F4E-89EC-943E2D6C3955}"/>
    <cellStyle name="20% - Accent6 30 3" xfId="11353" xr:uid="{7794F8E2-611F-467F-AC4C-6991C0F1A755}"/>
    <cellStyle name="20% - Accent6 30 4" xfId="11356" xr:uid="{8054FC1E-114D-4B39-AFAF-440DD7029D4C}"/>
    <cellStyle name="20% - Accent6 30 5" xfId="11331" xr:uid="{A1DE8EB7-5545-4964-A319-238E61BF44DD}"/>
    <cellStyle name="20% - Accent6 31" xfId="1224" xr:uid="{D6698781-E69A-4F77-A714-C891A1705F8D}"/>
    <cellStyle name="20% - Accent6 31 2" xfId="10291" xr:uid="{9DB3797B-CAC8-4949-82D8-71B7F0055D04}"/>
    <cellStyle name="20% - Accent6 31 2 2" xfId="11363" xr:uid="{BA730245-EB2B-4E8D-9417-75D0310A667B}"/>
    <cellStyle name="20% - Accent6 31 2 3" xfId="9288" xr:uid="{D0809657-5914-4E01-9700-901F69568098}"/>
    <cellStyle name="20% - Accent6 31 3" xfId="11365" xr:uid="{9115E348-43B0-4A37-85A1-7DED4149D42D}"/>
    <cellStyle name="20% - Accent6 31 4" xfId="11368" xr:uid="{16F27977-47D0-449D-B433-5C728E59699A}"/>
    <cellStyle name="20% - Accent6 31 5" xfId="11359" xr:uid="{90FEA65F-B9CB-4F6B-81C5-537F9A60D9B0}"/>
    <cellStyle name="20% - Accent6 32" xfId="1226" xr:uid="{6352F32A-7242-474E-9E36-61041B8F9F2E}"/>
    <cellStyle name="20% - Accent6 32 2" xfId="11373" xr:uid="{B993F4B7-BC71-47A2-97D3-C30E41393315}"/>
    <cellStyle name="20% - Accent6 32 2 2" xfId="11378" xr:uid="{B7E79191-7972-4406-AC78-75121DCD9D11}"/>
    <cellStyle name="20% - Accent6 32 2 3" xfId="5618" xr:uid="{82E2B0B2-742B-4CC6-8AC5-7A603CFDB26B}"/>
    <cellStyle name="20% - Accent6 32 3" xfId="10146" xr:uid="{08B5A30D-10E5-4054-9F6E-3AE76B8FEE17}"/>
    <cellStyle name="20% - Accent6 32 4" xfId="10153" xr:uid="{D7DDD723-56E1-4CCA-A034-FA7CDE3775BC}"/>
    <cellStyle name="20% - Accent6 32 5" xfId="11370" xr:uid="{F38AE188-D725-451C-B47E-A4433920ECF4}"/>
    <cellStyle name="20% - Accent6 33" xfId="1228" xr:uid="{2179C988-223B-4188-85A0-8074EF466DCF}"/>
    <cellStyle name="20% - Accent6 33 2" xfId="11385" xr:uid="{DA5CEFF6-6072-4660-BB9D-7DB5AA50A138}"/>
    <cellStyle name="20% - Accent6 33 2 2" xfId="7582" xr:uid="{38EC918B-675A-44EF-9BD8-8ADCF4351463}"/>
    <cellStyle name="20% - Accent6 33 2 3" xfId="9330" xr:uid="{E51B7A09-1B0B-401C-909B-7D19FC17F387}"/>
    <cellStyle name="20% - Accent6 33 3" xfId="11389" xr:uid="{2C5947DE-7148-448F-9D84-6EBA0E6B576B}"/>
    <cellStyle name="20% - Accent6 33 4" xfId="10481" xr:uid="{FA8B71EE-0082-4CE3-AE4D-EE062D780E6F}"/>
    <cellStyle name="20% - Accent6 33 5" xfId="11381" xr:uid="{3810A8A4-732A-4E63-88CD-AD243A63CB4B}"/>
    <cellStyle name="20% - Accent6 34" xfId="1231" xr:uid="{70859804-23AF-4728-8156-2F3E6ADBF72B}"/>
    <cellStyle name="20% - Accent6 34 2" xfId="11392" xr:uid="{4E3325E4-217C-4309-B0FD-AECA7F73C4AD}"/>
    <cellStyle name="20% - Accent6 34 2 2" xfId="11395" xr:uid="{C3F50CFB-77D4-457C-B665-74E92C460E0D}"/>
    <cellStyle name="20% - Accent6 34 2 3" xfId="9348" xr:uid="{66256177-FBE7-412D-98C7-908A18BF7281}"/>
    <cellStyle name="20% - Accent6 34 3" xfId="11401" xr:uid="{0E1CD3CE-ED3B-47B6-81A5-C4A03E1D1E11}"/>
    <cellStyle name="20% - Accent6 34 4" xfId="10497" xr:uid="{0F0ED328-1A7D-424A-86FA-FCDD328722E2}"/>
    <cellStyle name="20% - Accent6 34 5" xfId="9998" xr:uid="{FBC0EB86-BD41-4091-8FBD-D3247332E05D}"/>
    <cellStyle name="20% - Accent6 35" xfId="1239" xr:uid="{D93C4DCC-F67D-4C24-8BF2-9DBE570BF244}"/>
    <cellStyle name="20% - Accent6 35 2" xfId="11425" xr:uid="{06291F98-6D90-4BBE-932A-46BDDC445675}"/>
    <cellStyle name="20% - Accent6 35 2 2" xfId="11431" xr:uid="{3ADD6B7F-C6FE-4347-A2D5-1B3000C98735}"/>
    <cellStyle name="20% - Accent6 35 2 3" xfId="9367" xr:uid="{38B273A2-0ABA-4FE0-B98E-CB05679053B1}"/>
    <cellStyle name="20% - Accent6 35 3" xfId="5337" xr:uid="{3932F244-2027-4D75-B0BC-C29F3BAB912F}"/>
    <cellStyle name="20% - Accent6 35 4" xfId="10505" xr:uid="{494B6E31-4EB9-4C54-95D0-A2A5EF420B70}"/>
    <cellStyle name="20% - Accent6 35 5" xfId="11422" xr:uid="{33710D3E-8421-4964-8133-03DFACCDBAF4}"/>
    <cellStyle name="20% - Accent6 36" xfId="1243" xr:uid="{EAEE43EE-8C7F-4433-A4AC-56807B37B806}"/>
    <cellStyle name="20% - Accent6 36 2" xfId="11450" xr:uid="{3CB2883E-7794-4871-A13D-1CF4CCF41809}"/>
    <cellStyle name="20% - Accent6 36 2 2" xfId="11454" xr:uid="{4AC4F3C8-C06A-4139-8567-6F695A9F0C82}"/>
    <cellStyle name="20% - Accent6 36 2 3" xfId="6802" xr:uid="{7CD0FCBA-AEEC-48DA-BE1E-F2B7295CFC4A}"/>
    <cellStyle name="20% - Accent6 36 3" xfId="11456" xr:uid="{B8D5EB33-A3E6-457A-AD1B-3E9BC5E5C901}"/>
    <cellStyle name="20% - Accent6 36 4" xfId="11101" xr:uid="{076F6231-C7A7-4420-AE52-EE61C0EB2B07}"/>
    <cellStyle name="20% - Accent6 36 5" xfId="11444" xr:uid="{4CB7931B-2492-4287-AD8F-2D1CA174D4FF}"/>
    <cellStyle name="20% - Accent6 37" xfId="1246" xr:uid="{CB14920C-D8B9-402D-B870-10534ED3661A}"/>
    <cellStyle name="20% - Accent6 37 2" xfId="11461" xr:uid="{EDADB91D-B09F-4125-BD44-FB78E8832442}"/>
    <cellStyle name="20% - Accent6 37 2 2" xfId="11463" xr:uid="{6C55F9AF-C304-412A-8583-2582B8816C26}"/>
    <cellStyle name="20% - Accent6 37 2 3" xfId="9393" xr:uid="{851F8B39-C08E-4A94-A2B9-89F88544B547}"/>
    <cellStyle name="20% - Accent6 37 3" xfId="11465" xr:uid="{1D5DA215-9450-497C-B0E2-F45578BB0233}"/>
    <cellStyle name="20% - Accent6 37 4" xfId="11472" xr:uid="{3185D0CF-47D9-44E5-8D00-262C081F4C55}"/>
    <cellStyle name="20% - Accent6 37 5" xfId="11458" xr:uid="{7B067083-DC6C-4580-8491-79D8E31EA2F0}"/>
    <cellStyle name="20% - Accent6 38" xfId="124" xr:uid="{F3C1D99C-A728-44F3-BCEF-8BF346E8059E}"/>
    <cellStyle name="20% - Accent6 38 2" xfId="3551" xr:uid="{9CCB3EE6-6B5C-4320-83F5-413AB6B4D39E}"/>
    <cellStyle name="20% - Accent6 38 2 2" xfId="3046" xr:uid="{CB0E10C4-D2F4-45D3-B7CB-AE422215853D}"/>
    <cellStyle name="20% - Accent6 38 2 3" xfId="9408" xr:uid="{69F52DC6-69CE-4291-B0A8-F15CFE771AEA}"/>
    <cellStyle name="20% - Accent6 38 3" xfId="3571" xr:uid="{1243EF92-3C7B-44B4-8AC9-F05AB58117FE}"/>
    <cellStyle name="20% - Accent6 38 4" xfId="3085" xr:uid="{BF1AAB2E-33D9-44C4-AA0A-29BE9395FE27}"/>
    <cellStyle name="20% - Accent6 38 5" xfId="11474" xr:uid="{A53EF128-EA8F-469F-A895-3B33FBD32356}"/>
    <cellStyle name="20% - Accent6 39" xfId="1249" xr:uid="{CB8303C1-6084-42ED-88CD-16B97C564F8A}"/>
    <cellStyle name="20% - Accent6 39 2" xfId="11482" xr:uid="{6FDC9993-3337-41C8-9A23-0FCA11E9E90F}"/>
    <cellStyle name="20% - Accent6 39 2 2" xfId="11487" xr:uid="{333D3D4D-35AB-40E5-AA54-900D2785B756}"/>
    <cellStyle name="20% - Accent6 39 2 3" xfId="9417" xr:uid="{C81DBA66-9E44-41C0-BC18-E1B3FB03C091}"/>
    <cellStyle name="20% - Accent6 39 3" xfId="11491" xr:uid="{AF23336F-3937-42AD-A9A0-43ECC108E081}"/>
    <cellStyle name="20% - Accent6 39 4" xfId="11495" xr:uid="{20F58B45-73F1-41D9-98E2-692E5BDCE18A}"/>
    <cellStyle name="20% - Accent6 39 5" xfId="11478" xr:uid="{77B139BF-B3D4-4AA3-AAD0-6F3BA1AB1A12}"/>
    <cellStyle name="20% - Accent6 4" xfId="1250" xr:uid="{564C6206-E9ED-42D8-AD26-BDA756BB411A}"/>
    <cellStyle name="20% - Accent6 4 10" xfId="51633" xr:uid="{39244271-8107-4982-AF68-B37F590515B8}"/>
    <cellStyle name="20% - Accent6 4 2" xfId="1251" xr:uid="{D56B0298-9C18-44C5-AE89-568ACB059C3D}"/>
    <cellStyle name="20% - Accent6 4 2 2" xfId="11506" xr:uid="{4531A55F-4969-4F4B-8A10-95919B050CA8}"/>
    <cellStyle name="20% - Accent6 4 2 3" xfId="11511" xr:uid="{EAB1770D-35D1-49B6-ACFC-3DE16EE530D9}"/>
    <cellStyle name="20% - Accent6 4 2 4" xfId="11500" xr:uid="{8672168F-6A98-4563-AB2A-9781F5DA1005}"/>
    <cellStyle name="20% - Accent6 4 2_Annexure" xfId="11515" xr:uid="{76A57F1C-27BC-4BAF-AC57-6873826BC0CE}"/>
    <cellStyle name="20% - Accent6 4 3" xfId="11520" xr:uid="{FF6C5387-8317-44D4-9CF5-A915D7A344D2}"/>
    <cellStyle name="20% - Accent6 4 4" xfId="9818" xr:uid="{BF39C026-6E0C-4D2B-9A81-BC40F21BF7CD}"/>
    <cellStyle name="20% - Accent6 4 5" xfId="6075" xr:uid="{C9BF293D-C1D6-4A3E-9404-FD6E32DC0FFE}"/>
    <cellStyle name="20% - Accent6 4 6" xfId="11522" xr:uid="{C5E92AEA-3724-4DC5-95BC-B497855C51E6}"/>
    <cellStyle name="20% - Accent6 4 7" xfId="5015" xr:uid="{DF2F1699-308D-42B0-AF7C-16C51AD45790}"/>
    <cellStyle name="20% - Accent6 4 8" xfId="51679" xr:uid="{CED6D1E0-D652-49AF-B257-FC230CE66F25}"/>
    <cellStyle name="20% - Accent6 4 9" xfId="51769" xr:uid="{20D51661-E28C-4D3A-87FF-5D7D39774FE2}"/>
    <cellStyle name="20% - Accent6 4_Annexure" xfId="9312" xr:uid="{9B7D0B85-28EF-4F49-9F43-C9DDE152B2D0}"/>
    <cellStyle name="20% - Accent6 40" xfId="1238" xr:uid="{B041F004-08A8-41CC-BC5C-8672A1461AFA}"/>
    <cellStyle name="20% - Accent6 40 2" xfId="11424" xr:uid="{3BCC7E9D-F5A3-452B-BACC-3275DB7A889A}"/>
    <cellStyle name="20% - Accent6 40 2 2" xfId="11430" xr:uid="{85FFA573-125E-44A9-926D-F7169FA2EC0B}"/>
    <cellStyle name="20% - Accent6 40 2 3" xfId="9366" xr:uid="{FF943C59-5CEE-4066-A685-1C8C93DD72EB}"/>
    <cellStyle name="20% - Accent6 40 3" xfId="5336" xr:uid="{F1E1BBD9-6B69-426C-BE86-9A06FB0B8737}"/>
    <cellStyle name="20% - Accent6 40 4" xfId="10504" xr:uid="{B05A3F27-6688-478B-9DBF-9EF5C22EFD95}"/>
    <cellStyle name="20% - Accent6 40 5" xfId="11421" xr:uid="{0CD3B5B9-ACBF-47BE-8310-318892719707}"/>
    <cellStyle name="20% - Accent6 41" xfId="1242" xr:uid="{2DDB920D-5976-4893-9DE7-80A86C6742CB}"/>
    <cellStyle name="20% - Accent6 41 2" xfId="11449" xr:uid="{578A32FC-6EC9-4C77-AD09-BDC6BB853F75}"/>
    <cellStyle name="20% - Accent6 41 2 2" xfId="11453" xr:uid="{33866DDE-B917-42B9-B36B-2905856412BC}"/>
    <cellStyle name="20% - Accent6 41 2 3" xfId="6801" xr:uid="{E3AE3E23-9A5D-48EA-9744-F4BEAFED7D7A}"/>
    <cellStyle name="20% - Accent6 41 3" xfId="11455" xr:uid="{B195560A-9699-4740-83A4-911D9090DEDD}"/>
    <cellStyle name="20% - Accent6 41 4" xfId="11100" xr:uid="{0CABC655-2C20-4F13-9F95-1E4B6FAFB76B}"/>
    <cellStyle name="20% - Accent6 41 5" xfId="11443" xr:uid="{1DA88E3F-5C45-4DE6-8601-B5420ECEEA3C}"/>
    <cellStyle name="20% - Accent6 42" xfId="1245" xr:uid="{F2D0559D-800C-4452-B0FE-1E432BDEC25A}"/>
    <cellStyle name="20% - Accent6 42 2" xfId="11460" xr:uid="{89DD47A8-833D-4ECB-8A4D-11F602BEDAAF}"/>
    <cellStyle name="20% - Accent6 42 2 2" xfId="11462" xr:uid="{F2637168-1286-428A-ABC7-4A7B3D2E9BD6}"/>
    <cellStyle name="20% - Accent6 42 2 3" xfId="9392" xr:uid="{80DA3620-7904-429A-B04D-0E06F62CF278}"/>
    <cellStyle name="20% - Accent6 42 3" xfId="11464" xr:uid="{985FFCAA-B5B5-4C0C-9D3D-B351A4E1FFE3}"/>
    <cellStyle name="20% - Accent6 42 4" xfId="11471" xr:uid="{12413C58-7CA9-474B-8DBC-8977EA306F05}"/>
    <cellStyle name="20% - Accent6 42 5" xfId="11457" xr:uid="{2A8453EB-8898-41FD-BBE2-0B354A202A57}"/>
    <cellStyle name="20% - Accent6 43" xfId="123" xr:uid="{CCBAD64F-D480-4124-A285-A6E5AF7FCB29}"/>
    <cellStyle name="20% - Accent6 43 2" xfId="3550" xr:uid="{F128E899-1C58-4F13-B51B-D74653E71A9F}"/>
    <cellStyle name="20% - Accent6 43 2 2" xfId="3045" xr:uid="{626F2045-A04C-49EC-8E57-44C52CBB75D9}"/>
    <cellStyle name="20% - Accent6 43 2 3" xfId="9407" xr:uid="{AD67D329-A676-4971-A9A9-3EC3EB5637C8}"/>
    <cellStyle name="20% - Accent6 43 3" xfId="3570" xr:uid="{6A58E0A9-86B3-4FA8-830B-3E919F0C330E}"/>
    <cellStyle name="20% - Accent6 43 4" xfId="3084" xr:uid="{2B977302-359B-4DE3-8723-6EA9898D7FA8}"/>
    <cellStyle name="20% - Accent6 43 5" xfId="11473" xr:uid="{11B989F1-522F-4DC8-9D8D-40943AF0B1ED}"/>
    <cellStyle name="20% - Accent6 44" xfId="1248" xr:uid="{F3C1E338-EEE6-4674-B55D-745EC806F32B}"/>
    <cellStyle name="20% - Accent6 44 2" xfId="11481" xr:uid="{632A4F87-E527-4E86-A4DA-3E6E72D26380}"/>
    <cellStyle name="20% - Accent6 44 2 2" xfId="11486" xr:uid="{52510A20-400F-4BA7-B617-8FC999966303}"/>
    <cellStyle name="20% - Accent6 44 2 3" xfId="9416" xr:uid="{33D57CDC-0AFE-4A73-9B67-9BD5D351AC3A}"/>
    <cellStyle name="20% - Accent6 44 3" xfId="11490" xr:uid="{44ADD1B7-3758-46EA-BB7D-73F892B17118}"/>
    <cellStyle name="20% - Accent6 44 4" xfId="11494" xr:uid="{CB0A8E02-6B91-43D6-92C5-F3AD521387DC}"/>
    <cellStyle name="20% - Accent6 44 5" xfId="11477" xr:uid="{3DB0FD02-C238-44E6-A87C-B98FBFA389C5}"/>
    <cellStyle name="20% - Accent6 45" xfId="1254" xr:uid="{ED2CAE4C-936D-44A7-A07F-4DB5EAF60773}"/>
    <cellStyle name="20% - Accent6 45 2" xfId="3366" xr:uid="{33610506-1A68-4E6C-9A1A-43CFA51497F7}"/>
    <cellStyle name="20% - Accent6 45 2 2" xfId="11531" xr:uid="{E880ADE0-7F64-45EE-97EF-7D614FD4EE4B}"/>
    <cellStyle name="20% - Accent6 45 2 3" xfId="9435" xr:uid="{FE532D38-2973-404D-8D0E-9E6602F69790}"/>
    <cellStyle name="20% - Accent6 45 3" xfId="3407" xr:uid="{124C645A-8DC5-4F6F-A35B-749014CA4825}"/>
    <cellStyle name="20% - Accent6 45 4" xfId="6592" xr:uid="{0BAB4553-CF20-42B1-95D6-58A4548CA87F}"/>
    <cellStyle name="20% - Accent6 45 5" xfId="11524" xr:uid="{FC9059C1-A79C-4ECA-90B9-058BFA89AD00}"/>
    <cellStyle name="20% - Accent6 46" xfId="1257" xr:uid="{63BA74E3-8427-4428-BB66-4761C11F960F}"/>
    <cellStyle name="20% - Accent6 46 2" xfId="4794" xr:uid="{1B8609AA-0600-4814-BDDA-61A9B0057EA6}"/>
    <cellStyle name="20% - Accent6 46 2 2" xfId="3821" xr:uid="{1D40BE2C-72CE-401C-AC10-8C87C7C44BE5}"/>
    <cellStyle name="20% - Accent6 46 2 3" xfId="9451" xr:uid="{E3EF7065-DCDB-414D-A1A3-C97B9B394E8B}"/>
    <cellStyle name="20% - Accent6 46 3" xfId="2795" xr:uid="{0B048B06-52A5-4D61-98C4-740171C46946}"/>
    <cellStyle name="20% - Accent6 46 4" xfId="11536" xr:uid="{B4AC8F84-BFDF-4043-AB88-A852E893E98A}"/>
    <cellStyle name="20% - Accent6 46 5" xfId="5323" xr:uid="{E803783C-F77F-4498-85BC-37889E34095A}"/>
    <cellStyle name="20% - Accent6 47" xfId="1260" xr:uid="{3A6634A6-22F6-465B-A677-23861FB1D37E}"/>
    <cellStyle name="20% - Accent6 47 2" xfId="11539" xr:uid="{E310E239-C5E4-4A9D-BDA2-3D0B4341D75A}"/>
    <cellStyle name="20% - Accent6 47 2 2" xfId="6191" xr:uid="{94EC3425-82FA-4F5F-B98C-D09B0B8D532A}"/>
    <cellStyle name="20% - Accent6 47 2 3" xfId="4162" xr:uid="{75C408D9-AB1D-447B-B842-3F9403D62FCA}"/>
    <cellStyle name="20% - Accent6 47 3" xfId="11542" xr:uid="{EE40B1E6-3C4E-4917-BEC6-F76CB78EDB3F}"/>
    <cellStyle name="20% - Accent6 47 4" xfId="11545" xr:uid="{90E13749-1001-48BC-B680-B3A224D60E5D}"/>
    <cellStyle name="20% - Accent6 47 5" xfId="5451" xr:uid="{00B2CA19-1B24-432C-AB42-AE0F04D6B183}"/>
    <cellStyle name="20% - Accent6 48" xfId="1263" xr:uid="{06CAD414-8A59-4A36-A38B-20406259B3BD}"/>
    <cellStyle name="20% - Accent6 48 2" xfId="9092" xr:uid="{644AD310-446A-4B22-9BA4-77288C30A87A}"/>
    <cellStyle name="20% - Accent6 48 2 2" xfId="11549" xr:uid="{5E8AFA05-760C-4DDC-99A5-9B2F06A55FB1}"/>
    <cellStyle name="20% - Accent6 48 2 3" xfId="11552" xr:uid="{6467D3FB-56B2-46BF-93B5-673F8A67B260}"/>
    <cellStyle name="20% - Accent6 48 3" xfId="11555" xr:uid="{354C4998-85C0-481F-9E36-9601B1CA5103}"/>
    <cellStyle name="20% - Accent6 48 4" xfId="11558" xr:uid="{B6140A0A-98CD-4DC0-A73D-3F18E413220C}"/>
    <cellStyle name="20% - Accent6 48 5" xfId="5469" xr:uid="{FABD9DA3-758A-4342-BB4F-34A8F43CB741}"/>
    <cellStyle name="20% - Accent6 49" xfId="1265" xr:uid="{E47FE6CC-3CE2-4B43-9974-DD61F65662A6}"/>
    <cellStyle name="20% - Accent6 49 2" xfId="11566" xr:uid="{5B3A6462-AE8D-4C6C-ACEE-538C9DB3CE04}"/>
    <cellStyle name="20% - Accent6 49 2 2" xfId="11569" xr:uid="{C1987E79-DC91-4193-BC12-90BF9F3C182A}"/>
    <cellStyle name="20% - Accent6 49 2 3" xfId="11572" xr:uid="{53E89084-1D2F-471C-8E04-D0712D615B89}"/>
    <cellStyle name="20% - Accent6 49 3" xfId="11575" xr:uid="{BA2774CC-4614-44B8-9AA7-E1C283E3C220}"/>
    <cellStyle name="20% - Accent6 49 4" xfId="10891" xr:uid="{B68ECCC5-9D8B-4FA8-B580-37EF1364B307}"/>
    <cellStyle name="20% - Accent6 49 5" xfId="11561" xr:uid="{EDEE5966-6431-4879-980D-BD4C688D3791}"/>
    <cellStyle name="20% - Accent6 5" xfId="1266" xr:uid="{9F8F0E15-9963-431C-AE34-DC492683BC92}"/>
    <cellStyle name="20% - Accent6 5 2" xfId="146" xr:uid="{B6BB97E7-498B-4324-9CCF-8BACE21BCD58}"/>
    <cellStyle name="20% - Accent6 5 2 2" xfId="11580" xr:uid="{B3020D08-CDF2-44D0-9394-333BC17599DD}"/>
    <cellStyle name="20% - Accent6 5 2 3" xfId="11581" xr:uid="{E4B980BC-0247-4643-AD8D-5045D3B48BA4}"/>
    <cellStyle name="20% - Accent6 5 2 4" xfId="11578" xr:uid="{7CC46377-40E1-4CC4-A279-78C99E593AFF}"/>
    <cellStyle name="20% - Accent6 5 2_Annexure" xfId="11583" xr:uid="{25702EC4-C358-4A27-BE96-9ECAFFDB7EE6}"/>
    <cellStyle name="20% - Accent6 5 3" xfId="11588" xr:uid="{4F97F90E-7BC6-4538-B722-64154717E65A}"/>
    <cellStyle name="20% - Accent6 5 4" xfId="11591" xr:uid="{F4023F47-4738-4166-8914-5DE99AF73B13}"/>
    <cellStyle name="20% - Accent6 5 5" xfId="11597" xr:uid="{21594E00-10CB-4A4D-BFDD-80B1115C5175}"/>
    <cellStyle name="20% - Accent6 5 6" xfId="11599" xr:uid="{7DDB9ED2-E0A6-4FAD-A7A1-1D1CCA9AF4F9}"/>
    <cellStyle name="20% - Accent6 5 7" xfId="5024" xr:uid="{A6B70DF9-12B8-497C-AB15-0CA89E87B472}"/>
    <cellStyle name="20% - Accent6 5_Annexure" xfId="5047" xr:uid="{58FCA63F-1660-4317-B043-B666F345CE82}"/>
    <cellStyle name="20% - Accent6 50" xfId="1253" xr:uid="{203D15F1-9E55-4625-BC0A-54122A23FE4B}"/>
    <cellStyle name="20% - Accent6 50 2" xfId="3365" xr:uid="{DDD305C9-B8C2-4644-BF37-6AE096495F3D}"/>
    <cellStyle name="20% - Accent6 50 2 2" xfId="11530" xr:uid="{6B0B8CA7-4667-46A7-813A-84A0CB0AB52F}"/>
    <cellStyle name="20% - Accent6 50 2 3" xfId="9434" xr:uid="{982F5025-6A0A-4635-9D06-5BFE69950CFE}"/>
    <cellStyle name="20% - Accent6 50 3" xfId="3406" xr:uid="{B56B168E-ED69-498C-A034-2FBFE61A7155}"/>
    <cellStyle name="20% - Accent6 50 4" xfId="6591" xr:uid="{1FA4AA55-3D03-471D-9B1C-6348C85ED819}"/>
    <cellStyle name="20% - Accent6 50 5" xfId="11523" xr:uid="{861B5F39-575C-4B40-B0A6-415511D6A0BB}"/>
    <cellStyle name="20% - Accent6 51" xfId="1256" xr:uid="{42B1440B-3DAC-4BF1-A6D6-12D5A7FD97C4}"/>
    <cellStyle name="20% - Accent6 51 2" xfId="4793" xr:uid="{33C36C3E-E30D-4060-A221-6F41A3059CD0}"/>
    <cellStyle name="20% - Accent6 51 2 2" xfId="3820" xr:uid="{BA935715-3E5D-49D1-B487-3E0C07A365CB}"/>
    <cellStyle name="20% - Accent6 51 2 3" xfId="9450" xr:uid="{BBCACDA5-DB01-4561-9069-AEE7FDBDB69F}"/>
    <cellStyle name="20% - Accent6 51 3" xfId="2794" xr:uid="{B8BED96A-00D3-4351-805F-9BB994C84C47}"/>
    <cellStyle name="20% - Accent6 51 4" xfId="11535" xr:uid="{B9957DFB-E63B-4EB5-9FD3-8C33452C8B4C}"/>
    <cellStyle name="20% - Accent6 51 5" xfId="5322" xr:uid="{F1ED0AB3-A565-4B2F-A6DD-A4B3529A15D2}"/>
    <cellStyle name="20% - Accent6 52" xfId="1259" xr:uid="{35552AF4-5657-4100-B83F-FF01C4907773}"/>
    <cellStyle name="20% - Accent6 52 2" xfId="11538" xr:uid="{B68A146C-3DBF-402B-9057-2759E2827160}"/>
    <cellStyle name="20% - Accent6 52 2 2" xfId="6190" xr:uid="{CC2F1602-8375-4AFB-95EB-D89767CCEA68}"/>
    <cellStyle name="20% - Accent6 52 2 3" xfId="4161" xr:uid="{239A735B-DDAD-4201-AF3C-1E4F0777E533}"/>
    <cellStyle name="20% - Accent6 52 3" xfId="11541" xr:uid="{C0B7D23D-9811-42DD-9B1B-0804E48C5C36}"/>
    <cellStyle name="20% - Accent6 52 4" xfId="11544" xr:uid="{9908F7C2-F76F-4FBA-88A5-16397EAAB4E0}"/>
    <cellStyle name="20% - Accent6 52 5" xfId="5450" xr:uid="{BF657ACB-3487-414D-847E-4CCEDA31C46D}"/>
    <cellStyle name="20% - Accent6 53" xfId="1262" xr:uid="{3D1A4875-CC5E-40B4-B474-BD40CB5012C5}"/>
    <cellStyle name="20% - Accent6 53 2" xfId="9091" xr:uid="{9D6978FA-4F0E-4439-8292-AF3666232035}"/>
    <cellStyle name="20% - Accent6 53 2 2" xfId="11548" xr:uid="{6818F548-2DAF-4D54-851E-5631E86FF775}"/>
    <cellStyle name="20% - Accent6 53 2 3" xfId="11551" xr:uid="{9234E543-360D-4063-B493-243AF0C343CF}"/>
    <cellStyle name="20% - Accent6 53 3" xfId="11554" xr:uid="{4D524532-4F9D-401C-B9F9-E3C4376352BD}"/>
    <cellStyle name="20% - Accent6 53 4" xfId="11557" xr:uid="{CE85CD71-4090-4E6C-BFE2-1BA2E7B17500}"/>
    <cellStyle name="20% - Accent6 53 5" xfId="5468" xr:uid="{08F8C432-DD9F-4EC9-AFDA-189471E10B84}"/>
    <cellStyle name="20% - Accent6 54" xfId="1264" xr:uid="{36AF5EF3-0AFB-4D58-B6D0-B2355DAD41E4}"/>
    <cellStyle name="20% - Accent6 54 2" xfId="11565" xr:uid="{2FCACBFF-3234-4AE9-A44A-5B85C3F48E4B}"/>
    <cellStyle name="20% - Accent6 54 2 2" xfId="11568" xr:uid="{70DB361D-CADF-457D-A16A-3BC0D7335013}"/>
    <cellStyle name="20% - Accent6 54 2 3" xfId="11571" xr:uid="{A959398C-CE5E-48B0-A6C0-F5FB45B8C591}"/>
    <cellStyle name="20% - Accent6 54 3" xfId="11574" xr:uid="{A74F1BA5-1D1B-447F-80EC-F18AC7C21366}"/>
    <cellStyle name="20% - Accent6 54 4" xfId="10890" xr:uid="{D277BDE5-149F-4245-AC53-D4B787C2F590}"/>
    <cellStyle name="20% - Accent6 54 5" xfId="11560" xr:uid="{BAE9560D-D6E0-41A5-9671-FDBA853FCAEE}"/>
    <cellStyle name="20% - Accent6 55" xfId="1268" xr:uid="{BC38E2F3-3959-4B67-BC3C-8F45E8853ADF}"/>
    <cellStyle name="20% - Accent6 55 2" xfId="4159" xr:uid="{E5E42CD5-AAEC-4A82-B8F6-2EB951E67D04}"/>
    <cellStyle name="20% - Accent6 55 2 2" xfId="3580" xr:uid="{E6671F56-6879-448A-8117-9B0F255501C8}"/>
    <cellStyle name="20% - Accent6 55 2 3" xfId="11602" xr:uid="{D3759BD7-07B5-4BD1-AD2F-8DE47F7DF857}"/>
    <cellStyle name="20% - Accent6 55 3" xfId="11605" xr:uid="{9B406B1E-EC5D-4A86-BD53-F85092F52837}"/>
    <cellStyle name="20% - Accent6 55 4" xfId="11607" xr:uid="{BD8F016F-207C-44B9-9997-F2E50D7D5251}"/>
    <cellStyle name="20% - Accent6 55 5" xfId="9477" xr:uid="{D7182821-8B4E-4B00-B9D4-1D0AC44E689D}"/>
    <cellStyle name="20% - Accent6 56" xfId="1270" xr:uid="{A558EF9D-F706-47A4-A3A7-2FAD7BD1F35C}"/>
    <cellStyle name="20% - Accent6 56 2" xfId="11613" xr:uid="{1F46CD60-BC6A-4440-A4CC-4F698F43208A}"/>
    <cellStyle name="20% - Accent6 56 2 2" xfId="11618" xr:uid="{795B4BCC-E9D5-47B7-BC7C-AFD3E6C0317E}"/>
    <cellStyle name="20% - Accent6 56 2 3" xfId="11623" xr:uid="{96A30304-4051-47B5-A45F-4D9DD07B4D75}"/>
    <cellStyle name="20% - Accent6 56 3" xfId="11629" xr:uid="{EE0342FA-8F3F-42CA-9586-A8663111D5E3}"/>
    <cellStyle name="20% - Accent6 56 4" xfId="11634" xr:uid="{9A9636CA-C018-44D3-A376-000234349F64}"/>
    <cellStyle name="20% - Accent6 56 5" xfId="2937" xr:uid="{88F13C6B-4A55-48B6-8FCB-2BA3B04D326A}"/>
    <cellStyle name="20% - Accent6 57" xfId="1272" xr:uid="{21B2A0B5-27A1-4524-A9A9-92746748A387}"/>
    <cellStyle name="20% - Accent6 57 2" xfId="11637" xr:uid="{1ED10B06-F885-42BD-AE79-897B61F8469D}"/>
    <cellStyle name="20% - Accent6 57 2 2" xfId="11639" xr:uid="{32F70D51-D296-48D2-B516-3FC5C3BE9711}"/>
    <cellStyle name="20% - Accent6 57 2 3" xfId="11641" xr:uid="{A0687B6A-68E9-458D-8C03-A727F890BB30}"/>
    <cellStyle name="20% - Accent6 57 3" xfId="11644" xr:uid="{C84D61DE-E157-4A79-AF4E-00481AF97326}"/>
    <cellStyle name="20% - Accent6 57 4" xfId="11647" xr:uid="{3D594917-B756-402A-8365-501B4FA8593B}"/>
    <cellStyle name="20% - Accent6 57 5" xfId="3284" xr:uid="{5FED6A5A-8D47-4FB9-8B62-EEBA7465E942}"/>
    <cellStyle name="20% - Accent6 58" xfId="1274" xr:uid="{17647E7D-8D25-43C1-9D6E-DE3744127FC8}"/>
    <cellStyle name="20% - Accent6 58 2" xfId="11653" xr:uid="{46AC8D87-91BB-41E8-A8D5-296EBE0E2A85}"/>
    <cellStyle name="20% - Accent6 58 2 2" xfId="11658" xr:uid="{137A33A6-E12E-4CEB-AE99-10ABD4DABBFF}"/>
    <cellStyle name="20% - Accent6 58 2 3" xfId="11666" xr:uid="{96C49CBD-EB0C-44B9-9A28-F4DE35A40BA9}"/>
    <cellStyle name="20% - Accent6 58 3" xfId="11674" xr:uid="{3FA5ACDA-74A5-4B93-8B8A-27F11CE3828B}"/>
    <cellStyle name="20% - Accent6 58 4" xfId="11681" xr:uid="{E364051E-4600-49EF-86A3-7992EB78AB80}"/>
    <cellStyle name="20% - Accent6 58 5" xfId="11313" xr:uid="{AD7D1DEE-6537-42CE-B0B3-69397B731DE6}"/>
    <cellStyle name="20% - Accent6 59" xfId="1277" xr:uid="{231A2A31-B2E6-42BC-AA04-F6FBADAA4A4F}"/>
    <cellStyle name="20% - Accent6 59 2" xfId="11686" xr:uid="{DCCE4657-CE8F-4EFF-B7D3-144C81FE0806}"/>
    <cellStyle name="20% - Accent6 59 2 2" xfId="11694" xr:uid="{EECAE2A0-6B8B-438D-B402-AA5CC5CEDF6A}"/>
    <cellStyle name="20% - Accent6 59 2 3" xfId="11700" xr:uid="{7DC1751B-CD97-4D0C-924C-67D1287186AF}"/>
    <cellStyle name="20% - Accent6 59 3" xfId="11702" xr:uid="{91731F02-9F65-457C-B014-1D1B146B48F7}"/>
    <cellStyle name="20% - Accent6 59 4" xfId="11705" xr:uid="{8D3C1BE4-B688-45DC-925D-EDC63664C37F}"/>
    <cellStyle name="20% - Accent6 59 5" xfId="3674" xr:uid="{98E2B771-2A57-4D2F-B706-D2852AF3AF84}"/>
    <cellStyle name="20% - Accent6 6" xfId="1278" xr:uid="{3283B7B5-6D7D-4553-B912-DC7507975062}"/>
    <cellStyle name="20% - Accent6 6 2" xfId="900" xr:uid="{68656801-386E-4084-B7F8-693B09DD5806}"/>
    <cellStyle name="20% - Accent6 6 2 2" xfId="9709" xr:uid="{E02B4E66-1E2C-4482-A93B-B16731EE4584}"/>
    <cellStyle name="20% - Accent6 6 2 3" xfId="4644" xr:uid="{AC1BCE86-88C1-42A1-A784-47A8858F023C}"/>
    <cellStyle name="20% - Accent6 6 2 4" xfId="10474" xr:uid="{2B48C1D0-5B75-43A0-8A1E-196A8B3D458C}"/>
    <cellStyle name="20% - Accent6 6 2_Annexure" xfId="11708" xr:uid="{1D074EB8-478D-40EF-911D-3CC04AA09059}"/>
    <cellStyle name="20% - Accent6 6 3" xfId="11714" xr:uid="{33BFD209-36ED-42CC-B2F9-037AE5FF1615}"/>
    <cellStyle name="20% - Accent6 6 4" xfId="11720" xr:uid="{240D56D4-313C-427E-BF54-2DF7FBF8A0F6}"/>
    <cellStyle name="20% - Accent6 6 5" xfId="11724" xr:uid="{FE61D734-BEEF-4D0B-BD98-00CDE7800216}"/>
    <cellStyle name="20% - Accent6 6 6" xfId="11727" xr:uid="{FE7875BD-B0B7-48EE-9296-7CC1101BB8D5}"/>
    <cellStyle name="20% - Accent6 6 7" xfId="11707" xr:uid="{E0A27DEC-75A7-4284-B9A4-B09B7E8FA15F}"/>
    <cellStyle name="20% - Accent6 6_Annexure" xfId="10720" xr:uid="{EA385AD4-9668-4FD1-A1BF-C46B6E06742E}"/>
    <cellStyle name="20% - Accent6 60" xfId="1267" xr:uid="{7DF30B26-F7D8-4555-992A-16B9BE1A818C}"/>
    <cellStyle name="20% - Accent6 60 2" xfId="4158" xr:uid="{C8D8509C-15F5-4393-8C3B-4138C997FD43}"/>
    <cellStyle name="20% - Accent6 60 3" xfId="11604" xr:uid="{48E7A7B1-12F0-4E7F-B673-E8DDD00E1CEA}"/>
    <cellStyle name="20% - Accent6 60 4" xfId="9476" xr:uid="{D426FF8C-A8C0-4C23-AF30-21D257BBDD0F}"/>
    <cellStyle name="20% - Accent6 61" xfId="1269" xr:uid="{D2751580-B5C7-486B-8222-2658F3807A36}"/>
    <cellStyle name="20% - Accent6 61 2" xfId="11612" xr:uid="{AA07174F-E607-4A8F-B4AC-6B25907F192C}"/>
    <cellStyle name="20% - Accent6 61 3" xfId="11628" xr:uid="{791D0D5A-E1D8-4432-934A-C72BB937CFE0}"/>
    <cellStyle name="20% - Accent6 61 4" xfId="2936" xr:uid="{A63EB770-7CED-414B-AE8A-4554FAB066E7}"/>
    <cellStyle name="20% - Accent6 62" xfId="1271" xr:uid="{929B58F6-5C1D-42C9-B491-C04675F17494}"/>
    <cellStyle name="20% - Accent6 62 2" xfId="11636" xr:uid="{A7131910-5520-404C-97CA-8B2DB4BD394F}"/>
    <cellStyle name="20% - Accent6 62 3" xfId="11643" xr:uid="{6DD9A1AD-25C7-4EB6-B4E2-F5FD3625C044}"/>
    <cellStyle name="20% - Accent6 62 4" xfId="3283" xr:uid="{14B84207-B334-48C7-805D-091AA3EAE3E2}"/>
    <cellStyle name="20% - Accent6 63" xfId="1273" xr:uid="{27B5BB7B-1C52-46AF-BF3E-587926F5B39B}"/>
    <cellStyle name="20% - Accent6 63 2" xfId="11652" xr:uid="{78F22DC1-9CD7-427C-8EB8-D34E0718DA37}"/>
    <cellStyle name="20% - Accent6 63 3" xfId="11673" xr:uid="{7AE5AE8B-5789-42C7-ADD8-8AA989E1102B}"/>
    <cellStyle name="20% - Accent6 63 4" xfId="11312" xr:uid="{EECAA0E1-BBEE-480E-A53F-3F91481ED86A}"/>
    <cellStyle name="20% - Accent6 64" xfId="1276" xr:uid="{5148BBFA-0CD1-4ECA-B6CA-AEED4CF3D8B2}"/>
    <cellStyle name="20% - Accent6 64 2" xfId="11685" xr:uid="{C4B37CDF-14A0-45EB-8B81-3B3F2BCD1763}"/>
    <cellStyle name="20% - Accent6 64 3" xfId="11701" xr:uid="{66F28157-2D05-4462-AA9A-FB485BE1631B}"/>
    <cellStyle name="20% - Accent6 64 4" xfId="3673" xr:uid="{E91B0AEC-9136-4732-926A-EE8624B4C2BA}"/>
    <cellStyle name="20% - Accent6 65" xfId="1280" xr:uid="{56E3C79B-CCB3-4401-9B44-532072DE7D79}"/>
    <cellStyle name="20% - Accent6 65 2" xfId="11733" xr:uid="{FA75FAF1-C087-4ADA-92DA-31CDF0A3DD0F}"/>
    <cellStyle name="20% - Accent6 65 3" xfId="11736" xr:uid="{CC223209-3980-42DB-AFC4-61A03B91A074}"/>
    <cellStyle name="20% - Accent6 65 4" xfId="3719" xr:uid="{2744A4E0-90FB-4D1A-B737-99B51F5F26B4}"/>
    <cellStyle name="20% - Accent6 66" xfId="1282" xr:uid="{DC6F01DA-5C0F-4331-9C01-C1F17666538F}"/>
    <cellStyle name="20% - Accent6 66 2" xfId="11748" xr:uid="{5382D29C-BECA-4D20-8836-9B248B450349}"/>
    <cellStyle name="20% - Accent6 66 3" xfId="11752" xr:uid="{321B97C4-3DE1-4A20-A32F-27C4C67B2C4D}"/>
    <cellStyle name="20% - Accent6 66 4" xfId="11744" xr:uid="{1D2089FF-5440-4B6A-BB29-2E37949EFED8}"/>
    <cellStyle name="20% - Accent6 67" xfId="1284" xr:uid="{F3860818-1BF8-45B9-8F71-D02D5893330F}"/>
    <cellStyle name="20% - Accent6 67 2" xfId="6094" xr:uid="{FD9945A8-A095-4B89-A35E-6D96040E9D0D}"/>
    <cellStyle name="20% - Accent6 67 3" xfId="6504" xr:uid="{A1F05E01-B244-44A9-B6E5-EA841B94C423}"/>
    <cellStyle name="20% - Accent6 67 4" xfId="8955" xr:uid="{15AFBC8E-7159-40F2-8C91-E61B99DDE335}"/>
    <cellStyle name="20% - Accent6 68" xfId="1286" xr:uid="{1DC7BD3F-9683-4A38-9991-89D499ABFAA2}"/>
    <cellStyle name="20% - Accent6 68 2" xfId="11762" xr:uid="{3FC7DEC8-2ADD-4F13-A9F8-7B1127978C93}"/>
    <cellStyle name="20% - Accent6 68 3" xfId="11765" xr:uid="{2BCE33BD-F41B-4DE4-8BE1-87A5CF12B764}"/>
    <cellStyle name="20% - Accent6 68 4" xfId="11758" xr:uid="{C603A566-F25D-4A6C-B907-F28809A0F93A}"/>
    <cellStyle name="20% - Accent6 69" xfId="1288" xr:uid="{F0DF9EFA-0E98-45F4-A2A3-E4E3CBA63AF0}"/>
    <cellStyle name="20% - Accent6 69 2" xfId="3336" xr:uid="{0603FDC1-C2CB-47BE-9E56-C0F16A5C5848}"/>
    <cellStyle name="20% - Accent6 69 3" xfId="3403" xr:uid="{C3F3DB91-247C-474B-9E8C-6DE8AE9BA1C7}"/>
    <cellStyle name="20% - Accent6 69 4" xfId="11769" xr:uid="{BC99A969-6F1E-42F9-8759-D1BC3EB9F7C2}"/>
    <cellStyle name="20% - Accent6 7" xfId="1289" xr:uid="{F35B4101-D16F-4751-805B-668027033610}"/>
    <cellStyle name="20% - Accent6 7 10" xfId="11774" xr:uid="{503EEA50-009E-4F80-AE15-50C1063F28B3}"/>
    <cellStyle name="20% - Accent6 7 11" xfId="9064" xr:uid="{718314D5-CD6C-4C56-AD11-42D201FA283A}"/>
    <cellStyle name="20% - Accent6 7 12" xfId="11772" xr:uid="{7882B956-79E7-408D-A8FE-CEC9E888DC33}"/>
    <cellStyle name="20% - Accent6 7 2" xfId="1290" xr:uid="{E70A36F4-FFF4-4123-90E7-48C398EA0D6E}"/>
    <cellStyle name="20% - Accent6 7 2 2" xfId="10168" xr:uid="{6A9C6930-44E4-4B01-831D-214AE7919070}"/>
    <cellStyle name="20% - Accent6 7 2 3" xfId="10172" xr:uid="{75FF71CD-22B2-44D6-8FB0-E0C24ABEFF62}"/>
    <cellStyle name="20% - Accent6 7 2 4" xfId="5250" xr:uid="{20CB592D-028D-4949-B51C-EB8B26B46FEF}"/>
    <cellStyle name="20% - Accent6 7 2_MBK1200" xfId="5659" xr:uid="{31AFFDED-6932-4DB0-9F84-493B452E2145}"/>
    <cellStyle name="20% - Accent6 7 3" xfId="11780" xr:uid="{508CB46F-F52C-49B1-8FA4-C4D1D781EB09}"/>
    <cellStyle name="20% - Accent6 7 4" xfId="11785" xr:uid="{AA81A902-6F2A-4EE2-9163-7093CCABF29A}"/>
    <cellStyle name="20% - Accent6 7 5" xfId="11790" xr:uid="{D0641F1A-43D7-4554-B9D5-F40D608F8704}"/>
    <cellStyle name="20% - Accent6 7 6" xfId="11796" xr:uid="{46F5F350-05D7-4F87-A5E7-7E3F62326F6D}"/>
    <cellStyle name="20% - Accent6 7 7" xfId="11803" xr:uid="{8B182DC9-A8C9-4332-8FD7-4D3823EE32B6}"/>
    <cellStyle name="20% - Accent6 7 8" xfId="11806" xr:uid="{EFE67761-6484-4BAB-AABA-9154548CA83D}"/>
    <cellStyle name="20% - Accent6 7 9" xfId="11809" xr:uid="{B111376C-76D1-47F1-90BB-835D5044AB00}"/>
    <cellStyle name="20% - Accent6 7_Annexure" xfId="11812" xr:uid="{1A70A872-B6B1-4865-B476-B1FA8EAA1F36}"/>
    <cellStyle name="20% - Accent6 70" xfId="1279" xr:uid="{2AA1FA57-05B3-46C2-A0F7-0F8521577946}"/>
    <cellStyle name="20% - Accent6 70 2" xfId="11732" xr:uid="{0B6CE21D-E61F-431A-A9AB-1CDCA3EF3431}"/>
    <cellStyle name="20% - Accent6 70 3" xfId="11735" xr:uid="{D77AD5A0-85ED-4AD8-8000-48202C938074}"/>
    <cellStyle name="20% - Accent6 70 4" xfId="3718" xr:uid="{697B9F67-F33F-45EA-BFAA-B300F207E68F}"/>
    <cellStyle name="20% - Accent6 71" xfId="1281" xr:uid="{06D1E735-77BA-4BFA-8126-B8E8E8D1416A}"/>
    <cellStyle name="20% - Accent6 71 2" xfId="11747" xr:uid="{B9444F60-7FCB-4149-9175-71362822B9BE}"/>
    <cellStyle name="20% - Accent6 71 3" xfId="11751" xr:uid="{A29B7DE0-78A0-456F-850C-F38E13155DD5}"/>
    <cellStyle name="20% - Accent6 71 4" xfId="11743" xr:uid="{00238E43-85B8-409E-9F45-B59D2C74755D}"/>
    <cellStyle name="20% - Accent6 72" xfId="1283" xr:uid="{C0ECB72E-5EC1-4010-8DF8-0EB8EB531BD3}"/>
    <cellStyle name="20% - Accent6 72 2" xfId="6093" xr:uid="{9A4A0471-8123-47B7-87CA-4C445823AFF5}"/>
    <cellStyle name="20% - Accent6 72 3" xfId="6503" xr:uid="{26966DA7-9399-4087-B296-B70B3389AE1A}"/>
    <cellStyle name="20% - Accent6 72 4" xfId="8954" xr:uid="{6F615640-E3E3-45DF-9BFF-92EAA6B07E54}"/>
    <cellStyle name="20% - Accent6 73" xfId="1285" xr:uid="{4116347D-F4A6-487B-B541-B30274B771C2}"/>
    <cellStyle name="20% - Accent6 73 2" xfId="11761" xr:uid="{20A74BF8-672B-4D1E-B730-71D98204EB42}"/>
    <cellStyle name="20% - Accent6 73 3" xfId="11764" xr:uid="{D15ED803-C988-4BE1-A4DF-99FFE0E567E3}"/>
    <cellStyle name="20% - Accent6 73 4" xfId="11757" xr:uid="{C2EDC627-0D08-4A31-BE0D-C3011D866114}"/>
    <cellStyle name="20% - Accent6 74" xfId="1287" xr:uid="{55658ADE-8F71-4A54-A6B7-CA4021B9C20E}"/>
    <cellStyle name="20% - Accent6 74 2" xfId="3335" xr:uid="{3EC98D40-7C9D-4B6B-8DB7-CEAA121F1864}"/>
    <cellStyle name="20% - Accent6 74 3" xfId="3402" xr:uid="{14A40CEB-404D-4694-8065-740311A9EDE2}"/>
    <cellStyle name="20% - Accent6 74 4" xfId="11768" xr:uid="{B064BAE8-BDE6-4262-A597-85F7FA6DF06D}"/>
    <cellStyle name="20% - Accent6 75" xfId="1293" xr:uid="{B36ED1DE-F380-4C27-846E-C01532533C85}"/>
    <cellStyle name="20% - Accent6 75 2" xfId="11817" xr:uid="{269487DD-A1AA-473F-9EDA-5A539492A168}"/>
    <cellStyle name="20% - Accent6 75 3" xfId="11826" xr:uid="{6DA4BBA8-614B-41A1-826F-337D419599E2}"/>
    <cellStyle name="20% - Accent6 75 4" xfId="11814" xr:uid="{F952DAAC-BC8B-4779-8365-19CAD343599D}"/>
    <cellStyle name="20% - Accent6 76" xfId="1296" xr:uid="{5BB229F0-1CF2-4E75-827D-D8C31969542F}"/>
    <cellStyle name="20% - Accent6 76 2" xfId="4626" xr:uid="{33E8B7F2-02BA-41EB-BA07-5D2A2FB9E0CE}"/>
    <cellStyle name="20% - Accent6 76 3" xfId="4634" xr:uid="{A26B3A85-34E4-4863-A91B-BEC504FA883E}"/>
    <cellStyle name="20% - Accent6 76 4" xfId="11828" xr:uid="{B01F9E48-C736-4C17-A2A5-10323F1DC4AD}"/>
    <cellStyle name="20% - Accent6 77" xfId="1298" xr:uid="{E2802FF1-187A-441C-ACFE-081F8F0B016B}"/>
    <cellStyle name="20% - Accent6 77 2" xfId="5853" xr:uid="{AB8A79F2-120F-4794-972E-C3C68125C91A}"/>
    <cellStyle name="20% - Accent6 77 3" xfId="5875" xr:uid="{7FF53F94-752C-4838-8DC8-548318A5FA83}"/>
    <cellStyle name="20% - Accent6 77 4" xfId="5381" xr:uid="{D3585CDF-DC19-49DF-A6FB-9012DAD7A799}"/>
    <cellStyle name="20% - Accent6 78" xfId="1300" xr:uid="{A15D9540-C382-4A9F-950A-386010B4E078}"/>
    <cellStyle name="20% - Accent6 78 2" xfId="11832" xr:uid="{2EA6EA51-C953-4CE9-B4DB-C6A1D3B9D3D4}"/>
    <cellStyle name="20% - Accent6 78 3" xfId="11837" xr:uid="{826CCF68-1BAA-4525-BE8A-C4A511CAEC30}"/>
    <cellStyle name="20% - Accent6 78 4" xfId="10906" xr:uid="{079421BE-9C25-4214-ADD2-993CBE4846F2}"/>
    <cellStyle name="20% - Accent6 79" xfId="1303" xr:uid="{29A05FDE-EF31-449C-8945-2F3376C654B7}"/>
    <cellStyle name="20% - Accent6 79 2" xfId="11839" xr:uid="{2987E233-9E55-4237-8BDA-1DB0324C9245}"/>
    <cellStyle name="20% - Accent6 79 3" xfId="11840" xr:uid="{F4A57759-3221-4054-8619-B191AF36FB5B}"/>
    <cellStyle name="20% - Accent6 79 4" xfId="10910" xr:uid="{BE6174A2-7A73-4B37-81BA-248922E04CC7}"/>
    <cellStyle name="20% - Accent6 8" xfId="1306" xr:uid="{675CFA69-8AF0-4AD0-BF1C-1E72AED476B5}"/>
    <cellStyle name="20% - Accent6 8 2" xfId="5267" xr:uid="{D43069B3-2D41-4F7F-9DC0-5B8F9E5C83BB}"/>
    <cellStyle name="20% - Accent6 8 2 2" xfId="9473" xr:uid="{DB1832F3-FAAB-4D00-BC0C-22350FCBF891}"/>
    <cellStyle name="20% - Accent6 8 2 3" xfId="9483" xr:uid="{823BEAB9-7394-49CD-A0E3-EE213E81C23B}"/>
    <cellStyle name="20% - Accent6 8 2_MBK1200" xfId="11760" xr:uid="{A1B45F78-5D7F-4495-9407-64D6774F719F}"/>
    <cellStyle name="20% - Accent6 8 3" xfId="11849" xr:uid="{1E6F8FC5-FDF6-4F8B-B280-D00468D5817A}"/>
    <cellStyle name="20% - Accent6 8 4" xfId="11857" xr:uid="{0C41141A-A3DB-4787-A803-AE12F67A1624}"/>
    <cellStyle name="20% - Accent6 8 5" xfId="11842" xr:uid="{22072B1F-DFE9-4CD1-8C71-32180972B222}"/>
    <cellStyle name="20% - Accent6 8_MBK1200" xfId="10968" xr:uid="{AEAF84B3-124F-4FA7-8A9A-643DB1C867D4}"/>
    <cellStyle name="20% - Accent6 80" xfId="1292" xr:uid="{44B22693-5B66-4B36-819A-E26587DC0A66}"/>
    <cellStyle name="20% - Accent6 80 2" xfId="11816" xr:uid="{F58CAF0A-3633-4080-A82E-8146605EF680}"/>
    <cellStyle name="20% - Accent6 80 3" xfId="11825" xr:uid="{85AF86C1-4C0B-4BA3-A8DC-66ED94614E2E}"/>
    <cellStyle name="20% - Accent6 80 4" xfId="11813" xr:uid="{BE55E2A2-5350-410A-9A61-BA93827A6429}"/>
    <cellStyle name="20% - Accent6 81" xfId="1295" xr:uid="{23CAA34B-234E-4A6A-9BF8-241D41FF5D98}"/>
    <cellStyle name="20% - Accent6 81 2" xfId="4625" xr:uid="{47F52DEE-C04E-4115-BA8B-A2B40ADB48BF}"/>
    <cellStyle name="20% - Accent6 81 3" xfId="4633" xr:uid="{8EB0DD54-7F0D-4B9B-9488-89BC877E6A17}"/>
    <cellStyle name="20% - Accent6 81 4" xfId="11827" xr:uid="{A9A86E5F-AD65-467A-BA23-4479EB3D784C}"/>
    <cellStyle name="20% - Accent6 82" xfId="1297" xr:uid="{B3F8C14B-9EE6-4A85-B758-ACA340CAD09F}"/>
    <cellStyle name="20% - Accent6 82 2" xfId="5852" xr:uid="{8CED8FFA-EB2B-442F-A095-F1B5609C8768}"/>
    <cellStyle name="20% - Accent6 82 3" xfId="5874" xr:uid="{1E147580-8BDF-4FC1-82B0-D87A1F1847C1}"/>
    <cellStyle name="20% - Accent6 82 4" xfId="5380" xr:uid="{5A60026F-5D9C-4732-94B1-A1A6F0D5A247}"/>
    <cellStyle name="20% - Accent6 83" xfId="1299" xr:uid="{2623839D-D815-4D51-8A46-FFAE9A1D06FE}"/>
    <cellStyle name="20% - Accent6 83 2" xfId="11831" xr:uid="{41C22E28-CFE1-478E-99E6-54B7E122E883}"/>
    <cellStyle name="20% - Accent6 83 3" xfId="11836" xr:uid="{47FF1796-0F05-4220-8CCB-8AD59DE232E5}"/>
    <cellStyle name="20% - Accent6 83 4" xfId="10905" xr:uid="{BD7CD5F3-29CF-49B9-BD0B-FCF316ED65DC}"/>
    <cellStyle name="20% - Accent6 84" xfId="1302" xr:uid="{FC690887-78BB-424C-BE7F-4120AE49ABC0}"/>
    <cellStyle name="20% - Accent6 84 2" xfId="10909" xr:uid="{6FF77F60-F64C-4D21-A43B-FC67357E7FF1}"/>
    <cellStyle name="20% - Accent6 85" xfId="1309" xr:uid="{EE4B8F0F-19EA-4D1D-90C4-BE994960C0B7}"/>
    <cellStyle name="20% - Accent6 85 2" xfId="10912" xr:uid="{5846A842-9D34-4481-9BAA-D780EEFBB8A1}"/>
    <cellStyle name="20% - Accent6 86" xfId="1312" xr:uid="{43E694DE-FAD1-4614-A105-C389CDF9F9D7}"/>
    <cellStyle name="20% - Accent6 86 2" xfId="11860" xr:uid="{907E1CCE-FF9E-481A-A14E-85CA1E1274B4}"/>
    <cellStyle name="20% - Accent6 87" xfId="1315" xr:uid="{8D628925-F15E-4355-A5C8-30330D0FBBE4}"/>
    <cellStyle name="20% - Accent6 87 2" xfId="11862" xr:uid="{EBD5225A-8AB5-4744-BD3C-4D7BFA5E9D0A}"/>
    <cellStyle name="20% - Accent6 88" xfId="1319" xr:uid="{A6FDF756-0B76-42AE-9684-4B808AAF9E55}"/>
    <cellStyle name="20% - Accent6 88 2" xfId="11864" xr:uid="{724A4521-F986-40A9-8199-D26D4990CE19}"/>
    <cellStyle name="20% - Accent6 89" xfId="1321" xr:uid="{B236E291-01E1-4339-8903-B02847C2B876}"/>
    <cellStyle name="20% - Accent6 89 2" xfId="11868" xr:uid="{47444E29-35B6-4ABD-A961-913912F82754}"/>
    <cellStyle name="20% - Accent6 9" xfId="1323" xr:uid="{148904EC-B39B-4B8F-B9B5-765E4B2C4FBC}"/>
    <cellStyle name="20% - Accent6 9 2" xfId="11878" xr:uid="{B56657D6-FE02-4592-839D-14029EC28362}"/>
    <cellStyle name="20% - Accent6 9 2 2" xfId="11884" xr:uid="{C72B4E63-0A5D-4128-915F-1DB26C702CA0}"/>
    <cellStyle name="20% - Accent6 9 2 3" xfId="11885" xr:uid="{F1602C62-3E74-4A87-A94A-AED2EE1D1A45}"/>
    <cellStyle name="20% - Accent6 9 2_MBK1200" xfId="11892" xr:uid="{F7A5D00C-C030-4478-A4E1-ADC75A74EAB6}"/>
    <cellStyle name="20% - Accent6 9 3" xfId="10286" xr:uid="{B26EF0CB-4D18-46C9-9DDD-B13C8A41AEAD}"/>
    <cellStyle name="20% - Accent6 9 4" xfId="11903" xr:uid="{C505FA70-EA9F-4C85-8857-C8CA6B4C5F57}"/>
    <cellStyle name="20% - Accent6 9 5" xfId="11874" xr:uid="{D1D63625-6FBA-4FC0-B59B-D7358CB5959C}"/>
    <cellStyle name="20% - Accent6 9_MBK1200" xfId="9574" xr:uid="{AE3E321E-2B60-4357-85F4-66252684569C}"/>
    <cellStyle name="20% - Accent6 90" xfId="1308" xr:uid="{B5A84CFD-DC9B-4959-AF29-A5D42B469A52}"/>
    <cellStyle name="20% - Accent6 91" xfId="1311" xr:uid="{6F659F77-5770-4352-B3A3-6CD5506ABB18}"/>
    <cellStyle name="20% - Accent6 92" xfId="1314" xr:uid="{64BD6774-B1A5-498C-BE4E-9F53F1035493}"/>
    <cellStyle name="20% - Accent6 93" xfId="1318" xr:uid="{E72E6946-BDB1-4C72-943F-9821301CAF5B}"/>
    <cellStyle name="20% - Accent6 94" xfId="1320" xr:uid="{6E002560-9CEA-4907-8C05-2390AB5DBE39}"/>
    <cellStyle name="20% - Accent6 95" xfId="1324" xr:uid="{5D5812C1-2BF2-4596-BD5A-55576853A871}"/>
    <cellStyle name="20% - Accent6 96" xfId="1325" xr:uid="{75B6393D-C285-4C99-96CA-BB394AE416BB}"/>
    <cellStyle name="20% - Accent6 97" xfId="1326" xr:uid="{1AA83454-7F2F-4B53-A8F1-0E0F00F59F40}"/>
    <cellStyle name="20% - Accent6 98" xfId="1327" xr:uid="{1958F363-A656-4B92-8E54-7D92EA1154A3}"/>
    <cellStyle name="20% - Accent6 99" xfId="1329" xr:uid="{4EB556E9-29FB-44EC-80F3-C2464BC915A2}"/>
    <cellStyle name="3 indents" xfId="11906" xr:uid="{57A9A075-87A9-4A27-A7C7-9C4EB2072676}"/>
    <cellStyle name="3 indents 2" xfId="7787" xr:uid="{4A99A335-8A3F-442E-A2E3-1AD468A9D463}"/>
    <cellStyle name="3 indents 2 2" xfId="7475" xr:uid="{BC8AE5A0-EDA9-405B-9E69-B70DA8AAD06F}"/>
    <cellStyle name="3 indents 3" xfId="11913" xr:uid="{4383B9D2-A5D8-463C-B220-66E5F36E0BCB}"/>
    <cellStyle name="3 indents 4" xfId="11918" xr:uid="{C10DF79E-7EB1-4BF3-A9F1-96E13C529713}"/>
    <cellStyle name="3 indents 5" xfId="11922" xr:uid="{AEE254DD-66A2-44E6-877A-819691B2D6B1}"/>
    <cellStyle name="3 indents 6" xfId="11929" xr:uid="{4E3B5B93-875F-4997-8EC7-1AFF145A5668}"/>
    <cellStyle name="3 indents 7" xfId="4745" xr:uid="{A2E4BE1D-480C-4E3D-AFE3-CDB42F723044}"/>
    <cellStyle name="3 indents 8" xfId="11936" xr:uid="{E101F7FD-4B84-4C20-BD9D-9BEFE8AFD530}"/>
    <cellStyle name="4 indents" xfId="5828" xr:uid="{2665D8ED-682D-465E-865C-2FDBBFE9C3D1}"/>
    <cellStyle name="4 indents 2" xfId="11940" xr:uid="{3D411C73-3439-4ED3-8793-26366E896E69}"/>
    <cellStyle name="4 indents 2 2" xfId="11941" xr:uid="{E87F1E51-7AC1-43A0-AB96-AFA7A15C0B82}"/>
    <cellStyle name="4 indents 3" xfId="10251" xr:uid="{992BAD4E-D673-4688-A495-B9E8F6881E4E}"/>
    <cellStyle name="4 indents 4" xfId="10254" xr:uid="{A40F64D7-B252-41EF-8F0E-CF164E34E966}"/>
    <cellStyle name="4 indents 5" xfId="11943" xr:uid="{22B48E3C-C54F-465C-B381-1568E45DB501}"/>
    <cellStyle name="4 indents 6" xfId="11945" xr:uid="{011BE3E0-56D3-4322-A111-7D234135B3D7}"/>
    <cellStyle name="4 indents 7" xfId="11946" xr:uid="{37AA586F-699C-4066-86EB-23EC84886A99}"/>
    <cellStyle name="4 indents 8" xfId="11948" xr:uid="{3F9CCD4E-9E0C-4B2C-AF33-F59E23EB606D}"/>
    <cellStyle name="40 % - Accent1" xfId="11949" xr:uid="{F0F008DC-0DE6-4360-9CDF-5E0F4A8FE453}"/>
    <cellStyle name="40 % - Accent2" xfId="11950" xr:uid="{50EFA1CB-1190-4FAC-95C1-966D1B6AFC9A}"/>
    <cellStyle name="40 % - Accent3" xfId="11953" xr:uid="{3FF14E53-81E9-437E-9A5F-8E8E5DBAC3AE}"/>
    <cellStyle name="40 % - Accent4" xfId="4173" xr:uid="{CDD86FD6-D45A-40CD-9294-81D5F69D3197}"/>
    <cellStyle name="40 % - Accent5" xfId="11960" xr:uid="{3ECEABBD-5A2E-4A39-B489-D1C7A528DDDB}"/>
    <cellStyle name="40 % - Accent6" xfId="11970" xr:uid="{274434AA-402A-4E40-AA13-E04B9DD58983}"/>
    <cellStyle name="40% - Accent1" xfId="88" builtinId="31" customBuiltin="1"/>
    <cellStyle name="40% - Accent1 10" xfId="1070" xr:uid="{16DFBA67-2D29-4683-AF54-37F5AF21B8F0}"/>
    <cellStyle name="40% - Accent1 10 2" xfId="4596" xr:uid="{9A4927F9-3C82-4C18-98C4-1E1FEA883A1E}"/>
    <cellStyle name="40% - Accent1 10 2 2" xfId="11593" xr:uid="{757F8A57-5787-4A7D-B1D3-6E5EDDECF3B3}"/>
    <cellStyle name="40% - Accent1 10 2 3" xfId="11600" xr:uid="{7E3B5C9A-1B53-4E1A-A986-B2EEEF1E3468}"/>
    <cellStyle name="40% - Accent1 10 2_MBK1200" xfId="11978" xr:uid="{E3CC7D32-7087-411F-8176-6087F7FD9549}"/>
    <cellStyle name="40% - Accent1 10 3" xfId="11981" xr:uid="{5DB15C1C-9016-401B-A42A-B224FAB576E5}"/>
    <cellStyle name="40% - Accent1 10 4" xfId="11986" xr:uid="{6881AB26-2A6D-4C1A-B47A-0635A859D152}"/>
    <cellStyle name="40% - Accent1 10 5" xfId="11971" xr:uid="{37640F15-DD35-4F58-A9EF-F3237328AF69}"/>
    <cellStyle name="40% - Accent1 10_MBK1200" xfId="11992" xr:uid="{56CB8F75-9AA0-4662-884B-C933B713A7EF}"/>
    <cellStyle name="40% - Accent1 100" xfId="872" xr:uid="{008678E3-67DE-4DD0-AAFA-AF1A1269105D}"/>
    <cellStyle name="40% - Accent1 101" xfId="1330" xr:uid="{1842A736-1821-4504-A616-9E4B77FAD941}"/>
    <cellStyle name="40% - Accent1 102" xfId="1331" xr:uid="{6BE97117-D26E-470E-8545-FF21BEBBE33B}"/>
    <cellStyle name="40% - Accent1 11" xfId="1332" xr:uid="{16C86844-E50B-4DCA-AD9F-8E8F0467134E}"/>
    <cellStyle name="40% - Accent1 11 2" xfId="11997" xr:uid="{F219293C-3CA1-4821-99DD-B5C1B310B3EA}"/>
    <cellStyle name="40% - Accent1 11 2 2" xfId="3097" xr:uid="{2372D25C-A675-4C01-9616-6D91F6C96B45}"/>
    <cellStyle name="40% - Accent1 11 2 3" xfId="3614" xr:uid="{E0F05BEA-4314-4844-B81A-607EC5AF087A}"/>
    <cellStyle name="40% - Accent1 11 2_MBK1200" xfId="8442" xr:uid="{DA65F23F-C64B-4A51-B1B7-CB49489F2C83}"/>
    <cellStyle name="40% - Accent1 11 3" xfId="11999" xr:uid="{28146ADC-9CB6-4283-BA95-B7DE8EFAAF1D}"/>
    <cellStyle name="40% - Accent1 11 4" xfId="12001" xr:uid="{5895F853-CB8F-45B1-BD5A-5088C752195C}"/>
    <cellStyle name="40% - Accent1 11 5" xfId="11993" xr:uid="{C1261939-7C9C-4298-8D88-D38F1479B243}"/>
    <cellStyle name="40% - Accent1 11_MBK1200" xfId="12004" xr:uid="{09767E0A-CDC0-4EA9-A758-C71433AAF605}"/>
    <cellStyle name="40% - Accent1 12" xfId="1333" xr:uid="{BAC2B39B-235E-42E8-BC69-B27855B2AA18}"/>
    <cellStyle name="40% - Accent1 12 2" xfId="12008" xr:uid="{202F432C-B1DD-4363-A565-5D18C073CE4B}"/>
    <cellStyle name="40% - Accent1 12 2 2" xfId="4060" xr:uid="{5511A04D-6CD0-407F-B5D1-271C8A96387D}"/>
    <cellStyle name="40% - Accent1 12 2 3" xfId="4069" xr:uid="{BD6A99AE-0263-4FAE-85EA-EEF06A1979FF}"/>
    <cellStyle name="40% - Accent1 12 2_MBK1200" xfId="6184" xr:uid="{3731A51D-C354-4890-A60F-80A188D8D7B2}"/>
    <cellStyle name="40% - Accent1 12 3" xfId="5159" xr:uid="{F197AEC0-AFC9-4EA1-B62B-704C874181F8}"/>
    <cellStyle name="40% - Accent1 12 4" xfId="5212" xr:uid="{AFF4D9D3-BF07-4C4A-B1E5-457C1695A32D}"/>
    <cellStyle name="40% - Accent1 12 5" xfId="12005" xr:uid="{15387084-0DBC-46D7-BB12-0F0C771E465B}"/>
    <cellStyle name="40% - Accent1 12_MBK1200" xfId="12017" xr:uid="{C0E2E7F3-2B6A-4976-9D23-A1291A626728}"/>
    <cellStyle name="40% - Accent1 13" xfId="1334" xr:uid="{F60E4C93-C47A-4F3A-9469-A60F9891180D}"/>
    <cellStyle name="40% - Accent1 13 2" xfId="12021" xr:uid="{1A08A69A-BB08-4083-AFC2-C14DEF4BD6D3}"/>
    <cellStyle name="40% - Accent1 13 2 2" xfId="12022" xr:uid="{F95B8263-687A-49AA-BE87-0C22B8FD037F}"/>
    <cellStyle name="40% - Accent1 13 2 3" xfId="12023" xr:uid="{88BD99A1-E621-47E6-9776-922443DCCE25}"/>
    <cellStyle name="40% - Accent1 13 3" xfId="12024" xr:uid="{1D011C77-D984-45F6-877E-A03636C0769D}"/>
    <cellStyle name="40% - Accent1 13 4" xfId="12026" xr:uid="{61A81640-CFB7-4B54-A73E-6E9B361DBBDD}"/>
    <cellStyle name="40% - Accent1 13 5" xfId="12019" xr:uid="{6100AFF8-D568-42F5-8F8A-3B1CE8CB2AEA}"/>
    <cellStyle name="40% - Accent1 14" xfId="1335" xr:uid="{DE7C58FA-8212-40EE-BA5B-3D986AC1CC46}"/>
    <cellStyle name="40% - Accent1 14 2" xfId="12029" xr:uid="{1D92EA6A-E118-4D75-A92C-D6C7DD0819B3}"/>
    <cellStyle name="40% - Accent1 14 2 2" xfId="12033" xr:uid="{7CC311AF-0DF1-4797-BC8B-4EE544A85F63}"/>
    <cellStyle name="40% - Accent1 14 2 3" xfId="12037" xr:uid="{D5A578E9-5B21-4414-ACBE-B911DB59CEC5}"/>
    <cellStyle name="40% - Accent1 14 3" xfId="12038" xr:uid="{B9B3519E-9955-4F18-8FE4-83F5D88FBD1E}"/>
    <cellStyle name="40% - Accent1 14 4" xfId="12039" xr:uid="{3EE6A5B0-5952-46A9-9793-B4BCD778687A}"/>
    <cellStyle name="40% - Accent1 14 5" xfId="12027" xr:uid="{AF1E34EE-F6A5-4C5D-9F26-FE5B85594453}"/>
    <cellStyle name="40% - Accent1 15" xfId="1337" xr:uid="{6DA5E767-4E8E-48E4-A9E1-4556961534B4}"/>
    <cellStyle name="40% - Accent1 15 2" xfId="12045" xr:uid="{7296BD7A-7F45-447E-B83F-0E92F1386652}"/>
    <cellStyle name="40% - Accent1 15 2 2" xfId="12049" xr:uid="{4EBA9E9B-4330-483D-BA22-DC1059594251}"/>
    <cellStyle name="40% - Accent1 15 2 3" xfId="12053" xr:uid="{C4B92A5F-B566-430B-B8CF-E8A889F6DD64}"/>
    <cellStyle name="40% - Accent1 15 3" xfId="12055" xr:uid="{09E73624-C576-4DBC-9221-4C8CF5B777C6}"/>
    <cellStyle name="40% - Accent1 15 4" xfId="12060" xr:uid="{C9C6DC53-425C-47C4-9F17-650A514424F6}"/>
    <cellStyle name="40% - Accent1 15 5" xfId="12061" xr:uid="{9B79AE8B-9B66-4DAB-B3F0-089C7A1A530D}"/>
    <cellStyle name="40% - Accent1 15 6" xfId="12042" xr:uid="{6C77888E-392D-4316-ADB5-CC324C884F62}"/>
    <cellStyle name="40% - Accent1 16" xfId="1339" xr:uid="{85D71581-4ECE-4855-9588-77D9C08AC860}"/>
    <cellStyle name="40% - Accent1 16 2" xfId="11662" xr:uid="{DD3BB3DC-B768-4F56-B6B0-044AC6E712B7}"/>
    <cellStyle name="40% - Accent1 16 2 2" xfId="12064" xr:uid="{50B658C5-7487-440B-A3F9-1AEA1B8ACA9B}"/>
    <cellStyle name="40% - Accent1 16 2 3" xfId="9703" xr:uid="{751E75C7-9E77-4991-991E-0DA6D94D0509}"/>
    <cellStyle name="40% - Accent1 16 3" xfId="12066" xr:uid="{0918BF22-CA57-4F83-8AC6-1BF7666BDB75}"/>
    <cellStyle name="40% - Accent1 16 4" xfId="12069" xr:uid="{04FEDCBB-07BE-48AD-893F-705BB8595851}"/>
    <cellStyle name="40% - Accent1 16 5" xfId="9538" xr:uid="{BD11D4C4-DA55-46D0-B292-8B2A3D338D4B}"/>
    <cellStyle name="40% - Accent1 17" xfId="1341" xr:uid="{851FDBD5-F5D1-40AB-92F4-304C265A3403}"/>
    <cellStyle name="40% - Accent1 17 2" xfId="10470" xr:uid="{20228A12-23F2-4031-957C-C4FE986B18A8}"/>
    <cellStyle name="40% - Accent1 17 2 2" xfId="12073" xr:uid="{97986E3D-CF06-4320-A122-D843FEBD90CB}"/>
    <cellStyle name="40% - Accent1 17 2 3" xfId="10145" xr:uid="{7CFB43D1-4DF2-4531-81CA-23768D771895}"/>
    <cellStyle name="40% - Accent1 17 3" xfId="12077" xr:uid="{61B94D88-EC4C-45BF-92AA-25857A7C65E8}"/>
    <cellStyle name="40% - Accent1 17 4" xfId="12079" xr:uid="{E9988FC5-F58B-4752-A1F3-5A7A62A2422C}"/>
    <cellStyle name="40% - Accent1 17 5" xfId="9544" xr:uid="{1F4D52CC-555F-4BFF-AA07-0664ACE7302A}"/>
    <cellStyle name="40% - Accent1 18" xfId="1343" xr:uid="{8502034F-3514-424F-A85C-3538A791A5C2}"/>
    <cellStyle name="40% - Accent1 18 2" xfId="10495" xr:uid="{E1557D7E-E1F8-4ACE-BAAB-9254986FADC6}"/>
    <cellStyle name="40% - Accent1 18 2 2" xfId="9427" xr:uid="{C9C2D615-765A-4B0A-9B2F-FFB8798A8D2F}"/>
    <cellStyle name="40% - Accent1 18 2 3" xfId="9442" xr:uid="{51BE57C7-2479-4154-B9EC-B807AB14C8CD}"/>
    <cellStyle name="40% - Accent1 18 3" xfId="12086" xr:uid="{4ECC426F-0093-432F-BA45-6D4C0E792DB2}"/>
    <cellStyle name="40% - Accent1 18 4" xfId="12088" xr:uid="{66E26724-6413-4C06-A3F4-A6F5006499FD}"/>
    <cellStyle name="40% - Accent1 18 5" xfId="12084" xr:uid="{FF2FC1F1-F39E-400E-A714-4461CC7F615A}"/>
    <cellStyle name="40% - Accent1 19" xfId="1345" xr:uid="{91A405AF-402A-40C7-831B-59E0D4051412}"/>
    <cellStyle name="40% - Accent1 19 2" xfId="12091" xr:uid="{A03C027A-BFCF-4719-BF1D-28AB6DC7BD2E}"/>
    <cellStyle name="40% - Accent1 19 2 2" xfId="12097" xr:uid="{0C27CE25-3F8D-4E57-B6A4-3740529EFE8E}"/>
    <cellStyle name="40% - Accent1 19 2 3" xfId="12104" xr:uid="{9C452E38-C6C2-41A3-9F0E-9075CEF88D84}"/>
    <cellStyle name="40% - Accent1 19 3" xfId="12108" xr:uid="{D372A663-96E0-4F8A-915E-3E1214E1F706}"/>
    <cellStyle name="40% - Accent1 19 4" xfId="12111" xr:uid="{2CCFF8B2-4552-4120-98B1-2692172475A8}"/>
    <cellStyle name="40% - Accent1 19 5" xfId="11399" xr:uid="{67C46941-1729-4E1C-8352-22B4092EA975}"/>
    <cellStyle name="40% - Accent1 2" xfId="1347" xr:uid="{5EFC4360-114B-4247-9F05-C295F47D8199}"/>
    <cellStyle name="40% - Accent1 2 10" xfId="3540" xr:uid="{3F986071-C2F3-4C3A-BCDB-4167CECC0508}"/>
    <cellStyle name="40% - Accent1 2 10 2" xfId="12116" xr:uid="{E8548428-6D0C-4A96-8432-9FA69AECA30A}"/>
    <cellStyle name="40% - Accent1 2 10 3" xfId="7696" xr:uid="{6E8890CC-2C50-4B7B-B359-AEA1F3365FF1}"/>
    <cellStyle name="40% - Accent1 2 11" xfId="3558" xr:uid="{100C221D-4FB1-4044-812E-8760E74AB18E}"/>
    <cellStyle name="40% - Accent1 2 12" xfId="3587" xr:uid="{DE555E66-3CA3-4EEC-9DBE-E04DBE5B7197}"/>
    <cellStyle name="40% - Accent1 2 13" xfId="7958" xr:uid="{3D1CC0E7-559C-4707-86B0-73A529EEB4D5}"/>
    <cellStyle name="40% - Accent1 2 14" xfId="3616" xr:uid="{79FCC42B-D4DD-4F8D-9907-74988A7C7272}"/>
    <cellStyle name="40% - Accent1 2 15" xfId="51680" xr:uid="{71EA5355-70EE-4399-91A4-783E0097FAD0}"/>
    <cellStyle name="40% - Accent1 2 2" xfId="276" xr:uid="{74775688-DDED-4943-83C1-A3DD892D51E9}"/>
    <cellStyle name="40% - Accent1 2 2 2" xfId="1349" xr:uid="{FA00B0E7-FC0B-47A8-A894-49B294BC567F}"/>
    <cellStyle name="40% - Accent1 2 2 2 2" xfId="8223" xr:uid="{038B8927-1672-4067-8E22-B1E1E77D0BDB}"/>
    <cellStyle name="40% - Accent1 2 2 2 2 2" xfId="12118" xr:uid="{6E7118AA-D58C-4469-8C5A-B24EF11A5893}"/>
    <cellStyle name="40% - Accent1 2 2 2 3" xfId="8214" xr:uid="{6D5E4597-E6D2-4033-9A32-B36FF92329AE}"/>
    <cellStyle name="40% - Accent1 2 2 3" xfId="8245" xr:uid="{E3177B75-B093-4177-8DD0-68160772CDA9}"/>
    <cellStyle name="40% - Accent1 2 2 4" xfId="8250" xr:uid="{7999E80D-2EF7-49C6-BE52-BE01C48AD9C8}"/>
    <cellStyle name="40% - Accent1 2 2 5" xfId="12119" xr:uid="{1F826EF1-F0C2-41B3-8917-BAD14A69298F}"/>
    <cellStyle name="40% - Accent1 2 2 6" xfId="8207" xr:uid="{26DBC021-1710-4EF7-B926-95E5A78CCB23}"/>
    <cellStyle name="40% - Accent1 2 2 7" xfId="51681" xr:uid="{2CC59D1D-A61A-425D-B425-0E80B04B05C1}"/>
    <cellStyle name="40% - Accent1 2 2_Annexure" xfId="12122" xr:uid="{FD377B06-4260-41F5-B62F-47FEF57DCFED}"/>
    <cellStyle name="40% - Accent1 2 3" xfId="291" xr:uid="{6A4984D2-4FBA-47AF-92D0-537475F73941}"/>
    <cellStyle name="40% - Accent1 2 3 2" xfId="3692" xr:uid="{89F52D50-02E4-4F12-A15D-732E85EE7842}"/>
    <cellStyle name="40% - Accent1 2 3 3" xfId="8287" xr:uid="{305F0714-DA74-4A25-B9D4-DDB2B4E3F014}"/>
    <cellStyle name="40% - Accent1 2 3 4" xfId="8293" xr:uid="{63968999-BD96-4DB3-9C4B-3B36C20426B4}"/>
    <cellStyle name="40% - Accent1 2 3 5" xfId="8253" xr:uid="{D054CB5B-3BA1-42B9-A4C8-0AF9EC2CB499}"/>
    <cellStyle name="40% - Accent1 2 4" xfId="295" xr:uid="{9C3EDE1E-9E93-4275-A545-48CB27D1093E}"/>
    <cellStyle name="40% - Accent1 2 4 2" xfId="8320" xr:uid="{3024B12C-8E42-47C1-AF1E-3B3B1B023B5A}"/>
    <cellStyle name="40% - Accent1 2 4 3" xfId="8365" xr:uid="{47020142-7B28-47A3-844A-47CC53966DF3}"/>
    <cellStyle name="40% - Accent1 2 4 4" xfId="8307" xr:uid="{334CA593-7885-4E6F-AC8E-A66DD453DAF7}"/>
    <cellStyle name="40% - Accent1 2 5" xfId="300" xr:uid="{9CF54064-1449-45F9-BDA6-7B44B4EC3C0A}"/>
    <cellStyle name="40% - Accent1 2 5 2" xfId="5077" xr:uid="{93027846-3C28-4AB1-B09E-3AA80C99EEAD}"/>
    <cellStyle name="40% - Accent1 2 5 3" xfId="5098" xr:uid="{575A9389-3528-426C-B558-90E2C1F5906A}"/>
    <cellStyle name="40% - Accent1 2 5 4" xfId="3731" xr:uid="{7884D693-3BD0-429C-A181-75C6467DE7CE}"/>
    <cellStyle name="40% - Accent1 2 6" xfId="3758" xr:uid="{D0660D2E-5F08-4750-B84A-F33BECADF800}"/>
    <cellStyle name="40% - Accent1 2 7" xfId="3774" xr:uid="{7BE1F7DA-3FF3-45BB-B166-9F9439AF679D}"/>
    <cellStyle name="40% - Accent1 2 8" xfId="8509" xr:uid="{45658187-9F43-41B1-84E4-2FE78D7C8442}"/>
    <cellStyle name="40% - Accent1 2 8 2" xfId="8516" xr:uid="{90268E38-A9CA-4505-BEAB-FC95A9AC3661}"/>
    <cellStyle name="40% - Accent1 2 9" xfId="8546" xr:uid="{CCA8908A-41F1-4F80-8931-51DEADFA29E5}"/>
    <cellStyle name="40% - Accent1 2_April 2009 Report" xfId="3233" xr:uid="{0FE6F333-C411-4A29-8EC0-60140D65F50C}"/>
    <cellStyle name="40% - Accent1 20" xfId="1336" xr:uid="{4976167C-7BC1-4A9A-8CF4-80BA750139E7}"/>
    <cellStyle name="40% - Accent1 20 2" xfId="12044" xr:uid="{1006FB1C-CA70-4A24-BD35-A373247E3466}"/>
    <cellStyle name="40% - Accent1 20 2 2" xfId="12048" xr:uid="{996DE958-E993-4135-BDBC-BD5BD733A0AF}"/>
    <cellStyle name="40% - Accent1 20 2 3" xfId="12052" xr:uid="{F54FD0C6-98F1-44D4-B0DD-D871C3C20938}"/>
    <cellStyle name="40% - Accent1 20 3" xfId="12054" xr:uid="{6EB10ABA-6A46-402F-826C-0B8253D2760D}"/>
    <cellStyle name="40% - Accent1 20 4" xfId="12059" xr:uid="{16952A00-AA29-491A-BEEF-E7AD6D1AFAA6}"/>
    <cellStyle name="40% - Accent1 20 5" xfId="12041" xr:uid="{42D896CB-C34E-4725-BA52-98EBD3CAA7B1}"/>
    <cellStyle name="40% - Accent1 21" xfId="1338" xr:uid="{92D54639-7C0E-4563-9580-3724D3A5D4DE}"/>
    <cellStyle name="40% - Accent1 21 2" xfId="11661" xr:uid="{E0D3FC87-926F-4A8D-B765-342C22F2C864}"/>
    <cellStyle name="40% - Accent1 21 2 2" xfId="12063" xr:uid="{A2C7F2E5-5E1E-477A-80A1-3056B8A3194A}"/>
    <cellStyle name="40% - Accent1 21 2 3" xfId="9702" xr:uid="{A3A40955-8D86-448B-85F8-845E0497EAF3}"/>
    <cellStyle name="40% - Accent1 21 3" xfId="12065" xr:uid="{F5B2B45A-255D-4128-B507-471F5C8C94BF}"/>
    <cellStyle name="40% - Accent1 21 4" xfId="12068" xr:uid="{1EC39210-8B1D-4F60-8CB3-8A9C9F24E251}"/>
    <cellStyle name="40% - Accent1 21 5" xfId="9537" xr:uid="{257BE972-B697-4593-B933-B9EA42D83D53}"/>
    <cellStyle name="40% - Accent1 22" xfId="1340" xr:uid="{2F7A8E2A-75FF-41EB-8B43-9CD559185B71}"/>
    <cellStyle name="40% - Accent1 22 2" xfId="10469" xr:uid="{752707EC-7115-4E20-A2C4-2B584153D986}"/>
    <cellStyle name="40% - Accent1 22 2 2" xfId="12072" xr:uid="{DA11305C-4276-434E-A393-92FCA0BDF67C}"/>
    <cellStyle name="40% - Accent1 22 2 3" xfId="10144" xr:uid="{DD02F342-05DE-4AD9-8DBA-8D5BEA9753D2}"/>
    <cellStyle name="40% - Accent1 22 3" xfId="12076" xr:uid="{815CAC61-E7A2-45FB-AAA1-A760DB18B3CE}"/>
    <cellStyle name="40% - Accent1 22 4" xfId="12078" xr:uid="{1AF0DE66-0D3E-44E9-9B90-D2FADC258F42}"/>
    <cellStyle name="40% - Accent1 22 5" xfId="9543" xr:uid="{E3C8C49D-7022-4DC9-A616-70A0CA7C181D}"/>
    <cellStyle name="40% - Accent1 23" xfId="1342" xr:uid="{791E2D80-85C9-4F4A-9F57-6F6C826EAD9C}"/>
    <cellStyle name="40% - Accent1 23 2" xfId="10494" xr:uid="{1766D598-FE8A-4CD3-BDDF-576FAB18770E}"/>
    <cellStyle name="40% - Accent1 23 2 2" xfId="9426" xr:uid="{94CDD492-3BDA-41A1-A3F2-83E1B371A87B}"/>
    <cellStyle name="40% - Accent1 23 2 3" xfId="9441" xr:uid="{ABF1F6AD-5CAE-48CF-9F84-2FB44AD701EF}"/>
    <cellStyle name="40% - Accent1 23 3" xfId="12085" xr:uid="{41345497-DBD5-4475-A258-E4FB7931FDAB}"/>
    <cellStyle name="40% - Accent1 23 4" xfId="12087" xr:uid="{FD4ABEAC-BF74-4A01-B80D-CB5EC0FF2979}"/>
    <cellStyle name="40% - Accent1 23 5" xfId="12083" xr:uid="{01413A6A-E91F-485D-8FFF-CB5F4B66A1EF}"/>
    <cellStyle name="40% - Accent1 24" xfId="1344" xr:uid="{31FF44D7-DCDA-4C2B-A590-86E96D143D97}"/>
    <cellStyle name="40% - Accent1 24 2" xfId="12090" xr:uid="{E367B562-2142-4CA7-97B0-F161E33CAD6A}"/>
    <cellStyle name="40% - Accent1 24 2 2" xfId="12096" xr:uid="{B5A563E9-B016-4ED1-9582-E18F3B788927}"/>
    <cellStyle name="40% - Accent1 24 2 3" xfId="12103" xr:uid="{6D3E4227-ABFE-459D-BC62-77E48ABECCA0}"/>
    <cellStyle name="40% - Accent1 24 3" xfId="12107" xr:uid="{9978EDD5-F7A9-4ECB-9F10-81DB86CD36E5}"/>
    <cellStyle name="40% - Accent1 24 4" xfId="12110" xr:uid="{3D08726B-518C-4C6C-B2AB-94BBBF08E0AE}"/>
    <cellStyle name="40% - Accent1 24 5" xfId="11398" xr:uid="{A7A41F1D-B38B-461E-8C1E-D68FC4CD938D}"/>
    <cellStyle name="40% - Accent1 25" xfId="1352" xr:uid="{91C69894-258B-4E9E-BF0E-23C5941699EA}"/>
    <cellStyle name="40% - Accent1 25 2" xfId="12138" xr:uid="{D11F7938-5DB6-4F80-8C77-C944060767A0}"/>
    <cellStyle name="40% - Accent1 25 2 2" xfId="12142" xr:uid="{00EB25BC-05C9-403C-AE3F-880A82417229}"/>
    <cellStyle name="40% - Accent1 25 2 3" xfId="3466" xr:uid="{503AE617-A424-4872-907A-A8ADABC56843}"/>
    <cellStyle name="40% - Accent1 25 3" xfId="3941" xr:uid="{88F518F2-13F2-49F3-9235-420DF0600A19}"/>
    <cellStyle name="40% - Accent1 25 4" xfId="3948" xr:uid="{18789912-7521-414C-8F16-A4FD3D38CAED}"/>
    <cellStyle name="40% - Accent1 25 5" xfId="9345" xr:uid="{E1B57DC2-809A-461F-9968-CC1AB0B8531F}"/>
    <cellStyle name="40% - Accent1 26" xfId="1354" xr:uid="{4715FDAD-8733-48CC-9C24-776C658C67E9}"/>
    <cellStyle name="40% - Accent1 26 2" xfId="12144" xr:uid="{C766B43F-66DC-4C3B-949A-2F7B029C7CCA}"/>
    <cellStyle name="40% - Accent1 26 2 2" xfId="12147" xr:uid="{8B024843-79B6-4D82-8B6F-5D8F4E2E39AD}"/>
    <cellStyle name="40% - Accent1 26 2 3" xfId="10355" xr:uid="{1097254D-8C1E-4A59-8AE5-16F144ECC8E3}"/>
    <cellStyle name="40% - Accent1 26 3" xfId="12149" xr:uid="{343DB70C-84FD-4A19-A730-9A43E47118F8}"/>
    <cellStyle name="40% - Accent1 26 4" xfId="12151" xr:uid="{C54FA895-BA8F-43AB-BD1A-6BE8FB073F10}"/>
    <cellStyle name="40% - Accent1 26 5" xfId="9353" xr:uid="{0C1B8F08-AF4B-42F5-9857-E903B682BFB4}"/>
    <cellStyle name="40% - Accent1 27" xfId="1356" xr:uid="{1A0AB395-B313-4DD3-A460-CCB43A6D8522}"/>
    <cellStyle name="40% - Accent1 27 2" xfId="6535" xr:uid="{D1AE076B-4D26-4689-AC17-CDB6838D5CF3}"/>
    <cellStyle name="40% - Accent1 27 2 2" xfId="12157" xr:uid="{5B3F0C38-323D-4534-85E0-ABCF170FA567}"/>
    <cellStyle name="40% - Accent1 27 2 3" xfId="10886" xr:uid="{15CED713-9E99-4F84-9883-FB8BC2DC2C38}"/>
    <cellStyle name="40% - Accent1 27 3" xfId="12159" xr:uid="{7B052D04-0915-4B16-8C04-D2DA0B850422}"/>
    <cellStyle name="40% - Accent1 27 4" xfId="12161" xr:uid="{1444A5BF-8AA2-4546-978D-879F0ABFC5A7}"/>
    <cellStyle name="40% - Accent1 27 5" xfId="12153" xr:uid="{8BCF2F35-5B44-42F8-A7B4-D8D2DC3CD5E7}"/>
    <cellStyle name="40% - Accent1 28" xfId="1358" xr:uid="{3F075F5A-2E1A-4094-8F29-ABFCE05AA617}"/>
    <cellStyle name="40% - Accent1 28 2" xfId="12167" xr:uid="{EA9D85B0-3B68-4250-93E0-4B526A8F2576}"/>
    <cellStyle name="40% - Accent1 28 2 2" xfId="12171" xr:uid="{1D227B87-99CC-4B56-950F-E7EAB788784A}"/>
    <cellStyle name="40% - Accent1 28 2 3" xfId="12179" xr:uid="{93C90D5D-F2CF-4492-832D-D8BB2893FF35}"/>
    <cellStyle name="40% - Accent1 28 3" xfId="12184" xr:uid="{E6F8595F-1769-4D50-87D4-EB7AE41A4A36}"/>
    <cellStyle name="40% - Accent1 28 4" xfId="12192" xr:uid="{945D5539-24E0-4CF7-98A3-C89B09AB77A6}"/>
    <cellStyle name="40% - Accent1 28 5" xfId="12165" xr:uid="{19CB49A9-8471-4150-AAA2-EB71DBFF85EC}"/>
    <cellStyle name="40% - Accent1 29" xfId="1360" xr:uid="{508A66A0-54C7-48D8-9DD1-984124393AA0}"/>
    <cellStyle name="40% - Accent1 29 2" xfId="12201" xr:uid="{6E3B6FDC-1115-4107-9DD4-C7FDD2F61E0B}"/>
    <cellStyle name="40% - Accent1 29 2 2" xfId="12205" xr:uid="{69D2242C-2A53-4C2D-A6D9-6B3A74D81E2E}"/>
    <cellStyle name="40% - Accent1 29 2 3" xfId="12212" xr:uid="{EBB99CFF-83DB-4749-A7CE-1CB24DA7F0A6}"/>
    <cellStyle name="40% - Accent1 29 3" xfId="7884" xr:uid="{81ECD08B-F8E5-485B-9C69-7389D0899AC2}"/>
    <cellStyle name="40% - Accent1 29 4" xfId="12220" xr:uid="{DDAB17B9-6001-4519-8FD7-B21DD72C8B8E}"/>
    <cellStyle name="40% - Accent1 29 5" xfId="12197" xr:uid="{E853BA55-FF0C-4D9A-B801-CA653634F9CD}"/>
    <cellStyle name="40% - Accent1 3" xfId="1361" xr:uid="{14DD62F5-71D9-4D11-9541-086EF6F0E1A1}"/>
    <cellStyle name="40% - Accent1 3 2" xfId="698" xr:uid="{A2824E3B-84B6-4294-B91F-1B05387357EA}"/>
    <cellStyle name="40% - Accent1 3 2 2" xfId="1363" xr:uid="{68B5F1A0-4A8B-4552-B101-7E9AFAF3388D}"/>
    <cellStyle name="40% - Accent1 3 2 2 2" xfId="12225" xr:uid="{119A1793-165D-4301-8C04-6026B3C7E2D7}"/>
    <cellStyle name="40% - Accent1 3 2 3" xfId="8892" xr:uid="{570E4CD8-C7B8-407B-B09F-59A8D23F8CB5}"/>
    <cellStyle name="40% - Accent1 3 2 4" xfId="51914" xr:uid="{16014C94-9C8E-414C-9512-5EBBDF5145C7}"/>
    <cellStyle name="40% - Accent1 3 3" xfId="701" xr:uid="{C1647837-BBE2-4339-8243-8FE13F18D626}"/>
    <cellStyle name="40% - Accent1 3 3 2" xfId="8906" xr:uid="{5FF91040-E366-4DBC-AA0A-9435452E3156}"/>
    <cellStyle name="40% - Accent1 3 4" xfId="8919" xr:uid="{B533908F-FD99-4AAA-98FA-13A4E13129B8}"/>
    <cellStyle name="40% - Accent1 3 5" xfId="7200" xr:uid="{9ADEE6CC-C166-4A4E-A5B2-10F2ECFF1B40}"/>
    <cellStyle name="40% - Accent1 3 6" xfId="12232" xr:uid="{A4850AB3-0F02-40FE-B16E-1CE44CB55639}"/>
    <cellStyle name="40% - Accent1 3 7" xfId="51682" xr:uid="{4042EBEF-6976-4089-8BB5-A3711F6C28A4}"/>
    <cellStyle name="40% - Accent1 3_Annexure" xfId="12237" xr:uid="{A80E01E6-1BF7-47CA-8D98-1CA9C329D1DF}"/>
    <cellStyle name="40% - Accent1 30" xfId="1351" xr:uid="{65CFB6FF-FE2D-4611-972C-B3D5E7513F0E}"/>
    <cellStyle name="40% - Accent1 30 2" xfId="12137" xr:uid="{AFF24314-37F3-4B2A-9696-7E2E5874689E}"/>
    <cellStyle name="40% - Accent1 30 2 2" xfId="12141" xr:uid="{BDFF0BD9-E745-4712-9578-97FE23BB5B75}"/>
    <cellStyle name="40% - Accent1 30 2 3" xfId="3465" xr:uid="{540FA65E-29D2-45C8-AE22-CE74029517FB}"/>
    <cellStyle name="40% - Accent1 30 3" xfId="3940" xr:uid="{E2743E79-8ED9-4B2A-8091-BC0A25B94BE0}"/>
    <cellStyle name="40% - Accent1 30 4" xfId="3947" xr:uid="{EE60CCC0-FC0A-4059-8FB8-63D7D527E253}"/>
    <cellStyle name="40% - Accent1 30 5" xfId="9344" xr:uid="{C974DE24-D1AE-4182-A4F4-3B6871EBEB70}"/>
    <cellStyle name="40% - Accent1 31" xfId="1353" xr:uid="{385ABB54-72FF-4EE2-AA8E-847D74D2BDB4}"/>
    <cellStyle name="40% - Accent1 31 2" xfId="12143" xr:uid="{2A2F704E-B951-494E-B546-693FE6DDC424}"/>
    <cellStyle name="40% - Accent1 31 2 2" xfId="12146" xr:uid="{C8793264-7CB0-4E09-BFDF-CE43CF28BA83}"/>
    <cellStyle name="40% - Accent1 31 2 3" xfId="10354" xr:uid="{EBC5F48B-A963-4703-B8E1-5AE8C34C6B87}"/>
    <cellStyle name="40% - Accent1 31 3" xfId="12148" xr:uid="{7F1DED37-8702-42D5-8AA0-47C862525779}"/>
    <cellStyle name="40% - Accent1 31 4" xfId="12150" xr:uid="{13300F40-341B-4A04-AA1A-A835872EFD80}"/>
    <cellStyle name="40% - Accent1 31 5" xfId="9352" xr:uid="{568A3DFA-7B65-40E8-9770-5784478B6053}"/>
    <cellStyle name="40% - Accent1 32" xfId="1355" xr:uid="{18035F96-5CD7-48D4-A94C-61DCF7B7CE5D}"/>
    <cellStyle name="40% - Accent1 32 2" xfId="6534" xr:uid="{342B7D21-1D2C-4AC2-8487-A6B774A30F11}"/>
    <cellStyle name="40% - Accent1 32 2 2" xfId="12156" xr:uid="{A71AB3B6-5B88-4C5A-B9E6-460B028B7807}"/>
    <cellStyle name="40% - Accent1 32 2 3" xfId="10885" xr:uid="{D5464892-290A-4088-9541-D7F777D526DE}"/>
    <cellStyle name="40% - Accent1 32 3" xfId="12158" xr:uid="{855ABB7E-40BB-452D-BB37-FAD6B6756B6E}"/>
    <cellStyle name="40% - Accent1 32 4" xfId="12160" xr:uid="{E993C22F-3EC3-49A0-BFB9-52059A00B62F}"/>
    <cellStyle name="40% - Accent1 32 5" xfId="12152" xr:uid="{244742CB-FB77-4168-9E47-361BA666569D}"/>
    <cellStyle name="40% - Accent1 33" xfId="1357" xr:uid="{65754A43-2073-4874-A023-C9159228363A}"/>
    <cellStyle name="40% - Accent1 33 2" xfId="12166" xr:uid="{8875E5AA-9646-4CCB-BE84-8BB9BAFB4ACA}"/>
    <cellStyle name="40% - Accent1 33 2 2" xfId="12170" xr:uid="{B83BE0C3-0D31-4829-B70B-1D7336ADAE53}"/>
    <cellStyle name="40% - Accent1 33 2 3" xfId="12178" xr:uid="{ACD2A456-CF01-4626-BF7E-15754A0E24ED}"/>
    <cellStyle name="40% - Accent1 33 3" xfId="12183" xr:uid="{E36976EF-1FE4-4C75-83F9-E2190585E52C}"/>
    <cellStyle name="40% - Accent1 33 4" xfId="12191" xr:uid="{46A4E4C5-42AF-4D02-891E-BF7C5D059423}"/>
    <cellStyle name="40% - Accent1 33 5" xfId="12164" xr:uid="{84A2FB32-FCF3-46EC-9BEC-0253A6B02F8F}"/>
    <cellStyle name="40% - Accent1 34" xfId="1359" xr:uid="{4E091DAF-B993-419B-B7AD-A36A797ABA80}"/>
    <cellStyle name="40% - Accent1 34 2" xfId="12200" xr:uid="{B53EDCEE-144B-404D-B072-EF670611665F}"/>
    <cellStyle name="40% - Accent1 34 2 2" xfId="12204" xr:uid="{3893CF92-ACB3-4563-A661-C0D26314167D}"/>
    <cellStyle name="40% - Accent1 34 2 3" xfId="12211" xr:uid="{7E132D02-7EA8-4F66-A9F4-E3D809FBD45D}"/>
    <cellStyle name="40% - Accent1 34 3" xfId="7883" xr:uid="{C86D070C-FEE9-4756-B495-CC7896D97B91}"/>
    <cellStyle name="40% - Accent1 34 4" xfId="12219" xr:uid="{8582DFD2-3061-4676-92F7-5ECD145BCAA4}"/>
    <cellStyle name="40% - Accent1 34 5" xfId="12196" xr:uid="{FC14E6CC-970E-45D0-B525-C0E7DCCC7D8E}"/>
    <cellStyle name="40% - Accent1 35" xfId="1365" xr:uid="{3F5841AD-D392-4C57-A204-04C6D2F881A9}"/>
    <cellStyle name="40% - Accent1 35 2" xfId="4275" xr:uid="{5F4F604F-1950-44A9-BE2B-92E7568ABB14}"/>
    <cellStyle name="40% - Accent1 35 2 2" xfId="12244" xr:uid="{327E9B28-87ED-4AC6-B927-37C3B8A6D958}"/>
    <cellStyle name="40% - Accent1 35 2 3" xfId="12252" xr:uid="{4E4D1637-1AE7-48F6-9534-27395DE17F19}"/>
    <cellStyle name="40% - Accent1 35 3" xfId="5138" xr:uid="{4D49BB9B-14FE-4943-AD70-3B0099F3C7C8}"/>
    <cellStyle name="40% - Accent1 35 4" xfId="12259" xr:uid="{452B69D0-E0E5-4ADB-9FF6-AD15D8998783}"/>
    <cellStyle name="40% - Accent1 35 5" xfId="12242" xr:uid="{8C425C97-66EF-4533-AEE0-207C5A94F0F4}"/>
    <cellStyle name="40% - Accent1 36" xfId="1367" xr:uid="{CAD12657-A803-4CEE-976E-1AA72F80CCB7}"/>
    <cellStyle name="40% - Accent1 36 2" xfId="4222" xr:uid="{24190622-DFAC-402D-8BF4-3C5069BF8F76}"/>
    <cellStyle name="40% - Accent1 36 2 2" xfId="12268" xr:uid="{B995F917-B61B-4A24-AC52-9727E71EEB20}"/>
    <cellStyle name="40% - Accent1 36 2 3" xfId="11197" xr:uid="{FA6A33EF-ECFC-44D1-81A9-EA8F657D720D}"/>
    <cellStyle name="40% - Accent1 36 3" xfId="12276" xr:uid="{BF1457B9-3F80-472A-A1F8-7DA02985E40C}"/>
    <cellStyle name="40% - Accent1 36 4" xfId="12280" xr:uid="{2D52CFF2-3ECA-47A9-847A-153B7A05701F}"/>
    <cellStyle name="40% - Accent1 36 5" xfId="12265" xr:uid="{FD32B174-1D41-4E62-A91A-1B969635297A}"/>
    <cellStyle name="40% - Accent1 37" xfId="1369" xr:uid="{858E52F1-D41A-4118-9EE3-76D2E471F003}"/>
    <cellStyle name="40% - Accent1 37 2" xfId="12295" xr:uid="{7C04653A-DACE-429E-8F7D-402164BFA620}"/>
    <cellStyle name="40% - Accent1 37 2 2" xfId="12302" xr:uid="{E2E224B9-1C8D-4C4C-87FF-8062BFFC63AC}"/>
    <cellStyle name="40% - Accent1 37 2 3" xfId="11689" xr:uid="{2E092012-7F65-4851-B9C8-48BA9A674E3F}"/>
    <cellStyle name="40% - Accent1 37 3" xfId="12308" xr:uid="{DE14A09D-0E44-49FC-B1CE-06CB0BE4EF8B}"/>
    <cellStyle name="40% - Accent1 37 4" xfId="12312" xr:uid="{98806F7A-6037-4864-8A2E-DC8C34F54B32}"/>
    <cellStyle name="40% - Accent1 37 5" xfId="12286" xr:uid="{49875DF9-B5A8-4966-89F9-6AF6402063DE}"/>
    <cellStyle name="40% - Accent1 38" xfId="1371" xr:uid="{10D2061D-6F26-4974-A0AB-1D89A6866D27}"/>
    <cellStyle name="40% - Accent1 38 2" xfId="12322" xr:uid="{3BFB6102-1F2A-4DAF-8461-3C45C61C9458}"/>
    <cellStyle name="40% - Accent1 38 2 2" xfId="12329" xr:uid="{5EB2DD58-DA09-4C01-B3BF-D667EA95730A}"/>
    <cellStyle name="40% - Accent1 38 2 3" xfId="8010" xr:uid="{C1C34BEB-F75F-4615-8FCD-B5F831BE25D9}"/>
    <cellStyle name="40% - Accent1 38 3" xfId="12335" xr:uid="{2A16CE89-6E5F-4E97-A230-4A5EBF707B07}"/>
    <cellStyle name="40% - Accent1 38 4" xfId="11068" xr:uid="{710AA6E3-3F75-48B6-928B-7640419619D5}"/>
    <cellStyle name="40% - Accent1 38 5" xfId="12320" xr:uid="{600BF705-7B27-4338-A7A9-63EE2AAFDA17}"/>
    <cellStyle name="40% - Accent1 39" xfId="1373" xr:uid="{3515003D-CED1-46D2-9C14-C8058258CF1C}"/>
    <cellStyle name="40% - Accent1 39 2" xfId="12346" xr:uid="{B8CB93F1-F06A-4CA8-9437-C06A2888D17E}"/>
    <cellStyle name="40% - Accent1 39 2 2" xfId="12350" xr:uid="{A550FD74-5649-4F71-85E3-12C96DD43CFA}"/>
    <cellStyle name="40% - Accent1 39 2 3" xfId="12357" xr:uid="{1E5346D0-B295-48B7-A9D4-EC5F30888C66}"/>
    <cellStyle name="40% - Accent1 39 3" xfId="9620" xr:uid="{48308500-C8DF-422A-A0C2-3EBBC02F2F97}"/>
    <cellStyle name="40% - Accent1 39 4" xfId="12364" xr:uid="{34FC46F7-EE2B-48C6-9389-E4C4BE1417B7}"/>
    <cellStyle name="40% - Accent1 39 5" xfId="9649" xr:uid="{B0D8C5CC-90CB-4756-AA02-D0E12BA7649B}"/>
    <cellStyle name="40% - Accent1 4" xfId="628" xr:uid="{FD35B44C-BFF4-4220-AA5E-EDA2882D2014}"/>
    <cellStyle name="40% - Accent1 4 10" xfId="52048" xr:uid="{905DAF86-D76A-4819-8989-434519BEA6D4}"/>
    <cellStyle name="40% - Accent1 4 2" xfId="630" xr:uid="{FC27DDA2-581C-4DD7-B6E1-A898EE23FAE8}"/>
    <cellStyle name="40% - Accent1 4 2 2" xfId="12372" xr:uid="{1AAD9566-2D5D-4496-B858-BB9DAAE2C766}"/>
    <cellStyle name="40% - Accent1 4 2 3" xfId="5751" xr:uid="{40EED2D9-6222-4096-A4AA-7E2B43FF9CED}"/>
    <cellStyle name="40% - Accent1 4 2 4" xfId="6381" xr:uid="{D67B0AA7-9B52-47F6-A346-98196971A50D}"/>
    <cellStyle name="40% - Accent1 4 2_Annexure" xfId="12071" xr:uid="{C42EE731-6964-44DF-A134-0DE5E5453322}"/>
    <cellStyle name="40% - Accent1 4 3" xfId="12373" xr:uid="{43D7F0DE-366D-4251-8810-8CB76031C642}"/>
    <cellStyle name="40% - Accent1 4 4" xfId="12383" xr:uid="{A5AB918A-B564-4BF5-BA86-BBE8BBD1FADA}"/>
    <cellStyle name="40% - Accent1 4 5" xfId="12385" xr:uid="{FF9DED53-1F18-46C5-A8B0-CC8BFAAD2BDC}"/>
    <cellStyle name="40% - Accent1 4 6" xfId="12391" xr:uid="{702EC670-ECC0-4B5E-9117-6F42EEE66278}"/>
    <cellStyle name="40% - Accent1 4 7" xfId="7904" xr:uid="{ECB6DE39-8999-43EF-AC4C-C0AE6E8A3758}"/>
    <cellStyle name="40% - Accent1 4 8" xfId="51683" xr:uid="{2B2BCA44-8C4A-4E6B-A071-093F3AA25716}"/>
    <cellStyle name="40% - Accent1 4 9" xfId="51768" xr:uid="{CF0F94E9-668F-4990-8F35-29EBDC5310FC}"/>
    <cellStyle name="40% - Accent1 4_Annexure" xfId="9343" xr:uid="{30940371-6866-4103-9E1E-09C0580D8204}"/>
    <cellStyle name="40% - Accent1 40" xfId="1364" xr:uid="{A5A41243-39EA-443D-BF13-DC48F972FBAD}"/>
    <cellStyle name="40% - Accent1 40 2" xfId="4274" xr:uid="{71C6ADCC-85FE-4DC6-9335-B50EF815D6B9}"/>
    <cellStyle name="40% - Accent1 40 2 2" xfId="12243" xr:uid="{D1A168BD-C95B-43DE-B301-3F22DC9E479B}"/>
    <cellStyle name="40% - Accent1 40 2 3" xfId="12251" xr:uid="{4825C487-F1A3-4918-B8AE-65229F8A7A60}"/>
    <cellStyle name="40% - Accent1 40 3" xfId="5137" xr:uid="{1FAC2D32-C1F3-458F-B22B-3EBD23A009A0}"/>
    <cellStyle name="40% - Accent1 40 4" xfId="12258" xr:uid="{D3B26EE0-A6D4-44D0-AB78-1161B2A15E4D}"/>
    <cellStyle name="40% - Accent1 40 5" xfId="12241" xr:uid="{A0F51320-8DDA-4C90-B5C3-3507FD4AD9D7}"/>
    <cellStyle name="40% - Accent1 41" xfId="1366" xr:uid="{244B418E-DB32-44ED-9D0D-EE211318FC05}"/>
    <cellStyle name="40% - Accent1 41 2" xfId="4221" xr:uid="{204F2A1C-3A87-4151-8A8C-6C83CA77DBBA}"/>
    <cellStyle name="40% - Accent1 41 2 2" xfId="12267" xr:uid="{4E55AB65-A758-4B15-941C-C947F6C9977F}"/>
    <cellStyle name="40% - Accent1 41 2 3" xfId="11196" xr:uid="{5443264F-F34C-4F90-A844-6C3B3862CA01}"/>
    <cellStyle name="40% - Accent1 41 3" xfId="12275" xr:uid="{FF90C54C-1E4E-4818-9D7F-9DCF10498400}"/>
    <cellStyle name="40% - Accent1 41 4" xfId="12279" xr:uid="{727F4390-F9CB-4966-B195-D4DD8F44706B}"/>
    <cellStyle name="40% - Accent1 41 5" xfId="12264" xr:uid="{0727FBBA-2055-444A-86D9-EFB2B211BA96}"/>
    <cellStyle name="40% - Accent1 42" xfId="1368" xr:uid="{BE049CCD-85A2-4DF8-AFB1-2ACCEA82FD78}"/>
    <cellStyle name="40% - Accent1 42 2" xfId="12294" xr:uid="{0FE8BD80-D111-49EE-9FE0-2116DB9BDDFB}"/>
    <cellStyle name="40% - Accent1 42 2 2" xfId="12301" xr:uid="{E30AA65F-AAEC-4015-B93C-90243656479E}"/>
    <cellStyle name="40% - Accent1 42 2 3" xfId="11688" xr:uid="{9F5FCE61-8BFE-4B67-9E6C-6B53DCE50E85}"/>
    <cellStyle name="40% - Accent1 42 3" xfId="12307" xr:uid="{F927A9F0-0E10-41A1-B041-1FC46FF0AE94}"/>
    <cellStyle name="40% - Accent1 42 4" xfId="12311" xr:uid="{F6587FE4-448D-4360-AFBE-040284BFC3B6}"/>
    <cellStyle name="40% - Accent1 42 5" xfId="12285" xr:uid="{DA5000C3-6224-49DB-A92B-D97F460FB1FB}"/>
    <cellStyle name="40% - Accent1 43" xfId="1370" xr:uid="{3E0D4925-A1AD-498B-A838-0E2F6EE2FACC}"/>
    <cellStyle name="40% - Accent1 43 2" xfId="12321" xr:uid="{7C52C097-58B8-44A0-89E4-01AE9149B3E0}"/>
    <cellStyle name="40% - Accent1 43 2 2" xfId="12328" xr:uid="{DE85FAC3-0E36-4033-A8AA-B120084A5181}"/>
    <cellStyle name="40% - Accent1 43 2 3" xfId="8009" xr:uid="{43CE1213-603D-4628-9C8C-A171146E711E}"/>
    <cellStyle name="40% - Accent1 43 3" xfId="12334" xr:uid="{92986A82-0A62-413F-BBC6-905867EC6D8A}"/>
    <cellStyle name="40% - Accent1 43 4" xfId="11067" xr:uid="{19FBA703-6998-40DB-BA27-6274F722808E}"/>
    <cellStyle name="40% - Accent1 43 5" xfId="12319" xr:uid="{2ACC190D-7305-4DF7-AF86-83B905258CDF}"/>
    <cellStyle name="40% - Accent1 44" xfId="1372" xr:uid="{E3E1F4B1-1203-423F-9666-18399FD1EC79}"/>
    <cellStyle name="40% - Accent1 44 2" xfId="12345" xr:uid="{A3442C17-4CD2-4DAC-B10E-6399B61389F9}"/>
    <cellStyle name="40% - Accent1 44 2 2" xfId="12349" xr:uid="{F512172F-F20F-4185-A9C5-7A98A0629166}"/>
    <cellStyle name="40% - Accent1 44 2 3" xfId="12356" xr:uid="{04BD1636-DF7B-474F-8CE9-ACDB99C2F088}"/>
    <cellStyle name="40% - Accent1 44 3" xfId="9619" xr:uid="{1F1126D7-AA6A-4E6F-9152-9D0395ADBF4D}"/>
    <cellStyle name="40% - Accent1 44 4" xfId="12363" xr:uid="{96705E88-6DB0-4A30-9E7E-C021BD776B4F}"/>
    <cellStyle name="40% - Accent1 44 5" xfId="9648" xr:uid="{B9E3892E-BAEF-4206-8167-6E5D9268EE72}"/>
    <cellStyle name="40% - Accent1 45" xfId="1375" xr:uid="{F0787F01-5E52-447F-A1CB-94AF700A364E}"/>
    <cellStyle name="40% - Accent1 45 2" xfId="5943" xr:uid="{2F27E93C-1880-4D61-8058-635F57D67A1C}"/>
    <cellStyle name="40% - Accent1 45 2 2" xfId="12401" xr:uid="{382919E3-2D19-4934-A05F-EC4319676F1C}"/>
    <cellStyle name="40% - Accent1 45 2 3" xfId="12408" xr:uid="{1E362185-3A1D-4770-854B-63A9FD628801}"/>
    <cellStyle name="40% - Accent1 45 3" xfId="12415" xr:uid="{24855EDD-623C-42FA-A2D5-97DD34764141}"/>
    <cellStyle name="40% - Accent1 45 4" xfId="12421" xr:uid="{66335E77-75E6-4FCA-9AB9-D525BA7D8A98}"/>
    <cellStyle name="40% - Accent1 45 5" xfId="12399" xr:uid="{B1C45890-D711-4697-A6F5-9A0F47D7755D}"/>
    <cellStyle name="40% - Accent1 46" xfId="1377" xr:uid="{74D03084-62E3-453F-8D24-616B176505F1}"/>
    <cellStyle name="40% - Accent1 46 2" xfId="12436" xr:uid="{A1C8B417-55F0-4747-9ED1-7AE8F2D07E30}"/>
    <cellStyle name="40% - Accent1 46 2 2" xfId="12440" xr:uid="{8CA13473-6870-4726-A4E0-EF56C6BFE6C3}"/>
    <cellStyle name="40% - Accent1 46 2 3" xfId="12444" xr:uid="{C22FD486-F3A2-4BCC-82CD-09575954AB35}"/>
    <cellStyle name="40% - Accent1 46 3" xfId="12447" xr:uid="{400FE82E-F65D-4947-A660-A1BC727E6479}"/>
    <cellStyle name="40% - Accent1 46 4" xfId="12456" xr:uid="{C29998FC-6151-4104-A119-3321CD81C146}"/>
    <cellStyle name="40% - Accent1 46 5" xfId="12430" xr:uid="{B8B73001-E79D-4174-BBE6-A21DD61753FF}"/>
    <cellStyle name="40% - Accent1 47" xfId="1380" xr:uid="{D73ADC01-DB59-474A-A324-A04694559701}"/>
    <cellStyle name="40% - Accent1 47 2" xfId="12460" xr:uid="{F250FEFE-B1F3-400C-86FD-402D25ED1BE4}"/>
    <cellStyle name="40% - Accent1 47 2 2" xfId="12469" xr:uid="{82D79993-909E-4FF7-BF93-8A39A651C509}"/>
    <cellStyle name="40% - Accent1 47 2 3" xfId="12484" xr:uid="{8A5CBBE7-240E-4F20-97F4-A7B4B8B745A7}"/>
    <cellStyle name="40% - Accent1 47 3" xfId="3807" xr:uid="{97004E8F-C7E2-4EB2-B863-66D4FF5FD13C}"/>
    <cellStyle name="40% - Accent1 47 4" xfId="12490" xr:uid="{1F359B25-5D54-4F25-943E-80D7890DF8D6}"/>
    <cellStyle name="40% - Accent1 47 5" xfId="8396" xr:uid="{9ECDA676-9BAD-4009-88BA-AB2CE88ABEC4}"/>
    <cellStyle name="40% - Accent1 48" xfId="1382" xr:uid="{BD413E45-8BFC-49B6-A2AE-7A9707D7AAEE}"/>
    <cellStyle name="40% - Accent1 48 2" xfId="12495" xr:uid="{EBA2E7EB-D1F7-495D-97D7-28A3A72AC849}"/>
    <cellStyle name="40% - Accent1 48 2 2" xfId="10513" xr:uid="{B0089387-8657-4CC5-ABD8-087468A7DCE0}"/>
    <cellStyle name="40% - Accent1 48 2 3" xfId="12131" xr:uid="{1DFB0BC3-A5BC-425D-8836-1B4BAC26FDBE}"/>
    <cellStyle name="40% - Accent1 48 3" xfId="12499" xr:uid="{62ECE27C-022B-472C-A1A8-77910B7D2AA6}"/>
    <cellStyle name="40% - Accent1 48 4" xfId="12506" xr:uid="{951716B8-5FAF-4FF3-A404-A137DE43B89F}"/>
    <cellStyle name="40% - Accent1 48 5" xfId="8407" xr:uid="{0E9F2E66-17D3-4803-8BE8-B14A56813E87}"/>
    <cellStyle name="40% - Accent1 49" xfId="1384" xr:uid="{1B0BC58C-90B3-4CDF-B66C-1D3F70E3A606}"/>
    <cellStyle name="40% - Accent1 49 2" xfId="12508" xr:uid="{82E103AB-8DA7-4840-8246-8DE105DF491B}"/>
    <cellStyle name="40% - Accent1 49 2 2" xfId="12514" xr:uid="{B76DA566-AD50-4D0F-87D5-A58E87A1B3DB}"/>
    <cellStyle name="40% - Accent1 49 2 3" xfId="12521" xr:uid="{AC43B02F-7E7E-4546-95C3-1D1F5D76B30E}"/>
    <cellStyle name="40% - Accent1 49 3" xfId="12523" xr:uid="{6206820A-4B5B-4AB1-8209-C966127FBE64}"/>
    <cellStyle name="40% - Accent1 49 4" xfId="4583" xr:uid="{AC99AD52-E226-4E9C-9C41-E5BF54972095}"/>
    <cellStyle name="40% - Accent1 49 5" xfId="4539" xr:uid="{26C4BC95-8674-4218-A3B5-8BE5AFD9F259}"/>
    <cellStyle name="40% - Accent1 5" xfId="634" xr:uid="{3CAD61F3-71E6-4E3E-884D-8BCD419321EA}"/>
    <cellStyle name="40% - Accent1 5 2" xfId="1385" xr:uid="{E637645A-FB58-4792-95D0-462B9C3FDD6C}"/>
    <cellStyle name="40% - Accent1 5 2 2" xfId="12533" xr:uid="{B92DE18D-4654-4CE0-BDF1-B5B6CF22EF7A}"/>
    <cellStyle name="40% - Accent1 5 2 3" xfId="12538" xr:uid="{7A855BBD-FD46-42EC-BC36-45B8D718536F}"/>
    <cellStyle name="40% - Accent1 5 2 4" xfId="12524" xr:uid="{2920F4E6-91CC-4425-AF97-80A07A42362E}"/>
    <cellStyle name="40% - Accent1 5 2_Annexure" xfId="7979" xr:uid="{CE9A6D37-4F2F-4252-AA7B-F2906D85B6D7}"/>
    <cellStyle name="40% - Accent1 5 3" xfId="12539" xr:uid="{58015475-6392-41DD-A151-834C65AD3F5D}"/>
    <cellStyle name="40% - Accent1 5 4" xfId="12541" xr:uid="{A6827524-05E6-46C6-A8EC-73487213264C}"/>
    <cellStyle name="40% - Accent1 5 5" xfId="12545" xr:uid="{4C0D4163-EB4D-49E0-B5B5-C9F91ADA42F0}"/>
    <cellStyle name="40% - Accent1 5 6" xfId="12554" xr:uid="{AE2C7E5D-A45F-4BB7-ABC0-F9EC59B7B932}"/>
    <cellStyle name="40% - Accent1 5 7" xfId="8161" xr:uid="{B7750649-4B54-447F-8D56-2BF8BCF4D74C}"/>
    <cellStyle name="40% - Accent1 5_Annexure" xfId="12555" xr:uid="{6EE5FB2E-681C-44DE-ABC3-7990D445A8D4}"/>
    <cellStyle name="40% - Accent1 50" xfId="1374" xr:uid="{E8A2AA6A-F7AD-4400-B19F-2DBD7971D64A}"/>
    <cellStyle name="40% - Accent1 50 2" xfId="5942" xr:uid="{DDB2711F-16D3-403E-B11B-A8E941F9FA43}"/>
    <cellStyle name="40% - Accent1 50 2 2" xfId="12400" xr:uid="{835BCC92-33F8-4D15-96C5-85C76A78CC09}"/>
    <cellStyle name="40% - Accent1 50 2 3" xfId="12407" xr:uid="{16DED3DD-6234-4DDD-B338-46EC77B961B9}"/>
    <cellStyle name="40% - Accent1 50 3" xfId="12414" xr:uid="{341F4526-0157-4AB1-BBAF-4917DC4426D8}"/>
    <cellStyle name="40% - Accent1 50 4" xfId="12420" xr:uid="{F1D11FA4-7CF0-45E0-8CC4-A86C5544AAF8}"/>
    <cellStyle name="40% - Accent1 50 5" xfId="12398" xr:uid="{232C6930-A6A1-42B2-8230-6D9EFA1CE03D}"/>
    <cellStyle name="40% - Accent1 51" xfId="1376" xr:uid="{971A1B05-E35F-4FCC-8670-6E38EAD46248}"/>
    <cellStyle name="40% - Accent1 51 2" xfId="12435" xr:uid="{36DE680E-F4DA-40E1-95A6-18D84F0A1089}"/>
    <cellStyle name="40% - Accent1 51 2 2" xfId="12439" xr:uid="{BA2C40D1-31F1-4C86-B8A2-34DA087D5452}"/>
    <cellStyle name="40% - Accent1 51 2 3" xfId="12443" xr:uid="{D6A1614E-8C8B-4E4E-AA5C-34C28F293FA5}"/>
    <cellStyle name="40% - Accent1 51 3" xfId="12446" xr:uid="{0E499B32-E8E4-405D-BA84-E8331878B6BA}"/>
    <cellStyle name="40% - Accent1 51 4" xfId="12455" xr:uid="{A1C86E38-83AA-4BA0-8C35-E2E313E505F6}"/>
    <cellStyle name="40% - Accent1 51 5" xfId="12429" xr:uid="{EFA58268-84EA-4C7D-865A-19788627E797}"/>
    <cellStyle name="40% - Accent1 52" xfId="1379" xr:uid="{61F39A2D-DF34-4ACB-83E6-76F6B052BEC9}"/>
    <cellStyle name="40% - Accent1 52 2" xfId="12459" xr:uid="{277737DF-308A-4009-8096-85A11024BA6C}"/>
    <cellStyle name="40% - Accent1 52 2 2" xfId="12468" xr:uid="{701933E6-026C-43FE-9A6C-75404685B2B9}"/>
    <cellStyle name="40% - Accent1 52 2 3" xfId="12483" xr:uid="{51139F92-3E92-4802-B30A-92FC9096254C}"/>
    <cellStyle name="40% - Accent1 52 3" xfId="3806" xr:uid="{27CD81B3-3B4A-4583-8C99-D7699996D74F}"/>
    <cellStyle name="40% - Accent1 52 4" xfId="12489" xr:uid="{DB1C8EC1-A7B3-45B7-B09C-7DEF394623F4}"/>
    <cellStyle name="40% - Accent1 52 5" xfId="8395" xr:uid="{E87D9C57-5383-4467-988A-A6E1E691C2A2}"/>
    <cellStyle name="40% - Accent1 53" xfId="1381" xr:uid="{65CE6688-08CB-4C43-8449-8EC3EA41855E}"/>
    <cellStyle name="40% - Accent1 53 2" xfId="12494" xr:uid="{7B574E09-5366-4FFC-A01A-0952F1D0E3AA}"/>
    <cellStyle name="40% - Accent1 53 2 2" xfId="10512" xr:uid="{F847CB36-BA96-4569-A8B9-AEDDACAD71FE}"/>
    <cellStyle name="40% - Accent1 53 2 3" xfId="12130" xr:uid="{6D47F600-8AF3-4AF4-86FD-69AA01F55981}"/>
    <cellStyle name="40% - Accent1 53 3" xfId="12498" xr:uid="{1527EAD7-EA51-4BF2-BFB8-B4E353B31322}"/>
    <cellStyle name="40% - Accent1 53 4" xfId="12505" xr:uid="{2059B1E8-1864-4F43-A16F-177547339C6C}"/>
    <cellStyle name="40% - Accent1 53 5" xfId="8406" xr:uid="{8517B1A1-4846-4DE6-9BF4-BC7DD026CAD4}"/>
    <cellStyle name="40% - Accent1 54" xfId="1383" xr:uid="{17A35BEC-E93F-45E6-A0F2-4EEBC895034A}"/>
    <cellStyle name="40% - Accent1 54 2" xfId="12507" xr:uid="{0814D3ED-ADE8-4EF3-B813-75C4A88B9BD6}"/>
    <cellStyle name="40% - Accent1 54 2 2" xfId="12513" xr:uid="{982672CD-EB10-4FA8-A998-BFD4CBF63A76}"/>
    <cellStyle name="40% - Accent1 54 2 3" xfId="12520" xr:uid="{078FB6D8-13DA-4E66-A5D4-17F7C727CBD7}"/>
    <cellStyle name="40% - Accent1 54 3" xfId="12522" xr:uid="{35D14B34-18DA-4B24-9221-81E209C1B3CC}"/>
    <cellStyle name="40% - Accent1 54 4" xfId="4582" xr:uid="{5D5C5FAC-6A87-4BD4-A435-678305B0F95D}"/>
    <cellStyle name="40% - Accent1 54 5" xfId="4538" xr:uid="{637A1EF5-9FF4-4D9D-91F3-88BF1F35B861}"/>
    <cellStyle name="40% - Accent1 55" xfId="1106" xr:uid="{2484CCA3-1CB1-4938-9B4D-EA1C4AF61B84}"/>
    <cellStyle name="40% - Accent1 55 2" xfId="12557" xr:uid="{A73ECE30-FD43-4CC6-93F0-357EB243041E}"/>
    <cellStyle name="40% - Accent1 55 2 2" xfId="12561" xr:uid="{27B68D85-1AE7-4012-890D-687C5EFBF70C}"/>
    <cellStyle name="40% - Accent1 55 2 3" xfId="12564" xr:uid="{A3D67543-16D4-499F-A222-0F2BBBD99EEB}"/>
    <cellStyle name="40% - Accent1 55 3" xfId="12568" xr:uid="{A8E1DABB-6534-4D92-AE5C-8AAB043C7152}"/>
    <cellStyle name="40% - Accent1 55 4" xfId="12570" xr:uid="{39CBE6BE-F67C-4135-99F8-F7C47C56BAC2}"/>
    <cellStyle name="40% - Accent1 55 5" xfId="4675" xr:uid="{94B16903-C88F-4AC3-8C06-6A294B488FC1}"/>
    <cellStyle name="40% - Accent1 56" xfId="1388" xr:uid="{52088C94-DEA7-4B38-8B81-DCC1F958E4D8}"/>
    <cellStyle name="40% - Accent1 56 2" xfId="10428" xr:uid="{169E38F4-287C-4DE0-AC7A-44CED4F34A35}"/>
    <cellStyle name="40% - Accent1 56 2 2" xfId="10441" xr:uid="{2D8FAE19-5739-4C46-BD6D-9250F1CE9319}"/>
    <cellStyle name="40% - Accent1 56 2 3" xfId="10445" xr:uid="{4A01F1F2-E350-4379-B3FF-492A95519176}"/>
    <cellStyle name="40% - Accent1 56 3" xfId="10453" xr:uid="{7CB36DDF-0E7A-4852-9D8F-E2CA769C577C}"/>
    <cellStyle name="40% - Accent1 56 4" xfId="10458" xr:uid="{453D11AE-AA99-43AA-85C5-B21934290430}"/>
    <cellStyle name="40% - Accent1 56 5" xfId="12574" xr:uid="{A9539455-65B7-4629-A76A-DE775B72833D}"/>
    <cellStyle name="40% - Accent1 57" xfId="1391" xr:uid="{536F1050-0A33-4F63-8524-D2E444C0BFA1}"/>
    <cellStyle name="40% - Accent1 57 2" xfId="12589" xr:uid="{F12ACE11-5206-4FE8-99A9-CAA4577A80A8}"/>
    <cellStyle name="40% - Accent1 57 2 2" xfId="12593" xr:uid="{06DE0437-F2A5-49F0-BCFD-FA5255AD74FF}"/>
    <cellStyle name="40% - Accent1 57 2 3" xfId="12596" xr:uid="{2C74203B-EA1F-4BC6-935A-0FE76331B3A7}"/>
    <cellStyle name="40% - Accent1 57 3" xfId="8190" xr:uid="{9FF36166-7FA3-4BB9-AD2C-B798206B9787}"/>
    <cellStyle name="40% - Accent1 57 4" xfId="12598" xr:uid="{451403A6-A4EF-4970-8BE6-7BC8F9695988}"/>
    <cellStyle name="40% - Accent1 57 5" xfId="12582" xr:uid="{963C05F7-04FD-4B64-AA4B-7B47B217FD55}"/>
    <cellStyle name="40% - Accent1 58" xfId="1393" xr:uid="{E1A1F5E9-3ECD-449B-8C7B-41559B315DFB}"/>
    <cellStyle name="40% - Accent1 58 2" xfId="3013" xr:uid="{84A51AC8-CFCF-485B-83EA-A4FB5B0DD003}"/>
    <cellStyle name="40% - Accent1 58 2 2" xfId="12611" xr:uid="{1905A6BB-F6F7-4E14-ADD0-CC3223F49DCB}"/>
    <cellStyle name="40% - Accent1 58 2 3" xfId="12616" xr:uid="{22F71EA1-5F84-4130-81F4-57136D9399EB}"/>
    <cellStyle name="40% - Accent1 58 3" xfId="12618" xr:uid="{5FC75812-5ED0-42BC-802A-C1C80EBAC55C}"/>
    <cellStyle name="40% - Accent1 58 4" xfId="12619" xr:uid="{67475799-6C2F-4E60-9553-DC4489B73A11}"/>
    <cellStyle name="40% - Accent1 58 5" xfId="12602" xr:uid="{843EF62D-1E3C-495A-B168-CF5709A5BA34}"/>
    <cellStyle name="40% - Accent1 59" xfId="1395" xr:uid="{1C980034-FFBD-4CEA-8945-9D0576125AC2}"/>
    <cellStyle name="40% - Accent1 59 2" xfId="12625" xr:uid="{50E27376-5F18-4C59-99D7-E3B724BEAAC1}"/>
    <cellStyle name="40% - Accent1 59 2 2" xfId="12626" xr:uid="{768DE366-7EBD-41D9-867E-D4FF5032AF25}"/>
    <cellStyle name="40% - Accent1 59 2 3" xfId="12632" xr:uid="{91EE925C-E0B9-4736-A36E-0C4085CF2645}"/>
    <cellStyle name="40% - Accent1 59 3" xfId="12634" xr:uid="{E8A2EFFD-3EED-41BE-B1B7-B890BE86B99A}"/>
    <cellStyle name="40% - Accent1 59 4" xfId="12635" xr:uid="{189F5570-2AA0-4C44-88B4-FB32F83E6186}"/>
    <cellStyle name="40% - Accent1 59 5" xfId="12622" xr:uid="{E75F5C54-EE9B-4F04-9035-C9FE51A89F3E}"/>
    <cellStyle name="40% - Accent1 6" xfId="185" xr:uid="{7A1E2F62-EC4F-41F2-9ABF-08ACF64CFC41}"/>
    <cellStyle name="40% - Accent1 6 2" xfId="1396" xr:uid="{BFF9C835-1C33-4B92-A8BC-F04A7FC0ED00}"/>
    <cellStyle name="40% - Accent1 6 2 2" xfId="12644" xr:uid="{32AC71BE-CB46-4C0F-829C-0D9B2C31748D}"/>
    <cellStyle name="40% - Accent1 6 2 3" xfId="12648" xr:uid="{A806D0D1-14D1-4B83-9143-00B384FC46C0}"/>
    <cellStyle name="40% - Accent1 6 2 4" xfId="12636" xr:uid="{9C361557-062A-4E4C-B99A-61AE8FE23890}"/>
    <cellStyle name="40% - Accent1 6 2_Annexure" xfId="8753" xr:uid="{6EBBC45F-5568-47F6-B0DE-B9D5D47A35E2}"/>
    <cellStyle name="40% - Accent1 6 3" xfId="12652" xr:uid="{2705C87F-3352-4C03-B030-E1B0F9845484}"/>
    <cellStyle name="40% - Accent1 6 4" xfId="12658" xr:uid="{2B5F4C58-B0A8-45C0-A14A-85527B01489B}"/>
    <cellStyle name="40% - Accent1 6 5" xfId="12663" xr:uid="{3C810E4C-E7F0-40A8-96FB-596D266F4691}"/>
    <cellStyle name="40% - Accent1 6 6" xfId="11089" xr:uid="{DF985BB7-1AA4-4539-80DA-6975916695C2}"/>
    <cellStyle name="40% - Accent1 6 7" xfId="8171" xr:uid="{E4C7691A-8A67-4C19-A81F-508BDEC048E0}"/>
    <cellStyle name="40% - Accent1 6_Annexure" xfId="3285" xr:uid="{F4FB53DB-5276-41BF-9712-A5B3D78785C0}"/>
    <cellStyle name="40% - Accent1 60" xfId="1105" xr:uid="{7AB3736C-B2F6-4FD0-A5DE-2193DE3BDF67}"/>
    <cellStyle name="40% - Accent1 60 2" xfId="12556" xr:uid="{7309B763-723C-45DC-9975-FECEA4BDB3E2}"/>
    <cellStyle name="40% - Accent1 60 3" xfId="12567" xr:uid="{FFECE95B-3291-4D92-859F-70F85A4FFF7F}"/>
    <cellStyle name="40% - Accent1 60 4" xfId="4674" xr:uid="{0735E236-E2D9-4B5E-9D29-9ADA657081A6}"/>
    <cellStyle name="40% - Accent1 61" xfId="1387" xr:uid="{0B5F7F63-1006-4BB3-9FBD-4D6FB9E5496D}"/>
    <cellStyle name="40% - Accent1 61 2" xfId="10427" xr:uid="{1C44EAE7-E63A-41DD-96D2-282877882904}"/>
    <cellStyle name="40% - Accent1 61 3" xfId="10452" xr:uid="{18B4CC1A-A622-4937-AD02-E4CAA74535B0}"/>
    <cellStyle name="40% - Accent1 61 4" xfId="12573" xr:uid="{D0E25E42-99F2-47F0-9CE2-8704FBBB1453}"/>
    <cellStyle name="40% - Accent1 62" xfId="1390" xr:uid="{7887FC92-C171-410B-886B-E533F6F2B49A}"/>
    <cellStyle name="40% - Accent1 62 2" xfId="12588" xr:uid="{1804DA2E-ABF3-4A85-B9C5-A9DE00B6B775}"/>
    <cellStyle name="40% - Accent1 62 3" xfId="8189" xr:uid="{2B39A264-6BA8-4A9E-89A3-369241C5FC03}"/>
    <cellStyle name="40% - Accent1 62 4" xfId="12581" xr:uid="{B6ADC6B6-0EBA-4F16-8A57-34BCC17F88B4}"/>
    <cellStyle name="40% - Accent1 63" xfId="1392" xr:uid="{BC1C0016-D23A-44AC-8B40-6C45EE4DFC8D}"/>
    <cellStyle name="40% - Accent1 63 2" xfId="3012" xr:uid="{C76FB1EB-DDC1-4267-9AFB-363CA6FADB7B}"/>
    <cellStyle name="40% - Accent1 63 3" xfId="12617" xr:uid="{7E59443B-81A4-4756-892A-4B0DE781E431}"/>
    <cellStyle name="40% - Accent1 63 4" xfId="12601" xr:uid="{10C40579-29D9-43DA-BFDA-89A546C233EB}"/>
    <cellStyle name="40% - Accent1 64" xfId="1394" xr:uid="{B761F013-CEC1-49DB-8907-4367583C88CD}"/>
    <cellStyle name="40% - Accent1 64 2" xfId="12624" xr:uid="{7723C150-6424-42C1-90CF-BB9733630706}"/>
    <cellStyle name="40% - Accent1 64 3" xfId="12633" xr:uid="{4D0B7BE1-06B3-4C17-9D8D-6B284122B8FA}"/>
    <cellStyle name="40% - Accent1 64 4" xfId="12621" xr:uid="{269224B7-C3EA-43D8-BE9D-CBB034403EEC}"/>
    <cellStyle name="40% - Accent1 65" xfId="1398" xr:uid="{2659C403-81BD-4461-856F-FA4866D627B7}"/>
    <cellStyle name="40% - Accent1 65 2" xfId="12672" xr:uid="{601E67B5-E6EA-44A4-A512-9F0319F0E41D}"/>
    <cellStyle name="40% - Accent1 65 3" xfId="12677" xr:uid="{17064BDA-6BA5-4E6C-AA92-D4C3871048A5}"/>
    <cellStyle name="40% - Accent1 65 4" xfId="12669" xr:uid="{9A63F034-B477-4AFB-8175-A455D337BB0D}"/>
    <cellStyle name="40% - Accent1 66" xfId="1400" xr:uid="{50257887-5D8F-4911-9923-6FBF9F8474F4}"/>
    <cellStyle name="40% - Accent1 66 2" xfId="11696" xr:uid="{0C65D34C-FA9E-453A-95F7-7368CD2A73CB}"/>
    <cellStyle name="40% - Accent1 66 3" xfId="12679" xr:uid="{ACD8769D-1E0E-4E1A-98AE-34640ED38150}"/>
    <cellStyle name="40% - Accent1 66 4" xfId="9551" xr:uid="{DA428D73-1DE9-4BB0-B76B-53E7147653B8}"/>
    <cellStyle name="40% - Accent1 67" xfId="1402" xr:uid="{5C9EB9CB-0BBD-4891-8394-893962A40460}"/>
    <cellStyle name="40% - Accent1 67 2" xfId="12684" xr:uid="{008FA9AA-CDF4-4F6A-A65B-B3F7C3472825}"/>
    <cellStyle name="40% - Accent1 67 3" xfId="12686" xr:uid="{8F2D89AD-A836-4144-9C08-8BA97AC6FB10}"/>
    <cellStyle name="40% - Accent1 67 4" xfId="9563" xr:uid="{09DBF7FF-4E74-4797-A58E-61EE87D00B4D}"/>
    <cellStyle name="40% - Accent1 68" xfId="1404" xr:uid="{909FE100-1D39-4731-885B-1DAFA2C7B536}"/>
    <cellStyle name="40% - Accent1 68 2" xfId="12688" xr:uid="{0708E253-E460-4ADB-AB50-48FCE9160FBD}"/>
    <cellStyle name="40% - Accent1 68 3" xfId="12691" xr:uid="{2166A23A-CBA5-4F93-9EDC-B66FB6C3E766}"/>
    <cellStyle name="40% - Accent1 68 4" xfId="7378" xr:uid="{901378B4-FCA5-4698-81A6-A6746A140A9A}"/>
    <cellStyle name="40% - Accent1 69" xfId="1406" xr:uid="{12E23A14-7ED1-4E3B-BE32-969D717127BB}"/>
    <cellStyle name="40% - Accent1 69 2" xfId="12693" xr:uid="{5D882200-8476-41C5-8135-470336A7B17F}"/>
    <cellStyle name="40% - Accent1 69 3" xfId="12695" xr:uid="{82FFF65E-965D-4490-A290-B77F60281B8B}"/>
    <cellStyle name="40% - Accent1 69 4" xfId="7386" xr:uid="{EFBC032A-0CBE-4679-B3A9-62A7364AADF9}"/>
    <cellStyle name="40% - Accent1 7" xfId="1408" xr:uid="{D86F0662-2554-4D76-9D03-CC36227702A0}"/>
    <cellStyle name="40% - Accent1 7 10" xfId="9523" xr:uid="{616EAD80-1777-4C38-BE64-B215F20141D6}"/>
    <cellStyle name="40% - Accent1 7 11" xfId="8801" xr:uid="{F6B8F069-0DA4-4BB9-AD93-0E739CB24A4E}"/>
    <cellStyle name="40% - Accent1 7 12" xfId="8179" xr:uid="{9848A2F4-1751-4108-A0D0-A0903C019F0F}"/>
    <cellStyle name="40% - Accent1 7 2" xfId="754" xr:uid="{B4E426EC-27A9-4A5E-9761-7A8B8F3845AD}"/>
    <cellStyle name="40% - Accent1 7 2 2" xfId="9254" xr:uid="{E6BA8647-6D15-463B-8464-D8F98A9DB8A0}"/>
    <cellStyle name="40% - Accent1 7 2 3" xfId="9263" xr:uid="{095A4EE7-2F68-4553-9836-4F3C82340F7F}"/>
    <cellStyle name="40% - Accent1 7 2 4" xfId="9249" xr:uid="{C370BF6A-9E55-4913-AFDC-BB4DF6A46013}"/>
    <cellStyle name="40% - Accent1 7 2_MBK1200" xfId="10433" xr:uid="{4CDECABA-55E8-4DF1-A648-6ACC71602F97}"/>
    <cellStyle name="40% - Accent1 7 3" xfId="6886" xr:uid="{2CF1D614-3472-4388-9AF3-10B5BA8DE92B}"/>
    <cellStyle name="40% - Accent1 7 4" xfId="6897" xr:uid="{3BC907AC-241B-492F-8F1E-F3F8F411FC1D}"/>
    <cellStyle name="40% - Accent1 7 5" xfId="6867" xr:uid="{2CF891D3-6913-4935-8946-39305B886B1A}"/>
    <cellStyle name="40% - Accent1 7 6" xfId="6130" xr:uid="{E94435D3-D9FC-4263-A788-B05E320F36EB}"/>
    <cellStyle name="40% - Accent1 7 7" xfId="4348" xr:uid="{3BC2D693-71AC-4C41-B946-84A697CDC706}"/>
    <cellStyle name="40% - Accent1 7 8" xfId="3685" xr:uid="{08DF0884-87A6-4742-AB96-7B5A7AFEA8FE}"/>
    <cellStyle name="40% - Accent1 7 9" xfId="3706" xr:uid="{14C0EB72-83BE-45DF-A065-C1576511B035}"/>
    <cellStyle name="40% - Accent1 7_Annexure" xfId="12701" xr:uid="{2759B796-C975-4BBD-AB56-11388793B909}"/>
    <cellStyle name="40% - Accent1 70" xfId="1397" xr:uid="{9973EE8E-1A19-4D1D-84AB-12A425393D90}"/>
    <cellStyle name="40% - Accent1 70 2" xfId="12671" xr:uid="{4DEF93D9-28A1-4AD5-B8FB-FB1249606B21}"/>
    <cellStyle name="40% - Accent1 70 3" xfId="12676" xr:uid="{570F943B-497F-45D7-90AC-09C762E1D630}"/>
    <cellStyle name="40% - Accent1 70 4" xfId="12668" xr:uid="{B6527DF4-DCA5-4434-AF91-5F26F5CB4ACF}"/>
    <cellStyle name="40% - Accent1 71" xfId="1399" xr:uid="{2821C48D-1178-4E54-9BC2-53BCDD302B70}"/>
    <cellStyle name="40% - Accent1 71 2" xfId="11695" xr:uid="{C491AEF5-50CD-46F8-8B05-7964EA2BCBF2}"/>
    <cellStyle name="40% - Accent1 71 3" xfId="12678" xr:uid="{CF32B0E6-2083-446E-9D60-BCFBADB0F6C5}"/>
    <cellStyle name="40% - Accent1 71 4" xfId="9550" xr:uid="{75F4E9BA-DF4B-4B4A-B2D0-669FC82329F1}"/>
    <cellStyle name="40% - Accent1 72" xfId="1401" xr:uid="{486459B6-D2D1-4F89-B583-C8B91569402E}"/>
    <cellStyle name="40% - Accent1 72 2" xfId="12683" xr:uid="{BD299B44-5B0D-456B-BCF0-96FD35F81367}"/>
    <cellStyle name="40% - Accent1 72 3" xfId="12685" xr:uid="{07C94E99-F552-4FB1-8A2D-E705F40673FA}"/>
    <cellStyle name="40% - Accent1 72 4" xfId="9562" xr:uid="{77E8863C-D056-4783-ACCD-B829FBD21228}"/>
    <cellStyle name="40% - Accent1 73" xfId="1403" xr:uid="{3ACABF67-142B-4A42-AEED-C866102507B9}"/>
    <cellStyle name="40% - Accent1 73 2" xfId="12687" xr:uid="{49E86278-765D-4150-86C1-BDE1AF2A291F}"/>
    <cellStyle name="40% - Accent1 73 3" xfId="12690" xr:uid="{4484E3D0-D115-4E24-A9F2-3948DE89DB58}"/>
    <cellStyle name="40% - Accent1 73 4" xfId="7377" xr:uid="{8E552846-F512-4C49-98A0-39929620D990}"/>
    <cellStyle name="40% - Accent1 74" xfId="1405" xr:uid="{FB8FA676-71BD-44CB-A38E-70BEE0E9050A}"/>
    <cellStyle name="40% - Accent1 74 2" xfId="12692" xr:uid="{B06336E8-3E2D-458F-BC34-CA946300F481}"/>
    <cellStyle name="40% - Accent1 74 3" xfId="12694" xr:uid="{99749F76-EB0F-4F0E-8179-DF26B46BA59E}"/>
    <cellStyle name="40% - Accent1 74 4" xfId="7385" xr:uid="{1FFCC5F6-6FDC-4F36-8104-6E8F92AC2428}"/>
    <cellStyle name="40% - Accent1 75" xfId="1410" xr:uid="{E7BB4EA8-FF39-410D-867E-2B6436C1C462}"/>
    <cellStyle name="40% - Accent1 75 2" xfId="12516" xr:uid="{65D48955-5802-4AC3-A373-2D20711E96EA}"/>
    <cellStyle name="40% - Accent1 75 3" xfId="12704" xr:uid="{35A12D32-4373-471C-869F-1DD346F9C823}"/>
    <cellStyle name="40% - Accent1 75 4" xfId="12702" xr:uid="{A479901F-73B6-415F-A37A-678BFF2D4040}"/>
    <cellStyle name="40% - Accent1 76" xfId="1412" xr:uid="{B0BEA8DF-EA6F-4333-A0D8-1652448C409A}"/>
    <cellStyle name="40% - Accent1 76 2" xfId="12706" xr:uid="{6C9716F0-FF42-42B4-94CA-33E1CC45B374}"/>
    <cellStyle name="40% - Accent1 76 3" xfId="11055" xr:uid="{74AB7FC9-FAC4-49CD-9164-73DF4ABB1F04}"/>
    <cellStyle name="40% - Accent1 76 4" xfId="5220" xr:uid="{05D80FA5-4029-4D04-919A-F3F2852BEB42}"/>
    <cellStyle name="40% - Accent1 77" xfId="1414" xr:uid="{D6B069D7-A248-41CF-A8AC-8C7C8B7C5478}"/>
    <cellStyle name="40% - Accent1 77 2" xfId="4941" xr:uid="{19D0238D-1AF7-433B-A4D1-6AFE9E82937A}"/>
    <cellStyle name="40% - Accent1 77 3" xfId="4090" xr:uid="{3702F4D0-557C-48ED-ADCA-8782BF819114}"/>
    <cellStyle name="40% - Accent1 77 4" xfId="12708" xr:uid="{05F70BD5-1BA8-4BBE-9FEF-A8011F00A828}"/>
    <cellStyle name="40% - Accent1 78" xfId="1416" xr:uid="{C56456AE-F5B6-47D3-812F-52FC9201B3E4}"/>
    <cellStyle name="40% - Accent1 78 2" xfId="12713" xr:uid="{E7CDC5C7-F55A-45F0-87A1-2192921C1EF1}"/>
    <cellStyle name="40% - Accent1 78 3" xfId="12717" xr:uid="{BDEB2F87-ADDC-4D34-A0A7-0892E5ED05C6}"/>
    <cellStyle name="40% - Accent1 78 4" xfId="12711" xr:uid="{6C8F97C6-4660-4BC9-815E-BE4E2831FC9C}"/>
    <cellStyle name="40% - Accent1 79" xfId="1420" xr:uid="{1C8C7975-A25B-46EF-963E-1AEBD9F26B56}"/>
    <cellStyle name="40% - Accent1 79 2" xfId="12726" xr:uid="{C1CE5B56-4A6A-463E-B878-F3C9F9FF12E1}"/>
    <cellStyle name="40% - Accent1 79 3" xfId="12730" xr:uid="{A63D9997-AA0F-47B9-84D5-20A885F8509B}"/>
    <cellStyle name="40% - Accent1 79 4" xfId="12724" xr:uid="{460637D8-CFDC-4CF1-BB91-9D8FD59EDA50}"/>
    <cellStyle name="40% - Accent1 8" xfId="1422" xr:uid="{94EC71C3-1739-456C-9FDE-D8161BEBFA12}"/>
    <cellStyle name="40% - Accent1 8 2" xfId="7860" xr:uid="{79383126-6088-4AEE-B651-CA03D5517AF4}"/>
    <cellStyle name="40% - Accent1 8 2 2" xfId="12734" xr:uid="{19F91084-E41A-4D79-A1C2-6EE761F92E01}"/>
    <cellStyle name="40% - Accent1 8 2 3" xfId="12741" xr:uid="{D04B0B51-6071-4938-95D2-D9654CF1EE6D}"/>
    <cellStyle name="40% - Accent1 8 2_MBK1200" xfId="12748" xr:uid="{9FC9AD57-BCE1-4059-A117-7F950E036B41}"/>
    <cellStyle name="40% - Accent1 8 3" xfId="5664" xr:uid="{915FA154-C731-426D-B8DA-E39D67474CF9}"/>
    <cellStyle name="40% - Accent1 8 4" xfId="7155" xr:uid="{3DC09299-F205-4903-A8DC-9F44C62E9FCE}"/>
    <cellStyle name="40% - Accent1 8 5" xfId="7855" xr:uid="{4C417D74-2D45-44B3-ADFD-8DCF619576BA}"/>
    <cellStyle name="40% - Accent1 8_MBK1200" xfId="7865" xr:uid="{789DD946-9586-4131-A612-98EF35D6694D}"/>
    <cellStyle name="40% - Accent1 80" xfId="1409" xr:uid="{D4C4A93F-D762-457F-ACAF-F89A9340861B}"/>
    <cellStyle name="40% - Accent1 80 2" xfId="12517" xr:uid="{DEFCF36E-BFBC-422B-AC31-704D6750B381}"/>
    <cellStyle name="40% - Accent1 80 3" xfId="12705" xr:uid="{876CEDED-8C7E-4A93-A04B-1BAE034EDFEB}"/>
    <cellStyle name="40% - Accent1 80 4" xfId="12703" xr:uid="{C93D5A44-E542-48AF-B04A-D3DA8DFE623D}"/>
    <cellStyle name="40% - Accent1 81" xfId="1411" xr:uid="{2CFCF4C0-D04B-4395-8A9C-317804896FDA}"/>
    <cellStyle name="40% - Accent1 81 2" xfId="12707" xr:uid="{20F52490-3D66-447D-A3E3-04201F7120B6}"/>
    <cellStyle name="40% - Accent1 81 3" xfId="11056" xr:uid="{C88E16D6-71AD-47F4-B473-0E139A273BF9}"/>
    <cellStyle name="40% - Accent1 81 4" xfId="5221" xr:uid="{7DB53A9E-A629-4BE3-B4EB-EF9448E6072E}"/>
    <cellStyle name="40% - Accent1 82" xfId="1413" xr:uid="{B9CFC355-D844-4D34-83A1-80DA6774FBF4}"/>
    <cellStyle name="40% - Accent1 82 2" xfId="4942" xr:uid="{D1055A01-0F8B-4739-B425-4E0EA4BC4A6F}"/>
    <cellStyle name="40% - Accent1 82 3" xfId="4091" xr:uid="{50501EE1-5655-4073-908A-AF7CD674E50C}"/>
    <cellStyle name="40% - Accent1 82 4" xfId="12709" xr:uid="{680EA022-ACDF-4D5E-A91C-1224AE66B115}"/>
    <cellStyle name="40% - Accent1 83" xfId="1415" xr:uid="{C645BF17-BFB6-4C4A-BFD5-0F3632CD057D}"/>
    <cellStyle name="40% - Accent1 83 2" xfId="12714" xr:uid="{02840BF1-90B3-47CA-B175-5956D9801B5C}"/>
    <cellStyle name="40% - Accent1 83 3" xfId="12718" xr:uid="{46E5B1D1-11AA-41D6-B89B-E6B8774C742C}"/>
    <cellStyle name="40% - Accent1 83 4" xfId="12712" xr:uid="{8F307E78-6027-4C03-9FAD-CC0F642A33A6}"/>
    <cellStyle name="40% - Accent1 84" xfId="1419" xr:uid="{AE03ABAF-7202-43CF-A5D7-1BAD9A600040}"/>
    <cellStyle name="40% - Accent1 84 2" xfId="12725" xr:uid="{7972BE59-0B0D-4D6D-8EF3-F139AA8B8255}"/>
    <cellStyle name="40% - Accent1 85" xfId="1425" xr:uid="{741FB608-C3D1-4DA1-ADA2-B32DBC3C875A}"/>
    <cellStyle name="40% - Accent1 85 2" xfId="12755" xr:uid="{40AE7860-9BC4-4FB9-B83B-AC6B54F85DC1}"/>
    <cellStyle name="40% - Accent1 86" xfId="1428" xr:uid="{3082E03E-4717-4A6F-8449-9669044D721F}"/>
    <cellStyle name="40% - Accent1 86 2" xfId="12759" xr:uid="{77337843-F007-4253-98C0-1C28EF08BD7D}"/>
    <cellStyle name="40% - Accent1 87" xfId="1430" xr:uid="{4FD2B1AB-AE3B-420D-94F7-E3BFC56DAE22}"/>
    <cellStyle name="40% - Accent1 87 2" xfId="12475" xr:uid="{7DB1C3F6-59B5-442D-845F-8CFC1D91F37D}"/>
    <cellStyle name="40% - Accent1 88" xfId="1432" xr:uid="{745489AC-29B9-413A-BD42-AC981B79683D}"/>
    <cellStyle name="40% - Accent1 88 2" xfId="12480" xr:uid="{C53EDAA3-A1B8-4552-A537-2AACFC3F8877}"/>
    <cellStyle name="40% - Accent1 89" xfId="1434" xr:uid="{8378A2F3-290B-4DFC-8AB7-77E3B6A2B41A}"/>
    <cellStyle name="40% - Accent1 89 2" xfId="12769" xr:uid="{6192C4F8-B892-491C-A5CA-7A36C01A3E85}"/>
    <cellStyle name="40% - Accent1 9" xfId="1436" xr:uid="{0FCB851E-2F39-4E98-BAA7-84D44B680140}"/>
    <cellStyle name="40% - Accent1 9 2" xfId="4182" xr:uid="{F31BE660-8FCB-4D85-84FE-851D23303CC0}"/>
    <cellStyle name="40% - Accent1 9 2 2" xfId="12774" xr:uid="{35968AFD-BA73-4E5B-8002-B6E0B69F51E7}"/>
    <cellStyle name="40% - Accent1 9 2 3" xfId="12780" xr:uid="{15709120-BF74-4C6D-91E1-4C026593E3DE}"/>
    <cellStyle name="40% - Accent1 9 2_MBK1200" xfId="12782" xr:uid="{C21917C4-9951-40A2-87E7-7E592553D8B4}"/>
    <cellStyle name="40% - Accent1 9 3" xfId="6644" xr:uid="{831ECBFF-81FC-453A-A21C-A78E53321A1C}"/>
    <cellStyle name="40% - Accent1 9 4" xfId="7312" xr:uid="{0BE47B76-3325-4F7C-B92B-25BD7E2D7E26}"/>
    <cellStyle name="40% - Accent1 9 5" xfId="7880" xr:uid="{8A9DE66A-DC35-4D39-AC05-DBB36E4CEB3E}"/>
    <cellStyle name="40% - Accent1 9_MBK1200" xfId="12785" xr:uid="{1193BE49-3774-4D11-B9FC-0678F19DCD08}"/>
    <cellStyle name="40% - Accent1 90" xfId="1424" xr:uid="{CF5C86C1-491C-4A06-975C-2D7CFEA2286E}"/>
    <cellStyle name="40% - Accent1 91" xfId="1427" xr:uid="{AE9C8690-BC91-4904-97AA-89ECCA5FA7B0}"/>
    <cellStyle name="40% - Accent1 92" xfId="1429" xr:uid="{61CD4481-DB67-43EC-A5B2-4EB2089938A2}"/>
    <cellStyle name="40% - Accent1 93" xfId="1431" xr:uid="{94DE3342-40DE-4203-85A5-52B6D42FEA7C}"/>
    <cellStyle name="40% - Accent1 94" xfId="1433" xr:uid="{564EC346-DF13-4255-9263-576544F84629}"/>
    <cellStyle name="40% - Accent1 95" xfId="1437" xr:uid="{CB167D30-03B5-418C-8677-E2F5C9985C72}"/>
    <cellStyle name="40% - Accent1 96" xfId="1438" xr:uid="{22125564-E91E-49B8-AFE1-6A5FD4B39A3A}"/>
    <cellStyle name="40% - Accent1 97" xfId="1440" xr:uid="{1D29B984-F9EA-4713-A349-2ACA212D4E4C}"/>
    <cellStyle name="40% - Accent1 98" xfId="1441" xr:uid="{21709BE3-E291-47D1-9A3E-FA00A2FFF5E7}"/>
    <cellStyle name="40% - Accent1 99" xfId="1442" xr:uid="{232BC815-46EA-43FF-9BC8-229E80B73B27}"/>
    <cellStyle name="40% - Accent2" xfId="91" builtinId="35" customBuiltin="1"/>
    <cellStyle name="40% - Accent2 10" xfId="184" xr:uid="{EB3EF763-EC75-45D4-B4A0-DD3268EDC3A7}"/>
    <cellStyle name="40% - Accent2 10 2" xfId="12637" xr:uid="{B5B73FD7-7FAD-4174-865D-0EC000B4233B}"/>
    <cellStyle name="40% - Accent2 10 2 2" xfId="12645" xr:uid="{C80E22C6-B999-48AA-ABC0-013CD9524BFC}"/>
    <cellStyle name="40% - Accent2 10 2 3" xfId="12649" xr:uid="{3774F0A0-570F-4858-BF27-B0F42D8B315B}"/>
    <cellStyle name="40% - Accent2 10 2_MBK1200" xfId="12789" xr:uid="{E704E6F7-A687-4838-B84F-EA726F8C372C}"/>
    <cellStyle name="40% - Accent2 10 3" xfId="12653" xr:uid="{7BACA145-8BC7-46BE-8946-48D1B9DF67B7}"/>
    <cellStyle name="40% - Accent2 10 4" xfId="12659" xr:uid="{C43BE5E5-0477-40B5-91B6-5C27F68EF0B6}"/>
    <cellStyle name="40% - Accent2 10 5" xfId="8172" xr:uid="{559E2439-2233-4014-9AE8-543745C7C78C}"/>
    <cellStyle name="40% - Accent2 10_MBK1200" xfId="12791" xr:uid="{A2CC2406-FA3D-4DD9-97D3-B178FD35B4F2}"/>
    <cellStyle name="40% - Accent2 100" xfId="1104" xr:uid="{877805F7-1D83-4D57-AA9B-21C025576226}"/>
    <cellStyle name="40% - Accent2 101" xfId="1386" xr:uid="{79B37753-331C-45DD-B903-F696105A2909}"/>
    <cellStyle name="40% - Accent2 102" xfId="1389" xr:uid="{46F1563F-9C31-4501-A194-FC8F02DD9B8A}"/>
    <cellStyle name="40% - Accent2 11" xfId="1407" xr:uid="{DA238AC3-FCB9-44E3-9382-50ADE680EB9D}"/>
    <cellStyle name="40% - Accent2 11 2" xfId="9250" xr:uid="{35214456-C916-4924-98D9-6B56F226EB53}"/>
    <cellStyle name="40% - Accent2 11 2 2" xfId="9255" xr:uid="{8B2116BE-AF62-4A4D-BA54-8E3204E51E9D}"/>
    <cellStyle name="40% - Accent2 11 2 3" xfId="9264" xr:uid="{188DE780-2C2E-4DCD-ABBB-8DC740A43EFB}"/>
    <cellStyle name="40% - Accent2 11 2_MBK1200" xfId="10434" xr:uid="{9A8E8A88-6552-4566-9322-9EDF8F184242}"/>
    <cellStyle name="40% - Accent2 11 3" xfId="6887" xr:uid="{99849469-F6C4-49B9-A459-5527F1441495}"/>
    <cellStyle name="40% - Accent2 11 4" xfId="6899" xr:uid="{ECFCB28C-E277-4AD1-92E0-AB170ED56F88}"/>
    <cellStyle name="40% - Accent2 11 5" xfId="8180" xr:uid="{A293AC28-789D-4AD4-A2D4-EE881147FE22}"/>
    <cellStyle name="40% - Accent2 11_MBK1200" xfId="6273" xr:uid="{26E3461F-68B2-4F08-8D2A-07B0ABDCF6CA}"/>
    <cellStyle name="40% - Accent2 12" xfId="1421" xr:uid="{E85B8F7E-4595-40DF-9A3A-B4542C601CA7}"/>
    <cellStyle name="40% - Accent2 12 2" xfId="7861" xr:uid="{1A1778E6-8BD4-4B02-B7AA-952E42B6749E}"/>
    <cellStyle name="40% - Accent2 12 2 2" xfId="12735" xr:uid="{E0E28219-C86E-4BF1-9778-A33D3C5020B1}"/>
    <cellStyle name="40% - Accent2 12 2 3" xfId="12742" xr:uid="{08FA27DC-6E4B-4C18-9941-66955F052417}"/>
    <cellStyle name="40% - Accent2 12 2_MBK1200" xfId="12749" xr:uid="{C12649B9-E55A-4460-97F1-43D1409EB352}"/>
    <cellStyle name="40% - Accent2 12 3" xfId="5665" xr:uid="{75356DA4-AE60-4642-B7DA-7CADC15F1C08}"/>
    <cellStyle name="40% - Accent2 12 4" xfId="7156" xr:uid="{2BDB7D36-1FC8-47EE-B4C7-C02D83147F58}"/>
    <cellStyle name="40% - Accent2 12 5" xfId="7856" xr:uid="{2B787E79-EAEB-41CE-907D-8DDD68A8EDB9}"/>
    <cellStyle name="40% - Accent2 12_MBK1200" xfId="7866" xr:uid="{C0DDEAD9-5EE6-4A72-913F-29A5346273DB}"/>
    <cellStyle name="40% - Accent2 13" xfId="1435" xr:uid="{D2C948D2-F0D2-42C5-96A3-BF2677BF3159}"/>
    <cellStyle name="40% - Accent2 13 2" xfId="4183" xr:uid="{81A7E62D-CAD2-4E39-8141-33230AC9D6AB}"/>
    <cellStyle name="40% - Accent2 13 2 2" xfId="12775" xr:uid="{04448FCA-72D1-4154-8E82-DA340FBEC91E}"/>
    <cellStyle name="40% - Accent2 13 2 3" xfId="12781" xr:uid="{F1F426F2-C455-4A7E-ACE1-5E8E6DB4EA27}"/>
    <cellStyle name="40% - Accent2 13 3" xfId="6645" xr:uid="{B6CD18D7-964A-42BB-BE37-5C7382035A4B}"/>
    <cellStyle name="40% - Accent2 13 4" xfId="7313" xr:uid="{F1C5B537-63CD-4EDD-95E7-422E4797F170}"/>
    <cellStyle name="40% - Accent2 13 5" xfId="7881" xr:uid="{7325E2DF-5F9E-47AA-94C8-D648B15A47B8}"/>
    <cellStyle name="40% - Accent2 14" xfId="1443" xr:uid="{A65B932C-ACDA-4A9B-94FD-84110CE7D00D}"/>
    <cellStyle name="40% - Accent2 14 2" xfId="12794" xr:uid="{F2818687-C777-4734-866D-1B8B8AE5EE29}"/>
    <cellStyle name="40% - Accent2 14 2 2" xfId="12800" xr:uid="{C5BF272B-C115-4DE7-AEF7-790F240D007D}"/>
    <cellStyle name="40% - Accent2 14 2 3" xfId="12805" xr:uid="{E088E8CF-E422-45FA-AFE6-C4084EB89849}"/>
    <cellStyle name="40% - Accent2 14 3" xfId="4903" xr:uid="{6DEE9B4E-5CBC-4566-82F3-D60D6F16CC86}"/>
    <cellStyle name="40% - Accent2 14 4" xfId="7438" xr:uid="{E3A06925-0F98-457A-9399-6AD50A06E5EF}"/>
    <cellStyle name="40% - Accent2 14 5" xfId="4888" xr:uid="{D1D335C7-7664-4000-B65F-380E7E3AB0A7}"/>
    <cellStyle name="40% - Accent2 15" xfId="1446" xr:uid="{E8CDD455-4EB6-422D-A1D0-8BC1F57EC613}"/>
    <cellStyle name="40% - Accent2 15 2" xfId="12808" xr:uid="{6F232A5F-F1FF-4CC0-B276-8F6EBCB1E570}"/>
    <cellStyle name="40% - Accent2 15 2 2" xfId="12812" xr:uid="{02880D12-C0F3-4B4C-8A1B-F32D68421E69}"/>
    <cellStyle name="40% - Accent2 15 2 3" xfId="12815" xr:uid="{1B6306FD-93A9-4F7A-97CB-B8B9FF7BFE7A}"/>
    <cellStyle name="40% - Accent2 15 3" xfId="7560" xr:uid="{F7AA252B-3FD3-4B3C-AD4A-AEB760BA570F}"/>
    <cellStyle name="40% - Accent2 15 4" xfId="7574" xr:uid="{19D883B7-5F51-4090-B1D4-48B251B8ECEA}"/>
    <cellStyle name="40% - Accent2 15 5" xfId="5818" xr:uid="{CA4E4324-C772-40E7-AF5A-D3FE5A623015}"/>
    <cellStyle name="40% - Accent2 15 6" xfId="12806" xr:uid="{B758C071-4D3F-4319-AC58-C9C1F2A03E88}"/>
    <cellStyle name="40% - Accent2 16" xfId="1448" xr:uid="{CC7A7689-860D-4CF1-BE86-7ADA7043D87F}"/>
    <cellStyle name="40% - Accent2 16 2" xfId="12819" xr:uid="{E7875FB8-3CFD-47DC-BA69-4E2604B00E2B}"/>
    <cellStyle name="40% - Accent2 16 2 2" xfId="12822" xr:uid="{5951D2FA-E244-4475-88D9-66453916EA6D}"/>
    <cellStyle name="40% - Accent2 16 2 3" xfId="12829" xr:uid="{735AED65-7CDE-4B70-8052-CAC97BE094DC}"/>
    <cellStyle name="40% - Accent2 16 3" xfId="7628" xr:uid="{AA661A44-8227-47ED-B010-5BD588B923F5}"/>
    <cellStyle name="40% - Accent2 16 4" xfId="6624" xr:uid="{7BAC79C1-2130-419F-B926-5A8A176421CF}"/>
    <cellStyle name="40% - Accent2 16 5" xfId="12738" xr:uid="{8D541E4F-1B56-4FF0-B627-49608B0CEA1F}"/>
    <cellStyle name="40% - Accent2 17" xfId="1450" xr:uid="{0F0BF39F-F441-4702-9867-A9D1CCA78FF1}"/>
    <cellStyle name="40% - Accent2 17 2" xfId="10298" xr:uid="{EE5A4007-6FA3-42B0-983F-0D965C146D33}"/>
    <cellStyle name="40% - Accent2 17 2 2" xfId="12831" xr:uid="{67B839AB-5D4F-496E-81EE-A8A071E585C2}"/>
    <cellStyle name="40% - Accent2 17 2 3" xfId="12833" xr:uid="{9A04CC44-1B1D-4083-99DE-0D73B66446F0}"/>
    <cellStyle name="40% - Accent2 17 3" xfId="6416" xr:uid="{9E1FD5D5-2FC1-4982-A44C-A8D0994672AF}"/>
    <cellStyle name="40% - Accent2 17 4" xfId="6458" xr:uid="{82E54E1F-B302-418D-8E9C-E28CB27CE3BF}"/>
    <cellStyle name="40% - Accent2 17 5" xfId="12743" xr:uid="{0B355EDA-E8AF-40A4-8629-BF11262945A0}"/>
    <cellStyle name="40% - Accent2 18" xfId="1452" xr:uid="{F5FA0384-BAD1-431D-9D57-4D078B240B9C}"/>
    <cellStyle name="40% - Accent2 18 2" xfId="12841" xr:uid="{9D7384CB-058B-427C-91B1-B42DC7F006DD}"/>
    <cellStyle name="40% - Accent2 18 2 2" xfId="12846" xr:uid="{86C29AA8-B95C-412F-BDC7-95BACFF9D247}"/>
    <cellStyle name="40% - Accent2 18 2 3" xfId="7766" xr:uid="{225C3C7A-4754-4E05-9D1A-33143A09B168}"/>
    <cellStyle name="40% - Accent2 18 3" xfId="6815" xr:uid="{13DCA756-14B8-4845-883B-BE56BF35A148}"/>
    <cellStyle name="40% - Accent2 18 4" xfId="6515" xr:uid="{D1E88E0E-A4C3-4855-8EA9-089716A31578}"/>
    <cellStyle name="40% - Accent2 18 5" xfId="12839" xr:uid="{B3E76DA6-18EB-4DD7-A2F8-7FD209ED5A35}"/>
    <cellStyle name="40% - Accent2 19" xfId="1454" xr:uid="{C8CA55EC-DB73-4188-8DDC-3C2BFFF6E6E0}"/>
    <cellStyle name="40% - Accent2 19 2" xfId="12850" xr:uid="{7775648B-50AA-4525-8D8A-221D7060A5E9}"/>
    <cellStyle name="40% - Accent2 19 2 2" xfId="12853" xr:uid="{CEF84EAD-DA2C-47C6-9F1F-CB10D9DCF08F}"/>
    <cellStyle name="40% - Accent2 19 2 3" xfId="12856" xr:uid="{AC6FD5BE-AA0F-4799-8399-A2D524A9BA50}"/>
    <cellStyle name="40% - Accent2 19 3" xfId="12858" xr:uid="{F059A3CE-16D8-4A04-8BBA-850761036D90}"/>
    <cellStyle name="40% - Accent2 19 4" xfId="12860" xr:uid="{64836F5A-3CDA-4A32-B123-E247FBEF39AD}"/>
    <cellStyle name="40% - Accent2 19 5" xfId="12848" xr:uid="{F1A1DC5A-13A0-46F5-A0C6-E4910258843C}"/>
    <cellStyle name="40% - Accent2 2" xfId="1457" xr:uid="{BDDC8CA2-ACB5-4270-A495-6F943AD43B55}"/>
    <cellStyle name="40% - Accent2 2 10" xfId="12869" xr:uid="{3F7F4505-6D31-4EBD-915B-61B0687FE9AC}"/>
    <cellStyle name="40% - Accent2 2 10 2" xfId="12873" xr:uid="{47429EBC-A39A-4E75-B5E6-98F43395FC0F}"/>
    <cellStyle name="40% - Accent2 2 10 3" xfId="12876" xr:uid="{A310C85F-C111-4CCF-A6C3-C1364AAC0815}"/>
    <cellStyle name="40% - Accent2 2 11" xfId="12880" xr:uid="{9972BE13-1CC0-4E52-A75E-A56F688A9344}"/>
    <cellStyle name="40% - Accent2 2 12" xfId="12891" xr:uid="{94080A2E-3143-46BE-9A60-25D36116AC0C}"/>
    <cellStyle name="40% - Accent2 2 13" xfId="12894" xr:uid="{DDDDECB8-080D-4232-9D4B-7F7FE1632779}"/>
    <cellStyle name="40% - Accent2 2 14" xfId="51684" xr:uid="{2ABEC073-4733-46DE-BAD2-51ABC1932FD6}"/>
    <cellStyle name="40% - Accent2 2 2" xfId="1461" xr:uid="{5231110D-A17D-40D1-AD9C-C487C08A4453}"/>
    <cellStyle name="40% - Accent2 2 2 2" xfId="996" xr:uid="{3A44412A-2086-4D2E-90F9-0E3ABC9435C8}"/>
    <cellStyle name="40% - Accent2 2 2 2 2" xfId="10587" xr:uid="{7DCF64AB-CA94-4553-A19B-4D4350B6BD2B}"/>
    <cellStyle name="40% - Accent2 2 2 2 2 2" xfId="10594" xr:uid="{68425B05-F742-40C6-8DFA-26104A57959F}"/>
    <cellStyle name="40% - Accent2 2 2 2 3" xfId="10578" xr:uid="{2E809EC5-F470-46DE-BC3E-96D4AE407484}"/>
    <cellStyle name="40% - Accent2 2 2 3" xfId="10599" xr:uid="{CE9631A3-8512-47DB-B57A-159D95A7CF79}"/>
    <cellStyle name="40% - Accent2 2 2 4" xfId="10615" xr:uid="{254F7C1D-F412-4846-8393-27EE8AE7122D}"/>
    <cellStyle name="40% - Accent2 2 2 5" xfId="12896" xr:uid="{DC468A19-616A-4913-9772-967EF4C56E8A}"/>
    <cellStyle name="40% - Accent2 2 2 6" xfId="51685" xr:uid="{0662C7E8-42C7-4FE5-9970-C164BDCC931E}"/>
    <cellStyle name="40% - Accent2 2 2_Annexure" xfId="12899" xr:uid="{E4D6208F-B9CA-4F18-B2E7-4E9E56FB2BD8}"/>
    <cellStyle name="40% - Accent2 2 3" xfId="1463" xr:uid="{91DD5FC0-E307-4369-B60A-84117BC0F848}"/>
    <cellStyle name="40% - Accent2 2 3 2" xfId="11032" xr:uid="{F09B539E-7CB9-497A-8A35-B1454A84D418}"/>
    <cellStyle name="40% - Accent2 2 3 3" xfId="11037" xr:uid="{8A66A8ED-A406-42F2-9C54-CB093662ADA5}"/>
    <cellStyle name="40% - Accent2 2 3 4" xfId="11045" xr:uid="{BA1C5C4F-A3CA-4CEB-9589-0F909C3CAE85}"/>
    <cellStyle name="40% - Accent2 2 3 5" xfId="12902" xr:uid="{65A1A97B-A891-489A-89E3-AE4C30DBA127}"/>
    <cellStyle name="40% - Accent2 2 4" xfId="1464" xr:uid="{2ECF1FCF-01FF-487F-A841-D5C61B34E7C9}"/>
    <cellStyle name="40% - Accent2 2 4 2" xfId="12921" xr:uid="{C3FEBEED-A630-432E-80FA-FD1253E48769}"/>
    <cellStyle name="40% - Accent2 2 4 3" xfId="12924" xr:uid="{B1A40358-5B4E-41E1-BC8E-9AB124AC956D}"/>
    <cellStyle name="40% - Accent2 2 4 4" xfId="12911" xr:uid="{82477610-A529-419A-9CEC-8C595592C8D9}"/>
    <cellStyle name="40% - Accent2 2 5" xfId="1033" xr:uid="{0B181A63-9177-45AA-A77C-E2372F8A9A9F}"/>
    <cellStyle name="40% - Accent2 2 5 2" xfId="12937" xr:uid="{9C228532-7075-4120-8AF6-8EC26A1DA2E4}"/>
    <cellStyle name="40% - Accent2 2 5 3" xfId="12940" xr:uid="{26AF197D-00A9-45BB-B6E6-168E5A3BA23C}"/>
    <cellStyle name="40% - Accent2 2 5 4" xfId="12929" xr:uid="{4EC6E355-7B43-4365-99CC-533E399E999F}"/>
    <cellStyle name="40% - Accent2 2 6" xfId="12946" xr:uid="{97C5CCD9-4726-4256-BCF1-636AA36C2916}"/>
    <cellStyle name="40% - Accent2 2 7" xfId="12947" xr:uid="{1FBA7F80-870F-461C-9940-9B6B8C734609}"/>
    <cellStyle name="40% - Accent2 2 8" xfId="12950" xr:uid="{58BA2C71-590C-4714-BD75-909BF94F241A}"/>
    <cellStyle name="40% - Accent2 2 8 2" xfId="5383" xr:uid="{1210F6D1-4D73-4D12-894E-69063EF474E3}"/>
    <cellStyle name="40% - Accent2 2 9" xfId="12952" xr:uid="{23A3482A-1839-434F-81C6-D3DE68144DE0}"/>
    <cellStyle name="40% - Accent2 2_April 2009 Report" xfId="12953" xr:uid="{1CAED00F-80DA-4C01-A472-DE53059AAA9A}"/>
    <cellStyle name="40% - Accent2 20" xfId="1445" xr:uid="{1FC3F04A-06D7-4B9D-AA00-851C9B380559}"/>
    <cellStyle name="40% - Accent2 20 2" xfId="12809" xr:uid="{4B1E5711-FECD-4FE9-B655-D94C1DEFF431}"/>
    <cellStyle name="40% - Accent2 20 2 2" xfId="12813" xr:uid="{813488AA-AA33-414D-8C3F-9C07B7C2861D}"/>
    <cellStyle name="40% - Accent2 20 2 3" xfId="12816" xr:uid="{D7CF9B16-E2F9-47C0-B2AF-9E20FB37A674}"/>
    <cellStyle name="40% - Accent2 20 3" xfId="7561" xr:uid="{DA26A54C-3BF9-40B2-B286-81F9A4EA5C34}"/>
    <cellStyle name="40% - Accent2 20 4" xfId="7575" xr:uid="{67AA0E3F-A380-4D8B-9727-252758A2A499}"/>
    <cellStyle name="40% - Accent2 20 5" xfId="12807" xr:uid="{B691D56E-3873-46A1-8546-F1CEA605DE9E}"/>
    <cellStyle name="40% - Accent2 21" xfId="1447" xr:uid="{43915AC4-10AC-4CD5-AF5A-EBEC20C378A5}"/>
    <cellStyle name="40% - Accent2 21 2" xfId="12820" xr:uid="{1AFF5703-489D-4475-A671-10898EC60DCB}"/>
    <cellStyle name="40% - Accent2 21 2 2" xfId="12823" xr:uid="{161A78B4-8F34-4966-B572-72317FCBD966}"/>
    <cellStyle name="40% - Accent2 21 2 3" xfId="12830" xr:uid="{90A6BA3C-0FFB-4588-B589-704CB62DAF25}"/>
    <cellStyle name="40% - Accent2 21 3" xfId="7629" xr:uid="{CAF6E6A1-0AA8-43CA-8EE8-AA089E81DC09}"/>
    <cellStyle name="40% - Accent2 21 4" xfId="6625" xr:uid="{C9A7680E-1F3F-402F-8D01-C7C3006DC1D5}"/>
    <cellStyle name="40% - Accent2 21 5" xfId="12739" xr:uid="{31A4F1EE-AA5D-4292-975F-9B93DF0FCE64}"/>
    <cellStyle name="40% - Accent2 22" xfId="1449" xr:uid="{E5E07474-36FF-4D44-B6B2-886A1F933492}"/>
    <cellStyle name="40% - Accent2 22 2" xfId="10299" xr:uid="{58ED6E1B-5EE8-4132-949C-467BDCDC6550}"/>
    <cellStyle name="40% - Accent2 22 2 2" xfId="12832" xr:uid="{740D9EDB-E294-412E-B87E-4450C7C9C40B}"/>
    <cellStyle name="40% - Accent2 22 2 3" xfId="12834" xr:uid="{394E9AA7-7A10-4D91-A4BB-A937E48FB269}"/>
    <cellStyle name="40% - Accent2 22 3" xfId="6417" xr:uid="{B8D38BF6-8F90-4546-A459-912AB0EA753E}"/>
    <cellStyle name="40% - Accent2 22 4" xfId="6459" xr:uid="{BC9503F7-A4E0-4B35-A113-9F8A7067DF04}"/>
    <cellStyle name="40% - Accent2 22 5" xfId="12744" xr:uid="{2D593E1B-8749-46E8-B636-EF939B8F2F01}"/>
    <cellStyle name="40% - Accent2 23" xfId="1451" xr:uid="{F60B881F-49B3-4C26-8D17-5B425F95A5D5}"/>
    <cellStyle name="40% - Accent2 23 2" xfId="12842" xr:uid="{B58056F3-FA7A-4C29-9601-0F3156E8C579}"/>
    <cellStyle name="40% - Accent2 23 2 2" xfId="12847" xr:uid="{26DC96A7-D803-47B8-8ED6-42E51CE45908}"/>
    <cellStyle name="40% - Accent2 23 2 3" xfId="7767" xr:uid="{51EDABD4-2007-47CA-9712-EDA33CEBA114}"/>
    <cellStyle name="40% - Accent2 23 3" xfId="6816" xr:uid="{C36B08C3-2C8B-4895-977E-D60F4A18EF38}"/>
    <cellStyle name="40% - Accent2 23 4" xfId="6516" xr:uid="{56DE3392-27C4-4F60-8D05-458A9A65F19B}"/>
    <cellStyle name="40% - Accent2 23 5" xfId="12840" xr:uid="{4689D1B0-A277-45C6-8E82-0FB03E513577}"/>
    <cellStyle name="40% - Accent2 24" xfId="1453" xr:uid="{4191979F-C130-4E9A-AF41-72912729B267}"/>
    <cellStyle name="40% - Accent2 24 2" xfId="12851" xr:uid="{3211463D-2E37-426D-B156-18516219DF22}"/>
    <cellStyle name="40% - Accent2 24 2 2" xfId="12854" xr:uid="{38028BB3-7C18-4D76-8EFE-CC2394E02C9F}"/>
    <cellStyle name="40% - Accent2 24 2 3" xfId="12857" xr:uid="{32BBA847-C2B6-4103-A08F-031861DDA6EA}"/>
    <cellStyle name="40% - Accent2 24 3" xfId="12859" xr:uid="{A3D6CB55-58CA-465C-AB37-88110306EE68}"/>
    <cellStyle name="40% - Accent2 24 4" xfId="12861" xr:uid="{2378FE1A-BE06-4B3D-8E4B-BA3EB4689DA7}"/>
    <cellStyle name="40% - Accent2 24 5" xfId="12849" xr:uid="{CD198107-29D6-4132-A87E-37AF02037932}"/>
    <cellStyle name="40% - Accent2 25" xfId="1466" xr:uid="{5E2A9211-0B63-4FB3-8CD2-502D91E516A1}"/>
    <cellStyle name="40% - Accent2 25 2" xfId="12957" xr:uid="{03850162-E8A9-432A-BDFA-608B4BDA6159}"/>
    <cellStyle name="40% - Accent2 25 2 2" xfId="12962" xr:uid="{8CE7FC46-DDED-497F-BC1D-4E1FFE1C7D33}"/>
    <cellStyle name="40% - Accent2 25 2 3" xfId="12965" xr:uid="{FFD6E496-DA6C-4175-8BB1-33E71027A29C}"/>
    <cellStyle name="40% - Accent2 25 3" xfId="12967" xr:uid="{FEBBED11-90EF-431D-B249-5373EF8A8153}"/>
    <cellStyle name="40% - Accent2 25 4" xfId="12969" xr:uid="{F0B4398C-B5C7-4612-ABB6-1EA2C2AFB779}"/>
    <cellStyle name="40% - Accent2 25 5" xfId="12955" xr:uid="{23F25485-1871-44FE-81A1-2A6899D7F0FB}"/>
    <cellStyle name="40% - Accent2 26" xfId="1468" xr:uid="{90642C0A-7C1E-4E48-B59C-057732B37A04}"/>
    <cellStyle name="40% - Accent2 26 2" xfId="12974" xr:uid="{330FBEEA-C182-467C-AD90-4C1AB6178EEE}"/>
    <cellStyle name="40% - Accent2 26 2 2" xfId="12978" xr:uid="{4830BC4C-7061-49F6-8C45-C0AC5159E8FE}"/>
    <cellStyle name="40% - Accent2 26 2 3" xfId="12981" xr:uid="{7EF6927F-971F-4A89-9454-20F75F947AF4}"/>
    <cellStyle name="40% - Accent2 26 3" xfId="12983" xr:uid="{ADBD0E2D-5B3B-4BD8-8D7D-727CF6D914AE}"/>
    <cellStyle name="40% - Accent2 26 4" xfId="5577" xr:uid="{D596EC79-809D-4E83-B9B1-498FD177EFDA}"/>
    <cellStyle name="40% - Accent2 26 5" xfId="6358" xr:uid="{C48AA2C1-4FE8-4AB1-A6AB-6BC7A38F6D32}"/>
    <cellStyle name="40% - Accent2 27" xfId="1470" xr:uid="{F6981DB7-2CB7-4AEC-9652-5749F1EAEC7A}"/>
    <cellStyle name="40% - Accent2 27 2" xfId="12987" xr:uid="{A245E51C-4CED-44E4-9B56-1F2925D9CF4A}"/>
    <cellStyle name="40% - Accent2 27 2 2" xfId="12990" xr:uid="{189E32F6-E4A1-45B5-8591-2ACC7B599BD3}"/>
    <cellStyle name="40% - Accent2 27 2 3" xfId="12993" xr:uid="{90F49EA0-DFC7-49E9-B4A7-B39E7D03A715}"/>
    <cellStyle name="40% - Accent2 27 3" xfId="12995" xr:uid="{8000361C-0F09-4C88-9DAE-2EB34D214F94}"/>
    <cellStyle name="40% - Accent2 27 4" xfId="6579" xr:uid="{C50DC19A-A73B-4614-B3C8-A86CF7935988}"/>
    <cellStyle name="40% - Accent2 27 5" xfId="12985" xr:uid="{5FC4B4CB-D1E8-4AE2-8EBC-1D0DA65D2097}"/>
    <cellStyle name="40% - Accent2 28" xfId="1472" xr:uid="{557AF662-CB1C-4683-BF70-84A70952AC6D}"/>
    <cellStyle name="40% - Accent2 28 2" xfId="12998" xr:uid="{93BF29BE-AA06-4E81-B3FA-F67874CCBB44}"/>
    <cellStyle name="40% - Accent2 28 2 2" xfId="13003" xr:uid="{4B9FC2E2-329B-4CFD-BEE7-CE16829232FB}"/>
    <cellStyle name="40% - Accent2 28 2 3" xfId="13008" xr:uid="{7F5A301A-4C4B-4FD5-9EA7-478E1461EA85}"/>
    <cellStyle name="40% - Accent2 28 3" xfId="13014" xr:uid="{E5011D1C-7391-4BE9-8D8F-2827AA095715}"/>
    <cellStyle name="40% - Accent2 28 4" xfId="13020" xr:uid="{CEAC5739-1CDD-4B0C-BC46-A3613434B12E}"/>
    <cellStyle name="40% - Accent2 28 5" xfId="5627" xr:uid="{E1909139-4506-4F40-AF70-7C69B22E28BB}"/>
    <cellStyle name="40% - Accent2 29" xfId="1474" xr:uid="{DB5BF1E8-2B49-45EA-9A2B-7488BE7D62A9}"/>
    <cellStyle name="40% - Accent2 29 2" xfId="13031" xr:uid="{D9CD9EDF-5195-431F-82BA-1DA124CBE710}"/>
    <cellStyle name="40% - Accent2 29 2 2" xfId="10306" xr:uid="{DB21EA86-C048-46B9-BA2D-942416776B70}"/>
    <cellStyle name="40% - Accent2 29 2 3" xfId="13040" xr:uid="{B32E625C-59E6-4369-848A-557EDFB4E311}"/>
    <cellStyle name="40% - Accent2 29 3" xfId="13046" xr:uid="{A6E7376D-963E-4C1C-86C4-0B4EE409F898}"/>
    <cellStyle name="40% - Accent2 29 4" xfId="13053" xr:uid="{90965296-715A-4EC2-BE00-3884F670E5B6}"/>
    <cellStyle name="40% - Accent2 29 5" xfId="13028" xr:uid="{8B484334-6EF8-49B2-B09D-4F5BAF54A81D}"/>
    <cellStyle name="40% - Accent2 3" xfId="1477" xr:uid="{E926883A-E46A-4774-B6F4-9B3BD8EE1F70}"/>
    <cellStyle name="40% - Accent2 3 2" xfId="1481" xr:uid="{61D2C0C5-08C1-44EE-BB69-70DD754C34A7}"/>
    <cellStyle name="40% - Accent2 3 2 2" xfId="1482" xr:uid="{B2697E33-7F2F-400B-BE0F-A76852B8C036}"/>
    <cellStyle name="40% - Accent2 3 2 2 2" xfId="13076" xr:uid="{95B19D9F-B82F-41F6-8000-F62090E82E36}"/>
    <cellStyle name="40% - Accent2 3 2 3" xfId="13066" xr:uid="{CFCD7615-E940-4AE0-A356-E99DFA9085B5}"/>
    <cellStyle name="40% - Accent2 3 2 4" xfId="51915" xr:uid="{E4BEE45D-AFAE-409E-AE22-88956A2A702F}"/>
    <cellStyle name="40% - Accent2 3 3" xfId="1485" xr:uid="{8FC92546-3EE5-4FE7-80CE-583F039C2551}"/>
    <cellStyle name="40% - Accent2 3 3 2" xfId="12012" xr:uid="{22C2391A-4E15-447C-9CCE-393F39C1CECE}"/>
    <cellStyle name="40% - Accent2 3 4" xfId="13085" xr:uid="{D2D12F96-7BBC-4E75-A292-C3CF09B726A7}"/>
    <cellStyle name="40% - Accent2 3 5" xfId="11972" xr:uid="{02669B17-C056-4536-BAED-F48E983D5590}"/>
    <cellStyle name="40% - Accent2 3 6" xfId="11994" xr:uid="{1AF7CD39-FB26-40E2-830A-CCCE9A23F7A6}"/>
    <cellStyle name="40% - Accent2 3 7" xfId="51686" xr:uid="{A3C9D6AE-4A3C-4C81-B2F3-4685C89DD510}"/>
    <cellStyle name="40% - Accent2 3_Annexure" xfId="9566" xr:uid="{3919BE58-D802-4D7D-91B7-2D4E52DA4CCA}"/>
    <cellStyle name="40% - Accent2 30" xfId="1465" xr:uid="{28689B7E-20DD-4393-987A-B8D62665893A}"/>
    <cellStyle name="40% - Accent2 30 2" xfId="12958" xr:uid="{18FE9013-DA4C-4E87-AF5A-9AD1A079DB27}"/>
    <cellStyle name="40% - Accent2 30 2 2" xfId="12963" xr:uid="{547FA64D-3B9F-428F-AB88-54860F346CDC}"/>
    <cellStyle name="40% - Accent2 30 2 3" xfId="12966" xr:uid="{257A2E29-1CEB-4D7F-9EBA-5D65D51E0D50}"/>
    <cellStyle name="40% - Accent2 30 3" xfId="12968" xr:uid="{81CE04EC-69A2-4D7A-92A8-0D4CA7C503E6}"/>
    <cellStyle name="40% - Accent2 30 4" xfId="12970" xr:uid="{9D97B19D-42AA-400F-864E-3E4740E44D04}"/>
    <cellStyle name="40% - Accent2 30 5" xfId="12956" xr:uid="{67644B17-ACF3-432A-9C8A-E6B214BC2324}"/>
    <cellStyle name="40% - Accent2 31" xfId="1467" xr:uid="{ADF57079-88F6-45D8-9498-7212DAAF56AE}"/>
    <cellStyle name="40% - Accent2 31 2" xfId="12975" xr:uid="{70843A89-F745-4D82-82AB-FC899B0829B1}"/>
    <cellStyle name="40% - Accent2 31 2 2" xfId="12979" xr:uid="{6828122D-799C-475C-921C-1666EE2C9FC2}"/>
    <cellStyle name="40% - Accent2 31 2 3" xfId="12982" xr:uid="{C11F0FB0-23FD-4DDA-9AC2-273F81AE679D}"/>
    <cellStyle name="40% - Accent2 31 3" xfId="12984" xr:uid="{BD9DA3E6-4129-43F1-A2B7-D4C3C2B8305F}"/>
    <cellStyle name="40% - Accent2 31 4" xfId="5578" xr:uid="{A75E4783-609C-411F-838A-4E7EC7FCFB0D}"/>
    <cellStyle name="40% - Accent2 31 5" xfId="6359" xr:uid="{E026E501-F2B1-44A7-83FD-2A28878CE454}"/>
    <cellStyle name="40% - Accent2 32" xfId="1469" xr:uid="{B2712D0C-F6A4-40EA-9283-E45F4F9E1FEA}"/>
    <cellStyle name="40% - Accent2 32 2" xfId="12988" xr:uid="{59E7E6B1-A0C0-4135-AB2A-81AB3951A868}"/>
    <cellStyle name="40% - Accent2 32 2 2" xfId="12991" xr:uid="{D91C8DDD-A83E-4DF1-8902-412BC1140DAA}"/>
    <cellStyle name="40% - Accent2 32 2 3" xfId="12994" xr:uid="{999EAD7C-D666-43F7-A680-1605122BA1F2}"/>
    <cellStyle name="40% - Accent2 32 3" xfId="12996" xr:uid="{4049E539-CB85-4FDF-BFDF-5BC0ABB04E56}"/>
    <cellStyle name="40% - Accent2 32 4" xfId="6580" xr:uid="{2648948E-FE27-4CA3-B003-088F2A51C705}"/>
    <cellStyle name="40% - Accent2 32 5" xfId="12986" xr:uid="{47963B47-DF5B-43B3-8B4B-4B7F0B971FAE}"/>
    <cellStyle name="40% - Accent2 33" xfId="1471" xr:uid="{E17EBA9A-129A-410E-A752-EFB60B15DB8A}"/>
    <cellStyle name="40% - Accent2 33 2" xfId="12999" xr:uid="{19DF415C-B1DC-4FC8-8C4C-D4AD191A0401}"/>
    <cellStyle name="40% - Accent2 33 2 2" xfId="13004" xr:uid="{1F95BBA5-0756-4A0B-A5B1-BEBAFE91E2B6}"/>
    <cellStyle name="40% - Accent2 33 2 3" xfId="13009" xr:uid="{F4069FC8-73B5-41A0-BD9B-CE2D3F17BEA2}"/>
    <cellStyle name="40% - Accent2 33 3" xfId="13015" xr:uid="{A237A042-5A82-478D-80DB-CE34A21AE6B1}"/>
    <cellStyle name="40% - Accent2 33 4" xfId="13021" xr:uid="{184E4D2F-0605-46C3-8866-B98EA10AE9F4}"/>
    <cellStyle name="40% - Accent2 33 5" xfId="5628" xr:uid="{AF49B3C4-E0AD-478A-84CA-84B1025D7DAD}"/>
    <cellStyle name="40% - Accent2 34" xfId="1473" xr:uid="{04CE4833-9FDB-4747-85FF-E860F64CAFA3}"/>
    <cellStyle name="40% - Accent2 34 2" xfId="13032" xr:uid="{9AC9FF55-6BC1-44AE-9C29-7BF5841F399C}"/>
    <cellStyle name="40% - Accent2 34 2 2" xfId="10307" xr:uid="{8B0194C4-0BFE-4EC5-9FA1-848C26019A95}"/>
    <cellStyle name="40% - Accent2 34 2 3" xfId="13041" xr:uid="{050B894C-013C-4B31-A674-8CFB20107C51}"/>
    <cellStyle name="40% - Accent2 34 3" xfId="13047" xr:uid="{A45B2147-FD4C-40F0-92FE-2C42F58D5A6B}"/>
    <cellStyle name="40% - Accent2 34 4" xfId="13054" xr:uid="{AA6FB8C6-486E-4A6D-B1C1-EF58095CA6EE}"/>
    <cellStyle name="40% - Accent2 34 5" xfId="13029" xr:uid="{CE8E76F7-3105-4E07-88DD-3351DE48ED4E}"/>
    <cellStyle name="40% - Accent2 35" xfId="1487" xr:uid="{FD158719-7D1E-43FF-92FC-B04B9376A858}"/>
    <cellStyle name="40% - Accent2 35 2" xfId="13097" xr:uid="{AF8C3678-CD9F-4433-B382-61A51668450C}"/>
    <cellStyle name="40% - Accent2 35 2 2" xfId="13105" xr:uid="{F34CFC9D-0036-4A45-B99E-F10F5472D7F0}"/>
    <cellStyle name="40% - Accent2 35 2 3" xfId="13109" xr:uid="{06F10347-B02D-4139-B04E-CC268D292D0B}"/>
    <cellStyle name="40% - Accent2 35 3" xfId="13114" xr:uid="{0ED0C04E-E3FA-4DC1-B076-D03A2397FFB8}"/>
    <cellStyle name="40% - Accent2 35 4" xfId="13116" xr:uid="{BA8FBBEB-D23D-4AE6-8B75-0BA94F1B0364}"/>
    <cellStyle name="40% - Accent2 35 5" xfId="13095" xr:uid="{D6051DB3-764F-4B03-9589-F00116460AD4}"/>
    <cellStyle name="40% - Accent2 36" xfId="1489" xr:uid="{AB4F9BEA-6C51-4147-AD31-12628A68FE1B}"/>
    <cellStyle name="40% - Accent2 36 2" xfId="13126" xr:uid="{69821114-565C-468B-BB62-83837D88DB5B}"/>
    <cellStyle name="40% - Accent2 36 2 2" xfId="13134" xr:uid="{558AA237-2A8C-4EBE-8A18-61CE7D410E67}"/>
    <cellStyle name="40% - Accent2 36 2 3" xfId="13138" xr:uid="{FAA47DD3-16FD-4AFB-8BD6-BF3D7D3D7E85}"/>
    <cellStyle name="40% - Accent2 36 3" xfId="13141" xr:uid="{30DB846D-F6BA-4913-96E5-BF70532F1A31}"/>
    <cellStyle name="40% - Accent2 36 4" xfId="13143" xr:uid="{E2C909F7-2CA5-41B2-BB6D-5642C34B83D8}"/>
    <cellStyle name="40% - Accent2 36 5" xfId="13123" xr:uid="{264E0B6F-D44D-4E7D-BCC2-98CC6D8539D5}"/>
    <cellStyle name="40% - Accent2 37" xfId="1491" xr:uid="{7FBB596E-1086-45D8-B645-2D8D84B1A6BF}"/>
    <cellStyle name="40% - Accent2 37 2" xfId="13163" xr:uid="{5CD2BAB3-E57A-40FD-AD85-88C08402557A}"/>
    <cellStyle name="40% - Accent2 37 2 2" xfId="4804" xr:uid="{0933F6BE-0675-4812-B4C6-5FE26357DF0D}"/>
    <cellStyle name="40% - Accent2 37 2 3" xfId="13168" xr:uid="{F46C9079-2B92-42A3-9913-0255FDB56283}"/>
    <cellStyle name="40% - Accent2 37 3" xfId="13171" xr:uid="{2EED0A8D-3D2C-43D3-B42E-F09DCD2377A0}"/>
    <cellStyle name="40% - Accent2 37 4" xfId="13173" xr:uid="{7DC21326-4D1F-4F6B-8F9A-34BF0E486C24}"/>
    <cellStyle name="40% - Accent2 37 5" xfId="13153" xr:uid="{830062B9-8F64-4EB7-BC71-90464C30593B}"/>
    <cellStyle name="40% - Accent2 38" xfId="1493" xr:uid="{087411D8-DE86-4AC7-A1DE-B2E77226B2F5}"/>
    <cellStyle name="40% - Accent2 38 2" xfId="13182" xr:uid="{DF9FBE3E-7354-49A1-8E9F-24B169BF6EE0}"/>
    <cellStyle name="40% - Accent2 38 2 2" xfId="13186" xr:uid="{509B6489-FB03-4EE5-B034-7006EA743367}"/>
    <cellStyle name="40% - Accent2 38 2 3" xfId="13192" xr:uid="{0CC095D9-20E5-4DEA-915A-4052AF6726EE}"/>
    <cellStyle name="40% - Accent2 38 3" xfId="13194" xr:uid="{84239FD0-8145-4C11-B1D3-19BB35E6BA34}"/>
    <cellStyle name="40% - Accent2 38 4" xfId="13196" xr:uid="{2BBFD1F3-4C21-47EC-AB31-39596C380FCE}"/>
    <cellStyle name="40% - Accent2 38 5" xfId="13179" xr:uid="{545162A3-9BA8-4AD1-9121-BC0CBD727A5D}"/>
    <cellStyle name="40% - Accent2 39" xfId="1495" xr:uid="{4E23F680-52A2-44CF-83A2-331ACBD1447D}"/>
    <cellStyle name="40% - Accent2 39 2" xfId="13210" xr:uid="{34200557-9D57-41E9-B7FC-D965488AE702}"/>
    <cellStyle name="40% - Accent2 39 2 2" xfId="13212" xr:uid="{83894495-82C5-4A04-9BD1-175E5CBE8952}"/>
    <cellStyle name="40% - Accent2 39 2 3" xfId="13220" xr:uid="{9415D82B-CEF8-47D3-AB49-A7162D5AA3A6}"/>
    <cellStyle name="40% - Accent2 39 3" xfId="13223" xr:uid="{5E8310CE-7BED-4C22-8C66-D547BD7A6164}"/>
    <cellStyle name="40% - Accent2 39 4" xfId="4102" xr:uid="{22EF9052-F9D0-45A1-BE11-8F68A8314616}"/>
    <cellStyle name="40% - Accent2 39 5" xfId="13204" xr:uid="{797E730C-8A13-463D-9D7C-FDB288731A0E}"/>
    <cellStyle name="40% - Accent2 4" xfId="639" xr:uid="{5E455834-53AA-4E21-9A87-B0F841F059B8}"/>
    <cellStyle name="40% - Accent2 4 10" xfId="51767" xr:uid="{352EBB52-B74D-4D68-96AC-2BF08E13A089}"/>
    <cellStyle name="40% - Accent2 4 2" xfId="1378" xr:uid="{48AA7E0D-548D-40DE-A2B2-CC5178E43EE9}"/>
    <cellStyle name="40% - Accent2 4 2 2" xfId="12461" xr:uid="{AB45552B-EB0E-4F57-B093-9503CDF51A18}"/>
    <cellStyle name="40% - Accent2 4 2 2 2" xfId="12470" xr:uid="{3F555E1E-C75E-4B5C-82BE-6C87B917C610}"/>
    <cellStyle name="40% - Accent2 4 2 2 3" xfId="12485" xr:uid="{B3F984BC-7494-4615-A086-D27D74FFAD92}"/>
    <cellStyle name="40% - Accent2 4 2 2 4" xfId="12770" xr:uid="{B075EC3A-5B9B-43E6-832B-E55F142129C3}"/>
    <cellStyle name="40% - Accent2 4 2 3" xfId="3808" xr:uid="{0E0F3399-F0AF-48A2-BFA0-765D2367BA59}"/>
    <cellStyle name="40% - Accent2 4 2 4" xfId="12491" xr:uid="{FF249EC2-1F4C-45BE-8330-813B9EF001F7}"/>
    <cellStyle name="40% - Accent2 4 2 5" xfId="13225" xr:uid="{8D43AEBD-59A8-48AD-B865-29AAFBC03C7E}"/>
    <cellStyle name="40% - Accent2 4 2 6" xfId="8397" xr:uid="{DA183D3C-5035-4AF2-872E-B51F9936BAC0}"/>
    <cellStyle name="40% - Accent2 4 2_Annexure" xfId="10422" xr:uid="{696C511F-D8B8-484B-9DA4-CFF885A77D39}"/>
    <cellStyle name="40% - Accent2 4 3" xfId="8408" xr:uid="{8D3669A9-B4E5-44C3-B6A1-B34C5FF47B9C}"/>
    <cellStyle name="40% - Accent2 4 4" xfId="4540" xr:uid="{A483A807-AF0D-422D-BE6E-D94201080B19}"/>
    <cellStyle name="40% - Accent2 4 5" xfId="4676" xr:uid="{0D3BE9F2-D03A-46C0-97F6-9747DEECDF97}"/>
    <cellStyle name="40% - Accent2 4 6" xfId="12575" xr:uid="{01122815-8B2B-4879-B9A3-24A6010662BA}"/>
    <cellStyle name="40% - Accent2 4 6 2" xfId="10429" xr:uid="{FC86EA51-5046-4E64-A39E-5E85CAD1A4E5}"/>
    <cellStyle name="40% - Accent2 4 7" xfId="12583" xr:uid="{EFD9024B-7C91-47B8-8BED-E994531D5325}"/>
    <cellStyle name="40% - Accent2 4 8" xfId="8385" xr:uid="{F84B3B53-457C-4120-81B1-9ACD2257C2F9}"/>
    <cellStyle name="40% - Accent2 4 9" xfId="51687" xr:uid="{BAB83F21-1106-4B95-A701-CA404A3BD1EA}"/>
    <cellStyle name="40% - Accent2 4_Annexure" xfId="8415" xr:uid="{1744A948-3FDD-4372-B2FB-FE2576A48657}"/>
    <cellStyle name="40% - Accent2 40" xfId="1486" xr:uid="{F115F44F-3C82-47EA-8766-72376F0E9224}"/>
    <cellStyle name="40% - Accent2 40 2" xfId="13098" xr:uid="{57FBBA63-918A-4F1C-88EF-A5C4BAE0D238}"/>
    <cellStyle name="40% - Accent2 40 2 2" xfId="13106" xr:uid="{DC31F251-C0EF-42DA-98E4-FA3FE03CA1D8}"/>
    <cellStyle name="40% - Accent2 40 2 2 2" xfId="13230" xr:uid="{C7590030-60B8-45CB-8F1B-8DD078B32869}"/>
    <cellStyle name="40% - Accent2 40 2 3" xfId="13110" xr:uid="{C5530462-B55F-44B6-BD8F-C1BA8E586B0F}"/>
    <cellStyle name="40% - Accent2 40 2 3 2" xfId="4575" xr:uid="{2DEC08CE-3707-4625-9180-A992D7B4C72E}"/>
    <cellStyle name="40% - Accent2 40 2 4" xfId="13233" xr:uid="{20D8F2CB-D7B4-4B81-8D80-909EC1659367}"/>
    <cellStyle name="40% - Accent2 40 3" xfId="13115" xr:uid="{A20197F8-EE48-4C69-8D75-F1DAEC15EEEA}"/>
    <cellStyle name="40% - Accent2 40 3 2" xfId="13234" xr:uid="{D9E522C2-878A-4142-ADF7-98957B023BE9}"/>
    <cellStyle name="40% - Accent2 40 4" xfId="13117" xr:uid="{DCCD886B-A36B-42E0-8709-1A60E59BCBC9}"/>
    <cellStyle name="40% - Accent2 40 4 2" xfId="13235" xr:uid="{F0A91EFB-73F1-4200-A047-C68AD02BA327}"/>
    <cellStyle name="40% - Accent2 40 5" xfId="13237" xr:uid="{F6F67FD2-23D6-4169-A5BA-93EAB422D07C}"/>
    <cellStyle name="40% - Accent2 40 6" xfId="13096" xr:uid="{2A7B1B89-361B-41FE-A64F-4382D6B5F39A}"/>
    <cellStyle name="40% - Accent2 41" xfId="1488" xr:uid="{9786F314-1F83-492B-9255-EB71DFD6BA15}"/>
    <cellStyle name="40% - Accent2 41 2" xfId="13127" xr:uid="{22F43851-1140-4C6D-A63C-1B78570950CC}"/>
    <cellStyle name="40% - Accent2 41 2 2" xfId="13135" xr:uid="{8F2CACC8-41E2-4197-9CAF-94FE6BB671B1}"/>
    <cellStyle name="40% - Accent2 41 2 2 2" xfId="13241" xr:uid="{D23CA77B-D57D-428C-A26C-745EEA01F630}"/>
    <cellStyle name="40% - Accent2 41 2 3" xfId="13139" xr:uid="{26005090-FAFA-48AA-AD09-2814F45943B1}"/>
    <cellStyle name="40% - Accent2 41 2 3 2" xfId="13242" xr:uid="{0586223A-FA95-4771-86C9-0D0AD9CEB8D6}"/>
    <cellStyle name="40% - Accent2 41 2 4" xfId="13250" xr:uid="{8DF687AF-8374-4D26-B533-19E235B246C1}"/>
    <cellStyle name="40% - Accent2 41 3" xfId="13142" xr:uid="{BE550A25-E8A0-487C-A8FF-92407B8DA71C}"/>
    <cellStyle name="40% - Accent2 41 3 2" xfId="13251" xr:uid="{E8725377-6D27-4B4E-B514-1EC9E7E143CE}"/>
    <cellStyle name="40% - Accent2 41 4" xfId="13144" xr:uid="{59B7CAE8-1BD8-4792-B93B-8596AB213F73}"/>
    <cellStyle name="40% - Accent2 41 4 2" xfId="3555" xr:uid="{614124CA-F339-48CF-AE93-480FC0BA383C}"/>
    <cellStyle name="40% - Accent2 41 5" xfId="13252" xr:uid="{5A01C232-A96B-4324-B04E-83F7DA3D9427}"/>
    <cellStyle name="40% - Accent2 41 6" xfId="13124" xr:uid="{154F802F-9063-44E1-BE2E-ADE4B644A5C8}"/>
    <cellStyle name="40% - Accent2 42" xfId="1490" xr:uid="{9D07EC7E-38BE-4A0E-949C-15C4DD1BC22B}"/>
    <cellStyle name="40% - Accent2 42 2" xfId="13164" xr:uid="{CBAD8F94-1AF1-45C0-99D2-D99857DCD052}"/>
    <cellStyle name="40% - Accent2 42 2 2" xfId="4805" xr:uid="{782E2703-9D30-480B-86C7-DBBEAA61DB5F}"/>
    <cellStyle name="40% - Accent2 42 2 2 2" xfId="13256" xr:uid="{7B275AA8-35A3-49CF-866D-E909C848B29D}"/>
    <cellStyle name="40% - Accent2 42 2 3" xfId="13169" xr:uid="{F873D881-843D-40A2-BAAF-E2C7BAF83B6D}"/>
    <cellStyle name="40% - Accent2 42 2 3 2" xfId="13260" xr:uid="{C2FC730F-B874-4B63-8653-FAC9B81A039A}"/>
    <cellStyle name="40% - Accent2 42 2 4" xfId="13264" xr:uid="{791F72B2-BF58-401F-8FA0-EC364644C3FC}"/>
    <cellStyle name="40% - Accent2 42 3" xfId="13172" xr:uid="{2F763492-8388-428B-807F-700F04607F0A}"/>
    <cellStyle name="40% - Accent2 42 3 2" xfId="6059" xr:uid="{9CE0189C-B097-4C51-A731-57E7DE06F687}"/>
    <cellStyle name="40% - Accent2 42 4" xfId="13174" xr:uid="{CD7B2724-B443-4147-851B-887DBF15E620}"/>
    <cellStyle name="40% - Accent2 42 4 2" xfId="5707" xr:uid="{7399E06B-B96B-4EED-A51A-25B5E4ACBBF2}"/>
    <cellStyle name="40% - Accent2 42 5" xfId="13265" xr:uid="{D9B84306-FD08-47DA-A065-4DAE506E442D}"/>
    <cellStyle name="40% - Accent2 42 6" xfId="13154" xr:uid="{8CCF759E-D111-4BE4-909D-B97DA31D9E50}"/>
    <cellStyle name="40% - Accent2 43" xfId="1492" xr:uid="{3EB5A59F-6561-4BE6-9837-F83A63DC7254}"/>
    <cellStyle name="40% - Accent2 43 2" xfId="13183" xr:uid="{0C882745-4D25-42FF-A777-B9EEF99DED64}"/>
    <cellStyle name="40% - Accent2 43 2 2" xfId="13187" xr:uid="{A06DA081-05DB-435C-AA67-6D9F3B0B5D3A}"/>
    <cellStyle name="40% - Accent2 43 2 2 2" xfId="11011" xr:uid="{FA9B5587-2D53-4525-A34D-EB6BB7311827}"/>
    <cellStyle name="40% - Accent2 43 2 3" xfId="13193" xr:uid="{87CDB283-9532-417F-95B7-F4DE334CAE1B}"/>
    <cellStyle name="40% - Accent2 43 2 3 2" xfId="13267" xr:uid="{6C6B6D0C-6C2F-45C2-9BAB-8E8EA6109818}"/>
    <cellStyle name="40% - Accent2 43 2 4" xfId="13271" xr:uid="{9E7A273E-F7BE-4635-9C08-B0D086602415}"/>
    <cellStyle name="40% - Accent2 43 3" xfId="13195" xr:uid="{6272C011-530E-47C1-923F-82DFB7B7190B}"/>
    <cellStyle name="40% - Accent2 43 3 2" xfId="13272" xr:uid="{F32BEEDF-DD10-426E-A2F7-410431AC8D2E}"/>
    <cellStyle name="40% - Accent2 43 4" xfId="13197" xr:uid="{EE1C7F64-F84A-4D24-B420-EA2A3C8DC6A0}"/>
    <cellStyle name="40% - Accent2 43 4 2" xfId="13273" xr:uid="{AFD81597-12DD-49C9-9CB9-BD396C0C416D}"/>
    <cellStyle name="40% - Accent2 43 5" xfId="5723" xr:uid="{7B965C33-7E5A-439B-87AB-35AB07634C58}"/>
    <cellStyle name="40% - Accent2 43 6" xfId="13180" xr:uid="{6640C2EB-F2A9-4C17-8B49-FB6055A8A5F4}"/>
    <cellStyle name="40% - Accent2 44" xfId="1494" xr:uid="{7A633AD0-3859-451C-8D98-74B19EAC7F94}"/>
    <cellStyle name="40% - Accent2 44 2" xfId="13211" xr:uid="{1838AC0F-C8EB-47F7-A10C-C467622E22C2}"/>
    <cellStyle name="40% - Accent2 44 2 2" xfId="13213" xr:uid="{57E5EFC1-F53E-424F-BF39-02AF4FD83B0B}"/>
    <cellStyle name="40% - Accent2 44 2 2 2" xfId="13280" xr:uid="{662D923A-4B8E-419D-956F-05BF150853BC}"/>
    <cellStyle name="40% - Accent2 44 2 3" xfId="13221" xr:uid="{F296CEC2-76B4-4BD8-8ADD-A906B85BE059}"/>
    <cellStyle name="40% - Accent2 44 2 3 2" xfId="13282" xr:uid="{4A6A19C7-44C6-47FB-85FD-DE38F5AA56A7}"/>
    <cellStyle name="40% - Accent2 44 2 4" xfId="13285" xr:uid="{02CCFBB4-64D1-413B-A3FE-419F9EED8EDF}"/>
    <cellStyle name="40% - Accent2 44 3" xfId="13224" xr:uid="{9B6344DF-0FB1-467F-B923-776C19C45AB2}"/>
    <cellStyle name="40% - Accent2 44 3 2" xfId="12002" xr:uid="{8A5B9F0E-8DF7-4C6B-AB96-731DF871D7CC}"/>
    <cellStyle name="40% - Accent2 44 4" xfId="4103" xr:uid="{3FD23B64-164E-45D4-9FD4-360B1F14E0C6}"/>
    <cellStyle name="40% - Accent2 44 4 2" xfId="13286" xr:uid="{30600964-4472-4E9F-AD5B-F5DD979376E1}"/>
    <cellStyle name="40% - Accent2 44 5" xfId="13291" xr:uid="{EB0732F7-E5B7-44C1-8974-FA6A3743A808}"/>
    <cellStyle name="40% - Accent2 44 6" xfId="13205" xr:uid="{068766C0-0C0B-42A9-9DF2-FF2BE8127ACD}"/>
    <cellStyle name="40% - Accent2 45" xfId="1497" xr:uid="{C3B33C29-63DC-4A00-B1EE-63C60EA048B4}"/>
    <cellStyle name="40% - Accent2 45 2" xfId="8047" xr:uid="{1E582C14-FB26-4409-BD10-D210E3C3B52B}"/>
    <cellStyle name="40% - Accent2 45 2 2" xfId="8781" xr:uid="{E1C45826-EE6B-4D16-8579-4D9E9E4C1BFD}"/>
    <cellStyle name="40% - Accent2 45 2 2 2" xfId="13301" xr:uid="{AA2A94C0-BCEC-4EC6-B3AC-B949CB9E3F09}"/>
    <cellStyle name="40% - Accent2 45 2 3" xfId="13305" xr:uid="{390FE36F-CF88-49BF-BA25-22961DCA2908}"/>
    <cellStyle name="40% - Accent2 45 2 3 2" xfId="13310" xr:uid="{BE1AFE2E-D3D1-4AE3-A85C-A47A85569B74}"/>
    <cellStyle name="40% - Accent2 45 2 4" xfId="13314" xr:uid="{B2842223-721B-490B-8599-1FCEBEA6C987}"/>
    <cellStyle name="40% - Accent2 45 3" xfId="13316" xr:uid="{07818C35-3315-4104-8550-CAC9C89F9550}"/>
    <cellStyle name="40% - Accent2 45 3 2" xfId="13318" xr:uid="{D5641335-2A8F-4875-AB8D-0EF64041CC43}"/>
    <cellStyle name="40% - Accent2 45 4" xfId="13320" xr:uid="{9570EB34-4292-44EC-A371-9E16369D2344}"/>
    <cellStyle name="40% - Accent2 45 4 2" xfId="13324" xr:uid="{9FD89AC8-6A00-4FB8-BCD9-3D0ECD6ABEB3}"/>
    <cellStyle name="40% - Accent2 45 5" xfId="13326" xr:uid="{D3B4889D-DCFE-4DB1-9293-FB948586BCA0}"/>
    <cellStyle name="40% - Accent2 45 6" xfId="13295" xr:uid="{BC6E224B-CFAC-4337-9015-5623EB6418F6}"/>
    <cellStyle name="40% - Accent2 46" xfId="1456" xr:uid="{A63DD739-158E-4264-9023-38E0788FF790}"/>
    <cellStyle name="40% - Accent2 46 2" xfId="12897" xr:uid="{343B72C0-C8A8-4208-9B18-02F860FAF624}"/>
    <cellStyle name="40% - Accent2 46 2 2" xfId="10579" xr:uid="{8251D14F-1B98-4234-9F88-49B2DA76970A}"/>
    <cellStyle name="40% - Accent2 46 2 2 2" xfId="10588" xr:uid="{E1980894-151D-41F1-AC3F-A5BBF6D2173D}"/>
    <cellStyle name="40% - Accent2 46 2 3" xfId="10600" xr:uid="{9FB61AED-64EF-461A-AE3A-0FEA880E0AD4}"/>
    <cellStyle name="40% - Accent2 46 2 3 2" xfId="6682" xr:uid="{0C02A7D1-7AF9-4FC6-A836-BD725C4A8B69}"/>
    <cellStyle name="40% - Accent2 46 2 4" xfId="10616" xr:uid="{529BBD7D-2829-48AB-9FA8-F630E9F81951}"/>
    <cellStyle name="40% - Accent2 46 3" xfId="12903" xr:uid="{9DEEA621-2128-4583-B6A7-535A9C5F2442}"/>
    <cellStyle name="40% - Accent2 46 3 2" xfId="11033" xr:uid="{4FBBF9BB-BB0A-450E-821B-C42A6693A148}"/>
    <cellStyle name="40% - Accent2 46 4" xfId="12912" xr:uid="{D045CC1A-A30D-4916-AC9B-81CEA387DDA2}"/>
    <cellStyle name="40% - Accent2 46 4 2" xfId="12922" xr:uid="{843D7D95-AD34-4792-B4A5-AE1B323E7330}"/>
    <cellStyle name="40% - Accent2 46 5" xfId="12930" xr:uid="{43AEB94B-2BEF-4503-B26F-8C99CFE7804C}"/>
    <cellStyle name="40% - Accent2 46 6" xfId="12866" xr:uid="{9333008B-246D-4868-A23A-49B54A02BF9C}"/>
    <cellStyle name="40% - Accent2 47" xfId="1476" xr:uid="{BA322B93-05A4-4DF8-8468-62FF3B90D601}"/>
    <cellStyle name="40% - Accent2 47 2" xfId="13067" xr:uid="{862AA84C-AA17-4AA6-AE26-12C3852E9E2D}"/>
    <cellStyle name="40% - Accent2 47 2 2" xfId="13077" xr:uid="{8D836AF1-CDFD-47CF-9235-094BCD02B8C2}"/>
    <cellStyle name="40% - Accent2 47 2 2 2" xfId="9388" xr:uid="{8704CD7E-1AF2-4182-A489-89FBC8F4EFEF}"/>
    <cellStyle name="40% - Accent2 47 2 3" xfId="13330" xr:uid="{9D60D18B-74DF-4FA0-9412-3F9F235C1CBB}"/>
    <cellStyle name="40% - Accent2 47 2 3 2" xfId="9467" xr:uid="{32B96A9D-9C9A-455A-BA41-989C332D98FA}"/>
    <cellStyle name="40% - Accent2 47 2 4" xfId="13336" xr:uid="{0AF8A301-9D12-4D70-A197-6871C44E35F1}"/>
    <cellStyle name="40% - Accent2 47 3" xfId="12013" xr:uid="{A6381F28-8038-4025-912B-A5C0E466EF07}"/>
    <cellStyle name="40% - Accent2 47 3 2" xfId="13338" xr:uid="{1D2F02D8-B4C8-4719-9D6D-5810AA9F2C62}"/>
    <cellStyle name="40% - Accent2 47 4" xfId="13086" xr:uid="{E1F1F18A-F29E-4486-B958-5A707C43FE46}"/>
    <cellStyle name="40% - Accent2 47 4 2" xfId="13342" xr:uid="{29C4369D-88D3-4DE9-8046-4A94ED6BDCC2}"/>
    <cellStyle name="40% - Accent2 47 5" xfId="11973" xr:uid="{D0E6DF76-BECD-486A-8F15-CD6C615E4972}"/>
    <cellStyle name="40% - Accent2 47 6" xfId="13058" xr:uid="{DEBDD8E4-42E4-49FA-956C-AEFB3FBC7662}"/>
    <cellStyle name="40% - Accent2 48" xfId="638" xr:uid="{8CE481A1-EDB1-420A-B992-BB5A0C2A8973}"/>
    <cellStyle name="40% - Accent2 48 2" xfId="8398" xr:uid="{DAAD7436-BF0C-4AAC-A82C-1B24669494AB}"/>
    <cellStyle name="40% - Accent2 48 2 2" xfId="12462" xr:uid="{A3096A89-FE05-456B-BE34-F7F96F51A693}"/>
    <cellStyle name="40% - Accent2 48 2 2 2" xfId="12471" xr:uid="{728B2030-AC26-42A1-963A-224A9AAC46AC}"/>
    <cellStyle name="40% - Accent2 48 2 3" xfId="3809" xr:uid="{DBA52899-CAD6-4D26-839A-0D1D98129339}"/>
    <cellStyle name="40% - Accent2 48 2 3 2" xfId="13348" xr:uid="{7AA6E828-7022-4A8D-8B58-1B5F7D8F3A44}"/>
    <cellStyle name="40% - Accent2 48 2 4" xfId="12492" xr:uid="{757C3C08-9477-4D78-9D0F-2AE7EBF5C5AA}"/>
    <cellStyle name="40% - Accent2 48 3" xfId="8409" xr:uid="{6AC9849B-749E-4EC5-9D42-D87038411884}"/>
    <cellStyle name="40% - Accent2 48 3 2" xfId="12496" xr:uid="{1E55AFAC-818A-4180-8B1C-B90DCFB02A84}"/>
    <cellStyle name="40% - Accent2 48 4" xfId="4541" xr:uid="{8894A2D9-B8CD-40D7-948B-0E85F851F029}"/>
    <cellStyle name="40% - Accent2 48 4 2" xfId="12509" xr:uid="{8481AE8F-10C2-4820-B46B-16F82243D35E}"/>
    <cellStyle name="40% - Accent2 48 5" xfId="4677" xr:uid="{3AC8BEA8-7FA2-4591-9EB9-493D2A15D11A}"/>
    <cellStyle name="40% - Accent2 48 6" xfId="8386" xr:uid="{2DDA2E84-53B7-48A6-B460-CA90CD72E4C7}"/>
    <cellStyle name="40% - Accent2 49" xfId="1501" xr:uid="{9DDF342E-07F6-4BFD-B47C-C143C55D02A2}"/>
    <cellStyle name="40% - Accent2 49 2" xfId="13352" xr:uid="{C58C29DA-0F54-49B6-BD90-C81CD18A9BC2}"/>
    <cellStyle name="40% - Accent2 49 2 2" xfId="13360" xr:uid="{1C0E81F2-6A05-43E7-8C9D-AE31C9D87E9C}"/>
    <cellStyle name="40% - Accent2 49 2 2 2" xfId="13365" xr:uid="{2A719FC3-C158-4D68-94CC-9968B694FD85}"/>
    <cellStyle name="40% - Accent2 49 2 3" xfId="13370" xr:uid="{5E724A3B-DB13-4D28-890A-65FE21BC30A6}"/>
    <cellStyle name="40% - Accent2 49 2 3 2" xfId="13373" xr:uid="{6D191A24-E819-42C0-9035-A87E12E49FD2}"/>
    <cellStyle name="40% - Accent2 49 2 4" xfId="13378" xr:uid="{AF77A5F4-5B85-4C9E-A0F9-DB073AB62A02}"/>
    <cellStyle name="40% - Accent2 49 3" xfId="13383" xr:uid="{FD22E07A-6DCD-40CB-9433-0DA3CA49B695}"/>
    <cellStyle name="40% - Accent2 49 3 2" xfId="13387" xr:uid="{005C46C3-7286-4B13-9431-C916984638E8}"/>
    <cellStyle name="40% - Accent2 49 4" xfId="13393" xr:uid="{E646FD00-A952-4E7B-B781-D6EA8C06BD37}"/>
    <cellStyle name="40% - Accent2 49 4 2" xfId="13400" xr:uid="{C2C68975-33F4-4651-A658-C9D2DA2EDA8D}"/>
    <cellStyle name="40% - Accent2 49 5" xfId="13405" xr:uid="{31F541D8-E60D-4A9A-A8FC-A01DEB770F05}"/>
    <cellStyle name="40% - Accent2 49 6" xfId="8420" xr:uid="{B7D4CA1E-AE12-4520-A25B-B70D6F9B6B9B}"/>
    <cellStyle name="40% - Accent2 5" xfId="1500" xr:uid="{CA64A34B-E05C-4139-BC88-F848A0A78DF9}"/>
    <cellStyle name="40% - Accent2 5 2" xfId="1439" xr:uid="{23766D6D-0381-417F-BCF7-46F0BBC74674}"/>
    <cellStyle name="40% - Accent2 5 2 2" xfId="13361" xr:uid="{14606859-5208-4C3B-9BEB-6E3C7D7BBE22}"/>
    <cellStyle name="40% - Accent2 5 2 2 2" xfId="13366" xr:uid="{105FA2D3-5982-4C4C-AC6F-7F763122C275}"/>
    <cellStyle name="40% - Accent2 5 2 2 3" xfId="13408" xr:uid="{B9CA2BC2-2726-46C1-941B-F7F8978029A4}"/>
    <cellStyle name="40% - Accent2 5 2 2 4" xfId="13409" xr:uid="{F51A73A6-8C0B-4622-9E97-9682AD5A6D32}"/>
    <cellStyle name="40% - Accent2 5 2 3" xfId="13371" xr:uid="{7414633E-4533-467D-AA01-4662B825D2A8}"/>
    <cellStyle name="40% - Accent2 5 2 3 2" xfId="13374" xr:uid="{D8E404CD-2B0B-48E3-92CC-FE92E8F6ACBA}"/>
    <cellStyle name="40% - Accent2 5 2 4" xfId="13379" xr:uid="{13F05857-0CC8-4985-8EA5-EF19D7F54DCB}"/>
    <cellStyle name="40% - Accent2 5 2 5" xfId="13410" xr:uid="{5C0C9521-4056-4D14-8D24-9EC7F3C5284A}"/>
    <cellStyle name="40% - Accent2 5 2 6" xfId="13353" xr:uid="{5BD79E90-8F51-4B71-891B-8D67E73BC812}"/>
    <cellStyle name="40% - Accent2 5 2_Annexure" xfId="13416" xr:uid="{77529FA5-ED5C-4F52-BBC5-C1539E2788E9}"/>
    <cellStyle name="40% - Accent2 5 3" xfId="13384" xr:uid="{205BDB99-6B04-4E27-90C1-053367FF0CBD}"/>
    <cellStyle name="40% - Accent2 5 3 2" xfId="13388" xr:uid="{33F84CF2-A790-4C4B-83D6-371779AB766A}"/>
    <cellStyle name="40% - Accent2 5 4" xfId="13394" xr:uid="{183E13F6-8AFE-46ED-BED3-BE6B0A66DC8B}"/>
    <cellStyle name="40% - Accent2 5 4 2" xfId="13401" xr:uid="{989C0637-C92A-4497-A72D-BE0DBA2DB05D}"/>
    <cellStyle name="40% - Accent2 5 5" xfId="13406" xr:uid="{07E34F0F-1C78-4253-B763-474753943E1F}"/>
    <cellStyle name="40% - Accent2 5 5 2" xfId="13420" xr:uid="{BFD6B3FF-2024-45A5-9E3B-7836ADAC5AFD}"/>
    <cellStyle name="40% - Accent2 5 6" xfId="13427" xr:uid="{52CDDF6F-710A-4600-86C8-7F3558E66663}"/>
    <cellStyle name="40% - Accent2 5 6 2" xfId="13428" xr:uid="{ED5E03A3-1C18-4C75-8E8D-B5AB2896BFCC}"/>
    <cellStyle name="40% - Accent2 5 7" xfId="13433" xr:uid="{E3E9586B-9F60-4488-B500-47A81FD730BA}"/>
    <cellStyle name="40% - Accent2 5 8" xfId="13437" xr:uid="{A8522A6F-FD9A-4167-8969-EFA7F03484B0}"/>
    <cellStyle name="40% - Accent2 5 9" xfId="8421" xr:uid="{DD67BDA9-7CF8-48FA-AC4D-8350B93E7863}"/>
    <cellStyle name="40% - Accent2 5_Annexure" xfId="13438" xr:uid="{70486EF3-16F2-45DF-B3EA-14EBAF66A072}"/>
    <cellStyle name="40% - Accent2 50" xfId="1496" xr:uid="{B5D7A49C-ABC4-4FDE-9FE8-D4508C5E7483}"/>
    <cellStyle name="40% - Accent2 50 2" xfId="8048" xr:uid="{D6FCDC50-1655-41D8-8BA5-59809481C89C}"/>
    <cellStyle name="40% - Accent2 50 2 2" xfId="8782" xr:uid="{D2666A25-EBD6-432C-9ACB-50EC64AA414C}"/>
    <cellStyle name="40% - Accent2 50 2 2 2" xfId="13302" xr:uid="{ABC54CFF-AB92-4F15-9CB2-DA8635C4ED06}"/>
    <cellStyle name="40% - Accent2 50 2 3" xfId="13306" xr:uid="{BF27C096-1526-4C60-821A-5914DBC30B0A}"/>
    <cellStyle name="40% - Accent2 50 2 3 2" xfId="13311" xr:uid="{856129F3-C83F-46AC-AF9A-13CD65CC53FA}"/>
    <cellStyle name="40% - Accent2 50 2 4" xfId="13315" xr:uid="{DA035113-EB76-478A-B132-14C7F8DE57FF}"/>
    <cellStyle name="40% - Accent2 50 3" xfId="13317" xr:uid="{D0035266-EAD8-4A29-BC80-57149EA7345D}"/>
    <cellStyle name="40% - Accent2 50 3 2" xfId="13319" xr:uid="{900C4089-6FA1-4E52-BEA5-7C485B3C0248}"/>
    <cellStyle name="40% - Accent2 50 4" xfId="13321" xr:uid="{AE993F2F-7D80-4309-82AE-0F2CF98BABFD}"/>
    <cellStyle name="40% - Accent2 50 4 2" xfId="13325" xr:uid="{B5680689-EB23-40FF-B112-F619E3577675}"/>
    <cellStyle name="40% - Accent2 50 5" xfId="13327" xr:uid="{D135FF64-E479-43EA-8CB1-42BBFCE67BD2}"/>
    <cellStyle name="40% - Accent2 50 6" xfId="13296" xr:uid="{BCEC236E-E967-4A2F-BB21-6CB176366A6B}"/>
    <cellStyle name="40% - Accent2 51" xfId="1455" xr:uid="{D3C84BD9-5FD3-478F-BC0B-6C15905830C2}"/>
    <cellStyle name="40% - Accent2 51 2" xfId="12898" xr:uid="{0B4B8064-2A96-4D5C-83E1-9142AE36FFAA}"/>
    <cellStyle name="40% - Accent2 51 2 2" xfId="10580" xr:uid="{D5529391-4F8C-4DC2-BDD1-3AEAC4F94D32}"/>
    <cellStyle name="40% - Accent2 51 2 2 2" xfId="10589" xr:uid="{7CEDCB6F-55A6-4F8A-AC88-622C942EB103}"/>
    <cellStyle name="40% - Accent2 51 2 3" xfId="10601" xr:uid="{42172044-41B6-4820-9B6A-1070EF679E2B}"/>
    <cellStyle name="40% - Accent2 51 2 3 2" xfId="6683" xr:uid="{0D2BECE9-FA52-4ABF-815D-C58C7D8EDE79}"/>
    <cellStyle name="40% - Accent2 51 2 4" xfId="10617" xr:uid="{82F6F5D3-5A61-415A-B9B4-FAF68F830BAA}"/>
    <cellStyle name="40% - Accent2 51 3" xfId="12904" xr:uid="{262522F5-5FD5-43EE-A79B-20B2365B9190}"/>
    <cellStyle name="40% - Accent2 51 3 2" xfId="11034" xr:uid="{1DA2F7D9-B155-45DA-99C6-C4381ACDE7C1}"/>
    <cellStyle name="40% - Accent2 51 4" xfId="12913" xr:uid="{FC76D49C-8B47-41CD-9AB9-7D6AF56739B5}"/>
    <cellStyle name="40% - Accent2 51 4 2" xfId="12923" xr:uid="{B073432F-5B1F-432A-9700-151BF9538B15}"/>
    <cellStyle name="40% - Accent2 51 5" xfId="12931" xr:uid="{49E2DDFF-8347-463C-8F57-7D6565BA54F6}"/>
    <cellStyle name="40% - Accent2 51 6" xfId="12867" xr:uid="{36ED8C5B-EE22-4E73-89FA-DC0D11EB540E}"/>
    <cellStyle name="40% - Accent2 52" xfId="1475" xr:uid="{740C67AA-ADE3-4FE5-BD4A-AF919016C46E}"/>
    <cellStyle name="40% - Accent2 52 2" xfId="13068" xr:uid="{CC1CD4D5-D29C-48B1-9F4A-BFA81E447D04}"/>
    <cellStyle name="40% - Accent2 52 2 2" xfId="13078" xr:uid="{A1B9146E-083E-4F67-9BA0-8BE18D22719A}"/>
    <cellStyle name="40% - Accent2 52 2 2 2" xfId="9389" xr:uid="{6B2A68FB-484D-4CC6-ADF0-EA91E8594509}"/>
    <cellStyle name="40% - Accent2 52 2 3" xfId="13331" xr:uid="{ED0771CC-6BFC-48F2-94C1-61E69961F1F7}"/>
    <cellStyle name="40% - Accent2 52 2 3 2" xfId="9468" xr:uid="{64A90D9A-DC33-4E15-86EF-698EC46C1878}"/>
    <cellStyle name="40% - Accent2 52 2 4" xfId="13337" xr:uid="{C4886EBA-97D0-4345-8AEA-769D6956B717}"/>
    <cellStyle name="40% - Accent2 52 3" xfId="12014" xr:uid="{833F9461-C12F-4DE8-8C70-32B26CB61D08}"/>
    <cellStyle name="40% - Accent2 52 3 2" xfId="13339" xr:uid="{14987C84-8DAB-48F2-9E8D-EB05132854F3}"/>
    <cellStyle name="40% - Accent2 52 4" xfId="13087" xr:uid="{8DFC2F0F-907C-420B-9F0C-2FA14B104AA4}"/>
    <cellStyle name="40% - Accent2 52 4 2" xfId="13343" xr:uid="{0129B722-2913-415F-9875-AFE8D2505246}"/>
    <cellStyle name="40% - Accent2 52 5" xfId="11974" xr:uid="{5863E55D-50CD-4C6D-B7D1-1AA0846A48C2}"/>
    <cellStyle name="40% - Accent2 52 6" xfId="13059" xr:uid="{05A0CC75-5B43-4015-9B5F-4C50826F7D00}"/>
    <cellStyle name="40% - Accent2 53" xfId="637" xr:uid="{E55D9E6C-4FAC-42BC-9BF4-AB8B93AF27A8}"/>
    <cellStyle name="40% - Accent2 53 2" xfId="8399" xr:uid="{1B672168-72E5-416B-89CC-E172DD6BFCC9}"/>
    <cellStyle name="40% - Accent2 53 2 2" xfId="12463" xr:uid="{04DF2B36-B10A-4FA9-BE65-B7C0F13E8EFC}"/>
    <cellStyle name="40% - Accent2 53 2 2 2" xfId="12472" xr:uid="{CCD9A6FE-CB50-4874-B3F0-972C59CBAAD2}"/>
    <cellStyle name="40% - Accent2 53 2 3" xfId="3810" xr:uid="{8C0FBAB9-3260-4D9D-816A-618C7BCD8E2C}"/>
    <cellStyle name="40% - Accent2 53 2 3 2" xfId="13349" xr:uid="{6AFB529D-1D84-4BDC-80FF-D2F676D26EEE}"/>
    <cellStyle name="40% - Accent2 53 2 4" xfId="12493" xr:uid="{62C5A398-65A9-4F63-A075-6A726E38EF2B}"/>
    <cellStyle name="40% - Accent2 53 3" xfId="8410" xr:uid="{CAFF95F9-58B4-4274-863A-4DA9ACC2B4F3}"/>
    <cellStyle name="40% - Accent2 53 3 2" xfId="12497" xr:uid="{A529DFF4-0FCE-4746-B80D-8B4054111F6A}"/>
    <cellStyle name="40% - Accent2 53 4" xfId="4542" xr:uid="{45C6E5A5-2295-47F1-B5D4-6C83EA25A608}"/>
    <cellStyle name="40% - Accent2 53 4 2" xfId="12510" xr:uid="{0FE32214-368B-435D-86BE-A6DFBA5B3101}"/>
    <cellStyle name="40% - Accent2 53 5" xfId="4678" xr:uid="{C81E868E-75CB-4EB0-84B0-7227F8D45AEB}"/>
    <cellStyle name="40% - Accent2 53 6" xfId="8387" xr:uid="{8557E1E0-9216-43EE-ADEF-7047B6949890}"/>
    <cellStyle name="40% - Accent2 54" xfId="1499" xr:uid="{59BB2332-2FD7-41DC-A154-F8CB5F22CA43}"/>
    <cellStyle name="40% - Accent2 54 2" xfId="13354" xr:uid="{038DD4BF-09D5-45A0-8067-F59E73B650E6}"/>
    <cellStyle name="40% - Accent2 54 2 2" xfId="13362" xr:uid="{9BEF5B8E-1289-4497-B85F-895E9A96535B}"/>
    <cellStyle name="40% - Accent2 54 2 2 2" xfId="13367" xr:uid="{E0668CC1-BEA3-4231-A60F-A85B5619CD23}"/>
    <cellStyle name="40% - Accent2 54 2 3" xfId="13372" xr:uid="{10A9A615-2D21-49A2-9D9D-3A3A386F84DB}"/>
    <cellStyle name="40% - Accent2 54 2 3 2" xfId="13375" xr:uid="{34DE4B33-D914-4513-9810-46A9720D0575}"/>
    <cellStyle name="40% - Accent2 54 2 4" xfId="13380" xr:uid="{569C66F6-B62E-49E2-80EB-744E2373B3A8}"/>
    <cellStyle name="40% - Accent2 54 3" xfId="13385" xr:uid="{962404FD-879C-44E1-A0E2-3B0715CE36E2}"/>
    <cellStyle name="40% - Accent2 54 3 2" xfId="13389" xr:uid="{49CEA7E6-85D8-41C4-98C9-551BA8DD4332}"/>
    <cellStyle name="40% - Accent2 54 4" xfId="13395" xr:uid="{DAF0FB67-F795-430E-A108-FC6D83A4CB2E}"/>
    <cellStyle name="40% - Accent2 54 4 2" xfId="13402" xr:uid="{5C41CAA9-02CA-4EDA-8E11-0913ADF73D94}"/>
    <cellStyle name="40% - Accent2 54 5" xfId="13407" xr:uid="{CB8CB121-C73A-45C3-98FE-51E9FDDB6F30}"/>
    <cellStyle name="40% - Accent2 54 6" xfId="8422" xr:uid="{8751E1E4-2567-4FFE-85B3-2E8EAA0CC89D}"/>
    <cellStyle name="40% - Accent2 55" xfId="1504" xr:uid="{8E8024F0-B943-48C6-BBF2-0E328581DD05}"/>
    <cellStyle name="40% - Accent2 55 2" xfId="13440" xr:uid="{344C991E-D29B-497A-9281-D875A279CE5E}"/>
    <cellStyle name="40% - Accent2 55 2 2" xfId="13449" xr:uid="{0DE70EFC-257E-4527-8885-23E7BBDC4E61}"/>
    <cellStyle name="40% - Accent2 55 2 2 2" xfId="13454" xr:uid="{1CB031DE-0E0A-4FF3-8433-937FA60E68CD}"/>
    <cellStyle name="40% - Accent2 55 2 3" xfId="13459" xr:uid="{7BFDC98F-C994-461E-967B-DCD810AE58B3}"/>
    <cellStyle name="40% - Accent2 55 2 3 2" xfId="13462" xr:uid="{BFA38512-F0A5-45CF-B4D3-39E8AB76BEFA}"/>
    <cellStyle name="40% - Accent2 55 2 4" xfId="13467" xr:uid="{DE37D935-5399-4F4E-8FDA-2B47401D25EF}"/>
    <cellStyle name="40% - Accent2 55 3" xfId="13472" xr:uid="{B60A193D-AC72-479A-B2B4-EFC246B0297B}"/>
    <cellStyle name="40% - Accent2 55 3 2" xfId="13476" xr:uid="{D9788D25-DF7E-4320-A71A-189D191D3DE7}"/>
    <cellStyle name="40% - Accent2 55 4" xfId="13479" xr:uid="{1417B7CB-A4BF-4E20-A3F8-F90B61C6B0C4}"/>
    <cellStyle name="40% - Accent2 55 4 2" xfId="4698" xr:uid="{A614C672-93A0-437A-959B-3E2B3365AC2B}"/>
    <cellStyle name="40% - Accent2 55 5" xfId="13485" xr:uid="{6F81CEDA-895B-4B36-BA6B-26D4443709C7}"/>
    <cellStyle name="40% - Accent2 55 6" xfId="8429" xr:uid="{4CB1116A-A362-466E-9CA1-1519F0C41B07}"/>
    <cellStyle name="40% - Accent2 56" xfId="550" xr:uid="{76AB9ABE-FBD9-4AD8-BC45-DBA9DC890B06}"/>
    <cellStyle name="40% - Accent2 56 2" xfId="13493" xr:uid="{EC0B35C0-F8C4-4DF7-A45A-7C8445EAE275}"/>
    <cellStyle name="40% - Accent2 56 2 2" xfId="13500" xr:uid="{D7B18D57-81FA-4F86-99A3-6D73289E9631}"/>
    <cellStyle name="40% - Accent2 56 2 2 2" xfId="13509" xr:uid="{6B5CD922-E8BD-4E17-8942-338678F3F523}"/>
    <cellStyle name="40% - Accent2 56 2 3" xfId="13519" xr:uid="{41D19901-5C19-44BB-94DE-65884053746F}"/>
    <cellStyle name="40% - Accent2 56 2 3 2" xfId="13524" xr:uid="{F6075997-385C-4FA9-B160-9A8F7694883F}"/>
    <cellStyle name="40% - Accent2 56 2 4" xfId="13533" xr:uid="{018A7F4B-8EFC-443A-83DB-74791FB6AC8F}"/>
    <cellStyle name="40% - Accent2 56 3" xfId="6711" xr:uid="{167F68F3-EC37-4070-A0AF-B5C1A93A73BC}"/>
    <cellStyle name="40% - Accent2 56 3 2" xfId="8025" xr:uid="{878749AB-5F71-425D-906C-83CB7426CFD2}"/>
    <cellStyle name="40% - Accent2 56 4" xfId="8062" xr:uid="{FD4671E8-4424-46FC-ABA0-286250A8A570}"/>
    <cellStyle name="40% - Accent2 56 4 2" xfId="8068" xr:uid="{328D4ED9-AC37-4D18-8C33-D3FC57334D8B}"/>
    <cellStyle name="40% - Accent2 56 5" xfId="6749" xr:uid="{5D7F3C92-265C-4537-9EA4-7C29AD2FEC19}"/>
    <cellStyle name="40% - Accent2 56 6" xfId="8437" xr:uid="{2FFD8A4A-F9C1-4E03-8DCE-E47787A8AEE1}"/>
    <cellStyle name="40% - Accent2 57" xfId="554" xr:uid="{199F1F10-8AEB-4915-BE49-88C1716FB256}"/>
    <cellStyle name="40% - Accent2 57 2" xfId="7899" xr:uid="{E5D6D03E-DB09-456F-9D7D-737472E58A91}"/>
    <cellStyle name="40% - Accent2 57 2 2" xfId="8893" xr:uid="{41E592AF-A323-4967-B507-0FA4FDFDA690}"/>
    <cellStyle name="40% - Accent2 57 2 2 2" xfId="12226" xr:uid="{31D46FD8-785E-425E-BCB9-EE423CA8979D}"/>
    <cellStyle name="40% - Accent2 57 2 3" xfId="8907" xr:uid="{B6912C9F-0538-4871-A7E6-72DA961B17A1}"/>
    <cellStyle name="40% - Accent2 57 2 3 2" xfId="13535" xr:uid="{141AE0C8-9051-4ED8-9AAC-2EDF37884B8D}"/>
    <cellStyle name="40% - Accent2 57 2 4" xfId="8920" xr:uid="{29A58564-3710-4C01-BA4A-B35985234EC6}"/>
    <cellStyle name="40% - Accent2 57 3" xfId="7905" xr:uid="{0B7C4F21-2CAD-4297-949E-68A94984C327}"/>
    <cellStyle name="40% - Accent2 57 3 2" xfId="6382" xr:uid="{9B730729-1501-446C-B08A-1B573C8FDFD1}"/>
    <cellStyle name="40% - Accent2 57 4" xfId="8162" xr:uid="{2D207B6B-9D35-4214-8A93-0AB60720FF06}"/>
    <cellStyle name="40% - Accent2 57 4 2" xfId="12525" xr:uid="{5DAA9029-A377-4927-9871-C1A1C69A63AF}"/>
    <cellStyle name="40% - Accent2 57 5" xfId="8173" xr:uid="{1722ABB1-0A44-41B8-88E8-A244B306C3D9}"/>
    <cellStyle name="40% - Accent2 57 6" xfId="7892" xr:uid="{F4164CDE-4B37-4390-AE20-BF67A56518D5}"/>
    <cellStyle name="40% - Accent2 58" xfId="558" xr:uid="{52F7AAA8-A422-4A96-BBC5-01C492E7F014}"/>
    <cellStyle name="40% - Accent2 58 2" xfId="13060" xr:uid="{813D4998-8802-495C-86A4-9BD891C6941D}"/>
    <cellStyle name="40% - Accent2 58 2 2" xfId="13069" xr:uid="{11810CC0-6E90-4D8C-8B93-9F0341682B91}"/>
    <cellStyle name="40% - Accent2 58 2 2 2" xfId="13079" xr:uid="{9FDE7C5B-37A1-4F5E-84DD-706D125793A6}"/>
    <cellStyle name="40% - Accent2 58 2 3" xfId="12015" xr:uid="{CD2E079E-FB16-4E2F-91E2-B38A51E0B3EE}"/>
    <cellStyle name="40% - Accent2 58 2 3 2" xfId="13340" xr:uid="{0306E926-5CE7-4BF9-AE4E-5F8D0CA5BBB2}"/>
    <cellStyle name="40% - Accent2 58 2 4" xfId="13088" xr:uid="{3FD3CFD7-B315-4AE1-B043-2B79EA4D9A2C}"/>
    <cellStyle name="40% - Accent2 58 3" xfId="8388" xr:uid="{10D9788A-497D-47CC-8102-8908DDDB70BD}"/>
    <cellStyle name="40% - Accent2 58 3 2" xfId="8400" xr:uid="{12D30AAC-22D6-4E1C-A002-1590BF8D44AD}"/>
    <cellStyle name="40% - Accent2 58 4" xfId="8423" xr:uid="{1AEF77B4-D0DA-4267-9283-9EAB21AEA362}"/>
    <cellStyle name="40% - Accent2 58 4 2" xfId="13355" xr:uid="{E64E49A1-108B-4770-A3E3-F1A764D6ACD2}"/>
    <cellStyle name="40% - Accent2 58 5" xfId="8430" xr:uid="{964E3F34-A371-440C-98AB-C6B6802799EA}"/>
    <cellStyle name="40% - Accent2 58 6" xfId="7913" xr:uid="{D3131A15-9655-4303-B6A7-BF47B05CFEBD}"/>
    <cellStyle name="40% - Accent2 59" xfId="1506" xr:uid="{A2E97847-4811-4BAD-AC8B-19BBDD203E2A}"/>
    <cellStyle name="40% - Accent2 59 2" xfId="13538" xr:uid="{BDBEBADC-9791-4DFD-A4BA-DE91436F710B}"/>
    <cellStyle name="40% - Accent2 59 2 2" xfId="13544" xr:uid="{5526808E-16E0-4BDB-A78C-9E4AAD544A9F}"/>
    <cellStyle name="40% - Accent2 59 2 2 2" xfId="9687" xr:uid="{FCF4FEEF-729E-47FF-A363-72E8C395A730}"/>
    <cellStyle name="40% - Accent2 59 2 3" xfId="13550" xr:uid="{5AE9C96A-A306-48E3-A286-F02A306B6DF5}"/>
    <cellStyle name="40% - Accent2 59 2 3 2" xfId="10120" xr:uid="{4C1A8993-D8EE-4184-AB7B-2D5F01D75897}"/>
    <cellStyle name="40% - Accent2 59 2 4" xfId="2965" xr:uid="{8522C429-033E-4D5F-A037-3587090161DE}"/>
    <cellStyle name="40% - Accent2 59 3" xfId="8633" xr:uid="{3555012C-593A-46AD-A7DB-F48C5B7AEE58}"/>
    <cellStyle name="40% - Accent2 59 3 2" xfId="8641" xr:uid="{9654B6D0-CBF2-421F-9920-9FA63A188520}"/>
    <cellStyle name="40% - Accent2 59 4" xfId="8659" xr:uid="{2583DCAF-EF6D-4D37-AB8E-5162B3FDE99F}"/>
    <cellStyle name="40% - Accent2 59 4 2" xfId="13553" xr:uid="{23BD5E52-013C-40E7-8FF1-EBB14A00F8C7}"/>
    <cellStyle name="40% - Accent2 59 5" xfId="8666" xr:uid="{21305CC1-5352-48A9-814E-1E94DEE75C6C}"/>
    <cellStyle name="40% - Accent2 59 6" xfId="7917" xr:uid="{D618A196-DCFC-4151-8DCB-859686FD8C88}"/>
    <cellStyle name="40% - Accent2 6" xfId="1503" xr:uid="{A2707339-2190-40E9-9EF8-3E5094A4752F}"/>
    <cellStyle name="40% - Accent2 6 2" xfId="1509" xr:uid="{6FFB659C-92B8-4B18-853A-27830925C64B}"/>
    <cellStyle name="40% - Accent2 6 2 2" xfId="13450" xr:uid="{1DEBEDAA-EBF2-4232-AAB8-84039A5423A6}"/>
    <cellStyle name="40% - Accent2 6 2 2 2" xfId="13455" xr:uid="{87BDD3C6-A83D-4A40-838A-AEEDBE4C858A}"/>
    <cellStyle name="40% - Accent2 6 2 2 3" xfId="13559" xr:uid="{9CBA80FF-A11C-4A84-B85A-EBFF60CE1413}"/>
    <cellStyle name="40% - Accent2 6 2 2 4" xfId="13561" xr:uid="{5111410F-DAE4-4123-A681-56E126CD1782}"/>
    <cellStyle name="40% - Accent2 6 2 3" xfId="13460" xr:uid="{2D99D9BB-E680-4A17-951D-7F8D73900AD4}"/>
    <cellStyle name="40% - Accent2 6 2 3 2" xfId="13463" xr:uid="{756128B0-9AEB-457A-B874-E5920E2D5779}"/>
    <cellStyle name="40% - Accent2 6 2 4" xfId="13468" xr:uid="{75EBD239-EA56-4662-92C2-E5C6104663FC}"/>
    <cellStyle name="40% - Accent2 6 2 5" xfId="13563" xr:uid="{8122AA9B-68BA-497F-937C-82410B06A0CD}"/>
    <cellStyle name="40% - Accent2 6 2 6" xfId="13441" xr:uid="{C0C2DDD3-E9C4-473C-A7EB-9386380E426E}"/>
    <cellStyle name="40% - Accent2 6 2_Annexure" xfId="13564" xr:uid="{1BCB1523-B507-4D09-95E8-887FD06EB642}"/>
    <cellStyle name="40% - Accent2 6 3" xfId="13473" xr:uid="{BD6413EB-B4D7-4486-8CBF-0121AC16E6F2}"/>
    <cellStyle name="40% - Accent2 6 3 2" xfId="13477" xr:uid="{122C1828-4189-415F-880C-680618643656}"/>
    <cellStyle name="40% - Accent2 6 4" xfId="13480" xr:uid="{06708D2F-E6F5-4133-9C48-FCD18D857FAB}"/>
    <cellStyle name="40% - Accent2 6 4 2" xfId="4699" xr:uid="{D69CC192-0FA4-4D73-87D4-868636139182}"/>
    <cellStyle name="40% - Accent2 6 5" xfId="13486" xr:uid="{D32CC981-84AD-4376-A0C3-2676F617DA85}"/>
    <cellStyle name="40% - Accent2 6 5 2" xfId="13568" xr:uid="{06E57FEE-6160-4724-8AAF-B3AB24CDCD34}"/>
    <cellStyle name="40% - Accent2 6 6" xfId="11114" xr:uid="{7717AD7F-44DC-40E3-B14E-8BDBC261572A}"/>
    <cellStyle name="40% - Accent2 6 6 2" xfId="13574" xr:uid="{D407871A-E129-4512-9CCE-43E2859805AE}"/>
    <cellStyle name="40% - Accent2 6 7" xfId="6038" xr:uid="{0D047C6D-5099-4FC7-8D48-F764BC886C4B}"/>
    <cellStyle name="40% - Accent2 6 8" xfId="7795" xr:uid="{4915DD33-37FD-4521-83D8-B65494979633}"/>
    <cellStyle name="40% - Accent2 6 9" xfId="8431" xr:uid="{F00FE4FE-2283-4F6E-85FE-FA0D8A7577F9}"/>
    <cellStyle name="40% - Accent2 6_Annexure" xfId="13583" xr:uid="{093BFD56-1DA4-4526-B2BA-53C87B2CDBED}"/>
    <cellStyle name="40% - Accent2 60" xfId="1502" xr:uid="{5DE0B643-1E0B-4F35-AF3C-27B449BF4AEA}"/>
    <cellStyle name="40% - Accent2 60 2" xfId="13442" xr:uid="{FA47C11D-AF7F-426A-A88C-426EC81DC751}"/>
    <cellStyle name="40% - Accent2 60 2 2" xfId="13451" xr:uid="{4C9DE21A-0EA1-4B9D-83DF-C65C8351A4B7}"/>
    <cellStyle name="40% - Accent2 60 3" xfId="13474" xr:uid="{8868F273-FCD0-4B01-A7AC-91065B650BD9}"/>
    <cellStyle name="40% - Accent2 60 3 2" xfId="13478" xr:uid="{E6C25EE0-021E-48C8-A984-72AE3533759E}"/>
    <cellStyle name="40% - Accent2 60 4" xfId="13481" xr:uid="{E9435AC7-85AF-45A2-826B-83C6A5E4986F}"/>
    <cellStyle name="40% - Accent2 60 5" xfId="8432" xr:uid="{66812AB5-AD1A-4D36-B4E8-6DE71862FE31}"/>
    <cellStyle name="40% - Accent2 61" xfId="549" xr:uid="{C78E99B3-101D-4071-8D3B-8738D19C468D}"/>
    <cellStyle name="40% - Accent2 61 2" xfId="13494" xr:uid="{C6868B73-07D8-4274-BD81-0A41EEA5DB1A}"/>
    <cellStyle name="40% - Accent2 61 2 2" xfId="13501" xr:uid="{BCFA2315-1379-42AA-9198-FFD2A8C22780}"/>
    <cellStyle name="40% - Accent2 61 3" xfId="6712" xr:uid="{A3D4A3EA-D01B-4CB3-83B0-149A8ACFF4CB}"/>
    <cellStyle name="40% - Accent2 61 3 2" xfId="8026" xr:uid="{DC4C2571-6746-4C03-8E05-7BE512C8EF6A}"/>
    <cellStyle name="40% - Accent2 61 4" xfId="8063" xr:uid="{81EC762A-FC0B-4A42-9195-F805AF4EED3F}"/>
    <cellStyle name="40% - Accent2 61 5" xfId="8438" xr:uid="{99FDF0A5-9BCC-4ED9-9141-B91CBE96FD48}"/>
    <cellStyle name="40% - Accent2 62" xfId="553" xr:uid="{E8276684-0A95-4AB7-BCAF-F3FFCD49D571}"/>
    <cellStyle name="40% - Accent2 62 2" xfId="7900" xr:uid="{2F6151C1-264F-4559-9636-A879D551979D}"/>
    <cellStyle name="40% - Accent2 62 2 2" xfId="8894" xr:uid="{0A338497-C6B6-46C8-BFB0-7241DB0A6208}"/>
    <cellStyle name="40% - Accent2 62 3" xfId="7906" xr:uid="{455AC0D9-24BF-437E-B1FF-9671A76BFB28}"/>
    <cellStyle name="40% - Accent2 62 3 2" xfId="6383" xr:uid="{3BAB9ADC-35B7-4F9A-8456-5830B29DFEE5}"/>
    <cellStyle name="40% - Accent2 62 4" xfId="8163" xr:uid="{255BAA71-916B-4103-8EA4-FD8F4F2274ED}"/>
    <cellStyle name="40% - Accent2 62 5" xfId="7893" xr:uid="{F98497AF-FDA1-481C-AD69-C296CCA3EECA}"/>
    <cellStyle name="40% - Accent2 63" xfId="557" xr:uid="{16CC7AD3-F85A-4047-8B45-23A022F925A3}"/>
    <cellStyle name="40% - Accent2 63 2" xfId="13061" xr:uid="{C35CA994-4C6C-4698-99A2-A4509CA836B1}"/>
    <cellStyle name="40% - Accent2 63 2 2" xfId="13070" xr:uid="{C2113958-F713-44D0-B40F-C011EE88EC56}"/>
    <cellStyle name="40% - Accent2 63 3" xfId="8389" xr:uid="{D6B00646-3B55-4B76-A910-B9BC923B1BE0}"/>
    <cellStyle name="40% - Accent2 63 3 2" xfId="8401" xr:uid="{E8C17E19-00D3-43C1-B933-3B8207BA2CF5}"/>
    <cellStyle name="40% - Accent2 63 4" xfId="8424" xr:uid="{4885E2AF-CC0F-4375-AAF7-969D8AB8DE01}"/>
    <cellStyle name="40% - Accent2 63 5" xfId="7914" xr:uid="{4A9B442F-B2FE-4CD8-AECC-90D231847A93}"/>
    <cellStyle name="40% - Accent2 64" xfId="1505" xr:uid="{44D27070-168B-4A3F-9D7E-0B3D85F53912}"/>
    <cellStyle name="40% - Accent2 64 2" xfId="13539" xr:uid="{775C141E-FFB8-41B5-9E06-26982F15732D}"/>
    <cellStyle name="40% - Accent2 64 2 2" xfId="13545" xr:uid="{7D31F352-7BF1-4389-BBF0-F99B08E3956D}"/>
    <cellStyle name="40% - Accent2 64 3" xfId="8634" xr:uid="{6561DC5F-3549-48BA-BF17-D4643C5C4B3E}"/>
    <cellStyle name="40% - Accent2 64 3 2" xfId="8642" xr:uid="{8137265B-8E79-4C81-B79F-DB61035B5825}"/>
    <cellStyle name="40% - Accent2 64 4" xfId="8660" xr:uid="{465872DB-C686-44BE-A904-EB9FC783B069}"/>
    <cellStyle name="40% - Accent2 64 5" xfId="7918" xr:uid="{221792CB-6A03-4C74-A536-B332AC432EA2}"/>
    <cellStyle name="40% - Accent2 65" xfId="129" xr:uid="{942BC80A-38DC-47E5-BD2A-C452AB479C7A}"/>
    <cellStyle name="40% - Accent2 65 2" xfId="3833" xr:uid="{F97A0849-2389-4190-B609-4ABD62BD55A6}"/>
    <cellStyle name="40% - Accent2 65 2 2" xfId="3474" xr:uid="{4F7EADDA-C68D-47B7-9CF1-081D4323E6F2}"/>
    <cellStyle name="40% - Accent2 65 3" xfId="4877" xr:uid="{59692BA6-7779-4D0E-A932-F856FD26DD26}"/>
    <cellStyle name="40% - Accent2 65 3 2" xfId="6193" xr:uid="{1463E486-6A0A-439A-A73A-1D86202E46D2}"/>
    <cellStyle name="40% - Accent2 65 4" xfId="3877" xr:uid="{2BA82A26-FB3E-45DC-A4DC-9DCB71A15757}"/>
    <cellStyle name="40% - Accent2 65 5" xfId="13584" xr:uid="{BE7E14AD-2BFE-474A-BBC5-F95E57D89AEF}"/>
    <cellStyle name="40% - Accent2 66" xfId="378" xr:uid="{9871CCAA-3253-45BE-A591-56F24F84F904}"/>
    <cellStyle name="40% - Accent2 66 2" xfId="13587" xr:uid="{4A233EF7-4E30-413F-A808-191FC7787300}"/>
    <cellStyle name="40% - Accent2 66 2 2" xfId="13591" xr:uid="{61D7FF80-0CC8-41C9-B1DC-CCE815836283}"/>
    <cellStyle name="40% - Accent2 66 3" xfId="8830" xr:uid="{5F0324CB-B3CB-4E01-8476-B40F46BD40A5}"/>
    <cellStyle name="40% - Accent2 66 3 2" xfId="8836" xr:uid="{5EEEA8EC-E995-493F-97C1-6A92F3C23092}"/>
    <cellStyle name="40% - Accent2 66 4" xfId="8844" xr:uid="{7B6CF4DF-A5BB-499C-ACCF-E4E1B69F159B}"/>
    <cellStyle name="40% - Accent2 66 5" xfId="7147" xr:uid="{1AF5B9BB-450A-48B6-BDD8-2C4DB3CEE601}"/>
    <cellStyle name="40% - Accent2 67" xfId="1511" xr:uid="{49C18952-38DE-4CA7-AC02-A50EB25F5B18}"/>
    <cellStyle name="40% - Accent2 67 2" xfId="13599" xr:uid="{67A347B6-106A-47D5-BD04-3AEF0EAE77E6}"/>
    <cellStyle name="40% - Accent2 67 2 2" xfId="3118" xr:uid="{B13F0DC5-0CCA-422F-AA88-506AC4043463}"/>
    <cellStyle name="40% - Accent2 67 3" xfId="6209" xr:uid="{1F275A77-04E9-4CD6-8009-B130D4CB8EFB}"/>
    <cellStyle name="40% - Accent2 67 3 2" xfId="6222" xr:uid="{2886C3EF-9911-4A9D-9AF3-9ED1BFCCFB9F}"/>
    <cellStyle name="40% - Accent2 67 4" xfId="6253" xr:uid="{EF6FEE8A-F62B-4C42-8361-8947818100B0}"/>
    <cellStyle name="40% - Accent2 67 5" xfId="13596" xr:uid="{049F6EB8-7003-4F1B-917A-3AE2B6613C32}"/>
    <cellStyle name="40% - Accent2 68" xfId="1513" xr:uid="{8E6209E9-866F-476B-967F-9C1AF7046FA8}"/>
    <cellStyle name="40% - Accent2 68 2" xfId="4830" xr:uid="{D2A26376-B6D6-43ED-A7FF-21E9488D1A5F}"/>
    <cellStyle name="40% - Accent2 68 2 2" xfId="13603" xr:uid="{94A80090-C78F-48A0-8C65-A057F5DF6801}"/>
    <cellStyle name="40% - Accent2 68 3" xfId="3128" xr:uid="{2F8545E6-BA72-4847-B2AC-E1D35E59F1DC}"/>
    <cellStyle name="40% - Accent2 68 3 2" xfId="6733" xr:uid="{7F429B84-B607-4C80-8337-7F42AFC771BE}"/>
    <cellStyle name="40% - Accent2 68 4" xfId="3212" xr:uid="{8AEE8B0F-1064-4FDA-8F9E-BC3C26C94525}"/>
    <cellStyle name="40% - Accent2 68 5" xfId="3960" xr:uid="{58A39BC9-C6A7-4EF8-98EF-16877D62BE6F}"/>
    <cellStyle name="40% - Accent2 69" xfId="1515" xr:uid="{16B59D51-6364-47F7-9689-4E928A340803}"/>
    <cellStyle name="40% - Accent2 69 2" xfId="13608" xr:uid="{67566B3E-F9B1-43DF-9F9D-D187FBDFDD4A}"/>
    <cellStyle name="40% - Accent2 69 2 2" xfId="13612" xr:uid="{17487261-B3BA-439F-81B0-FC08E612C672}"/>
    <cellStyle name="40% - Accent2 69 3" xfId="4021" xr:uid="{3C042597-187C-47CB-9186-34C812420679}"/>
    <cellStyle name="40% - Accent2 69 3 2" xfId="13615" xr:uid="{3B9D0548-1C2C-4118-8CA2-ACAD6A92B36F}"/>
    <cellStyle name="40% - Accent2 69 4" xfId="13619" xr:uid="{E20C9260-2FC1-4D57-AF65-C6915B161AE3}"/>
    <cellStyle name="40% - Accent2 69 5" xfId="4845" xr:uid="{5D7D7667-1F11-4696-9F28-76191BF920F9}"/>
    <cellStyle name="40% - Accent2 7" xfId="548" xr:uid="{0097F1AC-A899-401D-A8A2-17E8E1694DF9}"/>
    <cellStyle name="40% - Accent2 7 10" xfId="13621" xr:uid="{C9264E5E-1E4C-4B88-963E-84E68943B129}"/>
    <cellStyle name="40% - Accent2 7 10 2" xfId="13622" xr:uid="{D3B531C7-04C8-4892-AF7F-C203DF855D94}"/>
    <cellStyle name="40% - Accent2 7 11" xfId="13625" xr:uid="{1F11F890-3C10-4232-8326-4CBF37999B90}"/>
    <cellStyle name="40% - Accent2 7 11 2" xfId="13626" xr:uid="{2B68D706-AA5C-4D17-A7D0-B311C1F1872A}"/>
    <cellStyle name="40% - Accent2 7 12" xfId="13628" xr:uid="{7B49558D-FBA7-4EF9-9A32-621131F62296}"/>
    <cellStyle name="40% - Accent2 7 13" xfId="5884" xr:uid="{D71B7E28-198D-407E-A0E3-08D828B8D2AD}"/>
    <cellStyle name="40% - Accent2 7 14" xfId="13629" xr:uid="{AE5F7DB5-BBFE-4B5A-9DE1-7D7845BD6430}"/>
    <cellStyle name="40% - Accent2 7 15" xfId="8439" xr:uid="{608153B5-161B-46EC-98F6-027B7779038B}"/>
    <cellStyle name="40% - Accent2 7 2" xfId="1518" xr:uid="{DAD1394A-D496-4CE9-AE9C-469F27285A93}"/>
    <cellStyle name="40% - Accent2 7 2 2" xfId="13502" xr:uid="{10ADB36E-6A62-4307-969D-590B015E6EB0}"/>
    <cellStyle name="40% - Accent2 7 2 2 2" xfId="13510" xr:uid="{6340CA0E-48ED-4169-8ACB-A9FEAADC9784}"/>
    <cellStyle name="40% - Accent2 7 2 3" xfId="13520" xr:uid="{2A5B2C5C-A79F-41E9-B104-3987C0589373}"/>
    <cellStyle name="40% - Accent2 7 2 3 2" xfId="13525" xr:uid="{C42F8C15-D6D1-4AE3-BC95-59127BDF5780}"/>
    <cellStyle name="40% - Accent2 7 2 4" xfId="13534" xr:uid="{95588AF7-46CF-4EBC-9D64-859F28EB6DD8}"/>
    <cellStyle name="40% - Accent2 7 2 5" xfId="13634" xr:uid="{545088F8-4385-4E5A-A9D4-B02B956E3BE9}"/>
    <cellStyle name="40% - Accent2 7 2 6" xfId="13495" xr:uid="{2015344A-D5C4-42F5-BC9E-41F71796BEAD}"/>
    <cellStyle name="40% - Accent2 7 2_MBK1200" xfId="13635" xr:uid="{0EB7B92B-1802-49D2-9406-712E29CE0BB3}"/>
    <cellStyle name="40% - Accent2 7 3" xfId="6713" xr:uid="{37C3084C-E105-4337-89C0-F706707BF7A5}"/>
    <cellStyle name="40% - Accent2 7 3 2" xfId="8027" xr:uid="{3208492B-0313-4A8B-9368-51F7841CB082}"/>
    <cellStyle name="40% - Accent2 7 4" xfId="8064" xr:uid="{68F99DED-9A8D-49BF-B286-EDF80B9FB245}"/>
    <cellStyle name="40% - Accent2 7 4 2" xfId="8069" xr:uid="{63D0B26B-9323-474D-92E7-36C61D7E90FD}"/>
    <cellStyle name="40% - Accent2 7 5" xfId="6750" xr:uid="{2CD47530-03A1-43DA-B1E8-1DD04061CF6F}"/>
    <cellStyle name="40% - Accent2 7 5 2" xfId="8078" xr:uid="{90214EFD-1CCB-4446-B78B-A30EC18C18CE}"/>
    <cellStyle name="40% - Accent2 7 6" xfId="6760" xr:uid="{79762742-DA62-4B9F-BCB7-8442AA35CD15}"/>
    <cellStyle name="40% - Accent2 7 6 2" xfId="8085" xr:uid="{355B9F0A-68B6-4F30-BF2F-C8AC79150775}"/>
    <cellStyle name="40% - Accent2 7 7" xfId="7819" xr:uid="{5857F675-013F-4524-9458-F79D0088AC02}"/>
    <cellStyle name="40% - Accent2 7 7 2" xfId="7834" xr:uid="{8BAAA536-29CA-49CD-8AF3-B8D7A0CEED64}"/>
    <cellStyle name="40% - Accent2 7 8" xfId="7840" xr:uid="{C7DAF00C-8FF9-4C2D-9756-48D388905703}"/>
    <cellStyle name="40% - Accent2 7 8 2" xfId="13640" xr:uid="{E25F68D3-47C3-4508-87CF-26149450B552}"/>
    <cellStyle name="40% - Accent2 7 9" xfId="7845" xr:uid="{12347989-86C2-4493-98CE-99A879BF8C96}"/>
    <cellStyle name="40% - Accent2 7 9 2" xfId="8091" xr:uid="{E8296F50-2F2E-4D94-983A-0F6DB69AF783}"/>
    <cellStyle name="40% - Accent2 7_Annexure" xfId="10405" xr:uid="{CA5E6F2E-8320-4218-8F62-C15618E6F542}"/>
    <cellStyle name="40% - Accent2 70" xfId="128" xr:uid="{9F6805A0-8389-4E80-8D4D-604269E45409}"/>
    <cellStyle name="40% - Accent2 70 2" xfId="3834" xr:uid="{EEC11BD0-D994-4FFE-8826-6112AE397A36}"/>
    <cellStyle name="40% - Accent2 70 2 2" xfId="3475" xr:uid="{E9308D46-9AD3-43FE-9770-53BD64143D07}"/>
    <cellStyle name="40% - Accent2 70 3" xfId="4878" xr:uid="{020EA21A-00AA-4560-B3A3-F23B957B6EC3}"/>
    <cellStyle name="40% - Accent2 70 3 2" xfId="6194" xr:uid="{67360DDD-2031-4910-BF4E-C93D4AA24F2E}"/>
    <cellStyle name="40% - Accent2 70 4" xfId="3878" xr:uid="{F0A269D9-C973-4F0E-AF52-1EA6953DA5CA}"/>
    <cellStyle name="40% - Accent2 70 5" xfId="13585" xr:uid="{FB3AB376-6C8D-4C37-8E26-A102CD1B27CC}"/>
    <cellStyle name="40% - Accent2 71" xfId="377" xr:uid="{4C9AB9FD-D6F2-4F26-86BA-ECF209421C97}"/>
    <cellStyle name="40% - Accent2 71 2" xfId="13588" xr:uid="{D2573BC4-40C7-4FB5-B9E2-390235206778}"/>
    <cellStyle name="40% - Accent2 71 2 2" xfId="13592" xr:uid="{2D37F028-874E-43E5-97A9-649175846CE8}"/>
    <cellStyle name="40% - Accent2 71 3" xfId="8831" xr:uid="{2D111788-1B96-46B0-A3EE-05F9C8D2EA75}"/>
    <cellStyle name="40% - Accent2 71 3 2" xfId="8837" xr:uid="{CED4499B-27DB-4F14-87E3-E4A3C094A0B2}"/>
    <cellStyle name="40% - Accent2 71 4" xfId="8845" xr:uid="{CB7E5DB5-AD40-47C4-9F42-006746ABD286}"/>
    <cellStyle name="40% - Accent2 71 5" xfId="7148" xr:uid="{2866D1B6-B5E4-404C-80C3-BCDCC7205AF7}"/>
    <cellStyle name="40% - Accent2 72" xfId="1510" xr:uid="{AC8E78A1-F6A1-4CE2-AB24-488C283ADD47}"/>
    <cellStyle name="40% - Accent2 72 2" xfId="13600" xr:uid="{91857B28-7C94-46BC-81ED-8DE7364B214C}"/>
    <cellStyle name="40% - Accent2 72 2 2" xfId="3119" xr:uid="{1B12A02D-B21D-4A18-A403-74C05337FEC6}"/>
    <cellStyle name="40% - Accent2 72 3" xfId="6210" xr:uid="{204883DD-2C22-4BF1-AA5C-0BC298504132}"/>
    <cellStyle name="40% - Accent2 72 3 2" xfId="6223" xr:uid="{7F454353-2716-46C3-B6DB-26EE01DB7498}"/>
    <cellStyle name="40% - Accent2 72 4" xfId="6254" xr:uid="{08A9D11C-188D-46BA-8199-AB1EF1D65758}"/>
    <cellStyle name="40% - Accent2 72 5" xfId="13597" xr:uid="{35C8BA96-E965-4597-9256-F66EBE9AD84F}"/>
    <cellStyle name="40% - Accent2 73" xfId="1512" xr:uid="{030F11F4-40EE-46C0-8091-811F5298CDC6}"/>
    <cellStyle name="40% - Accent2 73 2" xfId="4831" xr:uid="{BFAFD889-0A33-4ABF-99C2-EC255496FF77}"/>
    <cellStyle name="40% - Accent2 73 2 2" xfId="13604" xr:uid="{1F58F401-15DC-44DF-BEF9-99C1D817CB67}"/>
    <cellStyle name="40% - Accent2 73 3" xfId="3129" xr:uid="{2B30BB2C-62B9-4A01-B86D-E30C0FF08328}"/>
    <cellStyle name="40% - Accent2 73 3 2" xfId="6734" xr:uid="{EC1BCF86-C533-4FB4-BD18-D16A532228BB}"/>
    <cellStyle name="40% - Accent2 73 4" xfId="3213" xr:uid="{DAFDAC26-63CC-4E0F-BC40-72FB902CB1E7}"/>
    <cellStyle name="40% - Accent2 73 5" xfId="3961" xr:uid="{3455B5AB-24BA-4B3F-B0AC-3FE7E7C13E9F}"/>
    <cellStyle name="40% - Accent2 74" xfId="1514" xr:uid="{00219ABE-E95E-4E8A-B4AE-19FBBF933EB4}"/>
    <cellStyle name="40% - Accent2 74 2" xfId="13609" xr:uid="{EB74F99B-FB54-4C03-A8CF-224ED17647B5}"/>
    <cellStyle name="40% - Accent2 74 2 2" xfId="13613" xr:uid="{14304676-24A6-48C9-9E1E-B3D7338AAC3C}"/>
    <cellStyle name="40% - Accent2 74 3" xfId="4022" xr:uid="{D281BFEE-1C63-431C-A809-032D1B0E682B}"/>
    <cellStyle name="40% - Accent2 74 3 2" xfId="13616" xr:uid="{A5CBD562-AA28-49A7-9DA3-E9DBDD6B6536}"/>
    <cellStyle name="40% - Accent2 74 4" xfId="13620" xr:uid="{0AA9E2B7-A0CA-4CE8-B4C9-60A921DE9E4A}"/>
    <cellStyle name="40% - Accent2 74 5" xfId="4846" xr:uid="{E605B066-5786-45A4-947E-8277A5CDDC93}"/>
    <cellStyle name="40% - Accent2 75" xfId="1520" xr:uid="{8D9E6322-AA6C-451C-A85A-975A0CC61235}"/>
    <cellStyle name="40% - Accent2 75 2" xfId="13641" xr:uid="{4C847C10-7483-440A-8FA1-9D3E680EF780}"/>
    <cellStyle name="40% - Accent2 75 2 2" xfId="13646" xr:uid="{E11A8736-BF2F-439E-8B4C-D2D306390C12}"/>
    <cellStyle name="40% - Accent2 75 3" xfId="12235" xr:uid="{D90B6137-00CB-4B04-AD47-9ACCC8BCB734}"/>
    <cellStyle name="40% - Accent2 75 3 2" xfId="13648" xr:uid="{1454ADD1-9A26-4029-8FDA-166B385A81FD}"/>
    <cellStyle name="40% - Accent2 75 4" xfId="13650" xr:uid="{3E4B9341-58F7-4012-A63E-ACC0CA0C4175}"/>
    <cellStyle name="40% - Accent2 75 5" xfId="4849" xr:uid="{4AF9A567-A247-46DE-9C4C-A7A9825647B9}"/>
    <cellStyle name="40% - Accent2 76" xfId="1522" xr:uid="{594AEC04-1218-4DFC-BE74-245589F6F47C}"/>
    <cellStyle name="40% - Accent2 76 2" xfId="13654" xr:uid="{26B66540-46D5-47AB-894D-7FBA500A0B67}"/>
    <cellStyle name="40% - Accent2 76 2 2" xfId="13656" xr:uid="{5380A83B-44F5-4E6C-989C-85EB581E6AD8}"/>
    <cellStyle name="40% - Accent2 76 3" xfId="13661" xr:uid="{44FFFA15-EAC8-4FBF-8B4C-78150CD24309}"/>
    <cellStyle name="40% - Accent2 76 3 2" xfId="13663" xr:uid="{9FED41B8-C574-42FC-877B-C6EFF6058CC8}"/>
    <cellStyle name="40% - Accent2 76 4" xfId="13669" xr:uid="{9B312EAF-23E6-4832-B2C6-4C8F38B834AC}"/>
    <cellStyle name="40% - Accent2 76 5" xfId="13652" xr:uid="{9515364D-426B-4E97-B93E-BFC90E8B96C1}"/>
    <cellStyle name="40% - Accent2 77" xfId="1524" xr:uid="{999242C9-CDA1-4C68-8CBA-5E98D1ABA42E}"/>
    <cellStyle name="40% - Accent2 77 2" xfId="13678" xr:uid="{BF8F73F4-F32F-4398-92AA-6A38088E3BDE}"/>
    <cellStyle name="40% - Accent2 77 2 2" xfId="13681" xr:uid="{8028CFB7-7130-4DF7-ABF1-7B1F411DCE51}"/>
    <cellStyle name="40% - Accent2 77 3" xfId="13683" xr:uid="{7046670C-84D7-4ECF-AE8E-92DEA21B2704}"/>
    <cellStyle name="40% - Accent2 77 3 2" xfId="13686" xr:uid="{EF885449-1ABC-4AB0-ABE7-E80ECD950E7B}"/>
    <cellStyle name="40% - Accent2 77 4" xfId="13688" xr:uid="{E2073D43-EBFE-4AA4-94DF-BF4CF642BC43}"/>
    <cellStyle name="40% - Accent2 77 5" xfId="13674" xr:uid="{75E4970C-36DA-4AA5-B619-4190F99496E0}"/>
    <cellStyle name="40% - Accent2 78" xfId="1526" xr:uid="{01F43849-3949-4AAC-9C3A-4D1F39647079}"/>
    <cellStyle name="40% - Accent2 78 2" xfId="13699" xr:uid="{EEFEAEAA-30FA-4AC9-86D1-15B4668FFA18}"/>
    <cellStyle name="40% - Accent2 78 2 2" xfId="13706" xr:uid="{3FAE2F8F-7907-4778-90B4-FC38A5819178}"/>
    <cellStyle name="40% - Accent2 78 3" xfId="13712" xr:uid="{F165F34E-A619-49EA-A346-4C3815F51901}"/>
    <cellStyle name="40% - Accent2 78 3 2" xfId="13718" xr:uid="{E57257A9-5845-4466-8A24-793D2E97B122}"/>
    <cellStyle name="40% - Accent2 78 4" xfId="13723" xr:uid="{B511B158-EEF6-4B90-9A53-84E69C81D51F}"/>
    <cellStyle name="40% - Accent2 78 5" xfId="13697" xr:uid="{E07C5202-D90F-4787-9921-0B9289B8EF66}"/>
    <cellStyle name="40% - Accent2 79" xfId="1528" xr:uid="{BAF5AA8D-46D0-464F-959C-7A011DCA2092}"/>
    <cellStyle name="40% - Accent2 79 2" xfId="13735" xr:uid="{4DD404C0-1836-4C9A-B5B7-55F7CA090751}"/>
    <cellStyle name="40% - Accent2 79 2 2" xfId="13743" xr:uid="{C878B4E4-CCF3-4CB2-9159-92E2BBE77C11}"/>
    <cellStyle name="40% - Accent2 79 3" xfId="13745" xr:uid="{7A925794-5EB5-4310-B09A-4D7D2951B266}"/>
    <cellStyle name="40% - Accent2 79 3 2" xfId="13748" xr:uid="{D4EE4547-1219-4760-BAA6-ACD9BB4C03BE}"/>
    <cellStyle name="40% - Accent2 79 4" xfId="13750" xr:uid="{0AF657C0-E4CF-4AF7-B30A-B59745AD4D51}"/>
    <cellStyle name="40% - Accent2 79 5" xfId="13733" xr:uid="{683AFD0E-D0A2-4DF8-B1F1-EBE63FC57EEB}"/>
    <cellStyle name="40% - Accent2 8" xfId="552" xr:uid="{C840B8F6-4A79-4C15-896C-BD0EEFAA288B}"/>
    <cellStyle name="40% - Accent2 8 2" xfId="7901" xr:uid="{B91CBA3B-50EF-4BA0-8C99-E73F9EB9104A}"/>
    <cellStyle name="40% - Accent2 8 2 2" xfId="8895" xr:uid="{BA0F4783-02C0-4954-9B88-15B7C03DCC9D}"/>
    <cellStyle name="40% - Accent2 8 2 2 2" xfId="12227" xr:uid="{3B8B4E47-72ED-439C-8DD6-A4BEA7AFF154}"/>
    <cellStyle name="40% - Accent2 8 2 3" xfId="8908" xr:uid="{E1CF33FD-2682-45C5-8C7C-49CB0D48CC42}"/>
    <cellStyle name="40% - Accent2 8 2 3 2" xfId="13536" xr:uid="{DD627A9A-3BF4-4442-B96C-622D0A4CD886}"/>
    <cellStyle name="40% - Accent2 8 2 4" xfId="8921" xr:uid="{E7741BED-FDF3-42D3-8B9B-5B0679EE8384}"/>
    <cellStyle name="40% - Accent2 8 2_MBK1200" xfId="13690" xr:uid="{1EDD3E57-D268-465F-8EBE-043748E89689}"/>
    <cellStyle name="40% - Accent2 8 3" xfId="7907" xr:uid="{6E76AB78-804F-4633-BD99-E6A67B9ACC97}"/>
    <cellStyle name="40% - Accent2 8 3 2" xfId="6384" xr:uid="{2B12FC1D-333F-481F-B111-759E34AC030D}"/>
    <cellStyle name="40% - Accent2 8 4" xfId="8164" xr:uid="{D65EDA11-EC41-4906-BE84-5635624B036B}"/>
    <cellStyle name="40% - Accent2 8 4 2" xfId="12526" xr:uid="{6D6542D9-9A98-47E2-893F-38580BA1D0ED}"/>
    <cellStyle name="40% - Accent2 8 5" xfId="8174" xr:uid="{9BC624C9-B39E-466E-A025-FF31D02E8694}"/>
    <cellStyle name="40% - Accent2 8 6" xfId="7894" xr:uid="{0859AEDD-CC7D-4281-8003-98EF01002121}"/>
    <cellStyle name="40% - Accent2 8_MBK1200" xfId="12007" xr:uid="{B363CD4E-D647-44D8-BAF9-1958D0D3DBA0}"/>
    <cellStyle name="40% - Accent2 80" xfId="1519" xr:uid="{262F58C3-E397-4F71-95BA-A22912895DA5}"/>
    <cellStyle name="40% - Accent2 80 2" xfId="13642" xr:uid="{861953FF-F95A-4A82-8757-424173C0A90D}"/>
    <cellStyle name="40% - Accent2 80 2 2" xfId="13647" xr:uid="{801013F8-10C6-4F57-A00E-53E373D196D9}"/>
    <cellStyle name="40% - Accent2 80 3" xfId="12236" xr:uid="{61EFCC5F-5006-4503-BADD-9B4913EAA7C0}"/>
    <cellStyle name="40% - Accent2 80 3 2" xfId="13649" xr:uid="{DE1403C0-86EC-4B23-854A-8D89A78D3AE7}"/>
    <cellStyle name="40% - Accent2 80 4" xfId="13651" xr:uid="{6199BF05-9586-4C08-BE0F-96463C89E49E}"/>
    <cellStyle name="40% - Accent2 80 5" xfId="4850" xr:uid="{69D310B7-B618-4167-A8C6-221E6797713C}"/>
    <cellStyle name="40% - Accent2 81" xfId="1521" xr:uid="{D4A3781C-C3C2-4755-9B16-015804167023}"/>
    <cellStyle name="40% - Accent2 81 2" xfId="13655" xr:uid="{93E00513-A71D-4DE7-A10C-E0B5441D2331}"/>
    <cellStyle name="40% - Accent2 81 2 2" xfId="13657" xr:uid="{E54563B0-05F3-478E-B3DB-03E3E3BAEB2A}"/>
    <cellStyle name="40% - Accent2 81 3" xfId="13662" xr:uid="{133F7E9A-BCFE-4508-A2FA-F63FF4A06880}"/>
    <cellStyle name="40% - Accent2 81 3 2" xfId="13664" xr:uid="{0493883D-9952-4E2D-8656-869E27A29268}"/>
    <cellStyle name="40% - Accent2 81 4" xfId="13670" xr:uid="{B0078639-18C7-4091-9818-D8221A53BCD5}"/>
    <cellStyle name="40% - Accent2 81 5" xfId="13653" xr:uid="{228D51F0-F15C-42E6-A015-6777FC0F3CE1}"/>
    <cellStyle name="40% - Accent2 82" xfId="1523" xr:uid="{F7840C25-B4F9-4B1F-ACFD-997CBDA2864D}"/>
    <cellStyle name="40% - Accent2 82 2" xfId="13679" xr:uid="{84587560-DF35-4689-966A-74FF39E91405}"/>
    <cellStyle name="40% - Accent2 82 2 2" xfId="13682" xr:uid="{BD4CF267-2144-4F8C-8720-0689990F64D5}"/>
    <cellStyle name="40% - Accent2 82 3" xfId="13684" xr:uid="{BEF4636F-4494-4068-AEA5-EF2C4C133D38}"/>
    <cellStyle name="40% - Accent2 82 3 2" xfId="13687" xr:uid="{5003938F-61C3-4B94-B6C8-57BB1649E0B8}"/>
    <cellStyle name="40% - Accent2 82 4" xfId="13689" xr:uid="{FFDFD850-C01F-4C77-9398-219DAADC71CD}"/>
    <cellStyle name="40% - Accent2 82 5" xfId="13675" xr:uid="{0427F871-36B1-491B-93C3-D2E129D525D1}"/>
    <cellStyle name="40% - Accent2 83" xfId="1525" xr:uid="{62DC66FC-A1AA-4663-A7A3-4E3A00BB81D7}"/>
    <cellStyle name="40% - Accent2 83 2" xfId="13700" xr:uid="{1AD66CBE-E79B-4B56-AD5A-EEEECBED962C}"/>
    <cellStyle name="40% - Accent2 83 2 2" xfId="13707" xr:uid="{7CAE5034-E1DE-4FBF-BD9C-46DEC07F694F}"/>
    <cellStyle name="40% - Accent2 83 3" xfId="13713" xr:uid="{40461DAD-D49F-4A28-A4EE-13BD6DDB45B3}"/>
    <cellStyle name="40% - Accent2 83 3 2" xfId="13719" xr:uid="{A8D223D0-DB5E-49BC-92E6-0D954A58D441}"/>
    <cellStyle name="40% - Accent2 83 4" xfId="13724" xr:uid="{02F06FA4-E4B9-4F85-9CFF-64EC1F7A7CB2}"/>
    <cellStyle name="40% - Accent2 83 5" xfId="13698" xr:uid="{6B31D45B-82C5-435A-B432-A38877F9F000}"/>
    <cellStyle name="40% - Accent2 84" xfId="1527" xr:uid="{865B4677-665E-4DE5-8D51-ABE6DB32A391}"/>
    <cellStyle name="40% - Accent2 84 2" xfId="13736" xr:uid="{0354588A-DE48-4E05-A2A9-CBC266447AA6}"/>
    <cellStyle name="40% - Accent2 84 3" xfId="13734" xr:uid="{613CAA13-0DF9-4A0B-9B3C-F476F0886797}"/>
    <cellStyle name="40% - Accent2 85" xfId="1530" xr:uid="{AC5DD8AD-26E6-4B87-8337-9FF47319D1FD}"/>
    <cellStyle name="40% - Accent2 85 2" xfId="13758" xr:uid="{E49DD0D6-2B96-4F32-A4C9-26883C9439C5}"/>
    <cellStyle name="40% - Accent2 85 3" xfId="13756" xr:uid="{094A9849-6492-4BCB-9444-B365C6AF3F08}"/>
    <cellStyle name="40% - Accent2 86" xfId="1532" xr:uid="{4105826C-DCA0-4DE5-90AC-F78240645437}"/>
    <cellStyle name="40% - Accent2 86 2" xfId="13772" xr:uid="{63A12C89-1253-4453-96F7-2053DAA743A8}"/>
    <cellStyle name="40% - Accent2 86 3" xfId="13769" xr:uid="{C6536BA1-33EA-4990-9276-CAFD7A5F55AB}"/>
    <cellStyle name="40% - Accent2 87" xfId="342" xr:uid="{F73A27E2-A67A-41E5-8238-5D0744058D65}"/>
    <cellStyle name="40% - Accent2 87 2" xfId="13782" xr:uid="{20002F0E-AC9C-4E9D-92F1-3CAB16C0F72F}"/>
    <cellStyle name="40% - Accent2 87 3" xfId="13781" xr:uid="{120B86E8-6DF8-4556-8A9A-730E1E132FB0}"/>
    <cellStyle name="40% - Accent2 88" xfId="372" xr:uid="{55E35FCF-D2FC-4DA6-B2D3-0CC8FF10D813}"/>
    <cellStyle name="40% - Accent2 88 2" xfId="13791" xr:uid="{8136F333-12ED-43D5-B809-8FE935CD9598}"/>
    <cellStyle name="40% - Accent2 88 3" xfId="13788" xr:uid="{6FAA1BAA-06A7-4C78-9626-7E200D71EA36}"/>
    <cellStyle name="40% - Accent2 89" xfId="404" xr:uid="{3489ED66-2295-4914-B1C9-E8C1DFE325E9}"/>
    <cellStyle name="40% - Accent2 89 2" xfId="13803" xr:uid="{7E652A24-7405-47FF-894E-B83E20EC3750}"/>
    <cellStyle name="40% - Accent2 89 3" xfId="13800" xr:uid="{BACF335A-3AF7-4D3B-B50E-57E5532A1C88}"/>
    <cellStyle name="40% - Accent2 9" xfId="556" xr:uid="{F052E958-34F2-4EEC-A989-5B2FC8669022}"/>
    <cellStyle name="40% - Accent2 9 2" xfId="13062" xr:uid="{FC52819D-2F86-405E-A8E6-CB1229EC5C3E}"/>
    <cellStyle name="40% - Accent2 9 2 2" xfId="13071" xr:uid="{1CF737D9-2003-4625-950A-BBD5EAEE67C4}"/>
    <cellStyle name="40% - Accent2 9 2 2 2" xfId="13080" xr:uid="{38E8DC7E-E26C-439A-ABF6-051DF3AAA2A4}"/>
    <cellStyle name="40% - Accent2 9 2 3" xfId="12016" xr:uid="{651AD876-1920-4ECF-A902-4D9FB39DC137}"/>
    <cellStyle name="40% - Accent2 9 2 3 2" xfId="13341" xr:uid="{49368DE3-AF2E-41C1-B993-F5EAC00CBD81}"/>
    <cellStyle name="40% - Accent2 9 2 4" xfId="13089" xr:uid="{F921FC54-9322-41B2-ACA6-078365F78F6B}"/>
    <cellStyle name="40% - Accent2 9 2_MBK1200" xfId="2778" xr:uid="{9C98DC32-D5F0-429E-B3E1-0AA4C0F08D8B}"/>
    <cellStyle name="40% - Accent2 9 3" xfId="8390" xr:uid="{565CBD5A-8670-4E5E-9391-ACAEC9BF1F9C}"/>
    <cellStyle name="40% - Accent2 9 3 2" xfId="8402" xr:uid="{75E97012-547D-4688-9CB3-AB17E42E567A}"/>
    <cellStyle name="40% - Accent2 9 4" xfId="8425" xr:uid="{E2C2CF18-005B-4DBD-BFF7-46AE1D8F7B2A}"/>
    <cellStyle name="40% - Accent2 9 4 2" xfId="13356" xr:uid="{83AD0B49-CAE9-4AB2-B43D-53D578FB42E9}"/>
    <cellStyle name="40% - Accent2 9 5" xfId="8433" xr:uid="{B63F13FB-41D9-4299-990C-F4D106343677}"/>
    <cellStyle name="40% - Accent2 9 6" xfId="7915" xr:uid="{024AB4D1-25C5-4F4E-909E-62945BF22802}"/>
    <cellStyle name="40% - Accent2 9_MBK1200" xfId="7703" xr:uid="{D6821F92-C9D7-42A7-B8CF-7DF890978FAE}"/>
    <cellStyle name="40% - Accent2 90" xfId="1529" xr:uid="{57B00846-D2C1-4749-9825-67BEC1D9FBF6}"/>
    <cellStyle name="40% - Accent2 91" xfId="1531" xr:uid="{D5FA9B4A-6786-4298-8510-EBE47A4EF5DD}"/>
    <cellStyle name="40% - Accent2 92" xfId="341" xr:uid="{77B946E9-803B-4566-835A-DEFC3E2358EE}"/>
    <cellStyle name="40% - Accent2 93" xfId="371" xr:uid="{86893B21-93A2-4DAC-850E-0DDE655C0844}"/>
    <cellStyle name="40% - Accent2 94" xfId="403" xr:uid="{80208956-65AF-4B7F-8E5B-DE5C2A717AB6}"/>
    <cellStyle name="40% - Accent2 95" xfId="432" xr:uid="{7995715D-FD37-4EDE-90B6-44B100F09B45}"/>
    <cellStyle name="40% - Accent2 96" xfId="464" xr:uid="{42A6CAA9-E7BD-4385-B636-32947C6E4E1F}"/>
    <cellStyle name="40% - Accent2 97" xfId="493" xr:uid="{EE888AF2-90EE-4DCD-B789-83A31F47BCE2}"/>
    <cellStyle name="40% - Accent2 98" xfId="527" xr:uid="{1641EB68-EC71-4A54-BA81-2508AD78AC21}"/>
    <cellStyle name="40% - Accent2 99" xfId="541" xr:uid="{37341678-058B-4CA7-BB9C-1B0990856EB3}"/>
    <cellStyle name="40% - Accent3" xfId="94" builtinId="39" customBuiltin="1"/>
    <cellStyle name="40% - Accent3 10" xfId="407" xr:uid="{25AB2206-FB9B-45D6-9490-E2D1B912E1BF}"/>
    <cellStyle name="40% - Accent3 10 2" xfId="13806" xr:uid="{DB5D84C5-488F-4B2D-A938-D79C5A10DC78}"/>
    <cellStyle name="40% - Accent3 10 2 2" xfId="8999" xr:uid="{E6D0750D-929C-4ABC-B9E6-2689FB117497}"/>
    <cellStyle name="40% - Accent3 10 2 2 2" xfId="13812" xr:uid="{AB34A08F-8677-4FC3-9475-5C0F6157B6C9}"/>
    <cellStyle name="40% - Accent3 10 2 3" xfId="5892" xr:uid="{6F83F5AC-94D5-4E45-991B-A501E14A01C9}"/>
    <cellStyle name="40% - Accent3 10 2 3 2" xfId="13814" xr:uid="{7E5AB079-202E-4603-806A-6078873D4CA9}"/>
    <cellStyle name="40% - Accent3 10 2 4" xfId="5896" xr:uid="{09BB0181-2C86-4E67-9023-AAE9EF216FCC}"/>
    <cellStyle name="40% - Accent3 10 2_MBK1200" xfId="13823" xr:uid="{698C85F5-9E84-4A31-9D8A-2694AAC1D7C2}"/>
    <cellStyle name="40% - Accent3 10 3" xfId="13830" xr:uid="{8CDAB74D-CC85-4630-B105-22F4DA67CE27}"/>
    <cellStyle name="40% - Accent3 10 3 2" xfId="3631" xr:uid="{1BDA396B-5520-40B1-A5F5-0F7E56A0D1AF}"/>
    <cellStyle name="40% - Accent3 10 4" xfId="13835" xr:uid="{2209075B-BEF3-4666-8B93-A99FB6D264FB}"/>
    <cellStyle name="40% - Accent3 10 4 2" xfId="5520" xr:uid="{64CCB6A4-5167-416E-8561-E01CBA0AD8C8}"/>
    <cellStyle name="40% - Accent3 10 5" xfId="13837" xr:uid="{C31DEBD1-6451-435F-AFE0-79B7D84F64D8}"/>
    <cellStyle name="40% - Accent3 10 6" xfId="6284" xr:uid="{F0A23185-4FA2-4B54-8421-1738E33CC837}"/>
    <cellStyle name="40% - Accent3 10_MBK1200" xfId="3691" xr:uid="{C6E9DCF1-FC93-4069-B747-F0F8420BE571}"/>
    <cellStyle name="40% - Accent3 100" xfId="897" xr:uid="{152F4D14-7E44-4914-B13C-1525EEBDADFE}"/>
    <cellStyle name="40% - Accent3 101" xfId="902" xr:uid="{C7F2AF97-8EB3-4EEF-988B-F097DB7B7B39}"/>
    <cellStyle name="40% - Accent3 102" xfId="906" xr:uid="{BDDA6E17-EA0D-4A40-B9E2-C80C6E5D429F}"/>
    <cellStyle name="40% - Accent3 11" xfId="412" xr:uid="{2A7CAD46-8E1B-4AB4-BCDC-0F06C1CEBBC5}"/>
    <cellStyle name="40% - Accent3 11 2" xfId="13846" xr:uid="{96D5339E-8002-4E1A-860A-9F13601B6301}"/>
    <cellStyle name="40% - Accent3 11 2 2" xfId="7808" xr:uid="{44AEE0E7-259B-44C6-AF41-2A8D2CEBB4D5}"/>
    <cellStyle name="40% - Accent3 11 2 2 2" xfId="13849" xr:uid="{87C06E6C-7109-454B-9A26-F78E430A3B44}"/>
    <cellStyle name="40% - Accent3 11 2 3" xfId="9437" xr:uid="{A77FD644-DE45-445D-BDC0-355A0C0D20A3}"/>
    <cellStyle name="40% - Accent3 11 2 3 2" xfId="10401" xr:uid="{42A86D22-E6A4-4124-86BD-F6635EA9D3F9}"/>
    <cellStyle name="40% - Accent3 11 2 4" xfId="13852" xr:uid="{144D3458-631E-427D-800D-E0343C9DF8C7}"/>
    <cellStyle name="40% - Accent3 11 2_MBK1200" xfId="10880" xr:uid="{E5024D22-6D59-4323-807F-6E953FB3F33D}"/>
    <cellStyle name="40% - Accent3 11 3" xfId="11306" xr:uid="{B3D98AD2-627E-459B-BC83-1761E8082BCF}"/>
    <cellStyle name="40% - Accent3 11 3 2" xfId="9459" xr:uid="{1BE5D816-AD93-4E29-A95A-702187317BA3}"/>
    <cellStyle name="40% - Accent3 11 4" xfId="5067" xr:uid="{0236088F-55C8-4737-BA52-8FF96C573F92}"/>
    <cellStyle name="40% - Accent3 11 4 2" xfId="2942" xr:uid="{73FC0F59-1D6E-4EA4-9EA8-2D058DE59412}"/>
    <cellStyle name="40% - Accent3 11 5" xfId="5084" xr:uid="{C307A4AA-3BFA-418C-8E6B-E0BD62F484A1}"/>
    <cellStyle name="40% - Accent3 11 6" xfId="13841" xr:uid="{C8FC7334-25F3-492A-9584-3488943265F7}"/>
    <cellStyle name="40% - Accent3 11_MBK1200" xfId="12818" xr:uid="{6B0FCF1D-820F-4BE5-86F6-1BF0C57CD596}"/>
    <cellStyle name="40% - Accent3 12" xfId="418" xr:uid="{51726257-84B3-4A0A-A653-FC721AA248CF}"/>
    <cellStyle name="40% - Accent3 12 2" xfId="6327" xr:uid="{A68894AC-BF6C-4E25-8512-2707A5A8FFB5}"/>
    <cellStyle name="40% - Accent3 12 2 2" xfId="13860" xr:uid="{5AFB74C7-3A78-47A5-A7EE-C163D8A6AD83}"/>
    <cellStyle name="40% - Accent3 12 2 2 2" xfId="13862" xr:uid="{F9E3F22D-2C26-4B8F-994D-1F5C80F57D89}"/>
    <cellStyle name="40% - Accent3 12 2 3" xfId="13864" xr:uid="{14AD15B1-1566-4BA6-9616-E0177183CCEB}"/>
    <cellStyle name="40% - Accent3 12 2 3 2" xfId="13866" xr:uid="{4A111F2A-24C2-4845-A09C-DAC42E60FF50}"/>
    <cellStyle name="40% - Accent3 12 2 4" xfId="13870" xr:uid="{31B829FB-05B6-44F3-A79F-33F19B75697E}"/>
    <cellStyle name="40% - Accent3 12 2_MBK1200" xfId="13873" xr:uid="{79802D8D-0DD6-4686-8230-8A9291E3988B}"/>
    <cellStyle name="40% - Accent3 12 3" xfId="4985" xr:uid="{AB4279E9-F4A1-4CDB-B77E-22BC6FDCA9B6}"/>
    <cellStyle name="40% - Accent3 12 3 2" xfId="11405" xr:uid="{98536C6D-A92A-44F3-8506-4ED293DC4EBA}"/>
    <cellStyle name="40% - Accent3 12 4" xfId="5011" xr:uid="{F90BC046-19C9-4265-B449-B69240CD5720}"/>
    <cellStyle name="40% - Accent3 12 4 2" xfId="13876" xr:uid="{42B42B92-92DB-409F-BD83-946CE5539BD4}"/>
    <cellStyle name="40% - Accent3 12 5" xfId="11408" xr:uid="{C2662B2F-8929-459E-80AC-EEFC188FDB6C}"/>
    <cellStyle name="40% - Accent3 12 6" xfId="6308" xr:uid="{7EF234A3-B7E9-40EF-98E0-30E617C712E8}"/>
    <cellStyle name="40% - Accent3 12_MBK1200" xfId="13880" xr:uid="{D24FE87E-A0DD-46A5-A1AB-4F0DEC98FC17}"/>
    <cellStyle name="40% - Accent3 13" xfId="423" xr:uid="{C8E09DBB-9AA4-4845-AB20-247270673C8B}"/>
    <cellStyle name="40% - Accent3 13 2" xfId="13883" xr:uid="{76F9C08A-5A50-4EF2-BC95-CB6121952145}"/>
    <cellStyle name="40% - Accent3 13 2 2" xfId="13885" xr:uid="{1FE2D76A-6591-4DB5-9CA2-1C1DB938A85A}"/>
    <cellStyle name="40% - Accent3 13 2 2 2" xfId="13890" xr:uid="{6914D776-61D8-45CF-A2D1-27FF94C8390D}"/>
    <cellStyle name="40% - Accent3 13 2 3" xfId="13892" xr:uid="{E9242B55-6C28-46BC-B29C-4A109B432678}"/>
    <cellStyle name="40% - Accent3 13 2 3 2" xfId="13895" xr:uid="{DA6078EA-85B9-41AF-A2AF-94C0DF27BAAA}"/>
    <cellStyle name="40% - Accent3 13 2 4" xfId="13902" xr:uid="{92182F0E-CEC3-4207-9C03-893FDD983E25}"/>
    <cellStyle name="40% - Accent3 13 3" xfId="11499" xr:uid="{409DF893-31C7-4B1C-9827-1C2894511F2F}"/>
    <cellStyle name="40% - Accent3 13 3 2" xfId="11505" xr:uid="{1ADEA16C-B091-4390-9216-F94C26EBD094}"/>
    <cellStyle name="40% - Accent3 13 4" xfId="11518" xr:uid="{1E8E7C6F-87AD-4F22-AC38-43773F82D269}"/>
    <cellStyle name="40% - Accent3 13 4 2" xfId="13905" xr:uid="{59BDBBDA-9B12-4B6C-8BF7-7F88406DB841}"/>
    <cellStyle name="40% - Accent3 13 5" xfId="9816" xr:uid="{0F3A0FB4-2604-48F2-BB8C-E0B13BACEA03}"/>
    <cellStyle name="40% - Accent3 13 6" xfId="4037" xr:uid="{C5C4A600-A33B-49DA-9F24-4C06CD478D15}"/>
    <cellStyle name="40% - Accent3 14" xfId="428" xr:uid="{C257D07F-76C8-449E-BF7B-FE40E0BB5654}"/>
    <cellStyle name="40% - Accent3 14 2" xfId="13906" xr:uid="{8B61ECCA-0ACB-41C1-9752-D4D98183D16A}"/>
    <cellStyle name="40% - Accent3 14 2 2" xfId="13908" xr:uid="{8766FB8D-FB6B-4ECA-B6CC-AEACC94D414B}"/>
    <cellStyle name="40% - Accent3 14 2 2 2" xfId="13910" xr:uid="{0A48BC91-3642-4309-AEE5-02E19C11221A}"/>
    <cellStyle name="40% - Accent3 14 2 3" xfId="13911" xr:uid="{00F3D24E-2E14-4727-A931-F2147B93025A}"/>
    <cellStyle name="40% - Accent3 14 2 3 2" xfId="13914" xr:uid="{D41130B3-E0EE-441A-A501-1090C76C464B}"/>
    <cellStyle name="40% - Accent3 14 2 4" xfId="5358" xr:uid="{A358F8FE-E245-4536-B0EF-0680B85F11D9}"/>
    <cellStyle name="40% - Accent3 14 3" xfId="11576" xr:uid="{F4E102A9-BF60-4238-A6E3-54867EB7C392}"/>
    <cellStyle name="40% - Accent3 14 3 2" xfId="11579" xr:uid="{F30ED1D0-899A-41B5-9332-88861F16E1DB}"/>
    <cellStyle name="40% - Accent3 14 4" xfId="11586" xr:uid="{4E9DF38D-9706-446B-9F7D-457A8483A9C2}"/>
    <cellStyle name="40% - Accent3 14 4 2" xfId="13915" xr:uid="{138C2D24-E450-48BA-B024-245920499346}"/>
    <cellStyle name="40% - Accent3 14 5" xfId="11589" xr:uid="{FFC6A412-8DE8-4BDB-8011-553D18350DE5}"/>
    <cellStyle name="40% - Accent3 14 6" xfId="11592" xr:uid="{ED6793F5-E7B7-4522-A010-7B8D4A92D059}"/>
    <cellStyle name="40% - Accent3 14 7" xfId="6344" xr:uid="{EBAAAA16-0D06-40D4-B1DC-BCDAA1E082B3}"/>
    <cellStyle name="40% - Accent3 15" xfId="438" xr:uid="{1CB585C8-B9B8-4ED7-8A67-B7AA9ACE6401}"/>
    <cellStyle name="40% - Accent3 15 2" xfId="13921" xr:uid="{AE7574F6-9455-4814-82C6-C9F4690540EF}"/>
    <cellStyle name="40% - Accent3 15 2 2" xfId="9691" xr:uid="{ECE40581-81DB-47F0-B2E7-DB4CA3F97821}"/>
    <cellStyle name="40% - Accent3 15 2 2 2" xfId="9216" xr:uid="{9C612325-41F6-44B1-9D4C-96B08365F246}"/>
    <cellStyle name="40% - Accent3 15 2 3" xfId="9694" xr:uid="{48DB411D-F1A7-4199-B134-040B5880A4B8}"/>
    <cellStyle name="40% - Accent3 15 2 3 2" xfId="9316" xr:uid="{2DD59C9D-BCB9-43B8-8A95-5D25DCE45188}"/>
    <cellStyle name="40% - Accent3 15 2 4" xfId="13924" xr:uid="{95357427-A83B-4C13-91A3-C4A9BD448738}"/>
    <cellStyle name="40% - Accent3 15 3" xfId="10471" xr:uid="{0550F011-5520-4E6B-BA06-EA0DA64D753E}"/>
    <cellStyle name="40% - Accent3 15 3 2" xfId="9707" xr:uid="{25EDFA0E-D2A0-49F8-8DFB-D6C6D7005883}"/>
    <cellStyle name="40% - Accent3 15 4" xfId="11710" xr:uid="{30DF3FDB-B18C-4481-98C4-39759F53C699}"/>
    <cellStyle name="40% - Accent3 15 4 2" xfId="9719" xr:uid="{EEA98BC2-895A-4381-BB35-9C41BB32DAF2}"/>
    <cellStyle name="40% - Accent3 15 5" xfId="11715" xr:uid="{A58E770D-F6D2-4766-B95F-715B71544751}"/>
    <cellStyle name="40% - Accent3 15 6" xfId="13919" xr:uid="{4EFA3D09-14D0-41A7-8E25-787D4379C30F}"/>
    <cellStyle name="40% - Accent3 16" xfId="443" xr:uid="{E612842E-1703-417A-9E96-9AD15FD73950}"/>
    <cellStyle name="40% - Accent3 16 2" xfId="13929" xr:uid="{ED56D5F0-7632-4933-A197-10372929AC15}"/>
    <cellStyle name="40% - Accent3 16 2 2" xfId="10131" xr:uid="{587F9927-5240-4895-A2FD-C3A46DF11AC0}"/>
    <cellStyle name="40% - Accent3 16 2 2 2" xfId="13931" xr:uid="{015D2E9D-672B-4580-9A9B-8C4A36B4FBEF}"/>
    <cellStyle name="40% - Accent3 16 2 3" xfId="10134" xr:uid="{A6FE4A7D-06E7-4EB6-97DC-23F92E0F0104}"/>
    <cellStyle name="40% - Accent3 16 2 3 2" xfId="12238" xr:uid="{140A1509-48DD-42C5-87A0-B30E3CC5CDC2}"/>
    <cellStyle name="40% - Accent3 16 2 4" xfId="13936" xr:uid="{310E4816-5939-49B6-8E42-4139C8DABF29}"/>
    <cellStyle name="40% - Accent3 16 3" xfId="5247" xr:uid="{E00B8715-2797-4E7B-8813-5D044BE209C6}"/>
    <cellStyle name="40% - Accent3 16 3 2" xfId="10166" xr:uid="{B369AB0F-A946-4E11-B85F-3051890AC0D2}"/>
    <cellStyle name="40% - Accent3 16 4" xfId="11775" xr:uid="{6823BF54-B606-45DA-B6C4-AD9552D17BDE}"/>
    <cellStyle name="40% - Accent3 16 4 2" xfId="10197" xr:uid="{6DFAF225-A4DE-430F-9BEA-01F97B0519D0}"/>
    <cellStyle name="40% - Accent3 16 5" xfId="11781" xr:uid="{555BF1B7-7FDD-4FA5-8B31-372550C23538}"/>
    <cellStyle name="40% - Accent3 16 6" xfId="13926" xr:uid="{F76BEB64-5AA4-44E5-988F-8C07790564B6}"/>
    <cellStyle name="40% - Accent3 17" xfId="447" xr:uid="{E556C727-91CC-436D-8E7E-78EF64E691E9}"/>
    <cellStyle name="40% - Accent3 17 2" xfId="13941" xr:uid="{1B9CB421-BC67-48EB-8D91-BF8BA98B48D5}"/>
    <cellStyle name="40% - Accent3 17 2 2" xfId="13944" xr:uid="{78363183-004E-49A5-8CA4-DC37190C4FC1}"/>
    <cellStyle name="40% - Accent3 17 2 2 2" xfId="13946" xr:uid="{B9AF5F24-E123-4D6C-AEA7-1E8C36FDB493}"/>
    <cellStyle name="40% - Accent3 17 2 3" xfId="13953" xr:uid="{5E32B7B1-9BC9-4D32-86A9-6B19C2EE880B}"/>
    <cellStyle name="40% - Accent3 17 2 3 2" xfId="12881" xr:uid="{3777538D-F6B1-4601-AF61-36A46278C87C}"/>
    <cellStyle name="40% - Accent3 17 2 4" xfId="13959" xr:uid="{28CC5373-8972-41B9-BE90-D9A9172B963D}"/>
    <cellStyle name="40% - Accent3 17 3" xfId="5264" xr:uid="{EACF8117-DBD5-4475-A8BF-6F9951FF6455}"/>
    <cellStyle name="40% - Accent3 17 3 2" xfId="9470" xr:uid="{B3FBD3FD-ABB2-42EB-95C8-FBED33D24728}"/>
    <cellStyle name="40% - Accent3 17 4" xfId="11843" xr:uid="{6675B2BC-8A3E-4FF7-BC83-1D06FD22C63B}"/>
    <cellStyle name="40% - Accent3 17 4 2" xfId="13961" xr:uid="{1FA0E4DE-529A-48E5-90F6-7C599231B724}"/>
    <cellStyle name="40% - Accent3 17 5" xfId="11850" xr:uid="{4BC5F4D0-D0BE-481D-9033-9B4F0B940A1A}"/>
    <cellStyle name="40% - Accent3 17 6" xfId="13938" xr:uid="{C633250E-F542-4CAE-BA7E-D9E213F93BC3}"/>
    <cellStyle name="40% - Accent3 18" xfId="452" xr:uid="{BCAB49E0-31FD-4B86-BCAE-C57634A328CB}"/>
    <cellStyle name="40% - Accent3 18 2" xfId="13967" xr:uid="{F15A8C87-5F61-4FF4-B9E3-348E2688C8DA}"/>
    <cellStyle name="40% - Accent3 18 2 2" xfId="13971" xr:uid="{AA85DD07-1D75-4AA9-9569-5704FBD67089}"/>
    <cellStyle name="40% - Accent3 18 2 2 2" xfId="13979" xr:uid="{D98C3C83-3640-4981-B031-C50FA0CB1D17}"/>
    <cellStyle name="40% - Accent3 18 2 3" xfId="13983" xr:uid="{DEE0B34F-0189-4563-8EAB-A48EEA306753}"/>
    <cellStyle name="40% - Accent3 18 2 3 2" xfId="13990" xr:uid="{65588AD0-A031-4F5E-B26D-C154684E45EE}"/>
    <cellStyle name="40% - Accent3 18 2 4" xfId="13996" xr:uid="{39652C9F-9021-4557-84FF-B9D88B67CBEF}"/>
    <cellStyle name="40% - Accent3 18 3" xfId="11875" xr:uid="{C8200891-8FD3-40DC-A1C5-31C9EDE2BBF6}"/>
    <cellStyle name="40% - Accent3 18 3 2" xfId="11879" xr:uid="{95608FD0-D3C7-44B1-ACF7-71A4C4340AB3}"/>
    <cellStyle name="40% - Accent3 18 4" xfId="10278" xr:uid="{D3F12295-975B-40C4-A1C7-5B3DE0356E7D}"/>
    <cellStyle name="40% - Accent3 18 4 2" xfId="6360" xr:uid="{F2460DA8-A4D1-4067-B069-5F1915C74771}"/>
    <cellStyle name="40% - Accent3 18 5" xfId="11896" xr:uid="{290AC7D7-9F3E-4702-A2D6-D8D78BCAABE6}"/>
    <cellStyle name="40% - Accent3 18 6" xfId="13965" xr:uid="{EFF3359D-6350-419A-8E93-C1FA2285F647}"/>
    <cellStyle name="40% - Accent3 19" xfId="458" xr:uid="{298A1F37-CBF1-4DBB-84F8-82B3E8F34FD2}"/>
    <cellStyle name="40% - Accent3 19 2" xfId="14000" xr:uid="{CC9305EF-62CC-4CCC-8EA6-3CF3D1D571A0}"/>
    <cellStyle name="40% - Accent3 19 2 2" xfId="14003" xr:uid="{CEC81981-8FBB-4E07-BF9C-EE44C9813A04}"/>
    <cellStyle name="40% - Accent3 19 2 2 2" xfId="14009" xr:uid="{9774C8BD-49F3-46FE-996D-6C03F567FB6C}"/>
    <cellStyle name="40% - Accent3 19 2 3" xfId="14012" xr:uid="{FA239AF2-1CB3-4F6E-9241-435D43D25301}"/>
    <cellStyle name="40% - Accent3 19 2 3 2" xfId="14016" xr:uid="{1474AD4E-01E9-495C-A706-CF76BBADB811}"/>
    <cellStyle name="40% - Accent3 19 2 4" xfId="14020" xr:uid="{AE9BD48D-ABDF-47B1-A7C1-4D507FEE6D13}"/>
    <cellStyle name="40% - Accent3 19 3" xfId="14022" xr:uid="{6D555DC5-E324-4FC0-BBDB-4F81D34272BD}"/>
    <cellStyle name="40% - Accent3 19 3 2" xfId="3507" xr:uid="{BA746B51-7058-45F6-A5A4-944DA7838B5D}"/>
    <cellStyle name="40% - Accent3 19 4" xfId="14024" xr:uid="{130C32AC-A03C-4835-8E12-7C72CCF555FF}"/>
    <cellStyle name="40% - Accent3 19 4 2" xfId="14026" xr:uid="{BE6D2468-B881-44AE-B808-3F832867B3F6}"/>
    <cellStyle name="40% - Accent3 19 5" xfId="14028" xr:uid="{95F2F1CF-DA58-4D27-A1A8-428CF9B2FEEB}"/>
    <cellStyle name="40% - Accent3 19 6" xfId="13998" xr:uid="{EEAC5085-1866-4B11-858F-8201CF6E32CC}"/>
    <cellStyle name="40% - Accent3 2" xfId="463" xr:uid="{C9DF3C7C-1D1F-4765-B890-346F406923BF}"/>
    <cellStyle name="40% - Accent3 2 10" xfId="14032" xr:uid="{94D51CAC-D111-448E-888A-24D9784C74AF}"/>
    <cellStyle name="40% - Accent3 2 11" xfId="14033" xr:uid="{0B42666A-7261-4ED4-B8A9-DF29C5AD33B5}"/>
    <cellStyle name="40% - Accent3 2 12" xfId="14034" xr:uid="{0CF449F5-645C-4015-A816-0B26DE5F3950}"/>
    <cellStyle name="40% - Accent3 2 13" xfId="14035" xr:uid="{6D600054-9AF4-4353-A3D5-CE833A66ADD4}"/>
    <cellStyle name="40% - Accent3 2 14" xfId="51688" xr:uid="{9139307C-D8CC-4391-92A6-7F5F877043BE}"/>
    <cellStyle name="40% - Accent3 2 2" xfId="467" xr:uid="{AEC79A61-3820-4E18-A4B7-F56548B50F23}"/>
    <cellStyle name="40% - Accent3 2 2 2" xfId="1533" xr:uid="{6D592CF0-FF87-42BB-A97D-0C9886240EB7}"/>
    <cellStyle name="40% - Accent3 2 2 2 2" xfId="5787" xr:uid="{01907078-E384-42C9-BC72-38588E8A3E57}"/>
    <cellStyle name="40% - Accent3 2 2 2 2 2" xfId="7077" xr:uid="{7EFF61B3-A5E5-4B06-951E-A62E1625253B}"/>
    <cellStyle name="40% - Accent3 2 2 2 2 3" xfId="7139" xr:uid="{B88934D7-F200-48DD-ABC9-506F04AF96AD}"/>
    <cellStyle name="40% - Accent3 2 2 2 3" xfId="14041" xr:uid="{86976B36-02A8-4327-8E8A-33E77975AE0D}"/>
    <cellStyle name="40% - Accent3 2 2 2 4" xfId="14040" xr:uid="{88999E44-C763-4D5C-BD05-AC80E217A3C3}"/>
    <cellStyle name="40% - Accent3 2 2 3" xfId="14044" xr:uid="{B3B019D3-933D-41DE-98D3-453B1FB0C484}"/>
    <cellStyle name="40% - Accent3 2 2 3 2" xfId="14048" xr:uid="{23E08BDC-629C-4A13-99AD-C5B5D4DECB11}"/>
    <cellStyle name="40% - Accent3 2 2 4" xfId="5610" xr:uid="{23917B3B-3928-4702-9DFD-DD49C9B8C3DB}"/>
    <cellStyle name="40% - Accent3 2 2 4 2" xfId="5144" xr:uid="{879F2F12-0333-46CA-8B56-0173793493E3}"/>
    <cellStyle name="40% - Accent3 2 2 5" xfId="14050" xr:uid="{F8EE80E5-E7C0-40AB-AECA-F6B86488F89B}"/>
    <cellStyle name="40% - Accent3 2 2 6" xfId="14038" xr:uid="{56951B20-B0D1-449B-B7E9-D12263DDA2CE}"/>
    <cellStyle name="40% - Accent3 2 2 7" xfId="51689" xr:uid="{321E80B5-FE96-4581-8040-C74E763B62EE}"/>
    <cellStyle name="40% - Accent3 2 2_Annexure" xfId="14053" xr:uid="{592CB811-224F-4938-BD56-06C425FDB08E}"/>
    <cellStyle name="40% - Accent3 2 3" xfId="1534" xr:uid="{05D37438-0C22-45D8-BC67-88A256B0FC28}"/>
    <cellStyle name="40% - Accent3 2 3 2" xfId="14058" xr:uid="{EF2C5EE8-DB99-44AD-B27A-520B99CB9B17}"/>
    <cellStyle name="40% - Accent3 2 3 2 2" xfId="14059" xr:uid="{CCE3ACE9-4BBA-4D17-9EF0-68EC6BD3C224}"/>
    <cellStyle name="40% - Accent3 2 3 3" xfId="14060" xr:uid="{BE6CD5C3-9A0C-42CA-9D12-678B2991A6FA}"/>
    <cellStyle name="40% - Accent3 2 3 3 2" xfId="14062" xr:uid="{207D1501-1372-47E9-B263-4379DD2EB824}"/>
    <cellStyle name="40% - Accent3 2 3 4" xfId="14065" xr:uid="{4A70BB0C-F6E0-4611-B5FC-FCCC4C2A2221}"/>
    <cellStyle name="40% - Accent3 2 3 5" xfId="14066" xr:uid="{71463A50-BE59-4C73-8AA2-8D1DB9673E3C}"/>
    <cellStyle name="40% - Accent3 2 3 6" xfId="14069" xr:uid="{BDE9C2AC-3D3C-4240-B8BB-D5B5B037F52D}"/>
    <cellStyle name="40% - Accent3 2 3 7" xfId="14056" xr:uid="{752B7606-EDC7-49FC-9161-6D6F80DFBA05}"/>
    <cellStyle name="40% - Accent3 2 4" xfId="1535" xr:uid="{294E6AA6-6AD5-4221-BBE6-E678A79164A0}"/>
    <cellStyle name="40% - Accent3 2 4 2" xfId="14085" xr:uid="{2AA62B93-9CE5-4E35-B4C9-92BA98BEB206}"/>
    <cellStyle name="40% - Accent3 2 4 2 2" xfId="14089" xr:uid="{E6E16B32-6487-4B3F-8532-CCD066319569}"/>
    <cellStyle name="40% - Accent3 2 4 3" xfId="14090" xr:uid="{D2CC09E1-8DBE-446B-A257-6C22B6E225CC}"/>
    <cellStyle name="40% - Accent3 2 4 3 2" xfId="14092" xr:uid="{0701568C-0807-40C6-A5DC-4E354CC6F35A}"/>
    <cellStyle name="40% - Accent3 2 4 4" xfId="14094" xr:uid="{808D41D1-DA05-41B9-A11C-8C7A42425729}"/>
    <cellStyle name="40% - Accent3 2 4 5" xfId="14079" xr:uid="{351C9AC2-C198-4BC9-94C1-0D9C6DF5A113}"/>
    <cellStyle name="40% - Accent3 2 5" xfId="1252" xr:uid="{A8A391AC-E34A-4974-8F05-933994313548}"/>
    <cellStyle name="40% - Accent3 2 5 2" xfId="14109" xr:uid="{8151010E-71B9-4FCB-97DB-2BF4F19FAE02}"/>
    <cellStyle name="40% - Accent3 2 5 2 2" xfId="14112" xr:uid="{188D3B1E-9824-4198-8976-19E4B13F650F}"/>
    <cellStyle name="40% - Accent3 2 5 3" xfId="14114" xr:uid="{338DFD77-2484-4C73-BF37-623D9929CEFF}"/>
    <cellStyle name="40% - Accent3 2 5 3 2" xfId="14115" xr:uid="{E03DA64E-6EB2-4500-A66E-B5A483E23483}"/>
    <cellStyle name="40% - Accent3 2 5 4" xfId="14117" xr:uid="{C7729794-6A67-40F9-A617-2DB2097BA5BD}"/>
    <cellStyle name="40% - Accent3 2 5 5" xfId="14104" xr:uid="{3BDD045E-8DEF-4749-99E6-FA8982AD9C9A}"/>
    <cellStyle name="40% - Accent3 2 6" xfId="14127" xr:uid="{7BA2624D-D67B-4609-9F00-F0DBC24B2F5F}"/>
    <cellStyle name="40% - Accent3 2 6 2" xfId="14128" xr:uid="{5E079E85-30A1-4725-8A6E-04381DC094BB}"/>
    <cellStyle name="40% - Accent3 2 6 3" xfId="14131" xr:uid="{DE67B183-F684-4A89-A74D-F99CC0C92A21}"/>
    <cellStyle name="40% - Accent3 2 6 4" xfId="10008" xr:uid="{0CA74B20-5FE9-4120-9085-9E350532B374}"/>
    <cellStyle name="40% - Accent3 2 7" xfId="8481" xr:uid="{8251DED2-A2E4-4C3C-9C30-CF3A6F096373}"/>
    <cellStyle name="40% - Accent3 2 7 2" xfId="8491" xr:uid="{96FDE1E4-30FD-45BA-8F13-64CBC518DED9}"/>
    <cellStyle name="40% - Accent3 2 7 3" xfId="2976" xr:uid="{657073DF-2295-4564-8292-D0DEABAFAABC}"/>
    <cellStyle name="40% - Accent3 2 7 4" xfId="14135" xr:uid="{DA03488C-C82B-449D-893C-50A332B636B6}"/>
    <cellStyle name="40% - Accent3 2 8" xfId="6067" xr:uid="{9D1D9565-5227-465D-AE71-08DFECDA849A}"/>
    <cellStyle name="40% - Accent3 2 8 2" xfId="14140" xr:uid="{ED1E9C97-E8E6-4731-AF15-E2E8767BB0E4}"/>
    <cellStyle name="40% - Accent3 2 8 2 2" xfId="14141" xr:uid="{1722D103-3057-4C81-BFFA-2A257B742D98}"/>
    <cellStyle name="40% - Accent3 2 8 3" xfId="14143" xr:uid="{0C7DE87C-EBBB-48F3-905A-9F6B3E1CB802}"/>
    <cellStyle name="40% - Accent3 2 8 4" xfId="14145" xr:uid="{61A45701-B42C-4C37-A1CE-0D61727DD6AD}"/>
    <cellStyle name="40% - Accent3 2 9" xfId="8503" xr:uid="{5314BA3B-9492-4954-BB6D-6CEFB40C6180}"/>
    <cellStyle name="40% - Accent3 2 9 2" xfId="14146" xr:uid="{7F8B9D15-F01A-4768-B339-92DC9AEF6A2C}"/>
    <cellStyle name="40% - Accent3 2 9 3" xfId="14148" xr:uid="{9DF385F0-7AAF-4BD0-97CD-B2D0BA6DFD5F}"/>
    <cellStyle name="40% - Accent3 2 9 4" xfId="14149" xr:uid="{D6ABA338-2662-45B4-975E-6E4E029EF661}"/>
    <cellStyle name="40% - Accent3 2_April 2009 Report" xfId="14150" xr:uid="{205239BC-80AA-4FAB-BA39-F9C51DA66CBD}"/>
    <cellStyle name="40% - Accent3 20" xfId="437" xr:uid="{BA5FF85A-ED7D-4493-8DC7-7EF86693A340}"/>
    <cellStyle name="40% - Accent3 20 2" xfId="13922" xr:uid="{05D56B8B-C1AD-466B-AD2B-30232C1D1B7C}"/>
    <cellStyle name="40% - Accent3 20 2 2" xfId="9692" xr:uid="{21F39494-6DDC-499E-95EE-BE0F85540AAC}"/>
    <cellStyle name="40% - Accent3 20 2 2 2" xfId="9217" xr:uid="{058E29D6-F76B-4E15-95A9-0215F9C5B16F}"/>
    <cellStyle name="40% - Accent3 20 2 3" xfId="9695" xr:uid="{C523FAB7-5A5C-4D5C-BF41-584F242936F8}"/>
    <cellStyle name="40% - Accent3 20 2 3 2" xfId="9317" xr:uid="{FC3ACF27-C501-4E72-A53F-A548D247DE06}"/>
    <cellStyle name="40% - Accent3 20 2 4" xfId="13925" xr:uid="{181DD068-8FF0-4C8A-8EBD-81544E50044F}"/>
    <cellStyle name="40% - Accent3 20 3" xfId="10472" xr:uid="{F8BFFD2E-2396-4A9F-973C-6E739D3EB481}"/>
    <cellStyle name="40% - Accent3 20 3 2" xfId="9708" xr:uid="{A1AA9522-39EF-446B-A981-A351D4756EFD}"/>
    <cellStyle name="40% - Accent3 20 4" xfId="11711" xr:uid="{6D154961-D603-4B18-A832-3A53C3DDCCDF}"/>
    <cellStyle name="40% - Accent3 20 4 2" xfId="9720" xr:uid="{78D28C53-BD8B-42D9-82F7-BC7064DA4449}"/>
    <cellStyle name="40% - Accent3 20 5" xfId="11716" xr:uid="{E2F45E42-61ED-42E0-A71F-18F557A09998}"/>
    <cellStyle name="40% - Accent3 20 6" xfId="13920" xr:uid="{F76E7FA1-35A8-4A17-B1B0-DC7C441638C9}"/>
    <cellStyle name="40% - Accent3 21" xfId="442" xr:uid="{350BA130-023A-4643-B365-7CA29BBA32CE}"/>
    <cellStyle name="40% - Accent3 21 2" xfId="13930" xr:uid="{1B5B7D05-01A1-4380-92DD-E97A6914BA8E}"/>
    <cellStyle name="40% - Accent3 21 2 2" xfId="10132" xr:uid="{05F8E08D-1CEA-427F-8CBD-68EA67DE30C1}"/>
    <cellStyle name="40% - Accent3 21 2 2 2" xfId="13932" xr:uid="{58089A9A-AEC6-4DC2-8AC2-447067D1DE2A}"/>
    <cellStyle name="40% - Accent3 21 2 3" xfId="10135" xr:uid="{224076B1-BD5E-42A7-99E3-3C1D412F0B4C}"/>
    <cellStyle name="40% - Accent3 21 2 3 2" xfId="12239" xr:uid="{3A952817-8F0F-475F-8C10-B3741C9DF640}"/>
    <cellStyle name="40% - Accent3 21 2 4" xfId="13937" xr:uid="{418C58B6-1882-4EA6-8B0C-8976ED806742}"/>
    <cellStyle name="40% - Accent3 21 3" xfId="5248" xr:uid="{62059B3C-C8F0-4F40-B5F4-CDDCBD0ABB61}"/>
    <cellStyle name="40% - Accent3 21 3 2" xfId="10167" xr:uid="{8B61292B-06DE-417C-845D-2D7F1C4A6A6A}"/>
    <cellStyle name="40% - Accent3 21 4" xfId="11776" xr:uid="{DCE2FFB1-D444-4EBA-8E53-D10A446DD1C3}"/>
    <cellStyle name="40% - Accent3 21 4 2" xfId="10198" xr:uid="{C3E5A26F-E0D9-4A62-AB84-7A3F84A0DCB9}"/>
    <cellStyle name="40% - Accent3 21 5" xfId="11782" xr:uid="{A5E6BF25-6CF2-48B2-A0DF-6DE6C6188C20}"/>
    <cellStyle name="40% - Accent3 21 6" xfId="13927" xr:uid="{94338710-8808-4C87-B5D9-0FA82F7B7AAF}"/>
    <cellStyle name="40% - Accent3 22" xfId="446" xr:uid="{19E141E6-FCDA-47A7-9675-5A5F2DA1BCB3}"/>
    <cellStyle name="40% - Accent3 22 2" xfId="13942" xr:uid="{96BA226E-01FB-4333-9317-3C5F3AA101C4}"/>
    <cellStyle name="40% - Accent3 22 2 2" xfId="13945" xr:uid="{0949A5E3-ED71-47A4-86A3-CFF27505A2BE}"/>
    <cellStyle name="40% - Accent3 22 2 2 2" xfId="13947" xr:uid="{4DC438F6-49C3-4BB3-B722-0991ED0DEF02}"/>
    <cellStyle name="40% - Accent3 22 2 3" xfId="13954" xr:uid="{D861E2CA-2FC0-4CC0-B4BA-F1B15156A0F4}"/>
    <cellStyle name="40% - Accent3 22 2 3 2" xfId="12882" xr:uid="{1F724959-AF73-4077-8397-0A5965313131}"/>
    <cellStyle name="40% - Accent3 22 2 4" xfId="13960" xr:uid="{859AA80D-BBF5-4D96-AC10-29941381F5EB}"/>
    <cellStyle name="40% - Accent3 22 3" xfId="5265" xr:uid="{AEAE5BEB-FED0-4A17-B99D-4059341C2D52}"/>
    <cellStyle name="40% - Accent3 22 3 2" xfId="9471" xr:uid="{2DAFF5B7-85EF-43AE-8FD2-C9BABE783BFD}"/>
    <cellStyle name="40% - Accent3 22 4" xfId="11844" xr:uid="{49B3FCC6-9C11-4D4C-8857-8CADFC10B9CE}"/>
    <cellStyle name="40% - Accent3 22 4 2" xfId="13962" xr:uid="{3EAE3116-DB36-4A45-95DD-ABDD3C000085}"/>
    <cellStyle name="40% - Accent3 22 5" xfId="11851" xr:uid="{EAFB5134-918B-4D97-90C6-D844022CD462}"/>
    <cellStyle name="40% - Accent3 22 6" xfId="13939" xr:uid="{CB089C4B-245D-4ABC-8E20-9E163D5E2AA0}"/>
    <cellStyle name="40% - Accent3 23" xfId="451" xr:uid="{C818B72E-9424-4061-8925-223929C12EDA}"/>
    <cellStyle name="40% - Accent3 23 2" xfId="13968" xr:uid="{DF30F08E-C9B9-4997-B901-C938F640A5BF}"/>
    <cellStyle name="40% - Accent3 23 2 2" xfId="13972" xr:uid="{4541AE04-CE68-415F-AD88-1F845D009936}"/>
    <cellStyle name="40% - Accent3 23 2 2 2" xfId="13980" xr:uid="{27184A56-6277-4E7D-8BF9-EF9FD1D7B415}"/>
    <cellStyle name="40% - Accent3 23 2 3" xfId="13984" xr:uid="{5B63F8FE-FA6A-4A5A-A6E2-4F1538EF2E2B}"/>
    <cellStyle name="40% - Accent3 23 2 3 2" xfId="13991" xr:uid="{ABD342A0-E24D-4A03-9E62-EAB2490B2FBD}"/>
    <cellStyle name="40% - Accent3 23 2 4" xfId="13997" xr:uid="{A38E4D41-74AD-4ED4-8003-C4401403BDE0}"/>
    <cellStyle name="40% - Accent3 23 3" xfId="11876" xr:uid="{68F362C3-9B86-4C57-8373-25168C5B53C9}"/>
    <cellStyle name="40% - Accent3 23 3 2" xfId="11880" xr:uid="{E08E6061-3619-4B2E-85BE-5799F3BD4709}"/>
    <cellStyle name="40% - Accent3 23 4" xfId="10279" xr:uid="{695C906E-87AC-42B7-9B32-4C2504A9D30D}"/>
    <cellStyle name="40% - Accent3 23 4 2" xfId="6361" xr:uid="{C03A93B7-B68F-4C36-B2AF-68954CCA45FA}"/>
    <cellStyle name="40% - Accent3 23 5" xfId="11897" xr:uid="{DE8D5681-D311-4AC6-9EAD-DF7C9520E243}"/>
    <cellStyle name="40% - Accent3 23 6" xfId="13966" xr:uid="{093075DC-4711-4F16-AAE8-4F73BBFC1C48}"/>
    <cellStyle name="40% - Accent3 24" xfId="457" xr:uid="{2296FA97-3A02-4101-9F5D-83C60EB2AC46}"/>
    <cellStyle name="40% - Accent3 24 2" xfId="14001" xr:uid="{95F27805-E663-431B-8A98-703EC8769435}"/>
    <cellStyle name="40% - Accent3 24 2 2" xfId="14004" xr:uid="{E3603256-809E-4A34-B18D-EBB9D220C683}"/>
    <cellStyle name="40% - Accent3 24 2 2 2" xfId="14010" xr:uid="{181F1509-2963-4FE2-A353-20597FC62444}"/>
    <cellStyle name="40% - Accent3 24 2 3" xfId="14013" xr:uid="{E7E05243-74CC-4F36-8D65-EB8D1C2FBBF5}"/>
    <cellStyle name="40% - Accent3 24 2 3 2" xfId="14017" xr:uid="{41EB2172-B469-49CE-A672-160241C99202}"/>
    <cellStyle name="40% - Accent3 24 2 4" xfId="14021" xr:uid="{01648F9B-B927-4B38-A805-D23D5F14D8E2}"/>
    <cellStyle name="40% - Accent3 24 3" xfId="14023" xr:uid="{1CFAC9B8-C48C-4AB6-91E1-804D12CDACB8}"/>
    <cellStyle name="40% - Accent3 24 3 2" xfId="3508" xr:uid="{9A93A7DC-2F43-4191-B882-628A637B3CF5}"/>
    <cellStyle name="40% - Accent3 24 4" xfId="14025" xr:uid="{0A18B26B-84C5-4373-8A96-DB2856880536}"/>
    <cellStyle name="40% - Accent3 24 4 2" xfId="14027" xr:uid="{003920E1-AE9A-45DE-9185-1C7AE366E1B4}"/>
    <cellStyle name="40% - Accent3 24 5" xfId="14029" xr:uid="{C1D69609-07A5-4FE2-A2DA-A06880519233}"/>
    <cellStyle name="40% - Accent3 24 6" xfId="13999" xr:uid="{6F33AC68-4745-4800-AA63-2FDBEB98FCC1}"/>
    <cellStyle name="40% - Accent3 25" xfId="472" xr:uid="{54804FB0-77B1-42C6-BD46-F6A199A28EF8}"/>
    <cellStyle name="40% - Accent3 25 2" xfId="14156" xr:uid="{055F7A55-ED1A-4A4F-954F-87527DAF5A45}"/>
    <cellStyle name="40% - Accent3 25 2 2" xfId="10344" xr:uid="{0AFBE8A3-E3BC-4BF3-8734-542C9D8EA617}"/>
    <cellStyle name="40% - Accent3 25 2 2 2" xfId="4440" xr:uid="{2B973037-BD19-4413-B23A-900F01794B80}"/>
    <cellStyle name="40% - Accent3 25 2 3" xfId="3894" xr:uid="{0A04C3AE-1061-4CB0-92D1-239A9C9E860E}"/>
    <cellStyle name="40% - Accent3 25 2 3 2" xfId="3912" xr:uid="{FE1B982C-AB53-4FAD-B573-0385A45B9E3A}"/>
    <cellStyle name="40% - Accent3 25 2 4" xfId="6025" xr:uid="{23B0CF98-0418-46FB-9F49-594C8E86A07D}"/>
    <cellStyle name="40% - Accent3 25 3" xfId="2811" xr:uid="{917E9B45-C669-4562-A195-BA58B11637E3}"/>
    <cellStyle name="40% - Accent3 25 3 2" xfId="4754" xr:uid="{8711216A-B644-49FA-8C2D-115C0ADB62CB}"/>
    <cellStyle name="40% - Accent3 25 4" xfId="2882" xr:uid="{F2E5CEFB-299F-4411-9953-C563C3BD72FC}"/>
    <cellStyle name="40% - Accent3 25 4 2" xfId="3859" xr:uid="{4D00254E-6E87-4D98-AAE5-810FCCC78C6F}"/>
    <cellStyle name="40% - Accent3 25 5" xfId="4776" xr:uid="{88A3C825-10BE-47BA-8DB6-A4346B52028D}"/>
    <cellStyle name="40% - Accent3 25 6" xfId="14153" xr:uid="{CEB4F6F2-E0A5-44A8-9DEF-3BC7D0FD0D3D}"/>
    <cellStyle name="40% - Accent3 26" xfId="483" xr:uid="{1738C6F8-DD2F-4A6C-ABE6-5E31184C8982}"/>
    <cellStyle name="40% - Accent3 26 2" xfId="14161" xr:uid="{1DE59485-F42A-4A83-B8B1-4490A812D1CC}"/>
    <cellStyle name="40% - Accent3 26 2 2" xfId="10875" xr:uid="{12E04BF8-9A62-48B9-82A3-1D6B4150191B}"/>
    <cellStyle name="40% - Accent3 26 2 2 2" xfId="11096" xr:uid="{18D51A21-FF1A-4BF3-8B0E-E291AE4A9525}"/>
    <cellStyle name="40% - Accent3 26 2 3" xfId="7570" xr:uid="{8FAC884B-86CD-4D79-B21A-2B50CE17B38B}"/>
    <cellStyle name="40% - Accent3 26 2 3 2" xfId="11122" xr:uid="{62F462B0-7979-4F50-AAFD-C0F997AA208F}"/>
    <cellStyle name="40% - Accent3 26 2 4" xfId="14166" xr:uid="{9197FF1E-7253-4A5B-93E0-646843323538}"/>
    <cellStyle name="40% - Accent3 26 3" xfId="14168" xr:uid="{FA14520E-3E29-40EB-A7AC-B3B17F8EDEE9}"/>
    <cellStyle name="40% - Accent3 26 3 2" xfId="10898" xr:uid="{80702955-54D8-4504-91C0-DE943BDF41D5}"/>
    <cellStyle name="40% - Accent3 26 4" xfId="14170" xr:uid="{575A207D-162C-4282-B45A-85B7A275E218}"/>
    <cellStyle name="40% - Accent3 26 4 2" xfId="10940" xr:uid="{7BEBFD6D-B689-4BE5-9A26-0BE70512E410}"/>
    <cellStyle name="40% - Accent3 26 5" xfId="14172" xr:uid="{D9738E20-2D0C-4BA5-B1C9-CE89DF232DBE}"/>
    <cellStyle name="40% - Accent3 26 6" xfId="14159" xr:uid="{9C632302-502A-40EB-AE13-D63F6D79950A}"/>
    <cellStyle name="40% - Accent3 27" xfId="487" xr:uid="{BB612E7A-9150-4020-BEE3-CBD1137F450A}"/>
    <cellStyle name="40% - Accent3 27 2" xfId="14178" xr:uid="{B11FE524-9CD6-4C03-A8CB-D7DF75A5ABEE}"/>
    <cellStyle name="40% - Accent3 27 2 2" xfId="14183" xr:uid="{0A8D24B3-FB42-4A93-8667-C3C66571E8FF}"/>
    <cellStyle name="40% - Accent3 27 2 2 2" xfId="4457" xr:uid="{BC6E6FCB-8B46-4382-B27B-F047071B6E93}"/>
    <cellStyle name="40% - Accent3 27 2 3" xfId="14186" xr:uid="{53272CDA-E037-4A40-9666-8C80E9E761D0}"/>
    <cellStyle name="40% - Accent3 27 2 3 2" xfId="6923" xr:uid="{733C77FD-D796-4569-A0D3-3405AF67A195}"/>
    <cellStyle name="40% - Accent3 27 2 4" xfId="14189" xr:uid="{3EDC74AA-E94C-47EC-B7E9-2C9EF394326C}"/>
    <cellStyle name="40% - Accent3 27 3" xfId="14198" xr:uid="{213E5D67-C880-4BF0-AA76-9C0185B94071}"/>
    <cellStyle name="40% - Accent3 27 3 2" xfId="14200" xr:uid="{91190DA2-190D-43DC-B43C-92D9D904FB5A}"/>
    <cellStyle name="40% - Accent3 27 4" xfId="14205" xr:uid="{59793165-C20C-4A65-A1D4-06E89B6F18FE}"/>
    <cellStyle name="40% - Accent3 27 4 2" xfId="14207" xr:uid="{587E0AA5-CA93-4AA6-AF52-99E46C9CDC99}"/>
    <cellStyle name="40% - Accent3 27 5" xfId="14213" xr:uid="{AC7F9DA9-DF12-442C-9D7F-C1DC7DC406B1}"/>
    <cellStyle name="40% - Accent3 27 6" xfId="14176" xr:uid="{2A8C4DA1-CA84-488A-B431-58E729022C26}"/>
    <cellStyle name="40% - Accent3 28" xfId="115" xr:uid="{BB18786C-6910-4339-B752-C5A2EC598A4E}"/>
    <cellStyle name="40% - Accent3 28 2" xfId="14222" xr:uid="{FF9E54A7-46AA-425F-87BA-9B2EAF86737D}"/>
    <cellStyle name="40% - Accent3 28 2 2" xfId="14227" xr:uid="{CC0F41A4-DD8F-44F8-9ECA-E796C228B769}"/>
    <cellStyle name="40% - Accent3 28 2 2 2" xfId="14231" xr:uid="{0BF03EE7-5BB2-4CD8-9F90-49C619C0BA26}"/>
    <cellStyle name="40% - Accent3 28 2 3" xfId="14233" xr:uid="{E0C9899A-D9A7-47FB-AD50-E9FACEF736B8}"/>
    <cellStyle name="40% - Accent3 28 2 3 2" xfId="14238" xr:uid="{BEA393B4-106B-402C-B1BF-3B5EB1156EBF}"/>
    <cellStyle name="40% - Accent3 28 2 4" xfId="14243" xr:uid="{F193DE35-11E1-45DA-AA69-C49FB73862F8}"/>
    <cellStyle name="40% - Accent3 28 3" xfId="14248" xr:uid="{F0BB4156-A801-4FC1-87A5-6DF5E8751EF9}"/>
    <cellStyle name="40% - Accent3 28 3 2" xfId="14250" xr:uid="{87437FD8-7EEE-413C-8B36-6297FB23D450}"/>
    <cellStyle name="40% - Accent3 28 4" xfId="14255" xr:uid="{ACD08275-FAEF-4D8B-8AD4-30206E851FBD}"/>
    <cellStyle name="40% - Accent3 28 4 2" xfId="14258" xr:uid="{9364CFC1-9A0E-4344-A8BF-2E9E19948B7F}"/>
    <cellStyle name="40% - Accent3 28 5" xfId="14261" xr:uid="{284311C4-B3FD-4977-B1B7-EC234C49B0E1}"/>
    <cellStyle name="40% - Accent3 28 6" xfId="14218" xr:uid="{37547B0F-57B3-41CE-804F-4E4AA3FDF860}"/>
    <cellStyle name="40% - Accent3 29" xfId="138" xr:uid="{52132FD1-C052-459B-947A-35534FE3AECE}"/>
    <cellStyle name="40% - Accent3 29 2" xfId="3842" xr:uid="{19130FAD-BAC8-436A-A849-7CD66DAE1FF4}"/>
    <cellStyle name="40% - Accent3 29 2 2" xfId="10974" xr:uid="{781B08E4-A5F2-4ED2-B69E-D4F65C2AAC8E}"/>
    <cellStyle name="40% - Accent3 29 2 2 2" xfId="9081" xr:uid="{D455F3E6-19BF-4605-8D28-BB81184EDE1D}"/>
    <cellStyle name="40% - Accent3 29 2 3" xfId="11015" xr:uid="{8E935981-A974-4221-A408-5835788C068B}"/>
    <cellStyle name="40% - Accent3 29 2 3 2" xfId="9109" xr:uid="{B5D78DB4-0DBE-4A02-95D3-DBAFF984A45E}"/>
    <cellStyle name="40% - Accent3 29 2 4" xfId="11026" xr:uid="{4DEFFDDB-AD7B-49AA-B572-19CD20684885}"/>
    <cellStyle name="40% - Accent3 29 3" xfId="14272" xr:uid="{7B9C2FBC-A562-47BD-8186-3F9EB67C5564}"/>
    <cellStyle name="40% - Accent3 29 3 2" xfId="14275" xr:uid="{52CB918D-6542-464B-9772-5063BD7BC141}"/>
    <cellStyle name="40% - Accent3 29 4" xfId="14282" xr:uid="{F4354944-BB8D-439F-AD59-38ACFD89B8FF}"/>
    <cellStyle name="40% - Accent3 29 4 2" xfId="14288" xr:uid="{3C176710-9025-4FBD-8D52-B257B0B64D0F}"/>
    <cellStyle name="40% - Accent3 29 5" xfId="14293" xr:uid="{C900B545-8EA7-4E59-9630-EACC9D34CF94}"/>
    <cellStyle name="40% - Accent3 29 6" xfId="14265" xr:uid="{EDB28001-A504-42D1-9AA8-193C22AACD0D}"/>
    <cellStyle name="40% - Accent3 3" xfId="492" xr:uid="{D16ADD5B-F7E4-4D3A-9DA8-B8DC394D0E4E}"/>
    <cellStyle name="40% - Accent3 3 2" xfId="1536" xr:uid="{B2B949D0-DCC2-4F30-80A1-0953C4E64400}"/>
    <cellStyle name="40% - Accent3 3 2 2" xfId="831" xr:uid="{8C86BE6A-59DA-40BE-ABEB-AC3FCBBEC5C5}"/>
    <cellStyle name="40% - Accent3 3 2 2 2" xfId="9688" xr:uid="{AF9E5DCA-9A9F-4AB3-8DA0-EA522C44D87B}"/>
    <cellStyle name="40% - Accent3 3 2 3" xfId="9698" xr:uid="{431F3C57-5806-4461-AED3-7A45899D5C9F}"/>
    <cellStyle name="40% - Accent3 3 2 4" xfId="13546" xr:uid="{69E047B8-DC01-4EE3-97FF-051B57A18A6A}"/>
    <cellStyle name="40% - Accent3 3 2 5" xfId="51916" xr:uid="{BFE0B61B-5BF6-4BAC-A53A-51D3B3F93209}"/>
    <cellStyle name="40% - Accent3 3 3" xfId="1537" xr:uid="{DBEA2D16-13A8-408B-AE56-8B7D490CCBDF}"/>
    <cellStyle name="40% - Accent3 3 3 2" xfId="10121" xr:uid="{8AD4A601-9E65-4D54-BE5E-724DBB18E028}"/>
    <cellStyle name="40% - Accent3 3 3 3" xfId="13551" xr:uid="{6E3CA105-F6FC-4227-AAD7-8FDD19D8BCA1}"/>
    <cellStyle name="40% - Accent3 3 4" xfId="2966" xr:uid="{5C93562E-8A38-4C8A-B651-1F7E678B6ED1}"/>
    <cellStyle name="40% - Accent3 3 4 2" xfId="14295" xr:uid="{5B6789F3-265A-4096-ABCF-2B099FEA3D39}"/>
    <cellStyle name="40% - Accent3 3 5" xfId="14299" xr:uid="{8FC15E2B-CF9A-46E0-B760-49236E6776BD}"/>
    <cellStyle name="40% - Accent3 3 6" xfId="14304" xr:uid="{8F8EFEBA-1E38-4861-A782-D5226C2D72BB}"/>
    <cellStyle name="40% - Accent3 3 7" xfId="8522" xr:uid="{89A4A22B-2DDF-46CE-B346-8CB027D29E81}"/>
    <cellStyle name="40% - Accent3 3 8" xfId="51690" xr:uid="{B4BF25AF-F08E-4751-B7A9-0F552892F76C}"/>
    <cellStyle name="40% - Accent3 3_Annexure" xfId="14310" xr:uid="{DBAD1CD6-FCFD-4DAC-B8E6-36C947B130ED}"/>
    <cellStyle name="40% - Accent3 30" xfId="473" xr:uid="{8AE43F4B-60FB-4E7C-AB3B-B5E6236403EE}"/>
    <cellStyle name="40% - Accent3 30 2" xfId="14157" xr:uid="{FE5143CB-A5FB-4D44-8A82-299507D78864}"/>
    <cellStyle name="40% - Accent3 30 2 2" xfId="10345" xr:uid="{109F9602-0ACC-4DDC-8EE9-25358BCB1889}"/>
    <cellStyle name="40% - Accent3 30 2 2 2" xfId="4441" xr:uid="{71AC819D-8FC6-4EAD-9719-FB4AE1140B34}"/>
    <cellStyle name="40% - Accent3 30 2 3" xfId="3895" xr:uid="{6B930A10-952C-4FE7-ADCC-ED670C489BDC}"/>
    <cellStyle name="40% - Accent3 30 2 3 2" xfId="3913" xr:uid="{F46FA91C-CD4F-4038-BD2D-F733E5DF9DC4}"/>
    <cellStyle name="40% - Accent3 30 2 4" xfId="6026" xr:uid="{F2ADF539-ACEE-48BF-B460-871EF32236CB}"/>
    <cellStyle name="40% - Accent3 30 3" xfId="2812" xr:uid="{B94F677C-57DD-41FF-BE73-5DD9857ACD2D}"/>
    <cellStyle name="40% - Accent3 30 3 2" xfId="4755" xr:uid="{4D240547-E535-464C-93E9-D75C804DD660}"/>
    <cellStyle name="40% - Accent3 30 4" xfId="2883" xr:uid="{011F8964-75E6-431F-95ED-333975899120}"/>
    <cellStyle name="40% - Accent3 30 4 2" xfId="3860" xr:uid="{CACCFF7E-C8C0-4D7D-B87E-EFFEFD764824}"/>
    <cellStyle name="40% - Accent3 30 5" xfId="4777" xr:uid="{ADCC27E1-7F6D-45B5-B239-DF9A18810BDE}"/>
    <cellStyle name="40% - Accent3 30 6" xfId="14154" xr:uid="{8B21097F-13CD-4605-89DA-14FC2F538E15}"/>
    <cellStyle name="40% - Accent3 31" xfId="484" xr:uid="{7B34FAC2-9D06-40BC-8355-A9931EE4899D}"/>
    <cellStyle name="40% - Accent3 31 2" xfId="14162" xr:uid="{4CB1AB47-10C9-4763-9D97-4497A83E683E}"/>
    <cellStyle name="40% - Accent3 31 2 2" xfId="10876" xr:uid="{FB9AD99E-A02E-49AF-8098-E64696C66CB2}"/>
    <cellStyle name="40% - Accent3 31 2 2 2" xfId="11097" xr:uid="{4A788140-4BC1-4485-8AA6-4E5CCA0D8514}"/>
    <cellStyle name="40% - Accent3 31 2 3" xfId="7571" xr:uid="{26E7AB56-CFE2-4679-9D76-9171F9694AAA}"/>
    <cellStyle name="40% - Accent3 31 2 3 2" xfId="11123" xr:uid="{B3C1D007-C84F-4552-A43B-1A6AA0400B32}"/>
    <cellStyle name="40% - Accent3 31 2 4" xfId="14167" xr:uid="{A1B281F9-1E9D-49E6-A2B5-E85711ABEAF6}"/>
    <cellStyle name="40% - Accent3 31 3" xfId="14169" xr:uid="{05971E97-061F-494D-BFE4-278C565CD9FB}"/>
    <cellStyle name="40% - Accent3 31 3 2" xfId="10899" xr:uid="{67482C2C-3E31-4C32-8AA5-3A790D4CAA27}"/>
    <cellStyle name="40% - Accent3 31 4" xfId="14171" xr:uid="{9AEEF2F7-E609-4F53-ABF7-25046AE5C626}"/>
    <cellStyle name="40% - Accent3 31 4 2" xfId="10941" xr:uid="{0EA8D062-85F8-49AC-9780-A3C246501F16}"/>
    <cellStyle name="40% - Accent3 31 5" xfId="14173" xr:uid="{975AF000-8CFA-4CFF-A306-1DBD410093F1}"/>
    <cellStyle name="40% - Accent3 31 6" xfId="14160" xr:uid="{85935B54-CEA4-4B0F-8488-8657AAA1B199}"/>
    <cellStyle name="40% - Accent3 32" xfId="488" xr:uid="{06D72FD3-E57C-4761-A71F-56C59AA00DF7}"/>
    <cellStyle name="40% - Accent3 32 2" xfId="14179" xr:uid="{FAC8E9FA-25A5-4B76-93FF-A9AC087E5107}"/>
    <cellStyle name="40% - Accent3 32 2 2" xfId="14184" xr:uid="{BD73F29C-FD71-4EF0-806D-1BCAA66D852C}"/>
    <cellStyle name="40% - Accent3 32 2 2 2" xfId="4458" xr:uid="{006786C9-EBE6-41E7-A821-B18D02627FF8}"/>
    <cellStyle name="40% - Accent3 32 2 3" xfId="14187" xr:uid="{CDF1F2D8-B845-4D9F-B142-5A75AC03746A}"/>
    <cellStyle name="40% - Accent3 32 2 3 2" xfId="6924" xr:uid="{CBB04DAD-5814-4450-8CB9-141EB4CF819F}"/>
    <cellStyle name="40% - Accent3 32 2 4" xfId="14190" xr:uid="{9793531D-1117-48A1-9DA9-34F0CC329806}"/>
    <cellStyle name="40% - Accent3 32 3" xfId="14199" xr:uid="{E3D34F3A-406C-4530-91EF-2D4E664320F6}"/>
    <cellStyle name="40% - Accent3 32 3 2" xfId="14201" xr:uid="{E9232A25-6F2D-4603-B7C3-7F0431D07C51}"/>
    <cellStyle name="40% - Accent3 32 4" xfId="14206" xr:uid="{A2CC8AE0-6261-4DBB-A794-057DA0A672DE}"/>
    <cellStyle name="40% - Accent3 32 4 2" xfId="14208" xr:uid="{DAF189BB-A472-4255-8DA0-3B170818CB98}"/>
    <cellStyle name="40% - Accent3 32 5" xfId="14214" xr:uid="{1CE11DDC-4D10-452F-9D92-8157090D51F9}"/>
    <cellStyle name="40% - Accent3 32 6" xfId="14177" xr:uid="{985D5D5F-DBA5-4AC3-ACF1-E9016EAAF5AD}"/>
    <cellStyle name="40% - Accent3 33" xfId="116" xr:uid="{AC4FEC51-6717-438F-B8B7-5C8859F1A248}"/>
    <cellStyle name="40% - Accent3 33 2" xfId="14223" xr:uid="{D1991C32-65DC-4C3B-B3CC-2DEE78E2F837}"/>
    <cellStyle name="40% - Accent3 33 2 2" xfId="14228" xr:uid="{88EB2F71-310B-4D31-93F5-D1759A436FE8}"/>
    <cellStyle name="40% - Accent3 33 2 2 2" xfId="14232" xr:uid="{81856B2D-5218-4986-8C53-C704C2FBD9E2}"/>
    <cellStyle name="40% - Accent3 33 2 3" xfId="14234" xr:uid="{550F83AB-D2A0-4E9A-AA52-A24030B4EE38}"/>
    <cellStyle name="40% - Accent3 33 2 3 2" xfId="14239" xr:uid="{FCF05899-FA89-43CA-8C81-901E0A5DDFDA}"/>
    <cellStyle name="40% - Accent3 33 2 4" xfId="14244" xr:uid="{FFEB2E4F-E6E9-4428-926B-9DEDACB55730}"/>
    <cellStyle name="40% - Accent3 33 3" xfId="14249" xr:uid="{B8F2C7D1-F9A1-4D61-9006-3288511A7A56}"/>
    <cellStyle name="40% - Accent3 33 3 2" xfId="14251" xr:uid="{0C266EB7-167D-4C43-8D99-ED51550157E8}"/>
    <cellStyle name="40% - Accent3 33 4" xfId="14256" xr:uid="{502874C4-EF2E-44FF-9429-AFF9F8F08FFE}"/>
    <cellStyle name="40% - Accent3 33 4 2" xfId="14259" xr:uid="{56AEC99F-38FB-4FC8-B437-110AAC1C273D}"/>
    <cellStyle name="40% - Accent3 33 5" xfId="14262" xr:uid="{198CA8AC-61B3-4BD8-A5FD-4DAECBB2C295}"/>
    <cellStyle name="40% - Accent3 33 6" xfId="14219" xr:uid="{4361AEA0-509D-44BB-8229-43755410A7C8}"/>
    <cellStyle name="40% - Accent3 34" xfId="139" xr:uid="{ED7A36B3-7F50-4F9C-A6D0-A1702EF96915}"/>
    <cellStyle name="40% - Accent3 34 2" xfId="3843" xr:uid="{6058007E-0E9C-4470-B5DC-9C82F42B555F}"/>
    <cellStyle name="40% - Accent3 34 2 2" xfId="10975" xr:uid="{76BD5730-5A12-4B8C-97E1-2EE93FCE1686}"/>
    <cellStyle name="40% - Accent3 34 2 2 2" xfId="9082" xr:uid="{E2BC666A-C3CB-4619-B9E0-7988246F9DF0}"/>
    <cellStyle name="40% - Accent3 34 2 3" xfId="11016" xr:uid="{164B0498-3F91-416B-84BF-AC253E80E6BF}"/>
    <cellStyle name="40% - Accent3 34 2 3 2" xfId="9110" xr:uid="{405DF1BA-79EE-4429-96D2-5737A931596A}"/>
    <cellStyle name="40% - Accent3 34 2 4" xfId="11027" xr:uid="{D9BB014F-F674-4B8D-94CF-13298E593014}"/>
    <cellStyle name="40% - Accent3 34 3" xfId="14273" xr:uid="{3C08CA56-3E74-4C8B-A9A6-DDEE0E0757D0}"/>
    <cellStyle name="40% - Accent3 34 3 2" xfId="14276" xr:uid="{D726D90A-713C-47AB-9936-655F381D3B2C}"/>
    <cellStyle name="40% - Accent3 34 4" xfId="14283" xr:uid="{8591EA57-B18E-4635-9852-C646D798FD80}"/>
    <cellStyle name="40% - Accent3 34 4 2" xfId="14289" xr:uid="{7A51C79B-A539-4A39-9B32-5425528D8599}"/>
    <cellStyle name="40% - Accent3 34 5" xfId="14294" xr:uid="{ACE0681C-6FF8-4842-B567-B47FB79A3DF4}"/>
    <cellStyle name="40% - Accent3 34 6" xfId="14266" xr:uid="{9CCFF30E-39FC-431A-A12F-8B6FD47DEA8F}"/>
    <cellStyle name="40% - Accent3 35" xfId="1538" xr:uid="{B15016A8-F26D-464A-A2DF-D41C7585A62A}"/>
    <cellStyle name="40% - Accent3 35 2" xfId="14321" xr:uid="{C87AA9B0-4A97-4857-ABFA-B7D07F5491A7}"/>
    <cellStyle name="40% - Accent3 35 2 2" xfId="11173" xr:uid="{BC106C6D-9745-4D1E-9C0F-2A1FECE24463}"/>
    <cellStyle name="40% - Accent3 35 2 2 2" xfId="7060" xr:uid="{516799E0-3BAC-4113-80D7-E5B7337398F5}"/>
    <cellStyle name="40% - Accent3 35 2 3" xfId="11179" xr:uid="{5270CC40-C153-4DA4-B416-EAD2A8BB436F}"/>
    <cellStyle name="40% - Accent3 35 2 3 2" xfId="9831" xr:uid="{38C46DCC-3D27-4508-A970-55A02F6495C8}"/>
    <cellStyle name="40% - Accent3 35 2 4" xfId="5195" xr:uid="{DE347CE6-5C57-4CC3-95B6-38BCFE01514B}"/>
    <cellStyle name="40% - Accent3 35 3" xfId="14325" xr:uid="{60874715-361C-47BB-AA78-ED550BB3A823}"/>
    <cellStyle name="40% - Accent3 35 3 2" xfId="11208" xr:uid="{518C6D08-A2A2-4B5E-9AB0-F103C914300A}"/>
    <cellStyle name="40% - Accent3 35 4" xfId="14330" xr:uid="{8A964632-D3A2-417E-BF6C-CD03968B125E}"/>
    <cellStyle name="40% - Accent3 35 4 2" xfId="11228" xr:uid="{214F85D2-BC9D-4921-9D6D-4A861F792328}"/>
    <cellStyle name="40% - Accent3 35 5" xfId="14333" xr:uid="{E9C7F823-AEFB-4497-8ECF-31C1231E8DDF}"/>
    <cellStyle name="40% - Accent3 35 6" xfId="14314" xr:uid="{0856EE76-2589-4D00-9B2E-451357E1E425}"/>
    <cellStyle name="40% - Accent3 36" xfId="1540" xr:uid="{ED06CCF8-9965-493F-90B1-268AB381C71A}"/>
    <cellStyle name="40% - Accent3 36 2" xfId="14342" xr:uid="{B3799886-88DB-4BFE-A2CC-3D925764C3E5}"/>
    <cellStyle name="40% - Accent3 36 2 2" xfId="11670" xr:uid="{B3123F1E-198C-4B77-9375-F3C6783DB1DA}"/>
    <cellStyle name="40% - Accent3 36 2 2 2" xfId="14347" xr:uid="{C3A436CE-0F30-4E29-8145-91996B9C6704}"/>
    <cellStyle name="40% - Accent3 36 2 3" xfId="11678" xr:uid="{86AD781C-37F6-4DA1-B654-867A3E7651A6}"/>
    <cellStyle name="40% - Accent3 36 2 3 2" xfId="10177" xr:uid="{7F266C49-A223-4B93-84AE-050DF4B1BCE9}"/>
    <cellStyle name="40% - Accent3 36 2 4" xfId="14351" xr:uid="{7E69B6B0-1ABA-4905-9E30-E38C18261F8E}"/>
    <cellStyle name="40% - Accent3 36 3" xfId="14354" xr:uid="{ECC9DACB-EFB0-4D76-B71B-9BD6F180F841}"/>
    <cellStyle name="40% - Accent3 36 3 2" xfId="11703" xr:uid="{DEA2D115-F53B-4786-BE45-B5EA8A389335}"/>
    <cellStyle name="40% - Accent3 36 4" xfId="14356" xr:uid="{A0F95BB4-79EC-4CF8-90BF-72D97C7BAE66}"/>
    <cellStyle name="40% - Accent3 36 4 2" xfId="11739" xr:uid="{4D0CDEF8-3E8C-4673-8B13-EC05620ED765}"/>
    <cellStyle name="40% - Accent3 36 5" xfId="14360" xr:uid="{CE5FD738-5AF3-4D9A-B3AC-AA4BA1C332E2}"/>
    <cellStyle name="40% - Accent3 36 6" xfId="14339" xr:uid="{2FFCB924-BBF0-4D3D-8051-C2A506DB41E3}"/>
    <cellStyle name="40% - Accent3 37" xfId="1542" xr:uid="{DAE1A00F-1BD9-4080-9E5C-72EF465DE3CE}"/>
    <cellStyle name="40% - Accent3 37 2" xfId="14369" xr:uid="{BCB45B89-F348-4457-95CD-806AA5BBF651}"/>
    <cellStyle name="40% - Accent3 37 2 2" xfId="14377" xr:uid="{6F2EBADF-901D-4D7F-A8E7-4E1819886166}"/>
    <cellStyle name="40% - Accent3 37 2 2 2" xfId="14381" xr:uid="{AEA8ADB7-51FA-4DFE-A9BF-5A311A6BE9D8}"/>
    <cellStyle name="40% - Accent3 37 2 3" xfId="14391" xr:uid="{A7D32362-96C7-4298-915C-12FE5BAEC088}"/>
    <cellStyle name="40% - Accent3 37 2 3 2" xfId="14395" xr:uid="{DE6D541E-D1C0-4BF5-9047-82EA7644849F}"/>
    <cellStyle name="40% - Accent3 37 2 4" xfId="14402" xr:uid="{16F13405-195A-4A47-8119-AA71810515F1}"/>
    <cellStyle name="40% - Accent3 37 3" xfId="14404" xr:uid="{A6048C6C-BFF0-4C81-8525-191AF6537045}"/>
    <cellStyle name="40% - Accent3 37 3 2" xfId="14410" xr:uid="{F81C0E19-832D-4398-A33F-3F28FB7F8ACF}"/>
    <cellStyle name="40% - Accent3 37 4" xfId="14412" xr:uid="{9B5104C2-484C-4584-A35C-F2CCD08EE257}"/>
    <cellStyle name="40% - Accent3 37 4 2" xfId="14414" xr:uid="{DCA7B704-FA0F-4841-807B-5C325F9B2A1D}"/>
    <cellStyle name="40% - Accent3 37 5" xfId="14416" xr:uid="{1B355BE8-4F68-495E-BDB7-EFF6C3CAA4B9}"/>
    <cellStyle name="40% - Accent3 37 6" xfId="14365" xr:uid="{05AE9F68-197C-4267-AF1E-1EFED6B152A1}"/>
    <cellStyle name="40% - Accent3 38" xfId="1544" xr:uid="{4E5789BB-BE7F-48A5-A991-85F63FA19410}"/>
    <cellStyle name="40% - Accent3 38 2" xfId="14421" xr:uid="{28EDC3C4-335F-4D7E-B063-63D9E803748D}"/>
    <cellStyle name="40% - Accent3 38 2 2" xfId="14423" xr:uid="{1D6342D9-480E-4EFB-8209-243B5A3F142B}"/>
    <cellStyle name="40% - Accent3 38 2 2 2" xfId="14427" xr:uid="{7257EF98-4884-44A0-A212-30B3495BDD08}"/>
    <cellStyle name="40% - Accent3 38 2 3" xfId="14431" xr:uid="{DC4D0AD8-C184-4E56-A4F0-51C878275AE7}"/>
    <cellStyle name="40% - Accent3 38 2 3 2" xfId="14437" xr:uid="{DD1A456F-B88A-489F-A3B0-76BAF6027775}"/>
    <cellStyle name="40% - Accent3 38 2 4" xfId="14442" xr:uid="{54C783DE-BC62-495D-82E6-1CAD77B11905}"/>
    <cellStyle name="40% - Accent3 38 3" xfId="14444" xr:uid="{32A5E875-7913-45F4-83FB-2833B689A19D}"/>
    <cellStyle name="40% - Accent3 38 3 2" xfId="14446" xr:uid="{C8110D72-248C-4FF0-A843-4D07FC89E8DF}"/>
    <cellStyle name="40% - Accent3 38 4" xfId="14448" xr:uid="{F32DB596-1CF9-476E-A33E-48443635CC73}"/>
    <cellStyle name="40% - Accent3 38 4 2" xfId="14450" xr:uid="{10695895-E5EC-4172-9EB6-1A59AB5294BD}"/>
    <cellStyle name="40% - Accent3 38 5" xfId="14457" xr:uid="{449A95A8-B931-4269-B0EF-2B277FFA67A1}"/>
    <cellStyle name="40% - Accent3 38 6" xfId="14419" xr:uid="{F0643A6D-3FDF-408A-9B30-50D2FA698375}"/>
    <cellStyle name="40% - Accent3 39" xfId="1546" xr:uid="{F1095383-E0C0-48CE-A971-164D3CA1B3F3}"/>
    <cellStyle name="40% - Accent3 39 2" xfId="4284" xr:uid="{D6F7726C-6588-49C1-A528-F4C462B4DF0D}"/>
    <cellStyle name="40% - Accent3 39 2 2" xfId="14463" xr:uid="{93CF768B-8731-4D8E-B00B-ED5FB5BA45B3}"/>
    <cellStyle name="40% - Accent3 39 2 2 2" xfId="14471" xr:uid="{26BDBD33-EC41-4DC3-94E4-5C1E8BE008D1}"/>
    <cellStyle name="40% - Accent3 39 2 3" xfId="14473" xr:uid="{5C4C9046-0DFE-4B70-B114-6ACE1C61D3F4}"/>
    <cellStyle name="40% - Accent3 39 2 3 2" xfId="14478" xr:uid="{A2A6B2C4-4823-4323-9FB2-22CCDEE605B3}"/>
    <cellStyle name="40% - Accent3 39 2 4" xfId="14482" xr:uid="{4A6879AB-6368-4F09-B904-1C33B3664013}"/>
    <cellStyle name="40% - Accent3 39 3" xfId="4287" xr:uid="{549B82FE-54D4-4C3C-8336-F213B9B0FC52}"/>
    <cellStyle name="40% - Accent3 39 3 2" xfId="14484" xr:uid="{BABD2D0A-414B-48CB-81A2-050644E1CCBE}"/>
    <cellStyle name="40% - Accent3 39 4" xfId="14486" xr:uid="{F7D9D10F-184A-4A5D-B444-396DE01EDE10}"/>
    <cellStyle name="40% - Accent3 39 4 2" xfId="14492" xr:uid="{9A929FD0-94FF-4CB3-9EB6-F53BDDE53F6E}"/>
    <cellStyle name="40% - Accent3 39 5" xfId="14494" xr:uid="{2F02BA81-4B0C-48D3-98E4-EE915ACBC5B0}"/>
    <cellStyle name="40% - Accent3 39 6" xfId="14461" xr:uid="{F1839DE1-EABA-46C9-AF0E-18CD45E32DCE}"/>
    <cellStyle name="40% - Accent3 4" xfId="529" xr:uid="{7134B98D-1CE6-4440-83FE-FC4086646A8D}"/>
    <cellStyle name="40% - Accent3 4 10" xfId="51691" xr:uid="{C1B4FBC3-F54E-4EF5-9843-D0CDB2F41BE9}"/>
    <cellStyle name="40% - Accent3 4 2" xfId="1548" xr:uid="{8572B8F4-E729-4FDD-BCAF-2B1DCA2EC723}"/>
    <cellStyle name="40% - Accent3 4 2 2" xfId="6436" xr:uid="{DBE436C3-9FA9-4022-9B4C-78D1DA78BE12}"/>
    <cellStyle name="40% - Accent3 4 2 2 2" xfId="14500" xr:uid="{F04BDD95-D405-48AA-A0D3-FC1BB6B3FF4C}"/>
    <cellStyle name="40% - Accent3 4 2 3" xfId="14503" xr:uid="{6F9027D4-68AB-4757-8F41-0432D34FAD55}"/>
    <cellStyle name="40% - Accent3 4 2 3 2" xfId="11966" xr:uid="{793B9252-C54E-4A77-BEB4-DFBC66D7274B}"/>
    <cellStyle name="40% - Accent3 4 2 4" xfId="14506" xr:uid="{33304D03-DC23-48F5-8FA8-10DEE1372769}"/>
    <cellStyle name="40% - Accent3 4 2 5" xfId="8643" xr:uid="{EE9C79CE-8747-49AA-91D0-8D6816DC0349}"/>
    <cellStyle name="40% - Accent3 4 2_Annexure" xfId="14507" xr:uid="{0557820C-A434-4080-885D-E567A7949022}"/>
    <cellStyle name="40% - Accent3 4 3" xfId="8648" xr:uid="{B49960C8-B001-41E0-9BCC-4E7E261C7D68}"/>
    <cellStyle name="40% - Accent3 4 3 2" xfId="14510" xr:uid="{C0022F49-24FD-4086-8B35-8DA791E384C5}"/>
    <cellStyle name="40% - Accent3 4 4" xfId="14516" xr:uid="{FC0A4EA6-9CBF-4B9F-907E-ECC40A200081}"/>
    <cellStyle name="40% - Accent3 4 4 2" xfId="14519" xr:uid="{665BBC9C-02B2-4136-A04F-FA93A8D59C70}"/>
    <cellStyle name="40% - Accent3 4 5" xfId="14526" xr:uid="{57171373-DB88-4533-A865-D664393A2C56}"/>
    <cellStyle name="40% - Accent3 4 5 2" xfId="14529" xr:uid="{08257057-E4BF-49FB-B821-332D50E3C9FD}"/>
    <cellStyle name="40% - Accent3 4 6" xfId="14539" xr:uid="{33F2E47A-3556-4386-8417-09BF2E87BD84}"/>
    <cellStyle name="40% - Accent3 4 6 2" xfId="14546" xr:uid="{33A3711C-CDEF-424A-BF5F-49BFE5189193}"/>
    <cellStyle name="40% - Accent3 4 7" xfId="8557" xr:uid="{A569EA24-4CE6-4376-8B3C-C85AB9B61832}"/>
    <cellStyle name="40% - Accent3 4 8" xfId="8575" xr:uid="{F6748F35-43B8-46FE-B3D0-E0833019F45D}"/>
    <cellStyle name="40% - Accent3 4 9" xfId="8635" xr:uid="{23E04DF7-83B1-444C-BEA9-517C91BFE0CE}"/>
    <cellStyle name="40% - Accent3 4_Annexure" xfId="8652" xr:uid="{5FBEFA37-8D9B-43E4-8A29-EBC2E9F0A32F}"/>
    <cellStyle name="40% - Accent3 40" xfId="1539" xr:uid="{CDC4FC51-D021-4228-999F-EA428D28578D}"/>
    <cellStyle name="40% - Accent3 40 2" xfId="14322" xr:uid="{4690929D-81EA-403F-9EED-BECDAD88E852}"/>
    <cellStyle name="40% - Accent3 40 2 2" xfId="11174" xr:uid="{087BD8AF-6317-480D-959A-F71A1F63095E}"/>
    <cellStyle name="40% - Accent3 40 2 2 2" xfId="7061" xr:uid="{140AF74D-4856-4FF8-9406-6410E90238BA}"/>
    <cellStyle name="40% - Accent3 40 2 3" xfId="11180" xr:uid="{DE651441-5F3B-4519-BE87-C0D86AC42717}"/>
    <cellStyle name="40% - Accent3 40 2 3 2" xfId="9832" xr:uid="{C96070A6-7B60-4852-9A5E-FD9D8AA204A0}"/>
    <cellStyle name="40% - Accent3 40 2 4" xfId="5196" xr:uid="{FA120C46-1D86-4FDE-B8C7-219B33C9A8A2}"/>
    <cellStyle name="40% - Accent3 40 3" xfId="14326" xr:uid="{2D5ABB2B-5763-4EF2-B5F3-AA7AA911CBC8}"/>
    <cellStyle name="40% - Accent3 40 3 2" xfId="11209" xr:uid="{DB84C91A-3F22-4ED4-BC73-A99A4783236C}"/>
    <cellStyle name="40% - Accent3 40 4" xfId="14331" xr:uid="{D08CB225-2925-49B7-B2B5-E7915C028C80}"/>
    <cellStyle name="40% - Accent3 40 4 2" xfId="11229" xr:uid="{E2F31F8B-6049-4936-88FC-27ADBDC1EE3B}"/>
    <cellStyle name="40% - Accent3 40 5" xfId="14334" xr:uid="{5E7D66C2-B37F-4A5B-B5CD-7F7AC5552BAA}"/>
    <cellStyle name="40% - Accent3 40 6" xfId="14315" xr:uid="{A873442E-F0C3-458F-90C6-DBD78F159709}"/>
    <cellStyle name="40% - Accent3 41" xfId="1541" xr:uid="{425FBA8E-3480-4665-A9CA-B0CCF5795B6F}"/>
    <cellStyle name="40% - Accent3 41 2" xfId="14343" xr:uid="{D2C7DB2D-2DB4-40B2-B3A9-E736C61E1D34}"/>
    <cellStyle name="40% - Accent3 41 2 2" xfId="11671" xr:uid="{51894845-229C-49F1-A358-CF9A9C79B829}"/>
    <cellStyle name="40% - Accent3 41 2 2 2" xfId="14348" xr:uid="{E9D242EE-C290-4AAD-87D8-2DC72CADBBBE}"/>
    <cellStyle name="40% - Accent3 41 2 3" xfId="11679" xr:uid="{54839007-1697-4D41-8D2A-47F96415A559}"/>
    <cellStyle name="40% - Accent3 41 2 3 2" xfId="10178" xr:uid="{0CCEB7C8-DCAD-4EA5-865D-9CBFFFAC583D}"/>
    <cellStyle name="40% - Accent3 41 2 4" xfId="14352" xr:uid="{21B76942-549B-47F6-B3BF-97619BDA9522}"/>
    <cellStyle name="40% - Accent3 41 3" xfId="14355" xr:uid="{6A8C77CC-C4F4-43CE-AEB1-DB4098B72A70}"/>
    <cellStyle name="40% - Accent3 41 3 2" xfId="11704" xr:uid="{F7B8376B-3B82-42EC-8A54-384D7501088E}"/>
    <cellStyle name="40% - Accent3 41 4" xfId="14357" xr:uid="{AF52C5EF-7B12-463A-9CC6-8E6938746294}"/>
    <cellStyle name="40% - Accent3 41 4 2" xfId="11740" xr:uid="{A4DE11D9-1981-4FF6-9A98-809A8BF52750}"/>
    <cellStyle name="40% - Accent3 41 5" xfId="14361" xr:uid="{07BCE0C7-DE28-4E58-AE88-DCFEC05EDE2B}"/>
    <cellStyle name="40% - Accent3 41 6" xfId="14340" xr:uid="{EF764E5C-8C93-4F87-BFE0-0277AB03CFDF}"/>
    <cellStyle name="40% - Accent3 42" xfId="1543" xr:uid="{9B8C0077-BF22-4654-B54E-8C4DBD7E9E6D}"/>
    <cellStyle name="40% - Accent3 42 2" xfId="14370" xr:uid="{0A407BFF-FB15-4FB3-AB12-EC20858FD06A}"/>
    <cellStyle name="40% - Accent3 42 2 2" xfId="14378" xr:uid="{7AF634D7-4CC8-4D34-9235-2480BFFE2BEC}"/>
    <cellStyle name="40% - Accent3 42 2 2 2" xfId="14382" xr:uid="{D8BBB3B8-05B6-4F02-8087-6D8008190430}"/>
    <cellStyle name="40% - Accent3 42 2 3" xfId="14392" xr:uid="{E6E778FF-25FA-464E-B083-44262F0E18EA}"/>
    <cellStyle name="40% - Accent3 42 2 3 2" xfId="14396" xr:uid="{F3A92A27-C6E1-4A6B-AA34-94E8DC40D561}"/>
    <cellStyle name="40% - Accent3 42 2 4" xfId="14403" xr:uid="{9D061217-C7A1-477F-9C30-05062F89A948}"/>
    <cellStyle name="40% - Accent3 42 3" xfId="14405" xr:uid="{5BC6DDA7-18FA-4889-BD28-48C914785C70}"/>
    <cellStyle name="40% - Accent3 42 3 2" xfId="14411" xr:uid="{4DAABBC8-5636-4BA3-AF38-EB9D5A1AF85C}"/>
    <cellStyle name="40% - Accent3 42 4" xfId="14413" xr:uid="{13E526AA-C938-423E-B658-75F1610FC221}"/>
    <cellStyle name="40% - Accent3 42 4 2" xfId="14415" xr:uid="{CA6AD8EC-E2B0-419F-B948-B01CCBA4933D}"/>
    <cellStyle name="40% - Accent3 42 5" xfId="14417" xr:uid="{5001AD32-4BC4-4513-BCE5-279C1222AA05}"/>
    <cellStyle name="40% - Accent3 42 6" xfId="14366" xr:uid="{674BE857-E101-4B74-9EF5-CC4F9DB2F842}"/>
    <cellStyle name="40% - Accent3 43" xfId="1545" xr:uid="{DF0ADB3C-5983-4BF2-9772-82D28F3AE082}"/>
    <cellStyle name="40% - Accent3 43 2" xfId="14422" xr:uid="{CA9779E0-82C4-4284-88F8-2A900A67D3A8}"/>
    <cellStyle name="40% - Accent3 43 2 2" xfId="14424" xr:uid="{C68331EC-E846-4DE4-94C2-76222769AF21}"/>
    <cellStyle name="40% - Accent3 43 2 2 2" xfId="14428" xr:uid="{C422EFDC-C87F-4FB1-AE1F-10D315D0586E}"/>
    <cellStyle name="40% - Accent3 43 2 3" xfId="14432" xr:uid="{192A08B9-99C0-49E5-9853-4C5FF52580D6}"/>
    <cellStyle name="40% - Accent3 43 2 3 2" xfId="14438" xr:uid="{27294DC4-11A4-4C17-A3F2-93D8BC03D6A6}"/>
    <cellStyle name="40% - Accent3 43 2 4" xfId="14443" xr:uid="{FB4E5CC4-8D89-43BF-B30C-7E3CDB4F5C0F}"/>
    <cellStyle name="40% - Accent3 43 3" xfId="14445" xr:uid="{A5F9174C-851F-4E3C-A406-64129DCA912C}"/>
    <cellStyle name="40% - Accent3 43 3 2" xfId="14447" xr:uid="{47674121-1156-4B24-BA50-D78B54A36FC2}"/>
    <cellStyle name="40% - Accent3 43 4" xfId="14449" xr:uid="{0AF99EB8-FB60-4792-A1CA-A461EB1F0EC8}"/>
    <cellStyle name="40% - Accent3 43 4 2" xfId="14451" xr:uid="{6A4E0CA7-ED3F-401D-B308-D96950D27095}"/>
    <cellStyle name="40% - Accent3 43 5" xfId="14458" xr:uid="{7FF49669-0B15-4535-BBB8-F872ABCB921E}"/>
    <cellStyle name="40% - Accent3 43 6" xfId="14420" xr:uid="{32747559-DF31-4D27-B18F-52EA28AA283E}"/>
    <cellStyle name="40% - Accent3 44" xfId="1547" xr:uid="{D3788DD7-0B93-4F99-A6A4-F6C3D815AF91}"/>
    <cellStyle name="40% - Accent3 44 2" xfId="4285" xr:uid="{2C332E88-8D25-42F8-8AAF-35A71E71D5E3}"/>
    <cellStyle name="40% - Accent3 44 2 2" xfId="14464" xr:uid="{E28D64B4-2ABD-4F81-A4C4-140ACB4E54F4}"/>
    <cellStyle name="40% - Accent3 44 2 2 2" xfId="14472" xr:uid="{E3C7F332-3EAA-4389-B301-908EDE742458}"/>
    <cellStyle name="40% - Accent3 44 2 3" xfId="14474" xr:uid="{A10DC0C7-9580-46EC-8FA7-0C4D5789FEAA}"/>
    <cellStyle name="40% - Accent3 44 2 3 2" xfId="14479" xr:uid="{063A0D32-A594-492C-8A05-1B8967B92F61}"/>
    <cellStyle name="40% - Accent3 44 2 4" xfId="14483" xr:uid="{FF885594-F6BB-4D4F-9EA3-60129AF68333}"/>
    <cellStyle name="40% - Accent3 44 3" xfId="4288" xr:uid="{D82659AD-ED53-48C6-8F19-7447602E9028}"/>
    <cellStyle name="40% - Accent3 44 3 2" xfId="14485" xr:uid="{5BE8F910-3324-434F-A0F3-1B45A70B3347}"/>
    <cellStyle name="40% - Accent3 44 4" xfId="14487" xr:uid="{1115CD8E-FE3F-408B-A3E2-B0EA2912190C}"/>
    <cellStyle name="40% - Accent3 44 4 2" xfId="14493" xr:uid="{920BEAEB-7100-4058-A9D2-F1CD92744F59}"/>
    <cellStyle name="40% - Accent3 44 5" xfId="14495" xr:uid="{D2819E33-8982-4444-BA93-8FEF1CDC1CB6}"/>
    <cellStyle name="40% - Accent3 44 6" xfId="14462" xr:uid="{B67D18ED-8760-48C1-B7A2-47C5C417CC52}"/>
    <cellStyle name="40% - Accent3 45" xfId="1551" xr:uid="{E00A6C08-6062-49EE-A348-2B64B2A131CD}"/>
    <cellStyle name="40% - Accent3 45 2" xfId="14549" xr:uid="{BFD07E89-E16A-4349-B068-B9C51CA64FFA}"/>
    <cellStyle name="40% - Accent3 45 2 2" xfId="14553" xr:uid="{61C772F3-E709-4C5B-AE82-269CB59731A5}"/>
    <cellStyle name="40% - Accent3 45 2 2 2" xfId="7648" xr:uid="{A838BB51-DD06-4F88-A183-67DF59FF6A01}"/>
    <cellStyle name="40% - Accent3 45 2 3" xfId="14559" xr:uid="{14749D51-F672-40EF-B401-F93698D30B6F}"/>
    <cellStyle name="40% - Accent3 45 2 3 2" xfId="14564" xr:uid="{E0C8B732-21F3-4D53-86D0-918F9A36A774}"/>
    <cellStyle name="40% - Accent3 45 2 4" xfId="14573" xr:uid="{26187730-6063-432E-9EEF-6211279C3E7B}"/>
    <cellStyle name="40% - Accent3 45 3" xfId="14575" xr:uid="{977F89ED-AF03-4E36-8C4F-A91ABB12360C}"/>
    <cellStyle name="40% - Accent3 45 3 2" xfId="14579" xr:uid="{74B7BCF6-E21B-48FA-9046-2435469B117A}"/>
    <cellStyle name="40% - Accent3 45 4" xfId="14581" xr:uid="{52D49F7D-4353-4BD6-8F89-54A59BF591DB}"/>
    <cellStyle name="40% - Accent3 45 4 2" xfId="14584" xr:uid="{1EF40A1E-0DB3-4602-8439-E7E00EC42425}"/>
    <cellStyle name="40% - Accent3 45 5" xfId="14586" xr:uid="{DD9FBC18-EEE1-4D5F-86B4-3B1241D6F807}"/>
    <cellStyle name="40% - Accent3 45 6" xfId="14547" xr:uid="{CA7F4ECE-C1B6-4D4B-8C48-7FA1812EDF91}"/>
    <cellStyle name="40% - Accent3 46" xfId="1553" xr:uid="{28A096B2-B132-42BA-8BA6-4F27A2D06BD3}"/>
    <cellStyle name="40% - Accent3 46 2" xfId="14591" xr:uid="{DC2D6874-4A12-43D7-81CA-8C405D351CB8}"/>
    <cellStyle name="40% - Accent3 46 2 2" xfId="9644" xr:uid="{3C52AED3-225E-403F-B880-420CE6E0EBA3}"/>
    <cellStyle name="40% - Accent3 46 2 2 2" xfId="12338" xr:uid="{30DB90E1-6A0C-41EA-ABC1-E133EDDBF819}"/>
    <cellStyle name="40% - Accent3 46 2 3" xfId="12393" xr:uid="{75735D7B-A4D3-46C2-9356-F7410A65D52A}"/>
    <cellStyle name="40% - Accent3 46 2 3 2" xfId="5940" xr:uid="{51FC10AC-3B7B-4F1F-A14B-1A378D2763F3}"/>
    <cellStyle name="40% - Accent3 46 2 4" xfId="12432" xr:uid="{63B4B28D-D8BB-45C7-9851-623ACD7ECCF6}"/>
    <cellStyle name="40% - Accent3 46 3" xfId="14593" xr:uid="{AF351FA6-0971-4E7D-A6BD-B223024DFD60}"/>
    <cellStyle name="40% - Accent3 46 3 2" xfId="12764" xr:uid="{2C750843-4552-46BC-B50C-5216F3DCDD69}"/>
    <cellStyle name="40% - Accent3 46 4" xfId="14597" xr:uid="{5E2A7C83-96AC-459F-BC8D-69D3DD735A12}"/>
    <cellStyle name="40% - Accent3 46 4 2" xfId="14602" xr:uid="{16673FDD-67E6-44F3-A92B-18C021D0B08F}"/>
    <cellStyle name="40% - Accent3 46 5" xfId="14604" xr:uid="{FA1CBCF1-C077-468A-A4C2-C7B315519E86}"/>
    <cellStyle name="40% - Accent3 46 6" xfId="14589" xr:uid="{F90390D3-FD30-43C9-8077-F89C29058260}"/>
    <cellStyle name="40% - Accent3 47" xfId="1555" xr:uid="{849ABD51-96F8-44B2-9D1B-E2FC9D7B1ECE}"/>
    <cellStyle name="40% - Accent3 47 2" xfId="13605" xr:uid="{3FA16A11-DD86-4F5A-95F6-25BE4DB4E12E}"/>
    <cellStyle name="40% - Accent3 47 2 2" xfId="14610" xr:uid="{0C68F9C8-3DD0-418C-9ECA-68AB82C31E59}"/>
    <cellStyle name="40% - Accent3 47 2 2 2" xfId="14612" xr:uid="{C7953EB9-4FB7-4A33-B8CE-A70FEEE8BE90}"/>
    <cellStyle name="40% - Accent3 47 2 3" xfId="14616" xr:uid="{E9A7FEE5-E2E4-40F1-8AEB-203284DFA2BD}"/>
    <cellStyle name="40% - Accent3 47 2 3 2" xfId="14620" xr:uid="{0413176E-DE94-45A1-A6AC-861645A6D1FE}"/>
    <cellStyle name="40% - Accent3 47 2 4" xfId="14629" xr:uid="{5BB10B2D-8EA0-4DE6-BF6F-9BE2C1E71E59}"/>
    <cellStyle name="40% - Accent3 47 3" xfId="14633" xr:uid="{8DC56625-E88F-40D3-9C07-FC463D94CD0E}"/>
    <cellStyle name="40% - Accent3 47 3 2" xfId="14636" xr:uid="{CA61535C-0DA7-4BD1-BEE5-4833E455518D}"/>
    <cellStyle name="40% - Accent3 47 4" xfId="14641" xr:uid="{AB9184EF-1AA5-4C3A-982C-CB8875370EA9}"/>
    <cellStyle name="40% - Accent3 47 4 2" xfId="14644" xr:uid="{37DB1086-6623-4AA4-8CB4-BAC42AFEE50B}"/>
    <cellStyle name="40% - Accent3 47 5" xfId="14648" xr:uid="{0B395A57-8FFB-42DF-8CA5-443687375C27}"/>
    <cellStyle name="40% - Accent3 47 6" xfId="4832" xr:uid="{E6368CE9-59DE-4264-A585-F982B0CD50C2}"/>
    <cellStyle name="40% - Accent3 48" xfId="189" xr:uid="{D2A8406B-52E2-4498-847E-636D94D098A4}"/>
    <cellStyle name="40% - Accent3 48 2" xfId="6735" xr:uid="{3461B3F0-EA7F-4C49-BE5D-D1EF179F2095}"/>
    <cellStyle name="40% - Accent3 48 2 2" xfId="14654" xr:uid="{F30247DE-FF97-44B7-A8CF-55CEE52CBBF4}"/>
    <cellStyle name="40% - Accent3 48 2 2 2" xfId="7203" xr:uid="{75247519-5972-4278-BE6D-77346B89C864}"/>
    <cellStyle name="40% - Accent3 48 2 3" xfId="14656" xr:uid="{E114C29D-B8BE-4B2F-8F01-F89FCC957ABB}"/>
    <cellStyle name="40% - Accent3 48 2 3 2" xfId="14661" xr:uid="{69AA0776-A78C-4F5F-B972-9B0B485AF912}"/>
    <cellStyle name="40% - Accent3 48 2 4" xfId="14668" xr:uid="{CC52F25E-EC31-407C-A5D4-72DFB4B70181}"/>
    <cellStyle name="40% - Accent3 48 3" xfId="6028" xr:uid="{B69840A5-6170-465E-8EC0-5C887EDEFC3F}"/>
    <cellStyle name="40% - Accent3 48 3 2" xfId="14671" xr:uid="{ADC64BB5-CDA9-4729-B0C2-7BBA9B538B50}"/>
    <cellStyle name="40% - Accent3 48 4" xfId="14673" xr:uid="{FA73274A-EF6B-4B7A-BDF4-9B8C80E588BD}"/>
    <cellStyle name="40% - Accent3 48 4 2" xfId="11059" xr:uid="{14739C01-6301-40A6-B737-6AA2EF342F7B}"/>
    <cellStyle name="40% - Accent3 48 5" xfId="14675" xr:uid="{C84E6784-0E74-4277-86E6-076391F57F69}"/>
    <cellStyle name="40% - Accent3 48 6" xfId="3130" xr:uid="{AC52DFD6-E0A9-4563-8E1A-378B860463C4}"/>
    <cellStyle name="40% - Accent3 49" xfId="200" xr:uid="{9194A48F-11B2-4C67-97EB-9B1C5076AEA0}"/>
    <cellStyle name="40% - Accent3 49 2" xfId="14679" xr:uid="{65F198BC-6798-4B0B-BC89-72B5C9284EF3}"/>
    <cellStyle name="40% - Accent3 49 2 2" xfId="14685" xr:uid="{E59B4728-314B-47FD-AE11-D3B8880DF3C9}"/>
    <cellStyle name="40% - Accent3 49 2 2 2" xfId="14692" xr:uid="{95BE7ED6-4D86-47EC-8BB2-C1172D9B569B}"/>
    <cellStyle name="40% - Accent3 49 2 3" xfId="14697" xr:uid="{D21EA128-F6CB-4B57-A490-2ABE7EC9A934}"/>
    <cellStyle name="40% - Accent3 49 2 3 2" xfId="14699" xr:uid="{75D00CBE-C85D-48B9-B891-42DAC5DC8D80}"/>
    <cellStyle name="40% - Accent3 49 2 4" xfId="14709" xr:uid="{92C4D310-D3AF-4F61-B27C-686317E4512A}"/>
    <cellStyle name="40% - Accent3 49 3" xfId="14713" xr:uid="{A59B9ED5-D9ED-40A0-99FE-811D055F10C9}"/>
    <cellStyle name="40% - Accent3 49 3 2" xfId="14717" xr:uid="{8504F4CF-EBBA-413D-8B4B-2FF91364654C}"/>
    <cellStyle name="40% - Accent3 49 4" xfId="14721" xr:uid="{A7BD2308-E3A5-4939-9905-8E6E4BC72A96}"/>
    <cellStyle name="40% - Accent3 49 4 2" xfId="14725" xr:uid="{9F9408CA-8002-44C9-9ABD-B4E4F2ECC5D0}"/>
    <cellStyle name="40% - Accent3 49 5" xfId="14730" xr:uid="{30519496-D5B4-4ECD-A685-E8A14ABC7F51}"/>
    <cellStyle name="40% - Accent3 49 6" xfId="3214" xr:uid="{64217417-6B0D-4985-BC55-5DE9413748AA}"/>
    <cellStyle name="40% - Accent3 5" xfId="542" xr:uid="{C4C65700-EFA4-4C9A-927B-6BA1FE48C334}"/>
    <cellStyle name="40% - Accent3 5 2" xfId="1557" xr:uid="{5EAFD2A2-FEBD-4D33-BD5B-F12CBD9CB01C}"/>
    <cellStyle name="40% - Accent3 5 2 2" xfId="14734" xr:uid="{EF921E48-DA92-43EC-9410-1DBEC843F565}"/>
    <cellStyle name="40% - Accent3 5 2 2 2" xfId="14735" xr:uid="{2D5C5E4E-D484-4F1E-9B26-38CC369A756E}"/>
    <cellStyle name="40% - Accent3 5 2 3" xfId="14737" xr:uid="{9B33E1C8-908D-410D-BF4D-D6B92C6404B2}"/>
    <cellStyle name="40% - Accent3 5 2 3 2" xfId="14738" xr:uid="{FEB5E193-54BF-4E4C-8B38-656720F521D1}"/>
    <cellStyle name="40% - Accent3 5 2 4" xfId="14739" xr:uid="{4B0EF55D-15DE-45FC-BFF7-33DDE4C811A9}"/>
    <cellStyle name="40% - Accent3 5 2 5" xfId="13554" xr:uid="{7920174C-48C0-4175-BF12-31AFD664633F}"/>
    <cellStyle name="40% - Accent3 5 2_Annexure" xfId="14741" xr:uid="{F8867446-0832-4EEB-A8B0-40E405CE165C}"/>
    <cellStyle name="40% - Accent3 5 3" xfId="14743" xr:uid="{B1F476ED-3CAE-4F69-859C-242743577B1D}"/>
    <cellStyle name="40% - Accent3 5 3 2" xfId="5712" xr:uid="{9187AC1C-EC44-4530-A570-5A30BB9389BB}"/>
    <cellStyle name="40% - Accent3 5 4" xfId="14745" xr:uid="{F4EA7884-82D2-4903-AB26-17F50A7C87EE}"/>
    <cellStyle name="40% - Accent3 5 4 2" xfId="14748" xr:uid="{55592FE8-2E4F-4550-98DE-7E4293ECEA46}"/>
    <cellStyle name="40% - Accent3 5 5" xfId="14755" xr:uid="{17729E76-906D-44F5-B9B8-3A85BCE7C287}"/>
    <cellStyle name="40% - Accent3 5 5 2" xfId="14756" xr:uid="{217E702C-214C-4436-B191-ACF680D56262}"/>
    <cellStyle name="40% - Accent3 5 6" xfId="14766" xr:uid="{6F2B8A25-F2D0-4E31-959A-69FABEAA954E}"/>
    <cellStyle name="40% - Accent3 5 6 2" xfId="14767" xr:uid="{4875E2C8-D2AE-4551-B411-2E47AAA07F59}"/>
    <cellStyle name="40% - Accent3 5 7" xfId="8588" xr:uid="{7D886AD6-A47E-4E36-984B-73E8E4E1413F}"/>
    <cellStyle name="40% - Accent3 5 8" xfId="8607" xr:uid="{EF1BF6BE-4BC2-4DD7-AE1E-4EC649E1FB44}"/>
    <cellStyle name="40% - Accent3 5 9" xfId="8661" xr:uid="{D75659E6-A2B1-4CB4-99EA-A2052451502B}"/>
    <cellStyle name="40% - Accent3 5_Annexure" xfId="14770" xr:uid="{9062B781-18E3-40A8-8055-5DA6F20D96EA}"/>
    <cellStyle name="40% - Accent3 50" xfId="1552" xr:uid="{E2342511-FA4E-46F5-A7E9-C66B639D35B2}"/>
    <cellStyle name="40% - Accent3 50 2" xfId="14550" xr:uid="{BD4CA88F-05E5-4AFE-8F59-D4A1655D85A2}"/>
    <cellStyle name="40% - Accent3 50 2 2" xfId="14554" xr:uid="{7662BEFD-6F5B-44BE-BC01-530C246E230E}"/>
    <cellStyle name="40% - Accent3 50 2 2 2" xfId="7649" xr:uid="{050C4796-EC6F-43EE-AE99-EC63A06A5EFA}"/>
    <cellStyle name="40% - Accent3 50 2 3" xfId="14560" xr:uid="{8C956ED8-31B9-4BF9-94BE-DF68B7405960}"/>
    <cellStyle name="40% - Accent3 50 2 3 2" xfId="14565" xr:uid="{032617FA-824A-4BB0-9C22-0783D74EB76E}"/>
    <cellStyle name="40% - Accent3 50 2 4" xfId="14574" xr:uid="{CF1D32AB-DF07-4AA3-ACEB-D6E18DFABB3D}"/>
    <cellStyle name="40% - Accent3 50 3" xfId="14576" xr:uid="{A02B57AF-DB3A-4C7E-A5DC-EB3B8ED9E1C6}"/>
    <cellStyle name="40% - Accent3 50 3 2" xfId="14580" xr:uid="{1032FEA1-2522-4F16-85DC-8F20AB2FDDA2}"/>
    <cellStyle name="40% - Accent3 50 4" xfId="14582" xr:uid="{C40D3A1E-E823-406B-A14F-202FC05BBA96}"/>
    <cellStyle name="40% - Accent3 50 4 2" xfId="14585" xr:uid="{B31CCA31-5601-4906-82A5-BD0A752FE256}"/>
    <cellStyle name="40% - Accent3 50 5" xfId="14587" xr:uid="{F63445B1-E788-46F7-8471-D78D22454C13}"/>
    <cellStyle name="40% - Accent3 50 6" xfId="14548" xr:uid="{5EB26810-1749-4BC5-A07B-373820EF7882}"/>
    <cellStyle name="40% - Accent3 51" xfId="1554" xr:uid="{2A90C0C6-6E77-42C7-9EA4-1C666C3830A6}"/>
    <cellStyle name="40% - Accent3 51 2" xfId="14592" xr:uid="{05D2FEFD-DA53-4602-823A-34202F52E5F1}"/>
    <cellStyle name="40% - Accent3 51 2 2" xfId="9645" xr:uid="{9E1B9F41-0390-49A1-A449-41641792D1E9}"/>
    <cellStyle name="40% - Accent3 51 2 2 2" xfId="12339" xr:uid="{26E7B68B-3E5A-4BE7-8FB1-8EC4B6DAA748}"/>
    <cellStyle name="40% - Accent3 51 2 3" xfId="12394" xr:uid="{E4AB1C36-3288-4944-8323-8BD8EDFF89CC}"/>
    <cellStyle name="40% - Accent3 51 2 3 2" xfId="5941" xr:uid="{0AD780DC-DD6C-4AB3-9B05-8C770072FA5F}"/>
    <cellStyle name="40% - Accent3 51 2 4" xfId="12433" xr:uid="{F6EACB8C-CFCB-4468-B4A0-9B2E8EE4FB07}"/>
    <cellStyle name="40% - Accent3 51 3" xfId="14594" xr:uid="{6556E58F-6C97-4DDF-9865-6B5B87122911}"/>
    <cellStyle name="40% - Accent3 51 3 2" xfId="12765" xr:uid="{D4AFF1C7-B2FA-463D-98BC-25F072CAA8D2}"/>
    <cellStyle name="40% - Accent3 51 4" xfId="14598" xr:uid="{AAF38B3F-B9B1-4F1E-AF9E-5018A8DB24A2}"/>
    <cellStyle name="40% - Accent3 51 4 2" xfId="14603" xr:uid="{615CC4EC-F691-4E79-BA25-F4B94269A535}"/>
    <cellStyle name="40% - Accent3 51 5" xfId="14605" xr:uid="{D375972B-B816-4D0D-839A-49F13F40BF6D}"/>
    <cellStyle name="40% - Accent3 51 6" xfId="14590" xr:uid="{28FFD5B5-0EE9-498A-B834-5E9E1D437525}"/>
    <cellStyle name="40% - Accent3 52" xfId="1556" xr:uid="{50F4DAC7-D731-45FD-BA63-DA377DA8C605}"/>
    <cellStyle name="40% - Accent3 52 2" xfId="13606" xr:uid="{09E0C269-7BF7-45CE-88CB-DDE076373F90}"/>
    <cellStyle name="40% - Accent3 52 2 2" xfId="14611" xr:uid="{35F0D4DB-18E0-4EBC-A0ED-E4652B99C5DD}"/>
    <cellStyle name="40% - Accent3 52 2 2 2" xfId="14613" xr:uid="{B1D0AF5C-6190-4143-88FE-D06433A37CF2}"/>
    <cellStyle name="40% - Accent3 52 2 3" xfId="14617" xr:uid="{8EB51F2F-C2BD-4C4F-BE7E-64C95FB991D6}"/>
    <cellStyle name="40% - Accent3 52 2 3 2" xfId="14621" xr:uid="{205D4740-4CF2-46EA-B49C-DC307DE18F4B}"/>
    <cellStyle name="40% - Accent3 52 2 4" xfId="14630" xr:uid="{6E261E76-16F6-455E-B2C8-89487487975A}"/>
    <cellStyle name="40% - Accent3 52 3" xfId="14634" xr:uid="{B6A9D366-2B6A-403A-810C-0E97C37A7055}"/>
    <cellStyle name="40% - Accent3 52 3 2" xfId="14637" xr:uid="{4145C375-5F66-49B7-9175-E635B89CFD38}"/>
    <cellStyle name="40% - Accent3 52 4" xfId="14642" xr:uid="{2E8BFF3E-76B0-46B6-9259-98F375AA9B30}"/>
    <cellStyle name="40% - Accent3 52 4 2" xfId="14645" xr:uid="{153382B9-372C-4D62-A2B5-CDB4F567019A}"/>
    <cellStyle name="40% - Accent3 52 5" xfId="14649" xr:uid="{98161813-429E-42F6-96C6-E59E5905DA3B}"/>
    <cellStyle name="40% - Accent3 52 6" xfId="4833" xr:uid="{6DF2777C-4285-43A4-BE1E-31A6CC02F9EC}"/>
    <cellStyle name="40% - Accent3 53" xfId="190" xr:uid="{FF09559C-7124-426E-A700-6F8187AD2265}"/>
    <cellStyle name="40% - Accent3 53 2" xfId="6736" xr:uid="{C6819F3A-F3F4-4371-8A3F-A019578B6626}"/>
    <cellStyle name="40% - Accent3 53 2 2" xfId="14655" xr:uid="{2F0E8630-9A01-46D0-893A-ED3A0D0B5315}"/>
    <cellStyle name="40% - Accent3 53 2 2 2" xfId="7204" xr:uid="{5766EB5D-0BF3-4424-A836-A7A95DB4FEC0}"/>
    <cellStyle name="40% - Accent3 53 2 3" xfId="14657" xr:uid="{DF56D8D4-96FB-4878-92D0-9EDCFF4A133C}"/>
    <cellStyle name="40% - Accent3 53 2 3 2" xfId="14662" xr:uid="{31C9E6E8-AAD7-4E8D-AE1F-F2F23747DCCC}"/>
    <cellStyle name="40% - Accent3 53 2 4" xfId="14669" xr:uid="{2A24E9DA-7027-448D-920F-26BC1F3B5039}"/>
    <cellStyle name="40% - Accent3 53 3" xfId="6029" xr:uid="{A585CE4B-A783-4248-9308-14859C552C3B}"/>
    <cellStyle name="40% - Accent3 53 3 2" xfId="14672" xr:uid="{97FBE00F-2FE9-4D27-9F08-F4643A9B9481}"/>
    <cellStyle name="40% - Accent3 53 4" xfId="14674" xr:uid="{7AB00E7F-B821-4BBD-A34F-B3E355C3E815}"/>
    <cellStyle name="40% - Accent3 53 4 2" xfId="11060" xr:uid="{F56C5BD5-C848-42B3-BA4F-97982A9114E1}"/>
    <cellStyle name="40% - Accent3 53 5" xfId="14676" xr:uid="{1F2DE5E3-4FA1-49BC-BA50-37ECD08DD049}"/>
    <cellStyle name="40% - Accent3 53 6" xfId="3131" xr:uid="{BE74CD2D-9326-4937-87F3-2D82C82785DF}"/>
    <cellStyle name="40% - Accent3 54" xfId="201" xr:uid="{D273E59E-3448-4A1B-AA59-A41080D46DB5}"/>
    <cellStyle name="40% - Accent3 54 2" xfId="14680" xr:uid="{B6A425A6-8427-4E39-B914-1D87C6431564}"/>
    <cellStyle name="40% - Accent3 54 2 2" xfId="14686" xr:uid="{9CF548AB-E7F9-482F-97BE-C43789DB53C8}"/>
    <cellStyle name="40% - Accent3 54 2 2 2" xfId="14693" xr:uid="{BAEF45FB-38CC-4680-A1C8-DB287BFD7673}"/>
    <cellStyle name="40% - Accent3 54 2 3" xfId="14698" xr:uid="{C8B219B2-593E-411D-95DD-89F1C1B30229}"/>
    <cellStyle name="40% - Accent3 54 2 3 2" xfId="14700" xr:uid="{275A1475-8F7C-408F-9C9B-4FA25F8B2B55}"/>
    <cellStyle name="40% - Accent3 54 2 4" xfId="14710" xr:uid="{C3534288-9EB9-41F7-8DB2-684FEC094A4D}"/>
    <cellStyle name="40% - Accent3 54 3" xfId="14714" xr:uid="{3EA3A64D-34B3-4139-AF09-8A27BA1F33B1}"/>
    <cellStyle name="40% - Accent3 54 3 2" xfId="14718" xr:uid="{5BB6D777-2B61-4658-B8C5-CBF1BA4C9E16}"/>
    <cellStyle name="40% - Accent3 54 4" xfId="14722" xr:uid="{95836F11-C7F3-41AF-8DAE-0F571071AC16}"/>
    <cellStyle name="40% - Accent3 54 4 2" xfId="14726" xr:uid="{085D8CC1-6CD2-4575-9361-3DC0FF025FB0}"/>
    <cellStyle name="40% - Accent3 54 5" xfId="14731" xr:uid="{AF8446F5-41AE-4FFB-BA40-D9DB7DBFF779}"/>
    <cellStyle name="40% - Accent3 54 6" xfId="3215" xr:uid="{BF5A7618-89A8-4A19-A691-DF6A26DEEBBC}"/>
    <cellStyle name="40% - Accent3 55" xfId="169" xr:uid="{473B71E5-EE4D-44C7-976A-842D9FCB8EF7}"/>
    <cellStyle name="40% - Accent3 55 2" xfId="3074" xr:uid="{C226CA77-9C78-4B35-BC0E-F6BA1843C97C}"/>
    <cellStyle name="40% - Accent3 55 2 2" xfId="14774" xr:uid="{97B5E3D4-0FED-4B96-A6D4-8105F8775DAB}"/>
    <cellStyle name="40% - Accent3 55 2 2 2" xfId="9184" xr:uid="{A632A1CE-5B7A-4824-9F18-FBAEE876BB18}"/>
    <cellStyle name="40% - Accent3 55 2 3" xfId="14776" xr:uid="{CCD32D1C-AF0E-41B8-83B2-D5EC90A646B9}"/>
    <cellStyle name="40% - Accent3 55 2 3 2" xfId="10525" xr:uid="{2E666E63-8162-45B0-986D-60F6BFFFF27B}"/>
    <cellStyle name="40% - Accent3 55 2 4" xfId="14787" xr:uid="{A4187852-BAC4-43D2-8E52-C32A9B7882D1}"/>
    <cellStyle name="40% - Accent3 55 2_Annexure" xfId="14788" xr:uid="{809CD877-EE54-463A-B434-EE71BD747299}"/>
    <cellStyle name="40% - Accent3 55 3" xfId="14792" xr:uid="{2BB3FD24-67A1-4EDD-9927-2F2085D48AE3}"/>
    <cellStyle name="40% - Accent3 55 3 2" xfId="7304" xr:uid="{7A12E9CE-4657-421E-B80E-CA06BADB4485}"/>
    <cellStyle name="40% - Accent3 55 4" xfId="5657" xr:uid="{126B317E-2B21-4720-BD5A-A4C0C567FA2C}"/>
    <cellStyle name="40% - Accent3 55 4 2" xfId="14797" xr:uid="{B51089C8-71D6-4ED4-9BFC-3B84B762D578}"/>
    <cellStyle name="40% - Accent3 55 5" xfId="14799" xr:uid="{B025B344-953F-4317-B5C5-457C8B43EDCA}"/>
    <cellStyle name="40% - Accent3 55 6" xfId="3032" xr:uid="{D9B3CE03-FA9A-495E-8E00-D96668F6BCD4}"/>
    <cellStyle name="40% - Accent3 55_Annexure" xfId="13557" xr:uid="{95096A4F-4EEC-44CA-9B1C-B56324222D30}"/>
    <cellStyle name="40% - Accent3 56" xfId="142" xr:uid="{E57540BE-2057-4E28-8DC7-D0278419011C}"/>
    <cellStyle name="40% - Accent3 56 2" xfId="14807" xr:uid="{23B2BBC0-9669-473D-9525-59D118FC2084}"/>
    <cellStyle name="40% - Accent3 56 2 2" xfId="14810" xr:uid="{A2CE9F07-88F2-4470-95BC-F82CBA89C6EB}"/>
    <cellStyle name="40% - Accent3 56 2 2 2" xfId="14817" xr:uid="{E2883A1F-75D5-4496-B5BD-845451572837}"/>
    <cellStyle name="40% - Accent3 56 2 3" xfId="14822" xr:uid="{E60B6EF2-0071-4495-BE08-F82D77B775B5}"/>
    <cellStyle name="40% - Accent3 56 2 3 2" xfId="14827" xr:uid="{E7F354DA-7115-4BAB-B29F-D064F9074D4F}"/>
    <cellStyle name="40% - Accent3 56 2 4" xfId="14833" xr:uid="{AE7257C3-E77E-4314-9288-ED542237AE2F}"/>
    <cellStyle name="40% - Accent3 56 2_Annexure" xfId="14836" xr:uid="{315BA714-CD32-4A90-9B2C-8B2BF356F0DD}"/>
    <cellStyle name="40% - Accent3 56 3" xfId="14838" xr:uid="{ED0AC12E-7693-475F-80B7-70CBCCD1B338}"/>
    <cellStyle name="40% - Accent3 56 3 2" xfId="14840" xr:uid="{5EA5EA25-AC9A-4819-8C88-9AFF23C13A59}"/>
    <cellStyle name="40% - Accent3 56 4" xfId="9747" xr:uid="{26C9A30B-38F4-4B88-B9D3-732E6BE8E328}"/>
    <cellStyle name="40% - Accent3 56 4 2" xfId="14848" xr:uid="{EA7819BE-3708-4BEB-82BC-33339DE6EE69}"/>
    <cellStyle name="40% - Accent3 56 5" xfId="7219" xr:uid="{A1C79759-ACBD-4AE0-8C83-B3EED2A6935D}"/>
    <cellStyle name="40% - Accent3 56 6" xfId="14801" xr:uid="{3914C3A9-525B-41C0-8DD5-5A99FABBF783}"/>
    <cellStyle name="40% - Accent3 56_Annexure" xfId="14850" xr:uid="{B1E7328D-FC9C-4C52-999B-559B1757BE8F}"/>
    <cellStyle name="40% - Accent3 57" xfId="214" xr:uid="{2082AA4E-8B6D-4DC9-9DF3-33DF1144DEAB}"/>
    <cellStyle name="40% - Accent3 57 2" xfId="6831" xr:uid="{518F6285-51D8-4985-A1E1-3B10AF3769ED}"/>
    <cellStyle name="40% - Accent3 57 2 2" xfId="14857" xr:uid="{E0616049-53AD-46C1-997F-7B3FD54FADD9}"/>
    <cellStyle name="40% - Accent3 57 2 2 2" xfId="14864" xr:uid="{00D0AF8A-4BC6-4654-A98F-82EA5B508A53}"/>
    <cellStyle name="40% - Accent3 57 2 3" xfId="14867" xr:uid="{F39536B3-331D-47AD-B544-5F51541C154C}"/>
    <cellStyle name="40% - Accent3 57 2 3 2" xfId="14873" xr:uid="{B9E94858-6C99-40BC-B5ED-A012DB6E3473}"/>
    <cellStyle name="40% - Accent3 57 2 4" xfId="14879" xr:uid="{81D12A2D-6117-49A1-8008-CE44CE5F641A}"/>
    <cellStyle name="40% - Accent3 57 2_Annexure" xfId="14884" xr:uid="{ED9B1448-02A1-4B83-91E9-EACF499C727A}"/>
    <cellStyle name="40% - Accent3 57 3" xfId="4927" xr:uid="{0D289CE7-519F-4D71-81C9-2EC33B218C96}"/>
    <cellStyle name="40% - Accent3 57 3 2" xfId="14886" xr:uid="{5E6EF97C-5ECC-4EAE-8990-463B2E5A2AC4}"/>
    <cellStyle name="40% - Accent3 57 4" xfId="14889" xr:uid="{AF748AD7-DA0E-4B5D-9473-6F0E87D8A56C}"/>
    <cellStyle name="40% - Accent3 57 4 2" xfId="10678" xr:uid="{E16A3488-FFBD-4835-9D11-9FAD6B0DBCB6}"/>
    <cellStyle name="40% - Accent3 57 5" xfId="4129" xr:uid="{DF8E183F-FE66-4EF2-A8AA-B39D0661BF68}"/>
    <cellStyle name="40% - Accent3 57 6" xfId="3371" xr:uid="{9EDD87AD-6534-4670-AF35-6FEA3A68BB39}"/>
    <cellStyle name="40% - Accent3 57_Annexure" xfId="14891" xr:uid="{B2F4F8A5-46DA-4C88-ABDC-F46114AA9257}"/>
    <cellStyle name="40% - Accent3 58" xfId="220" xr:uid="{35F10818-D572-4110-9B36-029EBA93D957}"/>
    <cellStyle name="40% - Accent3 58 2" xfId="14897" xr:uid="{90AA5843-9304-4434-8A82-599061D7F2C5}"/>
    <cellStyle name="40% - Accent3 58 2 2" xfId="14906" xr:uid="{A9DB8418-A020-49F5-A008-ECDD48775D8C}"/>
    <cellStyle name="40% - Accent3 58 2 2 2" xfId="14910" xr:uid="{72B17974-9C11-498E-A7DE-9292D988E663}"/>
    <cellStyle name="40% - Accent3 58 2 3" xfId="14918" xr:uid="{16157998-680D-472F-8EDF-40D683812E33}"/>
    <cellStyle name="40% - Accent3 58 2 3 2" xfId="14923" xr:uid="{43C82634-E42E-4C13-8CA4-60A1FC869387}"/>
    <cellStyle name="40% - Accent3 58 2 4" xfId="14931" xr:uid="{2EE47EF4-B3D9-4F7B-BA81-109436F4B3EF}"/>
    <cellStyle name="40% - Accent3 58 2_Annexure" xfId="14932" xr:uid="{4A1D784B-05EB-4417-819F-14EB730ECBFF}"/>
    <cellStyle name="40% - Accent3 58 3" xfId="14934" xr:uid="{D5565032-D4E0-4386-B4BA-DBCCE65C0EC0}"/>
    <cellStyle name="40% - Accent3 58 3 2" xfId="14941" xr:uid="{880158EE-108F-4D98-8E37-942C67F21A60}"/>
    <cellStyle name="40% - Accent3 58 4" xfId="14944" xr:uid="{2080B83B-EDB5-4F80-9A6E-B1D8FF667AA1}"/>
    <cellStyle name="40% - Accent3 58 4 2" xfId="14951" xr:uid="{9517CBD8-A82C-4425-BF4A-5ED98DD358B8}"/>
    <cellStyle name="40% - Accent3 58 5" xfId="14955" xr:uid="{5044B5EC-B0FB-4428-A9F7-494FED4E08FD}"/>
    <cellStyle name="40% - Accent3 58 6" xfId="3413" xr:uid="{E9D22D64-AF66-46EA-B64B-9A493DD163B6}"/>
    <cellStyle name="40% - Accent3 58_Annexure" xfId="14960" xr:uid="{AA8CDDDA-B44D-4AF7-96A5-93E1985130FD}"/>
    <cellStyle name="40% - Accent3 59" xfId="1559" xr:uid="{E999313E-FE4D-4C44-8B5A-EA1CF42D15D1}"/>
    <cellStyle name="40% - Accent3 59 2" xfId="14962" xr:uid="{9D858321-CFFC-4358-B4C7-D30B5B9019B2}"/>
    <cellStyle name="40% - Accent3 59 2 2" xfId="14966" xr:uid="{B9264A60-F4E6-4110-91E3-06488CAF9F78}"/>
    <cellStyle name="40% - Accent3 59 2 2 2" xfId="14972" xr:uid="{97DCD0B4-6779-4EA9-A26C-8C81714A14C5}"/>
    <cellStyle name="40% - Accent3 59 2 3" xfId="14978" xr:uid="{A271FE1A-6005-438A-A86A-5F18769BF144}"/>
    <cellStyle name="40% - Accent3 59 2 3 2" xfId="14981" xr:uid="{E1F80306-2F0C-40DA-8784-CAA0B0A29902}"/>
    <cellStyle name="40% - Accent3 59 2 4" xfId="5770" xr:uid="{1BD8A761-F92A-4585-8A81-D543AB32C63F}"/>
    <cellStyle name="40% - Accent3 59 2_Annexure" xfId="3620" xr:uid="{69D46D0F-E702-435B-BC4F-F6BA40AA995C}"/>
    <cellStyle name="40% - Accent3 59 3" xfId="14982" xr:uid="{D03014BE-A7FE-4FD5-B67C-A5178E076F3C}"/>
    <cellStyle name="40% - Accent3 59 3 2" xfId="14986" xr:uid="{051ACC34-117E-41C4-8236-7ED34FD960DC}"/>
    <cellStyle name="40% - Accent3 59 4" xfId="14988" xr:uid="{B90A9D78-3D8A-4DF5-A13E-F12A445460C7}"/>
    <cellStyle name="40% - Accent3 59 4 2" xfId="14993" xr:uid="{39796342-EA93-4563-B43A-85A237DB2D8F}"/>
    <cellStyle name="40% - Accent3 59 5" xfId="14994" xr:uid="{63260CF3-03D4-459D-93F8-B783F68CB77D}"/>
    <cellStyle name="40% - Accent3 59 6" xfId="7977" xr:uid="{4906528C-3568-4441-AE8D-C0A401719515}"/>
    <cellStyle name="40% - Accent3 59_Annexure" xfId="14997" xr:uid="{D8A5E6FB-AC19-4D9F-B5A2-5D0E8277EA4D}"/>
    <cellStyle name="40% - Accent3 6" xfId="1561" xr:uid="{C6D1EF56-1A4B-466C-A648-556C3F9A6684}"/>
    <cellStyle name="40% - Accent3 6 2" xfId="1563" xr:uid="{F36A259E-10A7-44EC-AC0B-AC8CD668275A}"/>
    <cellStyle name="40% - Accent3 6 2 2" xfId="15004" xr:uid="{795CF6B5-FFCE-4D01-904B-509DAEC119FA}"/>
    <cellStyle name="40% - Accent3 6 2 2 2" xfId="15005" xr:uid="{D9B62FC4-CCDC-4FDB-B4D7-6CB2B7EB067F}"/>
    <cellStyle name="40% - Accent3 6 2 3" xfId="15006" xr:uid="{D8C14AC4-8F4D-4DA8-84C9-7B59A52F5306}"/>
    <cellStyle name="40% - Accent3 6 2 3 2" xfId="15007" xr:uid="{451A4E54-5566-4E31-8E39-F781F76867F2}"/>
    <cellStyle name="40% - Accent3 6 2 4" xfId="15010" xr:uid="{0FC782BF-9C61-47C5-AAE8-1702E5218022}"/>
    <cellStyle name="40% - Accent3 6 2 5" xfId="14999" xr:uid="{C3912A20-6DA1-4E1E-BBA3-BFE039A10043}"/>
    <cellStyle name="40% - Accent3 6 2_Annexure" xfId="15011" xr:uid="{28B66F9D-81C2-4F5E-B48C-ACD94503C36B}"/>
    <cellStyle name="40% - Accent3 6 3" xfId="15014" xr:uid="{6BC6ED20-DB7F-4614-B7CA-37F6723071B6}"/>
    <cellStyle name="40% - Accent3 6 3 2" xfId="15015" xr:uid="{E9C259DE-49E6-4575-9D00-69BB71F2EB38}"/>
    <cellStyle name="40% - Accent3 6 4" xfId="15016" xr:uid="{C4C136CD-F439-4B8E-955E-D5DB26360C97}"/>
    <cellStyle name="40% - Accent3 6 4 2" xfId="15018" xr:uid="{4E2D2A96-37B0-45FC-8D46-8EF3543BA825}"/>
    <cellStyle name="40% - Accent3 6 5" xfId="15025" xr:uid="{5F5E8224-9E09-42CE-8A20-4EDA9ED6CF6F}"/>
    <cellStyle name="40% - Accent3 6 5 2" xfId="10918" xr:uid="{507D0742-1499-421D-84EB-769914E3D6B1}"/>
    <cellStyle name="40% - Accent3 6 6" xfId="11133" xr:uid="{CDBD562B-4204-408C-9892-2B512207E609}"/>
    <cellStyle name="40% - Accent3 6 6 2" xfId="15027" xr:uid="{56D17587-7300-4A34-969A-72887A1686C4}"/>
    <cellStyle name="40% - Accent3 6 7" xfId="8683" xr:uid="{184AA542-C47D-4344-9092-FCE2B48F08ED}"/>
    <cellStyle name="40% - Accent3 6 8" xfId="8693" xr:uid="{0117D9E2-C287-49AF-8CA2-570CA1998A1B}"/>
    <cellStyle name="40% - Accent3 6 9" xfId="8667" xr:uid="{7763D25E-BDD8-4BA1-A5A1-A2B0CD04C9E7}"/>
    <cellStyle name="40% - Accent3 6_Annexure" xfId="10785" xr:uid="{2F58A9D0-AC69-4A17-9D8C-13210A4189E6}"/>
    <cellStyle name="40% - Accent3 60" xfId="170" xr:uid="{98DCAB6B-3273-497C-A6AE-5D967CF9516D}"/>
    <cellStyle name="40% - Accent3 60 2" xfId="3075" xr:uid="{868BD23B-E9CE-49D1-B224-575D1AE3EEFD}"/>
    <cellStyle name="40% - Accent3 60 2 2" xfId="14775" xr:uid="{CCD9ABC8-96C5-46D0-AF20-483FF8C3CAF6}"/>
    <cellStyle name="40% - Accent3 60 3" xfId="14793" xr:uid="{DC8F4046-21FE-4652-81BD-7F74FBD7B372}"/>
    <cellStyle name="40% - Accent3 60 3 2" xfId="7305" xr:uid="{6D552D89-C7F9-465A-AA26-A72C00648525}"/>
    <cellStyle name="40% - Accent3 60 4" xfId="5658" xr:uid="{45572E0B-FE5B-4807-9D6B-7C6B2E6CC5D5}"/>
    <cellStyle name="40% - Accent3 60 5" xfId="3033" xr:uid="{3B22522E-3D20-4F43-91F2-EB76044743DF}"/>
    <cellStyle name="40% - Accent3 60_Annexure" xfId="13558" xr:uid="{442A7FA1-8267-49A5-8377-25D53A9869C7}"/>
    <cellStyle name="40% - Accent3 61" xfId="143" xr:uid="{40287326-2B6F-47EE-8B2A-309379D9FF60}"/>
    <cellStyle name="40% - Accent3 61 2" xfId="14808" xr:uid="{60382E14-6C2F-4203-8B4B-B863CC571EB6}"/>
    <cellStyle name="40% - Accent3 61 2 2" xfId="14811" xr:uid="{31146439-71E4-4F85-A2E5-45D8030404C0}"/>
    <cellStyle name="40% - Accent3 61 3" xfId="14839" xr:uid="{080CC670-7478-4300-B2D3-06C13D806708}"/>
    <cellStyle name="40% - Accent3 61 3 2" xfId="14841" xr:uid="{D75E3F31-442D-4764-9AD7-0E44F8ABEF54}"/>
    <cellStyle name="40% - Accent3 61 4" xfId="9748" xr:uid="{C487B296-3788-4E35-8755-7CBD45293D1F}"/>
    <cellStyle name="40% - Accent3 61 5" xfId="14802" xr:uid="{B43B1F4C-8FC8-44AE-83A4-AABB6E938BB5}"/>
    <cellStyle name="40% - Accent3 61_Annexure" xfId="14851" xr:uid="{DD8F0D11-2503-462A-9E5D-F50ABDF5A74F}"/>
    <cellStyle name="40% - Accent3 62" xfId="215" xr:uid="{FF7B56F6-BD5B-47B2-9C4A-166FAAB4B4A6}"/>
    <cellStyle name="40% - Accent3 62 2" xfId="6832" xr:uid="{93E58005-5685-45B8-9CAF-326A44A4AA32}"/>
    <cellStyle name="40% - Accent3 62 2 2" xfId="14858" xr:uid="{4354B62A-B4BE-49B5-B4E5-CCDBA36E61A8}"/>
    <cellStyle name="40% - Accent3 62 3" xfId="4928" xr:uid="{7B157A88-5B38-40ED-AFAC-D78D6277912F}"/>
    <cellStyle name="40% - Accent3 62 3 2" xfId="14887" xr:uid="{0BA2343C-9F16-4033-9344-42CF6F4BB033}"/>
    <cellStyle name="40% - Accent3 62 4" xfId="14890" xr:uid="{A260AA5A-30F0-483B-B628-B9E435207B61}"/>
    <cellStyle name="40% - Accent3 62 5" xfId="3372" xr:uid="{8AE203A0-5E03-4D5E-9589-2D5EE2B8442D}"/>
    <cellStyle name="40% - Accent3 62_Annexure" xfId="14892" xr:uid="{6EB00BA1-7DC7-4C53-8FC5-D6F1C6DE03E8}"/>
    <cellStyle name="40% - Accent3 63" xfId="221" xr:uid="{264BAE9E-6165-4B98-A598-EBF8981C69CD}"/>
    <cellStyle name="40% - Accent3 63 2" xfId="14898" xr:uid="{1B0DD7BD-E6A7-461A-8780-D7B32D45EAE8}"/>
    <cellStyle name="40% - Accent3 63 2 2" xfId="14907" xr:uid="{ACF95D2D-D150-4C79-9A3B-7560E34708C1}"/>
    <cellStyle name="40% - Accent3 63 3" xfId="14935" xr:uid="{EBDD8E53-6274-4C0F-B801-07A4CE0FAF62}"/>
    <cellStyle name="40% - Accent3 63 3 2" xfId="14942" xr:uid="{A9079D4D-D8B5-4767-9FE1-B86A7D0721DA}"/>
    <cellStyle name="40% - Accent3 63 4" xfId="14945" xr:uid="{6A5A13C8-827F-4A67-A7E7-D12DC9548638}"/>
    <cellStyle name="40% - Accent3 63 5" xfId="3414" xr:uid="{87B0F514-66A1-46E9-8E2C-16AEF2AEE6D7}"/>
    <cellStyle name="40% - Accent3 63_Annexure" xfId="14961" xr:uid="{12353507-DAAF-43F7-8B6D-3518D135561E}"/>
    <cellStyle name="40% - Accent3 64" xfId="1560" xr:uid="{9D6382B5-87C1-4B7B-AB89-1AEBD1C058BD}"/>
    <cellStyle name="40% - Accent3 64 2" xfId="14963" xr:uid="{7C5A64AB-2F47-490F-A5CF-55290A04229F}"/>
    <cellStyle name="40% - Accent3 64 2 2" xfId="14967" xr:uid="{E89B1B12-2B62-4E95-A861-76C7CD0EABDE}"/>
    <cellStyle name="40% - Accent3 64 3" xfId="14983" xr:uid="{7389C930-B9E4-4461-BE32-89CAF41D5A94}"/>
    <cellStyle name="40% - Accent3 64 3 2" xfId="14987" xr:uid="{5887FF9D-13AC-4288-93DF-9272DFBDD14C}"/>
    <cellStyle name="40% - Accent3 64 4" xfId="14989" xr:uid="{51432412-0EFC-477F-9B7C-610C19F7AE44}"/>
    <cellStyle name="40% - Accent3 64 5" xfId="7978" xr:uid="{D3C7A3EE-CFDC-48BE-9A65-F4EB81232464}"/>
    <cellStyle name="40% - Accent3 64_Annexure" xfId="14998" xr:uid="{3E4C4D85-B149-44D2-84F1-086AB1E3F164}"/>
    <cellStyle name="40% - Accent3 65" xfId="1564" xr:uid="{819BAE78-79EF-4F33-9444-7370B943B16C}"/>
    <cellStyle name="40% - Accent3 65 2" xfId="6259" xr:uid="{A97347C9-54A2-4775-B3A6-FA32800627C2}"/>
    <cellStyle name="40% - Accent3 65 2 2" xfId="7167" xr:uid="{91578A1E-52AC-44CA-9734-7FEC98954455}"/>
    <cellStyle name="40% - Accent3 65 3" xfId="6391" xr:uid="{060B82CF-24C7-492F-9A49-696EE43485B3}"/>
    <cellStyle name="40% - Accent3 65 3 2" xfId="7323" xr:uid="{A75D94FF-FB76-4B94-B7C4-97A71ECA7ECF}"/>
    <cellStyle name="40% - Accent3 65 4" xfId="6299" xr:uid="{3BD5DE70-9D2E-4A94-BCAC-69E791259CBD}"/>
    <cellStyle name="40% - Accent3 65 5" xfId="15031" xr:uid="{62A04B35-E660-430B-8481-B77825120432}"/>
    <cellStyle name="40% - Accent3 65_Annexure" xfId="15033" xr:uid="{D73EDC45-4B1C-4DDC-8504-3225510922DB}"/>
    <cellStyle name="40% - Accent3 66" xfId="1566" xr:uid="{58157B86-6C08-4717-848C-DC322AA1CC3E}"/>
    <cellStyle name="40% - Accent3 66 2" xfId="15041" xr:uid="{62EA5491-DFDE-46A0-BA8A-CD740499C157}"/>
    <cellStyle name="40% - Accent3 66 2 2" xfId="15046" xr:uid="{C859F204-68B9-4ED9-8D98-6D13D12D451D}"/>
    <cellStyle name="40% - Accent3 66 3" xfId="15048" xr:uid="{4A38E308-06C3-4196-B7D5-CA9E3C1CDDB2}"/>
    <cellStyle name="40% - Accent3 66 3 2" xfId="15051" xr:uid="{2B14B35E-CFFB-4480-9B74-6BFDB8D73B47}"/>
    <cellStyle name="40% - Accent3 66 4" xfId="15053" xr:uid="{0C4C0367-49B9-4AF1-A157-7F996B66096F}"/>
    <cellStyle name="40% - Accent3 66 5" xfId="15038" xr:uid="{5F502C7C-4C89-40E9-B0DF-F4C632FBEA49}"/>
    <cellStyle name="40% - Accent3 66_Annexure" xfId="11496" xr:uid="{6957C4AC-E841-4C70-B431-F77D8A009E0C}"/>
    <cellStyle name="40% - Accent3 67" xfId="1568" xr:uid="{362444AF-9622-4E17-A31C-66CDB7808872}"/>
    <cellStyle name="40% - Accent3 67 2" xfId="15059" xr:uid="{B3213C09-2957-47BF-989D-63EEEE2B2BA2}"/>
    <cellStyle name="40% - Accent3 67 2 2" xfId="5290" xr:uid="{8A082D32-7ACA-424C-BB2D-3517820E1129}"/>
    <cellStyle name="40% - Accent3 67 3" xfId="4723" xr:uid="{E87DA783-4025-4650-9DCC-9E04CD6D1C07}"/>
    <cellStyle name="40% - Accent3 67 3 2" xfId="2815" xr:uid="{103540E5-D20A-4B32-9A53-883F0C8F4382}"/>
    <cellStyle name="40% - Accent3 67 4" xfId="4780" xr:uid="{43899FBF-8857-4DC5-B04B-C7D8DE737821}"/>
    <cellStyle name="40% - Accent3 67 5" xfId="15055" xr:uid="{80E80C36-8EE3-4195-8819-C6626883229A}"/>
    <cellStyle name="40% - Accent3 67_Annexure" xfId="8059" xr:uid="{D278D522-F0B4-42B6-9564-39CEA5B82D6B}"/>
    <cellStyle name="40% - Accent3 68" xfId="1570" xr:uid="{4FF1396E-EC9D-4D45-93B7-28B186D67415}"/>
    <cellStyle name="40% - Accent3 68 2" xfId="15063" xr:uid="{2B8B737D-CD1B-4E77-BF3D-1E29898F70F6}"/>
    <cellStyle name="40% - Accent3 68 2 2" xfId="15068" xr:uid="{5FC29B96-9860-497C-A8D7-5E34D247182D}"/>
    <cellStyle name="40% - Accent3 68 3" xfId="15070" xr:uid="{6600CAB5-729C-4CC4-8004-42DB8C5073AC}"/>
    <cellStyle name="40% - Accent3 68 3 2" xfId="3777" xr:uid="{877D2E9A-BD1C-43C3-A6F6-3172C2D08B40}"/>
    <cellStyle name="40% - Accent3 68 4" xfId="15074" xr:uid="{2B5D84A0-9558-48A5-910A-CB05D12CF7E7}"/>
    <cellStyle name="40% - Accent3 68 5" xfId="15061" xr:uid="{B65FD251-4F7E-4311-B697-D6FE50F73531}"/>
    <cellStyle name="40% - Accent3 68_Annexure" xfId="9207" xr:uid="{5457997C-F570-487D-8BC2-71C0A7673CA2}"/>
    <cellStyle name="40% - Accent3 69" xfId="1573" xr:uid="{329B984B-B748-4BFD-82C9-A84CD3B3883C}"/>
    <cellStyle name="40% - Accent3 69 2" xfId="15081" xr:uid="{6E2D2537-E3B0-4D8C-8909-580406D7289B}"/>
    <cellStyle name="40% - Accent3 69 2 2" xfId="15083" xr:uid="{CCDD0E91-0FAD-4676-AAC5-2C31F4FCA7F5}"/>
    <cellStyle name="40% - Accent3 69 3" xfId="15087" xr:uid="{3A5FF51A-A52D-4F74-8742-160C835FC1E9}"/>
    <cellStyle name="40% - Accent3 69 3 2" xfId="12948" xr:uid="{D1D98346-B41C-4737-8C05-71E17E654E60}"/>
    <cellStyle name="40% - Accent3 69 4" xfId="15090" xr:uid="{32EEB3AB-4C61-4AC1-9B46-04E6AF725D6D}"/>
    <cellStyle name="40% - Accent3 69 5" xfId="15078" xr:uid="{1B6D0F8F-11E4-4F9A-A6A1-D4C162F295CE}"/>
    <cellStyle name="40% - Accent3 69_Annexure" xfId="15092" xr:uid="{71BEFDC0-7BB8-4BE8-AD2E-69B8576379E8}"/>
    <cellStyle name="40% - Accent3 7" xfId="1575" xr:uid="{E2FF8D26-F7AB-472E-B6C1-8362B8F9F6E6}"/>
    <cellStyle name="40% - Accent3 7 10" xfId="15094" xr:uid="{13133667-7BBE-480E-B897-4C4039EC23E7}"/>
    <cellStyle name="40% - Accent3 7 10 2" xfId="15095" xr:uid="{75FB4EE5-5438-45B7-9801-9A32C87514FD}"/>
    <cellStyle name="40% - Accent3 7 11" xfId="15097" xr:uid="{A2285248-D93A-4AD2-94F8-34D7D463966E}"/>
    <cellStyle name="40% - Accent3 7 11 2" xfId="15098" xr:uid="{17DEC495-5290-45C8-908F-9ED69BEFFC94}"/>
    <cellStyle name="40% - Accent3 7 12" xfId="15100" xr:uid="{605E8827-346D-4107-9F81-69F2291D6B5F}"/>
    <cellStyle name="40% - Accent3 7 13" xfId="15102" xr:uid="{095DDA6E-FE5B-4EFA-A1F4-CD4E28EFDEF2}"/>
    <cellStyle name="40% - Accent3 7 14" xfId="15104" xr:uid="{FE00BB12-8163-4415-9B01-CD6895A18494}"/>
    <cellStyle name="40% - Accent3 7 15" xfId="8675" xr:uid="{43C490DF-5E4E-4010-A190-2812CD39952F}"/>
    <cellStyle name="40% - Accent3 7 2" xfId="1577" xr:uid="{53DA9FA5-818C-443C-8D49-72AA7B600AFD}"/>
    <cellStyle name="40% - Accent3 7 2 2" xfId="15106" xr:uid="{DF4F4E5F-1016-4DFA-95C7-08293035E973}"/>
    <cellStyle name="40% - Accent3 7 2 2 2" xfId="5021" xr:uid="{58A10D38-5365-472A-AD27-18A2C9EDB2BC}"/>
    <cellStyle name="40% - Accent3 7 2 3" xfId="15107" xr:uid="{5B4EE25A-4165-43AB-8E77-8A50939C29AC}"/>
    <cellStyle name="40% - Accent3 7 2 3 2" xfId="15108" xr:uid="{3643BB60-A310-4266-B8FF-A1DD8E245BD2}"/>
    <cellStyle name="40% - Accent3 7 2 4" xfId="15111" xr:uid="{F0CFE79C-2C67-487F-A61E-67BEE06F02EF}"/>
    <cellStyle name="40% - Accent3 7 2 5" xfId="15105" xr:uid="{0B374936-E01A-46E7-A015-F8A54F9302C3}"/>
    <cellStyle name="40% - Accent3 7 2_Annexure" xfId="15116" xr:uid="{0283CD93-53E8-4DF1-96EF-D80C9B4022F1}"/>
    <cellStyle name="40% - Accent3 7 3" xfId="9065" xr:uid="{4BCF45AD-E047-4C5E-B4D8-1AE29EDC331D}"/>
    <cellStyle name="40% - Accent3 7 3 2" xfId="9070" xr:uid="{F48A190A-E763-4C97-869E-F5D7E1AACCE2}"/>
    <cellStyle name="40% - Accent3 7 4" xfId="9094" xr:uid="{FDDAF6F9-EA29-4B64-AE13-F5820DC749A3}"/>
    <cellStyle name="40% - Accent3 7 4 2" xfId="9105" xr:uid="{17D33E83-BB01-462B-8517-32DCAFF48A79}"/>
    <cellStyle name="40% - Accent3 7 5" xfId="7013" xr:uid="{C57FEE35-CC19-481A-90A9-3D0468BA63BA}"/>
    <cellStyle name="40% - Accent3 7 5 2" xfId="9117" xr:uid="{282E9DBA-19B1-412C-A4F4-8D545464AE49}"/>
    <cellStyle name="40% - Accent3 7 6" xfId="7018" xr:uid="{EB4F0778-CE1D-4B05-ADA5-D861577B9748}"/>
    <cellStyle name="40% - Accent3 7 6 2" xfId="6365" xr:uid="{6ACE6DFF-807E-409E-BB2F-307529B6F7A7}"/>
    <cellStyle name="40% - Accent3 7 7" xfId="6100" xr:uid="{717C4218-65A7-4BE8-845F-E07EDBAEA4EF}"/>
    <cellStyle name="40% - Accent3 7 7 2" xfId="6108" xr:uid="{D1777123-CEE0-460E-8E25-12AFD4B42BF0}"/>
    <cellStyle name="40% - Accent3 7 8" xfId="8712" xr:uid="{3CB139C3-9F31-4F52-8BCC-9B0C022B536E}"/>
    <cellStyle name="40% - Accent3 7 8 2" xfId="15121" xr:uid="{30AE4970-370A-4922-9A87-6E5D98E4BA7B}"/>
    <cellStyle name="40% - Accent3 7 9" xfId="8719" xr:uid="{37455B3A-0119-4BAC-807B-38BA296196AB}"/>
    <cellStyle name="40% - Accent3 7 9 2" xfId="9127" xr:uid="{37A2D941-94AD-473B-B81F-580393C18B6F}"/>
    <cellStyle name="40% - Accent3 7_Annexure" xfId="12675" xr:uid="{DAEBBE04-CEBD-4512-A231-1D0DE894A7CA}"/>
    <cellStyle name="40% - Accent3 70" xfId="1565" xr:uid="{D44A22EC-EF20-43DF-8C5C-8C8AA49F0856}"/>
    <cellStyle name="40% - Accent3 70 2" xfId="6260" xr:uid="{D06917BB-F2C8-4212-BE6D-1ABFDDBDC301}"/>
    <cellStyle name="40% - Accent3 70 2 2" xfId="7168" xr:uid="{B3F7CA4E-494D-49D6-8F38-3FE090E77E19}"/>
    <cellStyle name="40% - Accent3 70 3" xfId="6392" xr:uid="{FD8BE49F-3A43-4854-BF95-9313F4DE5D27}"/>
    <cellStyle name="40% - Accent3 70 3 2" xfId="7324" xr:uid="{829EE9C8-003F-4980-9CAE-F4EF6BCF0785}"/>
    <cellStyle name="40% - Accent3 70 4" xfId="6300" xr:uid="{8A225949-9A9A-45D6-8CAA-6270DFC7E979}"/>
    <cellStyle name="40% - Accent3 70 5" xfId="15032" xr:uid="{5266FA6C-5F42-4E9A-B5BD-ED18CE018046}"/>
    <cellStyle name="40% - Accent3 70_Annexure" xfId="15034" xr:uid="{CB063487-F9B2-43E8-BF94-BE7A3E607F46}"/>
    <cellStyle name="40% - Accent3 71" xfId="1567" xr:uid="{CFBDA51A-453C-4719-AE11-360D6E0B11C4}"/>
    <cellStyle name="40% - Accent3 71 2" xfId="15042" xr:uid="{7940A0E5-ADC4-470C-A3C5-AFB64043A883}"/>
    <cellStyle name="40% - Accent3 71 2 2" xfId="15047" xr:uid="{D767150E-F080-4F03-88A3-7EDCB1D5D7B7}"/>
    <cellStyle name="40% - Accent3 71 3" xfId="15049" xr:uid="{8B7BDD6C-D00E-4C5B-82C2-72A1C0DE12FE}"/>
    <cellStyle name="40% - Accent3 71 3 2" xfId="15052" xr:uid="{61D64CFB-7B76-453E-A615-6FDB6E072D44}"/>
    <cellStyle name="40% - Accent3 71 4" xfId="15054" xr:uid="{71814E24-FD60-4392-ADC3-5EE357137DA1}"/>
    <cellStyle name="40% - Accent3 71 5" xfId="15039" xr:uid="{D07E2802-0800-449F-8D3C-747F78640844}"/>
    <cellStyle name="40% - Accent3 71_Annexure" xfId="11497" xr:uid="{FE024750-436F-47E5-B72D-DA68F22E0F63}"/>
    <cellStyle name="40% - Accent3 72" xfId="1569" xr:uid="{41A621B8-3F87-4A3E-A874-57CC6FCF8F34}"/>
    <cellStyle name="40% - Accent3 72 2" xfId="15060" xr:uid="{2683FAD7-A9BC-43E4-8476-258D481C0C27}"/>
    <cellStyle name="40% - Accent3 72 2 2" xfId="5291" xr:uid="{56859EF6-958D-484B-9E58-C4731C076F2C}"/>
    <cellStyle name="40% - Accent3 72 3" xfId="4724" xr:uid="{A442651C-2B06-4B68-AD6D-5509089493E2}"/>
    <cellStyle name="40% - Accent3 72 3 2" xfId="2816" xr:uid="{3E480359-45C2-4AF7-B4BB-AADC92CF92B0}"/>
    <cellStyle name="40% - Accent3 72 4" xfId="4781" xr:uid="{F90F9927-B946-4C1D-8AD1-659E08C43BEE}"/>
    <cellStyle name="40% - Accent3 72 5" xfId="15056" xr:uid="{C0146FBA-B5A0-4B48-B1C7-D9473CF490E7}"/>
    <cellStyle name="40% - Accent3 72_Annexure" xfId="8060" xr:uid="{150F8408-2AED-4ACB-8D3B-523C2363C15C}"/>
    <cellStyle name="40% - Accent3 73" xfId="1571" xr:uid="{CA087DEF-B796-4C11-BEFD-95BB80F36B24}"/>
    <cellStyle name="40% - Accent3 73 2" xfId="15064" xr:uid="{5B48A4BC-8ADF-4E8B-BC52-2993BC26EE6F}"/>
    <cellStyle name="40% - Accent3 73 2 2" xfId="15069" xr:uid="{042CFB3C-CD24-4D80-9928-171A4FEDEAA2}"/>
    <cellStyle name="40% - Accent3 73 3" xfId="15071" xr:uid="{C65E43E2-309A-4EF7-82CE-89E4A9809841}"/>
    <cellStyle name="40% - Accent3 73 3 2" xfId="3778" xr:uid="{211152C0-BBD4-4F85-9FE5-7F0A271EDE13}"/>
    <cellStyle name="40% - Accent3 73 4" xfId="15075" xr:uid="{0FD0368A-62D2-4612-A560-AAF52C584560}"/>
    <cellStyle name="40% - Accent3 73 5" xfId="15062" xr:uid="{E1E530CE-6ED6-4486-9D68-AF120F5A3B8D}"/>
    <cellStyle name="40% - Accent3 73_Annexure" xfId="9208" xr:uid="{8CC1E2EC-DAF7-4317-A9E6-39EB0FFDA357}"/>
    <cellStyle name="40% - Accent3 74" xfId="1574" xr:uid="{C83ECAE0-2DD5-41B0-AF40-F4F56177BDDA}"/>
    <cellStyle name="40% - Accent3 74 2" xfId="15082" xr:uid="{2D777178-847B-4B40-97E2-D70AF2BC3AD0}"/>
    <cellStyle name="40% - Accent3 74 2 2" xfId="15084" xr:uid="{A7D2CEE2-E6A4-4739-8E65-506278B8486E}"/>
    <cellStyle name="40% - Accent3 74 3" xfId="15088" xr:uid="{9A45DFBF-7A2C-4FF1-9CE6-05B686427C9A}"/>
    <cellStyle name="40% - Accent3 74 3 2" xfId="12949" xr:uid="{4A360B40-2522-4B64-B41C-95E4A42068DC}"/>
    <cellStyle name="40% - Accent3 74 4" xfId="15091" xr:uid="{44A022F6-70F5-4428-B9EB-584E125EBE0E}"/>
    <cellStyle name="40% - Accent3 74 5" xfId="15079" xr:uid="{8F652B32-3CE9-463F-8F87-44FA5AFDC3F5}"/>
    <cellStyle name="40% - Accent3 74_Annexure" xfId="15093" xr:uid="{4BA459B1-1F7B-46E2-B5C6-2136CF8634CF}"/>
    <cellStyle name="40% - Accent3 75" xfId="1578" xr:uid="{74496EFA-BAFE-4010-839A-35512CC91FA1}"/>
    <cellStyle name="40% - Accent3 75 2" xfId="3759" xr:uid="{18CCAA27-AF7E-4A74-A988-ECB88C1AF0C2}"/>
    <cellStyle name="40% - Accent3 75 2 2" xfId="8445" xr:uid="{81B3EA6E-FF40-496A-A1EA-961B158688F8}"/>
    <cellStyle name="40% - Accent3 75 3" xfId="3779" xr:uid="{E91EF553-16E8-4BE5-AA29-BBA127D6A544}"/>
    <cellStyle name="40% - Accent3 75 3 2" xfId="8478" xr:uid="{D4C0CB3B-1921-4AB5-92F3-C3618D8E9852}"/>
    <cellStyle name="40% - Accent3 75 4" xfId="8510" xr:uid="{E306A8A0-8353-4A3D-90C6-8A2F01F7C6CF}"/>
    <cellStyle name="40% - Accent3 75 5" xfId="15122" xr:uid="{8A5394EF-D7BA-4FF0-89F3-556A9EEA0874}"/>
    <cellStyle name="40% - Accent3 75_Annexure" xfId="15127" xr:uid="{35C71829-29D7-4A1E-81AA-B30A0DB8C8D7}"/>
    <cellStyle name="40% - Accent3 76" xfId="1580" xr:uid="{4BE55FDE-0D78-46B2-AA3F-78DF046EA8F1}"/>
    <cellStyle name="40% - Accent3 76 2" xfId="15131" xr:uid="{3141CB80-B4F6-43C9-ABCF-6B84A370E4BB}"/>
    <cellStyle name="40% - Accent3 76 2 2" xfId="15134" xr:uid="{298A56B8-4B52-4702-941E-53C215A05FA5}"/>
    <cellStyle name="40% - Accent3 76 3" xfId="15137" xr:uid="{5A93E99B-C8F7-47A8-9926-DEF08329FF9F}"/>
    <cellStyle name="40% - Accent3 76 3 2" xfId="15141" xr:uid="{DC4A2A88-9FEF-4A55-8704-8DB3782BCC6D}"/>
    <cellStyle name="40% - Accent3 76 4" xfId="15143" xr:uid="{1EAB6830-9F4C-4367-8CDE-DC73FA209EB8}"/>
    <cellStyle name="40% - Accent3 76 5" xfId="15129" xr:uid="{01A1E7F4-841A-42D0-AA2E-C1520418E417}"/>
    <cellStyle name="40% - Accent3 76_Annexure" xfId="15146" xr:uid="{EBB41E68-A66C-4EEB-B336-B55C5D5D8FD8}"/>
    <cellStyle name="40% - Accent3 77" xfId="1582" xr:uid="{5E77EA26-6911-43A3-9105-A4D81F7E7F7F}"/>
    <cellStyle name="40% - Accent3 77 2" xfId="15151" xr:uid="{8FFEE313-13A6-4525-BB97-396FC149DC27}"/>
    <cellStyle name="40% - Accent3 77 2 2" xfId="15153" xr:uid="{7CBF0023-48BB-4CA4-9FE0-2E94EC44A154}"/>
    <cellStyle name="40% - Accent3 77 3" xfId="15157" xr:uid="{485A5B9D-D08B-4B40-88BC-BADD214D9163}"/>
    <cellStyle name="40% - Accent3 77 3 2" xfId="15162" xr:uid="{85AC2E01-605E-427B-B915-B87632FD41FC}"/>
    <cellStyle name="40% - Accent3 77 4" xfId="15165" xr:uid="{044A43AE-ADF2-43E7-AB0F-69E316977EAA}"/>
    <cellStyle name="40% - Accent3 77 5" xfId="15148" xr:uid="{A2FB24EF-407A-4A80-9ABA-82AEBF657285}"/>
    <cellStyle name="40% - Accent3 77_Annexure" xfId="15168" xr:uid="{AC72B5FE-7FBF-499C-BFAF-A010575636DE}"/>
    <cellStyle name="40% - Accent3 78" xfId="1584" xr:uid="{F4F46007-D947-4547-B518-2DBF0FD5FE44}"/>
    <cellStyle name="40% - Accent3 78 2" xfId="15177" xr:uid="{4170BB1E-A1F5-4C30-A1A7-9303F99EA92F}"/>
    <cellStyle name="40% - Accent3 78 2 2" xfId="15181" xr:uid="{6EA8CD58-846C-41AD-818E-C9488A58CCAF}"/>
    <cellStyle name="40% - Accent3 78 3" xfId="15186" xr:uid="{641B1730-0B80-40B3-B1E9-88A5DA50E5ED}"/>
    <cellStyle name="40% - Accent3 78 3 2" xfId="15192" xr:uid="{B39D4936-AB8E-486E-95CC-6ABD0AE82238}"/>
    <cellStyle name="40% - Accent3 78 4" xfId="3261" xr:uid="{144D9539-F5A2-4E35-8335-0F23A3A55EA2}"/>
    <cellStyle name="40% - Accent3 78 5" xfId="15173" xr:uid="{F15BFD77-2D0E-44F0-A174-A61885715352}"/>
    <cellStyle name="40% - Accent3 78_Annexure" xfId="15199" xr:uid="{1EF4D071-7C5F-4E23-815B-ECE3676AE61A}"/>
    <cellStyle name="40% - Accent3 79" xfId="1587" xr:uid="{0CDCB02C-F0EE-4CF8-B4C8-F856FDE7A7A2}"/>
    <cellStyle name="40% - Accent3 79 2" xfId="15209" xr:uid="{888676D0-75B5-49EA-9FBE-E19F6C947B33}"/>
    <cellStyle name="40% - Accent3 79 2 2" xfId="15212" xr:uid="{DD4BE3E7-2855-465C-A91D-3D39F29D4C27}"/>
    <cellStyle name="40% - Accent3 79 3" xfId="15217" xr:uid="{E595815E-C655-43B0-8B16-C5EE169EC0D2}"/>
    <cellStyle name="40% - Accent3 79 3 2" xfId="15218" xr:uid="{4E8B11A9-6C8A-4C7F-B01B-0DC4FF181BA2}"/>
    <cellStyle name="40% - Accent3 79 4" xfId="3660" xr:uid="{7574893C-A914-4040-9CA8-338103C834EC}"/>
    <cellStyle name="40% - Accent3 79 5" xfId="15203" xr:uid="{3957D312-A150-4914-9362-71EA16E9E872}"/>
    <cellStyle name="40% - Accent3 79_Annexure" xfId="7331" xr:uid="{3676647E-2EF3-4BE9-B6C8-FEE3D398ED18}"/>
    <cellStyle name="40% - Accent3 8" xfId="1590" xr:uid="{E230738E-0A3D-48BD-97C8-25EAECD1EBC6}"/>
    <cellStyle name="40% - Accent3 8 2" xfId="7927" xr:uid="{10FD2637-D3B1-4B7A-AC8C-4E973B9A3D6C}"/>
    <cellStyle name="40% - Accent3 8 2 2" xfId="15220" xr:uid="{0A94A068-8838-46EF-BE40-D904C80BAD15}"/>
    <cellStyle name="40% - Accent3 8 2 2 2" xfId="9936" xr:uid="{59F8ABF1-017E-43A5-871A-C11A446E6BD7}"/>
    <cellStyle name="40% - Accent3 8 2 3" xfId="15229" xr:uid="{76899D85-1F08-438A-BCE1-B44BC4881B2D}"/>
    <cellStyle name="40% - Accent3 8 2 3 2" xfId="12828" xr:uid="{1786BA9B-F29C-4290-8CC3-6550824C573A}"/>
    <cellStyle name="40% - Accent3 8 2 4" xfId="15236" xr:uid="{64FB42CD-CA47-4FA6-B188-762EB40C8E3D}"/>
    <cellStyle name="40% - Accent3 8 2_Annexure" xfId="11834" xr:uid="{221A313F-54EF-4743-95A8-5556E5C7575F}"/>
    <cellStyle name="40% - Accent3 8 3" xfId="7929" xr:uid="{916D9AC8-D0E1-47B3-B187-E05AE2A99261}"/>
    <cellStyle name="40% - Accent3 8 3 2" xfId="9214" xr:uid="{1F187AF5-910A-4B6E-AC03-ACB411CEFFE4}"/>
    <cellStyle name="40% - Accent3 8 4" xfId="9218" xr:uid="{C505CA7A-F872-474F-99EE-7651FED0ED06}"/>
    <cellStyle name="40% - Accent3 8 4 2" xfId="15238" xr:uid="{175CB1B3-AA28-4E44-AE8C-C3533CD14510}"/>
    <cellStyle name="40% - Accent3 8 5" xfId="5281" xr:uid="{749D29E2-8118-4CAF-B912-3E086F634389}"/>
    <cellStyle name="40% - Accent3 8 6" xfId="9220" xr:uid="{DC67FA05-CF18-44A9-B0C4-35AA4B451735}"/>
    <cellStyle name="40% - Accent3 8 7" xfId="8722" xr:uid="{7C372A94-3F5F-4677-958E-95D000839BE5}"/>
    <cellStyle name="40% - Accent3 8 8" xfId="7924" xr:uid="{E644222B-700F-49D0-B5BF-B36B449B75E3}"/>
    <cellStyle name="40% - Accent3 8_Annexure" xfId="3698" xr:uid="{D05DD636-3DEA-4958-8E86-FCBB365321A0}"/>
    <cellStyle name="40% - Accent3 80" xfId="1579" xr:uid="{A3B006CC-B8D5-44A6-8CDF-C168C7AA6916}"/>
    <cellStyle name="40% - Accent3 80 2" xfId="3760" xr:uid="{2CE8C8D4-8A36-4FA5-B5B8-26F40BA6E3E9}"/>
    <cellStyle name="40% - Accent3 80 2 2" xfId="8446" xr:uid="{39037C54-EC12-40EC-B9C2-F8DAB6790BC4}"/>
    <cellStyle name="40% - Accent3 80 3" xfId="3780" xr:uid="{001EBC32-DFD4-4261-A978-F2ECCA916F2A}"/>
    <cellStyle name="40% - Accent3 80 3 2" xfId="8479" xr:uid="{906C3958-F7E1-43C7-85AB-E7599D1B619F}"/>
    <cellStyle name="40% - Accent3 80 4" xfId="8511" xr:uid="{4696A950-8CE1-4365-94AB-54D47D1F1390}"/>
    <cellStyle name="40% - Accent3 80 5" xfId="15123" xr:uid="{6A44164A-F463-4AF7-AA28-7B40618A8578}"/>
    <cellStyle name="40% - Accent3 80_Annexure" xfId="15128" xr:uid="{B5E1F18B-97F7-4513-B7C5-14B3A43F1177}"/>
    <cellStyle name="40% - Accent3 81" xfId="1581" xr:uid="{96E33771-8E0C-4839-94A4-0EA4C3A1719C}"/>
    <cellStyle name="40% - Accent3 81 2" xfId="15132" xr:uid="{E3B661D3-639A-4D81-B4BD-2BB6817F1F74}"/>
    <cellStyle name="40% - Accent3 81 2 2" xfId="15135" xr:uid="{84D53269-5A49-4ADB-B2ED-1128AD163778}"/>
    <cellStyle name="40% - Accent3 81 3" xfId="15138" xr:uid="{396F7480-CC6A-442A-87B5-118DF903486E}"/>
    <cellStyle name="40% - Accent3 81 3 2" xfId="15142" xr:uid="{AFB5C557-317C-4297-AA23-D6963BF24B90}"/>
    <cellStyle name="40% - Accent3 81 4" xfId="15144" xr:uid="{A6590772-8621-4E86-830C-86360C1B774C}"/>
    <cellStyle name="40% - Accent3 81 5" xfId="15130" xr:uid="{742DA185-6D7C-4ECE-8C52-BB3A3060F54C}"/>
    <cellStyle name="40% - Accent3 81_Annexure" xfId="15147" xr:uid="{60661E29-F42B-435F-AC33-827B903097C1}"/>
    <cellStyle name="40% - Accent3 82" xfId="1583" xr:uid="{F52D4DE7-E157-4C6F-B85D-A974A143A903}"/>
    <cellStyle name="40% - Accent3 82 2" xfId="15152" xr:uid="{B4F441CD-5531-4BB2-A642-3BDAA6D341AA}"/>
    <cellStyle name="40% - Accent3 82 2 2" xfId="15154" xr:uid="{5A2D2378-C0E5-4B0F-A7D4-DE241715C219}"/>
    <cellStyle name="40% - Accent3 82 3" xfId="15158" xr:uid="{62959221-253B-4A0C-8AD9-19E514FFE200}"/>
    <cellStyle name="40% - Accent3 82 3 2" xfId="15163" xr:uid="{10EDCC41-C7CC-4787-8195-6C0BF401893F}"/>
    <cellStyle name="40% - Accent3 82 4" xfId="15166" xr:uid="{DA8FCF93-AFB7-402E-94CE-9F61FD3EDAA4}"/>
    <cellStyle name="40% - Accent3 82 5" xfId="15149" xr:uid="{CC9C2ADD-7576-4D09-B421-FCEE93EA58C9}"/>
    <cellStyle name="40% - Accent3 82_Annexure" xfId="15169" xr:uid="{C871B0A6-0C4F-4513-9432-8760A7F99EA6}"/>
    <cellStyle name="40% - Accent3 83" xfId="1585" xr:uid="{EE5E6037-3B2F-442C-A2F1-8E74D2067564}"/>
    <cellStyle name="40% - Accent3 83 2" xfId="15178" xr:uid="{D2AE905B-BED0-4D32-B766-1E82CD5CEF09}"/>
    <cellStyle name="40% - Accent3 83 2 2" xfId="15182" xr:uid="{DEC2D531-FBDA-4C8F-9553-34F65C94A678}"/>
    <cellStyle name="40% - Accent3 83 3" xfId="15187" xr:uid="{24D1ECD1-3BCB-481E-8FD2-52314C188CF1}"/>
    <cellStyle name="40% - Accent3 83 3 2" xfId="15193" xr:uid="{89E7E793-0645-4A42-9335-E580A8B7E1F0}"/>
    <cellStyle name="40% - Accent3 83 4" xfId="3262" xr:uid="{399DEDBB-E219-4C6B-9A0A-1CBB2FAF6178}"/>
    <cellStyle name="40% - Accent3 83 5" xfId="15174" xr:uid="{AE799AD2-93EE-4616-9EDC-79A314F1C3F3}"/>
    <cellStyle name="40% - Accent3 83_Annexure" xfId="15200" xr:uid="{D90530C0-AA6E-4786-9F14-32CCE78A6C1E}"/>
    <cellStyle name="40% - Accent3 84" xfId="1588" xr:uid="{11174E18-5B87-4D46-98E4-4686ACBBA1EB}"/>
    <cellStyle name="40% - Accent3 84 2" xfId="15210" xr:uid="{EFF8D2CE-F158-4166-84EE-5F4D4E74FB71}"/>
    <cellStyle name="40% - Accent3 84 3" xfId="15204" xr:uid="{79C6443D-F8BC-4154-B708-F945F94569A0}"/>
    <cellStyle name="40% - Accent3 85" xfId="1592" xr:uid="{41B26230-CC98-4119-8C99-F7B138AE2502}"/>
    <cellStyle name="40% - Accent3 85 2" xfId="6139" xr:uid="{61782F96-97D3-4B83-8521-04F3019C15E9}"/>
    <cellStyle name="40% - Accent3 85 3" xfId="15244" xr:uid="{044ADCFA-48F8-4276-AFAB-82AC9825A867}"/>
    <cellStyle name="40% - Accent3 86" xfId="1595" xr:uid="{0FA2D56A-9DDD-4A1A-B2AE-66BE9A695FB6}"/>
    <cellStyle name="40% - Accent3 86 2" xfId="15252" xr:uid="{568046F2-8B06-4DB3-8C5B-7C045216BD19}"/>
    <cellStyle name="40% - Accent3 86 3" xfId="15250" xr:uid="{C66E0DE2-CFEA-4E4C-9EA4-0A856BE49715}"/>
    <cellStyle name="40% - Accent3 87" xfId="1597" xr:uid="{6D9F5DE9-62AE-4D08-92DE-9B9C77453B9F}"/>
    <cellStyle name="40% - Accent3 87 2" xfId="15255" xr:uid="{54E0404B-ECFA-4A66-8250-7EB8D168576E}"/>
    <cellStyle name="40% - Accent3 87 3" xfId="15254" xr:uid="{637CF08E-CBFE-49E3-A9B6-839859B6F713}"/>
    <cellStyle name="40% - Accent3 88" xfId="1599" xr:uid="{A0801EE0-F960-4E0D-A0A0-8C277ADCAF14}"/>
    <cellStyle name="40% - Accent3 88 2" xfId="15258" xr:uid="{19F13564-82AB-4A57-8402-211671145653}"/>
    <cellStyle name="40% - Accent3 88 3" xfId="15257" xr:uid="{FE5FC1B2-B4FE-45B0-956F-0CD66A0EA9DC}"/>
    <cellStyle name="40% - Accent3 89" xfId="1601" xr:uid="{7D5FA326-279B-4451-BDE2-F9C7F761B139}"/>
    <cellStyle name="40% - Accent3 89 2" xfId="15261" xr:uid="{4BDE138E-9DFA-47DC-B93D-C992F896845B}"/>
    <cellStyle name="40% - Accent3 89 3" xfId="15260" xr:uid="{5C75560C-9205-475E-9AEE-2DA4564FAE1C}"/>
    <cellStyle name="40% - Accent3 9" xfId="1603" xr:uid="{E532EBA6-CA36-4D5D-9F3E-612E81AE7B53}"/>
    <cellStyle name="40% - Accent3 9 2" xfId="15262" xr:uid="{0823EACC-FC7A-474B-AED3-761FEA4AFD54}"/>
    <cellStyle name="40% - Accent3 9 2 2" xfId="15264" xr:uid="{D5E17E2D-9185-463E-9556-B0E8890A3674}"/>
    <cellStyle name="40% - Accent3 9 2 2 2" xfId="4419" xr:uid="{E96A1F52-5BE6-4FD8-A60C-29CB518439D4}"/>
    <cellStyle name="40% - Accent3 9 2 3" xfId="15268" xr:uid="{32A64ECA-B9A1-4A1C-A2C9-EFF215F7081E}"/>
    <cellStyle name="40% - Accent3 9 2 3 2" xfId="15273" xr:uid="{6F0ED1A4-8C11-427D-9134-B5A0DB787EE1}"/>
    <cellStyle name="40% - Accent3 9 2 4" xfId="2870" xr:uid="{3043C434-D3C3-46B4-A3A8-9AED31F29872}"/>
    <cellStyle name="40% - Accent3 9 2_Annexure" xfId="15277" xr:uid="{220450FD-5090-40AD-84C3-ED50B3B89169}"/>
    <cellStyle name="40% - Accent3 9 3" xfId="9308" xr:uid="{AC967A0A-D387-4427-900A-9A142A2D7D88}"/>
    <cellStyle name="40% - Accent3 9 3 2" xfId="9314" xr:uid="{E10950B5-E534-4D6C-9AA7-0DD23C3C0D8F}"/>
    <cellStyle name="40% - Accent3 9 4" xfId="9318" xr:uid="{7B082D62-FF2E-4C4B-A474-F61DA4EBE1BC}"/>
    <cellStyle name="40% - Accent3 9 4 2" xfId="15280" xr:uid="{ACACF5AE-A055-40FA-AB4C-6CD68833E76E}"/>
    <cellStyle name="40% - Accent3 9 5" xfId="2805" xr:uid="{927B4253-E737-4BDA-8B1B-3F36BD17BBC0}"/>
    <cellStyle name="40% - Accent3 9 6" xfId="2874" xr:uid="{22CF3EB8-6D60-4EF0-AF45-596E1B5AA906}"/>
    <cellStyle name="40% - Accent3 9 7" xfId="4770" xr:uid="{4DB6D8BA-E423-406F-81BE-E723C5052DD8}"/>
    <cellStyle name="40% - Accent3 9 8" xfId="7939" xr:uid="{24EA61A0-008C-41E7-A9BC-908E9C93D44C}"/>
    <cellStyle name="40% - Accent3 9_Annexure" xfId="11187" xr:uid="{7E69FAE7-0625-4BB8-8139-4067A303480B}"/>
    <cellStyle name="40% - Accent3 90" xfId="1593" xr:uid="{36C73D29-A6B4-4B8D-8212-39BD5EBD1D38}"/>
    <cellStyle name="40% - Accent3 91" xfId="1596" xr:uid="{3AE4ECEE-A368-4592-A3B2-2007BE74254C}"/>
    <cellStyle name="40% - Accent3 92" xfId="1598" xr:uid="{D5B9880C-49FD-405C-AC8B-888D46A297E4}"/>
    <cellStyle name="40% - Accent3 93" xfId="1600" xr:uid="{2CF78A4F-895D-4E85-B599-C55FE2ECCE72}"/>
    <cellStyle name="40% - Accent3 94" xfId="1602" xr:uid="{2E46713D-58D0-4C79-952F-6E6F1C24F54D}"/>
    <cellStyle name="40% - Accent3 95" xfId="1604" xr:uid="{DE549914-5E81-445F-AB92-FD4F145BF0D5}"/>
    <cellStyle name="40% - Accent3 96" xfId="1605" xr:uid="{5E625221-AD88-4452-B915-E543C1741804}"/>
    <cellStyle name="40% - Accent3 97" xfId="1606" xr:uid="{1189A1FD-B4FE-4064-AE4F-EB20022625DF}"/>
    <cellStyle name="40% - Accent3 98" xfId="1608" xr:uid="{02ED1B0F-F9A1-478D-824B-33395C80D9AC}"/>
    <cellStyle name="40% - Accent3 99" xfId="1609" xr:uid="{22FA53AD-EAD7-4323-BD6F-CC10DCABFEA6}"/>
    <cellStyle name="40% - Accent4" xfId="97" builtinId="43" customBuiltin="1"/>
    <cellStyle name="40% - Accent4 10" xfId="306" xr:uid="{C992A8B7-C7B5-418F-8CE5-5E969826D990}"/>
    <cellStyle name="40% - Accent4 10 2" xfId="15284" xr:uid="{5F0354C1-45F8-4E53-9603-F3CA804E7413}"/>
    <cellStyle name="40% - Accent4 10 2 2" xfId="15289" xr:uid="{9682BDFA-1D16-4AC5-A62E-B4F57854827D}"/>
    <cellStyle name="40% - Accent4 10 2 2 2" xfId="15290" xr:uid="{3CF8F2DE-A83B-4BA3-B2F3-45E0EF969729}"/>
    <cellStyle name="40% - Accent4 10 2 3" xfId="9425" xr:uid="{9A1AEADE-1049-4CCF-8CDF-FD6E8AF91E80}"/>
    <cellStyle name="40% - Accent4 10 2 3 2" xfId="15292" xr:uid="{3CEEC33F-264E-4253-93CD-E48EE246DB38}"/>
    <cellStyle name="40% - Accent4 10 2 4" xfId="9440" xr:uid="{8A1EBDA1-DE00-4F7B-9C4A-C709646DC22A}"/>
    <cellStyle name="40% - Accent4 10 2_Annexure" xfId="11645" xr:uid="{ECAE0A6D-5DFD-4607-A546-BAF404AE872B}"/>
    <cellStyle name="40% - Accent4 10 3" xfId="15295" xr:uid="{89CE7762-E0C9-4BA9-847F-76D74B6DA23D}"/>
    <cellStyle name="40% - Accent4 10 3 2" xfId="15301" xr:uid="{B60ECE51-6FD4-4CA7-8BB3-6EEA2428C589}"/>
    <cellStyle name="40% - Accent4 10 4" xfId="15303" xr:uid="{B2E74AFC-CEB3-428F-A07D-12E1FB60CCAF}"/>
    <cellStyle name="40% - Accent4 10 4 2" xfId="4501" xr:uid="{4BDE151D-752E-4286-A4B4-ECBEBE2989C2}"/>
    <cellStyle name="40% - Accent4 10 5" xfId="15305" xr:uid="{3B27E5D4-0DB3-40E6-8C7D-5E9B5094B310}"/>
    <cellStyle name="40% - Accent4 10 6" xfId="11345" xr:uid="{B50EF5CD-106C-45FA-BD44-779590834DFE}"/>
    <cellStyle name="40% - Accent4 10 7" xfId="6934" xr:uid="{A86E56F7-16AD-4AF6-9DC5-33AACA93C6C2}"/>
    <cellStyle name="40% - Accent4 10 8" xfId="15281" xr:uid="{8B5F2A3A-11E6-47B6-8EB3-6C68F22285F6}"/>
    <cellStyle name="40% - Accent4 10_Annexure" xfId="15298" xr:uid="{F8728AEF-8103-4670-A218-AA65C842B138}"/>
    <cellStyle name="40% - Accent4 100" xfId="414" xr:uid="{9BD131E6-F368-4598-B653-E8D1A33FB100}"/>
    <cellStyle name="40% - Accent4 101" xfId="420" xr:uid="{8A905A06-D8D4-443B-A191-EA6253B066C5}"/>
    <cellStyle name="40% - Accent4 102" xfId="425" xr:uid="{08B50A2E-B23C-4470-8706-84BFBAE939C4}"/>
    <cellStyle name="40% - Accent4 11" xfId="311" xr:uid="{291CFD25-6FF1-4918-87CA-4104628FE9B3}"/>
    <cellStyle name="40% - Accent4 11 2" xfId="15311" xr:uid="{00950EF9-E96F-424F-A868-A59DEEC586A7}"/>
    <cellStyle name="40% - Accent4 11 2 2" xfId="15314" xr:uid="{5B6C7D91-BA00-4304-B656-5E94764043BF}"/>
    <cellStyle name="40% - Accent4 11 2 2 2" xfId="15317" xr:uid="{C6837FFE-320A-4AAE-A8CC-EB21EB8F0012}"/>
    <cellStyle name="40% - Accent4 11 2 3" xfId="12094" xr:uid="{544E8F95-177F-46C9-BC9B-467B701F46AA}"/>
    <cellStyle name="40% - Accent4 11 2 3 2" xfId="15320" xr:uid="{93DC83EB-CB3A-4A09-B5E3-84DF37B606D0}"/>
    <cellStyle name="40% - Accent4 11 2 4" xfId="12101" xr:uid="{55CFCB87-6A2B-4169-9D54-31A1FC187770}"/>
    <cellStyle name="40% - Accent4 11 2_Annexure" xfId="14752" xr:uid="{E2538503-F261-47CC-974F-A602913BC203}"/>
    <cellStyle name="40% - Accent4 11 3" xfId="15326" xr:uid="{35A6320A-3B84-434A-A6E8-D34492A7DBB0}"/>
    <cellStyle name="40% - Accent4 11 3 2" xfId="12838" xr:uid="{E9827E1B-DD83-4C08-8387-78B0BAB0F81E}"/>
    <cellStyle name="40% - Accent4 11 4" xfId="4818" xr:uid="{A22A50AB-28D6-42E1-B82D-D0DA27F0F0C3}"/>
    <cellStyle name="40% - Accent4 11 4 2" xfId="3953" xr:uid="{89D535F3-F9B4-407B-9CAB-B8E6CC33D3A1}"/>
    <cellStyle name="40% - Accent4 11 5" xfId="6960" xr:uid="{2891FBD8-0E24-4291-8B0B-98499856C19D}"/>
    <cellStyle name="40% - Accent4 11 6" xfId="6983" xr:uid="{1401C40A-F645-4B2E-BA5A-E8DE6C016114}"/>
    <cellStyle name="40% - Accent4 11 7" xfId="15329" xr:uid="{D757DF89-3797-40C0-A1E7-2F3E483EF066}"/>
    <cellStyle name="40% - Accent4 11 8" xfId="15306" xr:uid="{E96481D5-E68E-4EB2-96F3-359950D14B88}"/>
    <cellStyle name="40% - Accent4 11_Annexure" xfId="3798" xr:uid="{3C3CFE34-C7EE-4080-A3A2-BF74941D5B9C}"/>
    <cellStyle name="40% - Accent4 12" xfId="316" xr:uid="{DBF15DD6-9882-49A3-9FF5-EFCEC6723C68}"/>
    <cellStyle name="40% - Accent4 12 2" xfId="3353" xr:uid="{96163850-A5CA-441C-95CA-3B9F34C9608E}"/>
    <cellStyle name="40% - Accent4 12 2 2" xfId="3442" xr:uid="{38728996-C812-4505-97D0-FDF56FBBCA70}"/>
    <cellStyle name="40% - Accent4 12 2 2 2" xfId="4368" xr:uid="{E71804CC-47EA-4741-8644-CBD31AFA9B73}"/>
    <cellStyle name="40% - Accent4 12 2 3" xfId="12139" xr:uid="{FF8C9260-4922-4D5E-89E3-D56FC634E4E7}"/>
    <cellStyle name="40% - Accent4 12 2 3 2" xfId="15334" xr:uid="{BB06CDAF-3AD7-4B1A-99EE-570A4C20499C}"/>
    <cellStyle name="40% - Accent4 12 2 4" xfId="3463" xr:uid="{86854125-129F-4A8B-A558-36DAF417B737}"/>
    <cellStyle name="40% - Accent4 12 2_Annexure" xfId="15337" xr:uid="{B15FF8B4-A004-43FB-89E9-DD6E21230B7F}"/>
    <cellStyle name="40% - Accent4 12 3" xfId="7656" xr:uid="{AAC03368-C768-455C-AE16-A60CBBCBB086}"/>
    <cellStyle name="40% - Accent4 12 3 2" xfId="15338" xr:uid="{7E91AFEF-A4DB-4547-A0A1-6DB9AC38FBA3}"/>
    <cellStyle name="40% - Accent4 12 4" xfId="15343" xr:uid="{7E9B0D79-857E-4C58-86A9-3CEB31CDF443}"/>
    <cellStyle name="40% - Accent4 12 4 2" xfId="15345" xr:uid="{D661B4E9-B5F6-4D5F-B38C-E628C796E8D4}"/>
    <cellStyle name="40% - Accent4 12 5" xfId="15349" xr:uid="{369E278A-3D79-44EB-B798-DC3130C71AF0}"/>
    <cellStyle name="40% - Accent4 12 6" xfId="15350" xr:uid="{E758BBA7-437D-45AA-B2CB-9ECE59F3CA63}"/>
    <cellStyle name="40% - Accent4 12 7" xfId="15352" xr:uid="{9F206DBA-5682-4D8C-8F1E-33E6110D3535}"/>
    <cellStyle name="40% - Accent4 12 8" xfId="3800" xr:uid="{41E5F2FB-D1E8-4BAF-8B15-61225FB51BF9}"/>
    <cellStyle name="40% - Accent4 12_Annexure" xfId="15354" xr:uid="{D6CAFF6B-D26F-4699-B35D-8C9D78BBDD33}"/>
    <cellStyle name="40% - Accent4 13" xfId="1610" xr:uid="{25C7FBEB-2BE4-40C9-8B6C-020911755C53}"/>
    <cellStyle name="40% - Accent4 13 2" xfId="15355" xr:uid="{66AF5BF6-DB35-4DF2-9FD8-F6A754B2A96D}"/>
    <cellStyle name="40% - Accent4 13 2 2" xfId="15356" xr:uid="{898441E2-B22D-443F-9C0D-5AE05B8E5363}"/>
    <cellStyle name="40% - Accent4 13 2 2 2" xfId="5005" xr:uid="{BB7AB257-D2F3-429D-A58C-B2ED5764506E}"/>
    <cellStyle name="40% - Accent4 13 2 3" xfId="12145" xr:uid="{C6C5769B-CD5F-46E1-99D8-5A80276A4C9C}"/>
    <cellStyle name="40% - Accent4 13 2 3 2" xfId="7397" xr:uid="{1D768685-93A0-45BC-B684-BBA0FAFA19C0}"/>
    <cellStyle name="40% - Accent4 13 2 4" xfId="10353" xr:uid="{04434D5D-5492-45C3-9396-E27D0C6C3B76}"/>
    <cellStyle name="40% - Accent4 13 2_Annexure" xfId="15358" xr:uid="{58B11C7C-0139-4F31-8B3F-32DC7A4B86B7}"/>
    <cellStyle name="40% - Accent4 13 3" xfId="14566" xr:uid="{14BA1AC0-FFC1-4CDC-A7C3-3A2BAE3BFEDA}"/>
    <cellStyle name="40% - Accent4 13 3 2" xfId="15360" xr:uid="{F3C24297-B764-4631-AAE4-F4E9929AA13F}"/>
    <cellStyle name="40% - Accent4 13 4" xfId="15362" xr:uid="{ED513214-49C2-4A70-A1DF-5BE6D6BE0172}"/>
    <cellStyle name="40% - Accent4 13 4 2" xfId="15364" xr:uid="{0C16824F-7430-4DBC-B456-19A637C7AECF}"/>
    <cellStyle name="40% - Accent4 13 5" xfId="15367" xr:uid="{C0814D50-86CB-46AA-88D8-59C0FEFB12BC}"/>
    <cellStyle name="40% - Accent4 13 6" xfId="15368" xr:uid="{54BE0281-5791-4DF9-B711-0A71595D88A0}"/>
    <cellStyle name="40% - Accent4 13 7" xfId="15369" xr:uid="{415AD013-7B61-415E-8256-FD28525B67F9}"/>
    <cellStyle name="40% - Accent4 13 8" xfId="8121" xr:uid="{17BA74A2-0154-4707-8B81-A374C98B220E}"/>
    <cellStyle name="40% - Accent4 13_Annexure" xfId="15371" xr:uid="{1DC2DF26-E947-4FFA-9C74-C16230B143D0}"/>
    <cellStyle name="40% - Accent4 14" xfId="1611" xr:uid="{C3F1656A-FC8B-46E9-AFD6-74109E14C657}"/>
    <cellStyle name="40% - Accent4 14 2" xfId="15372" xr:uid="{52FC2E1F-A924-4EA1-9196-22336A703593}"/>
    <cellStyle name="40% - Accent4 14 2 2" xfId="6596" xr:uid="{688045CE-A50A-4B76-8613-24AFFF707F26}"/>
    <cellStyle name="40% - Accent4 14 2 2 2" xfId="11546" xr:uid="{29D79588-E0C9-4E54-B4D7-CF1EA64871B5}"/>
    <cellStyle name="40% - Accent4 14 2 3" xfId="12155" xr:uid="{90F07C1D-1E6D-48D3-B94D-4AE40162AE2A}"/>
    <cellStyle name="40% - Accent4 14 2 3 2" xfId="11559" xr:uid="{9DC80671-7AC8-41EE-9DEF-813F5D5720FA}"/>
    <cellStyle name="40% - Accent4 14 2 4" xfId="10884" xr:uid="{635DFCB1-C6E1-42B7-A6C2-4D310F0B1FAE}"/>
    <cellStyle name="40% - Accent4 14 2_Annexure" xfId="15375" xr:uid="{AC86C30E-4386-4C56-A00B-2216E7A4970D}"/>
    <cellStyle name="40% - Accent4 14 3" xfId="15376" xr:uid="{C0D8FE77-A9DB-4D73-8A4A-BFBED8AD0706}"/>
    <cellStyle name="40% - Accent4 14 3 2" xfId="15378" xr:uid="{52865A5D-0D34-42F5-870D-05498311DE5D}"/>
    <cellStyle name="40% - Accent4 14 4" xfId="15381" xr:uid="{BF24A3DA-E36E-4A21-830D-188970B20C82}"/>
    <cellStyle name="40% - Accent4 14 4 2" xfId="15382" xr:uid="{948DEBB2-D2DF-4B85-A02A-DA43F53C4228}"/>
    <cellStyle name="40% - Accent4 14 5" xfId="15386" xr:uid="{7E847A75-1FC2-4EC8-8CC6-0EA19B2C2833}"/>
    <cellStyle name="40% - Accent4 14 6" xfId="12047" xr:uid="{839247A0-B5C9-4AF1-A139-8B300884CAA2}"/>
    <cellStyle name="40% - Accent4 14 7" xfId="12050" xr:uid="{A1C09E3E-6AB5-44CE-8498-F9A120C3B2F1}"/>
    <cellStyle name="40% - Accent4 14 8" xfId="6599" xr:uid="{4B605802-205D-49A7-8FB0-5275598551F5}"/>
    <cellStyle name="40% - Accent4 14_Annexure" xfId="10065" xr:uid="{6EB5871E-5085-40E4-B41B-D0EDEC8F82A5}"/>
    <cellStyle name="40% - Accent4 15" xfId="1612" xr:uid="{3753C67A-5384-4006-A570-321E53C86AF7}"/>
    <cellStyle name="40% - Accent4 15 2" xfId="15387" xr:uid="{1892D98D-C047-43CE-A472-3B2E047E7312}"/>
    <cellStyle name="40% - Accent4 15 2 2" xfId="15391" xr:uid="{41C0ADB9-ED03-4585-BDA8-2037246C9D9C}"/>
    <cellStyle name="40% - Accent4 15 2 2 2" xfId="9578" xr:uid="{35C66181-970B-47A9-9D84-DFAEA4D19C1C}"/>
    <cellStyle name="40% - Accent4 15 2 3" xfId="12173" xr:uid="{079A8481-57A0-4344-B749-108576B9DD0E}"/>
    <cellStyle name="40% - Accent4 15 2 3 2" xfId="15393" xr:uid="{3EFB06D7-C71A-4525-89E1-94F42D97B113}"/>
    <cellStyle name="40% - Accent4 15 2 4" xfId="12181" xr:uid="{A1C84E96-B718-471A-9AA9-A07EDC064ECC}"/>
    <cellStyle name="40% - Accent4 15 2_Annexure" xfId="13963" xr:uid="{B69BE408-8094-4D9A-84C5-12748010ACA7}"/>
    <cellStyle name="40% - Accent4 15 3" xfId="12367" xr:uid="{57E91014-1A6E-49DB-B21B-2A65A80545C2}"/>
    <cellStyle name="40% - Accent4 15 3 2" xfId="15398" xr:uid="{AE170929-F6E2-4220-BECA-3740A4084FEF}"/>
    <cellStyle name="40% - Accent4 15 4" xfId="5743" xr:uid="{3500FE88-57C4-42CD-ACF7-D2D410FE9D44}"/>
    <cellStyle name="40% - Accent4 15 4 2" xfId="5758" xr:uid="{0CF2B86C-2CB6-446E-8DBE-1A7C7EEB4EC3}"/>
    <cellStyle name="40% - Accent4 15 5" xfId="6992" xr:uid="{B5D7C0EC-FC9D-4AA6-89FA-6FDD3DDBFCFC}"/>
    <cellStyle name="40% - Accent4 15 6" xfId="5391" xr:uid="{E86451CD-BF45-4623-9D0D-D92D671B46FF}"/>
    <cellStyle name="40% - Accent4 15_Annexure" xfId="14459" xr:uid="{65521CE3-BBC9-4D7F-A58E-ABA560260AE7}"/>
    <cellStyle name="40% - Accent4 16" xfId="1614" xr:uid="{04A62195-FC93-4D3D-BBB5-5E197FF65BA4}"/>
    <cellStyle name="40% - Accent4 16 2" xfId="12696" xr:uid="{82B19650-49D2-43B1-B133-DA84C1DD696F}"/>
    <cellStyle name="40% - Accent4 16 2 2" xfId="15402" xr:uid="{EBA8EFD6-4732-4C09-A597-620FDA285073}"/>
    <cellStyle name="40% - Accent4 16 2 2 2" xfId="15404" xr:uid="{885B3AA0-102B-4ED0-9089-472F375790E5}"/>
    <cellStyle name="40% - Accent4 16 2 3" xfId="12207" xr:uid="{16C8529F-BE82-4F21-9B3C-0687130DF492}"/>
    <cellStyle name="40% - Accent4 16 2 3 2" xfId="8255" xr:uid="{B1AF045E-AE9D-4B8C-816E-969F3C8288DD}"/>
    <cellStyle name="40% - Accent4 16 2 4" xfId="12215" xr:uid="{C999F276-F8DB-4C12-9479-BFCFA9F489B8}"/>
    <cellStyle name="40% - Accent4 16 2_Annexure" xfId="7140" xr:uid="{A26D3993-B941-4718-AEA4-D5B4247C4C9A}"/>
    <cellStyle name="40% - Accent4 16 3" xfId="15406" xr:uid="{DBDA5381-8401-4342-AB97-9DBA4D77E77A}"/>
    <cellStyle name="40% - Accent4 16 3 2" xfId="15408" xr:uid="{7C2FF516-4D61-426E-AF32-12522C727A1F}"/>
    <cellStyle name="40% - Accent4 16 4" xfId="15410" xr:uid="{AE30B02C-1D82-47B1-90ED-6EF60A464A99}"/>
    <cellStyle name="40% - Accent4 16 4 2" xfId="15412" xr:uid="{2CB6BD51-68A7-4030-8595-1BB8CF62AAFB}"/>
    <cellStyle name="40% - Accent4 16 5" xfId="15414" xr:uid="{63AA45AB-81C2-41E3-B857-40005B0BF31E}"/>
    <cellStyle name="40% - Accent4 16 6" xfId="5406" xr:uid="{73F98717-C498-4CC8-BA6B-4CEEC2706E45}"/>
    <cellStyle name="40% - Accent4 16_Annexure" xfId="3292" xr:uid="{ACC25E12-7600-462A-B2B2-DBE64A50283A}"/>
    <cellStyle name="40% - Accent4 17" xfId="1616" xr:uid="{239A4B42-BD2E-4824-8243-2ABEE8312BFC}"/>
    <cellStyle name="40% - Accent4 17 2" xfId="15420" xr:uid="{2F833F93-6D18-47EE-9A55-FEDFB21D9941}"/>
    <cellStyle name="40% - Accent4 17 2 2" xfId="15422" xr:uid="{CBF84D14-07FC-49C1-AEBE-DD1D69ADEDB9}"/>
    <cellStyle name="40% - Accent4 17 2 2 2" xfId="15425" xr:uid="{B713786F-DD5A-46F3-871D-08F68BBA8111}"/>
    <cellStyle name="40% - Accent4 17 2 3" xfId="12246" xr:uid="{E3843B10-10C1-4673-A25E-A2C957E12A46}"/>
    <cellStyle name="40% - Accent4 17 2 3 2" xfId="15427" xr:uid="{40CBB988-E101-45FE-B7D7-1BFF88914FD3}"/>
    <cellStyle name="40% - Accent4 17 2 4" xfId="12254" xr:uid="{DEED204A-4794-41D9-A041-D46EC85CE7F5}"/>
    <cellStyle name="40% - Accent4 17 2_Annexure" xfId="15429" xr:uid="{8C691DFB-17B7-4938-A72C-312FF6152791}"/>
    <cellStyle name="40% - Accent4 17 3" xfId="15433" xr:uid="{F2D78B05-3D31-445D-84C6-487E060F74DD}"/>
    <cellStyle name="40% - Accent4 17 3 2" xfId="15436" xr:uid="{A746408A-27CE-48AA-9979-F42D8B00FC3F}"/>
    <cellStyle name="40% - Accent4 17 4" xfId="15439" xr:uid="{658E133E-5432-46BD-815A-916F322409B4}"/>
    <cellStyle name="40% - Accent4 17 4 2" xfId="15442" xr:uid="{BA50862E-4A60-491D-8C8E-7EB329CDC8E8}"/>
    <cellStyle name="40% - Accent4 17 5" xfId="15445" xr:uid="{E754BBC0-0C06-4760-BE92-3E58C1B03701}"/>
    <cellStyle name="40% - Accent4 17 6" xfId="15418" xr:uid="{76B3C99A-25E9-4C9B-9F4B-DAE08B518725}"/>
    <cellStyle name="40% - Accent4 17_Annexure" xfId="10208" xr:uid="{C5154281-3BD8-48B6-AE7E-33EAA51316B5}"/>
    <cellStyle name="40% - Accent4 18" xfId="1618" xr:uid="{28832B50-FBD8-4365-B4AD-D2E5D33462F0}"/>
    <cellStyle name="40% - Accent4 18 2" xfId="15452" xr:uid="{126F2334-E8FB-41CA-94C8-FA9C9CB6765A}"/>
    <cellStyle name="40% - Accent4 18 2 2" xfId="15455" xr:uid="{92DCBCEB-26F0-4C33-8202-A24E3BF4ED91}"/>
    <cellStyle name="40% - Accent4 18 2 2 2" xfId="15457" xr:uid="{36D1019C-230E-4982-A020-ECEE5E752A9B}"/>
    <cellStyle name="40% - Accent4 18 2 3" xfId="12270" xr:uid="{168B7E28-14E7-44DB-A44D-40E74C3B6D87}"/>
    <cellStyle name="40% - Accent4 18 2 3 2" xfId="15462" xr:uid="{268B7C14-6F32-4E9B-A05B-700EE1BC8035}"/>
    <cellStyle name="40% - Accent4 18 2 4" xfId="11199" xr:uid="{E2BCDAEB-40C4-4E09-A9B1-505835D47A98}"/>
    <cellStyle name="40% - Accent4 18 2_Annexure" xfId="15470" xr:uid="{DC0DE983-045B-4127-AB94-C812E1C95F5E}"/>
    <cellStyle name="40% - Accent4 18 3" xfId="15472" xr:uid="{3071D65E-ED51-48E2-A214-0BD4CAC89702}"/>
    <cellStyle name="40% - Accent4 18 3 2" xfId="15474" xr:uid="{229ED6EC-7362-4439-A918-5335617A6032}"/>
    <cellStyle name="40% - Accent4 18 4" xfId="15476" xr:uid="{A45B2D74-027F-4166-B73D-673C7BB5B50E}"/>
    <cellStyle name="40% - Accent4 18 4 2" xfId="15478" xr:uid="{640FAA20-070E-4E3B-A2A8-B61B6FAB1E61}"/>
    <cellStyle name="40% - Accent4 18 5" xfId="15480" xr:uid="{322398D2-984D-48E9-87BC-A020433F9B8A}"/>
    <cellStyle name="40% - Accent4 18 6" xfId="15448" xr:uid="{C5F2B928-91F6-4064-8FD9-D0F8D628B285}"/>
    <cellStyle name="40% - Accent4 18_Annexure" xfId="15483" xr:uid="{205AB1EA-52E2-4A79-A28B-38FB7294ACB1}"/>
    <cellStyle name="40% - Accent4 19" xfId="1620" xr:uid="{5CD55329-8582-4290-9260-5A77717930C1}"/>
    <cellStyle name="40% - Accent4 19 2" xfId="15488" xr:uid="{DBE4BF23-F6D6-469C-9B15-02B84C1A28A6}"/>
    <cellStyle name="40% - Accent4 19 2 2" xfId="15493" xr:uid="{9E32949F-BF76-48E9-A4CF-4CC439FC2A5A}"/>
    <cellStyle name="40% - Accent4 19 2 2 2" xfId="15500" xr:uid="{B2D384F3-590B-4A2E-9363-0738DDD3B45E}"/>
    <cellStyle name="40% - Accent4 19 2 3" xfId="12305" xr:uid="{869B3F08-E8BA-43BE-A525-61AC451B2CA5}"/>
    <cellStyle name="40% - Accent4 19 2 3 2" xfId="15506" xr:uid="{C082DEF9-98B7-44DC-9EE3-32CC3059D080}"/>
    <cellStyle name="40% - Accent4 19 2 4" xfId="11692" xr:uid="{83CD00B5-8316-455B-8D4D-DFD205344380}"/>
    <cellStyle name="40% - Accent4 19 2_Annexure" xfId="15513" xr:uid="{EE3D0987-85EB-4960-BCED-B7BC632E7AA9}"/>
    <cellStyle name="40% - Accent4 19 3" xfId="15515" xr:uid="{47712221-9BF6-483A-8554-245E5D86BA0B}"/>
    <cellStyle name="40% - Accent4 19 3 2" xfId="15517" xr:uid="{7CADF823-458F-4027-8944-397B220B0602}"/>
    <cellStyle name="40% - Accent4 19 4" xfId="15519" xr:uid="{36DCCEBC-BDCB-4D25-BE75-059F1D15B5EB}"/>
    <cellStyle name="40% - Accent4 19 4 2" xfId="15525" xr:uid="{7306FACB-714B-42B8-AAA0-32C0703F12EB}"/>
    <cellStyle name="40% - Accent4 19 5" xfId="12750" xr:uid="{A5BB315A-0A11-4CC2-AAB1-B80ABF86B258}"/>
    <cellStyle name="40% - Accent4 19 6" xfId="15486" xr:uid="{D70CD551-8435-4C48-8B74-48BC7FD2819C}"/>
    <cellStyle name="40% - Accent4 19_Annexure" xfId="6532" xr:uid="{889F64D8-F965-454E-A030-ED7FFE82EB17}"/>
    <cellStyle name="40% - Accent4 2" xfId="1622" xr:uid="{C3247C7F-C030-46E8-97DA-47C9E58EE3F1}"/>
    <cellStyle name="40% - Accent4 2 10" xfId="15527" xr:uid="{F73664AB-99D0-456E-B8E5-07E991B53BFA}"/>
    <cellStyle name="40% - Accent4 2 10 2" xfId="14215" xr:uid="{47C883EA-FC4C-4FD8-94B6-DE1D01C73F1E}"/>
    <cellStyle name="40% - Accent4 2 11" xfId="15528" xr:uid="{F0FFEB7C-B4B3-479F-979A-686104E9BCFE}"/>
    <cellStyle name="40% - Accent4 2 12" xfId="15530" xr:uid="{F1AD517A-7CB4-4300-91CE-685B2491CF2E}"/>
    <cellStyle name="40% - Accent4 2 13" xfId="15531" xr:uid="{7FE90287-C728-4FF0-8BB8-ED257DC083E2}"/>
    <cellStyle name="40% - Accent4 2 14" xfId="15532" xr:uid="{0C5397DA-56A7-4764-9184-95A1CBA1CCD3}"/>
    <cellStyle name="40% - Accent4 2 15" xfId="51692" xr:uid="{70852702-8CA5-434F-BF11-45736C32BE78}"/>
    <cellStyle name="40% - Accent4 2 2" xfId="669" xr:uid="{01C29CBF-33E2-4167-BD02-296B0C576479}"/>
    <cellStyle name="40% - Accent4 2 2 2" xfId="1625" xr:uid="{A4372783-E8DE-4D7A-B706-E53A2B02EAEB}"/>
    <cellStyle name="40% - Accent4 2 2 2 2" xfId="15537" xr:uid="{A9C52F75-4F43-4F5D-B6E6-279C7883D7C9}"/>
    <cellStyle name="40% - Accent4 2 2 2 3" xfId="15534" xr:uid="{3FFEAB1D-F778-4404-B186-9480FA583ED7}"/>
    <cellStyle name="40% - Accent4 2 2 3" xfId="15539" xr:uid="{A391DF1B-E8F1-44C4-BCAB-778862EE41B5}"/>
    <cellStyle name="40% - Accent4 2 2 3 2" xfId="15542" xr:uid="{95AC6723-35D8-46CC-8C2F-0A2A6C3EE864}"/>
    <cellStyle name="40% - Accent4 2 2 3 3" xfId="13259" xr:uid="{49F1D4DD-18DB-4600-8316-BC527FF44B4E}"/>
    <cellStyle name="40% - Accent4 2 2 4" xfId="15544" xr:uid="{6CEE4DF3-D0EE-4ED0-A9C0-7215E6B350DC}"/>
    <cellStyle name="40% - Accent4 2 2 4 2" xfId="15547" xr:uid="{8532BEB6-2C9A-4B38-AAF0-B613120B58A4}"/>
    <cellStyle name="40% - Accent4 2 2 5" xfId="15548" xr:uid="{F4A7D1DA-6D5C-460A-B39E-12D3D59B7935}"/>
    <cellStyle name="40% - Accent4 2 2 6" xfId="6319" xr:uid="{BCBDE8C3-8071-44DC-8F0C-69689B55FEB8}"/>
    <cellStyle name="40% - Accent4 2 2 7" xfId="4045" xr:uid="{67B7C645-7C3A-4162-9A0A-FE8CF3A751BE}"/>
    <cellStyle name="40% - Accent4 2 2 8" xfId="15533" xr:uid="{760CA128-E1E3-4C62-8A1A-3C6CAE1B7759}"/>
    <cellStyle name="40% - Accent4 2 2 9" xfId="51693" xr:uid="{6B9F5F43-43AA-4E0D-81A2-C357CC2D5139}"/>
    <cellStyle name="40% - Accent4 2 2_Annexure" xfId="7805" xr:uid="{864166BB-118F-487D-A805-C4C155C55B6C}"/>
    <cellStyle name="40% - Accent4 2 3" xfId="709" xr:uid="{EE8927D1-FE81-4C12-9B80-BC3AFEAB4FD5}"/>
    <cellStyle name="40% - Accent4 2 3 2" xfId="15554" xr:uid="{0FE6BFB1-EAA1-4B93-BAEC-0472AF263AEC}"/>
    <cellStyle name="40% - Accent4 2 3 2 2" xfId="6742" xr:uid="{C6D3F6E2-7A8D-4E97-B537-591D640C847B}"/>
    <cellStyle name="40% - Accent4 2 3 2 3" xfId="6036" xr:uid="{107FF471-4B6E-4DEE-834A-543107B6B78F}"/>
    <cellStyle name="40% - Accent4 2 3 3" xfId="15556" xr:uid="{5019A74F-1607-40E5-9B87-6E674D6BBB22}"/>
    <cellStyle name="40% - Accent4 2 3 3 2" xfId="6758" xr:uid="{0A09EECF-E359-4006-9E36-95C330817360}"/>
    <cellStyle name="40% - Accent4 2 3 3 3" xfId="6768" xr:uid="{0A3267AF-E9EF-4071-88D9-C768DF614A93}"/>
    <cellStyle name="40% - Accent4 2 3 4" xfId="15557" xr:uid="{C35CF4FB-D127-4223-867C-B82FC7573F17}"/>
    <cellStyle name="40% - Accent4 2 3 5" xfId="15558" xr:uid="{510C09FE-BC6E-4D23-B569-AA98BF280847}"/>
    <cellStyle name="40% - Accent4 2 3 6" xfId="15559" xr:uid="{711118EF-F5FA-4601-AA71-B5354E358F5C}"/>
    <cellStyle name="40% - Accent4 2 3 7" xfId="15560" xr:uid="{899D9D67-D258-46D8-8C73-40726DB7958D}"/>
    <cellStyle name="40% - Accent4 2 3 8" xfId="15549" xr:uid="{DACFEE47-8762-4B50-9539-FB687B311E9E}"/>
    <cellStyle name="40% - Accent4 2 3_Annexure" xfId="15561" xr:uid="{98B02C03-DF8D-4B60-83F8-0288B2E301AC}"/>
    <cellStyle name="40% - Accent4 2 4" xfId="1626" xr:uid="{77A45042-BB2C-44E9-9FCE-8164D7A8B962}"/>
    <cellStyle name="40% - Accent4 2 4 2" xfId="15567" xr:uid="{AFF84D67-8F7D-48CA-A981-CCB8BC0E4628}"/>
    <cellStyle name="40% - Accent4 2 4 2 2" xfId="7502" xr:uid="{01D98D24-A051-42C8-9F40-3BB1B868D0FE}"/>
    <cellStyle name="40% - Accent4 2 4 2 3" xfId="7509" xr:uid="{ED9D82A3-179E-4180-B91D-2841B59B2913}"/>
    <cellStyle name="40% - Accent4 2 4 3" xfId="15569" xr:uid="{0D0110AF-21D4-4DE9-BF88-F65543CC1496}"/>
    <cellStyle name="40% - Accent4 2 4 3 2" xfId="7539" xr:uid="{536EA348-25DD-4121-8037-B0C3AB002793}"/>
    <cellStyle name="40% - Accent4 2 4 4" xfId="15571" xr:uid="{13B828AA-C1BD-47BB-B3B8-60BF6F27F693}"/>
    <cellStyle name="40% - Accent4 2 4 5" xfId="4748" xr:uid="{0D45F275-53AF-4A60-8388-E6B4EBFE565C}"/>
    <cellStyle name="40% - Accent4 2 4 6" xfId="15573" xr:uid="{6397D0E4-B682-41CD-8392-1E41E902C50A}"/>
    <cellStyle name="40% - Accent4 2 4 7" xfId="13820" xr:uid="{D6FBAFE9-56D8-47D4-92B3-6D338840D1EB}"/>
    <cellStyle name="40% - Accent4 2 4_Annexure" xfId="14795" xr:uid="{01F462B6-16E5-45B5-A6C0-90BE05F1CCC1}"/>
    <cellStyle name="40% - Accent4 2 5" xfId="1628" xr:uid="{CFB998DD-BF9C-4505-A207-8B9AFF017980}"/>
    <cellStyle name="40% - Accent4 2 5 2" xfId="15584" xr:uid="{7F5B76E4-5F28-43AA-9552-3C45B2A01E70}"/>
    <cellStyle name="40% - Accent4 2 5 2 2" xfId="4739" xr:uid="{98F1E736-729C-4732-A778-16EFBC5807F3}"/>
    <cellStyle name="40% - Accent4 2 5 3" xfId="15586" xr:uid="{CA3C2A7B-26B9-4797-9E7F-195675E73D05}"/>
    <cellStyle name="40% - Accent4 2 5 3 2" xfId="15588" xr:uid="{4FA7DD10-4180-450D-B469-8CE1AAD9CE21}"/>
    <cellStyle name="40% - Accent4 2 5 4" xfId="15590" xr:uid="{626639F9-3E00-4208-A413-F40C8CFF1176}"/>
    <cellStyle name="40% - Accent4 2 5 5" xfId="15592" xr:uid="{B7139FC0-9563-49D2-97EF-A110EA007D41}"/>
    <cellStyle name="40% - Accent4 2 5 6" xfId="15579" xr:uid="{09298D22-90C2-44DE-ABC7-3AB965D66B1F}"/>
    <cellStyle name="40% - Accent4 2 6" xfId="15596" xr:uid="{D3253D28-3A83-47E8-852E-FB3DC6532B49}"/>
    <cellStyle name="40% - Accent4 2 6 2" xfId="6115" xr:uid="{4A0FC25C-274D-4E08-9342-C5FBEDD5502C}"/>
    <cellStyle name="40% - Accent4 2 6 3" xfId="15602" xr:uid="{518C981F-A4F6-4980-AC3E-74EF279042A3}"/>
    <cellStyle name="40% - Accent4 2 6 4" xfId="15604" xr:uid="{B0EE08FD-FD30-438A-B43B-95302A190D62}"/>
    <cellStyle name="40% - Accent4 2 6 5" xfId="15609" xr:uid="{5E951FA9-639E-49E5-A00D-4C0D05B87A8A}"/>
    <cellStyle name="40% - Accent4 2 7" xfId="15139" xr:uid="{DE108BF8-8837-4190-9D6B-69D5C1EC1224}"/>
    <cellStyle name="40% - Accent4 2 7 2" xfId="15611" xr:uid="{D5747A53-B96E-4AAF-B5FC-4BD26DC36196}"/>
    <cellStyle name="40% - Accent4 2 7 3" xfId="15613" xr:uid="{2C94257B-D3D7-49AA-B05B-6FB655A2BB31}"/>
    <cellStyle name="40% - Accent4 2 7 4" xfId="15615" xr:uid="{94ED2B8D-A8C6-42D8-BE29-0065D20802D3}"/>
    <cellStyle name="40% - Accent4 2 7 5" xfId="15617" xr:uid="{F4F0557B-0535-48FF-8B7A-C5FC93F2BFB0}"/>
    <cellStyle name="40% - Accent4 2 8" xfId="15622" xr:uid="{9E5F9930-74B6-425E-8DE6-D5335A2F2334}"/>
    <cellStyle name="40% - Accent4 2 8 2" xfId="15626" xr:uid="{9B76387E-0FB8-4609-A9EA-DB7E40CDC0FB}"/>
    <cellStyle name="40% - Accent4 2 8 2 2" xfId="7876" xr:uid="{A202F91D-1548-48A9-B002-85E7B59D61AF}"/>
    <cellStyle name="40% - Accent4 2 8 3" xfId="15628" xr:uid="{BC38AC98-89CA-47FC-8826-B44CD28C634B}"/>
    <cellStyle name="40% - Accent4 2 8 4" xfId="15630" xr:uid="{4320CEDA-2846-48A8-9386-8765CDB14559}"/>
    <cellStyle name="40% - Accent4 2 8 5" xfId="15633" xr:uid="{1147D84A-00BB-4514-8FCB-989D4ECD9EF0}"/>
    <cellStyle name="40% - Accent4 2 8_Annexure" xfId="15635" xr:uid="{15715AC4-C057-430C-95D2-D0639CCD8489}"/>
    <cellStyle name="40% - Accent4 2 9" xfId="15638" xr:uid="{D11FFC61-2AE6-47B8-A83D-3835F9C8A9AE}"/>
    <cellStyle name="40% - Accent4 2 9 2" xfId="15640" xr:uid="{1D144E05-4CA1-4496-8972-E410418B5FF3}"/>
    <cellStyle name="40% - Accent4 2 9 3" xfId="15642" xr:uid="{0B7EABD4-D7C1-4B6A-953D-A6E8DFCA3E7C}"/>
    <cellStyle name="40% - Accent4 2 9 4" xfId="15644" xr:uid="{4C256033-CB7D-4446-A4D3-3A1E31A26301}"/>
    <cellStyle name="40% - Accent4 2_April 2009 Report" xfId="9101" xr:uid="{1DA5B5D3-2631-42C0-8CDD-F171CFAC22BD}"/>
    <cellStyle name="40% - Accent4 20" xfId="1613" xr:uid="{8660541D-160B-4C85-B7A4-84EF9A2EFBA5}"/>
    <cellStyle name="40% - Accent4 20 2" xfId="15388" xr:uid="{83073DB1-A3ED-46C9-B5E0-E4B9E905D071}"/>
    <cellStyle name="40% - Accent4 20 2 2" xfId="15392" xr:uid="{6F052280-E992-4339-A212-8F0416A0CC25}"/>
    <cellStyle name="40% - Accent4 20 2 2 2" xfId="9579" xr:uid="{2BF21A6E-81EF-4F80-95EC-BDD65236F0F1}"/>
    <cellStyle name="40% - Accent4 20 2 3" xfId="12174" xr:uid="{94E3F122-1BAB-4AA1-800B-9F3A604956A9}"/>
    <cellStyle name="40% - Accent4 20 2 3 2" xfId="15394" xr:uid="{D3FDA112-78E3-4601-87C9-987DF5750EF9}"/>
    <cellStyle name="40% - Accent4 20 2 4" xfId="12182" xr:uid="{63CCED07-83E3-4178-AF0B-9F6C6819527B}"/>
    <cellStyle name="40% - Accent4 20 2_Annexure" xfId="13964" xr:uid="{91BE88E5-B119-4FE9-87FE-E6FA954C1AE6}"/>
    <cellStyle name="40% - Accent4 20 3" xfId="12368" xr:uid="{DC6FF353-0257-4891-869A-A6093BF6950F}"/>
    <cellStyle name="40% - Accent4 20 3 2" xfId="15399" xr:uid="{D8188607-E14F-4B6F-86B9-1E0B0D8C0A7C}"/>
    <cellStyle name="40% - Accent4 20 4" xfId="5744" xr:uid="{297C16FB-E740-4BA3-BA0C-076202F5A4D3}"/>
    <cellStyle name="40% - Accent4 20 4 2" xfId="5759" xr:uid="{3FA618C0-E74F-4667-B99C-C8B89F4C5F53}"/>
    <cellStyle name="40% - Accent4 20 5" xfId="6993" xr:uid="{2FE90D71-C94C-4304-9B24-3C936110FA98}"/>
    <cellStyle name="40% - Accent4 20 6" xfId="5392" xr:uid="{15A08F91-757C-4871-8D5A-C9595698A9B7}"/>
    <cellStyle name="40% - Accent4 20_Annexure" xfId="14460" xr:uid="{62946A5C-EB07-4C59-888F-B04F9A4A2450}"/>
    <cellStyle name="40% - Accent4 21" xfId="1615" xr:uid="{D5794946-AFA2-4E52-BE53-EA86FF7CB3E6}"/>
    <cellStyle name="40% - Accent4 21 2" xfId="12697" xr:uid="{FE85DC64-A4DD-483A-810F-3D633239A5B0}"/>
    <cellStyle name="40% - Accent4 21 2 2" xfId="15403" xr:uid="{965BAC35-66C2-482F-9FEB-3DC673EB288C}"/>
    <cellStyle name="40% - Accent4 21 2 2 2" xfId="15405" xr:uid="{DA711519-37DE-44F4-8377-C9F1E9263DE0}"/>
    <cellStyle name="40% - Accent4 21 2 3" xfId="12208" xr:uid="{75DA0B72-585A-4CE1-A6C5-52538741FE4C}"/>
    <cellStyle name="40% - Accent4 21 2 3 2" xfId="8256" xr:uid="{49EC8334-6186-4CAD-9E92-F8854B1968A4}"/>
    <cellStyle name="40% - Accent4 21 2 4" xfId="12216" xr:uid="{2E57CBCD-9AA6-446A-B19C-E52C94320E9D}"/>
    <cellStyle name="40% - Accent4 21 2_Annexure" xfId="7141" xr:uid="{EBB1B619-90D5-4B54-BE92-DCDDBF4DEFDE}"/>
    <cellStyle name="40% - Accent4 21 3" xfId="15407" xr:uid="{47CF5C84-104C-445C-B7FF-65054C2B9658}"/>
    <cellStyle name="40% - Accent4 21 3 2" xfId="15409" xr:uid="{9D3DB693-1BC9-464C-A45A-44988480D952}"/>
    <cellStyle name="40% - Accent4 21 4" xfId="15411" xr:uid="{7430185C-F5EB-453C-AE36-B34B6ADA59F9}"/>
    <cellStyle name="40% - Accent4 21 4 2" xfId="15413" xr:uid="{79749748-E9D3-49FC-996A-3AAC87DCD326}"/>
    <cellStyle name="40% - Accent4 21 5" xfId="15415" xr:uid="{8707F69D-B29A-42EB-9210-F3309EEF9A17}"/>
    <cellStyle name="40% - Accent4 21 6" xfId="5407" xr:uid="{80875885-9D7A-49EC-857F-26D9E42EA004}"/>
    <cellStyle name="40% - Accent4 21_Annexure" xfId="3293" xr:uid="{920A0695-3F35-41FE-BDB5-7688E52CB6CA}"/>
    <cellStyle name="40% - Accent4 22" xfId="1617" xr:uid="{4DD4A038-A7DE-4309-A349-110B6BC88DAF}"/>
    <cellStyle name="40% - Accent4 22 2" xfId="15421" xr:uid="{1949E166-97A0-4669-A735-064E45CB7749}"/>
    <cellStyle name="40% - Accent4 22 2 2" xfId="15423" xr:uid="{0FB52D70-035F-49D5-A7EE-3EF059C1B710}"/>
    <cellStyle name="40% - Accent4 22 2 2 2" xfId="15426" xr:uid="{F7099D53-0629-4CE7-8173-35382757DECE}"/>
    <cellStyle name="40% - Accent4 22 2 3" xfId="12247" xr:uid="{78DC9DC9-2581-42FA-90C6-DF5BEE772FBB}"/>
    <cellStyle name="40% - Accent4 22 2 3 2" xfId="15428" xr:uid="{9E8DFFF9-C20A-4FF4-9037-7FF65588A93E}"/>
    <cellStyle name="40% - Accent4 22 2 4" xfId="12255" xr:uid="{6E6E60B2-7133-4B94-A04C-284AA144C35C}"/>
    <cellStyle name="40% - Accent4 22 2_Annexure" xfId="15430" xr:uid="{93C89566-AD38-43BC-A62D-FB3BB6829968}"/>
    <cellStyle name="40% - Accent4 22 3" xfId="15434" xr:uid="{946A7CB3-B6D8-4921-A56B-67307DB79328}"/>
    <cellStyle name="40% - Accent4 22 3 2" xfId="15437" xr:uid="{8FC2664D-53F9-4792-9982-470AD96228A3}"/>
    <cellStyle name="40% - Accent4 22 4" xfId="15440" xr:uid="{0CDC8E9A-B233-4049-921C-3FAD999B14CC}"/>
    <cellStyle name="40% - Accent4 22 4 2" xfId="15443" xr:uid="{534957E5-DB89-4E00-9B5B-47846955771B}"/>
    <cellStyle name="40% - Accent4 22 5" xfId="15446" xr:uid="{08A5AA4F-BD87-4BD2-AA96-3CBB54DACF02}"/>
    <cellStyle name="40% - Accent4 22 6" xfId="15419" xr:uid="{78DAD27F-EECC-46B3-9641-A02556B507E9}"/>
    <cellStyle name="40% - Accent4 22_Annexure" xfId="10209" xr:uid="{E55C2BB7-0E3C-446F-B934-4CABA1BACFCE}"/>
    <cellStyle name="40% - Accent4 23" xfId="1619" xr:uid="{08C0E91C-BD98-4938-8990-1CFAC57B06B1}"/>
    <cellStyle name="40% - Accent4 23 2" xfId="15453" xr:uid="{D071A0F5-2768-4871-B542-944D5E15EED3}"/>
    <cellStyle name="40% - Accent4 23 2 2" xfId="15456" xr:uid="{A55648B6-422E-468F-B53F-574985AD94CA}"/>
    <cellStyle name="40% - Accent4 23 2 2 2" xfId="15458" xr:uid="{5DF869F1-AD72-4854-A5E7-DF9303B90BCD}"/>
    <cellStyle name="40% - Accent4 23 2 3" xfId="12271" xr:uid="{492D4F52-299D-43B8-8598-5936E7CD1663}"/>
    <cellStyle name="40% - Accent4 23 2 3 2" xfId="15463" xr:uid="{1012FC6C-0D45-4476-B7BD-5238A287C4E4}"/>
    <cellStyle name="40% - Accent4 23 2 4" xfId="11200" xr:uid="{3717EECF-439D-4EDD-8F0B-770F99E40E90}"/>
    <cellStyle name="40% - Accent4 23 2_Annexure" xfId="15471" xr:uid="{CC5B958F-47C7-41FE-9C04-7C53FCE9FDC9}"/>
    <cellStyle name="40% - Accent4 23 3" xfId="15473" xr:uid="{A205CA22-9545-41AA-8907-42FE02CD4696}"/>
    <cellStyle name="40% - Accent4 23 3 2" xfId="15475" xr:uid="{8B739E79-DCF9-436D-9CA7-EF6AE105E091}"/>
    <cellStyle name="40% - Accent4 23 4" xfId="15477" xr:uid="{FC927B14-486A-40E6-8DE9-23B9CC25B206}"/>
    <cellStyle name="40% - Accent4 23 4 2" xfId="15479" xr:uid="{FF47055C-1EBE-4F8F-B1A4-5D1AC63B81CA}"/>
    <cellStyle name="40% - Accent4 23 5" xfId="15481" xr:uid="{BE2D2273-D935-4E0A-9188-A04070BB14C7}"/>
    <cellStyle name="40% - Accent4 23 6" xfId="15449" xr:uid="{B04C287E-DC35-4E64-95DF-A2B0AF4901C1}"/>
    <cellStyle name="40% - Accent4 23_Annexure" xfId="15484" xr:uid="{CC6B076C-D4CF-4161-9758-9CAED9787DED}"/>
    <cellStyle name="40% - Accent4 24" xfId="1621" xr:uid="{01B093CC-1ABE-4A47-ACFC-A6F91713E0AB}"/>
    <cellStyle name="40% - Accent4 24 2" xfId="15489" xr:uid="{DE7F6411-349B-4CAD-874C-CC3FD9CDB53C}"/>
    <cellStyle name="40% - Accent4 24 2 2" xfId="15494" xr:uid="{C56623DF-245C-429F-97FC-80DFE3162A4B}"/>
    <cellStyle name="40% - Accent4 24 2 2 2" xfId="15501" xr:uid="{6DB5633E-B659-4AA4-94DD-08211EF55A1C}"/>
    <cellStyle name="40% - Accent4 24 2 3" xfId="12306" xr:uid="{5248BD43-0C6F-4CD9-88C2-D8B60B482A58}"/>
    <cellStyle name="40% - Accent4 24 2 3 2" xfId="15507" xr:uid="{4833FDCE-76A8-4156-BC22-4AE760FB129C}"/>
    <cellStyle name="40% - Accent4 24 2 4" xfId="11693" xr:uid="{830EFF36-D8EF-4302-B930-0691F5E1C88F}"/>
    <cellStyle name="40% - Accent4 24 2_Annexure" xfId="15514" xr:uid="{BBE85D07-AF5E-4310-99B5-A86ECDB38ED6}"/>
    <cellStyle name="40% - Accent4 24 3" xfId="15516" xr:uid="{F8009DC1-2050-4A74-8001-7B0568EDB476}"/>
    <cellStyle name="40% - Accent4 24 3 2" xfId="15518" xr:uid="{E1DA5E0E-C347-4A4D-928A-F3014449692B}"/>
    <cellStyle name="40% - Accent4 24 4" xfId="15520" xr:uid="{9E8BB86F-483A-4568-8835-6E7557B29043}"/>
    <cellStyle name="40% - Accent4 24 4 2" xfId="15526" xr:uid="{7FF190C5-B46F-4D99-9282-1DE47984C6B4}"/>
    <cellStyle name="40% - Accent4 24 5" xfId="12751" xr:uid="{5B7D3213-E65D-41E3-BD1F-F801D5F92F6C}"/>
    <cellStyle name="40% - Accent4 24 6" xfId="15487" xr:uid="{05EF7336-479E-48CC-BDA3-1C7BF95B886B}"/>
    <cellStyle name="40% - Accent4 24_Annexure" xfId="6533" xr:uid="{C75220B3-B4C6-413E-84AA-FD75ECBE50C1}"/>
    <cellStyle name="40% - Accent4 25" xfId="1630" xr:uid="{590914BA-E405-4E56-BE8B-823F19C3E1F8}"/>
    <cellStyle name="40% - Accent4 25 2" xfId="15649" xr:uid="{6EFC53F4-493F-43E8-8ADD-5B59D995732F}"/>
    <cellStyle name="40% - Accent4 25 2 2" xfId="15653" xr:uid="{8AFA19CD-2356-46F9-9340-F86D7501B80A}"/>
    <cellStyle name="40% - Accent4 25 2 2 2" xfId="15450" xr:uid="{D067E2F7-5CCF-4768-AE82-BEBC30A6C2FA}"/>
    <cellStyle name="40% - Accent4 25 2 3" xfId="12332" xr:uid="{325AC38F-3E76-44FB-B4AD-249B05A6E468}"/>
    <cellStyle name="40% - Accent4 25 2 3 2" xfId="15656" xr:uid="{29D3B070-2E5D-45E0-9484-D0520472F445}"/>
    <cellStyle name="40% - Accent4 25 2 4" xfId="8013" xr:uid="{292544E3-617E-4EF3-A3D6-AB6D5F6DE9F4}"/>
    <cellStyle name="40% - Accent4 25 2_Annexure" xfId="15665" xr:uid="{269E1FBC-E11B-4270-BE9E-29868452A1C4}"/>
    <cellStyle name="40% - Accent4 25 3" xfId="15668" xr:uid="{2A0A830E-1258-48C1-A4D4-1FD93DC1D5F0}"/>
    <cellStyle name="40% - Accent4 25 3 2" xfId="15672" xr:uid="{26EBEBD4-402C-4090-AB7E-DE6656283AC9}"/>
    <cellStyle name="40% - Accent4 25 4" xfId="11093" xr:uid="{18369F20-947C-4E54-BA74-684DDAF8D445}"/>
    <cellStyle name="40% - Accent4 25 4 2" xfId="15678" xr:uid="{82A2712A-6EFD-4A61-B1A1-8FD83117C132}"/>
    <cellStyle name="40% - Accent4 25 5" xfId="15680" xr:uid="{86D66E86-B4A3-40B8-AA8E-0386D19D6175}"/>
    <cellStyle name="40% - Accent4 25 6" xfId="15647" xr:uid="{066748AD-115B-4773-8C6D-83D4943AD5AA}"/>
    <cellStyle name="40% - Accent4 25_Annexure" xfId="15685" xr:uid="{53CB8032-7BAD-49CF-AF6A-CEE67D8F7CA3}"/>
    <cellStyle name="40% - Accent4 26" xfId="1632" xr:uid="{424DD4C3-5DC0-4F3C-9DEF-E229679005B0}"/>
    <cellStyle name="40% - Accent4 26 2" xfId="15689" xr:uid="{D97FC97E-5C72-4421-BEC0-3E3829EA165F}"/>
    <cellStyle name="40% - Accent4 26 2 2" xfId="15693" xr:uid="{C375DDC2-3D61-4975-8EAE-D39B2A468370}"/>
    <cellStyle name="40% - Accent4 26 2 2 2" xfId="6456" xr:uid="{44D23DDA-6D92-4B71-91ED-D8ECAD7917D3}"/>
    <cellStyle name="40% - Accent4 26 2 3" xfId="12354" xr:uid="{1AE09DCD-56E0-43D7-8590-57492E28E320}"/>
    <cellStyle name="40% - Accent4 26 2 3 2" xfId="6513" xr:uid="{D101A8CE-D4A5-4170-A6E8-5C8B9A2BCBB3}"/>
    <cellStyle name="40% - Accent4 26 2 4" xfId="12361" xr:uid="{CD9EB71F-C306-4FFB-B3A9-6AA44920E17F}"/>
    <cellStyle name="40% - Accent4 26 2_Annexure" xfId="13511" xr:uid="{42557707-30F1-44DB-9F7A-EE508E16A464}"/>
    <cellStyle name="40% - Accent4 26 3" xfId="15695" xr:uid="{B0CB5F65-8DCE-4E9F-9E6D-37A8210DC226}"/>
    <cellStyle name="40% - Accent4 26 3 2" xfId="15698" xr:uid="{B4710D02-191A-4CCF-B60F-70DAF6007DB3}"/>
    <cellStyle name="40% - Accent4 26 4" xfId="15700" xr:uid="{66CDF9D1-9BF6-472E-A54A-C8386B29A3D1}"/>
    <cellStyle name="40% - Accent4 26 4 2" xfId="15702" xr:uid="{F1D7B417-76E4-4B80-B8DF-4F141F95A836}"/>
    <cellStyle name="40% - Accent4 26 5" xfId="15704" xr:uid="{9F9CB3FF-99AD-4BF8-89D3-4E437E9EC4D7}"/>
    <cellStyle name="40% - Accent4 26 6" xfId="15687" xr:uid="{CA3CEC00-096F-4854-B0F2-8C90DD9C83BD}"/>
    <cellStyle name="40% - Accent4 26_Annexure" xfId="15709" xr:uid="{5C57360D-588B-4661-A37D-A1A0495E0453}"/>
    <cellStyle name="40% - Accent4 27" xfId="1634" xr:uid="{AED216D2-90BF-46E1-BC93-1CD66195F734}"/>
    <cellStyle name="40% - Accent4 27 2" xfId="15713" xr:uid="{E941A1F0-855E-4255-A8E4-DEE2416BD0E3}"/>
    <cellStyle name="40% - Accent4 27 2 2" xfId="15715" xr:uid="{32D2CDF4-A97D-4517-8FB2-F43E7B3EA797}"/>
    <cellStyle name="40% - Accent4 27 2 2 2" xfId="15719" xr:uid="{4A78FF29-849C-41D8-B0FA-9BED1633F15A}"/>
    <cellStyle name="40% - Accent4 27 2 3" xfId="12405" xr:uid="{FBB497A6-327C-4045-BFB0-3502376AA79C}"/>
    <cellStyle name="40% - Accent4 27 2 3 2" xfId="14051" xr:uid="{2DD77CF3-4A4A-4367-9314-7C2BB9C6C8AC}"/>
    <cellStyle name="40% - Accent4 27 2 4" xfId="12412" xr:uid="{5488760C-0D5D-4A27-8DCE-097DF7D8AE33}"/>
    <cellStyle name="40% - Accent4 27 2_Annexure" xfId="4176" xr:uid="{82C8C8A0-8C9D-4100-A251-526524A15969}"/>
    <cellStyle name="40% - Accent4 27 3" xfId="15722" xr:uid="{436DD327-1680-4142-846E-CCFA0A8E12C0}"/>
    <cellStyle name="40% - Accent4 27 3 2" xfId="15724" xr:uid="{879965ED-EDE4-4F7E-A6C3-800F03180F14}"/>
    <cellStyle name="40% - Accent4 27 4" xfId="15726" xr:uid="{F58476A7-75E7-4C9C-A67A-10303C34FDFA}"/>
    <cellStyle name="40% - Accent4 27 4 2" xfId="15728" xr:uid="{4D14B033-5912-43A1-A55D-82D75CE49E3C}"/>
    <cellStyle name="40% - Accent4 27 5" xfId="15730" xr:uid="{4A188470-41F8-4E30-81E7-52FD0DF92F96}"/>
    <cellStyle name="40% - Accent4 27 6" xfId="15711" xr:uid="{815817AA-42B4-4A89-A2B7-67F20761DDF8}"/>
    <cellStyle name="40% - Accent4 27_Annexure" xfId="15732" xr:uid="{24ECFB68-D7EF-4CE2-9C69-B2A2B321D7B4}"/>
    <cellStyle name="40% - Accent4 28" xfId="1636" xr:uid="{5AF7ED15-D6EF-4F63-9F3D-5A536B9581F2}"/>
    <cellStyle name="40% - Accent4 28 2" xfId="15738" xr:uid="{AF014C8D-DC5E-43DB-9D0D-49D192D6C6A5}"/>
    <cellStyle name="40% - Accent4 28 2 2" xfId="13877" xr:uid="{C887FE73-E919-441A-972E-88119EB42A3D}"/>
    <cellStyle name="40% - Accent4 28 2 2 2" xfId="15746" xr:uid="{2802C422-8045-4078-A90A-F6714202F316}"/>
    <cellStyle name="40% - Accent4 28 2 3" xfId="12437" xr:uid="{9C64C36A-2348-40E6-B721-F3AFCB441F43}"/>
    <cellStyle name="40% - Accent4 28 2 3 2" xfId="15756" xr:uid="{48213CFD-F5E5-4367-A0DC-FF479E908202}"/>
    <cellStyle name="40% - Accent4 28 2 4" xfId="12441" xr:uid="{BAB7D44E-6DCD-47D8-B8B4-0045E2798066}"/>
    <cellStyle name="40% - Accent4 28 2_Annexure" xfId="15759" xr:uid="{62F9AFC3-5710-4419-991B-20B9DA82B48C}"/>
    <cellStyle name="40% - Accent4 28 3" xfId="15762" xr:uid="{7C1A9DAD-7B28-452A-8674-5F2E6B23C220}"/>
    <cellStyle name="40% - Accent4 28 3 2" xfId="15764" xr:uid="{964A2DDB-C0D5-4174-BB4D-9264DD275AD4}"/>
    <cellStyle name="40% - Accent4 28 4" xfId="15767" xr:uid="{2FB3080F-C8C1-40F5-90BD-96BA1952B6AB}"/>
    <cellStyle name="40% - Accent4 28 4 2" xfId="15769" xr:uid="{EF6515E5-93E3-4DC0-933C-C67FCA0C0007}"/>
    <cellStyle name="40% - Accent4 28 5" xfId="15771" xr:uid="{82D14FC8-FB81-429D-8292-CDB1F24EE272}"/>
    <cellStyle name="40% - Accent4 28 6" xfId="15735" xr:uid="{903BB93D-BFBE-4B74-86B4-C64904C31FA1}"/>
    <cellStyle name="40% - Accent4 28_Annexure" xfId="14646" xr:uid="{38DD8BBE-325E-45E2-B8FE-3E35AF1AE9B3}"/>
    <cellStyle name="40% - Accent4 29" xfId="1638" xr:uid="{F937AC47-42AE-4D33-ABD5-058B243689F6}"/>
    <cellStyle name="40% - Accent4 29 2" xfId="15782" xr:uid="{4DE20F94-11E0-42FF-A110-ED38F1F332F2}"/>
    <cellStyle name="40% - Accent4 29 2 2" xfId="12760" xr:uid="{5E4A0637-7DBA-4568-AA30-5A8400098E26}"/>
    <cellStyle name="40% - Accent4 29 2 2 2" xfId="15784" xr:uid="{3FB49D99-4826-49C7-B166-FB227E2544B7}"/>
    <cellStyle name="40% - Accent4 29 2 3" xfId="12464" xr:uid="{D8EC136D-ABC7-45FE-9434-B92E84BA7999}"/>
    <cellStyle name="40% - Accent4 29 2 3 2" xfId="15786" xr:uid="{87DED7FF-15C7-476C-B347-478B2DCA8F03}"/>
    <cellStyle name="40% - Accent4 29 2 4" xfId="12481" xr:uid="{E9063CAB-318F-4DED-AC3A-A7F9C0876D0B}"/>
    <cellStyle name="40% - Accent4 29 2_Annexure" xfId="15792" xr:uid="{B4D43C16-7497-41FB-98B8-1FA0A23E35DC}"/>
    <cellStyle name="40% - Accent4 29 3" xfId="15798" xr:uid="{D030418E-2966-46EF-8141-E012CCB51C15}"/>
    <cellStyle name="40% - Accent4 29 3 2" xfId="13231" xr:uid="{FBB57C1F-BD43-4679-B512-53A07C9B5655}"/>
    <cellStyle name="40% - Accent4 29 4" xfId="15800" xr:uid="{96335BF7-A7A3-47ED-A3F8-0BC500933AB7}"/>
    <cellStyle name="40% - Accent4 29 4 2" xfId="15802" xr:uid="{5270C890-CAF3-434A-8B32-9DC3C9A2BF80}"/>
    <cellStyle name="40% - Accent4 29 5" xfId="15804" xr:uid="{87E51CD4-785D-4A0C-9F57-6BB6FCEADF1C}"/>
    <cellStyle name="40% - Accent4 29 6" xfId="15777" xr:uid="{B0AB12B0-CED2-4C3F-A26F-6494EBCB8483}"/>
    <cellStyle name="40% - Accent4 29_Annexure" xfId="9808" xr:uid="{EEF225A3-AA9C-44D9-850D-C4DA0FAF0DFF}"/>
    <cellStyle name="40% - Accent4 3" xfId="1640" xr:uid="{12C7A411-5E13-4E01-85C8-B8CCD6C6C19D}"/>
    <cellStyle name="40% - Accent4 3 2" xfId="237" xr:uid="{C3A2C8E7-429B-4E55-8403-56246D1F7B10}"/>
    <cellStyle name="40% - Accent4 3 2 2" xfId="125" xr:uid="{79A77CC5-9174-4B06-A449-230963285E1B}"/>
    <cellStyle name="40% - Accent4 3 2 2 2" xfId="2833" xr:uid="{62D367F1-FC54-48FA-AAF8-341E16681874}"/>
    <cellStyle name="40% - Accent4 3 2 3" xfId="3837" xr:uid="{A5F16DA2-B65B-4144-94BC-11213BEB5350}"/>
    <cellStyle name="40% - Accent4 3 2 4" xfId="3476" xr:uid="{F179E76F-5F92-47A8-B5D8-09C361FA69EC}"/>
    <cellStyle name="40% - Accent4 3 2 5" xfId="51917" xr:uid="{EA5E7E71-1522-4B1A-9E85-22C127B152BC}"/>
    <cellStyle name="40% - Accent4 3 3" xfId="243" xr:uid="{5781E6CB-05FB-441E-9AD2-B3109355BAC5}"/>
    <cellStyle name="40% - Accent4 3 3 2" xfId="15806" xr:uid="{5CF6133B-7EB6-4E89-B3E8-768E6068101A}"/>
    <cellStyle name="40% - Accent4 3 3 3" xfId="14317" xr:uid="{A7B6AFFD-C533-44DE-A1BA-78CC23B1CF1C}"/>
    <cellStyle name="40% - Accent4 3 3 4" xfId="3499" xr:uid="{317B175B-F70E-4B46-8FCE-04D56E7E9837}"/>
    <cellStyle name="40% - Accent4 3 4" xfId="3523" xr:uid="{AAB3639B-5041-41B5-BC07-EBCFB31A9B2C}"/>
    <cellStyle name="40% - Accent4 3 4 2" xfId="15809" xr:uid="{271CBB17-72E0-4654-9171-287CF6DF3D12}"/>
    <cellStyle name="40% - Accent4 3 5" xfId="15812" xr:uid="{6DC57E66-E78E-4E7F-8A0B-F4AF8C0F7E6C}"/>
    <cellStyle name="40% - Accent4 3 5 2" xfId="15816" xr:uid="{7EF699EC-253B-4437-B811-0561884347ED}"/>
    <cellStyle name="40% - Accent4 3 6" xfId="15820" xr:uid="{B39B0B2E-F40C-4392-993F-65284CC9BF54}"/>
    <cellStyle name="40% - Accent4 3 7" xfId="3583" xr:uid="{116AA88B-E2A7-41A5-8DB1-1F3FA910E3B5}"/>
    <cellStyle name="40% - Accent4 3 8" xfId="15822" xr:uid="{A9DDE320-B73A-4A70-942F-3597BADE8668}"/>
    <cellStyle name="40% - Accent4 3 9" xfId="51694" xr:uid="{22099104-CB98-46D5-9B96-9D864BCFFC06}"/>
    <cellStyle name="40% - Accent4 3_Annexure" xfId="15825" xr:uid="{BAB963B4-CD9A-494A-A61F-51D8F52D1FA3}"/>
    <cellStyle name="40% - Accent4 30" xfId="1631" xr:uid="{B3DA1F6F-717B-4609-A6BA-774803A3BCF6}"/>
    <cellStyle name="40% - Accent4 30 2" xfId="15650" xr:uid="{E04D2513-379D-4814-9FDF-28F7CB020E94}"/>
    <cellStyle name="40% - Accent4 30 2 2" xfId="15654" xr:uid="{4F7482EB-D02E-4CEF-AEA1-C93FCA5240C5}"/>
    <cellStyle name="40% - Accent4 30 2 2 2" xfId="15451" xr:uid="{A2A25647-84B5-4821-9B6D-ADC857AD2488}"/>
    <cellStyle name="40% - Accent4 30 2 3" xfId="12333" xr:uid="{1E4FE940-D66E-4DE8-ACFF-D5DA40E295ED}"/>
    <cellStyle name="40% - Accent4 30 2 3 2" xfId="15657" xr:uid="{9E409B49-CCC2-44D4-8450-CD4270F65907}"/>
    <cellStyle name="40% - Accent4 30 2 4" xfId="8014" xr:uid="{F409840C-2766-4337-8B79-E2594BCB1546}"/>
    <cellStyle name="40% - Accent4 30 2_Annexure" xfId="15666" xr:uid="{393ADFA3-E4FE-4A2C-8B9F-7898C76C152F}"/>
    <cellStyle name="40% - Accent4 30 3" xfId="15669" xr:uid="{B6EFF6F5-5272-43BA-9D45-8B7BC315AFA8}"/>
    <cellStyle name="40% - Accent4 30 3 2" xfId="15673" xr:uid="{D44BBCD2-41E1-4BB2-8BC7-88C320799DEF}"/>
    <cellStyle name="40% - Accent4 30 4" xfId="11094" xr:uid="{DD3C6413-C85F-4806-89A4-903F979316E3}"/>
    <cellStyle name="40% - Accent4 30 4 2" xfId="15679" xr:uid="{18581426-C14C-4418-9252-5CDD4D472F21}"/>
    <cellStyle name="40% - Accent4 30 5" xfId="15681" xr:uid="{895E90AB-0899-462D-84E9-AB8CCAD40FBB}"/>
    <cellStyle name="40% - Accent4 30 6" xfId="15648" xr:uid="{BB759875-8B39-4D32-8369-F2859DCE72B1}"/>
    <cellStyle name="40% - Accent4 30_Annexure" xfId="15686" xr:uid="{91C879B5-C22E-4E17-ACD9-C373D8BE0524}"/>
    <cellStyle name="40% - Accent4 31" xfId="1633" xr:uid="{8E89EAD2-71A6-406E-864E-A032F1EA412B}"/>
    <cellStyle name="40% - Accent4 31 2" xfId="15690" xr:uid="{93AC62B4-35C0-4D4E-822E-4CA6CD646633}"/>
    <cellStyle name="40% - Accent4 31 2 2" xfId="15694" xr:uid="{F9AB03CC-7397-4CBB-8C9F-8172CBE4BB94}"/>
    <cellStyle name="40% - Accent4 31 2 2 2" xfId="6457" xr:uid="{F1B59FE0-E790-4AAD-B759-8A22D787EB5D}"/>
    <cellStyle name="40% - Accent4 31 2 3" xfId="12355" xr:uid="{584D5105-237D-4395-B646-56E8E511CCFF}"/>
    <cellStyle name="40% - Accent4 31 2 3 2" xfId="6514" xr:uid="{DD79EFA6-52A8-4B34-83D7-2B65A9BE66EC}"/>
    <cellStyle name="40% - Accent4 31 2 4" xfId="12362" xr:uid="{6805BFE2-12C9-46BF-82FE-E882B4E71682}"/>
    <cellStyle name="40% - Accent4 31 2_Annexure" xfId="13512" xr:uid="{BC1F45E5-ED32-4D5E-BDDC-966C099991E4}"/>
    <cellStyle name="40% - Accent4 31 3" xfId="15696" xr:uid="{2544BA5C-B300-4F5E-ACFA-E51BC3C94F22}"/>
    <cellStyle name="40% - Accent4 31 3 2" xfId="15699" xr:uid="{7FB0EA25-71A6-457C-BA61-B3C57850F259}"/>
    <cellStyle name="40% - Accent4 31 4" xfId="15701" xr:uid="{A3831124-548B-4FE4-BB6C-930F39A33895}"/>
    <cellStyle name="40% - Accent4 31 4 2" xfId="15703" xr:uid="{908C2F21-8E61-4BBA-BC5B-4EBD5215C4A4}"/>
    <cellStyle name="40% - Accent4 31 5" xfId="15705" xr:uid="{E2501357-EDBA-46F4-9170-9D3256FE5FB1}"/>
    <cellStyle name="40% - Accent4 31 6" xfId="15688" xr:uid="{3A1AE150-B3D3-4FF9-9524-198005981ECA}"/>
    <cellStyle name="40% - Accent4 31_Annexure" xfId="15710" xr:uid="{D612494D-DE65-4C91-BD53-440D7B684FD4}"/>
    <cellStyle name="40% - Accent4 32" xfId="1635" xr:uid="{A3D7C042-6DFA-4AD5-AC58-25762B295A0B}"/>
    <cellStyle name="40% - Accent4 32 2" xfId="15714" xr:uid="{36057BE5-DD61-4A32-8C94-5E0F3F5822D5}"/>
    <cellStyle name="40% - Accent4 32 2 2" xfId="15716" xr:uid="{A97BBD7B-826D-475B-AE15-89336482F44D}"/>
    <cellStyle name="40% - Accent4 32 2 2 2" xfId="15720" xr:uid="{A40B066B-C528-4F8C-892F-13374911AFC9}"/>
    <cellStyle name="40% - Accent4 32 2 3" xfId="12406" xr:uid="{5F8A9BD4-15E9-4FC4-B669-EC9FAAD2B2E3}"/>
    <cellStyle name="40% - Accent4 32 2 3 2" xfId="14052" xr:uid="{86CE06C2-4D15-490D-ACBA-B70DB9A33E3B}"/>
    <cellStyle name="40% - Accent4 32 2 4" xfId="12413" xr:uid="{9934D37D-C420-46C7-A523-F0464E257FCA}"/>
    <cellStyle name="40% - Accent4 32 2_BSD2" xfId="15831" xr:uid="{D75AB629-7D40-4F49-AB61-442C87EA69EE}"/>
    <cellStyle name="40% - Accent4 32 3" xfId="15723" xr:uid="{9AF89BE6-6AA3-4760-BE6E-0A3D389E10D7}"/>
    <cellStyle name="40% - Accent4 32 3 2" xfId="15725" xr:uid="{AAD2E2B0-3DAE-4A57-990B-E838EFE02EEC}"/>
    <cellStyle name="40% - Accent4 32 4" xfId="15727" xr:uid="{87256C6C-BD40-4010-BB9F-02959BED7AA7}"/>
    <cellStyle name="40% - Accent4 32 4 2" xfId="15729" xr:uid="{9DCC4434-5E3E-4C9B-86E1-1755FEDF00BA}"/>
    <cellStyle name="40% - Accent4 32 5" xfId="15731" xr:uid="{CB94EDB2-5FAD-40B2-AA1D-24F0AC8CC669}"/>
    <cellStyle name="40% - Accent4 32 6" xfId="15712" xr:uid="{F2944906-B2BF-427C-886C-C52B590D939F}"/>
    <cellStyle name="40% - Accent4 32_BSD2" xfId="13491" xr:uid="{087F5C96-8C97-4A52-AF6B-3A765B227872}"/>
    <cellStyle name="40% - Accent4 33" xfId="1637" xr:uid="{2DE9CACF-CB1F-47AF-8325-5145F8E8277C}"/>
    <cellStyle name="40% - Accent4 33 2" xfId="15739" xr:uid="{835EF812-9C70-4B13-94A7-702EEDA14247}"/>
    <cellStyle name="40% - Accent4 33 2 2" xfId="13878" xr:uid="{84F12A60-653C-4B22-9B3E-4200599E3481}"/>
    <cellStyle name="40% - Accent4 33 2 2 2" xfId="15747" xr:uid="{FE48D1D1-EF26-4FDE-AE1C-55246765FB83}"/>
    <cellStyle name="40% - Accent4 33 2 3" xfId="12438" xr:uid="{D3665F31-9A5B-4A65-A99A-8BD9579A47E9}"/>
    <cellStyle name="40% - Accent4 33 2 3 2" xfId="15757" xr:uid="{C48065F9-1423-4EF2-9896-84E0F32DB266}"/>
    <cellStyle name="40% - Accent4 33 2 4" xfId="12442" xr:uid="{9858AC71-3D88-4DF9-A439-F59C6371199F}"/>
    <cellStyle name="40% - Accent4 33 2_BSD2" xfId="12199" xr:uid="{086FC015-7370-4C8D-88B7-4ADC738456FE}"/>
    <cellStyle name="40% - Accent4 33 3" xfId="15763" xr:uid="{DD3EF5A9-02B4-42C8-9AD1-935FE23FAC01}"/>
    <cellStyle name="40% - Accent4 33 3 2" xfId="15765" xr:uid="{6EF5F2CD-E334-45EF-B584-EC1A13C49687}"/>
    <cellStyle name="40% - Accent4 33 4" xfId="15768" xr:uid="{5CF52D67-A255-4DD6-93D3-3E73A6D1F774}"/>
    <cellStyle name="40% - Accent4 33 4 2" xfId="15770" xr:uid="{2ED1872E-B1B5-4F56-9A49-A2991F560275}"/>
    <cellStyle name="40% - Accent4 33 5" xfId="15772" xr:uid="{6E7A1EEA-F343-4E84-BAB2-C30FA7DDF81C}"/>
    <cellStyle name="40% - Accent4 33 6" xfId="15736" xr:uid="{888ED8A6-475A-4C1D-AD68-9758A7B318C4}"/>
    <cellStyle name="40% - Accent4 33_BSD2" xfId="14806" xr:uid="{B2B615F4-C5EB-4227-83AB-988137F0ECF1}"/>
    <cellStyle name="40% - Accent4 34" xfId="1639" xr:uid="{00B6DD16-E4D9-4D1B-8965-53A0D1E906F7}"/>
    <cellStyle name="40% - Accent4 34 2" xfId="15783" xr:uid="{9211C9BB-8FFE-40C6-8B19-7E3906EABD9E}"/>
    <cellStyle name="40% - Accent4 34 2 2" xfId="12761" xr:uid="{22514BB0-FF7D-4C6A-9D41-CCA5BAE1E3FC}"/>
    <cellStyle name="40% - Accent4 34 2 2 2" xfId="15785" xr:uid="{E0DED574-64F6-4D13-A4C8-901023BB603F}"/>
    <cellStyle name="40% - Accent4 34 2 3" xfId="12465" xr:uid="{18DC8A6A-CBDB-47E4-8779-3722F643583B}"/>
    <cellStyle name="40% - Accent4 34 2 3 2" xfId="15787" xr:uid="{2C581D02-C3E5-43FC-9400-B882F73785DC}"/>
    <cellStyle name="40% - Accent4 34 2 4" xfId="12482" xr:uid="{D2DF4B56-33F3-4395-A714-9396BA7B554C}"/>
    <cellStyle name="40% - Accent4 34 2_BSD2" xfId="10456" xr:uid="{90649D8F-212C-49C2-8E76-4A7FF0683EA1}"/>
    <cellStyle name="40% - Accent4 34 3" xfId="15799" xr:uid="{59EF9E9D-8A15-47CE-868B-12C3ACBC47C0}"/>
    <cellStyle name="40% - Accent4 34 3 2" xfId="13232" xr:uid="{DB5A3622-DB6A-47BE-A8A7-F0EC800E396B}"/>
    <cellStyle name="40% - Accent4 34 4" xfId="15801" xr:uid="{85EB9848-14E7-46ED-A55D-1E9F106D3321}"/>
    <cellStyle name="40% - Accent4 34 4 2" xfId="15803" xr:uid="{F6832044-3D9C-4D56-9D05-DD1297FD2F5B}"/>
    <cellStyle name="40% - Accent4 34 5" xfId="15805" xr:uid="{7F619EF5-1E84-4535-808B-9F7AEF5924CC}"/>
    <cellStyle name="40% - Accent4 34 6" xfId="15778" xr:uid="{8FC393D7-2A84-4C07-8E31-42EFE80C29C2}"/>
    <cellStyle name="40% - Accent4 34_BSD2" xfId="15836" xr:uid="{F7052231-4893-4F8B-AA30-8DB8B7F150E1}"/>
    <cellStyle name="40% - Accent4 35" xfId="1641" xr:uid="{CCACAAFC-73FD-4B6A-89E5-0487CCA8DCA0}"/>
    <cellStyle name="40% - Accent4 35 2" xfId="15851" xr:uid="{953528EB-7D98-4BF5-9DBA-4E31B7918D20}"/>
    <cellStyle name="40% - Accent4 35 2 2" xfId="15855" xr:uid="{AD87281B-D4B4-40A7-8EFF-6697A202672B}"/>
    <cellStyle name="40% - Accent4 35 2 2 2" xfId="5685" xr:uid="{08BDAE4B-5DEA-474F-98B3-B42FB1F26663}"/>
    <cellStyle name="40% - Accent4 35 2 3" xfId="10508" xr:uid="{AF4EC0FA-FCC0-49BF-9575-BF65CA4B090A}"/>
    <cellStyle name="40% - Accent4 35 2 3 2" xfId="15870" xr:uid="{953E27CC-D607-4EA9-B5FE-3442697CF666}"/>
    <cellStyle name="40% - Accent4 35 2 4" xfId="12126" xr:uid="{F889F85E-D211-4E88-B2CE-01FF8D24CA10}"/>
    <cellStyle name="40% - Accent4 35 2_BSD2" xfId="15874" xr:uid="{77CDD17B-042F-4889-BE5A-B1F9E887D49D}"/>
    <cellStyle name="40% - Accent4 35 3" xfId="15886" xr:uid="{55214321-F9FA-40C3-833F-A7BFC61DD9F3}"/>
    <cellStyle name="40% - Accent4 35 3 2" xfId="13246" xr:uid="{D670FA16-FA58-44E9-B4EB-7CBF53BE69C1}"/>
    <cellStyle name="40% - Accent4 35 4" xfId="15888" xr:uid="{0E948FC6-DE2B-49A8-892E-8D2A8976EDF9}"/>
    <cellStyle name="40% - Accent4 35 4 2" xfId="15892" xr:uid="{60D2243F-312A-4AD3-9F39-CDFF6F1D7E96}"/>
    <cellStyle name="40% - Accent4 35 5" xfId="15895" xr:uid="{1B35630F-ADA4-4308-A228-974619738242}"/>
    <cellStyle name="40% - Accent4 35 6" xfId="15845" xr:uid="{B65FFE08-97D9-441E-9D08-3F0FBB012061}"/>
    <cellStyle name="40% - Accent4 35_BSD2" xfId="15901" xr:uid="{63E30626-6AE6-44CF-A84A-3468C6A7B085}"/>
    <cellStyle name="40% - Accent4 36" xfId="1643" xr:uid="{D46C1C31-3686-4D82-9935-9407E5788AFA}"/>
    <cellStyle name="40% - Accent4 36 2" xfId="15912" xr:uid="{6EAC1264-B31D-4617-9EE5-BB5AEE21F050}"/>
    <cellStyle name="40% - Accent4 36 2 2" xfId="15914" xr:uid="{DD125C15-AFA1-4BC8-828B-BFF6EE5B9CE2}"/>
    <cellStyle name="40% - Accent4 36 2 2 2" xfId="15916" xr:uid="{54C98DE7-8DCE-438F-95F9-6A9A778078CF}"/>
    <cellStyle name="40% - Accent4 36 2 3" xfId="12511" xr:uid="{04297643-E1BE-4A9E-B1EC-29FDBB473DE4}"/>
    <cellStyle name="40% - Accent4 36 2 3 2" xfId="3179" xr:uid="{8576E57F-C7D0-4412-AEFF-88D681358B27}"/>
    <cellStyle name="40% - Accent4 36 2 4" xfId="12518" xr:uid="{A66FA1A1-7EA3-408C-B035-82ED5B1687C1}"/>
    <cellStyle name="40% - Accent4 36 2_BSD2" xfId="15920" xr:uid="{32AFBD1A-F157-443F-BF0B-C941331A04F8}"/>
    <cellStyle name="40% - Accent4 36 3" xfId="15922" xr:uid="{41D7B4A6-CEDC-4122-96BD-F1ED1ACF05A5}"/>
    <cellStyle name="40% - Accent4 36 3 2" xfId="13261" xr:uid="{21EB8F3C-5967-4581-AD97-A687CFD863A9}"/>
    <cellStyle name="40% - Accent4 36 4" xfId="15924" xr:uid="{A20DF421-C2E5-4F96-AA19-DA610279C70B}"/>
    <cellStyle name="40% - Accent4 36 4 2" xfId="15926" xr:uid="{F6EDDBC5-9517-4B0D-A831-45B15EDBDA07}"/>
    <cellStyle name="40% - Accent4 36 5" xfId="15928" xr:uid="{517D2062-83A9-4304-9099-7DF8249FCF6E}"/>
    <cellStyle name="40% - Accent4 36 6" xfId="15910" xr:uid="{DF83A05D-AC9D-45F0-9631-23757FF2DBBC}"/>
    <cellStyle name="40% - Accent4 36_BSD2" xfId="14540" xr:uid="{8D997B9E-18AA-4E4B-A032-08846EA25EC1}"/>
    <cellStyle name="40% - Accent4 37" xfId="1645" xr:uid="{B86C63F2-15D5-4F88-98A4-1BE7A560BF86}"/>
    <cellStyle name="40% - Accent4 37 2" xfId="15937" xr:uid="{AC4698E1-CA79-45A3-AE4E-17C2FD49EF24}"/>
    <cellStyle name="40% - Accent4 37 2 2" xfId="15939" xr:uid="{C15348A1-ED5E-431B-8E09-B25E7D15B206}"/>
    <cellStyle name="40% - Accent4 37 2 2 2" xfId="15941" xr:uid="{F27FE754-69AC-48ED-AA30-6D0299586F89}"/>
    <cellStyle name="40% - Accent4 37 2 3" xfId="12559" xr:uid="{D9B257F0-B7B7-4549-8D67-12CAE46DB401}"/>
    <cellStyle name="40% - Accent4 37 2 3 2" xfId="15943" xr:uid="{83D9E38D-2C9F-4667-97BE-A4DA8EF54AF3}"/>
    <cellStyle name="40% - Accent4 37 2 4" xfId="12562" xr:uid="{5FF18CFD-19D6-46E6-94F9-DA3A67969903}"/>
    <cellStyle name="40% - Accent4 37 2_BSD2" xfId="12113" xr:uid="{A559F654-C06D-4514-A029-D84838823F15}"/>
    <cellStyle name="40% - Accent4 37 3" xfId="15945" xr:uid="{A71BF114-4569-4A63-9B32-A87A0AA35814}"/>
    <cellStyle name="40% - Accent4 37 3 2" xfId="13268" xr:uid="{4B5D2792-04C8-47E8-854B-CE2D4E6489E7}"/>
    <cellStyle name="40% - Accent4 37 4" xfId="15947" xr:uid="{7492E6C7-EADC-4B01-B47F-F69D8545F647}"/>
    <cellStyle name="40% - Accent4 37 4 2" xfId="15949" xr:uid="{07898EB3-D753-40E8-B37D-D5B96407FBD6}"/>
    <cellStyle name="40% - Accent4 37 5" xfId="15951" xr:uid="{AB940199-5CD7-4B94-9DF4-0B2F1967BFC5}"/>
    <cellStyle name="40% - Accent4 37 6" xfId="15933" xr:uid="{801E7895-99D8-461A-A830-F7661A3A248E}"/>
    <cellStyle name="40% - Accent4 37_BSD2" xfId="14893" xr:uid="{A9C08222-554A-469E-8D20-1A830C28C6E1}"/>
    <cellStyle name="40% - Accent4 38" xfId="1647" xr:uid="{5FC4E4F1-8A89-4D30-B7FE-20524D8D435D}"/>
    <cellStyle name="40% - Accent4 38 2" xfId="15955" xr:uid="{86965503-0812-4286-9110-3051DBFEB933}"/>
    <cellStyle name="40% - Accent4 38 2 2" xfId="15957" xr:uid="{D872A27A-7725-42F1-98FF-1AE55C3D9E4F}"/>
    <cellStyle name="40% - Accent4 38 2 2 2" xfId="15959" xr:uid="{93CBE3F2-916E-4407-8B89-D3D5CF7D464A}"/>
    <cellStyle name="40% - Accent4 38 2 3" xfId="10439" xr:uid="{38F2C201-E18F-45E7-8D69-509CF1B6F8E7}"/>
    <cellStyle name="40% - Accent4 38 2 3 2" xfId="15961" xr:uid="{9BAE13C3-A72A-453B-8CE2-09FBF8905FB0}"/>
    <cellStyle name="40% - Accent4 38 2 4" xfId="10443" xr:uid="{46552337-0139-493C-96DF-2EF5886A8583}"/>
    <cellStyle name="40% - Accent4 38 2_BSD2" xfId="12871" xr:uid="{B9AF19C7-6999-4545-AD3D-02A6E4B937FB}"/>
    <cellStyle name="40% - Accent4 38 3" xfId="15963" xr:uid="{BDD48BC9-4ADF-4661-A7C6-404E62800A5D}"/>
    <cellStyle name="40% - Accent4 38 3 2" xfId="13283" xr:uid="{882B268B-DFEC-47F3-839D-A45705C54646}"/>
    <cellStyle name="40% - Accent4 38 4" xfId="15965" xr:uid="{61CFB4C1-A8A8-4FC1-9AAF-D29EF8B85519}"/>
    <cellStyle name="40% - Accent4 38 4 2" xfId="15967" xr:uid="{FE77F56D-C046-408F-83A8-0D04CCF31B57}"/>
    <cellStyle name="40% - Accent4 38 5" xfId="15971" xr:uid="{79A5BCCE-563C-42A7-85B3-928BCFCFA539}"/>
    <cellStyle name="40% - Accent4 38 6" xfId="15953" xr:uid="{7728821F-D2C7-42C0-9AD7-A60EFC2749FC}"/>
    <cellStyle name="40% - Accent4 38_BSD2" xfId="15974" xr:uid="{9F63DD1D-0D6E-4E18-AF21-916E7D647B71}"/>
    <cellStyle name="40% - Accent4 39" xfId="1649" xr:uid="{8B6EC3BC-EE96-4E30-BDF6-91CC8D19CF71}"/>
    <cellStyle name="40% - Accent4 39 2" xfId="15982" xr:uid="{712F3C4E-9932-428A-B52C-E0FFB00614D3}"/>
    <cellStyle name="40% - Accent4 39 2 2" xfId="15984" xr:uid="{7C954776-F1E1-49C1-9C3A-893E135CBF5F}"/>
    <cellStyle name="40% - Accent4 39 2 2 2" xfId="15986" xr:uid="{AB259354-F09F-412A-BEA2-367C3A50803A}"/>
    <cellStyle name="40% - Accent4 39 2 3" xfId="12590" xr:uid="{E709C2BE-D1F4-4D85-A7AF-4F7C6BD22641}"/>
    <cellStyle name="40% - Accent4 39 2 3 2" xfId="15988" xr:uid="{126EF309-7F2F-43BB-8613-07E38743CA21}"/>
    <cellStyle name="40% - Accent4 39 2 4" xfId="12594" xr:uid="{4BEA10E1-7F93-40C8-A2C8-7462E972471B}"/>
    <cellStyle name="40% - Accent4 39 2_BSD2" xfId="15992" xr:uid="{3998F928-EE38-416B-B8FD-9102DCC4A578}"/>
    <cellStyle name="40% - Accent4 39 3" xfId="15994" xr:uid="{77B87D04-32BC-482A-99F2-CECFB61977CC}"/>
    <cellStyle name="40% - Accent4 39 3 2" xfId="13312" xr:uid="{439300AA-CAAB-4FDC-8C0E-81EF1088585F}"/>
    <cellStyle name="40% - Accent4 39 4" xfId="15997" xr:uid="{759075EB-2FD0-40EC-B6BA-B7B3EC232334}"/>
    <cellStyle name="40% - Accent4 39 4 2" xfId="16000" xr:uid="{B0637457-211E-4551-A2F1-540ED25FCD99}"/>
    <cellStyle name="40% - Accent4 39 5" xfId="16002" xr:uid="{8486794A-3174-40E3-A99A-F4F26496E734}"/>
    <cellStyle name="40% - Accent4 39 6" xfId="15976" xr:uid="{164A8F5E-9961-4A43-A871-0736277142EA}"/>
    <cellStyle name="40% - Accent4 39_BSD2" xfId="16004" xr:uid="{1A3EAAAC-AA3A-417F-BFEF-327544115C7A}"/>
    <cellStyle name="40% - Accent4 4" xfId="668" xr:uid="{C6747B67-0162-4F36-8618-61A61D9FB141}"/>
    <cellStyle name="40% - Accent4 4 10" xfId="51695" xr:uid="{3A29678E-8753-41BD-ACB0-B53319A7D81A}"/>
    <cellStyle name="40% - Accent4 4 2" xfId="393" xr:uid="{9785A491-BABD-439D-BD83-45592043B920}"/>
    <cellStyle name="40% - Accent4 4 2 2" xfId="15829" xr:uid="{24BA44EE-72C0-4A5A-AEBE-A99C6EC0D768}"/>
    <cellStyle name="40% - Accent4 4 2 2 2" xfId="16007" xr:uid="{1B7DBDF4-A0D7-4A65-96DE-FE2655114AB9}"/>
    <cellStyle name="40% - Accent4 4 2 3" xfId="15206" xr:uid="{A169B5B1-983F-4D37-AD78-CCFC026D8808}"/>
    <cellStyle name="40% - Accent4 4 2 3 2" xfId="15211" xr:uid="{63E0755F-06C2-4FBE-8FA5-5F22136988FC}"/>
    <cellStyle name="40% - Accent4 4 2 4" xfId="15214" xr:uid="{465BBEDD-BA5C-402A-93D9-29D6D14AE4FB}"/>
    <cellStyle name="40% - Accent4 4 2 5" xfId="6195" xr:uid="{DCCB7778-1711-46CB-971F-1BB0F7827121}"/>
    <cellStyle name="40% - Accent4 4 2_BSD2" xfId="16008" xr:uid="{B317AC6E-D5DB-43BF-B851-94839047F6C5}"/>
    <cellStyle name="40% - Accent4 4 3" xfId="6242" xr:uid="{AB2F0099-3677-4B43-9EF5-B0D12815BBFD}"/>
    <cellStyle name="40% - Accent4 4 3 2" xfId="6874" xr:uid="{2811B6FA-C5DE-4925-BE0A-9C4C21BE9E56}"/>
    <cellStyle name="40% - Accent4 4 4" xfId="16015" xr:uid="{F210A20E-9D4B-4700-9862-CE0FD8BA5C4D}"/>
    <cellStyle name="40% - Accent4 4 4 2" xfId="7164" xr:uid="{833B1B34-62E9-497C-95F6-612663EB4215}"/>
    <cellStyle name="40% - Accent4 4 5" xfId="16020" xr:uid="{ADE17E58-C8C6-4B9F-AE77-2D45BB6F8AEE}"/>
    <cellStyle name="40% - Accent4 4 5 2" xfId="16022" xr:uid="{BD48BD20-B445-4D3B-9A0D-8B0ADBB3DEB0}"/>
    <cellStyle name="40% - Accent4 4 6" xfId="16025" xr:uid="{E9B0C2B0-A850-4245-838D-9476D8B5ECBF}"/>
    <cellStyle name="40% - Accent4 4 6 2" xfId="16031" xr:uid="{0F387B87-5344-4D2E-81A4-D22FCE0F5388}"/>
    <cellStyle name="40% - Accent4 4 7" xfId="16036" xr:uid="{C01C0756-397A-4290-8625-BE38E96A18D4}"/>
    <cellStyle name="40% - Accent4 4 8" xfId="16041" xr:uid="{9AAA115D-6A3D-42A7-AE1B-FCD45091A8F8}"/>
    <cellStyle name="40% - Accent4 4 9" xfId="4879" xr:uid="{F6E445F2-1E5F-459A-913F-682CD2505E49}"/>
    <cellStyle name="40% - Accent4 4_Annexure" xfId="7344" xr:uid="{42C46AC2-4B24-4E80-B060-565F4E8A67C0}"/>
    <cellStyle name="40% - Accent4 40" xfId="1642" xr:uid="{8D31FAD3-5D90-4B32-BC02-2B6023F8189D}"/>
    <cellStyle name="40% - Accent4 40 2" xfId="15852" xr:uid="{2A8E6C03-9062-4FE8-9809-9327BB4248C9}"/>
    <cellStyle name="40% - Accent4 40 2 2" xfId="15856" xr:uid="{E19E5FDB-609C-476A-A999-641C159B8EEC}"/>
    <cellStyle name="40% - Accent4 40 2 2 2" xfId="5686" xr:uid="{489A84E5-5248-451B-8F10-5E0FB75EBFD2}"/>
    <cellStyle name="40% - Accent4 40 2 3" xfId="10509" xr:uid="{F20E8351-DA86-4430-85EE-6941469411F7}"/>
    <cellStyle name="40% - Accent4 40 2 3 2" xfId="15871" xr:uid="{FBD79480-BA4F-42F4-B7DE-B04238E38FDD}"/>
    <cellStyle name="40% - Accent4 40 2 4" xfId="12127" xr:uid="{CE001B73-1D07-48F4-AFE3-80698E320216}"/>
    <cellStyle name="40% - Accent4 40 2_BSD2" xfId="15875" xr:uid="{CC777BB9-F2AC-4E5A-B614-7458DC0E18DA}"/>
    <cellStyle name="40% - Accent4 40 3" xfId="15887" xr:uid="{C76B5059-5086-4734-BB48-E76C6046EE53}"/>
    <cellStyle name="40% - Accent4 40 3 2" xfId="13247" xr:uid="{A3A662F5-0D3E-49EB-8747-86BDDB76361F}"/>
    <cellStyle name="40% - Accent4 40 4" xfId="15889" xr:uid="{22494755-8046-4104-B630-BB1DA8E75D73}"/>
    <cellStyle name="40% - Accent4 40 4 2" xfId="15893" xr:uid="{353A123F-8E04-4650-A9ED-C13FA12E7F46}"/>
    <cellStyle name="40% - Accent4 40 5" xfId="15896" xr:uid="{93D56A37-468A-40DC-96E4-E9C47A310CC5}"/>
    <cellStyle name="40% - Accent4 40 6" xfId="15846" xr:uid="{56A29725-F0EC-48B5-AA87-7B451FA2239D}"/>
    <cellStyle name="40% - Accent4 40_BSD2" xfId="15902" xr:uid="{71000909-0591-4149-898B-5C22CFAB6BB0}"/>
    <cellStyle name="40% - Accent4 41" xfId="1644" xr:uid="{FB6F7F8F-D5B0-496B-B29C-3037B3EE3EE1}"/>
    <cellStyle name="40% - Accent4 41 2" xfId="15913" xr:uid="{E6F6505D-40EA-4A09-867B-F1FD6C58A35A}"/>
    <cellStyle name="40% - Accent4 41 2 2" xfId="15915" xr:uid="{6CECA5F3-AEFD-43DC-BF2C-30E51EE69AEF}"/>
    <cellStyle name="40% - Accent4 41 2 2 2" xfId="15917" xr:uid="{5AF8F004-807F-45F4-92AC-A6BF7256CC48}"/>
    <cellStyle name="40% - Accent4 41 2 3" xfId="12512" xr:uid="{85F8E9D7-08EA-4389-8F65-471B3AA70FEC}"/>
    <cellStyle name="40% - Accent4 41 2 3 2" xfId="3180" xr:uid="{2133E839-67AF-47BE-BEC8-D92F870234AC}"/>
    <cellStyle name="40% - Accent4 41 2 4" xfId="12519" xr:uid="{73EAD324-B2E8-429D-BE2B-7FA3F6EEC18E}"/>
    <cellStyle name="40% - Accent4 41 2_BSD2" xfId="15921" xr:uid="{D8881D32-9065-4003-9D6B-98510E5F099E}"/>
    <cellStyle name="40% - Accent4 41 3" xfId="15923" xr:uid="{BAA995D5-D34A-4A8C-B5BB-6AB797A15904}"/>
    <cellStyle name="40% - Accent4 41 3 2" xfId="13262" xr:uid="{B3842D3B-D7A9-4A54-A00C-A00012E1A708}"/>
    <cellStyle name="40% - Accent4 41 4" xfId="15925" xr:uid="{454373A5-C86F-41D3-917A-B6235962E7CD}"/>
    <cellStyle name="40% - Accent4 41 4 2" xfId="15927" xr:uid="{C5196A2A-C0AB-4C88-899C-20B864C2A143}"/>
    <cellStyle name="40% - Accent4 41 5" xfId="15929" xr:uid="{5A56D805-28E3-4B08-BD1D-4F5B15B03A54}"/>
    <cellStyle name="40% - Accent4 41 6" xfId="15911" xr:uid="{7E9A8B8E-57C9-4FCA-B979-A5298A645D5E}"/>
    <cellStyle name="40% - Accent4 41_BSD2" xfId="14541" xr:uid="{58118CD1-EAC3-4208-BDA8-4B2FB05FEAF8}"/>
    <cellStyle name="40% - Accent4 42" xfId="1646" xr:uid="{FE175EF3-6186-40E4-9319-49D90C8317B5}"/>
    <cellStyle name="40% - Accent4 42 2" xfId="15938" xr:uid="{12DA0071-1070-45C4-A352-C14989868B9F}"/>
    <cellStyle name="40% - Accent4 42 2 2" xfId="15940" xr:uid="{7F9250C6-28F6-4093-8CC6-263DEC3ECF63}"/>
    <cellStyle name="40% - Accent4 42 2 2 2" xfId="15942" xr:uid="{88046833-97AF-406B-A875-5D80004D2D89}"/>
    <cellStyle name="40% - Accent4 42 2 3" xfId="12560" xr:uid="{0C5D36B8-C7DA-4E1E-930A-EDFD795213FB}"/>
    <cellStyle name="40% - Accent4 42 2 3 2" xfId="15944" xr:uid="{671F69B8-9E65-4022-B12B-A9968AC8D4E0}"/>
    <cellStyle name="40% - Accent4 42 2 4" xfId="12563" xr:uid="{8302105B-1088-489C-AF66-98B945D82844}"/>
    <cellStyle name="40% - Accent4 42 2_BSD2" xfId="12114" xr:uid="{61CE8319-546F-497B-B826-7D60ABC94D62}"/>
    <cellStyle name="40% - Accent4 42 3" xfId="15946" xr:uid="{25ABE907-DED7-46E6-A737-50837602114D}"/>
    <cellStyle name="40% - Accent4 42 3 2" xfId="13269" xr:uid="{D9C34704-A47D-4BCB-8F71-70BD39B16626}"/>
    <cellStyle name="40% - Accent4 42 4" xfId="15948" xr:uid="{0252EDD4-A994-4685-A19F-6B5E4E45E022}"/>
    <cellStyle name="40% - Accent4 42 4 2" xfId="15950" xr:uid="{EE8D7B6E-CA23-43F4-9CD9-BC8B497284EB}"/>
    <cellStyle name="40% - Accent4 42 5" xfId="15952" xr:uid="{C01EB28F-5EE5-40A9-9CD5-A6B1D2FBB80C}"/>
    <cellStyle name="40% - Accent4 42 6" xfId="15934" xr:uid="{E0DDCFA6-3558-4D81-9C88-F98B36512BD8}"/>
    <cellStyle name="40% - Accent4 42_BSD2" xfId="14894" xr:uid="{FC05405F-FB3D-40C2-99AF-5988C37895EA}"/>
    <cellStyle name="40% - Accent4 43" xfId="1648" xr:uid="{2B13321E-8FAA-4701-84C3-5E9D028A026D}"/>
    <cellStyle name="40% - Accent4 43 2" xfId="15956" xr:uid="{F73CE2AD-DD8F-42EB-ADC7-6AF8503B9D33}"/>
    <cellStyle name="40% - Accent4 43 2 2" xfId="15958" xr:uid="{F1E00F25-96E7-40B6-8383-648C86D221A4}"/>
    <cellStyle name="40% - Accent4 43 2 2 2" xfId="15960" xr:uid="{30D322AC-BF1E-4516-9C10-CDAB8289F8BF}"/>
    <cellStyle name="40% - Accent4 43 2 3" xfId="10440" xr:uid="{F4D5C557-4EB5-4E38-9E0B-115CD5D3DB11}"/>
    <cellStyle name="40% - Accent4 43 2 3 2" xfId="15962" xr:uid="{C8C08119-CB51-4765-BDE3-B45DF0BD0270}"/>
    <cellStyle name="40% - Accent4 43 2 4" xfId="10444" xr:uid="{9B1FFC43-C546-4522-B0BB-AA1874893C4D}"/>
    <cellStyle name="40% - Accent4 43 2_BSD2" xfId="12872" xr:uid="{E3756F1A-0BB5-4157-A36B-FC70D3E7D1DF}"/>
    <cellStyle name="40% - Accent4 43 3" xfId="15964" xr:uid="{39F2248A-0964-44D8-95BA-BFCBF8E23488}"/>
    <cellStyle name="40% - Accent4 43 3 2" xfId="13284" xr:uid="{8ABB54A3-2061-4B23-90C2-4F272E43598E}"/>
    <cellStyle name="40% - Accent4 43 4" xfId="15966" xr:uid="{E986F636-B032-4513-88A2-C91D11762A64}"/>
    <cellStyle name="40% - Accent4 43 4 2" xfId="15968" xr:uid="{DB32485C-D20B-4460-99AB-D050008ED104}"/>
    <cellStyle name="40% - Accent4 43 5" xfId="15972" xr:uid="{1AD60AD8-090E-427F-A299-9DA2C27F1154}"/>
    <cellStyle name="40% - Accent4 43 6" xfId="15954" xr:uid="{408A2211-F4AD-4AE4-A8E0-5B383BBAEAC0}"/>
    <cellStyle name="40% - Accent4 43_BSD2" xfId="15975" xr:uid="{5B2966C6-7766-4926-B914-DC937E9298CA}"/>
    <cellStyle name="40% - Accent4 44" xfId="1650" xr:uid="{C2B9EC71-2B95-4676-B7F4-536D98375F4C}"/>
    <cellStyle name="40% - Accent4 44 2" xfId="15983" xr:uid="{94001245-EFA2-47F9-8855-25211CB1C9E8}"/>
    <cellStyle name="40% - Accent4 44 2 2" xfId="15985" xr:uid="{9FCB0AEE-F973-4B29-B10D-C67A9300AA13}"/>
    <cellStyle name="40% - Accent4 44 2 2 2" xfId="15987" xr:uid="{FB2DF9D8-9E10-44D7-837F-54B0FCDFBF21}"/>
    <cellStyle name="40% - Accent4 44 2 3" xfId="12591" xr:uid="{B23C6A18-13BE-4FA6-B41A-0D1633388C19}"/>
    <cellStyle name="40% - Accent4 44 2 3 2" xfId="15989" xr:uid="{DFDB3DFC-D6E9-4FF1-B7BE-C64D718F06BC}"/>
    <cellStyle name="40% - Accent4 44 2 4" xfId="12595" xr:uid="{A86C4281-CD27-498A-8CB7-BC2234B86CFE}"/>
    <cellStyle name="40% - Accent4 44 2_BSD2" xfId="15993" xr:uid="{11646756-7E2B-403D-9AC4-32AC1E3F7A19}"/>
    <cellStyle name="40% - Accent4 44 3" xfId="15995" xr:uid="{B85A065F-193D-4632-A6DF-C47B01AE7857}"/>
    <cellStyle name="40% - Accent4 44 3 2" xfId="13313" xr:uid="{5C01C9D6-FE71-4699-8DBE-3709C4B9DFC7}"/>
    <cellStyle name="40% - Accent4 44 4" xfId="15998" xr:uid="{9682E363-22FA-43C1-AB62-6C22BA40E571}"/>
    <cellStyle name="40% - Accent4 44 4 2" xfId="16001" xr:uid="{8D8B691A-86B7-4A21-BC00-7C03576A3194}"/>
    <cellStyle name="40% - Accent4 44 5" xfId="16003" xr:uid="{B48450C8-2984-42E5-B607-F77D3D0DFED6}"/>
    <cellStyle name="40% - Accent4 44 6" xfId="15977" xr:uid="{67B44466-C753-4B65-8929-023500B2F6F2}"/>
    <cellStyle name="40% - Accent4 44_BSD2" xfId="16005" xr:uid="{542B4F4E-4134-4B5B-B6F1-CEC092F3372D}"/>
    <cellStyle name="40% - Accent4 45" xfId="1651" xr:uid="{C20693AA-9D48-4F65-A5BF-FB7A85D556D5}"/>
    <cellStyle name="40% - Accent4 45 2" xfId="16046" xr:uid="{777A7E4C-B02B-479E-BF42-A3438F61869F}"/>
    <cellStyle name="40% - Accent4 45 2 2" xfId="16050" xr:uid="{B312A06D-0F04-435E-BF65-9241CE59C97D}"/>
    <cellStyle name="40% - Accent4 45 2 2 2" xfId="16054" xr:uid="{5C6E7DE3-F6D7-40F4-BDC8-412183202FD8}"/>
    <cellStyle name="40% - Accent4 45 2 3" xfId="12607" xr:uid="{B09F23E9-F4BB-4A56-A59E-C1BC267F3A66}"/>
    <cellStyle name="40% - Accent4 45 2 3 2" xfId="16057" xr:uid="{664E23DF-C11C-48F8-8869-18D4A025241A}"/>
    <cellStyle name="40% - Accent4 45 2 4" xfId="12613" xr:uid="{2CFB148F-7483-42F5-88A9-5C390BA977C3}"/>
    <cellStyle name="40% - Accent4 45 2_BSD2" xfId="14211" xr:uid="{6273A07E-C24F-4865-A348-295B8BBE66D2}"/>
    <cellStyle name="40% - Accent4 45 3" xfId="16059" xr:uid="{DAFF9993-C125-48BD-BE7A-0244B72556A2}"/>
    <cellStyle name="40% - Accent4 45 3 2" xfId="10612" xr:uid="{4598F57E-AE3B-4D79-9B9B-D869531FB40A}"/>
    <cellStyle name="40% - Accent4 45 4" xfId="16064" xr:uid="{FAC327BC-CDBB-4F15-8B54-C2059DC4B694}"/>
    <cellStyle name="40% - Accent4 45 4 2" xfId="11042" xr:uid="{205D8A1A-AA63-48B8-87F8-999B9A130A61}"/>
    <cellStyle name="40% - Accent4 45 5" xfId="16070" xr:uid="{A2387397-8908-42F8-9821-9CE974D1CEF1}"/>
    <cellStyle name="40% - Accent4 45 6" xfId="16044" xr:uid="{06DC14B2-2C4A-4E9F-A195-4BB1F8ED9C90}"/>
    <cellStyle name="40% - Accent4 45_BSD2" xfId="16074" xr:uid="{16E0083A-E7B1-4C04-BEC2-5DA498E991BB}"/>
    <cellStyle name="40% - Accent4 46" xfId="1653" xr:uid="{E3BC5067-BD12-4FF9-80FE-CD0674241026}"/>
    <cellStyle name="40% - Accent4 46 2" xfId="16084" xr:uid="{2AF1705A-A9FA-4C08-8102-1B992C6D7E23}"/>
    <cellStyle name="40% - Accent4 46 2 2" xfId="16092" xr:uid="{EEB49565-E7F6-4366-855E-E25CCDA2E8F8}"/>
    <cellStyle name="40% - Accent4 46 2 2 2" xfId="3545" xr:uid="{A164E87B-0F66-447E-9F07-4C746E681EC9}"/>
    <cellStyle name="40% - Accent4 46 2 3" xfId="12628" xr:uid="{6752ADE5-0603-4C12-81D6-48ADAFE549BF}"/>
    <cellStyle name="40% - Accent4 46 2 3 2" xfId="13838" xr:uid="{112907AD-EE77-4CE9-811F-BE9DE4178DBC}"/>
    <cellStyle name="40% - Accent4 46 2 4" xfId="12630" xr:uid="{57037567-5BAA-4B84-A53C-3F48D05393E8}"/>
    <cellStyle name="40% - Accent4 46 2_BSD2" xfId="16095" xr:uid="{B70FE0A0-EFDA-4C67-AA0E-8CFF7104EFD0}"/>
    <cellStyle name="40% - Accent4 46 3" xfId="13577" xr:uid="{BBEFD0D4-60E6-4CC5-82CE-700BFEA39B2A}"/>
    <cellStyle name="40% - Accent4 46 3 2" xfId="13333" xr:uid="{90C8A2E4-6CC2-4AB9-B1CC-5666C9025242}"/>
    <cellStyle name="40% - Accent4 46 4" xfId="16100" xr:uid="{0C87B425-5501-45CA-90DC-4D833E7C07DC}"/>
    <cellStyle name="40% - Accent4 46 4 2" xfId="16104" xr:uid="{ABD0465D-02B5-44A0-A8B3-23F642B93FE0}"/>
    <cellStyle name="40% - Accent4 46 5" xfId="16106" xr:uid="{D292A8CF-6C87-47B9-B5F8-3015BB749C6E}"/>
    <cellStyle name="40% - Accent4 46 6" xfId="16079" xr:uid="{29556DEB-9163-4914-89EA-C543FF9E41A6}"/>
    <cellStyle name="40% - Accent4 46_BSD2" xfId="16027" xr:uid="{A2A8D308-9B21-4764-BD2B-E36EC689B12C}"/>
    <cellStyle name="40% - Accent4 47" xfId="1655" xr:uid="{F084A104-7DCB-4569-8572-80E8917141D6}"/>
    <cellStyle name="40% - Accent4 47 2" xfId="13708" xr:uid="{855E4CAE-8D64-4031-ADFD-7B4EDCA52650}"/>
    <cellStyle name="40% - Accent4 47 2 2" xfId="12452" xr:uid="{8818C4E8-9775-4D25-A832-9DDB4547652C}"/>
    <cellStyle name="40% - Accent4 47 2 2 2" xfId="16112" xr:uid="{1DE0156B-A7BD-4ED2-AE11-844E4F073602}"/>
    <cellStyle name="40% - Accent4 47 2 3" xfId="16117" xr:uid="{0B9DF3D3-4534-4CCB-98E4-95C92FA6BFC1}"/>
    <cellStyle name="40% - Accent4 47 2 3 2" xfId="16124" xr:uid="{8FA6EDC3-08B6-4218-9726-C7F5E5353160}"/>
    <cellStyle name="40% - Accent4 47 2 4" xfId="16129" xr:uid="{EDC8260D-E9D3-4D1B-9EC5-C72CA4F3AE2A}"/>
    <cellStyle name="40% - Accent4 47 2_BSD2" xfId="9148" xr:uid="{A41CFB1D-2DD1-4A7A-BADD-C1EFB8E103D4}"/>
    <cellStyle name="40% - Accent4 47 3" xfId="16132" xr:uid="{759DD721-7D53-4FF4-836A-AAAB3157F5ED}"/>
    <cellStyle name="40% - Accent4 47 3 2" xfId="12486" xr:uid="{4E68D471-148A-410C-9D31-350A61B45F0B}"/>
    <cellStyle name="40% - Accent4 47 4" xfId="16143" xr:uid="{5FC1BB59-8B17-4098-9B73-285FEDEC8397}"/>
    <cellStyle name="40% - Accent4 47 4 2" xfId="12501" xr:uid="{4A21C4B6-0A84-4DC9-A135-5C014AC75183}"/>
    <cellStyle name="40% - Accent4 47 5" xfId="16148" xr:uid="{F3BA56D8-CB92-40FF-987F-3C7EE45FA4DE}"/>
    <cellStyle name="40% - Accent4 47 6" xfId="13701" xr:uid="{8D85D2D1-54FF-45BF-B8CC-E1C80F737F59}"/>
    <cellStyle name="40% - Accent4 47_BSD2" xfId="16152" xr:uid="{754F773C-AFDC-446F-BCE0-8BA9EB5372EB}"/>
    <cellStyle name="40% - Accent4 48" xfId="1658" xr:uid="{DCFFEEB7-7D48-40BF-A48F-7C2DB791B038}"/>
    <cellStyle name="40% - Accent4 48 2" xfId="13720" xr:uid="{37479B47-299B-4C21-A2DC-54B2565054C9}"/>
    <cellStyle name="40% - Accent4 48 2 2" xfId="4170" xr:uid="{5F274A86-DB71-460D-BFA0-C6ACED70E74C}"/>
    <cellStyle name="40% - Accent4 48 2 2 2" xfId="16156" xr:uid="{76313AE0-FF62-40DB-AD85-EBF5D1D718BB}"/>
    <cellStyle name="40% - Accent4 48 2 3" xfId="11955" xr:uid="{76A82F45-AD03-4AAB-A227-4F8EFDD2BB81}"/>
    <cellStyle name="40% - Accent4 48 2 3 2" xfId="16160" xr:uid="{57D993CC-6E9A-4920-8D79-94881745DDC3}"/>
    <cellStyle name="40% - Accent4 48 2 4" xfId="11961" xr:uid="{590A18FF-FB6D-40A3-A775-DE0ABA72FFE8}"/>
    <cellStyle name="40% - Accent4 48 2_BSD2" xfId="16164" xr:uid="{10189BD8-F35F-4DE6-8C95-A47B4FF35DD3}"/>
    <cellStyle name="40% - Accent4 48 3" xfId="16167" xr:uid="{55A27689-2BCE-42F0-A6A7-CECD4A75310F}"/>
    <cellStyle name="40% - Accent4 48 3 2" xfId="13376" xr:uid="{5D310715-1F22-44ED-A514-1CDD117C8CBA}"/>
    <cellStyle name="40% - Accent4 48 4" xfId="16170" xr:uid="{2539C46D-D852-40CF-B3E7-DFCB86C75D2A}"/>
    <cellStyle name="40% - Accent4 48 4 2" xfId="16172" xr:uid="{8387366C-5CF9-41CC-93AC-06C4E2D82727}"/>
    <cellStyle name="40% - Accent4 48 5" xfId="16174" xr:uid="{10AA1FCB-4C3E-47F6-8128-F22E1F4883CE}"/>
    <cellStyle name="40% - Accent4 48 6" xfId="13714" xr:uid="{205D4554-6A73-4326-A6CA-27D2AE0DBFB2}"/>
    <cellStyle name="40% - Accent4 48_BSD2" xfId="16177" xr:uid="{D386DC28-9C9B-49BE-8DFA-D0BAFB1C8C50}"/>
    <cellStyle name="40% - Accent4 49" xfId="1660" xr:uid="{7F0C22A0-D983-45E6-9300-582DE28072C4}"/>
    <cellStyle name="40% - Accent4 49 2" xfId="16180" xr:uid="{0001A101-3E46-4A68-ABEB-95B9322BAE66}"/>
    <cellStyle name="40% - Accent4 49 2 2" xfId="16183" xr:uid="{B6D9ADD4-CA3A-4CB4-B7F2-AE7F6011C905}"/>
    <cellStyle name="40% - Accent4 49 2 2 2" xfId="16185" xr:uid="{A7BC6D70-80C1-488C-AD3A-9031EC206748}"/>
    <cellStyle name="40% - Accent4 49 2 3" xfId="16187" xr:uid="{5FD56426-A211-4EE5-AD1A-07B525FF97BD}"/>
    <cellStyle name="40% - Accent4 49 2 3 2" xfId="16189" xr:uid="{16E0C512-D800-4DF5-B763-E7DAE43243B5}"/>
    <cellStyle name="40% - Accent4 49 2 4" xfId="16191" xr:uid="{E8EBBECE-614E-4A98-9B5F-20FB2C8165AA}"/>
    <cellStyle name="40% - Accent4 49 2_BSD2" xfId="16197" xr:uid="{80CC84F9-27FB-4DF2-A8CC-8B603CD5BF5C}"/>
    <cellStyle name="40% - Accent4 49 3" xfId="15743" xr:uid="{9978EBD0-D6B9-4C9E-A271-0D3D449674DE}"/>
    <cellStyle name="40% - Accent4 49 3 2" xfId="13464" xr:uid="{CEF377E5-6844-4A49-A268-A944EFDFAA8B}"/>
    <cellStyle name="40% - Accent4 49 4" xfId="2866" xr:uid="{49CEC4DA-ABD3-4519-8CD0-1DEC2AE36B82}"/>
    <cellStyle name="40% - Accent4 49 4 2" xfId="16199" xr:uid="{CFDEEB4A-4EE6-44F2-8CFD-76FAC037C2BD}"/>
    <cellStyle name="40% - Accent4 49 5" xfId="16201" xr:uid="{2B3CE0AE-E6A4-42F1-B418-CC48FD4150EC}"/>
    <cellStyle name="40% - Accent4 49 6" xfId="13725" xr:uid="{3C06EB08-A082-4334-8051-483D18BB497C}"/>
    <cellStyle name="40% - Accent4 49_BSD2" xfId="16203" xr:uid="{6B928D2A-32DC-41B7-BA2A-8649090B5FFA}"/>
    <cellStyle name="40% - Accent4 5" xfId="1662" xr:uid="{95285873-967C-4E11-9D90-AB4EB9FB6AEB}"/>
    <cellStyle name="40% - Accent4 5 2" xfId="191" xr:uid="{F78723D4-771C-4F94-BD02-4AF136ACACBF}"/>
    <cellStyle name="40% - Accent4 5 2 2" xfId="16205" xr:uid="{CFAC6323-1CF4-46EA-814E-2207151A873B}"/>
    <cellStyle name="40% - Accent4 5 2 2 2" xfId="16206" xr:uid="{D6C17A92-E7DF-4699-AA52-CF549734684E}"/>
    <cellStyle name="40% - Accent4 5 2 3" xfId="16209" xr:uid="{57152A35-8936-4EAE-BFA7-0780F36BFFA4}"/>
    <cellStyle name="40% - Accent4 5 2 3 2" xfId="16210" xr:uid="{EC0F4F21-6B31-4209-90A0-B27F1935F8A6}"/>
    <cellStyle name="40% - Accent4 5 2 4" xfId="16213" xr:uid="{A35D6EC4-74AB-429B-ABD0-19E49BB451B4}"/>
    <cellStyle name="40% - Accent4 5 2 5" xfId="3152" xr:uid="{A01C730F-6E46-4E2E-85DD-B99DEA5F9BED}"/>
    <cellStyle name="40% - Accent4 5 2_BSD2" xfId="15551" xr:uid="{972772A8-AEFA-4B32-AD23-BA645F1FC1C2}"/>
    <cellStyle name="40% - Accent4 5 3" xfId="16214" xr:uid="{30EF4FC5-2298-45DF-895B-B1448B8E9991}"/>
    <cellStyle name="40% - Accent4 5 3 2" xfId="6746" xr:uid="{74645A74-58D4-4395-88A7-BE58BED16E53}"/>
    <cellStyle name="40% - Accent4 5 4" xfId="16217" xr:uid="{36390371-8C07-4096-BB42-36EE86AD18F6}"/>
    <cellStyle name="40% - Accent4 5 4 2" xfId="16220" xr:uid="{1F9E4A5B-3B08-43C2-99A9-4D84406D3C7C}"/>
    <cellStyle name="40% - Accent4 5 5" xfId="16225" xr:uid="{7D5C6CEE-70D9-4A0B-B120-1675DE701122}"/>
    <cellStyle name="40% - Accent4 5 5 2" xfId="16226" xr:uid="{5AF082DE-6F4B-4339-9558-713A2696FA2E}"/>
    <cellStyle name="40% - Accent4 5 6" xfId="16229" xr:uid="{EFD73487-1867-4693-AA29-0CDDC15B1456}"/>
    <cellStyle name="40% - Accent4 5 6 2" xfId="16230" xr:uid="{DBA3EE7E-C3CD-4109-8E6D-DB75B1900541}"/>
    <cellStyle name="40% - Accent4 5 7" xfId="16231" xr:uid="{4AE1642C-B0DD-4EFF-83CE-5853EAA67132}"/>
    <cellStyle name="40% - Accent4 5 8" xfId="16235" xr:uid="{FBA9BF30-F8C8-4569-943D-0C6F762DE34C}"/>
    <cellStyle name="40% - Accent4 5 9" xfId="3879" xr:uid="{6BAF5C6D-07DB-406E-AA98-23D264D8BF24}"/>
    <cellStyle name="40% - Accent4 5_Annexure" xfId="16238" xr:uid="{1F819975-AD40-4788-A304-E912C16E34B1}"/>
    <cellStyle name="40% - Accent4 50" xfId="1652" xr:uid="{CD40D280-D772-4EAE-AAF9-A42764F45E8A}"/>
    <cellStyle name="40% - Accent4 50 2" xfId="16047" xr:uid="{4766BAFC-8246-4750-A95A-6EC053CD5DC7}"/>
    <cellStyle name="40% - Accent4 50 2 2" xfId="16051" xr:uid="{D31C2E5D-D523-4BDC-A141-69CAE252C694}"/>
    <cellStyle name="40% - Accent4 50 2 2 2" xfId="16055" xr:uid="{D6F1880A-7F60-40ED-85D2-DCD70C5868EF}"/>
    <cellStyle name="40% - Accent4 50 2 3" xfId="12608" xr:uid="{CD5095F2-2837-41B3-A1BD-F80AE2A3DAFF}"/>
    <cellStyle name="40% - Accent4 50 2 3 2" xfId="16058" xr:uid="{E9833FA8-0048-4F78-B226-108C977E0CE1}"/>
    <cellStyle name="40% - Accent4 50 2 4" xfId="12614" xr:uid="{3A4B2AF3-D1AA-4DF5-836A-AC2EE638ADFE}"/>
    <cellStyle name="40% - Accent4 50 2_BSD2" xfId="14212" xr:uid="{63827E5F-BD11-4271-8F95-B510845F6E56}"/>
    <cellStyle name="40% - Accent4 50 3" xfId="16060" xr:uid="{7740D80E-B400-4C23-8505-52239E3F22A1}"/>
    <cellStyle name="40% - Accent4 50 3 2" xfId="10613" xr:uid="{6BD4C04A-BD5B-4FC9-8FED-D4BFE6D093FA}"/>
    <cellStyle name="40% - Accent4 50 4" xfId="16065" xr:uid="{5D248130-018B-4D2B-8586-53375F31B641}"/>
    <cellStyle name="40% - Accent4 50 4 2" xfId="11043" xr:uid="{FB6D015B-257A-4521-9CB4-96C40859893F}"/>
    <cellStyle name="40% - Accent4 50 5" xfId="16071" xr:uid="{527532D7-ECBC-4AF2-BF9E-9A98CB6A4E2E}"/>
    <cellStyle name="40% - Accent4 50 6" xfId="16045" xr:uid="{A6D18EDE-D486-4607-B48B-8EF540880B05}"/>
    <cellStyle name="40% - Accent4 50_BSD2" xfId="16075" xr:uid="{82D6E4BF-C75F-4FFF-A6C5-11C0C36F7C24}"/>
    <cellStyle name="40% - Accent4 51" xfId="1654" xr:uid="{F176D832-B950-4923-ACA8-D6136A0D2495}"/>
    <cellStyle name="40% - Accent4 51 2" xfId="16085" xr:uid="{3C22DA05-5AA7-498A-9752-3ED5B0D3D365}"/>
    <cellStyle name="40% - Accent4 51 2 2" xfId="16093" xr:uid="{19964F24-D043-4D3B-B782-A768DD34095E}"/>
    <cellStyle name="40% - Accent4 51 2 2 2" xfId="3546" xr:uid="{FC2C5014-B282-49A2-9446-1423D577B32A}"/>
    <cellStyle name="40% - Accent4 51 2 3" xfId="12629" xr:uid="{D72ADF69-8501-4E64-A357-B50E5ED4AF43}"/>
    <cellStyle name="40% - Accent4 51 2 3 2" xfId="13839" xr:uid="{63705D62-4B16-4CD3-A256-F1560E84B180}"/>
    <cellStyle name="40% - Accent4 51 2 4" xfId="12631" xr:uid="{EBE401A6-1561-48DE-A080-67F951A26D6F}"/>
    <cellStyle name="40% - Accent4 51 2_BSD2" xfId="16096" xr:uid="{45934F6B-4F1A-43C0-8E3D-CBC68318BF78}"/>
    <cellStyle name="40% - Accent4 51 3" xfId="13578" xr:uid="{EA13BB98-F164-4A94-9854-0239ABC4451D}"/>
    <cellStyle name="40% - Accent4 51 3 2" xfId="13334" xr:uid="{9E272824-85A3-427E-884D-C6F0C11A3B9B}"/>
    <cellStyle name="40% - Accent4 51 4" xfId="16101" xr:uid="{A32C3860-143F-4D5C-805C-57E0A9FC897C}"/>
    <cellStyle name="40% - Accent4 51 4 2" xfId="16105" xr:uid="{987AF035-1FC6-407A-8A64-2F780B92599F}"/>
    <cellStyle name="40% - Accent4 51 5" xfId="16107" xr:uid="{D77E168E-D149-4227-BC8B-1175461C038F}"/>
    <cellStyle name="40% - Accent4 51 6" xfId="16080" xr:uid="{470BC559-458D-414D-8233-CD4101D926E1}"/>
    <cellStyle name="40% - Accent4 51_BSD2" xfId="16028" xr:uid="{BE1B3FD6-DCB4-470C-BE78-C28A08ABC34F}"/>
    <cellStyle name="40% - Accent4 52" xfId="1656" xr:uid="{5A4BEFFE-4AA7-4204-9510-64D10B94D59D}"/>
    <cellStyle name="40% - Accent4 52 2" xfId="13709" xr:uid="{B0FB1A45-9078-486A-9DEC-A6217681D685}"/>
    <cellStyle name="40% - Accent4 52 2 2" xfId="12453" xr:uid="{6220926D-8D94-4B2D-A21C-EF30E4899FF7}"/>
    <cellStyle name="40% - Accent4 52 2 2 2" xfId="16113" xr:uid="{63C5F9AE-227D-4EC4-B439-AB84F3BDDC12}"/>
    <cellStyle name="40% - Accent4 52 2 3" xfId="16118" xr:uid="{58CDA682-C878-4C74-8C93-DC78D6E772E1}"/>
    <cellStyle name="40% - Accent4 52 2 3 2" xfId="16125" xr:uid="{CB3B1F02-26C1-439C-BA7D-EAF1AF33C5BA}"/>
    <cellStyle name="40% - Accent4 52 2 4" xfId="16130" xr:uid="{63E0D63E-A7F5-4CF5-9DA0-1EFF64A10928}"/>
    <cellStyle name="40% - Accent4 52 2_BSD2" xfId="9149" xr:uid="{562A0991-E706-455D-8C83-2D0AF4097572}"/>
    <cellStyle name="40% - Accent4 52 3" xfId="16133" xr:uid="{732CC7FB-605F-4F87-BB5E-B3FA5F529B9A}"/>
    <cellStyle name="40% - Accent4 52 3 2" xfId="12487" xr:uid="{4084BC7E-5E9B-4EB5-8164-C5065E7DF246}"/>
    <cellStyle name="40% - Accent4 52 4" xfId="16144" xr:uid="{A99044AE-A0C7-49BA-9F2B-019C533373F6}"/>
    <cellStyle name="40% - Accent4 52 4 2" xfId="12502" xr:uid="{624386FE-1CE1-4BF8-979B-013F88B7DFA8}"/>
    <cellStyle name="40% - Accent4 52 5" xfId="16149" xr:uid="{A415373B-7C1F-44F1-81FB-B107B3CEB27C}"/>
    <cellStyle name="40% - Accent4 52 6" xfId="13702" xr:uid="{24CC6BD2-0D30-4030-BD9E-118C93BFCAA4}"/>
    <cellStyle name="40% - Accent4 52_BSD2" xfId="16153" xr:uid="{28089962-2FB2-4513-8776-9DABD6C0C75B}"/>
    <cellStyle name="40% - Accent4 53" xfId="1659" xr:uid="{534BC338-399E-4932-916C-3224C72C1CD1}"/>
    <cellStyle name="40% - Accent4 53 2" xfId="13721" xr:uid="{925D645A-B755-44AF-8BA2-0D1B0DF1B41B}"/>
    <cellStyle name="40% - Accent4 53 2 2" xfId="4171" xr:uid="{8ACC7DD7-A606-466F-B9A6-BFB45B25B229}"/>
    <cellStyle name="40% - Accent4 53 2 2 2" xfId="16157" xr:uid="{2026FB9D-BEE8-4E85-8EE7-523F37D82CCE}"/>
    <cellStyle name="40% - Accent4 53 2 3" xfId="11956" xr:uid="{D97DD07C-2672-4F11-AC90-79D44204E9B9}"/>
    <cellStyle name="40% - Accent4 53 2 3 2" xfId="16161" xr:uid="{6382E0FD-0AD5-4113-897E-FDAAA0D76902}"/>
    <cellStyle name="40% - Accent4 53 2 4" xfId="11962" xr:uid="{DA830477-F0D8-4832-94B6-79FA026831AB}"/>
    <cellStyle name="40% - Accent4 53 2_BSD2" xfId="16165" xr:uid="{37B7B2BB-5C3B-4D11-9921-794CFCF51B73}"/>
    <cellStyle name="40% - Accent4 53 3" xfId="16168" xr:uid="{3E6B75C6-AFCA-4336-BE3B-3E2A25B8D8AC}"/>
    <cellStyle name="40% - Accent4 53 3 2" xfId="13377" xr:uid="{2FC2DC2E-8551-4231-8A8F-7CD5F643BAA7}"/>
    <cellStyle name="40% - Accent4 53 4" xfId="16171" xr:uid="{E5345950-8F90-491D-BCAC-DF981C365857}"/>
    <cellStyle name="40% - Accent4 53 4 2" xfId="16173" xr:uid="{59B251C1-D1ED-4C65-B7DF-683D19B36422}"/>
    <cellStyle name="40% - Accent4 53 5" xfId="16175" xr:uid="{7F9B9AC2-805B-49FB-B1BA-66B94188060F}"/>
    <cellStyle name="40% - Accent4 53 6" xfId="13715" xr:uid="{731B2894-E9B7-4A7B-B14C-43E7460A01D2}"/>
    <cellStyle name="40% - Accent4 53_BSD2" xfId="16178" xr:uid="{EF94752A-F6E6-45E6-AC50-439B4069FFBC}"/>
    <cellStyle name="40% - Accent4 54" xfId="1661" xr:uid="{90CA9D7D-96E8-4700-A0E1-1BF5D7718542}"/>
    <cellStyle name="40% - Accent4 54 2" xfId="16181" xr:uid="{F9DE4D14-CF42-48C8-8045-56E1008D72D9}"/>
    <cellStyle name="40% - Accent4 54 2 2" xfId="16184" xr:uid="{339C38EE-E780-40BB-94F2-A92BB72754D8}"/>
    <cellStyle name="40% - Accent4 54 2 2 2" xfId="16186" xr:uid="{06727CF5-3F60-47E9-AFAE-CC2836E2E614}"/>
    <cellStyle name="40% - Accent4 54 2 3" xfId="16188" xr:uid="{418D743D-3C0D-4A92-9ADF-71FC06082EC6}"/>
    <cellStyle name="40% - Accent4 54 2 3 2" xfId="16190" xr:uid="{0AF7B2EC-8575-4520-B936-1296C65503AF}"/>
    <cellStyle name="40% - Accent4 54 2 4" xfId="16192" xr:uid="{5FB383A4-5057-4D51-880D-5DEA53168FB9}"/>
    <cellStyle name="40% - Accent4 54 2_BSD2" xfId="16198" xr:uid="{36D486D4-4CF5-4037-9D22-22CE7790523C}"/>
    <cellStyle name="40% - Accent4 54 3" xfId="15744" xr:uid="{2E7AEFB0-5731-4783-835B-F72AC81717FF}"/>
    <cellStyle name="40% - Accent4 54 3 2" xfId="13465" xr:uid="{48988679-22B2-48D0-BB9A-83A9B15CF632}"/>
    <cellStyle name="40% - Accent4 54 4" xfId="2867" xr:uid="{A416AEE4-7606-4445-8448-5C5E5611F31B}"/>
    <cellStyle name="40% - Accent4 54 4 2" xfId="16200" xr:uid="{64DD96A3-B7C9-49F6-9AAA-0437D88367F7}"/>
    <cellStyle name="40% - Accent4 54 5" xfId="16202" xr:uid="{024454E2-49F5-4604-8F84-93F2BB2E8E39}"/>
    <cellStyle name="40% - Accent4 54 6" xfId="13726" xr:uid="{02A44F4D-12EC-48C7-AD33-EFD6B864E2D0}"/>
    <cellStyle name="40% - Accent4 54_BSD2" xfId="16204" xr:uid="{C24A9631-B7C1-4363-A54D-94570618936E}"/>
    <cellStyle name="40% - Accent4 55" xfId="1664" xr:uid="{86B4848C-6E20-42FD-8C10-BA4B3DB2711E}"/>
    <cellStyle name="40% - Accent4 55 2" xfId="16245" xr:uid="{13B7F8C7-7126-43D8-8376-E1D86B014C68}"/>
    <cellStyle name="40% - Accent4 55 2 2" xfId="16252" xr:uid="{CA9A8D12-BBA7-4036-8DAB-5650EB688EEF}"/>
    <cellStyle name="40% - Accent4 55 2 2 2" xfId="16257" xr:uid="{E2550706-12B5-4379-9537-77476714C8EE}"/>
    <cellStyle name="40% - Accent4 55 2 3" xfId="16259" xr:uid="{D9C8A859-3430-43CC-BD4B-6845B1A83DC8}"/>
    <cellStyle name="40% - Accent4 55 2 3 2" xfId="16266" xr:uid="{B2B40A05-7BEE-4FB8-82CF-7367A363CE8D}"/>
    <cellStyle name="40% - Accent4 55 2 4" xfId="16267" xr:uid="{6A1162D3-37B6-463C-88F2-2502BADA0F5A}"/>
    <cellStyle name="40% - Accent4 55 2_BSD2" xfId="15076" xr:uid="{0CFC2DE0-C1AD-49A9-85E3-EF62DEFA12C8}"/>
    <cellStyle name="40% - Accent4 55 3" xfId="15750" xr:uid="{F0B14F4C-4CA1-45A4-BFF4-1CEAC01F4D50}"/>
    <cellStyle name="40% - Accent4 55 3 2" xfId="13527" xr:uid="{F2FBF818-78C6-4B01-B451-19ADF82B12B4}"/>
    <cellStyle name="40% - Accent4 55 4" xfId="16269" xr:uid="{FC294A4C-82CB-4CA0-97A5-74F4CFDD3A1B}"/>
    <cellStyle name="40% - Accent4 55 4 2" xfId="8044" xr:uid="{90D35DD4-BDBF-4820-BFF6-29CDD383F3C0}"/>
    <cellStyle name="40% - Accent4 55 5" xfId="3066" xr:uid="{A7AF38A3-D72D-45AF-AFE0-6B9DAFB9B514}"/>
    <cellStyle name="40% - Accent4 55 6" xfId="16239" xr:uid="{C77506DE-C9F4-4E86-AD6E-040A7FFB43F3}"/>
    <cellStyle name="40% - Accent4 55_BSD2" xfId="16273" xr:uid="{615A3F81-DDE6-460C-B555-1D6CD0B08E10}"/>
    <cellStyle name="40% - Accent4 56" xfId="1667" xr:uid="{7693CFC4-7473-41C7-9578-6E68A418D9F5}"/>
    <cellStyle name="40% - Accent4 56 2" xfId="15832" xr:uid="{FA581B17-452B-4F47-86A6-22173B0D8ED0}"/>
    <cellStyle name="40% - Accent4 56 2 2" xfId="8302" xr:uid="{DC080C3D-A032-4C35-8183-0E396D70A17D}"/>
    <cellStyle name="40% - Accent4 56 2 2 2" xfId="8315" xr:uid="{6C82FB2D-590C-4DE0-86D2-8E656565BB9C}"/>
    <cellStyle name="40% - Accent4 56 2 3" xfId="3727" xr:uid="{97F151B3-D5AE-45CF-80EA-31C7CEDF4E02}"/>
    <cellStyle name="40% - Accent4 56 2 3 2" xfId="5076" xr:uid="{3242480A-F6A9-4488-A560-007135EE5AF8}"/>
    <cellStyle name="40% - Accent4 56 2 4" xfId="3750" xr:uid="{FDF99C37-2F6A-417C-BF09-383931C5A003}"/>
    <cellStyle name="40% - Accent4 56 2_BSD2" xfId="16283" xr:uid="{D5BC2F07-776B-4874-A5D7-2C1C82108608}"/>
    <cellStyle name="40% - Accent4 56 3" xfId="16284" xr:uid="{4D48C58D-6A4F-4B3E-AD57-1EABBD44DD04}"/>
    <cellStyle name="40% - Accent4 56 3 2" xfId="8911" xr:uid="{43DC1466-E6E8-43EB-8639-787060E34946}"/>
    <cellStyle name="40% - Accent4 56 4" xfId="7431" xr:uid="{2AD42D25-B4EB-48DA-B731-F596810A1266}"/>
    <cellStyle name="40% - Accent4 56 4 2" xfId="12374" xr:uid="{94B3F987-0235-4A75-A7E2-3688BC569A3F}"/>
    <cellStyle name="40% - Accent4 56 5" xfId="7341" xr:uid="{04E7F2B5-9710-48AB-A9C2-384C1032AB2C}"/>
    <cellStyle name="40% - Accent4 56 6" xfId="16275" xr:uid="{1C6919C0-A877-4CF5-8B45-5E78704E4C98}"/>
    <cellStyle name="40% - Accent4 56_BSD2" xfId="16289" xr:uid="{5BA37947-CE35-40BA-A771-3B02B6A9AB08}"/>
    <cellStyle name="40% - Accent4 57" xfId="1669" xr:uid="{9D290FB8-446A-4CF3-B30F-E084AC13E011}"/>
    <cellStyle name="40% - Accent4 57 2" xfId="3597" xr:uid="{C897D03F-38EB-4AFD-A63B-1656072B3B7E}"/>
    <cellStyle name="40% - Accent4 57 2 2" xfId="12905" xr:uid="{E629B3AA-EBC0-447A-8029-B194546959BC}"/>
    <cellStyle name="40% - Accent4 57 2 2 2" xfId="12917" xr:uid="{7DA9A924-578B-4FFB-9EFA-84B552BA1DB6}"/>
    <cellStyle name="40% - Accent4 57 2 3" xfId="12927" xr:uid="{E506EF2B-48E7-4655-8A8D-A525E06B7305}"/>
    <cellStyle name="40% - Accent4 57 2 3 2" xfId="12932" xr:uid="{A5ADBF83-B94A-4C8A-8FEE-64F488975AB6}"/>
    <cellStyle name="40% - Accent4 57 2 4" xfId="12943" xr:uid="{FDBFF5D7-CC86-4C9D-AB48-F7073F92B99B}"/>
    <cellStyle name="40% - Accent4 57 2_BSD2" xfId="3726" xr:uid="{6ECA25F7-813F-4957-A372-977382C19E05}"/>
    <cellStyle name="40% - Accent4 57 3" xfId="7967" xr:uid="{2A0C5FA3-FFED-4392-8BA2-55E0AC3CBA7A}"/>
    <cellStyle name="40% - Accent4 57 3 2" xfId="13081" xr:uid="{0B36A886-9720-43E1-B4BB-9312A7C1877C}"/>
    <cellStyle name="40% - Accent4 57 4" xfId="16293" xr:uid="{9F2D646B-C2A0-4D9E-ADBD-8D2B33ED7FBC}"/>
    <cellStyle name="40% - Accent4 57 4 2" xfId="4532" xr:uid="{7CFDC46C-7A48-470D-BCF8-57AE1F85A1AE}"/>
    <cellStyle name="40% - Accent4 57 5" xfId="16296" xr:uid="{8AC57425-3F5F-4B59-8810-01FA3781A343}"/>
    <cellStyle name="40% - Accent4 57 6" xfId="8113" xr:uid="{93C373D2-E232-4A5E-BA39-D88EF8521BA2}"/>
    <cellStyle name="40% - Accent4 57_BSD2" xfId="16297" xr:uid="{033BAB1B-98B5-4683-81B6-BE3F2B273784}"/>
    <cellStyle name="40% - Accent4 58" xfId="1671" xr:uid="{087DD6DE-EEFF-48BF-AB5E-F59E02448DE9}"/>
    <cellStyle name="40% - Accent4 58 2" xfId="16302" xr:uid="{67539D70-21E0-4EAE-A10A-5D3E62A26B95}"/>
    <cellStyle name="40% - Accent4 58 2 2" xfId="14074" xr:uid="{EE7EAF75-7C4D-4862-B637-5A41245CD809}"/>
    <cellStyle name="40% - Accent4 58 2 2 2" xfId="14083" xr:uid="{39108A42-D826-40CF-8025-FFEA0FA4CB80}"/>
    <cellStyle name="40% - Accent4 58 2 3" xfId="14099" xr:uid="{5464A028-877C-44CC-91CA-64F378B7F208}"/>
    <cellStyle name="40% - Accent4 58 2 3 2" xfId="14108" xr:uid="{48637273-24A1-492A-BC33-BECD0703CC83}"/>
    <cellStyle name="40% - Accent4 58 2 4" xfId="14120" xr:uid="{DF1B9A96-D95D-4794-9AA7-088A2C2F87D2}"/>
    <cellStyle name="40% - Accent4 58 2_BSD2" xfId="16306" xr:uid="{A50A3DCC-C2AA-42EE-B894-7707CF1AE50F}"/>
    <cellStyle name="40% - Accent4 58 3" xfId="16308" xr:uid="{42AC3905-452B-4C98-A674-494938A700B3}"/>
    <cellStyle name="40% - Accent4 58 3 2" xfId="2963" xr:uid="{8173998D-5E99-4DB3-BDAA-44305CCDCBE7}"/>
    <cellStyle name="40% - Accent4 58 4" xfId="16312" xr:uid="{8A865368-844F-4905-9DE3-320EA555B7F7}"/>
    <cellStyle name="40% - Accent4 58 4 2" xfId="14513" xr:uid="{B9C5F397-BD23-451C-A289-EB2DF330D0D6}"/>
    <cellStyle name="40% - Accent4 58 5" xfId="16315" xr:uid="{1D14FC14-CE15-47A6-AB83-DFAA8BE10027}"/>
    <cellStyle name="40% - Accent4 58 6" xfId="8130" xr:uid="{AACA7DE4-F0C6-4DBD-B246-6404F12422E9}"/>
    <cellStyle name="40% - Accent4 58_BSD2" xfId="16317" xr:uid="{4918FB07-E7E0-411F-B237-B3A91F83AA45}"/>
    <cellStyle name="40% - Accent4 59" xfId="1673" xr:uid="{A8E3FDAE-6931-4E45-B1AC-E094CAD8B025}"/>
    <cellStyle name="40% - Accent4 59 2" xfId="3418" xr:uid="{B738B646-3E4D-45E3-AEAF-01534275A7AE}"/>
    <cellStyle name="40% - Accent4 59 2 2" xfId="13815" xr:uid="{3738797F-791C-45FC-8524-A037EA255560}"/>
    <cellStyle name="40% - Accent4 59 2 2 2" xfId="15562" xr:uid="{5D514B92-950C-410C-AA64-3FFA3BB5773C}"/>
    <cellStyle name="40% - Accent4 59 2 3" xfId="15575" xr:uid="{4FFA4491-B742-49DB-95C2-ED5EE4F55417}"/>
    <cellStyle name="40% - Accent4 59 2 3 2" xfId="15583" xr:uid="{9826899C-9B51-454B-96DF-A32ED27F251D}"/>
    <cellStyle name="40% - Accent4 59 2 4" xfId="15594" xr:uid="{38536BE9-166B-496B-9724-A9991BEE9E1D}"/>
    <cellStyle name="40% - Accent4 59 2_BSD2" xfId="16319" xr:uid="{22AFEB90-F914-44C8-8749-F7728F8B46C2}"/>
    <cellStyle name="40% - Accent4 59 3" xfId="16321" xr:uid="{10A16DA0-D65A-4E28-828A-7C9282AA14FA}"/>
    <cellStyle name="40% - Accent4 59 3 2" xfId="3518" xr:uid="{83205614-FD5D-491A-89AE-C48C171F7D13}"/>
    <cellStyle name="40% - Accent4 59 4" xfId="16323" xr:uid="{446BDFEB-04C1-4A80-88D2-A38BD0F1DA0F}"/>
    <cellStyle name="40% - Accent4 59 4 2" xfId="16011" xr:uid="{77A11BC0-26BA-4EB0-91CD-3F32D781B23C}"/>
    <cellStyle name="40% - Accent4 59 5" xfId="16325" xr:uid="{35975164-5A38-40E0-ADDD-9CB57DA77495}"/>
    <cellStyle name="40% - Accent4 59 6" xfId="8139" xr:uid="{B45650DC-01C5-4225-873B-04104AFB042C}"/>
    <cellStyle name="40% - Accent4 59_BSD2" xfId="4245" xr:uid="{099E9B01-A4E1-4589-A7D9-D5902F7A3DAB}"/>
    <cellStyle name="40% - Accent4 6" xfId="1675" xr:uid="{E6DE16FC-C552-4854-85C2-25A30E072C9C}"/>
    <cellStyle name="40% - Accent4 6 2" xfId="1304" xr:uid="{B956E3A2-1234-4AE2-AEB1-1A7FE9BD08D8}"/>
    <cellStyle name="40% - Accent4 6 2 2" xfId="16332" xr:uid="{1E5B39F4-4321-4101-AD60-D72035D4C97A}"/>
    <cellStyle name="40% - Accent4 6 2 2 2" xfId="16334" xr:uid="{915D1283-95BB-4346-9B20-795E67897ABB}"/>
    <cellStyle name="40% - Accent4 6 2 3" xfId="16335" xr:uid="{E11F6D7C-AC95-4CFB-848D-094263B869A6}"/>
    <cellStyle name="40% - Accent4 6 2 3 2" xfId="16336" xr:uid="{597C9E8E-8DB3-4FA3-A9F3-378B70C68B67}"/>
    <cellStyle name="40% - Accent4 6 2 4" xfId="16337" xr:uid="{D657F15D-94EF-4536-B5BF-9D8DC6CA168E}"/>
    <cellStyle name="40% - Accent4 6 2 5" xfId="16326" xr:uid="{EE42D82D-A715-4634-B114-7B0F49D043D1}"/>
    <cellStyle name="40% - Accent4 6 2_BSD2" xfId="6147" xr:uid="{521C25B6-A145-4A28-90B6-192CC6B49AF0}"/>
    <cellStyle name="40% - Accent4 6 3" xfId="16340" xr:uid="{D1A388F8-36D5-4369-A850-D55728E8DFBC}"/>
    <cellStyle name="40% - Accent4 6 3 2" xfId="16342" xr:uid="{A02B0F4C-EF75-4B64-827C-DF872C11FEE8}"/>
    <cellStyle name="40% - Accent4 6 4" xfId="16345" xr:uid="{B6338436-4E79-4AFD-BC0E-DA41BC4F0273}"/>
    <cellStyle name="40% - Accent4 6 4 2" xfId="16348" xr:uid="{9AE296A0-86D1-4FA5-A480-95B7EB9A086E}"/>
    <cellStyle name="40% - Accent4 6 5" xfId="4729" xr:uid="{4C500EE5-5922-437F-B30E-6ABDE0D6E93D}"/>
    <cellStyle name="40% - Accent4 6 5 2" xfId="2801" xr:uid="{1ED5EA43-04EE-4F88-B8B4-7EA327CAC36A}"/>
    <cellStyle name="40% - Accent4 6 6" xfId="11167" xr:uid="{B4ACEA2E-0BCD-4607-80DC-613D2313C5DC}"/>
    <cellStyle name="40% - Accent4 6 6 2" xfId="16349" xr:uid="{D7E3CF62-6518-43A8-84B3-6BE187A2682A}"/>
    <cellStyle name="40% - Accent4 6 7" xfId="9150" xr:uid="{AB196C36-E5A7-40C4-A061-00DC01F61FAF}"/>
    <cellStyle name="40% - Accent4 6 8" xfId="9156" xr:uid="{77CCE82C-D433-469E-97B7-43C5E8682571}"/>
    <cellStyle name="40% - Accent4 6 9" xfId="8772" xr:uid="{F74878ED-C9B2-4DFB-AFEE-E2C78AB2324D}"/>
    <cellStyle name="40% - Accent4 6_Annexure" xfId="16352" xr:uid="{28CD40DD-C2BB-47BB-8C54-69219D2D3606}"/>
    <cellStyle name="40% - Accent4 60" xfId="1665" xr:uid="{CAE046E6-0DC0-4DF7-B2CA-318F142F5F57}"/>
    <cellStyle name="40% - Accent4 60 2" xfId="16246" xr:uid="{21A0CE85-43E8-4D6D-A97D-EFB7F14CB726}"/>
    <cellStyle name="40% - Accent4 60 2 2" xfId="16253" xr:uid="{438A8F72-B2A2-4BE9-ACE6-BA3695D0A647}"/>
    <cellStyle name="40% - Accent4 60 3" xfId="15751" xr:uid="{1FB1BAEB-3DE3-43EE-BDA4-7BFCAAE87F63}"/>
    <cellStyle name="40% - Accent4 60 3 2" xfId="13528" xr:uid="{4861B5C8-E8F9-4875-94FA-9EF3AAB6B59F}"/>
    <cellStyle name="40% - Accent4 60 4" xfId="16270" xr:uid="{25B4C494-2B07-4F92-A2FE-E73AFD7AF77C}"/>
    <cellStyle name="40% - Accent4 60 5" xfId="16240" xr:uid="{EEE9DA69-EF75-4F3F-91B6-9D73BCCE67AC}"/>
    <cellStyle name="40% - Accent4 60_BSD2" xfId="16274" xr:uid="{A6B9BFB1-F769-4119-B0B7-958E2B9AB16C}"/>
    <cellStyle name="40% - Accent4 61" xfId="1668" xr:uid="{D51C4E1A-2AB5-448D-8285-0EBE42DD04A0}"/>
    <cellStyle name="40% - Accent4 61 2" xfId="15833" xr:uid="{A767C349-E1AC-4570-9B67-9CE2706C8A2C}"/>
    <cellStyle name="40% - Accent4 61 2 2" xfId="8303" xr:uid="{0F239EDC-FDD0-4BA7-A018-AC9B6594B5C8}"/>
    <cellStyle name="40% - Accent4 61 3" xfId="16285" xr:uid="{3806B82F-1AF4-4E00-8D06-4EDBC86178FE}"/>
    <cellStyle name="40% - Accent4 61 3 2" xfId="8912" xr:uid="{2B3B4F98-F6B0-4BC5-8E13-DDD9E4A71A53}"/>
    <cellStyle name="40% - Accent4 61 4" xfId="7432" xr:uid="{C7B8D276-B488-4A45-AEE0-1879B377553E}"/>
    <cellStyle name="40% - Accent4 61 5" xfId="16276" xr:uid="{ECA70FD4-6D24-4BC9-A76B-ECB91429A8AF}"/>
    <cellStyle name="40% - Accent4 61_BSD2" xfId="16290" xr:uid="{1C751B15-9222-4A49-88D5-CBE1DF8ABF3A}"/>
    <cellStyle name="40% - Accent4 62" xfId="1670" xr:uid="{5AC396D8-013F-4D78-9CB0-E1EBA78847D6}"/>
    <cellStyle name="40% - Accent4 62 2" xfId="3598" xr:uid="{D1390571-A975-4AEB-8168-20D7672951B3}"/>
    <cellStyle name="40% - Accent4 62 2 2" xfId="12906" xr:uid="{81DC13B6-BE2E-44C7-9CA4-F0124A43D5F4}"/>
    <cellStyle name="40% - Accent4 62 3" xfId="7968" xr:uid="{DCB001BA-FC32-4464-8C54-A5BA171B4B5C}"/>
    <cellStyle name="40% - Accent4 62 3 2" xfId="13082" xr:uid="{8D6B3A30-75F4-4101-9603-1D13384ADA27}"/>
    <cellStyle name="40% - Accent4 62 4" xfId="16294" xr:uid="{53BDCD16-182A-4960-A19A-573CF73A3254}"/>
    <cellStyle name="40% - Accent4 62 5" xfId="8114" xr:uid="{6B175BA3-0798-4F70-9136-36ABD624B851}"/>
    <cellStyle name="40% - Accent4 62_BSD2" xfId="16298" xr:uid="{8E871FB8-AAEF-498C-B44A-9FE3D2EE433E}"/>
    <cellStyle name="40% - Accent4 63" xfId="1672" xr:uid="{6F8C5BEA-5056-41D7-B85B-D475C5046361}"/>
    <cellStyle name="40% - Accent4 63 2" xfId="16303" xr:uid="{2613EE69-2333-4C94-ACA4-C51C2D8F46E5}"/>
    <cellStyle name="40% - Accent4 63 2 2" xfId="14075" xr:uid="{E9200428-2908-4CAF-968E-12850CA474B8}"/>
    <cellStyle name="40% - Accent4 63 3" xfId="16309" xr:uid="{E623DA93-B2C5-4D62-917A-2122701084E9}"/>
    <cellStyle name="40% - Accent4 63 3 2" xfId="2964" xr:uid="{3316EF11-A38B-4705-B2B8-FA12C77A09DE}"/>
    <cellStyle name="40% - Accent4 63 4" xfId="16313" xr:uid="{4A60703B-4777-4EF4-97E3-70B21A2956CC}"/>
    <cellStyle name="40% - Accent4 63 5" xfId="8131" xr:uid="{5F2280C5-5D18-442E-820F-0B1064EA25B4}"/>
    <cellStyle name="40% - Accent4 63_BSD2" xfId="16318" xr:uid="{5BAC61F3-B011-476C-B149-134F6D881E64}"/>
    <cellStyle name="40% - Accent4 64" xfId="1674" xr:uid="{A87A284E-B342-4B8A-8FE6-E61817C27EFF}"/>
    <cellStyle name="40% - Accent4 64 2" xfId="3419" xr:uid="{8628549E-352A-4C8D-AB34-F69A02C5CF9E}"/>
    <cellStyle name="40% - Accent4 64 2 2" xfId="13816" xr:uid="{485AD6F7-FE78-496A-8348-1D77EF6D26F5}"/>
    <cellStyle name="40% - Accent4 64 3" xfId="16322" xr:uid="{9524605C-AAC8-4487-A596-88F3AF2CB655}"/>
    <cellStyle name="40% - Accent4 64 3 2" xfId="3519" xr:uid="{6DC3070B-772E-43EF-88F1-72B0A9029A82}"/>
    <cellStyle name="40% - Accent4 64 4" xfId="16324" xr:uid="{06E240C9-0AE0-40D6-9872-2DB08CC32C21}"/>
    <cellStyle name="40% - Accent4 64 5" xfId="8140" xr:uid="{670B161A-6AF9-4E5A-9808-39EBCD19E728}"/>
    <cellStyle name="40% - Accent4 64_BSD2" xfId="4246" xr:uid="{A0F59C13-C57E-4BC5-9492-19C467ACC018}"/>
    <cellStyle name="40% - Accent4 65" xfId="1676" xr:uid="{7FF0DE9F-AC78-4959-B49D-22E51C80458B}"/>
    <cellStyle name="40% - Accent4 65 2" xfId="16356" xr:uid="{94F7A912-B3FC-431B-A1C8-BD3F650864A5}"/>
    <cellStyle name="40% - Accent4 65 2 2" xfId="16362" xr:uid="{C8C3269F-5FB7-44EB-A3E0-68392E1CD887}"/>
    <cellStyle name="40% - Accent4 65 3" xfId="12529" xr:uid="{7996A849-66EE-4BA8-B253-880EB12D38A9}"/>
    <cellStyle name="40% - Accent4 65 3 2" xfId="16368" xr:uid="{B998636E-A3A8-485C-8891-6A3D12AB034C}"/>
    <cellStyle name="40% - Accent4 65 4" xfId="12534" xr:uid="{DF05E610-4715-4F7A-8074-817A1CF2843A}"/>
    <cellStyle name="40% - Accent4 65 5" xfId="16353" xr:uid="{F5366CC6-5779-44DB-9CA6-CD945EEBB496}"/>
    <cellStyle name="40% - Accent4 65_BSD2" xfId="16372" xr:uid="{AF603735-5735-4834-99BF-8F1D7D898D10}"/>
    <cellStyle name="40% - Accent4 66" xfId="1678" xr:uid="{8685CCE4-A10A-4EED-99D5-83C6298783F0}"/>
    <cellStyle name="40% - Accent4 66 2" xfId="5481" xr:uid="{38270A94-65F0-469E-9ABB-109D685DDD11}"/>
    <cellStyle name="40% - Accent4 66 2 2" xfId="5240" xr:uid="{96E40E0F-C85F-42BB-97A0-A5C98431984D}"/>
    <cellStyle name="40% - Accent4 66 3" xfId="7743" xr:uid="{8CBB87A6-28BC-41D6-837D-17B7391AC696}"/>
    <cellStyle name="40% - Accent4 66 3 2" xfId="3238" xr:uid="{A0751843-1A38-4FB8-B652-F329DE280D67}"/>
    <cellStyle name="40% - Accent4 66 4" xfId="16376" xr:uid="{B12D9468-28F3-4B0F-AEF7-AF27D0989297}"/>
    <cellStyle name="40% - Accent4 66 5" xfId="16374" xr:uid="{AC11219D-0F21-4B44-BD77-FD5B9860908A}"/>
    <cellStyle name="40% - Accent4 66_BSD2" xfId="16379" xr:uid="{3BD163BA-E5A5-4963-9CBA-FFCDE832EDBF}"/>
    <cellStyle name="40% - Accent4 67" xfId="1680" xr:uid="{EDDF66AC-B773-40AB-AD89-6327697AE43D}"/>
    <cellStyle name="40% - Accent4 67 2" xfId="16386" xr:uid="{D2EDA72C-EA71-4223-8C7D-CACB1F573087}"/>
    <cellStyle name="40% - Accent4 67 2 2" xfId="14595" xr:uid="{692C0900-3242-464D-A482-7ECBA330F738}"/>
    <cellStyle name="40% - Accent4 67 3" xfId="16388" xr:uid="{55F2CC30-8BD1-471B-ACA8-0FCE0EE1A31D}"/>
    <cellStyle name="40% - Accent4 67 3 2" xfId="14638" xr:uid="{A435BFA8-FF90-46A5-9FB4-AD14EF886D23}"/>
    <cellStyle name="40% - Accent4 67 4" xfId="16390" xr:uid="{4EA5746F-CB34-416E-8538-F695FB25AB66}"/>
    <cellStyle name="40% - Accent4 67 5" xfId="16383" xr:uid="{423A5467-0726-44B9-B6A5-76B111A3F089}"/>
    <cellStyle name="40% - Accent4 67_BSD2" xfId="16392" xr:uid="{261622BC-448C-4FE5-B22D-9B663AA43C06}"/>
    <cellStyle name="40% - Accent4 68" xfId="1682" xr:uid="{0C6504E6-D53A-4066-98B2-1410E01E7601}"/>
    <cellStyle name="40% - Accent4 68 2" xfId="16396" xr:uid="{B66492C3-045E-4C8A-AC4A-13D12043BE66}"/>
    <cellStyle name="40% - Accent4 68 2 2" xfId="16400" xr:uid="{8C2EE7B6-14CE-461C-B34F-019AC152EBC9}"/>
    <cellStyle name="40% - Accent4 68 3" xfId="6609" xr:uid="{A0027AF6-3571-44E9-9FA9-AAF1B0265F7E}"/>
    <cellStyle name="40% - Accent4 68 3 2" xfId="16403" xr:uid="{22559B28-A2E1-45B7-BB20-A80F542119CB}"/>
    <cellStyle name="40% - Accent4 68 4" xfId="16407" xr:uid="{39679297-4738-4CAA-803D-CE60299E48F2}"/>
    <cellStyle name="40% - Accent4 68 5" xfId="15662" xr:uid="{F5687EA3-1204-424E-BE0E-1303103BB244}"/>
    <cellStyle name="40% - Accent4 68_BSD2" xfId="16410" xr:uid="{AFAD89E0-5F37-4AFE-B0A5-DE9FF5009364}"/>
    <cellStyle name="40% - Accent4 69" xfId="1684" xr:uid="{9655E7A4-2D07-4CDE-BDA6-9F7172C7AF2E}"/>
    <cellStyle name="40% - Accent4 69 2" xfId="16418" xr:uid="{3B5DDA2A-6726-415F-B1C3-60DB9FDFC1A5}"/>
    <cellStyle name="40% - Accent4 69 2 2" xfId="16420" xr:uid="{2B6AC714-7E63-46AB-AF4C-DB47FE46F00A}"/>
    <cellStyle name="40% - Accent4 69 3" xfId="16422" xr:uid="{DD1D6F9C-D394-4B1F-B77B-F3E660E59265}"/>
    <cellStyle name="40% - Accent4 69 3 2" xfId="16424" xr:uid="{956CF39A-CC47-4B3B-A8A1-F6993AB1B288}"/>
    <cellStyle name="40% - Accent4 69 4" xfId="16426" xr:uid="{68159208-186B-4A85-BE14-97D6973F8EA9}"/>
    <cellStyle name="40% - Accent4 69 5" xfId="16415" xr:uid="{CDAF2A26-CCC5-4391-9CB7-E2F3ECF399DD}"/>
    <cellStyle name="40% - Accent4 69_BSD2" xfId="5831" xr:uid="{E784CF57-2925-4A12-BCF9-305A19116D6B}"/>
    <cellStyle name="40% - Accent4 7" xfId="1686" xr:uid="{9AC91887-C751-4DF1-B9F4-17B2011C5269}"/>
    <cellStyle name="40% - Accent4 7 10" xfId="16428" xr:uid="{F95F7A5C-AB4D-43F6-9867-76A9A1AA67AD}"/>
    <cellStyle name="40% - Accent4 7 10 2" xfId="16429" xr:uid="{274D8F76-4A8E-41CD-AE23-11B5CDFC3635}"/>
    <cellStyle name="40% - Accent4 7 11" xfId="16431" xr:uid="{223024C5-006C-442A-A890-AEC57B962719}"/>
    <cellStyle name="40% - Accent4 7 11 2" xfId="16433" xr:uid="{70284D0D-6A09-4ACE-A05A-C7B8B3D9AC80}"/>
    <cellStyle name="40% - Accent4 7 12" xfId="16435" xr:uid="{DA8B4103-23EC-4E9F-860F-68B38134183B}"/>
    <cellStyle name="40% - Accent4 7 13" xfId="16436" xr:uid="{2C357591-2433-415F-B41B-6103934D604F}"/>
    <cellStyle name="40% - Accent4 7 14" xfId="16437" xr:uid="{4551DD89-2191-45E6-A759-90110A023058}"/>
    <cellStyle name="40% - Accent4 7 15" xfId="5969" xr:uid="{EE2B75AD-87AF-4963-8D7C-F95F303A32B6}"/>
    <cellStyle name="40% - Accent4 7 2" xfId="1687" xr:uid="{BC0ECED7-66AC-4509-9C23-CDBCA80A5897}"/>
    <cellStyle name="40% - Accent4 7 2 2" xfId="4734" xr:uid="{5387D19F-AE2E-4FB2-9E83-964AF0056937}"/>
    <cellStyle name="40% - Accent4 7 2 2 2" xfId="2804" xr:uid="{4E3A19EF-7D93-4F24-A35E-5C908274E563}"/>
    <cellStyle name="40% - Accent4 7 2 3" xfId="16441" xr:uid="{FE26E0F7-A802-43AE-AEA7-0BBABE073197}"/>
    <cellStyle name="40% - Accent4 7 2 3 2" xfId="3813" xr:uid="{53F74717-7709-4DE0-B86C-94F02C60DCBC}"/>
    <cellStyle name="40% - Accent4 7 2 4" xfId="16443" xr:uid="{AECC8E3E-9419-4D94-96FB-632418B1EC3E}"/>
    <cellStyle name="40% - Accent4 7 2 5" xfId="16439" xr:uid="{2FA9E592-6013-4C0B-93C5-AA067F64928B}"/>
    <cellStyle name="40% - Accent4 7 2_BSD2" xfId="10811" xr:uid="{473FF1D6-08B6-4593-8F06-85AF396F1DF4}"/>
    <cellStyle name="40% - Accent4 7 3" xfId="5986" xr:uid="{D50D20C4-19E7-4D62-A266-507280CC7109}"/>
    <cellStyle name="40% - Accent4 7 3 2" xfId="7050" xr:uid="{F5E7446A-E190-4EE4-A215-2A8665128FDF}"/>
    <cellStyle name="40% - Accent4 7 4" xfId="6002" xr:uid="{F5AB1064-254D-4FE8-9D51-6A5FFB11198D}"/>
    <cellStyle name="40% - Accent4 7 4 2" xfId="7128" xr:uid="{485A5B1D-B29A-4D31-842D-1E65547CE40D}"/>
    <cellStyle name="40% - Accent4 7 5" xfId="7043" xr:uid="{B80E92AB-F66D-4A6D-BDE0-1F9A26B426EA}"/>
    <cellStyle name="40% - Accent4 7 5 2" xfId="3791" xr:uid="{A6642967-8A3A-4DD9-B4EF-D9F48442F257}"/>
    <cellStyle name="40% - Accent4 7 6" xfId="7062" xr:uid="{63FB1441-43DE-4376-BF76-08368F0202A0}"/>
    <cellStyle name="40% - Accent4 7 6 2" xfId="4145" xr:uid="{828A86B4-C596-40AC-9C83-201DDAD4D9AC}"/>
    <cellStyle name="40% - Accent4 7 7" xfId="9820" xr:uid="{0800A45F-A4EC-498D-87BD-102BA300B0F9}"/>
    <cellStyle name="40% - Accent4 7 7 2" xfId="5235" xr:uid="{5CBB5FEE-4B68-45B4-A26F-DAAAEC2E7AC4}"/>
    <cellStyle name="40% - Accent4 7 8" xfId="9848" xr:uid="{75D04EBD-23B5-4A42-B916-7887935B1929}"/>
    <cellStyle name="40% - Accent4 7 8 2" xfId="3232" xr:uid="{27DE9BA9-A16E-4505-AA84-8AA9D7BE3454}"/>
    <cellStyle name="40% - Accent4 7 9" xfId="9852" xr:uid="{831EC6BA-B774-45CB-BDAA-C37646638580}"/>
    <cellStyle name="40% - Accent4 7 9 2" xfId="7293" xr:uid="{625CED14-BFD7-4B81-B799-FEDEBAF0FFAE}"/>
    <cellStyle name="40% - Accent4 7_Annexure" xfId="5465" xr:uid="{575614A2-FF1C-4224-9395-5A75D684E505}"/>
    <cellStyle name="40% - Accent4 70" xfId="1677" xr:uid="{34BABCF4-2CBC-4463-87E0-D4AE3A37E342}"/>
    <cellStyle name="40% - Accent4 70 2" xfId="16357" xr:uid="{BDE15372-A1AF-4902-B974-847425F4EBD9}"/>
    <cellStyle name="40% - Accent4 70 2 2" xfId="16363" xr:uid="{67B3F3C9-2CE3-4AA0-8763-90891B9207D9}"/>
    <cellStyle name="40% - Accent4 70 3" xfId="12530" xr:uid="{F8B1F091-7E0A-4083-A08E-660677937D54}"/>
    <cellStyle name="40% - Accent4 70 3 2" xfId="16369" xr:uid="{B6538F97-1F8D-440A-AAB7-81BA687A3B99}"/>
    <cellStyle name="40% - Accent4 70 4" xfId="12535" xr:uid="{DDB7B13C-39D4-4109-9EA0-39DB622EC83B}"/>
    <cellStyle name="40% - Accent4 70 5" xfId="16354" xr:uid="{A290B77A-1E21-4AC2-B259-DEE87B00648C}"/>
    <cellStyle name="40% - Accent4 70_BSD2" xfId="16373" xr:uid="{C2FC663D-9A22-45F2-97DA-018D5F5D5D16}"/>
    <cellStyle name="40% - Accent4 71" xfId="1679" xr:uid="{9C12E6C0-5E26-418D-90C7-F90263A52FA3}"/>
    <cellStyle name="40% - Accent4 71 2" xfId="5482" xr:uid="{B1326372-48A9-4F7E-B4D0-CC4F8F7B0C74}"/>
    <cellStyle name="40% - Accent4 71 2 2" xfId="5241" xr:uid="{4429E1AD-B299-4738-879C-0BA749E5B675}"/>
    <cellStyle name="40% - Accent4 71 3" xfId="7744" xr:uid="{2DA24C37-0BE6-4E6F-B8C3-C688D4866D20}"/>
    <cellStyle name="40% - Accent4 71 3 2" xfId="3239" xr:uid="{6300B122-CA7F-4C07-996A-310600275B97}"/>
    <cellStyle name="40% - Accent4 71 4" xfId="16377" xr:uid="{0A0DA6AC-E2A7-472D-A369-A3C75486E33E}"/>
    <cellStyle name="40% - Accent4 71 5" xfId="16375" xr:uid="{119F0B51-FAAC-47B1-838A-721F2CA666DA}"/>
    <cellStyle name="40% - Accent4 71_BSD2" xfId="16380" xr:uid="{CF9ACF42-E656-4BE2-AFA6-3B56F57BC9E7}"/>
    <cellStyle name="40% - Accent4 72" xfId="1681" xr:uid="{AC7F2912-E316-4C42-A5DF-E1F736F47917}"/>
    <cellStyle name="40% - Accent4 72 2" xfId="16387" xr:uid="{9AF10331-3F7D-4F0C-B92D-EE47A46F61E1}"/>
    <cellStyle name="40% - Accent4 72 2 2" xfId="14596" xr:uid="{F7D28CF9-0D87-483A-B7F1-792A91D5091A}"/>
    <cellStyle name="40% - Accent4 72 3" xfId="16389" xr:uid="{32808281-FDA0-42F5-804C-3F43DE6D3E07}"/>
    <cellStyle name="40% - Accent4 72 3 2" xfId="14639" xr:uid="{DDFD79BB-A8E1-47EF-8B25-0623601A0EE3}"/>
    <cellStyle name="40% - Accent4 72 4" xfId="16391" xr:uid="{CDF8D92C-1741-4C27-83C3-6A94CF96CE36}"/>
    <cellStyle name="40% - Accent4 72 5" xfId="16384" xr:uid="{CDC75376-45CF-4047-BF1C-5586AB604D30}"/>
    <cellStyle name="40% - Accent4 72_BSD2" xfId="16393" xr:uid="{61B7536C-C2E0-499B-A8CC-6768FB0903FD}"/>
    <cellStyle name="40% - Accent4 73" xfId="1683" xr:uid="{52811830-5C63-4E55-AD50-BD46FD1D945A}"/>
    <cellStyle name="40% - Accent4 73 2" xfId="16397" xr:uid="{99C10C01-7567-4C89-9541-12B1430957B7}"/>
    <cellStyle name="40% - Accent4 73 2 2" xfId="16401" xr:uid="{5AFF32C6-D43D-4B91-B3E6-8A1273D4942F}"/>
    <cellStyle name="40% - Accent4 73 3" xfId="6610" xr:uid="{6DE0AA61-7EFA-42FA-B541-5B0518083249}"/>
    <cellStyle name="40% - Accent4 73 3 2" xfId="16404" xr:uid="{B9DB0262-0200-4BD7-BA96-07FBA1955C8A}"/>
    <cellStyle name="40% - Accent4 73 4" xfId="16408" xr:uid="{8C283F1A-6D66-4036-97A2-EB623170A136}"/>
    <cellStyle name="40% - Accent4 73 5" xfId="15663" xr:uid="{E6AFC195-C0FD-4B4F-A5C0-1855D97A7D94}"/>
    <cellStyle name="40% - Accent4 73_BSD2" xfId="16411" xr:uid="{4B255B8D-C5A2-4835-BE03-5975EF857DBD}"/>
    <cellStyle name="40% - Accent4 74" xfId="1685" xr:uid="{143117F8-CDEE-4D6A-9CD9-0D710B60A1A8}"/>
    <cellStyle name="40% - Accent4 74 2" xfId="16419" xr:uid="{18E54C5A-9732-4E25-9CBC-BA2133325A64}"/>
    <cellStyle name="40% - Accent4 74 2 2" xfId="16421" xr:uid="{911FF446-3259-4486-B279-B57F49CA6D38}"/>
    <cellStyle name="40% - Accent4 74 3" xfId="16423" xr:uid="{0E79FECD-F69F-446E-93B8-5889062D199B}"/>
    <cellStyle name="40% - Accent4 74 3 2" xfId="16425" xr:uid="{13FA9BC8-99D3-45A6-8600-152429F357EF}"/>
    <cellStyle name="40% - Accent4 74 4" xfId="16427" xr:uid="{93A2C615-290A-4673-BC01-BEE7EAF092C5}"/>
    <cellStyle name="40% - Accent4 74 5" xfId="16416" xr:uid="{D1CEEC78-6461-4B23-B966-101F754C4F87}"/>
    <cellStyle name="40% - Accent4 74_BSD2" xfId="5832" xr:uid="{BB25A73E-C662-4740-9E18-63E2D9750310}"/>
    <cellStyle name="40% - Accent4 75" xfId="1688" xr:uid="{A0046A2A-BFEB-42D9-9D65-83A013693FC7}"/>
    <cellStyle name="40% - Accent4 75 2" xfId="16451" xr:uid="{C36B45B3-3A52-4A8E-9C4F-014F354EA9B7}"/>
    <cellStyle name="40% - Accent4 75 2 2" xfId="5459" xr:uid="{2A0EE2DD-B509-4036-8B5A-9A3B3C996F5A}"/>
    <cellStyle name="40% - Accent4 75 3" xfId="16453" xr:uid="{8834C766-CD90-49FA-8DC1-91A513046208}"/>
    <cellStyle name="40% - Accent4 75 3 2" xfId="16455" xr:uid="{C82A8D54-F32C-4518-A13C-C84A30D80480}"/>
    <cellStyle name="40% - Accent4 75 4" xfId="16457" xr:uid="{B6DEF7F1-21E3-42FA-BB7A-9E4CD86095C3}"/>
    <cellStyle name="40% - Accent4 75 5" xfId="16449" xr:uid="{D91815F3-8FBE-49E2-AB42-C274D1E6E40A}"/>
    <cellStyle name="40% - Accent4 75_BSD2" xfId="16464" xr:uid="{6159130F-375A-4E40-982A-B25DA9A323FD}"/>
    <cellStyle name="40% - Accent4 76" xfId="1690" xr:uid="{CDF35E4F-4860-4141-B499-50F9A0296D58}"/>
    <cellStyle name="40% - Accent4 76 2" xfId="16470" xr:uid="{6B00995C-54E6-463D-B67A-EC31273252E2}"/>
    <cellStyle name="40% - Accent4 76 2 2" xfId="16472" xr:uid="{9C132729-65FD-454D-BC07-DD629267D2D0}"/>
    <cellStyle name="40% - Accent4 76 3" xfId="3396" xr:uid="{A7587235-1D99-438C-AC62-4E577693CAD4}"/>
    <cellStyle name="40% - Accent4 76 3 2" xfId="16474" xr:uid="{54C993E2-E8B8-483F-97E0-B61ECFEED04D}"/>
    <cellStyle name="40% - Accent4 76 4" xfId="14768" xr:uid="{D255C340-9AF3-4224-BFB2-CF9B39B63550}"/>
    <cellStyle name="40% - Accent4 76 5" xfId="16468" xr:uid="{01238D2E-B45B-4C23-9635-3A16A0B08CC6}"/>
    <cellStyle name="40% - Accent4 76_BSD2" xfId="16476" xr:uid="{C4637A6C-9F19-4817-83FB-FA6D04C0B240}"/>
    <cellStyle name="40% - Accent4 77" xfId="1692" xr:uid="{9A67F846-DBBB-4B19-A8BE-7C9E911CA34D}"/>
    <cellStyle name="40% - Accent4 77 2" xfId="16482" xr:uid="{81BFA44F-E5FA-481C-B7FB-94410E2AA82C}"/>
    <cellStyle name="40% - Accent4 77 2 2" xfId="16097" xr:uid="{B36160C3-11A4-4F3D-A46A-9A58E44C9262}"/>
    <cellStyle name="40% - Accent4 77 3" xfId="16484" xr:uid="{385FF00E-DE09-4D2D-8114-51B18E996DAA}"/>
    <cellStyle name="40% - Accent4 77 3 2" xfId="16141" xr:uid="{C7927BCF-5165-4B45-89E0-92616CCA1577}"/>
    <cellStyle name="40% - Accent4 77 4" xfId="16491" xr:uid="{3AA99E58-C8D5-44E3-A4E8-021C47AD8AB1}"/>
    <cellStyle name="40% - Accent4 77 5" xfId="16480" xr:uid="{351702B8-9F29-4707-B47F-91518FA7D7E1}"/>
    <cellStyle name="40% - Accent4 77_BSD2" xfId="16494" xr:uid="{936EB30A-7F2D-4E62-9572-F2FD9AE4311E}"/>
    <cellStyle name="40% - Accent4 78" xfId="1694" xr:uid="{0AD63670-4D18-4270-B4B2-41A8A89628DF}"/>
    <cellStyle name="40% - Accent4 78 2" xfId="16500" xr:uid="{DA88CA8E-0BEF-41E9-9BF2-1A5DA1744EE7}"/>
    <cellStyle name="40% - Accent4 78 2 2" xfId="16502" xr:uid="{AE7EA6DD-1CBD-4058-8B8D-39617C87AE6A}"/>
    <cellStyle name="40% - Accent4 78 3" xfId="16508" xr:uid="{76EDCE42-2A03-4D45-B79E-9140FF75A6A4}"/>
    <cellStyle name="40% - Accent4 78 3 2" xfId="16510" xr:uid="{E38BEABE-AD5A-4B59-8C80-F0650F8C5654}"/>
    <cellStyle name="40% - Accent4 78 4" xfId="16512" xr:uid="{CD7C5D4D-2B54-43DA-844D-A1624EDCF266}"/>
    <cellStyle name="40% - Accent4 78 5" xfId="16498" xr:uid="{33DD58E1-8892-4907-8F4F-F20C6724BA53}"/>
    <cellStyle name="40% - Accent4 78_BSD2" xfId="16515" xr:uid="{EF453469-D861-4295-AAD0-F2554CE7EF65}"/>
    <cellStyle name="40% - Accent4 79" xfId="1696" xr:uid="{9FD2B41D-150C-46E6-A7AE-3F418FFD2A57}"/>
    <cellStyle name="40% - Accent4 79 2" xfId="16527" xr:uid="{8371A6ED-C918-4452-9188-D5471F8799CB}"/>
    <cellStyle name="40% - Accent4 79 2 2" xfId="16535" xr:uid="{36DBD903-608E-411F-8BF2-28066FB1D492}"/>
    <cellStyle name="40% - Accent4 79 3" xfId="16540" xr:uid="{A3A85ACB-5C89-429D-9C06-7CE7675F49FC}"/>
    <cellStyle name="40% - Accent4 79 3 2" xfId="16541" xr:uid="{15646D41-C626-42BD-9921-9FD95A6306C4}"/>
    <cellStyle name="40% - Accent4 79 4" xfId="16542" xr:uid="{F1D85A06-8934-45D9-A1F8-7C6275AD0F74}"/>
    <cellStyle name="40% - Accent4 79 5" xfId="16519" xr:uid="{3CBA082E-6F86-4983-AB95-511DABEA559D}"/>
    <cellStyle name="40% - Accent4 79_BSD2" xfId="16544" xr:uid="{9FB1BC21-607B-4C2E-B088-AC307F60813E}"/>
    <cellStyle name="40% - Accent4 8" xfId="1698" xr:uid="{42C0E701-29FB-4B30-A753-834D64F95344}"/>
    <cellStyle name="40% - Accent4 8 2" xfId="7950" xr:uid="{614906D5-319F-491D-883B-4A9E369CE1ED}"/>
    <cellStyle name="40% - Accent4 8 2 2" xfId="16547" xr:uid="{1AD18497-3FE8-4EC7-A850-5784CD91C8CA}"/>
    <cellStyle name="40% - Accent4 8 2 2 2" xfId="12262" xr:uid="{09F9283C-BBFA-4C44-BF72-4D687ADB2D3E}"/>
    <cellStyle name="40% - Accent4 8 2 3" xfId="15779" xr:uid="{5C512A07-4103-4F27-B8BC-2169F990C983}"/>
    <cellStyle name="40% - Accent4 8 2 3 2" xfId="12756" xr:uid="{3CBEAE7E-3854-429A-895C-7BF64A1DA15A}"/>
    <cellStyle name="40% - Accent4 8 2 4" xfId="15796" xr:uid="{61BC4179-AB91-4C4D-904F-3A8382BE1718}"/>
    <cellStyle name="40% - Accent4 8 2_BSD2" xfId="16088" xr:uid="{2F7D975E-B543-496F-9E8B-16DF747EBF30}"/>
    <cellStyle name="40% - Accent4 8 3" xfId="7080" xr:uid="{838DC15C-49CF-47EC-8C15-E32AD8A6F3F3}"/>
    <cellStyle name="40% - Accent4 8 3 2" xfId="7101" xr:uid="{96152811-3642-4B71-9DE2-770B56D3B680}"/>
    <cellStyle name="40% - Accent4 8 4" xfId="7113" xr:uid="{7AE0F588-52F6-4D73-ACA1-D9CA9BFA6B76}"/>
    <cellStyle name="40% - Accent4 8 4 2" xfId="16550" xr:uid="{1A4011D1-3190-48DA-8F54-33B4B4CBC943}"/>
    <cellStyle name="40% - Accent4 8 5" xfId="7120" xr:uid="{380957D9-8937-468C-BA36-F4EC5E6C15B1}"/>
    <cellStyle name="40% - Accent4 8 6" xfId="9828" xr:uid="{15EB2DD5-781E-41FD-83AB-24CBBD1E763C}"/>
    <cellStyle name="40% - Accent4 8 7" xfId="9836" xr:uid="{C0D56B1D-F8C4-4315-82CE-8FFB2CB8DA17}"/>
    <cellStyle name="40% - Accent4 8 8" xfId="7945" xr:uid="{97226E71-AE17-43A3-B125-D8AB5F05AFAC}"/>
    <cellStyle name="40% - Accent4 8_BSD2" xfId="9273" xr:uid="{A507F3A7-44F9-4814-BAC0-D6A653591059}"/>
    <cellStyle name="40% - Accent4 80" xfId="1689" xr:uid="{A7BEBF45-51D7-4A0E-ABA2-FA0AFA57EA2A}"/>
    <cellStyle name="40% - Accent4 80 2" xfId="16452" xr:uid="{589B23F1-3C0A-4560-9B75-7942782C8B91}"/>
    <cellStyle name="40% - Accent4 80 2 2" xfId="5460" xr:uid="{E3C9695C-9C0D-4209-9E4C-CA1AE4A2D0D5}"/>
    <cellStyle name="40% - Accent4 80 3" xfId="16454" xr:uid="{309A94F6-DB2C-492E-8684-2F495795AC8F}"/>
    <cellStyle name="40% - Accent4 80 3 2" xfId="16456" xr:uid="{1DCE1F26-4CCD-46B5-9569-B8F636AB4007}"/>
    <cellStyle name="40% - Accent4 80 4" xfId="16458" xr:uid="{A80C7990-BE3D-4117-8D82-D478B7BCCBAB}"/>
    <cellStyle name="40% - Accent4 80 5" xfId="16450" xr:uid="{AFB2CDDE-D143-4A16-A687-1989CC5F9090}"/>
    <cellStyle name="40% - Accent4 80_BSD2" xfId="16465" xr:uid="{D8997BA7-40E7-4060-9666-CF1046405327}"/>
    <cellStyle name="40% - Accent4 81" xfId="1691" xr:uid="{0306C3C8-6C68-4CDA-BDDD-6416D75ADFAB}"/>
    <cellStyle name="40% - Accent4 81 2" xfId="16471" xr:uid="{40672A51-874C-4206-B800-F45CD7F85F40}"/>
    <cellStyle name="40% - Accent4 81 2 2" xfId="16473" xr:uid="{F2972056-9FEE-4592-8734-F2C8D53B92F2}"/>
    <cellStyle name="40% - Accent4 81 3" xfId="3397" xr:uid="{2AA24065-CEBE-464D-B975-DD20401195DD}"/>
    <cellStyle name="40% - Accent4 81 3 2" xfId="16475" xr:uid="{DB97A55B-D639-415B-9277-7478FC8B48CD}"/>
    <cellStyle name="40% - Accent4 81 4" xfId="14769" xr:uid="{5DFA879E-E91F-442F-8CD1-1495BA9F63A2}"/>
    <cellStyle name="40% - Accent4 81 5" xfId="16469" xr:uid="{7BA399F5-65AB-490A-A67F-4A8ED64FBDDF}"/>
    <cellStyle name="40% - Accent4 81_BSD2" xfId="16477" xr:uid="{E42156BD-B13C-4EA2-9043-5C8251A1B694}"/>
    <cellStyle name="40% - Accent4 82" xfId="1693" xr:uid="{A926EEFD-A39C-4D55-9941-31C4B6E0FA3A}"/>
    <cellStyle name="40% - Accent4 82 2" xfId="16483" xr:uid="{FD93B14E-F71D-4921-9F85-2F02712BF8FC}"/>
    <cellStyle name="40% - Accent4 82 2 2" xfId="16098" xr:uid="{EA4B9A04-E809-4DC8-B090-5A4C130314E9}"/>
    <cellStyle name="40% - Accent4 82 3" xfId="16485" xr:uid="{BFA2B038-0D49-402B-B41C-F66046CB21B9}"/>
    <cellStyle name="40% - Accent4 82 3 2" xfId="16142" xr:uid="{46A156EB-E31A-462A-8B65-8A826B3CB7DA}"/>
    <cellStyle name="40% - Accent4 82 4" xfId="16492" xr:uid="{3FAA46EC-2CED-4EFD-8B35-5E05F436DA39}"/>
    <cellStyle name="40% - Accent4 82 5" xfId="16481" xr:uid="{F2E47ADE-D46C-494A-9A66-59E09BC4E59B}"/>
    <cellStyle name="40% - Accent4 82_BSD2" xfId="16495" xr:uid="{EDE62372-ED2E-4A1B-A435-418B1400901F}"/>
    <cellStyle name="40% - Accent4 83" xfId="1695" xr:uid="{6D3D4FDD-895B-411E-8051-D00EC775B207}"/>
    <cellStyle name="40% - Accent4 83 2" xfId="16501" xr:uid="{3531B54D-343A-4E2A-901A-1ACC7D3DE08F}"/>
    <cellStyle name="40% - Accent4 83 2 2" xfId="16503" xr:uid="{71DDF0C1-09F8-4227-B006-EE0DE50A8B3F}"/>
    <cellStyle name="40% - Accent4 83 3" xfId="16509" xr:uid="{1CBC87B1-1958-43C9-B4A2-D1BEE80BB09B}"/>
    <cellStyle name="40% - Accent4 83 3 2" xfId="16511" xr:uid="{DE163977-A69B-4808-A18C-5A445C73D560}"/>
    <cellStyle name="40% - Accent4 83 4" xfId="16513" xr:uid="{06551B00-1501-4E9F-8B25-CC33BC9E09D1}"/>
    <cellStyle name="40% - Accent4 83 5" xfId="16499" xr:uid="{3B642D42-49A3-4DD4-9CAE-0113F8745D04}"/>
    <cellStyle name="40% - Accent4 83_BSD2" xfId="16516" xr:uid="{62734A32-8FE3-4067-9C83-5E8B8C0EFA15}"/>
    <cellStyle name="40% - Accent4 84" xfId="1697" xr:uid="{99E9AE56-1FEE-4D12-8647-CD74D83AB3BF}"/>
    <cellStyle name="40% - Accent4 84 2" xfId="16528" xr:uid="{A0D224FA-C21D-4F72-9332-042098DB42E4}"/>
    <cellStyle name="40% - Accent4 84 3" xfId="16520" xr:uid="{E69A9296-24DE-499D-86FF-59DAE221A686}"/>
    <cellStyle name="40% - Accent4 85" xfId="1699" xr:uid="{2CB8D3F5-CF01-4CF3-8B22-1E0FBF704178}"/>
    <cellStyle name="40% - Accent4 85 2" xfId="5113" xr:uid="{FB95BCA9-EFCD-4D1D-B8AD-950897F0E237}"/>
    <cellStyle name="40% - Accent4 85 3" xfId="16558" xr:uid="{9B21B9A8-B6D2-4567-AC2C-F47DA447C742}"/>
    <cellStyle name="40% - Accent4 86" xfId="1701" xr:uid="{8D9EF787-E8FA-437D-833F-9C14377D45D4}"/>
    <cellStyle name="40% - Accent4 86 2" xfId="16566" xr:uid="{50CB9520-F0E3-4B3C-BD9C-2329505A583B}"/>
    <cellStyle name="40% - Accent4 86 3" xfId="16565" xr:uid="{DEC781C0-84C0-462A-84D2-D64B2416167E}"/>
    <cellStyle name="40% - Accent4 87" xfId="1703" xr:uid="{E0069D4C-2A79-4F73-B0DA-62F54007CDA6}"/>
    <cellStyle name="40% - Accent4 87 2" xfId="6077" xr:uid="{DCB0544E-043E-476F-AC19-92DF040A8BC0}"/>
    <cellStyle name="40% - Accent4 87 3" xfId="4594" xr:uid="{F348BFC6-B069-401C-992E-66ADD4EB1902}"/>
    <cellStyle name="40% - Accent4 88" xfId="1705" xr:uid="{6C330FC5-BEA9-43E2-B7C1-9641468DCEE0}"/>
    <cellStyle name="40% - Accent4 88 2" xfId="16567" xr:uid="{F3447AEC-83A2-4862-8587-6B0AEC2DD40C}"/>
    <cellStyle name="40% - Accent4 88 3" xfId="4598" xr:uid="{4BF6A2AA-AF21-471E-ABFB-EEA5CB7BFF1B}"/>
    <cellStyle name="40% - Accent4 89" xfId="1707" xr:uid="{4C929D53-8B54-45B5-A3B0-0D322B1AA84C}"/>
    <cellStyle name="40% - Accent4 89 2" xfId="16569" xr:uid="{53B3F976-DA02-40EF-ACEB-6C1D8C56F622}"/>
    <cellStyle name="40% - Accent4 89 3" xfId="16568" xr:uid="{B9CDDD2A-478B-47A2-99F6-CBEFB02F8A9F}"/>
    <cellStyle name="40% - Accent4 9" xfId="1709" xr:uid="{7B429CC4-627E-43FD-B3D3-63F5EEA36036}"/>
    <cellStyle name="40% - Accent4 9 2" xfId="16570" xr:uid="{2D0FE514-8E85-4FAF-9C33-444D8ED9F37D}"/>
    <cellStyle name="40% - Accent4 9 2 2" xfId="16573" xr:uid="{B7109E7D-76F2-4F76-809F-AA800EF767CA}"/>
    <cellStyle name="40% - Accent4 9 2 2 2" xfId="12889" xr:uid="{1BA5E2C2-BC36-4F74-ABB7-C53F43F61E34}"/>
    <cellStyle name="40% - Accent4 9 2 3" xfId="16525" xr:uid="{FE9C93E4-A5FD-433A-8EB5-4BB0626A95E3}"/>
    <cellStyle name="40% - Accent4 9 2 3 2" xfId="16533" xr:uid="{02A05AD6-36C4-45C4-AE90-4FEC67197298}"/>
    <cellStyle name="40% - Accent4 9 2 4" xfId="16538" xr:uid="{F8BD5D7C-51D4-4DD2-B7A0-F8EB57171C50}"/>
    <cellStyle name="40% - Accent4 9 2_BSD2" xfId="16576" xr:uid="{7C4E8C10-D181-4DFF-98D8-033E9D3E11B7}"/>
    <cellStyle name="40% - Accent4 9 3" xfId="3737" xr:uid="{2881EF4F-9EC4-4260-A1EC-1D7BE35559FA}"/>
    <cellStyle name="40% - Accent4 9 3 2" xfId="5094" xr:uid="{985005E4-3695-4CEA-BD84-6A5CFC205BBF}"/>
    <cellStyle name="40% - Accent4 9 4" xfId="3767" xr:uid="{F95CB9BA-698D-4B90-9B43-2C2CD6FD6A6E}"/>
    <cellStyle name="40% - Accent4 9 4 2" xfId="16580" xr:uid="{F7247816-B54C-4A56-AF55-AA300D8B86A4}"/>
    <cellStyle name="40% - Accent4 9 5" xfId="3787" xr:uid="{8CBD9AD1-D967-4503-B0E7-A2BFAD0B4E65}"/>
    <cellStyle name="40% - Accent4 9 6" xfId="9843" xr:uid="{302DDB17-0DE5-4634-86BD-27BAEE111C1A}"/>
    <cellStyle name="40% - Accent4 9 7" xfId="9994" xr:uid="{32FE0C52-D9E1-48D2-88E0-E2F823241384}"/>
    <cellStyle name="40% - Accent4 9 8" xfId="5799" xr:uid="{1C553AA3-CCC8-40FA-89F7-4EFA5209ADBD}"/>
    <cellStyle name="40% - Accent4 9_BSD2" xfId="9956" xr:uid="{77448ACB-0C40-4788-9782-1749FFAD8C7B}"/>
    <cellStyle name="40% - Accent4 90" xfId="1700" xr:uid="{E0E55958-2399-47DA-8C77-BFF96892BAA2}"/>
    <cellStyle name="40% - Accent4 91" xfId="1702" xr:uid="{203F3ACC-33B3-463D-AFA2-CB242933C536}"/>
    <cellStyle name="40% - Accent4 92" xfId="1704" xr:uid="{6FF8064E-87FB-4B81-B448-425E79A8B675}"/>
    <cellStyle name="40% - Accent4 93" xfId="1706" xr:uid="{6664BFFB-4A9A-45D5-B81F-ECD637F35846}"/>
    <cellStyle name="40% - Accent4 94" xfId="1708" xr:uid="{7F587359-A711-4A15-B92D-FD99AB5C3269}"/>
    <cellStyle name="40% - Accent4 95" xfId="1710" xr:uid="{580740EA-2DEB-44ED-80A5-6E3C849A8A06}"/>
    <cellStyle name="40% - Accent4 96" xfId="1711" xr:uid="{14E9E527-D999-458B-91B4-9B7D73ED1E38}"/>
    <cellStyle name="40% - Accent4 97" xfId="1712" xr:uid="{24AADF21-B2ED-46C1-830D-07081A63C59B}"/>
    <cellStyle name="40% - Accent4 98" xfId="1713" xr:uid="{015E82A7-012E-4200-9423-FF9F395C4E9D}"/>
    <cellStyle name="40% - Accent4 99" xfId="1715" xr:uid="{F6B62268-3489-4872-9A00-2CEEF5A8B7C6}"/>
    <cellStyle name="40% - Accent5" xfId="100" builtinId="47" customBuiltin="1"/>
    <cellStyle name="40% - Accent5 10" xfId="1716" xr:uid="{9DB5354D-3170-4FD2-A9B4-70DC37718B02}"/>
    <cellStyle name="40% - Accent5 10 2" xfId="4969" xr:uid="{7B80AAEE-CAA6-495A-94F5-A24493266271}"/>
    <cellStyle name="40% - Accent5 10 2 2" xfId="16586" xr:uid="{E4A4C5E0-78A2-40B9-BE3B-EA26689BD40D}"/>
    <cellStyle name="40% - Accent5 10 2 2 2" xfId="16590" xr:uid="{0E39FBFE-3D91-4AFF-9EDB-4DFCCD621059}"/>
    <cellStyle name="40% - Accent5 10 2 3" xfId="12845" xr:uid="{7EA39003-D379-4CE9-9BB7-BC5F585AA514}"/>
    <cellStyle name="40% - Accent5 10 2 3 2" xfId="12213" xr:uid="{864F5377-7E71-42A3-A9CF-7F285FFF6899}"/>
    <cellStyle name="40% - Accent5 10 2 4" xfId="7765" xr:uid="{557EC513-4963-4E63-92CF-DC6D72EC64A4}"/>
    <cellStyle name="40% - Accent5 10 2_BSD2" xfId="16598" xr:uid="{BC3188F2-5A4E-4B08-8C73-22179373A96C}"/>
    <cellStyle name="40% - Accent5 10 3" xfId="6170" xr:uid="{1D5BC339-5953-4442-9DBB-193A8A106DF7}"/>
    <cellStyle name="40% - Accent5 10 3 2" xfId="13855" xr:uid="{504ECC9A-7FF3-4809-BC04-F6A2735412C2}"/>
    <cellStyle name="40% - Accent5 10 4" xfId="16601" xr:uid="{5D3FCB0F-88EF-46C3-A998-93156EB1569F}"/>
    <cellStyle name="40% - Accent5 10 4 2" xfId="11150" xr:uid="{A95F63FF-04AB-4E2D-88FD-AF0B9D6DCEA8}"/>
    <cellStyle name="40% - Accent5 10 5" xfId="16608" xr:uid="{9A0027D9-4541-4C24-9439-88902EA55C0D}"/>
    <cellStyle name="40% - Accent5 10 6" xfId="11434" xr:uid="{B14AFD33-F952-4C2A-ADFD-C0451693B680}"/>
    <cellStyle name="40% - Accent5 10 7" xfId="9360" xr:uid="{24D33F4C-83E6-4F5D-A1CE-13CB0B65B69B}"/>
    <cellStyle name="40% - Accent5 10 8" xfId="16581" xr:uid="{7F0A81FC-58F9-476B-B929-CDAB1A60DD3D}"/>
    <cellStyle name="40% - Accent5 10_BSD2" xfId="16610" xr:uid="{49A9B757-AD7B-4F6F-BB30-46BD4B00B0B2}"/>
    <cellStyle name="40% - Accent5 100" xfId="1255" xr:uid="{16305205-68E2-4938-A7BA-A154A0830489}"/>
    <cellStyle name="40% - Accent5 101" xfId="1258" xr:uid="{DB223AA3-40FF-44BF-8629-0CA1458DD646}"/>
    <cellStyle name="40% - Accent5 102" xfId="1261" xr:uid="{565C5D54-7136-46B0-BDE7-71C715F115D9}"/>
    <cellStyle name="40% - Accent5 11" xfId="1717" xr:uid="{F9DFC063-547C-478B-B6F1-C5EDF0FA0B2A}"/>
    <cellStyle name="40% - Accent5 11 2" xfId="16614" xr:uid="{48CB9F11-E9C9-41F5-8C0B-A53B4FA97869}"/>
    <cellStyle name="40% - Accent5 11 2 2" xfId="16616" xr:uid="{8CFA8C26-B7BD-48E7-BF51-F22342E3BEDE}"/>
    <cellStyle name="40% - Accent5 11 2 2 2" xfId="11709" xr:uid="{8D7C7411-59FE-48A6-8B71-00C291B601BB}"/>
    <cellStyle name="40% - Accent5 11 2 3" xfId="12852" xr:uid="{D3EDA150-94A7-40F6-BA21-0166B4BFB4D4}"/>
    <cellStyle name="40% - Accent5 11 2 3 2" xfId="5504" xr:uid="{344776CE-88A2-4BF3-B3AB-DDE1A7953D5F}"/>
    <cellStyle name="40% - Accent5 11 2 4" xfId="12855" xr:uid="{3383DAF0-70AD-44E4-A224-D8E28FA6C884}"/>
    <cellStyle name="40% - Accent5 11 2_BSD2" xfId="16620" xr:uid="{A8F8B151-DF85-40F7-A42B-5EAD2A110655}"/>
    <cellStyle name="40% - Accent5 11 3" xfId="16625" xr:uid="{D764DFE6-2556-4EF0-9738-D610CF805A1F}"/>
    <cellStyle name="40% - Accent5 11 3 2" xfId="13867" xr:uid="{5F986B0A-C518-4C14-8550-21B3777D371E}"/>
    <cellStyle name="40% - Accent5 11 4" xfId="9952" xr:uid="{10A7D94E-901A-4E9A-86F9-1BDE27E4C8CF}"/>
    <cellStyle name="40% - Accent5 11 4 2" xfId="16626" xr:uid="{1AE335AB-3114-4E8C-AABA-7EE80D963248}"/>
    <cellStyle name="40% - Accent5 11 5" xfId="5553" xr:uid="{0BC133AE-EB40-4C1E-8D52-73B1E9AE9EFA}"/>
    <cellStyle name="40% - Accent5 11 6" xfId="5338" xr:uid="{68D312C3-DB49-46D3-A9DA-8B5BADC7571D}"/>
    <cellStyle name="40% - Accent5 11 7" xfId="5359" xr:uid="{CB4796E4-C5BE-4489-ADEA-2259343261F5}"/>
    <cellStyle name="40% - Accent5 11 8" xfId="16611" xr:uid="{A3078273-A804-40EE-ADCB-3A7A75C07DDC}"/>
    <cellStyle name="40% - Accent5 11_BSD2" xfId="16627" xr:uid="{D3BE1500-04E5-4F2A-9AEE-E4AF08C448AC}"/>
    <cellStyle name="40% - Accent5 12" xfId="1718" xr:uid="{11E4060D-65E0-4022-8449-5097B89680A6}"/>
    <cellStyle name="40% - Accent5 12 2" xfId="8265" xr:uid="{CA09EDFF-52BC-41A9-A7B0-1D4B78347E87}"/>
    <cellStyle name="40% - Accent5 12 2 2" xfId="16628" xr:uid="{5D0B0445-B8B6-499D-B618-673263D2F59D}"/>
    <cellStyle name="40% - Accent5 12 2 2 2" xfId="16630" xr:uid="{35875D74-2EE9-413F-93A8-A54C5693341E}"/>
    <cellStyle name="40% - Accent5 12 2 3" xfId="12959" xr:uid="{AD401673-015C-4FA3-BC43-24AB77ACDA85}"/>
    <cellStyle name="40% - Accent5 12 2 3 2" xfId="16631" xr:uid="{BDE9A41D-B55C-47A4-861E-BE2AC18D9621}"/>
    <cellStyle name="40% - Accent5 12 2 4" xfId="12964" xr:uid="{F5AC5E8B-1974-4C7E-984A-4E0C61DAEB52}"/>
    <cellStyle name="40% - Accent5 12 2_BSD2" xfId="16635" xr:uid="{BCC79745-0CDB-4DB3-85F4-95D1A0E266EF}"/>
    <cellStyle name="40% - Accent5 12 3" xfId="8277" xr:uid="{F8377F18-110D-4926-8AD1-E4A3BC962BA6}"/>
    <cellStyle name="40% - Accent5 12 3 2" xfId="13899" xr:uid="{7FFA6EA1-A787-4DAF-B5C3-BCFA5896A593}"/>
    <cellStyle name="40% - Accent5 12 4" xfId="16638" xr:uid="{74F6C40A-8E02-499B-9B10-4C3BD21ADF95}"/>
    <cellStyle name="40% - Accent5 12 4 2" xfId="11991" xr:uid="{62F79C59-3C38-4709-9B48-B329CD327E8B}"/>
    <cellStyle name="40% - Accent5 12 5" xfId="16641" xr:uid="{C7F24FD0-8EC5-44D4-9E8C-022F069A6EF7}"/>
    <cellStyle name="40% - Accent5 12 6" xfId="16644" xr:uid="{2A532598-A29C-46A1-B6BE-0E74D0CADCEA}"/>
    <cellStyle name="40% - Accent5 12 7" xfId="16645" xr:uid="{67B56E6B-87E0-42A6-A18F-A72608A74A0B}"/>
    <cellStyle name="40% - Accent5 12 8" xfId="3695" xr:uid="{4A896AEE-2B66-4B2E-B7B3-3D653B7DE563}"/>
    <cellStyle name="40% - Accent5 12_BSD2" xfId="16646" xr:uid="{A5D1DDEE-A712-40D2-B5F5-81AAD41E9E2A}"/>
    <cellStyle name="40% - Accent5 13" xfId="1719" xr:uid="{DEA5EFC4-B09B-4626-ADD4-9E258E6E00F0}"/>
    <cellStyle name="40% - Accent5 13 2" xfId="16647" xr:uid="{147A0446-937C-4575-A2E3-37072669D4D5}"/>
    <cellStyle name="40% - Accent5 13 2 2" xfId="16648" xr:uid="{30113AB4-BB4A-455E-BE1D-167EA7105025}"/>
    <cellStyle name="40% - Accent5 13 2 2 2" xfId="16649" xr:uid="{45749C26-2306-48D8-9ACF-0E4118A8EA3B}"/>
    <cellStyle name="40% - Accent5 13 2 3" xfId="12977" xr:uid="{C3B0CBE0-1DC9-4D09-8C57-D7CD72891CBD}"/>
    <cellStyle name="40% - Accent5 13 2 3 2" xfId="16652" xr:uid="{FF6C4078-AEFE-44F1-82D0-F78FAED3BC54}"/>
    <cellStyle name="40% - Accent5 13 2 4" xfId="12980" xr:uid="{A6C8B7C4-5439-470C-8322-3695D823D388}"/>
    <cellStyle name="40% - Accent5 13 2_BSD2" xfId="16657" xr:uid="{0FC51EFC-8E53-4BD8-9DB2-182CCD249D04}"/>
    <cellStyle name="40% - Accent5 13 3" xfId="6636" xr:uid="{694FF0EB-A1CB-4874-9A36-1EBEDE5A04BA}"/>
    <cellStyle name="40% - Accent5 13 3 2" xfId="5356" xr:uid="{CEBC9B77-2090-4EA1-9D76-C06C1AC64B83}"/>
    <cellStyle name="40% - Accent5 13 4" xfId="6640" xr:uid="{07812336-A3C7-4ED8-BF06-B11BB422A7CD}"/>
    <cellStyle name="40% - Accent5 13 4 2" xfId="6351" xr:uid="{51B543EF-4430-445A-9889-1141468F446C}"/>
    <cellStyle name="40% - Accent5 13 5" xfId="4856" xr:uid="{97C86646-07CC-42E6-82DD-63610F1CA6B4}"/>
    <cellStyle name="40% - Accent5 13 6" xfId="16658" xr:uid="{A4749901-085A-414C-9D47-BC2782D2E908}"/>
    <cellStyle name="40% - Accent5 13 7" xfId="16660" xr:uid="{D62D46F9-4ED5-4B20-BAC0-1D8F0DD451B4}"/>
    <cellStyle name="40% - Accent5 13 8" xfId="8290" xr:uid="{E48E466B-219F-40EB-A8C5-836FF980D0B6}"/>
    <cellStyle name="40% - Accent5 13_BSD2" xfId="11077" xr:uid="{807F3CF4-1A3A-4B7B-A88C-C7DFD4FFAB5C}"/>
    <cellStyle name="40% - Accent5 14" xfId="1720" xr:uid="{44F1E171-9D9E-4538-A2D0-E2E22C96B119}"/>
    <cellStyle name="40% - Accent5 14 2" xfId="9131" xr:uid="{C0568C1B-3695-46AF-9217-55A907ED28E3}"/>
    <cellStyle name="40% - Accent5 14 2 2" xfId="16661" xr:uid="{D6400618-6286-48D8-86DA-D1664E8D6042}"/>
    <cellStyle name="40% - Accent5 14 2 2 2" xfId="8654" xr:uid="{28596F1F-6F2A-4935-B20B-D5E17B9B0E89}"/>
    <cellStyle name="40% - Accent5 14 2 3" xfId="12989" xr:uid="{89B43124-B83C-41E9-A400-A2A56F7FB87B}"/>
    <cellStyle name="40% - Accent5 14 2 3 2" xfId="3874" xr:uid="{9AB8B03D-5280-42C4-BE66-5FC1AD480E97}"/>
    <cellStyle name="40% - Accent5 14 2 4" xfId="12992" xr:uid="{EEB86B5D-D9A7-434F-8499-560C1627DA3C}"/>
    <cellStyle name="40% - Accent5 14 2_BSD2" xfId="16662" xr:uid="{D3465065-8EB6-45E8-B3F8-46589FE62DE2}"/>
    <cellStyle name="40% - Accent5 14 3" xfId="16666" xr:uid="{02BFCAEA-38CD-49F9-A878-1D80F5DAA6D4}"/>
    <cellStyle name="40% - Accent5 14 3 2" xfId="13923" xr:uid="{338F4C72-F72D-479E-B393-DB4CA67F17DE}"/>
    <cellStyle name="40% - Accent5 14 4" xfId="16667" xr:uid="{36ECB4B8-1EC2-4F41-8809-F076F3DCBD5C}"/>
    <cellStyle name="40% - Accent5 14 4 2" xfId="16668" xr:uid="{28D9BBB5-1DA5-4EF4-A92D-5B56F01C8824}"/>
    <cellStyle name="40% - Accent5 14 5" xfId="3443" xr:uid="{F6DA7DEC-76DB-482D-A072-AB0AF41D5054}"/>
    <cellStyle name="40% - Accent5 14 6" xfId="12140" xr:uid="{9EF8407B-5880-4667-9B97-2DB0CD1C249F}"/>
    <cellStyle name="40% - Accent5 14 7" xfId="3464" xr:uid="{D3D0DAE3-62D2-46D8-B786-425004A39347}"/>
    <cellStyle name="40% - Accent5 14 8" xfId="8297" xr:uid="{3AC0BAC1-474A-4FB9-B60C-1D607F1FC4B2}"/>
    <cellStyle name="40% - Accent5 14_BSD2" xfId="16670" xr:uid="{E6C0029E-58A5-4CF5-A468-980049124785}"/>
    <cellStyle name="40% - Accent5 15" xfId="1722" xr:uid="{1811E102-74C9-4974-A123-5ABEC34A2B3E}"/>
    <cellStyle name="40% - Accent5 15 2" xfId="16673" xr:uid="{F032C408-FFBF-4A04-B096-D46C701B1865}"/>
    <cellStyle name="40% - Accent5 15 2 2" xfId="16675" xr:uid="{5157AE6B-AB0B-47BB-B5C7-9BECC1C37073}"/>
    <cellStyle name="40% - Accent5 15 2 2 2" xfId="16680" xr:uid="{1E3BCD2E-A3C6-4B72-8332-67B4C16C48BE}"/>
    <cellStyle name="40% - Accent5 15 2 3" xfId="13006" xr:uid="{F2EAC962-359D-491E-9359-4AD39BFFBE90}"/>
    <cellStyle name="40% - Accent5 15 2 3 2" xfId="13042" xr:uid="{B1276071-56B1-4160-BA46-EE68D21EBB91}"/>
    <cellStyle name="40% - Accent5 15 2 4" xfId="13012" xr:uid="{F6293168-360B-497D-93B4-64F95292D898}"/>
    <cellStyle name="40% - Accent5 15 2_BSD2" xfId="16684" xr:uid="{8D193224-032D-47D7-8D93-13962EA9095F}"/>
    <cellStyle name="40% - Accent5 15 3" xfId="12771" xr:uid="{38DC8DFB-AC6E-4877-AEED-90807CAFF35A}"/>
    <cellStyle name="40% - Accent5 15 3 2" xfId="13934" xr:uid="{78DE3F6B-C249-49A9-AD77-BCF7CCF7B891}"/>
    <cellStyle name="40% - Accent5 15 4" xfId="12776" xr:uid="{E5F9B041-5B10-4D31-8A2C-19F561D592F8}"/>
    <cellStyle name="40% - Accent5 15 4 2" xfId="16686" xr:uid="{0F5E088B-1092-4601-B1B6-B0A570F8C05A}"/>
    <cellStyle name="40% - Accent5 15 5" xfId="15339" xr:uid="{43531A67-4B53-490D-A152-9C6F8C896221}"/>
    <cellStyle name="40% - Accent5 15 6" xfId="16671" xr:uid="{FA4C89C5-0682-483E-B371-710063CC3EA6}"/>
    <cellStyle name="40% - Accent5 15_BSD2" xfId="16689" xr:uid="{A1E3D442-74FA-4297-AD0F-EF11C9CCDAE6}"/>
    <cellStyle name="40% - Accent5 16" xfId="1724" xr:uid="{45C7D069-BAA8-41E9-A6B2-3DEBD6A30300}"/>
    <cellStyle name="40% - Accent5 16 2" xfId="16694" xr:uid="{AA4DFBED-8A9D-4F57-9A95-C15D213AEA7D}"/>
    <cellStyle name="40% - Accent5 16 2 2" xfId="16699" xr:uid="{FA03B728-DDB5-4F8F-808D-F5E918B51649}"/>
    <cellStyle name="40% - Accent5 16 2 2 2" xfId="16704" xr:uid="{205838C5-8006-430A-B855-2171251B9138}"/>
    <cellStyle name="40% - Accent5 16 2 3" xfId="10303" xr:uid="{E852918F-8BC4-4FE9-BB2C-8FBD2416CE7E}"/>
    <cellStyle name="40% - Accent5 16 2 3 2" xfId="16706" xr:uid="{19ECBA7B-BA8C-4326-9943-7DBB95832022}"/>
    <cellStyle name="40% - Accent5 16 2 4" xfId="13037" xr:uid="{6A176598-E4AC-4219-A3EE-F19063B4F85F}"/>
    <cellStyle name="40% - Accent5 16 2_BSD2" xfId="12527" xr:uid="{978E7E08-0C9D-4362-96ED-6C5754966743}"/>
    <cellStyle name="40% - Accent5 16 3" xfId="4560" xr:uid="{23B66AF1-DB0B-4442-A662-744C3DD614E2}"/>
    <cellStyle name="40% - Accent5 16 3 2" xfId="13955" xr:uid="{CDE5FB80-78D6-4616-A98B-3996AACA309E}"/>
    <cellStyle name="40% - Accent5 16 4" xfId="4649" xr:uid="{7B49B997-79F8-4A8B-A275-B8BFEB26A79C}"/>
    <cellStyle name="40% - Accent5 16 4 2" xfId="16709" xr:uid="{59F435E5-8A70-4462-B6D4-350F8A82815A}"/>
    <cellStyle name="40% - Accent5 16 5" xfId="15346" xr:uid="{CF39C5CC-5519-4DBA-BFCA-DA8C1BC082D9}"/>
    <cellStyle name="40% - Accent5 16 6" xfId="16691" xr:uid="{78739899-E71B-41B2-961F-56BA1B69C6D9}"/>
    <cellStyle name="40% - Accent5 16_BSD2" xfId="7461" xr:uid="{2AF26539-8FD6-42AC-9CFE-67AE9FC5909A}"/>
    <cellStyle name="40% - Accent5 17" xfId="1726" xr:uid="{B93E4D8C-FB3E-4967-865E-3776D7136908}"/>
    <cellStyle name="40% - Accent5 17 2" xfId="16714" xr:uid="{D1407878-6F1D-4B9B-AC22-5DE258A583B6}"/>
    <cellStyle name="40% - Accent5 17 2 2" xfId="16716" xr:uid="{0C128F48-3E51-4535-A8FC-EA8CF519E5D0}"/>
    <cellStyle name="40% - Accent5 17 2 2 2" xfId="16720" xr:uid="{1506A0F5-E543-4B91-88B1-BB374ADC1E82}"/>
    <cellStyle name="40% - Accent5 17 2 3" xfId="13101" xr:uid="{12D20DA8-3361-4DF7-A191-BAC23FACFCFF}"/>
    <cellStyle name="40% - Accent5 17 2 3 2" xfId="13228" xr:uid="{D64E06B5-DCF4-42AC-9F14-1E1AE52AEB18}"/>
    <cellStyle name="40% - Accent5 17 2 4" xfId="13107" xr:uid="{1C81C6CF-51AA-4AC9-BD17-FD3A4DADA5FE}"/>
    <cellStyle name="40% - Accent5 17 2_BSD2" xfId="10675" xr:uid="{6F961C5C-12A6-4ED1-BF53-6AD8FCB6F495}"/>
    <cellStyle name="40% - Accent5 17 3" xfId="16725" xr:uid="{33B8543D-D775-47D2-924B-D37BE24ADA9B}"/>
    <cellStyle name="40% - Accent5 17 3 2" xfId="13992" xr:uid="{6B1D93D0-0D16-4922-BC22-8CD4AAFDFAF9}"/>
    <cellStyle name="40% - Accent5 17 4" xfId="16728" xr:uid="{0A8BEC2D-71C9-4120-A2FD-66FB55B512CE}"/>
    <cellStyle name="40% - Accent5 17 4 2" xfId="16730" xr:uid="{BA0DCBDC-6B67-41EF-A2C4-29F8A13A5868}"/>
    <cellStyle name="40% - Accent5 17 5" xfId="16733" xr:uid="{875BD728-847D-4A74-907A-A7A3C870DF2C}"/>
    <cellStyle name="40% - Accent5 17 6" xfId="16711" xr:uid="{7B633A33-3459-49C2-8DB4-B80592B6038D}"/>
    <cellStyle name="40% - Accent5 17_BSD2" xfId="16735" xr:uid="{FD5C2D7B-F3A5-4B4B-8994-8B4FCDA863A7}"/>
    <cellStyle name="40% - Accent5 18" xfId="1728" xr:uid="{CF0D61F2-D598-4D91-90E9-1451C42E6042}"/>
    <cellStyle name="40% - Accent5 18 2" xfId="16744" xr:uid="{1C147679-485B-43FB-B764-9B30417654D5}"/>
    <cellStyle name="40% - Accent5 18 2 2" xfId="16746" xr:uid="{0D0A4757-56A3-4094-9C40-4E16D3B933A0}"/>
    <cellStyle name="40% - Accent5 18 2 2 2" xfId="16748" xr:uid="{4B7B740D-E828-48C6-8BFB-C8DC832C4735}"/>
    <cellStyle name="40% - Accent5 18 2 3" xfId="13131" xr:uid="{63366148-2597-447C-BC80-C737347690BF}"/>
    <cellStyle name="40% - Accent5 18 2 3 2" xfId="13239" xr:uid="{EC17ED3F-84A0-4192-8A63-E4C89BD05FC2}"/>
    <cellStyle name="40% - Accent5 18 2 4" xfId="13136" xr:uid="{FFB2582D-BC07-42EF-80E5-9BDC84E4DF67}"/>
    <cellStyle name="40% - Accent5 18 2_BSD2" xfId="4535" xr:uid="{16590DF6-F805-4F65-9DC4-4BD9AF3F2480}"/>
    <cellStyle name="40% - Accent5 18 3" xfId="16751" xr:uid="{44B3E0B9-5F60-4869-9C45-17DE93972265}"/>
    <cellStyle name="40% - Accent5 18 3 2" xfId="14018" xr:uid="{0922E0C8-F76C-4538-A79B-384873E4E5C4}"/>
    <cellStyle name="40% - Accent5 18 4" xfId="16754" xr:uid="{51DBE3EE-13AB-43FC-B954-51DEA85D8141}"/>
    <cellStyle name="40% - Accent5 18 4 2" xfId="3533" xr:uid="{71988DDB-692F-494C-9809-9FFEB849ECF2}"/>
    <cellStyle name="40% - Accent5 18 5" xfId="16757" xr:uid="{6654100E-308B-49DE-BA84-A9E483A6F824}"/>
    <cellStyle name="40% - Accent5 18 6" xfId="16740" xr:uid="{2542A644-018B-40BB-833C-712EE8DBBD2A}"/>
    <cellStyle name="40% - Accent5 18_BSD2" xfId="16760" xr:uid="{637D5E72-28A1-4DD2-B556-C89F931B661A}"/>
    <cellStyle name="40% - Accent5 19" xfId="1730" xr:uid="{C9043BF2-C872-4B19-AD2F-6E22D66ED6C2}"/>
    <cellStyle name="40% - Accent5 19 2" xfId="9530" xr:uid="{A0BEFD36-669E-4D4B-8FD2-975024B987ED}"/>
    <cellStyle name="40% - Accent5 19 2 2" xfId="4797" xr:uid="{11B8B234-69F3-4960-B019-62AD3295C707}"/>
    <cellStyle name="40% - Accent5 19 2 2 2" xfId="16767" xr:uid="{BC04E7C9-8437-4DE1-9B84-0B58889BAF4E}"/>
    <cellStyle name="40% - Accent5 19 2 3" xfId="4802" xr:uid="{76CF5AE1-38C3-4DEB-8F01-F14F6C4CC4A8}"/>
    <cellStyle name="40% - Accent5 19 2 3 2" xfId="13254" xr:uid="{9546115A-9008-4C79-BA2D-C5EBBA6C9A66}"/>
    <cellStyle name="40% - Accent5 19 2 4" xfId="13166" xr:uid="{D4ACB877-B694-4C4A-B839-C9C2EBEFF0E6}"/>
    <cellStyle name="40% - Accent5 19 2_BSD2" xfId="16769" xr:uid="{283E4D8D-4EFA-4992-A145-49C76CDB7D62}"/>
    <cellStyle name="40% - Accent5 19 3" xfId="6011" xr:uid="{9F06D52A-8E8D-46C3-8854-A5B549064A46}"/>
    <cellStyle name="40% - Accent5 19 3 2" xfId="6020" xr:uid="{868A08E0-EB88-4087-9729-7F5C043FED15}"/>
    <cellStyle name="40% - Accent5 19 4" xfId="5693" xr:uid="{9A3271AC-DB9F-47F4-ADCA-F6DDD47F802F}"/>
    <cellStyle name="40% - Accent5 19 4 2" xfId="5702" xr:uid="{91E12C64-C03B-4678-B18B-C72112095720}"/>
    <cellStyle name="40% - Accent5 19 5" xfId="5437" xr:uid="{03130474-6FE2-475D-AE75-A7BCABFDC258}"/>
    <cellStyle name="40% - Accent5 19 6" xfId="16765" xr:uid="{69C90AF2-91CB-43ED-993B-EAC9BD445485}"/>
    <cellStyle name="40% - Accent5 19_BSD2" xfId="11983" xr:uid="{5D517B2C-199C-4A5D-8D09-B98505815503}"/>
    <cellStyle name="40% - Accent5 2" xfId="1732" xr:uid="{8A163BF5-B187-417F-808A-4335C331224C}"/>
    <cellStyle name="40% - Accent5 2 10" xfId="16773" xr:uid="{7F59F34B-BAAA-4A6B-A807-7D4C511EF752}"/>
    <cellStyle name="40% - Accent5 2 10 2" xfId="16094" xr:uid="{5463FE86-E701-4176-BDEB-04090EBC74AB}"/>
    <cellStyle name="40% - Accent5 2 11" xfId="16774" xr:uid="{01965407-69AA-4DF9-8660-54B8109317ED}"/>
    <cellStyle name="40% - Accent5 2 12" xfId="16775" xr:uid="{33E878B7-94E3-4194-8EF2-66EBF2E38507}"/>
    <cellStyle name="40% - Accent5 2 13" xfId="16776" xr:uid="{4198164E-9E46-49E4-BB84-11ED7B037FC7}"/>
    <cellStyle name="40% - Accent5 2 14" xfId="51696" xr:uid="{FCBC3E75-86CF-4C70-ACB5-98C3AB078160}"/>
    <cellStyle name="40% - Accent5 2 2" xfId="1734" xr:uid="{B38CEB12-7EA8-4ABB-90D8-8435F88BE816}"/>
    <cellStyle name="40% - Accent5 2 2 2" xfId="788" xr:uid="{B0F8949A-67D0-42B0-8DA1-DBE28686C201}"/>
    <cellStyle name="40% - Accent5 2 2 2 2" xfId="10532" xr:uid="{A64BA8E1-4A24-45A3-8A60-78733018864A}"/>
    <cellStyle name="40% - Accent5 2 2 2 3" xfId="10569" xr:uid="{716693B5-DEDC-4A3F-BFB8-E03D39D8C5E5}"/>
    <cellStyle name="40% - Accent5 2 2 3" xfId="16779" xr:uid="{4220F58D-A5A7-4621-B79F-5080022E2FBC}"/>
    <cellStyle name="40% - Accent5 2 2 3 2" xfId="16780" xr:uid="{41DA3D37-87E3-4BE0-805C-96EE4FDF3BDB}"/>
    <cellStyle name="40% - Accent5 2 2 3 3" xfId="16781" xr:uid="{E9465FFA-947D-4A93-8345-0D2A243A7E81}"/>
    <cellStyle name="40% - Accent5 2 2 4" xfId="13627" xr:uid="{A5EBEBD7-CB21-4AD7-83E5-2D270DB13FA5}"/>
    <cellStyle name="40% - Accent5 2 2 4 2" xfId="16783" xr:uid="{82E4C6D7-4708-48B3-972D-BF1240318058}"/>
    <cellStyle name="40% - Accent5 2 2 5" xfId="16784" xr:uid="{50DE0B9D-B85D-4448-AC76-AF210FC509FC}"/>
    <cellStyle name="40% - Accent5 2 2 6" xfId="16785" xr:uid="{802BBAF6-4DE4-49E4-810C-8A01C7845AE3}"/>
    <cellStyle name="40% - Accent5 2 2 7" xfId="16778" xr:uid="{5B5ACB88-0FC7-428E-AD34-12BCB1DABA84}"/>
    <cellStyle name="40% - Accent5 2 2 8" xfId="51697" xr:uid="{8783085A-F508-4118-AEB7-667EFFC1D549}"/>
    <cellStyle name="40% - Accent5 2 2_BSD2" xfId="16786" xr:uid="{54210796-AC44-4143-B282-59F470BD1FE8}"/>
    <cellStyle name="40% - Accent5 2 3" xfId="1735" xr:uid="{3D9934E5-1812-4EAC-B85F-4C6AF90A5CED}"/>
    <cellStyle name="40% - Accent5 2 3 2" xfId="4429" xr:uid="{67F4CD20-87E3-4323-A92F-9987D75FACCF}"/>
    <cellStyle name="40% - Accent5 2 3 2 2" xfId="4462" xr:uid="{90AD89E0-8C7C-4EDC-9757-B97756080BBD}"/>
    <cellStyle name="40% - Accent5 2 3 2 3" xfId="4507" xr:uid="{36EF8C78-F6DD-4C5A-BA36-5CDD425DD0FB}"/>
    <cellStyle name="40% - Accent5 2 3 3" xfId="16788" xr:uid="{8D3F262A-81B2-48E4-8227-DDC5213A917C}"/>
    <cellStyle name="40% - Accent5 2 3 3 2" xfId="16789" xr:uid="{E23A68D2-E744-4193-B108-CAD3848E7332}"/>
    <cellStyle name="40% - Accent5 2 3 3 3" xfId="16790" xr:uid="{8362B67E-40CD-4548-9875-7A171E6C7DF0}"/>
    <cellStyle name="40% - Accent5 2 3 4" xfId="8944" xr:uid="{947601E4-CE7D-4684-8EFB-19B282CAD0AE}"/>
    <cellStyle name="40% - Accent5 2 3 5" xfId="16792" xr:uid="{37661672-BA30-4358-8419-1FB2EE2CEC97}"/>
    <cellStyle name="40% - Accent5 2 3 6" xfId="16793" xr:uid="{52C603F2-FF72-4887-83D5-203909772995}"/>
    <cellStyle name="40% - Accent5 2 3 7" xfId="16794" xr:uid="{1F5C324F-5043-4C25-B124-E2E8D80D1C73}"/>
    <cellStyle name="40% - Accent5 2 3 8" xfId="4417" xr:uid="{32299769-5E79-4173-BDD0-D7DEE692ED99}"/>
    <cellStyle name="40% - Accent5 2 3_BSD2" xfId="9672" xr:uid="{33D60828-88EB-4603-A362-46E4875188BB}"/>
    <cellStyle name="40% - Accent5 2 4" xfId="1736" xr:uid="{61CB057F-EF79-4442-B8A1-3E0D088F4BEA}"/>
    <cellStyle name="40% - Accent5 2 4 2" xfId="3930" xr:uid="{97529F16-1840-4A54-9EDA-DE248313C05B}"/>
    <cellStyle name="40% - Accent5 2 4 2 2" xfId="8962" xr:uid="{8EB18E92-8199-4BB4-8B3F-8B8928D77E90}"/>
    <cellStyle name="40% - Accent5 2 4 2 3" xfId="14147" xr:uid="{45C6D6C3-AD02-4329-8C86-55BD26EEDDA8}"/>
    <cellStyle name="40% - Accent5 2 4 3" xfId="3969" xr:uid="{F834E1A8-A739-4E9E-86EE-886E8760BDD7}"/>
    <cellStyle name="40% - Accent5 2 4 3 2" xfId="8983" xr:uid="{B9030ABB-1C56-4F25-82DC-223450F7EEAB}"/>
    <cellStyle name="40% - Accent5 2 4 4" xfId="3984" xr:uid="{5A25A5EB-741B-4064-8FFC-D852BB7E5582}"/>
    <cellStyle name="40% - Accent5 2 4 5" xfId="5900" xr:uid="{A25F696B-C781-4E69-9E9E-33CD6AFC970D}"/>
    <cellStyle name="40% - Accent5 2 4 6" xfId="5902" xr:uid="{BCA3BF03-743D-4965-B2DB-37F5555EEF70}"/>
    <cellStyle name="40% - Accent5 2 4 7" xfId="16361" xr:uid="{7BA8AD18-7E4A-43C1-BA47-AF0C9D42932C}"/>
    <cellStyle name="40% - Accent5 2 4_BSD2" xfId="16795" xr:uid="{2B4CEA12-2F16-4C2E-824C-9998913A0FBD}"/>
    <cellStyle name="40% - Accent5 2 5" xfId="1737" xr:uid="{8F442A56-03D2-4F90-A945-0F8F895074C5}"/>
    <cellStyle name="40% - Accent5 2 5 2" xfId="10624" xr:uid="{7829EF1D-597D-40C5-8DEB-400CDCC8188B}"/>
    <cellStyle name="40% - Accent5 2 5 2 2" xfId="9412" xr:uid="{8ACBD5AA-1036-4FC1-9396-FBF8327FBBD6}"/>
    <cellStyle name="40% - Accent5 2 5 3" xfId="16798" xr:uid="{EA5ABD9E-87F9-48D2-86B5-3F94684229DF}"/>
    <cellStyle name="40% - Accent5 2 5 3 2" xfId="9423" xr:uid="{0973AA2F-307F-4C38-B1BB-F3075C1361DF}"/>
    <cellStyle name="40% - Accent5 2 5 4" xfId="16799" xr:uid="{B8E24297-EA10-42BF-9CD5-14BBE9A53F86}"/>
    <cellStyle name="40% - Accent5 2 5 5" xfId="16800" xr:uid="{107D97AA-EB80-4823-A46E-FB3D6170DE48}"/>
    <cellStyle name="40% - Accent5 2 5 6" xfId="16797" xr:uid="{BC7527DB-3E42-4408-B475-2CA4BEE316F2}"/>
    <cellStyle name="40% - Accent5 2 6" xfId="16803" xr:uid="{D925E76D-F2BE-4B35-8A19-9FC9F78C9F7B}"/>
    <cellStyle name="40% - Accent5 2 6 2" xfId="10651" xr:uid="{B0A7D74D-2DEE-4C80-BA77-B88E09CDC1F9}"/>
    <cellStyle name="40% - Accent5 2 6 3" xfId="16804" xr:uid="{F0FF27B9-09BD-4A26-A221-9CC334B1FA17}"/>
    <cellStyle name="40% - Accent5 2 6 4" xfId="8016" xr:uid="{E811A06B-CCCD-4149-A07D-12E49E445EDB}"/>
    <cellStyle name="40% - Accent5 2 6 5" xfId="8019" xr:uid="{E5C5B42C-8DE4-46ED-943F-447E9438DA81}"/>
    <cellStyle name="40% - Accent5 2 7" xfId="15164" xr:uid="{91D69DBC-9390-4EDC-B078-459EF2FB1F0C}"/>
    <cellStyle name="40% - Accent5 2 7 2" xfId="10668" xr:uid="{40403729-6160-4988-938C-7EB28B7E8E02}"/>
    <cellStyle name="40% - Accent5 2 7 3" xfId="16805" xr:uid="{B572C6A4-0028-48A0-80BC-EE91D5DECAA6}"/>
    <cellStyle name="40% - Accent5 2 7 4" xfId="16806" xr:uid="{6010806C-7FD4-4763-88AE-D0D95ADC1653}"/>
    <cellStyle name="40% - Accent5 2 7 5" xfId="16807" xr:uid="{6205D108-8ED1-4103-A8B3-C93B5437F835}"/>
    <cellStyle name="40% - Accent5 2 8" xfId="16808" xr:uid="{34A77EE4-9CFD-4B31-A762-B9B0B192A8E0}"/>
    <cellStyle name="40% - Accent5 2 8 2" xfId="10687" xr:uid="{9E69917F-C43D-4AB2-BFDC-855DF0656723}"/>
    <cellStyle name="40% - Accent5 2 8 2 2" xfId="16810" xr:uid="{8E0768DF-23A3-498F-8EA0-B5DFA41F70A4}"/>
    <cellStyle name="40% - Accent5 2 8 3" xfId="16811" xr:uid="{15C438C9-00FA-41DA-AB0D-322917868547}"/>
    <cellStyle name="40% - Accent5 2 8 4" xfId="16812" xr:uid="{4B2576DD-FBE6-4615-B7D6-38D8B1900079}"/>
    <cellStyle name="40% - Accent5 2 8 5" xfId="16813" xr:uid="{38F1C379-5FFA-49C0-AC11-76EA87D1942F}"/>
    <cellStyle name="40% - Accent5 2 8_BSD2" xfId="16814" xr:uid="{BD79D0FE-CAA0-4353-A73F-E184D715552B}"/>
    <cellStyle name="40% - Accent5 2 9" xfId="16815" xr:uid="{068CD401-6DC6-48A3-B471-AF4E4EAB7182}"/>
    <cellStyle name="40% - Accent5 2 9 2" xfId="10699" xr:uid="{AEC29EB3-2A66-4EF3-BAD3-01906106448C}"/>
    <cellStyle name="40% - Accent5 2 9 3" xfId="6560" xr:uid="{BE243A48-E949-4989-AB8A-424FF855F95F}"/>
    <cellStyle name="40% - Accent5 2 9 4" xfId="16816" xr:uid="{F0F14571-255A-4DCE-9A07-C8E1E1AAB87E}"/>
    <cellStyle name="40% - Accent5 2_April 2009 Report" xfId="6425" xr:uid="{D3C2AB33-75EF-44D9-871B-11A810CA975F}"/>
    <cellStyle name="40% - Accent5 20" xfId="1723" xr:uid="{369C2035-AFE4-4E0C-A9FF-904CB2AC3B4A}"/>
    <cellStyle name="40% - Accent5 20 2" xfId="16674" xr:uid="{D23D8276-893C-45B1-B37E-CA3A9C87BB8C}"/>
    <cellStyle name="40% - Accent5 20 2 2" xfId="16676" xr:uid="{850981D1-3E7C-4243-B12F-E16F259CCD21}"/>
    <cellStyle name="40% - Accent5 20 2 2 2" xfId="16681" xr:uid="{CCE98D17-244E-4428-9E86-754C65D43D43}"/>
    <cellStyle name="40% - Accent5 20 2 3" xfId="13007" xr:uid="{9D9A7933-C7BE-4925-AAD4-7BF065BED514}"/>
    <cellStyle name="40% - Accent5 20 2 3 2" xfId="13043" xr:uid="{DCEED519-EB02-49B2-9B8B-C5A639DA0BC5}"/>
    <cellStyle name="40% - Accent5 20 2 4" xfId="13013" xr:uid="{DB52131E-EEC3-4A84-AE8A-000222195145}"/>
    <cellStyle name="40% - Accent5 20 2_BSD2" xfId="16685" xr:uid="{2213BECC-A9CE-4988-B066-E6374E1C6368}"/>
    <cellStyle name="40% - Accent5 20 3" xfId="12772" xr:uid="{7D08E144-3BE9-437C-A2CE-95B3E792FF67}"/>
    <cellStyle name="40% - Accent5 20 3 2" xfId="13935" xr:uid="{405A43C3-AD4A-4FBD-A450-23E0A8E24F47}"/>
    <cellStyle name="40% - Accent5 20 4" xfId="12777" xr:uid="{302F0DA3-BC3B-41F9-9221-223E10A1E94D}"/>
    <cellStyle name="40% - Accent5 20 4 2" xfId="16687" xr:uid="{21E1B201-AC3F-4C9C-8401-EA80BB08BCF5}"/>
    <cellStyle name="40% - Accent5 20 5" xfId="15340" xr:uid="{233A58F5-F428-40BF-B1C4-2A21A099A8F5}"/>
    <cellStyle name="40% - Accent5 20 6" xfId="16672" xr:uid="{62F7250B-B3C4-415E-96DB-C63E8E22051E}"/>
    <cellStyle name="40% - Accent5 20_BSD2" xfId="16690" xr:uid="{A79956FE-ED71-4E4D-AAB1-95509B5D1127}"/>
    <cellStyle name="40% - Accent5 21" xfId="1725" xr:uid="{96117EDE-49EC-460D-B082-37ADCE0B9EA9}"/>
    <cellStyle name="40% - Accent5 21 2" xfId="16695" xr:uid="{112FE0CB-7CC3-4DF8-A638-18A2A9C95593}"/>
    <cellStyle name="40% - Accent5 21 2 2" xfId="16700" xr:uid="{DC2DCD58-C1D5-43EB-90C8-2692028B96F2}"/>
    <cellStyle name="40% - Accent5 21 2 2 2" xfId="16705" xr:uid="{FE87D50F-FD2D-4C97-B9B8-F431276A1CD3}"/>
    <cellStyle name="40% - Accent5 21 2 3" xfId="10304" xr:uid="{8F73ABC0-FA7E-41D8-9E14-9FE6281EFD53}"/>
    <cellStyle name="40% - Accent5 21 2 3 2" xfId="16707" xr:uid="{D3DA62F2-F2B7-4158-8FA2-6C73C9C19668}"/>
    <cellStyle name="40% - Accent5 21 2 4" xfId="13038" xr:uid="{4250BCE8-4960-436D-9D65-484C1C3E7C24}"/>
    <cellStyle name="40% - Accent5 21 2_BSD2" xfId="12528" xr:uid="{8E77B951-FC91-4511-BC78-81987F57F4C5}"/>
    <cellStyle name="40% - Accent5 21 3" xfId="4561" xr:uid="{82FA7317-2084-4686-AD9A-FF6350019DCC}"/>
    <cellStyle name="40% - Accent5 21 3 2" xfId="13956" xr:uid="{43EC0AF0-623F-414A-A2ED-A831038E2839}"/>
    <cellStyle name="40% - Accent5 21 4" xfId="4650" xr:uid="{B0F14440-FAF0-4654-98FE-DFA71A509D08}"/>
    <cellStyle name="40% - Accent5 21 4 2" xfId="16710" xr:uid="{F14D03B1-3CA7-40D7-ABBA-97FD09F60E2B}"/>
    <cellStyle name="40% - Accent5 21 5" xfId="15347" xr:uid="{39BF23F1-6152-41CD-8871-2E2CEC1F593D}"/>
    <cellStyle name="40% - Accent5 21 6" xfId="16692" xr:uid="{0EB55C3A-3FDA-42D8-B09A-BA848C69F5A8}"/>
    <cellStyle name="40% - Accent5 21_BSD2" xfId="7462" xr:uid="{51D37C65-FB0C-47B5-8653-6F021EF29737}"/>
    <cellStyle name="40% - Accent5 22" xfId="1727" xr:uid="{FD0B25FC-719A-426A-A66F-806FC128A6D7}"/>
    <cellStyle name="40% - Accent5 22 2" xfId="16715" xr:uid="{68C7486B-1FF9-4CCA-8E98-B1AA3664FFE0}"/>
    <cellStyle name="40% - Accent5 22 2 2" xfId="16717" xr:uid="{624BFF26-257C-4F89-B888-408B9889BB4C}"/>
    <cellStyle name="40% - Accent5 22 2 2 2" xfId="16721" xr:uid="{DDA7BEA7-DCBA-46B8-8072-7531BAAE73FD}"/>
    <cellStyle name="40% - Accent5 22 2 3" xfId="13102" xr:uid="{CB1183BC-D53F-450C-A13D-673939DBB7CC}"/>
    <cellStyle name="40% - Accent5 22 2 3 2" xfId="13229" xr:uid="{65541349-BF35-4582-901F-0495929D82F6}"/>
    <cellStyle name="40% - Accent5 22 2 4" xfId="13108" xr:uid="{FD323FB6-412C-4AE7-889F-4AF3089DA3E3}"/>
    <cellStyle name="40% - Accent5 22 2_BSD2" xfId="10676" xr:uid="{F35D0E7B-C8A2-42E8-AF55-E3B66D4FD1D3}"/>
    <cellStyle name="40% - Accent5 22 3" xfId="16726" xr:uid="{DE729F6C-CE4C-4921-BB2E-FE24B65CCFB2}"/>
    <cellStyle name="40% - Accent5 22 3 2" xfId="13993" xr:uid="{BABF348C-3D9D-4F5D-8D94-0C8756811CD1}"/>
    <cellStyle name="40% - Accent5 22 4" xfId="16729" xr:uid="{1A38C895-3CBF-4CDD-909D-59B701F84627}"/>
    <cellStyle name="40% - Accent5 22 4 2" xfId="16731" xr:uid="{6EFA6074-F6FE-45F7-8B8F-9FC5C5E3B7FB}"/>
    <cellStyle name="40% - Accent5 22 5" xfId="16734" xr:uid="{92F48F11-050F-4214-9E7B-E7256B3C1F43}"/>
    <cellStyle name="40% - Accent5 22 6" xfId="16712" xr:uid="{C9205747-658D-486D-83EB-94EE6BB0E870}"/>
    <cellStyle name="40% - Accent5 22_BSD2" xfId="16736" xr:uid="{6C350ABF-D8B6-44F5-9F78-DB6BD1C3D41B}"/>
    <cellStyle name="40% - Accent5 23" xfId="1729" xr:uid="{DAAACE1E-8CD4-4077-92A4-DEC4C7679E21}"/>
    <cellStyle name="40% - Accent5 23 2" xfId="16745" xr:uid="{37C56ACF-83CF-4D6C-9F17-343A0A66C32D}"/>
    <cellStyle name="40% - Accent5 23 2 2" xfId="16747" xr:uid="{D0599AC1-8E94-4FB8-ACD4-21CA71060E7C}"/>
    <cellStyle name="40% - Accent5 23 2 2 2" xfId="16749" xr:uid="{4A63C5F0-8995-42EC-ADDB-8AEB712AE8D3}"/>
    <cellStyle name="40% - Accent5 23 2 3" xfId="13132" xr:uid="{D3ADD417-92E7-4695-B2ED-4AB57A5E2194}"/>
    <cellStyle name="40% - Accent5 23 2 3 2" xfId="13240" xr:uid="{2562B2FD-B8A3-468F-9BC6-A073A9D1F28E}"/>
    <cellStyle name="40% - Accent5 23 2 4" xfId="13137" xr:uid="{64454319-50FA-4E07-9927-2BAB314641E6}"/>
    <cellStyle name="40% - Accent5 23 2_BSD2" xfId="4536" xr:uid="{D3243B16-B172-4848-9DCD-D865A5E99AA1}"/>
    <cellStyle name="40% - Accent5 23 3" xfId="16752" xr:uid="{CA6BA243-5A85-4CB9-AEEB-2FE9AE8D639D}"/>
    <cellStyle name="40% - Accent5 23 3 2" xfId="14019" xr:uid="{751B1535-67B8-4DB3-8F38-7B04375115EC}"/>
    <cellStyle name="40% - Accent5 23 4" xfId="16755" xr:uid="{011FFDAC-71A7-4E42-A162-8795BF61DCC9}"/>
    <cellStyle name="40% - Accent5 23 4 2" xfId="3534" xr:uid="{F612E4E6-3C0D-4615-95C2-7C897D1EFC6F}"/>
    <cellStyle name="40% - Accent5 23 5" xfId="16758" xr:uid="{5B2A8965-E220-4A2D-990E-1E57D7F66425}"/>
    <cellStyle name="40% - Accent5 23 6" xfId="16741" xr:uid="{75273F59-EEC9-4BC6-9FE2-E12959D7ED97}"/>
    <cellStyle name="40% - Accent5 23_BSD2" xfId="16761" xr:uid="{3E19AD3B-9573-4168-A13E-F64CBD9CA659}"/>
    <cellStyle name="40% - Accent5 24" xfId="1731" xr:uid="{DCA5418E-5B7E-4911-86F9-2878187060CC}"/>
    <cellStyle name="40% - Accent5 24 2" xfId="9531" xr:uid="{776B6DBC-DC24-41E7-B616-0948AFC461CD}"/>
    <cellStyle name="40% - Accent5 24 2 2" xfId="4798" xr:uid="{002C3D45-77E7-4945-BCEA-B0C6CD960C72}"/>
    <cellStyle name="40% - Accent5 24 2 2 2" xfId="16768" xr:uid="{09F7774B-B103-4230-8556-1B3C505BD3E3}"/>
    <cellStyle name="40% - Accent5 24 2 3" xfId="4803" xr:uid="{02E806D4-E7FF-448A-A1B1-14C7050FF3D5}"/>
    <cellStyle name="40% - Accent5 24 2 3 2" xfId="13255" xr:uid="{51BD8031-93F4-4AED-9C13-2D5C5160D3F7}"/>
    <cellStyle name="40% - Accent5 24 2 4" xfId="13167" xr:uid="{EED2D72F-CC67-48D9-8632-11447D199487}"/>
    <cellStyle name="40% - Accent5 24 2_BSD2" xfId="16770" xr:uid="{6EA6AB99-4277-4CE5-B047-54BECCBC62FC}"/>
    <cellStyle name="40% - Accent5 24 3" xfId="6012" xr:uid="{F64787B5-0EFF-4C59-A1CF-F604AE986284}"/>
    <cellStyle name="40% - Accent5 24 3 2" xfId="6021" xr:uid="{F3A49D21-18AD-4DBD-9753-B72C70DD4D79}"/>
    <cellStyle name="40% - Accent5 24 4" xfId="5694" xr:uid="{8531A7D0-3813-4A8D-A4D0-A0B7D1E578B2}"/>
    <cellStyle name="40% - Accent5 24 4 2" xfId="5703" xr:uid="{CB785685-E467-45C8-A783-03C365434D76}"/>
    <cellStyle name="40% - Accent5 24 5" xfId="5438" xr:uid="{26E6EC11-3740-4C33-B48D-EC292BA9D148}"/>
    <cellStyle name="40% - Accent5 24 6" xfId="16766" xr:uid="{1BF14917-FDDD-43B5-88BB-1AFF04DE375A}"/>
    <cellStyle name="40% - Accent5 24_BSD2" xfId="11984" xr:uid="{6B1E823F-EAD6-4DB3-854C-E613BBEC9969}"/>
    <cellStyle name="40% - Accent5 25" xfId="1738" xr:uid="{D8A93076-D92F-450A-BE34-BD24CEDC2AB2}"/>
    <cellStyle name="40% - Accent5 25 2" xfId="16818" xr:uid="{B25D8C95-F01D-422F-99A3-66D6A4FCCCA1}"/>
    <cellStyle name="40% - Accent5 25 2 2" xfId="16820" xr:uid="{45B2FE79-D09E-43E6-9002-72DC19BEAD69}"/>
    <cellStyle name="40% - Accent5 25 2 2 2" xfId="10539" xr:uid="{42F6FFAD-A64B-4755-AC09-6ACEFC2D60DF}"/>
    <cellStyle name="40% - Accent5 25 2 3" xfId="13184" xr:uid="{34764870-2A82-476F-9787-17716094E105}"/>
    <cellStyle name="40% - Accent5 25 2 3 2" xfId="11017" xr:uid="{AE83C066-9E6E-48B6-9761-94693DFEEFAF}"/>
    <cellStyle name="40% - Accent5 25 2 4" xfId="13189" xr:uid="{2C39866B-2CCC-4E30-88E4-D3B31CD47E2B}"/>
    <cellStyle name="40% - Accent5 25 2_BSD2" xfId="14305" xr:uid="{EA258CB2-5B64-4CBD-B19A-DAD6ED06561D}"/>
    <cellStyle name="40% - Accent5 25 3" xfId="16823" xr:uid="{C9691622-AD9E-4FFB-92F2-2D8C06AE1FAD}"/>
    <cellStyle name="40% - Accent5 25 3 2" xfId="14164" xr:uid="{6BB72252-72E4-4592-B000-77D2E192116C}"/>
    <cellStyle name="40% - Accent5 25 4" xfId="16825" xr:uid="{AFC02EA7-AB4B-461D-82F5-CAE4AC183332}"/>
    <cellStyle name="40% - Accent5 25 4 2" xfId="16827" xr:uid="{3DEF0961-74BF-4286-A6E5-D61ECCA9DD3F}"/>
    <cellStyle name="40% - Accent5 25 5" xfId="16829" xr:uid="{1FA63D1D-111E-4FE5-8ABF-0735486BA9BD}"/>
    <cellStyle name="40% - Accent5 25 6" xfId="5352" xr:uid="{A6ECF152-F63D-4309-ACC3-5E24C0D928B5}"/>
    <cellStyle name="40% - Accent5 25_BSD2" xfId="12655" xr:uid="{997F7AC1-F635-418F-B7BF-C46E34A6939B}"/>
    <cellStyle name="40% - Accent5 26" xfId="1740" xr:uid="{FC4D161B-559C-4172-B28A-8528C1F7A424}"/>
    <cellStyle name="40% - Accent5 26 2" xfId="13566" xr:uid="{81E52094-6461-4F43-86D5-E5704DE433ED}"/>
    <cellStyle name="40% - Accent5 26 2 2" xfId="16832" xr:uid="{E235B35C-B8E7-4E6A-A2AC-E6B2D35486E8}"/>
    <cellStyle name="40% - Accent5 26 2 2 2" xfId="16834" xr:uid="{8A7E2EE4-5E6C-462D-82B0-919F9E5AD0CD}"/>
    <cellStyle name="40% - Accent5 26 2 3" xfId="13215" xr:uid="{F7E4B750-578B-45BA-8F8E-08F8D8C5D56E}"/>
    <cellStyle name="40% - Accent5 26 2 3 2" xfId="13277" xr:uid="{0B3E203C-F45C-4484-94A5-DF2B9123BD0F}"/>
    <cellStyle name="40% - Accent5 26 2 4" xfId="13218" xr:uid="{5C22AC9A-5ED7-400B-B0B0-7AD90F3B3B38}"/>
    <cellStyle name="40% - Accent5 26 2_BSD2" xfId="16838" xr:uid="{261BB6B2-AFDF-4B9F-A042-2CC1756C4849}"/>
    <cellStyle name="40% - Accent5 26 3" xfId="16841" xr:uid="{A6796172-CC7B-406A-B040-72458F647139}"/>
    <cellStyle name="40% - Accent5 26 3 2" xfId="14193" xr:uid="{3C9068ED-7404-4ACE-B106-D43230CE2497}"/>
    <cellStyle name="40% - Accent5 26 4" xfId="16843" xr:uid="{26ACDA6A-F798-4A8D-894E-17A1EBDDDE06}"/>
    <cellStyle name="40% - Accent5 26 4 2" xfId="16846" xr:uid="{439164DE-C6C9-4455-A329-0D61FF6C483E}"/>
    <cellStyle name="40% - Accent5 26 5" xfId="16848" xr:uid="{97C06A55-07CE-4CC5-924A-03F16A524D83}"/>
    <cellStyle name="40% - Accent5 26 6" xfId="8826" xr:uid="{25CB33B0-CEC7-417D-AE92-2A5CD3B62FEE}"/>
    <cellStyle name="40% - Accent5 26_BSD2" xfId="13831" xr:uid="{8D1381C6-359F-4684-9B69-780A57FB5DAE}"/>
    <cellStyle name="40% - Accent5 27" xfId="1743" xr:uid="{DC9A8950-62BC-4134-BFCD-F988BE7B375D}"/>
    <cellStyle name="40% - Accent5 27 2" xfId="16851" xr:uid="{1D50E919-C78E-4500-9EAE-F61656034188}"/>
    <cellStyle name="40% - Accent5 27 2 2" xfId="16853" xr:uid="{12DE48A4-6D83-4C0D-8DAB-7940777913D9}"/>
    <cellStyle name="40% - Accent5 27 2 2 2" xfId="16856" xr:uid="{DBA5ECE0-B786-4514-B2D1-B12FCDADF763}"/>
    <cellStyle name="40% - Accent5 27 2 3" xfId="8777" xr:uid="{1B026CBC-83C3-4B40-B497-BE0EE9BFDB7A}"/>
    <cellStyle name="40% - Accent5 27 2 3 2" xfId="13297" xr:uid="{F8D9E290-C0EC-4499-8EB9-A389894850CF}"/>
    <cellStyle name="40% - Accent5 27 2 4" xfId="13303" xr:uid="{70D2D4B4-D34F-424B-AF86-F794E82EA893}"/>
    <cellStyle name="40% - Accent5 27 2_BSD2" xfId="15619" xr:uid="{663937B3-C936-4AAF-AAD0-1C4BBA9F695C}"/>
    <cellStyle name="40% - Accent5 27 3" xfId="16861" xr:uid="{406EF5E3-FFBE-4461-84F5-DD2507A35C15}"/>
    <cellStyle name="40% - Accent5 27 3 2" xfId="14240" xr:uid="{92D7D84D-FAD6-4179-92A5-DD71DEAF8AFA}"/>
    <cellStyle name="40% - Accent5 27 4" xfId="16863" xr:uid="{36D13D8E-AB4C-46E3-8CC0-EF57D83F9EEF}"/>
    <cellStyle name="40% - Accent5 27 4 2" xfId="16865" xr:uid="{6BFE1140-1362-4474-879C-C354A1BC23B8}"/>
    <cellStyle name="40% - Accent5 27 5" xfId="16650" xr:uid="{22568E64-79B1-4887-935F-608E6D1ABBF8}"/>
    <cellStyle name="40% - Accent5 27 6" xfId="9927" xr:uid="{E7681F66-6962-4F3F-8638-0B5F68B778E1}"/>
    <cellStyle name="40% - Accent5 27_BSD2" xfId="15296" xr:uid="{22325E04-3205-40A4-88E6-997207C3204B}"/>
    <cellStyle name="40% - Accent5 28" xfId="1745" xr:uid="{6A616DA7-455B-41E9-834B-7F39E4A50712}"/>
    <cellStyle name="40% - Accent5 28 2" xfId="6665" xr:uid="{2E05F13F-3BDD-4F87-868A-ECBEADFC06C5}"/>
    <cellStyle name="40% - Accent5 28 2 2" xfId="10559" xr:uid="{83DC10D3-CD3C-4C9E-9A44-7F9349BCAE22}"/>
    <cellStyle name="40% - Accent5 28 2 2 2" xfId="10563" xr:uid="{12E5831D-7512-43C7-B90F-62EC032AAFB8}"/>
    <cellStyle name="40% - Accent5 28 2 3" xfId="10575" xr:uid="{D238688F-B645-4870-9319-5AEDC0C8E179}"/>
    <cellStyle name="40% - Accent5 28 2 3 2" xfId="10585" xr:uid="{552EE540-C55D-44B1-9B29-54F71634A7A0}"/>
    <cellStyle name="40% - Accent5 28 2 4" xfId="10597" xr:uid="{5D5924F5-D2ED-4667-8F67-30F7DCA494F5}"/>
    <cellStyle name="40% - Accent5 28 2_BSD2" xfId="16867" xr:uid="{AF0258DC-B90E-4F86-BA53-C06DD8AF991F}"/>
    <cellStyle name="40% - Accent5 28 3" xfId="16869" xr:uid="{86E26C4B-000B-4EF2-B375-E8ECDA207F88}"/>
    <cellStyle name="40% - Accent5 28 3 2" xfId="11023" xr:uid="{0DE07D4C-8A37-49AB-B2C1-70FC203666BD}"/>
    <cellStyle name="40% - Accent5 28 4" xfId="16871" xr:uid="{B0CC5697-82F3-4CEB-BB2C-EE9DAD4460C9}"/>
    <cellStyle name="40% - Accent5 28 4 2" xfId="16873" xr:uid="{DB76CB1A-C585-4404-B426-15682A958B79}"/>
    <cellStyle name="40% - Accent5 28 5" xfId="16653" xr:uid="{E722528A-4ACA-4D5B-8466-1FDB184AF388}"/>
    <cellStyle name="40% - Accent5 28 6" xfId="4389" xr:uid="{FC9A58E5-174B-4E3C-9CB5-CAE34A424BD8}"/>
    <cellStyle name="40% - Accent5 28_BSD2" xfId="6173" xr:uid="{449CBAF4-52B7-4D0F-A5CE-B2843C0A9628}"/>
    <cellStyle name="40% - Accent5 29" xfId="1747" xr:uid="{2E591420-B5AB-4A22-899E-FE37187BE98C}"/>
    <cellStyle name="40% - Accent5 29 2" xfId="16875" xr:uid="{760E0299-5A9A-4625-BB07-1E5299EFC379}"/>
    <cellStyle name="40% - Accent5 29 2 2" xfId="16877" xr:uid="{0B3082BF-746C-4AB8-B969-43EF0591D9ED}"/>
    <cellStyle name="40% - Accent5 29 2 2 2" xfId="2875" xr:uid="{197CF552-B927-423A-AEB0-C334EC73EE1F}"/>
    <cellStyle name="40% - Accent5 29 2 3" xfId="13072" xr:uid="{71CA6295-ED77-434E-BB44-29EE9DCC32FF}"/>
    <cellStyle name="40% - Accent5 29 2 3 2" xfId="9386" xr:uid="{85199377-FE12-41EB-98A0-564D6A99475D}"/>
    <cellStyle name="40% - Accent5 29 2 4" xfId="13328" xr:uid="{EAD1CA4F-07D9-4DA6-B1F3-038C2E3BFA2D}"/>
    <cellStyle name="40% - Accent5 29 2_BSD2" xfId="16883" xr:uid="{4F108AD4-302C-42B8-8AA1-12FEFF1FF180}"/>
    <cellStyle name="40% - Accent5 29 3" xfId="5168" xr:uid="{F7C71483-C53B-4042-9B7B-BB963D124024}"/>
    <cellStyle name="40% - Accent5 29 3 2" xfId="5190" xr:uid="{9EC23487-951B-4E54-904B-DEB5999E75E4}"/>
    <cellStyle name="40% - Accent5 29 4" xfId="9277" xr:uid="{B750F0C6-67B5-40DF-9329-E54B164CB795}"/>
    <cellStyle name="40% - Accent5 29 4 2" xfId="16885" xr:uid="{8A3EA39C-FD8C-48E3-9919-47BDA4A9ACB7}"/>
    <cellStyle name="40% - Accent5 29 5" xfId="16889" xr:uid="{8AB491D1-A416-4331-B8B6-DD778A9AE900}"/>
    <cellStyle name="40% - Accent5 29 6" xfId="4406" xr:uid="{74D57F11-1558-480B-B882-39EB76C8A03A}"/>
    <cellStyle name="40% - Accent5 29_BSD2" xfId="16891" xr:uid="{193AD148-06CB-4A4F-89E4-EDCD2F6E7771}"/>
    <cellStyle name="40% - Accent5 3" xfId="1749" xr:uid="{88EA3934-3BA2-40D1-9F3A-0156AB86BAEA}"/>
    <cellStyle name="40% - Accent5 3 2" xfId="1752" xr:uid="{2F3FF6B6-613E-41CA-951D-7EF1A5970EBF}"/>
    <cellStyle name="40% - Accent5 3 2 2" xfId="1753" xr:uid="{6D5E27C9-BF74-4AED-BE78-68A2A870F3D5}"/>
    <cellStyle name="40% - Accent5 3 2 2 2" xfId="16896" xr:uid="{4312ABD7-7E04-46AD-BE73-CF0117F3521B}"/>
    <cellStyle name="40% - Accent5 3 2 3" xfId="16897" xr:uid="{B3E69EC0-80EF-4C01-8B80-4860DCBD5024}"/>
    <cellStyle name="40% - Accent5 3 2 4" xfId="13593" xr:uid="{9F4EC325-C11D-490B-8105-3BB797022BD1}"/>
    <cellStyle name="40% - Accent5 3 2 5" xfId="51918" xr:uid="{3A2CAEDD-97CA-49B1-9823-46AEE539F72C}"/>
    <cellStyle name="40% - Accent5 3 3" xfId="1756" xr:uid="{03243EB9-42C9-465D-884E-8032589EF3A1}"/>
    <cellStyle name="40% - Accent5 3 3 2" xfId="16898" xr:uid="{94ED3E07-31B2-47A7-A085-1A90E028F342}"/>
    <cellStyle name="40% - Accent5 3 3 3" xfId="16899" xr:uid="{E234C3E0-60A3-454B-9EA5-B7E440761E3E}"/>
    <cellStyle name="40% - Accent5 3 3 4" xfId="15271" xr:uid="{D9AC4E47-E91E-48F4-86CD-19CAF584A080}"/>
    <cellStyle name="40% - Accent5 3 4" xfId="16367" xr:uid="{94AF0FE7-D07A-4E17-AC47-6304A7C42131}"/>
    <cellStyle name="40% - Accent5 3 4 2" xfId="16236" xr:uid="{6797E080-BF3D-4832-903A-C2EA21F04324}"/>
    <cellStyle name="40% - Accent5 3 5" xfId="16901" xr:uid="{82A0DC5A-A7FF-42F0-8290-3C825B8B7A94}"/>
    <cellStyle name="40% - Accent5 3 5 2" xfId="16902" xr:uid="{7A13E758-A613-4D2D-B33D-27FB77B8BBCE}"/>
    <cellStyle name="40% - Accent5 3 6" xfId="16904" xr:uid="{0EBE9C2B-D502-474A-826F-514334A4DEF9}"/>
    <cellStyle name="40% - Accent5 3 7" xfId="16905" xr:uid="{471C404D-06E0-4045-A21E-28565A4DCE41}"/>
    <cellStyle name="40% - Accent5 3 8" xfId="16906" xr:uid="{24B3C646-A614-4DE0-A094-8600D4D9CB1B}"/>
    <cellStyle name="40% - Accent5 3 9" xfId="51698" xr:uid="{71785695-02C3-47A1-A01B-36E1B2BC99F0}"/>
    <cellStyle name="40% - Accent5 3_Annexure" xfId="16907" xr:uid="{2AAFB685-97C3-476A-BAAC-469C140422F6}"/>
    <cellStyle name="40% - Accent5 30" xfId="1739" xr:uid="{06F5BC6D-1BE3-494C-B3E1-27DBB85CEE91}"/>
    <cellStyle name="40% - Accent5 30 2" xfId="16819" xr:uid="{E431592B-9280-402E-9FDC-7FA150A31C8F}"/>
    <cellStyle name="40% - Accent5 30 2 2" xfId="16821" xr:uid="{4B302CA7-0D4C-4962-87B7-F5E4FAB41D2A}"/>
    <cellStyle name="40% - Accent5 30 2 2 2" xfId="10540" xr:uid="{9D4BFD64-672D-4F47-9EAC-9E13E4AB36E9}"/>
    <cellStyle name="40% - Accent5 30 2 3" xfId="13185" xr:uid="{60A5909F-BB5E-44A0-8C26-75CF49925DE9}"/>
    <cellStyle name="40% - Accent5 30 2 3 2" xfId="11018" xr:uid="{12CA0DB3-DB05-4AFF-B49B-99A3E7BDE691}"/>
    <cellStyle name="40% - Accent5 30 2 4" xfId="13190" xr:uid="{3E084777-1BF6-4EA0-82C8-F1BB998CFF89}"/>
    <cellStyle name="40% - Accent5 30 2_BSD2" xfId="14306" xr:uid="{5D303094-A766-4CC2-8FDA-71ED4BEA6531}"/>
    <cellStyle name="40% - Accent5 30 3" xfId="16824" xr:uid="{DEF2DBB0-7569-4F51-A6BC-76B2D1ED42DF}"/>
    <cellStyle name="40% - Accent5 30 3 2" xfId="14165" xr:uid="{592A53DD-F9E1-49B5-A92B-ED593CAE11EF}"/>
    <cellStyle name="40% - Accent5 30 4" xfId="16826" xr:uid="{4F2C797A-9D8A-45B4-B868-C49596ED75C9}"/>
    <cellStyle name="40% - Accent5 30 4 2" xfId="16828" xr:uid="{8094CC31-4367-41DA-8F75-39FDA4028775}"/>
    <cellStyle name="40% - Accent5 30 5" xfId="16830" xr:uid="{364DA45F-8A6D-458C-92BE-32AB047A9233}"/>
    <cellStyle name="40% - Accent5 30 6" xfId="5353" xr:uid="{592DAC30-80A6-493C-A4B6-674910B9D5EB}"/>
    <cellStyle name="40% - Accent5 30_BSD2" xfId="12656" xr:uid="{E8DB4921-7ADF-4DDE-8138-7AE8236791AC}"/>
    <cellStyle name="40% - Accent5 31" xfId="1741" xr:uid="{557076E6-BD70-43C6-B2DE-DF1BAC5B3A4A}"/>
    <cellStyle name="40% - Accent5 31 2" xfId="13567" xr:uid="{BF5DBBE0-F0DD-4382-ACC3-69B2536B7C58}"/>
    <cellStyle name="40% - Accent5 31 2 2" xfId="16833" xr:uid="{1278DF44-F22D-4430-9B2C-CB47DCBDE295}"/>
    <cellStyle name="40% - Accent5 31 2 2 2" xfId="16835" xr:uid="{6F88C6EB-716B-4ECD-9825-35D451C2F778}"/>
    <cellStyle name="40% - Accent5 31 2 3" xfId="13216" xr:uid="{8188F2F1-63B1-4A08-9C3C-A680152B3826}"/>
    <cellStyle name="40% - Accent5 31 2 3 2" xfId="13278" xr:uid="{01EC55EC-673F-4E8F-8C85-33866A8E0667}"/>
    <cellStyle name="40% - Accent5 31 2 4" xfId="13219" xr:uid="{B77C9706-ADDC-4EBB-B098-A5AFEFED756B}"/>
    <cellStyle name="40% - Accent5 31 2_BSD2" xfId="16839" xr:uid="{95192894-B7E0-4D1E-8B8E-3624CB4D03AF}"/>
    <cellStyle name="40% - Accent5 31 3" xfId="16842" xr:uid="{CAF59FB7-1470-4F10-80C1-D2ADF9C1FAB4}"/>
    <cellStyle name="40% - Accent5 31 3 2" xfId="14194" xr:uid="{E753C662-1555-4025-8E57-6226BD36CB51}"/>
    <cellStyle name="40% - Accent5 31 4" xfId="16844" xr:uid="{7BF12310-2531-4AF2-B8A6-B2B05A33AB0D}"/>
    <cellStyle name="40% - Accent5 31 4 2" xfId="16847" xr:uid="{1FBC825E-2689-4332-B12F-F70EF7E4C33B}"/>
    <cellStyle name="40% - Accent5 31 5" xfId="16849" xr:uid="{CEB5485F-5F17-4246-AD3D-B5C63DDAFB75}"/>
    <cellStyle name="40% - Accent5 31 6" xfId="8827" xr:uid="{DBABD0DB-EEB7-4408-95CC-74BFCDBA811A}"/>
    <cellStyle name="40% - Accent5 31_BSD2" xfId="13832" xr:uid="{A3A53252-01B3-43A8-9A33-B105EC5B7E8A}"/>
    <cellStyle name="40% - Accent5 32" xfId="1744" xr:uid="{94B7197E-9A4B-4C34-9165-5C2893250D2E}"/>
    <cellStyle name="40% - Accent5 32 2" xfId="16852" xr:uid="{32D7E523-1966-4F4F-BA56-03C83B81CC57}"/>
    <cellStyle name="40% - Accent5 32 2 2" xfId="16854" xr:uid="{BA1ABBC6-4189-4250-A534-CAE5A47CC35C}"/>
    <cellStyle name="40% - Accent5 32 2 2 2" xfId="16857" xr:uid="{8385C367-DC7F-4E2A-B6BE-9F3A30B9DAA8}"/>
    <cellStyle name="40% - Accent5 32 2 3" xfId="8778" xr:uid="{165ACF9D-9328-4859-ADAF-63CFBA2689CF}"/>
    <cellStyle name="40% - Accent5 32 2 3 2" xfId="13298" xr:uid="{2DA7A800-3E09-44E9-94FA-7609FF98FDE2}"/>
    <cellStyle name="40% - Accent5 32 2 4" xfId="13304" xr:uid="{A18A83EA-1D22-4FCC-82CD-C544F9E390B7}"/>
    <cellStyle name="40% - Accent5 32 2_BSD2" xfId="15620" xr:uid="{0DB881D8-805C-4F26-82B4-7FB219C292A2}"/>
    <cellStyle name="40% - Accent5 32 3" xfId="16862" xr:uid="{A999C22F-13CD-4E7D-957C-1F1BDE036A95}"/>
    <cellStyle name="40% - Accent5 32 3 2" xfId="14241" xr:uid="{77B7496D-4539-4161-9470-0A84484CFFAB}"/>
    <cellStyle name="40% - Accent5 32 4" xfId="16864" xr:uid="{8D992A40-4CE5-4C92-BD25-DE9EAD6659DA}"/>
    <cellStyle name="40% - Accent5 32 4 2" xfId="16866" xr:uid="{6E7B673D-F7C9-4758-8BF5-D0EBB80ED3AB}"/>
    <cellStyle name="40% - Accent5 32 5" xfId="16651" xr:uid="{94948EF3-582A-4EF7-A1AE-3DE7FF438838}"/>
    <cellStyle name="40% - Accent5 32 6" xfId="9928" xr:uid="{9F672E71-BB03-44DF-BC28-418CE2137279}"/>
    <cellStyle name="40% - Accent5 32_BSD2" xfId="15297" xr:uid="{3871FF91-9CEE-457B-8D38-DAD9C2363407}"/>
    <cellStyle name="40% - Accent5 33" xfId="1746" xr:uid="{BC1E7798-8239-49EB-869D-C6ED377F879C}"/>
    <cellStyle name="40% - Accent5 33 2" xfId="6666" xr:uid="{37031253-4457-4DC4-897C-0721EC9CA54F}"/>
    <cellStyle name="40% - Accent5 33 2 2" xfId="10560" xr:uid="{52C36391-D57A-4DED-BBE8-242B4AA7619B}"/>
    <cellStyle name="40% - Accent5 33 2 2 2" xfId="10564" xr:uid="{C60E613C-1455-4086-A4A0-AEB888112AC9}"/>
    <cellStyle name="40% - Accent5 33 2 3" xfId="10576" xr:uid="{EF4523DE-7C72-4772-8D4E-78A0BEF195D7}"/>
    <cellStyle name="40% - Accent5 33 2 3 2" xfId="10586" xr:uid="{62B4CBB4-CB50-4F6E-B442-E6DAF51B9E38}"/>
    <cellStyle name="40% - Accent5 33 2 4" xfId="10598" xr:uid="{149AF529-B83B-4226-A7FD-AEC8BC198C39}"/>
    <cellStyle name="40% - Accent5 33 2_BSD2" xfId="16868" xr:uid="{4602A157-16B9-49CF-ACBE-7DD15C4BC8AE}"/>
    <cellStyle name="40% - Accent5 33 3" xfId="16870" xr:uid="{827F3462-B366-42D3-80DC-6DBF509344F1}"/>
    <cellStyle name="40% - Accent5 33 3 2" xfId="11024" xr:uid="{26574B0B-151A-457C-B873-478BF79EF7D7}"/>
    <cellStyle name="40% - Accent5 33 4" xfId="16872" xr:uid="{FD097566-FE9D-4CEC-961A-FA8C428711BF}"/>
    <cellStyle name="40% - Accent5 33 4 2" xfId="16874" xr:uid="{A4FFCC28-1A3B-4B22-A61C-84A373831875}"/>
    <cellStyle name="40% - Accent5 33 5" xfId="16654" xr:uid="{91D8EBBB-29E1-4FF9-A854-72A793B66E80}"/>
    <cellStyle name="40% - Accent5 33 6" xfId="4390" xr:uid="{91262A34-7D43-4737-B32E-8337C449BACB}"/>
    <cellStyle name="40% - Accent5 33_BSD2" xfId="6174" xr:uid="{624E25A7-6F75-47B4-83C4-E8494E85C4E9}"/>
    <cellStyle name="40% - Accent5 34" xfId="1748" xr:uid="{F08E2169-E5C4-4E9F-869D-6815FA76FC80}"/>
    <cellStyle name="40% - Accent5 34 2" xfId="16876" xr:uid="{B1EA16A5-29A3-46ED-9AFA-B7AB2DE7D56C}"/>
    <cellStyle name="40% - Accent5 34 2 2" xfId="16878" xr:uid="{B1067D31-4DC2-4860-A722-135DEEE380CD}"/>
    <cellStyle name="40% - Accent5 34 2 2 2" xfId="2876" xr:uid="{ACCBD227-13BE-4805-9CD1-531FA4BB5798}"/>
    <cellStyle name="40% - Accent5 34 2 3" xfId="13073" xr:uid="{39005071-91A2-45BD-9F10-FFF5E637284F}"/>
    <cellStyle name="40% - Accent5 34 2 3 2" xfId="9387" xr:uid="{2A36D475-35C3-41CB-9E17-F346212884FE}"/>
    <cellStyle name="40% - Accent5 34 2 4" xfId="13329" xr:uid="{33CD9204-1820-472B-A171-012AFFDE7AE4}"/>
    <cellStyle name="40% - Accent5 34 2_BSD2" xfId="16884" xr:uid="{D2120079-6D45-4540-85F7-07FE0AF82E7B}"/>
    <cellStyle name="40% - Accent5 34 3" xfId="5169" xr:uid="{2812D3F0-6F4D-4D00-936E-D82166884ECE}"/>
    <cellStyle name="40% - Accent5 34 3 2" xfId="5191" xr:uid="{D8E10719-E0D8-4BBB-BAD0-BEEB5E523791}"/>
    <cellStyle name="40% - Accent5 34 4" xfId="9278" xr:uid="{B7144AFD-8D58-47E6-8F1F-1B505355E7B5}"/>
    <cellStyle name="40% - Accent5 34 4 2" xfId="16886" xr:uid="{11C9B32F-1B21-4B4C-9486-2B9F1AD6ED80}"/>
    <cellStyle name="40% - Accent5 34 5" xfId="16890" xr:uid="{3AC0AA4E-C404-4E62-BBC1-07B1D1800919}"/>
    <cellStyle name="40% - Accent5 34 6" xfId="4407" xr:uid="{EC5BB5D0-347A-4E82-9A5E-59152AEF2BB8}"/>
    <cellStyle name="40% - Accent5 34_BSD2" xfId="16892" xr:uid="{1E5AD2E2-CC20-4916-BDB7-AB0E95C40F45}"/>
    <cellStyle name="40% - Accent5 35" xfId="1757" xr:uid="{FCC00D43-0210-4ACF-8BEF-AE1FEF9F016A}"/>
    <cellStyle name="40% - Accent5 35 2" xfId="5954" xr:uid="{59A91833-1499-4909-9B86-44345E0BDA20}"/>
    <cellStyle name="40% - Accent5 35 2 2" xfId="16912" xr:uid="{DBAAFE47-0F7D-4329-B450-3B63CDB81A38}"/>
    <cellStyle name="40% - Accent5 35 2 2 2" xfId="12287" xr:uid="{2E8E7F01-7EE5-4880-B0F2-AABC5311AFA4}"/>
    <cellStyle name="40% - Accent5 35 2 3" xfId="12457" xr:uid="{93933AD1-415F-4635-9286-E16F914B20AE}"/>
    <cellStyle name="40% - Accent5 35 2 3 2" xfId="12466" xr:uid="{2911E226-9966-449D-919C-62B82C08CAD6}"/>
    <cellStyle name="40% - Accent5 35 2 4" xfId="3804" xr:uid="{B12B201F-244E-4461-8352-6F52430B5666}"/>
    <cellStyle name="40% - Accent5 35 2_BSD2" xfId="16914" xr:uid="{B02C1635-3150-488A-8DFB-5C72264BD2BE}"/>
    <cellStyle name="40% - Accent5 35 3" xfId="16918" xr:uid="{606977DC-634F-438A-A789-DAF27F38FB26}"/>
    <cellStyle name="40% - Accent5 35 3 2" xfId="14349" xr:uid="{B76AD6E9-164E-46E7-9F15-25E58D69F704}"/>
    <cellStyle name="40% - Accent5 35 4" xfId="16920" xr:uid="{BCDE7916-60EE-40DD-8C11-1C71C42D0CA4}"/>
    <cellStyle name="40% - Accent5 35 4 2" xfId="16922" xr:uid="{047A2C8A-0F6F-4111-9C40-9C6BA6CA58EC}"/>
    <cellStyle name="40% - Accent5 35 5" xfId="16925" xr:uid="{927FAF4A-E70B-4762-AB37-4205A2ACCA91}"/>
    <cellStyle name="40% - Accent5 35 6" xfId="16910" xr:uid="{EECEED22-A69D-4605-BCEC-2BFA31C4AE70}"/>
    <cellStyle name="40% - Accent5 35_BSD2" xfId="3531" xr:uid="{D15EB40F-F767-4B6E-80E8-41FFE037E5C7}"/>
    <cellStyle name="40% - Accent5 36" xfId="1759" xr:uid="{DBEE40D7-96E7-49CC-A89E-BEF68012C1D6}"/>
    <cellStyle name="40% - Accent5 36 2" xfId="15683" xr:uid="{F4A3CF2C-5FC3-4787-B9FC-8A2A2CF597DA}"/>
    <cellStyle name="40% - Accent5 36 2 2" xfId="16931" xr:uid="{1DE91986-CBDF-4215-91A5-76F4DCC9BF64}"/>
    <cellStyle name="40% - Accent5 36 2 2 2" xfId="12892" xr:uid="{E009550F-B1F7-4771-86BC-1B5CE8DE1CCE}"/>
    <cellStyle name="40% - Accent5 36 2 3" xfId="13357" xr:uid="{7D98898D-F6EC-4910-A5A4-89EA1A6C0904}"/>
    <cellStyle name="40% - Accent5 36 2 3 2" xfId="13363" xr:uid="{B4EC114A-6859-4136-8A74-EAB9ED85C473}"/>
    <cellStyle name="40% - Accent5 36 2 4" xfId="13368" xr:uid="{0B2E9534-DEA5-4C8E-81F1-A1E41933EC0D}"/>
    <cellStyle name="40% - Accent5 36 2_BSD2" xfId="16935" xr:uid="{6C0361DB-97D8-4A64-A8C2-1309A41B6650}"/>
    <cellStyle name="40% - Accent5 36 3" xfId="16940" xr:uid="{65F094B1-AD08-46CB-B18B-66F640D40F7A}"/>
    <cellStyle name="40% - Accent5 36 3 2" xfId="14398" xr:uid="{05405219-363A-4331-904A-12977096243F}"/>
    <cellStyle name="40% - Accent5 36 4" xfId="16942" xr:uid="{DFB73F49-D472-4C74-9610-1F4A8A501A92}"/>
    <cellStyle name="40% - Accent5 36 4 2" xfId="16947" xr:uid="{C8BF4B8A-7B81-46B4-859A-0B3288119532}"/>
    <cellStyle name="40% - Accent5 36 5" xfId="16950" xr:uid="{43119FA0-8172-4A87-8313-664E743DFE92}"/>
    <cellStyle name="40% - Accent5 36 6" xfId="16929" xr:uid="{A57DF994-A1F9-4E37-9EE3-F3BCC8F1D29C}"/>
    <cellStyle name="40% - Accent5 36_BSD2" xfId="16953" xr:uid="{2F869DD9-61FB-4D74-9CCB-9883F529C3C1}"/>
    <cellStyle name="40% - Accent5 37" xfId="1761" xr:uid="{D8BB10E1-CEAA-4A74-A471-BC85634681B3}"/>
    <cellStyle name="40% - Accent5 37 2" xfId="16961" xr:uid="{A79194B2-77C5-4E0A-94F0-DDEED1027B12}"/>
    <cellStyle name="40% - Accent5 37 2 2" xfId="16963" xr:uid="{902536B3-C1E8-43E4-A9B4-91A154939B0D}"/>
    <cellStyle name="40% - Accent5 37 2 2 2" xfId="16967" xr:uid="{4CD0EBC8-67FA-4F62-A36F-2D7D813C9F97}"/>
    <cellStyle name="40% - Accent5 37 2 3" xfId="13445" xr:uid="{106FDC82-B223-4985-A6DD-AE94C2414CD9}"/>
    <cellStyle name="40% - Accent5 37 2 3 2" xfId="13452" xr:uid="{D54A2654-6F3D-4928-A552-9DCC232C7F04}"/>
    <cellStyle name="40% - Accent5 37 2 4" xfId="13456" xr:uid="{E18E0795-B1CB-461B-A2FE-05B58C47C9F4}"/>
    <cellStyle name="40% - Accent5 37 2_BSD2" xfId="10017" xr:uid="{F917772B-686B-4038-8C3F-D2EB5869563B}"/>
    <cellStyle name="40% - Accent5 37 3" xfId="16969" xr:uid="{A3BEF588-83D9-4564-B7AD-33D96CE96790}"/>
    <cellStyle name="40% - Accent5 37 3 2" xfId="14439" xr:uid="{6D2D7248-31D1-43D3-A13D-741CE7254860}"/>
    <cellStyle name="40% - Accent5 37 4" xfId="16971" xr:uid="{709B499C-60C0-4B0C-B3EE-04C6ACD2A732}"/>
    <cellStyle name="40% - Accent5 37 4 2" xfId="5597" xr:uid="{CF956064-4062-431B-898E-7A9220E8168B}"/>
    <cellStyle name="40% - Accent5 37 5" xfId="16973" xr:uid="{6838CB87-3212-4E13-A1BE-86524189B347}"/>
    <cellStyle name="40% - Accent5 37 6" xfId="16955" xr:uid="{7021FDA8-C5A5-40D8-82FD-2BEC5F689242}"/>
    <cellStyle name="40% - Accent5 37_BSD2" xfId="12291" xr:uid="{21D4BE1B-7BF9-49D2-B700-D17B987610B0}"/>
    <cellStyle name="40% - Accent5 38" xfId="1763" xr:uid="{C702E68B-D8BD-48B5-AE64-785FA7BC2883}"/>
    <cellStyle name="40% - Accent5 38 2" xfId="16978" xr:uid="{9E746399-B9B9-4D1A-B565-5572D4621098}"/>
    <cellStyle name="40% - Accent5 38 2 2" xfId="16982" xr:uid="{CC8A86B2-DFBD-4F41-B25B-26DB15446253}"/>
    <cellStyle name="40% - Accent5 38 2 2 2" xfId="16987" xr:uid="{883528FF-589E-4B6B-ABA2-3F5BD023A49D}"/>
    <cellStyle name="40% - Accent5 38 2 3" xfId="13498" xr:uid="{EF15FB5B-27B2-4903-BD7C-B620DAE761B5}"/>
    <cellStyle name="40% - Accent5 38 2 3 2" xfId="13507" xr:uid="{437BF56C-6DD8-4550-9444-C7B67E8F013F}"/>
    <cellStyle name="40% - Accent5 38 2 4" xfId="13515" xr:uid="{42824BFE-2F10-4955-9D64-5598612C6BEF}"/>
    <cellStyle name="40% - Accent5 38 2_BSD2" xfId="16989" xr:uid="{00955D96-0C6A-4657-94DC-41AFAC35E4A0}"/>
    <cellStyle name="40% - Accent5 38 3" xfId="16992" xr:uid="{F3A52B49-07B9-42C2-986A-C277A8A17F3C}"/>
    <cellStyle name="40% - Accent5 38 3 2" xfId="14480" xr:uid="{0420DC87-11F0-4412-82FE-C290E25E2547}"/>
    <cellStyle name="40% - Accent5 38 4" xfId="16994" xr:uid="{1B3F6C88-ECBA-4D5C-8A15-626DA6EDA2D4}"/>
    <cellStyle name="40% - Accent5 38 4 2" xfId="16996" xr:uid="{151318CD-E87D-4DF8-8BBC-977C43BE7A12}"/>
    <cellStyle name="40% - Accent5 38 5" xfId="17001" xr:uid="{7DCD822D-AAF4-4412-8A30-C576F0969359}"/>
    <cellStyle name="40% - Accent5 38 6" xfId="16975" xr:uid="{395BDADF-408F-472E-AC93-CE15C510C36F}"/>
    <cellStyle name="40% - Accent5 38_BSD2" xfId="13161" xr:uid="{314C6139-023D-4EB6-8013-35AD005243FA}"/>
    <cellStyle name="40% - Accent5 39" xfId="1766" xr:uid="{3EDB5D43-EFA3-4005-A616-4C838866FEAE}"/>
    <cellStyle name="40% - Accent5 39 2" xfId="17006" xr:uid="{D7083D68-6684-4276-AAEA-9C91EBC0AE4E}"/>
    <cellStyle name="40% - Accent5 39 2 2" xfId="17008" xr:uid="{A122D1DA-D781-4150-8312-73C93FE65D7B}"/>
    <cellStyle name="40% - Accent5 39 2 2 2" xfId="17012" xr:uid="{1A4E1657-8054-47EA-817D-DF2C995989CC}"/>
    <cellStyle name="40% - Accent5 39 2 3" xfId="8890" xr:uid="{7A84D8E0-F906-41A3-B6FB-B1DA6382C370}"/>
    <cellStyle name="40% - Accent5 39 2 3 2" xfId="12223" xr:uid="{7145FA2A-58C4-4F44-BA15-FA3EF09786CB}"/>
    <cellStyle name="40% - Accent5 39 2 4" xfId="8904" xr:uid="{6DED4CFD-EF3C-4EA6-A176-53B2F11BD7C6}"/>
    <cellStyle name="40% - Accent5 39 2_BSD2" xfId="15265" xr:uid="{90B99501-7769-4C06-B0C0-3078DAD6F657}"/>
    <cellStyle name="40% - Accent5 39 3" xfId="17014" xr:uid="{A92C9FEB-0106-45B3-8F37-0DD668BDC52F}"/>
    <cellStyle name="40% - Accent5 39 3 2" xfId="14567" xr:uid="{9747824F-8989-4868-B42B-EE1AD5B60E9A}"/>
    <cellStyle name="40% - Accent5 39 4" xfId="17016" xr:uid="{492E04FF-09BB-493A-8577-F683052C9617}"/>
    <cellStyle name="40% - Accent5 39 4 2" xfId="17018" xr:uid="{AA0C0C19-51EC-48F1-8DBD-1F3D0883E215}"/>
    <cellStyle name="40% - Accent5 39 5" xfId="17022" xr:uid="{78B051CD-E485-46EA-B069-3AFD0A2E5FA3}"/>
    <cellStyle name="40% - Accent5 39 6" xfId="17003" xr:uid="{B96B748B-36D1-4B4B-B2A6-27D036AEA379}"/>
    <cellStyle name="40% - Accent5 39_BSD2" xfId="14367" xr:uid="{6A282B12-D961-4B2D-AAAA-5A7EE0BDFB06}"/>
    <cellStyle name="40% - Accent5 4" xfId="242" xr:uid="{8C86563F-B298-40C2-AFD6-017255C89422}"/>
    <cellStyle name="40% - Accent5 4 10" xfId="51699" xr:uid="{24C6C28B-E7CE-49D4-88DF-54DA4055088E}"/>
    <cellStyle name="40% - Accent5 4 2" xfId="121" xr:uid="{9E666A60-7BD8-4FFF-89F6-B2ECE1E803CD}"/>
    <cellStyle name="40% - Accent5 4 2 2" xfId="17024" xr:uid="{6068EF9A-F4E2-45D9-9FDF-E114B1E26211}"/>
    <cellStyle name="40% - Accent5 4 2 2 2" xfId="17025" xr:uid="{828F0593-492D-4D96-B44B-0D4D33541312}"/>
    <cellStyle name="40% - Accent5 4 2 3" xfId="17026" xr:uid="{22DFC731-C6C6-4F02-8255-BE64A538E8F9}"/>
    <cellStyle name="40% - Accent5 4 2 3 2" xfId="17027" xr:uid="{A1C3AE33-8CBF-400A-A151-6188CEDF0113}"/>
    <cellStyle name="40% - Accent5 4 2 4" xfId="17028" xr:uid="{A4C54EB1-B407-4FB8-BFFF-F5FA994D942B}"/>
    <cellStyle name="40% - Accent5 4 2 5" xfId="8838" xr:uid="{FDC1B636-0414-4A0D-90F6-643FAEC81033}"/>
    <cellStyle name="40% - Accent5 4 2_BSD2" xfId="13917" xr:uid="{56C33CEA-EE19-4552-B07F-A6F108A71FAA}"/>
    <cellStyle name="40% - Accent5 4 3" xfId="3844" xr:uid="{74B093B4-4AF6-4523-AC09-FCA451CB1650}"/>
    <cellStyle name="40% - Accent5 4 3 2" xfId="5307" xr:uid="{327666EF-5385-46B0-8993-B5A91B1F628C}"/>
    <cellStyle name="40% - Accent5 4 4" xfId="4292" xr:uid="{9EB6142F-BEE4-4732-97BD-AE3447B7D093}"/>
    <cellStyle name="40% - Accent5 4 4 2" xfId="17029" xr:uid="{C48B9090-C442-4969-B041-B9ACA32EB836}"/>
    <cellStyle name="40% - Accent5 4 5" xfId="5314" xr:uid="{0265D81F-4E12-4D59-A683-478EC72F5121}"/>
    <cellStyle name="40% - Accent5 4 5 2" xfId="17030" xr:uid="{9351B384-72BB-4130-9AF6-E4F7048488D7}"/>
    <cellStyle name="40% - Accent5 4 6" xfId="15461" xr:uid="{5ECA690A-59EB-4C16-AD88-58D9EEC0E385}"/>
    <cellStyle name="40% - Accent5 4 6 2" xfId="16288" xr:uid="{2B33C9A9-69B7-44A7-ADBA-D4468F818E31}"/>
    <cellStyle name="40% - Accent5 4 7" xfId="17035" xr:uid="{D96A89BF-DF5A-4FA5-AD76-D186918533CE}"/>
    <cellStyle name="40% - Accent5 4 8" xfId="5186" xr:uid="{6AC8A50B-FD03-4C0F-B702-EE6409107AA7}"/>
    <cellStyle name="40% - Accent5 4 9" xfId="8832" xr:uid="{9E3C9561-43F2-4270-8519-C4730FB4A6D1}"/>
    <cellStyle name="40% - Accent5 4_Annexure" xfId="14188" xr:uid="{5D4D2BFA-3CE6-4D89-9E00-6AF9ECAD7E94}"/>
    <cellStyle name="40% - Accent5 40" xfId="1758" xr:uid="{3A032E6C-20CA-4E59-87A6-89B4863183A7}"/>
    <cellStyle name="40% - Accent5 40 2" xfId="5955" xr:uid="{74A20FF8-B707-4FE4-A722-51CB978FBAFF}"/>
    <cellStyle name="40% - Accent5 40 2 2" xfId="16913" xr:uid="{612F7E40-4CF3-47A7-95FC-8131DEDBB147}"/>
    <cellStyle name="40% - Accent5 40 2 2 2" xfId="12288" xr:uid="{869F81EA-34C7-4072-90D1-A119EDBC8624}"/>
    <cellStyle name="40% - Accent5 40 2 3" xfId="12458" xr:uid="{E43B097E-AE7D-4069-A616-E12B414EF98D}"/>
    <cellStyle name="40% - Accent5 40 2 3 2" xfId="12467" xr:uid="{FD3E20F1-49F1-43A1-AC33-7109887B6E6B}"/>
    <cellStyle name="40% - Accent5 40 2 4" xfId="3805" xr:uid="{E8D05522-087C-4EA6-B1D5-0094A68C3987}"/>
    <cellStyle name="40% - Accent5 40 2_BSD2" xfId="16915" xr:uid="{B0A6E054-B676-4E61-B964-C99ED7036BFC}"/>
    <cellStyle name="40% - Accent5 40 3" xfId="16919" xr:uid="{83FB9EAF-CE72-46AB-885E-0D36479DA86A}"/>
    <cellStyle name="40% - Accent5 40 3 2" xfId="14350" xr:uid="{D5B3619E-AC4C-470C-ACBD-A1F0B99D5882}"/>
    <cellStyle name="40% - Accent5 40 4" xfId="16921" xr:uid="{C0BF52AB-E2C3-4436-9F4A-D9CA784C22CF}"/>
    <cellStyle name="40% - Accent5 40 4 2" xfId="16923" xr:uid="{5F85B035-6DFF-4965-B761-672E44FFE0A0}"/>
    <cellStyle name="40% - Accent5 40 5" xfId="16926" xr:uid="{8CB9B3C3-0817-4E8E-BB87-569D614627E2}"/>
    <cellStyle name="40% - Accent5 40 6" xfId="16911" xr:uid="{11917C3F-6582-4FF3-92B3-8D5C15854496}"/>
    <cellStyle name="40% - Accent5 40_BSD2" xfId="3532" xr:uid="{9A6C2A0C-CE0F-4A40-B231-38DE04817C07}"/>
    <cellStyle name="40% - Accent5 41" xfId="1760" xr:uid="{B97AE47A-0034-44CF-BEF1-2885B942E297}"/>
    <cellStyle name="40% - Accent5 41 2" xfId="15684" xr:uid="{0840BAFF-44FB-4C4F-AB8D-CBFCE0BA74F6}"/>
    <cellStyle name="40% - Accent5 41 2 2" xfId="16932" xr:uid="{8F66FE1A-0EF8-4405-A379-E551D72AB38A}"/>
    <cellStyle name="40% - Accent5 41 2 2 2" xfId="12893" xr:uid="{4CF368A9-9015-4C34-80E4-121FA77E26B2}"/>
    <cellStyle name="40% - Accent5 41 2 3" xfId="13358" xr:uid="{258F5CB1-A490-4B87-8AF8-BA888FFD34C6}"/>
    <cellStyle name="40% - Accent5 41 2 3 2" xfId="13364" xr:uid="{16EF674C-4772-4A7C-B333-9C409CF96875}"/>
    <cellStyle name="40% - Accent5 41 2 4" xfId="13369" xr:uid="{3EAEB2F4-E9AE-4FD0-BCBC-8246E05B44C6}"/>
    <cellStyle name="40% - Accent5 41 2_BSD2" xfId="16936" xr:uid="{FFA90417-5C7E-4C85-8A9A-38CE5EB39754}"/>
    <cellStyle name="40% - Accent5 41 3" xfId="16941" xr:uid="{DB74847C-2C8A-4471-84D3-DF820E66CD98}"/>
    <cellStyle name="40% - Accent5 41 3 2" xfId="14399" xr:uid="{C2AA03BE-05F9-471D-8524-0FF0D531AFE4}"/>
    <cellStyle name="40% - Accent5 41 4" xfId="16943" xr:uid="{4B058931-F520-409E-8BE6-FDA44A003085}"/>
    <cellStyle name="40% - Accent5 41 4 2" xfId="16948" xr:uid="{B886C140-01F1-4551-9F6B-C652723C0BAE}"/>
    <cellStyle name="40% - Accent5 41 5" xfId="16951" xr:uid="{3DC7B5B7-AC27-45B3-97E0-7394D40521D4}"/>
    <cellStyle name="40% - Accent5 41 6" xfId="16930" xr:uid="{010D066B-F5C5-4A1C-A1B9-CE6EEF9BB118}"/>
    <cellStyle name="40% - Accent5 41_BSD2" xfId="16954" xr:uid="{9386CF80-5885-4895-8175-7BA9BB67F201}"/>
    <cellStyle name="40% - Accent5 42" xfId="1762" xr:uid="{1AE3A0F0-6374-44B1-BBE9-C0AF07EF1112}"/>
    <cellStyle name="40% - Accent5 42 2" xfId="16962" xr:uid="{0745F8A7-EB42-48A0-BF16-6F724D54D4BD}"/>
    <cellStyle name="40% - Accent5 42 2 2" xfId="16964" xr:uid="{0DBFD478-C8BF-4C0D-B816-43A122AEB7FC}"/>
    <cellStyle name="40% - Accent5 42 2 2 2" xfId="16968" xr:uid="{C98B3152-B0E1-4951-87F8-CB22AE777D56}"/>
    <cellStyle name="40% - Accent5 42 2 3" xfId="13446" xr:uid="{55C64D03-018A-4B08-A830-F3051B432973}"/>
    <cellStyle name="40% - Accent5 42 2 3 2" xfId="13453" xr:uid="{4C0F3610-9DE0-4705-BAEE-C37BB8E60AA3}"/>
    <cellStyle name="40% - Accent5 42 2 4" xfId="13457" xr:uid="{6EB262F5-2659-41D6-8086-0F192E0258F7}"/>
    <cellStyle name="40% - Accent5 42 2_BSD2" xfId="10018" xr:uid="{FDB507E2-868B-41E6-A6CF-318D0C4E7413}"/>
    <cellStyle name="40% - Accent5 42 3" xfId="16970" xr:uid="{39C1F365-7D3F-4479-9F7E-1B4E02DCBE89}"/>
    <cellStyle name="40% - Accent5 42 3 2" xfId="14440" xr:uid="{4E1309CF-9A05-4DF5-B0E3-A239D4290A4B}"/>
    <cellStyle name="40% - Accent5 42 4" xfId="16972" xr:uid="{F60EB33E-6DE8-49EC-B9E7-5078A9AB82C7}"/>
    <cellStyle name="40% - Accent5 42 4 2" xfId="5598" xr:uid="{60E4A250-CB30-431A-BE64-16EA3BA4B27D}"/>
    <cellStyle name="40% - Accent5 42 5" xfId="16974" xr:uid="{28E80FD2-FD76-4076-B388-08D5A330FD99}"/>
    <cellStyle name="40% - Accent5 42 6" xfId="16956" xr:uid="{7AAD532D-1AE5-4C22-8E47-14D33993F68B}"/>
    <cellStyle name="40% - Accent5 42_BSD2" xfId="12292" xr:uid="{DA0525C1-F1FF-4576-ADAE-2F8AD913DD83}"/>
    <cellStyle name="40% - Accent5 43" xfId="1764" xr:uid="{917A901C-D901-482C-B71D-5D37DC832DF8}"/>
    <cellStyle name="40% - Accent5 43 2" xfId="16979" xr:uid="{6188EA6A-8C79-4705-8B02-EC2C53E46074}"/>
    <cellStyle name="40% - Accent5 43 2 2" xfId="16983" xr:uid="{81ECCCE4-2C15-4F18-80F3-086C02FD1803}"/>
    <cellStyle name="40% - Accent5 43 2 2 2" xfId="16988" xr:uid="{452445A1-90FC-4424-A576-C5223CF1EC0C}"/>
    <cellStyle name="40% - Accent5 43 2 3" xfId="13499" xr:uid="{8422C675-5EA5-4BB3-90C8-F716B7875C54}"/>
    <cellStyle name="40% - Accent5 43 2 3 2" xfId="13508" xr:uid="{766DBD16-23B9-4891-BD77-48DBD32E3C36}"/>
    <cellStyle name="40% - Accent5 43 2 4" xfId="13516" xr:uid="{69F3E4DA-D066-488E-BB36-8C5A534F3434}"/>
    <cellStyle name="40% - Accent5 43 2_BSD2" xfId="16990" xr:uid="{DA82AFF3-A1A9-4A3F-B47D-6044130FE116}"/>
    <cellStyle name="40% - Accent5 43 3" xfId="16993" xr:uid="{56BA3BAA-89D6-4B29-9FD6-DF4D4F7D6FBF}"/>
    <cellStyle name="40% - Accent5 43 3 2" xfId="14481" xr:uid="{3DE7A50A-BB18-4AA0-98ED-9B4D14BE400E}"/>
    <cellStyle name="40% - Accent5 43 4" xfId="16995" xr:uid="{09FFD44A-A9DC-41DF-B18C-CDC8D4E6489E}"/>
    <cellStyle name="40% - Accent5 43 4 2" xfId="16997" xr:uid="{E85B0D36-3CC1-40AF-BA2F-F0607E7B4AF6}"/>
    <cellStyle name="40% - Accent5 43 5" xfId="17002" xr:uid="{21CA3806-44EC-4A07-8FBF-CEB0F78AFAAD}"/>
    <cellStyle name="40% - Accent5 43 6" xfId="16976" xr:uid="{FFFDC5F9-3924-4F8C-8C61-1CE5A59670DA}"/>
    <cellStyle name="40% - Accent5 43_BSD2" xfId="13162" xr:uid="{C785BBB1-1390-4468-BE5E-469E7CBC2F5F}"/>
    <cellStyle name="40% - Accent5 44" xfId="1767" xr:uid="{B10AC6EB-6004-4C87-B94B-4468541858A1}"/>
    <cellStyle name="40% - Accent5 44 2" xfId="17007" xr:uid="{B7BF3DD9-CDC9-47E6-B42E-B2426E28ECB2}"/>
    <cellStyle name="40% - Accent5 44 2 2" xfId="17009" xr:uid="{A7336F4D-D5E5-40EA-A8A4-560DAD52C121}"/>
    <cellStyle name="40% - Accent5 44 2 2 2" xfId="17013" xr:uid="{F4030409-2E65-430A-BA40-EB1AF5356929}"/>
    <cellStyle name="40% - Accent5 44 2 3" xfId="8891" xr:uid="{85C6494E-C5FA-4C82-A46D-AE899D31EA2B}"/>
    <cellStyle name="40% - Accent5 44 2 3 2" xfId="12224" xr:uid="{78DD0806-67BF-4B43-8FB7-0274C6DC3E44}"/>
    <cellStyle name="40% - Accent5 44 2 4" xfId="8905" xr:uid="{C90E3AA8-423B-4675-A1CA-11A20A22FF88}"/>
    <cellStyle name="40% - Accent5 44 2_BSD2" xfId="15266" xr:uid="{0A88CD01-7364-46A5-992A-EA255A9DA26D}"/>
    <cellStyle name="40% - Accent5 44 3" xfId="17015" xr:uid="{FD9F2A56-01F6-4C64-A76E-45887BE1A8FA}"/>
    <cellStyle name="40% - Accent5 44 3 2" xfId="14568" xr:uid="{E0DEC5A1-89E0-41B2-AD3E-76BD9CB57DFF}"/>
    <cellStyle name="40% - Accent5 44 4" xfId="17017" xr:uid="{D13D90A8-A726-4E6F-AC65-1343CBD1919C}"/>
    <cellStyle name="40% - Accent5 44 4 2" xfId="17019" xr:uid="{D0D482CA-5B48-4ADF-89DB-BE162261A01D}"/>
    <cellStyle name="40% - Accent5 44 5" xfId="17023" xr:uid="{61A8DD25-1E38-4F9D-978C-42CDFD78B375}"/>
    <cellStyle name="40% - Accent5 44 6" xfId="17004" xr:uid="{7DDD6673-BDBB-4BAD-845B-92703576E170}"/>
    <cellStyle name="40% - Accent5 44_BSD2" xfId="14368" xr:uid="{EB830AA9-BDAC-48F2-B82C-CABD7CBE0D87}"/>
    <cellStyle name="40% - Accent5 45" xfId="1768" xr:uid="{A6226C90-F3C1-4BF7-A290-CA0A09A960A7}"/>
    <cellStyle name="40% - Accent5 45 2" xfId="17040" xr:uid="{F7E238A2-C196-4902-B245-B2E9C2F6A23D}"/>
    <cellStyle name="40% - Accent5 45 2 2" xfId="17042" xr:uid="{CB368735-8168-48E5-BBE9-07733B9EC3A2}"/>
    <cellStyle name="40% - Accent5 45 2 2 2" xfId="17045" xr:uid="{5381C86D-7DB8-4F10-B23B-5AE6C90FA1C1}"/>
    <cellStyle name="40% - Accent5 45 2 3" xfId="13063" xr:uid="{CA630AB7-E520-4639-928A-8BB98A603576}"/>
    <cellStyle name="40% - Accent5 45 2 3 2" xfId="13074" xr:uid="{760EBBA6-2B62-4892-B241-DA88C05CF8E9}"/>
    <cellStyle name="40% - Accent5 45 2 4" xfId="12009" xr:uid="{48BC8F3E-6462-4C6C-8C6E-F43350CF2E4A}"/>
    <cellStyle name="40% - Accent5 45 2_BSD2" xfId="3975" xr:uid="{97CC7A92-8808-43FD-AA4B-DD27B4B75761}"/>
    <cellStyle name="40% - Accent5 45 3" xfId="17047" xr:uid="{C1504656-52A6-4109-9CA0-FFD6DF45CDD2}"/>
    <cellStyle name="40% - Accent5 45 3 2" xfId="12426" xr:uid="{7860F732-914F-476A-A7F4-88A95531154F}"/>
    <cellStyle name="40% - Accent5 45 4" xfId="17050" xr:uid="{0B06568F-CB17-4A4A-96D8-E813FFCFCC2C}"/>
    <cellStyle name="40% - Accent5 45 4 2" xfId="17053" xr:uid="{E4FE96CB-4E99-49A7-863E-6E06D65A3895}"/>
    <cellStyle name="40% - Accent5 45 5" xfId="17057" xr:uid="{993A6094-85E3-4EF3-9D2E-11F23964DB82}"/>
    <cellStyle name="40% - Accent5 45 6" xfId="17036" xr:uid="{931AC921-AFCF-4B46-B5AF-461988919021}"/>
    <cellStyle name="40% - Accent5 45_BSD2" xfId="15935" xr:uid="{2806BDEA-BEA7-4DAA-9BA1-155F518193D2}"/>
    <cellStyle name="40% - Accent5 46" xfId="1770" xr:uid="{90CE795A-672F-4666-909C-F8B1525B3327}"/>
    <cellStyle name="40% - Accent5 46 2" xfId="17063" xr:uid="{0980AFAE-4FF7-4C9D-8EDF-755291C91F7C}"/>
    <cellStyle name="40% - Accent5 46 2 2" xfId="17065" xr:uid="{597F4C47-5340-449B-8834-4FD9D09E88BF}"/>
    <cellStyle name="40% - Accent5 46 2 2 2" xfId="17070" xr:uid="{3CA9AAA5-9F7A-42BD-8F56-87FCE3A297ED}"/>
    <cellStyle name="40% - Accent5 46 2 3" xfId="13540" xr:uid="{A9F5E30B-B143-41BD-81A9-3CE2CB27045B}"/>
    <cellStyle name="40% - Accent5 46 2 3 2" xfId="9685" xr:uid="{0A0D23B0-9B3F-41C6-AD93-9DB5B0DFFFF1}"/>
    <cellStyle name="40% - Accent5 46 2 4" xfId="13548" xr:uid="{4F35D7C7-C8E9-49EA-B221-99A81A0E83E0}"/>
    <cellStyle name="40% - Accent5 46 2_BSD2" xfId="17072" xr:uid="{19431272-8DE0-4364-83A4-39FE6F2A64A9}"/>
    <cellStyle name="40% - Accent5 46 3" xfId="5044" xr:uid="{EBE4DEF3-FC9F-4825-AF7B-34F76CBD586B}"/>
    <cellStyle name="40% - Accent5 46 3 2" xfId="14622" xr:uid="{78C40184-8611-4409-AB6A-E85E93409585}"/>
    <cellStyle name="40% - Accent5 46 4" xfId="5052" xr:uid="{C320B406-FF6C-4B3E-BFA1-492CC88E42C6}"/>
    <cellStyle name="40% - Accent5 46 4 2" xfId="17074" xr:uid="{15791B52-DD87-4608-804F-96652964A29E}"/>
    <cellStyle name="40% - Accent5 46 5" xfId="17077" xr:uid="{D673DC56-D616-46CA-960F-A7DA6A561A33}"/>
    <cellStyle name="40% - Accent5 46 6" xfId="16076" xr:uid="{F2EA410D-C5B1-42D5-9B29-02D03D016BEE}"/>
    <cellStyle name="40% - Accent5 46_BSD2" xfId="16958" xr:uid="{8B3A5F0E-1A2C-4CDA-ABEE-F1A8147766F2}"/>
    <cellStyle name="40% - Accent5 47" xfId="1772" xr:uid="{423F904A-3BD5-4BAF-9098-C94408015926}"/>
    <cellStyle name="40% - Accent5 47 2" xfId="17083" xr:uid="{F8DF9BD4-BB72-425E-B75C-C34C3EDD1B86}"/>
    <cellStyle name="40% - Accent5 47 2 2" xfId="17086" xr:uid="{047BE3AD-FBD8-4980-812F-30754C4E3B62}"/>
    <cellStyle name="40% - Accent5 47 2 2 2" xfId="17092" xr:uid="{8F723262-B019-4E32-B00B-D192CD5755D9}"/>
    <cellStyle name="40% - Accent5 47 2 3" xfId="3479" xr:uid="{8E7D329D-2314-4445-8BBD-C4F273BC8639}"/>
    <cellStyle name="40% - Accent5 47 2 3 2" xfId="2835" xr:uid="{03341235-76CF-4D3F-993B-527A7AFEFF80}"/>
    <cellStyle name="40% - Accent5 47 2 4" xfId="3502" xr:uid="{D547748A-1FB3-4179-BD66-188634878912}"/>
    <cellStyle name="40% - Accent5 47 2_BSD2" xfId="17094" xr:uid="{74DC70A8-08C4-4D70-A8A7-9A1D4195AA1C}"/>
    <cellStyle name="40% - Accent5 47 3" xfId="17099" xr:uid="{8625F6DF-17CB-4819-885D-AA1CCA011044}"/>
    <cellStyle name="40% - Accent5 47 3 2" xfId="14663" xr:uid="{35DFBCFD-825A-44C8-80B0-21A257F84529}"/>
    <cellStyle name="40% - Accent5 47 4" xfId="17101" xr:uid="{DE416877-46F0-4849-ACAB-122B8052CCE9}"/>
    <cellStyle name="40% - Accent5 47 4 2" xfId="4839" xr:uid="{0F11CBAC-B958-4C0C-990C-9A13B2878FE7}"/>
    <cellStyle name="40% - Accent5 47 5" xfId="17110" xr:uid="{DC90832D-FFE3-4677-9563-5FB955F25C0A}"/>
    <cellStyle name="40% - Accent5 47 6" xfId="13792" xr:uid="{8286CF1F-29CE-4E01-B767-484DCBC20B64}"/>
    <cellStyle name="40% - Accent5 47_BSD2" xfId="17113" xr:uid="{5F5B36E8-F3A9-44BA-97C2-416DC05E1F61}"/>
    <cellStyle name="40% - Accent5 48" xfId="1774" xr:uid="{29C7537F-1839-466B-94C2-ADAA84C48A54}"/>
    <cellStyle name="40% - Accent5 48 2" xfId="17118" xr:uid="{7B1DCDD3-E58E-4865-91C1-8154CE67E217}"/>
    <cellStyle name="40% - Accent5 48 2 2" xfId="17121" xr:uid="{EB5123B4-7118-4EBB-AE68-E38BC4E68B25}"/>
    <cellStyle name="40% - Accent5 48 2 2 2" xfId="17124" xr:uid="{4BAF26F5-5C45-4A75-8758-B05D09C2BC62}"/>
    <cellStyle name="40% - Accent5 48 2 3" xfId="13589" xr:uid="{189D339D-5A2F-4188-B325-D274D265B4A6}"/>
    <cellStyle name="40% - Accent5 48 2 3 2" xfId="16894" xr:uid="{C1391A3A-45A5-411D-959C-0E493A087911}"/>
    <cellStyle name="40% - Accent5 48 2 4" xfId="15269" xr:uid="{257B025F-AFCB-4F2B-83BC-45C959048B14}"/>
    <cellStyle name="40% - Accent5 48 2_BSD2" xfId="17126" xr:uid="{222F0618-93D4-4831-A42C-D439D92AC157}"/>
    <cellStyle name="40% - Accent5 48 3" xfId="17128" xr:uid="{358F8DFD-BB48-420D-BC6F-EED63D13EF17}"/>
    <cellStyle name="40% - Accent5 48 3 2" xfId="14701" xr:uid="{B2A8B407-915B-4934-9AF1-DAF7664D0EBC}"/>
    <cellStyle name="40% - Accent5 48 4" xfId="17132" xr:uid="{6380F7A2-4A3D-4004-9E9B-C36249E23D4E}"/>
    <cellStyle name="40% - Accent5 48 4 2" xfId="17136" xr:uid="{506AD41C-4FB6-4E45-988A-78540A2C9122}"/>
    <cellStyle name="40% - Accent5 48 5" xfId="17138" xr:uid="{FCBD16AD-DC54-4930-8008-D18BE706BDBB}"/>
    <cellStyle name="40% - Accent5 48 6" xfId="17116" xr:uid="{4907B184-D02A-4E67-9C20-77E667653069}"/>
    <cellStyle name="40% - Accent5 48_BSD2" xfId="17145" xr:uid="{2B576364-1E2A-4D6A-9812-0F2EE5F181F2}"/>
    <cellStyle name="40% - Accent5 49" xfId="1777" xr:uid="{38E7A725-4E11-42D3-9184-E5821DB6DA08}"/>
    <cellStyle name="40% - Accent5 49 2" xfId="17152" xr:uid="{89AB203F-9F5A-4C32-AE4D-A3CB9C3BF809}"/>
    <cellStyle name="40% - Accent5 49 2 2" xfId="17154" xr:uid="{5C0AD3A5-4687-4A44-9B5C-BBFFA82A3366}"/>
    <cellStyle name="40% - Accent5 49 2 2 2" xfId="17161" xr:uid="{04263E99-B843-4B70-A838-C60305306F1F}"/>
    <cellStyle name="40% - Accent5 49 2 3" xfId="3121" xr:uid="{894617C4-9D01-4D43-BA62-4660FB231040}"/>
    <cellStyle name="40% - Accent5 49 2 3 2" xfId="17165" xr:uid="{8AD449B4-E4A6-4983-87B8-D27D6DE1F6D4}"/>
    <cellStyle name="40% - Accent5 49 2 4" xfId="3164" xr:uid="{06566737-53CA-488C-92BE-63C739C20223}"/>
    <cellStyle name="40% - Accent5 49 2_BSD2" xfId="12187" xr:uid="{F9D481FB-6369-4D00-A6C7-3F2A9EA34A89}"/>
    <cellStyle name="40% - Accent5 49 3" xfId="17169" xr:uid="{98A9275B-5A46-4D51-9698-96AB884B1D69}"/>
    <cellStyle name="40% - Accent5 49 3 2" xfId="14779" xr:uid="{CAF3D1E5-9375-433D-A154-4D6D13C60C0D}"/>
    <cellStyle name="40% - Accent5 49 4" xfId="17176" xr:uid="{A50F3CF4-4300-4AEA-B25F-A31D558AD756}"/>
    <cellStyle name="40% - Accent5 49 4 2" xfId="17178" xr:uid="{F6776D9A-5431-467D-BB70-41D6683D7D05}"/>
    <cellStyle name="40% - Accent5 49 5" xfId="6443" xr:uid="{54C7B202-FA75-4FF2-801E-67B0E376E596}"/>
    <cellStyle name="40% - Accent5 49 6" xfId="17148" xr:uid="{CEB9749C-C184-4F4F-A20A-DC3CCE5C18C6}"/>
    <cellStyle name="40% - Accent5 49_BSD2" xfId="17182" xr:uid="{07B2A1FD-4E27-419A-9C92-1830A6B3F5EA}"/>
    <cellStyle name="40% - Accent5 5" xfId="1779" xr:uid="{2345DD59-2AFC-43BB-9557-DEEBF6A92284}"/>
    <cellStyle name="40% - Accent5 5 2" xfId="1316" xr:uid="{A2E66632-C611-43E2-A491-B0250FADF1A0}"/>
    <cellStyle name="40% - Accent5 5 2 2" xfId="17185" xr:uid="{3584297F-A072-4F48-B7F8-E85DE7D815A8}"/>
    <cellStyle name="40% - Accent5 5 2 2 2" xfId="17187" xr:uid="{C9AC908A-91BB-4ADA-8B7E-AAE93B45A321}"/>
    <cellStyle name="40% - Accent5 5 2 3" xfId="17188" xr:uid="{911C00CF-1198-432A-9164-CB8DFE3FFAC0}"/>
    <cellStyle name="40% - Accent5 5 2 3 2" xfId="17189" xr:uid="{B8B6FA0D-2294-4EBD-A4C6-F79E6246BD37}"/>
    <cellStyle name="40% - Accent5 5 2 4" xfId="17190" xr:uid="{CFDF0F3F-3487-4BCC-95CF-DF7559C192BD}"/>
    <cellStyle name="40% - Accent5 5 2 5" xfId="17184" xr:uid="{4C2C5130-083F-45F2-A0B6-74FC00D1B5BA}"/>
    <cellStyle name="40% - Accent5 5 2_BSD2" xfId="17191" xr:uid="{451106F7-A04F-46AD-8DB4-27A7865858EC}"/>
    <cellStyle name="40% - Accent5 5 3" xfId="17193" xr:uid="{83E52573-E5A1-4EA4-86E2-120F926BCC51}"/>
    <cellStyle name="40% - Accent5 5 3 2" xfId="8098" xr:uid="{4798A555-5AF1-405B-A2BC-225CF1DC7754}"/>
    <cellStyle name="40% - Accent5 5 4" xfId="17198" xr:uid="{D9BB09DB-5EFE-4F44-BAF2-208E303A9123}"/>
    <cellStyle name="40% - Accent5 5 4 2" xfId="8856" xr:uid="{5F376A20-6DF5-4C37-81E1-FF51138D3AA1}"/>
    <cellStyle name="40% - Accent5 5 5" xfId="17199" xr:uid="{1162815C-0292-4655-B702-C59768B2DD2D}"/>
    <cellStyle name="40% - Accent5 5 5 2" xfId="17200" xr:uid="{82DF5214-F8FA-42AB-818F-B8BE328CBB4D}"/>
    <cellStyle name="40% - Accent5 5 6" xfId="15466" xr:uid="{C23A1A02-DD7D-4AE4-A53A-07554231D7D9}"/>
    <cellStyle name="40% - Accent5 5 6 2" xfId="17201" xr:uid="{13B8E167-8D5B-49A5-BFB1-43FEA9E45192}"/>
    <cellStyle name="40% - Accent5 5 7" xfId="17202" xr:uid="{480CC3AB-B60C-48A3-A018-0D05502AF8E1}"/>
    <cellStyle name="40% - Accent5 5 8" xfId="17203" xr:uid="{9D4A177E-4A86-4019-A010-CA97A6721716}"/>
    <cellStyle name="40% - Accent5 5 9" xfId="8846" xr:uid="{0C3A8DC7-D363-49DE-84BB-2842BF0E223F}"/>
    <cellStyle name="40% - Accent5 5_Annexure" xfId="17207" xr:uid="{994DA74A-A312-4A86-98D4-8570CDE22710}"/>
    <cellStyle name="40% - Accent5 50" xfId="1769" xr:uid="{AE5857FC-0FBA-4BD7-81AE-8A0A6773F7E1}"/>
    <cellStyle name="40% - Accent5 50 2" xfId="17041" xr:uid="{4E77CBA6-71A4-49C0-A1F7-DDE0188E363E}"/>
    <cellStyle name="40% - Accent5 50 2 2" xfId="17043" xr:uid="{9153CCA2-EA52-416B-B07A-B37E969B50CE}"/>
    <cellStyle name="40% - Accent5 50 2 2 2" xfId="17046" xr:uid="{2727F9E5-EE5B-439F-A8AA-2E98DEAD1FD7}"/>
    <cellStyle name="40% - Accent5 50 2 3" xfId="13064" xr:uid="{99EF5185-3028-4A50-95DB-FF2CE68D9586}"/>
    <cellStyle name="40% - Accent5 50 2 3 2" xfId="13075" xr:uid="{10F2CB7A-0F10-448E-81D9-E755FB892FA8}"/>
    <cellStyle name="40% - Accent5 50 2 4" xfId="12010" xr:uid="{79DC7476-5349-4372-8A39-F31C0C081725}"/>
    <cellStyle name="40% - Accent5 50 2_BSD2" xfId="3976" xr:uid="{F78B92CA-039A-4511-B09D-5C4409A21183}"/>
    <cellStyle name="40% - Accent5 50 3" xfId="17048" xr:uid="{4C441A11-C138-4ED9-815F-143B7FA0972C}"/>
    <cellStyle name="40% - Accent5 50 3 2" xfId="12427" xr:uid="{C06E550C-5553-49F6-A279-B82D8254655D}"/>
    <cellStyle name="40% - Accent5 50 4" xfId="17051" xr:uid="{0D31EF2D-C702-46CE-8D1F-6B45C448CC53}"/>
    <cellStyle name="40% - Accent5 50 4 2" xfId="17054" xr:uid="{8B7AAB53-F9FD-444F-80B2-BE5A6F5ED15F}"/>
    <cellStyle name="40% - Accent5 50 5" xfId="17058" xr:uid="{983D9CA5-E398-4184-BAB8-C86A1BF6E8CF}"/>
    <cellStyle name="40% - Accent5 50 6" xfId="17037" xr:uid="{27C38729-1BEF-4501-8064-D033D0C84415}"/>
    <cellStyle name="40% - Accent5 50_BSD2" xfId="15936" xr:uid="{AFEE5163-4947-4FD0-AC21-E813976B1088}"/>
    <cellStyle name="40% - Accent5 51" xfId="1771" xr:uid="{377054DC-B4A9-4267-A097-D159890AECF0}"/>
    <cellStyle name="40% - Accent5 51 2" xfId="17064" xr:uid="{0C6C81BE-3AE0-429B-87BB-77AAA35F8FC8}"/>
    <cellStyle name="40% - Accent5 51 2 2" xfId="17066" xr:uid="{F0143F11-5551-4B69-A5E0-A2FC10306764}"/>
    <cellStyle name="40% - Accent5 51 2 2 2" xfId="17071" xr:uid="{B871957A-F03A-4AEE-BD9B-990FEA2CC17D}"/>
    <cellStyle name="40% - Accent5 51 2 3" xfId="13541" xr:uid="{C321E34D-E87D-4920-994A-198188247D4D}"/>
    <cellStyle name="40% - Accent5 51 2 3 2" xfId="9686" xr:uid="{5F5C7C66-5A74-47FE-AECE-F145DBC4235F}"/>
    <cellStyle name="40% - Accent5 51 2 4" xfId="13549" xr:uid="{6BAA378D-83A1-4207-ACEB-5590F9312F18}"/>
    <cellStyle name="40% - Accent5 51 2_BSD2" xfId="17073" xr:uid="{15BE055F-C01B-4C82-9CF3-B6DF377CF39B}"/>
    <cellStyle name="40% - Accent5 51 3" xfId="5045" xr:uid="{6A277114-9E1D-416B-BA96-583C4AB3D6FE}"/>
    <cellStyle name="40% - Accent5 51 3 2" xfId="14623" xr:uid="{F82CCD7A-6BF8-4EF8-B240-EF01C3A1CEB9}"/>
    <cellStyle name="40% - Accent5 51 4" xfId="5053" xr:uid="{7DFF7227-0B12-4168-BDB1-B8321BA53258}"/>
    <cellStyle name="40% - Accent5 51 4 2" xfId="17075" xr:uid="{195A83AF-2A87-4464-951A-B20FC1313255}"/>
    <cellStyle name="40% - Accent5 51 5" xfId="17078" xr:uid="{D9CE4826-F428-4ED2-9F9F-9449F75485FD}"/>
    <cellStyle name="40% - Accent5 51 6" xfId="16077" xr:uid="{E19C07F0-E7B9-4CDE-9D93-D62D121C9742}"/>
    <cellStyle name="40% - Accent5 51_BSD2" xfId="16959" xr:uid="{C248EA15-803A-43F9-A300-7F27D1407D76}"/>
    <cellStyle name="40% - Accent5 52" xfId="1773" xr:uid="{3BDF92D1-98FE-4EAC-B04F-8748F84984F0}"/>
    <cellStyle name="40% - Accent5 52 2" xfId="17084" xr:uid="{0ECDA434-C054-4066-A6E2-0C05065698E9}"/>
    <cellStyle name="40% - Accent5 52 2 2" xfId="17087" xr:uid="{34C94E5D-7987-4111-B78B-2B1BC94D265C}"/>
    <cellStyle name="40% - Accent5 52 2 2 2" xfId="17093" xr:uid="{844CC4B1-1330-4EB7-B8A8-5E2FAEB9AF32}"/>
    <cellStyle name="40% - Accent5 52 2 3" xfId="3480" xr:uid="{AE668EF7-2849-47D6-A9DE-B0E3DCC24C6F}"/>
    <cellStyle name="40% - Accent5 52 2 3 2" xfId="2836" xr:uid="{817C80A3-CAB4-47D4-A1D3-468878B06946}"/>
    <cellStyle name="40% - Accent5 52 2 4" xfId="3503" xr:uid="{9ED64E45-CA8E-4785-8D77-62D2D482CFBA}"/>
    <cellStyle name="40% - Accent5 52 2_BSD2" xfId="17095" xr:uid="{8F9E43C7-4AAF-4FB7-AD45-CCC61C18028A}"/>
    <cellStyle name="40% - Accent5 52 3" xfId="17100" xr:uid="{2CEE735B-955F-4DBB-9792-2FA58C1D9780}"/>
    <cellStyle name="40% - Accent5 52 3 2" xfId="14664" xr:uid="{4AAC00DE-6D80-4E20-9C55-E8E89C183F13}"/>
    <cellStyle name="40% - Accent5 52 4" xfId="17102" xr:uid="{6CC6B63C-A5D6-46D5-942C-D336363A115E}"/>
    <cellStyle name="40% - Accent5 52 4 2" xfId="4840" xr:uid="{BB4F2D9C-AD89-47D2-A0F2-0F1A912A00F0}"/>
    <cellStyle name="40% - Accent5 52 5" xfId="17111" xr:uid="{A91A5367-8A42-49FD-BB4D-DB6BD7D046A8}"/>
    <cellStyle name="40% - Accent5 52 6" xfId="13793" xr:uid="{04162A5F-503E-4841-9291-DA39DE71EC1D}"/>
    <cellStyle name="40% - Accent5 52_BSD2" xfId="17114" xr:uid="{91296357-C5CD-42E0-A1EF-E2BAF983811F}"/>
    <cellStyle name="40% - Accent5 53" xfId="1775" xr:uid="{DE29AF0C-9156-4EA0-8E7F-57CD6D9CC3B6}"/>
    <cellStyle name="40% - Accent5 53 2" xfId="17119" xr:uid="{5F7D5BFC-9D01-4AFD-84DE-EFB84739AACF}"/>
    <cellStyle name="40% - Accent5 53 2 2" xfId="17122" xr:uid="{E278E7E1-3C89-43DF-A2CA-2F370A62A01F}"/>
    <cellStyle name="40% - Accent5 53 2 2 2" xfId="17125" xr:uid="{02741813-B4AF-47AD-BE29-080DEA2432CB}"/>
    <cellStyle name="40% - Accent5 53 2 3" xfId="13590" xr:uid="{42E9F792-69BB-47CB-9B89-3301AF4B0406}"/>
    <cellStyle name="40% - Accent5 53 2 3 2" xfId="16895" xr:uid="{8FCE3D66-8CFD-40CA-965D-27F77627A88B}"/>
    <cellStyle name="40% - Accent5 53 2 4" xfId="15270" xr:uid="{0CB9F5F4-658E-41BE-8219-3EE3CA51AD94}"/>
    <cellStyle name="40% - Accent5 53 2_BSD2" xfId="17127" xr:uid="{3101F17A-01E9-4FE0-BAF2-DADBFB8CD71B}"/>
    <cellStyle name="40% - Accent5 53 3" xfId="17129" xr:uid="{031C1343-4B5F-4E53-92C8-6CB89D0FF985}"/>
    <cellStyle name="40% - Accent5 53 3 2" xfId="14702" xr:uid="{F2D30257-84F3-4ED9-A302-5A6CEBD8DB47}"/>
    <cellStyle name="40% - Accent5 53 4" xfId="17133" xr:uid="{8420CFDD-7DB1-4A93-A935-F0CDFFCA98C9}"/>
    <cellStyle name="40% - Accent5 53 4 2" xfId="17137" xr:uid="{D3EFFA01-7FEB-4015-A063-4E5CD6CC003A}"/>
    <cellStyle name="40% - Accent5 53 5" xfId="17139" xr:uid="{5D65705B-8221-47EF-84F6-D1D4D0FA1B69}"/>
    <cellStyle name="40% - Accent5 53 6" xfId="17117" xr:uid="{D33CA743-A0C8-42B4-8A56-3D6A7F688BE5}"/>
    <cellStyle name="40% - Accent5 53_BSD2" xfId="17146" xr:uid="{E249E88B-BEF7-44F0-A9AA-1B478C87EFAD}"/>
    <cellStyle name="40% - Accent5 54" xfId="1778" xr:uid="{C10104C2-EA40-4467-A6B6-0FC99241ECD4}"/>
    <cellStyle name="40% - Accent5 54 2" xfId="17153" xr:uid="{798660DD-79AE-44A2-8BBF-B6609124E1F5}"/>
    <cellStyle name="40% - Accent5 54 2 2" xfId="17155" xr:uid="{D0A1666A-24DE-485E-A57D-C482A6A3F05D}"/>
    <cellStyle name="40% - Accent5 54 2 2 2" xfId="17162" xr:uid="{9A1C44BE-AA65-4F13-82C7-85E47EE9001E}"/>
    <cellStyle name="40% - Accent5 54 2 3" xfId="3122" xr:uid="{C13972AF-9C12-40A7-B3E1-34D2C0D7926C}"/>
    <cellStyle name="40% - Accent5 54 2 3 2" xfId="17166" xr:uid="{772EB07D-86D2-46FB-85A6-7B5395FFE7EC}"/>
    <cellStyle name="40% - Accent5 54 2 4" xfId="3165" xr:uid="{93256E7C-7B18-4920-9EC9-63973B9F71D2}"/>
    <cellStyle name="40% - Accent5 54 2_BSD2" xfId="12188" xr:uid="{38BC951F-DD28-4FA0-92A5-F5563EC0DA81}"/>
    <cellStyle name="40% - Accent5 54 3" xfId="17170" xr:uid="{E200E86A-8C44-4802-AC20-A28178755187}"/>
    <cellStyle name="40% - Accent5 54 3 2" xfId="14780" xr:uid="{84906472-1DB3-4360-8E0F-5B539EEBDB7D}"/>
    <cellStyle name="40% - Accent5 54 4" xfId="17177" xr:uid="{55F38BAF-0937-4F8C-87FE-4F5FEF057C55}"/>
    <cellStyle name="40% - Accent5 54 4 2" xfId="17179" xr:uid="{71D82D44-62E8-433B-A02B-D5DA83CD22EC}"/>
    <cellStyle name="40% - Accent5 54 5" xfId="6444" xr:uid="{E85C3ED5-07A2-4007-82FB-2C3D966A9F97}"/>
    <cellStyle name="40% - Accent5 54 6" xfId="17149" xr:uid="{917A174B-A92C-4C07-B859-C549BF73D593}"/>
    <cellStyle name="40% - Accent5 54_BSD2" xfId="17183" xr:uid="{D8B4212B-E143-40CF-AFF4-FE82C5620418}"/>
    <cellStyle name="40% - Accent5 55" xfId="1780" xr:uid="{40A8AC6F-0202-4377-9D40-19A6D9DEE299}"/>
    <cellStyle name="40% - Accent5 55 2" xfId="17213" xr:uid="{AF26FF95-AE56-4A65-8CE6-1613EDA8FE3D}"/>
    <cellStyle name="40% - Accent5 55 2 2" xfId="17218" xr:uid="{F674C5E4-FF95-4843-9F25-FB5E67071EC7}"/>
    <cellStyle name="40% - Accent5 55 2 2 2" xfId="17223" xr:uid="{3599EBF1-A010-4495-9C56-FB5E4372FD70}"/>
    <cellStyle name="40% - Accent5 55 2 3" xfId="13601" xr:uid="{75ACFEE6-6E55-49D8-8CF6-BF566D04AD8A}"/>
    <cellStyle name="40% - Accent5 55 2 3 2" xfId="14608" xr:uid="{B2F8A753-D56E-4806-8DFD-D23A340E0F05}"/>
    <cellStyle name="40% - Accent5 55 2 4" xfId="14631" xr:uid="{0C1693B6-992C-40D7-B9B6-0944E855D2E7}"/>
    <cellStyle name="40% - Accent5 55 2_BSD2" xfId="17226" xr:uid="{9ACE2226-0CE0-42B8-A579-8072BB82BA58}"/>
    <cellStyle name="40% - Accent5 55 3" xfId="17228" xr:uid="{1796704C-2D12-400D-9C12-3B5B3D1A15DE}"/>
    <cellStyle name="40% - Accent5 55 3 2" xfId="14830" xr:uid="{CFDED20F-D7BA-48F1-BBF7-6E21E6BD1D23}"/>
    <cellStyle name="40% - Accent5 55 4" xfId="17234" xr:uid="{38B79D14-3119-4CFB-BBB8-2D946234E002}"/>
    <cellStyle name="40% - Accent5 55 4 2" xfId="17238" xr:uid="{1C0A0F5E-55DD-4A4B-9573-CA0E7BE02684}"/>
    <cellStyle name="40% - Accent5 55 5" xfId="17241" xr:uid="{13F6E3ED-A6B9-40B1-A538-3E994A94E22C}"/>
    <cellStyle name="40% - Accent5 55 6" xfId="17211" xr:uid="{F8DB715E-5792-4042-A8B2-C51846A62DDE}"/>
    <cellStyle name="40% - Accent5 55_BSD2" xfId="17243" xr:uid="{AC75937E-56E4-40A3-A486-86190B8A9AD3}"/>
    <cellStyle name="40% - Accent5 56" xfId="1782" xr:uid="{CE52ACDF-330B-4A04-86BA-7C262DBA2583}"/>
    <cellStyle name="40% - Accent5 56 2" xfId="15899" xr:uid="{03AE2007-C830-43C0-8C06-D735CFCB02D4}"/>
    <cellStyle name="40% - Accent5 56 2 2" xfId="17251" xr:uid="{954079D7-0C2C-42D9-925C-D65FE62ADA35}"/>
    <cellStyle name="40% - Accent5 56 2 2 2" xfId="17255" xr:uid="{D11441C6-AA21-4955-999B-6950E443F9AA}"/>
    <cellStyle name="40% - Accent5 56 2 3" xfId="13610" xr:uid="{B0385A3F-5FD0-4439-85C5-438A100320BC}"/>
    <cellStyle name="40% - Accent5 56 2 3 2" xfId="8001" xr:uid="{F3885512-291C-497B-BA30-9B57FB74B836}"/>
    <cellStyle name="40% - Accent5 56 2 4" xfId="17256" xr:uid="{35CC07D6-5D72-4D1E-AA98-D3B2283F9177}"/>
    <cellStyle name="40% - Accent5 56 2_BSD2" xfId="17259" xr:uid="{4CDBB5D0-94C7-4803-A7EA-A9EF4810FE24}"/>
    <cellStyle name="40% - Accent5 56 3" xfId="17263" xr:uid="{EFF1685D-4D82-4ADE-A57A-544CAA6134EB}"/>
    <cellStyle name="40% - Accent5 56 3 2" xfId="14875" xr:uid="{FD38CE07-B3FD-4459-BC6C-5D48681095B8}"/>
    <cellStyle name="40% - Accent5 56 4" xfId="9964" xr:uid="{1C2CDAF5-6FD3-4736-BF7A-5C687C7D0DE8}"/>
    <cellStyle name="40% - Accent5 56 4 2" xfId="7526" xr:uid="{648EEE71-3844-4ACF-8BF2-39E6CD7807F9}"/>
    <cellStyle name="40% - Accent5 56 5" xfId="7456" xr:uid="{E0622B17-CFF0-4214-89D2-FA831549854B}"/>
    <cellStyle name="40% - Accent5 56 6" xfId="17245" xr:uid="{EA63CC7A-DC17-46E4-B70C-70EEE7665667}"/>
    <cellStyle name="40% - Accent5 56_BSD2" xfId="17265" xr:uid="{04257BE4-0B31-4E87-972C-462B5EBB95B5}"/>
    <cellStyle name="40% - Accent5 57" xfId="1784" xr:uid="{3679E8CA-A246-40A1-8DCD-309207B27F1A}"/>
    <cellStyle name="40% - Accent5 57 2" xfId="8341" xr:uid="{2A44D09E-718F-438A-A8BC-D32E92C4FCA6}"/>
    <cellStyle name="40% - Accent5 57 2 2" xfId="17271" xr:uid="{EAAF5817-671F-4412-88B8-3A6F7F0EAAD4}"/>
    <cellStyle name="40% - Accent5 57 2 2 2" xfId="17275" xr:uid="{0C4922E2-E9D2-48CB-BB11-EBF8CF254FFB}"/>
    <cellStyle name="40% - Accent5 57 2 3" xfId="13643" xr:uid="{500B9D1C-6AE3-4240-81D9-D89E263ACD52}"/>
    <cellStyle name="40% - Accent5 57 2 3 2" xfId="17276" xr:uid="{1B255EDC-AF43-4743-AB52-040F8AB65D41}"/>
    <cellStyle name="40% - Accent5 57 2 4" xfId="17277" xr:uid="{FC1EB00B-FE42-4121-B832-342AFB89B005}"/>
    <cellStyle name="40% - Accent5 57 2_BSD2" xfId="17278" xr:uid="{A25EAD1D-8E0A-4C17-965E-9465750EC24B}"/>
    <cellStyle name="40% - Accent5 57 3" xfId="8356" xr:uid="{FE97DF3A-A721-41F4-8160-DE53D248ECBB}"/>
    <cellStyle name="40% - Accent5 57 3 2" xfId="14926" xr:uid="{E5B441E4-ED2C-4453-B717-8998EBEF4F78}"/>
    <cellStyle name="40% - Accent5 57 4" xfId="17280" xr:uid="{611B35BC-F875-4C09-9E02-067D9359A854}"/>
    <cellStyle name="40% - Accent5 57 4 2" xfId="16771" xr:uid="{C8A14EC0-77C7-4590-9F87-888B14BAF545}"/>
    <cellStyle name="40% - Accent5 57 5" xfId="17283" xr:uid="{4FDEA1A8-36E4-4232-9B6B-E23BB2A06F60}"/>
    <cellStyle name="40% - Accent5 57 6" xfId="8325" xr:uid="{637FB50D-E139-4D6D-9EEF-1E2A7391A36B}"/>
    <cellStyle name="40% - Accent5 57_BSD2" xfId="17285" xr:uid="{ED18183E-A4CA-4DC7-977A-DA3787AE3C5A}"/>
    <cellStyle name="40% - Accent5 58" xfId="1786" xr:uid="{E43CA660-2759-4427-B142-E3823DC1BCDD}"/>
    <cellStyle name="40% - Accent5 58 2" xfId="17290" xr:uid="{DE68BC68-7D83-4F56-B650-AF6F890AAB9D}"/>
    <cellStyle name="40% - Accent5 58 2 2" xfId="17294" xr:uid="{F2A0F546-483A-4280-854C-7EA530CEE30B}"/>
    <cellStyle name="40% - Accent5 58 2 2 2" xfId="17296" xr:uid="{37AC6977-5634-43C3-A7F7-821419D1E638}"/>
    <cellStyle name="40% - Accent5 58 2 3" xfId="13660" xr:uid="{4A5409A2-B0F1-4C32-BEE1-7C5559B2C804}"/>
    <cellStyle name="40% - Accent5 58 2 3 2" xfId="17298" xr:uid="{1A0F3AA2-16FF-4A2F-9690-C7B95A424443}"/>
    <cellStyle name="40% - Accent5 58 2 4" xfId="17300" xr:uid="{3EC4D219-661F-4E99-99E1-F2AD9D6C2813}"/>
    <cellStyle name="40% - Accent5 58 2_BSD2" xfId="5718" xr:uid="{15E8D2EA-F5C8-4AF6-926E-860010C273F7}"/>
    <cellStyle name="40% - Accent5 58 3" xfId="17301" xr:uid="{1F733F65-C843-4C03-9B32-0E7B06D52531}"/>
    <cellStyle name="40% - Accent5 58 3 2" xfId="5767" xr:uid="{F848BB17-00AA-4DA5-8ED9-7F87664F203D}"/>
    <cellStyle name="40% - Accent5 58 4" xfId="17303" xr:uid="{2DDDC888-CE4F-4B81-82C5-97E72036C917}"/>
    <cellStyle name="40% - Accent5 58 4 2" xfId="17308" xr:uid="{EF45F2B9-ABDD-43C5-8694-218E5CA016D8}"/>
    <cellStyle name="40% - Accent5 58 5" xfId="17309" xr:uid="{46DDD198-44D9-4686-A564-EC660BF2BE2C}"/>
    <cellStyle name="40% - Accent5 58 6" xfId="8369" xr:uid="{0DC5B2BD-DA51-4D5A-B1D1-F15454C2A6A8}"/>
    <cellStyle name="40% - Accent5 58_BSD2" xfId="17310" xr:uid="{EF39DD92-1EEA-4E2A-9CC0-B7E10EFBCE17}"/>
    <cellStyle name="40% - Accent5 59" xfId="1788" xr:uid="{7D3AF09E-3980-4EFB-B88B-E94A8BC9EE31}"/>
    <cellStyle name="40% - Accent5 59 2" xfId="9855" xr:uid="{AF77A924-5F61-48E6-8565-195B938C637B}"/>
    <cellStyle name="40% - Accent5 59 2 2" xfId="4356" xr:uid="{07883E0F-B40C-46AE-97C7-515A38201A00}"/>
    <cellStyle name="40% - Accent5 59 2 2 2" xfId="15365" xr:uid="{AFE53F09-8FF2-4673-B56C-EED40D708D1B}"/>
    <cellStyle name="40% - Accent5 59 2 3" xfId="13680" xr:uid="{D7E5176B-1BDF-4812-95F9-E225AB081989}"/>
    <cellStyle name="40% - Accent5 59 2 3 2" xfId="15384" xr:uid="{C93E974F-BED4-40A8-9448-BF492E01E74F}"/>
    <cellStyle name="40% - Accent5 59 2 4" xfId="15145" xr:uid="{9FB9B817-7191-4CE1-85DF-AD7D25ED88FF}"/>
    <cellStyle name="40% - Accent5 59 2_BSD2" xfId="17314" xr:uid="{6D02A1E9-3470-4E8D-9DD3-D346F5AB857A}"/>
    <cellStyle name="40% - Accent5 59 3" xfId="17317" xr:uid="{14547C9E-3760-4F57-8799-DFFDE4C97988}"/>
    <cellStyle name="40% - Accent5 59 3 2" xfId="7187" xr:uid="{9D04E32A-6F69-4ADC-8209-814D3A0003A6}"/>
    <cellStyle name="40% - Accent5 59 4" xfId="17319" xr:uid="{D8481697-3665-465D-B4AC-E16192AEE304}"/>
    <cellStyle name="40% - Accent5 59 4 2" xfId="5062" xr:uid="{37263640-58CE-45B1-9D9E-520F9034998D}"/>
    <cellStyle name="40% - Accent5 59 5" xfId="15357" xr:uid="{B8A7872C-4415-4199-9DBF-CF53432B6C9E}"/>
    <cellStyle name="40% - Accent5 59 6" xfId="4331" xr:uid="{874ADC52-3F63-47D4-8F29-7EF27D8A1ECE}"/>
    <cellStyle name="40% - Accent5 59_BSD2" xfId="10241" xr:uid="{CA4A61C3-412F-4EBD-9F14-941C1EF4997C}"/>
    <cellStyle name="40% - Accent5 6" xfId="1790" xr:uid="{AF184F45-D376-4FC6-B2FE-5B53FB0A970C}"/>
    <cellStyle name="40% - Accent5 6 2" xfId="1791" xr:uid="{3B0CDE55-0901-49A4-B26B-FD3EDE68169B}"/>
    <cellStyle name="40% - Accent5 6 2 2" xfId="17326" xr:uid="{59FF3209-937C-45C2-B148-4D6E646F90C9}"/>
    <cellStyle name="40% - Accent5 6 2 2 2" xfId="17330" xr:uid="{C54CD3F3-E78D-4F44-83BF-B253FE71615B}"/>
    <cellStyle name="40% - Accent5 6 2 3" xfId="17331" xr:uid="{A3809F34-CD41-45EA-8320-06E93BAB4B98}"/>
    <cellStyle name="40% - Accent5 6 2 3 2" xfId="5574" xr:uid="{7EDA4339-73F0-4843-A755-45F1826A68A5}"/>
    <cellStyle name="40% - Accent5 6 2 4" xfId="17332" xr:uid="{F1B2D76E-77E1-4621-998C-A419BF38137C}"/>
    <cellStyle name="40% - Accent5 6 2 5" xfId="17321" xr:uid="{68512197-3A9D-41B3-A667-E72BCE3BE2AA}"/>
    <cellStyle name="40% - Accent5 6 2_BSD2" xfId="5689" xr:uid="{C88F562F-9129-433D-B6E6-5962257D024E}"/>
    <cellStyle name="40% - Accent5 6 3" xfId="17335" xr:uid="{F5CC95F0-C88A-4DEE-9005-5EBC98CD6FDE}"/>
    <cellStyle name="40% - Accent5 6 3 2" xfId="17336" xr:uid="{FFED2225-302B-40E9-8682-FA32D9A93234}"/>
    <cellStyle name="40% - Accent5 6 4" xfId="17338" xr:uid="{8745AA6B-F0EC-4EC8-B461-AC72CA6753EF}"/>
    <cellStyle name="40% - Accent5 6 4 2" xfId="17340" xr:uid="{FF600B0A-B703-4A9F-ABCA-1EFA06550B6D}"/>
    <cellStyle name="40% - Accent5 6 5" xfId="17341" xr:uid="{728DA2B0-34F2-47A0-A144-431BEFF909BB}"/>
    <cellStyle name="40% - Accent5 6 5 2" xfId="17342" xr:uid="{EE3FAB10-34C5-4B14-9570-D2555420ECA2}"/>
    <cellStyle name="40% - Accent5 6 6" xfId="11203" xr:uid="{60090896-E71A-49B2-94B6-955AB7133F0C}"/>
    <cellStyle name="40% - Accent5 6 6 2" xfId="6367" xr:uid="{C1A98CF4-4399-4EE4-BE06-279D2FF18BC5}"/>
    <cellStyle name="40% - Accent5 6 7" xfId="9177" xr:uid="{FE25DB29-D517-45B7-BCE5-4E1B15DE8923}"/>
    <cellStyle name="40% - Accent5 6 8" xfId="9185" xr:uid="{7EB32301-1670-49AF-B7A5-EC27F3F4F68B}"/>
    <cellStyle name="40% - Accent5 6 9" xfId="8850" xr:uid="{1CA6097D-385D-43F5-926E-009A531DA81C}"/>
    <cellStyle name="40% - Accent5 6_Annexure" xfId="17343" xr:uid="{2D618989-1E67-45EC-AE72-7D7EC157F091}"/>
    <cellStyle name="40% - Accent5 60" xfId="1781" xr:uid="{93804683-04CF-48C6-BC4A-7707FF7019B5}"/>
    <cellStyle name="40% - Accent5 60 2" xfId="17214" xr:uid="{E7A2B49D-D7B4-4DB1-93B7-3C46B500129C}"/>
    <cellStyle name="40% - Accent5 60 2 2" xfId="17219" xr:uid="{FC3B832C-ED31-43A8-B28B-9175806C7B12}"/>
    <cellStyle name="40% - Accent5 60 3" xfId="17229" xr:uid="{42BD562E-9EAF-498B-994A-86F59C3F214E}"/>
    <cellStyle name="40% - Accent5 60 3 2" xfId="14831" xr:uid="{3143B9E9-CAE7-47E2-AD59-E7B8DDCE305A}"/>
    <cellStyle name="40% - Accent5 60 4" xfId="17235" xr:uid="{A84CFE53-3DE0-45B9-A165-259FCDCE3A19}"/>
    <cellStyle name="40% - Accent5 60 5" xfId="17212" xr:uid="{D813B8CF-D498-4860-ACB3-D405C4CD65BD}"/>
    <cellStyle name="40% - Accent5 60_BSD2" xfId="17244" xr:uid="{059ED46A-4C65-43A2-BB59-ED97775228F5}"/>
    <cellStyle name="40% - Accent5 61" xfId="1783" xr:uid="{03508CD0-BA7D-4979-AD68-CFD8919F91F4}"/>
    <cellStyle name="40% - Accent5 61 2" xfId="15900" xr:uid="{AB89DA57-EC3E-45CD-9D97-C47F6CB59D44}"/>
    <cellStyle name="40% - Accent5 61 2 2" xfId="17252" xr:uid="{BDA2DCE2-02CE-4790-8561-7509201D7DD8}"/>
    <cellStyle name="40% - Accent5 61 3" xfId="17264" xr:uid="{500EA197-00B7-4CE8-8DB7-C4234ACFB0E1}"/>
    <cellStyle name="40% - Accent5 61 3 2" xfId="14876" xr:uid="{D3E78B3A-CA92-4E62-8BA4-C7F1499EBAA7}"/>
    <cellStyle name="40% - Accent5 61 4" xfId="9965" xr:uid="{F0F4704D-0764-47C5-AC12-8E85EA485369}"/>
    <cellStyle name="40% - Accent5 61 5" xfId="17246" xr:uid="{B0120C39-1F57-464F-A3E1-6042576C4F8C}"/>
    <cellStyle name="40% - Accent5 61_BSD2" xfId="17266" xr:uid="{1874A70C-0E4F-4E40-B5D9-F2B05B1FE864}"/>
    <cellStyle name="40% - Accent5 62" xfId="1785" xr:uid="{21D4E944-32D4-4439-A22C-2EC4C0FE9162}"/>
    <cellStyle name="40% - Accent5 62 2" xfId="8342" xr:uid="{4839AE05-D713-4E56-AA17-9DCDADDD1B96}"/>
    <cellStyle name="40% - Accent5 62 2 2" xfId="17272" xr:uid="{36B81F75-D669-44F0-BE77-91F58F130C74}"/>
    <cellStyle name="40% - Accent5 62 3" xfId="8357" xr:uid="{AED0388A-C25C-4E83-8712-9E2B2E7EB6E0}"/>
    <cellStyle name="40% - Accent5 62 3 2" xfId="14927" xr:uid="{592CBD64-ECCD-4833-8476-95F79658C740}"/>
    <cellStyle name="40% - Accent5 62 4" xfId="17281" xr:uid="{053C4821-709A-47B2-8872-181E8EB8AF38}"/>
    <cellStyle name="40% - Accent5 62 5" xfId="8326" xr:uid="{FD0356EA-67B9-4340-89AC-D9FB8728F8F1}"/>
    <cellStyle name="40% - Accent5 62_BSD2" xfId="17286" xr:uid="{E7338B61-2A2B-48A1-A104-2862ED5DFD3F}"/>
    <cellStyle name="40% - Accent5 63" xfId="1787" xr:uid="{2CC36A18-75FC-4427-B72B-A50013CA1CAD}"/>
    <cellStyle name="40% - Accent5 63 2" xfId="17291" xr:uid="{0A20AB9D-39B3-4890-B7F7-5932CDB08739}"/>
    <cellStyle name="40% - Accent5 63 2 2" xfId="17295" xr:uid="{FAE50E34-54C8-48FC-B9EE-4E583B2721B3}"/>
    <cellStyle name="40% - Accent5 63 3" xfId="17302" xr:uid="{2A5E4E24-3DD3-42B2-8B27-A4F101F7FA85}"/>
    <cellStyle name="40% - Accent5 63 3 2" xfId="5768" xr:uid="{730AC13B-35C8-4B53-8F1E-0EA97B07F6A2}"/>
    <cellStyle name="40% - Accent5 63 4" xfId="17304" xr:uid="{EA18E613-3561-474F-A1E6-57BB930A4BCC}"/>
    <cellStyle name="40% - Accent5 63 5" xfId="8370" xr:uid="{3179D9B1-746B-43E5-9D2B-D01BD380E011}"/>
    <cellStyle name="40% - Accent5 63_BSD2" xfId="17311" xr:uid="{20AC98D0-FAC9-4647-9CD1-ED9EA7805C4F}"/>
    <cellStyle name="40% - Accent5 64" xfId="1789" xr:uid="{21EC8433-9607-4890-AC37-2E7E12F338FC}"/>
    <cellStyle name="40% - Accent5 64 2" xfId="9856" xr:uid="{D43F3B08-66B4-4DFA-93CC-FDFB8D2B4C4F}"/>
    <cellStyle name="40% - Accent5 64 2 2" xfId="4357" xr:uid="{BD80E0A9-7764-4D22-91AD-E7FFD5D0E26E}"/>
    <cellStyle name="40% - Accent5 64 3" xfId="17318" xr:uid="{264C862F-31F9-446F-A555-AE6CE1A585EA}"/>
    <cellStyle name="40% - Accent5 64 3 2" xfId="7188" xr:uid="{F9C4B3AB-6733-4801-AD59-61AC28F35FBF}"/>
    <cellStyle name="40% - Accent5 64 4" xfId="17320" xr:uid="{319BF715-5974-46BA-A188-8AB70F631DCC}"/>
    <cellStyle name="40% - Accent5 64 5" xfId="4332" xr:uid="{841C4001-A8A7-4481-811B-BE3B4413AD7E}"/>
    <cellStyle name="40% - Accent5 64_BSD2" xfId="10242" xr:uid="{ABA26370-1D9A-486E-9412-B1A95B24449D}"/>
    <cellStyle name="40% - Accent5 65" xfId="1792" xr:uid="{F244B711-2B09-47BA-95D1-BAE655C55C03}"/>
    <cellStyle name="40% - Accent5 65 2" xfId="17350" xr:uid="{AD12DD91-5328-45A7-BA1F-E2599B151B82}"/>
    <cellStyle name="40% - Accent5 65 2 2" xfId="17352" xr:uid="{664A48D2-9618-44C7-9780-9A294225B095}"/>
    <cellStyle name="40% - Accent5 65 3" xfId="12795" xr:uid="{C298FE1C-D9C1-4FC7-BF91-A6CF487E9F02}"/>
    <cellStyle name="40% - Accent5 65 3 2" xfId="17354" xr:uid="{9A9B4A56-E261-4309-993D-1FCC845114A7}"/>
    <cellStyle name="40% - Accent5 65 4" xfId="12802" xr:uid="{FA8109B1-EACD-4BD0-94F9-97D7355351A3}"/>
    <cellStyle name="40% - Accent5 65 5" xfId="17348" xr:uid="{7D31AB9E-5468-4F39-A014-D2BFAEC33616}"/>
    <cellStyle name="40% - Accent5 65_BSD2" xfId="17358" xr:uid="{90E9D1F6-1AB6-40EB-A4B9-57C9BDB7F1A4}"/>
    <cellStyle name="40% - Accent5 66" xfId="1795" xr:uid="{470457F5-08A0-4852-802F-36CB066CD680}"/>
    <cellStyle name="40% - Accent5 66 2" xfId="17364" xr:uid="{E3AC03EE-E4FE-4911-A30C-19497B18A76A}"/>
    <cellStyle name="40% - Accent5 66 2 2" xfId="17367" xr:uid="{7506645A-AF3B-4646-B994-46A1CC84A5D8}"/>
    <cellStyle name="40% - Accent5 66 3" xfId="7415" xr:uid="{ED59028A-CCBB-4F0F-8ADA-CD37B9EC2236}"/>
    <cellStyle name="40% - Accent5 66 3 2" xfId="17371" xr:uid="{977A8711-4517-40ED-9816-50A6E92F1DF6}"/>
    <cellStyle name="40% - Accent5 66 4" xfId="7423" xr:uid="{16F3286E-403B-414B-A0B3-A913BCCAFC19}"/>
    <cellStyle name="40% - Accent5 66 5" xfId="17361" xr:uid="{77CAC1DA-A8F9-47B3-8300-DC33A59DCC1B}"/>
    <cellStyle name="40% - Accent5 66_BSD2" xfId="17373" xr:uid="{56484124-D232-45E8-98DE-E4E1856A9795}"/>
    <cellStyle name="40% - Accent5 67" xfId="1797" xr:uid="{9275A053-0231-42C4-8A51-A2AF23BBD2BE}"/>
    <cellStyle name="40% - Accent5 67 2" xfId="17378" xr:uid="{3BBA3F61-77CB-4E5D-885C-2BF9D89111BC}"/>
    <cellStyle name="40% - Accent5 67 2 2" xfId="17382" xr:uid="{4F07C314-809B-4FE4-A089-2FA49B839910}"/>
    <cellStyle name="40% - Accent5 67 3" xfId="17385" xr:uid="{DEB13A66-47AC-4F59-96D3-C3B104635A77}"/>
    <cellStyle name="40% - Accent5 67 3 2" xfId="17388" xr:uid="{1B5BA3ED-EF91-4D6F-B18A-D7CB36509091}"/>
    <cellStyle name="40% - Accent5 67 4" xfId="17391" xr:uid="{1966684A-9212-4C18-9E43-E6910D208A78}"/>
    <cellStyle name="40% - Accent5 67 5" xfId="17375" xr:uid="{35781178-5706-4CCF-92E5-413B67DAA0B3}"/>
    <cellStyle name="40% - Accent5 67_BSD2" xfId="17394" xr:uid="{20B3E201-2DA7-4A82-99DE-42AEE90723EE}"/>
    <cellStyle name="40% - Accent5 68" xfId="1799" xr:uid="{F28F39B1-E8DD-4D5A-8DB7-00B20EB3BD2E}"/>
    <cellStyle name="40% - Accent5 68 2" xfId="17404" xr:uid="{E10DE3EC-FDFC-4FD1-BB42-E862F4EEABC0}"/>
    <cellStyle name="40% - Accent5 68 2 2" xfId="17409" xr:uid="{9278DCE1-6276-4EEB-A989-8A9B7994FB69}"/>
    <cellStyle name="40% - Accent5 68 3" xfId="17412" xr:uid="{26A548E0-43BA-492A-9CD8-1A8DBB307DDB}"/>
    <cellStyle name="40% - Accent5 68 3 2" xfId="17416" xr:uid="{69EE28DE-9A65-4187-ADA2-656FA594BC08}"/>
    <cellStyle name="40% - Accent5 68 4" xfId="17421" xr:uid="{425E949B-D09A-450B-8025-A5CFC28762DA}"/>
    <cellStyle name="40% - Accent5 68 5" xfId="17399" xr:uid="{5844EDE0-25FF-430C-BF87-2FFBC31E9652}"/>
    <cellStyle name="40% - Accent5 68_BSD2" xfId="17426" xr:uid="{372668B3-EFC2-4F91-82D5-8AB733DFA821}"/>
    <cellStyle name="40% - Accent5 69" xfId="1801" xr:uid="{02285936-7BCE-4569-9EC1-1C9E45130D54}"/>
    <cellStyle name="40% - Accent5 69 2" xfId="10245" xr:uid="{93A31683-99BE-4CE3-83E5-CD43A62CBF59}"/>
    <cellStyle name="40% - Accent5 69 2 2" xfId="8381" xr:uid="{C5721CF3-B13C-40C5-97A0-2DC58AB8429F}"/>
    <cellStyle name="40% - Accent5 69 3" xfId="17433" xr:uid="{B7BB1EDB-F2FD-4960-A0B8-CF98D7F01B34}"/>
    <cellStyle name="40% - Accent5 69 3 2" xfId="8474" xr:uid="{054BE136-E33D-4FE9-8690-8535C1BC230A}"/>
    <cellStyle name="40% - Accent5 69 4" xfId="17437" xr:uid="{93DC315C-EB27-4F8A-A717-6FD29E5FEFE0}"/>
    <cellStyle name="40% - Accent5 69 5" xfId="17430" xr:uid="{F25F536E-3223-4F7D-9812-5C045C54C1C7}"/>
    <cellStyle name="40% - Accent5 69_BSD2" xfId="17444" xr:uid="{A010ABA9-2943-4F73-BCEE-EAE65366DAE6}"/>
    <cellStyle name="40% - Accent5 7" xfId="1803" xr:uid="{AED55FF8-4A31-4E5E-85E5-44E3C2674BA9}"/>
    <cellStyle name="40% - Accent5 7 10" xfId="17446" xr:uid="{691466BD-1F1D-4394-BFCA-AF15063641CE}"/>
    <cellStyle name="40% - Accent5 7 10 2" xfId="17447" xr:uid="{E220B17B-CD0C-40ED-A25E-3399637E95A3}"/>
    <cellStyle name="40% - Accent5 7 11" xfId="17450" xr:uid="{80595703-55A7-4582-B3BE-A7563FE5970C}"/>
    <cellStyle name="40% - Accent5 7 11 2" xfId="17455" xr:uid="{B24CE275-F959-4E9B-8597-5A3176556A90}"/>
    <cellStyle name="40% - Accent5 7 12" xfId="17457" xr:uid="{B7E0AB2B-3CB1-4A4F-89EA-2C15D971843F}"/>
    <cellStyle name="40% - Accent5 7 13" xfId="17458" xr:uid="{BCEDB170-BC1D-458E-97F9-F3A13A15AB90}"/>
    <cellStyle name="40% - Accent5 7 14" xfId="17460" xr:uid="{3281A840-D42E-4F2D-AA72-DBB450B486B0}"/>
    <cellStyle name="40% - Accent5 7 15" xfId="3541" xr:uid="{DFC18431-1217-4711-B75D-BE72AA224E84}"/>
    <cellStyle name="40% - Accent5 7 2" xfId="1804" xr:uid="{C302FF99-3E9A-4B86-A289-419180292EFA}"/>
    <cellStyle name="40% - Accent5 7 2 2" xfId="11367" xr:uid="{27967522-47F2-4910-8579-0C1D3E1CA4A1}"/>
    <cellStyle name="40% - Accent5 7 2 2 2" xfId="17463" xr:uid="{C3EA42ED-CD6A-4114-AEEE-D9355D36C249}"/>
    <cellStyle name="40% - Accent5 7 2 3" xfId="17464" xr:uid="{87B231C7-5C4F-45E9-92D7-CCCFCFC48F91}"/>
    <cellStyle name="40% - Accent5 7 2 3 2" xfId="17465" xr:uid="{34AE04EF-294E-4A5A-843C-22DF5A571DA2}"/>
    <cellStyle name="40% - Accent5 7 2 4" xfId="11664" xr:uid="{4A8338DB-A7A0-4A14-B422-86B0C0CEC1EF}"/>
    <cellStyle name="40% - Accent5 7 2 5" xfId="17462" xr:uid="{ACB022E6-E9F7-4ED8-93F0-7F8E1DCADF5A}"/>
    <cellStyle name="40% - Accent5 7 2_BSD2" xfId="17466" xr:uid="{AE24DC1A-B1E5-46FB-AA27-76C12CBF9080}"/>
    <cellStyle name="40% - Accent5 7 3" xfId="7697" xr:uid="{51AA7CEF-7FDA-4DF2-9859-210ED57872DA}"/>
    <cellStyle name="40% - Accent5 7 3 2" xfId="10152" xr:uid="{6D65B5CC-3480-4079-A5D2-57191655B6B1}"/>
    <cellStyle name="40% - Accent5 7 4" xfId="7708" xr:uid="{1FB3B569-5129-4289-8087-C0792951EBE3}"/>
    <cellStyle name="40% - Accent5 7 4 2" xfId="10480" xr:uid="{160E26E0-46B9-48E6-BB00-0182DA595F7D}"/>
    <cellStyle name="40% - Accent5 7 5" xfId="7094" xr:uid="{0D723734-57DA-44AD-A0CF-0EFB9CD7894D}"/>
    <cellStyle name="40% - Accent5 7 5 2" xfId="10496" xr:uid="{28A58714-67F5-409C-8AA4-10710237ABD9}"/>
    <cellStyle name="40% - Accent5 7 6" xfId="7103" xr:uid="{B773528E-695E-4875-9F60-CF7D0843633A}"/>
    <cellStyle name="40% - Accent5 7 6 2" xfId="10503" xr:uid="{BB20A7DF-1417-44F1-99AD-DCC7CA47F6D7}"/>
    <cellStyle name="40% - Accent5 7 7" xfId="10521" xr:uid="{B05E1706-717F-4363-A575-FA9B926F2E02}"/>
    <cellStyle name="40% - Accent5 7 7 2" xfId="11099" xr:uid="{89C76640-6A15-41B4-A568-431E7137EF87}"/>
    <cellStyle name="40% - Accent5 7 8" xfId="10526" xr:uid="{C3479EE4-795F-4D4C-98F7-FFE495A5E120}"/>
    <cellStyle name="40% - Accent5 7 8 2" xfId="11470" xr:uid="{D124A61D-4F31-44C2-BA22-5D3544786354}"/>
    <cellStyle name="40% - Accent5 7 9" xfId="10530" xr:uid="{104AD929-13CC-460E-AF11-65E61507C222}"/>
    <cellStyle name="40% - Accent5 7 9 2" xfId="3083" xr:uid="{DA3AA0E4-54E4-4D04-8757-7BB5A0B20D62}"/>
    <cellStyle name="40% - Accent5 7_Annexure" xfId="17468" xr:uid="{F9A7E8D5-8D34-45C7-8948-904E07961F03}"/>
    <cellStyle name="40% - Accent5 70" xfId="1793" xr:uid="{E463D539-0357-4F14-9997-208C38071F3A}"/>
    <cellStyle name="40% - Accent5 70 2" xfId="17351" xr:uid="{397CB4A4-8713-4046-BB29-5047F3E09943}"/>
    <cellStyle name="40% - Accent5 70 2 2" xfId="17353" xr:uid="{7B7C8662-A767-482C-BC7A-ACBD5CC89724}"/>
    <cellStyle name="40% - Accent5 70 3" xfId="12796" xr:uid="{403776FD-B8FD-41BB-8A73-B136249B3EE7}"/>
    <cellStyle name="40% - Accent5 70 3 2" xfId="17355" xr:uid="{F0BA21A7-95EE-4A1D-AE6D-6C02F2EC2376}"/>
    <cellStyle name="40% - Accent5 70 4" xfId="12803" xr:uid="{E01544C0-91DC-490C-AC24-930F0B8D3BD8}"/>
    <cellStyle name="40% - Accent5 70 5" xfId="17349" xr:uid="{BA801460-D70B-4766-88E9-D554E9CE01E3}"/>
    <cellStyle name="40% - Accent5 70_BSD2" xfId="17359" xr:uid="{8D88E727-9328-4CB3-8C66-CF2075116787}"/>
    <cellStyle name="40% - Accent5 71" xfId="1796" xr:uid="{A12ABA6A-F188-49E3-8716-C42D0986E4B7}"/>
    <cellStyle name="40% - Accent5 71 2" xfId="17365" xr:uid="{FA6B4940-3E54-4513-8525-B1986AA266C8}"/>
    <cellStyle name="40% - Accent5 71 2 2" xfId="17368" xr:uid="{B9718972-B7B6-4046-901B-45871B9EFB86}"/>
    <cellStyle name="40% - Accent5 71 3" xfId="7416" xr:uid="{628B82C4-4262-4B24-8563-C4BB3DA4DFBC}"/>
    <cellStyle name="40% - Accent5 71 3 2" xfId="17372" xr:uid="{D14C461F-6041-4062-BBE7-C016203FA03C}"/>
    <cellStyle name="40% - Accent5 71 4" xfId="7424" xr:uid="{A515EC0E-D0B4-44E9-9BD3-FC87B16EF815}"/>
    <cellStyle name="40% - Accent5 71 5" xfId="17362" xr:uid="{54080B29-F7EB-4386-BAD3-D5C7DD2674A0}"/>
    <cellStyle name="40% - Accent5 71_BSD2" xfId="17374" xr:uid="{E66E885C-E20D-4283-81FF-249886AFCF58}"/>
    <cellStyle name="40% - Accent5 72" xfId="1798" xr:uid="{8767FCEB-9A94-4C3D-92FB-4DCC18F8BD60}"/>
    <cellStyle name="40% - Accent5 72 2" xfId="17379" xr:uid="{DA372C43-19A3-416A-84B0-F697B3C3261E}"/>
    <cellStyle name="40% - Accent5 72 2 2" xfId="17383" xr:uid="{43B9485A-BC09-4720-9638-BE39F0A69BDC}"/>
    <cellStyle name="40% - Accent5 72 3" xfId="17386" xr:uid="{A5AF71CE-0263-4141-B436-FC8D4B8522C7}"/>
    <cellStyle name="40% - Accent5 72 3 2" xfId="17389" xr:uid="{8D3E7D90-F792-4371-8B00-2AFDD180E9D9}"/>
    <cellStyle name="40% - Accent5 72 4" xfId="17392" xr:uid="{34F2B2DD-D4B6-4B29-BF09-D841EB6061BD}"/>
    <cellStyle name="40% - Accent5 72 5" xfId="17376" xr:uid="{062EEB39-29B4-4C1F-A46C-025D08306423}"/>
    <cellStyle name="40% - Accent5 72_BSD2" xfId="17395" xr:uid="{230FDF9D-CBCA-4D0E-9A75-18994D612E58}"/>
    <cellStyle name="40% - Accent5 73" xfId="1800" xr:uid="{DF2B0061-F61F-4DD0-A064-9E609614FBC2}"/>
    <cellStyle name="40% - Accent5 73 2" xfId="17405" xr:uid="{3F10063C-4FC3-4FE2-91DC-26D3D417D085}"/>
    <cellStyle name="40% - Accent5 73 2 2" xfId="17410" xr:uid="{0BE0933B-CD2F-43F5-900F-F999BFBBE5FB}"/>
    <cellStyle name="40% - Accent5 73 3" xfId="17413" xr:uid="{F6A4CA8D-7C86-4475-9FB5-2E0C3E0F0923}"/>
    <cellStyle name="40% - Accent5 73 3 2" xfId="17417" xr:uid="{B271D8D9-0FF5-4F7E-BF0F-F71125797392}"/>
    <cellStyle name="40% - Accent5 73 4" xfId="17422" xr:uid="{C3765DC5-5A52-4AB4-801D-47424F6C799C}"/>
    <cellStyle name="40% - Accent5 73 5" xfId="17400" xr:uid="{FC3654BB-6524-430A-9230-B4E9C9B73BA6}"/>
    <cellStyle name="40% - Accent5 73_BSD2" xfId="17427" xr:uid="{7B11F56A-EA55-49EA-BF94-8E3C9C75D7C3}"/>
    <cellStyle name="40% - Accent5 74" xfId="1802" xr:uid="{CF6AB3C0-0A2F-45BF-A433-354EEFB48F19}"/>
    <cellStyle name="40% - Accent5 74 2" xfId="10246" xr:uid="{3109A1DB-7B43-48E0-9AE5-67FD34B3D4C9}"/>
    <cellStyle name="40% - Accent5 74 2 2" xfId="8382" xr:uid="{B788D020-101A-4492-925E-D9584D706C0E}"/>
    <cellStyle name="40% - Accent5 74 3" xfId="17434" xr:uid="{54F532BD-7DB4-4FA0-8C12-BBB6F1E701F6}"/>
    <cellStyle name="40% - Accent5 74 3 2" xfId="8475" xr:uid="{995DEC91-95C5-406A-98A5-A6B7C369A9C5}"/>
    <cellStyle name="40% - Accent5 74 4" xfId="17438" xr:uid="{51AFB172-62C7-47D9-BBEE-9428A2193985}"/>
    <cellStyle name="40% - Accent5 74 5" xfId="17431" xr:uid="{A2795A70-779C-4A00-932F-8ADBA3939263}"/>
    <cellStyle name="40% - Accent5 74_BSD2" xfId="17445" xr:uid="{9232417F-1FCF-4839-8F71-A512B35A43E0}"/>
    <cellStyle name="40% - Accent5 75" xfId="1806" xr:uid="{F6379B93-FC7E-42EE-8588-06F684C52380}"/>
    <cellStyle name="40% - Accent5 75 2" xfId="17474" xr:uid="{4C9D2EBB-C51D-49E0-85C0-4B4761E48A2D}"/>
    <cellStyle name="40% - Accent5 75 2 2" xfId="17477" xr:uid="{177B0CCB-48B1-4114-846E-9AEEE5922A4F}"/>
    <cellStyle name="40% - Accent5 75 3" xfId="17480" xr:uid="{3628879E-5DD4-4FFF-A3F9-79E75CB983D7}"/>
    <cellStyle name="40% - Accent5 75 3 2" xfId="17483" xr:uid="{1CD8FE6C-77F2-4102-8B4C-E8F19E82CFC6}"/>
    <cellStyle name="40% - Accent5 75 4" xfId="17486" xr:uid="{4BDCF356-65A7-445B-AF3A-8CA6BE99B80B}"/>
    <cellStyle name="40% - Accent5 75 5" xfId="17471" xr:uid="{DA8FCFD8-119A-4F9A-BB27-89D60AA3A045}"/>
    <cellStyle name="40% - Accent5 75_BSD2" xfId="6576" xr:uid="{FC19B420-9915-4B89-B5B5-D6BABB60135D}"/>
    <cellStyle name="40% - Accent5 76" xfId="1809" xr:uid="{4FF9A5D0-CD5C-487C-B535-DD4D3D163FFC}"/>
    <cellStyle name="40% - Accent5 76 2" xfId="17492" xr:uid="{3CED675D-C315-4696-88F4-8B7AB3098D44}"/>
    <cellStyle name="40% - Accent5 76 2 2" xfId="17496" xr:uid="{FA68F17B-4D8B-446D-9B9E-FC67C1522CA9}"/>
    <cellStyle name="40% - Accent5 76 3" xfId="15113" xr:uid="{7F420444-59EA-4A12-B1C0-FE26BCAC27EF}"/>
    <cellStyle name="40% - Accent5 76 3 2" xfId="17500" xr:uid="{F3E68309-4F6D-4BC6-90D6-2648D5A2A4A2}"/>
    <cellStyle name="40% - Accent5 76 4" xfId="17503" xr:uid="{5BA96335-FD7C-4E87-806C-A4F7FF75ECD3}"/>
    <cellStyle name="40% - Accent5 76 5" xfId="17489" xr:uid="{028B8A38-12C7-461F-A959-D99C34C72BA4}"/>
    <cellStyle name="40% - Accent5 76_BSD2" xfId="17511" xr:uid="{DA868206-01C1-4E64-9838-A9D9E1DF12C6}"/>
    <cellStyle name="40% - Accent5 77" xfId="1812" xr:uid="{BA31D492-D765-489B-A919-278E0F44C3E6}"/>
    <cellStyle name="40% - Accent5 77 2" xfId="17515" xr:uid="{850476CB-1F6E-400D-9FCD-5320EAFED082}"/>
    <cellStyle name="40% - Accent5 77 2 2" xfId="5403" xr:uid="{04E98CC9-C986-41ED-80B8-5CD8D4691518}"/>
    <cellStyle name="40% - Accent5 77 3" xfId="17517" xr:uid="{5FB92E12-D618-4F03-96A3-DC529A0076FA}"/>
    <cellStyle name="40% - Accent5 77 3 2" xfId="17521" xr:uid="{CD6126DE-CC9D-4A92-8ED6-5A13B60D2D1F}"/>
    <cellStyle name="40% - Accent5 77 4" xfId="17524" xr:uid="{309F0176-B672-43E2-BD5E-BA26255A2BFA}"/>
    <cellStyle name="40% - Accent5 77 5" xfId="17513" xr:uid="{73D4041C-C3C3-427F-91F7-39C47041EF2E}"/>
    <cellStyle name="40% - Accent5 77_BSD2" xfId="5187" xr:uid="{82E18BAF-AA1E-4F3D-B6E1-A740AE8D6859}"/>
    <cellStyle name="40% - Accent5 78" xfId="1816" xr:uid="{3CD3A764-59B0-4B25-AEA0-1EAF51D96F49}"/>
    <cellStyle name="40% - Accent5 78 2" xfId="17531" xr:uid="{3D6E7391-90D4-412A-BF98-C59B96D7740B}"/>
    <cellStyle name="40% - Accent5 78 2 2" xfId="17533" xr:uid="{83AC6421-E473-4032-ADD6-EDB8022D1959}"/>
    <cellStyle name="40% - Accent5 78 3" xfId="17535" xr:uid="{EBDBA66F-A6F0-4575-A283-2A97071FBFE9}"/>
    <cellStyle name="40% - Accent5 78 3 2" xfId="6569" xr:uid="{4EC2F566-CFF2-4707-8FB6-2644564F78D4}"/>
    <cellStyle name="40% - Accent5 78 4" xfId="17537" xr:uid="{EEC0BC1D-E53B-495A-B4E1-3BE114E436BB}"/>
    <cellStyle name="40% - Accent5 78 5" xfId="17528" xr:uid="{DC74FD39-346B-42D5-9536-55EEF32F70FD}"/>
    <cellStyle name="40% - Accent5 78_BSD2" xfId="17542" xr:uid="{8A189DFC-A001-4696-8794-2FE720FE1EE4}"/>
    <cellStyle name="40% - Accent5 79" xfId="1818" xr:uid="{A4546BEF-FFC8-44B2-808A-C7A9FA000A50}"/>
    <cellStyle name="40% - Accent5 79 2" xfId="17550" xr:uid="{837514D5-E038-4A03-8F54-C77BCA9B3B07}"/>
    <cellStyle name="40% - Accent5 79 2 2" xfId="9302" xr:uid="{297762A1-59BD-457E-9EE5-69B4256B8C28}"/>
    <cellStyle name="40% - Accent5 79 3" xfId="17552" xr:uid="{6D910542-6612-40C1-8208-B253E2664768}"/>
    <cellStyle name="40% - Accent5 79 3 2" xfId="9324" xr:uid="{34C200A4-8C96-438E-9467-0775FCB48FAE}"/>
    <cellStyle name="40% - Accent5 79 4" xfId="17553" xr:uid="{4417EE55-360A-4FB1-8BC8-900353E73897}"/>
    <cellStyle name="40% - Accent5 79 5" xfId="17547" xr:uid="{CACCDB49-6EEA-4353-A965-DCFAF57A895D}"/>
    <cellStyle name="40% - Accent5 79_BSD2" xfId="17558" xr:uid="{887E7FEE-FEC1-4AF4-B682-3654FD283411}"/>
    <cellStyle name="40% - Accent5 8" xfId="1820" xr:uid="{90B78433-1793-427F-8369-E67DE911B2CB}"/>
    <cellStyle name="40% - Accent5 8 2" xfId="3051" xr:uid="{55746F62-7A86-4C34-A918-033F9C1C9B26}"/>
    <cellStyle name="40% - Accent5 8 2 2" xfId="17560" xr:uid="{39D5DD00-AED6-4236-B95D-356B96D82307}"/>
    <cellStyle name="40% - Accent5 8 2 2 2" xfId="17561" xr:uid="{6781BDC5-40F8-4148-9EFB-3BC24555FE32}"/>
    <cellStyle name="40% - Accent5 8 2 3" xfId="17564" xr:uid="{613236E7-3342-4754-BDFD-B03C3232B009}"/>
    <cellStyle name="40% - Accent5 8 2 3 2" xfId="17565" xr:uid="{8BD09794-CE99-4F66-ACE9-338A925EF591}"/>
    <cellStyle name="40% - Accent5 8 2 4" xfId="11699" xr:uid="{1BC1C8F0-41F4-461A-B3D8-7B2363016019}"/>
    <cellStyle name="40% - Accent5 8 2_BSD2" xfId="17566" xr:uid="{702748C3-D6B1-4A9F-B399-BAF88B619A26}"/>
    <cellStyle name="40% - Accent5 8 3" xfId="3171" xr:uid="{1A8B2699-A840-4CD5-8AA9-96E38B2DAC07}"/>
    <cellStyle name="40% - Accent5 8 3 2" xfId="5736" xr:uid="{79A574C5-B8C3-46B5-8F25-5B6F1A7B9D28}"/>
    <cellStyle name="40% - Accent5 8 4" xfId="3245" xr:uid="{88FD9AA1-3DDC-4342-B0DA-635659F03377}"/>
    <cellStyle name="40% - Accent5 8 4 2" xfId="17568" xr:uid="{965AB6D3-4076-4C58-ACAE-89AFCD9D1691}"/>
    <cellStyle name="40% - Accent5 8 5" xfId="10629" xr:uid="{81BAEFCE-68BC-4A2F-B4F5-94E4B8EF1FDC}"/>
    <cellStyle name="40% - Accent5 8 6" xfId="10631" xr:uid="{F3BA2056-D76C-4919-8D09-BFA1BD762E04}"/>
    <cellStyle name="40% - Accent5 8 7" xfId="10636" xr:uid="{5952A582-D470-4663-AD11-EB5AE1904F9E}"/>
    <cellStyle name="40% - Accent5 8 8" xfId="3560" xr:uid="{E087CCC9-8BD1-4E23-9AF3-BBD6818F9A93}"/>
    <cellStyle name="40% - Accent5 8_BSD2" xfId="17574" xr:uid="{1663E44A-702A-4D47-A9C6-DA47D14AD333}"/>
    <cellStyle name="40% - Accent5 80" xfId="1807" xr:uid="{472B2495-B3DC-445E-BB4B-11F69A6F8EA8}"/>
    <cellStyle name="40% - Accent5 80 2" xfId="17475" xr:uid="{06C668AE-53AE-488C-9315-601634C681DC}"/>
    <cellStyle name="40% - Accent5 80 2 2" xfId="17478" xr:uid="{884950A2-9970-411C-860E-1801D2D15EEC}"/>
    <cellStyle name="40% - Accent5 80 3" xfId="17481" xr:uid="{EA085CD7-774F-46E0-816F-2F34B8032BAB}"/>
    <cellStyle name="40% - Accent5 80 3 2" xfId="17484" xr:uid="{5D94E616-E83E-47E4-B316-2AFA56D0AE99}"/>
    <cellStyle name="40% - Accent5 80 4" xfId="17487" xr:uid="{51E324EB-3D95-4F64-8CE3-820DB6929EFE}"/>
    <cellStyle name="40% - Accent5 80 5" xfId="17472" xr:uid="{E95DA186-AAA7-4C7D-9F8A-8EBC98446C55}"/>
    <cellStyle name="40% - Accent5 80_BSD2" xfId="6577" xr:uid="{FBCD5728-1AAA-4451-A132-1AFCF95F4443}"/>
    <cellStyle name="40% - Accent5 81" xfId="1810" xr:uid="{713C3EA6-67FF-4575-98E9-BC6E78951970}"/>
    <cellStyle name="40% - Accent5 81 2" xfId="17493" xr:uid="{18C89849-4F25-40D1-AFAE-56F7CEC091C3}"/>
    <cellStyle name="40% - Accent5 81 2 2" xfId="17497" xr:uid="{D03E333A-9781-4D68-B4E2-F9E47B43370F}"/>
    <cellStyle name="40% - Accent5 81 3" xfId="15114" xr:uid="{B4BF4193-706F-40A4-BADA-94D5CF121EA8}"/>
    <cellStyle name="40% - Accent5 81 3 2" xfId="17501" xr:uid="{0FA7FBBA-395A-42F9-9ADD-DB3904A2389C}"/>
    <cellStyle name="40% - Accent5 81 4" xfId="17504" xr:uid="{6A98E6C1-2378-4DAA-A7AA-D4202FD87DE0}"/>
    <cellStyle name="40% - Accent5 81 5" xfId="17490" xr:uid="{5E832AF2-70DC-4997-A6CD-D633DA00398B}"/>
    <cellStyle name="40% - Accent5 81_BSD2" xfId="17512" xr:uid="{66EC9CBE-FC98-494B-A4BA-6E569D1DC631}"/>
    <cellStyle name="40% - Accent5 82" xfId="1813" xr:uid="{E4B573F6-0540-487D-95FE-D9C8C11BC0FE}"/>
    <cellStyle name="40% - Accent5 82 2" xfId="17516" xr:uid="{30675565-56B7-4FD3-A1EE-5138B32561C2}"/>
    <cellStyle name="40% - Accent5 82 2 2" xfId="5404" xr:uid="{4A144CA1-F34B-4A9E-9A84-F10BAAF7CFCB}"/>
    <cellStyle name="40% - Accent5 82 3" xfId="17518" xr:uid="{206D6945-4226-4ED3-AD85-7FADA6E5738A}"/>
    <cellStyle name="40% - Accent5 82 3 2" xfId="17522" xr:uid="{6AA3D060-8DCB-4DEB-9519-D66A6E554067}"/>
    <cellStyle name="40% - Accent5 82 4" xfId="17525" xr:uid="{FE815FF6-CAD4-46E4-A158-39A94F818D9B}"/>
    <cellStyle name="40% - Accent5 82 5" xfId="17514" xr:uid="{4982CAE9-9562-4BAC-BF6D-FEBBF89ADD15}"/>
    <cellStyle name="40% - Accent5 82_BSD2" xfId="5188" xr:uid="{7CE6F91A-1F25-4797-806F-6AC6EB8FEF12}"/>
    <cellStyle name="40% - Accent5 83" xfId="1817" xr:uid="{FB0C63CD-A7AA-4EB3-8A93-34F492613CBF}"/>
    <cellStyle name="40% - Accent5 83 2" xfId="17532" xr:uid="{F98CB8FB-0A25-4617-ADBF-8F40EAF3D561}"/>
    <cellStyle name="40% - Accent5 83 2 2" xfId="17534" xr:uid="{AC106D44-2EE5-4229-BFA2-19A03BDCC746}"/>
    <cellStyle name="40% - Accent5 83 3" xfId="17536" xr:uid="{E612164F-3D80-43CD-80A0-AF07430DB581}"/>
    <cellStyle name="40% - Accent5 83 3 2" xfId="6570" xr:uid="{5D1B4C84-0F86-4D6D-86DE-FA9A5732F1BB}"/>
    <cellStyle name="40% - Accent5 83 4" xfId="17538" xr:uid="{922F56E5-5FD2-4671-9847-9A1AE0B5FA65}"/>
    <cellStyle name="40% - Accent5 83 5" xfId="17529" xr:uid="{A57C2791-AB0C-414C-B523-578D3D846351}"/>
    <cellStyle name="40% - Accent5 83_BSD2" xfId="17543" xr:uid="{1DC810D0-17CE-4B3C-AE3B-DE2AC9C520F7}"/>
    <cellStyle name="40% - Accent5 84" xfId="1819" xr:uid="{3B5A736F-3303-4687-94EA-5DA119C41974}"/>
    <cellStyle name="40% - Accent5 84 2" xfId="17551" xr:uid="{36F3324B-08BA-4E26-A022-82219FAA8FAD}"/>
    <cellStyle name="40% - Accent5 84 3" xfId="17548" xr:uid="{321C7B5C-C887-4027-ACA9-C8E4DE8D9969}"/>
    <cellStyle name="40% - Accent5 85" xfId="1821" xr:uid="{3DB5ECB7-FC21-48F4-8ECB-E5BAEC129C30}"/>
    <cellStyle name="40% - Accent5 85 2" xfId="6979" xr:uid="{8DFCCD9F-AF49-481B-9103-7D3C2A93D056}"/>
    <cellStyle name="40% - Accent5 85 3" xfId="17577" xr:uid="{5CD5107C-D7B4-43D4-AFAD-4BDAC3D5D03B}"/>
    <cellStyle name="40% - Accent5 86" xfId="1823" xr:uid="{17070A57-00F5-4A8B-B045-E4E8C4C08DFD}"/>
    <cellStyle name="40% - Accent5 86 2" xfId="17583" xr:uid="{0B43D5C1-998B-4B15-A8D7-8CF4287268DA}"/>
    <cellStyle name="40% - Accent5 86 3" xfId="17581" xr:uid="{D235E5DC-6413-4626-AC3D-5B206FD41D21}"/>
    <cellStyle name="40% - Accent5 87" xfId="1825" xr:uid="{1E2B47F8-E7B7-439E-9CB1-4E7837E79CF7}"/>
    <cellStyle name="40% - Accent5 87 2" xfId="17590" xr:uid="{5E5A39EA-424A-4B07-A8BF-4C44B16973DF}"/>
    <cellStyle name="40% - Accent5 87 3" xfId="17587" xr:uid="{69F2042C-10D1-46E8-ACCD-8F7DBE15F288}"/>
    <cellStyle name="40% - Accent5 88" xfId="1827" xr:uid="{620C5BEA-7431-4DEE-8277-60F91F5B4169}"/>
    <cellStyle name="40% - Accent5 88 2" xfId="17596" xr:uid="{F8CC4610-3780-4DAE-A9E0-843C75CD76F7}"/>
    <cellStyle name="40% - Accent5 88 3" xfId="17594" xr:uid="{9CE9D25E-10C1-45ED-A768-C2CB22018332}"/>
    <cellStyle name="40% - Accent5 89" xfId="1829" xr:uid="{B83A2819-1836-428E-8C20-7901C6AF9D76}"/>
    <cellStyle name="40% - Accent5 89 2" xfId="17601" xr:uid="{24601D94-67B5-4CF1-A165-DD6BA8276550}"/>
    <cellStyle name="40% - Accent5 89 3" xfId="17599" xr:uid="{254B7601-6329-4D4A-B103-EBF08D1B4A92}"/>
    <cellStyle name="40% - Accent5 9" xfId="1831" xr:uid="{9AABC2DA-2AF4-4682-BC0C-112F9E8C13F2}"/>
    <cellStyle name="40% - Accent5 9 2" xfId="17606" xr:uid="{CE1FC75E-E302-4245-BE14-A9D833EFF9A5}"/>
    <cellStyle name="40% - Accent5 9 2 2" xfId="17608" xr:uid="{1FF4C8FD-8141-423F-989C-745C281A8C75}"/>
    <cellStyle name="40% - Accent5 9 2 2 2" xfId="17610" xr:uid="{D52E8F30-9DC3-4F54-8675-EF1C82B0F852}"/>
    <cellStyle name="40% - Accent5 9 2 3" xfId="17611" xr:uid="{A1014C28-2D64-4843-91F3-EA64CF0961F0}"/>
    <cellStyle name="40% - Accent5 9 2 3 2" xfId="17613" xr:uid="{636998DC-B4D4-48D1-B84C-8ED25B2BDA9B}"/>
    <cellStyle name="40% - Accent5 9 2 4" xfId="17615" xr:uid="{EB52B672-A60F-46EB-A3EA-D5863CBF9C10}"/>
    <cellStyle name="40% - Accent5 9 2_BSD2" xfId="17617" xr:uid="{5701F11B-466B-4269-BF2A-A188E8203554}"/>
    <cellStyle name="40% - Accent5 9 3" xfId="7732" xr:uid="{CB861772-A0FC-411F-AD4B-2064EFC04C74}"/>
    <cellStyle name="40% - Accent5 9 3 2" xfId="10712" xr:uid="{1786D381-CE46-408A-9169-136FD26262F8}"/>
    <cellStyle name="40% - Accent5 9 4" xfId="7738" xr:uid="{B5C1C95E-29C0-4E36-B6EE-03C4F3AC4FF4}"/>
    <cellStyle name="40% - Accent5 9 4 2" xfId="17618" xr:uid="{BDB372D5-07BC-42E6-8BC5-92BC9F26FBCB}"/>
    <cellStyle name="40% - Accent5 9 5" xfId="10721" xr:uid="{A883119B-4F9A-4E40-B082-2410B9BA103F}"/>
    <cellStyle name="40% - Accent5 9 6" xfId="10725" xr:uid="{C3CD932D-7B1D-4EAD-A68E-DA3B39F28E39}"/>
    <cellStyle name="40% - Accent5 9 7" xfId="10728" xr:uid="{FE5F3879-4B89-4E21-A0A3-1FA99E26A03F}"/>
    <cellStyle name="40% - Accent5 9 8" xfId="3589" xr:uid="{97B3C07F-198A-49EB-A98B-55D94B8185F0}"/>
    <cellStyle name="40% - Accent5 9_BSD2" xfId="17621" xr:uid="{E34EF59F-327C-4B8E-9596-CF51A46EE3F1}"/>
    <cellStyle name="40% - Accent5 90" xfId="1822" xr:uid="{A1C87D04-7797-4DAF-A7C5-ED0034562382}"/>
    <cellStyle name="40% - Accent5 91" xfId="1824" xr:uid="{38DB84D2-2479-457F-871F-D68AD353DA58}"/>
    <cellStyle name="40% - Accent5 92" xfId="1826" xr:uid="{ED9D3E2E-1D84-43A7-B6BB-34A3A6CFE686}"/>
    <cellStyle name="40% - Accent5 93" xfId="1828" xr:uid="{0C328E16-C053-4354-97D8-CFACE2700FEF}"/>
    <cellStyle name="40% - Accent5 94" xfId="1830" xr:uid="{F42626CD-A0C6-44F0-B8EA-6FF262C45EA6}"/>
    <cellStyle name="40% - Accent5 95" xfId="1832" xr:uid="{417BCEBB-63EA-4FB4-9A04-8EF40806839D}"/>
    <cellStyle name="40% - Accent5 96" xfId="1833" xr:uid="{8B368033-A2DB-4099-9736-B2260EC22982}"/>
    <cellStyle name="40% - Accent5 97" xfId="1834" xr:uid="{4EC16919-B3E4-475F-806C-57F5877F80A7}"/>
    <cellStyle name="40% - Accent5 98" xfId="1835" xr:uid="{6867B56F-60A3-4D7D-B91F-3ACC64869CD8}"/>
    <cellStyle name="40% - Accent5 99" xfId="1837" xr:uid="{5C1F3E92-E2E1-4D45-9D00-A2268CE69C43}"/>
    <cellStyle name="40% - Accent6" xfId="103" builtinId="51" customBuiltin="1"/>
    <cellStyle name="40% - Accent6 10" xfId="145" xr:uid="{5E462E8F-5A19-484E-B1A9-FD8931C6A528}"/>
    <cellStyle name="40% - Accent6 10 2" xfId="17622" xr:uid="{5638BE2F-5757-41E5-AFEC-F067EAB8C105}"/>
    <cellStyle name="40% - Accent6 10 2 2" xfId="17624" xr:uid="{ECF453EA-8207-4B32-A7CC-47F6B2C7DE6B}"/>
    <cellStyle name="40% - Accent6 10 2 2 2" xfId="10448" xr:uid="{7E179744-DB3E-426C-8EBF-3CC6BA542A50}"/>
    <cellStyle name="40% - Accent6 10 2 3" xfId="13969" xr:uid="{7CFAF8D3-CC1E-45E2-A95E-B7C5855E0FAB}"/>
    <cellStyle name="40% - Accent6 10 2 3 2" xfId="13977" xr:uid="{420B83B2-0604-405C-BB66-F76A617237FD}"/>
    <cellStyle name="40% - Accent6 10 2 4" xfId="13981" xr:uid="{3BD96351-A6D5-4021-999C-FFD38D330632}"/>
    <cellStyle name="40% - Accent6 10 2_BSD2" xfId="17629" xr:uid="{54CD5C68-405E-45EF-BA74-A54854659F1B}"/>
    <cellStyle name="40% - Accent6 10 3" xfId="16893" xr:uid="{4580CA44-EACF-4F23-B218-AA1407F1A080}"/>
    <cellStyle name="40% - Accent6 10 3 2" xfId="12098" xr:uid="{36B2D385-3A33-492A-AFC4-4762B4BD4AF1}"/>
    <cellStyle name="40% - Accent6 10 4" xfId="17631" xr:uid="{8908BF88-8E99-449F-B020-421406F8EE73}"/>
    <cellStyle name="40% - Accent6 10 4 2" xfId="12954" xr:uid="{A8861E84-11AA-4202-B88F-CF9A32626C87}"/>
    <cellStyle name="40% - Accent6 10 5" xfId="17632" xr:uid="{ACB405DB-7164-4CF8-9744-54F9C380C9A6}"/>
    <cellStyle name="40% - Accent6 10 6" xfId="11528" xr:uid="{652B7821-5284-44CA-9585-F60033891893}"/>
    <cellStyle name="40% - Accent6 10 7" xfId="9432" xr:uid="{BEECFEED-F8FE-4DFD-B5F6-8E9A13905930}"/>
    <cellStyle name="40% - Accent6 10 8" xfId="14300" xr:uid="{D97A1FD9-1547-4D58-9C6E-B1CA9F1A018B}"/>
    <cellStyle name="40% - Accent6 10_BSD2" xfId="17633" xr:uid="{D2003412-A225-48A4-B5A0-A03C1F9DFEE3}"/>
    <cellStyle name="40% - Accent6 100" xfId="1348" xr:uid="{B21B99E8-2D90-4C7E-A6BF-93E550EB2CA7}"/>
    <cellStyle name="40% - Accent6 101" xfId="1838" xr:uid="{3E672236-772C-438B-9332-6E54DA014F3D}"/>
    <cellStyle name="40% - Accent6 102" xfId="1839" xr:uid="{048F4ECB-02D8-450F-8176-0F1C1F97C2D8}"/>
    <cellStyle name="40% - Accent6 11" xfId="1840" xr:uid="{075029C9-8815-4FC9-97F0-93AFE02574A2}"/>
    <cellStyle name="40% - Accent6 11 2" xfId="17637" xr:uid="{879AC53B-1226-4307-915D-E957FE9990FA}"/>
    <cellStyle name="40% - Accent6 11 2 2" xfId="16659" xr:uid="{EB158BD6-8BA9-4E0C-8163-A74F36BB8E5D}"/>
    <cellStyle name="40% - Accent6 11 2 2 2" xfId="17639" xr:uid="{B4C61C8B-E750-4FAF-AC19-AEE22325226F}"/>
    <cellStyle name="40% - Accent6 11 2 3" xfId="14002" xr:uid="{46E1FE77-4534-43EB-9A8A-DF6911920893}"/>
    <cellStyle name="40% - Accent6 11 2 3 2" xfId="14006" xr:uid="{12DAE3B2-2877-4402-A2D4-1372C4B576EA}"/>
    <cellStyle name="40% - Accent6 11 2 4" xfId="14011" xr:uid="{D894D40F-CFC4-425C-8686-A13E73C32FAA}"/>
    <cellStyle name="40% - Accent6 11 2_BSD2" xfId="10283" xr:uid="{61EFF29B-C32D-478C-8E83-F766C1A5559D}"/>
    <cellStyle name="40% - Accent6 11 3" xfId="17640" xr:uid="{B477AFA3-2510-4AEB-85CF-55FFF6DF2253}"/>
    <cellStyle name="40% - Accent6 11 3 2" xfId="3461" xr:uid="{43A0810D-AAAD-4BC1-A132-83128A123F55}"/>
    <cellStyle name="40% - Accent6 11 4" xfId="10030" xr:uid="{F0F55628-63FD-43DB-AF59-D895093577AA}"/>
    <cellStyle name="40% - Accent6 11 4 2" xfId="17642" xr:uid="{FD220D7B-0C32-4F3C-B51B-26FAB5481CBB}"/>
    <cellStyle name="40% - Accent6 11 5" xfId="7548" xr:uid="{1D4500C4-230C-4DB0-9946-18907093FA84}"/>
    <cellStyle name="40% - Accent6 11 6" xfId="7550" xr:uid="{09E43CF5-8977-4143-843B-08D3483E1FDB}"/>
    <cellStyle name="40% - Accent6 11 7" xfId="13847" xr:uid="{FE031F22-D694-4368-8ED0-A0580A5760B5}"/>
    <cellStyle name="40% - Accent6 11 8" xfId="14307" xr:uid="{DB23A1B0-2C93-4F16-A6CD-40C4556F1C93}"/>
    <cellStyle name="40% - Accent6 11_BSD2" xfId="7289" xr:uid="{E17BDBC4-91D3-4828-9DE5-7D92FDF8A061}"/>
    <cellStyle name="40% - Accent6 12" xfId="1841" xr:uid="{D36E9C9E-58E3-46D8-874A-362420B70767}"/>
    <cellStyle name="40% - Accent6 12 2" xfId="3426" xr:uid="{E17D6A82-1020-4482-8805-973BD84C8F76}"/>
    <cellStyle name="40% - Accent6 12 2 2" xfId="4374" xr:uid="{6B843B3E-C3DB-44DF-9BDC-B44EE5DF15A3}"/>
    <cellStyle name="40% - Accent6 12 2 2 2" xfId="10339" xr:uid="{F9F29125-3A3E-4B8B-855F-4913EA215F51}"/>
    <cellStyle name="40% - Accent6 12 2 3" xfId="10343" xr:uid="{55C0ADEA-7EF9-4C3B-9C30-E19129030E86}"/>
    <cellStyle name="40% - Accent6 12 2 3 2" xfId="4439" xr:uid="{7FAA76D4-1A2B-4BA7-BAAA-0717BBC07842}"/>
    <cellStyle name="40% - Accent6 12 2 4" xfId="3893" xr:uid="{C3805619-1958-4853-9046-EBB5A6862187}"/>
    <cellStyle name="40% - Accent6 12 2_BSD2" xfId="17643" xr:uid="{3A3987C0-9285-44DE-A564-FBDB3CA24CB9}"/>
    <cellStyle name="40% - Accent6 12 3" xfId="8528" xr:uid="{71B18488-EDD1-4761-A3D7-5C9FA96AC428}"/>
    <cellStyle name="40% - Accent6 12 3 2" xfId="10346" xr:uid="{B793205E-03FF-4CBC-A809-6336E4197087}"/>
    <cellStyle name="40% - Accent6 12 4" xfId="3458" xr:uid="{32EF85C2-0DB6-4C81-B111-BAEEB52C9AFB}"/>
    <cellStyle name="40% - Accent6 12 4 2" xfId="2825" xr:uid="{CDD1F362-7681-49B2-9C5A-361CBA0875C7}"/>
    <cellStyle name="40% - Accent6 12 5" xfId="10364" xr:uid="{97DCA087-12CE-435B-891A-275845EF987A}"/>
    <cellStyle name="40% - Accent6 12 6" xfId="10376" xr:uid="{6A077243-09A7-47A8-87F7-A53F8F49E13D}"/>
    <cellStyle name="40% - Accent6 12 7" xfId="10395" xr:uid="{63322E68-4A3C-449D-AC79-438EEEBBB924}"/>
    <cellStyle name="40% - Accent6 12 8" xfId="8523" xr:uid="{638C6A36-2D70-4F4B-9C1B-C3EFA950AD8B}"/>
    <cellStyle name="40% - Accent6 12_BSD2" xfId="17649" xr:uid="{E5643F14-8948-44B9-BA47-1ACC2FBC31A5}"/>
    <cellStyle name="40% - Accent6 13" xfId="1842" xr:uid="{876C8FA7-7B10-46F9-B00D-89F4366276B1}"/>
    <cellStyle name="40% - Accent6 13 2" xfId="4205" xr:uid="{C527F309-450C-4E1E-A8D1-7B7FD22E44D7}"/>
    <cellStyle name="40% - Accent6 13 2 2" xfId="10854" xr:uid="{B68FF29A-948D-4349-8E7F-AFA8849BC90B}"/>
    <cellStyle name="40% - Accent6 13 2 2 2" xfId="10863" xr:uid="{A291B2C8-10A1-44AC-9D7B-C25F9CDF8AED}"/>
    <cellStyle name="40% - Accent6 13 2 3" xfId="10874" xr:uid="{E07BC712-EDA4-4C8D-BC1A-51B002AB8FEA}"/>
    <cellStyle name="40% - Accent6 13 2 3 2" xfId="11095" xr:uid="{1A680235-7CED-4B17-89EA-EB21D66DF9CC}"/>
    <cellStyle name="40% - Accent6 13 2 4" xfId="7569" xr:uid="{719872FE-BB4B-4F09-BDC2-AB266E191292}"/>
    <cellStyle name="40% - Accent6 13 2_BSD2" xfId="17650" xr:uid="{E3F7547A-DF9F-4CA3-96FA-2EC0B42B1094}"/>
    <cellStyle name="40% - Accent6 13 3" xfId="6694" xr:uid="{85D98A16-068A-412D-9325-9CD733CC2911}"/>
    <cellStyle name="40% - Accent6 13 3 2" xfId="10881" xr:uid="{37F0316A-6899-461C-BAEE-8165E563E55C}"/>
    <cellStyle name="40% - Accent6 13 4" xfId="6703" xr:uid="{57F6642E-E664-4D45-AAF7-2437EE0F9513}"/>
    <cellStyle name="40% - Accent6 13 4 2" xfId="10934" xr:uid="{B7D87C3F-1574-49A6-BF05-7BCC66F54CED}"/>
    <cellStyle name="40% - Accent6 13 5" xfId="4115" xr:uid="{FFA71C98-5521-4C90-B35C-87BAB89B083D}"/>
    <cellStyle name="40% - Accent6 13 6" xfId="5120" xr:uid="{819708CE-880E-4859-B0F0-52419FD47784}"/>
    <cellStyle name="40% - Accent6 13 7" xfId="5134" xr:uid="{800C3CF4-D9AC-49C8-8A32-683122565006}"/>
    <cellStyle name="40% - Accent6 13 8" xfId="8542" xr:uid="{D254A3FA-1295-4118-A2B1-1701F6AE8708}"/>
    <cellStyle name="40% - Accent6 13_BSD2" xfId="6929" xr:uid="{273B753D-3D5B-45A9-942D-5532E8FAFB2E}"/>
    <cellStyle name="40% - Accent6 14" xfId="1843" xr:uid="{967E4E64-8090-4BCA-AE84-EB681AA291C8}"/>
    <cellStyle name="40% - Accent6 14 2" xfId="6296" xr:uid="{8AC31E94-BDD0-4D98-87B7-744C94C2EB50}"/>
    <cellStyle name="40% - Accent6 14 2 2" xfId="17652" xr:uid="{BCD13BDE-51E9-4CFB-B2E9-23C1BEBA5501}"/>
    <cellStyle name="40% - Accent6 14 2 2 2" xfId="9269" xr:uid="{D5EF754D-3417-4E91-864E-B7AFD1ED0AC6}"/>
    <cellStyle name="40% - Accent6 14 2 3" xfId="14182" xr:uid="{A8436612-9CFB-4358-BCD3-5462B5630266}"/>
    <cellStyle name="40% - Accent6 14 2 3 2" xfId="4460" xr:uid="{F3065A6F-4AF4-4F6D-BF20-BD7D1D7972E5}"/>
    <cellStyle name="40% - Accent6 14 2 4" xfId="14185" xr:uid="{912F5214-89A1-4EFA-9795-6C5EBF1A8789}"/>
    <cellStyle name="40% - Accent6 14 2_BSD2" xfId="6951" xr:uid="{661E0A4E-B5A7-4F11-B425-7B676B2FB358}"/>
    <cellStyle name="40% - Accent6 14 3" xfId="4824" xr:uid="{0EC8CDFA-A76A-46F8-8D5A-806D7BA20B38}"/>
    <cellStyle name="40% - Accent6 14 3 2" xfId="12177" xr:uid="{69EC69A4-99A2-4B10-8FA3-384639A70BD1}"/>
    <cellStyle name="40% - Accent6 14 4" xfId="17653" xr:uid="{FE29C341-DBC7-4A63-ACB6-ABC86A43EF20}"/>
    <cellStyle name="40% - Accent6 14 4 2" xfId="17656" xr:uid="{381FEDB2-8CB4-4CBD-9020-833096A9B120}"/>
    <cellStyle name="40% - Accent6 14 5" xfId="15424" xr:uid="{D0E3F804-9690-4C53-B262-EA9617D8719E}"/>
    <cellStyle name="40% - Accent6 14 6" xfId="12248" xr:uid="{984BD566-ABAA-4AC3-8B8E-395DAC5C34ED}"/>
    <cellStyle name="40% - Accent6 14 7" xfId="12256" xr:uid="{B3077AEA-320C-4894-876C-D89643FBA951}"/>
    <cellStyle name="40% - Accent6 14 8" xfId="6291" xr:uid="{6CC2BE1A-EC27-4CEB-B009-813970F1AB3B}"/>
    <cellStyle name="40% - Accent6 14_BSD2" xfId="17661" xr:uid="{C2810473-43FC-4071-BCFF-676DB6F2C41C}"/>
    <cellStyle name="40% - Accent6 15" xfId="1844" xr:uid="{F8F1BF84-F748-4E2A-AC56-C01142C0F866}"/>
    <cellStyle name="40% - Accent6 15 2" xfId="16585" xr:uid="{975AA0C7-08EE-4348-BCCC-7A2498EFC563}"/>
    <cellStyle name="40% - Accent6 15 2 2" xfId="16589" xr:uid="{010C0123-34B8-47F5-AA6B-DB0CCC27D99F}"/>
    <cellStyle name="40% - Accent6 15 2 2 2" xfId="11302" xr:uid="{A89C4E31-A4D9-4695-BCF0-5611F7FC38DF}"/>
    <cellStyle name="40% - Accent6 15 2 3" xfId="14226" xr:uid="{77B3154F-F0F7-41D4-8A7F-3DE738B014E1}"/>
    <cellStyle name="40% - Accent6 15 2 3 2" xfId="14230" xr:uid="{24A15FE4-676C-4681-B9FE-E3CCD41FBA9D}"/>
    <cellStyle name="40% - Accent6 15 2 4" xfId="14237" xr:uid="{7DF7925B-151C-4526-8323-98B2B032D74B}"/>
    <cellStyle name="40% - Accent6 15 2_BSD2" xfId="9491" xr:uid="{213FAC15-20AD-4BBC-A135-72125367352D}"/>
    <cellStyle name="40% - Accent6 15 3" xfId="12844" xr:uid="{60BA3F74-0284-428A-8E25-24693026AE3A}"/>
    <cellStyle name="40% - Accent6 15 3 2" xfId="12210" xr:uid="{28A26D93-9654-42F1-8191-9E5174D8FA1B}"/>
    <cellStyle name="40% - Accent6 15 4" xfId="7763" xr:uid="{CBE7E2DB-15AD-43F2-A5B4-38657A3AEF6E}"/>
    <cellStyle name="40% - Accent6 15 4 2" xfId="17663" xr:uid="{AF052DCE-B8FC-4E5F-9A1E-898A6C078B27}"/>
    <cellStyle name="40% - Accent6 15 5" xfId="15438" xr:uid="{1B87635F-D0E1-426E-930D-2B27E4EEB14D}"/>
    <cellStyle name="40% - Accent6 15 6" xfId="4967" xr:uid="{3863828F-CB06-4A19-8B74-9BE0B73D7CC0}"/>
    <cellStyle name="40% - Accent6 15_BSD2" xfId="16596" xr:uid="{E10D0D24-044D-4C1F-9467-CA2246A2CAD3}"/>
    <cellStyle name="40% - Accent6 16" xfId="1847" xr:uid="{214E93D2-E865-4CF2-9CC7-889692823347}"/>
    <cellStyle name="40% - Accent6 16 2" xfId="13854" xr:uid="{BE401692-CD51-4738-9038-6E3420A69F5B}"/>
    <cellStyle name="40% - Accent6 16 2 2" xfId="5125" xr:uid="{EFACFFA2-0DCC-4D18-8884-BF458E96BC3A}"/>
    <cellStyle name="40% - Accent6 16 2 2 2" xfId="10958" xr:uid="{6259C52B-5905-4E71-A285-EC2E5D1C3092}"/>
    <cellStyle name="40% - Accent6 16 2 3" xfId="10970" xr:uid="{DD28FAC3-BFE7-45BF-A7CB-A8556B0AEAF4}"/>
    <cellStyle name="40% - Accent6 16 2 3 2" xfId="9078" xr:uid="{B82FE7B1-2788-4228-9A07-8E89D9C77BE4}"/>
    <cellStyle name="40% - Accent6 16 2 4" xfId="11012" xr:uid="{909D4819-F834-4D3A-9DB2-9894D1997393}"/>
    <cellStyle name="40% - Accent6 16 2_BSD2" xfId="17665" xr:uid="{C37D0B51-B671-4E92-B5FA-8FEEC359CE94}"/>
    <cellStyle name="40% - Accent6 16 3" xfId="7755" xr:uid="{867278EF-8099-4D7E-9B09-A8FEA05EB459}"/>
    <cellStyle name="40% - Accent6 16 3 2" xfId="12250" xr:uid="{B59346EC-B74C-4F8B-9ABE-553187C90F07}"/>
    <cellStyle name="40% - Accent6 16 4" xfId="7760" xr:uid="{DFAF0F49-7A7D-4393-A8B5-5F0B852BC5FB}"/>
    <cellStyle name="40% - Accent6 16 4 2" xfId="17670" xr:uid="{3D9764DA-9DF3-4B94-BC4D-4B1D3BC8BE34}"/>
    <cellStyle name="40% - Accent6 16 5" xfId="15444" xr:uid="{0B6DFC5B-24E1-4A5F-9883-9DA0093F1733}"/>
    <cellStyle name="40% - Accent6 16 6" xfId="6167" xr:uid="{ECC8FE1C-BA9D-4BEA-8E37-815F306C1981}"/>
    <cellStyle name="40% - Accent6 16_BSD2" xfId="3092" xr:uid="{450D90C9-637D-4422-9F55-5BC5776825AF}"/>
    <cellStyle name="40% - Accent6 17" xfId="1849" xr:uid="{EBA253EE-D9F4-4A19-9897-4535019A4C54}"/>
    <cellStyle name="40% - Accent6 17 2" xfId="11148" xr:uid="{2A2EECB0-4914-4219-B521-FB174684A89D}"/>
    <cellStyle name="40% - Accent6 17 2 2" xfId="11160" xr:uid="{8910A58C-CCF1-4AEA-A4B1-4100E6BB63D5}"/>
    <cellStyle name="40% - Accent6 17 2 2 2" xfId="11163" xr:uid="{897CC6E5-A05E-4003-AEA8-596F910B1BD6}"/>
    <cellStyle name="40% - Accent6 17 2 3" xfId="11172" xr:uid="{2363EFDE-BBC4-4EBB-8D30-717DF449AFF5}"/>
    <cellStyle name="40% - Accent6 17 2 3 2" xfId="7059" xr:uid="{B39836B0-08E1-4BC9-A9CE-DD7728099B46}"/>
    <cellStyle name="40% - Accent6 17 2 4" xfId="11178" xr:uid="{F8D0981C-126D-451C-9E16-E5C88C923653}"/>
    <cellStyle name="40% - Accent6 17 2_BSD2" xfId="17672" xr:uid="{EB98A9D5-4BA7-4C0C-808E-E8D91AA04311}"/>
    <cellStyle name="40% - Accent6 17 3" xfId="11185" xr:uid="{6E9CF6DE-398E-4186-B078-EC210AD2A062}"/>
    <cellStyle name="40% - Accent6 17 3 2" xfId="11190" xr:uid="{6AC27CC4-C5D9-481D-BB55-44A38834CEA2}"/>
    <cellStyle name="40% - Accent6 17 4" xfId="11213" xr:uid="{91CA3412-F713-4237-9A76-97145DFFE0CE}"/>
    <cellStyle name="40% - Accent6 17 4 2" xfId="11221" xr:uid="{BA2BEDCD-D5F3-4A11-844F-B74D3FBD21EC}"/>
    <cellStyle name="40% - Accent6 17 5" xfId="11233" xr:uid="{081955DE-3B68-4738-AF4D-51257A0F0B76}"/>
    <cellStyle name="40% - Accent6 17 6" xfId="16600" xr:uid="{552696C6-8101-4269-9606-0FB3A78FA5D4}"/>
    <cellStyle name="40% - Accent6 17_BSD2" xfId="17678" xr:uid="{9F9A17FC-F8CE-48BC-AACB-8D67594ACC73}"/>
    <cellStyle name="40% - Accent6 18" xfId="1851" xr:uid="{5EF300D6-A260-4112-98AC-E96AF68BC3A3}"/>
    <cellStyle name="40% - Accent6 18 2" xfId="11317" xr:uid="{E4BDB832-AFAE-4E9C-80BF-F792CDD8DF9B}"/>
    <cellStyle name="40% - Accent6 18 2 2" xfId="11650" xr:uid="{B6A4B163-5024-4372-8238-DA1A7F207659}"/>
    <cellStyle name="40% - Accent6 18 2 2 2" xfId="11656" xr:uid="{D3154E0E-2661-4D4C-BF9E-1EE5F6DB35E2}"/>
    <cellStyle name="40% - Accent6 18 2 3" xfId="11669" xr:uid="{AEF33A2A-44E4-43A8-9712-2BC18B642A1A}"/>
    <cellStyle name="40% - Accent6 18 2 3 2" xfId="14346" xr:uid="{32F8F5C4-7601-4724-B3E3-2A2FB3E1870A}"/>
    <cellStyle name="40% - Accent6 18 2 4" xfId="11677" xr:uid="{A928ACA6-B9CC-42A9-A549-4D38425DEA21}"/>
    <cellStyle name="40% - Accent6 18 2_BSD2" xfId="17680" xr:uid="{44C88DD5-90D4-4C9B-A7F7-B5F58D19EB36}"/>
    <cellStyle name="40% - Accent6 18 3" xfId="3672" xr:uid="{D32BF429-C0B7-4AF0-9AE6-834DD0B9C6C8}"/>
    <cellStyle name="40% - Accent6 18 3 2" xfId="11684" xr:uid="{EBC1472C-ADC5-463E-A6A2-3A0CECC0974B}"/>
    <cellStyle name="40% - Accent6 18 4" xfId="3717" xr:uid="{77B3C1AA-67C7-4B79-8EA7-4C64812E5B57}"/>
    <cellStyle name="40% - Accent6 18 4 2" xfId="11731" xr:uid="{D52CBA14-D47E-473E-8502-801CB1C6ADD4}"/>
    <cellStyle name="40% - Accent6 18 5" xfId="11742" xr:uid="{96184A14-BA03-481A-BA73-33A693C57442}"/>
    <cellStyle name="40% - Accent6 18 6" xfId="16606" xr:uid="{631649CE-3705-4F16-98E8-D9455F6AEA85}"/>
    <cellStyle name="40% - Accent6 18_BSD2" xfId="8075" xr:uid="{EF3079B5-9CCE-4F16-911D-DBEF0F41CE33}"/>
    <cellStyle name="40% - Accent6 19" xfId="1853" xr:uid="{5561104B-C130-4708-972A-96DA6AE0DC1A}"/>
    <cellStyle name="40% - Accent6 19 2" xfId="17683" xr:uid="{6D40F6BE-B450-4671-A4EB-5064A23E8219}"/>
    <cellStyle name="40% - Accent6 19 2 2" xfId="17687" xr:uid="{9F792441-A3C5-4B87-9050-6AA6BC3BABEA}"/>
    <cellStyle name="40% - Accent6 19 2 2 2" xfId="17694" xr:uid="{F58726E3-A24B-4856-8366-BBCD368A88F4}"/>
    <cellStyle name="40% - Accent6 19 2 3" xfId="14372" xr:uid="{CB28AFDE-495D-4F15-84CF-B9F8CBFE0B54}"/>
    <cellStyle name="40% - Accent6 19 2 3 2" xfId="14385" xr:uid="{3B4DE855-1C4F-4738-8CEF-3DB1F49E93A1}"/>
    <cellStyle name="40% - Accent6 19 2 4" xfId="14387" xr:uid="{375594BD-FD60-4D85-AE0B-826B0B2274A1}"/>
    <cellStyle name="40% - Accent6 19 2_BSD2" xfId="17697" xr:uid="{3A8A74A4-8414-48D7-877F-CC9740D7D645}"/>
    <cellStyle name="40% - Accent6 19 3" xfId="17699" xr:uid="{81AAB6CC-02A8-46ED-B062-C110881398AD}"/>
    <cellStyle name="40% - Accent6 19 3 2" xfId="8003" xr:uid="{3F3C7B93-E032-4C1F-8039-96685EE6C747}"/>
    <cellStyle name="40% - Accent6 19 4" xfId="17703" xr:uid="{BC2BCEAA-4016-4C21-AA51-B8EE3ABF7708}"/>
    <cellStyle name="40% - Accent6 19 4 2" xfId="17707" xr:uid="{0F64590A-B796-4001-B022-DE60A04A6205}"/>
    <cellStyle name="40% - Accent6 19 5" xfId="6652" xr:uid="{CE136A87-D493-4936-A324-A49E9C724EA5}"/>
    <cellStyle name="40% - Accent6 19 6" xfId="11429" xr:uid="{BCC36250-9E32-44CB-9AB6-A024653461DB}"/>
    <cellStyle name="40% - Accent6 19_BSD2" xfId="17195" xr:uid="{FC6213C9-9BF8-4697-998C-74C7E8E232CC}"/>
    <cellStyle name="40% - Accent6 2" xfId="1855" xr:uid="{C04498FF-4236-4BBC-A1A4-9B1229A1DCF1}"/>
    <cellStyle name="40% - Accent6 2 10" xfId="9141" xr:uid="{C3D23C64-2618-45AB-9D3B-C4AA2848F835}"/>
    <cellStyle name="40% - Accent6 2 10 2" xfId="9144" xr:uid="{A736F9AD-3361-4965-9022-8CD2281A9327}"/>
    <cellStyle name="40% - Accent6 2 11" xfId="9173" xr:uid="{283E6ACF-E7D5-4E5C-8C44-C3CC01880F74}"/>
    <cellStyle name="40% - Accent6 2 12" xfId="9196" xr:uid="{9BF20BEE-27B6-4FD7-A680-2772B0080AF2}"/>
    <cellStyle name="40% - Accent6 2 13" xfId="4488" xr:uid="{32A254D2-FAC0-4391-A168-E60E48A43B72}"/>
    <cellStyle name="40% - Accent6 2 14" xfId="4495" xr:uid="{97D576FC-3BDF-431C-B57C-3F2078467004}"/>
    <cellStyle name="40% - Accent6 2 15" xfId="51700" xr:uid="{F83F59F8-8D8E-475F-89F4-FFADB4C382AB}"/>
    <cellStyle name="40% - Accent6 2 2" xfId="1714" xr:uid="{0EC79BD3-8635-40FE-969E-1EC2CD0E51A1}"/>
    <cellStyle name="40% - Accent6 2 2 2" xfId="515" xr:uid="{097A07F1-5A8C-4E82-B594-5D6A0575A61C}"/>
    <cellStyle name="40% - Accent6 2 2 2 2" xfId="17709" xr:uid="{919000A6-B8C3-4663-99A8-0409AE2DE878}"/>
    <cellStyle name="40% - Accent6 2 2 2 3" xfId="8742" xr:uid="{5704F670-6D09-46B2-8DE8-2EE0ABAFEA0D}"/>
    <cellStyle name="40% - Accent6 2 2 3" xfId="8745" xr:uid="{D7B42DE4-1E63-4803-977C-D4B1E9EA384C}"/>
    <cellStyle name="40% - Accent6 2 2 3 2" xfId="17710" xr:uid="{CB96DE12-5F87-4B7B-9BA6-5273E506884D}"/>
    <cellStyle name="40% - Accent6 2 2 3 3" xfId="17711" xr:uid="{6ABB75A9-F79B-4A63-9D40-05861FC6703B}"/>
    <cellStyle name="40% - Accent6 2 2 4" xfId="16693" xr:uid="{9E19D985-532B-49AA-A0A0-613E6D39A991}"/>
    <cellStyle name="40% - Accent6 2 2 4 2" xfId="16698" xr:uid="{1A480EE0-60D4-4941-A0FA-0514F1F0DB83}"/>
    <cellStyle name="40% - Accent6 2 2 5" xfId="4558" xr:uid="{F5C9F105-1860-4BB9-8406-06F93B8EE918}"/>
    <cellStyle name="40% - Accent6 2 2 6" xfId="4647" xr:uid="{F9D5B765-321F-4212-9F21-02F2B4025BCD}"/>
    <cellStyle name="40% - Accent6 2 2 7" xfId="15344" xr:uid="{ADABBCA4-06EA-47A7-B7C7-E2D7A98472D3}"/>
    <cellStyle name="40% - Accent6 2 2 8" xfId="17708" xr:uid="{3AFA40FF-1941-4D54-AF30-BB7F55969F16}"/>
    <cellStyle name="40% - Accent6 2 2 9" xfId="51701" xr:uid="{3AFB3A32-8140-48A6-BCE6-70942916B621}"/>
    <cellStyle name="40% - Accent6 2 2_BSD2" xfId="17713" xr:uid="{ABCFFC23-1EE0-41CD-9DC4-FA3EAAE177E3}"/>
    <cellStyle name="40% - Accent6 2 3" xfId="1856" xr:uid="{373E32FF-255C-4C6B-900F-E9B0EE322DC6}"/>
    <cellStyle name="40% - Accent6 2 3 2" xfId="8760" xr:uid="{50506E7E-9A78-4BF9-8250-3ACC8478B09C}"/>
    <cellStyle name="40% - Accent6 2 3 2 2" xfId="17716" xr:uid="{E60AA6ED-6D0F-422B-91A1-E9F218516F3B}"/>
    <cellStyle name="40% - Accent6 2 3 2 3" xfId="17717" xr:uid="{F58BE79B-1F0D-4436-9B3E-DB28E246C698}"/>
    <cellStyle name="40% - Accent6 2 3 3" xfId="8765" xr:uid="{094AC8E5-926C-45A4-968F-25F70482E428}"/>
    <cellStyle name="40% - Accent6 2 3 3 2" xfId="17720" xr:uid="{14A45603-517B-4849-9085-EF43D10D990F}"/>
    <cellStyle name="40% - Accent6 2 3 3 3" xfId="17721" xr:uid="{CB4D30F0-D093-43DC-A49B-27EA4EA1916E}"/>
    <cellStyle name="40% - Accent6 2 3 4" xfId="16713" xr:uid="{A0BA4C6E-07CF-4581-9CC0-406587DCB272}"/>
    <cellStyle name="40% - Accent6 2 3 5" xfId="16722" xr:uid="{326C9FCB-3424-4C0B-BD5D-894C85E11159}"/>
    <cellStyle name="40% - Accent6 2 3 6" xfId="16727" xr:uid="{97391771-AF1B-46AF-A033-7AE3DB476862}"/>
    <cellStyle name="40% - Accent6 2 3 7" xfId="16732" xr:uid="{B61034B3-2E7B-4FED-AD75-4EA50A705D73}"/>
    <cellStyle name="40% - Accent6 2 3 8" xfId="17714" xr:uid="{76DB2713-C182-4864-A3BC-0D2FECCB7A75}"/>
    <cellStyle name="40% - Accent6 2 3_BSD2" xfId="6081" xr:uid="{C0CE801B-1A24-4785-96C0-E3958A8A8EB5}"/>
    <cellStyle name="40% - Accent6 2 4" xfId="1857" xr:uid="{7430CD73-6CDA-4BB2-BE9F-ADCD5B39D0B8}"/>
    <cellStyle name="40% - Accent6 2 4 2" xfId="5488" xr:uid="{266F6389-1D81-4959-9511-2C24F2E34A98}"/>
    <cellStyle name="40% - Accent6 2 4 2 2" xfId="17722" xr:uid="{59A78827-7DE6-4722-9489-AEC477744ED5}"/>
    <cellStyle name="40% - Accent6 2 4 2 3" xfId="17723" xr:uid="{50EA926A-0647-4FB6-B680-2D4B03E3F654}"/>
    <cellStyle name="40% - Accent6 2 4 3" xfId="4654" xr:uid="{3E1E269D-B1A4-41E3-A1F6-F3563F96B9E4}"/>
    <cellStyle name="40% - Accent6 2 4 3 2" xfId="17724" xr:uid="{602F9C0C-FFF4-4A14-AA52-DFE8A5946368}"/>
    <cellStyle name="40% - Accent6 2 4 4" xfId="16743" xr:uid="{2581B5E9-6CEF-4FAA-BDB6-6ED66D6404D0}"/>
    <cellStyle name="40% - Accent6 2 4 5" xfId="16750" xr:uid="{8D623696-365D-409F-B439-D78C08FDF259}"/>
    <cellStyle name="40% - Accent6 2 4 6" xfId="16753" xr:uid="{946B95C6-37C7-4B70-ABB8-36E8EEDA9133}"/>
    <cellStyle name="40% - Accent6 2 4 7" xfId="5246" xr:uid="{15834569-5726-4033-ADF9-5D986BE5AC7F}"/>
    <cellStyle name="40% - Accent6 2 4_BSD2" xfId="3404" xr:uid="{7AB9673E-13DF-48AA-9355-01A456DFCD1D}"/>
    <cellStyle name="40% - Accent6 2 5" xfId="1858" xr:uid="{5ED17F9A-36C4-4E04-9BC6-88CC47BD21A8}"/>
    <cellStyle name="40% - Accent6 2 5 2" xfId="8146" xr:uid="{37656BDC-6B53-4E60-BF6E-FC7E2CAC7B25}"/>
    <cellStyle name="40% - Accent6 2 5 2 2" xfId="17728" xr:uid="{17AF0869-8200-423E-A108-623BA66E637E}"/>
    <cellStyle name="40% - Accent6 2 5 3" xfId="9525" xr:uid="{2CD4EC71-C7DD-4CC6-8809-1ECF41E653D0}"/>
    <cellStyle name="40% - Accent6 2 5 3 2" xfId="17729" xr:uid="{4D6C8EB8-8483-48B1-AA10-AD828CF9B253}"/>
    <cellStyle name="40% - Accent6 2 5 4" xfId="9528" xr:uid="{8036B983-9C2D-4E9A-8ACD-606B1D87951C}"/>
    <cellStyle name="40% - Accent6 2 5 5" xfId="6010" xr:uid="{B1DE407F-641D-4949-BAD5-58B7AF692CC9}"/>
    <cellStyle name="40% - Accent6 2 5 6" xfId="5500" xr:uid="{9D315C8F-C02D-4C5E-BA6E-FA203389AA50}"/>
    <cellStyle name="40% - Accent6 2 6" xfId="5508" xr:uid="{87900E4A-1313-40F1-A45A-BBCA2642B086}"/>
    <cellStyle name="40% - Accent6 2 6 2" xfId="5464" xr:uid="{EAF5F61D-3A3D-4B36-9E5A-9BCBCDE17095}"/>
    <cellStyle name="40% - Accent6 2 6 3" xfId="17730" xr:uid="{4BAE6A99-E457-460C-819E-C018A9198040}"/>
    <cellStyle name="40% - Accent6 2 6 4" xfId="16817" xr:uid="{6C506074-764E-4458-8838-7792C27F9AA3}"/>
    <cellStyle name="40% - Accent6 2 6 5" xfId="16822" xr:uid="{86F3ED44-AF46-4166-A5AC-7B911BC70F4E}"/>
    <cellStyle name="40% - Accent6 2 7" xfId="15189" xr:uid="{E77AFC46-2591-4654-B7D2-DDF866C3DFB9}"/>
    <cellStyle name="40% - Accent6 2 7 2" xfId="8809" xr:uid="{E954D4E4-257F-4AE1-A485-C770C3D34785}"/>
    <cellStyle name="40% - Accent6 2 7 3" xfId="17732" xr:uid="{C2EDF0EB-E230-4D7C-A418-77309665C040}"/>
    <cellStyle name="40% - Accent6 2 7 4" xfId="13565" xr:uid="{DFDE47D6-AF85-4B0C-9FBC-84EC6C7EBEC2}"/>
    <cellStyle name="40% - Accent6 2 7 5" xfId="16840" xr:uid="{92431657-C765-4CCE-B426-EF0085FAA873}"/>
    <cellStyle name="40% - Accent6 2 8" xfId="17734" xr:uid="{ECD2AA36-72F5-4AD4-B6C3-B30A9729571E}"/>
    <cellStyle name="40% - Accent6 2 8 2" xfId="8815" xr:uid="{A3BAD3F6-A427-4AD6-B81B-7337E29F5798}"/>
    <cellStyle name="40% - Accent6 2 8 2 2" xfId="17735" xr:uid="{6114AB07-52B2-4CD7-8670-3C3D27AD900F}"/>
    <cellStyle name="40% - Accent6 2 8 3" xfId="17736" xr:uid="{274EFD75-567E-4AA2-9070-76E4DA4D595D}"/>
    <cellStyle name="40% - Accent6 2 8 4" xfId="16850" xr:uid="{2D0EC028-3682-4482-AEAE-56E5C21501CC}"/>
    <cellStyle name="40% - Accent6 2 8 5" xfId="16860" xr:uid="{1F7F3C6A-36ED-4B72-A39D-0FF1BA618112}"/>
    <cellStyle name="40% - Accent6 2 8_BSD2" xfId="9826" xr:uid="{C3388EE2-572A-437E-9602-ED1DDDB7E40D}"/>
    <cellStyle name="40% - Accent6 2 9" xfId="17737" xr:uid="{D7C52337-2348-4986-8852-094386126EBD}"/>
    <cellStyle name="40% - Accent6 2 9 2" xfId="8859" xr:uid="{B9009416-42FE-4EAF-8E44-C4226990B42C}"/>
    <cellStyle name="40% - Accent6 2 9 3" xfId="17738" xr:uid="{25036106-23B6-4C4F-B373-2C0397A3508F}"/>
    <cellStyle name="40% - Accent6 2 9 4" xfId="6663" xr:uid="{9D6B136F-7859-4E63-98A7-73E1902F510C}"/>
    <cellStyle name="40% - Accent6 2_April 2009 Report" xfId="17742" xr:uid="{1CD45082-FC6E-40EA-88EE-C6539F5AC1A3}"/>
    <cellStyle name="40% - Accent6 20" xfId="1845" xr:uid="{2E2942DB-4DC1-4C6B-90AC-B3EF0989115A}"/>
    <cellStyle name="40% - Accent6 20 2" xfId="16584" xr:uid="{C43E6A80-B707-48F9-9105-5E972A1E3BF5}"/>
    <cellStyle name="40% - Accent6 20 2 2" xfId="16588" xr:uid="{6DB35CEF-95F9-4C01-A2B2-2DF58CBAC002}"/>
    <cellStyle name="40% - Accent6 20 2 2 2" xfId="11301" xr:uid="{A738D6A7-BBEE-4D83-854D-F5D9FE81B1D4}"/>
    <cellStyle name="40% - Accent6 20 2 3" xfId="14225" xr:uid="{57DDD9E6-537A-4B94-873D-9E1BCC3D2099}"/>
    <cellStyle name="40% - Accent6 20 2 3 2" xfId="14229" xr:uid="{03FE1F96-4040-472A-88C6-85C0EC4365A0}"/>
    <cellStyle name="40% - Accent6 20 2 4" xfId="14236" xr:uid="{EBC07908-054E-4EE6-BB16-2CA0FB70AC5A}"/>
    <cellStyle name="40% - Accent6 20 2_BSD2" xfId="9489" xr:uid="{54E64E2A-A95B-4B90-BAB0-89D32AA42938}"/>
    <cellStyle name="40% - Accent6 20 3" xfId="12843" xr:uid="{604F01FB-B5BA-42BB-8CC6-C147A8151465}"/>
    <cellStyle name="40% - Accent6 20 3 2" xfId="12209" xr:uid="{71A4E891-D840-493F-9749-3B8EFFB78C65}"/>
    <cellStyle name="40% - Accent6 20 4" xfId="7762" xr:uid="{BD235188-7893-45CA-92AD-E6F6F696CA6A}"/>
    <cellStyle name="40% - Accent6 20 4 2" xfId="17662" xr:uid="{D83D60BF-11E2-419E-9C56-3892FE6D6E96}"/>
    <cellStyle name="40% - Accent6 20 5" xfId="15435" xr:uid="{A526A9EA-536A-42CC-BB96-0B8B14AA31A6}"/>
    <cellStyle name="40% - Accent6 20 6" xfId="4966" xr:uid="{D336EBBC-BECD-4727-A15B-45DDC3F31D29}"/>
    <cellStyle name="40% - Accent6 20_BSD2" xfId="16595" xr:uid="{83D6AFE1-0863-47DD-AADF-6BF206AFC729}"/>
    <cellStyle name="40% - Accent6 21" xfId="1848" xr:uid="{CBB473F8-CC6A-45A6-88B8-041269E6B07B}"/>
    <cellStyle name="40% - Accent6 21 2" xfId="13853" xr:uid="{5EE0B7CB-BCF1-4F21-985E-94C173FE1258}"/>
    <cellStyle name="40% - Accent6 21 2 2" xfId="5124" xr:uid="{602B3D87-2F45-4267-A4CF-CDCA35905324}"/>
    <cellStyle name="40% - Accent6 21 2 2 2" xfId="10957" xr:uid="{6F7E5164-F041-491C-A7E7-390046B1556E}"/>
    <cellStyle name="40% - Accent6 21 2 3" xfId="10969" xr:uid="{6FB6F16A-9DF1-45E1-B4C3-3EB9DED2204B}"/>
    <cellStyle name="40% - Accent6 21 2 3 2" xfId="9077" xr:uid="{E06062DC-C7ED-46B6-B2CD-12C528548416}"/>
    <cellStyle name="40% - Accent6 21 2 4" xfId="11010" xr:uid="{D5715DD4-BE2B-4506-9525-60B6FEECFAD0}"/>
    <cellStyle name="40% - Accent6 21 2_BSD2" xfId="17664" xr:uid="{125838A3-1E00-48BF-A309-86B3E8D8D068}"/>
    <cellStyle name="40% - Accent6 21 3" xfId="7754" xr:uid="{2BD829EA-2F07-461B-84F9-7C779BA09335}"/>
    <cellStyle name="40% - Accent6 21 3 2" xfId="12249" xr:uid="{36862E81-4A74-4918-AE2C-4A7FE316859F}"/>
    <cellStyle name="40% - Accent6 21 4" xfId="7759" xr:uid="{69B7E1B5-5675-4432-97CE-36205D072E1C}"/>
    <cellStyle name="40% - Accent6 21 4 2" xfId="17669" xr:uid="{DD1A8F37-D2D4-46D1-A59A-5066B2717A1C}"/>
    <cellStyle name="40% - Accent6 21 5" xfId="15441" xr:uid="{6EB3B5D9-4499-4ABE-B417-B4A20E00ED77}"/>
    <cellStyle name="40% - Accent6 21 6" xfId="6166" xr:uid="{54268EEC-1479-49FA-9F59-E57B06E268D8}"/>
    <cellStyle name="40% - Accent6 21_BSD2" xfId="3091" xr:uid="{EEDB0FB0-D1D1-4936-B2E0-AE3EA8FFB3C2}"/>
    <cellStyle name="40% - Accent6 22" xfId="1850" xr:uid="{60A3AA66-0528-4EF8-BA83-C52EB6BB124F}"/>
    <cellStyle name="40% - Accent6 22 2" xfId="11147" xr:uid="{C3FD342B-3696-4958-8EA7-2A25D6BAFCCD}"/>
    <cellStyle name="40% - Accent6 22 2 2" xfId="11159" xr:uid="{716E31E8-CB26-4A6F-A7BD-389120005EE2}"/>
    <cellStyle name="40% - Accent6 22 2 2 2" xfId="11162" xr:uid="{71B01643-B47E-4640-A86D-802FFD91CFBA}"/>
    <cellStyle name="40% - Accent6 22 2 3" xfId="11171" xr:uid="{D04F51FD-46DE-4209-9C58-3FEB33BCE79E}"/>
    <cellStyle name="40% - Accent6 22 2 3 2" xfId="7057" xr:uid="{F159FF7A-765C-466E-B4E3-B9152704ECDC}"/>
    <cellStyle name="40% - Accent6 22 2 4" xfId="11177" xr:uid="{6A62B821-7F50-4711-A677-0140F8E2A3F3}"/>
    <cellStyle name="40% - Accent6 22 2_BSD2" xfId="17671" xr:uid="{5FA2CEEE-3BEA-4506-B27A-8844BED32BAD}"/>
    <cellStyle name="40% - Accent6 22 3" xfId="11184" xr:uid="{EE6585C4-7075-4600-8C78-A3DD80A2DA0F}"/>
    <cellStyle name="40% - Accent6 22 3 2" xfId="11189" xr:uid="{78333061-9600-4B9C-ABD1-9138D5692394}"/>
    <cellStyle name="40% - Accent6 22 4" xfId="11212" xr:uid="{B42EF396-3907-40AA-BA64-ABD5C428F629}"/>
    <cellStyle name="40% - Accent6 22 4 2" xfId="11220" xr:uid="{0C07DCAF-B2C6-434F-AAEB-AFB5BDEFD0CA}"/>
    <cellStyle name="40% - Accent6 22 5" xfId="11232" xr:uid="{F9AC836D-0205-48B8-AADC-761BCD7D4F0E}"/>
    <cellStyle name="40% - Accent6 22 6" xfId="16599" xr:uid="{F682AA76-6E7C-4C23-843C-AE3AA0785800}"/>
    <cellStyle name="40% - Accent6 22_BSD2" xfId="17677" xr:uid="{6849DC35-1B04-41FE-BD71-91D99628B8A0}"/>
    <cellStyle name="40% - Accent6 23" xfId="1852" xr:uid="{FFA31D64-8827-46D9-BC40-79FF2EB84E64}"/>
    <cellStyle name="40% - Accent6 23 2" xfId="11316" xr:uid="{1A1B3D39-1AAD-4ECA-91D8-E03D8C2AEC9F}"/>
    <cellStyle name="40% - Accent6 23 2 2" xfId="11649" xr:uid="{D88569C7-A578-4F2A-9800-7A543E335F2C}"/>
    <cellStyle name="40% - Accent6 23 2 2 2" xfId="11655" xr:uid="{9FAE520F-AA5F-45C8-814C-BAAAE68CAA39}"/>
    <cellStyle name="40% - Accent6 23 2 3" xfId="11668" xr:uid="{D48D0F8D-2364-4AEE-BBEC-A4C4D153E369}"/>
    <cellStyle name="40% - Accent6 23 2 3 2" xfId="14345" xr:uid="{B3F3ACE4-DE6E-4463-A814-5CF1460EA6D8}"/>
    <cellStyle name="40% - Accent6 23 2 4" xfId="11676" xr:uid="{D25DBF20-AC86-48CC-BCC9-A5DFB7EA383D}"/>
    <cellStyle name="40% - Accent6 23 2_BSD2" xfId="17679" xr:uid="{01FF3D79-5F3E-4A8C-A4D7-FF28D76F9375}"/>
    <cellStyle name="40% - Accent6 23 3" xfId="3671" xr:uid="{5C4EEC3A-D557-41B1-9095-F35DE4526497}"/>
    <cellStyle name="40% - Accent6 23 3 2" xfId="11683" xr:uid="{2E8BF208-6F7A-44BA-89CB-A8A4EEA96E5D}"/>
    <cellStyle name="40% - Accent6 23 4" xfId="3716" xr:uid="{46A2F313-464C-4198-9E2E-390AB14D2ECA}"/>
    <cellStyle name="40% - Accent6 23 4 2" xfId="11730" xr:uid="{FBD5CCD2-20DF-487D-AC6F-FBD70F173301}"/>
    <cellStyle name="40% - Accent6 23 5" xfId="11741" xr:uid="{4224CF91-7E9F-4872-A691-2AEA81AEA8E6}"/>
    <cellStyle name="40% - Accent6 23 6" xfId="16605" xr:uid="{ECDEE213-3D52-4C32-B5CB-C0B5532A7D72}"/>
    <cellStyle name="40% - Accent6 23_BSD2" xfId="8074" xr:uid="{B93F7382-F8C8-45F5-936B-FEF89E9D283F}"/>
    <cellStyle name="40% - Accent6 24" xfId="1854" xr:uid="{E05E991F-A7F9-48B0-A24B-FBA3CAC21620}"/>
    <cellStyle name="40% - Accent6 24 2" xfId="17682" xr:uid="{3DDBB07D-94E0-40E8-BD45-98F7E4DD7089}"/>
    <cellStyle name="40% - Accent6 24 2 2" xfId="17686" xr:uid="{AB57AFE3-0446-4906-BC73-66B97FC3D231}"/>
    <cellStyle name="40% - Accent6 24 2 2 2" xfId="17693" xr:uid="{374B0964-C097-4B9F-86D7-E6E130305D67}"/>
    <cellStyle name="40% - Accent6 24 2 3" xfId="14371" xr:uid="{1B9A4440-D4B5-407C-A733-D944C3189E77}"/>
    <cellStyle name="40% - Accent6 24 2 3 2" xfId="14384" xr:uid="{69D3ADC9-D55B-49EC-B871-2F849CF415EF}"/>
    <cellStyle name="40% - Accent6 24 2 4" xfId="14386" xr:uid="{F6BA57F4-AFF1-464C-8D2E-1FCA48014953}"/>
    <cellStyle name="40% - Accent6 24 2_BSD2" xfId="17696" xr:uid="{FEB098AD-3BB8-4434-AA39-26BC724D2CBF}"/>
    <cellStyle name="40% - Accent6 24 3" xfId="17698" xr:uid="{6FD5111E-714A-4E7D-A9F4-ADA145634A98}"/>
    <cellStyle name="40% - Accent6 24 3 2" xfId="8002" xr:uid="{554569BA-9308-43B4-AB1C-AB5322EB59AC}"/>
    <cellStyle name="40% - Accent6 24 4" xfId="17702" xr:uid="{AD79BC37-7411-4F70-8FCC-3FCC75E41DC6}"/>
    <cellStyle name="40% - Accent6 24 4 2" xfId="17706" xr:uid="{D3D7F23C-2A56-4A72-B90D-AA5543107834}"/>
    <cellStyle name="40% - Accent6 24 5" xfId="6651" xr:uid="{491EC16D-BCC1-4318-8159-44127D226498}"/>
    <cellStyle name="40% - Accent6 24 6" xfId="11428" xr:uid="{782D3451-03BE-4B63-94B5-6065404CD971}"/>
    <cellStyle name="40% - Accent6 24_BSD2" xfId="17194" xr:uid="{12EC6011-4B25-4EFC-817D-638E085C8443}"/>
    <cellStyle name="40% - Accent6 25" xfId="1860" xr:uid="{BD37EAD6-35C1-4D4C-8DCE-E38F9DCA61DD}"/>
    <cellStyle name="40% - Accent6 25 2" xfId="17746" xr:uid="{F4F1ADE1-95CD-47EE-BC7F-03D319711016}"/>
    <cellStyle name="40% - Accent6 25 2 2" xfId="17748" xr:uid="{F250E24F-1B75-493A-A77F-426E3AFC3071}"/>
    <cellStyle name="40% - Accent6 25 2 2 2" xfId="17750" xr:uid="{9DED57A7-6394-4CED-9432-7F3FB753FAF0}"/>
    <cellStyle name="40% - Accent6 25 2 3" xfId="14426" xr:uid="{A7689F04-BFD5-4F2E-9838-43A21924296A}"/>
    <cellStyle name="40% - Accent6 25 2 3 2" xfId="14430" xr:uid="{AEBBD402-A0C6-40FB-841F-FFF9FDB8D1D0}"/>
    <cellStyle name="40% - Accent6 25 2 4" xfId="14434" xr:uid="{C572520C-5A48-4996-9FA9-74EDFF49125F}"/>
    <cellStyle name="40% - Accent6 25 2_BSD2" xfId="4307" xr:uid="{282A1CD8-AD1A-42FB-B867-11CAAD098801}"/>
    <cellStyle name="40% - Accent6 25 3" xfId="17752" xr:uid="{3E6BF9FB-25A2-481C-8CB9-B82B794BC3DF}"/>
    <cellStyle name="40% - Accent6 25 3 2" xfId="17754" xr:uid="{817779DA-770E-493D-802C-967416326D15}"/>
    <cellStyle name="40% - Accent6 25 4" xfId="17756" xr:uid="{D6C71605-A7EB-4D89-8C6C-8D57AED40086}"/>
    <cellStyle name="40% - Accent6 25 4 2" xfId="17759" xr:uid="{657AA8A3-07EB-47CD-893F-587A1E605240}"/>
    <cellStyle name="40% - Accent6 25 5" xfId="17761" xr:uid="{F3BFCBC0-88F8-4BA0-A5A4-662C69E92F55}"/>
    <cellStyle name="40% - Accent6 25 6" xfId="9363" xr:uid="{3F9D5FEC-C576-4D06-A31D-4F8383379536}"/>
    <cellStyle name="40% - Accent6 25_BSD2" xfId="17763" xr:uid="{6F1CF63C-8D83-437C-ACAB-0A1BE3999A5C}"/>
    <cellStyle name="40% - Accent6 26" xfId="1862" xr:uid="{9C6C414B-07A5-4EA3-9051-BB287EDEA725}"/>
    <cellStyle name="40% - Accent6 26 2" xfId="17765" xr:uid="{1D0FBDF6-E865-4FED-A672-6633D594D516}"/>
    <cellStyle name="40% - Accent6 26 2 2" xfId="17767" xr:uid="{C37E2421-9D9B-4A97-BD42-AADE5037EA27}"/>
    <cellStyle name="40% - Accent6 26 2 2 2" xfId="17770" xr:uid="{DEBD230E-4417-420C-920E-74043C06079D}"/>
    <cellStyle name="40% - Accent6 26 2 3" xfId="14466" xr:uid="{2E2CEC71-E372-4B43-8031-F2B2B53C36FD}"/>
    <cellStyle name="40% - Accent6 26 2 3 2" xfId="14468" xr:uid="{166F0DA7-D33D-47BC-BBE4-322FCE036921}"/>
    <cellStyle name="40% - Accent6 26 2 4" xfId="14476" xr:uid="{3A3CB827-E994-4E3E-9838-9DB0CB7C5A01}"/>
    <cellStyle name="40% - Accent6 26 2_BSD2" xfId="17773" xr:uid="{1CF0817C-438D-46F1-A829-DE0E1C3655A7}"/>
    <cellStyle name="40% - Accent6 26 3" xfId="17775" xr:uid="{35871292-7C46-4130-A282-AB73E16B30AE}"/>
    <cellStyle name="40% - Accent6 26 3 2" xfId="17777" xr:uid="{A3618C6D-E20A-486E-BD7F-8640B2B08F42}"/>
    <cellStyle name="40% - Accent6 26 4" xfId="17779" xr:uid="{AAF98619-568D-4DF0-826C-157DBE0F4178}"/>
    <cellStyle name="40% - Accent6 26 4 2" xfId="17784" xr:uid="{D2F47877-780A-4E19-93FE-4B32E9052C1A}"/>
    <cellStyle name="40% - Accent6 26 5" xfId="3110" xr:uid="{AC4EF384-9B57-4254-9DD8-1DBC88226119}"/>
    <cellStyle name="40% - Accent6 26 6" xfId="9371" xr:uid="{C0641FAA-3B46-4D18-9FB6-CDA44BAC7F80}"/>
    <cellStyle name="40% - Accent6 26_BSD2" xfId="4482" xr:uid="{7E494624-052E-4E71-A9A7-A7A395914C51}"/>
    <cellStyle name="40% - Accent6 27" xfId="1864" xr:uid="{F6A1F859-F9CB-441E-B60B-1262EF9D5DB7}"/>
    <cellStyle name="40% - Accent6 27 2" xfId="17788" xr:uid="{22C4D1F3-6451-409F-B4F9-9BA67091E2CF}"/>
    <cellStyle name="40% - Accent6 27 2 2" xfId="17793" xr:uid="{4989DDF9-BEFB-48E3-8267-8CB77A3E8DAD}"/>
    <cellStyle name="40% - Accent6 27 2 2 2" xfId="15323" xr:uid="{5A8B7872-FE80-4CE0-B3FA-3C6599D3E0ED}"/>
    <cellStyle name="40% - Accent6 27 2 3" xfId="14557" xr:uid="{324276F7-074C-44A3-9B1B-5E6656234F27}"/>
    <cellStyle name="40% - Accent6 27 2 3 2" xfId="7653" xr:uid="{495F8E5F-F4D3-44A9-85BD-9A99201E74F2}"/>
    <cellStyle name="40% - Accent6 27 2 4" xfId="14563" xr:uid="{514BBC4B-CA9E-487F-8BB4-8F81F0BDA17A}"/>
    <cellStyle name="40% - Accent6 27 2_BSD2" xfId="13276" xr:uid="{C85B353F-6895-4C93-8803-8BC2034C1CDE}"/>
    <cellStyle name="40% - Accent6 27 3" xfId="17795" xr:uid="{039F8ACA-21AD-4327-9537-FA1AD71C2100}"/>
    <cellStyle name="40% - Accent6 27 3 2" xfId="17797" xr:uid="{CF7CC411-B592-4107-AE81-F349BC2E19AD}"/>
    <cellStyle name="40% - Accent6 27 4" xfId="17803" xr:uid="{6E327E21-7DF7-4BC0-9A53-E1A35C426EA3}"/>
    <cellStyle name="40% - Accent6 27 4 2" xfId="17806" xr:uid="{56DB064E-A04F-45A4-A22B-B5242524B6B4}"/>
    <cellStyle name="40% - Accent6 27 5" xfId="17808" xr:uid="{AB1E6EE9-2834-4118-A834-A7D184D1D18B}"/>
    <cellStyle name="40% - Accent6 27 6" xfId="17786" xr:uid="{ABF5944B-6B81-459B-A6FA-F6EB61BCD6EE}"/>
    <cellStyle name="40% - Accent6 27_BSD2" xfId="17812" xr:uid="{499A144A-93F1-4695-841F-C50D563A9A44}"/>
    <cellStyle name="40% - Accent6 28" xfId="1866" xr:uid="{DF216F8E-8524-475C-9369-C88A7018D690}"/>
    <cellStyle name="40% - Accent6 28 2" xfId="17816" xr:uid="{9A80E694-D3C3-4572-849F-27AD8C553CED}"/>
    <cellStyle name="40% - Accent6 28 2 2" xfId="17820" xr:uid="{9C269C23-4719-4AD9-8A43-21A4818410B3}"/>
    <cellStyle name="40% - Accent6 28 2 2 2" xfId="17825" xr:uid="{D069F3E6-B049-45E6-9E17-BEC7E44C9DA2}"/>
    <cellStyle name="40% - Accent6 28 2 3" xfId="9640" xr:uid="{10469259-66E5-4D9C-8A56-CB136CC4596F}"/>
    <cellStyle name="40% - Accent6 28 2 3 2" xfId="12342" xr:uid="{8ABC3414-C721-4981-A934-7CCA4E52DCD6}"/>
    <cellStyle name="40% - Accent6 28 2 4" xfId="12396" xr:uid="{F9CE6824-EA5D-452D-A12F-069D609E727D}"/>
    <cellStyle name="40% - Accent6 28 2_BSD2" xfId="14454" xr:uid="{54FBEEE2-4B90-449C-B390-919A4FFF4876}"/>
    <cellStyle name="40% - Accent6 28 3" xfId="17827" xr:uid="{592CD7CE-FDE3-4349-8C60-5614F00A2747}"/>
    <cellStyle name="40% - Accent6 28 3 2" xfId="17833" xr:uid="{B5575BC0-7681-415E-92F8-BE5AC24A2084}"/>
    <cellStyle name="40% - Accent6 28 4" xfId="17837" xr:uid="{498DAA51-6FDA-408B-A9C7-EE77A30242B9}"/>
    <cellStyle name="40% - Accent6 28 4 2" xfId="17841" xr:uid="{2EFD4E62-1147-4177-B2A3-32A120B3EA75}"/>
    <cellStyle name="40% - Accent6 28 5" xfId="17845" xr:uid="{8E0D9BBF-43EF-4EED-AB0C-03662EA79E22}"/>
    <cellStyle name="40% - Accent6 28 6" xfId="17814" xr:uid="{0F3C7A01-9DF6-4BBC-B897-6C1F1F322926}"/>
    <cellStyle name="40% - Accent6 28_BSD2" xfId="2902" xr:uid="{6C819E14-D0BC-4F02-8ACA-ADF59A5C0F92}"/>
    <cellStyle name="40% - Accent6 29" xfId="1868" xr:uid="{A521889E-C218-442D-9743-A74247BA1EFF}"/>
    <cellStyle name="40% - Accent6 29 2" xfId="17852" xr:uid="{F066E6BE-F99F-4FA7-9FE0-690EF2010552}"/>
    <cellStyle name="40% - Accent6 29 2 2" xfId="17855" xr:uid="{EEF7F329-A1E0-4186-BD3B-120733C7C12A}"/>
    <cellStyle name="40% - Accent6 29 2 2 2" xfId="17858" xr:uid="{01DE71DE-A02C-465D-B2D2-7ED4CEBB2617}"/>
    <cellStyle name="40% - Accent6 29 2 3" xfId="14607" xr:uid="{59E4C0DB-8F38-4F35-8F03-713AAA808096}"/>
    <cellStyle name="40% - Accent6 29 2 3 2" xfId="14615" xr:uid="{E8A2E0E2-5A00-4B2E-8440-2AB1600C960E}"/>
    <cellStyle name="40% - Accent6 29 2 4" xfId="14619" xr:uid="{BCF0300E-93F9-47C6-996A-3FA3537DAF3E}"/>
    <cellStyle name="40% - Accent6 29 2_BSD2" xfId="15970" xr:uid="{F9A8E434-8B4F-48A8-A004-8A58D9A9C587}"/>
    <cellStyle name="40% - Accent6 29 3" xfId="17861" xr:uid="{A7F73F66-661E-4AA0-83A7-53CEDD97A99B}"/>
    <cellStyle name="40% - Accent6 29 3 2" xfId="17864" xr:uid="{36846500-6AF6-4025-8097-A09DC004128C}"/>
    <cellStyle name="40% - Accent6 29 4" xfId="17867" xr:uid="{D0FCDE38-3616-41D2-A2D9-821032F74661}"/>
    <cellStyle name="40% - Accent6 29 4 2" xfId="17870" xr:uid="{E69FDC4E-348E-4B09-866E-35A4DDB3C24B}"/>
    <cellStyle name="40% - Accent6 29 5" xfId="17873" xr:uid="{D3F7F9C9-ACD7-407E-8B65-2965F33C0C58}"/>
    <cellStyle name="40% - Accent6 29 6" xfId="17849" xr:uid="{A57D330B-B217-4278-86F2-DE8FD7FB3C0F}"/>
    <cellStyle name="40% - Accent6 29_BSD2" xfId="17876" xr:uid="{FF1FBE62-FD5C-4D03-AD59-E728DBEEDE04}"/>
    <cellStyle name="40% - Accent6 3" xfId="1870" xr:uid="{D4527F0B-BEFD-4FFD-8765-C28EFD28C810}"/>
    <cellStyle name="40% - Accent6 3 2" xfId="187" xr:uid="{5D9E2511-867F-4CBE-9D2E-4CAF1DE435A1}"/>
    <cellStyle name="40% - Accent6 3 2 2" xfId="645" xr:uid="{DF8591A1-F7B1-4417-BB6B-500C78AC0BDD}"/>
    <cellStyle name="40% - Accent6 3 2 2 2" xfId="17168" xr:uid="{6E10EE70-8DA5-4CB9-94F8-F3E338CAAB10}"/>
    <cellStyle name="40% - Accent6 3 2 3" xfId="17877" xr:uid="{2B2555F7-F9FD-437C-925E-E4B3165E8EF5}"/>
    <cellStyle name="40% - Accent6 3 2 4" xfId="3117" xr:uid="{FDE06FC5-B8DF-4ACB-B976-EC4230004C5E}"/>
    <cellStyle name="40% - Accent6 3 2 5" xfId="51919" xr:uid="{095A9E88-998A-431F-94B6-F92375D0D81B}"/>
    <cellStyle name="40% - Accent6 3 3" xfId="197" xr:uid="{E5283F87-C0FE-499F-9CD4-77342BA40F5C}"/>
    <cellStyle name="40% - Accent6 3 3 2" xfId="17879" xr:uid="{73850FD3-C430-4892-8EA2-458E3C8C94D7}"/>
    <cellStyle name="40% - Accent6 3 3 3" xfId="17880" xr:uid="{3DA69EA0-8755-4DCD-81E2-05220DF34480}"/>
    <cellStyle name="40% - Accent6 3 3 4" xfId="3162" xr:uid="{E8B42485-395C-453C-9514-0A4E471F9376}"/>
    <cellStyle name="40% - Accent6 3 4" xfId="3242" xr:uid="{79968C53-FE2C-4831-B08B-2A235171A0E1}"/>
    <cellStyle name="40% - Accent6 3 4 2" xfId="17882" xr:uid="{E504B33E-7F5C-4C26-9E8E-AB281B967CBB}"/>
    <cellStyle name="40% - Accent6 3 5" xfId="3269" xr:uid="{1789E4ED-E458-406A-8DA4-A962E3A55863}"/>
    <cellStyle name="40% - Accent6 3 5 2" xfId="3390" xr:uid="{D6808DF1-38C0-43B0-9E8F-5A33842CD3FF}"/>
    <cellStyle name="40% - Accent6 3 6" xfId="3331" xr:uid="{2AA71946-66DE-495B-BD9E-74461A7A5E4D}"/>
    <cellStyle name="40% - Accent6 3 7" xfId="3393" xr:uid="{C5488CAC-4D92-46F2-83A2-CCA77FE1E5D7}"/>
    <cellStyle name="40% - Accent6 3 8" xfId="17884" xr:uid="{6577DBB6-3DD6-471E-B19C-F907BAF1484A}"/>
    <cellStyle name="40% - Accent6 3 9" xfId="51702" xr:uid="{AE8A783A-D2E8-47C3-B80A-8C835D226B0A}"/>
    <cellStyle name="40% - Accent6 3_Annexure" xfId="17885" xr:uid="{614C8477-A4A5-4EFB-AC29-A8E83B196D48}"/>
    <cellStyle name="40% - Accent6 30" xfId="1861" xr:uid="{4EBE45ED-3CF2-4F35-A018-541AA6A5BFD9}"/>
    <cellStyle name="40% - Accent6 30 2" xfId="17745" xr:uid="{4D87CAB8-3DE7-4D0F-B19F-EDEA1206C99C}"/>
    <cellStyle name="40% - Accent6 30 2 2" xfId="17747" xr:uid="{7A92FF06-795F-47AF-A6B4-23A24F89481B}"/>
    <cellStyle name="40% - Accent6 30 2 2 2" xfId="17749" xr:uid="{EE6F6B3E-BD1F-4B7B-A0EC-316F5905A65E}"/>
    <cellStyle name="40% - Accent6 30 2 3" xfId="14425" xr:uid="{3CF38B8C-B2FD-4514-8B37-75DD787D8E4E}"/>
    <cellStyle name="40% - Accent6 30 2 3 2" xfId="14429" xr:uid="{07F4BCF9-900C-46BB-950B-D02963398950}"/>
    <cellStyle name="40% - Accent6 30 2 4" xfId="14433" xr:uid="{714BE3E6-FECE-4896-B0B4-23A9E932C7B1}"/>
    <cellStyle name="40% - Accent6 30 2_BSD2" xfId="4306" xr:uid="{D93EC739-38A8-4959-B3AF-BBB4B504D4CC}"/>
    <cellStyle name="40% - Accent6 30 3" xfId="17751" xr:uid="{2458CEA3-6E72-41D7-B071-A5923B6C641D}"/>
    <cellStyle name="40% - Accent6 30 3 2" xfId="17753" xr:uid="{97CCD0F5-6207-40CC-9EA6-96EB2FEA19EB}"/>
    <cellStyle name="40% - Accent6 30 4" xfId="17755" xr:uid="{B30EA53E-200E-4AEF-9959-F1A36556F8A4}"/>
    <cellStyle name="40% - Accent6 30 4 2" xfId="17758" xr:uid="{80E26C9D-1DFB-4C51-86F9-58090D258D17}"/>
    <cellStyle name="40% - Accent6 30 5" xfId="17760" xr:uid="{41700CF2-A4E0-4767-ACEA-4C7B939AD527}"/>
    <cellStyle name="40% - Accent6 30 6" xfId="9362" xr:uid="{2E345148-04D8-48D2-AE4C-49220138EEDB}"/>
    <cellStyle name="40% - Accent6 30_BSD2" xfId="17762" xr:uid="{2A8C5471-D510-49C0-8A60-4F4B33475BAA}"/>
    <cellStyle name="40% - Accent6 31" xfId="1863" xr:uid="{9576EA97-BF8F-4445-A387-0484866ED7E1}"/>
    <cellStyle name="40% - Accent6 31 2" xfId="17764" xr:uid="{7AE478F5-51FF-47A2-A3B1-619C53386C89}"/>
    <cellStyle name="40% - Accent6 31 2 2" xfId="17766" xr:uid="{35669202-0F13-43A8-9A78-CB873CBCBCB6}"/>
    <cellStyle name="40% - Accent6 31 2 2 2" xfId="17769" xr:uid="{94F3C643-968C-4076-90EE-993FC583A45B}"/>
    <cellStyle name="40% - Accent6 31 2 3" xfId="14465" xr:uid="{0CC2B8D4-9367-4DB5-803D-AB1B7E209F67}"/>
    <cellStyle name="40% - Accent6 31 2 3 2" xfId="14467" xr:uid="{A7CBA29B-53FA-4FA2-961A-60C435536120}"/>
    <cellStyle name="40% - Accent6 31 2 4" xfId="14475" xr:uid="{B9B06FC3-6442-4DBA-9ACA-2A053DED2604}"/>
    <cellStyle name="40% - Accent6 31 2_BSD2" xfId="17772" xr:uid="{4202B258-7B0D-480F-9D06-7A60C4FA1448}"/>
    <cellStyle name="40% - Accent6 31 3" xfId="17774" xr:uid="{8A47889E-33D0-422C-8F45-17EF8B36FBF2}"/>
    <cellStyle name="40% - Accent6 31 3 2" xfId="17776" xr:uid="{3EB9167D-7C0F-482A-82D5-5CC80503D255}"/>
    <cellStyle name="40% - Accent6 31 4" xfId="17778" xr:uid="{BF15FD5B-7E40-4E1C-B869-A29A97739D36}"/>
    <cellStyle name="40% - Accent6 31 4 2" xfId="17783" xr:uid="{E97D768E-FEBB-4FA8-8190-C024B43FEA82}"/>
    <cellStyle name="40% - Accent6 31 5" xfId="3109" xr:uid="{7587B335-4D07-441E-BB54-F7E6516318DC}"/>
    <cellStyle name="40% - Accent6 31 6" xfId="9370" xr:uid="{876FB8A2-0AF5-4903-A993-63372C0AF3D4}"/>
    <cellStyle name="40% - Accent6 31_BSD2" xfId="4481" xr:uid="{27DC6473-5BC1-4A5F-916A-7CC4B315CB82}"/>
    <cellStyle name="40% - Accent6 32" xfId="1865" xr:uid="{6B7869EF-D05A-49B2-8722-B8D669D69F00}"/>
    <cellStyle name="40% - Accent6 32 2" xfId="17787" xr:uid="{DF7E3AFA-F61F-451B-B11C-2A6FD6D5C92D}"/>
    <cellStyle name="40% - Accent6 32 2 2" xfId="17792" xr:uid="{42DC1C3B-83A2-475E-8339-6D4885B59434}"/>
    <cellStyle name="40% - Accent6 32 2 2 2" xfId="15322" xr:uid="{A3B64AA4-C866-47A1-A35E-3CE93E9F0B53}"/>
    <cellStyle name="40% - Accent6 32 2 3" xfId="14556" xr:uid="{679EA2EB-BEA7-447A-99B0-DBAEBBEEF91A}"/>
    <cellStyle name="40% - Accent6 32 2 3 2" xfId="7652" xr:uid="{8F8B451F-227F-4288-9750-D0439E4ED69E}"/>
    <cellStyle name="40% - Accent6 32 2 4" xfId="14562" xr:uid="{51B6958B-1653-4AE8-9816-014776DDD71E}"/>
    <cellStyle name="40% - Accent6 32 2_BSD2" xfId="13275" xr:uid="{B4CF851F-3E36-403A-AD47-0C7EB3B016AC}"/>
    <cellStyle name="40% - Accent6 32 3" xfId="17794" xr:uid="{BCDA979F-9CAF-4699-8B1B-B9B3775B46EC}"/>
    <cellStyle name="40% - Accent6 32 3 2" xfId="17796" xr:uid="{B47EEF3F-9F76-4890-A5F9-D2AE5154CB58}"/>
    <cellStyle name="40% - Accent6 32 4" xfId="17802" xr:uid="{79A4260C-8533-496C-9651-59FFE4D5C0D2}"/>
    <cellStyle name="40% - Accent6 32 4 2" xfId="17805" xr:uid="{8D1336DC-709E-4BCC-A798-4BD6A1D2FE7E}"/>
    <cellStyle name="40% - Accent6 32 5" xfId="17807" xr:uid="{86A1420F-89DE-4F9F-946A-CD360EDDF233}"/>
    <cellStyle name="40% - Accent6 32 6" xfId="17785" xr:uid="{A24392D7-304C-4753-88D6-E153C3D474DA}"/>
    <cellStyle name="40% - Accent6 32_BSD2" xfId="17811" xr:uid="{CA787257-CBCB-475F-AEBA-A051310B428A}"/>
    <cellStyle name="40% - Accent6 33" xfId="1867" xr:uid="{D567702B-D19F-47A6-AA1A-528E27DABC3E}"/>
    <cellStyle name="40% - Accent6 33 2" xfId="17815" xr:uid="{CEE4E4B4-688D-4B8F-AE52-8B7399F3527C}"/>
    <cellStyle name="40% - Accent6 33 2 2" xfId="17819" xr:uid="{B4E2AFCF-687D-4F99-A097-75C8CE449420}"/>
    <cellStyle name="40% - Accent6 33 2 2 2" xfId="17824" xr:uid="{86621598-DF16-4B69-AA8C-0282D3289346}"/>
    <cellStyle name="40% - Accent6 33 2 3" xfId="9639" xr:uid="{AD7CC56D-D8A9-444D-8A3E-E6574A5D35E3}"/>
    <cellStyle name="40% - Accent6 33 2 3 2" xfId="12341" xr:uid="{687CF2FE-A729-401A-929A-6AC74D351687}"/>
    <cellStyle name="40% - Accent6 33 2 4" xfId="12395" xr:uid="{59575E1D-0983-4264-A2AB-9F5EAF99B8CC}"/>
    <cellStyle name="40% - Accent6 33 2_BSD2" xfId="14453" xr:uid="{9DD715E4-7B23-49FE-8F27-C5D6882FAE42}"/>
    <cellStyle name="40% - Accent6 33 3" xfId="17826" xr:uid="{BE0FEB0E-F5B6-4BD6-B739-32DA6CB22816}"/>
    <cellStyle name="40% - Accent6 33 3 2" xfId="17832" xr:uid="{9EDFF4EA-7133-43A6-B21A-4B36D9EC5AD6}"/>
    <cellStyle name="40% - Accent6 33 4" xfId="17836" xr:uid="{F9F03AC3-8848-48C0-A6A8-3FE57B2E1D25}"/>
    <cellStyle name="40% - Accent6 33 4 2" xfId="17840" xr:uid="{BAF572F6-75F3-4233-BB12-9E0088D82DA4}"/>
    <cellStyle name="40% - Accent6 33 5" xfId="17844" xr:uid="{F0B4E9A4-5423-4CA3-B82A-3208ECD99246}"/>
    <cellStyle name="40% - Accent6 33 6" xfId="17813" xr:uid="{F0DCC13B-AC8B-4A0A-9271-9748740072D8}"/>
    <cellStyle name="40% - Accent6 33_BSD2" xfId="2901" xr:uid="{EB2F52BC-AF1C-4E77-9D25-7CC95C396F62}"/>
    <cellStyle name="40% - Accent6 34" xfId="1869" xr:uid="{D0FB27A4-5892-4B06-8941-61AEA28393DA}"/>
    <cellStyle name="40% - Accent6 34 2" xfId="17851" xr:uid="{66A485E5-8DA6-473A-8893-36FD74DDE809}"/>
    <cellStyle name="40% - Accent6 34 2 2" xfId="17854" xr:uid="{75D71E65-DA84-4860-9237-C7FF2CC3FCDD}"/>
    <cellStyle name="40% - Accent6 34 2 2 2" xfId="17857" xr:uid="{108BAD7A-881E-49BA-B8F3-7E889E88A901}"/>
    <cellStyle name="40% - Accent6 34 2 3" xfId="14606" xr:uid="{D39698C0-214B-4CF3-AE34-0482F36DF909}"/>
    <cellStyle name="40% - Accent6 34 2 3 2" xfId="14614" xr:uid="{1738D504-CCC8-4F4A-A8CC-4AB0A18F7894}"/>
    <cellStyle name="40% - Accent6 34 2 4" xfId="14618" xr:uid="{D76E8A9B-C87F-4932-A7EF-AECF31390868}"/>
    <cellStyle name="40% - Accent6 34 2_BSD2" xfId="15969" xr:uid="{AA040334-0345-496F-873A-A2F2F3303468}"/>
    <cellStyle name="40% - Accent6 34 3" xfId="17860" xr:uid="{90446C81-95F0-47D8-B8EA-7158B011E7A6}"/>
    <cellStyle name="40% - Accent6 34 3 2" xfId="17863" xr:uid="{36B4BDD5-4EF4-45D4-BFE2-DB7742F29DA5}"/>
    <cellStyle name="40% - Accent6 34 4" xfId="17866" xr:uid="{D7209015-25A1-4CA1-B64D-E63F4C4C043B}"/>
    <cellStyle name="40% - Accent6 34 4 2" xfId="17869" xr:uid="{9CBD5D8D-C42B-43DC-AC17-17BDE4730F86}"/>
    <cellStyle name="40% - Accent6 34 5" xfId="17872" xr:uid="{4AE666A2-B022-4BB5-A360-7C6A3CB6253E}"/>
    <cellStyle name="40% - Accent6 34 6" xfId="17848" xr:uid="{F0FB9441-AFCF-4AAF-B132-8C87D8E839FF}"/>
    <cellStyle name="40% - Accent6 34_BSD2" xfId="17875" xr:uid="{3E958D3C-DEF9-4181-A4AD-256FE7E67DC7}"/>
    <cellStyle name="40% - Accent6 35" xfId="1871" xr:uid="{7C9EFFAC-E76E-4831-8B88-FCB16D82ECA4}"/>
    <cellStyle name="40% - Accent6 35 2" xfId="17893" xr:uid="{F02F1107-B516-4127-8F8F-E8F7DA464F52}"/>
    <cellStyle name="40% - Accent6 35 2 2" xfId="17897" xr:uid="{D374293F-8CC1-41BE-BCF6-C23271730BA6}"/>
    <cellStyle name="40% - Accent6 35 2 2 2" xfId="17901" xr:uid="{ED78D506-6FC7-407D-B47C-109D88BD40DD}"/>
    <cellStyle name="40% - Accent6 35 2 3" xfId="14652" xr:uid="{6E273445-AA55-4167-AEC1-F492962F278E}"/>
    <cellStyle name="40% - Accent6 35 2 3 2" xfId="7207" xr:uid="{2150C072-18C5-4C68-8575-3E78CD357059}"/>
    <cellStyle name="40% - Accent6 35 2 4" xfId="14659" xr:uid="{B64ED872-D3DA-4122-8748-89AD4E7C98D1}"/>
    <cellStyle name="40% - Accent6 35 2_BSD2" xfId="17000" xr:uid="{AA0F0F66-9B43-436F-8C4B-12E5EA76DF0D}"/>
    <cellStyle name="40% - Accent6 35 3" xfId="17905" xr:uid="{3D5F3AE3-5413-4507-8BCB-221F0E7F7E06}"/>
    <cellStyle name="40% - Accent6 35 3 2" xfId="17909" xr:uid="{6FF63B7E-4C9F-4511-AE16-BCF8F2A44DF9}"/>
    <cellStyle name="40% - Accent6 35 4" xfId="17912" xr:uid="{7724C26A-BB68-4D14-AF71-5AFC1EF6396E}"/>
    <cellStyle name="40% - Accent6 35 4 2" xfId="17915" xr:uid="{240E4777-878D-41CA-8346-88ABC0FDE775}"/>
    <cellStyle name="40% - Accent6 35 5" xfId="17918" xr:uid="{22A48920-2337-497D-8FC3-EF69BC5D1BB6}"/>
    <cellStyle name="40% - Accent6 35 6" xfId="17889" xr:uid="{ECD93E05-6FF2-42FD-AD3B-E507F579B182}"/>
    <cellStyle name="40% - Accent6 35_BSD2" xfId="17924" xr:uid="{4B955050-DFDD-474C-A030-49BF08B29B41}"/>
    <cellStyle name="40% - Accent6 36" xfId="1873" xr:uid="{48874955-6D04-4D45-9D6F-EC208222E00D}"/>
    <cellStyle name="40% - Accent6 36 2" xfId="17935" xr:uid="{96D016B0-C7C6-4E69-A525-A256AFEB2E25}"/>
    <cellStyle name="40% - Accent6 36 2 2" xfId="17939" xr:uid="{AFDA4537-870F-4B06-BF96-50B6755F0AB6}"/>
    <cellStyle name="40% - Accent6 36 2 2 2" xfId="17944" xr:uid="{2362E3DB-0C87-4972-B2D8-04FCF8F5C6C0}"/>
    <cellStyle name="40% - Accent6 36 2 3" xfId="14682" xr:uid="{587B97AF-258C-4EB9-AA2E-9C191F331C2D}"/>
    <cellStyle name="40% - Accent6 36 2 3 2" xfId="14690" xr:uid="{BFC70B5D-309D-4DB3-A103-DAB1937F5090}"/>
    <cellStyle name="40% - Accent6 36 2 4" xfId="14695" xr:uid="{4120A1F5-E983-4AD8-8C5A-19B7397BB8A8}"/>
    <cellStyle name="40% - Accent6 36 2_BSD2" xfId="17950" xr:uid="{2F2BDC06-F4A5-4D06-A86C-22F7FE9616F3}"/>
    <cellStyle name="40% - Accent6 36 3" xfId="17953" xr:uid="{57064AA3-9E34-4BCA-8DC5-623D0A864E2F}"/>
    <cellStyle name="40% - Accent6 36 3 2" xfId="17958" xr:uid="{B8ABEB97-FEB0-4DB3-B23A-7B44AAA27747}"/>
    <cellStyle name="40% - Accent6 36 4" xfId="17962" xr:uid="{BBE70D70-DBAE-4A21-8C85-D165BF1871B9}"/>
    <cellStyle name="40% - Accent6 36 4 2" xfId="17967" xr:uid="{EE8B3390-A8DD-4815-BB75-6F52C16AA349}"/>
    <cellStyle name="40% - Accent6 36 5" xfId="17970" xr:uid="{EFA16201-DBF9-45D6-833B-34609F8178C9}"/>
    <cellStyle name="40% - Accent6 36 6" xfId="17932" xr:uid="{E92B04C3-EDD2-4B4B-93BF-915A2388199E}"/>
    <cellStyle name="40% - Accent6 36_BSD2" xfId="7276" xr:uid="{426C12EB-DB4C-47A8-B491-71E9C41989AC}"/>
    <cellStyle name="40% - Accent6 37" xfId="1875" xr:uid="{1F53EB91-8E8C-4750-B542-8B5EBFED7D20}"/>
    <cellStyle name="40% - Accent6 37 2" xfId="17977" xr:uid="{6B14B7A7-FC02-4EE9-B626-542C09EAEC1B}"/>
    <cellStyle name="40% - Accent6 37 2 2" xfId="17984" xr:uid="{6EAFD7BB-6252-4785-B7EA-D98D80D4428A}"/>
    <cellStyle name="40% - Accent6 37 2 2 2" xfId="17206" xr:uid="{F293F140-781B-4888-BD71-FE53D8CD55F1}"/>
    <cellStyle name="40% - Accent6 37 2 3" xfId="14772" xr:uid="{02C46479-205F-4F75-B6B7-A741C7435182}"/>
    <cellStyle name="40% - Accent6 37 2 3 2" xfId="9189" xr:uid="{2D98A9B5-3011-44EB-837A-025932C21A34}"/>
    <cellStyle name="40% - Accent6 37 2 4" xfId="14778" xr:uid="{06ED0958-DCC4-40E0-A10A-41BE2DC5F0F5}"/>
    <cellStyle name="40% - Accent6 37 2_BSD2" xfId="17987" xr:uid="{FB578EA8-D0B2-484F-9C29-10D49A11B5AC}"/>
    <cellStyle name="40% - Accent6 37 3" xfId="17990" xr:uid="{709DC7FE-B8C3-4C01-950F-BEC313F66851}"/>
    <cellStyle name="40% - Accent6 37 3 2" xfId="17993" xr:uid="{ECEB0FCF-7844-423C-9141-C2B3F696A8A4}"/>
    <cellStyle name="40% - Accent6 37 4" xfId="17999" xr:uid="{2E01F0E2-1695-40FE-B491-CBBE1B9E386B}"/>
    <cellStyle name="40% - Accent6 37 4 2" xfId="18003" xr:uid="{64083EB5-C017-41EC-A352-1A6BFF5424CB}"/>
    <cellStyle name="40% - Accent6 37 5" xfId="18006" xr:uid="{BB9CFC99-C616-4E84-936C-2709CA45F0F3}"/>
    <cellStyle name="40% - Accent6 37 6" xfId="17974" xr:uid="{1BFE3EAB-06FD-4E1F-B988-E1B1AD4E053E}"/>
    <cellStyle name="40% - Accent6 37_BSD2" xfId="18011" xr:uid="{4E498CD3-5BFC-4207-8676-3CDE19095FE5}"/>
    <cellStyle name="40% - Accent6 38" xfId="1877" xr:uid="{E95F938C-7FBD-424F-837E-E6273A84928E}"/>
    <cellStyle name="40% - Accent6 38 2" xfId="18017" xr:uid="{AF85EF12-AA54-4EB3-971D-D29F0F3D64F5}"/>
    <cellStyle name="40% - Accent6 38 2 2" xfId="18022" xr:uid="{1C5E6F38-A68D-4E2F-B1E1-921AB2E670CC}"/>
    <cellStyle name="40% - Accent6 38 2 2 2" xfId="18027" xr:uid="{EA79ED77-F2E4-49BB-A43C-923E1BEAF8C7}"/>
    <cellStyle name="40% - Accent6 38 2 3" xfId="14815" xr:uid="{AC0B9DB7-8DBF-431D-838B-91F9E11826F7}"/>
    <cellStyle name="40% - Accent6 38 2 3 2" xfId="14821" xr:uid="{2A2189BD-4FEA-4ADA-9C6B-FBE2F041414D}"/>
    <cellStyle name="40% - Accent6 38 2 4" xfId="14826" xr:uid="{28EF912C-8243-4FB8-9961-6CC144E711A8}"/>
    <cellStyle name="40% - Accent6 38 2_BSD2" xfId="18032" xr:uid="{91E4018A-FAF3-4822-8130-E68875224BEC}"/>
    <cellStyle name="40% - Accent6 38 3" xfId="18035" xr:uid="{5A967910-EC36-4926-BB3E-9DC9399185A3}"/>
    <cellStyle name="40% - Accent6 38 3 2" xfId="18040" xr:uid="{3BB170BC-183A-4D09-A32F-9619B329538F}"/>
    <cellStyle name="40% - Accent6 38 4" xfId="18043" xr:uid="{86547750-E0AC-41BE-A6E8-EE517F308334}"/>
    <cellStyle name="40% - Accent6 38 4 2" xfId="17947" xr:uid="{8411C1B8-326A-4B7F-BDB2-A7FF1A4011C9}"/>
    <cellStyle name="40% - Accent6 38 5" xfId="18046" xr:uid="{56955A70-A23A-4CBF-A122-2807A60DA47A}"/>
    <cellStyle name="40% - Accent6 38 6" xfId="18014" xr:uid="{6065FAC6-267A-44E7-8C14-C908B6D099C2}"/>
    <cellStyle name="40% - Accent6 38_BSD2" xfId="9842" xr:uid="{E443F3CD-12C3-4E22-A7CA-BEA5BC87BDBB}"/>
    <cellStyle name="40% - Accent6 39" xfId="1879" xr:uid="{7D1CE33B-F59D-44F8-8C24-B0AAB1123561}"/>
    <cellStyle name="40% - Accent6 39 2" xfId="18054" xr:uid="{C94B144A-275C-4980-A4D2-5962224B4C89}"/>
    <cellStyle name="40% - Accent6 39 2 2" xfId="18057" xr:uid="{7CB80CF5-561D-4E56-9EEA-C68C04D1B9E4}"/>
    <cellStyle name="40% - Accent6 39 2 2 2" xfId="16448" xr:uid="{78AF111C-FFE4-45BF-B11A-342E42CE6E39}"/>
    <cellStyle name="40% - Accent6 39 2 3" xfId="14855" xr:uid="{216C47AA-73CA-427D-B029-CC02A6C60FC8}"/>
    <cellStyle name="40% - Accent6 39 2 3 2" xfId="14866" xr:uid="{920BE83D-1510-4CC2-ABF1-DC8449CBDE63}"/>
    <cellStyle name="40% - Accent6 39 2 4" xfId="14869" xr:uid="{ED2F1567-F8D0-4149-BC24-2579F240C752}"/>
    <cellStyle name="40% - Accent6 39 2_BSD2" xfId="11977" xr:uid="{7C10C0F2-F9A7-4BF1-A209-81BBDF1B0144}"/>
    <cellStyle name="40% - Accent6 39 3" xfId="18060" xr:uid="{A9FC0DE0-248A-4809-97E6-589A31373D73}"/>
    <cellStyle name="40% - Accent6 39 3 2" xfId="18063" xr:uid="{2C6E03CB-D992-427B-BFFC-9EFF8715BA60}"/>
    <cellStyle name="40% - Accent6 39 4" xfId="18066" xr:uid="{4AB7206C-C5A2-46BF-A8CB-C86F13847AC4}"/>
    <cellStyle name="40% - Accent6 39 4 2" xfId="10657" xr:uid="{F9FD9504-9B8E-40CD-B022-AF3D519F69EB}"/>
    <cellStyle name="40% - Accent6 39 5" xfId="2849" xr:uid="{4CAFB81E-3130-49CA-AC14-9FC933447DEE}"/>
    <cellStyle name="40% - Accent6 39 6" xfId="18050" xr:uid="{B419F4F1-BFAA-48EA-8E7E-ABE212CA942E}"/>
    <cellStyle name="40% - Accent6 39_BSD2" xfId="18069" xr:uid="{4BCAB416-69E6-4B10-B811-903CB96E00E7}"/>
    <cellStyle name="40% - Accent6 4" xfId="1624" xr:uid="{76AD6FAC-D1A8-4BA6-97C2-9DA7C7A9742D}"/>
    <cellStyle name="40% - Accent6 4 10" xfId="51703" xr:uid="{76B599A0-B424-4253-B88D-660599B68640}"/>
    <cellStyle name="40% - Accent6 4 2" xfId="1881" xr:uid="{F4025A7D-62DE-4E92-AE5E-FDA94FEF8BC4}"/>
    <cellStyle name="40% - Accent6 4 2 2" xfId="10732" xr:uid="{C3EC2D64-B1CD-4965-868F-9C2049444FCE}"/>
    <cellStyle name="40% - Accent6 4 2 2 2" xfId="18070" xr:uid="{DBF6508A-EAE9-4F16-B832-DACE08FA1BB1}"/>
    <cellStyle name="40% - Accent6 4 2 3" xfId="16782" xr:uid="{846A96EE-A935-433D-9930-C8D0775B28A0}"/>
    <cellStyle name="40% - Accent6 4 2 3 2" xfId="18071" xr:uid="{32513DCE-AD4A-41F0-A81E-0B9563AA5183}"/>
    <cellStyle name="40% - Accent6 4 2 4" xfId="18072" xr:uid="{A0F78E0F-3905-4889-A605-79798F6E9B42}"/>
    <cellStyle name="40% - Accent6 4 2 5" xfId="6221" xr:uid="{BF1A0221-D9BB-4C97-8888-50FE4A22BE05}"/>
    <cellStyle name="40% - Accent6 4 2_BSD2" xfId="5560" xr:uid="{E6EC31DA-DEBB-45A1-A2AD-D2344904B00F}"/>
    <cellStyle name="40% - Accent6 4 3" xfId="18073" xr:uid="{FDA0D69C-0176-4BD7-BF3B-5D87450AA962}"/>
    <cellStyle name="40% - Accent6 4 3 2" xfId="10819" xr:uid="{A11D7C6B-9B94-446C-8A37-E763DCC71463}"/>
    <cellStyle name="40% - Accent6 4 4" xfId="18077" xr:uid="{2F14EFDA-8C46-41AC-80D1-546312BFB769}"/>
    <cellStyle name="40% - Accent6 4 4 2" xfId="10929" xr:uid="{4A1FBE4D-ACFB-46B6-80B2-7452845D0A80}"/>
    <cellStyle name="40% - Accent6 4 5" xfId="18081" xr:uid="{A68BF791-D5CF-4CA3-A8CA-1554C08AB302}"/>
    <cellStyle name="40% - Accent6 4 5 2" xfId="10996" xr:uid="{B1EA5455-592D-4F12-A0CE-D8E712B7C51E}"/>
    <cellStyle name="40% - Accent6 4 6" xfId="18085" xr:uid="{B327BDA7-A616-4266-AC4A-7164DC2566EB}"/>
    <cellStyle name="40% - Accent6 4 6 2" xfId="18088" xr:uid="{CE58A213-D1F0-462D-A03A-FB4D6A356C3A}"/>
    <cellStyle name="40% - Accent6 4 7" xfId="18095" xr:uid="{0C703F86-9A9C-4FB3-9E81-1DFEEB736436}"/>
    <cellStyle name="40% - Accent6 4 8" xfId="18106" xr:uid="{24F35397-8526-4860-90F4-16E1B7FF6C7A}"/>
    <cellStyle name="40% - Accent6 4 9" xfId="6208" xr:uid="{95D6562D-6F8E-445C-A07C-7324C87F62A3}"/>
    <cellStyle name="40% - Accent6 4_Annexure" xfId="18109" xr:uid="{41F5C2E9-C5CC-40EE-9308-D343CB67BB8F}"/>
    <cellStyle name="40% - Accent6 40" xfId="1872" xr:uid="{C3B0B33D-E358-44E9-A004-AA4426E10635}"/>
    <cellStyle name="40% - Accent6 40 2" xfId="17892" xr:uid="{1E4E5EE8-DA3B-4B34-A9F8-9424B2D38725}"/>
    <cellStyle name="40% - Accent6 40 2 2" xfId="17896" xr:uid="{B96921EC-1FF1-45EE-B806-8F5151F87965}"/>
    <cellStyle name="40% - Accent6 40 2 2 2" xfId="17900" xr:uid="{7AC83EF8-1E41-44EF-80EF-1DD88EEA45BE}"/>
    <cellStyle name="40% - Accent6 40 2 3" xfId="14651" xr:uid="{CBA19845-D297-471D-ADCF-AF01A29951D5}"/>
    <cellStyle name="40% - Accent6 40 2 3 2" xfId="7206" xr:uid="{D338B6C3-881A-4A89-A0BC-F71EDF0F961B}"/>
    <cellStyle name="40% - Accent6 40 2 4" xfId="14658" xr:uid="{C206432A-22CD-49A1-BE18-8AF93555F91D}"/>
    <cellStyle name="40% - Accent6 40 2_BSD2" xfId="16999" xr:uid="{6F25C062-015F-492F-AA50-86AD78371F71}"/>
    <cellStyle name="40% - Accent6 40 3" xfId="17904" xr:uid="{4FEA5913-6673-46F6-8AA0-EE3D95A04474}"/>
    <cellStyle name="40% - Accent6 40 3 2" xfId="17908" xr:uid="{1BA1E6D2-E2BE-4A03-B51F-FB50C7FA6318}"/>
    <cellStyle name="40% - Accent6 40 4" xfId="17911" xr:uid="{48FD37E9-8710-4501-8966-8E6957989D6D}"/>
    <cellStyle name="40% - Accent6 40 4 2" xfId="17914" xr:uid="{CE5B1922-AA0B-43C4-A42B-B6131D762EA3}"/>
    <cellStyle name="40% - Accent6 40 5" xfId="17917" xr:uid="{448A92E8-6F67-45AA-B10D-2EC156DF686D}"/>
    <cellStyle name="40% - Accent6 40 6" xfId="17888" xr:uid="{A7BE1574-6A56-4CD5-82F1-B84C81422263}"/>
    <cellStyle name="40% - Accent6 40_BSD2" xfId="17923" xr:uid="{ED0FF70C-ACAD-4C00-9561-6599FD09CDB6}"/>
    <cellStyle name="40% - Accent6 41" xfId="1874" xr:uid="{5F049105-117E-4B89-B6A7-8910B03F861B}"/>
    <cellStyle name="40% - Accent6 41 2" xfId="17934" xr:uid="{F296A952-BD74-4120-8115-D16C99827AFE}"/>
    <cellStyle name="40% - Accent6 41 2 2" xfId="17938" xr:uid="{D4662B05-6368-4F5F-A323-E231903E327B}"/>
    <cellStyle name="40% - Accent6 41 2 2 2" xfId="17943" xr:uid="{C4A6EA1B-1980-4BCB-8097-0928712A0A37}"/>
    <cellStyle name="40% - Accent6 41 2 3" xfId="14681" xr:uid="{CA76F9D6-B337-47B4-9E69-04AC07BA55FA}"/>
    <cellStyle name="40% - Accent6 41 2 3 2" xfId="14689" xr:uid="{79489DEE-3F56-455B-84AF-0BD36246CE6D}"/>
    <cellStyle name="40% - Accent6 41 2 4" xfId="14694" xr:uid="{41467971-843D-48D8-9D45-AA6641A2D826}"/>
    <cellStyle name="40% - Accent6 41 2_BSD2" xfId="17949" xr:uid="{5ED4A7E8-BC11-4B08-9755-A89A229FEA8E}"/>
    <cellStyle name="40% - Accent6 41 3" xfId="17952" xr:uid="{C07B0F1A-9CCC-4C1A-8E7D-60F48006FE9E}"/>
    <cellStyle name="40% - Accent6 41 3 2" xfId="17957" xr:uid="{8A4709DB-CC83-4EBF-B1C7-BA5447020B7A}"/>
    <cellStyle name="40% - Accent6 41 4" xfId="17961" xr:uid="{06FA1F59-F3AB-4189-B611-4BB4E665ADC0}"/>
    <cellStyle name="40% - Accent6 41 4 2" xfId="17966" xr:uid="{B14CDA6D-0ABC-466F-AE23-A4D1A2D9B111}"/>
    <cellStyle name="40% - Accent6 41 5" xfId="17969" xr:uid="{9FBC88F9-C2B3-4ABD-97D7-A3D11BE3D6F4}"/>
    <cellStyle name="40% - Accent6 41 6" xfId="17931" xr:uid="{882D0077-7C32-46B0-A3D8-32BA51EA8423}"/>
    <cellStyle name="40% - Accent6 41_BSD2" xfId="7275" xr:uid="{5F0B562A-2270-4190-A929-34EE1005A180}"/>
    <cellStyle name="40% - Accent6 42" xfId="1876" xr:uid="{CF24C733-C1AA-4CCA-A2A5-A1ACDA8A0C37}"/>
    <cellStyle name="40% - Accent6 42 2" xfId="17976" xr:uid="{0DA0F1E8-B982-40F0-9DEF-D49B6367AFF3}"/>
    <cellStyle name="40% - Accent6 42 2 2" xfId="17983" xr:uid="{A63E7BF3-CD6F-4ED6-B857-A934190723F3}"/>
    <cellStyle name="40% - Accent6 42 2 2 2" xfId="17205" xr:uid="{A6CEB60F-2EC6-4E3A-BDF0-735A1D6F7F97}"/>
    <cellStyle name="40% - Accent6 42 2 3" xfId="14771" xr:uid="{76100365-D21F-4D79-A806-3D776AFFB541}"/>
    <cellStyle name="40% - Accent6 42 2 3 2" xfId="9188" xr:uid="{F0E87B73-F88F-4DD4-B201-43FDE025D7EB}"/>
    <cellStyle name="40% - Accent6 42 2 4" xfId="14777" xr:uid="{6036DF56-D82E-4F8F-A0A3-0B3834609971}"/>
    <cellStyle name="40% - Accent6 42 2_BSD2" xfId="17986" xr:uid="{29B40F23-68A1-4168-A8CD-C33B9F921183}"/>
    <cellStyle name="40% - Accent6 42 3" xfId="17989" xr:uid="{04A701C6-6EA1-4199-8370-A2CDC516894A}"/>
    <cellStyle name="40% - Accent6 42 3 2" xfId="17992" xr:uid="{2960D8C0-F894-45A8-85A3-DF51C62CB881}"/>
    <cellStyle name="40% - Accent6 42 4" xfId="17998" xr:uid="{FCCD9E4D-A6F3-4BDC-9A7F-4A68846FB224}"/>
    <cellStyle name="40% - Accent6 42 4 2" xfId="18002" xr:uid="{C9727FC7-B96E-4679-89EC-2D2A6C4002D9}"/>
    <cellStyle name="40% - Accent6 42 5" xfId="18005" xr:uid="{1A528957-8115-4A49-8119-6F81BE3A28AC}"/>
    <cellStyle name="40% - Accent6 42 6" xfId="17973" xr:uid="{47EEFA99-B7D9-449D-AFD3-57CBE568A013}"/>
    <cellStyle name="40% - Accent6 42_BSD2" xfId="18010" xr:uid="{BE3B2F60-EA0A-4605-8DAA-19BDFAC2B57D}"/>
    <cellStyle name="40% - Accent6 43" xfId="1878" xr:uid="{B725EA73-2E0B-4FCE-848D-724150A0B999}"/>
    <cellStyle name="40% - Accent6 43 2" xfId="18016" xr:uid="{5F72374D-13F0-4B6D-B4C3-A84BA1E5CDBF}"/>
    <cellStyle name="40% - Accent6 43 2 2" xfId="18021" xr:uid="{10727493-996F-4ED4-8462-E6A11AAD2078}"/>
    <cellStyle name="40% - Accent6 43 2 2 2" xfId="18026" xr:uid="{25649B20-FBFF-4DD2-8376-1B9C9AA9A362}"/>
    <cellStyle name="40% - Accent6 43 2 3" xfId="14814" xr:uid="{C6A1CA30-B9A5-4F3B-BE29-A61DD23B700F}"/>
    <cellStyle name="40% - Accent6 43 2 3 2" xfId="14820" xr:uid="{9A1571E6-EA4A-4809-ADC3-6854C4685655}"/>
    <cellStyle name="40% - Accent6 43 2 4" xfId="14825" xr:uid="{DF77FB98-5C76-4528-9B11-4B21F623C9EE}"/>
    <cellStyle name="40% - Accent6 43 2_BSD2" xfId="18031" xr:uid="{7ECAB90C-A018-430F-959F-AFFE8EEAB6DE}"/>
    <cellStyle name="40% - Accent6 43 3" xfId="18034" xr:uid="{4ACFCA20-095F-4C82-83F8-93C28E8881E6}"/>
    <cellStyle name="40% - Accent6 43 3 2" xfId="18039" xr:uid="{05E63F55-99D2-4DF8-800A-7DD4AE3884BC}"/>
    <cellStyle name="40% - Accent6 43 4" xfId="18042" xr:uid="{7A473669-D5D4-4102-B318-970067F91DED}"/>
    <cellStyle name="40% - Accent6 43 4 2" xfId="17946" xr:uid="{AA759C0E-87F9-4797-8EB5-DD986C054280}"/>
    <cellStyle name="40% - Accent6 43 5" xfId="18045" xr:uid="{6C33359F-8F27-46EE-A2C0-E4817D229D35}"/>
    <cellStyle name="40% - Accent6 43 6" xfId="18013" xr:uid="{32A915D1-2070-4073-8537-E88EC578EADC}"/>
    <cellStyle name="40% - Accent6 43_BSD2" xfId="9841" xr:uid="{94B05D23-AE3B-4703-8650-3DA30B2A028D}"/>
    <cellStyle name="40% - Accent6 44" xfId="1880" xr:uid="{D2963C0C-0412-491A-82DD-8C7220688FAF}"/>
    <cellStyle name="40% - Accent6 44 2" xfId="18053" xr:uid="{610615A9-D3FA-4E7F-9DB8-E9CB518DB83C}"/>
    <cellStyle name="40% - Accent6 44 2 2" xfId="18056" xr:uid="{5C10A27D-30EA-4FC3-BB2C-FF57A56D0C42}"/>
    <cellStyle name="40% - Accent6 44 2 2 2" xfId="16447" xr:uid="{09F817C0-AC11-4223-B1A7-E9ED251535FE}"/>
    <cellStyle name="40% - Accent6 44 2 3" xfId="14854" xr:uid="{8FA9C0BD-D765-442D-AC97-85A516780753}"/>
    <cellStyle name="40% - Accent6 44 2 3 2" xfId="14865" xr:uid="{1A459648-2B33-418B-AFDD-9E7760E9A259}"/>
    <cellStyle name="40% - Accent6 44 2 4" xfId="14868" xr:uid="{6D76433C-1421-479B-9795-ACA558A77465}"/>
    <cellStyle name="40% - Accent6 44 2_BSD2" xfId="11976" xr:uid="{A8A59AF4-F439-4044-A2B8-DDD03AD44DF8}"/>
    <cellStyle name="40% - Accent6 44 3" xfId="18059" xr:uid="{99DCBF20-293F-4CD9-8CB6-92B616B51472}"/>
    <cellStyle name="40% - Accent6 44 3 2" xfId="18062" xr:uid="{0297038A-5177-4085-AAC6-DAA04143CE7E}"/>
    <cellStyle name="40% - Accent6 44 4" xfId="18065" xr:uid="{5F082DB0-F87A-4BA7-9EEF-45547431E1AA}"/>
    <cellStyle name="40% - Accent6 44 4 2" xfId="10656" xr:uid="{10C228F0-D906-4AF8-AE01-A7877F90C6F7}"/>
    <cellStyle name="40% - Accent6 44 5" xfId="2848" xr:uid="{0A2A1DCF-07A9-41A6-90EF-EE412E21EE10}"/>
    <cellStyle name="40% - Accent6 44 6" xfId="18049" xr:uid="{79400046-AA1A-40B9-9F51-B407CAE41795}"/>
    <cellStyle name="40% - Accent6 44_BSD2" xfId="18068" xr:uid="{6EC81D68-F168-4FB5-B05E-4269FD294EA3}"/>
    <cellStyle name="40% - Accent6 45" xfId="1883" xr:uid="{89E4521F-CB43-4E5D-BE02-66A0FD36AA1D}"/>
    <cellStyle name="40% - Accent6 45 2" xfId="18114" xr:uid="{8FE22B76-5999-47C9-90AB-877AFBAB7AF5}"/>
    <cellStyle name="40% - Accent6 45 2 2" xfId="18119" xr:uid="{B783FE60-7E5D-41F5-A077-0A6F2EF4859E}"/>
    <cellStyle name="40% - Accent6 45 2 2 2" xfId="5258" xr:uid="{F323859D-F582-485C-8769-6EE7C039E4A6}"/>
    <cellStyle name="40% - Accent6 45 2 3" xfId="14900" xr:uid="{7741375B-44E9-4499-B49F-9F8302A00ACE}"/>
    <cellStyle name="40% - Accent6 45 2 3 2" xfId="14912" xr:uid="{2F8D9770-FBE3-4A69-A1E4-7AAD827D00B3}"/>
    <cellStyle name="40% - Accent6 45 2 4" xfId="14914" xr:uid="{6049840C-F04C-47CF-8344-98DAC3778C1E}"/>
    <cellStyle name="40% - Accent6 45 2_BSD2" xfId="18124" xr:uid="{D5FC9D97-952F-4C1C-A04D-2BDDD92A6BB0}"/>
    <cellStyle name="40% - Accent6 45 3" xfId="18126" xr:uid="{16633E2D-8F98-4802-AE0A-1B516057EDC3}"/>
    <cellStyle name="40% - Accent6 45 3 2" xfId="18131" xr:uid="{1BFE2496-F384-458B-8E1D-E48422EA7484}"/>
    <cellStyle name="40% - Accent6 45 4" xfId="18136" xr:uid="{BB75F52C-5D95-4543-8D0B-3C24A1D81804}"/>
    <cellStyle name="40% - Accent6 45 4 2" xfId="18141" xr:uid="{132331DD-4733-4498-B932-6F384997F22E}"/>
    <cellStyle name="40% - Accent6 45 5" xfId="18150" xr:uid="{5D536572-F80B-462F-A98C-221466AE7730}"/>
    <cellStyle name="40% - Accent6 45 6" xfId="18112" xr:uid="{90B43B71-422B-44AD-B8D1-D4320332AD79}"/>
    <cellStyle name="40% - Accent6 45_BSD2" xfId="18158" xr:uid="{732FE83F-0833-440D-BF1D-64146002A1EF}"/>
    <cellStyle name="40% - Accent6 46" xfId="1885" xr:uid="{40B2232B-04B1-452D-9157-B68ED66E475E}"/>
    <cellStyle name="40% - Accent6 46 2" xfId="18162" xr:uid="{BB78FC31-9A2E-477A-99C1-4C5159773D0C}"/>
    <cellStyle name="40% - Accent6 46 2 2" xfId="18164" xr:uid="{E0F44C85-415E-4CEF-92D4-5678D0D76EE2}"/>
    <cellStyle name="40% - Accent6 46 2 2 2" xfId="18171" xr:uid="{688B11E9-2095-4FF4-BBCC-BE5DEC1388B7}"/>
    <cellStyle name="40% - Accent6 46 2 3" xfId="14969" xr:uid="{F224A3CE-AD99-4E79-B17A-348888AA0D9F}"/>
    <cellStyle name="40% - Accent6 46 2 3 2" xfId="14975" xr:uid="{87DC962F-55EA-4A24-9D03-ECBACFDC46F7}"/>
    <cellStyle name="40% - Accent6 46 2 4" xfId="14980" xr:uid="{C198B61D-0040-472C-B87A-95ACDDC304BE}"/>
    <cellStyle name="40% - Accent6 46 2_BSD2" xfId="8490" xr:uid="{2E37675A-1BFC-47B2-8930-191A99BE5148}"/>
    <cellStyle name="40% - Accent6 46 3" xfId="18173" xr:uid="{3B27291A-6F5E-4337-A680-B41244AC25A7}"/>
    <cellStyle name="40% - Accent6 46 3 2" xfId="18175" xr:uid="{C2ACF167-B53D-4984-B8AC-BCC702A11B9D}"/>
    <cellStyle name="40% - Accent6 46 4" xfId="18177" xr:uid="{F2DF7927-C8BE-412D-A1FF-A155D79FB378}"/>
    <cellStyle name="40% - Accent6 46 4 2" xfId="18181" xr:uid="{CA67B7AE-4405-4375-A8B3-316E567D160E}"/>
    <cellStyle name="40% - Accent6 46 5" xfId="18183" xr:uid="{BE16E03C-11A4-445F-A41A-4172884BDDD2}"/>
    <cellStyle name="40% - Accent6 46 6" xfId="14627" xr:uid="{CE4CC870-4452-4A8D-BF7F-1C3673038881}"/>
    <cellStyle name="40% - Accent6 46_BSD2" xfId="18192" xr:uid="{70D23527-E6D8-425E-91A2-8D6441E92E28}"/>
    <cellStyle name="40% - Accent6 47" xfId="1549" xr:uid="{D3D0CBC6-9F6E-48EF-AE01-304D7493B832}"/>
    <cellStyle name="40% - Accent6 47 2" xfId="6435" xr:uid="{41F57620-CF42-4EED-9C13-B6089B6799BB}"/>
    <cellStyle name="40% - Accent6 47 2 2" xfId="14499" xr:uid="{AE61739F-B37A-4B0A-A7C9-5DBC5450229F}"/>
    <cellStyle name="40% - Accent6 47 2 2 2" xfId="18196" xr:uid="{AB668218-8B9E-4F9C-B4B5-56BA0114AB5C}"/>
    <cellStyle name="40% - Accent6 47 2 3" xfId="7170" xr:uid="{2556756A-341C-4A9C-80C1-9205D72EB00D}"/>
    <cellStyle name="40% - Accent6 47 2 3 2" xfId="18203" xr:uid="{37FBB1B9-E11E-46FE-9B7A-E941DA49E638}"/>
    <cellStyle name="40% - Accent6 47 2 4" xfId="18205" xr:uid="{35AB568E-F758-49D0-A019-F367B70847A0}"/>
    <cellStyle name="40% - Accent6 47 2_BSD2" xfId="18211" xr:uid="{1BC090CA-3981-4285-BC03-FC15691F734E}"/>
    <cellStyle name="40% - Accent6 47 3" xfId="14502" xr:uid="{621404A3-35A2-4C42-9E56-72106493354A}"/>
    <cellStyle name="40% - Accent6 47 3 2" xfId="11965" xr:uid="{7D629C27-3B4D-404C-A23D-F88A972A32D2}"/>
    <cellStyle name="40% - Accent6 47 4" xfId="14505" xr:uid="{1AAB1AE1-2323-42DE-8AA9-C8B3084B4EFE}"/>
    <cellStyle name="40% - Accent6 47 4 2" xfId="18216" xr:uid="{504C30D2-C73F-4620-A460-D1B4F40C5BB3}"/>
    <cellStyle name="40% - Accent6 47 5" xfId="18218" xr:uid="{1DBCD2FB-80F0-4DE3-A5FD-77FE410F74D7}"/>
    <cellStyle name="40% - Accent6 47 6" xfId="8640" xr:uid="{7E341E1A-EA8C-4608-9C96-3DD197491A85}"/>
    <cellStyle name="40% - Accent6 47_BSD2" xfId="18226" xr:uid="{8D4864C6-F1B4-4FE8-8649-6DF3D9CC4A22}"/>
    <cellStyle name="40% - Accent6 48" xfId="1887" xr:uid="{80E1562E-DEBA-4245-BD08-77940EB822E1}"/>
    <cellStyle name="40% - Accent6 48 2" xfId="14509" xr:uid="{B1DD022A-72FD-4EC1-A92F-46573EBFE7EC}"/>
    <cellStyle name="40% - Accent6 48 2 2" xfId="18228" xr:uid="{7B5BD53F-9684-49CE-81B8-4DAB77B96EE6}"/>
    <cellStyle name="40% - Accent6 48 2 2 2" xfId="18234" xr:uid="{9EC938BC-E511-4510-A626-493B9A61AB86}"/>
    <cellStyle name="40% - Accent6 48 2 3" xfId="15044" xr:uid="{DE7436BD-C4A9-45D5-9925-D2EC344A74B3}"/>
    <cellStyle name="40% - Accent6 48 2 3 2" xfId="18238" xr:uid="{3CC86939-5B88-4A05-8272-4662864FC52D}"/>
    <cellStyle name="40% - Accent6 48 2 4" xfId="18240" xr:uid="{B6B4B366-616D-4D91-BC89-E711BBA11C84}"/>
    <cellStyle name="40% - Accent6 48 2_BSD2" xfId="18243" xr:uid="{90DEB9E3-75CA-4B48-AA27-B93BB4A8DF8F}"/>
    <cellStyle name="40% - Accent6 48 3" xfId="18245" xr:uid="{D0F1161F-AF4C-4597-9D40-6DDDF145502F}"/>
    <cellStyle name="40% - Accent6 48 3 2" xfId="18247" xr:uid="{FBDD2672-ECD2-4060-8BB2-58D9CFFF5F1D}"/>
    <cellStyle name="40% - Accent6 48 4" xfId="18249" xr:uid="{0BDD1572-DC03-4AC5-B8BA-197DC1289131}"/>
    <cellStyle name="40% - Accent6 48 4 2" xfId="18252" xr:uid="{E5963719-6562-4938-8356-E08FF6E47695}"/>
    <cellStyle name="40% - Accent6 48 5" xfId="18254" xr:uid="{7847807E-6345-4195-B3C8-07CB414319DD}"/>
    <cellStyle name="40% - Accent6 48 6" xfId="8647" xr:uid="{9EE08DB1-BFA2-483F-A537-A5420ED60404}"/>
    <cellStyle name="40% - Accent6 48_BSD2" xfId="10493" xr:uid="{020EBECC-9357-4C68-9968-382D5D6776CF}"/>
    <cellStyle name="40% - Accent6 49" xfId="1889" xr:uid="{42C983DB-FD08-4B0D-888C-FFC976B0BD84}"/>
    <cellStyle name="40% - Accent6 49 2" xfId="14518" xr:uid="{20AE4ABC-D101-4C53-9BA7-268B80710367}"/>
    <cellStyle name="40% - Accent6 49 2 2" xfId="18256" xr:uid="{8D3E666D-7358-44CF-AAB9-A787D08881CC}"/>
    <cellStyle name="40% - Accent6 49 2 2 2" xfId="18261" xr:uid="{9530C8EE-F263-45CE-8447-C2F5B7F32573}"/>
    <cellStyle name="40% - Accent6 49 2 3" xfId="5286" xr:uid="{4717EEFD-842F-4ED9-B690-12E52EA80F76}"/>
    <cellStyle name="40% - Accent6 49 2 3 2" xfId="18263" xr:uid="{802F076B-9053-4C9D-A5E9-898B042318C2}"/>
    <cellStyle name="40% - Accent6 49 2 4" xfId="18265" xr:uid="{8E516EBA-998F-4C88-8E75-06ABDEB492E6}"/>
    <cellStyle name="40% - Accent6 49 2_BSD2" xfId="18267" xr:uid="{BC2CAE9B-7548-4659-8412-70724D885F0A}"/>
    <cellStyle name="40% - Accent6 49 3" xfId="18269" xr:uid="{21C69160-37F4-4E68-BC9F-BF6D9CB435DE}"/>
    <cellStyle name="40% - Accent6 49 3 2" xfId="18274" xr:uid="{7D3DC167-A2EF-4266-93FD-4DD0C9C93A3E}"/>
    <cellStyle name="40% - Accent6 49 4" xfId="18276" xr:uid="{9052C01F-C307-476A-B25E-E860BFC6445A}"/>
    <cellStyle name="40% - Accent6 49 4 2" xfId="18281" xr:uid="{DE0EE8EB-3AAF-4AE6-9C49-780F59B097C5}"/>
    <cellStyle name="40% - Accent6 49 5" xfId="18283" xr:uid="{9C7AF0B4-CDD5-4AA5-B3E9-71C40EECACFB}"/>
    <cellStyle name="40% - Accent6 49 6" xfId="14515" xr:uid="{16AD6377-2118-4E59-913A-180DC601719E}"/>
    <cellStyle name="40% - Accent6 49_BSD2" xfId="18285" xr:uid="{E1B8858B-751E-4BD8-BC46-CCB8627ECD62}"/>
    <cellStyle name="40% - Accent6 5" xfId="1891" xr:uid="{18986254-A5D2-48EB-9063-FD3B2AC2B3C3}"/>
    <cellStyle name="40% - Accent6 5 2" xfId="1892" xr:uid="{5F77E5D2-1651-47E3-955C-8C6A858D708F}"/>
    <cellStyle name="40% - Accent6 5 2 2" xfId="18290" xr:uid="{FAF5A421-67E7-4109-AB1A-A2A66131F062}"/>
    <cellStyle name="40% - Accent6 5 2 2 2" xfId="18295" xr:uid="{6EE4DFF7-5778-4B8E-9A98-F7C6A85F0313}"/>
    <cellStyle name="40% - Accent6 5 2 3" xfId="18298" xr:uid="{D0616B29-A5D1-4938-8FE9-2DCBB37DAF43}"/>
    <cellStyle name="40% - Accent6 5 2 3 2" xfId="18301" xr:uid="{261F928A-5D16-4E20-8A95-0DDC799658F1}"/>
    <cellStyle name="40% - Accent6 5 2 4" xfId="18304" xr:uid="{6F4FD6CC-3DC8-4B49-8139-3D8BC9DB7ABB}"/>
    <cellStyle name="40% - Accent6 5 2 5" xfId="18286" xr:uid="{F4B9CC90-2BC4-4C22-A739-3DD8813F5B66}"/>
    <cellStyle name="40% - Accent6 5 2_BSD2" xfId="6188" xr:uid="{186E7A02-D373-409E-BAD6-B1DF4CB01E8F}"/>
    <cellStyle name="40% - Accent6 5 3" xfId="18305" xr:uid="{87D999AD-6717-4FCA-B67B-C1E5C231DC8C}"/>
    <cellStyle name="40% - Accent6 5 3 2" xfId="18309" xr:uid="{E1A0FA65-1C2C-472B-BCA1-E4379982C5BD}"/>
    <cellStyle name="40% - Accent6 5 4" xfId="18311" xr:uid="{9F8A4558-854D-4456-9548-FB4616630B5E}"/>
    <cellStyle name="40% - Accent6 5 4 2" xfId="18315" xr:uid="{4114DA28-29E6-4C77-AADC-C8AEFE096A01}"/>
    <cellStyle name="40% - Accent6 5 5" xfId="18316" xr:uid="{7BACEC7B-AA3B-4441-93BA-5874B50398A8}"/>
    <cellStyle name="40% - Accent6 5 5 2" xfId="11802" xr:uid="{DDE38F11-9D7B-4B1D-B387-FC274C930242}"/>
    <cellStyle name="40% - Accent6 5 6" xfId="18324" xr:uid="{73A45D0B-7A4D-4F3E-BEF7-B07F812C850E}"/>
    <cellStyle name="40% - Accent6 5 6 2" xfId="18327" xr:uid="{866CC495-DA1C-48E1-9478-D0CD2599A2BC}"/>
    <cellStyle name="40% - Accent6 5 7" xfId="18328" xr:uid="{996381C4-2372-4CED-BC83-91DB0B8FF59D}"/>
    <cellStyle name="40% - Accent6 5 8" xfId="18329" xr:uid="{22186A0E-7392-4A56-9246-39920F80AD37}"/>
    <cellStyle name="40% - Accent6 5 9" xfId="6252" xr:uid="{D8A4B6CE-0A98-4D3C-8698-88C734D8B09D}"/>
    <cellStyle name="40% - Accent6 5_Annexure" xfId="6978" xr:uid="{2C1E922A-254D-4693-A9B4-22DAB6F22C0A}"/>
    <cellStyle name="40% - Accent6 50" xfId="1884" xr:uid="{69B24E6A-D909-4F3B-BBFF-27286D4273C5}"/>
    <cellStyle name="40% - Accent6 50 2" xfId="18113" xr:uid="{18DDA4B5-6936-4695-A0BD-CCA4A3113943}"/>
    <cellStyle name="40% - Accent6 50 2 2" xfId="18118" xr:uid="{C5A4DFF8-4042-4BD2-A693-8FAB82110F7A}"/>
    <cellStyle name="40% - Accent6 50 2 2 2" xfId="5257" xr:uid="{492D5983-7AAA-4B37-A8B6-C7FCFC69D0E3}"/>
    <cellStyle name="40% - Accent6 50 2 3" xfId="14899" xr:uid="{A42C15D1-B45F-447A-9C72-F8E1C97FB8AC}"/>
    <cellStyle name="40% - Accent6 50 2 3 2" xfId="14911" xr:uid="{B3774244-6A86-4388-8C90-7B6D11AE724E}"/>
    <cellStyle name="40% - Accent6 50 2 4" xfId="14913" xr:uid="{D69145C1-B599-4723-8DF9-042CBC572980}"/>
    <cellStyle name="40% - Accent6 50 2_BSD2" xfId="18123" xr:uid="{347396CC-7669-4166-B9D3-0B786921580B}"/>
    <cellStyle name="40% - Accent6 50 3" xfId="18125" xr:uid="{59FF145D-F25E-4285-B270-A17E097C446E}"/>
    <cellStyle name="40% - Accent6 50 3 2" xfId="18130" xr:uid="{40B439A9-384C-45CD-BDFC-AB8D96339BD8}"/>
    <cellStyle name="40% - Accent6 50 4" xfId="18135" xr:uid="{848C13C1-AB71-4998-8305-E3D6DEA2E9A1}"/>
    <cellStyle name="40% - Accent6 50 4 2" xfId="18140" xr:uid="{19A1E072-C58B-47F4-A24C-2934B2C1FD86}"/>
    <cellStyle name="40% - Accent6 50 5" xfId="18149" xr:uid="{BCF0E0B0-3FB5-4B52-A264-9F2AB0FBE6AF}"/>
    <cellStyle name="40% - Accent6 50 6" xfId="18111" xr:uid="{96D3DA9A-0FE1-43E6-BEAC-BE3895C29702}"/>
    <cellStyle name="40% - Accent6 50_BSD2" xfId="18157" xr:uid="{1C7C3C71-760A-41D8-860E-58FC465F40FE}"/>
    <cellStyle name="40% - Accent6 51" xfId="1886" xr:uid="{7B10485C-AF1D-4248-A58B-92BDDB9C2454}"/>
    <cellStyle name="40% - Accent6 51 2" xfId="18161" xr:uid="{C96E6FCB-E2B9-4828-BA15-EF622D7113A4}"/>
    <cellStyle name="40% - Accent6 51 2 2" xfId="18163" xr:uid="{79725162-0C1D-4BBA-8E1B-B8B36AC53980}"/>
    <cellStyle name="40% - Accent6 51 2 2 2" xfId="18170" xr:uid="{92985751-A400-4353-B912-4EC33C8D891A}"/>
    <cellStyle name="40% - Accent6 51 2 3" xfId="14968" xr:uid="{DA6AAD10-7F38-49F7-8E85-46B2A654EC79}"/>
    <cellStyle name="40% - Accent6 51 2 3 2" xfId="14974" xr:uid="{35A74211-6E7E-4D15-BD20-AF49871AAC87}"/>
    <cellStyle name="40% - Accent6 51 2 4" xfId="14979" xr:uid="{34E39972-997D-40ED-9B6A-18C9B81FE592}"/>
    <cellStyle name="40% - Accent6 51 2_BSD2" xfId="8489" xr:uid="{F0D1E536-C83B-4021-AEC5-9365381A3A5B}"/>
    <cellStyle name="40% - Accent6 51 3" xfId="18172" xr:uid="{EBC6258B-7CF0-40DE-B66D-C3089CCC4F98}"/>
    <cellStyle name="40% - Accent6 51 3 2" xfId="18174" xr:uid="{56E69A9D-DDBA-4149-B7DA-52724142946A}"/>
    <cellStyle name="40% - Accent6 51 4" xfId="18176" xr:uid="{D7EA11E7-B914-49D5-86E5-E1A756DAA641}"/>
    <cellStyle name="40% - Accent6 51 4 2" xfId="18180" xr:uid="{36AA9880-F3D8-42BB-A3CA-92A8A294C658}"/>
    <cellStyle name="40% - Accent6 51 5" xfId="18182" xr:uid="{65957BEB-B2C9-4BBB-9D3E-FC6A3E7F64C1}"/>
    <cellStyle name="40% - Accent6 51 6" xfId="14626" xr:uid="{3539058C-BB40-4BB0-AE11-FC59139FC641}"/>
    <cellStyle name="40% - Accent6 51_BSD2" xfId="18191" xr:uid="{F1E54CA6-A9BA-4185-A3C1-BEB829ECC343}"/>
    <cellStyle name="40% - Accent6 52" xfId="1550" xr:uid="{1EDC3606-B83E-4D53-891B-5608694CC082}"/>
    <cellStyle name="40% - Accent6 52 2" xfId="6434" xr:uid="{9C88D95D-539C-434E-83A7-69DC8D77F7C7}"/>
    <cellStyle name="40% - Accent6 52 2 2" xfId="14498" xr:uid="{1590B66D-C3AC-4646-99E2-0D202E970A84}"/>
    <cellStyle name="40% - Accent6 52 2 2 2" xfId="18195" xr:uid="{945848BA-CA77-4C2F-B5C2-64E886218B77}"/>
    <cellStyle name="40% - Accent6 52 2 3" xfId="7169" xr:uid="{3E53C32D-DAD7-4A6C-AC43-59A2394B8935}"/>
    <cellStyle name="40% - Accent6 52 2 3 2" xfId="18202" xr:uid="{A6F067D3-C26C-4AD9-B546-52E42867FE4D}"/>
    <cellStyle name="40% - Accent6 52 2 4" xfId="18204" xr:uid="{6E7495E7-F3BF-4730-AF41-018D3484DA97}"/>
    <cellStyle name="40% - Accent6 52 2_BSD2" xfId="18210" xr:uid="{0F65361F-84D0-496F-8623-3BD9E886EE34}"/>
    <cellStyle name="40% - Accent6 52 3" xfId="14501" xr:uid="{0C145658-D562-4E6C-83F0-6BF6F365115A}"/>
    <cellStyle name="40% - Accent6 52 3 2" xfId="11964" xr:uid="{CAF8A666-7F63-426B-B225-CC7D141C168C}"/>
    <cellStyle name="40% - Accent6 52 4" xfId="14504" xr:uid="{9DDCC524-1906-4AA7-B0D7-0DE18BB0B5EA}"/>
    <cellStyle name="40% - Accent6 52 4 2" xfId="18215" xr:uid="{271C0251-3B23-4D25-9C0E-C2B5C9D1357F}"/>
    <cellStyle name="40% - Accent6 52 5" xfId="18217" xr:uid="{C7FFEAC9-986C-4A00-8C59-01E0B51CBA4D}"/>
    <cellStyle name="40% - Accent6 52 6" xfId="8639" xr:uid="{E9B699A2-3D39-484F-B834-E7161A87B533}"/>
    <cellStyle name="40% - Accent6 52_BSD2" xfId="18225" xr:uid="{EFD7245C-193B-446F-8469-E2C8C3D3F4FB}"/>
    <cellStyle name="40% - Accent6 53" xfId="1888" xr:uid="{C6597533-850F-4B58-9EAE-71AAB6F10AA9}"/>
    <cellStyle name="40% - Accent6 53 2" xfId="14508" xr:uid="{BA167FB4-3B37-4660-8910-BEBAEF96E438}"/>
    <cellStyle name="40% - Accent6 53 2 2" xfId="18227" xr:uid="{B148CF5A-441D-42B8-929D-3FFC6BDB9B6F}"/>
    <cellStyle name="40% - Accent6 53 2 2 2" xfId="18233" xr:uid="{1F5A8623-BBD9-4B1D-A198-A7F2EF1550B9}"/>
    <cellStyle name="40% - Accent6 53 2 3" xfId="15043" xr:uid="{0A9430F2-7635-42B8-A7E5-50CDE362C62F}"/>
    <cellStyle name="40% - Accent6 53 2 3 2" xfId="18237" xr:uid="{4B20E357-01A6-4F19-A1E8-8982A4FFF6C5}"/>
    <cellStyle name="40% - Accent6 53 2 4" xfId="18239" xr:uid="{C63273F1-488F-451B-9DF5-A342FE5D720E}"/>
    <cellStyle name="40% - Accent6 53 2_BSD2" xfId="18242" xr:uid="{2E20832D-1950-401F-8F9D-0E3C3BA6BEFC}"/>
    <cellStyle name="40% - Accent6 53 3" xfId="18244" xr:uid="{D1D82D11-C40F-435F-9FF8-CE85D7CB3EF6}"/>
    <cellStyle name="40% - Accent6 53 3 2" xfId="18246" xr:uid="{B559D127-8031-4679-B45D-C7D88185B06A}"/>
    <cellStyle name="40% - Accent6 53 4" xfId="18248" xr:uid="{A003A525-05E2-4FD9-ABEC-E58E13C2226C}"/>
    <cellStyle name="40% - Accent6 53 4 2" xfId="18251" xr:uid="{C8AB7CDB-0D6B-4260-A979-A71236289AEF}"/>
    <cellStyle name="40% - Accent6 53 5" xfId="18253" xr:uid="{42DB604F-9C55-4653-AE41-F07E015B982A}"/>
    <cellStyle name="40% - Accent6 53 6" xfId="8646" xr:uid="{23C87747-FBD3-464F-8781-4C4660F2121A}"/>
    <cellStyle name="40% - Accent6 53_BSD2" xfId="10492" xr:uid="{36D67748-6FFD-4DA1-8AFF-2E2F6FB8CE6F}"/>
    <cellStyle name="40% - Accent6 54" xfId="1890" xr:uid="{058D1A3C-3E94-46AA-9CB2-7B0E829DBE9B}"/>
    <cellStyle name="40% - Accent6 54 2" xfId="14517" xr:uid="{8DB36DA7-08C2-42C5-A94C-5D8F56901570}"/>
    <cellStyle name="40% - Accent6 54 2 2" xfId="18255" xr:uid="{49D9B9A4-1E39-48CB-967A-317572BB0B5B}"/>
    <cellStyle name="40% - Accent6 54 2 2 2" xfId="18260" xr:uid="{2508211E-AFB1-4A28-9586-FA04AF44F4F8}"/>
    <cellStyle name="40% - Accent6 54 2 3" xfId="5285" xr:uid="{2FF712FC-31E3-48DE-9EFD-18C9D8322360}"/>
    <cellStyle name="40% - Accent6 54 2 3 2" xfId="18262" xr:uid="{C31355DD-8A84-435E-94DD-31A030DCFE52}"/>
    <cellStyle name="40% - Accent6 54 2 4" xfId="18264" xr:uid="{B620B184-0C72-4164-809E-76FA9D2B52F7}"/>
    <cellStyle name="40% - Accent6 54 2_BSD2" xfId="18266" xr:uid="{8E5AE176-CA83-4952-9003-C60E6F49C776}"/>
    <cellStyle name="40% - Accent6 54 3" xfId="18268" xr:uid="{A3F47808-7C03-4E14-B9A6-E4C3752614ED}"/>
    <cellStyle name="40% - Accent6 54 3 2" xfId="18273" xr:uid="{3FE2F83F-255C-4B69-ACFE-C3731E1B5269}"/>
    <cellStyle name="40% - Accent6 54 4" xfId="18275" xr:uid="{7FB0D555-50AE-4B3B-8D9D-7E527F5F5AAE}"/>
    <cellStyle name="40% - Accent6 54 4 2" xfId="18280" xr:uid="{A204659C-4E2F-4BA4-B27E-61CCD4D2D3DE}"/>
    <cellStyle name="40% - Accent6 54 5" xfId="18282" xr:uid="{F410D811-49CC-4651-9B6F-EC7A020D1E5D}"/>
    <cellStyle name="40% - Accent6 54 6" xfId="14514" xr:uid="{5B3D191C-DBDC-458D-82AE-C12A78DF27D5}"/>
    <cellStyle name="40% - Accent6 54_BSD2" xfId="18284" xr:uid="{CC65EDD1-DE86-4E6C-8A7D-03E60E9F3158}"/>
    <cellStyle name="40% - Accent6 55" xfId="898" xr:uid="{7C412461-DBA4-4FF7-8B5A-0FF4C3CC7A59}"/>
    <cellStyle name="40% - Accent6 55 2" xfId="14528" xr:uid="{54EF394B-BF1E-4EA4-95E5-215A183E33E3}"/>
    <cellStyle name="40% - Accent6 55 2 2" xfId="18331" xr:uid="{DE7FC72B-1156-4B3E-9277-9CE9EC32085C}"/>
    <cellStyle name="40% - Accent6 55 2 2 2" xfId="18336" xr:uid="{7C855990-0669-44A2-984E-C8C898E11651}"/>
    <cellStyle name="40% - Accent6 55 2 3" xfId="15065" xr:uid="{47CBAFB3-F877-44A2-A82B-53CB338E3548}"/>
    <cellStyle name="40% - Accent6 55 2 3 2" xfId="18337" xr:uid="{9D97DC47-613C-49AE-A6B7-88A7FEE71D87}"/>
    <cellStyle name="40% - Accent6 55 2 4" xfId="18338" xr:uid="{5498648E-2D89-4CA7-B767-43FF99B7F9BC}"/>
    <cellStyle name="40% - Accent6 55 2_BSD2" xfId="18343" xr:uid="{DF2448BC-73A9-4FB4-9029-B19346C25B69}"/>
    <cellStyle name="40% - Accent6 55 3" xfId="18345" xr:uid="{007735FA-4168-45FA-90C2-651550579FB6}"/>
    <cellStyle name="40% - Accent6 55 3 2" xfId="3754" xr:uid="{FCCBCA5B-C324-4EAD-BE94-16D6DCDF7862}"/>
    <cellStyle name="40% - Accent6 55 4" xfId="18351" xr:uid="{07C44070-A6B5-4F9C-8F7D-D05AC8F4CAED}"/>
    <cellStyle name="40% - Accent6 55 4 2" xfId="12228" xr:uid="{9FC276CA-F0FD-4109-AAEA-0D4D9B8D278C}"/>
    <cellStyle name="40% - Accent6 55 5" xfId="18354" xr:uid="{FFE023C7-C3FD-4FD2-B766-B2A4900C48E0}"/>
    <cellStyle name="40% - Accent6 55 6" xfId="14525" xr:uid="{D350646C-00E5-43B1-8D5A-3CEB34F93AF9}"/>
    <cellStyle name="40% - Accent6 55_BSD2" xfId="18358" xr:uid="{04CA2790-A2EF-4FEA-B9C0-60A71D59ECCE}"/>
    <cellStyle name="40% - Accent6 56" xfId="903" xr:uid="{622A1088-BB2C-44BF-BF5E-82E83B187617}"/>
    <cellStyle name="40% - Accent6 56 2" xfId="14545" xr:uid="{986E6C79-CDD7-4674-84AE-1EB27B92CDBB}"/>
    <cellStyle name="40% - Accent6 56 2 2" xfId="18361" xr:uid="{D90CD371-346B-4576-A7B2-8E39364E12AC}"/>
    <cellStyle name="40% - Accent6 56 2 2 2" xfId="18363" xr:uid="{89D0640A-638A-4525-A238-79C538C270EB}"/>
    <cellStyle name="40% - Accent6 56 2 3" xfId="15085" xr:uid="{6DA1B012-42B4-4C0A-BC92-971AAA625BE8}"/>
    <cellStyle name="40% - Accent6 56 2 3 2" xfId="7035" xr:uid="{8B5CBC2F-0496-4DE0-A48E-53BC43080BF0}"/>
    <cellStyle name="40% - Accent6 56 2 4" xfId="18364" xr:uid="{C3BB5CAB-2CCE-4605-87FD-B7B2D0C8C98D}"/>
    <cellStyle name="40% - Accent6 56 2_BSD2" xfId="18367" xr:uid="{40D095F9-675A-4CA2-B5B9-9CFA9F0C65D0}"/>
    <cellStyle name="40% - Accent6 56 3" xfId="18369" xr:uid="{6784F7F6-E10C-40B2-BA85-DF49A9BAEC67}"/>
    <cellStyle name="40% - Accent6 56 3 2" xfId="12945" xr:uid="{F38A42E9-35A5-4664-889E-40AC6A762193}"/>
    <cellStyle name="40% - Accent6 56 4" xfId="10042" xr:uid="{BCE010A9-D3FF-4DFD-9A18-2A71BE5D9A00}"/>
    <cellStyle name="40% - Accent6 56 4 2" xfId="11996" xr:uid="{C27566DB-EBE0-4AD2-8DE5-DD42375838ED}"/>
    <cellStyle name="40% - Accent6 56 5" xfId="10045" xr:uid="{57EA1CD4-7937-4ABA-9DD0-87B8BFAE690F}"/>
    <cellStyle name="40% - Accent6 56 6" xfId="14538" xr:uid="{26139EC0-A8A1-4744-8B96-8E2B82A79EF6}"/>
    <cellStyle name="40% - Accent6 56_BSD2" xfId="18372" xr:uid="{6C775318-6A4F-465B-BC8E-D5D703CB0D06}"/>
    <cellStyle name="40% - Accent6 57" xfId="907" xr:uid="{13F8AD10-BA0E-4E4C-92D5-DB062B9F0519}"/>
    <cellStyle name="40% - Accent6 57 2" xfId="18376" xr:uid="{BF6CDD60-C530-4E6C-A171-B63F56AEE8F8}"/>
    <cellStyle name="40% - Accent6 57 2 2" xfId="18381" xr:uid="{4E829182-4391-4006-8727-F76ABF67E92F}"/>
    <cellStyle name="40% - Accent6 57 2 2 2" xfId="18383" xr:uid="{BA7EE8BE-251F-4FFB-835E-A47B99BCDD32}"/>
    <cellStyle name="40% - Accent6 57 2 3" xfId="8448" xr:uid="{1AD8C19A-5A62-4894-97B2-A52A4E3224AE}"/>
    <cellStyle name="40% - Accent6 57 2 3 2" xfId="18388" xr:uid="{19099A42-BE6A-49A5-91F9-7C8E9510B8CF}"/>
    <cellStyle name="40% - Accent6 57 2 4" xfId="18390" xr:uid="{1464BCE1-8733-4383-821F-1E0AB9BCE7B2}"/>
    <cellStyle name="40% - Accent6 57 2_BSD2" xfId="18393" xr:uid="{1621A1D9-1D57-4477-8FA0-FB1E125F8B93}"/>
    <cellStyle name="40% - Accent6 57 3" xfId="18395" xr:uid="{721C29A3-C880-438B-A35B-D167371C1320}"/>
    <cellStyle name="40% - Accent6 57 3 2" xfId="14122" xr:uid="{6DE73D1C-0A78-47BD-A2BF-B60EA2613BE1}"/>
    <cellStyle name="40% - Accent6 57 4" xfId="18397" xr:uid="{E06B504A-0DF3-4906-BE74-1EFE3563CF13}"/>
    <cellStyle name="40% - Accent6 57 4 2" xfId="14308" xr:uid="{90212738-A686-4002-A557-F033B0EEB164}"/>
    <cellStyle name="40% - Accent6 57 5" xfId="18398" xr:uid="{3ECDB600-FF59-4B19-AA57-1BA862C93E13}"/>
    <cellStyle name="40% - Accent6 57 6" xfId="8556" xr:uid="{CD850114-FDA1-47D1-A2FE-6F280FCC0549}"/>
    <cellStyle name="40% - Accent6 57_BSD2" xfId="18405" xr:uid="{16574CA9-95BA-4E20-A6D4-0D37C2441C1A}"/>
    <cellStyle name="40% - Accent6 58" xfId="1893" xr:uid="{C1CEE7FD-E691-4B84-BAEE-33E1A69B27D4}"/>
    <cellStyle name="40% - Accent6 58 2" xfId="18410" xr:uid="{91618061-FD9C-4269-8D43-821FCE223B0B}"/>
    <cellStyle name="40% - Accent6 58 2 2" xfId="18415" xr:uid="{7DC0582B-81C5-4142-972F-D5CC7E5F9E1D}"/>
    <cellStyle name="40% - Accent6 58 2 2 2" xfId="18418" xr:uid="{CCC2497F-19F9-4E5B-93A4-9AF5A23A2E97}"/>
    <cellStyle name="40% - Accent6 58 2 3" xfId="15136" xr:uid="{7DE21780-CD19-495B-83B6-4C8E69F43112}"/>
    <cellStyle name="40% - Accent6 58 2 3 2" xfId="18420" xr:uid="{55420D0B-B86C-4145-B10C-7861B68BCF42}"/>
    <cellStyle name="40% - Accent6 58 2 4" xfId="18422" xr:uid="{E3C30513-6BB0-4874-8872-DFECFC0F703F}"/>
    <cellStyle name="40% - Accent6 58 2_BSD2" xfId="15228" xr:uid="{CE5D33A0-135D-4CBC-B39B-1D3CD8D852BD}"/>
    <cellStyle name="40% - Accent6 58 3" xfId="18424" xr:uid="{38A2C152-2F9A-400C-AA05-DA2A2F2C7C29}"/>
    <cellStyle name="40% - Accent6 58 3 2" xfId="15601" xr:uid="{E6D71741-A80F-471E-B277-C6A25CABFBCF}"/>
    <cellStyle name="40% - Accent6 58 4" xfId="18426" xr:uid="{45A5B6FF-1EF6-4A9D-AA5F-8FB48847FC1B}"/>
    <cellStyle name="40% - Accent6 58 4 2" xfId="15819" xr:uid="{F22CECF2-F503-49F3-9A77-49DCB1E7F7BC}"/>
    <cellStyle name="40% - Accent6 58 5" xfId="18427" xr:uid="{007499C1-20C7-4746-9DE4-6F2FD89DC603}"/>
    <cellStyle name="40% - Accent6 58 6" xfId="8574" xr:uid="{EF6C4FE1-4BCA-4623-9A86-CF4CF5E5E70D}"/>
    <cellStyle name="40% - Accent6 58_BSD2" xfId="11322" xr:uid="{3BDF1752-D3F9-4F8C-BF89-28D024B20C15}"/>
    <cellStyle name="40% - Accent6 59" xfId="1895" xr:uid="{F8AFE8FA-213E-48C0-9CE1-6BEB818CC057}"/>
    <cellStyle name="40% - Accent6 59 2" xfId="18431" xr:uid="{79770B50-5DB4-4827-991B-B139AF596E5E}"/>
    <cellStyle name="40% - Accent6 59 2 2" xfId="18433" xr:uid="{90CAA872-6E93-4149-AC0E-8C00487FB247}"/>
    <cellStyle name="40% - Accent6 59 2 2 2" xfId="18434" xr:uid="{60DD5AC8-A556-4446-B927-18A798A22DBB}"/>
    <cellStyle name="40% - Accent6 59 2 3" xfId="15156" xr:uid="{82A7F183-A847-4B8F-8E56-76B44BEE019F}"/>
    <cellStyle name="40% - Accent6 59 2 3 2" xfId="18437" xr:uid="{6C5F2F30-E4D8-4BF6-9302-023E761B56D6}"/>
    <cellStyle name="40% - Accent6 59 2 4" xfId="18440" xr:uid="{C2837441-9108-4F4B-81E2-C4A490E48D08}"/>
    <cellStyle name="40% - Accent6 59 2_BSD2" xfId="9055" xr:uid="{9216449F-349E-4E78-AA12-9A11D59FB993}"/>
    <cellStyle name="40% - Accent6 59 3" xfId="18442" xr:uid="{1A8BB0C8-C4A1-4326-817B-ADE56688A54A}"/>
    <cellStyle name="40% - Accent6 59 3 2" xfId="16802" xr:uid="{A81EEE58-1616-45ED-AF7E-E67E8C33A3BA}"/>
    <cellStyle name="40% - Accent6 59 4" xfId="18444" xr:uid="{C50DE850-135F-4626-B32D-440A4F1B59DD}"/>
    <cellStyle name="40% - Accent6 59 4 2" xfId="16903" xr:uid="{6E95AFF3-4A4B-4FBC-BE84-A786D9B91BC7}"/>
    <cellStyle name="40% - Accent6 59 5" xfId="15454" xr:uid="{31EAF333-C33C-467B-89B5-1B9704DA5827}"/>
    <cellStyle name="40% - Accent6 59 6" xfId="18429" xr:uid="{5A9D90D8-74A6-4A98-AB79-C68578BEE694}"/>
    <cellStyle name="40% - Accent6 59_BSD2" xfId="18446" xr:uid="{4A9D0EB5-0546-4228-A6D6-59B784360749}"/>
    <cellStyle name="40% - Accent6 6" xfId="408" xr:uid="{97333278-AC53-4AC1-ACE2-81A347015C14}"/>
    <cellStyle name="40% - Accent6 6 2" xfId="1776" xr:uid="{2703280D-316D-404E-A7DD-02010A43DF3B}"/>
    <cellStyle name="40% - Accent6 6 2 2" xfId="8998" xr:uid="{24AD9BD1-9296-4A3D-8666-CF964B259B0E}"/>
    <cellStyle name="40% - Accent6 6 2 2 2" xfId="13811" xr:uid="{04D2545F-28A2-4DBD-A489-2ED22517700F}"/>
    <cellStyle name="40% - Accent6 6 2 3" xfId="5891" xr:uid="{DB2433B3-04F2-4117-BDF4-EFBEC5CA2542}"/>
    <cellStyle name="40% - Accent6 6 2 3 2" xfId="13813" xr:uid="{DF906465-6D27-412F-93D0-A734720E91B5}"/>
    <cellStyle name="40% - Accent6 6 2 4" xfId="5895" xr:uid="{B293F3B0-0701-4182-8850-24C5ECA9F085}"/>
    <cellStyle name="40% - Accent6 6 2 5" xfId="13805" xr:uid="{345613DB-9627-478C-A8F1-A34C824A164F}"/>
    <cellStyle name="40% - Accent6 6 2_BSD2" xfId="18447" xr:uid="{18C4459C-7076-4679-B8A7-04CE5F63CE15}"/>
    <cellStyle name="40% - Accent6 6 3" xfId="13829" xr:uid="{56798D9D-437D-475A-B73F-699612523DB5}"/>
    <cellStyle name="40% - Accent6 6 3 2" xfId="3630" xr:uid="{11621116-22D0-4DCC-984E-A8526808524B}"/>
    <cellStyle name="40% - Accent6 6 4" xfId="13834" xr:uid="{720E5783-0BA5-479F-BC80-2015A4FAD80A}"/>
    <cellStyle name="40% - Accent6 6 4 2" xfId="5519" xr:uid="{38AC66E6-AD13-4952-A5F3-ADFB96BD2426}"/>
    <cellStyle name="40% - Accent6 6 5" xfId="13836" xr:uid="{B0033C78-CC54-4B80-9DD9-A3D5FCD089D4}"/>
    <cellStyle name="40% - Accent6 6 5 2" xfId="8335" xr:uid="{EAE51FA5-D231-4DA0-A4F7-814EF0AFBF90}"/>
    <cellStyle name="40% - Accent6 6 6" xfId="18450" xr:uid="{3A36EEE9-55C0-46D6-BBC2-E1D4F452679A}"/>
    <cellStyle name="40% - Accent6 6 6 2" xfId="9025" xr:uid="{BB8C0CB4-49C0-49C3-A1AF-EF42589EA4FD}"/>
    <cellStyle name="40% - Accent6 6 7" xfId="4323" xr:uid="{223CD1EC-1CE7-4600-AA33-A4CF3DD0040D}"/>
    <cellStyle name="40% - Accent6 6 8" xfId="18453" xr:uid="{A2ECFF76-A444-41BE-B2DC-FF361ECB1176}"/>
    <cellStyle name="40% - Accent6 6 9" xfId="6283" xr:uid="{2108FAB6-2FF2-401B-829C-57819AC1482E}"/>
    <cellStyle name="40% - Accent6 6_Annexure" xfId="18459" xr:uid="{D903C6B6-93CA-456C-8263-8378823ED5D6}"/>
    <cellStyle name="40% - Accent6 60" xfId="899" xr:uid="{EB31B02D-A9C8-47F6-8099-5E3900A5BAEF}"/>
    <cellStyle name="40% - Accent6 60 2" xfId="14527" xr:uid="{7BE29474-3B1A-4539-984D-62503EE6F978}"/>
    <cellStyle name="40% - Accent6 60 2 2" xfId="18330" xr:uid="{702D525B-5012-4F67-9B30-A26178B2A91E}"/>
    <cellStyle name="40% - Accent6 60 3" xfId="18344" xr:uid="{E01FEFCA-C208-4451-8B71-65C850898B2A}"/>
    <cellStyle name="40% - Accent6 60 3 2" xfId="3753" xr:uid="{1E2EA6B3-C24C-40E4-9BD7-B4C53C58F92D}"/>
    <cellStyle name="40% - Accent6 60 4" xfId="18350" xr:uid="{0724E182-4A1D-49FF-B024-720992FC1A01}"/>
    <cellStyle name="40% - Accent6 60 5" xfId="14524" xr:uid="{062D4317-CCFD-4632-B5B6-885C9EC1955F}"/>
    <cellStyle name="40% - Accent6 60_BSD2" xfId="18357" xr:uid="{564C4103-AD8C-44C9-894D-358E89C332EA}"/>
    <cellStyle name="40% - Accent6 61" xfId="904" xr:uid="{B8BC677A-B38F-464B-816F-062E489E32E2}"/>
    <cellStyle name="40% - Accent6 61 2" xfId="14544" xr:uid="{9E3FE4FA-DA51-4657-88BB-30536EB67ACF}"/>
    <cellStyle name="40% - Accent6 61 2 2" xfId="18360" xr:uid="{D98E8203-83D6-4DF7-B288-1E5E7810E38E}"/>
    <cellStyle name="40% - Accent6 61 3" xfId="18368" xr:uid="{926E796B-2CBC-4AFF-86AF-39E6778C4557}"/>
    <cellStyle name="40% - Accent6 61 3 2" xfId="12944" xr:uid="{FA138B4B-F34B-41A1-8E49-2E15F733D762}"/>
    <cellStyle name="40% - Accent6 61 4" xfId="10041" xr:uid="{E8B274B0-84E9-412C-8039-E7590C366597}"/>
    <cellStyle name="40% - Accent6 61 5" xfId="14537" xr:uid="{2A761735-6ACA-4DF5-B339-BC1C7B4C4129}"/>
    <cellStyle name="40% - Accent6 61_BSD2" xfId="18371" xr:uid="{933774CD-F916-4027-8797-CA493763D9AC}"/>
    <cellStyle name="40% - Accent6 62" xfId="908" xr:uid="{03D88B2B-2874-4E98-A4D1-FFA59001EFA8}"/>
    <cellStyle name="40% - Accent6 62 2" xfId="18375" xr:uid="{BD90A9C7-6799-4E70-AC9B-27D56C984701}"/>
    <cellStyle name="40% - Accent6 62 2 2" xfId="18380" xr:uid="{AC62E7DB-416A-4895-A7D6-2000C883FE06}"/>
    <cellStyle name="40% - Accent6 62 3" xfId="18394" xr:uid="{E109262E-5599-4D1F-83A6-4019AF276EA9}"/>
    <cellStyle name="40% - Accent6 62 3 2" xfId="14121" xr:uid="{EF88955D-FF81-4E48-85EE-F4B427DF448D}"/>
    <cellStyle name="40% - Accent6 62 4" xfId="18396" xr:uid="{BFD3965B-5AFD-4FEF-AC95-EA8ED7467D8C}"/>
    <cellStyle name="40% - Accent6 62 5" xfId="8555" xr:uid="{B6F5B817-1B41-4ACB-BCFD-B4266785A7A8}"/>
    <cellStyle name="40% - Accent6 62_BSD2" xfId="18404" xr:uid="{F239D102-2A34-4C94-B078-FD6D0E99F291}"/>
    <cellStyle name="40% - Accent6 63" xfId="1894" xr:uid="{FC268D48-4919-4858-9325-4C67F4103EC8}"/>
    <cellStyle name="40% - Accent6 63 2" xfId="18409" xr:uid="{AE4C49B6-F80E-46C1-A9EB-8AB07474ED8F}"/>
    <cellStyle name="40% - Accent6 63 2 2" xfId="18414" xr:uid="{D22244AF-4CFC-4102-B39D-6C7E60FB320A}"/>
    <cellStyle name="40% - Accent6 63 3" xfId="18423" xr:uid="{BE67AC22-BB80-498F-BE2F-480496142147}"/>
    <cellStyle name="40% - Accent6 63 3 2" xfId="15600" xr:uid="{50711F7E-3B25-4F72-83C3-4888D38BA37D}"/>
    <cellStyle name="40% - Accent6 63 4" xfId="18425" xr:uid="{DE9197C3-3A52-4927-88EB-6D99DE726D54}"/>
    <cellStyle name="40% - Accent6 63 5" xfId="8573" xr:uid="{14FB5084-5A1D-4013-A58A-FD9DC6928587}"/>
    <cellStyle name="40% - Accent6 63_BSD2" xfId="11321" xr:uid="{27AD65E4-E1E5-4D44-88F1-C1D7B061CB11}"/>
    <cellStyle name="40% - Accent6 64" xfId="1896" xr:uid="{52888E29-66BF-462B-8C2E-CE9DD677BD51}"/>
    <cellStyle name="40% - Accent6 64 2" xfId="18430" xr:uid="{350BC000-9B95-42B9-9133-2064D66E8D2E}"/>
    <cellStyle name="40% - Accent6 64 2 2" xfId="18432" xr:uid="{388F1FBA-FC35-4593-ACA7-04E323A59B49}"/>
    <cellStyle name="40% - Accent6 64 3" xfId="18441" xr:uid="{98558FCE-495A-4CDA-8F95-D3E0AA579C99}"/>
    <cellStyle name="40% - Accent6 64 3 2" xfId="16801" xr:uid="{470B8375-926C-4724-BCB8-8B9629E77837}"/>
    <cellStyle name="40% - Accent6 64 4" xfId="18443" xr:uid="{6DDD14A6-3F7C-47AE-B609-E5E1D8B7999F}"/>
    <cellStyle name="40% - Accent6 64 5" xfId="18428" xr:uid="{73AFC052-AF1A-4B59-BFB1-A0F2D63C4454}"/>
    <cellStyle name="40% - Accent6 64_BSD2" xfId="18445" xr:uid="{0F027399-35C9-448B-A2C9-793EFFB6503F}"/>
    <cellStyle name="40% - Accent6 65" xfId="1897" xr:uid="{67716411-FF3F-47F2-A4E0-8F5A27A26A15}"/>
    <cellStyle name="40% - Accent6 65 2" xfId="18464" xr:uid="{9202783B-A63C-4CBC-935B-5DD0D33F3987}"/>
    <cellStyle name="40% - Accent6 65 2 2" xfId="18467" xr:uid="{785A79BD-B029-422C-9BEB-89B80279F7AB}"/>
    <cellStyle name="40% - Accent6 65 3" xfId="18470" xr:uid="{47A3E35E-536C-459E-A40B-E6D29BFAE70A}"/>
    <cellStyle name="40% - Accent6 65 3 2" xfId="5510" xr:uid="{CC8351BB-4A20-4BD0-9888-A5BA81D8C640}"/>
    <cellStyle name="40% - Accent6 65 4" xfId="18472" xr:uid="{BAD3783E-066C-402C-BEA0-87184353D9CA}"/>
    <cellStyle name="40% - Accent6 65 5" xfId="18461" xr:uid="{BF63B1B2-2C8F-4DB0-9FD7-A40946BB31A0}"/>
    <cellStyle name="40% - Accent6 65_BSD2" xfId="18474" xr:uid="{6D8ECA78-59CC-4541-8CC6-C10002CAA123}"/>
    <cellStyle name="40% - Accent6 66" xfId="1899" xr:uid="{79C97933-3E1E-4546-906E-81600C91FFB3}"/>
    <cellStyle name="40% - Accent6 66 2" xfId="13872" xr:uid="{36A9FA9A-5FE6-43FC-9B70-09F2B5FF93F3}"/>
    <cellStyle name="40% - Accent6 66 2 2" xfId="18480" xr:uid="{67409770-BEA2-4C89-8CF2-74FEAEE734A5}"/>
    <cellStyle name="40% - Accent6 66 3" xfId="18482" xr:uid="{8408EA6A-8D0D-4116-94E4-E9F458357E63}"/>
    <cellStyle name="40% - Accent6 66 3 2" xfId="18486" xr:uid="{2DA361A9-CE81-4005-8887-84A4A7CFFA81}"/>
    <cellStyle name="40% - Accent6 66 4" xfId="18488" xr:uid="{33BD4C4A-56D7-448C-BC98-312AA7407A8C}"/>
    <cellStyle name="40% - Accent6 66 5" xfId="18476" xr:uid="{9615EA8D-2119-46DD-A3FE-62194A5F3436}"/>
    <cellStyle name="40% - Accent6 66_BSD2" xfId="18490" xr:uid="{54B9BADF-4EE8-4350-B1BA-35F34CD956CE}"/>
    <cellStyle name="40% - Accent6 67" xfId="1901" xr:uid="{23929CC1-6131-4690-A04A-A4C4640E7EEA}"/>
    <cellStyle name="40% - Accent6 67 2" xfId="18495" xr:uid="{9020098D-73E2-4C62-A02D-020810B38DCC}"/>
    <cellStyle name="40% - Accent6 67 2 2" xfId="18499" xr:uid="{7DAFC69D-7A96-4E4E-A0BC-5AF553188278}"/>
    <cellStyle name="40% - Accent6 67 3" xfId="18502" xr:uid="{C9721950-0858-4B85-BC92-78FEC68FF6F2}"/>
    <cellStyle name="40% - Accent6 67 3 2" xfId="18506" xr:uid="{17423F00-7BDA-4FCC-A20C-F249034C7EAD}"/>
    <cellStyle name="40% - Accent6 67 4" xfId="18509" xr:uid="{1E293C7E-2028-40E1-8847-AEEE3A087B94}"/>
    <cellStyle name="40% - Accent6 67 5" xfId="18492" xr:uid="{963C493C-FF1B-45BA-A837-66AFB378DD43}"/>
    <cellStyle name="40% - Accent6 67_BSD2" xfId="18514" xr:uid="{2C9109F1-4F2D-4AF5-84B7-4126ADB56381}"/>
    <cellStyle name="40% - Accent6 68" xfId="1903" xr:uid="{AB3A3515-E7AB-4598-A30F-B77B9BAC446B}"/>
    <cellStyle name="40% - Accent6 68 2" xfId="17676" xr:uid="{FDE04293-FECE-4495-A315-B91487371ECA}"/>
    <cellStyle name="40% - Accent6 68 2 2" xfId="18522" xr:uid="{07E90315-AFD0-4EB4-9C13-A7658B642246}"/>
    <cellStyle name="40% - Accent6 68 3" xfId="18525" xr:uid="{570423EC-8A83-476D-B2EC-13220B61F560}"/>
    <cellStyle name="40% - Accent6 68 3 2" xfId="18527" xr:uid="{E778298C-11D3-46B5-8B90-366F6293DFF6}"/>
    <cellStyle name="40% - Accent6 68 4" xfId="18531" xr:uid="{51AD95A2-1FF4-4F59-9F51-2F0BCF9DCA34}"/>
    <cellStyle name="40% - Accent6 68 5" xfId="18520" xr:uid="{A2013B44-0BFD-40A0-B925-9B635D8D966D}"/>
    <cellStyle name="40% - Accent6 68_BSD2" xfId="18534" xr:uid="{68157249-21FF-4CAB-8705-BB9F07E692DC}"/>
    <cellStyle name="40% - Accent6 69" xfId="1905" xr:uid="{8EEBE57C-DD6D-43A3-B786-98DFBCAFFD67}"/>
    <cellStyle name="40% - Accent6 69 2" xfId="18540" xr:uid="{4B59004E-E644-4172-A4A4-A6D4D250A01C}"/>
    <cellStyle name="40% - Accent6 69 2 2" xfId="18544" xr:uid="{37835F11-4999-4139-9750-5E41992A1B5B}"/>
    <cellStyle name="40% - Accent6 69 3" xfId="18548" xr:uid="{F82242AC-B329-45A5-89AE-B2FA75DEF582}"/>
    <cellStyle name="40% - Accent6 69 3 2" xfId="18551" xr:uid="{79CD12E8-0040-4D58-BE75-5B9812809FC9}"/>
    <cellStyle name="40% - Accent6 69 4" xfId="18555" xr:uid="{868DDA36-B7F9-4BEE-88A9-199E13F7CC53}"/>
    <cellStyle name="40% - Accent6 69 5" xfId="18538" xr:uid="{AA091A62-76F9-46CE-AB7F-34A9394F5633}"/>
    <cellStyle name="40% - Accent6 69_BSD2" xfId="18558" xr:uid="{BF32921C-BC33-44BF-80F9-765FBF6A5E2E}"/>
    <cellStyle name="40% - Accent6 7" xfId="413" xr:uid="{5190BCA2-BDBA-4617-B109-440B98449704}"/>
    <cellStyle name="40% - Accent6 7 10" xfId="18565" xr:uid="{57368094-3B76-40F0-AEF3-F8FE910F8083}"/>
    <cellStyle name="40% - Accent6 7 10 2" xfId="18567" xr:uid="{929EEFF6-45D3-4A8F-95E9-C6C61F0CBBFA}"/>
    <cellStyle name="40% - Accent6 7 11" xfId="18573" xr:uid="{67C8CB75-971C-428C-A270-7E2AADF99864}"/>
    <cellStyle name="40% - Accent6 7 11 2" xfId="18574" xr:uid="{F955F1B5-1AB9-4AF0-93C6-8CB45F5CD606}"/>
    <cellStyle name="40% - Accent6 7 12" xfId="18576" xr:uid="{4A5A7459-B5D5-4938-A61B-A32B8C9AE61E}"/>
    <cellStyle name="40% - Accent6 7 13" xfId="18578" xr:uid="{4069AEE6-E00E-40E6-81FC-1818556E35A1}"/>
    <cellStyle name="40% - Accent6 7 14" xfId="18579" xr:uid="{727F385D-2A04-4A47-99CD-54C8E736CA75}"/>
    <cellStyle name="40% - Accent6 7 15" xfId="13840" xr:uid="{9DDAC40C-6E65-4A11-9F8F-C2DF400EF785}"/>
    <cellStyle name="40% - Accent6 7 2" xfId="1836" xr:uid="{771162E8-D7C6-44CB-9E06-CC69B4422AE6}"/>
    <cellStyle name="40% - Accent6 7 2 2" xfId="7807" xr:uid="{91D6BF7F-B3C6-4174-8AED-0DCA613984A5}"/>
    <cellStyle name="40% - Accent6 7 2 2 2" xfId="13848" xr:uid="{07B64272-D034-4026-BAA1-C8E4535532F9}"/>
    <cellStyle name="40% - Accent6 7 2 3" xfId="9436" xr:uid="{22F5407E-0F78-4A02-9CF7-FF43427845FE}"/>
    <cellStyle name="40% - Accent6 7 2 3 2" xfId="10400" xr:uid="{8164CFD1-52AB-4EF1-BEEA-07D0352F334A}"/>
    <cellStyle name="40% - Accent6 7 2 4" xfId="13851" xr:uid="{FEB64ECB-6A35-477C-A4E8-D00AFF87ACB1}"/>
    <cellStyle name="40% - Accent6 7 2 5" xfId="13845" xr:uid="{1BA01738-B38B-4AD9-A5B4-2713C7A8697C}"/>
    <cellStyle name="40% - Accent6 7 2_BSD2" xfId="18582" xr:uid="{674FAD6D-53E5-4A7F-80BF-1F222D4297C6}"/>
    <cellStyle name="40% - Accent6 7 3" xfId="11305" xr:uid="{E7130AA2-48C8-423A-816C-799B4E3220ED}"/>
    <cellStyle name="40% - Accent6 7 3 2" xfId="9458" xr:uid="{D2DD3D09-A9AF-4F84-9BFB-143F6F1CFECF}"/>
    <cellStyle name="40% - Accent6 7 4" xfId="5064" xr:uid="{7C6F4064-2E7B-43E7-AFCA-D2B139AF51B8}"/>
    <cellStyle name="40% - Accent6 7 4 2" xfId="2941" xr:uid="{26451671-11D1-4E47-ABFC-9E952C59B9A5}"/>
    <cellStyle name="40% - Accent6 7 5" xfId="5081" xr:uid="{58C2367B-5FC4-4185-8240-7AA904D35A73}"/>
    <cellStyle name="40% - Accent6 7 5 2" xfId="9493" xr:uid="{56950F03-6531-4B15-9024-6A40A3DE5A05}"/>
    <cellStyle name="40% - Accent6 7 6" xfId="5106" xr:uid="{C9BEC141-ECEF-4CD0-B45B-5148AD06567C}"/>
    <cellStyle name="40% - Accent6 7 6 2" xfId="9500" xr:uid="{A665AAB4-5FC2-4737-B650-DC37E901596E}"/>
    <cellStyle name="40% - Accent6 7 7" xfId="18583" xr:uid="{DE904BFB-E30B-4424-AB7F-87B1E4774571}"/>
    <cellStyle name="40% - Accent6 7 7 2" xfId="9511" xr:uid="{37BB1413-F54F-432D-8E8B-96DFFE25FF59}"/>
    <cellStyle name="40% - Accent6 7 8" xfId="18584" xr:uid="{6654EDEE-9C12-479F-8620-303ECC8ECCB7}"/>
    <cellStyle name="40% - Accent6 7 8 2" xfId="5177" xr:uid="{7E967C55-D8E7-4ACF-BE71-88BA5B0972C8}"/>
    <cellStyle name="40% - Accent6 7 9" xfId="18585" xr:uid="{F56CA824-AA83-448E-9B25-A6BF58E8A100}"/>
    <cellStyle name="40% - Accent6 7 9 2" xfId="4469" xr:uid="{64F6C642-76BC-4880-AA4D-3BBCC9E19A39}"/>
    <cellStyle name="40% - Accent6 7_Annexure" xfId="17268" xr:uid="{BEC59A2B-B296-4E5B-BD67-F313ABA118D7}"/>
    <cellStyle name="40% - Accent6 70" xfId="1898" xr:uid="{4D3C49A3-F701-4CB8-980C-9A84E424AD26}"/>
    <cellStyle name="40% - Accent6 70 2" xfId="18463" xr:uid="{EBA72832-F0B0-4867-B3BB-EB9C870B50DA}"/>
    <cellStyle name="40% - Accent6 70 2 2" xfId="18466" xr:uid="{8C7CBEEE-40F1-43F8-92B5-82020A6CD0DC}"/>
    <cellStyle name="40% - Accent6 70 3" xfId="18469" xr:uid="{BD57FF0C-7534-46BA-8559-25CC7B0C4739}"/>
    <cellStyle name="40% - Accent6 70 3 2" xfId="5509" xr:uid="{95D407C0-7785-4F55-9ABC-2E809866F60D}"/>
    <cellStyle name="40% - Accent6 70 4" xfId="18471" xr:uid="{42B57418-347A-4DF7-8E99-C704FFA22C27}"/>
    <cellStyle name="40% - Accent6 70 5" xfId="18460" xr:uid="{AFEC4C77-D854-4243-9D92-044799652751}"/>
    <cellStyle name="40% - Accent6 70_BSD2" xfId="18473" xr:uid="{C96B3CEE-A70A-47C0-8CF9-E8DCB27AE7FE}"/>
    <cellStyle name="40% - Accent6 71" xfId="1900" xr:uid="{A05437E7-9EF6-4E45-89F6-FECC2A20C5B5}"/>
    <cellStyle name="40% - Accent6 71 2" xfId="13871" xr:uid="{90BA377D-031E-4FB1-8EE0-D5BA17D616FF}"/>
    <cellStyle name="40% - Accent6 71 2 2" xfId="18479" xr:uid="{4BC5B3F9-FA0C-4290-A726-68737B2D5A79}"/>
    <cellStyle name="40% - Accent6 71 3" xfId="18481" xr:uid="{33B9FF71-843F-4D00-B0AE-5F774549A1D3}"/>
    <cellStyle name="40% - Accent6 71 3 2" xfId="18485" xr:uid="{26C8D7C7-1AC9-4D60-AD4F-DC1EBDDD5063}"/>
    <cellStyle name="40% - Accent6 71 4" xfId="18487" xr:uid="{6F539CD5-4420-4D54-AB55-740684C1478F}"/>
    <cellStyle name="40% - Accent6 71 5" xfId="18475" xr:uid="{381B1E3B-F4BD-474A-90F9-81DE27A80927}"/>
    <cellStyle name="40% - Accent6 71_BSD2" xfId="18489" xr:uid="{7D6BB327-D107-4E0C-B53C-F59C36A22CE8}"/>
    <cellStyle name="40% - Accent6 72" xfId="1902" xr:uid="{485D7AE6-834C-4123-9ED1-7E59D0689F8B}"/>
    <cellStyle name="40% - Accent6 72 2" xfId="18494" xr:uid="{F768B37C-74B0-4077-B79A-8710949FDCF8}"/>
    <cellStyle name="40% - Accent6 72 2 2" xfId="18498" xr:uid="{3EBC4492-DFB7-4E9B-A11C-B4291D40F67E}"/>
    <cellStyle name="40% - Accent6 72 3" xfId="18501" xr:uid="{B26CE77D-135C-44BF-8602-35C1746F2304}"/>
    <cellStyle name="40% - Accent6 72 3 2" xfId="18505" xr:uid="{5371704F-FA50-45C5-9389-D31F43605B1F}"/>
    <cellStyle name="40% - Accent6 72 4" xfId="18508" xr:uid="{444004CF-9E4E-4749-94EA-52930AABB554}"/>
    <cellStyle name="40% - Accent6 72 5" xfId="18491" xr:uid="{42BA4AB5-D955-47B2-920D-97B5A2C6259D}"/>
    <cellStyle name="40% - Accent6 72_BSD2" xfId="18513" xr:uid="{CEDD3654-E276-455E-B03F-5DD8CF31CE2A}"/>
    <cellStyle name="40% - Accent6 73" xfId="1904" xr:uid="{5E2BDE3D-CBCD-424B-9DDB-02484055D726}"/>
    <cellStyle name="40% - Accent6 73 2" xfId="17675" xr:uid="{B5DCEAA7-93A6-49D4-B74F-DEF4B1D51CDD}"/>
    <cellStyle name="40% - Accent6 73 2 2" xfId="18521" xr:uid="{F6C49F62-2160-4BC0-A284-AB736142581A}"/>
    <cellStyle name="40% - Accent6 73 3" xfId="18524" xr:uid="{E1BD33A9-9B2C-407D-B881-40E17DB9B61F}"/>
    <cellStyle name="40% - Accent6 73 3 2" xfId="18526" xr:uid="{83B14493-2C98-4C22-904F-630D3F6DEE58}"/>
    <cellStyle name="40% - Accent6 73 4" xfId="18530" xr:uid="{9ACC4580-13E2-4EE4-8FCF-F63BB49AEBED}"/>
    <cellStyle name="40% - Accent6 73 5" xfId="18519" xr:uid="{E4745BBA-7684-4938-A867-FC8AF450471B}"/>
    <cellStyle name="40% - Accent6 73_BSD2" xfId="18533" xr:uid="{33D4279C-BA86-47CD-B582-6F4C5D78BFA1}"/>
    <cellStyle name="40% - Accent6 74" xfId="1906" xr:uid="{C2E1275B-4C0A-4FEC-9201-FF59E2A3F8C7}"/>
    <cellStyle name="40% - Accent6 74 2" xfId="18539" xr:uid="{5D24C04B-2322-4CDA-84A2-04991BB3589C}"/>
    <cellStyle name="40% - Accent6 74 2 2" xfId="18543" xr:uid="{B515204B-4132-48C0-A5C6-EF1F53225BAE}"/>
    <cellStyle name="40% - Accent6 74 3" xfId="18547" xr:uid="{91AC21E7-0C27-41F7-BD78-ECF43E7DC6AD}"/>
    <cellStyle name="40% - Accent6 74 3 2" xfId="18550" xr:uid="{6A99434F-2662-4E1E-A2ED-C2D93F6D4832}"/>
    <cellStyle name="40% - Accent6 74 4" xfId="18554" xr:uid="{DD5DBFD9-9DAA-41AE-BEC2-4C3B881FDC02}"/>
    <cellStyle name="40% - Accent6 74 5" xfId="18537" xr:uid="{5CE2AB01-2C22-42D6-8309-067F6C097BF1}"/>
    <cellStyle name="40% - Accent6 74_BSD2" xfId="18557" xr:uid="{70A95A0D-C038-4464-8F88-CE92DF4D15F5}"/>
    <cellStyle name="40% - Accent6 75" xfId="1907" xr:uid="{AD3669E9-91A6-4397-8ECB-FD1BD6840D61}"/>
    <cellStyle name="40% - Accent6 75 2" xfId="18589" xr:uid="{B4638596-D010-4A99-B31A-B3AC04ACA1BD}"/>
    <cellStyle name="40% - Accent6 75 2 2" xfId="18592" xr:uid="{21A0F43D-4302-4E50-B6A4-50891A82CCCB}"/>
    <cellStyle name="40% - Accent6 75 3" xfId="18597" xr:uid="{A4D64B86-07DB-45A8-AB2A-9FF33A368999}"/>
    <cellStyle name="40% - Accent6 75 3 2" xfId="18600" xr:uid="{505A46DD-860C-4755-8F79-145C9DB6A7F7}"/>
    <cellStyle name="40% - Accent6 75 4" xfId="18603" xr:uid="{E24C6A58-EE12-4185-A59F-ED58B6AC062C}"/>
    <cellStyle name="40% - Accent6 75 5" xfId="18587" xr:uid="{97E076A6-C649-449F-B194-8D2B2E325209}"/>
    <cellStyle name="40% - Accent6 75_BSD2" xfId="17346" xr:uid="{477DCD8C-D249-4218-BA53-4DC101BA022C}"/>
    <cellStyle name="40% - Accent6 76" xfId="1909" xr:uid="{73B108EC-6F3A-4D29-AD82-7ED382D3E474}"/>
    <cellStyle name="40% - Accent6 76 2" xfId="18607" xr:uid="{482EAEA9-A949-44BD-996A-562BDF13C770}"/>
    <cellStyle name="40% - Accent6 76 2 2" xfId="18609" xr:uid="{11C980B3-A0A5-4E74-B5FB-C4D5DC41E140}"/>
    <cellStyle name="40% - Accent6 76 3" xfId="18612" xr:uid="{0F81D472-58C1-4EB1-82E0-FC0BE8E912DA}"/>
    <cellStyle name="40% - Accent6 76 3 2" xfId="18614" xr:uid="{1F0042EA-2455-4305-AD9B-D1FBF2C70844}"/>
    <cellStyle name="40% - Accent6 76 4" xfId="18617" xr:uid="{85E0A37F-300D-4D92-BC1A-72A3B6E85D3C}"/>
    <cellStyle name="40% - Accent6 76 5" xfId="18605" xr:uid="{D1E026A8-7FBF-4FDC-81BE-CEEC13463B7A}"/>
    <cellStyle name="40% - Accent6 76_BSD2" xfId="18619" xr:uid="{FEEE89A2-8BE2-4A85-9FFD-94D448A164A1}"/>
    <cellStyle name="40% - Accent6 77" xfId="1911" xr:uid="{23A8C9F3-094E-4C6D-8F26-2BE2FEC7600F}"/>
    <cellStyle name="40% - Accent6 77 2" xfId="18624" xr:uid="{07B66C82-3D4B-4A4E-BE57-085FF94328A4}"/>
    <cellStyle name="40% - Accent6 77 2 2" xfId="18627" xr:uid="{CB865F1B-4336-4CB2-8C9F-9F316C293A68}"/>
    <cellStyle name="40% - Accent6 77 3" xfId="18630" xr:uid="{1C6512EC-6D37-4E0A-AEB9-9AEC95F5ECE3}"/>
    <cellStyle name="40% - Accent6 77 3 2" xfId="18634" xr:uid="{524F2709-E373-4599-B647-81D8A7511F14}"/>
    <cellStyle name="40% - Accent6 77 4" xfId="18638" xr:uid="{6D8118F9-F0E0-4C13-9B36-7BA58B6FF269}"/>
    <cellStyle name="40% - Accent6 77 5" xfId="18622" xr:uid="{66D2CEFB-22DB-4C74-BE84-93EB63ECF9A7}"/>
    <cellStyle name="40% - Accent6 77_BSD2" xfId="18642" xr:uid="{31ACAF75-7F64-457D-8A91-A8B204678F6B}"/>
    <cellStyle name="40% - Accent6 78" xfId="1913" xr:uid="{BD48D3FD-597F-4E0E-8692-5FA6A5EAE350}"/>
    <cellStyle name="40% - Accent6 78 2" xfId="18646" xr:uid="{41F628AB-4DFE-48B2-85D6-A455B9A07E6C}"/>
    <cellStyle name="40% - Accent6 78 2 2" xfId="18650" xr:uid="{4742AC9E-0817-4ECA-BE18-39D403F58062}"/>
    <cellStyle name="40% - Accent6 78 3" xfId="18654" xr:uid="{5C863DC6-DB1A-406F-9C77-F855B5878B81}"/>
    <cellStyle name="40% - Accent6 78 3 2" xfId="18657" xr:uid="{1C532A62-06C7-4B57-BB4B-78686F57E6A8}"/>
    <cellStyle name="40% - Accent6 78 4" xfId="18661" xr:uid="{C1F3660A-DE54-4BF6-A5EC-4D4581EA7F8A}"/>
    <cellStyle name="40% - Accent6 78 5" xfId="18644" xr:uid="{B79EBFC6-CDF5-4643-BBB4-33521D00B53B}"/>
    <cellStyle name="40% - Accent6 78_BSD2" xfId="18667" xr:uid="{EF768B97-0908-4AF0-9D4F-CD0035B6B57E}"/>
    <cellStyle name="40% - Accent6 79" xfId="1916" xr:uid="{DCFA0551-20E1-47EA-B425-AB03EFE5E051}"/>
    <cellStyle name="40% - Accent6 79 2" xfId="18674" xr:uid="{C7271B1F-86C2-4213-B932-8257F1728D8A}"/>
    <cellStyle name="40% - Accent6 79 2 2" xfId="18679" xr:uid="{2CD42779-8E79-4BD7-AE4E-6CE0398D5725}"/>
    <cellStyle name="40% - Accent6 79 3" xfId="18682" xr:uid="{3F0CABC1-013E-43AC-B63E-FD7C74FFD4F9}"/>
    <cellStyle name="40% - Accent6 79 3 2" xfId="18683" xr:uid="{2E25C157-6DAD-47B7-8A12-4D3A75A34DBD}"/>
    <cellStyle name="40% - Accent6 79 4" xfId="18685" xr:uid="{65ABF292-3856-48E4-9294-D892AC1A1ED3}"/>
    <cellStyle name="40% - Accent6 79 5" xfId="18671" xr:uid="{5BF2D40A-31E2-4A2A-A113-3C43F6C8B010}"/>
    <cellStyle name="40% - Accent6 79_BSD2" xfId="18687" xr:uid="{F243805F-ABE9-4E4E-8215-495975C79CB2}"/>
    <cellStyle name="40% - Accent6 8" xfId="419" xr:uid="{A67EB8AF-374E-4A19-A916-9FB5B741B9EA}"/>
    <cellStyle name="40% - Accent6 8 2" xfId="6326" xr:uid="{43C08F3F-CEE6-4424-AFE4-63AF7639BB8B}"/>
    <cellStyle name="40% - Accent6 8 2 2" xfId="13859" xr:uid="{6266B700-3904-493D-97FC-353931A8BAB6}"/>
    <cellStyle name="40% - Accent6 8 2 2 2" xfId="13861" xr:uid="{DB264152-B0DA-41B7-92BB-F00FCB6440B0}"/>
    <cellStyle name="40% - Accent6 8 2 3" xfId="13863" xr:uid="{84D7813B-4CAB-4CEE-8999-1E27F1160B78}"/>
    <cellStyle name="40% - Accent6 8 2 3 2" xfId="13865" xr:uid="{E558CA58-434C-41E5-8B47-6D9F8ADF4C17}"/>
    <cellStyle name="40% - Accent6 8 2 4" xfId="13869" xr:uid="{0B1ECD3F-AA42-49C0-8836-18A376076EA5}"/>
    <cellStyle name="40% - Accent6 8 2_BSD2" xfId="4263" xr:uid="{E1D6D4F7-763D-4BAA-B7F3-90E0F217E360}"/>
    <cellStyle name="40% - Accent6 8 3" xfId="4984" xr:uid="{AB71C951-C5A2-4167-80B7-C2707E37DCB5}"/>
    <cellStyle name="40% - Accent6 8 3 2" xfId="11404" xr:uid="{82923A80-EDCE-4D19-9EA6-FD738EC92573}"/>
    <cellStyle name="40% - Accent6 8 4" xfId="5010" xr:uid="{97FCE4E2-70C5-4A6A-BDF2-7808D42D1FAC}"/>
    <cellStyle name="40% - Accent6 8 4 2" xfId="13875" xr:uid="{0F372502-BB6B-4B20-86C2-333AC1E7080C}"/>
    <cellStyle name="40% - Accent6 8 5" xfId="11407" xr:uid="{9834D3C5-B9B9-40CA-A49C-C57F5736C6A7}"/>
    <cellStyle name="40% - Accent6 8 6" xfId="18688" xr:uid="{0A7A799E-01B6-4FFC-BD51-62669E77B5FF}"/>
    <cellStyle name="40% - Accent6 8 7" xfId="18691" xr:uid="{526909D0-F6ED-4204-AEAE-574BFEE8C5DA}"/>
    <cellStyle name="40% - Accent6 8 8" xfId="6307" xr:uid="{4259BB84-5132-44F5-9712-B7B6C8C5C023}"/>
    <cellStyle name="40% - Accent6 8_BSD2" xfId="18033" xr:uid="{4A0E3156-E378-4245-AF29-D1616CF37759}"/>
    <cellStyle name="40% - Accent6 80" xfId="1908" xr:uid="{79482631-B3F0-4D98-A8E6-9E70B61A2A7F}"/>
    <cellStyle name="40% - Accent6 80 2" xfId="18588" xr:uid="{E3D2A281-4F2F-459E-8D70-1574A840CC0B}"/>
    <cellStyle name="40% - Accent6 80 2 2" xfId="18591" xr:uid="{1675D730-FDD3-4556-993E-5F2D2BCFFCD7}"/>
    <cellStyle name="40% - Accent6 80 3" xfId="18596" xr:uid="{205BD11E-C1F5-42E4-93A5-D340A2F15F11}"/>
    <cellStyle name="40% - Accent6 80 3 2" xfId="18599" xr:uid="{D147AE7E-39A1-4FAE-B1F0-33CA696AB0B0}"/>
    <cellStyle name="40% - Accent6 80 4" xfId="18602" xr:uid="{0CC907E5-14DA-49D3-89AA-DFCFADE2B070}"/>
    <cellStyle name="40% - Accent6 80 5" xfId="18586" xr:uid="{66DD5BD4-2716-4183-9473-78DCBAE532E0}"/>
    <cellStyle name="40% - Accent6 80_BSD2" xfId="17345" xr:uid="{23E5E76B-E600-49A3-AAF9-9A1DEBFC0C00}"/>
    <cellStyle name="40% - Accent6 81" xfId="1910" xr:uid="{D5E8347E-4FAA-4038-AACD-D0016B6F3362}"/>
    <cellStyle name="40% - Accent6 81 2" xfId="18606" xr:uid="{2203B2E6-1ADB-4452-B531-6336F8DA2D76}"/>
    <cellStyle name="40% - Accent6 81 2 2" xfId="18608" xr:uid="{AC2E1E3E-438A-437E-B204-258BC140FCC6}"/>
    <cellStyle name="40% - Accent6 81 3" xfId="18611" xr:uid="{6A89D0E1-C70F-4C87-89CF-3F7669231D25}"/>
    <cellStyle name="40% - Accent6 81 3 2" xfId="18613" xr:uid="{340905B1-35E0-4313-968B-C3D2303D526F}"/>
    <cellStyle name="40% - Accent6 81 4" xfId="18616" xr:uid="{99775424-D9F3-4646-AF86-F2CFBB32EB0D}"/>
    <cellStyle name="40% - Accent6 81 5" xfId="18604" xr:uid="{845CE41E-A5B6-45D0-BDE2-1DAD5616A13C}"/>
    <cellStyle name="40% - Accent6 81_BSD2" xfId="18618" xr:uid="{26BF4B9B-0EEB-49A1-989B-F127A8993B3C}"/>
    <cellStyle name="40% - Accent6 82" xfId="1912" xr:uid="{2C889855-8D0A-4EFF-AE09-E757069BA92F}"/>
    <cellStyle name="40% - Accent6 82 2" xfId="18623" xr:uid="{091AF84B-D383-4B37-9059-48C958FA11F6}"/>
    <cellStyle name="40% - Accent6 82 2 2" xfId="18626" xr:uid="{DE40FDA3-7EBA-4BC6-9038-760084065979}"/>
    <cellStyle name="40% - Accent6 82 3" xfId="18629" xr:uid="{B50E1277-8F5F-4D86-A2D9-A73C21FDD64F}"/>
    <cellStyle name="40% - Accent6 82 3 2" xfId="18633" xr:uid="{F26ACC6F-D113-446B-95C0-D502EF2BE7DB}"/>
    <cellStyle name="40% - Accent6 82 4" xfId="18637" xr:uid="{493BEBF7-76DB-46E6-8E9A-FCAE99B18A6B}"/>
    <cellStyle name="40% - Accent6 82 5" xfId="18621" xr:uid="{D21108E7-608B-4DD5-B567-7563D5295C74}"/>
    <cellStyle name="40% - Accent6 82_BSD2" xfId="18641" xr:uid="{FC8F6D30-A6D4-4A94-BC58-033B2247592E}"/>
    <cellStyle name="40% - Accent6 83" xfId="1914" xr:uid="{AC457429-693C-44A0-83B6-699B8AA255C9}"/>
    <cellStyle name="40% - Accent6 83 2" xfId="18645" xr:uid="{45D12270-288D-43D3-9ECF-793857D0242B}"/>
    <cellStyle name="40% - Accent6 83 2 2" xfId="18649" xr:uid="{6627EF81-E332-42AA-9F8C-DB9D1BD9E97A}"/>
    <cellStyle name="40% - Accent6 83 3" xfId="18653" xr:uid="{99BD190B-018C-47FB-B6D1-B1380B4C78FF}"/>
    <cellStyle name="40% - Accent6 83 3 2" xfId="18656" xr:uid="{6C3CA7E3-ECCC-4D8F-B49E-60F1FE976352}"/>
    <cellStyle name="40% - Accent6 83 4" xfId="18660" xr:uid="{8A7414EC-7DDC-4463-94C0-0CC4F29F1B06}"/>
    <cellStyle name="40% - Accent6 83 5" xfId="18643" xr:uid="{ED1E98F8-F92B-4EC0-8AE0-E42A4A6A3895}"/>
    <cellStyle name="40% - Accent6 83_BSD2" xfId="18666" xr:uid="{D9BCBD6C-8B14-431B-A550-518C85473B28}"/>
    <cellStyle name="40% - Accent6 84" xfId="1917" xr:uid="{62F37B22-FA78-4DE3-ABA9-9B14C3392268}"/>
    <cellStyle name="40% - Accent6 84 2" xfId="18673" xr:uid="{FF9AFBFF-605E-4E94-82EA-8A72ABCE6D57}"/>
    <cellStyle name="40% - Accent6 84 3" xfId="18670" xr:uid="{E0321842-0E7D-4890-8507-C39913C669A3}"/>
    <cellStyle name="40% - Accent6 85" xfId="1918" xr:uid="{4CBF2D41-F655-4B97-8BF4-39C0F9ECD16E}"/>
    <cellStyle name="40% - Accent6 85 2" xfId="18700" xr:uid="{0BF00C32-AC45-4C41-A712-9F181B729017}"/>
    <cellStyle name="40% - Accent6 85 3" xfId="18696" xr:uid="{1AD62E8D-7D4F-4341-8E1E-91D07667313F}"/>
    <cellStyle name="40% - Accent6 86" xfId="1920" xr:uid="{7013792E-CF09-449E-A3B9-CE917F2D4561}"/>
    <cellStyle name="40% - Accent6 86 2" xfId="5682" xr:uid="{212824E4-4838-44CD-A134-6575BDE3B47E}"/>
    <cellStyle name="40% - Accent6 86 3" xfId="15862" xr:uid="{451E0999-A402-44A9-824F-80F84D2968AE}"/>
    <cellStyle name="40% - Accent6 87" xfId="1922" xr:uid="{54DDEDAA-B781-42C5-82FE-F0F0CBEAEAD8}"/>
    <cellStyle name="40% - Accent6 87 2" xfId="15866" xr:uid="{4C5E7E49-09D6-4305-B2EB-D80966A7DE18}"/>
    <cellStyle name="40% - Accent6 87 3" xfId="10517" xr:uid="{9D6307A3-90CF-4E02-A7EC-4E334EFD40AA}"/>
    <cellStyle name="40% - Accent6 88" xfId="1924" xr:uid="{B099E929-F2C9-49F3-AA9D-FE925A312095}"/>
    <cellStyle name="40% - Accent6 88 2" xfId="18705" xr:uid="{340C7D6E-7B62-4FC1-BDE3-69C68EE8C798}"/>
    <cellStyle name="40% - Accent6 88 3" xfId="12136" xr:uid="{24D591CE-4E9A-4BF8-B5BF-03943C475610}"/>
    <cellStyle name="40% - Accent6 89" xfId="1926" xr:uid="{D28A5EA5-5BFA-4C12-B67B-433AECED95EB}"/>
    <cellStyle name="40% - Accent6 89 2" xfId="18713" xr:uid="{A83D667E-86A0-447E-8F96-188F3AE0193D}"/>
    <cellStyle name="40% - Accent6 89 3" xfId="18710" xr:uid="{D97A143B-2B9B-4AB2-8B65-C1D380E40F0F}"/>
    <cellStyle name="40% - Accent6 9" xfId="424" xr:uid="{CC409783-87D7-4699-A774-7A22F88CAD9D}"/>
    <cellStyle name="40% - Accent6 9 2" xfId="13882" xr:uid="{590DDD9E-BFD4-44C3-A1C2-DE159BE13D7F}"/>
    <cellStyle name="40% - Accent6 9 2 2" xfId="13884" xr:uid="{D124B584-9EE2-47B1-9272-C97ED42E2E7F}"/>
    <cellStyle name="40% - Accent6 9 2 2 2" xfId="13889" xr:uid="{C323097B-99EF-426A-BA41-244C5A19C8A6}"/>
    <cellStyle name="40% - Accent6 9 2 3" xfId="13891" xr:uid="{C30E60BC-72BB-4A2A-B34F-5F7119DBFF02}"/>
    <cellStyle name="40% - Accent6 9 2 3 2" xfId="13894" xr:uid="{1762A842-D7B6-4D54-9188-31FFAAD60140}"/>
    <cellStyle name="40% - Accent6 9 2 4" xfId="13901" xr:uid="{F2E101E3-DF27-4ED1-B689-B4A294BA586A}"/>
    <cellStyle name="40% - Accent6 9 2_BSD2" xfId="18714" xr:uid="{DDCEA817-EFA9-483E-96A8-D99F0B6859C8}"/>
    <cellStyle name="40% - Accent6 9 3" xfId="11498" xr:uid="{211AF5ED-E496-49E1-8637-9BAE1666DDC6}"/>
    <cellStyle name="40% - Accent6 9 3 2" xfId="11504" xr:uid="{8A6CA933-7CF4-4C80-9304-2F3771283E0A}"/>
    <cellStyle name="40% - Accent6 9 4" xfId="11517" xr:uid="{B16EFA7A-A10D-44D4-84BD-E34921CD6D2A}"/>
    <cellStyle name="40% - Accent6 9 4 2" xfId="13904" xr:uid="{C359F10E-B68E-4F9D-A3F6-A86EA4A5FB67}"/>
    <cellStyle name="40% - Accent6 9 5" xfId="9815" xr:uid="{E7E8BDA4-BF26-4C6D-A947-BFA042470665}"/>
    <cellStyle name="40% - Accent6 9 6" xfId="18715" xr:uid="{F33770B4-AB27-4AEF-BACB-7B3270AD063C}"/>
    <cellStyle name="40% - Accent6 9 7" xfId="18716" xr:uid="{7F6FBC7A-2C3E-44F6-A633-84B0D296351C}"/>
    <cellStyle name="40% - Accent6 9 8" xfId="4036" xr:uid="{7E008767-382D-4AA0-B9BA-835AA1FFD003}"/>
    <cellStyle name="40% - Accent6 9_BSD2" xfId="18717" xr:uid="{8195FBD4-CEF4-488A-9613-0DADDF367F93}"/>
    <cellStyle name="40% - Accent6 90" xfId="1919" xr:uid="{1AC72DB4-09C0-4F89-80B2-18541EE41298}"/>
    <cellStyle name="40% - Accent6 91" xfId="1921" xr:uid="{A3176D8C-8822-4197-9866-E02C132C0848}"/>
    <cellStyle name="40% - Accent6 92" xfId="1923" xr:uid="{0424D9F3-B153-43D5-9410-79A900DC63CB}"/>
    <cellStyle name="40% - Accent6 93" xfId="1925" xr:uid="{A985E527-6DF2-49B0-8C71-D6DF54144682}"/>
    <cellStyle name="40% - Accent6 94" xfId="1927" xr:uid="{73DA844F-E88C-4BF7-BA9B-0DAAB37CB574}"/>
    <cellStyle name="40% - Accent6 95" xfId="1928" xr:uid="{BE5C65E5-A647-45B9-894F-107E79C7199F}"/>
    <cellStyle name="40% - Accent6 96" xfId="1929" xr:uid="{D0B85056-4AF2-4500-8B0D-8F052E574C09}"/>
    <cellStyle name="40% - Accent6 97" xfId="1558" xr:uid="{B215FF93-95E6-4123-B5FF-1B1D04E0F50F}"/>
    <cellStyle name="40% - Accent6 98" xfId="1930" xr:uid="{4A9274F2-4F92-4F2C-AE64-FFCC5D0822F4}"/>
    <cellStyle name="40% - Accent6 99" xfId="1931" xr:uid="{0345C3BB-2B21-4A57-93E7-AE2BB21485D9}"/>
    <cellStyle name="5 indents" xfId="18719" xr:uid="{C3BE9B65-4990-4D67-B8E0-F8ED321D8893}"/>
    <cellStyle name="5 indents 2" xfId="18721" xr:uid="{DEBA448F-0B79-4C6A-828E-45FC3FBFBE60}"/>
    <cellStyle name="60 % - Accent1" xfId="18726" xr:uid="{CB6A257F-0CA3-4162-808B-F7F560978F11}"/>
    <cellStyle name="60 % - Accent1 2" xfId="15185" xr:uid="{CE078335-E365-41FC-9319-6FAC01070C14}"/>
    <cellStyle name="60 % - Accent2" xfId="18728" xr:uid="{5D0EA814-8D49-4311-A15C-F3B141614A92}"/>
    <cellStyle name="60 % - Accent2 2" xfId="15216" xr:uid="{2698C60A-ABBE-4884-8343-77F1C275F906}"/>
    <cellStyle name="60 % - Accent3" xfId="18733" xr:uid="{D1B4FBEA-E427-477D-9BB9-859C20458306}"/>
    <cellStyle name="60 % - Accent3 2" xfId="18734" xr:uid="{E4F2E85A-116E-4123-8650-8CA584C0ADED}"/>
    <cellStyle name="60 % - Accent4" xfId="18743" xr:uid="{3731B605-5F17-4642-9741-EB0A832F5B98}"/>
    <cellStyle name="60 % - Accent4 2" xfId="18745" xr:uid="{48C4D436-32FD-4C75-ABAC-A26E3DA7A6F6}"/>
    <cellStyle name="60 % - Accent5" xfId="18750" xr:uid="{3E607564-86B8-4089-9DC2-F9276F4ED361}"/>
    <cellStyle name="60 % - Accent5 2" xfId="18753" xr:uid="{6ED01D07-9C9D-4527-A622-1A48EC57D0B7}"/>
    <cellStyle name="60 % - Accent6" xfId="18759" xr:uid="{7A2593C5-CF14-41D0-961D-A3BB0DEA6658}"/>
    <cellStyle name="60 % - Accent6 2" xfId="18762" xr:uid="{F67A4DE6-15B4-4FF7-BBBD-EDD799AE352F}"/>
    <cellStyle name="60% - Accent1 10" xfId="18765" xr:uid="{2BFB0051-C61C-4C9E-AA0A-942E97D78623}"/>
    <cellStyle name="60% - Accent1 10 2" xfId="18769" xr:uid="{7A90A367-A7B5-4862-BB40-A33471909971}"/>
    <cellStyle name="60% - Accent1 10 2 2" xfId="5276" xr:uid="{9A6542DF-F0B1-467F-AD1D-F9EEDFF89F45}"/>
    <cellStyle name="60% - Accent1 10 3" xfId="17667" xr:uid="{D03E5E5D-7CCE-403D-8C2D-CD9FB9384AC8}"/>
    <cellStyle name="60% - Accent1 10 3 2" xfId="7604" xr:uid="{BBF17553-E055-4E93-9387-DA037039F324}"/>
    <cellStyle name="60% - Accent1 10 4" xfId="14285" xr:uid="{E6E24AA1-9A3A-4B2B-B9A6-4C208A67D595}"/>
    <cellStyle name="60% - Accent1 10 5" xfId="18772" xr:uid="{71DE351B-5A35-4B6B-94B7-931C485AA407}"/>
    <cellStyle name="60% - Accent1 10 6" xfId="18777" xr:uid="{6CCAEC95-CDC6-4766-838A-DC64BF73BA0F}"/>
    <cellStyle name="60% - Accent1 10_BSD2" xfId="18783" xr:uid="{989064AA-B4BF-48F3-A6AD-E02CB2DE51CD}"/>
    <cellStyle name="60% - Accent1 11" xfId="18785" xr:uid="{3F871AEE-C390-49C5-9E83-2CE000E6E89F}"/>
    <cellStyle name="60% - Accent1 11 2" xfId="18787" xr:uid="{C0FB213D-1913-4A75-8AE1-A36679F61E3B}"/>
    <cellStyle name="60% - Accent1 11 2 2" xfId="11262" xr:uid="{D7A5BB3D-CF63-42BA-A581-8F274E1312B6}"/>
    <cellStyle name="60% - Accent1 11 3" xfId="18790" xr:uid="{0FF712DA-76C9-4E78-B2CE-7C8013B2F619}"/>
    <cellStyle name="60% - Accent1 11 3 2" xfId="11755" xr:uid="{DD52CE96-0F03-4285-B076-FCECCCC2F9EA}"/>
    <cellStyle name="60% - Accent1 11 4" xfId="18793" xr:uid="{77C1D932-7E78-42B3-B8A6-5539E1EBF84E}"/>
    <cellStyle name="60% - Accent1 11 5" xfId="18799" xr:uid="{641BF358-9891-4EDD-A870-70F83FD85BED}"/>
    <cellStyle name="60% - Accent1 11 6" xfId="18802" xr:uid="{871DC8E4-E293-4198-BD80-CDE6CD2FC2C2}"/>
    <cellStyle name="60% - Accent1 11_BSD2" xfId="18805" xr:uid="{CB8AEB26-F82A-43E7-BB4C-D7615C77377D}"/>
    <cellStyle name="60% - Accent1 12" xfId="18810" xr:uid="{A216B0AE-69D6-4339-A5A3-F8C2CBAFE8FC}"/>
    <cellStyle name="60% - Accent1 12 2" xfId="18814" xr:uid="{C5AA246D-9B7D-4F99-A441-EB2EA0F9828E}"/>
    <cellStyle name="60% - Accent1 12 2 2" xfId="18819" xr:uid="{38DD5A34-86F9-4836-ACA8-C2456483DD4E}"/>
    <cellStyle name="60% - Accent1 12 3" xfId="18824" xr:uid="{1AB41FC0-1F9F-4F76-ADEB-DA0DCE86F524}"/>
    <cellStyle name="60% - Accent1 12 3 2" xfId="18828" xr:uid="{1F14EF0A-C5B6-430B-A129-008982608B10}"/>
    <cellStyle name="60% - Accent1 12 4" xfId="18832" xr:uid="{0A57A40A-9642-4010-9B57-6B529CDE9F6C}"/>
    <cellStyle name="60% - Accent1 12 5" xfId="18838" xr:uid="{DBB6D9DC-4358-41D5-AE09-59F77BD34053}"/>
    <cellStyle name="60% - Accent1 12 6" xfId="18841" xr:uid="{DFC25DCD-D8A8-4A1A-BCC7-E365570671C0}"/>
    <cellStyle name="60% - Accent1 12_BSD2" xfId="18844" xr:uid="{8B690914-421D-4DAB-B1B2-A8955744B980}"/>
    <cellStyle name="60% - Accent1 13" xfId="18846" xr:uid="{FEB27EF6-ACE2-4D70-8092-84831860EC20}"/>
    <cellStyle name="60% - Accent1 13 2" xfId="18849" xr:uid="{5F642F1D-5807-482F-82B5-8AFE1ED190AA}"/>
    <cellStyle name="60% - Accent1 13 2 2" xfId="18853" xr:uid="{FE12F65C-F801-4B9E-BE00-716DD2C0E68A}"/>
    <cellStyle name="60% - Accent1 13 3" xfId="18857" xr:uid="{7AFE90D7-EE90-46C0-ADEE-C4459EC30D6C}"/>
    <cellStyle name="60% - Accent1 13 4" xfId="18860" xr:uid="{0848D99A-425C-467E-9CE7-81535880D40A}"/>
    <cellStyle name="60% - Accent1 13 5" xfId="18863" xr:uid="{74392C3F-FA5C-4076-B052-CE84F438B273}"/>
    <cellStyle name="60% - Accent1 13_BSD2" xfId="5982" xr:uid="{4DA5D6BE-445A-43A7-A9AE-90091DDA3C4D}"/>
    <cellStyle name="60% - Accent1 14" xfId="18868" xr:uid="{FC6CE36C-7EDE-4003-B43C-B98DB4565822}"/>
    <cellStyle name="60% - Accent1 14 2" xfId="18873" xr:uid="{ABEADBBA-D652-4737-98B7-22856D690E9A}"/>
    <cellStyle name="60% - Accent1 14 2 2" xfId="18875" xr:uid="{7ACE2E32-0BBE-4BFE-88DC-9A53CA9CC932}"/>
    <cellStyle name="60% - Accent1 14 3" xfId="18880" xr:uid="{4A6F0B47-48F9-44E2-862C-131CEF60ADD9}"/>
    <cellStyle name="60% - Accent1 14 4" xfId="18883" xr:uid="{52ECCBCF-8609-482D-98CC-42C532F4F62A}"/>
    <cellStyle name="60% - Accent1 14 5" xfId="18886" xr:uid="{B02ECA13-63FA-4D10-9A1A-663D04DB8409}"/>
    <cellStyle name="60% - Accent1 14_BSD2" xfId="18890" xr:uid="{A99CE7C7-B5BE-400B-8A52-671438AC9EF2}"/>
    <cellStyle name="60% - Accent1 15" xfId="18895" xr:uid="{D04AA504-B112-4BB1-9991-CCF75D7099C0}"/>
    <cellStyle name="60% - Accent1 15 2" xfId="18898" xr:uid="{AF64D7E2-E813-4DF2-ADA4-8838E3859E55}"/>
    <cellStyle name="60% - Accent1 15 2 2" xfId="18905" xr:uid="{A309E182-C1E0-4765-B3E3-7EEFAF04C901}"/>
    <cellStyle name="60% - Accent1 15 3" xfId="18910" xr:uid="{92C7733D-E6E1-4B23-A846-B9B1FECB2A19}"/>
    <cellStyle name="60% - Accent1 15_BSD2" xfId="18918" xr:uid="{FB93B199-3BCB-425B-9A44-4A60FDCA9B0C}"/>
    <cellStyle name="60% - Accent1 16" xfId="18922" xr:uid="{9BFC8A73-DEFD-4640-BEA3-71010F495C72}"/>
    <cellStyle name="60% - Accent1 16 2" xfId="18925" xr:uid="{55117D6A-52A1-4ADC-A77C-0CB12F4E5D2D}"/>
    <cellStyle name="60% - Accent1 16 2 2" xfId="18932" xr:uid="{76489D50-B4A9-46EC-9076-5A49A6213B76}"/>
    <cellStyle name="60% - Accent1 16 3" xfId="18939" xr:uid="{872085FF-DB73-448D-94AF-DB1F06013775}"/>
    <cellStyle name="60% - Accent1 16_BSD2" xfId="18943" xr:uid="{272CAB10-D439-4620-9077-E177200F71E3}"/>
    <cellStyle name="60% - Accent1 17" xfId="18946" xr:uid="{C51D701E-110B-4654-819A-FF194236A7E3}"/>
    <cellStyle name="60% - Accent1 17 2" xfId="18953" xr:uid="{CBB0F5E9-BE0B-4E81-A994-CE0AC30DAC91}"/>
    <cellStyle name="60% - Accent1 17 2 2" xfId="18957" xr:uid="{CF78438F-7C6B-4B1E-BEBF-4069B0880AD9}"/>
    <cellStyle name="60% - Accent1 17 3" xfId="18961" xr:uid="{2A0C3898-032C-45A7-8DC9-F4DA85B819EE}"/>
    <cellStyle name="60% - Accent1 17_BSD2" xfId="18963" xr:uid="{9BBB643E-AB93-4D44-9167-19CD7B4E1714}"/>
    <cellStyle name="60% - Accent1 18" xfId="18966" xr:uid="{8CA49314-0FEF-4444-8669-735490A56C31}"/>
    <cellStyle name="60% - Accent1 18 2" xfId="18970" xr:uid="{945275DF-1A1C-4352-8A80-2D5866144169}"/>
    <cellStyle name="60% - Accent1 18 2 2" xfId="18974" xr:uid="{C930BDCF-7FAE-4EF6-A163-6CAFBCE1B092}"/>
    <cellStyle name="60% - Accent1 18 3" xfId="18977" xr:uid="{DA7D61DB-A677-466F-9C48-DAB835A2CF40}"/>
    <cellStyle name="60% - Accent1 18_BSD2" xfId="4638" xr:uid="{322AC8F5-945C-4926-B83B-D0DFA0B4C2A0}"/>
    <cellStyle name="60% - Accent1 19" xfId="18981" xr:uid="{5899AEE2-84C6-46AC-B85B-1A82E9FCECDF}"/>
    <cellStyle name="60% - Accent1 19 2" xfId="18987" xr:uid="{66E7AC6A-375D-4C56-AD79-B0F09DF2E148}"/>
    <cellStyle name="60% - Accent1 19 2 2" xfId="18991" xr:uid="{9C9A9866-1D31-4887-A4A7-19EA7BFEA7A3}"/>
    <cellStyle name="60% - Accent1 19 3" xfId="18993" xr:uid="{05077410-F0AE-46FB-9476-1829A779E9A5}"/>
    <cellStyle name="60% - Accent1 19_BSD2" xfId="18999" xr:uid="{899EC03C-6218-47DB-A9F5-F7E792CA9629}"/>
    <cellStyle name="60% - Accent1 2" xfId="1933" xr:uid="{E392020C-0AA9-4965-BA4E-F20B002075D5}"/>
    <cellStyle name="60% - Accent1 2 10" xfId="19002" xr:uid="{61547B28-0518-4CBC-A2D4-FA7ADB8BC29D}"/>
    <cellStyle name="60% - Accent1 2 10 2" xfId="4514" xr:uid="{E9DF91B4-52A0-4ACE-B3D5-FB210D31B20F}"/>
    <cellStyle name="60% - Accent1 2 11" xfId="19004" xr:uid="{A5FF5FE1-9F67-4155-A26A-3EC661ADDB79}"/>
    <cellStyle name="60% - Accent1 2 12" xfId="19006" xr:uid="{612DB5CC-33BC-491D-868C-729ED4276E7A}"/>
    <cellStyle name="60% - Accent1 2 13" xfId="19008" xr:uid="{EA0FF4DF-D83C-4B77-BF32-5627CED7EB20}"/>
    <cellStyle name="60% - Accent1 2 14" xfId="51704" xr:uid="{7DA77B99-3C84-40E2-B695-96699BE1AFE1}"/>
    <cellStyle name="60% - Accent1 2 2" xfId="386" xr:uid="{02E89769-B578-42A6-A60B-77F70A44EBB7}"/>
    <cellStyle name="60% - Accent1 2 2 2" xfId="19016" xr:uid="{1FB28251-CFF7-4414-A563-C7BA31BE60A1}"/>
    <cellStyle name="60% - Accent1 2 2 2 2" xfId="19018" xr:uid="{E0C9184C-0F9C-42BF-A257-009558C93366}"/>
    <cellStyle name="60% - Accent1 2 2 3" xfId="19020" xr:uid="{8791C3C9-7800-4DC2-88D3-623AB6160A97}"/>
    <cellStyle name="60% - Accent1 2 2 3 2" xfId="19023" xr:uid="{6861CA29-747B-4820-A09A-C143BAE9DAAD}"/>
    <cellStyle name="60% - Accent1 2 2 4" xfId="19028" xr:uid="{680FB077-8A12-49A9-8DFF-9F7FCF57EE8C}"/>
    <cellStyle name="60% - Accent1 2 2 5" xfId="19032" xr:uid="{055EDBA5-E4D9-484D-9D62-8B8C54D24EA8}"/>
    <cellStyle name="60% - Accent1 2 2 6" xfId="19034" xr:uid="{4B6C57A8-8AA3-461F-BD95-45A7132076B9}"/>
    <cellStyle name="60% - Accent1 2 2 7" xfId="19035" xr:uid="{F6F78DA7-9570-43F7-95F0-EB20B10825D0}"/>
    <cellStyle name="60% - Accent1 2 2 8" xfId="19011" xr:uid="{F191771D-7E00-45D5-B668-55FFB052B5D4}"/>
    <cellStyle name="60% - Accent1 2 3" xfId="19038" xr:uid="{348575EB-7B72-48EC-B5EC-148807AF665C}"/>
    <cellStyle name="60% - Accent1 2 3 2" xfId="19042" xr:uid="{4A7C34A5-0953-4874-BC1F-67CC34608822}"/>
    <cellStyle name="60% - Accent1 2 3 3" xfId="19047" xr:uid="{05749255-02AB-4A40-B2E0-EC498255C052}"/>
    <cellStyle name="60% - Accent1 2 3 4" xfId="5233" xr:uid="{11A00CB7-C2A3-44C8-9D99-42649B8D4DEA}"/>
    <cellStyle name="60% - Accent1 2 3 5" xfId="19049" xr:uid="{E4FE2BCF-A4EF-4875-9BD9-5FE784D212D6}"/>
    <cellStyle name="60% - Accent1 2 4" xfId="19052" xr:uid="{0EEF6742-16D3-4AE1-B728-AF0C04023A1F}"/>
    <cellStyle name="60% - Accent1 2 4 2" xfId="19055" xr:uid="{52900A6A-626C-4715-961E-45FDF520D7D2}"/>
    <cellStyle name="60% - Accent1 2 4 2 2" xfId="6598" xr:uid="{73C4962A-E8CF-43F1-AB9B-574C6EC10A1B}"/>
    <cellStyle name="60% - Accent1 2 4 3" xfId="19060" xr:uid="{F7CF04B9-A0DE-498C-8615-EBA7A838DD47}"/>
    <cellStyle name="60% - Accent1 2 4 4" xfId="19065" xr:uid="{07D728DC-09AF-4623-95D9-9FBEAB03D4E8}"/>
    <cellStyle name="60% - Accent1 2 4 5" xfId="19067" xr:uid="{8D73E278-F678-4949-AD1F-9EB9FBF17426}"/>
    <cellStyle name="60% - Accent1 2 4_BSD2" xfId="19068" xr:uid="{49F764B7-9B5B-43FA-BC2A-A6CD1E028847}"/>
    <cellStyle name="60% - Accent1 2 5" xfId="19071" xr:uid="{2C19E493-C53A-4D0A-AC30-BA20CB63A5F0}"/>
    <cellStyle name="60% - Accent1 2 5 2" xfId="19073" xr:uid="{E2FA6A5C-F218-4705-99E5-041798014473}"/>
    <cellStyle name="60% - Accent1 2 5 3" xfId="19077" xr:uid="{1EF36AF1-3764-49CE-AD07-AA81E7E4B0F5}"/>
    <cellStyle name="60% - Accent1 2 5 4" xfId="7285" xr:uid="{6F4BE97E-02B1-44E7-8D75-CD8F28B555BD}"/>
    <cellStyle name="60% - Accent1 2 6" xfId="19079" xr:uid="{EEEAC2E2-45B5-4513-B205-D43F4A6C7605}"/>
    <cellStyle name="60% - Accent1 2 6 2" xfId="19081" xr:uid="{66EA79B1-2082-4D59-9C12-D3C5AE72CE0E}"/>
    <cellStyle name="60% - Accent1 2 6 3" xfId="19085" xr:uid="{56FB6626-3585-4596-8832-F7378AC821E9}"/>
    <cellStyle name="60% - Accent1 2 6 4" xfId="19093" xr:uid="{7CE59190-2533-48E1-9047-47362E42E9C5}"/>
    <cellStyle name="60% - Accent1 2 7" xfId="19097" xr:uid="{44104750-AE74-4511-AD9D-DC0477FF0902}"/>
    <cellStyle name="60% - Accent1 2 7 2" xfId="19099" xr:uid="{4D17D161-B556-4A7E-9262-1082A4E32219}"/>
    <cellStyle name="60% - Accent1 2 7 3" xfId="19104" xr:uid="{C33100AF-C38F-4535-B649-03C59BBD61C4}"/>
    <cellStyle name="60% - Accent1 2 7 4" xfId="19107" xr:uid="{8DCA4F23-29F9-4DA0-852B-38D582508160}"/>
    <cellStyle name="60% - Accent1 2 8" xfId="19110" xr:uid="{9287864D-D6AF-48D1-822F-6715EE6532D5}"/>
    <cellStyle name="60% - Accent1 2 8 2" xfId="19112" xr:uid="{FF087E24-2F98-4B79-B304-B8263F68B83F}"/>
    <cellStyle name="60% - Accent1 2 8 2 2" xfId="19114" xr:uid="{C4D49CB7-9DF5-4FF1-80C6-5556F247B0B6}"/>
    <cellStyle name="60% - Accent1 2 8 3" xfId="19118" xr:uid="{F1A93787-DB70-4BD0-A557-7A926B780E80}"/>
    <cellStyle name="60% - Accent1 2 8 4" xfId="19121" xr:uid="{0F71B32C-5DA0-4BEE-9D51-54939AC23CC1}"/>
    <cellStyle name="60% - Accent1 2 8 5" xfId="19122" xr:uid="{893F1672-41F9-4E5E-82CD-14527125FFE6}"/>
    <cellStyle name="60% - Accent1 2 8_BSD2" xfId="9571" xr:uid="{627CFB94-903E-4604-88AF-145BC87ED85F}"/>
    <cellStyle name="60% - Accent1 2 9" xfId="19125" xr:uid="{C317B78E-7E4F-4089-8F81-6699E4587573}"/>
    <cellStyle name="60% - Accent1 2 9 2" xfId="19129" xr:uid="{06BA4463-F114-4EE5-9BD8-1283AA663A36}"/>
    <cellStyle name="60% - Accent1 2 9 3" xfId="19131" xr:uid="{3FE10B67-9DD0-4161-A41E-8AE42DA6793C}"/>
    <cellStyle name="60% - Accent1 2 9 4" xfId="19138" xr:uid="{3BD9B141-B1A6-410A-ACB9-B71ACB6F3236}"/>
    <cellStyle name="60% - Accent1 20" xfId="18894" xr:uid="{605FD701-4484-4B59-B845-80C4F82255F6}"/>
    <cellStyle name="60% - Accent1 20 2" xfId="18897" xr:uid="{D69EDB29-E793-4F8C-BD02-16A0A04CBF9E}"/>
    <cellStyle name="60% - Accent1 20 2 2" xfId="18904" xr:uid="{F70EFC67-6464-4A05-A803-53F00E5E10EF}"/>
    <cellStyle name="60% - Accent1 20 3" xfId="18909" xr:uid="{648F581E-8F35-4B14-AA04-530AD434054C}"/>
    <cellStyle name="60% - Accent1 20_BSD2" xfId="18917" xr:uid="{5018395E-BBBD-472A-A967-A749343A563E}"/>
    <cellStyle name="60% - Accent1 21" xfId="18921" xr:uid="{A733DFFC-699D-4493-BD3D-EBAE8759FB9F}"/>
    <cellStyle name="60% - Accent1 21 2" xfId="18924" xr:uid="{6EEEF1A7-1DA4-42F3-B7AB-76D170898878}"/>
    <cellStyle name="60% - Accent1 21 2 2" xfId="18931" xr:uid="{02E41BE3-81A6-4B6E-91B3-23B6408675F1}"/>
    <cellStyle name="60% - Accent1 21 3" xfId="18938" xr:uid="{1AB3870F-37AC-4588-98A8-7B59B4CAD997}"/>
    <cellStyle name="60% - Accent1 21_BSD2" xfId="18942" xr:uid="{3B676BDB-7D2B-4864-8F7A-08433882D6FA}"/>
    <cellStyle name="60% - Accent1 22" xfId="18945" xr:uid="{D73986F8-20A9-4C84-964F-DE8082F6C3B0}"/>
    <cellStyle name="60% - Accent1 22 2" xfId="18952" xr:uid="{DD7860FC-9B72-4B3B-8DFD-A7751CF56C50}"/>
    <cellStyle name="60% - Accent1 22 2 2" xfId="18956" xr:uid="{C85E14A8-DB34-4D14-82C1-6F9B0F9D6768}"/>
    <cellStyle name="60% - Accent1 22 3" xfId="18960" xr:uid="{8B0C820A-21C2-40F6-9072-B441229493B7}"/>
    <cellStyle name="60% - Accent1 22_BSD2" xfId="18962" xr:uid="{8A8F0ADB-E6D6-493B-A72E-B7BA022AC07E}"/>
    <cellStyle name="60% - Accent1 23" xfId="18965" xr:uid="{401C2B5F-4E48-4BA4-AB19-9117CFEB5139}"/>
    <cellStyle name="60% - Accent1 23 2" xfId="18969" xr:uid="{92D7BD89-5ABF-40F4-9D3E-E95A1DDD7912}"/>
    <cellStyle name="60% - Accent1 23 2 2" xfId="18973" xr:uid="{210C7A11-708A-45DE-86FE-65022E7E605B}"/>
    <cellStyle name="60% - Accent1 23 3" xfId="18976" xr:uid="{AD0DE275-8946-4E83-B728-34D5AC2FAAC9}"/>
    <cellStyle name="60% - Accent1 23_BSD2" xfId="4637" xr:uid="{C5A6EEC2-2336-4BC4-B332-7431E85EE3A0}"/>
    <cellStyle name="60% - Accent1 24" xfId="18980" xr:uid="{5A6D7F54-7DE2-41EA-97C4-E7FC41B03033}"/>
    <cellStyle name="60% - Accent1 24 2" xfId="18986" xr:uid="{305D0784-5F82-418E-8A96-52DE4C12357B}"/>
    <cellStyle name="60% - Accent1 24 2 2" xfId="18990" xr:uid="{4D1A81A2-5D2C-432C-822F-8FDF5B4338F3}"/>
    <cellStyle name="60% - Accent1 24 3" xfId="18992" xr:uid="{E08C42E1-C848-4FBC-970E-BE54FF59D8CA}"/>
    <cellStyle name="60% - Accent1 24_BSD2" xfId="18998" xr:uid="{537DFD1D-C578-4771-A639-5A7630D5700B}"/>
    <cellStyle name="60% - Accent1 25" xfId="19146" xr:uid="{46A04176-43D7-4F33-9EC0-0C94603DB3E4}"/>
    <cellStyle name="60% - Accent1 25 2" xfId="19148" xr:uid="{6F9E0197-F0A1-4096-BA26-62D198198F05}"/>
    <cellStyle name="60% - Accent1 25 2 2" xfId="19151" xr:uid="{FCA37869-341A-48C9-8041-7A917180CCD4}"/>
    <cellStyle name="60% - Accent1 25 3" xfId="19153" xr:uid="{3DAC9706-8BC9-4C57-9F6B-835DC21E90B6}"/>
    <cellStyle name="60% - Accent1 25_BSD2" xfId="19161" xr:uid="{8256F2E4-5524-467D-993D-F2138FCAA5F6}"/>
    <cellStyle name="60% - Accent1 26" xfId="19165" xr:uid="{623DCB88-EC79-4272-8D8E-2CCB6237CFC2}"/>
    <cellStyle name="60% - Accent1 26 2" xfId="19167" xr:uid="{28E8764C-7EBF-436A-8765-1DAC784E1C13}"/>
    <cellStyle name="60% - Accent1 26 2 2" xfId="19170" xr:uid="{0FAF02C5-4A27-4CA7-A203-4548514B90F5}"/>
    <cellStyle name="60% - Accent1 26 3" xfId="19172" xr:uid="{C3DB40D3-B30E-43A5-A3FB-190D41866FD4}"/>
    <cellStyle name="60% - Accent1 26_BSD2" xfId="19175" xr:uid="{ACA1E883-4298-475D-AF0A-9BB9A9F540BB}"/>
    <cellStyle name="60% - Accent1 27" xfId="19180" xr:uid="{7B40CF49-2805-4985-BA23-35CBA37B183E}"/>
    <cellStyle name="60% - Accent1 27 2" xfId="19182" xr:uid="{997B3093-1F7D-44F7-9039-0B1846626126}"/>
    <cellStyle name="60% - Accent1 27 2 2" xfId="19184" xr:uid="{EB50684C-F41D-43CE-B4AD-8AAFDF08A7A8}"/>
    <cellStyle name="60% - Accent1 27 3" xfId="19186" xr:uid="{3EE3C64D-2288-480E-9380-EBFA9E02B006}"/>
    <cellStyle name="60% - Accent1 27_BSD2" xfId="19188" xr:uid="{3D23CBCB-5F54-4F4F-8D1F-850EEDA09A72}"/>
    <cellStyle name="60% - Accent1 28" xfId="19191" xr:uid="{E539E7B0-FD66-4D37-8036-9D163CC53629}"/>
    <cellStyle name="60% - Accent1 28 2" xfId="19193" xr:uid="{B6FBF709-AB23-492B-A878-7A77AE319AD0}"/>
    <cellStyle name="60% - Accent1 28 2 2" xfId="19195" xr:uid="{C78753DB-D45F-428E-AFD9-FEB18E0E632A}"/>
    <cellStyle name="60% - Accent1 28 3" xfId="19197" xr:uid="{E42EAF8E-AB79-479F-99D1-A7DF16F007F2}"/>
    <cellStyle name="60% - Accent1 28_BSD2" xfId="19202" xr:uid="{60900DEB-B6D7-4B68-826E-EDB22AE959EA}"/>
    <cellStyle name="60% - Accent1 29" xfId="19204" xr:uid="{875E9402-5034-4BAD-966B-11A732F098FB}"/>
    <cellStyle name="60% - Accent1 29 2" xfId="19206" xr:uid="{F4452218-7721-493D-B07C-FE7FD48A9762}"/>
    <cellStyle name="60% - Accent1 29 2 2" xfId="19208" xr:uid="{5537FA03-B51A-47BB-A952-6A2DC308D521}"/>
    <cellStyle name="60% - Accent1 29 3" xfId="19211" xr:uid="{9F12DCEB-2439-4C4A-B225-611DD740B4D2}"/>
    <cellStyle name="60% - Accent1 29_BSD2" xfId="19215" xr:uid="{FBFA1FCB-C66C-48C1-BB03-EAC3967B795B}"/>
    <cellStyle name="60% - Accent1 3" xfId="1935" xr:uid="{5B066EBE-80D2-4252-BB3D-8CDA97252F45}"/>
    <cellStyle name="60% - Accent1 3 2" xfId="19220" xr:uid="{26ECC327-BCA6-42A8-853B-87493DE6955A}"/>
    <cellStyle name="60% - Accent1 3 2 2" xfId="19222" xr:uid="{2A01E8DA-1F3C-4DD5-B599-7F18AF790173}"/>
    <cellStyle name="60% - Accent1 3 2 3" xfId="19225" xr:uid="{7F760B8A-2497-46CB-81FA-F3C602CE7A00}"/>
    <cellStyle name="60% - Accent1 3 3" xfId="19227" xr:uid="{5E7E4802-3E31-4BC1-BEBF-28A75BBC4212}"/>
    <cellStyle name="60% - Accent1 3 3 2" xfId="19229" xr:uid="{239781B5-DAE8-4289-8E08-D40F3D0994DC}"/>
    <cellStyle name="60% - Accent1 3 3 3" xfId="19232" xr:uid="{DC1A8FF2-6EFA-4F60-B612-55F72B1680F7}"/>
    <cellStyle name="60% - Accent1 3 4" xfId="19234" xr:uid="{9BF569DB-2F89-45A3-B04B-80AB10643E2C}"/>
    <cellStyle name="60% - Accent1 3 4 2" xfId="19236" xr:uid="{BEB49A08-9089-4A2B-A7C9-3484EA82EE65}"/>
    <cellStyle name="60% - Accent1 3 5" xfId="19240" xr:uid="{738D0924-AAD5-4124-AC03-413DF548233B}"/>
    <cellStyle name="60% - Accent1 3 6" xfId="19241" xr:uid="{0D578B30-590C-4C5C-974E-0F5E01F50063}"/>
    <cellStyle name="60% - Accent1 3 7" xfId="51705" xr:uid="{07EE3C29-0D83-4462-A79A-B3E58BB3A2A0}"/>
    <cellStyle name="60% - Accent1 3_Annexure" xfId="19245" xr:uid="{EDDEB9CB-2674-40CF-AC05-9A4F72CEF5C9}"/>
    <cellStyle name="60% - Accent1 30" xfId="19145" xr:uid="{DA39603F-3320-48B7-9785-EC5175538541}"/>
    <cellStyle name="60% - Accent1 30 2" xfId="19147" xr:uid="{98D9455F-FD7C-40BE-89EF-24DC1345FDF5}"/>
    <cellStyle name="60% - Accent1 30 2 2" xfId="19150" xr:uid="{80D653CA-B3E5-4E5A-8DA6-2EAF9433B760}"/>
    <cellStyle name="60% - Accent1 30 3" xfId="19152" xr:uid="{427B4087-8673-4CDF-A727-62A1ACBE521F}"/>
    <cellStyle name="60% - Accent1 30_BSD2" xfId="19160" xr:uid="{50BA9475-2D82-495F-8DB3-6D87F08BB6F1}"/>
    <cellStyle name="60% - Accent1 31" xfId="19164" xr:uid="{E1BA8EC6-1E93-4C9E-A13D-19CE00B558E2}"/>
    <cellStyle name="60% - Accent1 31 2" xfId="19166" xr:uid="{2349FB45-D761-4ED9-8B44-6F0D63A41D60}"/>
    <cellStyle name="60% - Accent1 31 2 2" xfId="19169" xr:uid="{C91F94A6-74C9-433F-BCE1-A4B28F050F9C}"/>
    <cellStyle name="60% - Accent1 31 3" xfId="19171" xr:uid="{2E1E7405-5617-42E5-BA33-6AB0D347ADCC}"/>
    <cellStyle name="60% - Accent1 31_BSD2" xfId="19174" xr:uid="{D91C4DD2-AF99-46AB-9F2A-A08FF6F72894}"/>
    <cellStyle name="60% - Accent1 32" xfId="19179" xr:uid="{8CCA1235-8B15-4B94-B33F-1682480CC724}"/>
    <cellStyle name="60% - Accent1 32 2" xfId="19181" xr:uid="{B39BE1E1-C1EF-4ADA-BB78-666C94739403}"/>
    <cellStyle name="60% - Accent1 32 2 2" xfId="19183" xr:uid="{9F50A67B-EF4E-4ADC-B8CE-8921FCDB6F29}"/>
    <cellStyle name="60% - Accent1 32 3" xfId="19185" xr:uid="{C34A7B49-4A98-4B82-A037-991D7B33ECA7}"/>
    <cellStyle name="60% - Accent1 32_BSD2" xfId="19187" xr:uid="{F1FA9288-B172-482C-AB8B-09745D42BDE2}"/>
    <cellStyle name="60% - Accent1 33" xfId="19190" xr:uid="{BA510D2F-48B7-488F-9885-9EAFDFC7DD8E}"/>
    <cellStyle name="60% - Accent1 33 2" xfId="19192" xr:uid="{D8325328-303D-41F6-AAC0-8E82640650F7}"/>
    <cellStyle name="60% - Accent1 33 2 2" xfId="19194" xr:uid="{D9E3F3D1-1186-4CF2-9CBE-2E4842C6CC14}"/>
    <cellStyle name="60% - Accent1 33 3" xfId="19196" xr:uid="{E3DE0DED-107B-441E-A1FE-69281F29F52A}"/>
    <cellStyle name="60% - Accent1 33_BSD2" xfId="19201" xr:uid="{EFD05F04-145E-42FE-993F-A283E8D3EC49}"/>
    <cellStyle name="60% - Accent1 34" xfId="19203" xr:uid="{F57C343E-0AC3-4256-9553-04C1DC953141}"/>
    <cellStyle name="60% - Accent1 34 2" xfId="19205" xr:uid="{89E1EA03-5228-4AE3-A006-147C97B793BD}"/>
    <cellStyle name="60% - Accent1 34 2 2" xfId="19207" xr:uid="{8BB28863-893E-4CA5-BB63-00DF049ABEA1}"/>
    <cellStyle name="60% - Accent1 34 3" xfId="19210" xr:uid="{5C868D50-3614-4ABA-8F90-BA08B9DA2539}"/>
    <cellStyle name="60% - Accent1 34_BSD2" xfId="19214" xr:uid="{13067443-9B6A-4156-AE30-A24D72CAE2D5}"/>
    <cellStyle name="60% - Accent1 35" xfId="19247" xr:uid="{8A309766-9DCA-46D5-838A-A47E4309F9FB}"/>
    <cellStyle name="60% - Accent1 35 2" xfId="19249" xr:uid="{D0392C01-FB09-4CFB-AE57-8EEE416DC8B8}"/>
    <cellStyle name="60% - Accent1 35 2 2" xfId="19251" xr:uid="{A4BFA2FF-7CEA-46CB-9ABE-973242CA3F5D}"/>
    <cellStyle name="60% - Accent1 35 3" xfId="19254" xr:uid="{3B34566A-E9A1-4590-8FB7-31D455A17F1E}"/>
    <cellStyle name="60% - Accent1 35_BSD2" xfId="19256" xr:uid="{3C60E0F4-A1E3-40C4-A9DD-00D4788EFDED}"/>
    <cellStyle name="60% - Accent1 36" xfId="19258" xr:uid="{74AA1BAE-6162-4D05-A27F-C72C618D3A5C}"/>
    <cellStyle name="60% - Accent1 36 2" xfId="19260" xr:uid="{876EE11F-8CE9-47DF-A605-867CCB80FF7A}"/>
    <cellStyle name="60% - Accent1 36 2 2" xfId="19262" xr:uid="{353F69ED-934B-42C9-AD80-AA0F68D9AD46}"/>
    <cellStyle name="60% - Accent1 36 3" xfId="19264" xr:uid="{73019B5B-02E5-49C5-B1F1-3D369C01E0D6}"/>
    <cellStyle name="60% - Accent1 36_BSD2" xfId="19266" xr:uid="{AB766556-1D47-4A9F-8D2F-483DBFF4A515}"/>
    <cellStyle name="60% - Accent1 37" xfId="19268" xr:uid="{09EB2AA4-B18E-45EC-9C49-1B42643862B3}"/>
    <cellStyle name="60% - Accent1 37 2" xfId="19271" xr:uid="{FE162B74-70A9-48FB-856B-567AD8CE20AC}"/>
    <cellStyle name="60% - Accent1 37 2 2" xfId="19274" xr:uid="{103C014A-728E-4CE9-922B-A4D7B7BA54BD}"/>
    <cellStyle name="60% - Accent1 37 3" xfId="19276" xr:uid="{4DF01148-D179-4E13-BAFF-B6043DA158A7}"/>
    <cellStyle name="60% - Accent1 37_BSD2" xfId="19278" xr:uid="{751AB7A2-7FF9-423B-9DCB-C6CF22B320DC}"/>
    <cellStyle name="60% - Accent1 38" xfId="19280" xr:uid="{1145D0A9-5E34-4741-8B21-36D68AF19F1E}"/>
    <cellStyle name="60% - Accent1 38 2" xfId="19282" xr:uid="{CCE7A393-5CB6-4E91-9BB2-1C0B7DCA76BC}"/>
    <cellStyle name="60% - Accent1 38 2 2" xfId="19284" xr:uid="{A0F6D20E-11B9-4531-B63B-7B455B178C4C}"/>
    <cellStyle name="60% - Accent1 38 3" xfId="19290" xr:uid="{9E51F1E0-86FD-425D-8BC6-FDD7EA514E09}"/>
    <cellStyle name="60% - Accent1 38_BSD2" xfId="3011" xr:uid="{7DCF5178-2E04-4993-A845-03A68B90753D}"/>
    <cellStyle name="60% - Accent1 39" xfId="19293" xr:uid="{12E0CB44-8827-48F3-B2D2-E3F804869AF7}"/>
    <cellStyle name="60% - Accent1 39 2" xfId="19295" xr:uid="{0A526BE7-D669-441A-A71A-3D0EE3D95BC8}"/>
    <cellStyle name="60% - Accent1 39 2 2" xfId="19297" xr:uid="{D691AD12-F579-428B-8F3E-1F602C36E389}"/>
    <cellStyle name="60% - Accent1 39 3" xfId="19299" xr:uid="{42A77AED-392F-4914-B2C1-DD54B27E3609}"/>
    <cellStyle name="60% - Accent1 39_BSD2" xfId="13057" xr:uid="{60E1D748-BD36-464D-BA63-C680CE1E2453}"/>
    <cellStyle name="60% - Accent1 4" xfId="1937" xr:uid="{D32A3179-11B0-459B-B10A-B75D2DCBF0FD}"/>
    <cellStyle name="60% - Accent1 4 2" xfId="19302" xr:uid="{FF995077-4B38-4833-9C43-A2952617AA63}"/>
    <cellStyle name="60% - Accent1 4 2 2" xfId="11577" xr:uid="{2CDF78BD-082A-41AC-90F9-FE63618C6231}"/>
    <cellStyle name="60% - Accent1 4 3" xfId="19303" xr:uid="{7034C3E2-9DEA-4BEF-8FD0-5EC9AFBE2F73}"/>
    <cellStyle name="60% - Accent1 4 3 2" xfId="10473" xr:uid="{3F820C1C-4F9C-4C48-9FDD-E535E139BDC8}"/>
    <cellStyle name="60% - Accent1 4 4" xfId="19308" xr:uid="{2178691C-EBDD-4F89-A71F-1C314C4E13AD}"/>
    <cellStyle name="60% - Accent1 4 4 2" xfId="5249" xr:uid="{62B0BF3E-45CC-4037-9C5E-34A79B24B89A}"/>
    <cellStyle name="60% - Accent1 4 5" xfId="19309" xr:uid="{AFB37A19-028C-4357-A7F8-4146A6F63C6C}"/>
    <cellStyle name="60% - Accent1 4 6" xfId="19310" xr:uid="{566599D5-8EA0-4444-9812-ABDC3111855E}"/>
    <cellStyle name="60% - Accent1 4 7" xfId="19300" xr:uid="{6BC31E76-5FBE-44E7-BB8B-789D25F51016}"/>
    <cellStyle name="60% - Accent1 4 8" xfId="51706" xr:uid="{0143FD6F-C40F-4162-B1B5-138DBC40077B}"/>
    <cellStyle name="60% - Accent1 4_Annexure" xfId="19312" xr:uid="{70AE1852-D988-4F72-B95F-09672A042C9D}"/>
    <cellStyle name="60% - Accent1 40" xfId="19246" xr:uid="{632C3345-D5D4-4E14-B812-775B7CF3F4A5}"/>
    <cellStyle name="60% - Accent1 40 2" xfId="19248" xr:uid="{884688F7-6335-4CDF-A771-3A1305AA4856}"/>
    <cellStyle name="60% - Accent1 40 2 2" xfId="19250" xr:uid="{547A189A-2DA5-40A5-89EA-A3D61BFA1D6B}"/>
    <cellStyle name="60% - Accent1 40 3" xfId="19253" xr:uid="{672B59A1-9AB1-4013-ABFF-6E52EDB2A0EB}"/>
    <cellStyle name="60% - Accent1 40_BSD2" xfId="19255" xr:uid="{3AA8E900-1FBA-4DC4-A570-240841ADB260}"/>
    <cellStyle name="60% - Accent1 41" xfId="19257" xr:uid="{11DD50D6-8AA2-4937-9646-2AAA96D8DAA6}"/>
    <cellStyle name="60% - Accent1 41 2" xfId="19259" xr:uid="{0B7FC607-697B-48F0-88C0-31FE6619CEC8}"/>
    <cellStyle name="60% - Accent1 41 2 2" xfId="19261" xr:uid="{423303CD-6827-4EF4-9A87-895843979EAF}"/>
    <cellStyle name="60% - Accent1 41 3" xfId="19263" xr:uid="{44F9754C-48B8-42A6-91BB-D162D3AA6F76}"/>
    <cellStyle name="60% - Accent1 41_BSD2" xfId="19265" xr:uid="{F27C6CA3-8054-4846-9976-C3D2AFFC9ECC}"/>
    <cellStyle name="60% - Accent1 42" xfId="19267" xr:uid="{CAF5A77E-5EB8-4D97-B86B-2807746AAEEC}"/>
    <cellStyle name="60% - Accent1 42 2" xfId="19270" xr:uid="{2FF46D57-C591-4E45-B538-0E8C09B0A961}"/>
    <cellStyle name="60% - Accent1 42 2 2" xfId="19273" xr:uid="{A7AC5817-E7A0-4F2D-BE52-148811C9ECF6}"/>
    <cellStyle name="60% - Accent1 42 3" xfId="19275" xr:uid="{2B5FDEB5-B157-4997-8353-FB9F4191B5FF}"/>
    <cellStyle name="60% - Accent1 42_BSD2" xfId="19277" xr:uid="{3DEEE7F8-ED8F-4D94-976D-F751A615E45B}"/>
    <cellStyle name="60% - Accent1 43" xfId="19279" xr:uid="{22BFED99-0851-4DAA-9510-FA888A650F5D}"/>
    <cellStyle name="60% - Accent1 43 2" xfId="19281" xr:uid="{CC5938BA-2939-4716-BB00-8851B8CE7053}"/>
    <cellStyle name="60% - Accent1 43 2 2" xfId="19283" xr:uid="{2AFDA7DD-9765-4A23-BB8C-C1A7628092DB}"/>
    <cellStyle name="60% - Accent1 43 3" xfId="19289" xr:uid="{C8810441-60FF-4773-863A-BF5B72200C02}"/>
    <cellStyle name="60% - Accent1 43_BSD2" xfId="3010" xr:uid="{5FFB2A94-21EA-44D1-9EC8-43396232DD5A}"/>
    <cellStyle name="60% - Accent1 44" xfId="19292" xr:uid="{CB3C597F-FD4E-480A-83F0-3A2EAA937675}"/>
    <cellStyle name="60% - Accent1 44 2" xfId="19294" xr:uid="{781BC17C-D627-4F7A-AE51-AE7C4674A2E9}"/>
    <cellStyle name="60% - Accent1 44 2 2" xfId="19296" xr:uid="{2E495954-F7E0-4DAD-BA05-A00A0500D0B1}"/>
    <cellStyle name="60% - Accent1 44 3" xfId="19298" xr:uid="{61F4FA3F-5FA9-4767-9B68-E4A06F9D75E9}"/>
    <cellStyle name="60% - Accent1 44_BSD2" xfId="13056" xr:uid="{9BF4E223-62EA-40FC-B525-59252395F265}"/>
    <cellStyle name="60% - Accent1 45" xfId="4791" xr:uid="{651D8787-2F46-45E2-8AD2-58902148006B}"/>
    <cellStyle name="60% - Accent1 45 2" xfId="3818" xr:uid="{D5BB7F45-B0A3-4F3F-B6D1-FB0A0DC1D573}"/>
    <cellStyle name="60% - Accent1 45 2 2" xfId="19314" xr:uid="{8106E62E-8325-4A5C-B912-81D0EBB49B66}"/>
    <cellStyle name="60% - Accent1 45 3" xfId="9447" xr:uid="{B7D50864-A98B-4057-A634-944E63FA41A9}"/>
    <cellStyle name="60% - Accent1 45_BSD2" xfId="14896" xr:uid="{BE659D55-F831-4B8F-9EA0-FC6CD3627279}"/>
    <cellStyle name="60% - Accent1 46" xfId="2792" xr:uid="{3DE2E108-6538-4B3B-BCE5-0C884646D4D2}"/>
    <cellStyle name="60% - Accent1 46 2" xfId="19316" xr:uid="{A6CB08B2-6C59-4096-8A31-5DEAD32BCED1}"/>
    <cellStyle name="60% - Accent1 46 2 2" xfId="19318" xr:uid="{BEAC959E-92F9-4863-947F-60B1765F33C6}"/>
    <cellStyle name="60% - Accent1 46 3" xfId="11105" xr:uid="{A3BE708D-E4CE-453A-B326-909F5AD0D709}"/>
    <cellStyle name="60% - Accent1 46_BSD2" xfId="16301" xr:uid="{AB28E46B-3A4A-44EC-A1F3-ACF016A33E11}"/>
    <cellStyle name="60% - Accent1 47" xfId="11533" xr:uid="{EA47639E-CFD1-4373-8D5F-3B23A93BF497}"/>
    <cellStyle name="60% - Accent1 47 2" xfId="19321" xr:uid="{ABC69B5B-EB7C-4372-B4C4-93BAC9CD9C91}"/>
    <cellStyle name="60% - Accent1 47 2 2" xfId="19323" xr:uid="{59626EA3-162F-4EE4-BB33-C287D423E8C9}"/>
    <cellStyle name="60% - Accent1 47 3" xfId="11130" xr:uid="{BD563784-6F1B-424A-BDFB-616B974AA1D9}"/>
    <cellStyle name="60% - Accent1 47_BSD2" xfId="17289" xr:uid="{C1EB1A27-04A3-4DC1-812C-CFEC05E114FA}"/>
    <cellStyle name="60% - Accent1 48" xfId="19326" xr:uid="{E7E24318-EC6E-498A-B13F-46E6EB83359C}"/>
    <cellStyle name="60% - Accent1 48 2" xfId="15708" xr:uid="{D7E2BFBE-3EB1-4180-9794-959006E2D8C7}"/>
    <cellStyle name="60% - Accent1 48 2 2" xfId="19329" xr:uid="{A631F7F8-1088-4542-93FE-1FFBC44BA25B}"/>
    <cellStyle name="60% - Accent1 48 3" xfId="11157" xr:uid="{E6D9A246-54E6-406E-BFE8-3F8CCADB0446}"/>
    <cellStyle name="60% - Accent1 48_BSD2" xfId="18408" xr:uid="{B9EE4189-C984-4A07-9F33-293BCD8829B7}"/>
    <cellStyle name="60% - Accent1 49" xfId="19332" xr:uid="{545189CB-F54D-4B57-9076-45F7FB970FC9}"/>
    <cellStyle name="60% - Accent1 49 2" xfId="19335" xr:uid="{1CD31A39-F0BE-4451-82E5-80CFC18C1F84}"/>
    <cellStyle name="60% - Accent1 49 2 2" xfId="19337" xr:uid="{610B9E0F-D8B6-4941-AF4A-7490571641F5}"/>
    <cellStyle name="60% - Accent1 49 3" xfId="11194" xr:uid="{40F96126-CEBE-434E-B5B6-245C46BC0B93}"/>
    <cellStyle name="60% - Accent1 49_BSD2" xfId="19340" xr:uid="{E9EF1591-BD41-429A-8BA9-C112902B4621}"/>
    <cellStyle name="60% - Accent1 5" xfId="19342" xr:uid="{FD83E233-3718-43D8-9F7C-E72E84CEC56F}"/>
    <cellStyle name="60% - Accent1 5 2" xfId="19343" xr:uid="{23814C5A-2F70-44E1-825F-35903AC033B9}"/>
    <cellStyle name="60% - Accent1 5 2 2" xfId="14984" xr:uid="{7B15B6CF-CF62-4E33-9E99-92376048C217}"/>
    <cellStyle name="60% - Accent1 5 3" xfId="19344" xr:uid="{84C4A83D-963E-4576-8E45-7D78A9BCB858}"/>
    <cellStyle name="60% - Accent1 5 3 2" xfId="6393" xr:uid="{BF59B7D5-E951-486C-8002-9F243E557A8F}"/>
    <cellStyle name="60% - Accent1 5 4" xfId="19345" xr:uid="{2D2F47EB-FB6A-4CAE-A081-D72FB6B6C72C}"/>
    <cellStyle name="60% - Accent1 5 4 2" xfId="15050" xr:uid="{50552439-D503-4FF8-9AF2-F43EFDF1445B}"/>
    <cellStyle name="60% - Accent1 5 5" xfId="19346" xr:uid="{FF7F9AB7-5613-4333-B8F9-15D361A50D3D}"/>
    <cellStyle name="60% - Accent1 5 6" xfId="19347" xr:uid="{F5270990-905A-4D3F-AAD6-545ABCBB1C30}"/>
    <cellStyle name="60% - Accent1 5_Annexure" xfId="7729" xr:uid="{C6BB646F-E2AB-489D-B36E-43401325C61D}"/>
    <cellStyle name="60% - Accent1 50" xfId="4790" xr:uid="{3349E258-99DF-45AE-8245-EBBCC33138B3}"/>
    <cellStyle name="60% - Accent1 50 2" xfId="3817" xr:uid="{F9B46850-C60F-4D15-BAAC-D231A5BA2DA9}"/>
    <cellStyle name="60% - Accent1 50 2 2" xfId="19313" xr:uid="{5CCCC0DA-BD2D-45A5-A2D6-154378A37C5B}"/>
    <cellStyle name="60% - Accent1 50 3" xfId="9446" xr:uid="{C86B9CDB-A572-464C-BADE-8EFA4432F319}"/>
    <cellStyle name="60% - Accent1 50_BSD2" xfId="14895" xr:uid="{52559FA1-CAD8-4845-AFF5-EF65945723AE}"/>
    <cellStyle name="60% - Accent1 51" xfId="2791" xr:uid="{F0D06CB5-B812-4F56-8814-D2FDEE85822C}"/>
    <cellStyle name="60% - Accent1 51 2" xfId="19315" xr:uid="{2FAA8DFC-45DC-4A17-B5A7-EBCCB5B3C802}"/>
    <cellStyle name="60% - Accent1 51 2 2" xfId="19317" xr:uid="{41984B74-099E-4622-910F-BEDBEE3F5992}"/>
    <cellStyle name="60% - Accent1 51 3" xfId="11104" xr:uid="{89BCDE73-4715-4007-BB87-3BC96862FFCD}"/>
    <cellStyle name="60% - Accent1 51_BSD2" xfId="16300" xr:uid="{95F01EF4-B935-4CA9-B5A7-443B2CD0CC43}"/>
    <cellStyle name="60% - Accent1 52" xfId="11532" xr:uid="{3743721C-0FF6-4D0D-A6FE-D229A2E747CD}"/>
    <cellStyle name="60% - Accent1 52 2" xfId="19320" xr:uid="{7362DE6A-EBC4-4518-B894-D265D5D8E549}"/>
    <cellStyle name="60% - Accent1 52 2 2" xfId="19322" xr:uid="{ABD004E8-5668-40BA-8FF9-98A7E74B18C3}"/>
    <cellStyle name="60% - Accent1 52 3" xfId="11129" xr:uid="{C04708B7-1BA2-4610-9A28-603EC2204F74}"/>
    <cellStyle name="60% - Accent1 52_BSD2" xfId="17288" xr:uid="{178B5EF9-DC3B-4F5F-939C-78536BFA2389}"/>
    <cellStyle name="60% - Accent1 53" xfId="19325" xr:uid="{1D2F21C9-927D-4D8F-A8EE-56CE07BEBC81}"/>
    <cellStyle name="60% - Accent1 53 2" xfId="15707" xr:uid="{A48F5761-C8B9-46AB-9C86-31D73286DF9C}"/>
    <cellStyle name="60% - Accent1 53 2 2" xfId="19328" xr:uid="{97B7BB4B-C9EC-4526-999F-95C8C152B51B}"/>
    <cellStyle name="60% - Accent1 53 3" xfId="11156" xr:uid="{D4759C34-98B9-4CB7-8351-DB73D6A7DA6F}"/>
    <cellStyle name="60% - Accent1 53_BSD2" xfId="18407" xr:uid="{EAE541BB-D667-4620-8EED-C1B9755F7782}"/>
    <cellStyle name="60% - Accent1 54" xfId="19331" xr:uid="{DF70E298-0671-4A3E-A04B-7C06EF1B0675}"/>
    <cellStyle name="60% - Accent1 54 2" xfId="19334" xr:uid="{142BED26-3A89-484F-AA79-DC29013F32EE}"/>
    <cellStyle name="60% - Accent1 54 2 2" xfId="19336" xr:uid="{4F7AC216-991D-46EA-BA11-B931CBD257AC}"/>
    <cellStyle name="60% - Accent1 54 3" xfId="11193" xr:uid="{B1C76E93-C35E-4712-BC03-B87B1AE4F1DA}"/>
    <cellStyle name="60% - Accent1 54_BSD2" xfId="19339" xr:uid="{5D927CF9-6285-4CD0-A8A9-9217AB46D0BA}"/>
    <cellStyle name="60% - Accent1 55" xfId="19350" xr:uid="{A75A54C3-E146-4FD7-90E0-91FA89C41A44}"/>
    <cellStyle name="60% - Accent1 55 2" xfId="19352" xr:uid="{6DE5DC66-FC26-46B3-AD0A-88C6B0D5C5DA}"/>
    <cellStyle name="60% - Accent1 55 2 2" xfId="19353" xr:uid="{463ED7FA-7C50-4BB5-8D63-90E2856B778F}"/>
    <cellStyle name="60% - Accent1 55 3" xfId="11218" xr:uid="{8C6F80C2-449E-4F22-A71A-90E9757A5C28}"/>
    <cellStyle name="60% - Accent1 55_BSD2" xfId="19354" xr:uid="{7CDB2F8B-15BA-4E0E-9855-A9EC9B11CD61}"/>
    <cellStyle name="60% - Accent1 56" xfId="19357" xr:uid="{E06FC510-520F-48FF-B3AE-A5D74F407F6F}"/>
    <cellStyle name="60% - Accent1 56 2" xfId="19359" xr:uid="{D2D9770C-80F0-48A9-9E2A-1FF46B03AF26}"/>
    <cellStyle name="60% - Accent1 56 2 2" xfId="19360" xr:uid="{61752D7D-6891-4443-B4E9-AEBCD73ED3D7}"/>
    <cellStyle name="60% - Accent1 56 3" xfId="11238" xr:uid="{BD217F40-4C87-4D21-AA68-A37C8C1D5616}"/>
    <cellStyle name="60% - Accent1 56_BSD2" xfId="19362" xr:uid="{9CFCF577-61AC-40E1-BCD3-5C2A5D3811AD}"/>
    <cellStyle name="60% - Accent1 57" xfId="19367" xr:uid="{56A5C012-F85F-43C0-A6D3-74AFBB550D0A}"/>
    <cellStyle name="60% - Accent1 57 2" xfId="19371" xr:uid="{D4C183B6-B657-47CD-A23F-FF52233B5388}"/>
    <cellStyle name="60% - Accent1 57 2 2" xfId="19372" xr:uid="{EA1611AE-74D9-4C2A-A4A9-F632A2E83B5A}"/>
    <cellStyle name="60% - Accent1 57 3" xfId="11253" xr:uid="{45808E42-B96D-4DC3-92A2-A2FADE1B6B46}"/>
    <cellStyle name="60% - Accent1 57_BSD2" xfId="19373" xr:uid="{90A9E9B1-7587-496A-A98D-98177F308B71}"/>
    <cellStyle name="60% - Accent1 58" xfId="19376" xr:uid="{67360C48-E740-4A86-803A-2AEBCD86C04D}"/>
    <cellStyle name="60% - Accent1 58 2" xfId="19379" xr:uid="{86BC9E78-DEC7-4370-BEAB-915D7C87B613}"/>
    <cellStyle name="60% - Accent1 58 2 2" xfId="19381" xr:uid="{73D044A0-4FB0-436C-807D-6BB999FFBE8D}"/>
    <cellStyle name="60% - Accent1 58 3" xfId="11272" xr:uid="{6F0DE25F-17C5-4F95-9FFD-1286315068EC}"/>
    <cellStyle name="60% - Accent1 58_BSD2" xfId="2952" xr:uid="{0FEB88E2-3D6F-4F3A-A5C5-10AA2DCAA0BB}"/>
    <cellStyle name="60% - Accent1 59" xfId="19383" xr:uid="{87749D3B-B851-4B23-9363-4B0E6C3736E7}"/>
    <cellStyle name="60% - Accent1 59 2" xfId="19386" xr:uid="{FA26C130-79AC-486F-B5FF-357EAEE4B477}"/>
    <cellStyle name="60% - Accent1 59 2 2" xfId="19388" xr:uid="{F3F322F3-B796-44E3-9C41-86F870CD0245}"/>
    <cellStyle name="60% - Accent1 59 3" xfId="4402" xr:uid="{061D5A4A-9E5F-42C6-AC85-6E1C72C12459}"/>
    <cellStyle name="60% - Accent1 59_BSD2" xfId="19392" xr:uid="{A03BE0B0-74AF-4E9F-A62F-B43732CFD418}"/>
    <cellStyle name="60% - Accent1 6" xfId="19393" xr:uid="{105C8B51-7827-4FE5-BD4E-122E8FBA93FE}"/>
    <cellStyle name="60% - Accent1 6 2" xfId="19397" xr:uid="{2C690F54-8AB9-4558-A276-4268E17F4F9A}"/>
    <cellStyle name="60% - Accent1 6 2 2" xfId="19400" xr:uid="{474F152D-9ABD-4EA5-B448-DD4E64417E27}"/>
    <cellStyle name="60% - Accent1 6 3" xfId="19401" xr:uid="{346CCFAD-B2BE-4EC7-9A18-2F9F2EA89D76}"/>
    <cellStyle name="60% - Accent1 6 3 2" xfId="19404" xr:uid="{EE51DC59-10FC-4BAC-8B78-CE03678265A9}"/>
    <cellStyle name="60% - Accent1 6 4" xfId="19406" xr:uid="{247938FC-2454-4138-AA2E-42751760B784}"/>
    <cellStyle name="60% - Accent1 6 4 2" xfId="10534" xr:uid="{34196BA9-30E3-440E-8F0F-39A78C84BB98}"/>
    <cellStyle name="60% - Accent1 6 5" xfId="19407" xr:uid="{EB09D197-CD96-49B8-A271-ED81AE9174CE}"/>
    <cellStyle name="60% - Accent1 6 6" xfId="19409" xr:uid="{AA0D9B88-A9DE-4B89-B9A6-FE3C6D7E3C5B}"/>
    <cellStyle name="60% - Accent1 6_Annexure" xfId="19413" xr:uid="{E476AA61-EA7E-4702-BF10-0DAC31765E18}"/>
    <cellStyle name="60% - Accent1 60" xfId="19349" xr:uid="{B96E2210-1378-4F56-9F4A-7F72AC5836A4}"/>
    <cellStyle name="60% - Accent1 60 2" xfId="19351" xr:uid="{337146E5-D08A-423B-953B-1058756437B6}"/>
    <cellStyle name="60% - Accent1 61" xfId="19356" xr:uid="{F0895F7A-DE5E-4A6A-A123-6A71C288FC24}"/>
    <cellStyle name="60% - Accent1 61 2" xfId="19358" xr:uid="{788BD158-2AB3-41CA-B80D-3F3E2A697133}"/>
    <cellStyle name="60% - Accent1 62" xfId="19366" xr:uid="{BABAA617-81E9-434D-BE9D-11872A57F97E}"/>
    <cellStyle name="60% - Accent1 62 2" xfId="19370" xr:uid="{4D27990E-A88A-49D7-93C8-551218673D38}"/>
    <cellStyle name="60% - Accent1 63" xfId="19375" xr:uid="{4700AF57-9D21-4CD2-9966-E82E6BC23233}"/>
    <cellStyle name="60% - Accent1 63 2" xfId="19378" xr:uid="{72D4D18E-A3A7-4717-9E51-47A0A6CB2225}"/>
    <cellStyle name="60% - Accent1 64" xfId="19382" xr:uid="{F054F19D-0EB3-4492-88F6-3257630633E0}"/>
    <cellStyle name="60% - Accent1 64 2" xfId="19385" xr:uid="{49F8B4A3-061F-4E36-8BAF-4F53B22D4C28}"/>
    <cellStyle name="60% - Accent1 65" xfId="19416" xr:uid="{0B122179-DD7B-4825-A9FE-B45E1BF08759}"/>
    <cellStyle name="60% - Accent1 65 2" xfId="19419" xr:uid="{467E1C4E-D0A0-4F68-BC68-6CFED3BAFE39}"/>
    <cellStyle name="60% - Accent1 66" xfId="19424" xr:uid="{0187294C-83D9-4AB3-8B97-56EC2A43837D}"/>
    <cellStyle name="60% - Accent1 66 2" xfId="19427" xr:uid="{05BCBD87-5835-4201-9A6A-3C83075D709D}"/>
    <cellStyle name="60% - Accent1 67" xfId="19434" xr:uid="{8E95004F-E808-4D7A-BF64-1ED19DD49F94}"/>
    <cellStyle name="60% - Accent1 67 2" xfId="19437" xr:uid="{8BF0F49D-2609-4712-8BC3-A675BF02ED59}"/>
    <cellStyle name="60% - Accent1 68" xfId="19442" xr:uid="{2EA459EA-ED31-41C3-9BCC-0EBAEA8D4E21}"/>
    <cellStyle name="60% - Accent1 68 2" xfId="19444" xr:uid="{EA03B561-DEDA-4D74-90EA-AFD8E88BD7BD}"/>
    <cellStyle name="60% - Accent1 69" xfId="19453" xr:uid="{D5865E24-A12F-4C48-84EC-DC32D337FE7A}"/>
    <cellStyle name="60% - Accent1 69 2" xfId="19455" xr:uid="{5C3DFBB8-ACFE-4262-805D-2493B280329A}"/>
    <cellStyle name="60% - Accent1 7" xfId="19458" xr:uid="{977C6F39-9975-477E-A156-470BCC35CB5B}"/>
    <cellStyle name="60% - Accent1 7 10" xfId="10639" xr:uid="{346C05E9-8494-4012-A46B-92155229B8EB}"/>
    <cellStyle name="60% - Accent1 7 10 2" xfId="19459" xr:uid="{5819B9A8-FB4F-4C5C-9A06-D1B692299540}"/>
    <cellStyle name="60% - Accent1 7 11" xfId="19460" xr:uid="{909912B8-472B-4F1D-AF6C-1D70B054B45D}"/>
    <cellStyle name="60% - Accent1 7 11 2" xfId="19461" xr:uid="{45822652-632B-4B29-B1C3-7DF0ED619445}"/>
    <cellStyle name="60% - Accent1 7 12" xfId="19462" xr:uid="{3F59495F-D52E-4070-B2E2-8C173A554EAF}"/>
    <cellStyle name="60% - Accent1 7 13" xfId="19463" xr:uid="{59A5E19F-D8FA-45E6-9413-A01B8AC1216F}"/>
    <cellStyle name="60% - Accent1 7 14" xfId="19466" xr:uid="{95694B0B-263C-4B7A-9650-119E444D1AED}"/>
    <cellStyle name="60% - Accent1 7 2" xfId="19467" xr:uid="{779234E2-988A-48D1-BC4D-CE8516779AFD}"/>
    <cellStyle name="60% - Accent1 7 2 2" xfId="19468" xr:uid="{E47B248B-24AA-4D3A-BA25-DEA0E9E7925C}"/>
    <cellStyle name="60% - Accent1 7 3" xfId="19470" xr:uid="{14E257A0-F223-4D7D-A677-D28D288C21AB}"/>
    <cellStyle name="60% - Accent1 7 3 2" xfId="19472" xr:uid="{BA26DB90-114F-4DF4-82D5-617A1D4DCE05}"/>
    <cellStyle name="60% - Accent1 7 4" xfId="19474" xr:uid="{F1C8E043-0E00-4D5D-A53D-47058B25898D}"/>
    <cellStyle name="60% - Accent1 7 4 2" xfId="3690" xr:uid="{E64B3735-FF50-4AAB-A963-70E1F1A056B2}"/>
    <cellStyle name="60% - Accent1 7 5" xfId="8305" xr:uid="{5F6B60F3-4039-440C-A57B-1A4C3482EE15}"/>
    <cellStyle name="60% - Accent1 7 5 2" xfId="8319" xr:uid="{E75CFEE1-9E40-4D2B-A13C-BE976C85324D}"/>
    <cellStyle name="60% - Accent1 7 6" xfId="3729" xr:uid="{B8843473-668B-460F-AD84-5D01CAC8642E}"/>
    <cellStyle name="60% - Accent1 7 6 2" xfId="5074" xr:uid="{57225EF5-FC19-4945-AE77-DF3360FD0E75}"/>
    <cellStyle name="60% - Accent1 7 7" xfId="3752" xr:uid="{620AAD7E-DEAE-4E83-8419-57AE588C6931}"/>
    <cellStyle name="60% - Accent1 7 7 2" xfId="19475" xr:uid="{058042D2-B82B-4518-B1C2-D00B351C7966}"/>
    <cellStyle name="60% - Accent1 7 8" xfId="19481" xr:uid="{CF454266-F9CF-4C9D-9E0F-940927B7F9F8}"/>
    <cellStyle name="60% - Accent1 7 8 2" xfId="19482" xr:uid="{10EAC328-C702-4E63-A8DE-E43BC28CC0A9}"/>
    <cellStyle name="60% - Accent1 7 9" xfId="19485" xr:uid="{BE7DC6B3-C337-4BAE-9837-46F2445AEEFE}"/>
    <cellStyle name="60% - Accent1 7 9 2" xfId="19486" xr:uid="{82075913-7ADF-4A14-B092-96C27641868B}"/>
    <cellStyle name="60% - Accent1 7_Annexure" xfId="13133" xr:uid="{F01DCFEB-8ECC-4F47-9D9E-E14390155008}"/>
    <cellStyle name="60% - Accent1 70" xfId="19415" xr:uid="{F28086FF-86CD-4C6A-A7BD-257B7E969C56}"/>
    <cellStyle name="60% - Accent1 70 2" xfId="19418" xr:uid="{342AA296-C7A3-4916-8F51-20573BE0F448}"/>
    <cellStyle name="60% - Accent1 71" xfId="19423" xr:uid="{3E24D204-A13B-43AB-9FA8-7F6393E6A7DB}"/>
    <cellStyle name="60% - Accent1 71 2" xfId="19426" xr:uid="{1C77AA17-3200-4F78-B597-EAAA10533B38}"/>
    <cellStyle name="60% - Accent1 72" xfId="19433" xr:uid="{47B36ACB-AD97-456E-A8B2-438EF4FBFB44}"/>
    <cellStyle name="60% - Accent1 72 2" xfId="19436" xr:uid="{FA30F8AD-A141-4486-BD84-F14A7404B739}"/>
    <cellStyle name="60% - Accent1 73" xfId="19441" xr:uid="{604E06B1-CA77-46A8-9647-D081FAE2DF23}"/>
    <cellStyle name="60% - Accent1 73 2" xfId="19443" xr:uid="{711917D3-1911-4097-BE09-36B6BD9E7C94}"/>
    <cellStyle name="60% - Accent1 74" xfId="19452" xr:uid="{09C9AE0E-CF14-4959-807C-D73C87FCDB6D}"/>
    <cellStyle name="60% - Accent1 74 2" xfId="19454" xr:uid="{FF3F954A-6924-4FC4-B087-9D7E9CFC32A6}"/>
    <cellStyle name="60% - Accent1 75" xfId="19491" xr:uid="{D8DEA859-AC7D-4434-BAC0-4FB821AD4D86}"/>
    <cellStyle name="60% - Accent1 75 2" xfId="19493" xr:uid="{8580DA14-F029-4CBC-8184-8CA2C4E89CD8}"/>
    <cellStyle name="60% - Accent1 76" xfId="19498" xr:uid="{AF654875-3C34-48A7-B98E-0FE267F5D251}"/>
    <cellStyle name="60% - Accent1 76 2" xfId="19500" xr:uid="{137A5B25-2006-49F8-B10B-2177717CC7DD}"/>
    <cellStyle name="60% - Accent1 77" xfId="19504" xr:uid="{19BB544A-7768-4363-863E-0890F2CDDC38}"/>
    <cellStyle name="60% - Accent1 77 2" xfId="19506" xr:uid="{18708253-9FB2-46EA-9E61-8498D374832D}"/>
    <cellStyle name="60% - Accent1 78" xfId="19508" xr:uid="{2B0F3DC7-908A-4A4C-88A4-12FB1745B16C}"/>
    <cellStyle name="60% - Accent1 78 2" xfId="19510" xr:uid="{4E20E70D-1A83-4A15-A98D-EBB41F4BCCB6}"/>
    <cellStyle name="60% - Accent1 79" xfId="19512" xr:uid="{BA791607-4EE5-4E18-A689-7D9D42B18406}"/>
    <cellStyle name="60% - Accent1 79 2" xfId="19514" xr:uid="{E1242305-6E51-4B20-8FC9-00B2E362EC45}"/>
    <cellStyle name="60% - Accent1 8" xfId="19515" xr:uid="{545AA6B4-486D-4563-82F3-4B77AC3C36D1}"/>
    <cellStyle name="60% - Accent1 8 2" xfId="19516" xr:uid="{8BBE8E34-18EE-4887-A32B-A3374762D7A1}"/>
    <cellStyle name="60% - Accent1 8 2 2" xfId="19519" xr:uid="{CBE847F9-0F57-4AF1-886A-8523A5495E09}"/>
    <cellStyle name="60% - Accent1 8 3" xfId="19520" xr:uid="{027A04BC-F37A-43D5-A956-8C3EAF0FC515}"/>
    <cellStyle name="60% - Accent1 8 3 2" xfId="19521" xr:uid="{9D9BA0E3-2CE5-4A36-BB5F-0D695511B53D}"/>
    <cellStyle name="60% - Accent1 8 4" xfId="19522" xr:uid="{A8F8DDC8-3145-4BDF-BE12-B9E0C1A1F06E}"/>
    <cellStyle name="60% - Accent1 8 5" xfId="8913" xr:uid="{DDEB8AE0-3CF6-4B68-A301-6FEEC925DE66}"/>
    <cellStyle name="60% - Accent1 8 6" xfId="19523" xr:uid="{A21F8006-C166-4454-BF60-77726942F427}"/>
    <cellStyle name="60% - Accent1 8_BSD2" xfId="19524" xr:uid="{08E97D1E-3A30-4FF2-ABAC-6F7538761624}"/>
    <cellStyle name="60% - Accent1 80" xfId="19490" xr:uid="{8E1BC28F-9846-4AB2-95E5-688E8604750C}"/>
    <cellStyle name="60% - Accent1 80 2" xfId="19492" xr:uid="{74BBBA14-E385-4415-9701-AF2724AE9314}"/>
    <cellStyle name="60% - Accent1 81" xfId="19497" xr:uid="{24C984A1-E997-4AB9-B78C-F482E267166D}"/>
    <cellStyle name="60% - Accent1 81 2" xfId="19499" xr:uid="{994CA25C-EF27-46CC-ACCD-666733CDEF19}"/>
    <cellStyle name="60% - Accent1 82" xfId="19503" xr:uid="{6EAF134F-FDA1-47C9-AE89-262D8164FC65}"/>
    <cellStyle name="60% - Accent1 82 2" xfId="19505" xr:uid="{DA74E4FE-8053-4B8B-A8D0-6743CB01C041}"/>
    <cellStyle name="60% - Accent1 83" xfId="19507" xr:uid="{1022CE0A-C19E-414C-A0A9-1E78B19C4A82}"/>
    <cellStyle name="60% - Accent1 83 2" xfId="19509" xr:uid="{9FDD069D-27B3-4ADB-9938-7A0F56FC4D77}"/>
    <cellStyle name="60% - Accent1 84" xfId="19511" xr:uid="{A77F9828-BEC5-4F6A-B1EF-1629630D12B8}"/>
    <cellStyle name="60% - Accent1 84 2" xfId="19513" xr:uid="{2668544B-8E48-4BAF-B1E9-93A6E54D2E84}"/>
    <cellStyle name="60% - Accent1 85" xfId="19525" xr:uid="{279BD9CF-4A95-42A5-AF31-7854D60C186A}"/>
    <cellStyle name="60% - Accent1 85 2" xfId="19526" xr:uid="{D3EF4669-A625-4092-AF80-CB5F8E98BEC9}"/>
    <cellStyle name="60% - Accent1 86" xfId="19527" xr:uid="{9746E941-660A-4743-9639-02BD14831E12}"/>
    <cellStyle name="60% - Accent1 86 2" xfId="19291" xr:uid="{6EF32945-2D8C-446F-B409-9EC6781C61C0}"/>
    <cellStyle name="60% - Accent1 87" xfId="19528" xr:uid="{731C2265-A8DB-4424-9BB2-E86AB85901D6}"/>
    <cellStyle name="60% - Accent1 87 2" xfId="19531" xr:uid="{7502AB0D-9726-4244-9439-5E375A71AD9B}"/>
    <cellStyle name="60% - Accent1 88" xfId="19532" xr:uid="{6D9EDD81-1A6A-494E-8331-261ED5F2ECFE}"/>
    <cellStyle name="60% - Accent1 88 2" xfId="19533" xr:uid="{3FD5DE96-6C01-4133-B7AB-D628DC020E12}"/>
    <cellStyle name="60% - Accent1 89" xfId="19530" xr:uid="{524D14C7-6EAB-44DF-9AC3-7A631A31A4A2}"/>
    <cellStyle name="60% - Accent1 89 2" xfId="19534" xr:uid="{5230BCE8-43B2-44A1-B325-AFCEF600FE7C}"/>
    <cellStyle name="60% - Accent1 9" xfId="19535" xr:uid="{9CDA10DC-F85E-46C7-9B2A-338C84DF6BB5}"/>
    <cellStyle name="60% - Accent1 9 2" xfId="14571" xr:uid="{12ED0C4E-2DC3-4B3D-B583-BDB4BC656C86}"/>
    <cellStyle name="60% - Accent1 9 2 2" xfId="15377" xr:uid="{18485D4E-3851-4574-B81B-372E8EE9CAA8}"/>
    <cellStyle name="60% - Accent1 9 3" xfId="6385" xr:uid="{E1AD41D2-126D-48BF-87B5-B3E307F363DF}"/>
    <cellStyle name="60% - Accent1 9 3 2" xfId="12369" xr:uid="{96E1B835-25AF-4B57-88B8-B3F247CC0549}"/>
    <cellStyle name="60% - Accent1 9 4" xfId="17988" xr:uid="{194E96C6-5214-45DE-9B81-5FD746C4D222}"/>
    <cellStyle name="60% - Accent1 9 5" xfId="12375" xr:uid="{9F56573B-056E-4C38-90C3-D0E80B1794EE}"/>
    <cellStyle name="60% - Accent1 9 6" xfId="19536" xr:uid="{AF586D97-3716-454D-BEB7-FB4A77C743F6}"/>
    <cellStyle name="60% - Accent1 9_BSD2" xfId="15482" xr:uid="{5C170583-69F9-48C8-BA68-78E1DA85A87E}"/>
    <cellStyle name="60% - Accent1 90" xfId="51609" xr:uid="{DFC3FA27-B292-429A-9B4C-9BB2EF8C971F}"/>
    <cellStyle name="60% - Accent1 91" xfId="51963" xr:uid="{C0851AA0-D9A1-400A-AB7F-087B79EA657F}"/>
    <cellStyle name="60% - Accent1 92" xfId="52042" xr:uid="{84F2AD9E-4457-4A9A-B094-F09988287D05}"/>
    <cellStyle name="60% - Accent1 93" xfId="52051" xr:uid="{6AB7A757-6CAF-4581-A1F8-0874C225F3F3}"/>
    <cellStyle name="60% - Accent2 10" xfId="19541" xr:uid="{3EE6416E-1105-4AB9-BF26-95F8C62EA7ED}"/>
    <cellStyle name="60% - Accent2 10 2" xfId="19543" xr:uid="{E60D6C93-0C04-4023-B436-AF457A52B814}"/>
    <cellStyle name="60% - Accent2 10 2 2" xfId="19546" xr:uid="{31866BB2-A6C5-43A1-9C45-B3B3DE78E744}"/>
    <cellStyle name="60% - Accent2 10 3" xfId="17782" xr:uid="{01BC817C-DBBD-4304-85AB-C77BB363C47A}"/>
    <cellStyle name="60% - Accent2 10 3 2" xfId="3980" xr:uid="{C4BF97B6-530B-4772-9426-244183B75AA3}"/>
    <cellStyle name="60% - Accent2 10 4" xfId="14489" xr:uid="{78CDEA3B-86CC-4D79-968F-E5008E413C32}"/>
    <cellStyle name="60% - Accent2 10 5" xfId="16665" xr:uid="{68FF2F83-6EBD-49E7-A504-ED7963FE08A8}"/>
    <cellStyle name="60% - Accent2 10 6" xfId="19551" xr:uid="{CDF29639-4A6E-4974-B666-A386DCE01E3B}"/>
    <cellStyle name="60% - Accent2 10_BSD2" xfId="19552" xr:uid="{FCB04F4D-0B38-4061-8284-CAA47F4ED7B9}"/>
    <cellStyle name="60% - Accent2 11" xfId="19555" xr:uid="{D62A5037-88B7-4936-93DD-4002E0C8A9BF}"/>
    <cellStyle name="60% - Accent2 11 2" xfId="19557" xr:uid="{202FC087-EE56-498A-824A-1356FA98421F}"/>
    <cellStyle name="60% - Accent2 11 2 2" xfId="19559" xr:uid="{65C6CAD0-FD70-42AC-9E40-95EB8E97D358}"/>
    <cellStyle name="60% - Accent2 11 3" xfId="4426" xr:uid="{468FDFF2-05E7-4497-93DB-0F059E6F9B50}"/>
    <cellStyle name="60% - Accent2 11 3 2" xfId="19560" xr:uid="{5508581F-FB77-4CCF-BBF7-B848F32D1A14}"/>
    <cellStyle name="60% - Accent2 11 4" xfId="19562" xr:uid="{AA4E2600-EDA8-4A13-99AB-E755817FFBA5}"/>
    <cellStyle name="60% - Accent2 11 5" xfId="19567" xr:uid="{ACE43C89-C941-4FC3-9962-86D567214E9D}"/>
    <cellStyle name="60% - Accent2 11 6" xfId="19569" xr:uid="{7A3C8CBE-51ED-4CD9-A0B6-62E8EE69A9AB}"/>
    <cellStyle name="60% - Accent2 11_BSD2" xfId="19571" xr:uid="{A6F2915C-EC2D-49EE-84EF-E4ECB9887293}"/>
    <cellStyle name="60% - Accent2 12" xfId="19573" xr:uid="{9802FA7D-BBBB-46E5-B17E-AAB7D4D21049}"/>
    <cellStyle name="60% - Accent2 12 2" xfId="19576" xr:uid="{E02483C3-26A1-4C9B-BB30-E6408284A1C1}"/>
    <cellStyle name="60% - Accent2 12 2 2" xfId="19577" xr:uid="{DE625DA7-F2E2-4E54-924A-5A4226E8FDF6}"/>
    <cellStyle name="60% - Accent2 12 3" xfId="19580" xr:uid="{E9E9240F-9E75-47FB-981C-2C8A1F4391F9}"/>
    <cellStyle name="60% - Accent2 12 3 2" xfId="3410" xr:uid="{B4EE9EAF-E5D6-48EB-809C-E7FD77978E25}"/>
    <cellStyle name="60% - Accent2 12 4" xfId="19583" xr:uid="{B44599FE-98F3-45DA-8D98-ED2A81CE4D5E}"/>
    <cellStyle name="60% - Accent2 12 5" xfId="19586" xr:uid="{D0398FB6-90D1-4A99-B974-3D2416BD9155}"/>
    <cellStyle name="60% - Accent2 12 6" xfId="19587" xr:uid="{185C2E93-325A-4503-8E53-AF1549D72545}"/>
    <cellStyle name="60% - Accent2 12_BSD2" xfId="19592" xr:uid="{54235650-C6B2-48EF-BB16-8B264659DE12}"/>
    <cellStyle name="60% - Accent2 13" xfId="16010" xr:uid="{EF4F883C-6FFA-46A1-8E74-41C7AD707365}"/>
    <cellStyle name="60% - Accent2 13 2" xfId="19594" xr:uid="{8F275F2F-AED4-4C95-95DA-05640FD84844}"/>
    <cellStyle name="60% - Accent2 13 2 2" xfId="16759" xr:uid="{B60D0623-FAA0-4BBB-A8BC-81281D6C780F}"/>
    <cellStyle name="60% - Accent2 13 3" xfId="19598" xr:uid="{E5DE1050-31C5-43E6-9703-518076C98C31}"/>
    <cellStyle name="60% - Accent2 13 4" xfId="19601" xr:uid="{9CBA49F8-350A-4FB0-A72B-CC83FF91D93E}"/>
    <cellStyle name="60% - Accent2 13 5" xfId="19605" xr:uid="{68336FD3-B36A-4432-9054-C1B4D04B6B97}"/>
    <cellStyle name="60% - Accent2 13_BSD2" xfId="19606" xr:uid="{0F63DE38-A8F2-4CBE-B9E6-E894FC6DB7D3}"/>
    <cellStyle name="60% - Accent2 14" xfId="19609" xr:uid="{4CFF7202-1FCA-411F-A256-D7BACA50E503}"/>
    <cellStyle name="60% - Accent2 14 2" xfId="19610" xr:uid="{512A6FBC-B4D0-49F3-8AE9-B76336A5A61B}"/>
    <cellStyle name="60% - Accent2 14 2 2" xfId="19612" xr:uid="{AAFE455E-F53A-4A33-80CA-E2E0269F52D6}"/>
    <cellStyle name="60% - Accent2 14 3" xfId="19618" xr:uid="{7A593BE8-ED30-4C75-BFA8-CC2A129306DC}"/>
    <cellStyle name="60% - Accent2 14 4" xfId="19619" xr:uid="{06416792-A2F6-46C7-8976-14784B12D163}"/>
    <cellStyle name="60% - Accent2 14 5" xfId="19621" xr:uid="{389FB4B8-5E2D-4673-B390-03DDBD0BC643}"/>
    <cellStyle name="60% - Accent2 14_BSD2" xfId="19623" xr:uid="{40E36B32-1CC1-464F-B5C7-E786A0D39D89}"/>
    <cellStyle name="60% - Accent2 15" xfId="19628" xr:uid="{603C065B-D319-4F5D-8C04-06C1ECBAEAB7}"/>
    <cellStyle name="60% - Accent2 15 2" xfId="19630" xr:uid="{E893AEEF-D95E-4979-9BEB-10BF5E8A6340}"/>
    <cellStyle name="60% - Accent2 15 2 2" xfId="19633" xr:uid="{7967EF8E-2A17-467A-BF1B-302A943AF4CB}"/>
    <cellStyle name="60% - Accent2 15 3" xfId="17329" xr:uid="{EC099B60-EBA8-40E6-8108-103F4A2718D8}"/>
    <cellStyle name="60% - Accent2 15_BSD2" xfId="19637" xr:uid="{14431B0A-DF05-4AC6-973C-AE6799FDC799}"/>
    <cellStyle name="60% - Accent2 16" xfId="5766" xr:uid="{A4C94153-9CD7-4A7C-A781-056B458B9CA0}"/>
    <cellStyle name="60% - Accent2 16 2" xfId="3702" xr:uid="{EAD55880-DADE-4110-ADBE-710C600919CE}"/>
    <cellStyle name="60% - Accent2 16 2 2" xfId="5772" xr:uid="{11B8D93D-ADEA-4EBB-80D2-D4E189FB9D62}"/>
    <cellStyle name="60% - Accent2 16 3" xfId="5571" xr:uid="{6C533529-DE75-42C9-B7AB-FBCFCFF9FB1A}"/>
    <cellStyle name="60% - Accent2 16_BSD2" xfId="19641" xr:uid="{7E6E0096-9DCF-4D35-9F8A-2B9003483CF8}"/>
    <cellStyle name="60% - Accent2 17" xfId="13667" xr:uid="{0C95C0E4-DE42-4D89-921F-770F7C79E7CA}"/>
    <cellStyle name="60% - Accent2 17 2" xfId="19643" xr:uid="{85F957E2-28F9-4AB0-A5C5-2FD8C43671DF}"/>
    <cellStyle name="60% - Accent2 17 2 2" xfId="12939" xr:uid="{27B20858-E90C-4129-9097-1DBA5726D3DF}"/>
    <cellStyle name="60% - Accent2 17 3" xfId="19646" xr:uid="{562D0362-27B2-4297-8601-374596677C36}"/>
    <cellStyle name="60% - Accent2 17_BSD2" xfId="19649" xr:uid="{C2EBB8C0-93B4-4E2F-9E9B-A806781E1F4D}"/>
    <cellStyle name="60% - Accent2 18" xfId="19652" xr:uid="{D87A9907-51B0-45BA-BE23-C70AD3354F05}"/>
    <cellStyle name="60% - Accent2 18 2" xfId="19654" xr:uid="{23A07C7F-CB53-47DD-B3F8-2B56DF8B5B39}"/>
    <cellStyle name="60% - Accent2 18 2 2" xfId="11980" xr:uid="{1AEC2CF0-8F9F-4DDF-9428-478A3A5A32F6}"/>
    <cellStyle name="60% - Accent2 18 3" xfId="19658" xr:uid="{60CE53B7-2767-4AFA-9ED1-B8CF552E418A}"/>
    <cellStyle name="60% - Accent2 18_BSD2" xfId="19661" xr:uid="{1AD9F68E-EEDF-4627-AE3A-42FFA8D2B8E3}"/>
    <cellStyle name="60% - Accent2 19" xfId="19663" xr:uid="{5A044618-7A7F-4868-8493-9FA11EA51534}"/>
    <cellStyle name="60% - Accent2 19 2" xfId="6497" xr:uid="{05A0375F-584A-46D4-889D-5A192AADBD75}"/>
    <cellStyle name="60% - Accent2 19 2 2" xfId="12566" xr:uid="{C7D0DC9E-AABF-4C93-81B8-0F1490F4174B}"/>
    <cellStyle name="60% - Accent2 19 3" xfId="19667" xr:uid="{EE522DAE-5B4F-4A39-AC9D-6790DD1E1230}"/>
    <cellStyle name="60% - Accent2 19_BSD2" xfId="19671" xr:uid="{6C99EDB2-2044-4FFA-8DB5-036726963403}"/>
    <cellStyle name="60% - Accent2 2" xfId="1938" xr:uid="{3B8F9603-AECC-48B7-9DF0-8AFD2EB117DE}"/>
    <cellStyle name="60% - Accent2 2 10" xfId="19677" xr:uid="{2C2604A9-A10C-4AEB-849A-2488A77FA45B}"/>
    <cellStyle name="60% - Accent2 2 10 2" xfId="19679" xr:uid="{4F3C0B40-D86B-4888-B7A0-E121242933D3}"/>
    <cellStyle name="60% - Accent2 2 11" xfId="19681" xr:uid="{7AE31212-A47C-4878-B0B5-62123E7D8BDA}"/>
    <cellStyle name="60% - Accent2 2 12" xfId="5251" xr:uid="{9B4E6F51-6FD3-4572-894D-5D4E27A28406}"/>
    <cellStyle name="60% - Accent2 2 13" xfId="51707" xr:uid="{6C998BF8-E82C-46BD-9AA7-F3A3E64BC32A}"/>
    <cellStyle name="60% - Accent2 2 2" xfId="1240" xr:uid="{05630487-CA66-4617-85A4-158258E2EAC1}"/>
    <cellStyle name="60% - Accent2 2 2 2" xfId="18668" xr:uid="{C287AA7E-2F9E-43FD-98A3-469089E8E8A0}"/>
    <cellStyle name="60% - Accent2 2 2 2 2" xfId="18672" xr:uid="{A980EA67-3D43-4913-B78B-91FE5ACF1281}"/>
    <cellStyle name="60% - Accent2 2 2 3" xfId="18692" xr:uid="{F746098C-F6E9-43CC-9C6B-04389476B976}"/>
    <cellStyle name="60% - Accent2 2 2 3 2" xfId="18697" xr:uid="{ECCFFFE5-39BC-487B-BAFD-1AE56C9800A9}"/>
    <cellStyle name="60% - Accent2 2 2 4" xfId="15858" xr:uid="{55BC27B0-85E1-47FC-ADE3-89F625593C9C}"/>
    <cellStyle name="60% - Accent2 2 2 5" xfId="10511" xr:uid="{6DFD28AC-1E53-4856-B5A7-4AA4EA88D862}"/>
    <cellStyle name="60% - Accent2 2 2 6" xfId="12129" xr:uid="{297EFBB3-BC70-4AAD-8410-3AD546E07B01}"/>
    <cellStyle name="60% - Accent2 2 2 7" xfId="19684" xr:uid="{469500AD-53F6-41D8-A0C8-20C943FC1246}"/>
    <cellStyle name="60% - Accent2 2 3" xfId="19688" xr:uid="{DD0B0523-C309-4A1F-811C-363D28D0713D}"/>
    <cellStyle name="60% - Accent2 2 3 2" xfId="19690" xr:uid="{570FEC8F-40D1-4D39-BFBE-68EB5B6A0606}"/>
    <cellStyle name="60% - Accent2 2 3 3" xfId="19692" xr:uid="{5E5B6D9C-699B-4B9C-ACAD-072183A0ADFE}"/>
    <cellStyle name="60% - Accent2 2 3 4" xfId="13249" xr:uid="{DAA81EDF-15A2-4D52-9B6D-7AE87FEF2EBD}"/>
    <cellStyle name="60% - Accent2 2 3 5" xfId="19696" xr:uid="{122A26DA-AF12-4A83-A585-E566AC57FF07}"/>
    <cellStyle name="60% - Accent2 2 4" xfId="19698" xr:uid="{DCFF895C-4E8A-4522-A090-9301866D32B5}"/>
    <cellStyle name="60% - Accent2 2 4 2" xfId="19699" xr:uid="{6A97899E-5AF9-4CCE-839A-C8FB089D5FAD}"/>
    <cellStyle name="60% - Accent2 2 4 2 2" xfId="19700" xr:uid="{1B1BFD24-0227-4504-9C92-6FEE5E16A975}"/>
    <cellStyle name="60% - Accent2 2 4 3" xfId="19701" xr:uid="{E67D6869-D637-4C91-A90D-B5F08FE99A4C}"/>
    <cellStyle name="60% - Accent2 2 4 4" xfId="15894" xr:uid="{C54A0C13-A7E8-4805-BC62-B8978EAEA34E}"/>
    <cellStyle name="60% - Accent2 2 4 5" xfId="19704" xr:uid="{4E2FBF47-BC05-4205-A350-27AE783E3359}"/>
    <cellStyle name="60% - Accent2 2 4_BSD2" xfId="14946" xr:uid="{BEC9F82C-BC28-4DB0-8F65-44193E970C58}"/>
    <cellStyle name="60% - Accent2 2 5" xfId="19706" xr:uid="{7A8EE1BC-8708-4995-A33E-AD738C422D82}"/>
    <cellStyle name="60% - Accent2 2 5 2" xfId="19707" xr:uid="{A7576B2B-7413-4582-A7B2-9B0C48D4B1ED}"/>
    <cellStyle name="60% - Accent2 2 5 3" xfId="3575" xr:uid="{3C1156D3-6368-420E-83BE-73FD0F90B909}"/>
    <cellStyle name="60% - Accent2 2 5 4" xfId="3087" xr:uid="{CAC55DA7-D5BE-491F-B67B-AE4840B34E5C}"/>
    <cellStyle name="60% - Accent2 2 6" xfId="19712" xr:uid="{88F3D44B-1323-4D37-8AC5-3C8210F508CC}"/>
    <cellStyle name="60% - Accent2 2 6 2" xfId="19713" xr:uid="{10C0E098-AB1C-4F49-B9E6-3555C146C8E4}"/>
    <cellStyle name="60% - Accent2 2 6 3" xfId="19714" xr:uid="{9F220DE9-0F80-4D8C-92BE-138159DA2ED5}"/>
    <cellStyle name="60% - Accent2 2 6 4" xfId="19717" xr:uid="{0A32CC8F-AF8F-4D76-B6C4-A9B888107F82}"/>
    <cellStyle name="60% - Accent2 2 7" xfId="19720" xr:uid="{F005F38E-0122-4CA7-B552-A17ABD3E42F0}"/>
    <cellStyle name="60% - Accent2 2 7 2" xfId="19721" xr:uid="{802A26C5-8483-4669-8141-6306C86F9B43}"/>
    <cellStyle name="60% - Accent2 2 7 3" xfId="19723" xr:uid="{1CF7583B-1F21-403D-86D4-BCA636E6DDFC}"/>
    <cellStyle name="60% - Accent2 2 7 4" xfId="19728" xr:uid="{BB4339C3-557D-4600-A3E0-3A522137D7A3}"/>
    <cellStyle name="60% - Accent2 2 8" xfId="19730" xr:uid="{4E96D650-26B2-4C5F-9D4D-9BE702E93BDE}"/>
    <cellStyle name="60% - Accent2 2 8 2" xfId="19734" xr:uid="{3FBAC61A-45D2-47CB-B038-A3E351AF8DAF}"/>
    <cellStyle name="60% - Accent2 2 8 2 2" xfId="15172" xr:uid="{6FB8F129-ACAA-4FE8-AF74-83F970BFF042}"/>
    <cellStyle name="60% - Accent2 2 8 3" xfId="19740" xr:uid="{E9446A89-0C58-4432-8B9C-42F8D2F74BDC}"/>
    <cellStyle name="60% - Accent2 2 8 4" xfId="19745" xr:uid="{FB05D4AE-B480-4787-BC68-9C8D28CE0E4F}"/>
    <cellStyle name="60% - Accent2 2 8 5" xfId="19749" xr:uid="{DDA4E976-A548-4265-B36B-7A6658E7140B}"/>
    <cellStyle name="60% - Accent2 2 8_BSD2" xfId="19750" xr:uid="{EFAE4417-2CC7-4DEB-B65A-84FD7644771F}"/>
    <cellStyle name="60% - Accent2 2 9" xfId="19753" xr:uid="{759F89C2-6966-4849-9D75-E9D9E1A53BBB}"/>
    <cellStyle name="60% - Accent2 2 9 2" xfId="19754" xr:uid="{7CFF9524-0E83-49AB-BBEB-CFA82265FF8A}"/>
    <cellStyle name="60% - Accent2 2 9 3" xfId="19755" xr:uid="{96FF8F03-8C34-42D3-9321-8A873FC5C236}"/>
    <cellStyle name="60% - Accent2 2 9 4" xfId="19760" xr:uid="{C9B1A906-B004-444D-A279-3D189867C708}"/>
    <cellStyle name="60% - Accent2 20" xfId="19627" xr:uid="{5A91CFA6-ED29-42D0-A9F3-5DB1EFFB6448}"/>
    <cellStyle name="60% - Accent2 20 2" xfId="19629" xr:uid="{43F65107-7802-4D0C-AD34-137731927F85}"/>
    <cellStyle name="60% - Accent2 20 2 2" xfId="19632" xr:uid="{2F74EB27-929C-4BD9-9A1D-6567EA27111A}"/>
    <cellStyle name="60% - Accent2 20 3" xfId="17328" xr:uid="{AF682174-6606-482A-BBFB-3CA5BC25A3FD}"/>
    <cellStyle name="60% - Accent2 20_BSD2" xfId="19636" xr:uid="{FD353018-EC18-48F1-8F39-E6BEB3602A1D}"/>
    <cellStyle name="60% - Accent2 21" xfId="5765" xr:uid="{5B6098EE-2D21-4FD6-A68B-4DAE70597D30}"/>
    <cellStyle name="60% - Accent2 21 2" xfId="3701" xr:uid="{F261926C-9908-4AF5-94A4-865CDC3E43C9}"/>
    <cellStyle name="60% - Accent2 21 2 2" xfId="5771" xr:uid="{28561690-F7CD-447A-9DF2-97A46A762C38}"/>
    <cellStyle name="60% - Accent2 21 3" xfId="5570" xr:uid="{F7A78661-03E6-4B2F-A4B0-D7C5E915CA3D}"/>
    <cellStyle name="60% - Accent2 21_BSD2" xfId="19640" xr:uid="{A02A0BBE-6906-4D62-B508-50D4E77B2DB5}"/>
    <cellStyle name="60% - Accent2 22" xfId="13666" xr:uid="{F15DAEA6-CE89-46F7-B3B1-10505D5013D7}"/>
    <cellStyle name="60% - Accent2 22 2" xfId="19642" xr:uid="{E37F02C8-1490-4307-8ED5-B115C6D1A652}"/>
    <cellStyle name="60% - Accent2 22 2 2" xfId="12938" xr:uid="{42B9A8B2-A174-4CE5-AB42-5BBD7E512130}"/>
    <cellStyle name="60% - Accent2 22 3" xfId="19645" xr:uid="{4273B20C-5B7D-454F-AF57-E06CB44DC6A7}"/>
    <cellStyle name="60% - Accent2 22_BSD2" xfId="19648" xr:uid="{9BBCCAC8-F10E-4037-AA12-75B6966AD523}"/>
    <cellStyle name="60% - Accent2 23" xfId="19651" xr:uid="{AFD931D6-303E-4C3D-992C-8557DC53239C}"/>
    <cellStyle name="60% - Accent2 23 2" xfId="19653" xr:uid="{B0F23DAD-6634-4216-A723-8F05C21F5B4F}"/>
    <cellStyle name="60% - Accent2 23 2 2" xfId="11979" xr:uid="{94D1A790-18CA-4E26-980E-0F945B2F6DFA}"/>
    <cellStyle name="60% - Accent2 23 3" xfId="19657" xr:uid="{5E6898A4-AEC5-4BC5-A7F9-7F31ACB0A935}"/>
    <cellStyle name="60% - Accent2 23_BSD2" xfId="19660" xr:uid="{BCEEDEF7-B5A2-46E1-B845-C27CCCE4D82E}"/>
    <cellStyle name="60% - Accent2 24" xfId="19662" xr:uid="{CDF45A74-0841-4D7A-B396-081F2CD081E9}"/>
    <cellStyle name="60% - Accent2 24 2" xfId="6496" xr:uid="{E24DAF79-73C0-49C9-94FF-F4E45024E35D}"/>
    <cellStyle name="60% - Accent2 24 2 2" xfId="12565" xr:uid="{E8BDB2E2-B825-4418-BBEC-BA997B9EC5E5}"/>
    <cellStyle name="60% - Accent2 24 3" xfId="19666" xr:uid="{8823D273-3F99-494F-AF8C-94634C74228B}"/>
    <cellStyle name="60% - Accent2 24_BSD2" xfId="19670" xr:uid="{62EE8278-18A2-4B17-9FEB-D8CE0DB7F185}"/>
    <cellStyle name="60% - Accent2 25" xfId="19763" xr:uid="{668C3E60-B55E-403A-84B2-AC0832168369}"/>
    <cellStyle name="60% - Accent2 25 2" xfId="19765" xr:uid="{AD4DA163-C6CF-4F20-A65C-7CCCC9A69742}"/>
    <cellStyle name="60% - Accent2 25 2 2" xfId="19772" xr:uid="{E0240A37-188A-4DC9-9925-C5D5FA4BAA32}"/>
    <cellStyle name="60% - Accent2 25 3" xfId="19774" xr:uid="{D8DB7B76-E90E-41F9-9967-9C08B2271D55}"/>
    <cellStyle name="60% - Accent2 25_BSD2" xfId="19778" xr:uid="{1A06BCDB-8D15-4487-A2EC-537645D62F20}"/>
    <cellStyle name="60% - Accent2 26" xfId="19783" xr:uid="{B4F55CD3-B578-4165-A432-FF93C69607D7}"/>
    <cellStyle name="60% - Accent2 26 2" xfId="19789" xr:uid="{26CDDADF-61B5-40CE-9246-68053E8E6F2B}"/>
    <cellStyle name="60% - Accent2 26 2 2" xfId="19794" xr:uid="{2C0203B3-89FC-4065-AB2A-43410891902D}"/>
    <cellStyle name="60% - Accent2 26 3" xfId="19798" xr:uid="{C28EB47A-228A-4538-A8A7-9785575C0EBD}"/>
    <cellStyle name="60% - Accent2 26_BSD2" xfId="19801" xr:uid="{ABFDB2AA-9071-4C34-9C05-FF7C5881059C}"/>
    <cellStyle name="60% - Accent2 27" xfId="19805" xr:uid="{23C467E7-190D-4A31-BE25-0359DEA9AE06}"/>
    <cellStyle name="60% - Accent2 27 2" xfId="19811" xr:uid="{DD71208F-2B39-4D80-879A-DD7A21D2CA52}"/>
    <cellStyle name="60% - Accent2 27 2 2" xfId="19815" xr:uid="{932946D7-C2F2-49AB-BD95-A4F8D2847FD5}"/>
    <cellStyle name="60% - Accent2 27 3" xfId="3995" xr:uid="{F067AEC4-A59E-4FBE-9893-E8F6DC623B32}"/>
    <cellStyle name="60% - Accent2 27_BSD2" xfId="19818" xr:uid="{094B6AEB-A361-43D8-B1F2-3AD419C4A34D}"/>
    <cellStyle name="60% - Accent2 28" xfId="17545" xr:uid="{776764BD-CC64-4E0E-B440-FDF63C72FAFF}"/>
    <cellStyle name="60% - Accent2 28 2" xfId="19820" xr:uid="{23FC902B-80B2-4C3F-9229-43745E322B2E}"/>
    <cellStyle name="60% - Accent2 28 2 2" xfId="12651" xr:uid="{221A4987-22EE-47FF-A8DA-510CAC2E5731}"/>
    <cellStyle name="60% - Accent2 28 3" xfId="19823" xr:uid="{E14DEF46-929C-40CC-B752-33A8B6F64637}"/>
    <cellStyle name="60% - Accent2 28_BSD2" xfId="19825" xr:uid="{0FF5885E-3E26-4CF3-8030-719846D176F2}"/>
    <cellStyle name="60% - Accent2 29" xfId="19827" xr:uid="{311F06F4-4FF3-407E-B81B-A95BB8C30CC1}"/>
    <cellStyle name="60% - Accent2 29 2" xfId="19829" xr:uid="{D248F367-04BC-47AC-98EF-8D340948EBFC}"/>
    <cellStyle name="60% - Accent2 29 2 2" xfId="13471" xr:uid="{0EFE92BA-9179-41CD-A8C8-C4D49863BD38}"/>
    <cellStyle name="60% - Accent2 29 3" xfId="19831" xr:uid="{062DA1EE-37D0-41D4-9113-9D57B1D97C83}"/>
    <cellStyle name="60% - Accent2 29_BSD2" xfId="19834" xr:uid="{CE773315-0183-4917-8BA5-DCA8719F3B08}"/>
    <cellStyle name="60% - Accent2 3" xfId="1939" xr:uid="{3AD4D9AE-F889-4106-8303-E726815EDF34}"/>
    <cellStyle name="60% - Accent2 3 2" xfId="19839" xr:uid="{EFC6BF7A-5126-44E2-AFED-B107C6D350E5}"/>
    <cellStyle name="60% - Accent2 3 2 2" xfId="4767" xr:uid="{7482C551-C716-4701-9FC8-B5C0AA59988A}"/>
    <cellStyle name="60% - Accent2 3 2 3" xfId="19840" xr:uid="{69F0E26C-80CA-4D3E-B38D-D04C021A8D9C}"/>
    <cellStyle name="60% - Accent2 3 3" xfId="13156" xr:uid="{4BC68F3A-F05E-4045-9C17-3B59FCB14B04}"/>
    <cellStyle name="60% - Accent2 3 3 2" xfId="4808" xr:uid="{F7AD6CAE-E6F3-4E4A-BC82-259ADB863385}"/>
    <cellStyle name="60% - Accent2 3 3 3" xfId="19843" xr:uid="{43CE09D3-59A2-4191-8DE2-34BD46538FB1}"/>
    <cellStyle name="60% - Accent2 3 4" xfId="19844" xr:uid="{076EA01E-A7D2-48C1-BAC0-0E8B64312696}"/>
    <cellStyle name="60% - Accent2 3 4 2" xfId="6060" xr:uid="{C14D32D9-B376-4C22-A5C5-0D9641A4DC38}"/>
    <cellStyle name="60% - Accent2 3 5" xfId="19845" xr:uid="{48B31CF7-1B0C-49F3-B676-3089F362B061}"/>
    <cellStyle name="60% - Accent2 3 6" xfId="19846" xr:uid="{262A2B48-0442-4D4B-A402-67620D040DA7}"/>
    <cellStyle name="60% - Accent2 3 7" xfId="51708" xr:uid="{E20E40E2-C5BD-4F74-A8FD-DBBD5C8A5B57}"/>
    <cellStyle name="60% - Accent2 3_Annexure" xfId="14043" xr:uid="{2E29291F-76BD-4C5E-9E04-C5EB8CB4F043}"/>
    <cellStyle name="60% - Accent2 30" xfId="19762" xr:uid="{305D4BCD-195F-4B81-B66C-F0A33C339EAE}"/>
    <cellStyle name="60% - Accent2 30 2" xfId="19764" xr:uid="{408234B2-0BCC-474A-832D-6592EC8C0F08}"/>
    <cellStyle name="60% - Accent2 30 2 2" xfId="19771" xr:uid="{C659A335-69B1-4974-AAF0-F712AD5B1685}"/>
    <cellStyle name="60% - Accent2 30 3" xfId="19773" xr:uid="{0A07EC98-35E6-4029-A35A-6FDB16F3DB6E}"/>
    <cellStyle name="60% - Accent2 30_BSD2" xfId="19777" xr:uid="{204031AA-B84B-4492-8382-DDFB629374CC}"/>
    <cellStyle name="60% - Accent2 31" xfId="19782" xr:uid="{3C3EDA68-26E1-453D-9278-ED1B422ADDBA}"/>
    <cellStyle name="60% - Accent2 31 2" xfId="19788" xr:uid="{BBDDD2CC-EB54-4BBF-8BA4-65F8517112D7}"/>
    <cellStyle name="60% - Accent2 31 2 2" xfId="19793" xr:uid="{5D75553D-CE89-464C-BE90-7D7400F46861}"/>
    <cellStyle name="60% - Accent2 31 3" xfId="19797" xr:uid="{C38004E6-8CC6-4336-A2D8-A67600A257CD}"/>
    <cellStyle name="60% - Accent2 31_BSD2" xfId="19800" xr:uid="{117492F6-88A4-4F5A-B94A-9469939D70A6}"/>
    <cellStyle name="60% - Accent2 32" xfId="19804" xr:uid="{C72AC31C-7F29-421B-8CFF-77F52B4946B6}"/>
    <cellStyle name="60% - Accent2 32 2" xfId="19810" xr:uid="{9808AF1B-65F3-406B-96FA-32BCE9BD339A}"/>
    <cellStyle name="60% - Accent2 32 2 2" xfId="19814" xr:uid="{43EF30CD-A478-447F-9544-44A506CE8050}"/>
    <cellStyle name="60% - Accent2 32 3" xfId="3994" xr:uid="{E4D2A487-614C-4661-9E76-D1D0005F3492}"/>
    <cellStyle name="60% - Accent2 32_BSD2" xfId="19817" xr:uid="{3974147E-EC09-44F2-AE07-AE5885236E7E}"/>
    <cellStyle name="60% - Accent2 33" xfId="17544" xr:uid="{07698307-1F94-4A71-9B06-1889B3425A52}"/>
    <cellStyle name="60% - Accent2 33 2" xfId="19819" xr:uid="{D101F78F-82C9-41B1-9AE1-3F6F611B3AEE}"/>
    <cellStyle name="60% - Accent2 33 2 2" xfId="12650" xr:uid="{4D862282-669D-434F-A28B-1BE803809E41}"/>
    <cellStyle name="60% - Accent2 33 3" xfId="19822" xr:uid="{0EF93EC3-E86E-423D-B739-B436FC11994D}"/>
    <cellStyle name="60% - Accent2 33_BSD2" xfId="19824" xr:uid="{9BEE28E5-3A7D-4AAD-A329-D95AD7591CD2}"/>
    <cellStyle name="60% - Accent2 34" xfId="19826" xr:uid="{44EF31CC-A1AB-48C0-A4B1-5A1952C61000}"/>
    <cellStyle name="60% - Accent2 34 2" xfId="19828" xr:uid="{B7D2C4C7-4841-4AD8-A722-70C361CBDF9B}"/>
    <cellStyle name="60% - Accent2 34 2 2" xfId="13470" xr:uid="{F2555EBC-2CBE-4C38-A04C-66EB668E2EC7}"/>
    <cellStyle name="60% - Accent2 34 3" xfId="19830" xr:uid="{1FA2287B-E946-4025-800E-BFD2B479485E}"/>
    <cellStyle name="60% - Accent2 34_BSD2" xfId="19833" xr:uid="{43AF895E-9CF6-49BF-9E97-E85960FA6380}"/>
    <cellStyle name="60% - Accent2 35" xfId="19848" xr:uid="{4EF99264-55E5-434B-97EF-9540D073420B}"/>
    <cellStyle name="60% - Accent2 35 2" xfId="19850" xr:uid="{4078F963-BEFD-4431-8647-6DCD36B8C4F3}"/>
    <cellStyle name="60% - Accent2 35 2 2" xfId="15013" xr:uid="{67DEBB80-4AFC-4D7E-B789-8B23E49D02E3}"/>
    <cellStyle name="60% - Accent2 35 3" xfId="19852" xr:uid="{B7571504-21B0-4921-B35F-12D881EB4AA4}"/>
    <cellStyle name="60% - Accent2 35_BSD2" xfId="19855" xr:uid="{91C591DF-C38D-44F4-A511-E1B56A833FCA}"/>
    <cellStyle name="60% - Accent2 36" xfId="19857" xr:uid="{E130680C-DF04-4654-9C05-BAEB595DAC6A}"/>
    <cellStyle name="60% - Accent2 36 2" xfId="19859" xr:uid="{46F137DC-DBA6-4E0B-9B52-C92D09902545}"/>
    <cellStyle name="60% - Accent2 36 2 2" xfId="16339" xr:uid="{F63426E2-A6B5-4DEC-86C3-8C3BCDCC0870}"/>
    <cellStyle name="60% - Accent2 36 3" xfId="19863" xr:uid="{C9979C67-30D5-4BFD-9E7D-6900C74CE404}"/>
    <cellStyle name="60% - Accent2 36_BSD2" xfId="19865" xr:uid="{F167DB6B-8047-4B74-85D4-5915FF279890}"/>
    <cellStyle name="60% - Accent2 37" xfId="19869" xr:uid="{6EBE0B2A-2227-4675-82A7-42D1FD9A4173}"/>
    <cellStyle name="60% - Accent2 37 2" xfId="19871" xr:uid="{791570CF-0F34-4175-B7B0-644D7C6CB80B}"/>
    <cellStyle name="60% - Accent2 37 2 2" xfId="17334" xr:uid="{B1108790-1760-487F-8E69-7048AB03A4DA}"/>
    <cellStyle name="60% - Accent2 37 3" xfId="19873" xr:uid="{C1BE1523-B1D0-4FA0-A780-61A7390BA453}"/>
    <cellStyle name="60% - Accent2 37_BSD2" xfId="5667" xr:uid="{0DB74E5E-D99B-4B58-8CD7-F69AE247B45D}"/>
    <cellStyle name="60% - Accent2 38" xfId="19875" xr:uid="{3AE65A4F-E4CA-4F3C-BB00-9DFAE66E0F40}"/>
    <cellStyle name="60% - Accent2 38 2" xfId="19877" xr:uid="{92DFBB74-334B-446A-9AEE-AA96D1DF3BBB}"/>
    <cellStyle name="60% - Accent2 38 2 2" xfId="13828" xr:uid="{00D25E95-C0B7-45B1-B251-121A29C9E8D3}"/>
    <cellStyle name="60% - Accent2 38 3" xfId="19882" xr:uid="{52B5D348-81F6-4FEB-82BB-F3059172EC6F}"/>
    <cellStyle name="60% - Accent2 38_BSD2" xfId="4988" xr:uid="{1D0C1E3A-8695-48C0-9801-7C2C31EF2CDF}"/>
    <cellStyle name="60% - Accent2 39" xfId="19885" xr:uid="{EEC51FCD-CC93-435A-AA65-456FB1B3DB40}"/>
    <cellStyle name="60% - Accent2 39 2" xfId="19889" xr:uid="{7FC828E8-ED21-4E82-B553-98AD104820DD}"/>
    <cellStyle name="60% - Accent2 39 2 2" xfId="14791" xr:uid="{7A13F9F3-F9B7-4AC1-BD0B-34A098DE91BB}"/>
    <cellStyle name="60% - Accent2 39 3" xfId="19892" xr:uid="{7F4165A8-FC6A-4402-9581-FDCA2EAE984B}"/>
    <cellStyle name="60% - Accent2 39_BSD2" xfId="7664" xr:uid="{7235601C-BC81-4638-910D-7DFB2ED5288A}"/>
    <cellStyle name="60% - Accent2 4" xfId="1940" xr:uid="{2C222C35-C160-47B7-AB1C-A2DFC00374F7}"/>
    <cellStyle name="60% - Accent2 4 2" xfId="19896" xr:uid="{4956311A-7C7C-4330-BB9E-05F4DF77B59D}"/>
    <cellStyle name="60% - Accent2 4 2 2" xfId="19897" xr:uid="{EB6F87B0-7DF4-4076-A80C-61C403CB119D}"/>
    <cellStyle name="60% - Accent2 4 3" xfId="19898" xr:uid="{0B2EB30F-756D-4296-B5E2-9CF853720336}"/>
    <cellStyle name="60% - Accent2 4 3 2" xfId="19902" xr:uid="{253C9A82-90BE-48E5-A07B-1DAFEA3936C5}"/>
    <cellStyle name="60% - Accent2 4 4" xfId="19903" xr:uid="{B017A5AB-0A4C-4D1B-BE96-203E57A779C8}"/>
    <cellStyle name="60% - Accent2 4 4 2" xfId="19905" xr:uid="{78BE0FAA-98D3-45B0-AA5F-7C1D4E2C8763}"/>
    <cellStyle name="60% - Accent2 4 5" xfId="19907" xr:uid="{C09AA342-DCA0-4A0A-BBD2-CCC34B7BA9EB}"/>
    <cellStyle name="60% - Accent2 4 6" xfId="19908" xr:uid="{B2E011EB-D0CB-401A-A07A-16808E6E920D}"/>
    <cellStyle name="60% - Accent2 4 7" xfId="19893" xr:uid="{3EA87BE0-95B4-4135-A26C-02A596DC578C}"/>
    <cellStyle name="60% - Accent2 4 8" xfId="51709" xr:uid="{2A3EE95C-F25D-433D-83A1-AE133BB3599A}"/>
    <cellStyle name="60% - Accent2 4_Annexure" xfId="19911" xr:uid="{9DF80138-6B91-4ADF-8321-BA79F19ED0C3}"/>
    <cellStyle name="60% - Accent2 40" xfId="19847" xr:uid="{8321E542-C2CE-4867-A997-6149AEEA4ED2}"/>
    <cellStyle name="60% - Accent2 40 2" xfId="19849" xr:uid="{AC541477-7997-48FA-8B3A-44BFD19455E9}"/>
    <cellStyle name="60% - Accent2 40 2 2" xfId="15012" xr:uid="{25343061-1A98-4A4B-9045-1D52EAF58FC7}"/>
    <cellStyle name="60% - Accent2 40 3" xfId="19851" xr:uid="{0F72E00A-77DB-429B-8A1A-C54A443F8E4B}"/>
    <cellStyle name="60% - Accent2 40_BSD2" xfId="19854" xr:uid="{520D46FD-DDEC-4FF2-992D-621014DF7074}"/>
    <cellStyle name="60% - Accent2 41" xfId="19856" xr:uid="{B7A3032F-391E-4463-B7FE-29FEE0A9D280}"/>
    <cellStyle name="60% - Accent2 41 2" xfId="19858" xr:uid="{04AB8B79-94A0-4FF9-93FE-040D6DBF48C4}"/>
    <cellStyle name="60% - Accent2 41 2 2" xfId="16338" xr:uid="{DFCCF3AF-497E-462E-AD2B-756412B76B69}"/>
    <cellStyle name="60% - Accent2 41 3" xfId="19862" xr:uid="{CA44CB27-EDFE-45D7-B099-BD1C7D445697}"/>
    <cellStyle name="60% - Accent2 41_BSD2" xfId="19864" xr:uid="{1736F2E0-09D6-4952-A42F-9B617CC6D627}"/>
    <cellStyle name="60% - Accent2 42" xfId="19868" xr:uid="{14D4B0BE-73A8-40F9-8DE4-B754273FB042}"/>
    <cellStyle name="60% - Accent2 42 2" xfId="19870" xr:uid="{FA791480-EA0C-4D83-89E5-6DCA8EF9B33C}"/>
    <cellStyle name="60% - Accent2 42 2 2" xfId="17333" xr:uid="{2231EEB7-1E27-4E56-BD63-FD344AF4919D}"/>
    <cellStyle name="60% - Accent2 42 3" xfId="19872" xr:uid="{F0022F5B-67EB-4DD7-B74B-179AFFEDDC96}"/>
    <cellStyle name="60% - Accent2 42_BSD2" xfId="5666" xr:uid="{ADF68D73-1B99-4C82-B156-2BA3B01DF853}"/>
    <cellStyle name="60% - Accent2 43" xfId="19874" xr:uid="{86E5034A-31CA-409E-ADF1-903919B1ECAB}"/>
    <cellStyle name="60% - Accent2 43 2" xfId="19876" xr:uid="{A7AA3583-2A00-4418-817C-7F78EBBB8621}"/>
    <cellStyle name="60% - Accent2 43 2 2" xfId="13827" xr:uid="{9E9D7896-9D8F-4E5E-B1C4-20F32F581EF0}"/>
    <cellStyle name="60% - Accent2 43 3" xfId="19881" xr:uid="{24C60F0F-3E47-4D75-A35D-0DF830ADFD82}"/>
    <cellStyle name="60% - Accent2 43_BSD2" xfId="4987" xr:uid="{26968ED3-2EC9-4063-9566-1B32742CFCA0}"/>
    <cellStyle name="60% - Accent2 44" xfId="19884" xr:uid="{07FE19D2-16D9-4DF0-9EDF-A43672AAFBA9}"/>
    <cellStyle name="60% - Accent2 44 2" xfId="19888" xr:uid="{28041127-C4B0-493C-9703-E20E2D2CF58C}"/>
    <cellStyle name="60% - Accent2 44 2 2" xfId="14790" xr:uid="{2EB9A7C5-53CF-4222-AE53-EE6678B710ED}"/>
    <cellStyle name="60% - Accent2 44 3" xfId="19891" xr:uid="{C8049A85-5EF8-4AB5-89C0-9D8D9DCBBA82}"/>
    <cellStyle name="60% - Accent2 44_BSD2" xfId="7663" xr:uid="{E2E1217A-7D47-4F28-AB08-92BE3BC1F132}"/>
    <cellStyle name="60% - Accent2 45" xfId="11610" xr:uid="{4D89ED55-E3D4-45AA-8891-1C7A98943643}"/>
    <cellStyle name="60% - Accent2 45 2" xfId="11616" xr:uid="{FB749323-E801-45D8-A5ED-B335D722A1F0}"/>
    <cellStyle name="60% - Accent2 45 2 2" xfId="19915" xr:uid="{039AFE78-FE4D-4BD5-A884-FD4A706BF47E}"/>
    <cellStyle name="60% - Accent2 45 3" xfId="11621" xr:uid="{0A9F54B9-2DF0-4F1D-A971-D4614E8F0D1D}"/>
    <cellStyle name="60% - Accent2 45_BSD2" xfId="8279" xr:uid="{82BE6D89-F9DE-4E9A-B29B-EAB3BDE7BCE3}"/>
    <cellStyle name="60% - Accent2 46" xfId="11626" xr:uid="{2FDB30D6-ACFD-4340-818A-5BFEFAA84D10}"/>
    <cellStyle name="60% - Accent2 46 2" xfId="19920" xr:uid="{300F073A-5996-4549-9302-6801231CA899}"/>
    <cellStyle name="60% - Accent2 46 2 2" xfId="19922" xr:uid="{F7AE128D-60EF-467F-B885-B5A02582F725}"/>
    <cellStyle name="60% - Accent2 46 3" xfId="19925" xr:uid="{4370DDB1-FC08-492D-8B80-90FBC877CFCC}"/>
    <cellStyle name="60% - Accent2 46_BSD2" xfId="8532" xr:uid="{229B75CB-B91D-486C-BB24-17F21C7882A6}"/>
    <cellStyle name="60% - Accent2 47" xfId="11632" xr:uid="{9CD77EBA-7598-467C-AA84-7FB22EF69B50}"/>
    <cellStyle name="60% - Accent2 47 2" xfId="19928" xr:uid="{D18A1FDD-9208-44C2-BB15-D519464B2264}"/>
    <cellStyle name="60% - Accent2 47 2 2" xfId="19930" xr:uid="{14A4836E-548B-4B5B-B8CE-0A0C831CA91A}"/>
    <cellStyle name="60% - Accent2 47 3" xfId="19933" xr:uid="{2E5A9B57-A3E9-4ED6-B3CE-DFB7FB52F177}"/>
    <cellStyle name="60% - Accent2 47_BSD2" xfId="3021" xr:uid="{B30463D7-A81D-424A-8F2D-BBE0F14BAAB7}"/>
    <cellStyle name="60% - Accent2 48" xfId="19936" xr:uid="{39759D68-87E2-4892-91E2-AFCE0BF0BD85}"/>
    <cellStyle name="60% - Accent2 48 2" xfId="19939" xr:uid="{6A808AC0-1FE2-478E-B9C3-AE5743D6E2A1}"/>
    <cellStyle name="60% - Accent2 48 2 2" xfId="15294" xr:uid="{F9A564DB-C982-41A9-95A0-A5373E263C28}"/>
    <cellStyle name="60% - Accent2 48 3" xfId="17791" xr:uid="{B1DEB26D-5D5A-48F6-9BE8-B5819E18B5AA}"/>
    <cellStyle name="60% - Accent2 48_BSD2" xfId="19941" xr:uid="{E2F58211-CB52-4650-A1CC-0B17989C56EA}"/>
    <cellStyle name="60% - Accent2 49" xfId="19946" xr:uid="{FA969397-D60A-4B22-BE07-B4648139B052}"/>
    <cellStyle name="60% - Accent2 49 2" xfId="19949" xr:uid="{59375040-0B6D-4513-90C7-3605F1BE70E7}"/>
    <cellStyle name="60% - Accent2 49 2 2" xfId="15749" xr:uid="{89F68292-66E4-468A-8812-A3745DB1761A}"/>
    <cellStyle name="60% - Accent2 49 3" xfId="17800" xr:uid="{4802B7A0-AF60-46F9-9E5C-669B3AD412EF}"/>
    <cellStyle name="60% - Accent2 49_BSD2" xfId="12344" xr:uid="{3D6AF6D8-6F59-476D-893F-46CD830224D8}"/>
    <cellStyle name="60% - Accent2 5" xfId="19951" xr:uid="{AF07904B-D3E7-4534-B0A7-96AF8D027133}"/>
    <cellStyle name="60% - Accent2 5 2" xfId="19953" xr:uid="{D445D33D-CE9F-49A5-9771-F50FC2F71CE2}"/>
    <cellStyle name="60% - Accent2 5 2 2" xfId="5423" xr:uid="{552F8AD4-7834-4F37-A192-209306BB11EA}"/>
    <cellStyle name="60% - Accent2 5 3" xfId="19954" xr:uid="{A26F7BC6-9C6B-4821-A7E0-2E6B7C1E224E}"/>
    <cellStyle name="60% - Accent2 5 3 2" xfId="19958" xr:uid="{EBE300FF-8645-4EA7-A404-8F247733982D}"/>
    <cellStyle name="60% - Accent2 5 4" xfId="19959" xr:uid="{96982FAA-C8FF-4876-93D9-9773B1C5E9C5}"/>
    <cellStyle name="60% - Accent2 5 4 2" xfId="19961" xr:uid="{A7D11F1F-4652-4A37-A2E7-C2E645373182}"/>
    <cellStyle name="60% - Accent2 5 5" xfId="19963" xr:uid="{1869F495-C495-498D-BC0E-5B87FB513544}"/>
    <cellStyle name="60% - Accent2 5 6" xfId="19964" xr:uid="{2F26951A-47A9-4F72-857E-BC1E360EB3F9}"/>
    <cellStyle name="60% - Accent2 5_Annexure" xfId="19965" xr:uid="{36A1FAC8-8B7D-4802-A840-3AEC16A0E1D8}"/>
    <cellStyle name="60% - Accent2 50" xfId="11609" xr:uid="{FACD33B2-8947-422E-8A00-BF4A785998B1}"/>
    <cellStyle name="60% - Accent2 50 2" xfId="11615" xr:uid="{23CC5CF8-51F2-4686-A3F8-8176C25B83D7}"/>
    <cellStyle name="60% - Accent2 50 2 2" xfId="19914" xr:uid="{2CF424C8-3363-45E9-B943-1F44BEAD9A2C}"/>
    <cellStyle name="60% - Accent2 50 3" xfId="11620" xr:uid="{F5ED2839-DDFB-45EF-8365-0B18D0A543F6}"/>
    <cellStyle name="60% - Accent2 50_BSD2" xfId="8278" xr:uid="{A8FB8467-5DF6-4CD8-8B51-E66E7C18AA0E}"/>
    <cellStyle name="60% - Accent2 51" xfId="11625" xr:uid="{A70A8C40-80DE-4067-9D54-F5249BE73B65}"/>
    <cellStyle name="60% - Accent2 51 2" xfId="19919" xr:uid="{0526EFF7-C58B-4F47-B30E-5BF8BB1F1728}"/>
    <cellStyle name="60% - Accent2 51 2 2" xfId="19921" xr:uid="{2AB0A7F9-F6FF-46EC-A87F-59439AA338B0}"/>
    <cellStyle name="60% - Accent2 51 3" xfId="19924" xr:uid="{99E5AB17-D6AB-4A9E-ABBA-CD967ECB1CEC}"/>
    <cellStyle name="60% - Accent2 51_BSD2" xfId="8531" xr:uid="{C4E12D2E-2B03-4109-B6C5-65B918524ABB}"/>
    <cellStyle name="60% - Accent2 52" xfId="11631" xr:uid="{09657755-1D8C-4FC7-A2CE-A374DA0DA752}"/>
    <cellStyle name="60% - Accent2 52 2" xfId="19927" xr:uid="{5013DD16-9611-42A1-A30E-3729CEDB5C83}"/>
    <cellStyle name="60% - Accent2 52 2 2" xfId="19929" xr:uid="{384BCC01-F5F9-40E0-B79C-5CD3ED145A40}"/>
    <cellStyle name="60% - Accent2 52 3" xfId="19932" xr:uid="{B0469B2B-C11B-444F-9DE2-5D33546B2F30}"/>
    <cellStyle name="60% - Accent2 52_BSD2" xfId="3020" xr:uid="{7734DB4F-E709-4389-BD49-EC3AF81FBE2D}"/>
    <cellStyle name="60% - Accent2 53" xfId="19935" xr:uid="{A5C121E9-423C-43C1-B47B-92DBA307C527}"/>
    <cellStyle name="60% - Accent2 53 2" xfId="19938" xr:uid="{790E9F6A-A66E-4343-8315-D2023BA2A781}"/>
    <cellStyle name="60% - Accent2 53 2 2" xfId="15293" xr:uid="{4EC2FCD7-2FF1-4C91-ACE5-8F71C5E60177}"/>
    <cellStyle name="60% - Accent2 53 3" xfId="17790" xr:uid="{18FB28EE-47E8-47B2-B273-F654E5D9EF69}"/>
    <cellStyle name="60% - Accent2 53_BSD2" xfId="19940" xr:uid="{8301EB73-AB1A-4578-8AD9-ED1ADB1B425C}"/>
    <cellStyle name="60% - Accent2 54" xfId="19945" xr:uid="{FE4A2329-95AF-4150-8149-BF717DEA1D7F}"/>
    <cellStyle name="60% - Accent2 54 2" xfId="19948" xr:uid="{E4B8CFBA-B57A-47AE-9735-E016320F78DC}"/>
    <cellStyle name="60% - Accent2 54 2 2" xfId="15748" xr:uid="{F681CC42-4A39-4B6F-83C8-58F256E3F315}"/>
    <cellStyle name="60% - Accent2 54 3" xfId="17799" xr:uid="{F748CD71-5D19-46C4-A8C0-E59D8A0D42E6}"/>
    <cellStyle name="60% - Accent2 54_BSD2" xfId="12343" xr:uid="{152A829E-132A-4920-AF5E-D93A04A13CEC}"/>
    <cellStyle name="60% - Accent2 55" xfId="19968" xr:uid="{7BD035E9-1017-474A-A9CB-254DFBE6FB66}"/>
    <cellStyle name="60% - Accent2 55 2" xfId="19970" xr:uid="{D254BC15-A7B9-46D5-A5F4-2C8AA53895E9}"/>
    <cellStyle name="60% - Accent2 55 2 2" xfId="19972" xr:uid="{FA3CA9BA-17BD-46E6-B350-E4FD34957389}"/>
    <cellStyle name="60% - Accent2 55 3" xfId="17804" xr:uid="{B668CBC2-E324-4192-9108-307674DF2081}"/>
    <cellStyle name="60% - Accent2 55_BSD2" xfId="13207" xr:uid="{BC25E46C-B248-4E4F-A8CD-83D58B75D4D6}"/>
    <cellStyle name="60% - Accent2 56" xfId="12450" xr:uid="{92B2AF3B-BAEF-42E8-B4B2-A77EA1599C90}"/>
    <cellStyle name="60% - Accent2 56 2" xfId="16109" xr:uid="{41D7382A-A0F2-4DFC-9233-737B65B6B265}"/>
    <cellStyle name="60% - Accent2 56 2 2" xfId="19974" xr:uid="{4B0BA1BB-D61E-4DD1-87E6-FD11E3FD7F0A}"/>
    <cellStyle name="60% - Accent2 56 3" xfId="19976" xr:uid="{BB19D5C2-5444-4CAC-BFF5-FE6C9764C8B9}"/>
    <cellStyle name="60% - Accent2 56_BSD2" xfId="4283" xr:uid="{C7B8A657-5CDD-450C-A608-3FCD4C509E78}"/>
    <cellStyle name="60% - Accent2 57" xfId="16115" xr:uid="{A2BA79CE-CD8B-4A00-B9FD-0A1CB49CE541}"/>
    <cellStyle name="60% - Accent2 57 2" xfId="16121" xr:uid="{637A2279-4863-4F00-8332-6DD6D38795A5}"/>
    <cellStyle name="60% - Accent2 57 2 2" xfId="19977" xr:uid="{F97E3224-052B-4411-A890-F3B4091BED77}"/>
    <cellStyle name="60% - Accent2 57 3" xfId="19982" xr:uid="{BFD7F0FE-9272-4CFC-93D2-986C053421B7}"/>
    <cellStyle name="60% - Accent2 57_BSD2" xfId="15981" xr:uid="{DF486B94-E7B2-40A5-88C5-EEA642C12F4A}"/>
    <cellStyle name="60% - Accent2 58" xfId="16127" xr:uid="{45471805-A38C-43C9-B59F-7A01E52CB252}"/>
    <cellStyle name="60% - Accent2 58 2" xfId="19984" xr:uid="{AA0CB762-442A-4591-B9F4-D2DFB1B2E8E8}"/>
    <cellStyle name="60% - Accent2 58 2 2" xfId="6169" xr:uid="{A6FC5C93-F4D8-4054-B86D-E2CFEE7000BE}"/>
    <cellStyle name="60% - Accent2 58 3" xfId="19989" xr:uid="{23AF40FB-056E-49F5-85BA-02DF8F9EB6DA}"/>
    <cellStyle name="60% - Accent2 58_BSD2" xfId="17005" xr:uid="{38050304-D4D4-478D-B255-A4A72AAA5454}"/>
    <cellStyle name="60% - Accent2 59" xfId="19991" xr:uid="{FEB025E5-5B9E-47C0-BB07-D7C7A61DC044}"/>
    <cellStyle name="60% - Accent2 59 2" xfId="19993" xr:uid="{3FEC43EC-CE73-483E-ADE7-AAAAB3EFF1EE}"/>
    <cellStyle name="60% - Accent2 59 2 2" xfId="17227" xr:uid="{062AB8AC-06D0-49CB-86A0-967DFDEF1E7E}"/>
    <cellStyle name="60% - Accent2 59 3" xfId="19999" xr:uid="{27B2B012-BA6F-4400-AE5A-D13B2B22694B}"/>
    <cellStyle name="60% - Accent2 59_BSD2" xfId="18051" xr:uid="{031121C2-7861-46E0-B23A-059D7142BCBF}"/>
    <cellStyle name="60% - Accent2 6" xfId="20001" xr:uid="{83EAD441-16F0-4052-8DB1-6574B3AAAD7E}"/>
    <cellStyle name="60% - Accent2 6 2" xfId="20002" xr:uid="{69EEF9BA-7F96-48D4-9CF1-211D9B613CE7}"/>
    <cellStyle name="60% - Accent2 6 2 2" xfId="20003" xr:uid="{4F83793A-730F-4C60-8ED9-40BD2C092410}"/>
    <cellStyle name="60% - Accent2 6 3" xfId="8049" xr:uid="{4BAEFBBA-47AA-40AE-A68D-76C49304DF74}"/>
    <cellStyle name="60% - Accent2 6 3 2" xfId="8784" xr:uid="{38A86058-679B-4498-B368-1639F86B1306}"/>
    <cellStyle name="60% - Accent2 6 4" xfId="20004" xr:uid="{8CC95661-237E-413B-886C-9DA392167C09}"/>
    <cellStyle name="60% - Accent2 6 4 2" xfId="20008" xr:uid="{DAF2DA34-9703-4804-8078-F0623AD7837D}"/>
    <cellStyle name="60% - Accent2 6 5" xfId="20009" xr:uid="{0F635EB9-23DD-4416-A442-B472A4B2A141}"/>
    <cellStyle name="60% - Accent2 6 6" xfId="20010" xr:uid="{22DD2B46-A0B8-45F6-B9BD-8887C652F047}"/>
    <cellStyle name="60% - Accent2 6_Annexure" xfId="17456" xr:uid="{16A210F3-FA73-4AD8-8C85-92B5F79259A6}"/>
    <cellStyle name="60% - Accent2 60" xfId="19967" xr:uid="{69EF542F-6687-46D8-9EA0-913BE70B8550}"/>
    <cellStyle name="60% - Accent2 60 2" xfId="19969" xr:uid="{96EC4A9D-8CD0-4F6D-9126-3BFA2AD11374}"/>
    <cellStyle name="60% - Accent2 61" xfId="12449" xr:uid="{D5985B37-B962-411C-B090-3C3B903AAED9}"/>
    <cellStyle name="60% - Accent2 61 2" xfId="16108" xr:uid="{A5DDD25F-4CFD-4DD6-905A-8924628E5648}"/>
    <cellStyle name="60% - Accent2 62" xfId="16114" xr:uid="{ABE9EAE9-D953-4916-8919-3476E201F662}"/>
    <cellStyle name="60% - Accent2 62 2" xfId="16120" xr:uid="{2BCD9B3F-ADBD-48CC-B0AB-BAC3AD55BB37}"/>
    <cellStyle name="60% - Accent2 63" xfId="16126" xr:uid="{5D219BF9-354E-43D5-93C0-B6074519CD4E}"/>
    <cellStyle name="60% - Accent2 63 2" xfId="19983" xr:uid="{6178F472-96D6-4DB1-9A70-B1DE53A5A5A8}"/>
    <cellStyle name="60% - Accent2 64" xfId="19990" xr:uid="{64D22D27-950B-4FB8-AFD1-4FCC1765452F}"/>
    <cellStyle name="60% - Accent2 64 2" xfId="19992" xr:uid="{E4A8BB2C-0AB0-429F-8291-8EDCFDEFB196}"/>
    <cellStyle name="60% - Accent2 65" xfId="20014" xr:uid="{948F8D02-82DF-410A-8F51-802FED16967D}"/>
    <cellStyle name="60% - Accent2 65 2" xfId="20016" xr:uid="{DCBD57D8-BFB5-4030-96E7-611761D16995}"/>
    <cellStyle name="60% - Accent2 66" xfId="17307" xr:uid="{D9918D72-4FD3-45BE-B233-AF0609266632}"/>
    <cellStyle name="60% - Accent2 66 2" xfId="20021" xr:uid="{6D3D4E52-5211-4D1F-9FDF-185D1B3FE711}"/>
    <cellStyle name="60% - Accent2 67" xfId="20027" xr:uid="{083CA727-2A2C-4A8C-8468-7808592EED32}"/>
    <cellStyle name="60% - Accent2 67 2" xfId="20030" xr:uid="{85636FEB-3E2E-4CBE-8CD4-D881E1482146}"/>
    <cellStyle name="60% - Accent2 68" xfId="20035" xr:uid="{66527AC3-017B-4C4C-8E73-D8E167A86778}"/>
    <cellStyle name="60% - Accent2 68 2" xfId="20039" xr:uid="{71846DF6-ED0C-4A3C-B6C5-5D670A557599}"/>
    <cellStyle name="60% - Accent2 69" xfId="20044" xr:uid="{3897A14A-8ECF-4403-A3A9-159C225F3ECD}"/>
    <cellStyle name="60% - Accent2 69 2" xfId="20047" xr:uid="{69B10AA8-5D1A-4161-BBFC-2FD005578DA5}"/>
    <cellStyle name="60% - Accent2 7" xfId="20049" xr:uid="{F7C243BA-91E4-452E-926D-500B529F4281}"/>
    <cellStyle name="60% - Accent2 7 10" xfId="19242" xr:uid="{794EBE26-AA7C-4528-BD0C-2BFA975D2BCB}"/>
    <cellStyle name="60% - Accent2 7 10 2" xfId="20050" xr:uid="{BB7A2536-34EE-46F2-BFAD-748DFA5D6F69}"/>
    <cellStyle name="60% - Accent2 7 11" xfId="20051" xr:uid="{888E213F-4887-4FC9-8564-C017BC444864}"/>
    <cellStyle name="60% - Accent2 7 11 2" xfId="20052" xr:uid="{9E075AF8-3C62-4F4C-A021-22BAA3C80E10}"/>
    <cellStyle name="60% - Accent2 7 12" xfId="20053" xr:uid="{11C54F79-6F46-4AC8-BEAC-7F4D48B911F7}"/>
    <cellStyle name="60% - Accent2 7 13" xfId="20054" xr:uid="{AB2242A7-814B-4D1B-B3DA-381F0F44B22B}"/>
    <cellStyle name="60% - Accent2 7 14" xfId="20056" xr:uid="{2646D3EE-13FD-4423-92A3-95923DD8C632}"/>
    <cellStyle name="60% - Accent2 7 2" xfId="20057" xr:uid="{3DB8D2B3-3792-415E-B1FF-DFB76B856F24}"/>
    <cellStyle name="60% - Accent2 7 2 2" xfId="20058" xr:uid="{880EB6C1-E3A4-4B4B-9E12-40D7168AC01F}"/>
    <cellStyle name="60% - Accent2 7 3" xfId="20060" xr:uid="{FAA4D6C1-B46C-4B24-BDAB-55A8F331DD17}"/>
    <cellStyle name="60% - Accent2 7 3 2" xfId="20066" xr:uid="{659DB709-D19C-416D-8EEE-EEE5954DD9AB}"/>
    <cellStyle name="60% - Accent2 7 4" xfId="20068" xr:uid="{2468454E-B1E8-4078-B2B4-967851205E16}"/>
    <cellStyle name="60% - Accent2 7 4 2" xfId="20071" xr:uid="{FF176682-5DB9-49A1-B15F-C1A17540BB7B}"/>
    <cellStyle name="60% - Accent2 7 5" xfId="12908" xr:uid="{EB73CFED-A4F2-4DA2-8112-222275196F7A}"/>
    <cellStyle name="60% - Accent2 7 5 2" xfId="12919" xr:uid="{1790A53A-F35D-4D42-9259-129E0BE7C353}"/>
    <cellStyle name="60% - Accent2 7 6" xfId="12925" xr:uid="{A3BF4B71-D9E0-46D5-9EE9-69BCC4E46642}"/>
    <cellStyle name="60% - Accent2 7 6 2" xfId="12934" xr:uid="{974A7309-A9BB-4E0D-9F96-28BCFF56666C}"/>
    <cellStyle name="60% - Accent2 7 7" xfId="12941" xr:uid="{F22324EB-672F-4E3C-9305-16C7D9DBF56B}"/>
    <cellStyle name="60% - Accent2 7 7 2" xfId="20072" xr:uid="{42D2AE8C-D8CA-4568-9B73-A0C1DE611D10}"/>
    <cellStyle name="60% - Accent2 7 8" xfId="20074" xr:uid="{E102660F-B8E5-4863-8112-A0B7E5EE175B}"/>
    <cellStyle name="60% - Accent2 7 8 2" xfId="20076" xr:uid="{5006CA7C-854C-431D-8211-F51B87DA1C90}"/>
    <cellStyle name="60% - Accent2 7 9" xfId="20080" xr:uid="{63384B0B-2CBA-4BC0-A7F9-1BE26D096D56}"/>
    <cellStyle name="60% - Accent2 7 9 2" xfId="20082" xr:uid="{0A91A0C8-71B7-4F28-823A-ACBF12709202}"/>
    <cellStyle name="60% - Accent2 7_Annexure" xfId="20085" xr:uid="{370687F9-F1A3-4D13-AF6D-A0EF28B7A460}"/>
    <cellStyle name="60% - Accent2 70" xfId="20013" xr:uid="{DD0FC13A-994D-4DD0-952F-0F07A975F0A2}"/>
    <cellStyle name="60% - Accent2 70 2" xfId="20015" xr:uid="{1513DB89-2A9B-4B7D-85D8-B43FCA35CB5A}"/>
    <cellStyle name="60% - Accent2 71" xfId="17306" xr:uid="{F92E4FE4-55D3-4136-AC3C-80BA08B863AE}"/>
    <cellStyle name="60% - Accent2 71 2" xfId="20020" xr:uid="{C12A11CD-884F-48D7-8BB5-8F88F4170F0A}"/>
    <cellStyle name="60% - Accent2 72" xfId="20026" xr:uid="{965784ED-4E94-43C5-9A39-76717776D054}"/>
    <cellStyle name="60% - Accent2 72 2" xfId="20029" xr:uid="{14F8E3A1-32F6-498E-B1F6-F639CA2E7A4D}"/>
    <cellStyle name="60% - Accent2 73" xfId="20034" xr:uid="{F418F376-9214-4F2F-A026-7E53F5CC9551}"/>
    <cellStyle name="60% - Accent2 73 2" xfId="20038" xr:uid="{85C4DB3C-6BB2-4524-9A8F-4A59D3DDCF09}"/>
    <cellStyle name="60% - Accent2 74" xfId="20043" xr:uid="{EC67A547-D85B-468D-A6E9-5E66E68085A1}"/>
    <cellStyle name="60% - Accent2 74 2" xfId="20046" xr:uid="{EA7D5715-EFC5-44F8-8FE9-BEC72AA634E0}"/>
    <cellStyle name="60% - Accent2 75" xfId="20088" xr:uid="{3208833A-8EB8-4EB4-900D-EF4EC0CDB674}"/>
    <cellStyle name="60% - Accent2 75 2" xfId="20090" xr:uid="{E0BF19F5-571A-4A26-96F2-3A25680F2F76}"/>
    <cellStyle name="60% - Accent2 76" xfId="20094" xr:uid="{A45E1941-C206-45A7-B454-2D514F95380E}"/>
    <cellStyle name="60% - Accent2 76 2" xfId="20096" xr:uid="{E0E3AA1F-E337-449E-B606-E0EBC6AEEAB4}"/>
    <cellStyle name="60% - Accent2 77" xfId="20099" xr:uid="{A4705C4D-4DF9-4ED9-B256-85B75AFF8C9A}"/>
    <cellStyle name="60% - Accent2 77 2" xfId="20101" xr:uid="{1D672905-38AE-4663-B87C-577CBC9CE40E}"/>
    <cellStyle name="60% - Accent2 78" xfId="20103" xr:uid="{BFECE6E1-4088-459F-B5F9-25C97D49C149}"/>
    <cellStyle name="60% - Accent2 78 2" xfId="20105" xr:uid="{D34C647A-857D-4A45-94FF-8D451A0CFCD1}"/>
    <cellStyle name="60% - Accent2 79" xfId="10665" xr:uid="{09A0D03F-70E5-472C-91DE-A3797012458D}"/>
    <cellStyle name="60% - Accent2 79 2" xfId="20107" xr:uid="{CE2EAD1F-AA03-41AC-A450-2A8CAA0D2C96}"/>
    <cellStyle name="60% - Accent2 8" xfId="20108" xr:uid="{9824EC8A-F543-478C-88B0-855AC97DC59F}"/>
    <cellStyle name="60% - Accent2 8 2" xfId="20109" xr:uid="{347BEF14-F226-4986-96CB-8AFD300C71FD}"/>
    <cellStyle name="60% - Accent2 8 2 2" xfId="20110" xr:uid="{AF4B90F6-D543-4B71-8A4B-87542865CCA1}"/>
    <cellStyle name="60% - Accent2 8 3" xfId="20111" xr:uid="{45AF33F9-348C-4C4A-9AA8-4B0AA973138F}"/>
    <cellStyle name="60% - Accent2 8 3 2" xfId="20112" xr:uid="{15046DBD-499C-4E2D-A2B2-CC5A711A9815}"/>
    <cellStyle name="60% - Accent2 8 4" xfId="12018" xr:uid="{E65CD2FD-41CF-456A-821E-2A3F65C541FE}"/>
    <cellStyle name="60% - Accent2 8 5" xfId="13083" xr:uid="{EF40BAD4-AA82-427B-88C3-31D006CEBB25}"/>
    <cellStyle name="60% - Accent2 8 6" xfId="20113" xr:uid="{EB566713-8CB2-4990-A07C-62EAF456CF30}"/>
    <cellStyle name="60% - Accent2 8_BSD2" xfId="20114" xr:uid="{B093D222-67AC-424F-B100-96CF7DB66EA3}"/>
    <cellStyle name="60% - Accent2 80" xfId="20087" xr:uid="{5530273B-45E5-4A3D-86D9-EB10FA296439}"/>
    <cellStyle name="60% - Accent2 80 2" xfId="20089" xr:uid="{670CCE45-49A4-46CE-97CD-FD4F76DEC06F}"/>
    <cellStyle name="60% - Accent2 81" xfId="20093" xr:uid="{18EA316D-CB8A-4B22-8868-3A1423083DFF}"/>
    <cellStyle name="60% - Accent2 81 2" xfId="20095" xr:uid="{DC7F9AFF-995B-4426-B256-0B3AC253F80B}"/>
    <cellStyle name="60% - Accent2 82" xfId="20098" xr:uid="{BADC9FC0-1A2F-46DD-ADFF-2D85691B71FF}"/>
    <cellStyle name="60% - Accent2 82 2" xfId="20100" xr:uid="{2CCB8791-6AB4-4CAE-B7BE-840BDAF376DC}"/>
    <cellStyle name="60% - Accent2 83" xfId="20102" xr:uid="{F2F7F7F8-B928-4AB6-B0FD-6689CD30A21D}"/>
    <cellStyle name="60% - Accent2 83 2" xfId="20104" xr:uid="{9A94488B-045C-4C90-B056-17A55157F5EA}"/>
    <cellStyle name="60% - Accent2 84" xfId="10664" xr:uid="{1678614C-E8CB-4FB1-BD0F-9EC255FC406E}"/>
    <cellStyle name="60% - Accent2 84 2" xfId="20106" xr:uid="{387602B9-F7CF-4A4F-89FC-C695064136EE}"/>
    <cellStyle name="60% - Accent2 85" xfId="8592" xr:uid="{F65595EB-51E1-468A-9A83-685AE4DC99C7}"/>
    <cellStyle name="60% - Accent2 85 2" xfId="20116" xr:uid="{89AD64FA-0A0F-48A8-96B7-95BD4F307005}"/>
    <cellStyle name="60% - Accent2 86" xfId="8599" xr:uid="{1EEAC6A4-126D-4454-9283-025EE115EF15}"/>
    <cellStyle name="60% - Accent2 86 2" xfId="20117" xr:uid="{2FE9CD36-8311-49D0-A5BA-F59BD6453EA0}"/>
    <cellStyle name="60% - Accent2 87" xfId="20118" xr:uid="{D82AE721-5045-4452-A439-50294F91CFF8}"/>
    <cellStyle name="60% - Accent2 87 2" xfId="20119" xr:uid="{700428FB-007D-4D7C-946E-188638A82301}"/>
    <cellStyle name="60% - Accent2 88" xfId="20120" xr:uid="{34FE6D05-9EF0-4F10-A09A-7373A4CDFC24}"/>
    <cellStyle name="60% - Accent2 88 2" xfId="20121" xr:uid="{1F27290E-B410-4C3D-A503-2FF94839FB9D}"/>
    <cellStyle name="60% - Accent2 89" xfId="20123" xr:uid="{4B0CB2EF-008D-47F1-B486-9B369605BE1E}"/>
    <cellStyle name="60% - Accent2 89 2" xfId="20125" xr:uid="{4E5EC3D4-CF3F-4694-A0F6-28EEE5E643CD}"/>
    <cellStyle name="60% - Accent2 9" xfId="20126" xr:uid="{75BE9F5A-D84C-4A7D-BCAA-2B5E90BA821C}"/>
    <cellStyle name="60% - Accent2 9 2" xfId="12431" xr:uid="{1AB2296C-1B58-4117-91E1-08544545EA84}"/>
    <cellStyle name="60% - Accent2 9 2 2" xfId="19943" xr:uid="{5BF8C76C-34C4-4CC9-8776-5CCA39FA8CBD}"/>
    <cellStyle name="60% - Accent2 9 3" xfId="8403" xr:uid="{53D6C3E9-E7F5-4E9D-9D48-D0EFDA458D67}"/>
    <cellStyle name="60% - Accent2 9 3 2" xfId="20128" xr:uid="{EBF0A6DB-E676-4BA3-BC87-2D69A0889DA3}"/>
    <cellStyle name="60% - Accent2 9 4" xfId="8411" xr:uid="{73C6E402-5677-42D8-BE13-9103B99C9A52}"/>
    <cellStyle name="60% - Accent2 9 5" xfId="4533" xr:uid="{D3C5B08C-5AD7-430F-9B4B-008E07FAB2BE}"/>
    <cellStyle name="60% - Accent2 9 6" xfId="20130" xr:uid="{46444888-2A30-4518-B336-55DB03AF7AB1}"/>
    <cellStyle name="60% - Accent2 9_BSD2" xfId="20131" xr:uid="{9E50D60F-C52F-4C35-9C72-3217450EB63F}"/>
    <cellStyle name="60% - Accent2 90" xfId="51610" xr:uid="{BDEDB7A2-E654-41D8-BAFB-9437C928E998}"/>
    <cellStyle name="60% - Accent2 91" xfId="51892" xr:uid="{A8E499D0-335F-4025-A620-EB6FCBB2C176}"/>
    <cellStyle name="60% - Accent2 92" xfId="52040" xr:uid="{218C733D-FCA7-4C37-9E17-8AEABDA32534}"/>
    <cellStyle name="60% - Accent2 93" xfId="52050" xr:uid="{C8D5763C-28B9-400C-A5F4-DD1DF3E0DA5C}"/>
    <cellStyle name="60% - Accent3" xfId="2" builtinId="40"/>
    <cellStyle name="60% - Accent3 10" xfId="20133" xr:uid="{90FA2752-C9C4-4369-8A7C-13F11373CB0C}"/>
    <cellStyle name="60% - Accent3 10 2" xfId="20134" xr:uid="{8F8D4FF8-F530-432D-B28A-F512808DEF39}"/>
    <cellStyle name="60% - Accent3 10 2 2" xfId="18796" xr:uid="{9B19A64B-7D60-44CF-983D-A90D649E00EC}"/>
    <cellStyle name="60% - Accent3 10 3" xfId="17965" xr:uid="{57FAE372-BE2F-43ED-9A94-A03E1D4B70CC}"/>
    <cellStyle name="60% - Accent3 10 3 2" xfId="18834" xr:uid="{DEEB7F35-8583-45D0-BDE6-DDEEC235F0B6}"/>
    <cellStyle name="60% - Accent3 10 4" xfId="14723" xr:uid="{2A6D6B3A-F2A8-4807-9B48-C306A4C2732A}"/>
    <cellStyle name="60% - Accent3 10 5" xfId="20135" xr:uid="{6B56E82D-BB06-4763-BF87-5644245E7B66}"/>
    <cellStyle name="60% - Accent3 10 6" xfId="20136" xr:uid="{E0EC37D1-B5E0-47FE-BFA7-5530A4D562F7}"/>
    <cellStyle name="60% - Accent3 10_BSD2" xfId="19894" xr:uid="{206C0C4D-04B1-4C9A-A223-87CAC1A0DAEA}"/>
    <cellStyle name="60% - Accent3 11" xfId="20141" xr:uid="{F6FA1458-634F-4E1D-AC8D-62A18FC2459C}"/>
    <cellStyle name="60% - Accent3 11 2" xfId="20142" xr:uid="{54638F6A-265C-4233-AA2B-D545A2025820}"/>
    <cellStyle name="60% - Accent3 11 2 2" xfId="11242" xr:uid="{69E7D423-85DB-45E1-AA46-C335E19BFC08}"/>
    <cellStyle name="60% - Accent3 11 3" xfId="20143" xr:uid="{A4272B48-7FAA-400E-A209-5CAD41959165}"/>
    <cellStyle name="60% - Accent3 11 3 2" xfId="11258" xr:uid="{B9E73D94-01A7-4091-B7D5-A3BF625F3B22}"/>
    <cellStyle name="60% - Accent3 11 4" xfId="20147" xr:uid="{095C29BA-1D24-4077-AD4F-D741B4B052CE}"/>
    <cellStyle name="60% - Accent3 11 5" xfId="20151" xr:uid="{68C4BA06-E9C0-49AB-8281-FC4B29A00ADC}"/>
    <cellStyle name="60% - Accent3 11 6" xfId="20152" xr:uid="{8DE650E6-F3B2-4C20-AC5C-B25DCB702449}"/>
    <cellStyle name="60% - Accent3 11_BSD2" xfId="20155" xr:uid="{3753E121-AFD4-4D75-AAE5-C9439C444F0A}"/>
    <cellStyle name="60% - Accent3 12" xfId="20160" xr:uid="{93D48FDD-CACA-43BB-9EA3-F4F8DF9C7E16}"/>
    <cellStyle name="60% - Accent3 12 2" xfId="20161" xr:uid="{392CC77D-D204-40AB-BA77-64A119A58467}"/>
    <cellStyle name="60% - Accent3 12 2 2" xfId="20162" xr:uid="{D5729F6D-A3CD-4FAF-96AD-8D686CE117CD}"/>
    <cellStyle name="60% - Accent3 12 3" xfId="20166" xr:uid="{FAB70162-A02E-41D5-AC42-F690443366AC}"/>
    <cellStyle name="60% - Accent3 12 3 2" xfId="20167" xr:uid="{8A854860-D225-4253-A440-EBFB6FAE2DB5}"/>
    <cellStyle name="60% - Accent3 12 4" xfId="20169" xr:uid="{685BD4BD-3032-4597-AC74-15B764DB5E9A}"/>
    <cellStyle name="60% - Accent3 12 5" xfId="20170" xr:uid="{E39F76E1-817F-4686-A863-9A5557340774}"/>
    <cellStyle name="60% - Accent3 12 6" xfId="20171" xr:uid="{E41F1368-6C2D-4874-91C5-C223CFE78B19}"/>
    <cellStyle name="60% - Accent3 12_BSD2" xfId="20172" xr:uid="{7C3AEE39-81C2-4BA3-9B65-C4B779408D52}"/>
    <cellStyle name="60% - Accent3 13" xfId="20173" xr:uid="{16B313D7-5A9C-450A-BB02-D9D2349CE06E}"/>
    <cellStyle name="60% - Accent3 13 2" xfId="20174" xr:uid="{212638CE-111A-4CA5-A685-677375813BCB}"/>
    <cellStyle name="60% - Accent3 13 2 2" xfId="17423" xr:uid="{48166950-BE11-4E39-A718-CC4A01DAD1A5}"/>
    <cellStyle name="60% - Accent3 13 3" xfId="20181" xr:uid="{A0504641-4714-4F27-BB0E-0045E17DDA80}"/>
    <cellStyle name="60% - Accent3 13 4" xfId="20184" xr:uid="{F248F9F5-0370-4036-AD68-8925D963D601}"/>
    <cellStyle name="60% - Accent3 13 5" xfId="20187" xr:uid="{BF2C09D8-36BB-433A-8760-178590387376}"/>
    <cellStyle name="60% - Accent3 13_BSD2" xfId="20188" xr:uid="{D4BFEC65-F6C6-4BA8-8C4C-F272D70C3215}"/>
    <cellStyle name="60% - Accent3 14" xfId="4528" xr:uid="{BD8FEF02-977E-42C6-B986-7AF38D9587B6}"/>
    <cellStyle name="60% - Accent3 14 2" xfId="4550" xr:uid="{1EC02C43-A8E3-4CD4-9D55-EAA530AFBB0D}"/>
    <cellStyle name="60% - Accent3 14 2 2" xfId="20191" xr:uid="{0FB3CED4-DF10-434D-AE15-A39226573373}"/>
    <cellStyle name="60% - Accent3 14 3" xfId="4572" xr:uid="{1BB5E64F-5EC3-4BDE-B10F-1E5456A513D3}"/>
    <cellStyle name="60% - Accent3 14 4" xfId="20195" xr:uid="{B3814D4C-E0A4-40F3-8463-7D8DC3FB82BC}"/>
    <cellStyle name="60% - Accent3 14 5" xfId="20196" xr:uid="{39918C67-06FC-4F23-86EF-29240D1AC055}"/>
    <cellStyle name="60% - Accent3 14_BSD2" xfId="20197" xr:uid="{CEF5E77D-762E-46C6-857C-BC458505E3BF}"/>
    <cellStyle name="60% - Accent3 15" xfId="4669" xr:uid="{A137246F-2BEB-486C-85AE-87A8B7422580}"/>
    <cellStyle name="60% - Accent3 15 2" xfId="20199" xr:uid="{CE9488A7-9103-4C4A-9B21-6D8E6AD73375}"/>
    <cellStyle name="60% - Accent3 15 2 2" xfId="19565" xr:uid="{F43E892B-54E3-43DE-90C3-742468F15E48}"/>
    <cellStyle name="60% - Accent3 15 3" xfId="20203" xr:uid="{CEFCB07D-769E-46F8-A90B-72558B1F4932}"/>
    <cellStyle name="60% - Accent3 15_BSD2" xfId="20205" xr:uid="{0F9D4037-950A-4715-8DA2-5F10162A1278}"/>
    <cellStyle name="60% - Accent3 16" xfId="4443" xr:uid="{4DFEA287-A31C-4E64-88F7-BCB4323FED77}"/>
    <cellStyle name="60% - Accent3 16 2" xfId="20207" xr:uid="{3DFB34B6-F884-4712-9DD0-E3438C6E6254}"/>
    <cellStyle name="60% - Accent3 16 2 2" xfId="20210" xr:uid="{06BF2C6E-9482-43C0-99F2-D63BF35EC045}"/>
    <cellStyle name="60% - Accent3 16 3" xfId="20212" xr:uid="{03B9D136-DEC5-46F7-A783-F9B84B090748}"/>
    <cellStyle name="60% - Accent3 16_BSD2" xfId="20215" xr:uid="{FB45C981-CBE9-46F4-8BB6-CDDB98567AB4}"/>
    <cellStyle name="60% - Accent3 17" xfId="20219" xr:uid="{CA8524B9-B580-4463-91AD-EA1206EF0D7C}"/>
    <cellStyle name="60% - Accent3 17 2" xfId="20221" xr:uid="{69D1EBB9-6AA7-4CC1-A6D8-7E33E171D692}"/>
    <cellStyle name="60% - Accent3 17 2 2" xfId="20224" xr:uid="{B05B89DB-E429-4009-A082-B5C4967B90AD}"/>
    <cellStyle name="60% - Accent3 17 3" xfId="20226" xr:uid="{53DE1D7B-422A-4A2C-B230-3C63B0E71862}"/>
    <cellStyle name="60% - Accent3 17_BSD2" xfId="20228" xr:uid="{2585F465-3526-410A-84A0-9B346BDD4F4E}"/>
    <cellStyle name="60% - Accent3 18" xfId="20230" xr:uid="{B4748E35-8F3A-4E5A-BA40-0D09150DC9AB}"/>
    <cellStyle name="60% - Accent3 18 2" xfId="20233" xr:uid="{9B912D74-30E1-4F96-BB8A-E32132AD0BBC}"/>
    <cellStyle name="60% - Accent3 18 2 2" xfId="17443" xr:uid="{EED184EF-7147-4DAD-9B5D-6E5037246709}"/>
    <cellStyle name="60% - Accent3 18 3" xfId="20237" xr:uid="{D3C7706C-BF22-4647-8E6A-5B407DAC4924}"/>
    <cellStyle name="60% - Accent3 18_BSD2" xfId="20239" xr:uid="{9AAF4F64-DBA4-444A-BC31-DD2B3C271974}"/>
    <cellStyle name="60% - Accent3 19" xfId="20243" xr:uid="{33D17199-4CCD-404A-A4C9-5E8F932C7BFD}"/>
    <cellStyle name="60% - Accent3 19 2" xfId="4976" xr:uid="{FEF80FFD-E0EF-4F9A-8651-5A730005851B}"/>
    <cellStyle name="60% - Accent3 19 2 2" xfId="20250" xr:uid="{CD039876-67CA-4530-8684-973E23D10AAF}"/>
    <cellStyle name="60% - Accent3 19 3" xfId="6553" xr:uid="{F43420BC-8B14-48BB-872C-8950242491DA}"/>
    <cellStyle name="60% - Accent3 19_BSD2" xfId="20254" xr:uid="{539420B2-95D1-48AE-B38C-A52675386FF6}"/>
    <cellStyle name="60% - Accent3 2" xfId="182" xr:uid="{47E98003-D824-4FD8-B56C-6DE3211F0A6C}"/>
    <cellStyle name="60% - Accent3 2 10" xfId="20257" xr:uid="{1D41C187-08DC-4A44-B88D-5EED796FB3E2}"/>
    <cellStyle name="60% - Accent3 2 10 2" xfId="20259" xr:uid="{6EB68060-C774-4EAA-94EE-4BC1DDDBBB89}"/>
    <cellStyle name="60% - Accent3 2 11" xfId="20260" xr:uid="{C715BD76-1A79-4D73-85F2-0B5FC61C7222}"/>
    <cellStyle name="60% - Accent3 2 12" xfId="20261" xr:uid="{F2315296-B27A-49A6-9461-0529E45BBAF7}"/>
    <cellStyle name="60% - Accent3 2 13" xfId="20262" xr:uid="{854A6EA4-9970-462A-81DB-8714CDBB1C6C}"/>
    <cellStyle name="60% - Accent3 2 14" xfId="51710" xr:uid="{9928C3FE-3E57-40F8-BD5C-7CB6FDD39F25}"/>
    <cellStyle name="60% - Accent3 2 2" xfId="1942" xr:uid="{E0625E86-F15F-443D-9E98-4DAF5CE576FE}"/>
    <cellStyle name="60% - Accent3 2 2 2" xfId="20266" xr:uid="{F353AE02-8C24-416D-9316-A677F37FA36E}"/>
    <cellStyle name="60% - Accent3 2 2 2 2" xfId="20267" xr:uid="{6B98C4D7-0BAD-429E-8024-925150CFC06D}"/>
    <cellStyle name="60% - Accent3 2 2 3" xfId="20269" xr:uid="{F2FD5710-34E3-45F0-B2C1-3552CB77F4EF}"/>
    <cellStyle name="60% - Accent3 2 2 3 2" xfId="20270" xr:uid="{61656688-CCAA-4426-9414-95B4CEC4169A}"/>
    <cellStyle name="60% - Accent3 2 2 4" xfId="20271" xr:uid="{D0B94A6A-1DE8-4DFF-B94D-8E76D52475B4}"/>
    <cellStyle name="60% - Accent3 2 2 5" xfId="20272" xr:uid="{E6DE0701-06BD-4A38-A6FC-18A0C1CB8EB5}"/>
    <cellStyle name="60% - Accent3 2 2 6" xfId="20273" xr:uid="{6FC28B93-E533-48A2-A789-D7394AA620E0}"/>
    <cellStyle name="60% - Accent3 2 2 7" xfId="20274" xr:uid="{FEDD1188-B90B-4585-B545-815E3335F0DB}"/>
    <cellStyle name="60% - Accent3 2 2 8" xfId="20263" xr:uid="{7D230F06-7111-4466-B8B7-C02109CAE16F}"/>
    <cellStyle name="60% - Accent3 2 3" xfId="20275" xr:uid="{9A6B2F92-38F8-4E04-9E1E-E762B2A275D8}"/>
    <cellStyle name="60% - Accent3 2 3 2" xfId="20278" xr:uid="{F3280501-3E7E-46E4-87AB-1508FC1B6261}"/>
    <cellStyle name="60% - Accent3 2 3 3" xfId="20280" xr:uid="{A6113B26-E890-44B7-B44B-CFF560E91BBA}"/>
    <cellStyle name="60% - Accent3 2 3 4" xfId="20282" xr:uid="{35DB77B1-6B3F-4972-BE28-03BF537BF5F7}"/>
    <cellStyle name="60% - Accent3 2 3 5" xfId="20284" xr:uid="{1C0FB14B-F137-48F3-BE22-AA7201434D57}"/>
    <cellStyle name="60% - Accent3 2 4" xfId="20285" xr:uid="{796415D2-7750-4514-BE85-0B696CD7080C}"/>
    <cellStyle name="60% - Accent3 2 4 2" xfId="20287" xr:uid="{B40B38DF-AC1F-40A9-BAAD-514D723E8F32}"/>
    <cellStyle name="60% - Accent3 2 4 2 2" xfId="20289" xr:uid="{FB1FA181-58D5-452E-BF50-0279BD2D7748}"/>
    <cellStyle name="60% - Accent3 2 4 3" xfId="20291" xr:uid="{30A0E60E-32AD-4E65-9E16-55A05E947602}"/>
    <cellStyle name="60% - Accent3 2 4 4" xfId="20293" xr:uid="{1C26BD50-3917-4E64-8361-3BF468F00229}"/>
    <cellStyle name="60% - Accent3 2 4 5" xfId="20295" xr:uid="{C3D94028-98FE-4109-A29F-351AE7313391}"/>
    <cellStyle name="60% - Accent3 2 4_BSD2" xfId="20298" xr:uid="{6FB0EB5D-C59A-4A63-898C-090EE6819719}"/>
    <cellStyle name="60% - Accent3 2 5" xfId="20300" xr:uid="{914BEDA3-82E4-45D8-B3BA-3CFD35D0F1C2}"/>
    <cellStyle name="60% - Accent3 2 5 2" xfId="20302" xr:uid="{A111CB87-4A8A-4FC4-A7DA-C953B086454A}"/>
    <cellStyle name="60% - Accent3 2 5 3" xfId="20304" xr:uid="{CFF070E0-D217-421B-B1A9-AFC56432863E}"/>
    <cellStyle name="60% - Accent3 2 5 4" xfId="4484" xr:uid="{D2D09AE8-4621-44C2-B6DA-6ACDBD6C10F6}"/>
    <cellStyle name="60% - Accent3 2 6" xfId="20308" xr:uid="{2CB9294D-20D1-4BB5-8E8D-D2A3C623DA14}"/>
    <cellStyle name="60% - Accent3 2 6 2" xfId="12040" xr:uid="{26F9B8E7-770B-4B9C-BB01-D648DBF55804}"/>
    <cellStyle name="60% - Accent3 2 6 3" xfId="9536" xr:uid="{02022210-AA47-4D77-92F1-7BA9D564447D}"/>
    <cellStyle name="60% - Accent3 2 6 4" xfId="9542" xr:uid="{2E91FBE4-F7CE-458A-B77B-EA1CAAC20FE3}"/>
    <cellStyle name="60% - Accent3 2 7" xfId="20311" xr:uid="{87818EFD-CB55-4EE9-9AD1-3523D19B49FE}"/>
    <cellStyle name="60% - Accent3 2 7 2" xfId="12667" xr:uid="{03866C69-194E-456E-B1C9-29BFB890FD4B}"/>
    <cellStyle name="60% - Accent3 2 7 3" xfId="9549" xr:uid="{866A84A0-00FA-4739-AC4C-B48CCF67AB1E}"/>
    <cellStyle name="60% - Accent3 2 7 4" xfId="9561" xr:uid="{D8CE089C-5C94-4715-8A04-11D395AA8B38}"/>
    <cellStyle name="60% - Accent3 2 8" xfId="8215" xr:uid="{2B208301-8FBA-48F6-AB03-888B0619C9AC}"/>
    <cellStyle name="60% - Accent3 2 8 2" xfId="8226" xr:uid="{6E1BD7C1-B79D-427F-964A-45683842DFB4}"/>
    <cellStyle name="60% - Accent3 2 8 2 2" xfId="20314" xr:uid="{346CFA55-6E0D-4E14-A646-264B55C8DD1B}"/>
    <cellStyle name="60% - Accent3 2 8 3" xfId="8235" xr:uid="{3D69B5EF-5EA6-4E74-85CB-DAB5D7935EEC}"/>
    <cellStyle name="60% - Accent3 2 8 4" xfId="20316" xr:uid="{9D4C5030-78D4-481C-86D3-17734D3FFB36}"/>
    <cellStyle name="60% - Accent3 2 8 5" xfId="20318" xr:uid="{C025D397-8050-4E9C-AAED-40F5BDB0DD64}"/>
    <cellStyle name="60% - Accent3 2 8_BSD2" xfId="20319" xr:uid="{A6914F02-BBC6-4B6F-9EBA-6C4C940828B8}"/>
    <cellStyle name="60% - Accent3 2 9" xfId="8246" xr:uid="{9A3D54B4-BAFB-4DA7-BA67-E41EE249D0AE}"/>
    <cellStyle name="60% - Accent3 2 9 2" xfId="3273" xr:uid="{71DCD542-1ED1-4E78-A2B4-3FAA7CD67461}"/>
    <cellStyle name="60% - Accent3 2 9 3" xfId="20322" xr:uid="{01EBA515-67DF-4283-A1D4-257791DD01D2}"/>
    <cellStyle name="60% - Accent3 2 9 4" xfId="20324" xr:uid="{C9A700F8-8B8E-4306-A24C-6C65F91FFEE2}"/>
    <cellStyle name="60% - Accent3 20" xfId="4668" xr:uid="{71A09189-4FA8-4D02-90C0-5550A7156D23}"/>
    <cellStyle name="60% - Accent3 20 2" xfId="20198" xr:uid="{46A9A6B5-3A0A-41A5-B46B-A73CC33ACCBF}"/>
    <cellStyle name="60% - Accent3 20 2 2" xfId="19564" xr:uid="{6CB7C3D6-6FDC-4483-89BA-253B902EB4E0}"/>
    <cellStyle name="60% - Accent3 20 3" xfId="20202" xr:uid="{73FA6B0E-8712-4FAE-89AA-C3E1975A77A7}"/>
    <cellStyle name="60% - Accent3 20_BSD2" xfId="20204" xr:uid="{A0492DE9-A59B-4971-A244-5BFF326280C6}"/>
    <cellStyle name="60% - Accent3 21" xfId="4442" xr:uid="{5500C39F-0C2E-42D5-9FC2-FDFD300AF83E}"/>
    <cellStyle name="60% - Accent3 21 2" xfId="20206" xr:uid="{2BF37860-086E-49FF-A1C9-3A2F0F9D050B}"/>
    <cellStyle name="60% - Accent3 21 2 2" xfId="20209" xr:uid="{E57AEEA8-3DED-4A43-BEE5-9758E39B1DB0}"/>
    <cellStyle name="60% - Accent3 21 3" xfId="20211" xr:uid="{DBCF45CC-4BF6-47A1-81CC-ECDE96D607C8}"/>
    <cellStyle name="60% - Accent3 21_BSD2" xfId="20214" xr:uid="{AAC5DA07-6AA9-4B13-860A-3A4561EB0580}"/>
    <cellStyle name="60% - Accent3 22" xfId="20218" xr:uid="{5BA80511-9BA2-4BDA-A649-C81B153AF8DA}"/>
    <cellStyle name="60% - Accent3 22 2" xfId="20220" xr:uid="{52879908-2CA0-4AE2-BAC7-A06180299750}"/>
    <cellStyle name="60% - Accent3 22 2 2" xfId="20223" xr:uid="{DBBA53A3-7B4F-4039-9F31-726F19E2A43F}"/>
    <cellStyle name="60% - Accent3 22 3" xfId="20225" xr:uid="{05BF093C-DF9B-4BA5-B180-9D3562ADFE71}"/>
    <cellStyle name="60% - Accent3 22_BSD2" xfId="20227" xr:uid="{619AA249-93C3-48E5-873B-0DB8A8F5C01D}"/>
    <cellStyle name="60% - Accent3 23" xfId="20229" xr:uid="{8873F0F3-C22A-4D87-81EF-6355528DEFA4}"/>
    <cellStyle name="60% - Accent3 23 2" xfId="20232" xr:uid="{3BD44961-7FFF-43B3-A9CF-14DCDE62C764}"/>
    <cellStyle name="60% - Accent3 23 2 2" xfId="17442" xr:uid="{8E029B2E-2E2B-40B9-A935-4A767038F029}"/>
    <cellStyle name="60% - Accent3 23 3" xfId="20236" xr:uid="{1D577148-5600-432C-BDFF-2C2774C07811}"/>
    <cellStyle name="60% - Accent3 23_BSD2" xfId="20238" xr:uid="{2EBE29C8-FDB2-44B4-8C1D-392A7643F0AC}"/>
    <cellStyle name="60% - Accent3 24" xfId="20242" xr:uid="{104705E8-EDB7-4315-9FB5-CC728783E0DA}"/>
    <cellStyle name="60% - Accent3 24 2" xfId="4975" xr:uid="{A260DB0B-170A-4D45-BC5A-E7B14F994414}"/>
    <cellStyle name="60% - Accent3 24 2 2" xfId="20249" xr:uid="{DD35C337-CB68-4009-9FE4-AA04F43CF6C0}"/>
    <cellStyle name="60% - Accent3 24 3" xfId="6552" xr:uid="{22C8E1E1-1331-4B44-8325-9E231A580259}"/>
    <cellStyle name="60% - Accent3 24_BSD2" xfId="20253" xr:uid="{59060E56-390E-424E-A416-A228E908C895}"/>
    <cellStyle name="60% - Accent3 25" xfId="20326" xr:uid="{B04CCE36-744A-4569-8A46-9F89AE25B5CF}"/>
    <cellStyle name="60% - Accent3 25 2" xfId="20330" xr:uid="{3C6E1BD1-051B-442E-A6E8-852F2E7549B7}"/>
    <cellStyle name="60% - Accent3 25 2 2" xfId="20150" xr:uid="{DB0C3900-1F82-405F-94FD-E7F57EE42F4A}"/>
    <cellStyle name="60% - Accent3 25 3" xfId="20332" xr:uid="{560F65D4-63E7-4831-844B-B70D1F0E771D}"/>
    <cellStyle name="60% - Accent3 25_BSD2" xfId="20336" xr:uid="{49AE4FEA-0FE0-41FE-8954-3E23C201A0EE}"/>
    <cellStyle name="60% - Accent3 26" xfId="20338" xr:uid="{ADEBE66E-9C42-4558-8858-E035C58EE8A0}"/>
    <cellStyle name="60% - Accent3 26 2" xfId="20341" xr:uid="{E60E607E-1431-4995-B941-BF78C3CB5A4E}"/>
    <cellStyle name="60% - Accent3 26 2 2" xfId="20343" xr:uid="{E971290B-F9E3-43EC-951A-C8EBF56308A2}"/>
    <cellStyle name="60% - Accent3 26 3" xfId="20345" xr:uid="{18396429-466E-45A9-AF43-2D211913BA8A}"/>
    <cellStyle name="60% - Accent3 26_BSD2" xfId="20347" xr:uid="{B2012AD0-0ACB-431C-A718-37EB2867F033}"/>
    <cellStyle name="60% - Accent3 27" xfId="20349" xr:uid="{07953BA0-003B-423B-9A3E-D82F82293EA3}"/>
    <cellStyle name="60% - Accent3 27 2" xfId="9813" xr:uid="{844B3231-A976-4C29-B5FF-2AC640A98A12}"/>
    <cellStyle name="60% - Accent3 27 2 2" xfId="20351" xr:uid="{37FB9203-189E-4049-B4B4-3198F10D6B1F}"/>
    <cellStyle name="60% - Accent3 27 3" xfId="20353" xr:uid="{0AE894F4-9850-41BB-9C0E-A18E2A8680DB}"/>
    <cellStyle name="60% - Accent3 27_BSD2" xfId="20355" xr:uid="{D07BEAC4-1FA8-4251-9FFD-6E2C1E080710}"/>
    <cellStyle name="60% - Accent3 28" xfId="20358" xr:uid="{4DAE48FD-E08F-418C-9620-6C402F0BDF6C}"/>
    <cellStyle name="60% - Accent3 28 2" xfId="20362" xr:uid="{4A9F9104-6467-4DEC-BF01-D3D7C50BC6BA}"/>
    <cellStyle name="60% - Accent3 28 2 2" xfId="6573" xr:uid="{55CE5BD8-C76C-4A25-A341-727F0B3BAC07}"/>
    <cellStyle name="60% - Accent3 28 3" xfId="20366" xr:uid="{AF990836-A67E-4BD1-9F85-AA3CACE397E8}"/>
    <cellStyle name="60% - Accent3 28_BSD2" xfId="20368" xr:uid="{4F2E0AE3-399B-456E-BDFA-238259C5996B}"/>
    <cellStyle name="60% - Accent3 29" xfId="20370" xr:uid="{87570810-8B91-42FA-A679-B2B7E711AE87}"/>
    <cellStyle name="60% - Accent3 29 2" xfId="20372" xr:uid="{F7A6D5B5-3C06-47E0-9F9F-B430F1B6B746}"/>
    <cellStyle name="60% - Accent3 29 2 2" xfId="20378" xr:uid="{D1FD6404-5DB9-4425-B480-F160992DA707}"/>
    <cellStyle name="60% - Accent3 29 3" xfId="16208" xr:uid="{1540D806-BED2-4844-911C-B5AF982CE64C}"/>
    <cellStyle name="60% - Accent3 29_BSD2" xfId="20383" xr:uid="{5C01E7AB-9660-4EF4-9E6E-CA4FED7D131A}"/>
    <cellStyle name="60% - Accent3 3" xfId="1943" xr:uid="{0576ECDE-F000-49D2-8A46-B1FD4DA039F3}"/>
    <cellStyle name="60% - Accent3 3 2" xfId="20384" xr:uid="{66D5A132-5EF8-41FA-8A71-FE9A7152863B}"/>
    <cellStyle name="60% - Accent3 3 2 2" xfId="17347" xr:uid="{597875C0-E486-4D03-A1AD-F6F169AEF63F}"/>
    <cellStyle name="60% - Accent3 3 2 3" xfId="17360" xr:uid="{04F56C51-67DE-4216-A6C3-FCC2AE23293E}"/>
    <cellStyle name="60% - Accent3 3 3" xfId="20387" xr:uid="{CF88BAF1-983C-46F2-A787-9FB30E87F520}"/>
    <cellStyle name="60% - Accent3 3 3 2" xfId="20389" xr:uid="{CC286F6A-8053-40B2-96B0-C4DBE2CC9C8F}"/>
    <cellStyle name="60% - Accent3 3 3 3" xfId="20390" xr:uid="{00A0C1C2-DC72-4DF5-8DBC-75C96D4F1D74}"/>
    <cellStyle name="60% - Accent3 3 4" xfId="20391" xr:uid="{ED86F271-E675-4391-A15F-542E761E6865}"/>
    <cellStyle name="60% - Accent3 3 4 2" xfId="20395" xr:uid="{F2A8DFD9-E801-4EA5-A01F-8C5085571E49}"/>
    <cellStyle name="60% - Accent3 3 5" xfId="20398" xr:uid="{43FAFAC5-B972-489E-BDDF-BB97D9BE806D}"/>
    <cellStyle name="60% - Accent3 3 6" xfId="20402" xr:uid="{D650913C-4492-4FD3-A239-E6A1F6C8EEB1}"/>
    <cellStyle name="60% - Accent3 3 7" xfId="51711" xr:uid="{902AC073-BCDC-474A-B63F-B94CD5423DCC}"/>
    <cellStyle name="60% - Accent3 3_Annexure" xfId="11893" xr:uid="{629EEF06-47D8-450B-B119-3F2F6CFBBB27}"/>
    <cellStyle name="60% - Accent3 30" xfId="20325" xr:uid="{98AFD7A4-AEC0-491A-92F3-F2F2F6E5307D}"/>
    <cellStyle name="60% - Accent3 30 2" xfId="20329" xr:uid="{E22AF2D7-5726-4D1D-A58F-0B0068985D5E}"/>
    <cellStyle name="60% - Accent3 30 2 2" xfId="20149" xr:uid="{BD2488BA-6CA7-42F4-A2C3-821EA2C57982}"/>
    <cellStyle name="60% - Accent3 30 3" xfId="20331" xr:uid="{D9631FE5-DAC4-4D06-B792-D1D317A1BF84}"/>
    <cellStyle name="60% - Accent3 30_BSD2" xfId="20335" xr:uid="{733B3A60-812D-492C-9F78-87444BD88B2D}"/>
    <cellStyle name="60% - Accent3 31" xfId="20337" xr:uid="{A5E40B87-7DA4-4E83-9A85-7FA742992A58}"/>
    <cellStyle name="60% - Accent3 31 2" xfId="20340" xr:uid="{AA1AA743-5EFF-48FD-9484-8C3EE68445CE}"/>
    <cellStyle name="60% - Accent3 31 2 2" xfId="20342" xr:uid="{2BB04E5B-E265-4EBF-85F4-DE87F3B5390E}"/>
    <cellStyle name="60% - Accent3 31 3" xfId="20344" xr:uid="{284528EC-4DCF-42D0-8F40-D4E860E0B639}"/>
    <cellStyle name="60% - Accent3 31_BSD2" xfId="20346" xr:uid="{C8DA2CE3-7790-4C8B-A99E-299CD7067DB7}"/>
    <cellStyle name="60% - Accent3 32" xfId="20348" xr:uid="{3DDE16C5-75A3-4F31-A6E9-FF276C280242}"/>
    <cellStyle name="60% - Accent3 32 2" xfId="9812" xr:uid="{924300B9-A976-443E-9BE5-A288E76A40BE}"/>
    <cellStyle name="60% - Accent3 32 2 2" xfId="20350" xr:uid="{BD3EC1A2-4CA7-4099-BA20-D7539E4DE42D}"/>
    <cellStyle name="60% - Accent3 32 3" xfId="20352" xr:uid="{D4B28849-0CE0-40E6-9842-B126DD62710B}"/>
    <cellStyle name="60% - Accent3 32_BSD2" xfId="20354" xr:uid="{6A3C4ADB-9A57-4CCF-A2DB-D44FD5A35DB6}"/>
    <cellStyle name="60% - Accent3 33" xfId="20357" xr:uid="{C36839E8-5A0C-4084-BC7F-63552951A54E}"/>
    <cellStyle name="60% - Accent3 33 2" xfId="20361" xr:uid="{CF272FCF-2B6B-44A9-85D1-74F96141EBA5}"/>
    <cellStyle name="60% - Accent3 33 2 2" xfId="6572" xr:uid="{BE807041-F71B-4482-83C8-603807B5004E}"/>
    <cellStyle name="60% - Accent3 33 3" xfId="20365" xr:uid="{3DF4648B-9244-49EC-8BF8-50430AE22668}"/>
    <cellStyle name="60% - Accent3 33_BSD2" xfId="20367" xr:uid="{DDDA1AE6-C835-4368-A6E4-8E1D3C68CAA2}"/>
    <cellStyle name="60% - Accent3 34" xfId="20369" xr:uid="{96C6DBDB-A3A7-4FFD-ACF1-993C0EC95C73}"/>
    <cellStyle name="60% - Accent3 34 2" xfId="20371" xr:uid="{464DE92D-7C7E-410C-B2D8-BB7D8F48810C}"/>
    <cellStyle name="60% - Accent3 34 2 2" xfId="20377" xr:uid="{360ACF85-BC4A-4922-84E0-5FD99879ED42}"/>
    <cellStyle name="60% - Accent3 34 3" xfId="16207" xr:uid="{DC13E001-1881-48CE-A5D7-35DF99F6F69B}"/>
    <cellStyle name="60% - Accent3 34_BSD2" xfId="20382" xr:uid="{A1A3A373-D29B-4498-80F7-29F360E707E7}"/>
    <cellStyle name="60% - Accent3 35" xfId="13898" xr:uid="{E134EB90-FF19-4C0E-8B88-43082EC119C2}"/>
    <cellStyle name="60% - Accent3 35 2" xfId="4567" xr:uid="{61FDCD7B-46D4-4810-8367-19CCE2083EF4}"/>
    <cellStyle name="60% - Accent3 35 2 2" xfId="20407" xr:uid="{0D335065-0D2F-4AF5-98C3-CC0CF4DB4047}"/>
    <cellStyle name="60% - Accent3 35 3" xfId="16212" xr:uid="{81CA234C-3073-44A5-8022-D75148B0F417}"/>
    <cellStyle name="60% - Accent3 35_BSD2" xfId="9637" xr:uid="{39D8D4A5-9DB6-4978-BA96-7331A7BF4522}"/>
    <cellStyle name="60% - Accent3 36" xfId="20412" xr:uid="{799643BF-F7C7-4BC2-B4DC-3172C8DAA698}"/>
    <cellStyle name="60% - Accent3 36 2" xfId="20414" xr:uid="{E6047EE5-2B54-4E5B-A737-012586D8C65F}"/>
    <cellStyle name="60% - Accent3 36 2 2" xfId="20416" xr:uid="{2FB5D134-98FD-4811-AC66-B10CCDE514CF}"/>
    <cellStyle name="60% - Accent3 36 3" xfId="20418" xr:uid="{B1663B2D-D9CA-4AEC-B21F-77DAA360ECC8}"/>
    <cellStyle name="60% - Accent3 36_BSD2" xfId="7710" xr:uid="{249B8F37-1F7C-411E-9007-1B10564A1924}"/>
    <cellStyle name="60% - Accent3 37" xfId="20420" xr:uid="{625DF0F9-524E-431D-9B46-652ED00029C1}"/>
    <cellStyle name="60% - Accent3 37 2" xfId="20422" xr:uid="{16EA7BCC-70D1-4F1A-9659-8F67F9AD2489}"/>
    <cellStyle name="60% - Accent3 37 2 2" xfId="5977" xr:uid="{607C6C3E-2A18-45E6-9C53-EDCEB62696E8}"/>
    <cellStyle name="60% - Accent3 37 3" xfId="4088" xr:uid="{DECF6958-F805-4180-A9A4-7129B175F594}"/>
    <cellStyle name="60% - Accent3 37_BSD2" xfId="5418" xr:uid="{401D2D01-B3C7-40D0-9BE5-E68D5868A571}"/>
    <cellStyle name="60% - Accent3 38" xfId="20424" xr:uid="{E7414D71-CCC0-47D7-AEE6-B4834AB5BB18}"/>
    <cellStyle name="60% - Accent3 38 2" xfId="20427" xr:uid="{DD57C44F-9C40-4D37-B8B8-4FE059349F26}"/>
    <cellStyle name="60% - Accent3 38 2 2" xfId="17506" xr:uid="{813AC8F1-624A-4046-BA0C-A09157B48FD2}"/>
    <cellStyle name="60% - Accent3 38 3" xfId="20432" xr:uid="{B46DC920-A001-4D7F-AC58-42577E313A97}"/>
    <cellStyle name="60% - Accent3 38_BSD2" xfId="9560" xr:uid="{B2C24E03-277F-4AE2-B72B-31B7A5E65C85}"/>
    <cellStyle name="60% - Accent3 39" xfId="20434" xr:uid="{9C4CBA0A-CB33-47C7-9C7D-523E045E46D6}"/>
    <cellStyle name="60% - Accent3 39 2" xfId="20436" xr:uid="{BEB96A08-004A-402E-B101-76D15408964B}"/>
    <cellStyle name="60% - Accent3 39 2 2" xfId="20440" xr:uid="{9C60D684-DA06-49B7-AECA-3E01EBC6AAB4}"/>
    <cellStyle name="60% - Accent3 39 3" xfId="3287" xr:uid="{7F390C51-E2AC-4EA1-ABEE-6E9BBF04CBE1}"/>
    <cellStyle name="60% - Accent3 39_BSD2" xfId="10012" xr:uid="{3B704FF1-3ECB-428D-AAD5-49A69E70E5A9}"/>
    <cellStyle name="60% - Accent3 4" xfId="1944" xr:uid="{8EF731F2-8BFC-4F0A-A9A6-BB2EB10DE037}"/>
    <cellStyle name="60% - Accent3 4 2" xfId="20445" xr:uid="{F88313AE-BD8C-4F31-8B60-E79DB288B131}"/>
    <cellStyle name="60% - Accent3 4 2 2" xfId="20446" xr:uid="{50B314DA-7929-440E-8ED5-77ECF99970D2}"/>
    <cellStyle name="60% - Accent3 4 3" xfId="20448" xr:uid="{980276CB-69C0-4629-9B5C-3B5F9D1694E3}"/>
    <cellStyle name="60% - Accent3 4 3 2" xfId="20449" xr:uid="{3C177F40-1BED-414A-A050-121E9BDC4CD2}"/>
    <cellStyle name="60% - Accent3 4 4" xfId="20451" xr:uid="{AA4747F3-2766-48F6-9766-367E9D907AB7}"/>
    <cellStyle name="60% - Accent3 4 4 2" xfId="20453" xr:uid="{98D42294-433B-41FF-9DFA-7E423D0D9AFD}"/>
    <cellStyle name="60% - Accent3 4 5" xfId="20457" xr:uid="{4A271D61-EACF-4CDB-9A57-70405818DBAD}"/>
    <cellStyle name="60% - Accent3 4 6" xfId="20460" xr:uid="{0EE66680-5A5F-4CB8-B9DB-D16C82780F75}"/>
    <cellStyle name="60% - Accent3 4 7" xfId="20444" xr:uid="{E106995D-A812-46C3-A0A4-3E6C564891A8}"/>
    <cellStyle name="60% - Accent3 4 8" xfId="51712" xr:uid="{CF93CF1E-8A67-4A9F-9F74-2EDEB41524F2}"/>
    <cellStyle name="60% - Accent3 4_Annexure" xfId="20462" xr:uid="{008DBB96-5F61-40D7-B1D1-58D36DD53EEF}"/>
    <cellStyle name="60% - Accent3 40" xfId="13897" xr:uid="{1B882AB3-6D74-4EAE-AB95-2CBC31434256}"/>
    <cellStyle name="60% - Accent3 40 2" xfId="4566" xr:uid="{B931FB9F-5AA7-4C62-91D6-EBE03A4E589A}"/>
    <cellStyle name="60% - Accent3 40 2 2" xfId="20406" xr:uid="{1E05D35B-72D7-419B-8986-BFE4562E3AD7}"/>
    <cellStyle name="60% - Accent3 40 3" xfId="16211" xr:uid="{9632F6B3-B8FF-4ED4-8C95-B8BB357E6950}"/>
    <cellStyle name="60% - Accent3 40_BSD2" xfId="9636" xr:uid="{503349C5-7275-4E19-985C-2FF1856E45BC}"/>
    <cellStyle name="60% - Accent3 41" xfId="20411" xr:uid="{7A2AC757-16C9-4F15-BB4B-5F1E7A31CB9D}"/>
    <cellStyle name="60% - Accent3 41 2" xfId="20413" xr:uid="{DDE9C186-AD82-4F87-A901-17BFD85840DD}"/>
    <cellStyle name="60% - Accent3 41 2 2" xfId="20415" xr:uid="{B7F40E71-9A40-4EC5-AEF0-9B3A68265402}"/>
    <cellStyle name="60% - Accent3 41 3" xfId="20417" xr:uid="{7E1FBDF9-0659-42F2-8063-39189B558B0B}"/>
    <cellStyle name="60% - Accent3 41_BSD2" xfId="7709" xr:uid="{2DC7D0E9-3766-4D55-AB27-5F694FEF280A}"/>
    <cellStyle name="60% - Accent3 42" xfId="20419" xr:uid="{4B6B4DD8-2149-4657-B47D-8AC865573A39}"/>
    <cellStyle name="60% - Accent3 42 2" xfId="20421" xr:uid="{3209688D-53B1-4BC9-8F7A-FDD105F4FC8C}"/>
    <cellStyle name="60% - Accent3 42 2 2" xfId="5976" xr:uid="{38DD494E-C5A6-4F1F-BA7B-271FC8911526}"/>
    <cellStyle name="60% - Accent3 42 3" xfId="4087" xr:uid="{A7C3867D-1E81-4776-8D1B-289DA83C64E2}"/>
    <cellStyle name="60% - Accent3 42_BSD2" xfId="5417" xr:uid="{E33BFA00-4635-42C7-ACB5-B75B78E63C46}"/>
    <cellStyle name="60% - Accent3 43" xfId="20423" xr:uid="{3C9603C7-7268-4D20-A89B-7455722B4F90}"/>
    <cellStyle name="60% - Accent3 43 2" xfId="20426" xr:uid="{328292F9-1CE8-4BBB-8BC2-4D3853B8EA87}"/>
    <cellStyle name="60% - Accent3 43 2 2" xfId="17505" xr:uid="{58DDAE59-9128-4020-8C34-01E25B57A964}"/>
    <cellStyle name="60% - Accent3 43 3" xfId="20431" xr:uid="{2A0CF03B-58F5-43BD-B6C5-78C07A6593A4}"/>
    <cellStyle name="60% - Accent3 43_BSD2" xfId="9559" xr:uid="{DCD159D7-77D2-486A-A9EF-9588A953DC61}"/>
    <cellStyle name="60% - Accent3 44" xfId="20433" xr:uid="{1720B749-4EAC-4B73-8C17-09C53B05E9F6}"/>
    <cellStyle name="60% - Accent3 44 2" xfId="20435" xr:uid="{DBA159F8-FF7D-4A93-B9BF-AA97D77677AE}"/>
    <cellStyle name="60% - Accent3 44 2 2" xfId="20439" xr:uid="{24765627-D373-4B1E-AB9A-910A986388AD}"/>
    <cellStyle name="60% - Accent3 44 3" xfId="3286" xr:uid="{B7CC52E0-4105-43A7-AA58-23A2E5F16B53}"/>
    <cellStyle name="60% - Accent3 44_BSD2" xfId="10011" xr:uid="{23FF4A4A-FE6D-4FCC-B538-26D18DE0B32A}"/>
    <cellStyle name="60% - Accent3 45" xfId="11746" xr:uid="{098CCAD8-20CF-43A0-AD0D-F73FD11ADEA1}"/>
    <cellStyle name="60% - Accent3 45 2" xfId="20465" xr:uid="{7D593B0C-2F08-4CD5-AE50-B47FFF192115}"/>
    <cellStyle name="60% - Accent3 45 2 2" xfId="12605" xr:uid="{00AF0537-C2BE-4A73-AC6C-BA58F6562375}"/>
    <cellStyle name="60% - Accent3 45 3" xfId="20467" xr:uid="{D3895C1D-7544-471E-930C-0EBFB7333FD5}"/>
    <cellStyle name="60% - Accent3 45_BSD2" xfId="5640" xr:uid="{E8D0671C-C178-403C-9577-51608E620445}"/>
    <cellStyle name="60% - Accent3 46" xfId="11750" xr:uid="{1E2CE90C-5C0D-4BBB-950E-B605EA09FFC9}"/>
    <cellStyle name="60% - Accent3 46 2" xfId="20469" xr:uid="{AD129FC6-20D2-4179-841A-77965833F762}"/>
    <cellStyle name="60% - Accent3 46 2 2" xfId="8570" xr:uid="{BC3262F7-AD7A-47DC-87C4-47E5231A0945}"/>
    <cellStyle name="60% - Accent3 46 3" xfId="20471" xr:uid="{96A576B1-2434-4753-9D07-F6311FA3A278}"/>
    <cellStyle name="60% - Accent3 46_BSD2" xfId="20474" xr:uid="{3AB42D8E-8A8A-4097-8812-5B39B59AAF65}"/>
    <cellStyle name="60% - Accent3 47" xfId="20164" xr:uid="{C190ED1B-5851-40EA-9033-804498F004DB}"/>
    <cellStyle name="60% - Accent3 47 2" xfId="20476" xr:uid="{AD21077B-C9C5-4687-8167-7519B10CFDAD}"/>
    <cellStyle name="60% - Accent3 47 2 2" xfId="16038" xr:uid="{F7C4F743-127F-41DB-B335-8B593268040E}"/>
    <cellStyle name="60% - Accent3 47 3" xfId="20478" xr:uid="{7E219B3D-F0D3-4328-905A-403D0F5C297D}"/>
    <cellStyle name="60% - Accent3 47_BSD2" xfId="20482" xr:uid="{6403E82C-D28E-4B95-AE33-7FBE77A53E0F}"/>
    <cellStyle name="60% - Accent3 48" xfId="20484" xr:uid="{8D4BF94A-840A-4526-A1AF-D725991D574B}"/>
    <cellStyle name="60% - Accent3 48 2" xfId="20487" xr:uid="{A7606F46-1AC7-4BC5-A505-35B66D397964}"/>
    <cellStyle name="60% - Accent3 48 2 2" xfId="5183" xr:uid="{F3A58C07-D3CD-4C65-BA6C-89E6B99B3CFC}"/>
    <cellStyle name="60% - Accent3 48 3" xfId="17982" xr:uid="{56638298-4B5D-4FDE-8309-BB91E29EEDBA}"/>
    <cellStyle name="60% - Accent3 48_BSD2" xfId="19307" xr:uid="{F79E975E-1DE6-4913-A236-35689A4015AD}"/>
    <cellStyle name="60% - Accent3 49" xfId="10432" xr:uid="{AFDA4C83-5E34-42D9-A04A-41C2B419F323}"/>
    <cellStyle name="60% - Accent3 49 2" xfId="20490" xr:uid="{851DB847-68BE-440B-8FE7-887A82698616}"/>
    <cellStyle name="60% - Accent3 49 2 2" xfId="18099" xr:uid="{F88211B5-3AF9-4D84-A317-E672198B670B}"/>
    <cellStyle name="60% - Accent3 49 3" xfId="17997" xr:uid="{7FB53F40-9B01-42D8-8343-A22918FF9943}"/>
    <cellStyle name="60% - Accent3 49_BSD2" xfId="15608" xr:uid="{E736654B-3B74-4F37-8C80-7511D7E8EE0D}"/>
    <cellStyle name="60% - Accent3 5" xfId="20491" xr:uid="{DB2D9EE4-DEC7-4AC7-9663-679526482BB8}"/>
    <cellStyle name="60% - Accent3 5 2" xfId="20493" xr:uid="{6BAD6780-64F1-4BAC-9AC6-475C617F9941}"/>
    <cellStyle name="60% - Accent3 5 2 2" xfId="20495" xr:uid="{F217602D-8A1F-4D47-8905-AB90513A3362}"/>
    <cellStyle name="60% - Accent3 5 3" xfId="20496" xr:uid="{8F63F19A-2FD7-4E58-93A7-B2DEF80C8FD8}"/>
    <cellStyle name="60% - Accent3 5 3 2" xfId="20497" xr:uid="{3BC57820-F9E4-4EA3-868B-562605809C59}"/>
    <cellStyle name="60% - Accent3 5 4" xfId="20498" xr:uid="{C44EEE6D-E4CF-40A2-A21F-CA8BD2F71408}"/>
    <cellStyle name="60% - Accent3 5 4 2" xfId="16881" xr:uid="{DF7868D4-930D-493C-9155-535412EEF4CC}"/>
    <cellStyle name="60% - Accent3 5 5" xfId="20500" xr:uid="{3AE7620F-A7C6-4982-BD44-B5BF3974F562}"/>
    <cellStyle name="60% - Accent3 5 6" xfId="20502" xr:uid="{A61E9D4B-3A71-4BDC-AA7E-7BBA5A66D195}"/>
    <cellStyle name="60% - Accent3 5_Annexure" xfId="20504" xr:uid="{37E1B58E-E960-4461-9F6E-02691CDD61A8}"/>
    <cellStyle name="60% - Accent3 50" xfId="11745" xr:uid="{71C85975-4EED-4FF1-A976-24FBE40982CD}"/>
    <cellStyle name="60% - Accent3 50 2" xfId="20464" xr:uid="{2F534E1C-84D2-45ED-B6B2-026AAD238942}"/>
    <cellStyle name="60% - Accent3 50 2 2" xfId="12604" xr:uid="{A51599C3-1702-458B-8904-82070879092A}"/>
    <cellStyle name="60% - Accent3 50 3" xfId="20466" xr:uid="{7724EF20-9282-478A-9D41-C32D90861F27}"/>
    <cellStyle name="60% - Accent3 50_BSD2" xfId="5639" xr:uid="{CB09C697-2BC2-4573-AA3E-8E23E7977200}"/>
    <cellStyle name="60% - Accent3 51" xfId="11749" xr:uid="{17498C28-B6C8-4A19-9514-A4AF193C19BB}"/>
    <cellStyle name="60% - Accent3 51 2" xfId="20468" xr:uid="{25A03887-C1FF-46FF-9761-A4A56E4D7B43}"/>
    <cellStyle name="60% - Accent3 51 2 2" xfId="8569" xr:uid="{1BF0183D-8AE6-4F2B-B899-B867E2F310E9}"/>
    <cellStyle name="60% - Accent3 51 3" xfId="20470" xr:uid="{B139DA80-EF7D-4483-8583-E5C99A28B328}"/>
    <cellStyle name="60% - Accent3 51_BSD2" xfId="20473" xr:uid="{02B92100-F012-4F5D-A2EB-0FE1F7BEA8C6}"/>
    <cellStyle name="60% - Accent3 52" xfId="20163" xr:uid="{230BA973-AC7E-4C69-AF79-00399BF5259C}"/>
    <cellStyle name="60% - Accent3 52 2" xfId="20475" xr:uid="{A822DBE3-D718-4073-93B4-A2F5165DA9E2}"/>
    <cellStyle name="60% - Accent3 52 2 2" xfId="16037" xr:uid="{5593F3F1-407E-4C15-8F6E-BDC9C3DB536E}"/>
    <cellStyle name="60% - Accent3 52 3" xfId="20477" xr:uid="{48CC1BB2-379A-4660-AC0B-4281E356BB6E}"/>
    <cellStyle name="60% - Accent3 52_BSD2" xfId="20481" xr:uid="{21F92776-A68B-4370-8FCA-A4639BA5C93A}"/>
    <cellStyle name="60% - Accent3 53" xfId="20483" xr:uid="{475D49DF-253C-4466-AA4D-D1A8A7172157}"/>
    <cellStyle name="60% - Accent3 53 2" xfId="20486" xr:uid="{E1B25A30-F714-404E-8C7A-7A25B2738664}"/>
    <cellStyle name="60% - Accent3 53 2 2" xfId="5182" xr:uid="{4E7585CB-7C05-47AE-A053-CA44440105E8}"/>
    <cellStyle name="60% - Accent3 53 3" xfId="17981" xr:uid="{0E08DC49-F0AC-4B87-8B84-13AAE00B6F76}"/>
    <cellStyle name="60% - Accent3 53_BSD2" xfId="19306" xr:uid="{D8AEFFD4-0935-491B-B219-0718F96604AE}"/>
    <cellStyle name="60% - Accent3 54" xfId="10431" xr:uid="{EC778A4D-A47C-4A9A-8961-ABAE17B00685}"/>
    <cellStyle name="60% - Accent3 54 2" xfId="20489" xr:uid="{1C4C254C-C31A-4119-9ABC-FA2429C44251}"/>
    <cellStyle name="60% - Accent3 54 2 2" xfId="18098" xr:uid="{D0746983-9A4A-4254-9660-B27631014627}"/>
    <cellStyle name="60% - Accent3 54 3" xfId="17996" xr:uid="{7D16A1CE-91CD-45BD-940D-2B79904399B3}"/>
    <cellStyle name="60% - Accent3 54_BSD2" xfId="15607" xr:uid="{EC954FD9-7CF9-4EEB-BC1E-2810872441D7}"/>
    <cellStyle name="60% - Accent3 55" xfId="20508" xr:uid="{0B930FA0-5EB3-4E7D-97FA-A796AE82AE4E}"/>
    <cellStyle name="60% - Accent3 55 2" xfId="20512" xr:uid="{F1A42E21-105C-4958-842E-11BA2B3E15F5}"/>
    <cellStyle name="60% - Accent3 55 2 2" xfId="20514" xr:uid="{2E7AE0F6-E4B3-4232-9F86-E9693866AB3C}"/>
    <cellStyle name="60% - Accent3 55 3" xfId="18001" xr:uid="{A177C87D-6DFE-47E8-A572-79AC57D054C0}"/>
    <cellStyle name="60% - Accent3 55_BSD2" xfId="20516" xr:uid="{87A519DA-A8B9-4D1F-84E8-9B46873C39D0}"/>
    <cellStyle name="60% - Accent3 56" xfId="20523" xr:uid="{90089AE3-428A-42D4-9F29-23FE4D615E31}"/>
    <cellStyle name="60% - Accent3 56 2" xfId="20528" xr:uid="{BD07D6DE-2791-4C92-AB98-31F5C597682B}"/>
    <cellStyle name="60% - Accent3 56 2 2" xfId="20530" xr:uid="{169F409F-6BF4-4BA3-BC45-C8F9B3729BDF}"/>
    <cellStyle name="60% - Accent3 56 3" xfId="20531" xr:uid="{8C114ABB-D2A7-4D14-89B0-2B27EBE47BBB}"/>
    <cellStyle name="60% - Accent3 56_BSD2" xfId="20532" xr:uid="{8D51C19B-B4A2-4C20-B55C-73A01265EE18}"/>
    <cellStyle name="60% - Accent3 57" xfId="20536" xr:uid="{500CF190-CBE6-434A-8E68-406C0AC8FA6C}"/>
    <cellStyle name="60% - Accent3 57 2" xfId="20538" xr:uid="{C45C29A1-7E69-47D1-8404-541A9F8D489F}"/>
    <cellStyle name="60% - Accent3 57 2 2" xfId="12788" xr:uid="{377FFF32-CAFE-4290-A06B-11D770A4E250}"/>
    <cellStyle name="60% - Accent3 57 3" xfId="20541" xr:uid="{F3A386F1-07B0-4291-8953-045AC603A0F6}"/>
    <cellStyle name="60% - Accent3 57_BSD2" xfId="20543" xr:uid="{093AE470-9460-4B03-A311-4BDC900846D2}"/>
    <cellStyle name="60% - Accent3 58" xfId="20545" xr:uid="{D7909465-805C-4647-A94D-DD91568C4AB8}"/>
    <cellStyle name="60% - Accent3 58 2" xfId="20548" xr:uid="{5608506C-3BC6-4165-9F4A-77FF5CCF3B8F}"/>
    <cellStyle name="60% - Accent3 58 2 2" xfId="17539" xr:uid="{A4A03B35-049A-465D-961A-21DB01B68934}"/>
    <cellStyle name="60% - Accent3 58 3" xfId="20554" xr:uid="{3E5A7E5F-AD31-40CE-930F-676E3AF66A90}"/>
    <cellStyle name="60% - Accent3 58_BSD2" xfId="20556" xr:uid="{4C29C4C6-EED5-4E13-A603-8B7034186CFD}"/>
    <cellStyle name="60% - Accent3 59" xfId="5869" xr:uid="{1946E45A-C7CD-4697-AEE2-4A4967C40ECF}"/>
    <cellStyle name="60% - Accent3 59 2" xfId="6721" xr:uid="{E0750C81-0BD5-4C94-AF13-27089F21D293}"/>
    <cellStyle name="60% - Accent3 59 2 2" xfId="5791" xr:uid="{30AFFFBC-2961-406A-B989-0D7A43C00BA2}"/>
    <cellStyle name="60% - Accent3 59 3" xfId="6726" xr:uid="{A574B676-840D-4EF4-9B18-414AA88A0439}"/>
    <cellStyle name="60% - Accent3 59_BSD2" xfId="8015" xr:uid="{FFC7E7CC-758E-433B-9BDE-2C2A43AD3B46}"/>
    <cellStyle name="60% - Accent3 6" xfId="20557" xr:uid="{B89361B6-5174-4440-A6E5-5947A2780011}"/>
    <cellStyle name="60% - Accent3 6 2" xfId="19374" xr:uid="{828A221E-1419-4031-A9A5-5FC19D329664}"/>
    <cellStyle name="60% - Accent3 6 2 2" xfId="20558" xr:uid="{5E3A34CC-89ED-42DB-8C5D-A1089DE15E99}"/>
    <cellStyle name="60% - Accent3 6 3" xfId="20559" xr:uid="{A11D4CDA-7D22-4F7E-ADC0-23B0A67BAA8B}"/>
    <cellStyle name="60% - Accent3 6 3 2" xfId="20561" xr:uid="{7BD0AFE1-51B3-422D-97D2-0E6A8FD20B24}"/>
    <cellStyle name="60% - Accent3 6 4" xfId="20562" xr:uid="{A2D1FD79-E3B5-4B46-A926-1A46B22253A3}"/>
    <cellStyle name="60% - Accent3 6 4 2" xfId="20564" xr:uid="{C4673AED-2A99-4E92-8609-B9DF1E6A3CA4}"/>
    <cellStyle name="60% - Accent3 6 5" xfId="20565" xr:uid="{87D928BB-F700-4DD7-92A4-8FE545DF9EF9}"/>
    <cellStyle name="60% - Accent3 6 6" xfId="20567" xr:uid="{1EB3DB55-6E67-4150-BFF7-A3884F5FC67E}"/>
    <cellStyle name="60% - Accent3 6_Annexure" xfId="20570" xr:uid="{EA679900-490B-4AF2-97C6-8757827FB87A}"/>
    <cellStyle name="60% - Accent3 60" xfId="20507" xr:uid="{F23014A2-427B-48FF-AA26-3111DD509C3A}"/>
    <cellStyle name="60% - Accent3 60 2" xfId="20511" xr:uid="{63A27324-4D5D-432D-90E8-296A616243D4}"/>
    <cellStyle name="60% - Accent3 61" xfId="20522" xr:uid="{2F084501-D25C-446A-AB46-44A1E124B21E}"/>
    <cellStyle name="60% - Accent3 61 2" xfId="20527" xr:uid="{33C440FD-220F-46AB-9F65-EC8D3DF39AC9}"/>
    <cellStyle name="60% - Accent3 62" xfId="20535" xr:uid="{2D3FF1D5-B9C8-4A42-8E84-906AB2039E4C}"/>
    <cellStyle name="60% - Accent3 62 2" xfId="20537" xr:uid="{2CFAACC6-156E-4C24-9D47-995833D3F76F}"/>
    <cellStyle name="60% - Accent3 63" xfId="20544" xr:uid="{A6427921-A8C3-4EC9-8C46-6734C1720146}"/>
    <cellStyle name="60% - Accent3 63 2" xfId="20547" xr:uid="{922DD350-15B0-4D73-ACED-B04F7123E2E6}"/>
    <cellStyle name="60% - Accent3 64" xfId="5868" xr:uid="{2419D17D-9A96-4758-B8A6-772B1B4D3E67}"/>
    <cellStyle name="60% - Accent3 64 2" xfId="6720" xr:uid="{14929901-5518-4592-B417-704510829F34}"/>
    <cellStyle name="60% - Accent3 65" xfId="6509" xr:uid="{A8794C52-5E05-4860-B806-61A0DA2F4DE4}"/>
    <cellStyle name="60% - Accent3 65 2" xfId="20572" xr:uid="{0D3D0776-1111-4EDE-83CA-371C15B8D651}"/>
    <cellStyle name="60% - Accent3 66" xfId="3915" xr:uid="{1255F37D-9858-4B33-A8A6-1ABCBAFF5BFE}"/>
    <cellStyle name="60% - Accent3 66 2" xfId="20574" xr:uid="{80D5E249-C5C4-40E0-BE7D-B880E787C4FF}"/>
    <cellStyle name="60% - Accent3 67" xfId="20576" xr:uid="{F3DEDC4F-0E82-49E2-856E-5D21743CA913}"/>
    <cellStyle name="60% - Accent3 67 2" xfId="20578" xr:uid="{91953840-427B-485D-AE4B-D1A8F3A4AB7F}"/>
    <cellStyle name="60% - Accent3 68" xfId="19518" xr:uid="{2B4E4BB4-18E2-4B88-BDBE-56D8735EE7B2}"/>
    <cellStyle name="60% - Accent3 68 2" xfId="14959" xr:uid="{2577EFBB-F1DE-41B8-89F9-9F19C84B6FF4}"/>
    <cellStyle name="60% - Accent3 69" xfId="20581" xr:uid="{19B18BD4-633C-4BA7-A624-591F894C7188}"/>
    <cellStyle name="60% - Accent3 69 2" xfId="20584" xr:uid="{80FA4118-D750-4872-9CD3-71FE028C09A7}"/>
    <cellStyle name="60% - Accent3 7" xfId="20586" xr:uid="{0A4DA8EB-A0D5-4AB4-8A32-85D0E9B42512}"/>
    <cellStyle name="60% - Accent3 7 10" xfId="20587" xr:uid="{480D8078-80B7-4453-99C7-F2F658C05416}"/>
    <cellStyle name="60% - Accent3 7 10 2" xfId="20589" xr:uid="{87884775-BDF7-449F-89C6-079A98E734D9}"/>
    <cellStyle name="60% - Accent3 7 11" xfId="20596" xr:uid="{8871312B-60F6-4DF4-9995-2802FC2D8E47}"/>
    <cellStyle name="60% - Accent3 7 11 2" xfId="20597" xr:uid="{86046BE3-D131-4EAD-8C41-C305FA6AB37C}"/>
    <cellStyle name="60% - Accent3 7 12" xfId="20600" xr:uid="{2E9B3136-069A-4B50-8A7B-022E392E5ECD}"/>
    <cellStyle name="60% - Accent3 7 13" xfId="20601" xr:uid="{AE6F1628-36E1-4E1C-9AF1-E6462269A6BA}"/>
    <cellStyle name="60% - Accent3 7 14" xfId="20602" xr:uid="{D6081A0C-2431-4B2E-9E75-B4F47621E153}"/>
    <cellStyle name="60% - Accent3 7 2" xfId="20603" xr:uid="{CDEE5F58-6ED1-4BDD-887B-081BAE7D6AB5}"/>
    <cellStyle name="60% - Accent3 7 2 2" xfId="20604" xr:uid="{11DD1917-56DD-4465-B7C6-69477F72C839}"/>
    <cellStyle name="60% - Accent3 7 3" xfId="20605" xr:uid="{BC7BE110-DF3B-4DEF-A24D-EB2AEFBFA83A}"/>
    <cellStyle name="60% - Accent3 7 3 2" xfId="20606" xr:uid="{8E15FD79-C128-461A-A91D-ACF43457FE33}"/>
    <cellStyle name="60% - Accent3 7 4" xfId="20607" xr:uid="{A186BCB2-1237-4010-B211-2A22D610FC9E}"/>
    <cellStyle name="60% - Accent3 7 4 2" xfId="20610" xr:uid="{99B453C6-9F23-486F-AB23-C525026BFA5E}"/>
    <cellStyle name="60% - Accent3 7 5" xfId="14070" xr:uid="{5968FD9A-802F-442A-A618-DC590CD553B9}"/>
    <cellStyle name="60% - Accent3 7 5 2" xfId="14080" xr:uid="{977E55F1-7DA9-4ADD-8A39-BDC02361AE85}"/>
    <cellStyle name="60% - Accent3 7 6" xfId="14095" xr:uid="{326FBA2C-D7BF-449C-8FF6-AB5D0ED0FAA2}"/>
    <cellStyle name="60% - Accent3 7 6 2" xfId="14105" xr:uid="{4DF2C35A-103A-4E93-9BE5-E593E9CCA59E}"/>
    <cellStyle name="60% - Accent3 7 7" xfId="14118" xr:uid="{C15754DF-936C-4FB4-84FD-BE8917DC145C}"/>
    <cellStyle name="60% - Accent3 7 7 2" xfId="20611" xr:uid="{BC1542DA-6410-414B-AF70-F75C8614CD9C}"/>
    <cellStyle name="60% - Accent3 7 8" xfId="8482" xr:uid="{73C458F8-FE9D-4179-876D-1B08009DDD63}"/>
    <cellStyle name="60% - Accent3 7 8 2" xfId="8496" xr:uid="{26D12EB6-5A8A-4321-AEF7-90728947BACF}"/>
    <cellStyle name="60% - Accent3 7 9" xfId="6068" xr:uid="{84CF2B2C-A2C3-4042-BC08-2A2A3C829C5A}"/>
    <cellStyle name="60% - Accent3 7 9 2" xfId="20613" xr:uid="{FCCEEC0C-5A75-46C9-808E-5F4791ABA467}"/>
    <cellStyle name="60% - Accent3 7_Annexure" xfId="20615" xr:uid="{ECD9C275-96F4-4D2B-97DC-99FC7B5B8103}"/>
    <cellStyle name="60% - Accent3 70" xfId="6508" xr:uid="{63B8013D-9830-4C0F-931B-9C34D28560D4}"/>
    <cellStyle name="60% - Accent3 70 2" xfId="20571" xr:uid="{7EF64CD3-5753-477A-B435-4E17EBE0429C}"/>
    <cellStyle name="60% - Accent3 71" xfId="3914" xr:uid="{D2174CF3-8C35-4CE1-9B27-41976FFEC98F}"/>
    <cellStyle name="60% - Accent3 71 2" xfId="20573" xr:uid="{3E00BBDF-B58A-4630-8B46-E1EEFD8B84F8}"/>
    <cellStyle name="60% - Accent3 72" xfId="20575" xr:uid="{70AB07EB-FF6B-4E2B-97EE-45B4274C7085}"/>
    <cellStyle name="60% - Accent3 72 2" xfId="20577" xr:uid="{87248A13-7A79-4ACC-81AC-6E79203A1BBF}"/>
    <cellStyle name="60% - Accent3 73" xfId="19517" xr:uid="{069A9A56-412D-4454-926F-FEF9E3744C15}"/>
    <cellStyle name="60% - Accent3 73 2" xfId="14958" xr:uid="{49EDEC3D-D196-44F3-A361-894AF4A9D22D}"/>
    <cellStyle name="60% - Accent3 74" xfId="20580" xr:uid="{4220D47A-7339-4DE9-9EFA-553359E99FDA}"/>
    <cellStyle name="60% - Accent3 74 2" xfId="20583" xr:uid="{E2ECD357-38D1-487A-B4D9-8882BE21B0F5}"/>
    <cellStyle name="60% - Accent3 75" xfId="20617" xr:uid="{60828256-1AB5-4E8C-BEF5-2ED723935912}"/>
    <cellStyle name="60% - Accent3 75 2" xfId="20621" xr:uid="{6A664BF0-2573-4243-A5E9-4894988DAB3A}"/>
    <cellStyle name="60% - Accent3 76" xfId="12032" xr:uid="{CD46BC41-041C-4A5C-BFF3-D98BD3777C5D}"/>
    <cellStyle name="60% - Accent3 76 2" xfId="20623" xr:uid="{6C613892-3480-41B2-8BC6-0BF172B50E9A}"/>
    <cellStyle name="60% - Accent3 77" xfId="12036" xr:uid="{EB582BE7-B431-4F82-99C8-484401A10A32}"/>
    <cellStyle name="60% - Accent3 77 2" xfId="20625" xr:uid="{0AE9D7A1-8C26-4040-9A26-D58737F5DC94}"/>
    <cellStyle name="60% - Accent3 78" xfId="11510" xr:uid="{BB7B3306-233F-4EDA-89D2-6FFD436640CA}"/>
    <cellStyle name="60% - Accent3 78 2" xfId="20627" xr:uid="{34036848-D9A1-4C44-A68B-8424F2585632}"/>
    <cellStyle name="60% - Accent3 79" xfId="11513" xr:uid="{C127EF5C-47BF-48DD-B052-65F1E9E390DC}"/>
    <cellStyle name="60% - Accent3 79 2" xfId="20629" xr:uid="{A75F0856-8886-409F-97C8-B1936F8B4827}"/>
    <cellStyle name="60% - Accent3 8" xfId="20447" xr:uid="{DE7C20C9-E84E-4009-B889-21F603B694E2}"/>
    <cellStyle name="60% - Accent3 8 2" xfId="20630" xr:uid="{B26F57C4-3E92-4B3E-ACEC-D55A252FE27F}"/>
    <cellStyle name="60% - Accent3 8 2 2" xfId="20634" xr:uid="{74413599-EEF4-4B78-BADF-2FBD573D9FBD}"/>
    <cellStyle name="60% - Accent3 8 3" xfId="20635" xr:uid="{D3771132-471E-46C7-95D4-ED9805740993}"/>
    <cellStyle name="60% - Accent3 8 3 2" xfId="20636" xr:uid="{256F42D6-9D69-42D5-96EE-FDEB873FADC4}"/>
    <cellStyle name="60% - Accent3 8 4" xfId="20637" xr:uid="{2F2FD824-32ED-4834-948D-926C9995D503}"/>
    <cellStyle name="60% - Accent3 8 5" xfId="2960" xr:uid="{3FA8E8E6-426A-4AF3-B9C8-60FDC957F790}"/>
    <cellStyle name="60% - Accent3 8 6" xfId="20639" xr:uid="{B82D2755-4AE9-4554-91C4-0789D14710CB}"/>
    <cellStyle name="60% - Accent3 8_BSD2" xfId="20643" xr:uid="{2C731B96-13BC-4042-84B2-17AB642AFDB9}"/>
    <cellStyle name="60% - Accent3 80" xfId="20616" xr:uid="{F2D9ADCC-CDCF-4FF3-9FCD-4C8C9F3A3185}"/>
    <cellStyle name="60% - Accent3 80 2" xfId="20620" xr:uid="{D2D5C5D9-0F59-468D-AED7-9EEA05753BD2}"/>
    <cellStyle name="60% - Accent3 81" xfId="12031" xr:uid="{47324831-FB47-4215-BAB6-67E53EB619AE}"/>
    <cellStyle name="60% - Accent3 81 2" xfId="20622" xr:uid="{CD77F916-2E01-4C3B-8C49-2E62B92DF7E7}"/>
    <cellStyle name="60% - Accent3 82" xfId="12035" xr:uid="{2C60DF02-FAFB-4A06-85E3-80135FD6B3BF}"/>
    <cellStyle name="60% - Accent3 82 2" xfId="20624" xr:uid="{2D4E88FF-4D12-4280-9636-997091BAE981}"/>
    <cellStyle name="60% - Accent3 83" xfId="11509" xr:uid="{DDCDCA45-3EB9-477F-8F6C-7BAB845613EE}"/>
    <cellStyle name="60% - Accent3 83 2" xfId="20626" xr:uid="{E64ECB1E-2C36-4B69-8954-CB080BB765EB}"/>
    <cellStyle name="60% - Accent3 84" xfId="11512" xr:uid="{64CEEC81-780C-45CC-920F-0F3D255F1D36}"/>
    <cellStyle name="60% - Accent3 84 2" xfId="20628" xr:uid="{65162833-3D4B-4450-A288-8A3D3FFF3B6A}"/>
    <cellStyle name="60% - Accent3 85" xfId="11990" xr:uid="{3DF825E3-B2F3-427C-AAE4-6DA9504E5D1A}"/>
    <cellStyle name="60% - Accent3 85 2" xfId="20644" xr:uid="{5506C661-6165-4E87-B2B0-72EF37DAC70C}"/>
    <cellStyle name="60% - Accent3 86" xfId="20648" xr:uid="{327EBCEA-C868-4172-890A-B2F1BB901D03}"/>
    <cellStyle name="60% - Accent3 86 2" xfId="20649" xr:uid="{B27451A5-3920-419F-B63C-679DE9BB951C}"/>
    <cellStyle name="60% - Accent3 87" xfId="17695" xr:uid="{B383BBA3-4413-4FA0-B8A4-DBCEDCE3AC31}"/>
    <cellStyle name="60% - Accent3 87 2" xfId="20650" xr:uid="{BDD42B12-4811-4452-B155-6D3067B3898E}"/>
    <cellStyle name="60% - Accent3 88" xfId="20651" xr:uid="{10426185-C107-4E2A-AB2A-6A7158782E8E}"/>
    <cellStyle name="60% - Accent3 88 2" xfId="20652" xr:uid="{907DC4C6-4478-4393-8456-11F8FB9974C2}"/>
    <cellStyle name="60% - Accent3 89" xfId="20654" xr:uid="{F3C0E9A8-6133-431B-8BCD-C0F06EEA1ACB}"/>
    <cellStyle name="60% - Accent3 89 2" xfId="20655" xr:uid="{CD5EEA11-3CFE-4722-8DB3-87A8551DCAFB}"/>
    <cellStyle name="60% - Accent3 9" xfId="20656" xr:uid="{F56D1A7D-B9F2-4929-85E5-D57361EEC638}"/>
    <cellStyle name="60% - Accent3 9 2" xfId="14628" xr:uid="{20BC6893-7B8F-4D7F-BEA8-A45E2511F1C2}"/>
    <cellStyle name="60% - Accent3 9 2 2" xfId="20657" xr:uid="{75487FE2-1F5F-497B-B6F4-A6D19CAD9E66}"/>
    <cellStyle name="60% - Accent3 9 3" xfId="8644" xr:uid="{F9326A78-ABA0-44CE-AC0B-7FB3EE643AE6}"/>
    <cellStyle name="60% - Accent3 9 3 2" xfId="6437" xr:uid="{CBB1D0AC-734F-4BC4-89D1-4C996D9FB881}"/>
    <cellStyle name="60% - Accent3 9 4" xfId="8649" xr:uid="{E96B40E0-6527-4119-BC80-1E94A1E16E8A}"/>
    <cellStyle name="60% - Accent3 9 5" xfId="14511" xr:uid="{8F66E139-8429-442B-B559-10B3C551ECC7}"/>
    <cellStyle name="60% - Accent3 9 6" xfId="20658" xr:uid="{B167454D-B35C-4069-8AA7-522FC5B55DFC}"/>
    <cellStyle name="60% - Accent3 9_BSD2" xfId="20660" xr:uid="{8622BE19-DA99-4955-9CF5-53D13A6B3D14}"/>
    <cellStyle name="60% - Accent3 90" xfId="51611" xr:uid="{4E96976A-A199-47C4-BCF3-E1EEB41D0117}"/>
    <cellStyle name="60% - Accent3 91" xfId="51966" xr:uid="{AE73FA4E-1A30-4ED0-AF55-974DDE39558F}"/>
    <cellStyle name="60% - Accent3 92" xfId="52039" xr:uid="{88C8211F-9110-49FF-960A-63C724575C0F}"/>
    <cellStyle name="60% - Accent3 93" xfId="52055" xr:uid="{AA50E8C1-E57C-40EC-A2DE-1CFF6B29F22A}"/>
    <cellStyle name="60% - Accent4 10" xfId="12674" xr:uid="{C4C3C16B-583E-4F44-9283-3E3F42C0ACF7}"/>
    <cellStyle name="60% - Accent4 10 2" xfId="13227" xr:uid="{D9984E6E-3CCA-4F8B-90BE-6CD3F5F98557}"/>
    <cellStyle name="60% - Accent4 10 2 2" xfId="20662" xr:uid="{FE97C954-5488-4856-91DB-D322416352E5}"/>
    <cellStyle name="60% - Accent4 10 3" xfId="18179" xr:uid="{D9F4ADBE-1326-49FE-956A-9D9E04BD4B23}"/>
    <cellStyle name="60% - Accent4 10 3 2" xfId="13155" xr:uid="{B8ABE718-D704-4945-A2CF-72A1C2E3EF0F}"/>
    <cellStyle name="60% - Accent4 10 4" xfId="14991" xr:uid="{69BD2236-5C27-4464-A6B0-352166EAA2E5}"/>
    <cellStyle name="60% - Accent4 10 5" xfId="20664" xr:uid="{94CE0CEA-A7F0-4C4C-BF9F-B7F9AE6B476D}"/>
    <cellStyle name="60% - Accent4 10 6" xfId="20666" xr:uid="{476D1B9F-DB87-497F-8F45-BF932BA6002D}"/>
    <cellStyle name="60% - Accent4 10_BSD2" xfId="9947" xr:uid="{F1980C87-C26A-403D-9791-17D12878098F}"/>
    <cellStyle name="60% - Accent4 11" xfId="20668" xr:uid="{2E876C9A-7BFA-40F7-B7B2-9CAB97D80B9C}"/>
    <cellStyle name="60% - Accent4 11 2" xfId="20670" xr:uid="{932301F8-9483-4704-A67D-6143422B9959}"/>
    <cellStyle name="60% - Accent4 11 2 2" xfId="3609" xr:uid="{A601C144-FF82-4A7A-8DB5-708D0DCD1903}"/>
    <cellStyle name="60% - Accent4 11 3" xfId="20675" xr:uid="{3A017103-936E-4F92-872A-F2438DDFF253}"/>
    <cellStyle name="60% - Accent4 11 3 2" xfId="20676" xr:uid="{CB2324EE-20D7-4AA0-B66E-808E95DBFEBA}"/>
    <cellStyle name="60% - Accent4 11 4" xfId="20682" xr:uid="{C99C4D04-20FB-4EDE-A35F-27F86E890E7F}"/>
    <cellStyle name="60% - Accent4 11 5" xfId="20410" xr:uid="{385ED0F8-BF99-4E68-9146-2102CB2D5A5B}"/>
    <cellStyle name="60% - Accent4 11 6" xfId="20686" xr:uid="{A9D98539-86D9-4CD4-947F-6771C28092B6}"/>
    <cellStyle name="60% - Accent4 11_BSD2" xfId="10661" xr:uid="{7D16B288-0B7D-428A-87DE-BFDEF6D928A1}"/>
    <cellStyle name="60% - Accent4 12" xfId="20688" xr:uid="{8364DC0A-061B-4F63-9D82-C90F641B67BA}"/>
    <cellStyle name="60% - Accent4 12 2" xfId="20690" xr:uid="{7ED6B22E-FBB3-44BA-B288-077E9FD1F8E4}"/>
    <cellStyle name="60% - Accent4 12 2 2" xfId="20691" xr:uid="{05CDA5F7-5DCE-4C10-B2F2-80F9793B1537}"/>
    <cellStyle name="60% - Accent4 12 3" xfId="20693" xr:uid="{65950F2E-BB49-4A40-B86F-D466A6702F49}"/>
    <cellStyle name="60% - Accent4 12 3 2" xfId="20694" xr:uid="{8F3005AC-A47D-47F9-9DBF-D639540A17C9}"/>
    <cellStyle name="60% - Accent4 12 4" xfId="20696" xr:uid="{3BC09183-E817-4EA2-99B9-39A6B2ED7014}"/>
    <cellStyle name="60% - Accent4 12 5" xfId="20698" xr:uid="{962A0BA0-DF65-4163-98E9-ED54EF53CDFC}"/>
    <cellStyle name="60% - Accent4 12 6" xfId="10340" xr:uid="{03ACE160-D149-418A-99C8-7DF911347745}"/>
    <cellStyle name="60% - Accent4 12_BSD2" xfId="11446" xr:uid="{B700A74F-93E2-445C-9F2B-14937B6715F7}"/>
    <cellStyle name="60% - Accent4 13" xfId="20700" xr:uid="{69C45ACC-9236-460D-83C9-0FCCCEF853C2}"/>
    <cellStyle name="60% - Accent4 13 2" xfId="20702" xr:uid="{61083426-C4B6-4F35-9008-BA9F87E09FB2}"/>
    <cellStyle name="60% - Accent4 13 2 2" xfId="20703" xr:uid="{89B2D33F-37CA-4D4B-8F54-67BF5F38E341}"/>
    <cellStyle name="60% - Accent4 13 3" xfId="20709" xr:uid="{0245A2EF-0451-4000-A617-0DE4949719C0}"/>
    <cellStyle name="60% - Accent4 13 4" xfId="20714" xr:uid="{BCC32074-D3C6-4DE7-A84E-CDDE95D01421}"/>
    <cellStyle name="60% - Accent4 13 5" xfId="20717" xr:uid="{DDE02CBA-4859-4F4A-B905-52FC21F43226}"/>
    <cellStyle name="60% - Accent4 13_BSD2" xfId="20718" xr:uid="{5A56FBE0-CACC-4258-9EE1-563DF51CE31A}"/>
    <cellStyle name="60% - Accent4 14" xfId="6781" xr:uid="{53CC9D58-44ED-46A7-A3D6-981759087A47}"/>
    <cellStyle name="60% - Accent4 14 2" xfId="4076" xr:uid="{478EE9F1-9B1E-4C3F-880A-A5E3D64A6473}"/>
    <cellStyle name="60% - Accent4 14 2 2" xfId="20719" xr:uid="{FECFFC2A-56C0-4730-BD23-9D6F567739E6}"/>
    <cellStyle name="60% - Accent4 14 3" xfId="5862" xr:uid="{55DC546D-97C3-4F99-AA0D-F95AA57AD6BB}"/>
    <cellStyle name="60% - Accent4 14 4" xfId="20720" xr:uid="{0391D870-63DB-4216-968A-B1B5A477A0A0}"/>
    <cellStyle name="60% - Accent4 14 5" xfId="20721" xr:uid="{EC16AA7A-7B91-453A-9E5B-20423F35BFCB}"/>
    <cellStyle name="60% - Accent4 14_BSD2" xfId="20722" xr:uid="{0DDAFA78-FF3E-4380-AC2D-8B5B03034829}"/>
    <cellStyle name="60% - Accent4 15" xfId="6786" xr:uid="{784C504D-BD26-40F2-B509-514B096F6253}"/>
    <cellStyle name="60% - Accent4 15 2" xfId="20724" xr:uid="{D2557765-C241-4025-8C9F-8605DD61932C}"/>
    <cellStyle name="60% - Accent4 15 2 2" xfId="20726" xr:uid="{F3464CC0-DE02-427A-A343-E7D389C469C3}"/>
    <cellStyle name="60% - Accent4 15 3" xfId="20731" xr:uid="{1CA72832-2A42-4A8D-B23F-A6E551D92E42}"/>
    <cellStyle name="60% - Accent4 15_BSD2" xfId="20733" xr:uid="{B9CDBADC-246A-45C1-8924-7E4FC5DDA62F}"/>
    <cellStyle name="60% - Accent4 16" xfId="6791" xr:uid="{3D5B47E2-4BE4-441C-9759-3239341E81CC}"/>
    <cellStyle name="60% - Accent4 16 2" xfId="20737" xr:uid="{FF2D4B0B-42E1-45D4-99D4-4367CD954ED3}"/>
    <cellStyle name="60% - Accent4 16 2 2" xfId="20740" xr:uid="{5F1777F1-0004-4FE1-B79D-C9F912A55D53}"/>
    <cellStyle name="60% - Accent4 16 3" xfId="20743" xr:uid="{8643B15B-9154-4CC8-AE16-D79787A7A240}"/>
    <cellStyle name="60% - Accent4 16_BSD2" xfId="20750" xr:uid="{4A59CCA9-847C-4D9E-9F08-2B6036E0936C}"/>
    <cellStyle name="60% - Accent4 17" xfId="6796" xr:uid="{8134E92A-3622-425A-9E61-2D212A3D00E8}"/>
    <cellStyle name="60% - Accent4 17 2" xfId="20752" xr:uid="{B0A07FD8-8AF2-4128-A662-1E2B33908F36}"/>
    <cellStyle name="60% - Accent4 17 2 2" xfId="20755" xr:uid="{6681CBF0-3B99-43FD-81F2-B9F4D8E2EE05}"/>
    <cellStyle name="60% - Accent4 17 3" xfId="20757" xr:uid="{C6699B0E-826D-4692-9718-57305439D991}"/>
    <cellStyle name="60% - Accent4 17_BSD2" xfId="20764" xr:uid="{229C7845-FA83-4C27-83FA-4C818EE5E6B4}"/>
    <cellStyle name="60% - Accent4 18" xfId="20767" xr:uid="{A1123B14-6EDC-4FF3-92BB-4ED43950E68E}"/>
    <cellStyle name="60% - Accent4 18 2" xfId="20769" xr:uid="{BEC1D4AC-5FAD-4D88-ADE4-704211CCBB14}"/>
    <cellStyle name="60% - Accent4 18 2 2" xfId="20771" xr:uid="{41785100-B81C-42A3-A6A0-6FBB65DEB826}"/>
    <cellStyle name="60% - Accent4 18 3" xfId="20774" xr:uid="{674DAC42-E694-47B2-AD48-F35AF188AA65}"/>
    <cellStyle name="60% - Accent4 18_BSD2" xfId="20777" xr:uid="{22B65DF5-6AB7-4584-8CDD-A83700BDA05A}"/>
    <cellStyle name="60% - Accent4 19" xfId="20779" xr:uid="{DA6309D6-BD4B-41B5-8148-479BDCCF758F}"/>
    <cellStyle name="60% - Accent4 19 2" xfId="20781" xr:uid="{81F50C6D-FA8D-422F-887B-3DC7E312AFD7}"/>
    <cellStyle name="60% - Accent4 19 2 2" xfId="20783" xr:uid="{B2616B1F-719F-4F19-AB50-E5B1F9A0F09F}"/>
    <cellStyle name="60% - Accent4 19 3" xfId="20786" xr:uid="{87BFA7B5-4778-4E6C-B610-020ECDED47EB}"/>
    <cellStyle name="60% - Accent4 19_BSD2" xfId="20789" xr:uid="{5D4AB244-1134-45B0-A57C-58EB53A1F5EB}"/>
    <cellStyle name="60% - Accent4 2" xfId="1945" xr:uid="{F391592A-3237-43C4-BE30-66DD87E68588}"/>
    <cellStyle name="60% - Accent4 2 10" xfId="20792" xr:uid="{979668BC-5E7C-4A17-A2B3-BD13092C18AC}"/>
    <cellStyle name="60% - Accent4 2 10 2" xfId="20793" xr:uid="{7B212C0E-1F30-448B-9F9B-E257522CDBB5}"/>
    <cellStyle name="60% - Accent4 2 11" xfId="9659" xr:uid="{625D1E6E-7832-4E50-8F11-0BF783D08AB7}"/>
    <cellStyle name="60% - Accent4 2 12" xfId="20795" xr:uid="{FF3A3432-77D1-400B-B90A-4F8E9C3905CA}"/>
    <cellStyle name="60% - Accent4 2 13" xfId="20796" xr:uid="{09E8079D-9D32-4EDC-A268-BB75854CB0D3}"/>
    <cellStyle name="60% - Accent4 2 14" xfId="51713" xr:uid="{D657CED9-63C6-4DF3-9623-EFA0E178B3EE}"/>
    <cellStyle name="60% - Accent4 2 2" xfId="1948" xr:uid="{1F8F6854-619F-42B1-B03C-D001B11593F6}"/>
    <cellStyle name="60% - Accent4 2 2 2" xfId="7398" xr:uid="{D1B73A10-3B1C-4C2D-8002-824E4760520B}"/>
    <cellStyle name="60% - Accent4 2 2 2 2" xfId="4904" xr:uid="{758EF9CB-E1BE-48FB-A0AC-F6B589DFBD93}"/>
    <cellStyle name="60% - Accent4 2 2 3" xfId="7556" xr:uid="{DCA82C9F-C10D-482E-A3CD-8A84C9DC8573}"/>
    <cellStyle name="60% - Accent4 2 2 3 2" xfId="7563" xr:uid="{A2055FA2-C943-4951-A329-C358A7C2597D}"/>
    <cellStyle name="60% - Accent4 2 2 4" xfId="7612" xr:uid="{544C0309-17E8-444C-B53A-1BFC173ECBFB}"/>
    <cellStyle name="60% - Accent4 2 2 5" xfId="6405" xr:uid="{6DAAE809-36DE-4217-9C59-8770A3B55EFC}"/>
    <cellStyle name="60% - Accent4 2 2 6" xfId="6808" xr:uid="{445905AE-3235-438A-BFFF-B0DF8565B024}"/>
    <cellStyle name="60% - Accent4 2 2 7" xfId="20803" xr:uid="{BCED9959-754B-41D7-91E0-297BC2F172FF}"/>
    <cellStyle name="60% - Accent4 2 2 8" xfId="20801" xr:uid="{4EE1B6AF-8462-4227-8071-F8CD9029AA8F}"/>
    <cellStyle name="60% - Accent4 2 3" xfId="20804" xr:uid="{945E1E1F-66EE-4358-A589-D445E870E18D}"/>
    <cellStyle name="60% - Accent4 2 3 2" xfId="8626" xr:uid="{FDE1FAC7-A195-452F-9EC4-0C11955478E1}"/>
    <cellStyle name="60% - Accent4 2 3 3" xfId="8767" xr:uid="{2B7BCC5F-9C25-4402-AD43-81977831AE93}"/>
    <cellStyle name="60% - Accent4 2 3 4" xfId="8818" xr:uid="{DEC52F9C-2795-48A8-9565-315FA46261C7}"/>
    <cellStyle name="60% - Accent4 2 3 5" xfId="4871" xr:uid="{5E78CB59-41B0-4D64-B23D-7AD6A23256A6}"/>
    <cellStyle name="60% - Accent4 2 4" xfId="20805" xr:uid="{C15D64D2-90CF-4D13-9B98-50D81B112A55}"/>
    <cellStyle name="60% - Accent4 2 4 2" xfId="4685" xr:uid="{D565DE62-F664-4E58-88AE-41BF2AC509C5}"/>
    <cellStyle name="60% - Accent4 2 4 2 2" xfId="9381" xr:uid="{2419017F-872C-414F-BA90-1C50A7B332FE}"/>
    <cellStyle name="60% - Accent4 2 4 3" xfId="3448" xr:uid="{0CDC4B99-1C26-4F96-88AD-BCC87BD4BD2F}"/>
    <cellStyle name="60% - Accent4 2 4 4" xfId="3005" xr:uid="{4A66C1EC-35DC-4231-804D-F5D624391653}"/>
    <cellStyle name="60% - Accent4 2 4 5" xfId="3486" xr:uid="{B35E4C6A-1E17-4B09-B0B9-A7BA53D3E3F7}"/>
    <cellStyle name="60% - Accent4 2 4_BSD2" xfId="13188" xr:uid="{3173AF7C-6961-4545-B32F-C8B45D78A7E5}"/>
    <cellStyle name="60% - Accent4 2 5" xfId="20806" xr:uid="{338150F8-2362-4CA3-ABEB-146BB29CEBAB}"/>
    <cellStyle name="60% - Accent4 2 5 2" xfId="7189" xr:uid="{527BB20D-82E9-4668-A90F-5D42DF48D671}"/>
    <cellStyle name="60% - Accent4 2 5 3" xfId="7232" xr:uid="{3214EF70-1465-4A09-93D3-A237DD8D92E1}"/>
    <cellStyle name="60% - Accent4 2 5 4" xfId="7270" xr:uid="{620AA5D9-10FB-420D-A201-33AF4EC2AA24}"/>
    <cellStyle name="60% - Accent4 2 6" xfId="20809" xr:uid="{6B30BD36-64A1-464E-8B07-D8B7FCD4C91D}"/>
    <cellStyle name="60% - Accent4 2 6 2" xfId="7746" xr:uid="{74FEB4E3-BF70-48E7-8826-E0CC90857CF2}"/>
    <cellStyle name="60% - Accent4 2 6 3" xfId="4234" xr:uid="{271BB9AD-2043-417D-AA3B-69E5D155D9CC}"/>
    <cellStyle name="60% - Accent4 2 6 4" xfId="4835" xr:uid="{1D0B206B-7BB3-496E-91AE-5A35162C68DB}"/>
    <cellStyle name="60% - Accent4 2 7" xfId="20810" xr:uid="{2B3F4AF4-CE67-43B1-9D29-C57658D19882}"/>
    <cellStyle name="60% - Accent4 2 7 2" xfId="5022" xr:uid="{A4E67CF4-DE9A-4E0B-9417-9D679E92BF70}"/>
    <cellStyle name="60% - Accent4 2 7 3" xfId="11706" xr:uid="{D110AC10-76E0-4629-ABE1-88CA9FC72238}"/>
    <cellStyle name="60% - Accent4 2 7 4" xfId="11771" xr:uid="{9CC74698-6522-4F1C-89FA-CD905E80FFFB}"/>
    <cellStyle name="60% - Accent4 2 8" xfId="20812" xr:uid="{ECE63AAC-0AD0-4777-8ABE-2F8BDF5B52E1}"/>
    <cellStyle name="60% - Accent4 2 8 2" xfId="20814" xr:uid="{FA3F4BB8-AD9C-4645-A0D7-DA32CFA32F00}"/>
    <cellStyle name="60% - Accent4 2 8 2 2" xfId="20815" xr:uid="{676B8460-0876-4A0F-83EF-DBA3CDF266EE}"/>
    <cellStyle name="60% - Accent4 2 8 3" xfId="20817" xr:uid="{CD0223FD-63DA-4DD9-8788-27F57DD2F8D6}"/>
    <cellStyle name="60% - Accent4 2 8 4" xfId="20819" xr:uid="{AF5BB2FD-63FE-4098-AB0C-6AB530752C97}"/>
    <cellStyle name="60% - Accent4 2 8 5" xfId="5981" xr:uid="{01D62E9F-67F5-4977-9B4F-F793BF741A94}"/>
    <cellStyle name="60% - Accent4 2 8_BSD2" xfId="16131" xr:uid="{FC07B12F-0A0C-46E6-96FB-76F68E0FEB16}"/>
    <cellStyle name="60% - Accent4 2 9" xfId="20820" xr:uid="{1DF26329-B9D9-4C3F-9C03-89B1687B9AB2}"/>
    <cellStyle name="60% - Accent4 2 9 2" xfId="20821" xr:uid="{55D719E8-EECA-4812-80C7-D57A995EEFFB}"/>
    <cellStyle name="60% - Accent4 2 9 3" xfId="5442" xr:uid="{71366EFA-F872-445A-B61B-C27F0F1A46C1}"/>
    <cellStyle name="60% - Accent4 2 9 4" xfId="20822" xr:uid="{A3AB7D84-4B97-4B6F-9AAE-09B38836E16F}"/>
    <cellStyle name="60% - Accent4 20" xfId="6785" xr:uid="{FFEBE22A-2BB1-41FC-99DA-098CE18F6CFA}"/>
    <cellStyle name="60% - Accent4 20 2" xfId="20723" xr:uid="{39DA8BB6-E461-48A0-87C8-8F282A21069D}"/>
    <cellStyle name="60% - Accent4 20 2 2" xfId="20725" xr:uid="{F82EF264-59F0-49E8-893B-1BB58C8A6B96}"/>
    <cellStyle name="60% - Accent4 20 3" xfId="20730" xr:uid="{EC1FF534-B9CB-46FF-98E7-A0D205850294}"/>
    <cellStyle name="60% - Accent4 20_BSD2" xfId="20732" xr:uid="{A294E13B-951A-4590-B541-7CEDABF576AD}"/>
    <cellStyle name="60% - Accent4 21" xfId="6790" xr:uid="{1B977AC7-997C-4953-87D2-5C8D490B42EB}"/>
    <cellStyle name="60% - Accent4 21 2" xfId="20736" xr:uid="{7B7E24E5-A5FA-4EA9-A4A8-48F764855C38}"/>
    <cellStyle name="60% - Accent4 21 2 2" xfId="20739" xr:uid="{1CE346D9-586D-4807-B8E1-1B1FECCE5726}"/>
    <cellStyle name="60% - Accent4 21 3" xfId="20742" xr:uid="{883C3ED0-CA35-458D-B9A3-91D8E4A14E5D}"/>
    <cellStyle name="60% - Accent4 21_BSD2" xfId="20749" xr:uid="{EB974B08-0907-43F4-BE88-FEFF9D499338}"/>
    <cellStyle name="60% - Accent4 22" xfId="6795" xr:uid="{35B4AA8B-7F16-4D06-93F9-4B604F8190A5}"/>
    <cellStyle name="60% - Accent4 22 2" xfId="20751" xr:uid="{7436C883-980D-4CF1-821A-5BBF6677536F}"/>
    <cellStyle name="60% - Accent4 22 2 2" xfId="20754" xr:uid="{1B4285C5-3434-4A87-B4F9-19DFBB5F809C}"/>
    <cellStyle name="60% - Accent4 22 3" xfId="20756" xr:uid="{9DD1480F-0052-4EAF-A3D8-C00FA57192D9}"/>
    <cellStyle name="60% - Accent4 22_BSD2" xfId="20763" xr:uid="{F36FED02-7622-47C1-A021-6F2BDC2AEF48}"/>
    <cellStyle name="60% - Accent4 23" xfId="20766" xr:uid="{0433456D-938B-48BD-890A-9805795511F2}"/>
    <cellStyle name="60% - Accent4 23 2" xfId="20768" xr:uid="{FE58805F-7F05-4380-B91E-E888ADD2FFF6}"/>
    <cellStyle name="60% - Accent4 23 2 2" xfId="20770" xr:uid="{490DEFD3-3E53-4F3D-A66D-9670689EFDC4}"/>
    <cellStyle name="60% - Accent4 23 3" xfId="20773" xr:uid="{9D755281-9BF6-411F-9D8F-F21BB989B794}"/>
    <cellStyle name="60% - Accent4 23_BSD2" xfId="20776" xr:uid="{D63043AB-CD6C-4E96-BD56-85777062A23B}"/>
    <cellStyle name="60% - Accent4 24" xfId="20778" xr:uid="{AC0D291A-8887-44D5-A49A-A373D42B8D30}"/>
    <cellStyle name="60% - Accent4 24 2" xfId="20780" xr:uid="{1BBDAA62-001E-441B-83D5-574FFEFEA87D}"/>
    <cellStyle name="60% - Accent4 24 2 2" xfId="20782" xr:uid="{F2A856F1-7C0B-4672-B0E1-DD4EB49CB810}"/>
    <cellStyle name="60% - Accent4 24 3" xfId="20785" xr:uid="{C730131D-DB0A-4D3E-A379-BC1CD25CCB1D}"/>
    <cellStyle name="60% - Accent4 24_BSD2" xfId="20788" xr:uid="{D021235E-C5F2-4CF1-B826-C6E17F9F7B15}"/>
    <cellStyle name="60% - Accent4 25" xfId="20824" xr:uid="{13287869-68AA-48A8-AB3F-603691C1E2BC}"/>
    <cellStyle name="60% - Accent4 25 2" xfId="20826" xr:uid="{D3651D9A-A6C6-48BC-81AA-0974DF55BD85}"/>
    <cellStyle name="60% - Accent4 25 2 2" xfId="20828" xr:uid="{753E5D67-C483-405A-9823-3372ED7EFEA1}"/>
    <cellStyle name="60% - Accent4 25 3" xfId="20830" xr:uid="{DF9E90E7-C5C0-48B5-947C-7BD58F933F27}"/>
    <cellStyle name="60% - Accent4 25_BSD2" xfId="20833" xr:uid="{C2C54ECC-166C-45F6-A57A-8F64FB2F4485}"/>
    <cellStyle name="60% - Accent4 26" xfId="20836" xr:uid="{78D8FCB4-0039-4F33-9949-C034354339E9}"/>
    <cellStyle name="60% - Accent4 26 2" xfId="20839" xr:uid="{A6F46502-021F-4B96-B773-FEDD3FEA4EE9}"/>
    <cellStyle name="60% - Accent4 26 2 2" xfId="20842" xr:uid="{805154D8-9F81-4AB9-9AE2-2C926374B8F2}"/>
    <cellStyle name="60% - Accent4 26 3" xfId="20846" xr:uid="{73877D1B-6731-4DC2-8348-4081A211D369}"/>
    <cellStyle name="60% - Accent4 26_BSD2" xfId="13149" xr:uid="{C7FEA904-E71B-4F3B-836C-DC84FE5C3B4B}"/>
    <cellStyle name="60% - Accent4 27" xfId="20848" xr:uid="{A5B72C8E-04E6-43D9-8DEA-B9780FEC558C}"/>
    <cellStyle name="60% - Accent4 27 2" xfId="20850" xr:uid="{52664ABF-3904-49EC-8570-372D4FDDAEE2}"/>
    <cellStyle name="60% - Accent4 27 2 2" xfId="20852" xr:uid="{B9DBCEE8-DE10-49E7-B915-A19A1B34B726}"/>
    <cellStyle name="60% - Accent4 27 3" xfId="20854" xr:uid="{949D3328-AA0E-48AC-8C8B-3D7D3F29C960}"/>
    <cellStyle name="60% - Accent4 27_BSD2" xfId="20857" xr:uid="{08115CA9-C2A1-4F14-A609-CC469B831F98}"/>
    <cellStyle name="60% - Accent4 28" xfId="20859" xr:uid="{B435EFDC-7E1A-4C29-85FF-7076D4A30ED5}"/>
    <cellStyle name="60% - Accent4 28 2" xfId="20861" xr:uid="{34D1247D-B637-4D18-A696-C392176B360D}"/>
    <cellStyle name="60% - Accent4 28 2 2" xfId="20864" xr:uid="{6E9929DB-CBE9-4385-9A68-04CFC67B36C6}"/>
    <cellStyle name="60% - Accent4 28 3" xfId="20866" xr:uid="{A4A81F23-8AA4-4A7C-B79D-DF22C999ED72}"/>
    <cellStyle name="60% - Accent4 28_BSD2" xfId="20869" xr:uid="{00FE9EC3-A3A0-44A9-80E5-A79223E84E42}"/>
    <cellStyle name="60% - Accent4 29" xfId="20871" xr:uid="{E42B1C52-4EFE-4BBE-8E0E-AF410EC925C4}"/>
    <cellStyle name="60% - Accent4 29 2" xfId="20873" xr:uid="{10FAB509-2633-4689-A616-523EAF108F6F}"/>
    <cellStyle name="60% - Accent4 29 2 2" xfId="20875" xr:uid="{6211EEB7-9620-4365-BA4A-81010A25CB73}"/>
    <cellStyle name="60% - Accent4 29 3" xfId="20877" xr:uid="{F1E41BF3-3DA0-478D-A677-A4D61ABDCE38}"/>
    <cellStyle name="60% - Accent4 29_BSD2" xfId="4731" xr:uid="{899F85A6-F203-4EB3-9815-0945758718DC}"/>
    <cellStyle name="60% - Accent4 3" xfId="1949" xr:uid="{BC8C1DAB-022A-42E0-B5AF-9F56D0D78239}"/>
    <cellStyle name="60% - Accent4 3 2" xfId="20881" xr:uid="{778D0425-C68F-4854-8225-2B5C813B80E7}"/>
    <cellStyle name="60% - Accent4 3 2 2" xfId="20882" xr:uid="{27E91660-9E5A-4A7B-BDC3-845CA9481A9F}"/>
    <cellStyle name="60% - Accent4 3 2 3" xfId="12997" xr:uid="{A2397F95-70EF-466D-8A91-1C753E8410AA}"/>
    <cellStyle name="60% - Accent4 3 3" xfId="20883" xr:uid="{59AD4935-65B9-4DCB-81B4-6DA31BA1DDB3}"/>
    <cellStyle name="60% - Accent4 3 3 2" xfId="20884" xr:uid="{F528C756-AA17-4823-8645-DE825DAC77C4}"/>
    <cellStyle name="60% - Accent4 3 3 3" xfId="13030" xr:uid="{3C75FE1B-DEF0-42BA-BD15-B1E3CD3452CD}"/>
    <cellStyle name="60% - Accent4 3 4" xfId="20885" xr:uid="{83B89005-3446-44A3-9FA4-4A19142A6817}"/>
    <cellStyle name="60% - Accent4 3 4 2" xfId="20886" xr:uid="{86B55F6F-E823-4924-8ADA-F764D00E76E0}"/>
    <cellStyle name="60% - Accent4 3 5" xfId="20887" xr:uid="{8AEABB93-3993-428E-B68E-E7EEF67934CC}"/>
    <cellStyle name="60% - Accent4 3 6" xfId="20888" xr:uid="{24CBB0BE-457D-4F00-AC0A-173839F96CCD}"/>
    <cellStyle name="60% - Accent4 3 7" xfId="51714" xr:uid="{9C43C9EC-14C7-4D9D-AA1F-A06AFC8E67BB}"/>
    <cellStyle name="60% - Accent4 3_Annexure" xfId="4098" xr:uid="{D8D4EB14-39E5-4E0B-9863-F450B3CA0C1E}"/>
    <cellStyle name="60% - Accent4 30" xfId="20823" xr:uid="{031A5CE3-1951-420F-84A7-D119452E894F}"/>
    <cellStyle name="60% - Accent4 30 2" xfId="20825" xr:uid="{F16BD29D-A0DA-476A-8BD3-AA6916E79B61}"/>
    <cellStyle name="60% - Accent4 30 2 2" xfId="20827" xr:uid="{2645D0EE-6BC2-4B58-89CC-617F2356C49C}"/>
    <cellStyle name="60% - Accent4 30 3" xfId="20829" xr:uid="{ABCA417D-D935-48D2-B812-D1EBD56D8FE9}"/>
    <cellStyle name="60% - Accent4 30_BSD2" xfId="20832" xr:uid="{D4AC6110-6B35-4E89-BFF9-3B50B5275755}"/>
    <cellStyle name="60% - Accent4 31" xfId="20835" xr:uid="{34E02034-ED6A-4C71-946B-205110D63D65}"/>
    <cellStyle name="60% - Accent4 31 2" xfId="20838" xr:uid="{9CE71FC5-A544-433D-AD9C-C40931F883B8}"/>
    <cellStyle name="60% - Accent4 31 2 2" xfId="20841" xr:uid="{44EDBC53-4788-4D74-A456-C273D0F8D1D7}"/>
    <cellStyle name="60% - Accent4 31 3" xfId="20845" xr:uid="{38B0EEA7-CCF6-4F59-A48C-A81588C7E50C}"/>
    <cellStyle name="60% - Accent4 31_BSD2" xfId="13148" xr:uid="{ADED466A-67AF-4D41-96EA-0018DCD20319}"/>
    <cellStyle name="60% - Accent4 32" xfId="20847" xr:uid="{D41FD330-E0BF-4718-A1DA-369BAFE99726}"/>
    <cellStyle name="60% - Accent4 32 2" xfId="20849" xr:uid="{FA8388F9-B74D-4FB7-AC2F-B8A0579FCC49}"/>
    <cellStyle name="60% - Accent4 32 2 2" xfId="20851" xr:uid="{DDB90CBF-2463-47B0-A7B9-1805FC0AD282}"/>
    <cellStyle name="60% - Accent4 32 3" xfId="20853" xr:uid="{4682F1A1-05C3-4C11-98B7-88D22420D9FA}"/>
    <cellStyle name="60% - Accent4 32_BSD2" xfId="20856" xr:uid="{6FF7D77B-A425-4C73-ABAF-BDEB2209F3B1}"/>
    <cellStyle name="60% - Accent4 33" xfId="20858" xr:uid="{0C9A10B1-18DF-484E-8974-2624B4A7471F}"/>
    <cellStyle name="60% - Accent4 33 2" xfId="20860" xr:uid="{141D58CF-1F2E-4D5B-A6F8-82073C3F2AB3}"/>
    <cellStyle name="60% - Accent4 33 2 2" xfId="20863" xr:uid="{244C27AE-2ABC-47AF-98F1-4D0B06610D40}"/>
    <cellStyle name="60% - Accent4 33 3" xfId="20865" xr:uid="{1251F5F3-9C32-4602-9740-5C7A75535134}"/>
    <cellStyle name="60% - Accent4 33_BSD2" xfId="20868" xr:uid="{A6D11ABD-83C2-4EA0-894D-94EA6CC437BF}"/>
    <cellStyle name="60% - Accent4 34" xfId="20870" xr:uid="{23E2224D-9E4D-4F67-9D6C-65BEC27D7883}"/>
    <cellStyle name="60% - Accent4 34 2" xfId="20872" xr:uid="{73245C66-087B-44A6-AA4C-6DE871ECEC8A}"/>
    <cellStyle name="60% - Accent4 34 2 2" xfId="20874" xr:uid="{350E4D81-204F-430A-9D6C-94A0C6C579E9}"/>
    <cellStyle name="60% - Accent4 34 3" xfId="20876" xr:uid="{04DE870B-13F7-4303-969A-75E0A60F8B17}"/>
    <cellStyle name="60% - Accent4 34_BSD2" xfId="4730" xr:uid="{EECD1706-B864-44E6-8BC3-BBDADDF9A4F1}"/>
    <cellStyle name="60% - Accent4 35" xfId="20890" xr:uid="{2060A817-DA68-437A-AB4A-F38B20557010}"/>
    <cellStyle name="60% - Accent4 35 2" xfId="20892" xr:uid="{2B7B1156-FD1A-42E4-B163-72B0891E25B7}"/>
    <cellStyle name="60% - Accent4 35 2 2" xfId="20894" xr:uid="{4609A846-3A5B-4E2E-BB79-AA279B96B899}"/>
    <cellStyle name="60% - Accent4 35 3" xfId="20896" xr:uid="{27C5C07A-A11A-4A51-91E2-FB44A4DDD094}"/>
    <cellStyle name="60% - Accent4 35_BSD2" xfId="20898" xr:uid="{DF3448B2-D8D6-44AA-A251-4E6B3AD776D7}"/>
    <cellStyle name="60% - Accent4 36" xfId="20900" xr:uid="{847D7FBF-42DF-4659-9AF7-0F0A4A0456DE}"/>
    <cellStyle name="60% - Accent4 36 2" xfId="20908" xr:uid="{F16C2F14-46FE-4B79-B529-32E4B5BAF28A}"/>
    <cellStyle name="60% - Accent4 36 2 2" xfId="20910" xr:uid="{C02C2979-BA56-40E8-8F91-F311CA0CD4F3}"/>
    <cellStyle name="60% - Accent4 36 3" xfId="20918" xr:uid="{C6BC5F17-0B1A-4429-9212-2C76A8C220FF}"/>
    <cellStyle name="60% - Accent4 36_BSD2" xfId="20922" xr:uid="{767CF4A7-5F10-4978-AA67-1C1FEBEA2411}"/>
    <cellStyle name="60% - Accent4 37" xfId="20925" xr:uid="{E1A781AE-C8B0-49C6-A806-811A04657D44}"/>
    <cellStyle name="60% - Accent4 37 2" xfId="20929" xr:uid="{65721B45-4C22-4F46-BA2F-D93122A54DF3}"/>
    <cellStyle name="60% - Accent4 37 2 2" xfId="20931" xr:uid="{D84A6CE6-6276-423C-BD3E-07354329DC58}"/>
    <cellStyle name="60% - Accent4 37 3" xfId="20934" xr:uid="{5183E4E0-0592-4661-B4D2-C9A558612C25}"/>
    <cellStyle name="60% - Accent4 37_BSD2" xfId="20937" xr:uid="{473594A2-A30E-4D37-8B9E-65C7745CA1CB}"/>
    <cellStyle name="60% - Accent4 38" xfId="20940" xr:uid="{212A046A-E47D-4B44-A6C8-44CC3A90B866}"/>
    <cellStyle name="60% - Accent4 38 2" xfId="20942" xr:uid="{E9DEA764-97B8-492B-A839-A51E25CD2957}"/>
    <cellStyle name="60% - Accent4 38 2 2" xfId="20944" xr:uid="{23BD965E-A0A1-4340-AFF5-5EE8E332892F}"/>
    <cellStyle name="60% - Accent4 38 3" xfId="20948" xr:uid="{7CB99943-B7E0-4C8F-98D2-52A489E3B286}"/>
    <cellStyle name="60% - Accent4 38_BSD2" xfId="20951" xr:uid="{5A5C8F38-A273-4B5A-99CE-4279EDAFAA55}"/>
    <cellStyle name="60% - Accent4 39" xfId="4611" xr:uid="{3FE08B5C-8392-4814-B0EA-4AFBF01F306F}"/>
    <cellStyle name="60% - Accent4 39 2" xfId="4613" xr:uid="{488A2DB6-0853-4D33-9C61-50CB3E812734}"/>
    <cellStyle name="60% - Accent4 39 2 2" xfId="20953" xr:uid="{87453F23-BBCC-4F03-AF47-2D0C4F4EC566}"/>
    <cellStyle name="60% - Accent4 39 3" xfId="4618" xr:uid="{88040856-F153-42FA-BD7C-336A4D4647D5}"/>
    <cellStyle name="60% - Accent4 39_BSD2" xfId="20955" xr:uid="{C1D5A83F-FBBD-4543-B4BE-789D6594B1DE}"/>
    <cellStyle name="60% - Accent4 4" xfId="1950" xr:uid="{9ED9A6B1-F1E2-4264-A6D3-A05D418BFE22}"/>
    <cellStyle name="60% - Accent4 4 2" xfId="20958" xr:uid="{44DD3274-FCF9-4251-BB2D-B14435051AE8}"/>
    <cellStyle name="60% - Accent4 4 2 2" xfId="16078" xr:uid="{17A69BB9-08EA-432C-9996-D93BC6D05E89}"/>
    <cellStyle name="60% - Accent4 4 3" xfId="20959" xr:uid="{C8A520B3-75D2-46A7-9DE8-018162748264}"/>
    <cellStyle name="60% - Accent4 4 3 2" xfId="20960" xr:uid="{A4B62219-C412-45DC-A05E-8CE573B4FD62}"/>
    <cellStyle name="60% - Accent4 4 4" xfId="20963" xr:uid="{6B2944F0-8B2F-47F6-91BD-6C177F52CFAA}"/>
    <cellStyle name="60% - Accent4 4 4 2" xfId="20964" xr:uid="{096CE00C-D057-4EA1-96A8-F942D21CB078}"/>
    <cellStyle name="60% - Accent4 4 5" xfId="20968" xr:uid="{6B23D16A-C9D7-4746-97BA-163A68615D0D}"/>
    <cellStyle name="60% - Accent4 4 6" xfId="20969" xr:uid="{EFCA81E7-B94E-43D8-812E-5D8A53FC76BB}"/>
    <cellStyle name="60% - Accent4 4 7" xfId="20956" xr:uid="{17C06D3F-B34E-4E92-9DBF-EAEC281878DF}"/>
    <cellStyle name="60% - Accent4 4 8" xfId="51715" xr:uid="{97794291-0BCD-49CD-A7F2-F5A9B93D4518}"/>
    <cellStyle name="60% - Accent4 4_Annexure" xfId="20970" xr:uid="{F6E79956-9C02-4688-8C1D-0E5C0037212C}"/>
    <cellStyle name="60% - Accent4 40" xfId="20889" xr:uid="{38BD2002-6AB5-44E4-9A38-9487D3C1EEFE}"/>
    <cellStyle name="60% - Accent4 40 2" xfId="20891" xr:uid="{7D2C6362-E650-4136-9639-0E48C99E2DBD}"/>
    <cellStyle name="60% - Accent4 40 2 2" xfId="20893" xr:uid="{BAA83C8E-30B6-4EFB-A0E2-38445F36CB43}"/>
    <cellStyle name="60% - Accent4 40 3" xfId="20895" xr:uid="{0AF45307-AE83-4374-9D2C-2E89277C58C7}"/>
    <cellStyle name="60% - Accent4 40_BSD2" xfId="20897" xr:uid="{AE0AC47B-9FE3-43AF-972E-8D26D3E27056}"/>
    <cellStyle name="60% - Accent4 41" xfId="20899" xr:uid="{32BD2BFA-68CA-4B35-9A72-76A489041964}"/>
    <cellStyle name="60% - Accent4 41 2" xfId="20907" xr:uid="{98B4874F-BFFF-487E-869D-AE2393224498}"/>
    <cellStyle name="60% - Accent4 41 2 2" xfId="20909" xr:uid="{70C195F2-5E49-4AD8-93EF-61C2478867AC}"/>
    <cellStyle name="60% - Accent4 41 3" xfId="20917" xr:uid="{4C447DB3-E3D2-43CC-9A06-D259D8C61506}"/>
    <cellStyle name="60% - Accent4 41_BSD2" xfId="20921" xr:uid="{4D78F3E5-1AC1-4556-85B5-FAA6DE661FFC}"/>
    <cellStyle name="60% - Accent4 42" xfId="20924" xr:uid="{47DD0762-7CC3-433A-A970-A83B472A09D6}"/>
    <cellStyle name="60% - Accent4 42 2" xfId="20928" xr:uid="{9E4374B9-BE22-4BBE-BD61-D8AE68FE935B}"/>
    <cellStyle name="60% - Accent4 42 2 2" xfId="20930" xr:uid="{9A501B1E-5CCC-4D71-8FB4-78DE85B3C56D}"/>
    <cellStyle name="60% - Accent4 42 3" xfId="20933" xr:uid="{676F990C-02D2-45D5-B8B8-561A61DB8D78}"/>
    <cellStyle name="60% - Accent4 42_BSD2" xfId="20936" xr:uid="{B80F5C87-6A7E-4E20-B8EE-CEC905AD6406}"/>
    <cellStyle name="60% - Accent4 43" xfId="20939" xr:uid="{9E11CA2F-3ACF-4C45-884E-158B119E083A}"/>
    <cellStyle name="60% - Accent4 43 2" xfId="20941" xr:uid="{F5713179-3FA2-4780-929C-D0D29D57B318}"/>
    <cellStyle name="60% - Accent4 43 2 2" xfId="20943" xr:uid="{AD790F80-177D-4EE8-ACA3-C3EADEEBE08A}"/>
    <cellStyle name="60% - Accent4 43 3" xfId="20947" xr:uid="{A44A458B-AAA8-4934-A6EA-2FB0A7948A5E}"/>
    <cellStyle name="60% - Accent4 43_BSD2" xfId="20950" xr:uid="{BDCB1DB3-5E2F-4B86-B64B-A75534674E65}"/>
    <cellStyle name="60% - Accent4 44" xfId="4610" xr:uid="{C8CD8546-C5E5-4DC8-A67B-7FC6AD5F417B}"/>
    <cellStyle name="60% - Accent4 44 2" xfId="4612" xr:uid="{835CB689-FD90-4D01-AC93-520E70E688E9}"/>
    <cellStyle name="60% - Accent4 44 2 2" xfId="20952" xr:uid="{0338C47C-5CFD-4749-869B-B5CAA0BCE7DE}"/>
    <cellStyle name="60% - Accent4 44 3" xfId="4617" xr:uid="{24AFD107-87CD-475F-ABB6-082825F94A68}"/>
    <cellStyle name="60% - Accent4 44_BSD2" xfId="20954" xr:uid="{63CEB2E8-BD31-4750-A10E-75853A0B8454}"/>
    <cellStyle name="60% - Accent4 45" xfId="4622" xr:uid="{83F63926-8752-48A9-8587-DC587B567437}"/>
    <cellStyle name="60% - Accent4 45 2" xfId="20972" xr:uid="{AB7A9160-68AF-4AF1-933C-370C32386E14}"/>
    <cellStyle name="60% - Accent4 45 2 2" xfId="20975" xr:uid="{C2240B85-F88C-4B99-BE6E-8518BD26447A}"/>
    <cellStyle name="60% - Accent4 45 3" xfId="20977" xr:uid="{7A60B1A9-3F9F-4906-97D6-AA271F9A8170}"/>
    <cellStyle name="60% - Accent4 45_BSD2" xfId="9908" xr:uid="{C41B09FC-0D6E-410E-94BA-78DB80AFAC11}"/>
    <cellStyle name="60% - Accent4 46" xfId="4631" xr:uid="{7030BCD7-0F4B-4BB5-90AB-EB4ABC640434}"/>
    <cellStyle name="60% - Accent4 46 2" xfId="20979" xr:uid="{E5E88279-4751-4FEE-B310-E31B898ED0FB}"/>
    <cellStyle name="60% - Accent4 46 2 2" xfId="20982" xr:uid="{AF579870-895D-4606-AE7C-764785BE0DB3}"/>
    <cellStyle name="60% - Accent4 46 3" xfId="20984" xr:uid="{E1C09010-BECD-4150-903A-09C252BB5F61}"/>
    <cellStyle name="60% - Accent4 46_BSD2" xfId="20990" xr:uid="{ED2974C8-9162-4DBC-905D-56E87BBB595E}"/>
    <cellStyle name="60% - Accent4 47" xfId="20992" xr:uid="{6446D78C-14C6-400F-A95C-56472C5EE97C}"/>
    <cellStyle name="60% - Accent4 47 2" xfId="20995" xr:uid="{0CE8C032-FAE1-4400-82D8-27AD334CE8A6}"/>
    <cellStyle name="60% - Accent4 47 2 2" xfId="20998" xr:uid="{D4C122E7-D06F-4FC5-875C-08B7E1B8978A}"/>
    <cellStyle name="60% - Accent4 47 3" xfId="21000" xr:uid="{2E72CBD4-BE53-4602-817B-B6F36A8BF572}"/>
    <cellStyle name="60% - Accent4 47_BSD2" xfId="21004" xr:uid="{0339E74E-0CD2-41D2-A782-9254B3A02CF1}"/>
    <cellStyle name="60% - Accent4 48" xfId="21006" xr:uid="{9DBFA594-237B-48C2-9802-423157D55ED6}"/>
    <cellStyle name="60% - Accent4 48 2" xfId="21008" xr:uid="{A4F9CC02-C776-425A-8C5B-132F2783A5E1}"/>
    <cellStyle name="60% - Accent4 48 2 2" xfId="21010" xr:uid="{D74714B2-C6D4-41C8-B3F5-6E4DF59C797B}"/>
    <cellStyle name="60% - Accent4 48 3" xfId="14497" xr:uid="{497792B3-3230-4338-B125-EFDF74B1A6BD}"/>
    <cellStyle name="60% - Accent4 48_BSD2" xfId="21015" xr:uid="{BB418F4F-21CE-4F08-A527-3A8CE4417511}"/>
    <cellStyle name="60% - Accent4 49" xfId="21018" xr:uid="{7BE46B05-CBDD-440E-83F7-AA5D85A2F942}"/>
    <cellStyle name="60% - Accent4 49 2" xfId="11959" xr:uid="{3CA647DA-A516-4AF9-82DC-74DCB1767526}"/>
    <cellStyle name="60% - Accent4 49 2 2" xfId="21022" xr:uid="{65AC3EB6-CCE0-47D6-96EB-7F71E094488B}"/>
    <cellStyle name="60% - Accent4 49 3" xfId="11969" xr:uid="{3CBC7B4F-FB92-4800-A3F5-B029D7B8D62E}"/>
    <cellStyle name="60% - Accent4 49_BSD2" xfId="21027" xr:uid="{C4EC7271-7A09-424E-B9E1-BA8470532A3B}"/>
    <cellStyle name="60% - Accent4 5" xfId="21029" xr:uid="{02BA9E87-C7F1-43EA-AF9C-F840C7CEF6B3}"/>
    <cellStyle name="60% - Accent4 5 2" xfId="21031" xr:uid="{59D739F0-BB61-4ECE-A62D-AAA361AADEE2}"/>
    <cellStyle name="60% - Accent4 5 2 2" xfId="21032" xr:uid="{A5469EFA-FAEB-433C-AAB1-DF4B62081F96}"/>
    <cellStyle name="60% - Accent4 5 3" xfId="21034" xr:uid="{91BD3152-1BAE-480B-AD91-F952312DDA17}"/>
    <cellStyle name="60% - Accent4 5 3 2" xfId="21035" xr:uid="{7F912482-45BF-46F3-B142-6ABD6EED2033}"/>
    <cellStyle name="60% - Accent4 5 4" xfId="21037" xr:uid="{8B5AEF2D-F902-4220-A24C-2726BE9F8229}"/>
    <cellStyle name="60% - Accent4 5 4 2" xfId="4070" xr:uid="{0FC9CD0F-F187-479D-B94A-635F903CACC6}"/>
    <cellStyle name="60% - Accent4 5 5" xfId="21039" xr:uid="{8CA8C19B-7D53-4017-9A3C-FB5A63DEF163}"/>
    <cellStyle name="60% - Accent4 5 6" xfId="21040" xr:uid="{F187620C-0B34-47C0-AD73-C706925C4184}"/>
    <cellStyle name="60% - Accent4 5_Annexure" xfId="21041" xr:uid="{A92B68EF-F44D-4C59-9492-22F7B8E99A74}"/>
    <cellStyle name="60% - Accent4 50" xfId="4621" xr:uid="{35AA5AEA-2AD3-4AAA-962E-5AE0FC548F7A}"/>
    <cellStyle name="60% - Accent4 50 2" xfId="20971" xr:uid="{D7AA779A-4C0C-4A01-A30B-41A5B65F8F9B}"/>
    <cellStyle name="60% - Accent4 50 2 2" xfId="20974" xr:uid="{8E398DA8-938E-420F-8F0F-E4105F8E6F7D}"/>
    <cellStyle name="60% - Accent4 50 3" xfId="20976" xr:uid="{1D55EDE1-2790-4032-8B18-73B639F0B76C}"/>
    <cellStyle name="60% - Accent4 50_BSD2" xfId="9907" xr:uid="{BBC43C9B-DFBE-434F-BDD6-DA127C72AF59}"/>
    <cellStyle name="60% - Accent4 51" xfId="4630" xr:uid="{150F5ADD-712B-4A7F-A745-67DBE3B94864}"/>
    <cellStyle name="60% - Accent4 51 2" xfId="20978" xr:uid="{365DCA10-1E43-4104-AED6-DA1C6A9F7EC0}"/>
    <cellStyle name="60% - Accent4 51 2 2" xfId="20981" xr:uid="{C37AB68D-6B31-40FB-87A2-ACB072CA37A2}"/>
    <cellStyle name="60% - Accent4 51 3" xfId="20983" xr:uid="{08251CCB-E0CE-4347-806D-525FDBAA163D}"/>
    <cellStyle name="60% - Accent4 51_BSD2" xfId="20989" xr:uid="{ECF3F427-B107-408B-B39A-1FC73B0C17C7}"/>
    <cellStyle name="60% - Accent4 52" xfId="20991" xr:uid="{38C7C5AB-8416-48F3-AAB8-68FBFA9939DF}"/>
    <cellStyle name="60% - Accent4 52 2" xfId="20994" xr:uid="{28F58C18-5C71-4C5C-A976-F2FA86BC5F3F}"/>
    <cellStyle name="60% - Accent4 52 2 2" xfId="20997" xr:uid="{503095C2-3E81-4FA0-854B-DD211DF9F2B7}"/>
    <cellStyle name="60% - Accent4 52 3" xfId="20999" xr:uid="{D6F8B351-C19D-41E4-9DB1-2719A6D6D774}"/>
    <cellStyle name="60% - Accent4 52_BSD2" xfId="21003" xr:uid="{69D25E8F-52B4-4D75-8992-DF354B7ADDA2}"/>
    <cellStyle name="60% - Accent4 53" xfId="21005" xr:uid="{5EC00E89-3FC2-4B77-BE24-F790275C2856}"/>
    <cellStyle name="60% - Accent4 53 2" xfId="21007" xr:uid="{B0F8F3D9-6777-4F3E-8468-AD148DC2816F}"/>
    <cellStyle name="60% - Accent4 53 2 2" xfId="21009" xr:uid="{1B4F86BE-FF43-4B0A-8CF8-BA984E808637}"/>
    <cellStyle name="60% - Accent4 53 3" xfId="14496" xr:uid="{C7B2A038-99E3-4BD3-B86C-058AC2CF8763}"/>
    <cellStyle name="60% - Accent4 53_BSD2" xfId="21014" xr:uid="{274E61AE-41D2-4F7F-AC56-60479882618B}"/>
    <cellStyle name="60% - Accent4 54" xfId="21017" xr:uid="{62E78798-F8BE-4982-966F-8310D15FB0B3}"/>
    <cellStyle name="60% - Accent4 54 2" xfId="11958" xr:uid="{D86F38BE-1E56-4EEA-9F98-4D699D76C62A}"/>
    <cellStyle name="60% - Accent4 54 2 2" xfId="21021" xr:uid="{713C06E4-4195-410D-A4E4-A7A423D995D0}"/>
    <cellStyle name="60% - Accent4 54 3" xfId="11968" xr:uid="{212EA77E-48B4-4819-AD2E-6859777463B8}"/>
    <cellStyle name="60% - Accent4 54_BSD2" xfId="21026" xr:uid="{754DB6E2-56B5-43D1-B4DD-490173E44391}"/>
    <cellStyle name="60% - Accent4 55" xfId="21045" xr:uid="{88827826-64F7-4C38-B809-27C1C13FF3EE}"/>
    <cellStyle name="60% - Accent4 55 2" xfId="13412" xr:uid="{F485646D-4676-433F-A68B-1AB703CF013B}"/>
    <cellStyle name="60% - Accent4 55 2 2" xfId="21046" xr:uid="{C94DB55F-18E7-45B8-8D94-24E6B99E81CA}"/>
    <cellStyle name="60% - Accent4 55 3" xfId="18214" xr:uid="{DBE5C7B9-41DC-44E0-A70E-2E66F080649F}"/>
    <cellStyle name="60% - Accent4 55_BSD2" xfId="21049" xr:uid="{2EC3066B-9380-4404-9962-4A02BED47FE5}"/>
    <cellStyle name="60% - Accent4 56" xfId="21052" xr:uid="{4A4F8814-F965-498D-9417-019E91966E55}"/>
    <cellStyle name="60% - Accent4 56 2" xfId="21055" xr:uid="{5298DCCE-63BC-4939-847C-34CBBC909237}"/>
    <cellStyle name="60% - Accent4 56 2 2" xfId="4493" xr:uid="{DE583C0F-FA3D-4821-830B-A1F5BAF8223D}"/>
    <cellStyle name="60% - Accent4 56 3" xfId="21056" xr:uid="{3BF8943F-7248-46B9-B1EA-50CB7941A8E6}"/>
    <cellStyle name="60% - Accent4 56_BSD2" xfId="21059" xr:uid="{D7E846FF-6BB8-4291-82A7-E9DE80A3306A}"/>
    <cellStyle name="60% - Accent4 57" xfId="13414" xr:uid="{C5E1746A-606F-42BF-B626-A5C57A9C984C}"/>
    <cellStyle name="60% - Accent4 57 2" xfId="21066" xr:uid="{5126B0A2-3B4F-4138-9938-7F2B51A90D71}"/>
    <cellStyle name="60% - Accent4 57 2 2" xfId="21069" xr:uid="{F9DCE42F-CDC5-43C3-B9B2-DF8828C87689}"/>
    <cellStyle name="60% - Accent4 57 3" xfId="21078" xr:uid="{96DDE704-24CD-46C9-9415-DC4F60F8DC5B}"/>
    <cellStyle name="60% - Accent4 57_BSD2" xfId="21083" xr:uid="{0BF5241A-E5B6-4F04-AE7A-F1194523BC7A}"/>
    <cellStyle name="60% - Accent4 58" xfId="6411" xr:uid="{A2359771-579D-4F93-8860-13F647B3A12A}"/>
    <cellStyle name="60% - Accent4 58 2" xfId="6433" xr:uid="{A31E0265-8AAF-44E7-A262-B77A9E4B299C}"/>
    <cellStyle name="60% - Accent4 58 2 2" xfId="6449" xr:uid="{84F2314D-D5AC-4330-B97E-1CDA7BD586EE}"/>
    <cellStyle name="60% - Accent4 58 3" xfId="6475" xr:uid="{76E8A9B6-6C46-4F3F-9598-A7620786B3D8}"/>
    <cellStyle name="60% - Accent4 58_BSD2" xfId="21084" xr:uid="{7F045281-B426-48F2-9E7C-17E267BB83B1}"/>
    <cellStyle name="60% - Accent4 59" xfId="6812" xr:uid="{7447A998-FF36-40F9-8D9F-2E1DB61B575F}"/>
    <cellStyle name="60% - Accent4 59 2" xfId="6828" xr:uid="{8326BB70-0DA8-49C8-8321-C162F50E13B9}"/>
    <cellStyle name="60% - Accent4 59 2 2" xfId="21085" xr:uid="{8537A926-0E48-4CD3-89D1-EA7D04BCD45C}"/>
    <cellStyle name="60% - Accent4 59 3" xfId="6529" xr:uid="{2C92EE0F-04DA-4543-AC66-B6956491A182}"/>
    <cellStyle name="60% - Accent4 59_BSD2" xfId="21086" xr:uid="{806A0707-1801-4229-9316-7046878E0CEB}"/>
    <cellStyle name="60% - Accent4 6" xfId="21087" xr:uid="{D5AF6B94-698C-4D06-B812-7AE5D80587F3}"/>
    <cellStyle name="60% - Accent4 6 2" xfId="21089" xr:uid="{2B46A20A-DB77-4DF6-AEC0-6007694C4C52}"/>
    <cellStyle name="60% - Accent4 6 2 2" xfId="21090" xr:uid="{D7567A59-320D-4A8E-8381-98C668DA9DA3}"/>
    <cellStyle name="60% - Accent4 6 3" xfId="21093" xr:uid="{C0C072EF-4A73-4405-8676-DCD80AB746F0}"/>
    <cellStyle name="60% - Accent4 6 3 2" xfId="21094" xr:uid="{CB8B0DD4-C275-4FBF-A7C9-11B19CDF4515}"/>
    <cellStyle name="60% - Accent4 6 4" xfId="21098" xr:uid="{82B0B20B-4CC6-4549-AE87-BF2391B49F90}"/>
    <cellStyle name="60% - Accent4 6 4 2" xfId="6821" xr:uid="{CB061CF8-E8AD-400F-8096-DF27971972FE}"/>
    <cellStyle name="60% - Accent4 6 5" xfId="6836" xr:uid="{9D79769A-C8DA-44EA-9532-38CCC39DD483}"/>
    <cellStyle name="60% - Accent4 6 6" xfId="21099" xr:uid="{2ABCA750-3C8A-43B8-B71A-8719BFA0996C}"/>
    <cellStyle name="60% - Accent4 6_Annexure" xfId="21102" xr:uid="{9253627A-9866-4A3D-A059-9871A1678DE1}"/>
    <cellStyle name="60% - Accent4 60" xfId="21044" xr:uid="{81E9DA12-46E7-45E5-B25C-CC4870CBF3F3}"/>
    <cellStyle name="60% - Accent4 60 2" xfId="13411" xr:uid="{E702ADE3-7927-4348-BB2A-991AE95D1099}"/>
    <cellStyle name="60% - Accent4 61" xfId="21051" xr:uid="{008C5CA7-66A2-4241-832C-E02C23BF364A}"/>
    <cellStyle name="60% - Accent4 61 2" xfId="21054" xr:uid="{BE5CCB89-A7D8-4EFF-BE89-46898A4BDBA3}"/>
    <cellStyle name="60% - Accent4 62" xfId="13413" xr:uid="{5CD9A675-C19B-4BC8-AD52-77CA1F23C8C8}"/>
    <cellStyle name="60% - Accent4 62 2" xfId="21065" xr:uid="{8AC61179-2033-4707-ACE9-4029BFA7DBDA}"/>
    <cellStyle name="60% - Accent4 63" xfId="6410" xr:uid="{9E309049-5618-4FB3-ABFD-0F5B58EE1EB0}"/>
    <cellStyle name="60% - Accent4 63 2" xfId="6432" xr:uid="{43390A8A-A84F-43B2-A3AB-53005B16FF10}"/>
    <cellStyle name="60% - Accent4 64" xfId="6811" xr:uid="{5E0E1B4F-F2CA-4ED0-A752-899E956F1D46}"/>
    <cellStyle name="60% - Accent4 64 2" xfId="6827" xr:uid="{5B3E4EA8-2A23-45C7-BA5C-EA19442FE183}"/>
    <cellStyle name="60% - Accent4 65" xfId="6839" xr:uid="{43B0605E-F479-4A9F-8BE8-BD575408F58F}"/>
    <cellStyle name="60% - Accent4 65 2" xfId="21109" xr:uid="{44CB34E7-2D6E-4BA7-BFDD-FC1723ED6B1B}"/>
    <cellStyle name="60% - Accent4 66" xfId="4934" xr:uid="{1E501A36-BF05-4063-A0E6-3BC6BA61F4AB}"/>
    <cellStyle name="60% - Accent4 66 2" xfId="21111" xr:uid="{CAA5B557-3D86-4473-819E-81103743E169}"/>
    <cellStyle name="60% - Accent4 67" xfId="4939" xr:uid="{25F3FF07-2331-4A88-B3E8-384E503B838A}"/>
    <cellStyle name="60% - Accent4 67 2" xfId="21113" xr:uid="{7588ED31-EEF4-49DC-A03A-A9481BDFD97B}"/>
    <cellStyle name="60% - Accent4 68" xfId="21115" xr:uid="{F687ED1A-3E03-4440-B7FC-81AF56753A89}"/>
    <cellStyle name="60% - Accent4 68 2" xfId="21117" xr:uid="{E68021DA-E5D2-47B8-ACB6-6E64EF014F01}"/>
    <cellStyle name="60% - Accent4 69" xfId="21119" xr:uid="{93F2DCC2-D649-4872-A85E-CEAB1FA57AF2}"/>
    <cellStyle name="60% - Accent4 69 2" xfId="21121" xr:uid="{2AE17720-2371-47EB-B102-FC92E5493A1A}"/>
    <cellStyle name="60% - Accent4 7" xfId="21122" xr:uid="{18F75855-2823-4552-A679-797ECA3BEC96}"/>
    <cellStyle name="60% - Accent4 7 10" xfId="21123" xr:uid="{9FABCB28-DF05-4D02-9D53-DAA946F2250A}"/>
    <cellStyle name="60% - Accent4 7 10 2" xfId="11853" xr:uid="{076416C7-BC51-437F-9E56-B7DA632AF3EA}"/>
    <cellStyle name="60% - Accent4 7 11" xfId="21124" xr:uid="{D1622725-DD92-4AFD-B54F-26CD4ED00447}"/>
    <cellStyle name="60% - Accent4 7 11 2" xfId="11898" xr:uid="{37E24AF3-92E5-437C-BA31-C4178C6DF653}"/>
    <cellStyle name="60% - Accent4 7 12" xfId="21125" xr:uid="{63F29761-0272-4C7D-99AB-F19F655F4A6F}"/>
    <cellStyle name="60% - Accent4 7 13" xfId="21126" xr:uid="{52076FED-87CF-45A3-A981-BDE876DCC282}"/>
    <cellStyle name="60% - Accent4 7 14" xfId="21127" xr:uid="{E4FCCEB8-73DB-4342-8648-0D0E27FA3B39}"/>
    <cellStyle name="60% - Accent4 7 2" xfId="21129" xr:uid="{055C35DB-0551-492C-BCAC-6272E97D9134}"/>
    <cellStyle name="60% - Accent4 7 2 2" xfId="21131" xr:uid="{C1B7ED8A-C6D1-44CE-86B2-EA8C1B941570}"/>
    <cellStyle name="60% - Accent4 7 3" xfId="21132" xr:uid="{4237D45D-CE1B-419A-8154-4B789E1DEF0F}"/>
    <cellStyle name="60% - Accent4 7 3 2" xfId="21133" xr:uid="{EB187CE6-CF69-4935-B7AB-84AD1745EDEE}"/>
    <cellStyle name="60% - Accent4 7 4" xfId="21135" xr:uid="{BB3AB8BC-64D2-4344-9E30-3954C58FD4E2}"/>
    <cellStyle name="60% - Accent4 7 4 2" xfId="21136" xr:uid="{49336F4B-B01A-4942-9C40-53B9E2917D3C}"/>
    <cellStyle name="60% - Accent4 7 5" xfId="13817" xr:uid="{F0DE8A10-F30A-442A-B5AF-E15832BCA9CE}"/>
    <cellStyle name="60% - Accent4 7 5 2" xfId="15563" xr:uid="{F5797DB1-ABF9-4416-A0EB-69BEDE16BC4D}"/>
    <cellStyle name="60% - Accent4 7 6" xfId="15576" xr:uid="{FCEB724F-1600-4AEA-8AED-E05F9CA80B7C}"/>
    <cellStyle name="60% - Accent4 7 6 2" xfId="15581" xr:uid="{BD720682-3043-43C5-A552-2334CC044D4B}"/>
    <cellStyle name="60% - Accent4 7 7" xfId="15595" xr:uid="{CFB26E8C-A7EE-4FE9-95EE-E1BDA287BEA8}"/>
    <cellStyle name="60% - Accent4 7 7 2" xfId="21137" xr:uid="{1C676293-E83C-4EB2-862B-A2C1B9BA6558}"/>
    <cellStyle name="60% - Accent4 7 8" xfId="21139" xr:uid="{FF84B0DD-0CEC-4DC2-B709-CFB3EB7CFEB1}"/>
    <cellStyle name="60% - Accent4 7 8 2" xfId="21140" xr:uid="{84B4CB24-2BBD-415A-A28E-12F6DDC6EC10}"/>
    <cellStyle name="60% - Accent4 7 9" xfId="15621" xr:uid="{4427E3AF-F3ED-411E-8A53-C63CE5D538C8}"/>
    <cellStyle name="60% - Accent4 7 9 2" xfId="21142" xr:uid="{E0A25D3C-C478-46A7-8CAD-8FCDFDBB00F3}"/>
    <cellStyle name="60% - Accent4 7_Annexure" xfId="18795" xr:uid="{3F44D3DD-D71D-4727-95CA-B732322F6FFB}"/>
    <cellStyle name="60% - Accent4 70" xfId="6838" xr:uid="{D235D0E7-A4AB-42D6-8FB3-1972136A177A}"/>
    <cellStyle name="60% - Accent4 70 2" xfId="21108" xr:uid="{0B7946BD-F929-4D5C-A127-CD7C9FF3872F}"/>
    <cellStyle name="60% - Accent4 71" xfId="4933" xr:uid="{1D3AB886-7E64-4AF5-9A62-40E82911E93E}"/>
    <cellStyle name="60% - Accent4 71 2" xfId="21110" xr:uid="{2F8C2607-D192-45C2-A741-4D07113380AF}"/>
    <cellStyle name="60% - Accent4 72" xfId="4938" xr:uid="{8FC355F9-91D5-4C1A-B519-F9DFF5765FB9}"/>
    <cellStyle name="60% - Accent4 72 2" xfId="21112" xr:uid="{C24FBCBC-3294-46AE-8956-00383DD5AE4F}"/>
    <cellStyle name="60% - Accent4 73" xfId="21114" xr:uid="{A3B834E6-E596-4CF3-90BB-F0CD02EE9A02}"/>
    <cellStyle name="60% - Accent4 73 2" xfId="21116" xr:uid="{CB842890-205B-4558-BA84-BD41C2EFE913}"/>
    <cellStyle name="60% - Accent4 74" xfId="21118" xr:uid="{1B545837-A5E1-4251-9BB8-C7269B9B8216}"/>
    <cellStyle name="60% - Accent4 74 2" xfId="21120" xr:uid="{F84E0F73-CE17-4293-B6AE-A416812561F3}"/>
    <cellStyle name="60% - Accent4 75" xfId="21145" xr:uid="{3AAB8099-F573-4AB8-A124-2B9BC0DD1138}"/>
    <cellStyle name="60% - Accent4 75 2" xfId="21147" xr:uid="{B47E9E2D-FF3F-4B5F-A87E-2543B5A96C29}"/>
    <cellStyle name="60% - Accent4 76" xfId="21149" xr:uid="{0752D489-C176-4FFE-A703-019635671396}"/>
    <cellStyle name="60% - Accent4 76 2" xfId="21151" xr:uid="{35914E84-7074-4A87-BFD2-B5F416BF1441}"/>
    <cellStyle name="60% - Accent4 77" xfId="21153" xr:uid="{B50115E1-932E-4CE5-A83D-B632A62ED784}"/>
    <cellStyle name="60% - Accent4 77 2" xfId="21155" xr:uid="{21FF4B5B-6154-4D8C-9DD9-EFD32687E84D}"/>
    <cellStyle name="60% - Accent4 78" xfId="18292" xr:uid="{B4E31B29-66CC-4FCC-80F0-BD7A5C06F9A8}"/>
    <cellStyle name="60% - Accent4 78 2" xfId="21157" xr:uid="{38BEE10D-6B30-4A93-BF5C-6FE27D623C9D}"/>
    <cellStyle name="60% - Accent4 79" xfId="21159" xr:uid="{0E1342DD-2AEC-4FD2-828A-071E155BA5ED}"/>
    <cellStyle name="60% - Accent4 79 2" xfId="21161" xr:uid="{EC21908C-5D5C-46C3-AA50-76BDBBC3D4D1}"/>
    <cellStyle name="60% - Accent4 8" xfId="20450" xr:uid="{5C25CF6D-EBCE-4A38-9FF8-890D888B6B03}"/>
    <cellStyle name="60% - Accent4 8 2" xfId="21164" xr:uid="{6FD217D4-5496-4BD0-819D-034BF13F61B1}"/>
    <cellStyle name="60% - Accent4 8 2 2" xfId="21165" xr:uid="{8DD0B634-B43C-4848-A04F-DC60653DF41F}"/>
    <cellStyle name="60% - Accent4 8 3" xfId="21167" xr:uid="{41513F5C-D008-4662-96FA-53F07502ECCE}"/>
    <cellStyle name="60% - Accent4 8 3 2" xfId="21168" xr:uid="{7F89A183-0D05-4573-AD4A-71465F3F241E}"/>
    <cellStyle name="60% - Accent4 8 4" xfId="21169" xr:uid="{D1162C78-2351-4A2E-8E1A-569645AD5AFF}"/>
    <cellStyle name="60% - Accent4 8 5" xfId="3520" xr:uid="{34062AD5-4308-41DF-8F70-3D819EB31A5B}"/>
    <cellStyle name="60% - Accent4 8 6" xfId="21170" xr:uid="{D2863563-2DB8-463C-BC32-29C3DED81D8B}"/>
    <cellStyle name="60% - Accent4 8_BSD2" xfId="21179" xr:uid="{C20761E7-B785-42EA-AA87-24C08523D059}"/>
    <cellStyle name="60% - Accent4 80" xfId="21144" xr:uid="{F40642AB-32ED-4682-BD56-5B199FF99F3E}"/>
    <cellStyle name="60% - Accent4 80 2" xfId="21146" xr:uid="{50071709-4A03-4703-9497-9EACB0289B9A}"/>
    <cellStyle name="60% - Accent4 81" xfId="21148" xr:uid="{754E50A6-B1D6-489B-9514-BF6D91583BFD}"/>
    <cellStyle name="60% - Accent4 81 2" xfId="21150" xr:uid="{7D54A2AB-E9EC-4213-861F-0FE5380F01E3}"/>
    <cellStyle name="60% - Accent4 82" xfId="21152" xr:uid="{D0C0BD79-C581-4F86-80A3-CED9B834AFF4}"/>
    <cellStyle name="60% - Accent4 82 2" xfId="21154" xr:uid="{502E53CA-0967-41D6-8FAE-4E16CA920177}"/>
    <cellStyle name="60% - Accent4 83" xfId="18291" xr:uid="{9EDAD167-2FE5-4D07-A0DE-25787AC56EB5}"/>
    <cellStyle name="60% - Accent4 83 2" xfId="21156" xr:uid="{4A20B8C2-300F-47D7-9D0E-ED82BE4DB1E0}"/>
    <cellStyle name="60% - Accent4 84" xfId="21158" xr:uid="{1BD4FB56-1519-40BD-B1C9-7C1875139884}"/>
    <cellStyle name="60% - Accent4 84 2" xfId="21160" xr:uid="{A3F7CF92-F571-4439-8B82-71B1202342FF}"/>
    <cellStyle name="60% - Accent4 85" xfId="21180" xr:uid="{12E17138-336D-4937-8E20-3702E7B7751B}"/>
    <cellStyle name="60% - Accent4 85 2" xfId="21181" xr:uid="{DD4900CE-9708-485F-B0BF-07A289898024}"/>
    <cellStyle name="60% - Accent4 86" xfId="21183" xr:uid="{21780D68-2154-4025-BAC2-406FD604B807}"/>
    <cellStyle name="60% - Accent4 86 2" xfId="21187" xr:uid="{5E74D5F6-630A-48D4-BCDD-46D974099AE5}"/>
    <cellStyle name="60% - Accent4 87" xfId="21189" xr:uid="{36B97CEF-DB3F-4A98-B7EE-5F78BA0C3B7B}"/>
    <cellStyle name="60% - Accent4 87 2" xfId="21190" xr:uid="{B491ED51-5000-47AF-979E-FB18286D990D}"/>
    <cellStyle name="60% - Accent4 88" xfId="21192" xr:uid="{A45D9674-1D46-4D06-9D24-07ACA21C7C1F}"/>
    <cellStyle name="60% - Accent4 88 2" xfId="21193" xr:uid="{8005BBE2-0AD6-4087-B92E-ECF49E961EFE}"/>
    <cellStyle name="60% - Accent4 89" xfId="21195" xr:uid="{09F94AC8-ED30-478A-A707-292A2F89A86D}"/>
    <cellStyle name="60% - Accent4 89 2" xfId="21196" xr:uid="{29427CC8-F05E-4060-B5F0-625EFECCCEE7}"/>
    <cellStyle name="60% - Accent4 9" xfId="21198" xr:uid="{76491911-D6B1-4FF7-B3F4-7EE900066008}"/>
    <cellStyle name="60% - Accent4 9 2" xfId="14666" xr:uid="{0C5A33CE-3042-415E-84A8-32638EFED885}"/>
    <cellStyle name="60% - Accent4 9 2 2" xfId="21199" xr:uid="{AAA2E3A7-1A74-4F8E-966D-D9D373C085B3}"/>
    <cellStyle name="60% - Accent4 9 3" xfId="6196" xr:uid="{AF880D70-86ED-476C-8C9B-FEB660F5C978}"/>
    <cellStyle name="60% - Accent4 9 3 2" xfId="21200" xr:uid="{650FB9E8-A2BB-4685-A149-5C449B0ED9A1}"/>
    <cellStyle name="60% - Accent4 9 4" xfId="6243" xr:uid="{7B676518-1866-463E-A0B5-D4D3C7BC76C1}"/>
    <cellStyle name="60% - Accent4 9 5" xfId="16012" xr:uid="{A7244313-2F12-4285-B5BA-9B07CAB6C067}"/>
    <cellStyle name="60% - Accent4 9 6" xfId="21201" xr:uid="{3A0982DD-B39A-4E11-9934-5D3540F86BA7}"/>
    <cellStyle name="60% - Accent4 9_BSD2" xfId="8625" xr:uid="{06549380-DBE2-4B16-B88F-EAD745C3C679}"/>
    <cellStyle name="60% - Accent4 90" xfId="51612" xr:uid="{01148DE5-B5BB-4D6E-9D29-0B3B02E38F11}"/>
    <cellStyle name="60% - Accent4 91" xfId="51636" xr:uid="{75534200-40F8-43E7-946F-205BF7BFC960}"/>
    <cellStyle name="60% - Accent4 92" xfId="51632" xr:uid="{B587EC46-C4BD-4755-AC08-19687E783D69}"/>
    <cellStyle name="60% - Accent4 93" xfId="51853" xr:uid="{A29AD28E-4844-4D41-A00A-6F3748A35BBC}"/>
    <cellStyle name="60% - Accent5 10" xfId="21203" xr:uid="{E81E5D09-15DF-455B-A712-0ECE0746E59E}"/>
    <cellStyle name="60% - Accent5 10 2" xfId="11975" xr:uid="{98F5F1AA-B599-499D-BC7C-15804D0884CF}"/>
    <cellStyle name="60% - Accent5 10 2 2" xfId="4597" xr:uid="{0AFE40C3-8924-41FC-9950-EF8ADE9A7A98}"/>
    <cellStyle name="60% - Accent5 10 3" xfId="11995" xr:uid="{B49EFA2C-0FD4-46BC-A3F2-B1B199668158}"/>
    <cellStyle name="60% - Accent5 10 3 2" xfId="11998" xr:uid="{AD8AE42C-828D-464C-99B1-94CB6EB49867}"/>
    <cellStyle name="60% - Accent5 10 4" xfId="12006" xr:uid="{5F3AEEB0-7C43-4C56-9C33-212CCD3926EA}"/>
    <cellStyle name="60% - Accent5 10 5" xfId="12020" xr:uid="{7EBFC46E-F758-4399-B33C-ED519A8577BD}"/>
    <cellStyle name="60% - Accent5 10 6" xfId="12028" xr:uid="{A525E9DF-8A1A-49B2-B674-17064B8E4B17}"/>
    <cellStyle name="60% - Accent5 10_BSD2" xfId="21208" xr:uid="{02ECD778-EA44-4820-8DEF-5BE6EE3A1758}"/>
    <cellStyle name="60% - Accent5 11" xfId="21210" xr:uid="{30709895-8546-4B61-94E6-A41289E9274D}"/>
    <cellStyle name="60% - Accent5 11 2" xfId="4679" xr:uid="{422F9BAC-54E0-41F3-98BC-585899F481CD}"/>
    <cellStyle name="60% - Accent5 11 2 2" xfId="12558" xr:uid="{9A968EAC-6140-4D13-853C-5F65C4E947CA}"/>
    <cellStyle name="60% - Accent5 11 3" xfId="12576" xr:uid="{4DB68F8D-40FF-48DE-B4C0-320DE505407E}"/>
    <cellStyle name="60% - Accent5 11 3 2" xfId="10430" xr:uid="{70173BCB-A691-48F6-8F3D-CD74CA2C8ABC}"/>
    <cellStyle name="60% - Accent5 11 4" xfId="12584" xr:uid="{E4605F4F-B6D4-49C4-8E22-71B70F632223}"/>
    <cellStyle name="60% - Accent5 11 5" xfId="12603" xr:uid="{247EF1D1-EF6B-4A9A-8E2B-24E40B93892A}"/>
    <cellStyle name="60% - Accent5 11 6" xfId="12623" xr:uid="{BF0827E1-1ED8-4FC0-AB04-58E95236C7DA}"/>
    <cellStyle name="60% - Accent5 11_BSD2" xfId="21215" xr:uid="{C2E17057-9364-43A8-9099-CA8327B0A3CE}"/>
    <cellStyle name="60% - Accent5 12" xfId="21217" xr:uid="{F76956F1-A16D-42D4-AB0E-25CECA2A547E}"/>
    <cellStyle name="60% - Accent5 12 2" xfId="13403" xr:uid="{BFF32CF9-FF62-475F-BBFF-1CD5096122B4}"/>
    <cellStyle name="60% - Accent5 12 2 2" xfId="13421" xr:uid="{A2610AD2-7B8D-4FCC-A35A-7118F25CA78A}"/>
    <cellStyle name="60% - Accent5 12 3" xfId="13422" xr:uid="{979C36B9-0B7B-44F6-9240-AC3D52F4385D}"/>
    <cellStyle name="60% - Accent5 12 3 2" xfId="13429" xr:uid="{CAF2F147-8D79-4AEE-96C8-EE2CC6AABE6A}"/>
    <cellStyle name="60% - Accent5 12 4" xfId="13430" xr:uid="{BE8B7492-493B-427A-9DF2-FB2937BEC29B}"/>
    <cellStyle name="60% - Accent5 12 5" xfId="13434" xr:uid="{A027E89F-3347-4CEA-A0A1-50A38C48A8F1}"/>
    <cellStyle name="60% - Accent5 12 6" xfId="10406" xr:uid="{78C8601B-ABB0-4346-A635-CD760CCA50FB}"/>
    <cellStyle name="60% - Accent5 12_BSD2" xfId="15126" xr:uid="{564CEE62-49DA-48A4-9F9C-724ECAA5A70F}"/>
    <cellStyle name="60% - Accent5 13" xfId="21219" xr:uid="{C772C4FA-662E-401F-ACAF-75685CA640C8}"/>
    <cellStyle name="60% - Accent5 13 2" xfId="13488" xr:uid="{1C329E75-0FDA-494D-B859-A652398491D5}"/>
    <cellStyle name="60% - Accent5 13 2 2" xfId="13569" xr:uid="{3DFE8568-8F26-4B0D-A19C-EAE999D1408A}"/>
    <cellStyle name="60% - Accent5 13 3" xfId="11118" xr:uid="{CE59ADB4-FAF9-40A9-B303-535FF3B2E2AB}"/>
    <cellStyle name="60% - Accent5 13 4" xfId="6042" xr:uid="{A81071BF-A2B4-4B94-AB04-57311CAF9EBE}"/>
    <cellStyle name="60% - Accent5 13 5" xfId="7798" xr:uid="{AC4FE536-AEB1-4353-A117-3000859CD0BF}"/>
    <cellStyle name="60% - Accent5 13_BSD2" xfId="3873" xr:uid="{E21E3787-E737-4F64-B7C1-27A6D25A8537}"/>
    <cellStyle name="60% - Accent5 14" xfId="3207" xr:uid="{DFE3F286-E8F0-4E64-AA2E-B9A6170F4BEE}"/>
    <cellStyle name="60% - Accent5 14 2" xfId="6751" xr:uid="{28D0A2A9-91D9-4110-AFEB-05A4E99EB30D}"/>
    <cellStyle name="60% - Accent5 14 2 2" xfId="8079" xr:uid="{D72E634F-B73F-41C7-B20C-2BC7C2D14B82}"/>
    <cellStyle name="60% - Accent5 14 3" xfId="6763" xr:uid="{5D430D23-D8D3-46D6-A716-A0B5B06499F8}"/>
    <cellStyle name="60% - Accent5 14 4" xfId="7820" xr:uid="{CE0B5FFB-130A-462E-A78C-5D9D75B294EA}"/>
    <cellStyle name="60% - Accent5 14 5" xfId="7841" xr:uid="{C60632A0-7D96-432A-B9A8-D820451FC7A3}"/>
    <cellStyle name="60% - Accent5 14_BSD2" xfId="6313" xr:uid="{24E3A246-2A1A-4DD5-AE91-009265373AC0}"/>
    <cellStyle name="60% - Accent5 15" xfId="3029" xr:uid="{21B9C14D-57D9-4FF7-95C5-BB2216DBFD88}"/>
    <cellStyle name="60% - Accent5 15 2" xfId="8176" xr:uid="{8F08CAF2-E6D8-4684-852B-A0B1D6C7C35C}"/>
    <cellStyle name="60% - Accent5 15 2 2" xfId="12639" xr:uid="{1CE47F72-E288-4427-8FA4-55B61056EB83}"/>
    <cellStyle name="60% - Accent5 15 3" xfId="8184" xr:uid="{84BAC6EE-DD00-49AC-8F59-7C534FEF6358}"/>
    <cellStyle name="60% - Accent5 15_BSD2" xfId="9020" xr:uid="{3F9EFC94-E2D1-4210-8ED9-CDACA3E6B5BA}"/>
    <cellStyle name="60% - Accent5 16" xfId="2889" xr:uid="{52F5A5E9-E8C7-42A3-8D45-7FA8F78893B9}"/>
    <cellStyle name="60% - Accent5 16 2" xfId="8435" xr:uid="{001715ED-FEBD-4C33-B139-9A8522529C03}"/>
    <cellStyle name="60% - Accent5 16 2 2" xfId="13444" xr:uid="{682304F2-C678-40AD-9128-4A01247AD53A}"/>
    <cellStyle name="60% - Accent5 16 3" xfId="8441" xr:uid="{269BD34B-020F-4600-A12A-A44CB4BFD1EA}"/>
    <cellStyle name="60% - Accent5 16_BSD2" xfId="9743" xr:uid="{51552A28-18CA-4943-847B-A443B7DA9842}"/>
    <cellStyle name="60% - Accent5 17" xfId="21222" xr:uid="{683FB1EA-1CCF-47EC-B6D7-79DF1BCCFA7B}"/>
    <cellStyle name="60% - Accent5 17 2" xfId="8664" xr:uid="{EB89270A-1710-4326-9774-FC5CF91D609B}"/>
    <cellStyle name="60% - Accent5 17 2 2" xfId="15001" xr:uid="{33685338-CD31-4613-940D-7CBD8C90DEF3}"/>
    <cellStyle name="60% - Accent5 17 3" xfId="8672" xr:uid="{15A6CF7D-AF6A-4D27-9025-53CC32DB7C03}"/>
    <cellStyle name="60% - Accent5 17_BSD2" xfId="10378" xr:uid="{52CE2BD0-F2A4-49AB-84E0-C9701E999F78}"/>
    <cellStyle name="60% - Accent5 18" xfId="21228" xr:uid="{D031DC84-9D8D-4F34-8F01-EFEB85D8F6CE}"/>
    <cellStyle name="60% - Accent5 18 2" xfId="8774" xr:uid="{EE90F062-E06B-4E64-AD6A-B19F2CD4F73B}"/>
    <cellStyle name="60% - Accent5 18 2 2" xfId="16329" xr:uid="{5AF52656-8124-42F9-932C-725AA92A4FD6}"/>
    <cellStyle name="60% - Accent5 18 3" xfId="5971" xr:uid="{BC3EF7FB-B2E7-4C6F-B1EF-C75F1907276B}"/>
    <cellStyle name="60% - Accent5 18_BSD2" xfId="11252" xr:uid="{D1A0A095-1962-4266-926F-C8E39E6E0C10}"/>
    <cellStyle name="60% - Accent5 19" xfId="21230" xr:uid="{8C6C9AF9-05D9-4366-AC61-AD5E7731E729}"/>
    <cellStyle name="60% - Accent5 19 2" xfId="8852" xr:uid="{DBC0CBF2-F1CD-4FF6-9C2F-7D3F23CD858D}"/>
    <cellStyle name="60% - Accent5 19 2 2" xfId="17323" xr:uid="{7E525BC2-D2DB-4C52-BA4C-E495BF0001AB}"/>
    <cellStyle name="60% - Accent5 19 3" xfId="3543" xr:uid="{DD62457F-0277-48E9-9331-CC7866D6D881}"/>
    <cellStyle name="60% - Accent5 19_BSD2" xfId="19981" xr:uid="{B2554297-75F5-4103-95D6-4D986867724A}"/>
    <cellStyle name="60% - Accent5 2" xfId="1951" xr:uid="{65F92E52-3B80-4C88-8651-AA27C5DA7FF5}"/>
    <cellStyle name="60% - Accent5 2 10" xfId="21233" xr:uid="{493B0DAB-795C-40C4-B8BC-2592DDF195C0}"/>
    <cellStyle name="60% - Accent5 2 10 2" xfId="21236" xr:uid="{2233C473-FA2B-482D-ADD7-EFAD37DB7222}"/>
    <cellStyle name="60% - Accent5 2 11" xfId="17569" xr:uid="{272C0A20-534B-4A2B-9E6F-42B8283A2F31}"/>
    <cellStyle name="60% - Accent5 2 12" xfId="21238" xr:uid="{28BFA893-962D-4065-AADD-A7B3971ACE80}"/>
    <cellStyle name="60% - Accent5 2 13" xfId="51716" xr:uid="{3365B3F5-354C-4025-8045-71E35E410838}"/>
    <cellStyle name="60% - Accent5 2 2" xfId="1952" xr:uid="{A65F33DE-2178-434F-88A3-B5C0513BB5D1}"/>
    <cellStyle name="60% - Accent5 2 2 2" xfId="9867" xr:uid="{1F60C4FA-10D5-42BD-A1A3-1F5162836956}"/>
    <cellStyle name="60% - Accent5 2 2 2 2" xfId="20246" xr:uid="{9B1E355C-9CF5-466D-9983-D61AEF3C1945}"/>
    <cellStyle name="60% - Accent5 2 2 3" xfId="21245" xr:uid="{4494F9FE-AC92-47FA-B01A-388A6276AE6E}"/>
    <cellStyle name="60% - Accent5 2 2 3 2" xfId="20579" xr:uid="{F535A251-32DF-4701-82BC-A64F14B1C9D8}"/>
    <cellStyle name="60% - Accent5 2 2 4" xfId="21246" xr:uid="{D77942BA-0503-4BA1-96D7-DABEE5E5D8BD}"/>
    <cellStyle name="60% - Accent5 2 2 5" xfId="21247" xr:uid="{A6D43ECF-2A20-4120-AF39-0D3D286A17B2}"/>
    <cellStyle name="60% - Accent5 2 2 6" xfId="10318" xr:uid="{358B7D58-8221-41D2-ADB0-A42B0266EE01}"/>
    <cellStyle name="60% - Accent5 2 2 7" xfId="21242" xr:uid="{589A62E6-ADAC-485E-8964-2AA091782E3B}"/>
    <cellStyle name="60% - Accent5 2 3" xfId="21248" xr:uid="{8CBD7A75-DAE5-4685-9EDB-37465F6A6DEF}"/>
    <cellStyle name="60% - Accent5 2 3 2" xfId="9880" xr:uid="{89113CDF-DB81-4224-AD8F-33BA41159486}"/>
    <cellStyle name="60% - Accent5 2 3 3" xfId="21249" xr:uid="{8D7D2F84-6500-4E11-86E8-86B09DBD4E0F}"/>
    <cellStyle name="60% - Accent5 2 3 4" xfId="21250" xr:uid="{F7A73543-569F-4E8F-9877-6A0EC9FD4D75}"/>
    <cellStyle name="60% - Accent5 2 3 5" xfId="21252" xr:uid="{5D765ADD-4A86-47F8-8782-4C60DFF4D87A}"/>
    <cellStyle name="60% - Accent5 2 4" xfId="21253" xr:uid="{C3AA7E69-9E8E-43F0-92EF-43B4A7A237A7}"/>
    <cellStyle name="60% - Accent5 2 4 2" xfId="7498" xr:uid="{A46EE649-2A3B-4B53-ADEA-020F138B08C0}"/>
    <cellStyle name="60% - Accent5 2 4 2 2" xfId="16310" xr:uid="{71E63924-505E-4ACA-997D-E554808CFAFA}"/>
    <cellStyle name="60% - Accent5 2 4 3" xfId="4255" xr:uid="{581EEE7A-AAB8-4A27-9E7D-DA9109EB5091}"/>
    <cellStyle name="60% - Accent5 2 4 4" xfId="4282" xr:uid="{F3061897-4198-44B2-8F11-9037C49F6F84}"/>
    <cellStyle name="60% - Accent5 2 4 5" xfId="21254" xr:uid="{83BC5FFE-8A15-4DC1-B174-4513C19D3F2B}"/>
    <cellStyle name="60% - Accent5 2 4_BSD2" xfId="6241" xr:uid="{946CB1F4-280C-417A-8E6B-8AEEB938EBF1}"/>
    <cellStyle name="60% - Accent5 2 5" xfId="21255" xr:uid="{B8BAD94D-BB4B-4E1D-9225-0B7FF6F1249B}"/>
    <cellStyle name="60% - Accent5 2 5 2" xfId="9900" xr:uid="{7C923536-5437-4183-9D42-B33552BF0D45}"/>
    <cellStyle name="60% - Accent5 2 5 3" xfId="21256" xr:uid="{4EB7674C-9005-4D73-9C08-21594AB01B1B}"/>
    <cellStyle name="60% - Accent5 2 5 4" xfId="18187" xr:uid="{09EF4482-4E76-4B1F-ADA7-545E3AAD6ADD}"/>
    <cellStyle name="60% - Accent5 2 6" xfId="21257" xr:uid="{D0917D2F-E52A-49FC-BC09-A692891DAC98}"/>
    <cellStyle name="60% - Accent5 2 6 2" xfId="9921" xr:uid="{FE031CB3-2D24-45D4-A693-F570F3E7E541}"/>
    <cellStyle name="60% - Accent5 2 6 3" xfId="21266" xr:uid="{F82B9FA6-44B6-44E5-86E2-A8A8128F1632}"/>
    <cellStyle name="60% - Accent5 2 6 4" xfId="21273" xr:uid="{106825B9-E3EC-4D5A-A67D-BA4B676C0061}"/>
    <cellStyle name="60% - Accent5 2 7" xfId="21276" xr:uid="{D7190339-5DEE-448C-A573-445335078E1D}"/>
    <cellStyle name="60% - Accent5 2 7 2" xfId="9944" xr:uid="{7AC05255-1B5D-4CDA-936C-E12DE399E9DB}"/>
    <cellStyle name="60% - Accent5 2 7 3" xfId="21277" xr:uid="{4A6FB274-BC08-41E5-95F8-29BEE9D1CC84}"/>
    <cellStyle name="60% - Accent5 2 7 4" xfId="21278" xr:uid="{8B773AAB-22DB-4EE2-9228-BA2215960EE1}"/>
    <cellStyle name="60% - Accent5 2 8" xfId="21279" xr:uid="{3DB8A26F-F13D-4124-B106-844644977715}"/>
    <cellStyle name="60% - Accent5 2 8 2" xfId="9957" xr:uid="{A45B8420-6D29-4BC4-A8D9-2C8BCE5CFAD1}"/>
    <cellStyle name="60% - Accent5 2 8 2 2" xfId="6639" xr:uid="{4095B755-46D9-4ECF-AB34-B4983317EFCF}"/>
    <cellStyle name="60% - Accent5 2 8 3" xfId="21280" xr:uid="{D0928B5E-3CAE-482F-BEDC-3B13C7DA1F77}"/>
    <cellStyle name="60% - Accent5 2 8 4" xfId="21281" xr:uid="{D6C148A7-3E7C-4E74-8C7C-7D4D8387A950}"/>
    <cellStyle name="60% - Accent5 2 8 5" xfId="4636" xr:uid="{D99C6C3B-63A8-404C-9001-42A6645E07EE}"/>
    <cellStyle name="60% - Accent5 2 8_BSD2" xfId="21288" xr:uid="{BDA6E5FF-1FEF-4C34-B617-B2B8648313A4}"/>
    <cellStyle name="60% - Accent5 2 9" xfId="21289" xr:uid="{9B5C789F-7D1D-41F2-ACEA-248315B6676E}"/>
    <cellStyle name="60% - Accent5 2 9 2" xfId="5752" xr:uid="{E14805AE-D4BE-4ADD-A1DC-EE0E66B06827}"/>
    <cellStyle name="60% - Accent5 2 9 3" xfId="21290" xr:uid="{B7E1CB50-0EDB-47E6-8BD3-C1D373F60FA0}"/>
    <cellStyle name="60% - Accent5 2 9 4" xfId="21293" xr:uid="{CA3F1BAA-F8D9-4DCF-948A-5BA4250FCCBA}"/>
    <cellStyle name="60% - Accent5 20" xfId="3028" xr:uid="{514DFE95-BB50-4AD2-BAAE-26EE54A5BCFD}"/>
    <cellStyle name="60% - Accent5 20 2" xfId="8175" xr:uid="{03527046-A80D-4732-84AC-C3FDD75E44D7}"/>
    <cellStyle name="60% - Accent5 20 2 2" xfId="12638" xr:uid="{B326E36E-CC4A-40E0-8F7F-3AA5BFC403E8}"/>
    <cellStyle name="60% - Accent5 20 3" xfId="8183" xr:uid="{5A706068-5FFB-45AB-9F40-DCA70C72386E}"/>
    <cellStyle name="60% - Accent5 20_BSD2" xfId="9019" xr:uid="{D24C5E47-B5D7-46A4-8D6D-AEF679525FAF}"/>
    <cellStyle name="60% - Accent5 21" xfId="2888" xr:uid="{D0364F57-385E-4299-8DBD-1428F31149C7}"/>
    <cellStyle name="60% - Accent5 21 2" xfId="8434" xr:uid="{738A75B9-5EF0-493A-9CA0-B3FD64AD9FFB}"/>
    <cellStyle name="60% - Accent5 21 2 2" xfId="13443" xr:uid="{A72B1A1D-4455-4E73-AE82-ABA7B1E03876}"/>
    <cellStyle name="60% - Accent5 21 3" xfId="8440" xr:uid="{EFB95E26-8A7A-4C91-A835-2D38F7EAC759}"/>
    <cellStyle name="60% - Accent5 21_BSD2" xfId="9742" xr:uid="{546F1751-4987-443B-834D-188172EDDE02}"/>
    <cellStyle name="60% - Accent5 22" xfId="21221" xr:uid="{C878235B-A16C-4265-99C2-90AFC2923517}"/>
    <cellStyle name="60% - Accent5 22 2" xfId="8663" xr:uid="{4AE7F021-8515-4710-BD14-69F5254B5B22}"/>
    <cellStyle name="60% - Accent5 22 2 2" xfId="15000" xr:uid="{896BB50E-2E53-4BD3-BE14-34EE79790C68}"/>
    <cellStyle name="60% - Accent5 22 3" xfId="8671" xr:uid="{BB4F9385-BBED-4179-B42D-5C844EB6A925}"/>
    <cellStyle name="60% - Accent5 22_BSD2" xfId="10377" xr:uid="{06CF2FE8-5C1B-4EE2-AC51-03FDD03A029F}"/>
    <cellStyle name="60% - Accent5 23" xfId="21227" xr:uid="{C6F8EF46-C81A-437E-BBC1-56473E0FB2CC}"/>
    <cellStyle name="60% - Accent5 23 2" xfId="8773" xr:uid="{D8540825-F4EC-4139-8FFC-FE97DE42706A}"/>
    <cellStyle name="60% - Accent5 23 2 2" xfId="16328" xr:uid="{E777C867-EE48-4290-B0F4-8542B93355A8}"/>
    <cellStyle name="60% - Accent5 23 3" xfId="5970" xr:uid="{8F7EE578-7BCC-4491-81F1-7AEEAB4A7B89}"/>
    <cellStyle name="60% - Accent5 23_BSD2" xfId="11251" xr:uid="{4B6105BA-DE4B-4208-A1ED-A7F6AC904CD7}"/>
    <cellStyle name="60% - Accent5 24" xfId="21229" xr:uid="{E6D653A0-9A01-4712-A467-85F11D37A9DB}"/>
    <cellStyle name="60% - Accent5 24 2" xfId="8851" xr:uid="{923BC7D0-CA00-4222-86B4-E82BCF53E582}"/>
    <cellStyle name="60% - Accent5 24 2 2" xfId="17322" xr:uid="{B6E3EAC0-84E9-47EF-ACE9-B4C1E6FDAB0F}"/>
    <cellStyle name="60% - Accent5 24 3" xfId="3542" xr:uid="{33F6866D-9B43-4F00-B2E7-5F8E66560533}"/>
    <cellStyle name="60% - Accent5 24_BSD2" xfId="19980" xr:uid="{CD5D790A-EA5B-4867-A0CA-5D93FFF655A5}"/>
    <cellStyle name="60% - Accent5 25" xfId="21295" xr:uid="{94D56101-1D43-406E-AC89-40DE210A519E}"/>
    <cellStyle name="60% - Accent5 25 2" xfId="6286" xr:uid="{56E8D110-AF63-435E-9567-3CA474CCE27B}"/>
    <cellStyle name="60% - Accent5 25 2 2" xfId="13808" xr:uid="{0B9DF8CD-625A-48E5-8ADC-E523955E998C}"/>
    <cellStyle name="60% - Accent5 25 3" xfId="13844" xr:uid="{C740E5B1-9559-4495-9FBB-484DD1EC75BC}"/>
    <cellStyle name="60% - Accent5 25_BSD2" xfId="20540" xr:uid="{A52A07DF-ED82-4001-8A2E-D67F6DF8E611}"/>
    <cellStyle name="60% - Accent5 26" xfId="21297" xr:uid="{87139FAA-E145-4728-B120-7222F27C2FC2}"/>
    <cellStyle name="60% - Accent5 26 2" xfId="3035" xr:uid="{5733CDA4-0036-4DFA-8DC6-8ECC52657B6D}"/>
    <cellStyle name="60% - Accent5 26 2 2" xfId="3077" xr:uid="{D38ED41F-EA6E-4AF2-B2AD-42A810F2A322}"/>
    <cellStyle name="60% - Accent5 26 3" xfId="14804" xr:uid="{310EF075-6005-415B-93B4-E6136D02CE71}"/>
    <cellStyle name="60% - Accent5 26_BSD2" xfId="21077" xr:uid="{403A6F91-D95C-4C9D-8E13-36785147858C}"/>
    <cellStyle name="60% - Accent5 27" xfId="21300" xr:uid="{DB2D2BA0-6AEE-409E-9E57-E5128354D96C}"/>
    <cellStyle name="60% - Accent5 27 2" xfId="21302" xr:uid="{EDADD7F6-6EAB-48B8-A748-7F58E7FA226E}"/>
    <cellStyle name="60% - Accent5 27 2 2" xfId="21310" xr:uid="{D5924ECD-6461-4F58-8498-AEBC82232B25}"/>
    <cellStyle name="60% - Accent5 27 3" xfId="21312" xr:uid="{738CF37B-961E-49E7-ACFE-A91B36C0E5D3}"/>
    <cellStyle name="60% - Accent5 27_BSD2" xfId="14760" xr:uid="{F7B65359-2EE2-474F-B03B-F697AED8D3B4}"/>
    <cellStyle name="60% - Accent5 28" xfId="21321" xr:uid="{203F0C08-7BF5-49A8-8EE6-983DB6666030}"/>
    <cellStyle name="60% - Accent5 28 2" xfId="21323" xr:uid="{C4432D3F-DB1E-45C9-B9F1-A9BD783E78ED}"/>
    <cellStyle name="60% - Accent5 28 2 2" xfId="21325" xr:uid="{90DFDDE0-6068-4C40-88C4-FF80C9BB1E28}"/>
    <cellStyle name="60% - Accent5 28 3" xfId="21327" xr:uid="{8683F76E-962A-48BC-83C6-563FFC91AF74}"/>
    <cellStyle name="60% - Accent5 28_BSD2" xfId="21337" xr:uid="{40563F4C-1839-4097-9B2A-BC0216889A52}"/>
    <cellStyle name="60% - Accent5 29" xfId="9632" xr:uid="{D026446D-8564-4B8A-A4CD-DADF988DD795}"/>
    <cellStyle name="60% - Accent5 29 2" xfId="21339" xr:uid="{F9EC164F-58E5-47B9-BA6B-DC59AB08204B}"/>
    <cellStyle name="60% - Accent5 29 2 2" xfId="21342" xr:uid="{D8D28E20-09B0-4310-B1BF-691C574E6A75}"/>
    <cellStyle name="60% - Accent5 29 3" xfId="21344" xr:uid="{29B330E4-CFF7-4DBF-BCEB-0D3119A00208}"/>
    <cellStyle name="60% - Accent5 29_BSD2" xfId="11084" xr:uid="{9A150B3C-14E4-4EDC-B941-7F98222D85F8}"/>
    <cellStyle name="60% - Accent5 3" xfId="1953" xr:uid="{A1B60723-6D2A-4958-B1A9-DAE915000E72}"/>
    <cellStyle name="60% - Accent5 3 2" xfId="5904" xr:uid="{7CC3CD29-31D7-4086-8315-7E73B258A033}"/>
    <cellStyle name="60% - Accent5 3 2 2" xfId="11942" xr:uid="{47B3218E-2D16-4A38-87F1-EC9AF300B96D}"/>
    <cellStyle name="60% - Accent5 3 2 3" xfId="11944" xr:uid="{704EF3B9-1113-4F66-A548-EBB01D94A8C2}"/>
    <cellStyle name="60% - Accent5 3 3" xfId="21349" xr:uid="{48DA81E4-5C47-42AD-BCB9-65BD09B131B5}"/>
    <cellStyle name="60% - Accent5 3 3 2" xfId="21350" xr:uid="{1B40EC15-379D-401F-BD07-CF4CF6790192}"/>
    <cellStyle name="60% - Accent5 3 3 3" xfId="21351" xr:uid="{0F35C430-91E6-4FA2-8274-0A676B594886}"/>
    <cellStyle name="60% - Accent5 3 4" xfId="21352" xr:uid="{880059E3-FC7F-4B95-BC8C-E7FB65606F07}"/>
    <cellStyle name="60% - Accent5 3 4 2" xfId="21354" xr:uid="{5F5214DC-C04B-4628-9654-5E17050BB491}"/>
    <cellStyle name="60% - Accent5 3 5" xfId="21355" xr:uid="{72227E9E-C026-4D37-8B22-663CEED09EFD}"/>
    <cellStyle name="60% - Accent5 3 6" xfId="20258" xr:uid="{DE3E9F87-6883-4AC5-B02B-E37C41BD2AF0}"/>
    <cellStyle name="60% - Accent5 3 7" xfId="51717" xr:uid="{21B3C01A-F4BF-49A3-A8AA-C7C64643C428}"/>
    <cellStyle name="60% - Accent5 3_Annexure" xfId="20334" xr:uid="{481FB64F-7B61-4321-99B1-9F0E8B4E9353}"/>
    <cellStyle name="60% - Accent5 30" xfId="21294" xr:uid="{F73DDF09-8339-4BAF-B4A3-B2D8A17694AB}"/>
    <cellStyle name="60% - Accent5 30 2" xfId="6285" xr:uid="{421014C2-AF3B-4094-B929-1DB3B35A6548}"/>
    <cellStyle name="60% - Accent5 30 2 2" xfId="13807" xr:uid="{0E6CC663-236D-4DE0-88A1-30C03FB5697E}"/>
    <cellStyle name="60% - Accent5 30 3" xfId="13843" xr:uid="{75A4A527-16F6-4B4B-9994-5C7D3B918CA4}"/>
    <cellStyle name="60% - Accent5 30_BSD2" xfId="20539" xr:uid="{7115D674-11B9-4E86-8B8E-27B53F135252}"/>
    <cellStyle name="60% - Accent5 31" xfId="21296" xr:uid="{53CD7BEB-650F-420D-A396-865C47946BEA}"/>
    <cellStyle name="60% - Accent5 31 2" xfId="3034" xr:uid="{4B54F6AE-B952-456A-A0E3-BA5ECB884C7A}"/>
    <cellStyle name="60% - Accent5 31 2 2" xfId="3076" xr:uid="{720FE76D-0500-4F65-BCA2-8343E4995EAD}"/>
    <cellStyle name="60% - Accent5 31 3" xfId="14803" xr:uid="{1FF0D399-5880-4185-8E40-7CFCDE667C39}"/>
    <cellStyle name="60% - Accent5 31_BSD2" xfId="21076" xr:uid="{0719B78B-458E-45CF-8D8E-BFD7C7DAF81F}"/>
    <cellStyle name="60% - Accent5 32" xfId="21299" xr:uid="{9CC71F65-6CFD-4AD6-8D5B-B997853F3B37}"/>
    <cellStyle name="60% - Accent5 32 2" xfId="21301" xr:uid="{E717ACEA-8B14-4CE7-ACFC-FFF40F3A6416}"/>
    <cellStyle name="60% - Accent5 32 2 2" xfId="21309" xr:uid="{382A82DD-FA85-4FC6-AEC2-FDF9FB32D230}"/>
    <cellStyle name="60% - Accent5 32 3" xfId="21311" xr:uid="{70023E2E-890C-4066-A89B-9B4E0AFE49B4}"/>
    <cellStyle name="60% - Accent5 32_BSD2" xfId="14759" xr:uid="{EDB8DAA3-B74B-42E5-8518-52D15A5AB372}"/>
    <cellStyle name="60% - Accent5 33" xfId="21320" xr:uid="{89871A53-D542-434F-85DE-13BF9860008B}"/>
    <cellStyle name="60% - Accent5 33 2" xfId="21322" xr:uid="{8ED47EBC-30F1-4182-93B4-FF2D18A87820}"/>
    <cellStyle name="60% - Accent5 33 2 2" xfId="21324" xr:uid="{A7423D2B-0AE4-4750-926A-9706A8C0C4EB}"/>
    <cellStyle name="60% - Accent5 33 3" xfId="21326" xr:uid="{C7A5C258-13DB-42B7-8996-B1106A8E3472}"/>
    <cellStyle name="60% - Accent5 33_BSD2" xfId="21336" xr:uid="{C02756E0-D2E5-4C1A-9D02-D3719F0078B7}"/>
    <cellStyle name="60% - Accent5 34" xfId="9631" xr:uid="{406A8D9C-1446-42E2-9F27-58662D8AC80B}"/>
    <cellStyle name="60% - Accent5 34 2" xfId="21338" xr:uid="{FD826381-6242-4DF6-9AED-D4E5D5C633BE}"/>
    <cellStyle name="60% - Accent5 34 2 2" xfId="21341" xr:uid="{BFC1DCBF-9AFA-4A2F-A69B-4F7E4F60F902}"/>
    <cellStyle name="60% - Accent5 34 3" xfId="21343" xr:uid="{ADD0A9C0-769E-4500-BC9E-1DE09E694B2C}"/>
    <cellStyle name="60% - Accent5 34_BSD2" xfId="11083" xr:uid="{57FF3FCB-23CD-45A6-8BDE-4DA17FBCE3CB}"/>
    <cellStyle name="60% - Accent5 35" xfId="21357" xr:uid="{7E970877-3938-493A-926E-26D8169EB5F5}"/>
    <cellStyle name="60% - Accent5 35 2" xfId="15283" xr:uid="{0A77273B-F29D-41D1-8FF8-90659500B4DA}"/>
    <cellStyle name="60% - Accent5 35 2 2" xfId="15286" xr:uid="{87DC4122-68D1-4DAD-896F-8AF17458BBAE}"/>
    <cellStyle name="60% - Accent5 35 3" xfId="15308" xr:uid="{187DAE10-79A2-46A1-AA0E-A9FA57B800B3}"/>
    <cellStyle name="60% - Accent5 35_BSD2" xfId="21359" xr:uid="{9202C772-8F17-4133-B559-13672FD46812}"/>
    <cellStyle name="60% - Accent5 36" xfId="21362" xr:uid="{7A6537C0-F5C5-49E0-9D9E-77BA554E7FF8}"/>
    <cellStyle name="60% - Accent5 36 2" xfId="16243" xr:uid="{FB5036C3-78DF-49F5-9D3C-C274F73D869C}"/>
    <cellStyle name="60% - Accent5 36 2 2" xfId="16250" xr:uid="{EAE13B27-D7E4-482A-B051-4468C345B12F}"/>
    <cellStyle name="60% - Accent5 36 3" xfId="16279" xr:uid="{D67A66F2-F25F-4F7B-9919-CC55825FE2AC}"/>
    <cellStyle name="60% - Accent5 36_BSD2" xfId="21366" xr:uid="{A3B1C969-E14F-4B63-943F-707F13ABED4D}"/>
    <cellStyle name="60% - Accent5 37" xfId="16264" xr:uid="{B4D5BEAC-1642-4ECD-85C6-0E8B537A9D9E}"/>
    <cellStyle name="60% - Accent5 37 2" xfId="21368" xr:uid="{A78F0E04-A22F-4AB5-8E0F-2DC6BAA30E82}"/>
    <cellStyle name="60% - Accent5 37 2 2" xfId="21372" xr:uid="{CCAA604F-4DC5-4601-9A8F-98046769548E}"/>
    <cellStyle name="60% - Accent5 37 3" xfId="21374" xr:uid="{38034C81-3869-4B17-8C99-541AA378E4A4}"/>
    <cellStyle name="60% - Accent5 37_BSD2" xfId="21379" xr:uid="{E3B308E3-C72E-4A72-90A4-67DC04CE1195}"/>
    <cellStyle name="60% - Accent5 38" xfId="21383" xr:uid="{1C3C2431-4F0B-4530-A4F9-334DC002ACC6}"/>
    <cellStyle name="60% - Accent5 38 2" xfId="21388" xr:uid="{B71CA8FC-D29C-435A-9129-7B346DEF1F30}"/>
    <cellStyle name="60% - Accent5 38 2 2" xfId="21391" xr:uid="{EBFAADB9-7E35-4CBE-8232-7CCF72F35AE6}"/>
    <cellStyle name="60% - Accent5 38 3" xfId="21395" xr:uid="{8E2F0BF9-339D-4B04-8FB2-659ADB62D110}"/>
    <cellStyle name="60% - Accent5 38_BSD2" xfId="6488" xr:uid="{ACCDF420-83B0-45DA-B905-0B4E6FF926B9}"/>
    <cellStyle name="60% - Accent5 39" xfId="21399" xr:uid="{1F33509A-F16C-4FE2-B084-C318256AB949}"/>
    <cellStyle name="60% - Accent5 39 2" xfId="21401" xr:uid="{414DDBC7-C1CB-4D8F-BBF5-98B4CD48953F}"/>
    <cellStyle name="60% - Accent5 39 2 2" xfId="21404" xr:uid="{EFBBE520-4821-46C7-A033-574A2B0E163D}"/>
    <cellStyle name="60% - Accent5 39 3" xfId="21406" xr:uid="{31185294-813F-40EE-9458-5667B7A52A6B}"/>
    <cellStyle name="60% - Accent5 39_BSD2" xfId="21409" xr:uid="{AAF92361-7299-4153-AD4D-8126129FC87D}"/>
    <cellStyle name="60% - Accent5 4" xfId="1954" xr:uid="{B9B54AF7-B4F0-428E-94E2-5BCE1A3E5920}"/>
    <cellStyle name="60% - Accent5 4 2" xfId="18416" xr:uid="{B34C194F-91D0-4304-8E64-276DCBB98A1F}"/>
    <cellStyle name="60% - Accent5 4 2 2" xfId="21410" xr:uid="{D8DD115E-E26D-43E5-8B57-E6A133951ADF}"/>
    <cellStyle name="60% - Accent5 4 3" xfId="21411" xr:uid="{72DBE8FF-FAB2-4D0C-984B-85572FF8C851}"/>
    <cellStyle name="60% - Accent5 4 3 2" xfId="21412" xr:uid="{8B8722AF-DEA9-4B30-B4BC-65F24499B84E}"/>
    <cellStyle name="60% - Accent5 4 4" xfId="21413" xr:uid="{D884D96E-CFA0-4682-B679-1A474BF87A10}"/>
    <cellStyle name="60% - Accent5 4 4 2" xfId="21415" xr:uid="{BE947A6E-1714-488F-B843-EDA21D7CBFA7}"/>
    <cellStyle name="60% - Accent5 4 5" xfId="21417" xr:uid="{6C280E8E-E045-45B8-AFFE-97F22A46168A}"/>
    <cellStyle name="60% - Accent5 4 6" xfId="19588" xr:uid="{60346D2F-ED6C-4A92-B6A0-7A65464F213C}"/>
    <cellStyle name="60% - Accent5 4 7" xfId="18411" xr:uid="{703E03C9-1EF7-4AF2-9A88-16EEFDA0E073}"/>
    <cellStyle name="60% - Accent5 4 8" xfId="51718" xr:uid="{AE2DB88E-89F5-4AE7-B7E9-A6A83A69B648}"/>
    <cellStyle name="60% - Accent5 4_Annexure" xfId="21419" xr:uid="{1DE54E20-E226-4963-B765-4DBB9F6E0A5C}"/>
    <cellStyle name="60% - Accent5 40" xfId="21356" xr:uid="{E3FE719F-137C-4C9F-9BB3-B4226B0AB8CF}"/>
    <cellStyle name="60% - Accent5 40 2" xfId="15282" xr:uid="{CB5B3DFE-2037-445B-936D-675815B346F6}"/>
    <cellStyle name="60% - Accent5 40 2 2" xfId="15285" xr:uid="{2ED3E176-348B-4984-BFBE-86EA0CFF383A}"/>
    <cellStyle name="60% - Accent5 40 3" xfId="15307" xr:uid="{9D3BC8DF-3342-416C-B892-6881226DFE9F}"/>
    <cellStyle name="60% - Accent5 40_BSD2" xfId="21358" xr:uid="{9292953A-C62F-4D92-9EE9-AFFAF94D2DD9}"/>
    <cellStyle name="60% - Accent5 41" xfId="21361" xr:uid="{E49D4542-15C3-492E-AB20-E4D9D88D8FDD}"/>
    <cellStyle name="60% - Accent5 41 2" xfId="16242" xr:uid="{9044CF60-DB8B-4E02-AFB8-5BB90D633695}"/>
    <cellStyle name="60% - Accent5 41 2 2" xfId="16249" xr:uid="{2CDDA754-6277-469C-A8A2-9BCAF4CFD83F}"/>
    <cellStyle name="60% - Accent5 41 3" xfId="16278" xr:uid="{0131449D-E5CD-4F98-AD53-16F8E7AC2211}"/>
    <cellStyle name="60% - Accent5 41_BSD2" xfId="21365" xr:uid="{CFA804F0-8A03-4B0C-9303-FCDCF3198C1A}"/>
    <cellStyle name="60% - Accent5 42" xfId="16263" xr:uid="{BEA43E54-BF0D-4D52-8183-15F77104A60B}"/>
    <cellStyle name="60% - Accent5 42 2" xfId="21367" xr:uid="{4B1C3B05-6B67-4121-BADF-2033BBBE08F4}"/>
    <cellStyle name="60% - Accent5 42 2 2" xfId="21371" xr:uid="{8EB20A80-CA64-4E8F-9147-5C7777347223}"/>
    <cellStyle name="60% - Accent5 42 3" xfId="21373" xr:uid="{762EC1C2-0BD3-4E20-91EE-090D3498EADA}"/>
    <cellStyle name="60% - Accent5 42_BSD2" xfId="21378" xr:uid="{42E7966D-8D0F-4E9B-8080-124CB2F2286C}"/>
    <cellStyle name="60% - Accent5 43" xfId="21382" xr:uid="{45F97730-7FC2-4170-A14A-62EB149BC63F}"/>
    <cellStyle name="60% - Accent5 43 2" xfId="21387" xr:uid="{AFC64A15-2BFA-4F76-BFE1-E0EE50746EE2}"/>
    <cellStyle name="60% - Accent5 43 2 2" xfId="21390" xr:uid="{0AAC1E4B-EBA5-4691-972F-8D8716EC4D3F}"/>
    <cellStyle name="60% - Accent5 43 3" xfId="21394" xr:uid="{E7A658F7-DDE2-4EDD-8595-2F6EBB16F076}"/>
    <cellStyle name="60% - Accent5 43_BSD2" xfId="6487" xr:uid="{1D5F8424-BD5F-4204-8CAD-9BF34AE14D0D}"/>
    <cellStyle name="60% - Accent5 44" xfId="21398" xr:uid="{F97B9BEC-B2D9-49B0-9785-F0C6DF718BA0}"/>
    <cellStyle name="60% - Accent5 44 2" xfId="21400" xr:uid="{43187D7D-F452-42E2-A665-A8A9B99A9E98}"/>
    <cellStyle name="60% - Accent5 44 2 2" xfId="21403" xr:uid="{C1D31101-103C-40FF-9CCB-76D7F91C9A25}"/>
    <cellStyle name="60% - Accent5 44 3" xfId="21405" xr:uid="{714AF60B-DD1D-4359-B29A-41C5C78BBC54}"/>
    <cellStyle name="60% - Accent5 44_BSD2" xfId="21408" xr:uid="{DF86C787-695F-44F5-8821-BA83993B59CD}"/>
    <cellStyle name="60% - Accent5 45" xfId="21422" xr:uid="{62BD5624-C5FD-405E-B73C-9053E43B6032}"/>
    <cellStyle name="60% - Accent5 45 2" xfId="16583" xr:uid="{39FE7C68-8BBF-4880-97F5-7B9D55760328}"/>
    <cellStyle name="60% - Accent5 45 2 2" xfId="4972" xr:uid="{D8235483-A41E-4080-A2FD-CE36EBDDA7E9}"/>
    <cellStyle name="60% - Accent5 45 3" xfId="16613" xr:uid="{D05840A9-40AF-4662-9CE0-4491F4CD72BA}"/>
    <cellStyle name="60% - Accent5 45_BSD2" xfId="20808" xr:uid="{D827EA8C-8051-41B4-BC68-2C457EAA0F72}"/>
    <cellStyle name="60% - Accent5 46" xfId="21425" xr:uid="{D085207D-DC5C-4497-B9ED-4B3BD0B7FD88}"/>
    <cellStyle name="60% - Accent5 46 2" xfId="17209" xr:uid="{83544273-4394-41C8-92DA-725901C72D8A}"/>
    <cellStyle name="60% - Accent5 46 2 2" xfId="17217" xr:uid="{74D9ABD4-6B01-4F25-B521-D61C391BB3E2}"/>
    <cellStyle name="60% - Accent5 46 3" xfId="17249" xr:uid="{5EE177D6-0585-422B-86D2-481E24038D4B}"/>
    <cellStyle name="60% - Accent5 46_BSD2" xfId="21429" xr:uid="{BAEC38C2-B497-4E33-9414-79EE14B6E373}"/>
    <cellStyle name="60% - Accent5 47" xfId="21432" xr:uid="{0E22A056-5671-45ED-BE55-D8770C8FC8B5}"/>
    <cellStyle name="60% - Accent5 47 2" xfId="21434" xr:uid="{FC465450-F94F-4A5A-809A-3BDA67ECC400}"/>
    <cellStyle name="60% - Accent5 47 2 2" xfId="21438" xr:uid="{2E0CED5C-8BB5-45D7-892E-1AF7F7F43BFB}"/>
    <cellStyle name="60% - Accent5 47 3" xfId="21441" xr:uid="{6E63C0A8-2841-475D-9D25-525A4EFCF483}"/>
    <cellStyle name="60% - Accent5 47_BSD2" xfId="21445" xr:uid="{607E3F96-9912-4F95-AEB8-8D778FA8C24A}"/>
    <cellStyle name="60% - Accent5 48" xfId="21448" xr:uid="{985FBA2F-BAFE-4306-B543-D41883F6320E}"/>
    <cellStyle name="60% - Accent5 48 2" xfId="21451" xr:uid="{48A06574-C5AF-40F2-A039-4B2677192A6F}"/>
    <cellStyle name="60% - Accent5 48 2 2" xfId="21454" xr:uid="{45C715EE-5612-4B42-8E92-A9A3B1BD5ECA}"/>
    <cellStyle name="60% - Accent5 48 3" xfId="18378" xr:uid="{ED307420-C1B1-4EA2-A4A2-B88EF096A1E4}"/>
    <cellStyle name="60% - Accent5 48_BSD2" xfId="21458" xr:uid="{6169C09F-93D3-429D-A236-279753ACBCEF}"/>
    <cellStyle name="60% - Accent5 49" xfId="21460" xr:uid="{23CC6732-3BD1-4AEC-99D8-35E7759FBC05}"/>
    <cellStyle name="60% - Accent5 49 2" xfId="14102" xr:uid="{6085B71A-6145-4653-88B0-3270013E9275}"/>
    <cellStyle name="60% - Accent5 49 2 2" xfId="14111" xr:uid="{7F33BDE0-BEAC-4B3D-BE89-DF940638C4E8}"/>
    <cellStyle name="60% - Accent5 49 3" xfId="14125" xr:uid="{41A5428E-6EE6-4A08-82E1-3F8B1BA43064}"/>
    <cellStyle name="60% - Accent5 49_BSD2" xfId="21386" xr:uid="{1EC632AD-3DB7-4EDF-A760-3BC8643CC856}"/>
    <cellStyle name="60% - Accent5 5" xfId="15133" xr:uid="{1C269721-0EBD-4790-9BFE-8E7401151557}"/>
    <cellStyle name="60% - Accent5 5 2" xfId="18419" xr:uid="{3B415C16-9DC6-45D5-A1FF-5C678D2767F6}"/>
    <cellStyle name="60% - Accent5 5 2 2" xfId="14174" xr:uid="{653AFCBF-E1DC-411C-BE84-2D3D0256D34C}"/>
    <cellStyle name="60% - Accent5 5 3" xfId="21462" xr:uid="{76648DBA-9E63-41FF-B518-B4B9E5000BB6}"/>
    <cellStyle name="60% - Accent5 5 3 2" xfId="15150" xr:uid="{725009D5-764E-4DEB-AD0A-8BE32CF58974}"/>
    <cellStyle name="60% - Accent5 5 4" xfId="4000" xr:uid="{83544576-470F-4F33-998C-FDF4A8C796B8}"/>
    <cellStyle name="60% - Accent5 5 4 2" xfId="21463" xr:uid="{527440BD-7683-41FE-977C-9C06D1EFB38D}"/>
    <cellStyle name="60% - Accent5 5 5" xfId="21465" xr:uid="{4C520109-7E7A-4582-8E79-279C7BBF8FD7}"/>
    <cellStyle name="60% - Accent5 5 6" xfId="21467" xr:uid="{D89B6A6A-2517-4276-9663-EFE037CAE939}"/>
    <cellStyle name="60% - Accent5 5_Annexure" xfId="21473" xr:uid="{96B7C9AF-05C0-4E2E-BA65-CE4577ACB10B}"/>
    <cellStyle name="60% - Accent5 50" xfId="21421" xr:uid="{B7AF655A-86D8-4981-A821-0BB70EE35159}"/>
    <cellStyle name="60% - Accent5 50 2" xfId="16582" xr:uid="{9C01576E-D364-4411-90CD-BDB6C0596783}"/>
    <cellStyle name="60% - Accent5 50 2 2" xfId="4971" xr:uid="{88932627-26BC-4DAF-ADB9-92055CACE20D}"/>
    <cellStyle name="60% - Accent5 50 3" xfId="16612" xr:uid="{175D1BA1-DF2B-413D-BC3E-A3BECBECEF1A}"/>
    <cellStyle name="60% - Accent5 50_BSD2" xfId="20807" xr:uid="{FB5E8EE7-43E4-4E80-A55A-503C8A29B6CD}"/>
    <cellStyle name="60% - Accent5 51" xfId="21424" xr:uid="{F4BE701A-540F-4CA6-976F-7C46881AE2FC}"/>
    <cellStyle name="60% - Accent5 51 2" xfId="17208" xr:uid="{41EC03B2-3922-4876-8FF4-FCD61993165F}"/>
    <cellStyle name="60% - Accent5 51 2 2" xfId="17216" xr:uid="{76B4BE0E-A3C2-44DA-8FDE-ABC42179CD99}"/>
    <cellStyle name="60% - Accent5 51 3" xfId="17248" xr:uid="{A71A0DEE-ECED-4C8B-B103-D05C72978234}"/>
    <cellStyle name="60% - Accent5 51_BSD2" xfId="21428" xr:uid="{024D3CA3-6A1B-4B1E-87F7-07A7148B0701}"/>
    <cellStyle name="60% - Accent5 52" xfId="21431" xr:uid="{AA2DFD75-129F-4347-8725-0F63FCE8D973}"/>
    <cellStyle name="60% - Accent5 52 2" xfId="21433" xr:uid="{CB76A1F2-976D-4E81-9D8E-5B39F9EB883E}"/>
    <cellStyle name="60% - Accent5 52 2 2" xfId="21437" xr:uid="{7AA46542-36D5-4939-842D-B0134A89ADFA}"/>
    <cellStyle name="60% - Accent5 52 3" xfId="21440" xr:uid="{0A6FC5BF-218D-416B-911D-42D745018439}"/>
    <cellStyle name="60% - Accent5 52_BSD2" xfId="21444" xr:uid="{8EC640D8-8FC6-4F90-B04B-B5184E23C8BE}"/>
    <cellStyle name="60% - Accent5 53" xfId="21447" xr:uid="{DE995932-DADE-4EBD-A0A1-899A00788C48}"/>
    <cellStyle name="60% - Accent5 53 2" xfId="21450" xr:uid="{848463DE-88A5-448C-9DB8-5549F1B38EF6}"/>
    <cellStyle name="60% - Accent5 53 2 2" xfId="21453" xr:uid="{F7966D80-9FBC-4211-ABE5-D0989A9868E7}"/>
    <cellStyle name="60% - Accent5 53 3" xfId="18377" xr:uid="{DCB7C7E7-0E32-4F1A-ADEF-BF529B7A7FF9}"/>
    <cellStyle name="60% - Accent5 53_BSD2" xfId="21457" xr:uid="{B55F5284-3B4D-4653-87F5-7EC727EFB5F0}"/>
    <cellStyle name="60% - Accent5 54" xfId="21459" xr:uid="{14EC7591-5FD7-4B5D-A5C4-5FD6E42CE2E0}"/>
    <cellStyle name="60% - Accent5 54 2" xfId="14101" xr:uid="{B2E406F2-8003-4B41-95E2-D44EF04C2756}"/>
    <cellStyle name="60% - Accent5 54 2 2" xfId="14110" xr:uid="{140DC350-8D30-4077-9BDC-6FC254CFD6C5}"/>
    <cellStyle name="60% - Accent5 54 3" xfId="14124" xr:uid="{8B7966A1-7A88-4041-8AC3-AD989C035262}"/>
    <cellStyle name="60% - Accent5 54_BSD2" xfId="21385" xr:uid="{85DCCAC7-8813-4916-A504-5EEDBACFA871}"/>
    <cellStyle name="60% - Accent5 55" xfId="21475" xr:uid="{45E00EF1-E12E-47B9-8850-EDECB5A43BE0}"/>
    <cellStyle name="60% - Accent5 55 2" xfId="14297" xr:uid="{2CB87938-DE32-4C66-9383-8C0034508B8C}"/>
    <cellStyle name="60% - Accent5 55 2 2" xfId="17623" xr:uid="{655BB345-935D-48BB-9730-2F820CF7B6CD}"/>
    <cellStyle name="60% - Accent5 55 3" xfId="14302" xr:uid="{B702F8DD-C2DE-43AD-870A-7036EE70C0E1}"/>
    <cellStyle name="60% - Accent5 55_BSD2" xfId="21477" xr:uid="{B45CBF29-6770-44FB-8B98-16E3466373BF}"/>
    <cellStyle name="60% - Accent5 56" xfId="21479" xr:uid="{29EBD2FF-4768-417F-8F22-8B9CADF117D8}"/>
    <cellStyle name="60% - Accent5 56 2" xfId="14522" xr:uid="{2C3F2511-9016-4C23-A277-DA88107016FD}"/>
    <cellStyle name="60% - Accent5 56 2 2" xfId="14532" xr:uid="{EFBAB744-0E9C-4388-8B1B-7A7D408B7D06}"/>
    <cellStyle name="60% - Accent5 56 3" xfId="14533" xr:uid="{844FDFA3-27BC-4DEF-9AE8-11E77A5EA428}"/>
    <cellStyle name="60% - Accent5 56_BSD2" xfId="8882" xr:uid="{E1AECC82-C2C6-492A-B563-C0E149435C39}"/>
    <cellStyle name="60% - Accent5 57" xfId="21482" xr:uid="{0BD38A33-CB81-4F6D-856F-3E827801A41C}"/>
    <cellStyle name="60% - Accent5 57 2" xfId="14751" xr:uid="{23BA4DB4-0BCB-4693-AC15-DB71651B05F5}"/>
    <cellStyle name="60% - Accent5 57 2 2" xfId="14757" xr:uid="{A95A5CA6-02C6-4BBB-842C-081C84A29444}"/>
    <cellStyle name="60% - Accent5 57 3" xfId="14758" xr:uid="{7C89E62C-18C0-4BF2-A777-603B66FB7D64}"/>
    <cellStyle name="60% - Accent5 57_BSD2" xfId="21484" xr:uid="{04476544-CD1D-4958-9D08-AAB7C4472FC6}"/>
    <cellStyle name="60% - Accent5 58" xfId="21487" xr:uid="{90E10259-F21F-47DF-80E3-D4CC3EB12ABF}"/>
    <cellStyle name="60% - Accent5 58 2" xfId="15023" xr:uid="{1CDE3A73-1EE6-4EBA-89E1-45CBC4C9F885}"/>
    <cellStyle name="60% - Accent5 58 2 2" xfId="10919" xr:uid="{5B6657CA-7C08-4666-9090-5984913DFCA2}"/>
    <cellStyle name="60% - Accent5 58 3" xfId="11137" xr:uid="{6066A659-0F0C-4E81-90A2-F72097C288D4}"/>
    <cellStyle name="60% - Accent5 58_BSD2" xfId="19089" xr:uid="{2BA46DF6-190A-4FF6-9479-1EDA896A36F7}"/>
    <cellStyle name="60% - Accent5 59" xfId="7003" xr:uid="{2228CD09-6B87-43D2-AA65-1AEEA01EB731}"/>
    <cellStyle name="60% - Accent5 59 2" xfId="7008" xr:uid="{B3FE4A16-B188-4C77-99A3-43D1F10DB56A}"/>
    <cellStyle name="60% - Accent5 59 2 2" xfId="9119" xr:uid="{6719EECE-9D7D-4B55-A292-7A6B3B4BF7B2}"/>
    <cellStyle name="60% - Accent5 59 3" xfId="7021" xr:uid="{2AA81485-E60C-4EBD-A842-BE4A41E66DD8}"/>
    <cellStyle name="60% - Accent5 59_BSD2" xfId="21492" xr:uid="{FD6ED37A-A8F3-4DC9-93C4-CEEE3B035BAD}"/>
    <cellStyle name="60% - Accent5 6" xfId="18421" xr:uid="{CDC80D76-7654-4512-9E60-9E8C140DBE83}"/>
    <cellStyle name="60% - Accent5 6 2" xfId="21493" xr:uid="{0E0F4131-6DD1-460E-B00B-02962A9D2978}"/>
    <cellStyle name="60% - Accent5 6 2 2" xfId="3749" xr:uid="{A7078813-BCA7-494B-A978-45D8AD1038BD}"/>
    <cellStyle name="60% - Accent5 6 3" xfId="6176" xr:uid="{DA3E3FDE-5D70-4D3D-8DF0-9A6B3B999C3B}"/>
    <cellStyle name="60% - Accent5 6 3 2" xfId="6182" xr:uid="{818BBDB9-0848-407B-A9D5-02394ED3D47B}"/>
    <cellStyle name="60% - Accent5 6 4" xfId="21494" xr:uid="{6F9A5AFA-FE08-4C2B-8108-A911B3242C52}"/>
    <cellStyle name="60% - Accent5 6 4 2" xfId="21495" xr:uid="{AE6E189C-03BD-41C7-99C4-BCEDE8D77487}"/>
    <cellStyle name="60% - Accent5 6 5" xfId="21496" xr:uid="{E8564612-5128-4F16-9A2E-20DDA310E836}"/>
    <cellStyle name="60% - Accent5 6 6" xfId="10808" xr:uid="{46502B20-7AB1-4399-A028-7FE3E4859A09}"/>
    <cellStyle name="60% - Accent5 6_Annexure" xfId="21499" xr:uid="{8F2F97FD-1AC5-4A6E-A3AE-40153A7B8D9A}"/>
    <cellStyle name="60% - Accent5 60" xfId="21474" xr:uid="{07126C4D-76C6-4F68-A254-446E95A84CF1}"/>
    <cellStyle name="60% - Accent5 60 2" xfId="14296" xr:uid="{673A940B-EB67-441C-A1F5-C303F88F4932}"/>
    <cellStyle name="60% - Accent5 61" xfId="21478" xr:uid="{03AAF10C-303B-4EE1-91D2-71C058DB9133}"/>
    <cellStyle name="60% - Accent5 61 2" xfId="14521" xr:uid="{76F58DA1-4023-4C24-AE3A-215D0540AFD3}"/>
    <cellStyle name="60% - Accent5 62" xfId="21481" xr:uid="{B59A53F5-61DF-4870-B909-646BEC8C038A}"/>
    <cellStyle name="60% - Accent5 62 2" xfId="14750" xr:uid="{DDEC58B6-9965-45CF-AB66-5C8A31B8CA64}"/>
    <cellStyle name="60% - Accent5 63" xfId="21486" xr:uid="{9348D83E-168A-4476-B9B3-5BF321C9E455}"/>
    <cellStyle name="60% - Accent5 63 2" xfId="15022" xr:uid="{413E526E-8029-496F-9A03-F0B253599A94}"/>
    <cellStyle name="60% - Accent5 64" xfId="7002" xr:uid="{B0FEF720-5F87-4A79-B751-54231DFA652B}"/>
    <cellStyle name="60% - Accent5 64 2" xfId="7007" xr:uid="{D512AFC3-3BD7-4676-9DE0-D976497C1847}"/>
    <cellStyle name="60% - Accent5 65" xfId="7027" xr:uid="{F5FF85D2-DE76-4BEE-AADF-506E005F0EDD}"/>
    <cellStyle name="60% - Accent5 65 2" xfId="5283" xr:uid="{030A094A-F922-4F06-8B82-0C5991E3115C}"/>
    <cellStyle name="60% - Accent5 66" xfId="4736" xr:uid="{F05AE91C-CF64-423E-9001-D9BDDCAA9463}"/>
    <cellStyle name="60% - Accent5 66 2" xfId="2807" xr:uid="{1A4586F4-DB7D-4968-93E8-9FE101A93E14}"/>
    <cellStyle name="60% - Accent5 67" xfId="21501" xr:uid="{99BA1CB1-E160-4B25-B2D7-3C7D15200877}"/>
    <cellStyle name="60% - Accent5 67 2" xfId="21504" xr:uid="{96CBC304-0225-42AA-A312-B7BF828EA39E}"/>
    <cellStyle name="60% - Accent5 68" xfId="21508" xr:uid="{9EA59321-7B66-4724-ABD7-F477E43FEC94}"/>
    <cellStyle name="60% - Accent5 68 2" xfId="3903" xr:uid="{70864D25-B783-4DE6-B4DD-2D1905F088A5}"/>
    <cellStyle name="60% - Accent5 69" xfId="21511" xr:uid="{A5BC6A97-E99C-437C-A83F-8E5693079928}"/>
    <cellStyle name="60% - Accent5 69 2" xfId="21515" xr:uid="{B275B5FB-7AC6-4432-B43A-D8C39D25E861}"/>
    <cellStyle name="60% - Accent5 7" xfId="18241" xr:uid="{0AA216C6-CEAA-4D38-8F93-D42B37954889}"/>
    <cellStyle name="60% - Accent5 7 10" xfId="21519" xr:uid="{50F555AD-5564-48F8-AE51-FF4E51AEC45A}"/>
    <cellStyle name="60% - Accent5 7 10 2" xfId="21523" xr:uid="{6194E771-1F9C-4640-BF65-7379293A6860}"/>
    <cellStyle name="60% - Accent5 7 11" xfId="5477" xr:uid="{36B089C0-A136-4D1D-9ED0-CFC09AB918D9}"/>
    <cellStyle name="60% - Accent5 7 11 2" xfId="21525" xr:uid="{54338313-8AD1-442F-8F41-FF60D7EB1566}"/>
    <cellStyle name="60% - Accent5 7 12" xfId="14863" xr:uid="{AD560141-94C2-4B8B-A0CF-8C08711161D4}"/>
    <cellStyle name="60% - Accent5 7 13" xfId="21530" xr:uid="{82EA80FB-6AC3-4609-9C5D-4356B3F4BCFA}"/>
    <cellStyle name="60% - Accent5 7 14" xfId="21535" xr:uid="{33E7A21D-64C2-49DE-8383-61199AA02A4D}"/>
    <cellStyle name="60% - Accent5 7 2" xfId="21536" xr:uid="{2166A8FE-6330-498A-B5B0-B942D41A3B90}"/>
    <cellStyle name="60% - Accent5 7 2 2" xfId="10554" xr:uid="{C8D9BFA4-5557-41A3-AC3D-9ADF36064D55}"/>
    <cellStyle name="60% - Accent5 7 3" xfId="21537" xr:uid="{46BDD993-7EF3-42C8-AA92-1B9E93DC9F43}"/>
    <cellStyle name="60% - Accent5 7 3 2" xfId="10570" xr:uid="{EEA450D4-118A-4827-86F9-8FAC73B996A7}"/>
    <cellStyle name="60% - Accent5 7 4" xfId="4418" xr:uid="{7F32EEA7-B405-4625-91D5-21D17D96DC74}"/>
    <cellStyle name="60% - Accent5 7 4 2" xfId="4430" xr:uid="{BEC96226-2C5B-47A0-A001-9D0CC98BB885}"/>
    <cellStyle name="60% - Accent5 7 5" xfId="16364" xr:uid="{30EE3187-7575-45EA-8D61-168BE69CF7B7}"/>
    <cellStyle name="60% - Accent5 7 5 2" xfId="3931" xr:uid="{F5A84235-6EDD-450F-A559-0B2230116859}"/>
    <cellStyle name="60% - Accent5 7 6" xfId="21538" xr:uid="{339EC405-3828-4F25-A145-B7C65316830C}"/>
    <cellStyle name="60% - Accent5 7 6 2" xfId="10625" xr:uid="{4138174C-B73F-413D-870B-45790E9DD759}"/>
    <cellStyle name="60% - Accent5 7 7" xfId="21540" xr:uid="{47310D82-BA0C-46C3-918D-6FD22D253F0F}"/>
    <cellStyle name="60% - Accent5 7 7 2" xfId="10652" xr:uid="{E0548BD9-51B6-4464-9209-DFDF1DF94036}"/>
    <cellStyle name="60% - Accent5 7 8" xfId="21542" xr:uid="{65ABA57D-E1C0-4A61-B4D8-4D224CD20775}"/>
    <cellStyle name="60% - Accent5 7 8 2" xfId="10669" xr:uid="{BCD7D65E-9D98-4258-878D-B151B734431E}"/>
    <cellStyle name="60% - Accent5 7 9" xfId="21543" xr:uid="{FABA93D3-36BD-4493-960D-114E5F7AB5AE}"/>
    <cellStyle name="60% - Accent5 7 9 2" xfId="10688" xr:uid="{CF7C130A-5492-43A9-80ED-18DED4DA6E38}"/>
    <cellStyle name="60% - Accent5 7_Annexure" xfId="7320" xr:uid="{90CCD16B-7305-4811-8F2A-77916D146CF9}"/>
    <cellStyle name="60% - Accent5 70" xfId="7026" xr:uid="{7723305A-851D-4EE9-86FC-D9B13585B572}"/>
    <cellStyle name="60% - Accent5 70 2" xfId="5282" xr:uid="{8200A95C-6614-4914-A117-855D990EEFA5}"/>
    <cellStyle name="60% - Accent5 71" xfId="4735" xr:uid="{EC736290-6D04-4281-A9CA-60494FE5ACBC}"/>
    <cellStyle name="60% - Accent5 71 2" xfId="2806" xr:uid="{C060D630-8FEF-4EDA-9810-2100E39941F9}"/>
    <cellStyle name="60% - Accent5 72" xfId="21500" xr:uid="{CD923F5C-F19B-4614-9527-F2565B1AD33C}"/>
    <cellStyle name="60% - Accent5 72 2" xfId="21503" xr:uid="{E639A8A5-E3AF-4507-B4D9-573783543A51}"/>
    <cellStyle name="60% - Accent5 73" xfId="21507" xr:uid="{4CB01972-76FD-4801-AC88-3DE864C558A1}"/>
    <cellStyle name="60% - Accent5 73 2" xfId="3902" xr:uid="{8FAEC4A7-5EFE-4473-A0D5-9AEAA30B2A54}"/>
    <cellStyle name="60% - Accent5 74" xfId="21510" xr:uid="{FFB7419D-6F68-49A9-A64B-42D39F53A141}"/>
    <cellStyle name="60% - Accent5 74 2" xfId="21514" xr:uid="{E6D13EB0-6940-4927-AFEB-244B5E545BB7}"/>
    <cellStyle name="60% - Accent5 75" xfId="21547" xr:uid="{5A2C7F6B-12D5-4F88-8448-8BFC221B1380}"/>
    <cellStyle name="60% - Accent5 75 2" xfId="21549" xr:uid="{DDFB9CD0-EA4E-4AAE-93B5-71DCC729F61F}"/>
    <cellStyle name="60% - Accent5 76" xfId="21551" xr:uid="{BD29E516-E634-45C7-902E-1FBB52F5E331}"/>
    <cellStyle name="60% - Accent5 76 2" xfId="21553" xr:uid="{B9CA9069-E106-4904-B77F-978102AA4846}"/>
    <cellStyle name="60% - Accent5 77" xfId="21555" xr:uid="{3B5162EB-A8E1-4C0C-983B-2FE60C3EC9F5}"/>
    <cellStyle name="60% - Accent5 77 2" xfId="21557" xr:uid="{AE9686F2-DD8A-4880-8700-7820B7312C33}"/>
    <cellStyle name="60% - Accent5 78" xfId="21560" xr:uid="{A0A7E224-9B3E-4465-99E6-87B9A0384E49}"/>
    <cellStyle name="60% - Accent5 78 2" xfId="21564" xr:uid="{221C24E0-DBDF-4438-950F-962B9E6EF752}"/>
    <cellStyle name="60% - Accent5 79" xfId="5847" xr:uid="{621BE6C3-6EE5-4174-8FBD-C0A96A4E304E}"/>
    <cellStyle name="60% - Accent5 79 2" xfId="3254" xr:uid="{4A994E64-C123-48AC-A5C0-CFAD21FD43B2}"/>
    <cellStyle name="60% - Accent5 8" xfId="20455" xr:uid="{73A43B66-44EC-4FD7-989F-C4D96CB1F902}"/>
    <cellStyle name="60% - Accent5 8 2" xfId="21567" xr:uid="{8F09AFE6-DDE3-4C98-A9D5-47D90BF78E43}"/>
    <cellStyle name="60% - Accent5 8 2 2" xfId="21568" xr:uid="{E01B4166-8E17-4315-8CE3-65EDA076A806}"/>
    <cellStyle name="60% - Accent5 8 3" xfId="21570" xr:uid="{2BC2DB19-98F8-45D0-8DF6-A664EC4378AA}"/>
    <cellStyle name="60% - Accent5 8 3 2" xfId="21571" xr:uid="{F5A4B8BB-D1B1-4213-BC8D-D9D77EC3FE09}"/>
    <cellStyle name="60% - Accent5 8 4" xfId="15272" xr:uid="{BA85C777-17AD-42FB-B679-82D01445D1C0}"/>
    <cellStyle name="60% - Accent5 8 5" xfId="16370" xr:uid="{49899447-BB31-4FCC-B1EB-FBCFCD95ED18}"/>
    <cellStyle name="60% - Accent5 8 6" xfId="21572" xr:uid="{E651FA77-9816-424B-85A5-B68FF2E2452E}"/>
    <cellStyle name="60% - Accent5 8_BSD2" xfId="21574" xr:uid="{0F319DE1-7FBE-4DD6-B5E5-6A43919440A0}"/>
    <cellStyle name="60% - Accent5 80" xfId="21546" xr:uid="{D97D1661-960D-41B5-8FD8-7FD153CFC4FF}"/>
    <cellStyle name="60% - Accent5 80 2" xfId="21548" xr:uid="{ECA48092-183F-4CAA-895A-116152F046B9}"/>
    <cellStyle name="60% - Accent5 81" xfId="21550" xr:uid="{DDFA6E9B-46C0-4681-81E5-FC69D74F44E3}"/>
    <cellStyle name="60% - Accent5 81 2" xfId="21552" xr:uid="{A140CD8F-A4F0-4344-B42B-AD8E81740E06}"/>
    <cellStyle name="60% - Accent5 82" xfId="21554" xr:uid="{ADB2A36A-94AC-4388-A609-FE04CAB102C6}"/>
    <cellStyle name="60% - Accent5 82 2" xfId="21556" xr:uid="{A9CF8DC0-C27C-4844-9882-F00304D61719}"/>
    <cellStyle name="60% - Accent5 83" xfId="21559" xr:uid="{F625F97F-7C8E-411B-9961-11EDE07994E5}"/>
    <cellStyle name="60% - Accent5 83 2" xfId="21563" xr:uid="{7158D846-34EC-4DDB-9755-83102B4C7A9B}"/>
    <cellStyle name="60% - Accent5 84" xfId="5846" xr:uid="{5069E4B8-2CCF-4AED-83A9-B032EC1777B9}"/>
    <cellStyle name="60% - Accent5 84 2" xfId="3253" xr:uid="{9E33EF4F-0930-4352-9ACC-71AD274AB6C4}"/>
    <cellStyle name="60% - Accent5 85" xfId="5849" xr:uid="{3344A89C-AADD-4C43-BA32-71715D5D4362}"/>
    <cellStyle name="60% - Accent5 85 2" xfId="21576" xr:uid="{7079A71C-A98F-49B6-9AB5-D7623DD47B94}"/>
    <cellStyle name="60% - Accent5 86" xfId="4376" xr:uid="{822A6677-0289-4C19-BD88-32135C166D49}"/>
    <cellStyle name="60% - Accent5 86 2" xfId="21578" xr:uid="{7E531B2C-1821-4B9B-92F5-0759F7B1B7E6}"/>
    <cellStyle name="60% - Accent5 87" xfId="21582" xr:uid="{AA01537D-8230-4BB9-8A15-49EF0E689A6C}"/>
    <cellStyle name="60% - Accent5 87 2" xfId="21583" xr:uid="{40E96F6E-D166-4C31-A905-5137888C8523}"/>
    <cellStyle name="60% - Accent5 88" xfId="3900" xr:uid="{4715D63B-491F-433E-8CF7-C42F0C7CB1A8}"/>
    <cellStyle name="60% - Accent5 88 2" xfId="3917" xr:uid="{3152E201-BB13-4EB9-9F49-09AA6B9CCBE7}"/>
    <cellStyle name="60% - Accent5 89" xfId="6017" xr:uid="{A2F4EFBB-0FDE-4B15-B502-F1CF9984EF19}"/>
    <cellStyle name="60% - Accent5 89 2" xfId="19216" xr:uid="{6A9789FC-C3F2-4D14-84E7-92A292158F91}"/>
    <cellStyle name="60% - Accent5 9" xfId="21591" xr:uid="{4C3A3C95-DB3A-49DA-8858-0EBAF5F28DC5}"/>
    <cellStyle name="60% - Accent5 9 2" xfId="14707" xr:uid="{819FA6EF-33A6-447D-A2CA-008909D1579D}"/>
    <cellStyle name="60% - Accent5 9 2 2" xfId="21593" xr:uid="{F4C49BEE-B1EE-41C3-98EF-EB556141C566}"/>
    <cellStyle name="60% - Accent5 9 3" xfId="8841" xr:uid="{DEF1FE37-0C8E-47E9-BCA1-C6D984765EFB}"/>
    <cellStyle name="60% - Accent5 9 3 2" xfId="21595" xr:uid="{91493833-AE00-48FA-9DF4-147325F89DFA}"/>
    <cellStyle name="60% - Accent5 9 4" xfId="3846" xr:uid="{07D6D46E-3165-40C2-8F49-E57E70C18222}"/>
    <cellStyle name="60% - Accent5 9 5" xfId="4294" xr:uid="{3C0C539E-64F7-4FB9-B9BD-460A915946CF}"/>
    <cellStyle name="60% - Accent5 9 6" xfId="5316" xr:uid="{AE15FA48-3EA0-40EF-9C5F-D36774BAE121}"/>
    <cellStyle name="60% - Accent5 9_BSD2" xfId="9251" xr:uid="{DE0CC147-F7A2-44E9-86E7-18B5C197F20A}"/>
    <cellStyle name="60% - Accent5 90" xfId="51613" xr:uid="{E1795D5E-8220-4564-BDB5-8B454BA82BE8}"/>
    <cellStyle name="60% - Accent5 91" xfId="51791" xr:uid="{02B3B796-C481-4138-86F4-01D0CDF6285D}"/>
    <cellStyle name="60% - Accent5 92" xfId="52038" xr:uid="{95DD8557-6AAE-45C3-AE12-6F67D0870F67}"/>
    <cellStyle name="60% - Accent5 93" xfId="51987" xr:uid="{5443DA7F-7577-456E-B9ED-8116251C3C25}"/>
    <cellStyle name="60% - Accent6 10" xfId="21596" xr:uid="{B68343D0-962C-467B-896B-5CB86D0C6ECD}"/>
    <cellStyle name="60% - Accent6 10 2" xfId="14650" xr:uid="{E1AADCE7-8537-4387-8A56-A477C6748879}"/>
    <cellStyle name="60% - Accent6 10 2 2" xfId="21601" xr:uid="{F74ACEF1-2A10-4CB4-BB00-C50EE9B07940}"/>
    <cellStyle name="60% - Accent6 10 3" xfId="21604" xr:uid="{DF241DE1-B7BF-429F-B9C5-FE906A34568C}"/>
    <cellStyle name="60% - Accent6 10 3 2" xfId="21605" xr:uid="{02023D57-8A2F-4486-9C0E-D0F890237233}"/>
    <cellStyle name="60% - Accent6 10 4" xfId="21607" xr:uid="{417177FD-652F-435A-BE4F-E64FF0A1E356}"/>
    <cellStyle name="60% - Accent6 10 5" xfId="21608" xr:uid="{E29BD349-8F19-4D67-A9F5-60EA1C1C6761}"/>
    <cellStyle name="60% - Accent6 10 6" xfId="21611" xr:uid="{554BE796-4570-4BD9-9651-15D1E63A1393}"/>
    <cellStyle name="60% - Accent6 10_BSD2" xfId="21613" xr:uid="{AA5E1589-41B1-41FE-969E-A215694A69ED}"/>
    <cellStyle name="60% - Accent6 11" xfId="21614" xr:uid="{BBC25B9B-F5E6-4C86-A1EB-1BD43D93AD3C}"/>
    <cellStyle name="60% - Accent6 11 2" xfId="14677" xr:uid="{B1B2AC40-37C9-4403-95BC-17A07ED26EFF}"/>
    <cellStyle name="60% - Accent6 11 2 2" xfId="4093" xr:uid="{B976C484-CEA6-4B9B-B207-721977671DEB}"/>
    <cellStyle name="60% - Accent6 11 3" xfId="21617" xr:uid="{59825287-7E84-405D-9B93-184141564997}"/>
    <cellStyle name="60% - Accent6 11 3 2" xfId="21618" xr:uid="{E0A3EA25-2720-4511-855C-908DC7E49A45}"/>
    <cellStyle name="60% - Accent6 11 4" xfId="21623" xr:uid="{7427D357-EF6F-4653-B2F9-5218C306BAD6}"/>
    <cellStyle name="60% - Accent6 11 5" xfId="20513" xr:uid="{BA877E2A-A42D-4801-95E6-E1C6880F8902}"/>
    <cellStyle name="60% - Accent6 11 6" xfId="21626" xr:uid="{234E80C5-4178-4D0A-B341-60A552415957}"/>
    <cellStyle name="60% - Accent6 11_BSD2" xfId="6335" xr:uid="{059D3D87-FB82-48F5-8B8E-0C156D0D2601}"/>
    <cellStyle name="60% - Accent6 12" xfId="21630" xr:uid="{4D77E4B3-BA7A-4A36-AB5B-701B8142D975}"/>
    <cellStyle name="60% - Accent6 12 2" xfId="14728" xr:uid="{17A82D0E-04DD-4CA3-9F39-267C42F0514E}"/>
    <cellStyle name="60% - Accent6 12 2 2" xfId="20144" xr:uid="{56647C26-90B2-4E01-AECE-5B4236CC7662}"/>
    <cellStyle name="60% - Accent6 12 3" xfId="21635" xr:uid="{D6EFD012-4C8A-4859-8F16-F659CF376A30}"/>
    <cellStyle name="60% - Accent6 12 3 2" xfId="20168" xr:uid="{8480544C-DACE-4DCC-AD93-FFB9AD09FEC1}"/>
    <cellStyle name="60% - Accent6 12 4" xfId="21638" xr:uid="{3B975C5D-DD9C-4EF0-9B98-69091A34BFAB}"/>
    <cellStyle name="60% - Accent6 12 5" xfId="21641" xr:uid="{6DA3009A-0452-4A11-9E2A-33FE635956F3}"/>
    <cellStyle name="60% - Accent6 12 6" xfId="10603" xr:uid="{CD2CAE7E-A4B2-4E72-8A4B-4799A06BE47B}"/>
    <cellStyle name="60% - Accent6 12_BSD2" xfId="21645" xr:uid="{1D03F2B3-66CE-4D4A-A058-002996EB5007}"/>
    <cellStyle name="60% - Accent6 13" xfId="21646" xr:uid="{4436A22B-C071-4E00-8095-59C4C325FB33}"/>
    <cellStyle name="60% - Accent6 13 2" xfId="14800" xr:uid="{E88080AF-419B-47F4-98C5-F431C6B43014}"/>
    <cellStyle name="60% - Accent6 13 2 2" xfId="21648" xr:uid="{AE6E386D-3857-4762-98C6-FC8ADB665533}"/>
    <cellStyle name="60% - Accent6 13 3" xfId="21654" xr:uid="{37092D54-4586-480C-B12C-722569F8EC22}"/>
    <cellStyle name="60% - Accent6 13 4" xfId="4917" xr:uid="{2EFCB685-CADC-4A43-B4AB-90F52C1EB381}"/>
    <cellStyle name="60% - Accent6 13 5" xfId="21657" xr:uid="{F405D145-E4E4-43BE-AF5B-FDD5E0E75FA6}"/>
    <cellStyle name="60% - Accent6 13_BSD2" xfId="21660" xr:uid="{EB7D1E28-E69B-4F56-82D6-879EF0C16852}"/>
    <cellStyle name="60% - Accent6 14" xfId="7211" xr:uid="{90EEF1EC-E084-458E-98AF-800F6FC1FA92}"/>
    <cellStyle name="60% - Accent6 14 2" xfId="7220" xr:uid="{4A29498D-9B43-40E9-A839-CA7D52ECB386}"/>
    <cellStyle name="60% - Accent6 14 2 2" xfId="21661" xr:uid="{C70BE95F-7FD2-4678-8D83-491F1F2629C2}"/>
    <cellStyle name="60% - Accent6 14 3" xfId="7229" xr:uid="{FD372C89-DFF9-4752-B515-CDC90B4CC5BC}"/>
    <cellStyle name="60% - Accent6 14 4" xfId="21663" xr:uid="{BF35598E-27A6-422F-B9C0-1AB1DB514F61}"/>
    <cellStyle name="60% - Accent6 14 5" xfId="21664" xr:uid="{D6ADD517-B8A6-4589-8F52-D2B0C3334571}"/>
    <cellStyle name="60% - Accent6 14_BSD2" xfId="3435" xr:uid="{995B9A14-99CF-4E8D-A709-FB37F3CCEDC5}"/>
    <cellStyle name="60% - Accent6 15" xfId="4122" xr:uid="{20A2766B-4E70-4B67-A262-930B609650BC}"/>
    <cellStyle name="60% - Accent6 15 2" xfId="4131" xr:uid="{BBCB2A95-2F04-4F37-935B-AF9317CB662D}"/>
    <cellStyle name="60% - Accent6 15 2 2" xfId="5842" xr:uid="{CE393320-F33E-40C2-8E80-608920E751F7}"/>
    <cellStyle name="60% - Accent6 15 3" xfId="4142" xr:uid="{7EC267C3-DA6A-4731-9CBE-38EB05054376}"/>
    <cellStyle name="60% - Accent6 15_BSD2" xfId="3197" xr:uid="{9C767EAC-994F-4912-BC5E-811A82FC1E56}"/>
    <cellStyle name="60% - Accent6 16" xfId="4147" xr:uid="{2B8A084F-1015-4387-8552-620984E9EB64}"/>
    <cellStyle name="60% - Accent6 16 2" xfId="14957" xr:uid="{63779857-943D-444F-B818-85C7BBF5C05A}"/>
    <cellStyle name="60% - Accent6 16 2 2" xfId="21670" xr:uid="{493095DE-F775-4472-95D7-671CD2C0B922}"/>
    <cellStyle name="60% - Accent6 16 3" xfId="21673" xr:uid="{F916763F-983B-4342-8706-37739E99020B}"/>
    <cellStyle name="60% - Accent6 16_BSD2" xfId="21676" xr:uid="{20188571-D416-4A41-AC2D-B9338BC979EB}"/>
    <cellStyle name="60% - Accent6 17" xfId="4167" xr:uid="{6CF2244D-105B-49DA-84B5-529A4A843F96}"/>
    <cellStyle name="60% - Accent6 17 2" xfId="14996" xr:uid="{BE0C2705-6522-46A7-B697-99F2C9A9A12E}"/>
    <cellStyle name="60% - Accent6 17 2 2" xfId="20678" xr:uid="{81D93A2B-7CDA-45A7-9223-2CE78A73D8F4}"/>
    <cellStyle name="60% - Accent6 17 3" xfId="3096" xr:uid="{0460CFC4-013E-437A-9C48-FE77F84B675F}"/>
    <cellStyle name="60% - Accent6 17_BSD2" xfId="21681" xr:uid="{AD3308B0-13AC-44C0-A92B-BB945E38D838}"/>
    <cellStyle name="60% - Accent6 18" xfId="21684" xr:uid="{E8BC7D37-A619-40A6-9DB0-12F36B020033}"/>
    <cellStyle name="60% - Accent6 18 2" xfId="21686" xr:uid="{7F6D6850-C86F-4A79-9D7F-16EFCEB3C1E4}"/>
    <cellStyle name="60% - Accent6 18 2 2" xfId="21689" xr:uid="{01C7599F-ACDA-4071-9FCA-6CFB15127D85}"/>
    <cellStyle name="60% - Accent6 18 3" xfId="21691" xr:uid="{A07B6E03-89D5-4527-B2CB-5CE0ADA11D8C}"/>
    <cellStyle name="60% - Accent6 18_BSD2" xfId="21693" xr:uid="{2821AFFB-6735-4C60-886B-65AEB3A349A0}"/>
    <cellStyle name="60% - Accent6 19" xfId="21695" xr:uid="{2E195193-D294-40FE-9BFA-728E15911108}"/>
    <cellStyle name="60% - Accent6 19 2" xfId="21697" xr:uid="{D954C0C8-E29F-4C51-AAB8-BCC98CF8629B}"/>
    <cellStyle name="60% - Accent6 19 2 2" xfId="21699" xr:uid="{86CC5D9F-978D-465D-B3FD-C479087C557B}"/>
    <cellStyle name="60% - Accent6 19 3" xfId="21702" xr:uid="{EF083084-CDC8-415E-BD1D-6CF4AC8B8959}"/>
    <cellStyle name="60% - Accent6 19_BSD2" xfId="21704" xr:uid="{3CC0BE6C-4964-403A-91E2-7123FF6F5A34}"/>
    <cellStyle name="60% - Accent6 2" xfId="1627" xr:uid="{B84A069E-89FE-4071-8A4C-23AD575960A3}"/>
    <cellStyle name="60% - Accent6 2 10" xfId="21707" xr:uid="{4111BC45-E502-4608-8BAA-0B912BEC8CF9}"/>
    <cellStyle name="60% - Accent6 2 10 2" xfId="21710" xr:uid="{A5407372-9912-4A79-885E-D4B0C98099FD}"/>
    <cellStyle name="60% - Accent6 2 11" xfId="17619" xr:uid="{04A1ADA2-F2D2-470E-AD99-1D7828EB8960}"/>
    <cellStyle name="60% - Accent6 2 12" xfId="21712" xr:uid="{25434EED-6EC8-493F-AB2C-664D599925AB}"/>
    <cellStyle name="60% - Accent6 2 13" xfId="21713" xr:uid="{C3E4CE54-3203-4BC6-91A6-CF4A37D83379}"/>
    <cellStyle name="60% - Accent6 2 14" xfId="51719" xr:uid="{C2BF3FAF-8C51-4F95-B840-8F19C36B8222}"/>
    <cellStyle name="60% - Accent6 2 2" xfId="1607" xr:uid="{5AC547F9-29E8-441D-95E8-9F5603D92CFE}"/>
    <cellStyle name="60% - Accent6 2 2 2" xfId="7506" xr:uid="{DD73D804-6E99-4E23-8B41-3DED8007908E}"/>
    <cellStyle name="60% - Accent6 2 2 2 2" xfId="21720" xr:uid="{D0AAA4CA-1A62-473A-B1B9-2A5855D601F5}"/>
    <cellStyle name="60% - Accent6 2 2 3" xfId="7513" xr:uid="{AAAFA763-8C82-4E6E-A133-C8960142F88E}"/>
    <cellStyle name="60% - Accent6 2 2 3 2" xfId="21722" xr:uid="{680D8C63-08F2-47C0-83CF-E29C08169ECB}"/>
    <cellStyle name="60% - Accent6 2 2 4" xfId="21723" xr:uid="{BFAB0EF5-CA62-4E92-BC4F-41A72C8ED366}"/>
    <cellStyle name="60% - Accent6 2 2 5" xfId="12371" xr:uid="{70DA6723-B9C6-4FF3-A658-1A4A5E0128D7}"/>
    <cellStyle name="60% - Accent6 2 2 6" xfId="5750" xr:uid="{7AB46DDA-BF7A-4826-A482-EECE836D4DCB}"/>
    <cellStyle name="60% - Accent6 2 2 7" xfId="15568" xr:uid="{23A28249-593B-4B21-BB7B-50D0F63CE7B1}"/>
    <cellStyle name="60% - Accent6 2 3" xfId="15570" xr:uid="{6AB706EE-F8DE-49F2-9B7D-E98DD0547291}"/>
    <cellStyle name="60% - Accent6 2 3 2" xfId="7542" xr:uid="{D6958BE9-033F-436E-B5A6-8507F594B45E}"/>
    <cellStyle name="60% - Accent6 2 3 3" xfId="21726" xr:uid="{7A2CE6F9-8D01-4E9D-8278-4CF21DFC52C8}"/>
    <cellStyle name="60% - Accent6 2 3 4" xfId="12700" xr:uid="{36E0A2F3-E7CA-4EDD-AF99-9AB1E9B495F8}"/>
    <cellStyle name="60% - Accent6 2 3 5" xfId="21729" xr:uid="{5F28DB66-E398-4AC2-959F-50A772D69CFA}"/>
    <cellStyle name="60% - Accent6 2 4" xfId="15572" xr:uid="{CCFCAA16-8F53-47B9-96BD-B9FF77322A9D}"/>
    <cellStyle name="60% - Accent6 2 4 2" xfId="21731" xr:uid="{66876DF9-4165-438C-9FB5-C113DE8D2A90}"/>
    <cellStyle name="60% - Accent6 2 4 2 2" xfId="21737" xr:uid="{3ACF0A46-25E9-48B0-9349-7F5C614B48B4}"/>
    <cellStyle name="60% - Accent6 2 4 3" xfId="21739" xr:uid="{D8FBB532-1AD1-499E-93E0-A78DCB75FC33}"/>
    <cellStyle name="60% - Accent6 2 4 4" xfId="21741" xr:uid="{3190AABD-D1E5-4E97-BF39-2F40CE670A00}"/>
    <cellStyle name="60% - Accent6 2 4 5" xfId="21745" xr:uid="{845587D8-053C-40F7-821F-0FF964DA8EFD}"/>
    <cellStyle name="60% - Accent6 2 4_BSD2" xfId="21746" xr:uid="{648C11B6-AEA4-4F6B-BDD1-2CE241F79A63}"/>
    <cellStyle name="60% - Accent6 2 5" xfId="4749" xr:uid="{EAF22AC9-4653-4400-9F1D-27E791DA26D2}"/>
    <cellStyle name="60% - Accent6 2 5 2" xfId="21747" xr:uid="{C8B4C95E-BDD9-493A-B197-1F6BCAF3B755}"/>
    <cellStyle name="60% - Accent6 2 5 3" xfId="21748" xr:uid="{D78CB1A9-B70D-4692-96C8-8D1426DB2798}"/>
    <cellStyle name="60% - Accent6 2 5 4" xfId="18370" xr:uid="{8C23A49E-0FCC-4F02-8E75-618D9541E01C}"/>
    <cellStyle name="60% - Accent6 2 6" xfId="15574" xr:uid="{2C00EFC5-490F-4CF9-A9B3-14C4AB1413DA}"/>
    <cellStyle name="60% - Accent6 2 6 2" xfId="21750" xr:uid="{66313833-2D66-46F8-A8A7-26274D6FDE57}"/>
    <cellStyle name="60% - Accent6 2 6 3" xfId="21752" xr:uid="{4BB214A2-E831-4C14-AE57-C1C51DCE24FF}"/>
    <cellStyle name="60% - Accent6 2 6 4" xfId="21753" xr:uid="{C1DF4662-83AA-4A04-A92D-8329BB7C3CDF}"/>
    <cellStyle name="60% - Accent6 2 7" xfId="21754" xr:uid="{CCC56713-AED0-4182-B06A-84B33D8DD086}"/>
    <cellStyle name="60% - Accent6 2 7 2" xfId="21756" xr:uid="{D229ED7B-31FC-46FB-9E42-A7BBAE499BC1}"/>
    <cellStyle name="60% - Accent6 2 7 3" xfId="21758" xr:uid="{3DFAF0D1-284D-4081-92BA-D3F34A20855A}"/>
    <cellStyle name="60% - Accent6 2 7 4" xfId="21759" xr:uid="{59A3A612-497D-4571-AE84-AE998FA9C01F}"/>
    <cellStyle name="60% - Accent6 2 8" xfId="21760" xr:uid="{767A7357-FDCA-468F-9662-7D2C7025DF57}"/>
    <cellStyle name="60% - Accent6 2 8 2" xfId="21766" xr:uid="{A3001450-7250-40E1-B33B-C3C37931B7C8}"/>
    <cellStyle name="60% - Accent6 2 8 2 2" xfId="18782" xr:uid="{5798946A-CF88-4C75-8274-0F5D605E9679}"/>
    <cellStyle name="60% - Accent6 2 8 3" xfId="21768" xr:uid="{753E61F2-615D-4B9F-A970-6D3E9762B9B5}"/>
    <cellStyle name="60% - Accent6 2 8 4" xfId="21775" xr:uid="{7BD67866-F092-4496-93BD-1259BD02494E}"/>
    <cellStyle name="60% - Accent6 2 8 5" xfId="19200" xr:uid="{675CFA83-AC3F-4632-8079-DFE3AA2B3090}"/>
    <cellStyle name="60% - Accent6 2 8_BSD2" xfId="4220" xr:uid="{F3256DC4-1FF1-492B-9697-56EB2BADC3BC}"/>
    <cellStyle name="60% - Accent6 2 9" xfId="21776" xr:uid="{4D9CE322-33CB-40A4-B7D0-6E4DF63450FB}"/>
    <cellStyle name="60% - Accent6 2 9 2" xfId="21778" xr:uid="{FD11BD99-2DF3-4819-BB8D-D9EA9C949D38}"/>
    <cellStyle name="60% - Accent6 2 9 3" xfId="21780" xr:uid="{12593982-9E8D-46F6-9B71-C24BE0495AD5}"/>
    <cellStyle name="60% - Accent6 2 9 4" xfId="21784" xr:uid="{B06F76A8-0C35-42AC-8499-3E5F14DEE7A7}"/>
    <cellStyle name="60% - Accent6 20" xfId="4121" xr:uid="{2FB68DE2-CEF5-4F31-95BC-260D4B57BF5B}"/>
    <cellStyle name="60% - Accent6 20 2" xfId="4130" xr:uid="{E548178C-22AF-4E69-9BB2-7786223ACECE}"/>
    <cellStyle name="60% - Accent6 20 2 2" xfId="5841" xr:uid="{9ACD2696-8099-4EB5-8F64-4DAF3114D3A5}"/>
    <cellStyle name="60% - Accent6 20 3" xfId="4141" xr:uid="{8D119F6E-052B-4730-B8A4-49AC6DA7BF5F}"/>
    <cellStyle name="60% - Accent6 20_BSD2" xfId="3196" xr:uid="{04E9F2A5-B310-429C-91E2-61EAA7386FBE}"/>
    <cellStyle name="60% - Accent6 21" xfId="4146" xr:uid="{46903BD7-8B01-47DC-AED6-DA42695C0C68}"/>
    <cellStyle name="60% - Accent6 21 2" xfId="14956" xr:uid="{A983D5F8-66BB-4D7A-BC02-7F47B061D8F5}"/>
    <cellStyle name="60% - Accent6 21 2 2" xfId="21669" xr:uid="{0A5A4480-D3BB-4A03-8BD8-6DE022CE101A}"/>
    <cellStyle name="60% - Accent6 21 3" xfId="21672" xr:uid="{6D4BAA03-0626-4CB8-BF32-0ED8C35A6158}"/>
    <cellStyle name="60% - Accent6 21_BSD2" xfId="21675" xr:uid="{C609B57C-27F3-4BEE-944F-C8405210C861}"/>
    <cellStyle name="60% - Accent6 22" xfId="4166" xr:uid="{FCDBD429-C984-4A3F-A00B-8E0E98472EC8}"/>
    <cellStyle name="60% - Accent6 22 2" xfId="14995" xr:uid="{134C9A4B-7C71-443F-AE8D-15D1CAF9F8D6}"/>
    <cellStyle name="60% - Accent6 22 2 2" xfId="20677" xr:uid="{ED66D572-70CE-4BA7-85A5-F8D9D01F8926}"/>
    <cellStyle name="60% - Accent6 22 3" xfId="3095" xr:uid="{76D7215A-071D-4BE4-8B7F-7102DB79F2E3}"/>
    <cellStyle name="60% - Accent6 22_BSD2" xfId="21680" xr:uid="{626FCABD-F8A1-4200-9650-18201EDAA8DC}"/>
    <cellStyle name="60% - Accent6 23" xfId="21683" xr:uid="{3D2FE392-76EC-467C-B94F-4BCC1BF711B1}"/>
    <cellStyle name="60% - Accent6 23 2" xfId="21685" xr:uid="{1990A33D-81C6-4A8B-8DDD-C0E3A720E7AF}"/>
    <cellStyle name="60% - Accent6 23 2 2" xfId="21688" xr:uid="{C8198280-B9E5-4009-A2B1-869331BD66BC}"/>
    <cellStyle name="60% - Accent6 23 3" xfId="21690" xr:uid="{616381EF-5876-49A7-A70F-1E11889F982C}"/>
    <cellStyle name="60% - Accent6 23_BSD2" xfId="21692" xr:uid="{E997E8D3-1BA5-4170-8E0A-FC324F52280A}"/>
    <cellStyle name="60% - Accent6 24" xfId="21694" xr:uid="{A43DC80C-240F-47D7-9933-7C392B4ED068}"/>
    <cellStyle name="60% - Accent6 24 2" xfId="21696" xr:uid="{8E8FBFFF-D370-4DFE-B4BE-9E3E4621A998}"/>
    <cellStyle name="60% - Accent6 24 2 2" xfId="21698" xr:uid="{30807F99-359B-46CC-9C26-F79DBAEE3574}"/>
    <cellStyle name="60% - Accent6 24 3" xfId="21701" xr:uid="{EDBB19FF-0FE2-40C0-9AA3-CF002490693D}"/>
    <cellStyle name="60% - Accent6 24_BSD2" xfId="21703" xr:uid="{259B808A-5FCA-48C6-BD93-C6FAB3F24F07}"/>
    <cellStyle name="60% - Accent6 25" xfId="21786" xr:uid="{FC74FA03-4E67-4539-A065-E5935F89F9D7}"/>
    <cellStyle name="60% - Accent6 25 2" xfId="21788" xr:uid="{6D28DD54-FCB2-4581-A60F-93082BA149DF}"/>
    <cellStyle name="60% - Accent6 25 2 2" xfId="21791" xr:uid="{8AB65D4A-EAA4-46E3-A5D5-AD37ACB9768A}"/>
    <cellStyle name="60% - Accent6 25 3" xfId="21793" xr:uid="{C812CD5B-AB75-4F15-9E1C-1DFE27F2852A}"/>
    <cellStyle name="60% - Accent6 25_BSD2" xfId="21795" xr:uid="{55762CFE-3F99-44E8-8E70-66B55E6AFD5D}"/>
    <cellStyle name="60% - Accent6 26" xfId="21797" xr:uid="{4EF9EE58-6713-4083-8BD4-1FDDA1F0ACF5}"/>
    <cellStyle name="60% - Accent6 26 2" xfId="21799" xr:uid="{CC557746-8089-482E-91BA-22B8C130E661}"/>
    <cellStyle name="60% - Accent6 26 2 2" xfId="21802" xr:uid="{164D22D5-79B5-4CA5-BC20-6B2EE85AD51E}"/>
    <cellStyle name="60% - Accent6 26 3" xfId="21804" xr:uid="{8F54C4E5-49CC-4A1D-BB56-DD2349DACFEA}"/>
    <cellStyle name="60% - Accent6 26_BSD2" xfId="21806" xr:uid="{7BB7C9B6-068C-4263-A896-E5E33D5C7489}"/>
    <cellStyle name="60% - Accent6 27" xfId="21808" xr:uid="{78E19CCC-C949-482A-8FC9-82D6915C9771}"/>
    <cellStyle name="60% - Accent6 27 2" xfId="21810" xr:uid="{6B7A3B08-A7E1-455E-884C-7E1D4605B5F4}"/>
    <cellStyle name="60% - Accent6 27 2 2" xfId="12578" xr:uid="{7DDECC8A-802F-4F26-AC9A-AF4A0941AF8F}"/>
    <cellStyle name="60% - Accent6 27 3" xfId="21813" xr:uid="{91173ED1-6CF1-4FA9-9D28-84A8931D7D66}"/>
    <cellStyle name="60% - Accent6 27_BSD2" xfId="21817" xr:uid="{F30805C5-2B24-4CA0-8518-A8E0B46A1C1A}"/>
    <cellStyle name="60% - Accent6 28" xfId="21819" xr:uid="{56EB2F82-863E-4E38-A853-59C04676F080}"/>
    <cellStyle name="60% - Accent6 28 2" xfId="21821" xr:uid="{E86FCA99-2C15-4EE1-9944-A3B5D7964B31}"/>
    <cellStyle name="60% - Accent6 28 2 2" xfId="8552" xr:uid="{2068A1E1-39B6-489B-8F44-DF405196F05B}"/>
    <cellStyle name="60% - Accent6 28 3" xfId="21827" xr:uid="{DC63FDCF-0FF7-4CC7-A843-598F5B311FD1}"/>
    <cellStyle name="60% - Accent6 28_BSD2" xfId="21831" xr:uid="{5D042540-AB09-4D32-BEA7-A605776083AA}"/>
    <cellStyle name="60% - Accent6 29" xfId="21833" xr:uid="{30BEBEFB-7A97-4E75-9494-2DEE79AAE731}"/>
    <cellStyle name="60% - Accent6 29 2" xfId="21835" xr:uid="{5ED6DEEE-BAAF-42E9-B9FA-F583F1CBADE1}"/>
    <cellStyle name="60% - Accent6 29 2 2" xfId="16033" xr:uid="{540651EC-66E8-4CD9-BB08-ECF19B6B2CB5}"/>
    <cellStyle name="60% - Accent6 29 3" xfId="21841" xr:uid="{1E8A2C4D-E5FC-4FFE-9FC3-73675B16608F}"/>
    <cellStyle name="60% - Accent6 29_BSD2" xfId="19288" xr:uid="{483EC9C1-ACAC-4B46-97BD-4940B89EC77E}"/>
    <cellStyle name="60% - Accent6 3" xfId="1629" xr:uid="{539BA249-8310-4F66-9227-6573EEE70F3D}"/>
    <cellStyle name="60% - Accent6 3 2" xfId="15585" xr:uid="{F515C1C3-05B5-4DE5-A83E-B47A5C48698C}"/>
    <cellStyle name="60% - Accent6 3 2 2" xfId="4744" xr:uid="{A69CA949-FF28-4317-BB1E-167B56CD5D13}"/>
    <cellStyle name="60% - Accent6 3 2 3" xfId="11935" xr:uid="{A7195F6B-9C48-4746-8439-E9DF5C864925}"/>
    <cellStyle name="60% - Accent6 3 3" xfId="15587" xr:uid="{53EE1524-73E2-4908-B58F-ED469BD2670E}"/>
    <cellStyle name="60% - Accent6 3 3 2" xfId="15589" xr:uid="{C8117165-3459-4E4B-8ABC-5479594A94B7}"/>
    <cellStyle name="60% - Accent6 3 3 3" xfId="21842" xr:uid="{B59048E8-629A-4FA5-9776-286FF3C7B8FC}"/>
    <cellStyle name="60% - Accent6 3 4" xfId="15591" xr:uid="{6687127F-52B0-44D5-A125-7971E2716588}"/>
    <cellStyle name="60% - Accent6 3 4 2" xfId="21844" xr:uid="{DAEACDED-61F1-4CEB-88DA-6EF49B1535D7}"/>
    <cellStyle name="60% - Accent6 3 5" xfId="15593" xr:uid="{F8B5B00A-47AF-4E3B-A683-A1A195BCD5BF}"/>
    <cellStyle name="60% - Accent6 3 6" xfId="20588" xr:uid="{B273945B-47E3-45F0-BFF4-0A5654AEEDFE}"/>
    <cellStyle name="60% - Accent6 3 7" xfId="51720" xr:uid="{6F222A44-151F-4BBC-8904-8ADBF7B13E85}"/>
    <cellStyle name="60% - Accent6 3_Annexure" xfId="21845" xr:uid="{121925FE-0ED1-4C37-A36F-099DCCD3BAE8}"/>
    <cellStyle name="60% - Accent6 30" xfId="21785" xr:uid="{B87632D2-0912-4C53-AD16-24A27B730694}"/>
    <cellStyle name="60% - Accent6 30 2" xfId="21787" xr:uid="{0DD4C2EE-C70F-44A0-9BDB-F477DDC4DD35}"/>
    <cellStyle name="60% - Accent6 30 2 2" xfId="21790" xr:uid="{08D18E01-B1BB-4640-A2E9-612396FF4F35}"/>
    <cellStyle name="60% - Accent6 30 3" xfId="21792" xr:uid="{99E097D9-402D-4C9C-A003-AD6F654F6FB7}"/>
    <cellStyle name="60% - Accent6 30_BSD2" xfId="21794" xr:uid="{6D251B3C-F066-4F4C-92B2-A1DC0D802248}"/>
    <cellStyle name="60% - Accent6 31" xfId="21796" xr:uid="{38A48557-67B2-43B3-83EE-30559294959F}"/>
    <cellStyle name="60% - Accent6 31 2" xfId="21798" xr:uid="{17E26644-62A6-4F4D-A35D-0AF83321486F}"/>
    <cellStyle name="60% - Accent6 31 2 2" xfId="21801" xr:uid="{7C34CE7D-7E1E-4F0A-B9AD-8F2F2CDBB2CA}"/>
    <cellStyle name="60% - Accent6 31 3" xfId="21803" xr:uid="{0A95B8B5-B821-495E-85E0-531B82A1ED4A}"/>
    <cellStyle name="60% - Accent6 31_BSD2" xfId="21805" xr:uid="{5624AD74-A11A-47F2-9660-2FD244C1D8CC}"/>
    <cellStyle name="60% - Accent6 32" xfId="21807" xr:uid="{98A6EAD6-6B05-4E26-987E-A98A1B79638B}"/>
    <cellStyle name="60% - Accent6 32 2" xfId="21809" xr:uid="{191A3592-4F6A-42FC-9390-7CBF92FEC9D4}"/>
    <cellStyle name="60% - Accent6 32 2 2" xfId="12577" xr:uid="{0852D1CA-AB2A-4D3F-A123-F01FF4F04E5C}"/>
    <cellStyle name="60% - Accent6 32 3" xfId="21812" xr:uid="{47099E52-CBCB-4204-B8F2-4AC4BEA93349}"/>
    <cellStyle name="60% - Accent6 32_BSD2" xfId="21816" xr:uid="{21BBAA07-0724-42F4-B73F-A8CD3B1BB318}"/>
    <cellStyle name="60% - Accent6 33" xfId="21818" xr:uid="{2278E9D7-00D8-47CE-9A1F-8E554F9E0E0F}"/>
    <cellStyle name="60% - Accent6 33 2" xfId="21820" xr:uid="{038729A8-5DD3-47E3-B8DD-BC689FEFD3A2}"/>
    <cellStyle name="60% - Accent6 33 2 2" xfId="8551" xr:uid="{6A7B6497-8D56-440A-B36C-7BFE85114B26}"/>
    <cellStyle name="60% - Accent6 33 3" xfId="21826" xr:uid="{D6ABE66A-AC86-4B99-9349-3041EA1F2BCE}"/>
    <cellStyle name="60% - Accent6 33_BSD2" xfId="21830" xr:uid="{198BC44D-9F4A-4F90-AB4D-1026464D2464}"/>
    <cellStyle name="60% - Accent6 34" xfId="21832" xr:uid="{8AE4752D-D68C-4B46-812E-ACA4ADF57799}"/>
    <cellStyle name="60% - Accent6 34 2" xfId="21834" xr:uid="{F2111869-7DD3-4EB2-829C-6610DB537A60}"/>
    <cellStyle name="60% - Accent6 34 2 2" xfId="16032" xr:uid="{BA10A535-618B-4C83-8B0E-E0EDB96DB684}"/>
    <cellStyle name="60% - Accent6 34 3" xfId="21840" xr:uid="{A813EF6D-6A05-4AB8-A956-9158ABA772B6}"/>
    <cellStyle name="60% - Accent6 34_BSD2" xfId="19287" xr:uid="{692D498A-7792-4173-87F2-A47E494BC315}"/>
    <cellStyle name="60% - Accent6 35" xfId="21848" xr:uid="{A06D2C91-54A5-4FD7-A262-94D92305DFFC}"/>
    <cellStyle name="60% - Accent6 35 2" xfId="21851" xr:uid="{293420DB-468F-42D9-A57B-D4E417CEEB00}"/>
    <cellStyle name="60% - Accent6 35 2 2" xfId="17032" xr:uid="{FA44DEC3-10CD-4581-8DAF-FC407931F788}"/>
    <cellStyle name="60% - Accent6 35 3" xfId="21853" xr:uid="{EC7AEA09-D4F4-47D7-85FC-162C8374E211}"/>
    <cellStyle name="60% - Accent6 35_BSD2" xfId="19880" xr:uid="{CF64A20A-8C4D-4B14-894F-17307F190947}"/>
    <cellStyle name="60% - Accent6 36" xfId="21856" xr:uid="{1C1F6972-C57B-43F2-B142-D5B7231808E7}"/>
    <cellStyle name="60% - Accent6 36 2" xfId="3325" xr:uid="{DE733F6E-2A08-400F-BC54-CBCC4D81F6E6}"/>
    <cellStyle name="60% - Accent6 36 2 2" xfId="18092" xr:uid="{F5AA0CB1-F8B0-4ADA-BE79-10C76CDB5042}"/>
    <cellStyle name="60% - Accent6 36 3" xfId="3383" xr:uid="{4A400D0D-4AF7-4C39-82BB-A672A5E578F4}"/>
    <cellStyle name="60% - Accent6 36_BSD2" xfId="20429" xr:uid="{D2E9DF2B-96D8-4936-8888-9103BEA8E638}"/>
    <cellStyle name="60% - Accent6 37" xfId="21859" xr:uid="{08FC9978-5F58-42F0-A131-EE3FAFF610B5}"/>
    <cellStyle name="60% - Accent6 37 2" xfId="21862" xr:uid="{91419054-C0EC-4D8E-8BFB-DE28661B6A28}"/>
    <cellStyle name="60% - Accent6 37 2 2" xfId="21621" xr:uid="{EACCE5DF-106E-48F1-87AC-7AC7C2A446B8}"/>
    <cellStyle name="60% - Accent6 37 3" xfId="21864" xr:uid="{249E191A-3578-48A7-B5D9-B6F33FE5370C}"/>
    <cellStyle name="60% - Accent6 37_BSD2" xfId="20946" xr:uid="{335DF6AF-0C87-47DF-BACE-B7A6A9508543}"/>
    <cellStyle name="60% - Accent6 38" xfId="21866" xr:uid="{653AB30B-ACBF-4908-872F-598E771E74B6}"/>
    <cellStyle name="60% - Accent6 38 2" xfId="3711" xr:uid="{03A30EFE-B5A3-4E47-8B90-7CE7B10B5B15}"/>
    <cellStyle name="60% - Accent6 38 2 2" xfId="21868" xr:uid="{3BE8C8CB-07E6-45E1-97E9-DC46C942BAF6}"/>
    <cellStyle name="60% - Accent6 38 3" xfId="21874" xr:uid="{6B0A21AF-90B8-4404-9479-295DA380C651}"/>
    <cellStyle name="60% - Accent6 38_BSD2" xfId="21393" xr:uid="{E89CA305-45F5-4709-BC3F-10474346B9E2}"/>
    <cellStyle name="60% - Accent6 39" xfId="21876" xr:uid="{F4DE42CF-FA5E-46A7-99D4-8A7F2047D4A8}"/>
    <cellStyle name="60% - Accent6 39 2" xfId="21878" xr:uid="{B19FC778-10F5-4D8B-B594-165445E19000}"/>
    <cellStyle name="60% - Accent6 39 2 2" xfId="21880" xr:uid="{F2660C34-C3C6-4099-ABE1-F74144E99005}"/>
    <cellStyle name="60% - Accent6 39 3" xfId="21882" xr:uid="{83A3E8FF-702C-4E2D-B7D8-0EE271A9B89C}"/>
    <cellStyle name="60% - Accent6 39_BSD2" xfId="21872" xr:uid="{CEE3358C-C485-43B9-B000-FB2E9ACE7C21}"/>
    <cellStyle name="60% - Accent6 4" xfId="1955" xr:uid="{6CE0D1B1-4414-402E-BE8A-9F2AB40B7E85}"/>
    <cellStyle name="60% - Accent6 4 2" xfId="6116" xr:uid="{515976FB-E8E7-4EF8-AE92-CE88A66E5508}"/>
    <cellStyle name="60% - Accent6 4 2 2" xfId="21887" xr:uid="{46A7B2FF-E63D-4028-AE87-875FF7BA81EB}"/>
    <cellStyle name="60% - Accent6 4 3" xfId="15603" xr:uid="{D6B2CA17-593C-427D-8288-94368E7999DB}"/>
    <cellStyle name="60% - Accent6 4 3 2" xfId="21888" xr:uid="{78D10F38-669D-447D-83BE-981DE1F25C35}"/>
    <cellStyle name="60% - Accent6 4 4" xfId="15605" xr:uid="{948B958D-96AB-46E1-847A-CBE7E063AEFD}"/>
    <cellStyle name="60% - Accent6 4 4 2" xfId="21890" xr:uid="{7A9B5874-8D41-487E-A586-761846FAC82B}"/>
    <cellStyle name="60% - Accent6 4 5" xfId="15610" xr:uid="{99A927CB-A58F-4859-A13D-EA59F737B4FC}"/>
    <cellStyle name="60% - Accent6 4 6" xfId="21891" xr:uid="{A990D64E-0BEB-49C9-83BC-1784F478CAC6}"/>
    <cellStyle name="60% - Accent6 4 7" xfId="15597" xr:uid="{AD2E0BB3-20F9-4420-8E40-1721B67831EB}"/>
    <cellStyle name="60% - Accent6 4 8" xfId="51721" xr:uid="{55CB8CC9-F321-4E9F-A9EE-439D62F65FAA}"/>
    <cellStyle name="60% - Accent6 4_Annexure" xfId="21892" xr:uid="{27D8CC99-A42C-4F64-B449-D8167E1A1888}"/>
    <cellStyle name="60% - Accent6 40" xfId="21847" xr:uid="{AAB23E27-83C3-4550-A446-407645AF2D10}"/>
    <cellStyle name="60% - Accent6 40 2" xfId="21850" xr:uid="{9872F552-65F8-433E-8D43-551FF1115FD3}"/>
    <cellStyle name="60% - Accent6 40 2 2" xfId="17031" xr:uid="{7CBA6FC6-896B-4B18-8BE6-3C10E2C78E2E}"/>
    <cellStyle name="60% - Accent6 40 3" xfId="21852" xr:uid="{C67CF4B6-F08A-4174-B589-74D302330C8E}"/>
    <cellStyle name="60% - Accent6 40_BSD2" xfId="19879" xr:uid="{93885DBD-99CE-4043-A138-3EC756862D5A}"/>
    <cellStyle name="60% - Accent6 41" xfId="21855" xr:uid="{D04B172F-8C1B-47E2-A90A-FF2808414303}"/>
    <cellStyle name="60% - Accent6 41 2" xfId="3324" xr:uid="{56A82466-8DDF-4959-83CC-EDAA3008D3AA}"/>
    <cellStyle name="60% - Accent6 41 2 2" xfId="18091" xr:uid="{4831922A-4658-4769-969F-E5BE19C87807}"/>
    <cellStyle name="60% - Accent6 41 3" xfId="3382" xr:uid="{719E558E-63DD-4BE9-A0BE-2665D3A3048B}"/>
    <cellStyle name="60% - Accent6 41_BSD2" xfId="20428" xr:uid="{6E0F35D0-EB0B-4949-A668-26947ACD52B0}"/>
    <cellStyle name="60% - Accent6 42" xfId="21858" xr:uid="{098D6790-4C59-454F-B74A-EC922CDC0732}"/>
    <cellStyle name="60% - Accent6 42 2" xfId="21861" xr:uid="{3B57ED0D-2534-4982-9457-DC78E133641D}"/>
    <cellStyle name="60% - Accent6 42 2 2" xfId="21620" xr:uid="{44A2E2C7-B09C-4BF2-9FB0-A060AE15C21A}"/>
    <cellStyle name="60% - Accent6 42 3" xfId="21863" xr:uid="{8F088C2F-AA8D-4914-A83E-7A3DF930CE14}"/>
    <cellStyle name="60% - Accent6 42_BSD2" xfId="20945" xr:uid="{4BF2AFA9-0392-4BB9-B0B8-B86310E2AFFC}"/>
    <cellStyle name="60% - Accent6 43" xfId="21865" xr:uid="{278FEE18-0324-4326-A08D-46999AB38279}"/>
    <cellStyle name="60% - Accent6 43 2" xfId="3710" xr:uid="{3B4D70CE-0AB7-4615-A3E7-94E9DDE92AEB}"/>
    <cellStyle name="60% - Accent6 43 2 2" xfId="21867" xr:uid="{729BF679-F087-4FE6-B81B-AA8BB26AF6C9}"/>
    <cellStyle name="60% - Accent6 43 3" xfId="21873" xr:uid="{F4154477-322C-40D7-80AE-F87B9031CF75}"/>
    <cellStyle name="60% - Accent6 43_BSD2" xfId="21392" xr:uid="{CF769DC9-B6F9-4E22-8E3E-B5173CDAD65A}"/>
    <cellStyle name="60% - Accent6 44" xfId="21875" xr:uid="{D3C72A57-F0E6-4277-B0F6-8D371FD233A1}"/>
    <cellStyle name="60% - Accent6 44 2" xfId="21877" xr:uid="{C4360BF0-6A05-4CB6-98C4-9028C611F37D}"/>
    <cellStyle name="60% - Accent6 44 2 2" xfId="21879" xr:uid="{2FAF8D2B-B601-4CBF-8EDA-B762B27A0075}"/>
    <cellStyle name="60% - Accent6 44 3" xfId="21881" xr:uid="{ED0296F1-6576-4038-9896-1743326A2FBA}"/>
    <cellStyle name="60% - Accent6 44_BSD2" xfId="21871" xr:uid="{3F727463-83C9-453C-AF36-7823778776A9}"/>
    <cellStyle name="60% - Accent6 45" xfId="21895" xr:uid="{3E078366-39A6-405A-A8D5-7EFAC41ECEFE}"/>
    <cellStyle name="60% - Accent6 45 2" xfId="21897" xr:uid="{0DF18033-4F00-4C4B-AB97-4B81C35F531D}"/>
    <cellStyle name="60% - Accent6 45 2 2" xfId="19803" xr:uid="{FB3440F6-AE17-4B06-8213-A33940FB0B6B}"/>
    <cellStyle name="60% - Accent6 45 3" xfId="21899" xr:uid="{BF0D3963-B492-4034-9935-022E88E01184}"/>
    <cellStyle name="60% - Accent6 45_BSD2" xfId="4509" xr:uid="{8321257A-744F-451C-8BF0-B42357CC1C72}"/>
    <cellStyle name="60% - Accent6 46" xfId="21901" xr:uid="{02C3FECF-CA00-4A19-95B8-09EC925B7A11}"/>
    <cellStyle name="60% - Accent6 46 2" xfId="21903" xr:uid="{AFBE95FD-1379-45C9-909F-C5BBBCA69491}"/>
    <cellStyle name="60% - Accent6 46 2 2" xfId="21905" xr:uid="{7447A542-A720-4F07-9F54-CAC1EE9E9FD6}"/>
    <cellStyle name="60% - Accent6 46 3" xfId="21907" xr:uid="{AE04D170-ADC0-4753-BD16-B6AEB0478730}"/>
    <cellStyle name="60% - Accent6 46_BSD2" xfId="21909" xr:uid="{BA1C86C1-D338-4445-9C50-1F4AF1518224}"/>
    <cellStyle name="60% - Accent6 47" xfId="21911" xr:uid="{F9FBA4DD-E5B9-4C48-848D-8FA142248FC6}"/>
    <cellStyle name="60% - Accent6 47 2" xfId="21913" xr:uid="{1917C564-D710-425E-A596-0EE424D384F5}"/>
    <cellStyle name="60% - Accent6 47 2 2" xfId="21915" xr:uid="{2F13DA3C-97CE-4291-8C74-0722717FFA8A}"/>
    <cellStyle name="60% - Accent6 47 3" xfId="21917" xr:uid="{BCDBAD11-F339-4256-9C70-1208CE5F5A56}"/>
    <cellStyle name="60% - Accent6 47_BSD2" xfId="21919" xr:uid="{979EEFD0-A1BD-43ED-AA1B-D4B5F4AEA559}"/>
    <cellStyle name="60% - Accent6 48" xfId="21923" xr:uid="{DB788471-EC6D-4166-8BB4-67E71F2ED123}"/>
    <cellStyle name="60% - Accent6 48 2" xfId="21926" xr:uid="{CE6372CB-2A20-4161-9FBD-20443C0AA59E}"/>
    <cellStyle name="60% - Accent6 48 2 2" xfId="21928" xr:uid="{9EBEC1E4-EF63-435C-8F30-3633E8151AAE}"/>
    <cellStyle name="60% - Accent6 48 3" xfId="18497" xr:uid="{87A28D75-30FD-436B-849E-A9619B31DD9A}"/>
    <cellStyle name="60% - Accent6 48_BSD2" xfId="21930" xr:uid="{E2ED3B8D-344D-4861-85EB-0D705BEBD844}"/>
    <cellStyle name="60% - Accent6 49" xfId="21932" xr:uid="{0252D590-F1B0-4E81-A44A-A2DAB5A15F83}"/>
    <cellStyle name="60% - Accent6 49 2" xfId="21935" xr:uid="{8CAA5B6C-E43C-442E-9986-BA2E70FBD88A}"/>
    <cellStyle name="60% - Accent6 49 2 2" xfId="21937" xr:uid="{8ED4F4A2-785B-4B38-9F2C-A6E43D456D62}"/>
    <cellStyle name="60% - Accent6 49 3" xfId="18504" xr:uid="{B3BAF138-23E1-4D4D-9441-CB5BE6C095E2}"/>
    <cellStyle name="60% - Accent6 49_BSD2" xfId="21940" xr:uid="{81B91C99-2099-4978-8C24-73B1609DA559}"/>
    <cellStyle name="60% - Accent6 5" xfId="15140" xr:uid="{34E1B937-AFC5-4468-835B-5958842AB128}"/>
    <cellStyle name="60% - Accent6 5 2" xfId="15612" xr:uid="{773755D0-9A05-4276-A875-20C49831A2EF}"/>
    <cellStyle name="60% - Accent6 5 2 2" xfId="21944" xr:uid="{CC253F9D-F296-4421-A48A-509EF4C8A1D2}"/>
    <cellStyle name="60% - Accent6 5 3" xfId="15614" xr:uid="{A76BAA4E-C9D8-406F-A115-E2712CA5459C}"/>
    <cellStyle name="60% - Accent6 5 3 2" xfId="21945" xr:uid="{7806A217-D42C-4B41-8919-92B6990C5EBC}"/>
    <cellStyle name="60% - Accent6 5 4" xfId="15616" xr:uid="{022AB14C-3300-4B0A-B46E-AC3B41B3F69D}"/>
    <cellStyle name="60% - Accent6 5 4 2" xfId="21947" xr:uid="{A3FF88B3-FED4-4316-AE57-FAE98E4CFCB1}"/>
    <cellStyle name="60% - Accent6 5 5" xfId="15618" xr:uid="{1375BE45-032F-46F9-8EAC-1ED489C08DFC}"/>
    <cellStyle name="60% - Accent6 5 6" xfId="21949" xr:uid="{851FE42A-45E3-4DB9-8C9B-72859D43C6EB}"/>
    <cellStyle name="60% - Accent6 5_Annexure" xfId="21951" xr:uid="{F0827C64-FE99-40F5-8BBB-68E411DA4153}"/>
    <cellStyle name="60% - Accent6 50" xfId="21894" xr:uid="{2347A7D1-69BF-4641-A40E-B0436C053B93}"/>
    <cellStyle name="60% - Accent6 50 2" xfId="21896" xr:uid="{F2C306C9-0C28-4B58-9081-DACAE76E6A58}"/>
    <cellStyle name="60% - Accent6 50 2 2" xfId="19802" xr:uid="{DAF01DCE-546A-4B9D-A1EE-CFC61E63A068}"/>
    <cellStyle name="60% - Accent6 50 3" xfId="21898" xr:uid="{11F3CA6D-B0F4-4041-BE3D-EFF5F36073AF}"/>
    <cellStyle name="60% - Accent6 50_BSD2" xfId="4508" xr:uid="{A84DE376-3EB2-4219-A050-45A0E6F1ABAA}"/>
    <cellStyle name="60% - Accent6 51" xfId="21900" xr:uid="{E19C2F7F-9E5F-44DD-8CD3-DBD5598398EC}"/>
    <cellStyle name="60% - Accent6 51 2" xfId="21902" xr:uid="{7DF86D37-A9CB-4AF0-BED1-07DDF67BD4D2}"/>
    <cellStyle name="60% - Accent6 51 2 2" xfId="21904" xr:uid="{2531691B-02E8-4DD7-98C9-E5F060DED65C}"/>
    <cellStyle name="60% - Accent6 51 3" xfId="21906" xr:uid="{EB15564F-9C9B-406C-8207-7B3A8E569E0D}"/>
    <cellStyle name="60% - Accent6 51_BSD2" xfId="21908" xr:uid="{EBDE07F5-873E-4A7C-BB68-62578DB4D8AE}"/>
    <cellStyle name="60% - Accent6 52" xfId="21910" xr:uid="{E2135D9F-C20A-4139-939C-E9874EF4A2D3}"/>
    <cellStyle name="60% - Accent6 52 2" xfId="21912" xr:uid="{96A40F90-DD74-4F02-961D-5E61881F1123}"/>
    <cellStyle name="60% - Accent6 52 2 2" xfId="21914" xr:uid="{1467245D-4570-419C-B2A8-A99484D66747}"/>
    <cellStyle name="60% - Accent6 52 3" xfId="21916" xr:uid="{3971CD45-7DF7-498F-98E9-E074BA81DC19}"/>
    <cellStyle name="60% - Accent6 52_BSD2" xfId="21918" xr:uid="{B975151A-7B2E-44BA-B6E5-3D50365FA4FB}"/>
    <cellStyle name="60% - Accent6 53" xfId="21922" xr:uid="{A9F47364-693B-4158-93D1-E71E3DE4DA89}"/>
    <cellStyle name="60% - Accent6 53 2" xfId="21925" xr:uid="{6E91A823-4C8F-4C3C-94F8-81E5BBC61EFE}"/>
    <cellStyle name="60% - Accent6 53 2 2" xfId="21927" xr:uid="{9AEFC782-4D8E-48FC-9B7F-04A970B4085F}"/>
    <cellStyle name="60% - Accent6 53 3" xfId="18496" xr:uid="{D42F0202-4D6F-4A79-960A-313F17546A8D}"/>
    <cellStyle name="60% - Accent6 53_BSD2" xfId="21929" xr:uid="{D91CDE9C-6D33-40BA-8B3D-623A50159AA1}"/>
    <cellStyle name="60% - Accent6 54" xfId="21931" xr:uid="{08241EF3-C024-4AC5-879E-A6A16AE27490}"/>
    <cellStyle name="60% - Accent6 54 2" xfId="21934" xr:uid="{F8F95D05-E8B4-403C-8422-01777718BF79}"/>
    <cellStyle name="60% - Accent6 54 2 2" xfId="21936" xr:uid="{F5E7C467-CDD3-4829-A73C-CE00BC9526C1}"/>
    <cellStyle name="60% - Accent6 54 3" xfId="18503" xr:uid="{88261955-5D6B-4B37-8524-E176412396E4}"/>
    <cellStyle name="60% - Accent6 54_BSD2" xfId="21939" xr:uid="{B50C4621-B013-48CC-B16F-66BD995C6CF5}"/>
    <cellStyle name="60% - Accent6 55" xfId="21953" xr:uid="{4E1B0EEB-6B21-4138-B2C3-13B29F6F5545}"/>
    <cellStyle name="60% - Accent6 55 2" xfId="21957" xr:uid="{B96BE549-338B-4F17-A26C-67FD170432F0}"/>
    <cellStyle name="60% - Accent6 55 2 2" xfId="21958" xr:uid="{3C5E92C9-AC85-4683-BFA0-BBB507725C39}"/>
    <cellStyle name="60% - Accent6 55 3" xfId="21959" xr:uid="{7A9C4ED9-9E7B-4DAD-9C1D-AEF888497E4A}"/>
    <cellStyle name="60% - Accent6 55_BSD2" xfId="21962" xr:uid="{39F0D9B2-6CEA-412D-92CF-84012CEC3DA4}"/>
    <cellStyle name="60% - Accent6 56" xfId="21964" xr:uid="{C3C1DFDE-98DC-4072-B681-3597FC6F4D83}"/>
    <cellStyle name="60% - Accent6 56 2" xfId="21968" xr:uid="{9E674ED7-18EF-4138-BBF1-D71ED426BEE3}"/>
    <cellStyle name="60% - Accent6 56 2 2" xfId="21969" xr:uid="{466148B1-2AFB-49F0-B577-3A5A6C37A2B8}"/>
    <cellStyle name="60% - Accent6 56 3" xfId="21970" xr:uid="{3D8E45A6-2CB7-4341-A5F9-0E8841FFE1C0}"/>
    <cellStyle name="60% - Accent6 56_BSD2" xfId="9597" xr:uid="{0B51B1E0-0A01-4A45-8352-0C2B465DBDAC}"/>
    <cellStyle name="60% - Accent6 57" xfId="21973" xr:uid="{E02857AD-D3A4-4B34-A125-087ED0BB1F57}"/>
    <cellStyle name="60% - Accent6 57 2" xfId="21983" xr:uid="{0B1D910A-9E05-47C9-BD96-8A996AF5C8B8}"/>
    <cellStyle name="60% - Accent6 57 2 2" xfId="21988" xr:uid="{C6C5BB2B-BDBE-490F-A666-3365FFD3DDDF}"/>
    <cellStyle name="60% - Accent6 57 3" xfId="21335" xr:uid="{83E7178A-4785-4F65-A593-498AFAD4ED08}"/>
    <cellStyle name="60% - Accent6 57_BSD2" xfId="21989" xr:uid="{721EA557-848C-447D-A0DA-B3CC2EE6102E}"/>
    <cellStyle name="60% - Accent6 58" xfId="21991" xr:uid="{C452DDB4-8CCC-43C1-84DF-35BE6AAA8F0A}"/>
    <cellStyle name="60% - Accent6 58 2" xfId="21999" xr:uid="{B0DDDF6D-371D-4053-B61C-9A8356E6D4BE}"/>
    <cellStyle name="60% - Accent6 58 2 2" xfId="22003" xr:uid="{A31E4C0A-0D4B-4BF3-A01C-E86BC0459CDF}"/>
    <cellStyle name="60% - Accent6 58 3" xfId="22012" xr:uid="{2B0F48C5-DB27-4782-9F77-BF2D7470986A}"/>
    <cellStyle name="60% - Accent6 58_BSD2" xfId="22013" xr:uid="{AFD4A5E6-054F-4BFE-A84A-813A4C46DF4B}"/>
    <cellStyle name="60% - Accent6 59" xfId="7244" xr:uid="{79C45433-DC9D-4C3F-B324-C0194B5AC1CE}"/>
    <cellStyle name="60% - Accent6 59 2" xfId="7250" xr:uid="{75143BA0-8B01-4AA1-B32F-CC46583AAB96}"/>
    <cellStyle name="60% - Accent6 59 2 2" xfId="22014" xr:uid="{18BC10EE-848D-40A4-B6C2-90944BED3243}"/>
    <cellStyle name="60% - Accent6 59 3" xfId="7261" xr:uid="{62B1F6AB-8946-4C7E-BF6D-6D7F7B3B8275}"/>
    <cellStyle name="60% - Accent6 59_BSD2" xfId="22016" xr:uid="{813D32FD-2569-496A-98C0-51F0DFBED6F4}"/>
    <cellStyle name="60% - Accent6 6" xfId="15623" xr:uid="{67900008-9041-4197-912E-53C8FE36D275}"/>
    <cellStyle name="60% - Accent6 6 2" xfId="15627" xr:uid="{88BA12AE-3572-420A-BB51-DA5350A72852}"/>
    <cellStyle name="60% - Accent6 6 2 2" xfId="7879" xr:uid="{7F5209F4-31F5-458F-AC8B-D4268BE27385}"/>
    <cellStyle name="60% - Accent6 6 3" xfId="15629" xr:uid="{228E5D00-74F7-4141-AE1B-F256AACB40DA}"/>
    <cellStyle name="60% - Accent6 6 3 2" xfId="7912" xr:uid="{7C74B628-9B72-41B9-BBAF-2DF7062C1A4A}"/>
    <cellStyle name="60% - Accent6 6 4" xfId="15632" xr:uid="{CD90ADCA-4784-4376-BFC6-0E30932E0EF1}"/>
    <cellStyle name="60% - Accent6 6 4 2" xfId="7936" xr:uid="{CE7D5A38-E2C5-48C1-B0E7-77FE363C58D1}"/>
    <cellStyle name="60% - Accent6 6 5" xfId="15634" xr:uid="{006211DF-D7F9-4946-82A1-E42C39E8D113}"/>
    <cellStyle name="60% - Accent6 6 6" xfId="22018" xr:uid="{03E02EAC-6ACE-4ED5-8915-2EA1495307B6}"/>
    <cellStyle name="60% - Accent6 6_Annexure" xfId="15637" xr:uid="{6C7A62B5-D5BB-49E6-AC32-EAD4FDDCCFFE}"/>
    <cellStyle name="60% - Accent6 60" xfId="21952" xr:uid="{76554A3F-B737-48CA-A7C9-C2F4E1F9C484}"/>
    <cellStyle name="60% - Accent6 60 2" xfId="21956" xr:uid="{F16EF25F-1CA5-4271-9FED-4A430447C74D}"/>
    <cellStyle name="60% - Accent6 61" xfId="21963" xr:uid="{C49FA203-F84C-4847-9079-08866CD48984}"/>
    <cellStyle name="60% - Accent6 61 2" xfId="21967" xr:uid="{AA7043BA-F40A-4A0B-9227-089353A6A63A}"/>
    <cellStyle name="60% - Accent6 62" xfId="21972" xr:uid="{9F2122CB-FA47-4540-A2A0-084A956C7E9C}"/>
    <cellStyle name="60% - Accent6 62 2" xfId="21982" xr:uid="{A31B04C3-FDAC-4450-9325-36EEC228B7EC}"/>
    <cellStyle name="60% - Accent6 63" xfId="21990" xr:uid="{AC7F7366-802A-431E-8D5B-CE7B78086566}"/>
    <cellStyle name="60% - Accent6 63 2" xfId="21998" xr:uid="{237C649C-2BA0-4628-8A69-548E2EC271DB}"/>
    <cellStyle name="60% - Accent6 64" xfId="7243" xr:uid="{E77D9FD0-06D5-401E-B5C8-42925D91C901}"/>
    <cellStyle name="60% - Accent6 64 2" xfId="7249" xr:uid="{3FA81C53-3457-4FB1-A37D-A53EE8340885}"/>
    <cellStyle name="60% - Accent6 65" xfId="7266" xr:uid="{37672C54-83F8-4927-81CD-D9AF48B414DF}"/>
    <cellStyle name="60% - Accent6 65 2" xfId="22020" xr:uid="{5CA0D1F1-0142-415E-BFD2-2C60DBCF782A}"/>
    <cellStyle name="60% - Accent6 66" xfId="5237" xr:uid="{5A5D71B8-4487-42B2-A3BD-D449AA47210F}"/>
    <cellStyle name="60% - Accent6 66 2" xfId="22022" xr:uid="{40549A6D-696C-4625-8EB1-34761DFF724E}"/>
    <cellStyle name="60% - Accent6 67" xfId="22024" xr:uid="{5A9B2A2F-F778-4624-A5A5-60F05C8BE679}"/>
    <cellStyle name="60% - Accent6 67 2" xfId="22028" xr:uid="{F70AE15E-787C-43A1-912E-FFBB6BEC008A}"/>
    <cellStyle name="60% - Accent6 68" xfId="22031" xr:uid="{B98AD49A-7B8B-4749-9002-718704740919}"/>
    <cellStyle name="60% - Accent6 68 2" xfId="22035" xr:uid="{5B73AFD5-4B18-40E8-BC46-4D2318B7F38E}"/>
    <cellStyle name="60% - Accent6 69" xfId="18914" xr:uid="{59ED4DCA-0498-4973-9A2B-B4F22B2E113C}"/>
    <cellStyle name="60% - Accent6 69 2" xfId="22037" xr:uid="{534DCF5E-0688-454C-BEC9-EE982C4FD534}"/>
    <cellStyle name="60% - Accent6 7" xfId="15639" xr:uid="{4E589120-86F6-4F15-A2D9-C5B25B59ADE6}"/>
    <cellStyle name="60% - Accent6 7 10" xfId="22040" xr:uid="{B50C2378-D04D-486A-99D0-08494D81B4F8}"/>
    <cellStyle name="60% - Accent6 7 10 2" xfId="22043" xr:uid="{11865A6A-B9D5-4166-B858-5777C7A79D31}"/>
    <cellStyle name="60% - Accent6 7 11" xfId="22048" xr:uid="{D22EF3F7-F63B-4DBF-B166-3AD8C4A42870}"/>
    <cellStyle name="60% - Accent6 7 11 2" xfId="22051" xr:uid="{55190CE5-BC61-4D25-B4BD-4923F33355CF}"/>
    <cellStyle name="60% - Accent6 7 12" xfId="22055" xr:uid="{3AD88CB0-C180-4F76-86C5-3161B8D8EE83}"/>
    <cellStyle name="60% - Accent6 7 13" xfId="22058" xr:uid="{DFAF7946-66BC-48C3-B19C-B0660B51AF24}"/>
    <cellStyle name="60% - Accent6 7 14" xfId="22062" xr:uid="{6C33853D-7C05-4D20-992E-E90779D9E9D7}"/>
    <cellStyle name="60% - Accent6 7 2" xfId="15641" xr:uid="{D9E5C919-0347-4E3E-AD0D-A1EA49AABB57}"/>
    <cellStyle name="60% - Accent6 7 2 2" xfId="22065" xr:uid="{E5C637E0-0B92-4714-A64B-0E42C7C05D8C}"/>
    <cellStyle name="60% - Accent6 7 3" xfId="15643" xr:uid="{E4C63399-A889-4F64-9764-B430408464C8}"/>
    <cellStyle name="60% - Accent6 7 3 2" xfId="22066" xr:uid="{8167B735-C7A0-4EDE-80C6-080DB6076CD6}"/>
    <cellStyle name="60% - Accent6 7 4" xfId="15645" xr:uid="{5E4DE4BE-6307-43E5-B320-13E6672AD843}"/>
    <cellStyle name="60% - Accent6 7 4 2" xfId="22069" xr:uid="{EAECDA80-3CAA-4621-AE49-6B8370D61C5F}"/>
    <cellStyle name="60% - Accent6 7 5" xfId="5242" xr:uid="{222638C5-AFF2-419E-A9BA-89CE40DAA801}"/>
    <cellStyle name="60% - Accent6 7 5 2" xfId="22073" xr:uid="{667CC767-94F1-440D-B0D2-5D372361E4DA}"/>
    <cellStyle name="60% - Accent6 7 6" xfId="22075" xr:uid="{625DC270-0544-4F54-9D0E-D7F273DF12A6}"/>
    <cellStyle name="60% - Accent6 7 6 2" xfId="22077" xr:uid="{F19D85F9-86BB-4E15-922E-88F92D626625}"/>
    <cellStyle name="60% - Accent6 7 7" xfId="5503" xr:uid="{1E25D86A-9C92-4F18-B32D-0AE16EAA9EA1}"/>
    <cellStyle name="60% - Accent6 7 7 2" xfId="22081" xr:uid="{BB8D11B4-190A-440E-B07E-DA55EB7B3FD7}"/>
    <cellStyle name="60% - Accent6 7 8" xfId="22087" xr:uid="{7AC3053E-4CB5-4535-BA99-2FB15BB0A493}"/>
    <cellStyle name="60% - Accent6 7 8 2" xfId="22093" xr:uid="{AFF09285-7295-48A5-9A46-2BE4D483C74F}"/>
    <cellStyle name="60% - Accent6 7 9" xfId="22096" xr:uid="{0A52592F-53F4-4CFF-A8AA-03DF49C19A6F}"/>
    <cellStyle name="60% - Accent6 7 9 2" xfId="22103" xr:uid="{88D4A0F9-71E8-4DFB-A194-4937730E3D01}"/>
    <cellStyle name="60% - Accent6 7_Annexure" xfId="7521" xr:uid="{393F0260-5D50-437E-8B0E-783E7365A2B3}"/>
    <cellStyle name="60% - Accent6 70" xfId="7265" xr:uid="{3266930D-A90E-4615-96CF-D614412A3FBE}"/>
    <cellStyle name="60% - Accent6 70 2" xfId="22019" xr:uid="{79CA35F7-BA0A-4098-B63E-B5266963DB78}"/>
    <cellStyle name="60% - Accent6 71" xfId="5236" xr:uid="{00CCA1BC-BC1C-43C1-B58E-6626CEADE550}"/>
    <cellStyle name="60% - Accent6 71 2" xfId="22021" xr:uid="{D8DA3D69-E8B1-46BF-BCCC-3EF092AF4CAB}"/>
    <cellStyle name="60% - Accent6 72" xfId="22023" xr:uid="{C201FC94-FF94-4CC6-B7CA-E32A85417B06}"/>
    <cellStyle name="60% - Accent6 72 2" xfId="22027" xr:uid="{CDE11D1D-80B4-473C-A7C3-B1B7C132600B}"/>
    <cellStyle name="60% - Accent6 73" xfId="22030" xr:uid="{A0088075-D2A8-42EC-9339-278EDC82D094}"/>
    <cellStyle name="60% - Accent6 73 2" xfId="22034" xr:uid="{8C7EB0B6-2A55-4F57-8F2D-4632935E206A}"/>
    <cellStyle name="60% - Accent6 74" xfId="18913" xr:uid="{E90D1B48-84E5-47E9-8CE1-DAAE86F9B812}"/>
    <cellStyle name="60% - Accent6 74 2" xfId="22036" xr:uid="{4AD334E4-DEE3-4E53-915E-9E7BA8FC809C}"/>
    <cellStyle name="60% - Accent6 75" xfId="22106" xr:uid="{F6DF7612-2C99-45E4-9A21-5D88FD8F1328}"/>
    <cellStyle name="60% - Accent6 75 2" xfId="22108" xr:uid="{AEA00F71-7D5A-44CB-B66A-D2A0842FA201}"/>
    <cellStyle name="60% - Accent6 76" xfId="22110" xr:uid="{F327A5B5-9E1B-4FAB-A418-3C8756CA0B7E}"/>
    <cellStyle name="60% - Accent6 76 2" xfId="22112" xr:uid="{C2153EDA-3A5F-4414-A213-C0F740FC88D6}"/>
    <cellStyle name="60% - Accent6 77" xfId="22114" xr:uid="{8D0E756B-DF7F-4C82-BE4C-EB6175CF18B7}"/>
    <cellStyle name="60% - Accent6 77 2" xfId="3191" xr:uid="{464FE9A0-E633-48C2-8495-A64AFCEC9638}"/>
    <cellStyle name="60% - Accent6 78" xfId="22116" xr:uid="{B2BD1C00-60FA-4BB5-BEF4-1E4EB12D3D84}"/>
    <cellStyle name="60% - Accent6 78 2" xfId="22120" xr:uid="{9FB20603-9B5C-4F18-9753-59ECB7D65ACB}"/>
    <cellStyle name="60% - Accent6 79" xfId="22122" xr:uid="{CACBDED3-D8BE-4756-8B60-B3815136E54B}"/>
    <cellStyle name="60% - Accent6 79 2" xfId="22124" xr:uid="{502F829D-F809-42AD-956E-6C5EF190133F}"/>
    <cellStyle name="60% - Accent6 8" xfId="22129" xr:uid="{645D2C3A-1E79-4088-8676-B059F9983584}"/>
    <cellStyle name="60% - Accent6 8 2" xfId="22130" xr:uid="{B634514B-2DC6-4651-A0D3-83788F707D08}"/>
    <cellStyle name="60% - Accent6 8 2 2" xfId="22134" xr:uid="{EB22B8A2-E61E-49FF-B8C7-BC75E2AC7A62}"/>
    <cellStyle name="60% - Accent6 8 3" xfId="22135" xr:uid="{801B39E1-E60E-4E18-9AA7-7C8FBD60FB3B}"/>
    <cellStyle name="60% - Accent6 8 3 2" xfId="22137" xr:uid="{F56A507D-E212-4831-8ACF-892F7CEDB22D}"/>
    <cellStyle name="60% - Accent6 8 4" xfId="22138" xr:uid="{EEBB4502-ED79-40A9-837F-CFD3AEE1678B}"/>
    <cellStyle name="60% - Accent6 8 5" xfId="3240" xr:uid="{BC85E627-98AC-4184-99D2-EE3F3C6A8FB2}"/>
    <cellStyle name="60% - Accent6 8 6" xfId="22139" xr:uid="{6CCEAD78-219F-44FE-8C9D-2973EEB10338}"/>
    <cellStyle name="60% - Accent6 8_BSD2" xfId="22141" xr:uid="{F8B50058-0F9F-46FF-87A4-29AD749CF2A2}"/>
    <cellStyle name="60% - Accent6 80" xfId="22105" xr:uid="{BA9EC422-A1BE-40F4-80C0-EF39DF342A31}"/>
    <cellStyle name="60% - Accent6 80 2" xfId="22107" xr:uid="{BEFE970B-4350-405F-8A3F-6B90B9489502}"/>
    <cellStyle name="60% - Accent6 81" xfId="22109" xr:uid="{ED314F2F-4871-4245-ACA4-E7C0671B0AB3}"/>
    <cellStyle name="60% - Accent6 81 2" xfId="22111" xr:uid="{C435E8DD-2580-48E6-9392-606E65AAA696}"/>
    <cellStyle name="60% - Accent6 82" xfId="22113" xr:uid="{FF3FD0C6-E08A-4981-9E21-3ED9C6CBACF4}"/>
    <cellStyle name="60% - Accent6 82 2" xfId="3190" xr:uid="{B77FE809-896A-4837-8A07-87D84FD4FA04}"/>
    <cellStyle name="60% - Accent6 83" xfId="22115" xr:uid="{C8E99CAE-6A00-4FA0-8757-D261C9560D17}"/>
    <cellStyle name="60% - Accent6 83 2" xfId="22119" xr:uid="{8F24B7D3-B619-4C80-9577-C9DEB715026B}"/>
    <cellStyle name="60% - Accent6 84" xfId="22121" xr:uid="{E93AC78D-666A-42BA-AF74-8792D65C3FF3}"/>
    <cellStyle name="60% - Accent6 84 2" xfId="22123" xr:uid="{50FB5189-4639-4D05-8EC1-D9731B003A19}"/>
    <cellStyle name="60% - Accent6 85" xfId="22142" xr:uid="{89955539-A422-4555-8FFC-AFF2762F9BC8}"/>
    <cellStyle name="60% - Accent6 85 2" xfId="22143" xr:uid="{BBB393A8-22B4-497F-947D-D30096B85808}"/>
    <cellStyle name="60% - Accent6 86" xfId="22146" xr:uid="{575A4CC5-9893-4908-B738-797E3C017E1A}"/>
    <cellStyle name="60% - Accent6 86 2" xfId="22148" xr:uid="{B92B62B4-E405-49F5-9496-79A38D0F1741}"/>
    <cellStyle name="60% - Accent6 87" xfId="22151" xr:uid="{564517AD-A2CC-447A-A93E-F8DC57B16DB1}"/>
    <cellStyle name="60% - Accent6 87 2" xfId="22157" xr:uid="{FC25023A-8EA8-47A1-985D-A01F7B280050}"/>
    <cellStyle name="60% - Accent6 88" xfId="22161" xr:uid="{B46D7E41-0809-4592-95CC-0290E6D199B0}"/>
    <cellStyle name="60% - Accent6 88 2" xfId="22166" xr:uid="{5CFAC929-EE13-4D30-89DC-F7BA32286787}"/>
    <cellStyle name="60% - Accent6 89" xfId="22167" xr:uid="{DD4BB024-73BD-48E1-AEE3-33B191C4A08F}"/>
    <cellStyle name="60% - Accent6 89 2" xfId="22168" xr:uid="{6A6F3872-A537-428A-B368-461062716490}"/>
    <cellStyle name="60% - Accent6 9" xfId="22172" xr:uid="{156CAFA7-28CA-43AA-A2A7-4E938B5AD6A9}"/>
    <cellStyle name="60% - Accent6 9 2" xfId="14785" xr:uid="{538D1ADC-2B0E-4F90-8B8E-4E2904C93B8B}"/>
    <cellStyle name="60% - Accent6 9 2 2" xfId="22175" xr:uid="{71EBDD02-5446-4F8F-B614-728A00E190B6}"/>
    <cellStyle name="60% - Accent6 9 3" xfId="6225" xr:uid="{D2584DAA-6920-4B8C-B38A-E371036D5304}"/>
    <cellStyle name="60% - Accent6 9 3 2" xfId="22177" xr:uid="{1488BF96-F871-4A06-91B8-94C378E2F6A8}"/>
    <cellStyle name="60% - Accent6 9 4" xfId="6235" xr:uid="{2A4FD356-0B4F-47F6-AE53-33F1C858B368}"/>
    <cellStyle name="60% - Accent6 9 5" xfId="22179" xr:uid="{D5969C64-A510-48F0-BA27-22A2BF1B4D92}"/>
    <cellStyle name="60% - Accent6 9 6" xfId="22181" xr:uid="{D049CA17-FB45-4C75-B0A9-5C368CDA72FA}"/>
    <cellStyle name="60% - Accent6 9_BSD2" xfId="22183" xr:uid="{E46C0AC9-5377-4253-ACFD-A365F2B854D5}"/>
    <cellStyle name="60% - Accent6 90" xfId="51614" xr:uid="{4CD5B568-B8FA-47EE-9653-E2EAACEC3F68}"/>
    <cellStyle name="60% - Accent6 91" xfId="51790" xr:uid="{8107D069-0B33-4381-B30D-3A9772B112FF}"/>
    <cellStyle name="60% - Accent6 92" xfId="52052" xr:uid="{03569B95-5795-4993-8EF2-3BE3670543C4}"/>
    <cellStyle name="60% - Accent6 93" xfId="52009" xr:uid="{E6FDB8B1-A014-4A74-B0E1-78652D66FE01}"/>
    <cellStyle name="Accent1" xfId="86" builtinId="29" customBuiltin="1"/>
    <cellStyle name="Accent1 10" xfId="16632" xr:uid="{783D4A93-583B-4DD1-990E-344D5F21CF36}"/>
    <cellStyle name="Accent1 10 2" xfId="22186" xr:uid="{48D8E1E3-83FE-4544-BB9A-6165758ACBF8}"/>
    <cellStyle name="Accent1 10 2 2" xfId="22187" xr:uid="{E27E8495-96DC-437E-94CE-2438EC3F495B}"/>
    <cellStyle name="Accent1 10 3" xfId="21558" xr:uid="{63F26CE9-5865-4DAB-97AF-31CB17037E6B}"/>
    <cellStyle name="Accent1 10 3 2" xfId="22188" xr:uid="{2BF55157-C26B-4B31-BE65-2299DAC87BA1}"/>
    <cellStyle name="Accent1 10 4" xfId="22189" xr:uid="{F63DC001-E58F-4C61-A512-353B665FF84D}"/>
    <cellStyle name="Accent1 10 5" xfId="22193" xr:uid="{A49E3223-1C4F-4698-A753-3BDE4A5A7D78}"/>
    <cellStyle name="Accent1 10 6" xfId="22098" xr:uid="{7B99C424-678B-44BC-9AEC-23D2C0DB3B42}"/>
    <cellStyle name="Accent1 10_BSD2" xfId="8802" xr:uid="{6248FE6E-11C2-4B54-9F8C-CED74AC11786}"/>
    <cellStyle name="Accent1 11" xfId="22194" xr:uid="{9F8D2089-16AB-487B-AF8D-FA3871D6CC8B}"/>
    <cellStyle name="Accent1 11 2" xfId="15276" xr:uid="{04B91D85-4D20-4A20-92B9-37EB37615488}"/>
    <cellStyle name="Accent1 11 2 2" xfId="22195" xr:uid="{47519850-2553-4817-8B01-35EFC4C7B97F}"/>
    <cellStyle name="Accent1 11 3" xfId="21565" xr:uid="{A3C1CAE4-206C-4CF5-96D6-4469B969334E}"/>
    <cellStyle name="Accent1 11 3 2" xfId="22196" xr:uid="{9F93FD4D-EA5D-4818-895C-B12B8A0C4896}"/>
    <cellStyle name="Accent1 11 4" xfId="22197" xr:uid="{C3FD25C7-CCD7-4E47-8489-2AC616D0CA1E}"/>
    <cellStyle name="Accent1 11 5" xfId="22199" xr:uid="{043F72AD-7E06-49A4-B9A6-1ECA8AFC2A1B}"/>
    <cellStyle name="Accent1 11 6" xfId="22201" xr:uid="{D6B353C1-F9EA-4FE6-BFBD-007BE1CAEC38}"/>
    <cellStyle name="Accent1 11_BSD2" xfId="13624" xr:uid="{690B9E14-D741-4853-AF33-10A13B714AC9}"/>
    <cellStyle name="Accent1 12" xfId="4552" xr:uid="{19B103F3-B789-4872-8059-8F6224D43260}"/>
    <cellStyle name="Accent1 12 2" xfId="22202" xr:uid="{7EBEE1C5-B51B-47AF-B87F-0E7F4F189804}"/>
    <cellStyle name="Accent1 12 2 2" xfId="21498" xr:uid="{E82A5B17-4905-49D7-B0EA-3B9B1DC9EE28}"/>
    <cellStyle name="Accent1 12 3" xfId="3256" xr:uid="{B56212E4-8E6D-4ACC-B7AD-190871E4DCEF}"/>
    <cellStyle name="Accent1 12 3 2" xfId="22203" xr:uid="{F646DE98-E3F6-40D0-B1DC-AA916CA218E2}"/>
    <cellStyle name="Accent1 12 4" xfId="3280" xr:uid="{0E11C1F9-373B-43BF-A05B-1B197C7EAB34}"/>
    <cellStyle name="Accent1 12 5" xfId="22208" xr:uid="{442D7EE1-CCF5-4F4D-9830-547AC40306CD}"/>
    <cellStyle name="Accent1 12 6" xfId="22211" xr:uid="{6CE9A0DA-90B2-4814-864A-9B36A6617CC4}"/>
    <cellStyle name="Accent1 12_BSD2" xfId="15096" xr:uid="{2D93E34F-C905-47EA-BD5C-A299D931DFA8}"/>
    <cellStyle name="Accent1 13" xfId="22212" xr:uid="{3980BCD1-AE45-49FC-A492-B6C39AA244ED}"/>
    <cellStyle name="Accent1 13 2" xfId="22214" xr:uid="{6DCD4FAF-09CE-4313-8EFA-5DE23DCF92F7}"/>
    <cellStyle name="Accent1 13 2 2" xfId="19327" xr:uid="{7FBB8515-3FA2-4993-89A8-D38A3A941DD2}"/>
    <cellStyle name="Accent1 13 3" xfId="21577" xr:uid="{BFBDDE4F-D561-4870-8BA9-109461D022D6}"/>
    <cellStyle name="Accent1 13 4" xfId="22216" xr:uid="{7B0B31D0-7853-4C1A-A191-E295DFDC9068}"/>
    <cellStyle name="Accent1 13 5" xfId="22221" xr:uid="{70FCF4B0-4935-4243-8984-20DB78ACB4E1}"/>
    <cellStyle name="Accent1 13_BSD2" xfId="16430" xr:uid="{E62B5272-7389-4EB9-B9B4-C42B5C86E2E5}"/>
    <cellStyle name="Accent1 14" xfId="13572" xr:uid="{5C04FDC5-546C-429D-8ED2-C44BED964ED9}"/>
    <cellStyle name="Accent1 14 2" xfId="22223" xr:uid="{9C31001D-25CD-4B04-A383-724BCC02B220}"/>
    <cellStyle name="Accent1 14 2 2" xfId="21921" xr:uid="{25AB003E-CA79-4124-BF60-D7C4BE2506D9}"/>
    <cellStyle name="Accent1 14 3" xfId="21580" xr:uid="{E5D662B8-CFA2-4939-97F5-256AB950E155}"/>
    <cellStyle name="Accent1 14 4" xfId="22225" xr:uid="{D2A1E684-094B-4785-9A99-5A01879D10D7}"/>
    <cellStyle name="Accent1 14 5" xfId="22227" xr:uid="{C2C8E488-5613-4B29-8D66-AEC41F30123E}"/>
    <cellStyle name="Accent1 14_BSD2" xfId="17449" xr:uid="{BC08CFD6-50BD-4653-80CB-1FFF558B0CB7}"/>
    <cellStyle name="Accent1 15" xfId="22232" xr:uid="{13BCCADC-5C05-4F7F-ABBB-30739195904F}"/>
    <cellStyle name="Accent1 15 2" xfId="22236" xr:uid="{B861D829-DCB5-4C13-BEC1-2813486F1E00}"/>
    <cellStyle name="Accent1 15 2 2" xfId="22238" xr:uid="{0350A949-79E5-4845-A9A8-E57F325517C5}"/>
    <cellStyle name="Accent1 15 3" xfId="21586" xr:uid="{25F2FDFF-0799-4CA8-965E-25648216043E}"/>
    <cellStyle name="Accent1 15_BSD2" xfId="18571" xr:uid="{EE0ED354-ADBA-4D2A-8DD1-0E891E3E7EBF}"/>
    <cellStyle name="Accent1 16" xfId="22241" xr:uid="{381A7EDA-AF38-493F-8601-283BD34AEF07}"/>
    <cellStyle name="Accent1 16 2" xfId="22244" xr:uid="{45EF5610-A560-4581-9CAE-BE99121E1BD8}"/>
    <cellStyle name="Accent1 16 2 2" xfId="22246" xr:uid="{6A9CB640-3A07-44BF-AA6F-39EFD2A67A3C}"/>
    <cellStyle name="Accent1 16 3" xfId="3920" xr:uid="{E7ADE555-6229-41FF-9A56-4C016DB02C27}"/>
    <cellStyle name="Accent1 16_BSD2" xfId="22248" xr:uid="{5D19EEB7-7354-4B64-817F-23F1748F55EB}"/>
    <cellStyle name="Accent1 17" xfId="3139" xr:uid="{02C2A15F-D8D8-44CB-BD2A-E731BA9C9FBF}"/>
    <cellStyle name="Accent1 17 2" xfId="19001" xr:uid="{64E658AB-09C7-4FEB-8590-B1107CA57A69}"/>
    <cellStyle name="Accent1 17 2 2" xfId="19014" xr:uid="{01F4D1A2-F763-4FF3-99B7-03A516EA2EC0}"/>
    <cellStyle name="Accent1 17 3" xfId="19218" xr:uid="{1DE1DAA1-C032-4B55-943D-F4016ADD4567}"/>
    <cellStyle name="Accent1 17_BSD2" xfId="3885" xr:uid="{58A3BC02-3889-4C4E-B7D7-69A141C72D1E}"/>
    <cellStyle name="Accent1 18" xfId="3225" xr:uid="{690710A7-4D1B-4067-BDF9-3D2A571A7885}"/>
    <cellStyle name="Accent1 18 2" xfId="19674" xr:uid="{4245B2B4-72ED-420A-9B73-D354BF502E02}"/>
    <cellStyle name="Accent1 18 2 2" xfId="19686" xr:uid="{5FEACE07-EB18-4ABF-BDA6-8037100254F1}"/>
    <cellStyle name="Accent1 18 3" xfId="19837" xr:uid="{17A500F5-9D52-44CB-A9D3-28E03C5515EB}"/>
    <cellStyle name="Accent1 18_BSD2" xfId="22250" xr:uid="{03790503-F4BD-4AC5-B58B-C390CE52A96D}"/>
    <cellStyle name="Accent1 19" xfId="3041" xr:uid="{FF561369-72B6-4477-82A4-690A32EE9ECA}"/>
    <cellStyle name="Accent1 19 2" xfId="20256" xr:uid="{FDF7412F-87BA-4C25-A670-3341C403C472}"/>
    <cellStyle name="Accent1 19 2 2" xfId="20265" xr:uid="{A88B10D8-0EFE-41EE-8E23-5153220C37E0}"/>
    <cellStyle name="Accent1 19 3" xfId="5729" xr:uid="{2F50EB3A-BE88-42D9-A89F-6A88380CF581}"/>
    <cellStyle name="Accent1 19_BSD2" xfId="22252" xr:uid="{83AEFC68-D4B3-44DE-99CB-82C1A5F02D78}"/>
    <cellStyle name="Accent1 2" xfId="646" xr:uid="{898FD0BD-4BE0-44BC-9D5D-5D5B2D716A9C}"/>
    <cellStyle name="Accent1 2 10" xfId="22254" xr:uid="{35AD2B68-5C41-4AC9-AB72-5DADEA20EFF9}"/>
    <cellStyle name="Accent1 2 10 2" xfId="22255" xr:uid="{A965A92B-2AFC-4D7E-AEB5-AF94442651FB}"/>
    <cellStyle name="Accent1 2 11" xfId="22261" xr:uid="{C063B15E-1E89-4FD3-A146-82B4FDC23C09}"/>
    <cellStyle name="Accent1 2 12" xfId="22264" xr:uid="{3F27B796-9AB8-4F01-AE73-347EA667C4FA}"/>
    <cellStyle name="Accent1 2 13" xfId="3462" xr:uid="{4DD3467B-9D26-403F-8C34-A4835887953A}"/>
    <cellStyle name="Accent1 2 14" xfId="51722" xr:uid="{803FDAAE-DE74-4A42-8338-B74B6080BA97}"/>
    <cellStyle name="Accent1 2 2" xfId="1956" xr:uid="{BD299A7D-AD95-4DFA-B8E0-B8663D5C2F50}"/>
    <cellStyle name="Accent1 2 2 2" xfId="15099" xr:uid="{0B1F687D-3B40-49D4-8AE0-FF050A65A657}"/>
    <cellStyle name="Accent1 2 2 2 2" xfId="22266" xr:uid="{3A0A6323-E7B5-47F0-B18B-D421CBB27CC6}"/>
    <cellStyle name="Accent1 2 2 3" xfId="15101" xr:uid="{F98B2510-4EF9-488C-A2F2-516F7EE540D3}"/>
    <cellStyle name="Accent1 2 2 3 2" xfId="22267" xr:uid="{43F0124C-9B0D-42DE-A1DB-CF34C53B2D09}"/>
    <cellStyle name="Accent1 2 2 4" xfId="15103" xr:uid="{16D089BB-6975-46C0-B3F6-2C94E10E659D}"/>
    <cellStyle name="Accent1 2 2 5" xfId="22268" xr:uid="{924868EE-5439-461E-9C77-7A2A29730D97}"/>
    <cellStyle name="Accent1 2 2 6" xfId="22269" xr:uid="{83B7AB1E-B6B6-4A90-B928-128D63689548}"/>
    <cellStyle name="Accent1 2 2 7" xfId="22270" xr:uid="{D9B2A57C-CC96-4ED3-9DEA-DDF4AC120928}"/>
    <cellStyle name="Accent1 2 2 8" xfId="22265" xr:uid="{8B10AE3B-D50F-4B7F-A8E3-B88EC844E290}"/>
    <cellStyle name="Accent1 2 3" xfId="22271" xr:uid="{B0BA8EB8-16F3-416D-A310-34541E1E6EC9}"/>
    <cellStyle name="Accent1 2 3 2" xfId="22272" xr:uid="{47EE818A-3C52-4495-987F-995A24A708D7}"/>
    <cellStyle name="Accent1 2 3 3" xfId="11514" xr:uid="{E107D299-D3CD-4FB2-A18A-14E49ADC23FD}"/>
    <cellStyle name="Accent1 2 3 4" xfId="16991" xr:uid="{3AB19817-A5A5-413D-8889-2E40E0B1D0F1}"/>
    <cellStyle name="Accent1 2 3 5" xfId="22273" xr:uid="{A765A30B-DBD4-4FBB-96DE-3B51346CB87E}"/>
    <cellStyle name="Accent1 2 4" xfId="22274" xr:uid="{A5F2FD30-3077-4D4C-BD1F-14366F83B429}"/>
    <cellStyle name="Accent1 2 4 2" xfId="5612" xr:uid="{C879ACA5-7C35-4465-95EF-ABDB02404EC4}"/>
    <cellStyle name="Accent1 2 4 2 2" xfId="5146" xr:uid="{D21D2E82-CC73-42F2-831D-DFF2A83639EF}"/>
    <cellStyle name="Accent1 2 4 3" xfId="22275" xr:uid="{420EC6ED-B189-4E75-B848-C36C299E9630}"/>
    <cellStyle name="Accent1 2 4 4" xfId="22276" xr:uid="{2F56DA49-64B8-4EE0-8346-299FF08AE90B}"/>
    <cellStyle name="Accent1 2 4 5" xfId="22277" xr:uid="{89F0C6E0-5BB6-457C-A48E-56C7A3B3EF60}"/>
    <cellStyle name="Accent1 2 4_BSD2" xfId="22279" xr:uid="{65E880E0-68E0-43FF-BADA-A65230EDA336}"/>
    <cellStyle name="Accent1 2 5" xfId="22280" xr:uid="{52C8B77B-BDA4-4520-9FDC-492CA3C4896A}"/>
    <cellStyle name="Accent1 2 5 2" xfId="17712" xr:uid="{49EFA33F-CCE9-4992-892E-F6AB0316F966}"/>
    <cellStyle name="Accent1 2 5 3" xfId="22282" xr:uid="{B8524850-5AE6-48A2-A404-30B4F399C0F7}"/>
    <cellStyle name="Accent1 2 5 4" xfId="22284" xr:uid="{D2BA851F-CAA4-4E6B-9F5C-FD9553843BCF}"/>
    <cellStyle name="Accent1 2 6" xfId="22285" xr:uid="{48BB0A56-2263-46BA-8B5F-8A1D3425E04C}"/>
    <cellStyle name="Accent1 2 6 2" xfId="17809" xr:uid="{498DAAA4-22E0-4AA0-8D23-C55803CC6EF4}"/>
    <cellStyle name="Accent1 2 6 3" xfId="22286" xr:uid="{F91F0AFD-5B0E-4888-AC68-9782ED8AF3D9}"/>
    <cellStyle name="Accent1 2 6 4" xfId="22287" xr:uid="{034FC6A7-8EBA-486E-8705-124C62080868}"/>
    <cellStyle name="Accent1 2 7" xfId="18625" xr:uid="{5B61C754-5C5B-4858-A76C-05ACF01187A9}"/>
    <cellStyle name="Accent1 2 7 2" xfId="22289" xr:uid="{C6E613C1-F97F-408D-80DC-8CE6F65D9AD3}"/>
    <cellStyle name="Accent1 2 7 3" xfId="22292" xr:uid="{2EDDA2CA-2C37-4445-B10E-D58BA4BEC9A8}"/>
    <cellStyle name="Accent1 2 7 4" xfId="11489" xr:uid="{A54FEBC8-CD3F-49CA-A91B-5B9DFE3C6D80}"/>
    <cellStyle name="Accent1 2 8" xfId="22293" xr:uid="{FC4D9DA7-CB9B-4862-9A19-A28738F6C864}"/>
    <cellStyle name="Accent1 2 8 2" xfId="22294" xr:uid="{A61A0638-58D6-4359-B405-BC4FF7DDE63E}"/>
    <cellStyle name="Accent1 2 8 2 2" xfId="22295" xr:uid="{C72DFF70-EF08-4FC6-9214-3AC34196F40E}"/>
    <cellStyle name="Accent1 2 8 3" xfId="22298" xr:uid="{075AF453-0DC9-43A4-A097-5045A2A730CF}"/>
    <cellStyle name="Accent1 2 8 4" xfId="22301" xr:uid="{02E6F8DB-AA86-4AD3-9A30-5607839EFDFD}"/>
    <cellStyle name="Accent1 2 8 5" xfId="22302" xr:uid="{676F5B2C-C7C4-4350-8D1F-9CC4D111E252}"/>
    <cellStyle name="Accent1 2 8_BSD2" xfId="22303" xr:uid="{28F1950A-22D7-45E1-A8B8-69D4685A7EE2}"/>
    <cellStyle name="Accent1 2 9" xfId="22304" xr:uid="{9AD6EDB0-008F-4C5E-8A26-3B2F182AF603}"/>
    <cellStyle name="Accent1 2 9 2" xfId="22305" xr:uid="{62A849FC-6FB3-48E1-8E90-00A88F72435C}"/>
    <cellStyle name="Accent1 2 9 3" xfId="22308" xr:uid="{D058AC0C-ABDE-48CF-8A4A-7CCEDD9F9C0B}"/>
    <cellStyle name="Accent1 2 9 4" xfId="22311" xr:uid="{934BBFFD-B236-4098-9F13-BB193739482E}"/>
    <cellStyle name="Accent1 20" xfId="22231" xr:uid="{4B53BAB3-A3EF-4DD9-B14D-C2081EE2397C}"/>
    <cellStyle name="Accent1 20 2" xfId="22235" xr:uid="{F3232383-99C0-4C76-96DC-5030F0F1AA1E}"/>
    <cellStyle name="Accent1 20 2 2" xfId="22237" xr:uid="{145D4D33-21AB-4256-9AA6-FE5B9500C5FA}"/>
    <cellStyle name="Accent1 20 3" xfId="21585" xr:uid="{B67AA1BB-F5D1-47BD-AC1F-41B2B9AB83DB}"/>
    <cellStyle name="Accent1 20_BSD2" xfId="18570" xr:uid="{914A493A-F2D9-4076-83B4-1C7BBFB1C809}"/>
    <cellStyle name="Accent1 21" xfId="22240" xr:uid="{1BF6827D-7C81-414E-9C63-FE2E6DEEA4CD}"/>
    <cellStyle name="Accent1 21 2" xfId="22243" xr:uid="{052E2E85-A7B2-4C98-9B55-B07948632768}"/>
    <cellStyle name="Accent1 21 2 2" xfId="22245" xr:uid="{90059496-EB72-4E1F-8E70-A2ADB88C58BF}"/>
    <cellStyle name="Accent1 21 3" xfId="3919" xr:uid="{13C0D851-242F-4D74-9F15-9150AF13C17A}"/>
    <cellStyle name="Accent1 21_BSD2" xfId="22247" xr:uid="{A2DBDF85-57A1-4D00-8ABF-E077B3A8C3A0}"/>
    <cellStyle name="Accent1 22" xfId="3138" xr:uid="{0981DBFB-6C8B-4F31-AEED-6F766D0A9342}"/>
    <cellStyle name="Accent1 22 2" xfId="19000" xr:uid="{8A1E78B9-7059-44D4-916E-27FB01E0A0B5}"/>
    <cellStyle name="Accent1 22 2 2" xfId="19013" xr:uid="{8B650718-896F-42C3-8597-A83EF7E4CD7F}"/>
    <cellStyle name="Accent1 22 3" xfId="19217" xr:uid="{409C68EA-EA88-4590-AFC3-1CBEAABF7FEA}"/>
    <cellStyle name="Accent1 22_BSD2" xfId="3884" xr:uid="{FF9C5FDD-550C-4152-85FE-132819CE3709}"/>
    <cellStyle name="Accent1 23" xfId="3224" xr:uid="{BD26FF2A-6F13-4F2F-9018-7905F267A387}"/>
    <cellStyle name="Accent1 23 2" xfId="19673" xr:uid="{88685E4E-4280-4FD6-9A2B-52475C1D08E0}"/>
    <cellStyle name="Accent1 23 2 2" xfId="19685" xr:uid="{35B832AC-568D-4A52-82A7-01579C6C8AC5}"/>
    <cellStyle name="Accent1 23 3" xfId="19836" xr:uid="{5487253C-06E4-4F7B-82E6-E3145F99EB81}"/>
    <cellStyle name="Accent1 23_BSD2" xfId="22249" xr:uid="{633E787C-F7B3-47B3-83AC-596E2D33D0EF}"/>
    <cellStyle name="Accent1 24" xfId="3040" xr:uid="{D451F38C-2F67-4847-A083-18104DE6B1DE}"/>
    <cellStyle name="Accent1 24 2" xfId="20255" xr:uid="{204CB305-1010-4BD3-985B-120ED365AEAC}"/>
    <cellStyle name="Accent1 24 2 2" xfId="20264" xr:uid="{1BEE90E9-2D32-4A4A-867A-97E3EA3FBC8F}"/>
    <cellStyle name="Accent1 24 3" xfId="5728" xr:uid="{CA420B35-CF71-410B-A797-9A916E02A482}"/>
    <cellStyle name="Accent1 24_BSD2" xfId="22251" xr:uid="{F32B276F-2D60-4FC1-9741-500AEA93C130}"/>
    <cellStyle name="Accent1 25" xfId="2893" xr:uid="{0DE23AA1-1D59-47E6-902C-1486015C7EFD}"/>
    <cellStyle name="Accent1 25 2" xfId="20791" xr:uid="{15F0F1C7-96C3-4C9D-AF31-3BFC7E81CE65}"/>
    <cellStyle name="Accent1 25 2 2" xfId="20798" xr:uid="{F22FF6C0-EAD8-4F58-B14F-EFDE2D3647F1}"/>
    <cellStyle name="Accent1 25 3" xfId="20879" xr:uid="{6DB22C20-1174-416B-83F8-EA057BBAA38F}"/>
    <cellStyle name="Accent1 25_BSD2" xfId="7889" xr:uid="{DF3191EE-705F-4513-A9AF-88040D9E2DA5}"/>
    <cellStyle name="Accent1 26" xfId="3376" xr:uid="{678FA929-AD29-492E-A0F2-C030B1A69EA7}"/>
    <cellStyle name="Accent1 26 2" xfId="21232" xr:uid="{A4431570-1F60-4AE2-A39C-C28415484900}"/>
    <cellStyle name="Accent1 26 2 2" xfId="21244" xr:uid="{4975CDDA-2DA2-4C8A-B879-7DE1B69BE7CE}"/>
    <cellStyle name="Accent1 26 3" xfId="21348" xr:uid="{E1E77E39-0F30-4D54-BCFF-54BFFB2F2820}"/>
    <cellStyle name="Accent1 26_BSD2" xfId="22317" xr:uid="{4665F8D2-88A9-4764-B2FA-00F0F180DABE}"/>
    <cellStyle name="Accent1 27" xfId="3421" xr:uid="{2C010960-E568-4F73-B5DF-7AAA5152D184}"/>
    <cellStyle name="Accent1 27 2" xfId="13819" xr:uid="{4E309314-0581-4822-B94F-485B3D523109}"/>
    <cellStyle name="Accent1 27 2 2" xfId="15566" xr:uid="{14B16F82-59B6-4B78-A17A-EA37FE207346}"/>
    <cellStyle name="Accent1 27 3" xfId="15578" xr:uid="{6A22A94B-EACA-402A-B7B2-F10487197B0D}"/>
    <cellStyle name="Accent1 27_BSD2" xfId="22320" xr:uid="{9D7C8840-6CF5-4B14-8DB5-46FA37851B52}"/>
    <cellStyle name="Accent1 28" xfId="22322" xr:uid="{9E8C47F5-28DE-46D9-81B6-877CAE16B0DA}"/>
    <cellStyle name="Accent1 28 2" xfId="3522" xr:uid="{E30E789E-6587-4075-8951-2297A16522B2}"/>
    <cellStyle name="Accent1 28 2 2" xfId="15808" xr:uid="{4DB76E13-F6EC-4246-BD1B-273852346608}"/>
    <cellStyle name="Accent1 28 3" xfId="15811" xr:uid="{A8356FC7-7FF6-413C-B521-5E41042D5F64}"/>
    <cellStyle name="Accent1 28_BSD2" xfId="22325" xr:uid="{60BCE20A-A3C3-4DDE-84F7-B52B4BA86D7E}"/>
    <cellStyle name="Accent1 29" xfId="22327" xr:uid="{9A199B3A-62E7-4B94-B565-E67C036A4B69}"/>
    <cellStyle name="Accent1 29 2" xfId="16014" xr:uid="{4D69FD08-B75F-480F-BADC-5E9AE4D377BE}"/>
    <cellStyle name="Accent1 29 2 2" xfId="7162" xr:uid="{163C0433-D344-4458-962A-847715E8AA29}"/>
    <cellStyle name="Accent1 29 3" xfId="16019" xr:uid="{4D8A2C84-0158-4CA5-992E-DC691485C231}"/>
    <cellStyle name="Accent1 29_BSD2" xfId="22330" xr:uid="{3BA166D1-34B6-4AB3-ADEC-B9CBFB9A6CC3}"/>
    <cellStyle name="Accent1 3" xfId="652" xr:uid="{09D9E02D-EF0B-4F46-B3EB-14B495F483EC}"/>
    <cellStyle name="Accent1 3 2" xfId="22331" xr:uid="{801DBBED-1F72-4EFB-AA7C-66F9B9AB3525}"/>
    <cellStyle name="Accent1 3 2 2" xfId="22333" xr:uid="{F2212852-9A45-45E8-A42D-AB3F625E9C8F}"/>
    <cellStyle name="Accent1 3 2 3" xfId="22336" xr:uid="{F8AAEE13-FA21-4D03-9DB9-2770EDD8C323}"/>
    <cellStyle name="Accent1 3 3" xfId="22338" xr:uid="{2BD83258-F481-43A4-8657-4B041C270EB1}"/>
    <cellStyle name="Accent1 3 3 2" xfId="22341" xr:uid="{87367AAC-3AC5-4E23-A7D1-7DAB2C92492F}"/>
    <cellStyle name="Accent1 3 3 3" xfId="4681" xr:uid="{76961C98-5DE1-43B7-ADE1-EAA0121523F3}"/>
    <cellStyle name="Accent1 3 4" xfId="16701" xr:uid="{5EF527F4-622F-4414-8295-0027B5B7591C}"/>
    <cellStyle name="Accent1 3 4 2" xfId="22344" xr:uid="{D71FCDD0-E496-4AE8-B257-84725875079B}"/>
    <cellStyle name="Accent1 3 5" xfId="22346" xr:uid="{6D9B4D06-417B-4DEA-AF30-AA32EBC3724F}"/>
    <cellStyle name="Accent1 3 6" xfId="22350" xr:uid="{F8F9920B-0758-4F23-B99E-7125AE247E47}"/>
    <cellStyle name="Accent1 3 7" xfId="51723" xr:uid="{5840A114-4EEB-47CE-BBD2-779BCE05DD39}"/>
    <cellStyle name="Accent1 3_Annexure" xfId="12515" xr:uid="{7F547AFD-4E3B-47FF-9F9A-39F0C96EA559}"/>
    <cellStyle name="Accent1 30" xfId="2892" xr:uid="{44BDC442-5600-4030-8584-94F8E78ABD34}"/>
    <cellStyle name="Accent1 30 2" xfId="20790" xr:uid="{16C34E6F-A77C-4669-B065-71610A6018BB}"/>
    <cellStyle name="Accent1 30 2 2" xfId="20797" xr:uid="{5B846D27-302F-4205-AC6E-835A6C9F1732}"/>
    <cellStyle name="Accent1 30 3" xfId="20878" xr:uid="{9AA4A06F-4215-4302-8445-71E830E24A17}"/>
    <cellStyle name="Accent1 30_BSD2" xfId="7888" xr:uid="{65FE3335-69FE-4F2A-B432-6ABEFC7DCD6C}"/>
    <cellStyle name="Accent1 31" xfId="3375" xr:uid="{33B36B2E-ABE0-4726-B3E6-706B55BE0D3B}"/>
    <cellStyle name="Accent1 31 2" xfId="21231" xr:uid="{8F9A8503-9399-45E0-A338-79BA336251DD}"/>
    <cellStyle name="Accent1 31 2 2" xfId="21243" xr:uid="{D8870CCD-1247-44DB-AA5F-BE00725C4056}"/>
    <cellStyle name="Accent1 31 3" xfId="21347" xr:uid="{764B57DA-B718-4974-9C5B-6AF73235C057}"/>
    <cellStyle name="Accent1 31_BSD2" xfId="22316" xr:uid="{9E6F3F3A-46B7-4FB4-96EF-5A165A0C1BFF}"/>
    <cellStyle name="Accent1 32" xfId="3420" xr:uid="{4EF3D279-CD49-4064-8E70-82A71D594930}"/>
    <cellStyle name="Accent1 32 2" xfId="13818" xr:uid="{15EAE944-3570-4F2D-AEA2-D8F430327BA4}"/>
    <cellStyle name="Accent1 32 2 2" xfId="15565" xr:uid="{77A60929-F4AC-4A01-83C3-6ACADDD4F31A}"/>
    <cellStyle name="Accent1 32 3" xfId="15577" xr:uid="{B77681D9-2194-4DB2-8196-15AC08D36ADB}"/>
    <cellStyle name="Accent1 32_BSD2" xfId="22319" xr:uid="{E4AEB6FB-F468-4F66-806F-17DF5A0997A9}"/>
    <cellStyle name="Accent1 33" xfId="22321" xr:uid="{528363F6-E6B6-4349-84ED-DDA4A463D135}"/>
    <cellStyle name="Accent1 33 2" xfId="3521" xr:uid="{9E63B4B9-D07A-49FF-9D16-9DE251448EB3}"/>
    <cellStyle name="Accent1 33 2 2" xfId="15807" xr:uid="{C33FD6AD-831E-4E83-9748-7DE1E8C5CE53}"/>
    <cellStyle name="Accent1 33 3" xfId="15810" xr:uid="{AC786AF4-E276-4E28-BADB-661C93FB5FB0}"/>
    <cellStyle name="Accent1 33_BSD2" xfId="22324" xr:uid="{31FEDCEA-BF71-4167-BCCD-FBA9189CFDB5}"/>
    <cellStyle name="Accent1 34" xfId="22326" xr:uid="{7F0914C6-54DF-401B-B5C5-29C046495BA6}"/>
    <cellStyle name="Accent1 34 2" xfId="16013" xr:uid="{5F755BD6-0A31-46B1-A91C-E8EA77D9B9FA}"/>
    <cellStyle name="Accent1 34 2 2" xfId="7161" xr:uid="{2B883DA6-DA53-4AD2-A86C-D313D13ACEB8}"/>
    <cellStyle name="Accent1 34 3" xfId="16018" xr:uid="{558BB67B-A286-41E5-8319-4227CCDACC71}"/>
    <cellStyle name="Accent1 34_BSD2" xfId="22329" xr:uid="{08E24969-25D2-48A4-8697-B2A1C9212E1B}"/>
    <cellStyle name="Accent1 35" xfId="22354" xr:uid="{2016F060-CEE4-4A7A-83F2-9C2763E80D06}"/>
    <cellStyle name="Accent1 35 2" xfId="16216" xr:uid="{98634D1D-2829-40B7-8C0C-C5F92E253F1D}"/>
    <cellStyle name="Accent1 35 2 2" xfId="16219" xr:uid="{6B60EB66-B66E-437A-B4DE-2B2F1AAB4289}"/>
    <cellStyle name="Accent1 35 3" xfId="16224" xr:uid="{4FD2637B-5EF7-4E9B-AE8D-DDF223595BA4}"/>
    <cellStyle name="Accent1 35_BSD2" xfId="22356" xr:uid="{BEDEA166-E6F8-44D3-A309-2B6A8D6EDAB2}"/>
    <cellStyle name="Accent1 36" xfId="22359" xr:uid="{5EB11EDD-4857-43F0-A415-7CA5D44315F5}"/>
    <cellStyle name="Accent1 36 2" xfId="16344" xr:uid="{88ED90E1-2ABC-4D64-A10B-1891FBAB3503}"/>
    <cellStyle name="Accent1 36 2 2" xfId="16347" xr:uid="{79BBCAF9-3D30-4977-8B43-5528924B9808}"/>
    <cellStyle name="Accent1 36 3" xfId="4728" xr:uid="{A5BA20BD-F715-475B-8125-F774877CA5E5}"/>
    <cellStyle name="Accent1 36_BSD2" xfId="22361" xr:uid="{B39407F2-269D-4958-ABAD-121E7C1CAC5F}"/>
    <cellStyle name="Accent1 37" xfId="9700" xr:uid="{64E1F728-EAC9-4B67-B04F-61A2FCB4F49B}"/>
    <cellStyle name="Accent1 37 2" xfId="6000" xr:uid="{5585D9D3-3E40-423F-9E92-EF0D202A836C}"/>
    <cellStyle name="Accent1 37 2 2" xfId="7127" xr:uid="{02DED7C9-3CDE-4128-8565-C62B26A2C05A}"/>
    <cellStyle name="Accent1 37 3" xfId="7041" xr:uid="{D774F804-D326-4861-A6D8-209D465BAD1A}"/>
    <cellStyle name="Accent1 37_BSD2" xfId="8718" xr:uid="{34E3657E-C4D2-4A62-8F0D-B3FA3E71D673}"/>
    <cellStyle name="Accent1 38" xfId="9705" xr:uid="{2F78E957-EE65-4933-ABBE-1F88DFC15E87}"/>
    <cellStyle name="Accent1 38 2" xfId="7112" xr:uid="{9BB07EFC-F675-491C-890C-03FFCBF70386}"/>
    <cellStyle name="Accent1 38 2 2" xfId="16549" xr:uid="{FC81568E-1D80-494E-A9D3-757EE35006F0}"/>
    <cellStyle name="Accent1 38 3" xfId="7119" xr:uid="{3DB13427-CF84-4F25-AE8F-E81F0FECFD85}"/>
    <cellStyle name="Accent1 38_BSD2" xfId="22363" xr:uid="{D76AC600-CC9C-414E-818F-3E6AF5FDAFE1}"/>
    <cellStyle name="Accent1 39" xfId="4642" xr:uid="{6C733B57-D076-4F1D-8918-098139987B06}"/>
    <cellStyle name="Accent1 39 2" xfId="3766" xr:uid="{6270683B-986B-48E3-83E6-CBE00D56B2F0}"/>
    <cellStyle name="Accent1 39 2 2" xfId="16579" xr:uid="{F706E147-9F7D-4187-B21B-1E4CC77A801D}"/>
    <cellStyle name="Accent1 39 3" xfId="3786" xr:uid="{1C728CAF-DEEA-4727-85AC-50165EDA9763}"/>
    <cellStyle name="Accent1 39_BSD2" xfId="22365" xr:uid="{FC69091C-253E-412B-8EDE-91D962790E20}"/>
    <cellStyle name="Accent1 4" xfId="655" xr:uid="{178F2C1D-DEBA-4019-A889-27B1E1DEFC7D}"/>
    <cellStyle name="Accent1 4 2" xfId="17366" xr:uid="{C67B1F13-EC8A-4F8E-B952-8510CD2B3DD9}"/>
    <cellStyle name="Accent1 4 2 2" xfId="22366" xr:uid="{B2F927E6-A7B5-487A-ADFF-CDEEDC7642BE}"/>
    <cellStyle name="Accent1 4 3" xfId="13741" xr:uid="{1A2FCC3F-A8EE-40C8-9600-27811B22C8A6}"/>
    <cellStyle name="Accent1 4 3 2" xfId="22367" xr:uid="{E6B4C0A6-F55A-42A7-ACD4-99D9E1E35AE7}"/>
    <cellStyle name="Accent1 4 4" xfId="16708" xr:uid="{D95E2C9D-79A6-411D-A5E4-11FDDD41A638}"/>
    <cellStyle name="Accent1 4 4 2" xfId="22368" xr:uid="{426D58CE-B57B-433E-8B00-68EF4EC83B3E}"/>
    <cellStyle name="Accent1 4 5" xfId="22369" xr:uid="{B142E180-B63E-4877-8222-D8932B43B86C}"/>
    <cellStyle name="Accent1 4 6" xfId="22370" xr:uid="{38053911-1B21-4430-90DC-581D1396BAB5}"/>
    <cellStyle name="Accent1 4 7" xfId="17363" xr:uid="{8FE4884A-71C2-4C82-B9C5-9438D0E886B8}"/>
    <cellStyle name="Accent1 4 8" xfId="51724" xr:uid="{44B68688-48CD-4CC8-90A7-CD303B85DF21}"/>
    <cellStyle name="Accent1 4_Annexure" xfId="14301" xr:uid="{961F84AD-A841-4B24-B9F1-8E5FA69886B5}"/>
    <cellStyle name="Accent1 40" xfId="22353" xr:uid="{49CF459D-BD64-4A28-8450-5F6EC957DDAF}"/>
    <cellStyle name="Accent1 40 2" xfId="16215" xr:uid="{CB8B981F-7281-40A6-98F5-8771E9E0076C}"/>
    <cellStyle name="Accent1 40 2 2" xfId="16218" xr:uid="{CFE8130D-EC5F-46B6-8C46-2465A673638C}"/>
    <cellStyle name="Accent1 40 3" xfId="16223" xr:uid="{2E352E58-5720-4E0A-919D-DE769CE4ECEA}"/>
    <cellStyle name="Accent1 40_BSD2" xfId="22355" xr:uid="{9528FE45-BB0B-42E6-8E76-CBF1CB179058}"/>
    <cellStyle name="Accent1 41" xfId="22358" xr:uid="{39010361-D9A4-46EA-ACE4-05B881BDC588}"/>
    <cellStyle name="Accent1 41 2" xfId="16343" xr:uid="{7BA0C4CE-07E3-4DFB-8F8F-95D367DFA984}"/>
    <cellStyle name="Accent1 41 2 2" xfId="16346" xr:uid="{10E0C3A9-17A1-4CDC-9F8E-BCA0D08A6B7B}"/>
    <cellStyle name="Accent1 41 3" xfId="4727" xr:uid="{78C1F68A-EDF6-47C9-AD83-963488BE7958}"/>
    <cellStyle name="Accent1 41_BSD2" xfId="22360" xr:uid="{8CF8C0F4-D4AD-412B-8226-63584AAE7519}"/>
    <cellStyle name="Accent1 42" xfId="9699" xr:uid="{0C187975-E820-48FB-9361-EBB35EA09388}"/>
    <cellStyle name="Accent1 42 2" xfId="5999" xr:uid="{5693ABAD-4B4A-4AE5-8BAD-0DBA563860ED}"/>
    <cellStyle name="Accent1 42 2 2" xfId="7126" xr:uid="{7928A56C-993A-495B-B07A-9684B7ECA458}"/>
    <cellStyle name="Accent1 42 3" xfId="7040" xr:uid="{670570B1-74D6-4E63-B8E6-3EC910765572}"/>
    <cellStyle name="Accent1 42_BSD2" xfId="8717" xr:uid="{6D65F321-10CC-4747-AA4E-B67AB888F84F}"/>
    <cellStyle name="Accent1 43" xfId="9704" xr:uid="{E151F8B5-7502-44D9-A492-197274320B8C}"/>
    <cellStyle name="Accent1 43 2" xfId="7111" xr:uid="{68672DEB-8F52-4883-AFA1-B331AC9CDD2B}"/>
    <cellStyle name="Accent1 43 2 2" xfId="16548" xr:uid="{15E586C8-BE50-4B02-999B-D5E86E757917}"/>
    <cellStyle name="Accent1 43 3" xfId="7118" xr:uid="{B84C4B2A-B210-4EFA-A987-7AE3CF0F0833}"/>
    <cellStyle name="Accent1 43_BSD2" xfId="22362" xr:uid="{85638CD3-1C63-4545-8946-ED166616EA7C}"/>
    <cellStyle name="Accent1 44" xfId="4641" xr:uid="{7FEB4012-A19A-4DF3-A5FD-5DD7C250DD84}"/>
    <cellStyle name="Accent1 44 2" xfId="3765" xr:uid="{AC78BBFC-381C-4012-A63D-7AA52DDB79E8}"/>
    <cellStyle name="Accent1 44 2 2" xfId="16578" xr:uid="{3B8047A6-3E6C-4692-A9A3-1742191FB1FD}"/>
    <cellStyle name="Accent1 44 3" xfId="3785" xr:uid="{8E0CB296-5CA6-4FB0-A4BE-E920786A8337}"/>
    <cellStyle name="Accent1 44_BSD2" xfId="22364" xr:uid="{F1408938-F020-4A3B-9F88-EC301FFC6B36}"/>
    <cellStyle name="Accent1 45" xfId="22257" xr:uid="{72E161F0-1D46-43D9-9534-4FBFA6551BCA}"/>
    <cellStyle name="Accent1 45 2" xfId="19022" xr:uid="{4A106A97-5D78-461D-A823-B261796CF389}"/>
    <cellStyle name="Accent1 45 2 2" xfId="19026" xr:uid="{D1308028-BB20-4DB9-8690-721809CB764E}"/>
    <cellStyle name="Accent1 45 3" xfId="19030" xr:uid="{6A2F7302-96BD-4CCA-8004-B60FB22D8328}"/>
    <cellStyle name="Accent1 45_BSD2" xfId="22372" xr:uid="{3B1B085D-37E0-4462-A168-EE52499B316B}"/>
    <cellStyle name="Accent1 46" xfId="22374" xr:uid="{505D51F7-FE63-40AD-B0D0-BA3540B5A739}"/>
    <cellStyle name="Accent1 46 2" xfId="19044" xr:uid="{38930651-EFD6-45D5-925F-BC5CDE1018A8}"/>
    <cellStyle name="Accent1 46 2 2" xfId="22376" xr:uid="{7D41270B-B8F4-4795-8D19-6946FD75AAEA}"/>
    <cellStyle name="Accent1 46 3" xfId="5229" xr:uid="{01DC5BE6-FAB5-4291-A2D2-19995E45787E}"/>
    <cellStyle name="Accent1 46_BSD2" xfId="22378" xr:uid="{94F5C16A-BE90-4554-AE5E-026E255C78F5}"/>
    <cellStyle name="Accent1 47" xfId="22380" xr:uid="{35476284-FFBA-48EA-A97D-89014A9CE69D}"/>
    <cellStyle name="Accent1 47 2" xfId="19057" xr:uid="{28045954-F2FC-4D44-BB9B-548D08E2461D}"/>
    <cellStyle name="Accent1 47 2 2" xfId="8137" xr:uid="{A1DE9CEF-BAF2-442C-9756-61871AC6DA5D}"/>
    <cellStyle name="Accent1 47 3" xfId="19062" xr:uid="{11635BE7-F70A-46EA-8648-06C712763E0D}"/>
    <cellStyle name="Accent1 47_BSD2" xfId="22383" xr:uid="{9784EBE8-7191-4FBB-92B7-760637008A6F}"/>
    <cellStyle name="Accent1 48" xfId="22385" xr:uid="{B15CBCD4-E94B-4764-9CBE-987C084669C6}"/>
    <cellStyle name="Accent1 48 2" xfId="19075" xr:uid="{AF6BC4D2-3F4C-492C-AE65-BBD1F1429D09}"/>
    <cellStyle name="Accent1 48 2 2" xfId="22388" xr:uid="{A7038D67-81AF-472C-A439-0FAFDCD1EF09}"/>
    <cellStyle name="Accent1 48 3" xfId="7283" xr:uid="{B3F7C3DF-741E-4D54-8D09-4BE019582AE7}"/>
    <cellStyle name="Accent1 48_BSD2" xfId="22391" xr:uid="{4BCC0748-6316-41A9-9D74-497333170488}"/>
    <cellStyle name="Accent1 49" xfId="22393" xr:uid="{DBB85EE5-20B3-47E5-90C1-952F778BB396}"/>
    <cellStyle name="Accent1 49 2" xfId="19083" xr:uid="{90BCE20B-57A0-4D27-9B6F-9EC2C3E59B05}"/>
    <cellStyle name="Accent1 49 2 2" xfId="22396" xr:uid="{DD699DCB-9D26-47ED-89CA-65838493F345}"/>
    <cellStyle name="Accent1 49 3" xfId="19091" xr:uid="{A4FF4D62-92C5-46D0-A4CB-629E08D74038}"/>
    <cellStyle name="Accent1 49_BSD2" xfId="22399" xr:uid="{E5D33051-D577-4ED6-80D2-0522EE3AB659}"/>
    <cellStyle name="Accent1 5" xfId="7414" xr:uid="{9C6C6B2A-6CB7-48FD-9AAC-1765DF1EDD83}"/>
    <cellStyle name="Accent1 5 2" xfId="17370" xr:uid="{112244FB-232F-4C9F-9A85-8384BA50D133}"/>
    <cellStyle name="Accent1 5 2 2" xfId="22401" xr:uid="{B5D7F51D-5DD8-49B1-AA1A-FA9CF2DF4A74}"/>
    <cellStyle name="Accent1 5 3" xfId="13746" xr:uid="{50AC66BE-DD27-42A3-8341-7F452BE1C231}"/>
    <cellStyle name="Accent1 5 3 2" xfId="19269" xr:uid="{F099F365-7E97-41C9-9F0E-DC4ECF36AC3E}"/>
    <cellStyle name="Accent1 5 4" xfId="22402" xr:uid="{8F4925A0-D1E4-4DDF-8FF8-92C3C18F003E}"/>
    <cellStyle name="Accent1 5 4 2" xfId="19529" xr:uid="{33510D78-100B-4AC3-B6D0-7BD31B6C4EBC}"/>
    <cellStyle name="Accent1 5 5" xfId="22403" xr:uid="{A3E8923E-DEBD-48C1-8F70-BAD8A9A4FC48}"/>
    <cellStyle name="Accent1 5 6" xfId="16154" xr:uid="{D7926B7A-496C-46AB-95FA-5A5DB28C7045}"/>
    <cellStyle name="Accent1 5_Annexure" xfId="4589" xr:uid="{7EF956AF-9E28-4E2E-B0CF-F17BDB5F6B4F}"/>
    <cellStyle name="Accent1 50" xfId="22256" xr:uid="{6047FBF2-C533-4F57-80F7-4F0DF407963C}"/>
    <cellStyle name="Accent1 50 2" xfId="19021" xr:uid="{6C77ADDD-EF6B-40B1-AE91-4C947311EDA6}"/>
    <cellStyle name="Accent1 50 2 2" xfId="19025" xr:uid="{56FB8789-59EB-413F-954B-6106E36BD0E4}"/>
    <cellStyle name="Accent1 50 3" xfId="19029" xr:uid="{C6203C13-32FF-4DC7-9B8A-C718074D97A8}"/>
    <cellStyle name="Accent1 50_BSD2" xfId="22371" xr:uid="{E6673470-86C8-4C6E-B5C7-2BC011764137}"/>
    <cellStyle name="Accent1 51" xfId="22373" xr:uid="{09EFEE05-806C-42C8-BA18-469702C47FA6}"/>
    <cellStyle name="Accent1 51 2" xfId="19043" xr:uid="{2D74CF94-1CCE-4623-8FB3-CDFC63C878F7}"/>
    <cellStyle name="Accent1 51 2 2" xfId="22375" xr:uid="{E1AA1B60-6542-4C38-9864-FB8E703A607C}"/>
    <cellStyle name="Accent1 51 3" xfId="5228" xr:uid="{05ECF76D-B3CC-4FFD-8EB0-9FC89D185E3F}"/>
    <cellStyle name="Accent1 51_BSD2" xfId="22377" xr:uid="{F4534F4B-D477-4EF8-8D1E-604A34C7FE5D}"/>
    <cellStyle name="Accent1 52" xfId="22379" xr:uid="{A1FC022E-3608-4021-A98F-12159BCBD4FA}"/>
    <cellStyle name="Accent1 52 2" xfId="19056" xr:uid="{3EBA4CFA-A265-46C7-BEF5-486F3D1A18BC}"/>
    <cellStyle name="Accent1 52 2 2" xfId="8136" xr:uid="{8837DC85-5A19-45CF-BCE9-A3F2C49EFA63}"/>
    <cellStyle name="Accent1 52 3" xfId="19061" xr:uid="{C6C1AC8C-C7D2-4FBE-96C7-3221D10E0847}"/>
    <cellStyle name="Accent1 52_BSD2" xfId="22382" xr:uid="{ED15FB77-D527-4F65-939E-498D043D1190}"/>
    <cellStyle name="Accent1 53" xfId="22384" xr:uid="{36265156-A345-453C-A21C-C4FDD3D4FF44}"/>
    <cellStyle name="Accent1 53 2" xfId="19074" xr:uid="{945CF088-5AF0-41C3-AF62-2C598045A57B}"/>
    <cellStyle name="Accent1 53 2 2" xfId="22387" xr:uid="{40316E51-B0DD-4D83-9757-B9F86A874D23}"/>
    <cellStyle name="Accent1 53 3" xfId="7282" xr:uid="{988CA36A-4BE8-4909-9264-5AD3B0E2C116}"/>
    <cellStyle name="Accent1 53_BSD2" xfId="22390" xr:uid="{DAD75DF1-57D3-4587-84CB-FB6F4358FAF4}"/>
    <cellStyle name="Accent1 54" xfId="22392" xr:uid="{CB25754B-20A5-43EF-8E73-5AB43024301E}"/>
    <cellStyle name="Accent1 54 2" xfId="19082" xr:uid="{AC03D76F-8539-4B7A-BA5B-416DA754569C}"/>
    <cellStyle name="Accent1 54 2 2" xfId="22395" xr:uid="{31307C8D-6C4A-456E-9F8D-6B4913D8A446}"/>
    <cellStyle name="Accent1 54 3" xfId="19090" xr:uid="{B5D832CF-2E6A-42E6-833E-6C005AFCB6D1}"/>
    <cellStyle name="Accent1 54_BSD2" xfId="22398" xr:uid="{F582CB99-7D10-41A7-A4BA-B7C9CC37B6C8}"/>
    <cellStyle name="Accent1 55" xfId="18903" xr:uid="{1452ACAE-A1AD-473E-A78F-89A14B1FB72F}"/>
    <cellStyle name="Accent1 55 2" xfId="19101" xr:uid="{AC0B2629-0E4F-494C-B2CE-F8210BB98D0A}"/>
    <cellStyle name="Accent1 55 2 2" xfId="22404" xr:uid="{BB98DCA3-9FCE-4E96-9C5A-F6FED38F328B}"/>
    <cellStyle name="Accent1 55 3" xfId="19105" xr:uid="{7F46A145-0E70-4A44-AF7A-1B6DAA4303D8}"/>
    <cellStyle name="Accent1 55_BSD2" xfId="22405" xr:uid="{8855A0CC-F3C9-47C0-82CE-701EB71F5F60}"/>
    <cellStyle name="Accent1 56" xfId="16461" xr:uid="{5157D7FA-CA42-46C6-B473-C2DB840ED672}"/>
    <cellStyle name="Accent1 56 2" xfId="19116" xr:uid="{369C7FF1-5C86-4CA5-AAAE-DBA696C97EF6}"/>
    <cellStyle name="Accent1 56 2 2" xfId="22406" xr:uid="{07AFB7E1-8178-468B-93FC-C3965FA19251}"/>
    <cellStyle name="Accent1 56 3" xfId="19119" xr:uid="{27D523CE-23FB-411F-9BA9-5DA84999A3BE}"/>
    <cellStyle name="Accent1 56_BSD2" xfId="22407" xr:uid="{AE69129E-FFB8-4D67-9F19-EC2F4E1539F8}"/>
    <cellStyle name="Accent1 57" xfId="22410" xr:uid="{19996E4C-5386-4DB5-A1A6-55B815A6A1F4}"/>
    <cellStyle name="Accent1 57 2" xfId="19137" xr:uid="{6F0FB826-F904-47C7-B7C1-D005969F82B2}"/>
    <cellStyle name="Accent1 57 2 2" xfId="22415" xr:uid="{6EB044B1-ACBF-4E6F-A8D8-3B9544756240}"/>
    <cellStyle name="Accent1 57 3" xfId="19142" xr:uid="{81D29F1A-6099-45A6-ABDB-F9A8FB9FE08F}"/>
    <cellStyle name="Accent1 57_BSD2" xfId="22416" xr:uid="{F38C50C5-4E7B-4A27-84FE-78122791D843}"/>
    <cellStyle name="Accent1 58" xfId="22419" xr:uid="{C93397EC-531D-46FD-92D5-E4319FA58839}"/>
    <cellStyle name="Accent1 58 2" xfId="22426" xr:uid="{05827C97-8337-43D4-AB1D-8201506F6D83}"/>
    <cellStyle name="Accent1 58 2 2" xfId="22430" xr:uid="{3732B08A-8503-4393-9779-ECE715785442}"/>
    <cellStyle name="Accent1 58 3" xfId="22434" xr:uid="{78F51315-FF13-4762-A9C3-85824B7B9A41}"/>
    <cellStyle name="Accent1 58_BSD2" xfId="22435" xr:uid="{EE0AAC96-5393-4B56-8534-4B65B28D8F02}"/>
    <cellStyle name="Accent1 59" xfId="22440" xr:uid="{AB48CDAB-500A-4222-A9A0-723B50492D4D}"/>
    <cellStyle name="Accent1 59 2" xfId="2926" xr:uid="{E2393E4B-C744-4C98-A898-AFFEE0EA9C13}"/>
    <cellStyle name="Accent1 59 2 2" xfId="22444" xr:uid="{6955A74D-9416-4A2E-BAC0-F613B8631EA8}"/>
    <cellStyle name="Accent1 59 3" xfId="22446" xr:uid="{A278EEA4-F9D9-4176-9845-6E4BA75EDC9E}"/>
    <cellStyle name="Accent1 59_BSD2" xfId="22447" xr:uid="{7C7B95B2-6CF6-4D5A-AAC4-CAC1D941E2C4}"/>
    <cellStyle name="Accent1 6" xfId="7422" xr:uid="{F53D2E73-DDC8-463E-A424-BEA496F522EC}"/>
    <cellStyle name="Accent1 6 2" xfId="22448" xr:uid="{BD92D0EB-7575-4DA1-B166-52CCE0FD3DF2}"/>
    <cellStyle name="Accent1 6 2 2" xfId="15529" xr:uid="{32B21A18-23DC-43B2-8F41-CB5ED374F0CD}"/>
    <cellStyle name="Accent1 6 3" xfId="22449" xr:uid="{2984AEB5-8529-4D00-88AE-C44FCB399FFA}"/>
    <cellStyle name="Accent1 6 3 2" xfId="21860" xr:uid="{88747EA1-5614-49AC-9F7C-EA93517D2C57}"/>
    <cellStyle name="Accent1 6 4" xfId="22451" xr:uid="{2395C879-1C1A-4D8E-AE23-0AED91A55806}"/>
    <cellStyle name="Accent1 6 4 2" xfId="22152" xr:uid="{AD8EDD04-83C3-4597-B264-5B5E2EF28050}"/>
    <cellStyle name="Accent1 6 5" xfId="22452" xr:uid="{1D470093-99A0-472F-98E5-91C6B9962026}"/>
    <cellStyle name="Accent1 6 6" xfId="16158" xr:uid="{62FD26C7-9A63-40E8-8D72-8D24B300F3A7}"/>
    <cellStyle name="Accent1 6_Annexure" xfId="19886" xr:uid="{4FC2C660-E5FE-4E6B-B28D-73AF3E7F58D9}"/>
    <cellStyle name="Accent1 60" xfId="18902" xr:uid="{2862FE8E-485E-4DEB-8CA5-12CCE5FD86E0}"/>
    <cellStyle name="Accent1 60 2" xfId="19100" xr:uid="{66EC5237-22C3-4C7D-9325-E66170DDC6AB}"/>
    <cellStyle name="Accent1 61" xfId="16460" xr:uid="{80554277-A30C-4C6A-86E6-B2FD84B3FDAE}"/>
    <cellStyle name="Accent1 61 2" xfId="19115" xr:uid="{EFA3A807-4056-4CC2-9C5F-9294C66A5EF1}"/>
    <cellStyle name="Accent1 62" xfId="22409" xr:uid="{D3F5184A-7D59-4198-83D7-AB7A6766ADE2}"/>
    <cellStyle name="Accent1 62 2" xfId="19136" xr:uid="{AE6DB135-F389-46C1-905B-39F47BD12C7C}"/>
    <cellStyle name="Accent1 63" xfId="22418" xr:uid="{8BF6C44F-05C7-47A4-A9CA-3024D188B928}"/>
    <cellStyle name="Accent1 63 2" xfId="22425" xr:uid="{23ECD2DE-547D-44D7-BB65-896A1AEB138D}"/>
    <cellStyle name="Accent1 64" xfId="22439" xr:uid="{3D7E6839-E617-4632-A1A6-BF93596E78FB}"/>
    <cellStyle name="Accent1 64 2" xfId="2925" xr:uid="{EB7C1C62-3394-4824-AEA0-AE3A395FC3BE}"/>
    <cellStyle name="Accent1 65" xfId="7784" xr:uid="{795C6D8B-779B-48D4-B7E6-7BBFDCD72B00}"/>
    <cellStyle name="Accent1 65 2" xfId="7474" xr:uid="{A3836CA8-DC54-4D91-BEF4-EF71806977BA}"/>
    <cellStyle name="Accent1 66" xfId="11911" xr:uid="{D05D60D2-506B-438B-B71E-7999A7A4DAE6}"/>
    <cellStyle name="Accent1 66 2" xfId="22454" xr:uid="{F9008CAD-9972-438E-92C4-332A775B0EAB}"/>
    <cellStyle name="Accent1 67" xfId="11917" xr:uid="{65AC4BCC-8A9F-4ACF-8700-06B47E3F8044}"/>
    <cellStyle name="Accent1 67 2" xfId="22456" xr:uid="{DA8AA30F-3123-474F-A7C5-DB7964C11634}"/>
    <cellStyle name="Accent1 68" xfId="11924" xr:uid="{5DE60529-2CF4-4BCD-8EA9-77E8BE57AAC9}"/>
    <cellStyle name="Accent1 68 2" xfId="21002" xr:uid="{61F7B670-9849-4D99-B350-48EC5D42C521}"/>
    <cellStyle name="Accent1 69" xfId="11928" xr:uid="{AD467E05-73F7-4294-93E4-17FDC933D268}"/>
    <cellStyle name="Accent1 69 2" xfId="22461" xr:uid="{74B58C23-EFC3-478E-A39B-CE32E64BFE95}"/>
    <cellStyle name="Accent1 7" xfId="15363" xr:uid="{D9ACF06B-5DB7-444B-BBB0-B454F8FE0A8C}"/>
    <cellStyle name="Accent1 7 10" xfId="22462" xr:uid="{0E17A13B-F387-4442-80ED-BA5986703A79}"/>
    <cellStyle name="Accent1 7 10 2" xfId="22463" xr:uid="{EE6F611B-A3BA-451F-81DC-35EBE4ABBE70}"/>
    <cellStyle name="Accent1 7 11" xfId="22468" xr:uid="{1A0BC4B7-603E-4D9E-9EF3-AC9EC3F54864}"/>
    <cellStyle name="Accent1 7 11 2" xfId="22470" xr:uid="{9075E346-8503-4030-948A-9392B67D003E}"/>
    <cellStyle name="Accent1 7 12" xfId="22472" xr:uid="{B7C8932A-72DB-4AA0-BAD9-16D2459BD3E4}"/>
    <cellStyle name="Accent1 7 13" xfId="10347" xr:uid="{C0C30593-C78A-47C8-BA36-63A0F583984F}"/>
    <cellStyle name="Accent1 7 14" xfId="4753" xr:uid="{8F6C6DD0-2DB1-4CAF-AAF1-238EDD1CC368}"/>
    <cellStyle name="Accent1 7 2" xfId="22475" xr:uid="{015AFFAF-A37A-4279-8CF9-2246092EF28D}"/>
    <cellStyle name="Accent1 7 2 2" xfId="16434" xr:uid="{B59F3B9F-9BC8-40AF-89F6-EB7B65A6A0D1}"/>
    <cellStyle name="Accent1 7 3" xfId="21370" xr:uid="{EB89E709-656E-499B-830A-E8811F2545BB}"/>
    <cellStyle name="Accent1 7 3 2" xfId="22477" xr:uid="{D0E0AA06-EB03-433E-BD3B-5A21EE4DA4A4}"/>
    <cellStyle name="Accent1 7 4" xfId="19973" xr:uid="{010C06AE-CB87-4A6C-B495-AC30F2B7B0C1}"/>
    <cellStyle name="Accent1 7 4 2" xfId="22478" xr:uid="{268FA8B6-C4BD-402D-BE66-5B9DF950FD83}"/>
    <cellStyle name="Accent1 7 5" xfId="22479" xr:uid="{E44BE3F6-5C86-486C-B59E-04D38B8BE6D9}"/>
    <cellStyle name="Accent1 7 5 2" xfId="6080" xr:uid="{403AEDEB-0F5A-4F71-AE69-77DAE40407AC}"/>
    <cellStyle name="Accent1 7 6" xfId="22480" xr:uid="{5025E22E-E939-4225-B988-FE5A07110D80}"/>
    <cellStyle name="Accent1 7 6 2" xfId="2899" xr:uid="{12F5B066-9E6E-40C1-9946-52C2AA18962F}"/>
    <cellStyle name="Accent1 7 7" xfId="22485" xr:uid="{D18598D2-76FD-4925-BC82-A3CB6F003C76}"/>
    <cellStyle name="Accent1 7 7 2" xfId="22486" xr:uid="{09131B26-9E8D-4619-8716-AD5FBF399B43}"/>
    <cellStyle name="Accent1 7 8" xfId="5620" xr:uid="{5D4D6931-3CAD-4F65-B1B4-3D5D06ED25F1}"/>
    <cellStyle name="Accent1 7 8 2" xfId="5634" xr:uid="{057D52B5-D840-447A-AB5B-BCB566C7C4C1}"/>
    <cellStyle name="Accent1 7 9" xfId="4054" xr:uid="{21F44300-0AE6-4C8D-B70A-DFB377FA0825}"/>
    <cellStyle name="Accent1 7 9 2" xfId="22487" xr:uid="{CE96BF1E-C2A5-42A7-B3FC-B059F16262C4}"/>
    <cellStyle name="Accent1 7_Annexure" xfId="22490" xr:uid="{3D828E43-E27D-415F-A8BE-FF78C7D1C4AB}"/>
    <cellStyle name="Accent1 70" xfId="7783" xr:uid="{0E4AF34F-C8CB-4B8C-8675-7DAFB0BE164E}"/>
    <cellStyle name="Accent1 70 2" xfId="7473" xr:uid="{1F63B290-9E79-4EA5-894B-44013E7C5178}"/>
    <cellStyle name="Accent1 71" xfId="11910" xr:uid="{3563F769-545B-4802-B798-9FCFC8DDB3A4}"/>
    <cellStyle name="Accent1 71 2" xfId="22453" xr:uid="{1AE304CF-90F4-4B80-B983-5B3AAA4387BE}"/>
    <cellStyle name="Accent1 72" xfId="11916" xr:uid="{D8A544B0-12DB-4AF3-9E71-5CAFFB1EA8A9}"/>
    <cellStyle name="Accent1 72 2" xfId="22455" xr:uid="{AD2D4F29-ABA8-4321-B302-3470B33952B6}"/>
    <cellStyle name="Accent1 73" xfId="11923" xr:uid="{DB6AF187-BB03-4ABE-B7FE-1312D0167689}"/>
    <cellStyle name="Accent1 73 2" xfId="21001" xr:uid="{C8EE9679-D1D9-47F4-B015-11180BFE8E77}"/>
    <cellStyle name="Accent1 74" xfId="11927" xr:uid="{C997432E-83A4-4CFC-8E63-DF9361527DA6}"/>
    <cellStyle name="Accent1 74 2" xfId="22460" xr:uid="{91B91CEA-4929-4DF9-888F-548503CCF079}"/>
    <cellStyle name="Accent1 75" xfId="4743" xr:uid="{AAF41C42-ED75-434E-BA84-2567E5058F7E}"/>
    <cellStyle name="Accent1 75 2" xfId="22498" xr:uid="{9594BE65-6009-4EC7-B16E-2CB9ADC3DAED}"/>
    <cellStyle name="Accent1 76" xfId="11934" xr:uid="{FF5F98AA-ED10-4240-A79B-AAD3BFB791D2}"/>
    <cellStyle name="Accent1 76 2" xfId="22500" xr:uid="{36DDBC8F-F264-4E13-A41C-2B3156CD0EAA}"/>
    <cellStyle name="Accent1 77" xfId="22502" xr:uid="{2B58D12C-FAB9-443F-8ABE-E34C5CEFF7C9}"/>
    <cellStyle name="Accent1 77 2" xfId="16360" xr:uid="{8A5B41A3-A169-4DE9-AF5B-7BEEAD40615A}"/>
    <cellStyle name="Accent1 78" xfId="12532" xr:uid="{D898BA9F-FFB4-4618-9089-7047AE91E78A}"/>
    <cellStyle name="Accent1 78 2" xfId="16366" xr:uid="{2A376179-BD16-4962-9B07-79F16513ECD1}"/>
    <cellStyle name="Accent1 79" xfId="12537" xr:uid="{6AF76547-EC4C-4D1F-9492-27B0950D61DD}"/>
    <cellStyle name="Accent1 79 2" xfId="4291" xr:uid="{1BF926BC-C590-47F7-9A6F-3B8A4B8EFBF5}"/>
    <cellStyle name="Accent1 8" xfId="22503" xr:uid="{72B63E6E-CFC9-4385-9524-AE7FAE4C6F61}"/>
    <cellStyle name="Accent1 8 2" xfId="22504" xr:uid="{A918F37F-8C60-4E43-9420-90FDB2BE2C28}"/>
    <cellStyle name="Accent1 8 2 2" xfId="22505" xr:uid="{5765BA28-45C3-4134-B2D4-4B7F27AEC1D8}"/>
    <cellStyle name="Accent1 8 3" xfId="22506" xr:uid="{653CAA49-B452-4B17-AA62-D6F3B959E211}"/>
    <cellStyle name="Accent1 8 3 2" xfId="22507" xr:uid="{D36BF675-8AB0-4FC5-9C02-90DAD11392BD}"/>
    <cellStyle name="Accent1 8 4" xfId="22508" xr:uid="{8FAE805A-9857-48ED-957B-7908BF1785AF}"/>
    <cellStyle name="Accent1 8 5" xfId="9897" xr:uid="{1BE1C96C-93A1-45F8-A8DB-E1AD9C53E314}"/>
    <cellStyle name="Accent1 8 6" xfId="7348" xr:uid="{482F5B12-43A5-4397-ADD1-A9813613D8E6}"/>
    <cellStyle name="Accent1 8_BSD2" xfId="22511" xr:uid="{9891DC94-344E-4B87-8843-889BE04C9F0F}"/>
    <cellStyle name="Accent1 80" xfId="4742" xr:uid="{E29FF219-DF02-4DAA-993F-F78B28F59BCE}"/>
    <cellStyle name="Accent1 80 2" xfId="22497" xr:uid="{A1CCABCB-5269-407A-B998-5FE6462E526D}"/>
    <cellStyle name="Accent1 81" xfId="11933" xr:uid="{F04F26E8-176B-48CF-918E-D0B9327DE6CF}"/>
    <cellStyle name="Accent1 81 2" xfId="22499" xr:uid="{0750DA31-618B-445D-B536-0068A85360D3}"/>
    <cellStyle name="Accent1 82" xfId="22501" xr:uid="{2BA525D2-0D82-4745-A794-7FFF0BCF9EB9}"/>
    <cellStyle name="Accent1 82 2" xfId="16359" xr:uid="{A9DFCF2F-B59A-416D-823E-21FECBE1560D}"/>
    <cellStyle name="Accent1 83" xfId="12531" xr:uid="{03B41EE8-3A85-4B3C-96A0-1C604037412C}"/>
    <cellStyle name="Accent1 83 2" xfId="16365" xr:uid="{485B8A9B-A6F3-40FD-8285-DADFF578EF49}"/>
    <cellStyle name="Accent1 84" xfId="12536" xr:uid="{FA178752-6157-48CA-88CD-63E07287F28D}"/>
    <cellStyle name="Accent1 84 2" xfId="4290" xr:uid="{584AECA7-8F92-4815-91F8-F2B90BC3B8EE}"/>
    <cellStyle name="Accent1 85" xfId="22512" xr:uid="{73426579-72F3-42F3-B763-78ED5A463E48}"/>
    <cellStyle name="Accent1 85 2" xfId="17197" xr:uid="{A46DFE4E-BA71-49E0-B4A2-151CE7214DCB}"/>
    <cellStyle name="Accent1 86" xfId="22513" xr:uid="{F1820504-003D-4F1A-BB41-64C80FA63131}"/>
    <cellStyle name="Accent1 86 2" xfId="17337" xr:uid="{0EA13898-0845-47BA-8816-642E4B613EA8}"/>
    <cellStyle name="Accent1 87" xfId="9712" xr:uid="{8A207FE2-5330-45EA-8B69-4466E9AF30BB}"/>
    <cellStyle name="Accent1 87 2" xfId="7705" xr:uid="{76CB456D-A20C-4516-87FC-67FB09AC0F86}"/>
    <cellStyle name="Accent1 88" xfId="9715" xr:uid="{E37526E7-4A83-48A2-9CC2-786285C46250}"/>
    <cellStyle name="Accent1 88 2" xfId="3244" xr:uid="{79366736-2CB6-4936-9C25-4D15FCEBC7CF}"/>
    <cellStyle name="Accent1 89" xfId="9721" xr:uid="{25A7A74E-F526-49F2-90E6-8A95F0E36D79}"/>
    <cellStyle name="Accent1 89 2" xfId="7737" xr:uid="{82202A81-76FE-46F5-9718-8E092F2445F8}"/>
    <cellStyle name="Accent1 9" xfId="22519" xr:uid="{38A8A36A-61BB-492B-A632-8E1C6698A7D7}"/>
    <cellStyle name="Accent1 9 2" xfId="22530" xr:uid="{EE200BB7-E4C6-4BE8-8A80-14EC64463135}"/>
    <cellStyle name="Accent1 9 2 2" xfId="22532" xr:uid="{2D16D124-6058-4D1B-A3E1-8B5451442BDE}"/>
    <cellStyle name="Accent1 9 3" xfId="22540" xr:uid="{1ADC8A41-C501-4777-A180-681F2DBCDB86}"/>
    <cellStyle name="Accent1 9 3 2" xfId="22542" xr:uid="{558F4CA2-10EE-4F3D-B621-19AA6B1A0B19}"/>
    <cellStyle name="Accent1 9 4" xfId="22547" xr:uid="{0B9AE15D-7EEC-43D0-88C5-60801DEE5123}"/>
    <cellStyle name="Accent1 9 5" xfId="22548" xr:uid="{38BBEB3D-59D3-4EE0-86F0-53DBDC007F43}"/>
    <cellStyle name="Accent1 9 6" xfId="22549" xr:uid="{D49D8A2C-DBEA-41B0-8DE8-BE6E1F2C243C}"/>
    <cellStyle name="Accent1 9_BSD2" xfId="22550" xr:uid="{1AD65AAC-4BE5-45BC-9BA7-8F0AF326B7BC}"/>
    <cellStyle name="Accent2" xfId="89" builtinId="33" customBuiltin="1"/>
    <cellStyle name="Accent2 10" xfId="22553" xr:uid="{5233ADCD-37F4-4E98-9E4A-395C5A8134C0}"/>
    <cellStyle name="Accent2 10 2" xfId="3123" xr:uid="{EE9DD709-FE11-46C4-90F2-F8DAFCC44DC7}"/>
    <cellStyle name="Accent2 10 2 2" xfId="7689" xr:uid="{5668EDCB-5319-426C-9169-82C73C914AF4}"/>
    <cellStyle name="Accent2 10 3" xfId="3187" xr:uid="{1366F2AF-1A6A-4E55-AE49-D74F084ED18F}"/>
    <cellStyle name="Accent2 10 3 2" xfId="11295" xr:uid="{5F125844-BC3A-4E57-86C2-BAE571A34980}"/>
    <cellStyle name="Accent2 10 4" xfId="22554" xr:uid="{2ACCAB22-0947-465C-8B65-C0BC711E68E8}"/>
    <cellStyle name="Accent2 10 5" xfId="22557" xr:uid="{85095147-A3DE-446E-9541-AED8BB64B6D5}"/>
    <cellStyle name="Accent2 10 6" xfId="5171" xr:uid="{544FD111-67B7-483C-853E-6E3BA19E7551}"/>
    <cellStyle name="Accent2 10_BSD2" xfId="22562" xr:uid="{86EBAF0F-60DC-438F-9588-40E44A61BD93}"/>
    <cellStyle name="Accent2 11" xfId="22567" xr:uid="{62C30377-EE31-4338-9095-B435F38C925F}"/>
    <cellStyle name="Accent2 11 2" xfId="22569" xr:uid="{D58CDB70-7EB7-490B-AA33-0D24EA590FF8}"/>
    <cellStyle name="Accent2 11 2 2" xfId="5385" xr:uid="{1A0FF8FC-DC61-4F7B-9B4F-99B644EE8288}"/>
    <cellStyle name="Accent2 11 3" xfId="22117" xr:uid="{7CF60D5A-ABD0-4F77-9E54-B5A5A97920E8}"/>
    <cellStyle name="Accent2 11 3 2" xfId="22571" xr:uid="{B54C7EF8-A7B7-40FC-984B-4F3573CF72A9}"/>
    <cellStyle name="Accent2 11 4" xfId="22573" xr:uid="{F78270DE-AC49-48B2-B81A-754BCC5D5D11}"/>
    <cellStyle name="Accent2 11 5" xfId="22578" xr:uid="{D9968FDE-5DBC-40F8-8C5B-3735CBDC9A1B}"/>
    <cellStyle name="Accent2 11 6" xfId="4476" xr:uid="{234A9CBA-FB78-432B-8056-0D25481DCC74}"/>
    <cellStyle name="Accent2 11_BSD2" xfId="3865" xr:uid="{1BE01ABE-1824-48FB-8581-B0A73E0F96B2}"/>
    <cellStyle name="Accent2 12" xfId="22584" xr:uid="{C239B5A7-EB8E-4C6A-8D5A-9ACA79E86A82}"/>
    <cellStyle name="Accent2 12 2" xfId="22585" xr:uid="{25BA5AB7-2DD4-4001-B213-89D10C6A0159}"/>
    <cellStyle name="Accent2 12 2 2" xfId="22589" xr:uid="{E290AEF2-7096-4975-B9DB-BBB2E0AC3ABF}"/>
    <cellStyle name="Accent2 12 3" xfId="22125" xr:uid="{CEE7140F-8680-4301-8EF9-3F44CAD648B9}"/>
    <cellStyle name="Accent2 12 3 2" xfId="16977" xr:uid="{17B5B863-8005-4638-B435-671039082A40}"/>
    <cellStyle name="Accent2 12 4" xfId="14849" xr:uid="{7D6A1581-7816-46B8-9A3B-752FDE659782}"/>
    <cellStyle name="Accent2 12 5" xfId="22590" xr:uid="{5E7F4EC1-44F2-4B6B-BCB1-FAE70BB56261}"/>
    <cellStyle name="Accent2 12 6" xfId="22593" xr:uid="{B059331F-2096-4C41-919E-356F582F584F}"/>
    <cellStyle name="Accent2 12_BSD2" xfId="16555" xr:uid="{0854AC08-E23B-46C0-B4B2-3A8510F3ED63}"/>
    <cellStyle name="Accent2 13" xfId="17453" xr:uid="{89160739-6ADA-45BE-9818-47ED43597E4A}"/>
    <cellStyle name="Accent2 13 2" xfId="22594" xr:uid="{E10A8D5C-FEC2-4573-B1FC-FD2E4257800B}"/>
    <cellStyle name="Accent2 13 2 2" xfId="3017" xr:uid="{BF479C10-6986-4F2B-80B9-FFBD81F804ED}"/>
    <cellStyle name="Accent2 13 3" xfId="22144" xr:uid="{58BCD44A-1817-438C-94A1-870C424D05DB}"/>
    <cellStyle name="Accent2 13 4" xfId="22595" xr:uid="{EF3E5152-CE3C-4AE1-A1C0-3A7492F55E67}"/>
    <cellStyle name="Accent2 13 5" xfId="22598" xr:uid="{5B4161A2-3913-4109-BA55-7CF7AF8214A5}"/>
    <cellStyle name="Accent2 13_BSD2" xfId="22602" xr:uid="{FD8C5316-C1BE-42DF-A39E-0093A741AE9C}"/>
    <cellStyle name="Accent2 14" xfId="15512" xr:uid="{D837B249-B2D6-4D79-B93A-1B7679E6344B}"/>
    <cellStyle name="Accent2 14 2" xfId="22604" xr:uid="{03B5682B-E7D3-4A45-A304-C434CC36CCE9}"/>
    <cellStyle name="Accent2 14 2 2" xfId="22606" xr:uid="{43F57368-4A84-4E97-A6EE-2BA2739ACF30}"/>
    <cellStyle name="Accent2 14 3" xfId="22150" xr:uid="{7216735B-4F09-4452-9137-753DEB3F9780}"/>
    <cellStyle name="Accent2 14 4" xfId="8219" xr:uid="{DCDFBD08-D7A9-4F14-B111-154CE9F9F637}"/>
    <cellStyle name="Accent2 14 5" xfId="22607" xr:uid="{506F0D6C-DD44-40AB-95F1-166A1932F7B1}"/>
    <cellStyle name="Accent2 14_BSD2" xfId="5036" xr:uid="{D06DA61B-67D5-47EC-89DD-08A22038EA30}"/>
    <cellStyle name="Accent2 15" xfId="22617" xr:uid="{2986221E-624E-4A29-8DFA-A14CFD0DAF4E}"/>
    <cellStyle name="Accent2 15 2" xfId="22619" xr:uid="{1C09C15F-D22E-4468-A945-62915EFBFDB0}"/>
    <cellStyle name="Accent2 15 2 2" xfId="22626" xr:uid="{63535689-6DAD-4E14-BCE0-FC74E6238E0B}"/>
    <cellStyle name="Accent2 15 3" xfId="22154" xr:uid="{B3DCCD52-6989-4DFC-B3A6-7BC66807A660}"/>
    <cellStyle name="Accent2 15_BSD2" xfId="22630" xr:uid="{B4B800A7-AC2E-4511-802F-CEA6F2049AD9}"/>
    <cellStyle name="Accent2 16" xfId="22637" xr:uid="{34E66082-309A-482F-A16E-0042265934CC}"/>
    <cellStyle name="Accent2 16 2" xfId="22639" xr:uid="{066B5E21-2C37-49D2-96C9-8BADC02FB592}"/>
    <cellStyle name="Accent2 16 2 2" xfId="22642" xr:uid="{8FC3A62D-059C-4BAE-840A-86C72ABCDCEC}"/>
    <cellStyle name="Accent2 16 3" xfId="22163" xr:uid="{7B346342-B016-4E86-8CB8-DC1DCC71815D}"/>
    <cellStyle name="Accent2 16_BSD2" xfId="8521" xr:uid="{1E9BA5EF-EE71-461A-B598-6861C03ED546}"/>
    <cellStyle name="Accent2 17" xfId="22648" xr:uid="{1E99ACA6-DF81-4C3B-8992-999BC41CB401}"/>
    <cellStyle name="Accent2 17 2" xfId="22650" xr:uid="{0548DC9E-F4C5-4BEC-9DD3-DBC13EBF801C}"/>
    <cellStyle name="Accent2 17 2 2" xfId="22655" xr:uid="{6F6B4C11-FB13-4ABC-815B-75C6BAEC2012}"/>
    <cellStyle name="Accent2 17 3" xfId="22170" xr:uid="{C83388D5-2A2E-46A4-B530-C28C89E81E19}"/>
    <cellStyle name="Accent2 17_BSD2" xfId="22658" xr:uid="{982EA3B8-A435-4BB9-B674-A94EA9FD1B96}"/>
    <cellStyle name="Accent2 18" xfId="22663" xr:uid="{D5AA31B6-2943-40CE-B054-AC3977771CF1}"/>
    <cellStyle name="Accent2 18 2" xfId="22665" xr:uid="{9321710E-E4BA-4853-8892-839A9E36BFE9}"/>
    <cellStyle name="Accent2 18 2 2" xfId="22667" xr:uid="{CD39E791-2096-4A24-B418-F04C5427E7E7}"/>
    <cellStyle name="Accent2 18 3" xfId="22670" xr:uid="{A892E033-7157-4DE1-8F31-57A064086024}"/>
    <cellStyle name="Accent2 18_BSD2" xfId="22672" xr:uid="{724F9F1F-5ED8-49A8-83A6-5A5FDA0FA42B}"/>
    <cellStyle name="Accent2 19" xfId="22676" xr:uid="{1CDC3249-D711-4D6E-AD2D-6337928168D1}"/>
    <cellStyle name="Accent2 19 2" xfId="22679" xr:uid="{C33A4521-8633-4C74-877C-8A508D59B103}"/>
    <cellStyle name="Accent2 19 2 2" xfId="22681" xr:uid="{1DF325C3-9C07-41FB-9435-1D51DF685578}"/>
    <cellStyle name="Accent2 19 3" xfId="22683" xr:uid="{33B1C4F4-A700-4C56-A9AF-A4400E32ECDD}"/>
    <cellStyle name="Accent2 19_BSD2" xfId="22687" xr:uid="{3B5681BD-1080-4E32-BE36-6F1415497D9D}"/>
    <cellStyle name="Accent2 2" xfId="714" xr:uid="{23ADEEBF-A72E-47FA-B39C-90FA0C0264F5}"/>
    <cellStyle name="Accent2 2 10" xfId="22688" xr:uid="{CF90B75C-3709-4BED-A9F9-980782D529FB}"/>
    <cellStyle name="Accent2 2 10 2" xfId="22690" xr:uid="{6945605A-5796-43FA-88B3-8C269BED8CB8}"/>
    <cellStyle name="Accent2 2 11" xfId="22691" xr:uid="{1FF9589E-1635-4419-A5C6-950F9543D7DF}"/>
    <cellStyle name="Accent2 2 12" xfId="22692" xr:uid="{CAC744CF-4B6C-4E7F-B495-B8B975355044}"/>
    <cellStyle name="Accent2 2 13" xfId="51725" xr:uid="{28EF6EDA-6116-4009-8DAE-68912F306238}"/>
    <cellStyle name="Accent2 2 2" xfId="223" xr:uid="{A95C4782-97A6-413D-BDE9-B4D01966CB76}"/>
    <cellStyle name="Accent2 2 2 2" xfId="22693" xr:uid="{11447F5F-452F-4889-96F1-22716DD6744A}"/>
    <cellStyle name="Accent2 2 2 2 2" xfId="22694" xr:uid="{E703E140-C33D-48DE-9237-08F72D1A3502}"/>
    <cellStyle name="Accent2 2 2 3" xfId="22695" xr:uid="{190BCBC5-BB2A-4C59-9055-2434B66DCC72}"/>
    <cellStyle name="Accent2 2 2 3 2" xfId="22696" xr:uid="{4EBCF8D3-CDD4-4CA3-912E-F8CEF54B6953}"/>
    <cellStyle name="Accent2 2 2 4" xfId="22697" xr:uid="{AA4DCBAB-6703-42E6-BCE3-E4722F43C006}"/>
    <cellStyle name="Accent2 2 2 5" xfId="5802" xr:uid="{68ADAC50-7CF1-420B-80E9-31A7C152C801}"/>
    <cellStyle name="Accent2 2 2 6" xfId="22698" xr:uid="{3F889ED0-0D91-4022-BB61-4B5D76E1565C}"/>
    <cellStyle name="Accent2 2 2 7" xfId="20055" xr:uid="{031FD30F-E7C4-40C0-82AD-F248D7D49327}"/>
    <cellStyle name="Accent2 2 3" xfId="22699" xr:uid="{4364EE63-AAC4-456D-A386-397804D28560}"/>
    <cellStyle name="Accent2 2 3 2" xfId="12870" xr:uid="{69D4013A-577B-4686-82E4-A06F90F6D91D}"/>
    <cellStyle name="Accent2 2 3 3" xfId="22700" xr:uid="{8761BDCD-D88C-444A-B36F-EAB30818C754}"/>
    <cellStyle name="Accent2 2 3 4" xfId="3568" xr:uid="{5BC4EC28-A74C-4664-A367-7EC7AD0B8186}"/>
    <cellStyle name="Accent2 2 3 5" xfId="3605" xr:uid="{976BE49B-3E1E-4268-B0BC-6E3362E8FB6D}"/>
    <cellStyle name="Accent2 2 4" xfId="22702" xr:uid="{61BD5D37-5543-43FE-877E-C16C7C5DC629}"/>
    <cellStyle name="Accent2 2 4 2" xfId="22703" xr:uid="{8ADC98E3-FE34-4333-A64A-478C617DDB26}"/>
    <cellStyle name="Accent2 2 4 2 2" xfId="22704" xr:uid="{0D9252D1-25A9-47FA-8443-3095EE7A3CF7}"/>
    <cellStyle name="Accent2 2 4 3" xfId="22707" xr:uid="{26E553F8-300C-497F-99A7-1B2FCA4E4613}"/>
    <cellStyle name="Accent2 2 4 4" xfId="22708" xr:uid="{F87A152C-2776-4D26-82DB-3B77A5408A41}"/>
    <cellStyle name="Accent2 2 4 5" xfId="22709" xr:uid="{4E37C129-8E70-42DC-A4F0-E961D106A06F}"/>
    <cellStyle name="Accent2 2 4_BSD2" xfId="12070" xr:uid="{D256428A-3EA7-4133-822B-F677D08DAA86}"/>
    <cellStyle name="Accent2 2 5" xfId="12886" xr:uid="{65A7A47F-9C12-4C81-8F56-18726C2FB988}"/>
    <cellStyle name="Accent2 2 5 2" xfId="22710" xr:uid="{8D2C3578-7197-4A7C-9093-3C77638023EA}"/>
    <cellStyle name="Accent2 2 5 3" xfId="22713" xr:uid="{365E374C-B584-4BA9-86C1-C46233FEF804}"/>
    <cellStyle name="Accent2 2 5 4" xfId="22714" xr:uid="{B05B238B-B33B-4D89-B3CE-C0BD0705E3DB}"/>
    <cellStyle name="Accent2 2 6" xfId="22715" xr:uid="{C6B6BA7E-D9DB-4327-BB70-10C92D75E46A}"/>
    <cellStyle name="Accent2 2 6 2" xfId="18008" xr:uid="{5BEC7182-CBC1-4A05-8910-FC258C0E8190}"/>
    <cellStyle name="Accent2 2 6 3" xfId="4751" xr:uid="{9B5DFB82-C332-4C9F-943F-EC527B1890B9}"/>
    <cellStyle name="Accent2 2 6 4" xfId="22718" xr:uid="{20742027-7D71-42B1-ABF7-33BA0F7493AC}"/>
    <cellStyle name="Accent2 2 7" xfId="18648" xr:uid="{D0420FA3-A5A2-487E-98D0-F57743639ED0}"/>
    <cellStyle name="Accent2 2 7 2" xfId="22719" xr:uid="{1D6C4ABF-F63E-4540-B6F4-189A57F95FF1}"/>
    <cellStyle name="Accent2 2 7 3" xfId="22721" xr:uid="{053295D0-6969-449E-B735-A82580FF39CE}"/>
    <cellStyle name="Accent2 2 7 4" xfId="22723" xr:uid="{AB1A6B95-F099-4531-A10C-7EF095E79126}"/>
    <cellStyle name="Accent2 2 8" xfId="22724" xr:uid="{8D8AE29B-9F14-481A-9228-09731A361B68}"/>
    <cellStyle name="Accent2 2 8 2" xfId="22725" xr:uid="{8824BD5E-79AD-4D2E-B183-891822D8E873}"/>
    <cellStyle name="Accent2 2 8 2 2" xfId="22726" xr:uid="{25E5016F-A139-4FD7-8CF1-B5277D47FE3B}"/>
    <cellStyle name="Accent2 2 8 3" xfId="19910" xr:uid="{44E1177D-223D-4B26-AA66-B40A0B8B4176}"/>
    <cellStyle name="Accent2 2 8 4" xfId="22728" xr:uid="{7C0073F3-3026-4290-8241-3FE8D9A5086B}"/>
    <cellStyle name="Accent2 2 8 5" xfId="22729" xr:uid="{2C73DE9E-9BA4-4AB0-9E6A-37D820C8B963}"/>
    <cellStyle name="Accent2 2 8_BSD2" xfId="22730" xr:uid="{26BEBE9E-A491-4700-9436-E658C7845F27}"/>
    <cellStyle name="Accent2 2 9" xfId="22732" xr:uid="{BEE1500E-F012-4776-9BF2-3D91AFFC0181}"/>
    <cellStyle name="Accent2 2 9 2" xfId="22733" xr:uid="{F9302C2A-E750-4D5F-817C-C4671ACDC4EC}"/>
    <cellStyle name="Accent2 2 9 3" xfId="18889" xr:uid="{5F625975-C162-4BD4-891A-7EEEBEAFCDA5}"/>
    <cellStyle name="Accent2 2 9 4" xfId="22735" xr:uid="{5B90DE88-C9B2-4A24-AA15-7F4C535498EC}"/>
    <cellStyle name="Accent2 20" xfId="22616" xr:uid="{985E35D3-347F-4BF7-B8E2-9F98B23E40D6}"/>
    <cellStyle name="Accent2 20 2" xfId="22618" xr:uid="{B818A250-97C1-4D64-95A3-70BD4EEE9621}"/>
    <cellStyle name="Accent2 20 2 2" xfId="22625" xr:uid="{F9EFB818-44BD-402A-B7F3-8F184D1899FC}"/>
    <cellStyle name="Accent2 20 3" xfId="22153" xr:uid="{A87511B3-50AF-4999-9897-C103A20AFF3D}"/>
    <cellStyle name="Accent2 20_BSD2" xfId="22629" xr:uid="{3BBC8269-FD32-4E74-A9AF-8B5385A8AD6C}"/>
    <cellStyle name="Accent2 21" xfId="22636" xr:uid="{4E46D6CA-7231-4BB9-BA76-0826BF780EDB}"/>
    <cellStyle name="Accent2 21 2" xfId="22638" xr:uid="{0032F3DF-AE1F-47EA-999A-87A4965DF4AB}"/>
    <cellStyle name="Accent2 21 2 2" xfId="22641" xr:uid="{DF1C49CE-75D8-4D16-9546-F33059A4BE2B}"/>
    <cellStyle name="Accent2 21 3" xfId="22162" xr:uid="{2347AAF0-B2F3-4771-B8A8-00F3AA6B6886}"/>
    <cellStyle name="Accent2 21_BSD2" xfId="8520" xr:uid="{85F515F9-14B7-4479-95E8-2A1C3AE4D9B8}"/>
    <cellStyle name="Accent2 22" xfId="22647" xr:uid="{CCBA1D39-C691-4FB8-8FAB-407B09F5964E}"/>
    <cellStyle name="Accent2 22 2" xfId="22649" xr:uid="{D23BFA31-FDC1-4E72-9A63-935B040330BE}"/>
    <cellStyle name="Accent2 22 2 2" xfId="22654" xr:uid="{23DADA39-3D5E-436A-814A-9D0B41BD77C6}"/>
    <cellStyle name="Accent2 22 3" xfId="22169" xr:uid="{C139AE80-4F54-4FC7-A4AD-2D54BDAA3997}"/>
    <cellStyle name="Accent2 22_BSD2" xfId="22657" xr:uid="{D83FA2B9-937E-418D-8B20-21C809205A1C}"/>
    <cellStyle name="Accent2 23" xfId="22662" xr:uid="{CDE66B50-CEB1-4061-8D11-72FB06E80FD4}"/>
    <cellStyle name="Accent2 23 2" xfId="22664" xr:uid="{E8757002-A3A7-4467-B8A9-BF4C62962104}"/>
    <cellStyle name="Accent2 23 2 2" xfId="22666" xr:uid="{2DBE323D-49BC-413D-9D4E-2AE2BCEED451}"/>
    <cellStyle name="Accent2 23 3" xfId="22669" xr:uid="{013018B4-C436-42F6-98D5-2696217E54C3}"/>
    <cellStyle name="Accent2 23_BSD2" xfId="22671" xr:uid="{34BB15EE-ED33-4518-AF39-29A87CD661F4}"/>
    <cellStyle name="Accent2 24" xfId="22675" xr:uid="{911F7468-A77F-422D-931B-67E9B866C80A}"/>
    <cellStyle name="Accent2 24 2" xfId="22678" xr:uid="{F48CF70D-96CE-4C49-A0B1-AE9AA211018E}"/>
    <cellStyle name="Accent2 24 2 2" xfId="22680" xr:uid="{1DD3501C-4CDE-4653-A41D-867709A0D4A7}"/>
    <cellStyle name="Accent2 24 3" xfId="22682" xr:uid="{548C8455-9DC8-4286-A931-BA8D013831B1}"/>
    <cellStyle name="Accent2 24_BSD2" xfId="22686" xr:uid="{C0C57043-A114-4FB0-89D4-435B15FA1DBB}"/>
    <cellStyle name="Accent2 25" xfId="20593" xr:uid="{ADAB4F3F-ED8D-48E3-A0A7-D19B4D4EA081}"/>
    <cellStyle name="Accent2 25 2" xfId="22737" xr:uid="{E6D96EFA-184F-4DEB-B60C-55C4A457A081}"/>
    <cellStyle name="Accent2 25 2 2" xfId="22739" xr:uid="{8C34E3AB-7E9C-4939-A14E-829A6E6A2C14}"/>
    <cellStyle name="Accent2 25 3" xfId="22742" xr:uid="{F25A97C5-A1CB-4C65-9287-3294DCD21D1E}"/>
    <cellStyle name="Accent2 25_BSD2" xfId="22744" xr:uid="{B2B20F2A-C5A5-4DD3-AA56-201622DB9D33}"/>
    <cellStyle name="Accent2 26" xfId="22748" xr:uid="{5B79D34F-1063-4E0C-8C7F-F0B840B561B5}"/>
    <cellStyle name="Accent2 26 2" xfId="22750" xr:uid="{AB79C3F1-3923-45EA-85DC-D16492104A22}"/>
    <cellStyle name="Accent2 26 2 2" xfId="22752" xr:uid="{96B77993-08BA-4F09-A4E7-979A2B504293}"/>
    <cellStyle name="Accent2 26 3" xfId="22754" xr:uid="{D3611B98-2858-4418-9061-B2C7C887E951}"/>
    <cellStyle name="Accent2 26_BSD2" xfId="5379" xr:uid="{27DB024A-3490-492A-807F-0BD0E308F38E}"/>
    <cellStyle name="Accent2 27" xfId="22758" xr:uid="{A014C569-FB3C-45E4-B005-382704010751}"/>
    <cellStyle name="Accent2 27 2" xfId="22762" xr:uid="{8417EED6-89F9-4B4E-9738-D13A12ECA88A}"/>
    <cellStyle name="Accent2 27 2 2" xfId="22767" xr:uid="{18985BA9-6E2F-4FBA-B123-0319A056C573}"/>
    <cellStyle name="Accent2 27 3" xfId="22769" xr:uid="{04F2DAA0-ABDD-496E-B67C-3499FDA46B99}"/>
    <cellStyle name="Accent2 27_BSD2" xfId="13638" xr:uid="{2D7D04CB-539C-48D1-972E-1DE1D4F0875F}"/>
    <cellStyle name="Accent2 28" xfId="22773" xr:uid="{B79541D8-B2F0-4E4B-A39C-5FDC1190B9B0}"/>
    <cellStyle name="Accent2 28 2" xfId="22775" xr:uid="{B91F15FF-FD81-4432-8A8B-6D1A55D44E4C}"/>
    <cellStyle name="Accent2 28 2 2" xfId="22777" xr:uid="{D76C43F5-5104-455C-81BC-329A5B85C1D8}"/>
    <cellStyle name="Accent2 28 3" xfId="22781" xr:uid="{03BCF913-3CBA-4013-9F4F-2AF57E4E56D9}"/>
    <cellStyle name="Accent2 28_BSD2" xfId="17604" xr:uid="{08EA6C07-AF1C-458A-9D93-4FF5AA547AB5}"/>
    <cellStyle name="Accent2 29" xfId="22785" xr:uid="{2321B352-0497-4572-A5CC-1262E762982C}"/>
    <cellStyle name="Accent2 29 2" xfId="22787" xr:uid="{F977D536-2B58-41DF-8A70-1EAF794073AB}"/>
    <cellStyle name="Accent2 29 2 2" xfId="22789" xr:uid="{E6CB9DB1-C868-43C6-872C-826C6B0E1C03}"/>
    <cellStyle name="Accent2 29 3" xfId="22792" xr:uid="{8CAB2A41-0A76-4666-AA29-50BB2E69E9C3}"/>
    <cellStyle name="Accent2 29_BSD2" xfId="20217" xr:uid="{738B3C02-1148-4EC8-AA27-536DA80D4974}"/>
    <cellStyle name="Accent2 3" xfId="1957" xr:uid="{B4FF9AC7-24D5-4F64-B5EE-FC5DDF732D8B}"/>
    <cellStyle name="Accent2 3 2" xfId="11143" xr:uid="{0C692BA4-D230-44C4-BA43-B7FDC53393A9}"/>
    <cellStyle name="Accent2 3 2 2" xfId="14195" xr:uid="{897F3975-83F4-4880-8A9C-297B21BC6172}"/>
    <cellStyle name="Accent2 3 2 3" xfId="14202" xr:uid="{BD388BCF-7678-49A7-9038-52B45615BA82}"/>
    <cellStyle name="Accent2 3 3" xfId="22794" xr:uid="{0DC876D9-1C17-4F50-B585-5340D6F3BF4D}"/>
    <cellStyle name="Accent2 3 3 2" xfId="14246" xr:uid="{AFB5E728-E67F-4681-8641-6BC1153F38CF}"/>
    <cellStyle name="Accent2 3 3 3" xfId="14252" xr:uid="{F6D835D4-FF8A-4466-8214-E639098A9D42}"/>
    <cellStyle name="Accent2 3 4" xfId="22797" xr:uid="{BC240BD2-795B-482E-BC5D-9D939CB360CE}"/>
    <cellStyle name="Accent2 3 4 2" xfId="14268" xr:uid="{B34C81F2-0307-498A-B406-3F849420A968}"/>
    <cellStyle name="Accent2 3 5" xfId="16529" xr:uid="{AD7C6D93-F16A-41E5-AFBA-3EF02873D34E}"/>
    <cellStyle name="Accent2 3 6" xfId="22799" xr:uid="{781C8226-0259-4595-AB76-6C63C1112202}"/>
    <cellStyle name="Accent2 3 7" xfId="51726" xr:uid="{4FE538F2-651A-4AB7-8091-A744AB7B72CD}"/>
    <cellStyle name="Accent2 3_Annexure" xfId="22217" xr:uid="{6A5BA60B-3A9E-46C7-A420-E6A1B070B5C3}"/>
    <cellStyle name="Accent2 30" xfId="20592" xr:uid="{20D5BD42-1FB1-467C-9DD0-BEAF201EDC71}"/>
    <cellStyle name="Accent2 30 2" xfId="22736" xr:uid="{8DD9E7BB-69BB-4E6C-850F-B24A402D3C6D}"/>
    <cellStyle name="Accent2 30 2 2" xfId="22738" xr:uid="{F82FAB12-30ED-489C-BE6A-11F6B71F3FD2}"/>
    <cellStyle name="Accent2 30 3" xfId="22741" xr:uid="{9FD7A43A-FB32-417C-8C6B-F4AA200B5E42}"/>
    <cellStyle name="Accent2 30_BSD2" xfId="22743" xr:uid="{337DFF0C-B2C3-48F6-8A08-580FFD0B43EF}"/>
    <cellStyle name="Accent2 31" xfId="22747" xr:uid="{115E0E72-643C-473D-B166-0DBABD39B1F7}"/>
    <cellStyle name="Accent2 31 2" xfId="22749" xr:uid="{A62E0AF6-3502-4D06-AB5B-5B445AD030EE}"/>
    <cellStyle name="Accent2 31 2 2" xfId="22751" xr:uid="{7549BFDA-5F69-44E6-A6FF-9F288080EDD5}"/>
    <cellStyle name="Accent2 31 3" xfId="22753" xr:uid="{B6FC0A9C-79A1-41A9-97E6-04E53CCACE99}"/>
    <cellStyle name="Accent2 31_BSD2" xfId="5378" xr:uid="{6D3CE213-E938-422C-B94C-6B4B88B36D82}"/>
    <cellStyle name="Accent2 32" xfId="22757" xr:uid="{7D268E63-BF07-4B4E-AF04-F7CD5FC17931}"/>
    <cellStyle name="Accent2 32 2" xfId="22761" xr:uid="{A6CE9F5C-2924-459D-807F-329A9570A878}"/>
    <cellStyle name="Accent2 32 2 2" xfId="22766" xr:uid="{01F1F68D-BF28-4AAE-A423-1678EA6B331A}"/>
    <cellStyle name="Accent2 32 3" xfId="22768" xr:uid="{F03D32AF-625F-4F90-BD59-09FC3690D2CD}"/>
    <cellStyle name="Accent2 32_BSD2" xfId="13637" xr:uid="{3BCE70FE-EBC7-40F9-9250-603F9EBDF377}"/>
    <cellStyle name="Accent2 33" xfId="22772" xr:uid="{48C65D46-C43F-40FA-A1DC-4A05255BF9E2}"/>
    <cellStyle name="Accent2 33 2" xfId="22774" xr:uid="{D9410EA3-BCD8-4E3B-88E8-E6F000898F82}"/>
    <cellStyle name="Accent2 33 2 2" xfId="22776" xr:uid="{F573C038-6842-4664-B89E-E38E9FE3A6ED}"/>
    <cellStyle name="Accent2 33 3" xfId="22780" xr:uid="{4B324442-D98F-4933-9497-1FD20A9AA8BD}"/>
    <cellStyle name="Accent2 33_BSD2" xfId="17603" xr:uid="{58EE0C26-1DDD-408C-85DB-2D5996CDCDAF}"/>
    <cellStyle name="Accent2 34" xfId="22784" xr:uid="{650A8CAE-B647-414F-8D94-704F8B926B5C}"/>
    <cellStyle name="Accent2 34 2" xfId="22786" xr:uid="{6C062C7C-46DD-46EC-9A99-4E863034457E}"/>
    <cellStyle name="Accent2 34 2 2" xfId="22788" xr:uid="{8469FC81-0968-42BB-8FD8-EA5500B7F281}"/>
    <cellStyle name="Accent2 34 3" xfId="22791" xr:uid="{8F0E3A18-4913-4F97-B665-F35D0220D9D9}"/>
    <cellStyle name="Accent2 34_BSD2" xfId="20216" xr:uid="{51B5BD74-6150-4E4D-A7CE-CEDC6F07F5C8}"/>
    <cellStyle name="Accent2 35" xfId="22805" xr:uid="{33E808A1-CF62-4316-9473-3EBF20867157}"/>
    <cellStyle name="Accent2 35 2" xfId="22811" xr:uid="{092684AE-E47E-44D2-8BD8-3B9AE78402DB}"/>
    <cellStyle name="Accent2 35 2 2" xfId="22815" xr:uid="{7972541B-DFDC-4CA5-97AD-7B0F9DC9CA98}"/>
    <cellStyle name="Accent2 35 3" xfId="22818" xr:uid="{9171DFDA-1ECD-48BE-ACF1-0A01AA46AF03}"/>
    <cellStyle name="Accent2 35_BSD2" xfId="22821" xr:uid="{AB64E277-597A-47BF-AFB9-4B8EBAC7CE00}"/>
    <cellStyle name="Accent2 36" xfId="22825" xr:uid="{892D75BC-5AF2-49B9-9DA6-6C50E39E04FC}"/>
    <cellStyle name="Accent2 36 2" xfId="22827" xr:uid="{40E72CC5-E13F-4FBB-8F97-A31163FDE66C}"/>
    <cellStyle name="Accent2 36 2 2" xfId="22829" xr:uid="{11C455D0-1FBC-4F28-9C1E-714D58050B88}"/>
    <cellStyle name="Accent2 36 3" xfId="22832" xr:uid="{EDE9ED48-534E-44BC-BF87-C810B50E5080}"/>
    <cellStyle name="Accent2 36_BSD2" xfId="14139" xr:uid="{C4C13518-5C98-4F29-A9B7-9F885C2AC42F}"/>
    <cellStyle name="Accent2 37" xfId="9788" xr:uid="{8E418F7A-8201-4D7E-9558-F937F207C340}"/>
    <cellStyle name="Accent2 37 2" xfId="8118" xr:uid="{FCCBCE95-0E13-44A9-AB61-C20A28C1BBF2}"/>
    <cellStyle name="Accent2 37 2 2" xfId="22836" xr:uid="{DF473FE8-F0E6-4B2D-AF81-C462DDB5AD82}"/>
    <cellStyle name="Accent2 37 3" xfId="6606" xr:uid="{1ADB8CE8-5F0B-4D8B-8D0F-A9D25B4FA3D4}"/>
    <cellStyle name="Accent2 37_BSD2" xfId="15119" xr:uid="{BB488EEE-99DE-4DF6-BF39-355EE6C0CF7D}"/>
    <cellStyle name="Accent2 38" xfId="9795" xr:uid="{AFC45754-367B-41F3-ACB5-BB91E0AF38D5}"/>
    <cellStyle name="Accent2 38 2" xfId="22841" xr:uid="{249D0294-CE9A-452D-A9FA-91E3F70FC6D8}"/>
    <cellStyle name="Accent2 38 2 2" xfId="4041" xr:uid="{FF3352BB-4C95-4A6B-8E6C-7DCA4ACD81E8}"/>
    <cellStyle name="Accent2 38 3" xfId="22843" xr:uid="{E9887E8A-1BD6-45E1-81C4-F3116D2E2535}"/>
    <cellStyle name="Accent2 38_BSD2" xfId="22845" xr:uid="{0039E26D-9F94-49AA-8ED6-F2C2645CBA68}"/>
    <cellStyle name="Accent2 39" xfId="9805" xr:uid="{FEBBDCEC-010E-4EFA-95BA-A2D9B42D7DCB}"/>
    <cellStyle name="Accent2 39 2" xfId="22847" xr:uid="{E6BB2D4D-7714-4E5A-B5BB-2DCEBF80B3C3}"/>
    <cellStyle name="Accent2 39 2 2" xfId="22849" xr:uid="{901427EB-B7EE-43CB-A03A-3CAF609AA303}"/>
    <cellStyle name="Accent2 39 3" xfId="22851" xr:uid="{883A54AA-5905-4571-9B9A-8E774AAC2C47}"/>
    <cellStyle name="Accent2 39_BSD2" xfId="22853" xr:uid="{C8C7A119-DDA5-43A7-9443-40304D52D91F}"/>
    <cellStyle name="Accent2 4" xfId="1958" xr:uid="{C637DA59-1B0A-4E82-9ADB-ABC115DDFFC7}"/>
    <cellStyle name="Accent2 4 2" xfId="17381" xr:uid="{5B5B1E57-4972-4A2C-AE80-FE554E31819F}"/>
    <cellStyle name="Accent2 4 2 2" xfId="15161" xr:uid="{93BD8DCF-4006-4F2B-B784-EE68FE467101}"/>
    <cellStyle name="Accent2 4 3" xfId="18725" xr:uid="{D9BEE288-006C-4171-980C-C67C5CFEC32B}"/>
    <cellStyle name="Accent2 4 3 2" xfId="15183" xr:uid="{5A81BF2B-A789-4C70-BAEF-8482418105FE}"/>
    <cellStyle name="Accent2 4 4" xfId="18727" xr:uid="{01EE4BA7-FE64-402C-87FC-4318F0F016B9}"/>
    <cellStyle name="Accent2 4 4 2" xfId="15215" xr:uid="{12FF7B67-4F0D-47F4-AC77-C58E725867E8}"/>
    <cellStyle name="Accent2 4 5" xfId="18729" xr:uid="{480B40C0-633B-4EE2-AE7C-2EC69049F493}"/>
    <cellStyle name="Accent2 4 6" xfId="18739" xr:uid="{78C6085C-4493-46C5-9487-CE79406B1BF3}"/>
    <cellStyle name="Accent2 4 7" xfId="17377" xr:uid="{B8B043E9-CEA7-4BB6-A96C-31CACE80D5C1}"/>
    <cellStyle name="Accent2 4 8" xfId="51727" xr:uid="{047E04BA-F684-4532-B8BF-8D0F901712D3}"/>
    <cellStyle name="Accent2 4_Annexure" xfId="8564" xr:uid="{0C33F836-636C-4F05-BD71-FC4AD9F7F2A4}"/>
    <cellStyle name="Accent2 40" xfId="22804" xr:uid="{91D457FA-C01C-4E7D-8E8F-6BEF3766C104}"/>
    <cellStyle name="Accent2 40 2" xfId="22810" xr:uid="{ABB94E55-D044-4AC8-9ED5-60F8B75ABB06}"/>
    <cellStyle name="Accent2 40 2 2" xfId="22814" xr:uid="{CD31BA37-2757-48BE-B95A-018292A5BA58}"/>
    <cellStyle name="Accent2 40 3" xfId="22817" xr:uid="{C19CBECA-ABC7-4067-9144-3EF62E7E5D7F}"/>
    <cellStyle name="Accent2 40_BSD2" xfId="22820" xr:uid="{00A386AC-29A3-4E3A-B13C-25969BBEEF13}"/>
    <cellStyle name="Accent2 41" xfId="22824" xr:uid="{A9CFB03F-1AAF-497D-AED7-6E637DC29031}"/>
    <cellStyle name="Accent2 41 2" xfId="22826" xr:uid="{430AD217-0B5A-4EB8-9E7C-C95C71C4E423}"/>
    <cellStyle name="Accent2 41 2 2" xfId="22828" xr:uid="{87982979-878B-45DC-B401-60E91F913A42}"/>
    <cellStyle name="Accent2 41 3" xfId="22831" xr:uid="{3086ECE2-6AC6-4C9A-9AF1-A7B0C806F1BC}"/>
    <cellStyle name="Accent2 41_BSD2" xfId="14138" xr:uid="{4601F6C4-6BDE-407A-9A59-93A19DD0590D}"/>
    <cellStyle name="Accent2 42" xfId="9787" xr:uid="{9A51CC71-CAB8-4276-AB03-6ED0ED07C3CD}"/>
    <cellStyle name="Accent2 42 2" xfId="8117" xr:uid="{A12DA1FA-4633-43BC-869F-AF863AD7939C}"/>
    <cellStyle name="Accent2 42 2 2" xfId="22835" xr:uid="{FBEF1968-B6FC-4416-9C90-72ABE16EDD46}"/>
    <cellStyle name="Accent2 42 3" xfId="6605" xr:uid="{83295F60-3EE0-4881-928D-7200AD5F4E38}"/>
    <cellStyle name="Accent2 42_BSD2" xfId="15118" xr:uid="{CCFE8BF0-4DE1-418E-BCC2-0712A489D997}"/>
    <cellStyle name="Accent2 43" xfId="9794" xr:uid="{D80CEBA0-3A1D-46DC-BBD9-18CEDB81472B}"/>
    <cellStyle name="Accent2 43 2" xfId="22840" xr:uid="{D65EA3E0-11C0-4AE6-BC17-E3DFECA710C3}"/>
    <cellStyle name="Accent2 43 2 2" xfId="4040" xr:uid="{37D38D63-56F4-49A7-A411-F716F3BBC6C6}"/>
    <cellStyle name="Accent2 43 3" xfId="22842" xr:uid="{189A751C-D703-45B3-9B7B-4B2607A1306C}"/>
    <cellStyle name="Accent2 43_BSD2" xfId="22844" xr:uid="{5346DACB-9E22-44C3-A17E-BE990973C893}"/>
    <cellStyle name="Accent2 44" xfId="9804" xr:uid="{8E95316C-3B1A-4C2A-B18F-F5654B7A29B8}"/>
    <cellStyle name="Accent2 44 2" xfId="22846" xr:uid="{26FBE064-8DF1-4754-BDA8-A61AA58EC507}"/>
    <cellStyle name="Accent2 44 2 2" xfId="22848" xr:uid="{21486DF1-28E4-413F-9512-C8C6AE8C8E78}"/>
    <cellStyle name="Accent2 44 3" xfId="22850" xr:uid="{398E9BAC-76A0-4B4C-823B-ADB96D506A95}"/>
    <cellStyle name="Accent2 44_BSD2" xfId="22852" xr:uid="{57A75A1F-EEDD-42A1-B31F-FD666CFD070D}"/>
    <cellStyle name="Accent2 45" xfId="22315" xr:uid="{19661468-BE49-40D7-B6A6-D97D8A42C527}"/>
    <cellStyle name="Accent2 45 2" xfId="22855" xr:uid="{B57414BC-F747-4B0C-8F83-9469427F359A}"/>
    <cellStyle name="Accent2 45 2 2" xfId="22859" xr:uid="{BAE226F2-2C00-41B7-942B-6BC2695D11D6}"/>
    <cellStyle name="Accent2 45 3" xfId="22861" xr:uid="{DB3D4FF7-13AF-443D-BADF-D2825A516E69}"/>
    <cellStyle name="Accent2 45_BSD2" xfId="19395" xr:uid="{ECE89DDA-4AB0-40D1-89E4-70718A6E3B2A}"/>
    <cellStyle name="Accent2 46" xfId="22865" xr:uid="{FDFA5CD2-35C8-417C-B3B5-4E210921EB69}"/>
    <cellStyle name="Accent2 46 2" xfId="8242" xr:uid="{5CAB9C07-8AF8-4513-8E28-078D7FF3A57E}"/>
    <cellStyle name="Accent2 46 2 2" xfId="22867" xr:uid="{12CEC5A6-C39D-408F-BB2E-1E96DC0CAECB}"/>
    <cellStyle name="Accent2 46 3" xfId="22869" xr:uid="{94E6B4F4-E5E0-4B70-B119-EB147AE8D03E}"/>
    <cellStyle name="Accent2 46_BSD2" xfId="15625" xr:uid="{D55858E5-2ECB-41AA-B282-E9C896003239}"/>
    <cellStyle name="Accent2 47" xfId="22874" xr:uid="{6949B35B-679B-4F2A-9E28-D24A48DEF072}"/>
    <cellStyle name="Accent2 47 2" xfId="22876" xr:uid="{A570E9A9-F33B-48E8-BE08-332EB735F172}"/>
    <cellStyle name="Accent2 47 2 2" xfId="22881" xr:uid="{B06F6AE9-BB3B-4700-BDC9-091D07C5343D}"/>
    <cellStyle name="Accent2 47 3" xfId="22883" xr:uid="{70EC4966-7469-462B-B4B8-594BE14651A5}"/>
    <cellStyle name="Accent2 47_BSD2" xfId="3231" xr:uid="{CF57C546-B598-4A50-A1DD-C64437D20A44}"/>
    <cellStyle name="Accent2 48" xfId="22887" xr:uid="{17357623-C84A-48A4-A126-EFDE34409514}"/>
    <cellStyle name="Accent2 48 2" xfId="22889" xr:uid="{058DF2F8-21A7-4288-A4BF-2E86E0259984}"/>
    <cellStyle name="Accent2 48 2 2" xfId="22891" xr:uid="{87F03E2C-F866-4502-B1C3-DCCA85667C6C}"/>
    <cellStyle name="Accent2 48 3" xfId="17647" xr:uid="{10360C77-436D-4D1F-9001-1B068DB85F09}"/>
    <cellStyle name="Accent2 48_BSD2" xfId="8295" xr:uid="{AC8A95BC-61F9-4CD8-8C4A-DCDC4D306A6A}"/>
    <cellStyle name="Accent2 49" xfId="22895" xr:uid="{22143105-47B9-4956-B70D-8940E0E3FEDB}"/>
    <cellStyle name="Accent2 49 2" xfId="21491" xr:uid="{8CC5C9B1-07FB-4503-B19D-CFA8708EF3C9}"/>
    <cellStyle name="Accent2 49 2 2" xfId="22897" xr:uid="{E1548C28-2B4C-4CA8-A2FD-ABF6A5C4D4EC}"/>
    <cellStyle name="Accent2 49 3" xfId="22900" xr:uid="{F9C91D57-0D38-45F4-A072-3CC8C4268F94}"/>
    <cellStyle name="Accent2 49_BSD2" xfId="22902" xr:uid="{60F51F05-9D4A-4F6E-A92F-B9B8E381D048}"/>
    <cellStyle name="Accent2 5" xfId="17384" xr:uid="{D48CD239-8887-4DE8-BDD6-1F65ED12F893}"/>
    <cellStyle name="Accent2 5 2" xfId="17387" xr:uid="{9991A510-02C9-4331-A594-2AEDB92C245B}"/>
    <cellStyle name="Accent2 5 2 2" xfId="22903" xr:uid="{FE51E215-8174-4AF0-BC32-1A2033453E48}"/>
    <cellStyle name="Accent2 5 3" xfId="22904" xr:uid="{BDE7D4B4-B743-4900-831A-B0795649C9E2}"/>
    <cellStyle name="Accent2 5 3 2" xfId="22905" xr:uid="{ED691224-0B52-4949-8262-721EE6F856B9}"/>
    <cellStyle name="Accent2 5 4" xfId="22906" xr:uid="{73AE0FEA-5DD0-40BA-88E9-93759BA6F2BF}"/>
    <cellStyle name="Accent2 5 4 2" xfId="22907" xr:uid="{5198FCD1-F5BC-4BFA-8EC5-0FB21281548F}"/>
    <cellStyle name="Accent2 5 5" xfId="22908" xr:uid="{2561A346-47F6-483E-BECD-729026149A6C}"/>
    <cellStyle name="Accent2 5 6" xfId="22911" xr:uid="{829579E6-C9BE-4916-ACF3-20D17726B07E}"/>
    <cellStyle name="Accent2 5_Annexure" xfId="22914" xr:uid="{38D6BECB-90F1-4967-9BB8-220E25038EFF}"/>
    <cellStyle name="Accent2 50" xfId="22314" xr:uid="{A8371DFC-1FF9-4C92-8393-CB3E3510F459}"/>
    <cellStyle name="Accent2 50 2" xfId="22854" xr:uid="{8E1C2368-4B93-426A-B1D8-E0774A903F30}"/>
    <cellStyle name="Accent2 50 2 2" xfId="22858" xr:uid="{0325905E-5AC8-4C90-A0F2-4C86C17E33D8}"/>
    <cellStyle name="Accent2 50 3" xfId="22860" xr:uid="{98E86DA5-0239-4620-845B-BF4CE40F6F5B}"/>
    <cellStyle name="Accent2 50_BSD2" xfId="19394" xr:uid="{937152C8-168B-4826-9BF9-BB47920BEA5D}"/>
    <cellStyle name="Accent2 51" xfId="22864" xr:uid="{3A3F21DE-37B8-457C-89D8-F07A3B4988DD}"/>
    <cellStyle name="Accent2 51 2" xfId="8241" xr:uid="{1994D786-98F6-429E-B744-767BC3308D5B}"/>
    <cellStyle name="Accent2 51 2 2" xfId="22866" xr:uid="{42775B5E-CC5F-4E05-92ED-6F70F09513DB}"/>
    <cellStyle name="Accent2 51 3" xfId="22868" xr:uid="{587A370F-E4CC-4BB1-922D-AE77ECE14D82}"/>
    <cellStyle name="Accent2 51_BSD2" xfId="15624" xr:uid="{9A5DD88D-2E4E-469F-8A7E-C31FBB52BDA3}"/>
    <cellStyle name="Accent2 52" xfId="22873" xr:uid="{A957B21C-7C46-48A1-A6C0-F64C4E9A77CC}"/>
    <cellStyle name="Accent2 52 2" xfId="22875" xr:uid="{FEC09F5B-E49C-4035-B0CC-E48CDA3B8D87}"/>
    <cellStyle name="Accent2 52 2 2" xfId="22880" xr:uid="{99AFA0B6-8241-4B53-A424-43F82121B0DA}"/>
    <cellStyle name="Accent2 52 3" xfId="22882" xr:uid="{54A95281-E470-4335-81DA-F4FF2D57D8CF}"/>
    <cellStyle name="Accent2 52_BSD2" xfId="3230" xr:uid="{5682AB13-AB9F-431F-A529-8C0EC231DF21}"/>
    <cellStyle name="Accent2 53" xfId="22886" xr:uid="{94A7DA0B-FFEB-4AF9-9D00-ED335E1A7A27}"/>
    <cellStyle name="Accent2 53 2" xfId="22888" xr:uid="{C6A34229-AB8E-40C5-946D-C12A32C0446C}"/>
    <cellStyle name="Accent2 53 2 2" xfId="22890" xr:uid="{54781BE9-5E33-4B89-BF7B-65F9288D8E0C}"/>
    <cellStyle name="Accent2 53 3" xfId="17646" xr:uid="{707CC433-E48C-4083-8C1D-8D6711EE9EBD}"/>
    <cellStyle name="Accent2 53_BSD2" xfId="8294" xr:uid="{580FB4D2-8C0B-46D2-B9A2-35CF16942871}"/>
    <cellStyle name="Accent2 54" xfId="22894" xr:uid="{50CEF115-2621-420F-B1CF-8D2AEC954527}"/>
    <cellStyle name="Accent2 54 2" xfId="21490" xr:uid="{9857D2FD-E03E-4DD4-AA52-6E43EEE29FDC}"/>
    <cellStyle name="Accent2 54 2 2" xfId="22896" xr:uid="{9C7FDDDC-2E79-471F-B496-37ED03308B6C}"/>
    <cellStyle name="Accent2 54 3" xfId="22899" xr:uid="{692C7AA9-AB4F-4873-970A-5B0C5EC63B79}"/>
    <cellStyle name="Accent2 54_BSD2" xfId="22901" xr:uid="{C444894D-DAB5-429A-9A57-4BA675ADC2DC}"/>
    <cellStyle name="Accent2 55" xfId="22919" xr:uid="{24807D83-3F4B-46DD-8053-3B1CB764DE5F}"/>
    <cellStyle name="Accent2 55 2" xfId="22922" xr:uid="{C3BA745C-5367-49CF-AB14-8DAC0A51C112}"/>
    <cellStyle name="Accent2 55 2 2" xfId="22926" xr:uid="{E13F0C3B-985D-44E8-A7B8-BD312A1ECCBA}"/>
    <cellStyle name="Accent2 55 3" xfId="22927" xr:uid="{9B78F752-BDBA-4AAE-872D-BC41323AB496}"/>
    <cellStyle name="Accent2 55_BSD2" xfId="22928" xr:uid="{A1720DA7-4564-444E-9AE1-5E4A1FB881E7}"/>
    <cellStyle name="Accent2 56" xfId="22931" xr:uid="{1350BBB2-0D23-4324-9D85-F33B95C50DF9}"/>
    <cellStyle name="Accent2 56 2" xfId="22934" xr:uid="{1ADF88DE-468E-4D26-8904-2F9993483C70}"/>
    <cellStyle name="Accent2 56 2 2" xfId="22936" xr:uid="{75E0B5E6-6988-442E-92D4-D717767AFB5A}"/>
    <cellStyle name="Accent2 56 3" xfId="22937" xr:uid="{54AF935A-095E-4950-806C-AAEC1160E6B7}"/>
    <cellStyle name="Accent2 56_BSD2" xfId="10683" xr:uid="{7846CE1A-B216-4B3A-AE1F-43A649166502}"/>
    <cellStyle name="Accent2 57" xfId="22940" xr:uid="{41C6F5D5-160C-405F-BEBA-D0FE463ADD25}"/>
    <cellStyle name="Accent2 57 2" xfId="22943" xr:uid="{854A5615-1EED-4DDA-B3FB-AF4217705798}"/>
    <cellStyle name="Accent2 57 2 2" xfId="22947" xr:uid="{135E0E91-8A24-4469-8715-5EA4AA6156E4}"/>
    <cellStyle name="Accent2 57 3" xfId="22948" xr:uid="{F9E3A012-4A3A-4726-8E40-52D313A1EBFB}"/>
    <cellStyle name="Accent2 57_BSD2" xfId="11466" xr:uid="{935E8992-9669-4E15-A3B6-60D2B814E3F0}"/>
    <cellStyle name="Accent2 58" xfId="22951" xr:uid="{FB0534A8-84EE-4C40-A0D9-73A2777A901D}"/>
    <cellStyle name="Accent2 58 2" xfId="22953" xr:uid="{3CFA0EAD-D321-4031-8147-3AD94628EABF}"/>
    <cellStyle name="Accent2 58 2 2" xfId="22955" xr:uid="{5E137110-D659-4DCE-B3C1-0F62BC4BDFFC}"/>
    <cellStyle name="Accent2 58 3" xfId="22956" xr:uid="{13B1EB25-DB53-4091-BD84-1DF3E8AB4337}"/>
    <cellStyle name="Accent2 58_BSD2" xfId="22957" xr:uid="{47D95C07-89E0-43DB-BC38-B377117637B7}"/>
    <cellStyle name="Accent2 59" xfId="22964" xr:uid="{2DA97A64-B97B-4E35-B42B-44470E5EF8C5}"/>
    <cellStyle name="Accent2 59 2" xfId="22967" xr:uid="{A85E2145-C52C-4A12-B5EF-9F3A5ECA8432}"/>
    <cellStyle name="Accent2 59 2 2" xfId="2911" xr:uid="{F192A5B4-CAD8-4A5A-8839-C878BF07B938}"/>
    <cellStyle name="Accent2 59 3" xfId="22969" xr:uid="{633BF25A-67F7-410B-8C1F-CB820109236D}"/>
    <cellStyle name="Accent2 59_BSD2" xfId="22970" xr:uid="{1F873523-3339-4B41-878F-4FFBBE45D4B7}"/>
    <cellStyle name="Accent2 6" xfId="17390" xr:uid="{28A1056E-11E7-4F98-9F4C-36D463E1F82E}"/>
    <cellStyle name="Accent2 6 2" xfId="22974" xr:uid="{15F92F0A-1E1B-4124-931D-4320E017B89A}"/>
    <cellStyle name="Accent2 6 2 2" xfId="22975" xr:uid="{A05D69A1-E4D9-4140-8B55-EC90B5605808}"/>
    <cellStyle name="Accent2 6 3" xfId="22979" xr:uid="{0D9E37BB-38AA-4346-8F8D-4C12868AC545}"/>
    <cellStyle name="Accent2 6 3 2" xfId="22980" xr:uid="{EB967781-CD86-4792-A974-4866A0DFD494}"/>
    <cellStyle name="Accent2 6 4" xfId="22981" xr:uid="{1DBB498C-09F8-40EF-82ED-2362D676ACED}"/>
    <cellStyle name="Accent2 6 4 2" xfId="22982" xr:uid="{5E91AAEF-5299-4479-85EB-146DDF71AFE5}"/>
    <cellStyle name="Accent2 6 5" xfId="22983" xr:uid="{C02B973B-7123-48A4-9A01-0993F5D1C013}"/>
    <cellStyle name="Accent2 6 6" xfId="22986" xr:uid="{BC6DA8DD-2417-41F6-BE0E-29C98C2D55D9}"/>
    <cellStyle name="Accent2 6_Annexure" xfId="22990" xr:uid="{4FBEE833-361F-41E5-B0D0-04F7BC7B7676}"/>
    <cellStyle name="Accent2 60" xfId="22918" xr:uid="{9902596A-DB94-4630-B517-536E0CC919F8}"/>
    <cellStyle name="Accent2 60 2" xfId="22921" xr:uid="{94468BFA-FF7E-4914-814C-84F0D7EF2F6D}"/>
    <cellStyle name="Accent2 61" xfId="22930" xr:uid="{29B5AC16-D897-4B41-B2A1-9FE6602135C1}"/>
    <cellStyle name="Accent2 61 2" xfId="22933" xr:uid="{4E0F3B79-79F0-4D09-9284-D656ED6D16CD}"/>
    <cellStyle name="Accent2 62" xfId="22939" xr:uid="{73F91EFD-4D8F-4F71-8FBF-023152058F32}"/>
    <cellStyle name="Accent2 62 2" xfId="22942" xr:uid="{20DDBB7E-90BA-41D7-8826-E0433A831EAB}"/>
    <cellStyle name="Accent2 63" xfId="22950" xr:uid="{566550EE-AE15-4C5C-B2FA-81ADA3EC1480}"/>
    <cellStyle name="Accent2 63 2" xfId="22952" xr:uid="{E9E3ACC3-0D48-4D91-B286-0861B53BCB56}"/>
    <cellStyle name="Accent2 64" xfId="22963" xr:uid="{D247F1EB-91F5-4328-9D88-9975CDE1FFE3}"/>
    <cellStyle name="Accent2 64 2" xfId="22966" xr:uid="{3323716C-88BD-4A1C-A753-4F61D5284A36}"/>
    <cellStyle name="Accent2 65" xfId="22995" xr:uid="{53E3E1FE-D2E1-4C05-AEB9-E3037EBDDD45}"/>
    <cellStyle name="Accent2 65 2" xfId="22999" xr:uid="{EB822180-60CF-4336-B88C-544E17FD31D0}"/>
    <cellStyle name="Accent2 66" xfId="23003" xr:uid="{83DA8348-72E2-46DE-BEC4-9FD5226E4309}"/>
    <cellStyle name="Accent2 66 2" xfId="23005" xr:uid="{53F30126-9FD4-4B64-9520-85E60C13E795}"/>
    <cellStyle name="Accent2 67" xfId="17636" xr:uid="{CF8EB88F-0DF3-45A7-83B3-37BFEA166A18}"/>
    <cellStyle name="Accent2 67 2" xfId="23007" xr:uid="{2DB0ADE8-0F75-40C3-887A-B6319046B27F}"/>
    <cellStyle name="Accent2 68" xfId="23010" xr:uid="{936657A6-6C2B-40E9-805C-F26A68F3298F}"/>
    <cellStyle name="Accent2 68 2" xfId="21013" xr:uid="{E0D61F3D-2586-4E4F-B287-90EE1C10ED02}"/>
    <cellStyle name="Accent2 69" xfId="23012" xr:uid="{8DAE31CA-BA55-469B-9C34-09450E6FF76E}"/>
    <cellStyle name="Accent2 69 2" xfId="18984" xr:uid="{3ECC588E-C84C-421F-B08F-44F6A4308C3C}"/>
    <cellStyle name="Accent2 7" xfId="23013" xr:uid="{15BC6AA8-1830-4ACE-9DB1-A65965BA563D}"/>
    <cellStyle name="Accent2 7 10" xfId="23014" xr:uid="{795E8F42-B39D-4179-8A8D-A83511C0A82E}"/>
    <cellStyle name="Accent2 7 10 2" xfId="23015" xr:uid="{11854F3A-2B83-42DF-8433-9EB0ECCB0B98}"/>
    <cellStyle name="Accent2 7 11" xfId="23016" xr:uid="{D7CE0CD2-1169-454B-947F-6CD4ABCD87B4}"/>
    <cellStyle name="Accent2 7 11 2" xfId="23017" xr:uid="{9E4DB5DE-27F2-498A-83E0-4B4599D8E7E8}"/>
    <cellStyle name="Accent2 7 12" xfId="19333" xr:uid="{A7274C34-4C31-40A9-B14A-2E7F2FEB327B}"/>
    <cellStyle name="Accent2 7 13" xfId="11191" xr:uid="{7DCB89D5-1C01-4CF9-A0EF-FE00214969E7}"/>
    <cellStyle name="Accent2 7 14" xfId="11207" xr:uid="{D08865AB-0857-402E-A6CD-9D6554B097AB}"/>
    <cellStyle name="Accent2 7 2" xfId="23019" xr:uid="{3FEE354A-5C86-432F-BB9E-0AD2DC45B4E0}"/>
    <cellStyle name="Accent2 7 2 2" xfId="23020" xr:uid="{F041B326-ED6D-4109-87F7-86F276C82139}"/>
    <cellStyle name="Accent2 7 3" xfId="21389" xr:uid="{03A9A402-AAD3-40D5-9D17-2F7536D2D4C8}"/>
    <cellStyle name="Accent2 7 3 2" xfId="21225" xr:uid="{0A0D73FD-B95D-4FE3-A0A2-2E3D55A738A1}"/>
    <cellStyle name="Accent2 7 4" xfId="19975" xr:uid="{646747A0-AD11-4F30-9C80-673F0DD9F85D}"/>
    <cellStyle name="Accent2 7 4 2" xfId="21505" xr:uid="{46D16D68-CAD7-4140-9A4E-B9AE744EB831}"/>
    <cellStyle name="Accent2 7 5" xfId="23023" xr:uid="{6C40F448-86A6-4191-8D9A-03133CBD6D0F}"/>
    <cellStyle name="Accent2 7 5 2" xfId="9823" xr:uid="{D91AD3BB-C6A6-49EC-B441-78E16AF73DC4}"/>
    <cellStyle name="Accent2 7 6" xfId="23026" xr:uid="{6DC006A8-FE43-4A5D-B0DE-47EF7EFFD447}"/>
    <cellStyle name="Accent2 7 6 2" xfId="9839" xr:uid="{9BF969CE-62E4-4D25-918E-228454AC00B0}"/>
    <cellStyle name="Accent2 7 7" xfId="23033" xr:uid="{0ED8EA0A-635A-42A0-A8CC-636D3741DC1F}"/>
    <cellStyle name="Accent2 7 7 2" xfId="23034" xr:uid="{568A8A4E-1427-4F0B-8099-3DBBBE69422D}"/>
    <cellStyle name="Accent2 7 8" xfId="23039" xr:uid="{AADFADAF-7589-402E-98FD-5BC23535B2F0}"/>
    <cellStyle name="Accent2 7 8 2" xfId="21682" xr:uid="{E37D81C0-7EBB-458C-AF5A-302C03B6DECC}"/>
    <cellStyle name="Accent2 7 9" xfId="23040" xr:uid="{4786BF61-A2AB-41DB-8E11-161845C1E527}"/>
    <cellStyle name="Accent2 7 9 2" xfId="22029" xr:uid="{9AFA6E41-042C-43F9-8B96-72F7187E825F}"/>
    <cellStyle name="Accent2 7_Annexure" xfId="23042" xr:uid="{37267C5B-AB59-49A4-A8FF-FFE71399863A}"/>
    <cellStyle name="Accent2 70" xfId="22994" xr:uid="{6A5B767B-4352-4BB1-8829-8BB23FD36258}"/>
    <cellStyle name="Accent2 70 2" xfId="22998" xr:uid="{29F4B529-6FE6-44C2-B464-82E77DB03FFA}"/>
    <cellStyle name="Accent2 71" xfId="23002" xr:uid="{FF3C4228-CAFD-45CF-86B1-ECFC5AE63415}"/>
    <cellStyle name="Accent2 71 2" xfId="23004" xr:uid="{89152F17-6FE4-4CFA-A023-D9C0F19B60CB}"/>
    <cellStyle name="Accent2 72" xfId="17635" xr:uid="{719345C8-6B6E-46B0-B7D8-314FCE0A4DFA}"/>
    <cellStyle name="Accent2 72 2" xfId="23006" xr:uid="{8AC3023D-B0DA-4F1A-9B0D-C98557C696FF}"/>
    <cellStyle name="Accent2 73" xfId="23009" xr:uid="{B8EE8335-6943-4E13-9F1E-88FC53758FFC}"/>
    <cellStyle name="Accent2 73 2" xfId="21012" xr:uid="{83726738-F580-4020-BEAA-ADE42FF5902A}"/>
    <cellStyle name="Accent2 74" xfId="23011" xr:uid="{310FF255-0C82-4AD0-BB76-6D968764E033}"/>
    <cellStyle name="Accent2 74 2" xfId="18983" xr:uid="{D2DDDFA9-E895-4760-B907-4A5ABA920B6D}"/>
    <cellStyle name="Accent2 75" xfId="20599" xr:uid="{0BAC5495-64A8-4DCB-986C-F9091502A75E}"/>
    <cellStyle name="Accent2 75 2" xfId="19448" xr:uid="{6483D7E1-3E4C-458F-A8AC-43B30FE696A2}"/>
    <cellStyle name="Accent2 76" xfId="23045" xr:uid="{8C2BBB68-B034-40D5-A339-4D8CA56F5422}"/>
    <cellStyle name="Accent2 76 2" xfId="23047" xr:uid="{31DCC338-847B-40E1-8719-0C94DCFDDB54}"/>
    <cellStyle name="Accent2 77" xfId="23050" xr:uid="{74217437-7BE0-4A61-AC88-11ADF2D3A9A1}"/>
    <cellStyle name="Accent2 77 2" xfId="5462" xr:uid="{A3906708-2BA5-478B-9327-235338AA61B8}"/>
    <cellStyle name="Accent2 78" xfId="23052" xr:uid="{005835A6-F759-4BF0-A017-A08ACF1FD4F4}"/>
    <cellStyle name="Accent2 78 2" xfId="18207" xr:uid="{2797DEC6-D4D0-4ACC-BCB2-19A7E88782FD}"/>
    <cellStyle name="Accent2 79" xfId="23054" xr:uid="{E9C5EDC4-6D50-4443-8573-6849CDC7EF99}"/>
    <cellStyle name="Accent2 79 2" xfId="19665" xr:uid="{509F385A-8797-40C3-B9E9-C594E7CA5CD5}"/>
    <cellStyle name="Accent2 8" xfId="23055" xr:uid="{F8F9BDE2-61BD-4799-A59C-268CD083ABE9}"/>
    <cellStyle name="Accent2 8 2" xfId="23056" xr:uid="{A1716B8B-BA5F-4CDE-BD05-BEA51F7F56AF}"/>
    <cellStyle name="Accent2 8 2 2" xfId="15721" xr:uid="{352581FE-8C6A-44B8-B02D-F74EA731167C}"/>
    <cellStyle name="Accent2 8 3" xfId="23057" xr:uid="{F1D17347-7006-4968-BBC5-15A27A243EA0}"/>
    <cellStyle name="Accent2 8 3 2" xfId="15761" xr:uid="{39427604-F976-43E2-B55E-5230767E4BA0}"/>
    <cellStyle name="Accent2 8 4" xfId="23058" xr:uid="{CDCB3F9B-3845-4A48-B454-95297F30629C}"/>
    <cellStyle name="Accent2 8 5" xfId="2785" xr:uid="{5C150601-1DAE-4032-8751-E1DC85D88019}"/>
    <cellStyle name="Accent2 8 6" xfId="7355" xr:uid="{2364E8B3-2D8F-4914-A5A3-92D3C25B8F41}"/>
    <cellStyle name="Accent2 8_BSD2" xfId="23059" xr:uid="{A6DEED4A-5FF2-4B8E-A93A-1744910E1511}"/>
    <cellStyle name="Accent2 80" xfId="20598" xr:uid="{C4E8C58D-DB1B-414F-A038-4B6F538D0B8B}"/>
    <cellStyle name="Accent2 80 2" xfId="19447" xr:uid="{C370091A-DA3C-44ED-8E0C-74F1689DF49F}"/>
    <cellStyle name="Accent2 81" xfId="23044" xr:uid="{AD203E77-766D-40ED-9605-F9FB8320A40C}"/>
    <cellStyle name="Accent2 81 2" xfId="23046" xr:uid="{AC45DD5C-C8E6-463F-9163-9FBCB076F9D3}"/>
    <cellStyle name="Accent2 82" xfId="23049" xr:uid="{DA874EB8-C72F-4397-9B62-0AD092A17701}"/>
    <cellStyle name="Accent2 82 2" xfId="5461" xr:uid="{FB4A0DD0-DA71-41ED-9682-11AF6F926FA8}"/>
    <cellStyle name="Accent2 83" xfId="23051" xr:uid="{14203194-B417-4873-8861-AA87F6E0EB63}"/>
    <cellStyle name="Accent2 83 2" xfId="18206" xr:uid="{94E184C9-9C7F-4467-9C0C-61AB595DD393}"/>
    <cellStyle name="Accent2 84" xfId="23053" xr:uid="{2FFE487F-2835-45D6-AD6F-8A1EFC81FEE2}"/>
    <cellStyle name="Accent2 84 2" xfId="19664" xr:uid="{7AE15FCF-FF04-465C-A134-82256DDB0886}"/>
    <cellStyle name="Accent2 85" xfId="23060" xr:uid="{2837DE11-BDD2-4C4F-B249-131DCE88D35C}"/>
    <cellStyle name="Accent2 85 2" xfId="20045" xr:uid="{BC757BE5-C68D-491D-83BF-1FA8D586F58E}"/>
    <cellStyle name="Accent2 86" xfId="23061" xr:uid="{562F6FE7-95E2-48FC-B8D4-97F7A4023C33}"/>
    <cellStyle name="Accent2 86 2" xfId="23062" xr:uid="{4C4AF44C-74CF-4FA9-A070-C64E448234FA}"/>
    <cellStyle name="Accent2 87" xfId="5814" xr:uid="{CA9F561C-B311-4EA0-8EC7-FB2F5845D0C0}"/>
    <cellStyle name="Accent2 87 2" xfId="5414" xr:uid="{B4B4E31F-AF0D-42B3-845D-319E6EE41D8E}"/>
    <cellStyle name="Accent2 88" xfId="9860" xr:uid="{1398B5DC-6AC8-4619-A9F6-BE3C5CFBB590}"/>
    <cellStyle name="Accent2 88 2" xfId="23063" xr:uid="{76BCE371-E759-4C31-9F6C-55FF4052B4D5}"/>
    <cellStyle name="Accent2 89" xfId="9864" xr:uid="{59A0A655-A3DD-4FF6-905E-6B0B4053D4EA}"/>
    <cellStyle name="Accent2 89 2" xfId="20245" xr:uid="{A5751BEA-55B2-47D6-BDCE-03F94201F99A}"/>
    <cellStyle name="Accent2 9" xfId="23069" xr:uid="{215E54AE-29E0-459A-A49F-486980781923}"/>
    <cellStyle name="Accent2 9 2" xfId="23077" xr:uid="{588EF770-B4AC-4BF0-8B8B-D24223CB2960}"/>
    <cellStyle name="Accent2 9 2 2" xfId="16490" xr:uid="{80401562-CBEB-4F28-B6A4-41DC1863BE1F}"/>
    <cellStyle name="Accent2 9 3" xfId="23079" xr:uid="{DCD24879-AE9B-40C2-9064-9D347EC34B68}"/>
    <cellStyle name="Accent2 9 3 2" xfId="16504" xr:uid="{A11D641A-B0F6-4759-BE4C-3BD125028D2F}"/>
    <cellStyle name="Accent2 9 4" xfId="23081" xr:uid="{999EBB99-00B5-434C-96E2-E7A33DD534A8}"/>
    <cellStyle name="Accent2 9 5" xfId="23082" xr:uid="{0967A501-98E7-4A3A-A9FC-8AF179FA34A5}"/>
    <cellStyle name="Accent2 9 6" xfId="23086" xr:uid="{9B3407FC-3D67-4C0C-B6AF-53F9F6857407}"/>
    <cellStyle name="Accent2 9_BSD2" xfId="23089" xr:uid="{A127ACBD-C337-4A5B-B1AF-869DC6409EF8}"/>
    <cellStyle name="Accent3" xfId="92" builtinId="37" customBuiltin="1"/>
    <cellStyle name="Accent3 10" xfId="23090" xr:uid="{2AC90DCD-6FE6-41C3-8C8D-C1F207123E21}"/>
    <cellStyle name="Accent3 10 2" xfId="23092" xr:uid="{D9BABCD7-2F93-4ACE-9146-834E43935411}"/>
    <cellStyle name="Accent3 10 2 2" xfId="23093" xr:uid="{4F1A9237-3DDF-47FB-8041-CF5FA935B14F}"/>
    <cellStyle name="Accent3 10 3" xfId="23094" xr:uid="{BB9F2364-9C66-4EC9-960E-345C57E187A1}"/>
    <cellStyle name="Accent3 10 3 2" xfId="23095" xr:uid="{5591B083-8D30-49F1-A15F-30F48CFDBF13}"/>
    <cellStyle name="Accent3 10 4" xfId="23096" xr:uid="{DA1D595D-1EEE-4DDF-B4D2-FB9B2259331E}"/>
    <cellStyle name="Accent3 10 5" xfId="23097" xr:uid="{19346BBE-D342-41E6-BE85-10A7F66292BD}"/>
    <cellStyle name="Accent3 10 6" xfId="23098" xr:uid="{9D4F0739-135E-4639-A714-2C010ACF5506}"/>
    <cellStyle name="Accent3 10_BSD2" xfId="23102" xr:uid="{215B0D6E-8ED7-48A5-8F60-7DA4611E48B6}"/>
    <cellStyle name="Accent3 11" xfId="23103" xr:uid="{BB933D55-BAEB-42B5-A3E1-E9BF8380870A}"/>
    <cellStyle name="Accent3 11 2" xfId="23107" xr:uid="{4ACEAA02-7D03-43E9-A041-151F631DCF00}"/>
    <cellStyle name="Accent3 11 2 2" xfId="23110" xr:uid="{F2488214-AB34-40A3-8D88-9886390E2B8E}"/>
    <cellStyle name="Accent3 11 3" xfId="23111" xr:uid="{A5C26284-55E7-4863-93B4-633567E138AF}"/>
    <cellStyle name="Accent3 11 3 2" xfId="17922" xr:uid="{427AD0A8-9776-4740-8DCB-5A36D393E1A8}"/>
    <cellStyle name="Accent3 11 4" xfId="23112" xr:uid="{89E38518-4EE5-4F52-A409-8BDAEDEBF977}"/>
    <cellStyle name="Accent3 11 5" xfId="23113" xr:uid="{B5186193-6BF2-4BD8-9869-E2DA046CB4A2}"/>
    <cellStyle name="Accent3 11 6" xfId="23114" xr:uid="{F3A3AE04-227E-4181-9E00-9D6EEB073206}"/>
    <cellStyle name="Accent3 11_BSD2" xfId="23117" xr:uid="{B6D3ACDF-BB1B-459F-B371-4B521F32535A}"/>
    <cellStyle name="Accent3 12" xfId="23118" xr:uid="{87299B76-FCBA-4819-8E29-062CF3FD11F8}"/>
    <cellStyle name="Accent3 12 2" xfId="23119" xr:uid="{6CCB844E-D470-4127-857C-521795A7F5FA}"/>
    <cellStyle name="Accent3 12 2 2" xfId="5136" xr:uid="{F3CCE648-6E24-43FC-960F-6FF7F4AA6D87}"/>
    <cellStyle name="Accent3 12 3" xfId="23120" xr:uid="{298A1BA8-93BE-424E-8BEA-EC4A209E7789}"/>
    <cellStyle name="Accent3 12 3 2" xfId="12274" xr:uid="{A1F1C34C-8F91-4B83-9359-111334B8E345}"/>
    <cellStyle name="Accent3 12 4" xfId="23121" xr:uid="{4029F53F-11AD-43FF-B0C7-FD7FCD7A31E2}"/>
    <cellStyle name="Accent3 12 5" xfId="23122" xr:uid="{F8C87752-EBE0-4A10-B8C1-E87F3915210B}"/>
    <cellStyle name="Accent3 12 6" xfId="23123" xr:uid="{0149C5FB-8DD0-4CA2-B679-C609932CA9E6}"/>
    <cellStyle name="Accent3 12_BSD2" xfId="23126" xr:uid="{FDD097C0-6E1C-4314-B3EE-3DFA73A307DA}"/>
    <cellStyle name="Accent3 13" xfId="23127" xr:uid="{E3310EA8-F68D-4586-9095-93AFBBD23D22}"/>
    <cellStyle name="Accent3 13 2" xfId="23128" xr:uid="{9EE73D3D-00AE-490A-855E-FE6B466C9CFA}"/>
    <cellStyle name="Accent3 13 2 2" xfId="23129" xr:uid="{868E02C0-2E42-4E1B-8D19-27E43DEFB102}"/>
    <cellStyle name="Accent3 13 3" xfId="23130" xr:uid="{79EA39CF-22AA-4194-AF97-B83BF2619A53}"/>
    <cellStyle name="Accent3 13 4" xfId="23131" xr:uid="{E9BA6211-2749-4BB2-84E0-A7FA8E1617FC}"/>
    <cellStyle name="Accent3 13 5" xfId="23132" xr:uid="{480E0507-65D2-4F6C-9F9C-25506CCE13F6}"/>
    <cellStyle name="Accent3 13_BSD2" xfId="15275" xr:uid="{42BF0507-E09E-4451-AE2D-819FE36BC3B4}"/>
    <cellStyle name="Accent3 14" xfId="13975" xr:uid="{BAC61A66-44A9-4A42-BD16-4E5231514E10}"/>
    <cellStyle name="Accent3 14 2" xfId="23135" xr:uid="{72DBC359-E078-4D28-B509-DDA546419825}"/>
    <cellStyle name="Accent3 14 2 2" xfId="4581" xr:uid="{D342960F-5F01-4BD4-BE04-A38681AAF144}"/>
    <cellStyle name="Accent3 14 3" xfId="23136" xr:uid="{CDBA93A4-12C0-4B4C-BB02-508BA2D107F0}"/>
    <cellStyle name="Accent3 14 4" xfId="23137" xr:uid="{4FA65535-C6DB-4FBA-88E8-69543A0AC6FC}"/>
    <cellStyle name="Accent3 14 5" xfId="23138" xr:uid="{7585C108-03EC-434B-8B21-A84111E27676}"/>
    <cellStyle name="Accent3 14_BSD2" xfId="22568" xr:uid="{B533D7ED-AC74-4A2A-A620-D74B8126FEC9}"/>
    <cellStyle name="Accent3 15" xfId="23142" xr:uid="{AE2DA2D2-6980-4342-9911-29CEF0810175}"/>
    <cellStyle name="Accent3 15 2" xfId="23144" xr:uid="{10F2FB37-C755-4951-854B-F55A483AE986}"/>
    <cellStyle name="Accent3 15 2 2" xfId="23146" xr:uid="{3D940D30-7412-4AA1-88BE-6E4482D40418}"/>
    <cellStyle name="Accent3 15 3" xfId="23148" xr:uid="{3A9DB0AB-0A5E-4E30-9C6D-4BC82B14F99B}"/>
    <cellStyle name="Accent3 15_BSD2" xfId="23106" xr:uid="{EA62CD7D-CD09-4479-8F2A-B5F0BC7BD2DB}"/>
    <cellStyle name="Accent3 16" xfId="23151" xr:uid="{94F615DE-D7FF-4F19-9509-FBFBCEE06399}"/>
    <cellStyle name="Accent3 16 2" xfId="23153" xr:uid="{841C0ACB-F8F9-469E-8001-BA3623E1D778}"/>
    <cellStyle name="Accent3 16 2 2" xfId="3008" xr:uid="{2AC8AB43-7FC2-43D8-BD83-2ABB726CC20B}"/>
    <cellStyle name="Accent3 16 3" xfId="23155" xr:uid="{08C82483-D65C-4A99-9DA2-CA3C31EB73FD}"/>
    <cellStyle name="Accent3 16_BSD2" xfId="23160" xr:uid="{89DD5391-094C-49D2-8E47-7E695FE070A9}"/>
    <cellStyle name="Accent3 17" xfId="23163" xr:uid="{215E59EB-ECD5-450C-9A68-E7D671839D87}"/>
    <cellStyle name="Accent3 17 2" xfId="23165" xr:uid="{FE14E60B-314A-43B5-BCE9-D6A77FFF949E}"/>
    <cellStyle name="Accent3 17 2 2" xfId="13113" xr:uid="{2D194FD6-C39E-4A51-9BCD-61B677FE7D61}"/>
    <cellStyle name="Accent3 17 3" xfId="23167" xr:uid="{CD307AA8-9E81-4081-9EBA-EE62750348F7}"/>
    <cellStyle name="Accent3 17_BSD2" xfId="23170" xr:uid="{C807A8D1-821B-4257-A28F-B82EC8D5BED2}"/>
    <cellStyle name="Accent3 18" xfId="23174" xr:uid="{070C2169-5EBD-45E1-8E07-076B15D3DF8F}"/>
    <cellStyle name="Accent3 18 2" xfId="23176" xr:uid="{8EC4950E-C66F-46BA-882A-D8C650FB5ECA}"/>
    <cellStyle name="Accent3 18 2 2" xfId="23179" xr:uid="{8AD2CA3D-2D9A-4F67-9603-4C550A912EE1}"/>
    <cellStyle name="Accent3 18 3" xfId="23181" xr:uid="{C50A63D0-F2F2-49A5-9BA8-B5BF3842CE26}"/>
    <cellStyle name="Accent3 18_BSD2" xfId="23184" xr:uid="{A64D946A-9692-4956-AB41-C5A39819303F}"/>
    <cellStyle name="Accent3 19" xfId="23192" xr:uid="{CF652C51-F2D7-4191-BF5C-406426B9AD13}"/>
    <cellStyle name="Accent3 19 2" xfId="3635" xr:uid="{67DBB81E-12C0-4A63-876C-39100DF44F7E}"/>
    <cellStyle name="Accent3 19 2 2" xfId="23195" xr:uid="{284B6EB8-9D4A-46BB-92A5-ACD28394D969}"/>
    <cellStyle name="Accent3 19 3" xfId="3644" xr:uid="{3D11C54C-679C-4B9C-AD3A-46EA53147C9F}"/>
    <cellStyle name="Accent3 19_BSD2" xfId="7076" xr:uid="{D7526459-94D4-49F1-959A-748F15AB38C1}"/>
    <cellStyle name="Accent3 2" xfId="1959" xr:uid="{13F68BCD-6BF5-4269-80C9-25EB612CA32D}"/>
    <cellStyle name="Accent3 2 10" xfId="6732" xr:uid="{2F09F878-AD14-4A54-912B-C514251638B4}"/>
    <cellStyle name="Accent3 2 10 2" xfId="23196" xr:uid="{0EB7A558-3E90-48B6-8B64-EC1A631B31EE}"/>
    <cellStyle name="Accent3 2 11" xfId="23197" xr:uid="{F14DDBD8-C33A-4468-9C04-4E7495084A5C}"/>
    <cellStyle name="Accent3 2 12" xfId="23198" xr:uid="{419F8B54-F400-4369-80B4-1ED98D325B4C}"/>
    <cellStyle name="Accent3 2 13" xfId="51728" xr:uid="{E6C1189F-F449-4E03-B0BD-3AD79078DAB6}"/>
    <cellStyle name="Accent3 2 2" xfId="1328" xr:uid="{8238B8AA-B540-48B6-BA25-8F15960BB9BE}"/>
    <cellStyle name="Accent3 2 2 2" xfId="23202" xr:uid="{E61468A6-FC4B-46C6-B8D3-1A87CBE8A43C}"/>
    <cellStyle name="Accent3 2 2 2 2" xfId="23203" xr:uid="{A2D9A047-14A6-49E6-9FF2-0F01E47D8021}"/>
    <cellStyle name="Accent3 2 2 3" xfId="23205" xr:uid="{AA0F16F5-CFA1-436A-B18D-DCF6AC55D479}"/>
    <cellStyle name="Accent3 2 2 3 2" xfId="23206" xr:uid="{42232ADB-DABF-4026-B20C-7CFC5758F4C6}"/>
    <cellStyle name="Accent3 2 2 4" xfId="23209" xr:uid="{5E83ECEE-4800-4A83-9F72-538CAC2BA8F4}"/>
    <cellStyle name="Accent3 2 2 5" xfId="23211" xr:uid="{F8E7092D-9A1D-41AE-907F-1F9188FED76F}"/>
    <cellStyle name="Accent3 2 2 6" xfId="23213" xr:uid="{E5CFC82A-2628-4E97-B6DA-7A892C2EB17E}"/>
    <cellStyle name="Accent3 2 2 7" xfId="23200" xr:uid="{5D9B75C1-4055-4809-8978-8807AEC3A0D6}"/>
    <cellStyle name="Accent3 2 3" xfId="23215" xr:uid="{1561207B-6CBB-43CC-BD32-E2929CC9AB6B}"/>
    <cellStyle name="Accent3 2 3 2" xfId="23217" xr:uid="{F1FA003E-1E1E-4177-8162-3806709FB7D5}"/>
    <cellStyle name="Accent3 2 3 3" xfId="23219" xr:uid="{1C97C791-98FF-467C-9B79-4929EE469727}"/>
    <cellStyle name="Accent3 2 3 4" xfId="23222" xr:uid="{9EB538FC-B5BF-4177-9DEE-B8EECD391F8A}"/>
    <cellStyle name="Accent3 2 3 5" xfId="23224" xr:uid="{7CE74E11-E23F-4402-A034-783289494A5B}"/>
    <cellStyle name="Accent3 2 4" xfId="23226" xr:uid="{4AB8A7AD-DE08-4557-AE00-CA44E72A775E}"/>
    <cellStyle name="Accent3 2 4 2" xfId="23228" xr:uid="{B7F18CA3-CAE2-4BC7-8501-EF34CBECE5EB}"/>
    <cellStyle name="Accent3 2 4 2 2" xfId="23230" xr:uid="{CDACDABC-BFE4-4DC5-842B-714201CA7A2B}"/>
    <cellStyle name="Accent3 2 4 3" xfId="23233" xr:uid="{993D96E1-EF41-450F-930E-CC003E598733}"/>
    <cellStyle name="Accent3 2 4 4" xfId="23235" xr:uid="{605E9591-5022-4CB6-BCCA-49CB81C700FD}"/>
    <cellStyle name="Accent3 2 4 5" xfId="23236" xr:uid="{4761E0E4-2384-4F72-9A11-FC64E647CB25}"/>
    <cellStyle name="Accent3 2 4_BSD2" xfId="23237" xr:uid="{C7E2E9C1-32EA-4E95-91AE-CC78037BDCD2}"/>
    <cellStyle name="Accent3 2 5" xfId="23241" xr:uid="{DFA030E2-457A-40CE-9B2C-D0AD32EAE3E1}"/>
    <cellStyle name="Accent3 2 5 2" xfId="23242" xr:uid="{CF4FC32B-CFD2-47BA-8DDF-E05F8A41B008}"/>
    <cellStyle name="Accent3 2 5 3" xfId="23243" xr:uid="{9902698F-9CCD-4458-9DC6-5F290731C589}"/>
    <cellStyle name="Accent3 2 5 4" xfId="23245" xr:uid="{98BCDCA7-4E01-4EC9-9C31-F4AD3DB6D3AE}"/>
    <cellStyle name="Accent3 2 6" xfId="23249" xr:uid="{C0491CCA-BCC7-435D-A5E7-9EAF936B7982}"/>
    <cellStyle name="Accent3 2 6 2" xfId="18219" xr:uid="{1832E9EF-1C15-4581-9E27-E0C98EB246D3}"/>
    <cellStyle name="Accent3 2 6 3" xfId="23250" xr:uid="{A0CE7B9E-FB4D-497E-81AD-B776CF95F93D}"/>
    <cellStyle name="Accent3 2 6 4" xfId="23252" xr:uid="{402FB98A-5352-43CF-B7E2-75A23BEF039F}"/>
    <cellStyle name="Accent3 2 7" xfId="18677" xr:uid="{1F57FB44-68D2-4F8D-9D27-196F34CC1879}"/>
    <cellStyle name="Accent3 2 7 2" xfId="23253" xr:uid="{B7C9896B-C56A-4404-9824-08E822C72337}"/>
    <cellStyle name="Accent3 2 7 3" xfId="23257" xr:uid="{AF157AC0-0965-4363-BDAE-EBCC07EE43FD}"/>
    <cellStyle name="Accent3 2 7 4" xfId="23262" xr:uid="{15371F42-207D-4771-8280-B752D601D568}"/>
    <cellStyle name="Accent3 2 8" xfId="7998" xr:uid="{5085BC69-B660-4C83-8626-4B38E113CE62}"/>
    <cellStyle name="Accent3 2 8 2" xfId="8017" xr:uid="{B3187914-5C22-4FDD-8C82-4DE9D57B9FD3}"/>
    <cellStyle name="Accent3 2 8 2 2" xfId="23263" xr:uid="{5BD22313-975C-4A9B-BF21-2293F64951CA}"/>
    <cellStyle name="Accent3 2 8 3" xfId="8021" xr:uid="{257C682B-3013-4351-B681-2DDC6D5059D0}"/>
    <cellStyle name="Accent3 2 8 4" xfId="23266" xr:uid="{937F9442-42B5-4A2E-B8E4-1E6BDCFDEDF5}"/>
    <cellStyle name="Accent3 2 8 5" xfId="23267" xr:uid="{ECEA1DB7-9737-4A54-B34F-B3C18E63F2E5}"/>
    <cellStyle name="Accent3 2 8_BSD2" xfId="3344" xr:uid="{BC7F255E-FCD7-446E-A93C-C37334C6ED75}"/>
    <cellStyle name="Accent3 2 9" xfId="8023" xr:uid="{FB42975A-A652-4851-8185-C4661A2AA3FC}"/>
    <cellStyle name="Accent3 2 9 2" xfId="23268" xr:uid="{CA58D6DE-89BC-4A2D-8E12-197F4FEC32F1}"/>
    <cellStyle name="Accent3 2 9 3" xfId="18997" xr:uid="{D9A0712C-28E0-467B-8031-48C0978DD6F8}"/>
    <cellStyle name="Accent3 2 9 4" xfId="23270" xr:uid="{838728F6-EA8A-4424-882B-43D858931F5A}"/>
    <cellStyle name="Accent3 20" xfId="23141" xr:uid="{B94C962A-6081-4686-A33E-D5B7C6AD7564}"/>
    <cellStyle name="Accent3 20 2" xfId="23143" xr:uid="{83B1FD6B-B9E2-48D4-860F-CAFA8CAFFFF3}"/>
    <cellStyle name="Accent3 20 2 2" xfId="23145" xr:uid="{A5851863-677C-4772-869A-CF25FABE42D3}"/>
    <cellStyle name="Accent3 20 3" xfId="23147" xr:uid="{1CEF1987-0CDB-47B1-9A9E-37CCBA9B4939}"/>
    <cellStyle name="Accent3 20_BSD2" xfId="23105" xr:uid="{7BEC9389-E3C0-4316-901A-ED87FFAC9E34}"/>
    <cellStyle name="Accent3 21" xfId="23150" xr:uid="{B33D08D4-EFFC-4F78-9F7B-8C9DF007342A}"/>
    <cellStyle name="Accent3 21 2" xfId="23152" xr:uid="{A1470187-0152-44AC-AA71-E44997A1406F}"/>
    <cellStyle name="Accent3 21 2 2" xfId="3007" xr:uid="{99534BEC-3317-4521-A11A-B9635B0082CC}"/>
    <cellStyle name="Accent3 21 3" xfId="23154" xr:uid="{7B987B76-E810-43C6-B69E-FE0EF7A93259}"/>
    <cellStyle name="Accent3 21_BSD2" xfId="23159" xr:uid="{12F30F0F-D0DF-4BF4-97C6-6F07CE27BC68}"/>
    <cellStyle name="Accent3 22" xfId="23162" xr:uid="{CDEE2118-E2F1-4438-827C-B3E8C33D85DD}"/>
    <cellStyle name="Accent3 22 2" xfId="23164" xr:uid="{95FAEE77-7464-4F5A-B69D-E8091C199D90}"/>
    <cellStyle name="Accent3 22 2 2" xfId="13112" xr:uid="{65F2F233-6C0A-4EED-BD92-277CD080C1E8}"/>
    <cellStyle name="Accent3 22 3" xfId="23166" xr:uid="{1BAC041C-227F-499A-92E5-02F172895582}"/>
    <cellStyle name="Accent3 22_BSD2" xfId="23169" xr:uid="{42470A0B-79F9-477E-9F17-EFBFBDF06975}"/>
    <cellStyle name="Accent3 23" xfId="23173" xr:uid="{8BA268D8-9CC9-407E-9663-D691D90EF3A0}"/>
    <cellStyle name="Accent3 23 2" xfId="23175" xr:uid="{A7B0344C-5C32-4D9A-8EC8-7C1728DA4B2B}"/>
    <cellStyle name="Accent3 23 2 2" xfId="23178" xr:uid="{A2BB8DFB-528C-4CDF-9F96-6B33F2664DD5}"/>
    <cellStyle name="Accent3 23 3" xfId="23180" xr:uid="{3EC53451-8B18-4905-A396-B8F154B1536C}"/>
    <cellStyle name="Accent3 23_BSD2" xfId="23183" xr:uid="{625121BD-CE20-4C0D-9EDD-0145002B409E}"/>
    <cellStyle name="Accent3 24" xfId="23191" xr:uid="{9F760E76-E718-4A5A-B73D-FBACA30DC741}"/>
    <cellStyle name="Accent3 24 2" xfId="3634" xr:uid="{95BA8A3F-989E-42DF-88C2-9B3D30A8698C}"/>
    <cellStyle name="Accent3 24 2 2" xfId="23194" xr:uid="{4A0D4B67-37CB-44FC-802E-820AED912807}"/>
    <cellStyle name="Accent3 24 3" xfId="3643" xr:uid="{FD5BC557-D3AF-4011-A58D-F8D291932180}"/>
    <cellStyle name="Accent3 24_BSD2" xfId="7075" xr:uid="{55A1BE18-4136-4A0A-9076-9DE69F1F646B}"/>
    <cellStyle name="Accent3 25" xfId="15991" xr:uid="{164760E6-DF3A-4847-BA44-C71571AD0DD6}"/>
    <cellStyle name="Accent3 25 2" xfId="23272" xr:uid="{024747AE-5DCD-4CA3-80A4-D794E2BA0B30}"/>
    <cellStyle name="Accent3 25 2 2" xfId="23274" xr:uid="{B66F3E98-15E2-4EED-8C75-F58FD35AB01A}"/>
    <cellStyle name="Accent3 25 3" xfId="23276" xr:uid="{70206BF0-1A24-4917-9AC4-731131898D6F}"/>
    <cellStyle name="Accent3 25_BSD2" xfId="7778" xr:uid="{99B4AA82-2E2D-4D54-88FC-A5E7E797B02E}"/>
    <cellStyle name="Accent3 26" xfId="16572" xr:uid="{BFF8A3AB-5CE7-44BF-B462-23C12DDD37A5}"/>
    <cellStyle name="Accent3 26 2" xfId="12888" xr:uid="{1509AA86-5D0D-4D8A-A677-739CD84307A7}"/>
    <cellStyle name="Accent3 26 2 2" xfId="22712" xr:uid="{4CE67315-C258-4C35-B382-FC9059956CDF}"/>
    <cellStyle name="Accent3 26 3" xfId="22717" xr:uid="{240D65C2-C216-404E-8249-4D99B6B1ABDE}"/>
    <cellStyle name="Accent3 26_BSD2" xfId="7085" xr:uid="{BF27BAA9-E86B-426A-8C43-BE994C3487F9}"/>
    <cellStyle name="Accent3 27" xfId="16524" xr:uid="{CAF683B6-791F-4CB5-ADCB-BBA52599D5B3}"/>
    <cellStyle name="Accent3 27 2" xfId="16532" xr:uid="{D2064218-0392-4692-95A8-0BF7BE60EF98}"/>
    <cellStyle name="Accent3 27 2 2" xfId="14324" xr:uid="{2270A865-5762-49AD-9910-4D57F1286800}"/>
    <cellStyle name="Accent3 27 3" xfId="22801" xr:uid="{D4698D6D-60D0-4CFB-9F98-5635C236E793}"/>
    <cellStyle name="Accent3 27_BSD2" xfId="8109" xr:uid="{FC2800F8-08B4-4829-AE67-BC6C6874C026}"/>
    <cellStyle name="Accent3 28" xfId="16537" xr:uid="{97985600-E30F-46F7-B39D-0140DEEDAA32}"/>
    <cellStyle name="Accent3 28 2" xfId="18731" xr:uid="{B6A37853-138E-4C3B-BA99-6CE13C31CB0F}"/>
    <cellStyle name="Accent3 28 2 2" xfId="18738" xr:uid="{D8515644-061B-4E4D-9F59-CB29E3F4E303}"/>
    <cellStyle name="Accent3 28 3" xfId="18741" xr:uid="{ACF23FE1-306F-4E40-9851-E0322AF40130}"/>
    <cellStyle name="Accent3 28_BSD2" xfId="8199" xr:uid="{E0CEC4AB-F677-495C-8170-811367895A7A}"/>
    <cellStyle name="Accent3 29" xfId="23279" xr:uid="{23E9887C-3197-40F0-822D-CABB4621D7B1}"/>
    <cellStyle name="Accent3 29 2" xfId="22910" xr:uid="{C5155E0E-29FD-48C2-B500-DD7D6F6EEAC5}"/>
    <cellStyle name="Accent3 29 2 2" xfId="23281" xr:uid="{7E6F7C15-8847-47E1-91B4-E55B0845FE2B}"/>
    <cellStyle name="Accent3 29 3" xfId="22913" xr:uid="{B5FE31FF-5BD8-4F83-8570-519C9EA811F2}"/>
    <cellStyle name="Accent3 29_BSD2" xfId="8465" xr:uid="{7189143D-78C5-4BBF-8989-0889D7381382}"/>
    <cellStyle name="Accent3 3" xfId="1960" xr:uid="{2F776B3F-E2CC-48B7-9519-5C81A98C2760}"/>
    <cellStyle name="Accent3 3 2" xfId="23282" xr:uid="{9DB2E900-25C7-4CFF-8434-EA6B722841D9}"/>
    <cellStyle name="Accent3 3 2 2" xfId="23285" xr:uid="{3D8827F2-D7BC-44C6-BBE9-65D726751C6D}"/>
    <cellStyle name="Accent3 3 2 3" xfId="23287" xr:uid="{DBF2A95D-0194-4DDD-AB48-FF8AB5AE7CC7}"/>
    <cellStyle name="Accent3 3 3" xfId="23290" xr:uid="{666E4639-15E9-4C12-ADCC-5D61D5806912}"/>
    <cellStyle name="Accent3 3 3 2" xfId="23293" xr:uid="{1C32AB0A-508F-4BB6-80AA-4DEFE482D6D4}"/>
    <cellStyle name="Accent3 3 3 3" xfId="23297" xr:uid="{1B3D69D7-4560-4DDE-9921-6684477D73C5}"/>
    <cellStyle name="Accent3 3 4" xfId="23299" xr:uid="{0BDC54B6-413C-4508-B432-2D08DAAD12D4}"/>
    <cellStyle name="Accent3 3 4 2" xfId="23301" xr:uid="{8CA8CE1E-2DE4-4EC4-AE50-297D6D96E408}"/>
    <cellStyle name="Accent3 3 5" xfId="23302" xr:uid="{FDC13C9F-C65C-4873-BE7F-C709A2FECF88}"/>
    <cellStyle name="Accent3 3 6" xfId="23306" xr:uid="{37C7AE72-BDDC-4512-8190-E441EAEDE7B2}"/>
    <cellStyle name="Accent3 3 7" xfId="51729" xr:uid="{4A4D3857-79C3-490C-808F-E4073BF21CFA}"/>
    <cellStyle name="Accent3 3_Annexure" xfId="23307" xr:uid="{12BDBF7E-7C6B-4418-AB83-3070E42D465D}"/>
    <cellStyle name="Accent3 30" xfId="15990" xr:uid="{A192DC22-2300-40E4-A0E5-BE976978A0A1}"/>
    <cellStyle name="Accent3 30 2" xfId="23271" xr:uid="{3E590144-6458-4E3D-8B38-64C3522B98DF}"/>
    <cellStyle name="Accent3 30 2 2" xfId="23273" xr:uid="{976C634C-CA6D-414A-941E-33B610A93641}"/>
    <cellStyle name="Accent3 30 3" xfId="23275" xr:uid="{3E873FB7-0434-47A7-B811-09C771BD9EB0}"/>
    <cellStyle name="Accent3 30_BSD2" xfId="7777" xr:uid="{BAB84F8E-D016-433D-82FF-2F6A67B53D48}"/>
    <cellStyle name="Accent3 31" xfId="16571" xr:uid="{11101973-17F8-4F49-B7F6-292204FF4881}"/>
    <cellStyle name="Accent3 31 2" xfId="12887" xr:uid="{2975DE7E-207B-465A-AE18-FF0C7C73712E}"/>
    <cellStyle name="Accent3 31 2 2" xfId="22711" xr:uid="{90705955-7424-4CD3-BE63-F699AD635A77}"/>
    <cellStyle name="Accent3 31 3" xfId="22716" xr:uid="{B5C30C10-981B-402F-990B-D836E8A4268B}"/>
    <cellStyle name="Accent3 31_BSD2" xfId="7084" xr:uid="{4F9F3615-2E3C-4877-A7B5-2C92ED39215B}"/>
    <cellStyle name="Accent3 32" xfId="16523" xr:uid="{03325133-10B9-47A9-96C2-61F8036C759A}"/>
    <cellStyle name="Accent3 32 2" xfId="16531" xr:uid="{ABE44C64-6AFF-4D0D-B133-2C4BD0683A88}"/>
    <cellStyle name="Accent3 32 2 2" xfId="14323" xr:uid="{B730A45D-DD02-4F14-BB46-DFDC54A1460B}"/>
    <cellStyle name="Accent3 32 3" xfId="22800" xr:uid="{E6A01FBC-26D1-46D5-BB9D-9DAEC2F1F215}"/>
    <cellStyle name="Accent3 32_BSD2" xfId="8108" xr:uid="{A295D003-30F7-49C1-872F-DFC256A21E40}"/>
    <cellStyle name="Accent3 33" xfId="16536" xr:uid="{0A65F143-454A-4F2D-A835-2FBA40D5112C}"/>
    <cellStyle name="Accent3 33 2" xfId="18730" xr:uid="{AAC83C01-29EB-45BD-9284-58CDBBCEFD3A}"/>
    <cellStyle name="Accent3 33 2 2" xfId="18737" xr:uid="{BA21EB9A-81C7-4B1F-BB9D-F3CAB23B943B}"/>
    <cellStyle name="Accent3 33 3" xfId="18740" xr:uid="{9E71CBB6-6EDD-4F67-A6C1-B6D2B2CFFEFB}"/>
    <cellStyle name="Accent3 33_BSD2" xfId="8198" xr:uid="{84439913-784A-4DB3-8841-17B06184A05E}"/>
    <cellStyle name="Accent3 34" xfId="23278" xr:uid="{EEFF8F6D-E1CC-4307-8C04-27D34E3BCEBD}"/>
    <cellStyle name="Accent3 34 2" xfId="22909" xr:uid="{CDF9D485-D6CB-404C-A04C-48A5BDAAEFFD}"/>
    <cellStyle name="Accent3 34 2 2" xfId="23280" xr:uid="{CBB97F74-ED80-4CBB-8A16-9B460EA86CB7}"/>
    <cellStyle name="Accent3 34 3" xfId="22912" xr:uid="{E4B09399-2732-4A15-A486-A9FAA4CA542B}"/>
    <cellStyle name="Accent3 34_BSD2" xfId="8464" xr:uid="{60927627-C4EC-42AD-BC6A-7A8E9F68CD5B}"/>
    <cellStyle name="Accent3 35" xfId="23310" xr:uid="{499B31EE-4BE1-4262-A453-A8702EE83757}"/>
    <cellStyle name="Accent3 35 2" xfId="22985" xr:uid="{D09EE9F8-F93D-4444-85C3-23C4C629BE75}"/>
    <cellStyle name="Accent3 35 2 2" xfId="23314" xr:uid="{282B8A78-D84E-4E6C-BDC2-609C4FDE1E43}"/>
    <cellStyle name="Accent3 35 3" xfId="22988" xr:uid="{D00B67C2-A8DF-46B9-AA66-4385B174DAB9}"/>
    <cellStyle name="Accent3 35_BSD2" xfId="6689" xr:uid="{336F0BB2-33A4-46D6-BCB2-F469702E24E2}"/>
    <cellStyle name="Accent3 36" xfId="22925" xr:uid="{252E0979-E8F1-4AA9-BC9D-B521CE3FB17A}"/>
    <cellStyle name="Accent3 36 2" xfId="23025" xr:uid="{53054E9F-9C81-4FE1-8BB8-C9F03D9C7F18}"/>
    <cellStyle name="Accent3 36 2 2" xfId="9825" xr:uid="{35B1C859-240A-4D9D-A5EC-A8973B6B5DE0}"/>
    <cellStyle name="Accent3 36 3" xfId="23028" xr:uid="{8C788BFB-9F9A-41C9-A231-20D2EFCC0A51}"/>
    <cellStyle name="Accent3 36_BSD2" xfId="23317" xr:uid="{110009A4-65EC-49AC-B9AA-19E699A439D2}"/>
    <cellStyle name="Accent3 37" xfId="9910" xr:uid="{A626FBAD-1D2E-422C-BC15-4AF99B88E63D}"/>
    <cellStyle name="Accent3 37 2" xfId="2781" xr:uid="{320A644A-F1C8-4952-B76A-048FAB848A9E}"/>
    <cellStyle name="Accent3 37 2 2" xfId="15885" xr:uid="{8D18CB08-41E5-4BC3-8EB3-F3B63E2A4FEC}"/>
    <cellStyle name="Accent3 37 3" xfId="7360" xr:uid="{A6ECFAB3-04E2-465D-A2D8-5462E7ED83CC}"/>
    <cellStyle name="Accent3 37_BSD2" xfId="23320" xr:uid="{D316B14A-E6B8-40FB-9FB9-B66A22AE63AE}"/>
    <cellStyle name="Accent3 38" xfId="4314" xr:uid="{AC7D02E8-D0D8-4CC0-8657-00C47385AD52}"/>
    <cellStyle name="Accent3 38 2" xfId="23085" xr:uid="{2B51B8FF-C5A2-4598-8C21-B667847ACC7E}"/>
    <cellStyle name="Accent3 38 2 2" xfId="23322" xr:uid="{C44376EA-44C6-4184-8738-EEBFF3E9E7EB}"/>
    <cellStyle name="Accent3 38 3" xfId="23088" xr:uid="{785F8496-2CC2-428D-8FE5-81C50B2C4F30}"/>
    <cellStyle name="Accent3 38_BSD2" xfId="23325" xr:uid="{1DB7E74E-3812-416C-9B47-E673FFDB155A}"/>
    <cellStyle name="Accent3 39" xfId="9916" xr:uid="{22988C94-F16F-4644-AF6F-593E3F8A305C}"/>
    <cellStyle name="Accent3 39 2" xfId="23327" xr:uid="{80F4A480-BCCC-407E-A316-36155F1540E9}"/>
    <cellStyle name="Accent3 39 2 2" xfId="23329" xr:uid="{A2CDFDE5-1B0E-4934-B051-36919A58801C}"/>
    <cellStyle name="Accent3 39 3" xfId="23332" xr:uid="{C6263A1F-95B7-4971-A424-38E2AC36C90D}"/>
    <cellStyle name="Accent3 39_BSD2" xfId="23336" xr:uid="{04650D77-C188-43B9-98A9-8AAAA812B7A6}"/>
    <cellStyle name="Accent3 4" xfId="108" xr:uid="{D1081EC4-4D5C-4D38-B41F-6F28EF64EE41}"/>
    <cellStyle name="Accent3 4 2" xfId="17408" xr:uid="{C0BD9A00-429A-420A-AFE3-847F76A35867}"/>
    <cellStyle name="Accent3 4 2 2" xfId="4136" xr:uid="{30C7BE64-3AB6-4441-9DCB-3F7566E2A03B}"/>
    <cellStyle name="Accent3 4 3" xfId="11419" xr:uid="{84F54DDC-C2C5-40A9-9638-1FDF7033A59E}"/>
    <cellStyle name="Accent3 4 3 2" xfId="23338" xr:uid="{4EB8BAE8-BE32-41F1-979A-00B18F6747BA}"/>
    <cellStyle name="Accent3 4 4" xfId="23339" xr:uid="{87C8F2DC-1460-4144-9C01-DC2C6598E190}"/>
    <cellStyle name="Accent3 4 4 2" xfId="23342" xr:uid="{AC0D86D0-AE8A-4E1F-BD2B-8CD74A15030F}"/>
    <cellStyle name="Accent3 4 5" xfId="23343" xr:uid="{0C84921B-8DBA-493F-8931-4955E99066CF}"/>
    <cellStyle name="Accent3 4 6" xfId="23346" xr:uid="{3E0B99C0-3362-4EAE-B6BE-44DDA5D82412}"/>
    <cellStyle name="Accent3 4 7" xfId="17403" xr:uid="{AF7678EF-0B9E-4CC7-B858-66785E0E5790}"/>
    <cellStyle name="Accent3 4 8" xfId="51730" xr:uid="{F241BA8B-FC2A-4736-A6E2-9915D20E8BBA}"/>
    <cellStyle name="Accent3 4_Annexure" xfId="12762" xr:uid="{14009189-00EF-4915-A1D4-6361C28C60D4}"/>
    <cellStyle name="Accent3 40" xfId="23309" xr:uid="{99020212-91CF-4ABB-AAF0-BE6D3B410407}"/>
    <cellStyle name="Accent3 40 2" xfId="22984" xr:uid="{CA4F5852-6FEF-47F5-97F7-EB5D736DE050}"/>
    <cellStyle name="Accent3 40 2 2" xfId="23313" xr:uid="{88310F11-E122-46B5-A80C-05F19F99D4BC}"/>
    <cellStyle name="Accent3 40 3" xfId="22987" xr:uid="{CE59E975-A32D-4591-84D8-BBBCF21C5278}"/>
    <cellStyle name="Accent3 40_BSD2" xfId="6688" xr:uid="{A7828F25-17BB-47D8-AEAD-7C9C88944A5E}"/>
    <cellStyle name="Accent3 41" xfId="22924" xr:uid="{DC38FC58-6AD7-4CC4-9CF9-64A82A2E9D40}"/>
    <cellStyle name="Accent3 41 2" xfId="23024" xr:uid="{68ACEC65-B7A2-4626-9622-9C6A7CFF510C}"/>
    <cellStyle name="Accent3 41 2 2" xfId="9824" xr:uid="{2E63BFA3-D58F-45AF-9C72-A3FD0538919B}"/>
    <cellStyle name="Accent3 41 3" xfId="23027" xr:uid="{F6FD0B32-7CFE-4AD1-9C09-F18B7A3E924D}"/>
    <cellStyle name="Accent3 41_BSD2" xfId="23316" xr:uid="{BF6D2056-02A0-4D0A-8E6B-A3E19CE41625}"/>
    <cellStyle name="Accent3 42" xfId="9909" xr:uid="{33041C3B-C5CF-4500-B0F0-BCE93811F125}"/>
    <cellStyle name="Accent3 42 2" xfId="2780" xr:uid="{6E32DA4F-72B6-41BB-99CD-C3A11455AD0F}"/>
    <cellStyle name="Accent3 42 2 2" xfId="15884" xr:uid="{CD9AF3D9-5FD7-4DE3-906E-91DC7B282C56}"/>
    <cellStyle name="Accent3 42 3" xfId="7359" xr:uid="{9AB0F42A-100C-42E1-9EF2-62516856340E}"/>
    <cellStyle name="Accent3 42_BSD2" xfId="23319" xr:uid="{53F66851-5139-49F9-8FEB-25C8E039CEC9}"/>
    <cellStyle name="Accent3 43" xfId="4313" xr:uid="{54078BC4-A6B2-4A8A-BB53-EAD0E5777214}"/>
    <cellStyle name="Accent3 43 2" xfId="23084" xr:uid="{93AB04EB-3214-4747-84B4-57A49EF4E066}"/>
    <cellStyle name="Accent3 43 2 2" xfId="23321" xr:uid="{98FF5920-C29D-41AB-82A0-10B876332F14}"/>
    <cellStyle name="Accent3 43 3" xfId="23087" xr:uid="{11243016-4EF6-476C-B17C-C5BF97C6F85A}"/>
    <cellStyle name="Accent3 43_BSD2" xfId="23324" xr:uid="{34CE3DB3-3CB0-4D57-8F0B-F94D0EDC5F25}"/>
    <cellStyle name="Accent3 44" xfId="9915" xr:uid="{725C6454-B92B-431B-A6E7-CEAC0856C295}"/>
    <cellStyle name="Accent3 44 2" xfId="23326" xr:uid="{701A5C5B-94CB-43CD-8000-E1EE44B456CF}"/>
    <cellStyle name="Accent3 44 2 2" xfId="23328" xr:uid="{12932E57-87C8-46C2-9C0F-BF997D1136EE}"/>
    <cellStyle name="Accent3 44 3" xfId="23331" xr:uid="{2AB8997A-0C0E-4311-B389-9389E39D581E}"/>
    <cellStyle name="Accent3 44_BSD2" xfId="23335" xr:uid="{BEE5A9B8-0855-4509-B2EE-EE3BDE92667B}"/>
    <cellStyle name="Accent3 45" xfId="21259" xr:uid="{6D4174A1-55DD-4E69-B7F3-AFAA9D2E83A2}"/>
    <cellStyle name="Accent3 45 2" xfId="23348" xr:uid="{1C75276C-2CE4-4EDA-84B4-74025FECD644}"/>
    <cellStyle name="Accent3 45 2 2" xfId="23350" xr:uid="{83E032A6-61A2-4CA2-9CDD-4D37D8BFCDB2}"/>
    <cellStyle name="Accent3 45 3" xfId="15288" xr:uid="{AE2504D2-2593-4927-AB9D-0E321CA2F12B}"/>
    <cellStyle name="Accent3 45_BSD2" xfId="19431" xr:uid="{41E91A0C-9643-428B-939F-271E4E9A3A0C}"/>
    <cellStyle name="Accent3 46" xfId="21268" xr:uid="{DB147C34-9791-4FDB-9DCA-386EF334ABA2}"/>
    <cellStyle name="Accent3 46 2" xfId="23352" xr:uid="{D918D955-A4AE-4D21-98C4-473A07050672}"/>
    <cellStyle name="Accent3 46 2 2" xfId="5410" xr:uid="{3A6DF8E3-948C-4CEB-BB89-6A4ED75431A4}"/>
    <cellStyle name="Accent3 46 3" xfId="15300" xr:uid="{F7351BA5-FC4E-42AA-99F6-11E1A93B0728}"/>
    <cellStyle name="Accent3 46_BSD2" xfId="23354" xr:uid="{5649E7EB-19AA-4198-8324-1B31DDD87754}"/>
    <cellStyle name="Accent3 47" xfId="23357" xr:uid="{BD564312-EA6F-4830-BE72-4D00FFE31651}"/>
    <cellStyle name="Accent3 47 2" xfId="4451" xr:uid="{07506C86-F0D8-49D8-B421-8CD4DC4D6E7A}"/>
    <cellStyle name="Accent3 47 2 2" xfId="16917" xr:uid="{B24A888C-34CE-4A93-84CD-771A40E93E52}"/>
    <cellStyle name="Accent3 47 3" xfId="4500" xr:uid="{AD2DAD01-0885-497A-906B-CE1ED16AB186}"/>
    <cellStyle name="Accent3 47_BSD2" xfId="23361" xr:uid="{ED93667A-A72F-406B-AF8A-122F4E6B9555}"/>
    <cellStyle name="Accent3 48" xfId="23363" xr:uid="{A83E6F26-6B00-46F6-8189-F92E5A483508}"/>
    <cellStyle name="Accent3 48 2" xfId="6917" xr:uid="{356871DD-3DE6-470F-9E90-A78D1E7938A3}"/>
    <cellStyle name="Accent3 48 2 2" xfId="23366" xr:uid="{67C84847-C607-4AFF-A4E1-4F632EDAA646}"/>
    <cellStyle name="Accent3 48 3" xfId="6928" xr:uid="{570DAE01-5B82-4E52-89B7-F11AE51CD847}"/>
    <cellStyle name="Accent3 48_BSD2" xfId="23368" xr:uid="{00404772-EC7E-40C0-8BDE-88A495F9742D}"/>
    <cellStyle name="Accent3 49" xfId="23370" xr:uid="{6AACB4A1-2887-4FDD-ACEE-E82BAA72E2A5}"/>
    <cellStyle name="Accent3 49 2" xfId="6969" xr:uid="{6C13F7ED-42EE-453E-BDDB-7391D11451DB}"/>
    <cellStyle name="Accent3 49 2 2" xfId="23373" xr:uid="{88BD3855-8DFA-4A68-8142-5866C00D80C7}"/>
    <cellStyle name="Accent3 49 3" xfId="23378" xr:uid="{D635F216-B14A-410F-8E6E-7C2F6F7F7651}"/>
    <cellStyle name="Accent3 49_BSD2" xfId="23382" xr:uid="{DE4B88E2-CB2E-456D-A853-7F19D92E3B8C}"/>
    <cellStyle name="Accent3 5" xfId="17411" xr:uid="{C81CCC95-71CC-4ED2-A49D-5DAFF76C93F2}"/>
    <cellStyle name="Accent3 5 2" xfId="17415" xr:uid="{D5340C6C-DDF1-462C-8A25-A646AFE9D48D}"/>
    <cellStyle name="Accent3 5 2 2" xfId="23383" xr:uid="{CDE98BF1-D34A-4A47-AC1C-CAC50234E5E2}"/>
    <cellStyle name="Accent3 5 3" xfId="23385" xr:uid="{71B7445A-31EE-4E20-8D98-EF165379C7BA}"/>
    <cellStyle name="Accent3 5 3 2" xfId="23386" xr:uid="{4FE9D8CC-8CE2-44CD-8015-6D9B06E41828}"/>
    <cellStyle name="Accent3 5 4" xfId="23387" xr:uid="{B576A230-C483-444A-BF77-E7A77EA7AB20}"/>
    <cellStyle name="Accent3 5 4 2" xfId="23389" xr:uid="{460A817B-523D-4423-A72F-4F2E8376C851}"/>
    <cellStyle name="Accent3 5 5" xfId="23391" xr:uid="{4A6169C2-30AB-4F8B-A118-12BC876DF90E}"/>
    <cellStyle name="Accent3 5 6" xfId="23394" xr:uid="{C4EAE449-D13C-495F-A3C8-13F5C9BEBC96}"/>
    <cellStyle name="Accent3 5_Annexure" xfId="23395" xr:uid="{F1BCFFE6-2044-496E-B2B0-663B56A1D91A}"/>
    <cellStyle name="Accent3 50" xfId="21258" xr:uid="{5479FFCA-924C-48D5-A36F-CDC35351E559}"/>
    <cellStyle name="Accent3 50 2" xfId="23347" xr:uid="{9102D188-E828-4619-A31A-049E7A268CBE}"/>
    <cellStyle name="Accent3 50 2 2" xfId="23349" xr:uid="{1452309C-1CA1-4973-AFF4-7BB700D33C5E}"/>
    <cellStyle name="Accent3 50 3" xfId="15287" xr:uid="{936C735A-65F3-4A0B-AF5C-E757A6F7E866}"/>
    <cellStyle name="Accent3 50_BSD2" xfId="19430" xr:uid="{5B56E4F8-6EF2-4096-AB7B-15373C43BC21}"/>
    <cellStyle name="Accent3 51" xfId="21267" xr:uid="{1B4431ED-3C00-40EE-BE11-463690C9486E}"/>
    <cellStyle name="Accent3 51 2" xfId="23351" xr:uid="{52CB8EF4-9321-4652-81F2-3B2BE53ACF82}"/>
    <cellStyle name="Accent3 51 2 2" xfId="5409" xr:uid="{4A27AA21-1D1E-4DD7-AA5F-A9239FA011BA}"/>
    <cellStyle name="Accent3 51 3" xfId="15299" xr:uid="{676A862A-43A7-42A9-83E9-8775CFCB15AE}"/>
    <cellStyle name="Accent3 51_BSD2" xfId="23353" xr:uid="{DFDDFC8E-4F4E-4DAA-91E8-2C1EC6E595E3}"/>
    <cellStyle name="Accent3 52" xfId="23356" xr:uid="{A669B178-CF0D-4705-8F2F-7466C5190CA6}"/>
    <cellStyle name="Accent3 52 2" xfId="4450" xr:uid="{8E05B308-6B6C-43C0-BD98-43A03DA5FB6F}"/>
    <cellStyle name="Accent3 52 2 2" xfId="16916" xr:uid="{69168173-C050-4346-AC65-01345C03D33A}"/>
    <cellStyle name="Accent3 52 3" xfId="4499" xr:uid="{B2BED17E-ABFC-4A06-BBB6-3C886A449243}"/>
    <cellStyle name="Accent3 52_BSD2" xfId="23360" xr:uid="{E987E447-F3F4-4EE1-97D1-F732742174C3}"/>
    <cellStyle name="Accent3 53" xfId="23362" xr:uid="{51AF91F9-452F-497B-9933-CA8A0B290592}"/>
    <cellStyle name="Accent3 53 2" xfId="6916" xr:uid="{EE953F50-65AF-4ECF-816E-076F24F3A59D}"/>
    <cellStyle name="Accent3 53 2 2" xfId="23365" xr:uid="{8CA4D67C-270D-4064-811B-DAC0024411E4}"/>
    <cellStyle name="Accent3 53 3" xfId="6927" xr:uid="{51C4F5D6-039C-461C-989D-CC01C5E33DC2}"/>
    <cellStyle name="Accent3 53_BSD2" xfId="23367" xr:uid="{A3CAA63F-1C10-45D7-A591-8FCD2813AA92}"/>
    <cellStyle name="Accent3 54" xfId="23369" xr:uid="{DD9EF075-217D-45DE-9CC1-1A89E4D07520}"/>
    <cellStyle name="Accent3 54 2" xfId="6968" xr:uid="{2707097A-DDD3-40F9-BCC0-52D1E35ACA72}"/>
    <cellStyle name="Accent3 54 2 2" xfId="23372" xr:uid="{F8D667D8-9CB6-4265-8362-12B510D53852}"/>
    <cellStyle name="Accent3 54 3" xfId="23377" xr:uid="{C869D8EF-F545-490E-BB0D-EE54D13A7B1D}"/>
    <cellStyle name="Accent3 54_BSD2" xfId="23381" xr:uid="{336ABAA2-6082-49D2-A14D-7E0BE07DC0AD}"/>
    <cellStyle name="Accent3 55" xfId="23398" xr:uid="{F69144B6-E0BA-475B-9084-089CAD7E6BA4}"/>
    <cellStyle name="Accent3 55 2" xfId="6160" xr:uid="{5E385BCC-39C5-4D6F-9227-CD263050D540}"/>
    <cellStyle name="Accent3 55 2 2" xfId="23400" xr:uid="{F4C29880-0A26-4F55-9AEE-3A92D29E7303}"/>
    <cellStyle name="Accent3 55 3" xfId="23403" xr:uid="{9E6B030A-5DAF-4153-9CDA-01317839E457}"/>
    <cellStyle name="Accent3 55_BSD2" xfId="23405" xr:uid="{360BB399-73EA-456B-BC0C-83C665848625}"/>
    <cellStyle name="Accent3 56" xfId="23407" xr:uid="{968EE6DA-2B75-4E43-B08D-2ECFDEFE688A}"/>
    <cellStyle name="Accent3 56 2" xfId="23412" xr:uid="{5D5DD7E8-CD6D-4E8F-905D-D8E07A2A8C68}"/>
    <cellStyle name="Accent3 56 2 2" xfId="23413" xr:uid="{80586DBB-884A-435D-AB4E-31F70813667C}"/>
    <cellStyle name="Accent3 56 3" xfId="23416" xr:uid="{49FCB0BA-350A-4357-A929-B1677E3BDFCF}"/>
    <cellStyle name="Accent3 56_BSD2" xfId="23420" xr:uid="{C7C000FE-3BE5-48A2-B93E-1BE5F7366FCE}"/>
    <cellStyle name="Accent3 57" xfId="23423" xr:uid="{36C0C642-BE52-4B95-B4E0-520A269AB5FB}"/>
    <cellStyle name="Accent3 57 2" xfId="23427" xr:uid="{C1F1F0A5-3CAA-4FEA-B4B3-9CDD73D28E6F}"/>
    <cellStyle name="Accent3 57 2 2" xfId="17903" xr:uid="{10E84E14-A803-427A-92BA-F348033C6517}"/>
    <cellStyle name="Accent3 57 3" xfId="23430" xr:uid="{70290268-18E0-40E1-99F7-6C11E38A4CEF}"/>
    <cellStyle name="Accent3 57_BSD2" xfId="23431" xr:uid="{97C185EF-B027-4CBC-BAE3-2B0EB08B87A0}"/>
    <cellStyle name="Accent3 58" xfId="23433" xr:uid="{3AF3AF06-136D-4C45-BF95-12F2C730222B}"/>
    <cellStyle name="Accent3 58 2" xfId="23436" xr:uid="{450955CD-9D44-4FB2-ACCB-BFD7832C8355}"/>
    <cellStyle name="Accent3 58 2 2" xfId="23437" xr:uid="{0BEC3AE2-7C88-4E6F-AFCF-105B71061A4C}"/>
    <cellStyle name="Accent3 58 3" xfId="23439" xr:uid="{5A58E980-BB27-4513-8A1C-7FB9D7A8FFFC}"/>
    <cellStyle name="Accent3 58_BSD2" xfId="23440" xr:uid="{11EA73BB-3FCC-42D0-B254-DB1F2603F7C6}"/>
    <cellStyle name="Accent3 59" xfId="13988" xr:uid="{533D0FC8-3F6B-497D-A4E5-BAACCC06FF2A}"/>
    <cellStyle name="Accent3 59 2" xfId="23444" xr:uid="{4CFC4838-DC77-4AEB-9D32-75DF99132698}"/>
    <cellStyle name="Accent3 59 2 2" xfId="23445" xr:uid="{55D34A35-39BC-4343-9D00-8E1411F02360}"/>
    <cellStyle name="Accent3 59 3" xfId="23448" xr:uid="{3CDAA817-CCDC-4CD3-94D0-CD19FE676DED}"/>
    <cellStyle name="Accent3 59_BSD2" xfId="7975" xr:uid="{3F7A80CC-4FDA-4A2D-840E-3192B5DF0E3C}"/>
    <cellStyle name="Accent3 6" xfId="17420" xr:uid="{7CB665D9-6D39-487E-B1B5-6C6812A12446}"/>
    <cellStyle name="Accent3 6 2" xfId="23450" xr:uid="{C973450A-6E2E-4CC0-963A-832492139F3C}"/>
    <cellStyle name="Accent3 6 2 2" xfId="23451" xr:uid="{7E079D84-58A6-48F6-9627-4D2B7FF2E28A}"/>
    <cellStyle name="Accent3 6 3" xfId="23452" xr:uid="{34413045-A1BF-4CCF-A268-90FDFC497670}"/>
    <cellStyle name="Accent3 6 3 2" xfId="23453" xr:uid="{99F5008A-34DE-47A9-B995-BE0C09F234EF}"/>
    <cellStyle name="Accent3 6 4" xfId="23454" xr:uid="{0F8BDF87-5F68-4741-865A-62C34D2479CD}"/>
    <cellStyle name="Accent3 6 4 2" xfId="23459" xr:uid="{12B28A0F-44D2-4E7E-A8E3-7EE3B0DFDFF1}"/>
    <cellStyle name="Accent3 6 5" xfId="23460" xr:uid="{97E1E4E4-D95D-4F0B-A4B4-AAD7ECADEDBF}"/>
    <cellStyle name="Accent3 6 6" xfId="23462" xr:uid="{9C17035B-00FE-45A2-9139-E4DC6154927F}"/>
    <cellStyle name="Accent3 6_Annexure" xfId="4217" xr:uid="{A9F46F75-6613-4D14-BCFB-5B2CB257D070}"/>
    <cellStyle name="Accent3 60" xfId="23397" xr:uid="{71F10A27-E738-4042-9537-27AEFC48383B}"/>
    <cellStyle name="Accent3 60 2" xfId="6159" xr:uid="{BDA1AFD6-FD5F-4995-A430-2667E560FBDB}"/>
    <cellStyle name="Accent3 61" xfId="23406" xr:uid="{E7E59B56-212C-484C-B3B0-165C1FE2F6DD}"/>
    <cellStyle name="Accent3 61 2" xfId="23411" xr:uid="{471DD48B-8443-436D-9EA3-1397F26E4F4C}"/>
    <cellStyle name="Accent3 62" xfId="23422" xr:uid="{4B0CB52C-8C34-46E5-B2A4-ADF4864C5883}"/>
    <cellStyle name="Accent3 62 2" xfId="23426" xr:uid="{88980D96-0754-4200-9F3B-898F908AAE43}"/>
    <cellStyle name="Accent3 63" xfId="23432" xr:uid="{DD170629-C679-4A9D-9112-4676B38435F2}"/>
    <cellStyle name="Accent3 63 2" xfId="23435" xr:uid="{3B0772EC-8A63-41FC-A6E7-50485D597C0A}"/>
    <cellStyle name="Accent3 64" xfId="13987" xr:uid="{EE549A35-0D9C-4FBE-8512-201153C1D9CE}"/>
    <cellStyle name="Accent3 64 2" xfId="23443" xr:uid="{AB180C4D-C850-4F37-AC53-C96ECE08393D}"/>
    <cellStyle name="Accent3 65" xfId="23464" xr:uid="{AE582A26-6657-4134-9256-0C69717EA58A}"/>
    <cellStyle name="Accent3 65 2" xfId="23466" xr:uid="{CC0CF5F6-0D32-4792-B44D-6BBB4CDDDBCB}"/>
    <cellStyle name="Accent3 66" xfId="16966" xr:uid="{D76D6B69-79CD-4A26-923A-CF28947642D8}"/>
    <cellStyle name="Accent3 66 2" xfId="23468" xr:uid="{8A0CD12B-7F0D-463E-BB0D-45E74A0C734E}"/>
    <cellStyle name="Accent3 67" xfId="23470" xr:uid="{DEC5D13D-94DB-4424-ACAB-C8990CAFD6A2}"/>
    <cellStyle name="Accent3 67 2" xfId="23472" xr:uid="{0A9EB138-FA2C-4338-BB9E-30C47FC1485B}"/>
    <cellStyle name="Accent3 68" xfId="23474" xr:uid="{6D1C955F-0A0F-4123-83E2-F37E8D94A946}"/>
    <cellStyle name="Accent3 68 2" xfId="21025" xr:uid="{C763749E-3F3E-41FE-BD13-738EF3AB5D37}"/>
    <cellStyle name="Accent3 69" xfId="23476" xr:uid="{4ECB6C9A-783A-4545-85F6-EEA8B6BE38E1}"/>
    <cellStyle name="Accent3 69 2" xfId="23478" xr:uid="{B87BCAC9-8465-4CEA-A607-DF4679D2FC1F}"/>
    <cellStyle name="Accent3 7" xfId="23480" xr:uid="{7D3329D6-F506-4C2E-A5DB-860D36A5ECA7}"/>
    <cellStyle name="Accent3 7 10" xfId="16677" xr:uid="{C3EB2634-6F4F-4313-AF59-84B029B5B0B7}"/>
    <cellStyle name="Accent3 7 10 2" xfId="16166" xr:uid="{D642A198-5761-42F5-9B73-AF0D15D5CF99}"/>
    <cellStyle name="Accent3 7 11" xfId="23481" xr:uid="{D556B809-EE68-4266-A501-77EB475EE23D}"/>
    <cellStyle name="Accent3 7 11 2" xfId="15741" xr:uid="{19599CBF-2723-47AD-8F2D-66616DC67F66}"/>
    <cellStyle name="Accent3 7 12" xfId="19947" xr:uid="{4D6D656E-7F34-4B29-BE56-63C3071C74F6}"/>
    <cellStyle name="Accent3 7 13" xfId="17798" xr:uid="{158F8C39-08EA-4795-B584-4264B7309D0C}"/>
    <cellStyle name="Accent3 7 14" xfId="14578" xr:uid="{7A28172F-9B47-4F78-8CB9-16D610AEA9F3}"/>
    <cellStyle name="Accent3 7 2" xfId="23482" xr:uid="{F097C4C9-9607-4727-A8F7-5D13F4EED01B}"/>
    <cellStyle name="Accent3 7 2 2" xfId="23485" xr:uid="{5A9FD1F3-5BEC-42BA-91C8-BB380709F42A}"/>
    <cellStyle name="Accent3 7 3" xfId="21402" xr:uid="{4D66D242-C7E2-43C1-8320-19627D5AF2E6}"/>
    <cellStyle name="Accent3 7 3 2" xfId="23490" xr:uid="{7A265A99-D855-43B5-98AE-543BDA0FFDA7}"/>
    <cellStyle name="Accent3 7 4" xfId="19978" xr:uid="{6BA043BE-1EEA-4E09-B7CF-BCBE227CA3A2}"/>
    <cellStyle name="Accent3 7 4 2" xfId="21950" xr:uid="{D0444998-F1A0-411A-AD4C-2DEEFCB30712}"/>
    <cellStyle name="Accent3 7 5" xfId="23491" xr:uid="{18DED731-EAC5-4A2C-A0D8-BECB411E1335}"/>
    <cellStyle name="Accent3 7 5 2" xfId="10467" xr:uid="{1F57E974-BCC4-4E52-BF06-452A0010B372}"/>
    <cellStyle name="Accent3 7 6" xfId="23493" xr:uid="{803617D9-7AF3-41EA-B9E9-5F650CF5F300}"/>
    <cellStyle name="Accent3 7 6 2" xfId="10488" xr:uid="{C248E182-B163-4313-87DF-7790B301B915}"/>
    <cellStyle name="Accent3 7 7" xfId="23500" xr:uid="{B1458E40-A059-43F6-8D1A-5B2D4CC009BC}"/>
    <cellStyle name="Accent3 7 7 2" xfId="23501" xr:uid="{4CAB4063-49D0-470F-9ABC-2B66B034BF1D}"/>
    <cellStyle name="Accent3 7 8" xfId="23504" xr:uid="{03C98869-CE2A-4CA3-BE9C-1AE29AE5F0B4}"/>
    <cellStyle name="Accent3 7 8 2" xfId="23506" xr:uid="{A812FC51-4C7D-4867-A3B9-E3A6234F68EB}"/>
    <cellStyle name="Accent3 7 9" xfId="23508" xr:uid="{D9E79114-DAF4-42E4-83B9-7EDB451234ED}"/>
    <cellStyle name="Accent3 7 9 2" xfId="23510" xr:uid="{68CCA660-D10D-4E9B-8B3D-55019B73FF07}"/>
    <cellStyle name="Accent3 7_Annexure" xfId="23295" xr:uid="{7C067EE9-13B2-4E46-B941-362240A5E19D}"/>
    <cellStyle name="Accent3 70" xfId="23463" xr:uid="{C742554C-D278-4ECF-9D8C-05FFDA1F1E90}"/>
    <cellStyle name="Accent3 70 2" xfId="23465" xr:uid="{03F10D24-F6BB-4B11-AA13-4A2BB8B528A4}"/>
    <cellStyle name="Accent3 71" xfId="16965" xr:uid="{EB27C892-B6BF-407D-8362-B56B796BFC13}"/>
    <cellStyle name="Accent3 71 2" xfId="23467" xr:uid="{AA6C8ED9-07E8-4B05-95DD-56D85238E359}"/>
    <cellStyle name="Accent3 72" xfId="23469" xr:uid="{229B68A2-49F6-4B26-AE39-E05852CCEBD8}"/>
    <cellStyle name="Accent3 72 2" xfId="23471" xr:uid="{DCAB3469-B7C8-4922-9D38-8749CD37442C}"/>
    <cellStyle name="Accent3 73" xfId="23473" xr:uid="{64BF5B9A-D3F1-4900-88FA-C80E22E700A3}"/>
    <cellStyle name="Accent3 73 2" xfId="21024" xr:uid="{C33B1AC5-512E-4F3A-ACD3-88CEAD8795D2}"/>
    <cellStyle name="Accent3 74" xfId="23475" xr:uid="{9531EFF5-C7E0-4813-B731-E207E8B34B53}"/>
    <cellStyle name="Accent3 74 2" xfId="23477" xr:uid="{34F45868-E11E-4C1C-B112-CCBAD8A1985B}"/>
    <cellStyle name="Accent3 75" xfId="23512" xr:uid="{9D10F4FC-A2EB-4F18-A6F2-218FED22804C}"/>
    <cellStyle name="Accent3 75 2" xfId="23514" xr:uid="{30D55F1A-7BD2-49D8-B677-420C69BB9879}"/>
    <cellStyle name="Accent3 76" xfId="5093" xr:uid="{FBA276E3-5B5E-43F2-ADEE-C0E1F73C5301}"/>
    <cellStyle name="Accent3 76 2" xfId="23239" xr:uid="{BE517373-6863-4EC1-875F-A71B07EA548F}"/>
    <cellStyle name="Accent3 77" xfId="23517" xr:uid="{8690D039-9B1B-4914-A384-AA05DBD35400}"/>
    <cellStyle name="Accent3 77 2" xfId="23305" xr:uid="{54CCBD94-5137-4A9B-ADF5-2B710D806D39}"/>
    <cellStyle name="Accent3 78" xfId="23519" xr:uid="{3C82204D-8199-426A-BA44-1AD24881DF76}"/>
    <cellStyle name="Accent3 78 2" xfId="23345" xr:uid="{9B12A3CE-F584-4C0D-AD3B-FBD8AEDCFBF4}"/>
    <cellStyle name="Accent3 79" xfId="23523" xr:uid="{D4C0E17D-7756-4C56-B079-FA2F4F01BA86}"/>
    <cellStyle name="Accent3 79 2" xfId="23393" xr:uid="{D8E50CDD-8D07-4E91-A9D4-5E9D3D17E8D9}"/>
    <cellStyle name="Accent3 8" xfId="17567" xr:uid="{136A99B6-B522-4C35-B797-6E5956092837}"/>
    <cellStyle name="Accent3 8 2" xfId="23524" xr:uid="{2B35CD99-0D8D-47A9-A21F-41B79F7C2641}"/>
    <cellStyle name="Accent3 8 2 2" xfId="23525" xr:uid="{35838E5D-387F-432C-994A-B36409520B64}"/>
    <cellStyle name="Accent3 8 3" xfId="23526" xr:uid="{9D1C4823-2CE0-44E8-B031-49E22851C5CC}"/>
    <cellStyle name="Accent3 8 3 2" xfId="23528" xr:uid="{3B23E0F1-5610-4BB3-B809-C400A55AF035}"/>
    <cellStyle name="Accent3 8 4" xfId="23529" xr:uid="{DE0EB520-AEE3-46E8-83D7-BE41CC7990AC}"/>
    <cellStyle name="Accent3 8 5" xfId="9558" xr:uid="{4CB369A1-1BCF-4EC0-A4EB-DA796504D1A4}"/>
    <cellStyle name="Accent3 8 6" xfId="7367" xr:uid="{D1ED5168-2A20-46B3-99D7-BEB74D311CD6}"/>
    <cellStyle name="Accent3 8_BSD2" xfId="23531" xr:uid="{948A403E-C623-4BF6-94FA-CFCABED2264A}"/>
    <cellStyle name="Accent3 80" xfId="23511" xr:uid="{704AA711-008D-4B5D-8865-04BF5FDAA2C1}"/>
    <cellStyle name="Accent3 80 2" xfId="23513" xr:uid="{7DFD3C35-72EA-4202-B8A2-247EA8CCD029}"/>
    <cellStyle name="Accent3 81" xfId="5092" xr:uid="{5C4FFA31-91F9-472E-B51D-36E1CFA0ED5F}"/>
    <cellStyle name="Accent3 81 2" xfId="23238" xr:uid="{951237F3-6D67-4C0D-8814-15276EBE0ED6}"/>
    <cellStyle name="Accent3 82" xfId="23516" xr:uid="{E7789C7C-18D2-4588-9AE7-CCEFE11F270D}"/>
    <cellStyle name="Accent3 82 2" xfId="23304" xr:uid="{9AD7577A-AD56-459C-B900-BAD36F3622A6}"/>
    <cellStyle name="Accent3 83" xfId="23518" xr:uid="{F5D8FAC9-56C5-4839-82EB-7D561B893B62}"/>
    <cellStyle name="Accent3 83 2" xfId="23344" xr:uid="{C15DC749-10B0-44A9-BD4C-CC878E9D3EF3}"/>
    <cellStyle name="Accent3 84" xfId="23522" xr:uid="{6747D859-5DD3-460D-AD03-46B6A359FFF6}"/>
    <cellStyle name="Accent3 84 2" xfId="23392" xr:uid="{F5C3C0F3-70FA-462C-B07B-CECBA019E5C2}"/>
    <cellStyle name="Accent3 85" xfId="23533" xr:uid="{58403737-DB35-45B6-9CC1-EED12829D346}"/>
    <cellStyle name="Accent3 85 2" xfId="23461" xr:uid="{C31ADA09-4831-4D45-A7B1-545199B6819F}"/>
    <cellStyle name="Accent3 86" xfId="23535" xr:uid="{A1074E1A-A58D-4B0D-A20A-BA1D66E99AD5}"/>
    <cellStyle name="Accent3 86 2" xfId="23492" xr:uid="{220AB63C-CEDF-4C03-94B1-7472E863A1E1}"/>
    <cellStyle name="Accent3 87" xfId="4517" xr:uid="{18FB30C3-71E0-4B77-B86D-E5035D7029D0}"/>
    <cellStyle name="Accent3 87 2" xfId="9555" xr:uid="{AE3A90C8-B456-4377-9068-EDE4FBBCC148}"/>
    <cellStyle name="Accent3 88" xfId="9938" xr:uid="{4246FAEB-B384-4DD1-9766-0D147865A714}"/>
    <cellStyle name="Accent3 88 2" xfId="23537" xr:uid="{1C477C93-63A2-4720-B2A0-EA39B2B8191E}"/>
    <cellStyle name="Accent3 89" xfId="9941" xr:uid="{2E6FD704-091B-439A-B80B-E9E1423321ED}"/>
    <cellStyle name="Accent3 89 2" xfId="23540" xr:uid="{93F8CA77-44A4-45B4-9713-BFEFF7C7852D}"/>
    <cellStyle name="Accent3 9" xfId="23548" xr:uid="{D5DB0777-4325-4ECE-9A9B-22F9A1F09486}"/>
    <cellStyle name="Accent3 9 2" xfId="23557" xr:uid="{6949B19F-BFF6-4E9E-BCA6-562372C87EBD}"/>
    <cellStyle name="Accent3 9 2 2" xfId="23564" xr:uid="{A4471AD5-7068-4F32-87D1-52BC1D2A3C4A}"/>
    <cellStyle name="Accent3 9 3" xfId="23570" xr:uid="{E9B93890-D5A2-4573-9373-FE746AA09298}"/>
    <cellStyle name="Accent3 9 3 2" xfId="23571" xr:uid="{410B3188-DA21-4CE1-B863-558C67E04004}"/>
    <cellStyle name="Accent3 9 4" xfId="23574" xr:uid="{7AED802F-8F0F-419F-8E51-7CB51856EE93}"/>
    <cellStyle name="Accent3 9 5" xfId="23538" xr:uid="{0DE17F73-52E1-4CC7-86C2-73BD43EDE145}"/>
    <cellStyle name="Accent3 9 6" xfId="23575" xr:uid="{773F1711-CB9D-48FF-8BD0-0F3098C86EFB}"/>
    <cellStyle name="Accent3 9_BSD2" xfId="23577" xr:uid="{5ED2EA9A-E272-4293-BC5C-8ED5778F8675}"/>
    <cellStyle name="Accent4" xfId="95" builtinId="41" customBuiltin="1"/>
    <cellStyle name="Accent4 10" xfId="23578" xr:uid="{9C32F596-2BDD-481C-839F-2FCC97AC73EA}"/>
    <cellStyle name="Accent4 10 2" xfId="23579" xr:uid="{B7C1F01E-9F03-47C8-9AC0-2230AE05EDD1}"/>
    <cellStyle name="Accent4 10 2 2" xfId="23584" xr:uid="{0E3FAAE6-C7AD-4713-8B0E-635F72DC48A1}"/>
    <cellStyle name="Accent4 10 3" xfId="23585" xr:uid="{D73718B6-FD73-42FE-A7E8-49B85D9C86F8}"/>
    <cellStyle name="Accent4 10 3 2" xfId="23590" xr:uid="{E8513457-DE28-49B1-9F7F-53D2BBECE56E}"/>
    <cellStyle name="Accent4 10 4" xfId="23591" xr:uid="{EE45DFD4-43BD-4E7D-AC70-2DDFE70B450E}"/>
    <cellStyle name="Accent4 10 5" xfId="9084" xr:uid="{29D807A8-3455-472D-B994-9D9C4588BC75}"/>
    <cellStyle name="Accent4 10 6" xfId="23594" xr:uid="{EC86B5A1-24DB-460F-AB9D-CD4A86A4D23D}"/>
    <cellStyle name="Accent4 10_BSD2" xfId="23598" xr:uid="{4CC7C6E8-D14F-4EC1-8040-C1BF4961A273}"/>
    <cellStyle name="Accent4 11" xfId="19311" xr:uid="{B3CC5439-9F2F-4F49-ADC3-B3563FE4AA92}"/>
    <cellStyle name="Accent4 11 2" xfId="23156" xr:uid="{BC6387A7-B8B2-43C3-8128-02FB420B2C4F}"/>
    <cellStyle name="Accent4 11 2 2" xfId="23599" xr:uid="{4C6A7213-3366-4EE7-9773-1A1FB6146E32}"/>
    <cellStyle name="Accent4 11 3" xfId="23600" xr:uid="{8E8617D4-6F81-4309-8F64-68ED52BA20A9}"/>
    <cellStyle name="Accent4 11 3 2" xfId="23601" xr:uid="{1D13BAFC-1D57-4B9A-84D8-DBFD64BBCBE1}"/>
    <cellStyle name="Accent4 11 4" xfId="23602" xr:uid="{DEAB343E-6537-4F42-837B-9AF8B27F0B2B}"/>
    <cellStyle name="Accent4 11 5" xfId="9112" xr:uid="{1D9CB864-20C8-4142-A8D6-08C5FC30B7E9}"/>
    <cellStyle name="Accent4 11 6" xfId="23603" xr:uid="{F85FDE56-DC34-405A-8B1E-910EFC3B8FF5}"/>
    <cellStyle name="Accent4 11_BSD2" xfId="23606" xr:uid="{38EAD488-3D2B-4DF6-B3A4-72E90A44FD72}"/>
    <cellStyle name="Accent4 12" xfId="23607" xr:uid="{3B2C272F-5D0A-4334-BF7E-213F3809D65F}"/>
    <cellStyle name="Accent4 12 2" xfId="23608" xr:uid="{060AC40F-1775-4B82-A302-0563FE70A69D}"/>
    <cellStyle name="Accent4 12 2 2" xfId="23613" xr:uid="{C0FE0BF4-C4B8-417C-9FD7-3D626CB5FB7C}"/>
    <cellStyle name="Accent4 12 3" xfId="23614" xr:uid="{8197E3FB-0252-4D3B-BD45-BB0806462CD5}"/>
    <cellStyle name="Accent4 12 3 2" xfId="23618" xr:uid="{02450341-3A60-4E89-95A1-1710BD9F934D}"/>
    <cellStyle name="Accent4 12 4" xfId="23619" xr:uid="{F23F29B4-0BB1-4083-96E1-265793103CCA}"/>
    <cellStyle name="Accent4 12 5" xfId="23621" xr:uid="{2AAF2628-AF80-412F-A212-9466CE685256}"/>
    <cellStyle name="Accent4 12 6" xfId="23622" xr:uid="{DA8A606D-3B83-415D-B0FF-12E56FC9EC6C}"/>
    <cellStyle name="Accent4 12_BSD2" xfId="23625" xr:uid="{5469E5C7-6109-4D05-A839-07C4B7DC5181}"/>
    <cellStyle name="Accent4 13" xfId="5048" xr:uid="{F5BFE0D6-9549-42D1-8122-E22F784D6868}"/>
    <cellStyle name="Accent4 13 2" xfId="23626" xr:uid="{165784A4-0BA6-4B9F-BD88-D0141DF098E9}"/>
    <cellStyle name="Accent4 13 2 2" xfId="23630" xr:uid="{191ECD6E-AFDF-4DE9-BFDB-6FE753A816B7}"/>
    <cellStyle name="Accent4 13 3" xfId="6353" xr:uid="{314FC129-9116-4996-9F62-A4A0802EAF3D}"/>
    <cellStyle name="Accent4 13 4" xfId="6362" xr:uid="{754F82B7-0589-4DA3-BE60-157AE1F9A038}"/>
    <cellStyle name="Accent4 13 5" xfId="2842" xr:uid="{0921D17D-806C-45EF-ADAD-9D4FDF1D4A5F}"/>
    <cellStyle name="Accent4 13_BSD2" xfId="22809" xr:uid="{364BE84A-568D-48FE-BEFB-B9A6FD2F7B5E}"/>
    <cellStyle name="Accent4 14" xfId="23631" xr:uid="{49944958-C429-44DC-BAB4-15B2C08485EC}"/>
    <cellStyle name="Accent4 14 2" xfId="23632" xr:uid="{5F2E369A-4C04-425F-87B0-839327B1CAD2}"/>
    <cellStyle name="Accent4 14 2 2" xfId="23636" xr:uid="{474B70E5-3924-4CA1-85F5-22D0DB079389}"/>
    <cellStyle name="Accent4 14 3" xfId="23637" xr:uid="{8C532E08-5F32-4E72-AE1C-9F63D2462977}"/>
    <cellStyle name="Accent4 14 4" xfId="6112" xr:uid="{8C9CD8B2-04C8-42AA-ADD0-1CCC7F6A39A1}"/>
    <cellStyle name="Accent4 14 5" xfId="6121" xr:uid="{726A9AF1-DA6D-495C-A42D-DB998193A88A}"/>
    <cellStyle name="Accent4 14_BSD2" xfId="23640" xr:uid="{DFBCAE98-DB23-424F-A70D-0F20CE6DAD44}"/>
    <cellStyle name="Accent4 15" xfId="23643" xr:uid="{0315EBE5-6F55-400C-BD45-E6A3C6FAE3B3}"/>
    <cellStyle name="Accent4 15 2" xfId="23645" xr:uid="{C9DD0509-797F-4F6B-A79A-D90B9A3402B7}"/>
    <cellStyle name="Accent4 15 2 2" xfId="23649" xr:uid="{F3C051F6-9603-4F1F-97C4-8BCD4947D404}"/>
    <cellStyle name="Accent4 15 3" xfId="23651" xr:uid="{1D1A0C10-1CDF-46B9-B354-5860A3D871F9}"/>
    <cellStyle name="Accent4 15_BSD2" xfId="23654" xr:uid="{7863767F-D8FC-4D8C-ABF1-BADD7E35214A}"/>
    <cellStyle name="Accent4 16" xfId="23657" xr:uid="{950F7098-20CF-4CF6-ABBB-46697C4D992C}"/>
    <cellStyle name="Accent4 16 2" xfId="23659" xr:uid="{060D5579-6369-4144-A2F7-34090E5CBA36}"/>
    <cellStyle name="Accent4 16 2 2" xfId="7153" xr:uid="{C43EAA63-8CD6-419E-AFE5-DD54924F95D7}"/>
    <cellStyle name="Accent4 16 3" xfId="23663" xr:uid="{510D44F4-08BD-407D-8222-2AF2B1DDD0C6}"/>
    <cellStyle name="Accent4 16_BSD2" xfId="23665" xr:uid="{E2E48E9C-13F3-48BA-9D22-84BE99B1DE7E}"/>
    <cellStyle name="Accent4 17" xfId="23670" xr:uid="{AD1397F2-B874-4ECA-BF79-05B5A8DA1A25}"/>
    <cellStyle name="Accent4 17 2" xfId="23673" xr:uid="{6FEC64D8-06B9-4395-A89A-46624A655C01}"/>
    <cellStyle name="Accent4 17 2 2" xfId="23678" xr:uid="{8879507B-D6BD-4C74-ADD4-691F0C0FB974}"/>
    <cellStyle name="Accent4 17 3" xfId="23682" xr:uid="{732F1E9A-7ADB-4CF1-A27B-A5D5BA91CC86}"/>
    <cellStyle name="Accent4 17_BSD2" xfId="23684" xr:uid="{DF4B4325-9CAD-4D03-B690-1F39BD2BDB05}"/>
    <cellStyle name="Accent4 18" xfId="23686" xr:uid="{A488CB9D-F1E3-449C-994E-57F73701F2C0}"/>
    <cellStyle name="Accent4 18 2" xfId="23688" xr:uid="{5796C218-A9BF-4351-83F4-73D0E1C8CAEE}"/>
    <cellStyle name="Accent4 18 2 2" xfId="23692" xr:uid="{B6288B3E-5976-4CA7-985C-A9325CFDD94B}"/>
    <cellStyle name="Accent4 18 3" xfId="23695" xr:uid="{152A2E25-DB1E-4711-8865-DCA66698A36E}"/>
    <cellStyle name="Accent4 18_BSD2" xfId="23697" xr:uid="{2FFEF270-251E-4319-A99E-665328A7E642}"/>
    <cellStyle name="Accent4 19" xfId="10477" xr:uid="{9C9A10BF-0A56-4E36-9E5C-9BD2228152E9}"/>
    <cellStyle name="Accent4 19 2" xfId="23699" xr:uid="{FAF9F1C3-585C-4B10-AE5B-C077E024F083}"/>
    <cellStyle name="Accent4 19 2 2" xfId="23703" xr:uid="{07DE7D60-1EA1-4193-81A4-1495AD9291AD}"/>
    <cellStyle name="Accent4 19 3" xfId="23706" xr:uid="{635490B2-062F-4FFF-A9E6-820C4A6B2FFF}"/>
    <cellStyle name="Accent4 19_BSD2" xfId="9096" xr:uid="{BA32BB5A-57A5-428C-8E22-3C706FA9DF76}"/>
    <cellStyle name="Accent4 2" xfId="1961" xr:uid="{9A48BE39-70AA-4DC0-BCE5-39E53D12BD2E}"/>
    <cellStyle name="Accent4 2 10" xfId="23707" xr:uid="{96623F48-2ABB-4D49-86F0-03C131215597}"/>
    <cellStyle name="Accent4 2 10 2" xfId="23709" xr:uid="{462FE904-B1B2-4405-9591-83F63AB64BB1}"/>
    <cellStyle name="Accent4 2 11" xfId="23710" xr:uid="{D36EF16E-257C-4CD8-A98C-FD93789D404E}"/>
    <cellStyle name="Accent4 2 12" xfId="23711" xr:uid="{EE5F7073-F3EE-48E7-A773-40D9DF19D16D}"/>
    <cellStyle name="Accent4 2 13" xfId="17955" xr:uid="{321EC334-1121-4C30-B943-8E4A6DAEE2DA}"/>
    <cellStyle name="Accent4 2 14" xfId="51731" xr:uid="{EF7FFB3D-9E5C-44FA-AC5A-D372220D14AE}"/>
    <cellStyle name="Accent4 2 2" xfId="1721" xr:uid="{D783210D-221D-49D5-BA13-A6E36C1C17A4}"/>
    <cellStyle name="Accent4 2 2 2" xfId="23712" xr:uid="{27EE5E55-703F-43E8-A6A8-0DDD46531FCD}"/>
    <cellStyle name="Accent4 2 2 2 2" xfId="23716" xr:uid="{0FE96AB1-34A3-4147-95BF-AE811FD1927F}"/>
    <cellStyle name="Accent4 2 2 3" xfId="23717" xr:uid="{4779F8CC-4D04-4A4A-B985-152EB1464C30}"/>
    <cellStyle name="Accent4 2 2 4" xfId="22253" xr:uid="{32C0A36F-C051-443E-8BCC-91E355719165}"/>
    <cellStyle name="Accent4 2 2 5" xfId="22260" xr:uid="{30BD7A53-1C4F-4BB1-A697-D8E83C0344CD}"/>
    <cellStyle name="Accent4 2 2 6" xfId="8298" xr:uid="{BF2FEF57-6558-40D0-A159-A4E611A5A4B9}"/>
    <cellStyle name="Accent4 2 3" xfId="23718" xr:uid="{957E2ADC-A854-4F7D-A644-F9F766847DED}"/>
    <cellStyle name="Accent4 2 3 2" xfId="23720" xr:uid="{DD6802BE-8BF6-44B6-A6F5-276BFA28B2DF}"/>
    <cellStyle name="Accent4 2 3 3" xfId="12773" xr:uid="{750EF032-09EF-4CA9-8D0C-D10E5872DD53}"/>
    <cellStyle name="Accent4 2 3 4" xfId="12779" xr:uid="{E3D7F5AF-B195-44FE-BD25-CB2857F9F912}"/>
    <cellStyle name="Accent4 2 3 5" xfId="23723" xr:uid="{908A022C-237F-424F-A722-2521F6FAAF9F}"/>
    <cellStyle name="Accent4 2 4" xfId="23724" xr:uid="{6A782872-947A-4CFE-8815-AC9E28B34175}"/>
    <cellStyle name="Accent4 2 4 2" xfId="23725" xr:uid="{2533C064-E781-4F1D-A04D-6E8B03C52609}"/>
    <cellStyle name="Accent4 2 4 2 2" xfId="23726" xr:uid="{59D38D79-A6F4-46C8-A287-79E66F0F2EA5}"/>
    <cellStyle name="Accent4 2 4 3" xfId="23728" xr:uid="{F18D04B4-B838-4793-802B-0E2775F22191}"/>
    <cellStyle name="Accent4 2 4 4" xfId="22731" xr:uid="{98EAA654-9856-4130-9960-EB62D41EEF22}"/>
    <cellStyle name="Accent4 2 4 5" xfId="23731" xr:uid="{145613F5-0313-4583-9C74-6AC71B1C88B3}"/>
    <cellStyle name="Accent4 2 4_BSD2" xfId="7463" xr:uid="{59032F19-5F5E-48D5-9621-3E06D87246AE}"/>
    <cellStyle name="Accent4 2 5" xfId="23732" xr:uid="{84696B9B-4F8B-492F-8CF1-BBD7FA84F3EC}"/>
    <cellStyle name="Accent4 2 5 2" xfId="23734" xr:uid="{EFF0E557-9858-4DA8-BE7F-AD4498A779C2}"/>
    <cellStyle name="Accent4 2 5 3" xfId="23738" xr:uid="{CBC60E1D-7298-4824-AE3B-50FF0B4CB730}"/>
    <cellStyle name="Accent4 2 5 4" xfId="23741" xr:uid="{CC47391D-738D-4D9F-8F85-CD6AADA7E5E5}"/>
    <cellStyle name="Accent4 2 6" xfId="23742" xr:uid="{6527C39D-254A-4276-8EFB-EF553471EAF8}"/>
    <cellStyle name="Accent4 2 6 2" xfId="18403" xr:uid="{710CFE1B-4068-4E4D-857C-0A478F81BA58}"/>
    <cellStyle name="Accent4 2 6 3" xfId="23744" xr:uid="{C450396B-8CF6-44F9-A7E7-DD875968ECC9}"/>
    <cellStyle name="Accent4 2 6 4" xfId="23745" xr:uid="{F46A8362-1894-4857-A52C-C12AED598F89}"/>
    <cellStyle name="Accent4 2 7" xfId="23746" xr:uid="{B7AE0F29-F745-4F5B-A702-EEB3E8156409}"/>
    <cellStyle name="Accent4 2 7 2" xfId="23748" xr:uid="{C8A7818C-C33A-4541-88DC-52FE83D742E5}"/>
    <cellStyle name="Accent4 2 7 3" xfId="6015" xr:uid="{C59CF784-3B83-484D-87F3-D75BDA21D830}"/>
    <cellStyle name="Accent4 2 7 4" xfId="5691" xr:uid="{B3D89A96-15F9-47C9-B72A-2E89D3866F6C}"/>
    <cellStyle name="Accent4 2 8" xfId="5354" xr:uid="{F92A6901-0194-4B5B-B0EA-C4C16602C666}"/>
    <cellStyle name="Accent4 2 8 2" xfId="23750" xr:uid="{7662D5B2-D727-4C42-9ADE-D271A59D5072}"/>
    <cellStyle name="Accent4 2 8 2 2" xfId="23752" xr:uid="{B261AB26-3AB8-4A55-89AD-092C79BD9401}"/>
    <cellStyle name="Accent4 2 8 3" xfId="23754" xr:uid="{192BB2DA-4AD0-494E-82A9-DD0D3E6C1908}"/>
    <cellStyle name="Accent4 2 8 4" xfId="23757" xr:uid="{B6A8A605-FC5B-4C42-B724-35CB1FE64EEA}"/>
    <cellStyle name="Accent4 2 8 5" xfId="23761" xr:uid="{7269DDAB-8F45-4417-B333-3CB8EC1EFF37}"/>
    <cellStyle name="Accent4 2 8_BSD2" xfId="23762" xr:uid="{3B23E9F0-D909-4286-9589-F8E5D5F4304C}"/>
    <cellStyle name="Accent4 2 9" xfId="8828" xr:uid="{26EC4A65-16D4-4256-A86E-A9418414333B}"/>
    <cellStyle name="Accent4 2 9 2" xfId="23765" xr:uid="{92C4E1F6-CB15-4DC8-932C-3497268897AF}"/>
    <cellStyle name="Accent4 2 9 3" xfId="19213" xr:uid="{D4FC9F01-1681-4E3B-AC36-4126AC305966}"/>
    <cellStyle name="Accent4 2 9 4" xfId="23767" xr:uid="{43399952-83FF-4FF1-9FA6-12B548425DC2}"/>
    <cellStyle name="Accent4 20" xfId="23642" xr:uid="{C1412121-5077-40B3-8DF8-B21D3474610D}"/>
    <cellStyle name="Accent4 20 2" xfId="23644" xr:uid="{7C211C81-013C-4C80-BD16-47A6916BBAF6}"/>
    <cellStyle name="Accent4 20 2 2" xfId="23648" xr:uid="{0DAFF89D-5F3B-41F0-ACB3-B0D1846A6436}"/>
    <cellStyle name="Accent4 20 3" xfId="23650" xr:uid="{3468EF8F-5646-433A-93D6-6927C652B610}"/>
    <cellStyle name="Accent4 20_BSD2" xfId="23653" xr:uid="{D80A25B2-E1E6-469C-AF88-06450BA16172}"/>
    <cellStyle name="Accent4 21" xfId="23656" xr:uid="{0E0564AD-120C-4F9E-AD57-D7D1EFB8E672}"/>
    <cellStyle name="Accent4 21 2" xfId="23658" xr:uid="{9845D13A-23D4-4AE9-B324-117429CC07D0}"/>
    <cellStyle name="Accent4 21 2 2" xfId="7152" xr:uid="{7619E12B-C643-4997-8972-09C37D1160B3}"/>
    <cellStyle name="Accent4 21 3" xfId="23662" xr:uid="{895CB05C-0EF1-421A-BB24-ACEC99158414}"/>
    <cellStyle name="Accent4 21_BSD2" xfId="23664" xr:uid="{249C4A35-1847-43D4-886F-48A2844E2C39}"/>
    <cellStyle name="Accent4 22" xfId="23669" xr:uid="{79E00079-BCC0-44B0-A166-A9B30DD0ED63}"/>
    <cellStyle name="Accent4 22 2" xfId="23672" xr:uid="{D7EF8C26-4B47-48E5-8736-1CE496BF7B3C}"/>
    <cellStyle name="Accent4 22 2 2" xfId="23677" xr:uid="{4B83B75F-144C-4D05-82D4-22E612A385C6}"/>
    <cellStyle name="Accent4 22 3" xfId="23681" xr:uid="{85752795-0A74-4EDA-9852-41499E3FF1DA}"/>
    <cellStyle name="Accent4 22_BSD2" xfId="23683" xr:uid="{809539C5-A46D-4167-BBC2-ABD0A9905E1C}"/>
    <cellStyle name="Accent4 23" xfId="23685" xr:uid="{0D46571D-4FFE-4082-B60A-A2D6FE87305F}"/>
    <cellStyle name="Accent4 23 2" xfId="23687" xr:uid="{139282BB-262D-49B2-8643-2F440D4632DB}"/>
    <cellStyle name="Accent4 23 2 2" xfId="23691" xr:uid="{11417E49-7DC9-44EA-BF60-CCA8073E7476}"/>
    <cellStyle name="Accent4 23 3" xfId="23694" xr:uid="{FC436B16-21EB-484C-9E5C-49586CA6952D}"/>
    <cellStyle name="Accent4 23_BSD2" xfId="23696" xr:uid="{986FD495-E5B0-4B8E-B272-AA294B6DE4CC}"/>
    <cellStyle name="Accent4 24" xfId="10476" xr:uid="{3BF23277-6A4F-4ACD-ADA6-2469DCDD127B}"/>
    <cellStyle name="Accent4 24 2" xfId="23698" xr:uid="{E8D2CA91-E41B-49C7-BF09-FB80D9342E86}"/>
    <cellStyle name="Accent4 24 2 2" xfId="23702" xr:uid="{1839D3D1-8B85-4D47-B0FF-0F6071844128}"/>
    <cellStyle name="Accent4 24 3" xfId="23705" xr:uid="{2C3CE325-7A07-42ED-8E8A-DB62776C8054}"/>
    <cellStyle name="Accent4 24_BSD2" xfId="9095" xr:uid="{ED0BD653-7C2A-4EC4-B6AC-206860F53057}"/>
    <cellStyle name="Accent4 25" xfId="23769" xr:uid="{72C7778E-4104-4C17-9B50-87FFA8ACDC13}"/>
    <cellStyle name="Accent4 25 2" xfId="22561" xr:uid="{809D4A18-B385-48FA-9240-8950E205D226}"/>
    <cellStyle name="Accent4 25 2 2" xfId="23771" xr:uid="{E61E7D36-EB74-47B1-8922-34CCBE44AFF1}"/>
    <cellStyle name="Accent4 25 3" xfId="23773" xr:uid="{7B60D7F2-BA0D-48FA-BE45-1BBA989E509F}"/>
    <cellStyle name="Accent4 25_BSD2" xfId="9769" xr:uid="{3331200F-E4A6-4AC1-B134-744EDE273D67}"/>
    <cellStyle name="Accent4 26" xfId="23775" xr:uid="{E0288423-D300-465A-BE51-EA3A6C7E2CD8}"/>
    <cellStyle name="Accent4 26 2" xfId="23777" xr:uid="{9C2D0D28-C1DC-46F9-A742-AF1BF46B3DD9}"/>
    <cellStyle name="Accent4 26 2 2" xfId="23781" xr:uid="{43F84176-3353-44AE-87EB-3780F79547DE}"/>
    <cellStyle name="Accent4 26 3" xfId="23783" xr:uid="{7255BF28-BD1E-4732-ABE8-32BBBFF54D89}"/>
    <cellStyle name="Accent4 26_BSD2" xfId="9896" xr:uid="{BE48F7D5-1B2C-465D-965A-024CBCE28E31}"/>
    <cellStyle name="Accent4 27" xfId="23785" xr:uid="{D5627703-2A15-41C3-99B7-72B297897750}"/>
    <cellStyle name="Accent4 27 2" xfId="23788" xr:uid="{8C130371-D73C-4DA1-B556-774A1C880B84}"/>
    <cellStyle name="Accent4 27 2 2" xfId="23793" xr:uid="{A06F0719-4D4A-4392-A7AD-C2FA8E04926B}"/>
    <cellStyle name="Accent4 27 3" xfId="23796" xr:uid="{11A4E0C0-EDA9-40C8-BF46-7D2F1D6F39AD}"/>
    <cellStyle name="Accent4 27_BSD2" xfId="9972" xr:uid="{DA506106-7BD9-41E8-89AA-E3E10CC83668}"/>
    <cellStyle name="Accent4 28" xfId="23799" xr:uid="{0A11290E-9F2E-478C-8CFC-0CB80B4F1E36}"/>
    <cellStyle name="Accent4 28 2" xfId="16934" xr:uid="{6299D57B-3B7B-4DC7-80C1-B1E9E125F0C6}"/>
    <cellStyle name="Accent4 28 2 2" xfId="23802" xr:uid="{51C98F01-E2DD-444D-8BBE-93277DCD1B58}"/>
    <cellStyle name="Accent4 28 3" xfId="23804" xr:uid="{EAEB551E-A5E7-4937-9FD5-94854A03BA8A}"/>
    <cellStyle name="Accent4 28_BSD2" xfId="10064" xr:uid="{0EBEF7FB-08D2-44DB-B1FB-C6EE4AB64504}"/>
    <cellStyle name="Accent4 29" xfId="23809" xr:uid="{2357D09B-6DBC-4C66-AE79-54FD1BD90907}"/>
    <cellStyle name="Accent4 29 2" xfId="23812" xr:uid="{22F783ED-5455-42AB-A761-CA3DC54CB315}"/>
    <cellStyle name="Accent4 29 2 2" xfId="8129" xr:uid="{601CDC44-AB93-4AEF-BE59-88201EB14684}"/>
    <cellStyle name="Accent4 29 3" xfId="9799" xr:uid="{4E2F2F67-7080-406A-AE76-E891E0879D80}"/>
    <cellStyle name="Accent4 29_BSD2" xfId="10126" xr:uid="{6F534EE7-5129-4B22-8328-9CA474CDF8CC}"/>
    <cellStyle name="Accent4 3" xfId="1962" xr:uid="{1D1E5764-F563-4EC6-A069-A01B51F22B39}"/>
    <cellStyle name="Accent4 3 2" xfId="4333" xr:uid="{4FDF7E7D-3B64-40F4-ACB4-B3E6782484D1}"/>
    <cellStyle name="Accent4 3 2 2" xfId="23815" xr:uid="{390B09A1-A13D-44BE-A97E-BF28BDA459E9}"/>
    <cellStyle name="Accent4 3 2 3" xfId="23817" xr:uid="{972BE279-875B-4F28-97B7-317C7103AB28}"/>
    <cellStyle name="Accent4 3 3" xfId="23819" xr:uid="{C574B6B4-132D-4790-B0E1-F023851BA698}"/>
    <cellStyle name="Accent4 3 3 2" xfId="23823" xr:uid="{64E1E429-45AA-4FD0-AC21-2E36FFEBE2D5}"/>
    <cellStyle name="Accent4 3 3 3" xfId="12799" xr:uid="{B8E3378F-FCEC-4E45-9BC1-431CD93E2AAC}"/>
    <cellStyle name="Accent4 3 4" xfId="23825" xr:uid="{C68FEDF8-B7C5-4207-B486-CB24B0BB5A36}"/>
    <cellStyle name="Accent4 3 4 2" xfId="23827" xr:uid="{47446388-579F-41A9-B903-AF9B410E1588}"/>
    <cellStyle name="Accent4 3 5" xfId="23828" xr:uid="{A47CACA1-7DEF-42DE-BBCC-A9116A547335}"/>
    <cellStyle name="Accent4 3 6" xfId="23830" xr:uid="{77D9832A-2B71-4134-9474-D75C992A9D45}"/>
    <cellStyle name="Accent4 3 7" xfId="51732" xr:uid="{3169D697-726F-4DE4-9139-BD19FA800163}"/>
    <cellStyle name="Accent4 3_Annexure" xfId="23831" xr:uid="{6D602CB7-8A02-4A89-BED2-623943897669}"/>
    <cellStyle name="Accent4 30" xfId="23768" xr:uid="{0532DEF3-96E8-4B30-B8A0-C4FD78DEB3C1}"/>
    <cellStyle name="Accent4 30 2" xfId="22560" xr:uid="{29192447-151B-4F15-9B36-BB70E5242634}"/>
    <cellStyle name="Accent4 30 2 2" xfId="23770" xr:uid="{739F76D6-B4CC-4629-AD6B-84AB435CC1DC}"/>
    <cellStyle name="Accent4 30 3" xfId="23772" xr:uid="{1DD7F140-6979-47C0-BE3F-7296047F5872}"/>
    <cellStyle name="Accent4 30_BSD2" xfId="9768" xr:uid="{1A3DB195-8A82-45D0-B2F9-167C011D7532}"/>
    <cellStyle name="Accent4 31" xfId="23774" xr:uid="{10F40211-1A1C-4312-B3E3-B6CF058591CD}"/>
    <cellStyle name="Accent4 31 2" xfId="23776" xr:uid="{91D0F654-EC49-446A-88D1-A368A4C96B04}"/>
    <cellStyle name="Accent4 31 2 2" xfId="23780" xr:uid="{02E12E1C-4094-42FC-9C6E-43720676C076}"/>
    <cellStyle name="Accent4 31 3" xfId="23782" xr:uid="{94479F78-1DC4-4910-977B-D7D9B497E038}"/>
    <cellStyle name="Accent4 31_BSD2" xfId="9895" xr:uid="{96A8167C-5CEC-4670-A9CB-B3C6F7502630}"/>
    <cellStyle name="Accent4 32" xfId="23784" xr:uid="{1F684F4D-A185-4D70-AA12-807F3E1BE7F9}"/>
    <cellStyle name="Accent4 32 2" xfId="23787" xr:uid="{61142E54-2B63-4254-859A-AC87E9CA8365}"/>
    <cellStyle name="Accent4 32 2 2" xfId="23792" xr:uid="{CBDDFE3D-996F-4708-9546-365E1581844F}"/>
    <cellStyle name="Accent4 32 3" xfId="23795" xr:uid="{C0620AF6-3306-4B13-B606-2C4722D25C42}"/>
    <cellStyle name="Accent4 32_BSD2" xfId="9971" xr:uid="{60C600A8-36DC-4F3D-B98F-45A72225E163}"/>
    <cellStyle name="Accent4 33" xfId="23798" xr:uid="{915EA97F-78D8-41FC-9C1B-A286DF4C214F}"/>
    <cellStyle name="Accent4 33 2" xfId="16933" xr:uid="{0B644F9C-CEF2-4A51-A426-A1BC35EE9A95}"/>
    <cellStyle name="Accent4 33 2 2" xfId="23801" xr:uid="{A90E200A-C505-416B-940A-BE050ADA2577}"/>
    <cellStyle name="Accent4 33 3" xfId="23803" xr:uid="{CCBC034A-49AB-40A1-9FCF-84859FE36E9A}"/>
    <cellStyle name="Accent4 33_BSD2" xfId="10063" xr:uid="{4322EE65-F875-45AD-873E-C22762C66E50}"/>
    <cellStyle name="Accent4 34" xfId="23808" xr:uid="{2296BAA2-8825-4192-9B18-3140160E9C6F}"/>
    <cellStyle name="Accent4 34 2" xfId="23811" xr:uid="{53D3608B-868C-4649-A6DB-6A76AF917230}"/>
    <cellStyle name="Accent4 34 2 2" xfId="8128" xr:uid="{819B9D69-470F-4101-A297-86884CC00D1D}"/>
    <cellStyle name="Accent4 34 3" xfId="9798" xr:uid="{31B1AED7-EB45-4022-92D4-6BACDFE492F6}"/>
    <cellStyle name="Accent4 34_BSD2" xfId="10125" xr:uid="{8BF603A8-7220-4FD8-BA85-ABD95190624E}"/>
    <cellStyle name="Accent4 35" xfId="23834" xr:uid="{545BF224-5EB3-4CE6-BDCE-8A987FD47344}"/>
    <cellStyle name="Accent4 35 2" xfId="23837" xr:uid="{0F54A1EC-DAAA-4552-B43A-2B07D4AFB343}"/>
    <cellStyle name="Accent4 35 2 2" xfId="23842" xr:uid="{7B73D492-A4F2-4950-A95E-FF758EEDB9D4}"/>
    <cellStyle name="Accent4 35 3" xfId="23844" xr:uid="{793DF5A5-DF54-49EF-8930-628073D832F6}"/>
    <cellStyle name="Accent4 35_BSD2" xfId="23846" xr:uid="{DD5C29B8-0B34-4463-879B-D4CC38E196CC}"/>
    <cellStyle name="Accent4 36" xfId="23849" xr:uid="{9C490169-EC9E-439E-9E93-AD2B99322881}"/>
    <cellStyle name="Accent4 36 2" xfId="23852" xr:uid="{A63061FC-8D5A-4478-8724-D20D60AF1500}"/>
    <cellStyle name="Accent4 36 2 2" xfId="23857" xr:uid="{02EDE63E-BF45-43CA-9ACA-639FD75DAA4D}"/>
    <cellStyle name="Accent4 36 3" xfId="23859" xr:uid="{671E0194-2B2F-44FB-94C1-F269DAAFB0E7}"/>
    <cellStyle name="Accent4 36_BSD2" xfId="23861" xr:uid="{44ABC367-29D0-4F44-BC99-A323F9BEE862}"/>
    <cellStyle name="Accent4 37" xfId="9980" xr:uid="{2445049A-5780-45EB-B624-F5FF3E906054}"/>
    <cellStyle name="Accent4 37 2" xfId="4660" xr:uid="{008A9506-8157-46D0-9E66-C48780BF40EB}"/>
    <cellStyle name="Accent4 37 2 2" xfId="23863" xr:uid="{E60C62B9-69B2-43F1-8091-61E51277721E}"/>
    <cellStyle name="Accent4 37 3" xfId="7495" xr:uid="{28AC383E-E8F4-40A3-AB19-EC6410DE1252}"/>
    <cellStyle name="Accent4 37_BSD2" xfId="20962" xr:uid="{1CE35FD4-5CF5-4405-AD4A-86729B0E1B90}"/>
    <cellStyle name="Accent4 38" xfId="9986" xr:uid="{A1F53840-82D0-4371-BFBB-2920C5C14BBF}"/>
    <cellStyle name="Accent4 38 2" xfId="23866" xr:uid="{36BCAE9A-C0AA-46BE-A0FD-6863DB9DBF05}"/>
    <cellStyle name="Accent4 38 2 2" xfId="23871" xr:uid="{70E8DD44-7A57-4875-B8F8-EA6C5C8E010F}"/>
    <cellStyle name="Accent4 38 3" xfId="23873" xr:uid="{03762957-B234-4D60-9C71-B86566823530}"/>
    <cellStyle name="Accent4 38_BSD2" xfId="23875" xr:uid="{D9F260DE-8634-42C1-99E7-8DBC6DAE6CEE}"/>
    <cellStyle name="Accent4 39" xfId="9991" xr:uid="{8394AD96-3C48-410E-9A5A-1DDC19A5BB45}"/>
    <cellStyle name="Accent4 39 2" xfId="23877" xr:uid="{61662FD2-E3FD-4F74-850B-3EDA1EABEA13}"/>
    <cellStyle name="Accent4 39 2 2" xfId="23882" xr:uid="{3DE9D49B-CCA8-45C6-A10D-003554DAC376}"/>
    <cellStyle name="Accent4 39 3" xfId="23884" xr:uid="{8432DFA7-9A6E-4104-B541-2AA3B4ACE2B0}"/>
    <cellStyle name="Accent4 39_BSD2" xfId="23886" xr:uid="{03A01126-ACF8-4FFF-B567-BA86A1C03A55}"/>
    <cellStyle name="Accent4 4" xfId="1963" xr:uid="{63858A43-D267-4E7F-9DCC-388FCFB53D04}"/>
    <cellStyle name="Accent4 4 2" xfId="8378" xr:uid="{C04B0829-58BD-4DC9-B843-A14921CF73C4}"/>
    <cellStyle name="Accent4 4 2 2" xfId="23889" xr:uid="{B5F0342F-3F07-448D-8D2A-8660A8D7D090}"/>
    <cellStyle name="Accent4 4 3" xfId="23891" xr:uid="{E9AF2D7C-AFA1-4A33-A09F-BCACDFC0DA70}"/>
    <cellStyle name="Accent4 4 3 2" xfId="23893" xr:uid="{4C978A0F-FECE-4B5C-8196-50208D4B8B06}"/>
    <cellStyle name="Accent4 4 4" xfId="23895" xr:uid="{69BB28D5-31EB-4CF6-99E8-2382EFA58B61}"/>
    <cellStyle name="Accent4 4 4 2" xfId="23896" xr:uid="{A47694DC-3C25-4D91-A969-654B4A78141B}"/>
    <cellStyle name="Accent4 4 5" xfId="23898" xr:uid="{C56CF403-1D05-41C5-983C-87069E3FB58D}"/>
    <cellStyle name="Accent4 4 6" xfId="4520" xr:uid="{107CFE88-6F33-4AD7-BB3C-BCECC6BCBDCB}"/>
    <cellStyle name="Accent4 4 7" xfId="10243" xr:uid="{C2E6E036-0848-4178-B72A-91ADF09263EE}"/>
    <cellStyle name="Accent4 4 8" xfId="51733" xr:uid="{D4790560-1977-408F-A7C8-DD28619B330A}"/>
    <cellStyle name="Accent4 4_Annexure" xfId="23904" xr:uid="{5E75A736-FCBA-4FF5-B16D-F5B2E3512550}"/>
    <cellStyle name="Accent4 40" xfId="23833" xr:uid="{236E164B-02A6-4646-A356-D8AA1623DFDE}"/>
    <cellStyle name="Accent4 40 2" xfId="23836" xr:uid="{8CFED325-0C32-4E02-8B23-B1DC0122EE44}"/>
    <cellStyle name="Accent4 40 2 2" xfId="23841" xr:uid="{B9E2ED0F-85AA-4234-9EB5-98DA51FE22D6}"/>
    <cellStyle name="Accent4 40 3" xfId="23843" xr:uid="{3C7FE154-EBF0-401C-8E24-146F21BAE325}"/>
    <cellStyle name="Accent4 40_BSD2" xfId="23845" xr:uid="{9FFAFBB3-876B-4558-9526-5633A0B62129}"/>
    <cellStyle name="Accent4 41" xfId="23848" xr:uid="{7838EBAE-FA9A-4AEA-842F-1497A3891FDF}"/>
    <cellStyle name="Accent4 41 2" xfId="23851" xr:uid="{1FD32459-6CD0-44B6-A00C-6CED1C479590}"/>
    <cellStyle name="Accent4 41 2 2" xfId="23856" xr:uid="{BD05F9D0-C9E5-470C-AF09-63F4393F2ECA}"/>
    <cellStyle name="Accent4 41 3" xfId="23858" xr:uid="{CDDE59E3-C406-4794-87C4-82E79BCA664B}"/>
    <cellStyle name="Accent4 41_BSD2" xfId="23860" xr:uid="{A55ABA97-2DE0-4217-8D2E-645D0BE72434}"/>
    <cellStyle name="Accent4 42" xfId="9979" xr:uid="{A4D5CA5F-7B56-4975-B19F-7ABCB45394B9}"/>
    <cellStyle name="Accent4 42 2" xfId="4659" xr:uid="{8DEEE612-9075-4620-8442-FF80DFAEB29A}"/>
    <cellStyle name="Accent4 42 2 2" xfId="23862" xr:uid="{2698E5EA-416E-4082-9A43-3C4E3710FFD7}"/>
    <cellStyle name="Accent4 42 3" xfId="7494" xr:uid="{B4861D82-89FC-494F-94FC-051D12048217}"/>
    <cellStyle name="Accent4 42_BSD2" xfId="20961" xr:uid="{927ABE42-CF6D-4C76-9AA1-E17E3269C864}"/>
    <cellStyle name="Accent4 43" xfId="9985" xr:uid="{680DF9BE-CD20-4FA0-A17A-718BFADEE819}"/>
    <cellStyle name="Accent4 43 2" xfId="23865" xr:uid="{B9C92990-9C2F-418C-AC3A-287C3C26F67D}"/>
    <cellStyle name="Accent4 43 2 2" xfId="23870" xr:uid="{E9D76FBE-A7FF-4B7E-8891-B36588F8B138}"/>
    <cellStyle name="Accent4 43 3" xfId="23872" xr:uid="{B402B8CB-3791-4A2F-AB43-BE6820B642BD}"/>
    <cellStyle name="Accent4 43_BSD2" xfId="23874" xr:uid="{6E3C6081-CB46-4E71-BD7F-0D837EFB08D1}"/>
    <cellStyle name="Accent4 44" xfId="9990" xr:uid="{2894F71C-0542-43C5-A49E-D26852626DD4}"/>
    <cellStyle name="Accent4 44 2" xfId="23876" xr:uid="{A045AB0C-4F29-4578-B7F1-B1DCEEF0BDA1}"/>
    <cellStyle name="Accent4 44 2 2" xfId="23881" xr:uid="{9FE57BED-43A2-4F9B-8D97-0498BBE07E94}"/>
    <cellStyle name="Accent4 44 3" xfId="23883" xr:uid="{E5DB94D3-7D9B-4201-9E79-042CCB55414A}"/>
    <cellStyle name="Accent4 44_BSD2" xfId="23885" xr:uid="{539C87AD-8817-402F-9951-4014D0FB0C79}"/>
    <cellStyle name="Accent4 45" xfId="15223" xr:uid="{41EF5558-8D9B-49A0-A9CE-8A0993A5928F}"/>
    <cellStyle name="Accent4 45 2" xfId="9933" xr:uid="{7174DCF6-0331-4F20-9373-FB8376B6BC37}"/>
    <cellStyle name="Accent4 45 2 2" xfId="23907" xr:uid="{F2666D35-1CE6-4C28-BB79-B6248B7F045A}"/>
    <cellStyle name="Accent4 45 3" xfId="15390" xr:uid="{9D4765F6-FA09-42A3-A700-53B1B682FEAF}"/>
    <cellStyle name="Accent4 45_BSD2" xfId="23909" xr:uid="{A45843AF-4BBB-4518-AF5F-9E7A169B82D7}"/>
    <cellStyle name="Accent4 46" xfId="15231" xr:uid="{2060A7F2-8565-4B04-BEB2-5FD876C4D356}"/>
    <cellStyle name="Accent4 46 2" xfId="12825" xr:uid="{FE285F11-E120-472C-9C27-9D1FCBC4DC9D}"/>
    <cellStyle name="Accent4 46 2 2" xfId="23911" xr:uid="{3BFC109E-CCF8-41E2-A3FE-405717282CA5}"/>
    <cellStyle name="Accent4 46 3" xfId="15397" xr:uid="{C9DFCACA-FF98-4742-A7B9-61727C602CFD}"/>
    <cellStyle name="Accent4 46_BSD2" xfId="23915" xr:uid="{6FCA9F33-F0F4-4222-ADDB-069227501BC3}"/>
    <cellStyle name="Accent4 47" xfId="15233" xr:uid="{0328B78E-1784-48D9-BD27-F4CF5BA376F7}"/>
    <cellStyle name="Accent4 47 2" xfId="7639" xr:uid="{BB132F4B-989F-40CE-994D-ED2932D7F5E2}"/>
    <cellStyle name="Accent4 47 2 2" xfId="21316" xr:uid="{5DF9DCE8-9C3C-4ADE-9002-620941E96F56}"/>
    <cellStyle name="Accent4 47 3" xfId="5757" xr:uid="{B8F3665B-D05C-4D13-984D-DB5CB69CD6F9}"/>
    <cellStyle name="Accent4 47_BSD2" xfId="23917" xr:uid="{796CB56D-9ECB-442C-B608-343B8FCF9B6E}"/>
    <cellStyle name="Accent4 48" xfId="23919" xr:uid="{CB7E516F-15F4-4238-8254-E90017332889}"/>
    <cellStyle name="Accent4 48 2" xfId="23921" xr:uid="{867CDA3B-4861-4FFD-99EE-AB6B16D21796}"/>
    <cellStyle name="Accent4 48 2 2" xfId="23925" xr:uid="{F1B0315A-273C-4B6F-8D4E-088B561E7567}"/>
    <cellStyle name="Accent4 48 3" xfId="17658" xr:uid="{73D164DC-3CF5-44ED-B05A-73FEEB6D8789}"/>
    <cellStyle name="Accent4 48_BSD2" xfId="23929" xr:uid="{9C470567-F219-4DD3-99D4-33645BA91AE4}"/>
    <cellStyle name="Accent4 49" xfId="23931" xr:uid="{0EBBD1B0-2755-491C-91D4-318FACD47CED}"/>
    <cellStyle name="Accent4 49 2" xfId="23933" xr:uid="{6742E415-0B92-425A-9853-5BBB882875C8}"/>
    <cellStyle name="Accent4 49 2 2" xfId="23938" xr:uid="{F5332C2C-5044-4F6F-ACDB-02E34608C5BC}"/>
    <cellStyle name="Accent4 49 3" xfId="23942" xr:uid="{637E5F33-D94C-4B6D-AE96-D0B617919C9A}"/>
    <cellStyle name="Accent4 49_BSD2" xfId="10447" xr:uid="{59CA19B2-01BD-421D-8D4E-8D2CD5646D69}"/>
    <cellStyle name="Accent4 5" xfId="17432" xr:uid="{EE8F45F2-05CE-48F5-9C94-C071A65D6F7B}"/>
    <cellStyle name="Accent4 5 2" xfId="8471" xr:uid="{947987FD-36FB-4956-9AAD-CE120139EAF6}"/>
    <cellStyle name="Accent4 5 2 2" xfId="23947" xr:uid="{531C5F81-69A0-4E04-B051-F99327A4B944}"/>
    <cellStyle name="Accent4 5 3" xfId="23948" xr:uid="{F2E80071-A3A0-4CD6-B60E-6625CDEA7207}"/>
    <cellStyle name="Accent4 5 3 2" xfId="23952" xr:uid="{A9AA3D0A-D1D1-48A1-A9A3-E54B96DF7D8E}"/>
    <cellStyle name="Accent4 5 4" xfId="23953" xr:uid="{A9CFE91A-2E2C-480E-BE00-AF14AF59C45C}"/>
    <cellStyle name="Accent4 5 4 2" xfId="23955" xr:uid="{1C8498C8-B8B3-4774-8DB1-6DEACC841E80}"/>
    <cellStyle name="Accent4 5 5" xfId="23958" xr:uid="{65204DBB-AF9A-4796-AAA9-00EE99568CC0}"/>
    <cellStyle name="Accent4 5 6" xfId="23959" xr:uid="{EE0D86A4-EABB-4481-A1D2-E5A7F8223CF6}"/>
    <cellStyle name="Accent4 5_Annexure" xfId="10270" xr:uid="{ED4648F2-126C-4735-9922-4E6CEF995479}"/>
    <cellStyle name="Accent4 50" xfId="15222" xr:uid="{2A3DCE24-7F4E-4719-AB78-19BFD75C854E}"/>
    <cellStyle name="Accent4 50 2" xfId="9932" xr:uid="{3A247B03-5212-4466-8086-76CAFC076712}"/>
    <cellStyle name="Accent4 50 2 2" xfId="23906" xr:uid="{F12E404B-5980-4D35-A295-D2FB2D20BD8F}"/>
    <cellStyle name="Accent4 50 3" xfId="15389" xr:uid="{F19B6A4D-28F0-45FA-9DAF-32B2738DAEBF}"/>
    <cellStyle name="Accent4 50_BSD2" xfId="23908" xr:uid="{13994275-1E6B-4A01-855E-34479A39FD12}"/>
    <cellStyle name="Accent4 51" xfId="15230" xr:uid="{9792A6D2-7734-47CA-AA26-7AB318FA1864}"/>
    <cellStyle name="Accent4 51 2" xfId="12824" xr:uid="{710BC809-5A7E-4848-AFC5-4CC45AA431FF}"/>
    <cellStyle name="Accent4 51 2 2" xfId="23910" xr:uid="{6589983C-7D6F-420C-A276-F5D6C23B6BDF}"/>
    <cellStyle name="Accent4 51 3" xfId="15396" xr:uid="{746212E1-2D88-43F5-89C3-921E0893FE65}"/>
    <cellStyle name="Accent4 51_BSD2" xfId="23914" xr:uid="{B0073949-878F-442F-B4F3-7193FFA94EB8}"/>
    <cellStyle name="Accent4 52" xfId="15232" xr:uid="{728B9BBC-F780-425B-82AC-7FBA8E11854B}"/>
    <cellStyle name="Accent4 52 2" xfId="7638" xr:uid="{F82D9984-1CDC-46A7-9B68-841F0F301515}"/>
    <cellStyle name="Accent4 52 2 2" xfId="21315" xr:uid="{4B729785-5942-4334-9AB6-CC0E1F7A9F03}"/>
    <cellStyle name="Accent4 52 3" xfId="5756" xr:uid="{D4423FB2-7B74-4A92-A3F7-FE4851ABF175}"/>
    <cellStyle name="Accent4 52_BSD2" xfId="23916" xr:uid="{95C5FA66-AA58-4A86-B319-A68138806C8C}"/>
    <cellStyle name="Accent4 53" xfId="23918" xr:uid="{B835A8A6-8FA4-4C25-8615-7BB2579A9738}"/>
    <cellStyle name="Accent4 53 2" xfId="23920" xr:uid="{496693C7-8AEC-439D-B1F9-DE497E17DFA4}"/>
    <cellStyle name="Accent4 53 2 2" xfId="23924" xr:uid="{71E8DA9E-7F67-45DC-86B9-19355926C536}"/>
    <cellStyle name="Accent4 53 3" xfId="17657" xr:uid="{EE1F9543-8C3E-4F98-BEF7-C913ECAAB7E6}"/>
    <cellStyle name="Accent4 53_BSD2" xfId="23928" xr:uid="{93D45D1F-72D2-465F-B152-DEB2E33C9579}"/>
    <cellStyle name="Accent4 54" xfId="23930" xr:uid="{28244969-26E8-452C-887B-1AFA6B077E22}"/>
    <cellStyle name="Accent4 54 2" xfId="23932" xr:uid="{4351DE64-7DEA-471E-8F13-65A86F7FA1AC}"/>
    <cellStyle name="Accent4 54 2 2" xfId="23937" xr:uid="{4A52C595-240B-43E4-984F-C320506A5406}"/>
    <cellStyle name="Accent4 54 3" xfId="23941" xr:uid="{B7B766B3-CBB3-4C1D-8E3A-801A48D71FBF}"/>
    <cellStyle name="Accent4 54_BSD2" xfId="10446" xr:uid="{C81FC9EE-3058-42CD-8D17-A711B8E22293}"/>
    <cellStyle name="Accent4 55" xfId="23961" xr:uid="{842869F8-6E65-4373-ADDE-E20F6CC8146C}"/>
    <cellStyle name="Accent4 55 2" xfId="23963" xr:uid="{5EA884D3-4052-4DBA-8F8C-49B132693835}"/>
    <cellStyle name="Accent4 55 2 2" xfId="23968" xr:uid="{A3238B90-B4DA-4305-A6BE-DA0C83C76C6F}"/>
    <cellStyle name="Accent4 55 3" xfId="23971" xr:uid="{A1B4FBA0-C2DB-4E0D-A22E-F7CE8FFAC535}"/>
    <cellStyle name="Accent4 55_BSD2" xfId="23976" xr:uid="{AEF33B3D-FF60-4C78-AB95-81F5BF801E9B}"/>
    <cellStyle name="Accent4 56" xfId="23978" xr:uid="{0E379CC6-889E-4958-A7CA-84889372D0E8}"/>
    <cellStyle name="Accent4 56 2" xfId="23980" xr:uid="{AA8F5040-8AFD-448C-BF51-A3E984C34765}"/>
    <cellStyle name="Accent4 56 2 2" xfId="23985" xr:uid="{FAE568EA-4893-4A9E-AFF3-858824222B52}"/>
    <cellStyle name="Accent4 56 3" xfId="23988" xr:uid="{B3D3DEDC-CF6C-4FBD-A78A-36F320C84C74}"/>
    <cellStyle name="Accent4 56_BSD2" xfId="23991" xr:uid="{92BD40DC-8D6E-4187-805B-F367C72C2D31}"/>
    <cellStyle name="Accent4 57" xfId="23993" xr:uid="{77AFCD57-367C-427D-A45F-AE15FA36C87D}"/>
    <cellStyle name="Accent4 57 2" xfId="23995" xr:uid="{FCD701B2-2755-4864-A6AE-475F0BA1654A}"/>
    <cellStyle name="Accent4 57 2 2" xfId="24000" xr:uid="{9B49A9C1-9280-4174-B03D-B16339FE9362}"/>
    <cellStyle name="Accent4 57 3" xfId="24003" xr:uid="{C24A1961-8C87-4D6C-AAB3-3C7F5B5F6DFF}"/>
    <cellStyle name="Accent4 57_BSD2" xfId="6375" xr:uid="{ABB89A5A-7AC9-46F7-82FB-8B9649DCE4EC}"/>
    <cellStyle name="Accent4 58" xfId="24007" xr:uid="{E6D187CE-15DF-4B1F-A2B7-6EBB2017CC1B}"/>
    <cellStyle name="Accent4 58 2" xfId="24009" xr:uid="{C28A0211-89C8-44F8-98C1-5787C8EE5C08}"/>
    <cellStyle name="Accent4 58 2 2" xfId="24012" xr:uid="{3B736B28-872F-4955-9468-A37132AC937A}"/>
    <cellStyle name="Accent4 58 3" xfId="24015" xr:uid="{4FDDF654-EAE6-4BE3-A91D-AB3B8E8CFD2D}"/>
    <cellStyle name="Accent4 58_BSD2" xfId="24018" xr:uid="{9943224F-C67C-4C51-9F55-3E3ADE336D4A}"/>
    <cellStyle name="Accent4 59" xfId="24020" xr:uid="{D823FFC1-AD6B-41AA-B624-17C5E46ACB81}"/>
    <cellStyle name="Accent4 59 2" xfId="24022" xr:uid="{4E0EC16A-183A-4044-A837-85739A2DF45F}"/>
    <cellStyle name="Accent4 59 2 2" xfId="24029" xr:uid="{278DF556-4841-43E3-AD04-740730088208}"/>
    <cellStyle name="Accent4 59 3" xfId="24032" xr:uid="{4E5EBD34-A0A2-4452-821C-3AA427493571}"/>
    <cellStyle name="Accent4 59_BSD2" xfId="17638" xr:uid="{CA874D80-B94C-4BAD-A722-08E91E259ADF}"/>
    <cellStyle name="Accent4 6" xfId="17436" xr:uid="{B9D4B58A-4015-48C6-B405-F08401B838D0}"/>
    <cellStyle name="Accent4 6 2" xfId="8504" xr:uid="{0049EF5C-2189-4886-B0A6-6DFFD24C40D4}"/>
    <cellStyle name="Accent4 6 2 2" xfId="24035" xr:uid="{7B6EE306-B12B-4D60-8958-45E063BF69C3}"/>
    <cellStyle name="Accent4 6 3" xfId="24036" xr:uid="{61F35C59-4FD3-41F9-9222-1310A4779BA4}"/>
    <cellStyle name="Accent4 6 3 2" xfId="24037" xr:uid="{0B34E338-4880-4AF0-9651-2433DA545EFD}"/>
    <cellStyle name="Accent4 6 4" xfId="24038" xr:uid="{8757AB95-B3E2-414C-BECB-1447268A47EF}"/>
    <cellStyle name="Accent4 6 4 2" xfId="24039" xr:uid="{4D6BAC1F-5101-44BB-B084-0F06D90EE2EA}"/>
    <cellStyle name="Accent4 6 5" xfId="24040" xr:uid="{BE4D15C9-2711-42DC-9A4D-61561A18FE51}"/>
    <cellStyle name="Accent4 6 6" xfId="24041" xr:uid="{8B3CCD45-597D-4FCF-893F-51995346A01C}"/>
    <cellStyle name="Accent4 6_Annexure" xfId="24043" xr:uid="{656FABA0-94CA-4C15-BE65-5333654869E0}"/>
    <cellStyle name="Accent4 60" xfId="23960" xr:uid="{EA834EB3-0449-4DAE-BEB1-664FA5E28570}"/>
    <cellStyle name="Accent4 60 2" xfId="23962" xr:uid="{AE8BCDB7-9AAC-4D45-955A-F87E20132AD8}"/>
    <cellStyle name="Accent4 61" xfId="23977" xr:uid="{3E38DA46-9885-4204-B907-933C866CAA38}"/>
    <cellStyle name="Accent4 61 2" xfId="23979" xr:uid="{EF86A796-8B64-46C1-BEDE-B5CF58285160}"/>
    <cellStyle name="Accent4 62" xfId="23992" xr:uid="{B1247FBC-6DD7-4528-96B3-D9C8ABC93B17}"/>
    <cellStyle name="Accent4 62 2" xfId="23994" xr:uid="{57497E1C-F7D3-4CAC-B9E6-1EDE6DAB0FD0}"/>
    <cellStyle name="Accent4 63" xfId="24006" xr:uid="{A14BABBB-9C27-4C03-9571-293488E597BC}"/>
    <cellStyle name="Accent4 63 2" xfId="24008" xr:uid="{1DFA95D3-70D3-4597-9058-93ECD698D927}"/>
    <cellStyle name="Accent4 64" xfId="24019" xr:uid="{508278AE-F7F0-4A6F-94E6-8868FED3E1CC}"/>
    <cellStyle name="Accent4 64 2" xfId="24021" xr:uid="{D53E3682-D8DE-429B-BA28-1A6022A5CC23}"/>
    <cellStyle name="Accent4 65" xfId="24046" xr:uid="{1D867FE5-4982-4136-B32C-B0C4A9080619}"/>
    <cellStyle name="Accent4 65 2" xfId="24048" xr:uid="{535825A2-F19C-4DA5-9CD5-507F4D2315C8}"/>
    <cellStyle name="Accent4 66" xfId="20986" xr:uid="{4429F797-0EA7-414B-89B6-2C2931D30B8F}"/>
    <cellStyle name="Accent4 66 2" xfId="24052" xr:uid="{4DE0AFAD-0DFF-4D8A-AB70-C9E5C3349326}"/>
    <cellStyle name="Accent4 67" xfId="24056" xr:uid="{0CC63278-7872-485E-A5C5-A658AF1CC22A}"/>
    <cellStyle name="Accent4 67 2" xfId="24059" xr:uid="{633EB941-02D1-4341-BD9C-E3A89242F0B0}"/>
    <cellStyle name="Accent4 68" xfId="24063" xr:uid="{8960B7C9-2058-429D-B23C-84D6C95A9391}"/>
    <cellStyle name="Accent4 68 2" xfId="21048" xr:uid="{17750842-75E2-4FC9-9688-F2BE23F81FB3}"/>
    <cellStyle name="Accent4 69" xfId="24066" xr:uid="{3AEC51F7-3D8E-45D3-AF72-04756D21B421}"/>
    <cellStyle name="Accent4 69 2" xfId="24069" xr:uid="{D383F8D9-667B-4F30-B92E-22448DA15030}"/>
    <cellStyle name="Accent4 7" xfId="4948" xr:uid="{8C6974C8-A9B5-4BF3-8244-6272C8046E5A}"/>
    <cellStyle name="Accent4 7 10" xfId="24071" xr:uid="{D33295BC-29C5-4845-B257-E7ADDE6371DA}"/>
    <cellStyle name="Accent4 7 10 2" xfId="17733" xr:uid="{EC167292-EA5E-4119-B993-46A080CA877F}"/>
    <cellStyle name="Accent4 7 11" xfId="24073" xr:uid="{8368888F-FCFA-49AA-A23A-958C68210432}"/>
    <cellStyle name="Accent4 7 11 2" xfId="17883" xr:uid="{1C109705-3624-45EA-8648-BB8BE25AC29F}"/>
    <cellStyle name="Accent4 7 12" xfId="20488" xr:uid="{97B44E4A-D21E-45C3-BE63-76BAEC587A6F}"/>
    <cellStyle name="Accent4 7 13" xfId="17995" xr:uid="{59A9D0B9-B262-45B2-BA04-9D8BD123CF95}"/>
    <cellStyle name="Accent4 7 14" xfId="7303" xr:uid="{2E1BB540-3975-4DA1-9B14-D8F2957D33E7}"/>
    <cellStyle name="Accent4 7 2" xfId="6292" xr:uid="{7B823FFF-D782-4428-B647-E822AC7C3D86}"/>
    <cellStyle name="Accent4 7 2 2" xfId="6297" xr:uid="{95AE16F4-9120-447C-A9AF-D60991BFFC24}"/>
    <cellStyle name="Accent4 7 3" xfId="4970" xr:uid="{2E95F898-4AA1-41CD-9F4C-ED3A62C45AB5}"/>
    <cellStyle name="Accent4 7 3 2" xfId="16587" xr:uid="{3F3381C6-9F90-41BC-9160-29495DED9BE6}"/>
    <cellStyle name="Accent4 7 4" xfId="6171" xr:uid="{15D30CF9-364D-4F39-A506-384395F76A4C}"/>
    <cellStyle name="Accent4 7 4 2" xfId="13856" xr:uid="{7F1831B2-B747-4B2A-A389-C0A93A1693F5}"/>
    <cellStyle name="Accent4 7 5" xfId="16602" xr:uid="{E065B57F-47B7-4862-A8AF-46634F42E71E}"/>
    <cellStyle name="Accent4 7 5 2" xfId="11151" xr:uid="{B7B72281-583E-44E3-91D6-5AAFE89E01D1}"/>
    <cellStyle name="Accent4 7 6" xfId="16609" xr:uid="{1D90A879-2E98-4217-A10F-7EDDB11CB36F}"/>
    <cellStyle name="Accent4 7 6 2" xfId="11318" xr:uid="{D189963B-B1A8-4DF3-975F-B8309DABAEF4}"/>
    <cellStyle name="Accent4 7 7" xfId="11437" xr:uid="{EE8B5154-0603-4DC4-B4C1-BF20AB6C3FDE}"/>
    <cellStyle name="Accent4 7 7 2" xfId="24074" xr:uid="{94427156-5013-4BE6-A7C9-BC7726392511}"/>
    <cellStyle name="Accent4 7 8" xfId="9361" xr:uid="{449D3C43-C906-4319-B42C-0F7FD018462C}"/>
    <cellStyle name="Accent4 7 8 2" xfId="24075" xr:uid="{0B8382FA-89F9-4876-ADE0-F81708165FA4}"/>
    <cellStyle name="Accent4 7 9" xfId="24076" xr:uid="{DD52AE1B-EE2E-4E7A-A59F-CDFA29553EEF}"/>
    <cellStyle name="Accent4 7 9 2" xfId="24079" xr:uid="{12161EF4-8A51-41FE-B037-F7AAB5A17C82}"/>
    <cellStyle name="Accent4 7_Annexure" xfId="4424" xr:uid="{38F387FC-A1E5-4EB2-BFA3-B29D4E076658}"/>
    <cellStyle name="Accent4 70" xfId="24045" xr:uid="{17C28679-6370-4F45-A7FB-142BB9717EBA}"/>
    <cellStyle name="Accent4 70 2" xfId="24047" xr:uid="{DBEDD638-0CA0-416A-8AAB-9591120F3A1B}"/>
    <cellStyle name="Accent4 71" xfId="20985" xr:uid="{B6896949-F9D5-480F-86D0-5869A2F5EAA5}"/>
    <cellStyle name="Accent4 71 2" xfId="24051" xr:uid="{7C9DC5A4-F4D2-4912-BFA1-0AF231F4E640}"/>
    <cellStyle name="Accent4 72" xfId="24055" xr:uid="{7962586E-4C37-496E-9F0F-815DCD207D7E}"/>
    <cellStyle name="Accent4 72 2" xfId="24058" xr:uid="{207530CB-81B2-4EB2-9D77-1B42C27F95B2}"/>
    <cellStyle name="Accent4 73" xfId="24062" xr:uid="{F52168DA-2E7B-4C78-8E21-5796F2658646}"/>
    <cellStyle name="Accent4 73 2" xfId="21047" xr:uid="{44250ED0-005A-41C5-B788-9CCF773046FE}"/>
    <cellStyle name="Accent4 74" xfId="24065" xr:uid="{1294F97A-2941-4827-B3B2-ED80D0447A14}"/>
    <cellStyle name="Accent4 74 2" xfId="24068" xr:uid="{522325B7-EFE9-4D0E-AA88-813B2B52B4CE}"/>
    <cellStyle name="Accent4 75" xfId="24081" xr:uid="{0A73FC66-107A-4105-9FD3-36C66DC66F77}"/>
    <cellStyle name="Accent4 75 2" xfId="24083" xr:uid="{820D6966-78BD-43ED-A888-BA7361B8F556}"/>
    <cellStyle name="Accent4 76" xfId="19391" xr:uid="{145F02D9-E52E-4983-B949-EC9400F1FD99}"/>
    <cellStyle name="Accent4 76 2" xfId="24086" xr:uid="{49237147-1C88-456F-9B49-4F8357DE2F4F}"/>
    <cellStyle name="Accent4 77" xfId="24088" xr:uid="{ED98E5B2-7C56-4823-AF5E-BF43913953D5}"/>
    <cellStyle name="Accent4 77 2" xfId="24090" xr:uid="{15087E6B-6E4A-4433-8847-8164A98E4AD8}"/>
    <cellStyle name="Accent4 78" xfId="24092" xr:uid="{FF1DD9B6-EF35-454F-A2B5-D4312DA75743}"/>
    <cellStyle name="Accent4 78 2" xfId="5609" xr:uid="{451D849B-648F-4F16-8150-62DFD4C3361A}"/>
    <cellStyle name="Accent4 79" xfId="24095" xr:uid="{50891547-CD73-4F4D-8EBA-7435AB38D21B}"/>
    <cellStyle name="Accent4 79 2" xfId="14064" xr:uid="{0B4C3D1A-DECF-4B10-946E-91B766DF98A1}"/>
    <cellStyle name="Accent4 8" xfId="24096" xr:uid="{6F9C5389-3D91-467A-BB7F-AA79D0AE29D5}"/>
    <cellStyle name="Accent4 8 2" xfId="8578" xr:uid="{8D4D5452-E9FF-4156-9C85-1655191AD526}"/>
    <cellStyle name="Accent4 8 2 2" xfId="15335" xr:uid="{AAB970CC-46FE-4073-B93D-C3D7B3AF62FA}"/>
    <cellStyle name="Accent4 8 3" xfId="16615" xr:uid="{A04B687C-F162-4FA7-8BC9-1AC2F33F2828}"/>
    <cellStyle name="Accent4 8 3 2" xfId="16617" xr:uid="{D1B1AFBE-95C1-481B-83EF-693313CB8B3E}"/>
    <cellStyle name="Accent4 8 4" xfId="16622" xr:uid="{B02810C6-24A2-4C6C-BB07-52D0056F553B}"/>
    <cellStyle name="Accent4 8 5" xfId="9953" xr:uid="{3D7DB781-DE80-43FB-A42B-67431B05C52C}"/>
    <cellStyle name="Accent4 8 6" xfId="5555" xr:uid="{5D38C9C0-21A4-4D7F-8C0B-CBE457204F8A}"/>
    <cellStyle name="Accent4 8_BSD2" xfId="24098" xr:uid="{39B69EAD-9ADF-47EB-9B65-A483F5FAF799}"/>
    <cellStyle name="Accent4 80" xfId="24080" xr:uid="{7723E553-3044-4B45-89D0-A04D72D22E9C}"/>
    <cellStyle name="Accent4 80 2" xfId="24082" xr:uid="{BDC75D66-4204-463D-B079-C5438C800218}"/>
    <cellStyle name="Accent4 81" xfId="19390" xr:uid="{18300708-748A-42FD-B876-57C4264BA9E2}"/>
    <cellStyle name="Accent4 81 2" xfId="24085" xr:uid="{8EC75676-2FFC-4CE7-A9FF-9B4B10BA654A}"/>
    <cellStyle name="Accent4 82" xfId="24087" xr:uid="{C06DABE8-F1AA-41ED-8AA9-25596BB775C4}"/>
    <cellStyle name="Accent4 82 2" xfId="24089" xr:uid="{F9D7A3FA-A561-4081-9835-86757D52D505}"/>
    <cellStyle name="Accent4 83" xfId="24091" xr:uid="{42A57EC8-74D8-4FB1-B91E-253443D6399C}"/>
    <cellStyle name="Accent4 83 2" xfId="5608" xr:uid="{2FEDE49B-FF93-424A-9EA5-0736EF5A65C7}"/>
    <cellStyle name="Accent4 84" xfId="24094" xr:uid="{13539158-CE75-47B3-AFC8-4159B7D1A863}"/>
    <cellStyle name="Accent4 84 2" xfId="14063" xr:uid="{8ADA5AAA-30CF-4783-BE90-2A6C1E4D297B}"/>
    <cellStyle name="Accent4 85" xfId="24100" xr:uid="{6F93E51C-ADF7-44A3-AF80-48A2BC80B9E4}"/>
    <cellStyle name="Accent4 85 2" xfId="14093" xr:uid="{6BF6F9A7-A6DF-4632-92DE-673A77FDE0A6}"/>
    <cellStyle name="Accent4 86" xfId="24102" xr:uid="{AD690E4D-AD54-4494-A7D0-6A9C6F274DEC}"/>
    <cellStyle name="Accent4 86 2" xfId="14116" xr:uid="{D9722814-1008-4821-9FAB-E021AEDB3B42}"/>
    <cellStyle name="Accent4 87" xfId="10000" xr:uid="{19874E60-94F6-453C-B462-8D2039FEE8C7}"/>
    <cellStyle name="Accent4 87 2" xfId="10005" xr:uid="{F7A1F76F-FB90-46D8-8742-336D51657A5E}"/>
    <cellStyle name="Accent4 88" xfId="10013" xr:uid="{5B0FFD6B-EFD8-4208-AFBA-150C3EB46DA1}"/>
    <cellStyle name="Accent4 88 2" xfId="14134" xr:uid="{BDB697E9-E21C-4781-8E0A-5931A0D9CB42}"/>
    <cellStyle name="Accent4 89" xfId="10019" xr:uid="{CE048587-BF70-45A6-90CA-0AC538131A28}"/>
    <cellStyle name="Accent4 89 2" xfId="14144" xr:uid="{28D2CD41-A9FD-45EC-BFDC-D978C1C23CC0}"/>
    <cellStyle name="Accent4 9" xfId="21287" xr:uid="{E7367BA4-25C1-4630-9B7E-829571521FAA}"/>
    <cellStyle name="Accent4 9 2" xfId="8619" xr:uid="{86F23EFF-E744-4D9D-B271-B8F462D389DD}"/>
    <cellStyle name="Accent4 9 2 2" xfId="24109" xr:uid="{00C96CF7-06A8-4420-95BE-F1F1FA7C1C97}"/>
    <cellStyle name="Accent4 9 3" xfId="8267" xr:uid="{B37C3B3C-253C-403C-835D-0B576572C08A}"/>
    <cellStyle name="Accent4 9 3 2" xfId="16629" xr:uid="{0A07B733-50A6-46C1-BBD1-37444527F239}"/>
    <cellStyle name="Accent4 9 4" xfId="8273" xr:uid="{67BB0127-6A83-43DC-A019-94CEBAFF5A66}"/>
    <cellStyle name="Accent4 9 5" xfId="16639" xr:uid="{7A974627-FA4A-4931-BDEF-CEEA780A68F9}"/>
    <cellStyle name="Accent4 9 6" xfId="16643" xr:uid="{3649012D-D458-4620-9A74-E740831AE4BD}"/>
    <cellStyle name="Accent4 9_BSD2" xfId="24110" xr:uid="{C055BF59-138E-4413-A12A-3211A075162B}"/>
    <cellStyle name="Accent5" xfId="98" builtinId="45" customBuiltin="1"/>
    <cellStyle name="Accent5 10" xfId="24111" xr:uid="{E78C5AED-4828-4361-8D4F-35B6C8C2D5CA}"/>
    <cellStyle name="Accent5 10 2" xfId="24117" xr:uid="{858A93F9-34B6-497C-AD4A-97A697EE479A}"/>
    <cellStyle name="Accent5 10 2 2" xfId="24118" xr:uid="{FDD23A85-6288-4398-ADA1-8D80CA23B036}"/>
    <cellStyle name="Accent5 10 3" xfId="24119" xr:uid="{45A585AF-FA70-47D1-854C-0F1E3D31C2A8}"/>
    <cellStyle name="Accent5 10 3 2" xfId="24120" xr:uid="{55155536-309A-4403-866B-5EC47EE78DA5}"/>
    <cellStyle name="Accent5 10 4" xfId="24121" xr:uid="{A0AF2901-8695-4342-BE87-97B5B0937A57}"/>
    <cellStyle name="Accent5 10 5" xfId="24122" xr:uid="{2CD863C8-B58C-47B1-BB04-D9C815A15B21}"/>
    <cellStyle name="Accent5 10 6" xfId="24123" xr:uid="{E6C13F79-B9E3-4D93-BD0C-CFB518DD8C8F}"/>
    <cellStyle name="Accent5 10_BSD2" xfId="24128" xr:uid="{8D4BADCD-0DEE-44A6-BBB6-A13300471CAB}"/>
    <cellStyle name="Accent5 11" xfId="24129" xr:uid="{7F4E5F8F-56B0-4BC3-8D2F-BE2D19DBF334}"/>
    <cellStyle name="Accent5 11 2" xfId="23168" xr:uid="{42F2EBE8-0DB6-4BAD-9B56-278850B2A631}"/>
    <cellStyle name="Accent5 11 2 2" xfId="24131" xr:uid="{D48BFA34-F00D-4ECC-85FC-EC0983E6E2A1}"/>
    <cellStyle name="Accent5 11 3" xfId="24132" xr:uid="{D3A8B94D-EDA9-4B18-9A5E-AFE0C39A1959}"/>
    <cellStyle name="Accent5 11 3 2" xfId="18811" xr:uid="{AE763FB3-FF2F-473C-927A-9F8D4F02A16A}"/>
    <cellStyle name="Accent5 11 4" xfId="24133" xr:uid="{EF980B2B-14ED-4C66-8450-B304667D2065}"/>
    <cellStyle name="Accent5 11 5" xfId="24134" xr:uid="{B1728B4F-47D4-44BA-90FB-AEB082C0CD3D}"/>
    <cellStyle name="Accent5 11 6" xfId="24135" xr:uid="{21B70632-9ED2-4E85-82B1-4E250FADD5ED}"/>
    <cellStyle name="Accent5 11_BSD2" xfId="24136" xr:uid="{53D04E1B-B983-4F8A-9051-E3CA66CA05C7}"/>
    <cellStyle name="Accent5 12" xfId="24137" xr:uid="{88F7420F-1BF1-49B2-B9D0-5C376A18E050}"/>
    <cellStyle name="Accent5 12 2" xfId="24138" xr:uid="{E6AD178B-F303-4322-992E-7032DCF90864}"/>
    <cellStyle name="Accent5 12 2 2" xfId="24143" xr:uid="{86A41BE5-A566-4324-865F-3FAD9EF1B430}"/>
    <cellStyle name="Accent5 12 3" xfId="16304" xr:uid="{F802E1F8-2A70-44C0-B576-046648485114}"/>
    <cellStyle name="Accent5 12 3 2" xfId="21633" xr:uid="{596A4BD4-0C76-4450-8BF6-F55F38343B76}"/>
    <cellStyle name="Accent5 12 4" xfId="24144" xr:uid="{2ED47226-4188-4E31-ADF0-0B12345C265F}"/>
    <cellStyle name="Accent5 12 5" xfId="24145" xr:uid="{A4DE84FA-8D12-47B4-AABA-4DD97E7D4084}"/>
    <cellStyle name="Accent5 12 6" xfId="24146" xr:uid="{6593B7CD-E0E2-4668-BB57-82B4A778D1A3}"/>
    <cellStyle name="Accent5 12_BSD2" xfId="24147" xr:uid="{20C75E2B-C03B-4C01-B194-536E86B055C9}"/>
    <cellStyle name="Accent5 13" xfId="24148" xr:uid="{AACF48B9-152D-4116-9D42-E2671E783151}"/>
    <cellStyle name="Accent5 13 2" xfId="24149" xr:uid="{D10C1018-F2B5-4A11-8921-076D2F37196A}"/>
    <cellStyle name="Accent5 13 2 2" xfId="24150" xr:uid="{1DB2F94F-1B2B-4866-A67E-E98EB726F3E8}"/>
    <cellStyle name="Accent5 13 3" xfId="24151" xr:uid="{FACFF9A7-2EB6-4B98-B3B6-FB8E81D88EB3}"/>
    <cellStyle name="Accent5 13 4" xfId="24153" xr:uid="{62B258CA-AEDF-4CA9-90FD-C0E185C33B81}"/>
    <cellStyle name="Accent5 13 5" xfId="24155" xr:uid="{EE4E6290-3C74-4416-B945-F7D5F4FD9383}"/>
    <cellStyle name="Accent5 13_BSD2" xfId="8953" xr:uid="{F32A54B4-1E92-433E-A1E9-837EFA22A7DF}"/>
    <cellStyle name="Accent5 14" xfId="24156" xr:uid="{FCDCF9B9-A07B-4F15-BF3E-02EA9959B177}"/>
    <cellStyle name="Accent5 14 2" xfId="24157" xr:uid="{4EACC6C5-7B35-4C9A-B69A-193D6B3803D0}"/>
    <cellStyle name="Accent5 14 2 2" xfId="24159" xr:uid="{733BDAF2-331C-4FFA-B581-758876F67318}"/>
    <cellStyle name="Accent5 14 3" xfId="24161" xr:uid="{BFEBE17F-670F-4057-AF4F-2A40F27F874D}"/>
    <cellStyle name="Accent5 14 4" xfId="24163" xr:uid="{772DCF1E-AA0E-4B31-8D4C-5D9800C8BF38}"/>
    <cellStyle name="Accent5 14 5" xfId="24165" xr:uid="{4902EFF2-CA80-4297-86A4-2FB5F661CE8B}"/>
    <cellStyle name="Accent5 14_BSD2" xfId="18169" xr:uid="{D38C2ABD-B32A-4793-AD5F-BBCD8B4B33BC}"/>
    <cellStyle name="Accent5 15" xfId="24171" xr:uid="{9CAE4E31-8956-4A78-B5A6-740FE4FF2414}"/>
    <cellStyle name="Accent5 15 2" xfId="24173" xr:uid="{2AE40044-887E-4041-A62C-D81D93D6EF24}"/>
    <cellStyle name="Accent5 15 2 2" xfId="24175" xr:uid="{7838F492-4439-422B-A13C-DD1662A83A28}"/>
    <cellStyle name="Accent5 15 3" xfId="24177" xr:uid="{BC54C6CA-3205-49B5-A133-E68B57E249AA}"/>
    <cellStyle name="Accent5 15_BSD2" xfId="24183" xr:uid="{66E5BE2B-38C6-46EE-A11F-932841BA935E}"/>
    <cellStyle name="Accent5 16" xfId="24189" xr:uid="{B35E1440-6A57-4762-974F-49948175EC80}"/>
    <cellStyle name="Accent5 16 2" xfId="24191" xr:uid="{34031BCC-B992-48CF-B9FF-9AF86012E63E}"/>
    <cellStyle name="Accent5 16 2 2" xfId="24196" xr:uid="{975B454B-4901-43F8-89F5-5469FF44A461}"/>
    <cellStyle name="Accent5 16 3" xfId="24198" xr:uid="{7058FEAF-ED2D-43A3-97DB-017F60CF4EA8}"/>
    <cellStyle name="Accent5 16_BSD2" xfId="20159" xr:uid="{74BA6C44-7ECB-4820-9691-FB9481C3F9E7}"/>
    <cellStyle name="Accent5 17" xfId="24202" xr:uid="{0F748949-7BA6-4B2E-A375-AFE0441230FB}"/>
    <cellStyle name="Accent5 17 2" xfId="24208" xr:uid="{A0BD56EE-BD2E-48CC-8F93-DEAA88571E28}"/>
    <cellStyle name="Accent5 17 2 2" xfId="24210" xr:uid="{18A56A14-6E3A-43D9-8DE8-7E8D68B59E39}"/>
    <cellStyle name="Accent5 17 3" xfId="24216" xr:uid="{0CD987A0-93AD-4B81-BF2B-19BDFA286B36}"/>
    <cellStyle name="Accent5 17_BSD2" xfId="24218" xr:uid="{975DF6B0-1819-4733-8B10-E688BC6449C1}"/>
    <cellStyle name="Accent5 18" xfId="18272" xr:uid="{BDA92224-F61E-4AE1-8D19-501399A408D1}"/>
    <cellStyle name="Accent5 18 2" xfId="24220" xr:uid="{60D60BD2-9B5B-481C-BEB7-665DE41212FE}"/>
    <cellStyle name="Accent5 18 2 2" xfId="4448" xr:uid="{8DC1941E-F173-409C-AE7B-F5C3DB7A1CB4}"/>
    <cellStyle name="Accent5 18 3" xfId="24222" xr:uid="{48925515-D343-4115-9191-3402781B1B61}"/>
    <cellStyle name="Accent5 18_BSD2" xfId="24225" xr:uid="{29B6C70F-4F7D-4291-A995-57FF38A097DA}"/>
    <cellStyle name="Accent5 19" xfId="2818" xr:uid="{A959994D-4BFC-41E4-9542-81936DE27C3F}"/>
    <cellStyle name="Accent5 19 2" xfId="24227" xr:uid="{7FB50EEF-4FEF-41E6-8ED1-14E6F3168CB3}"/>
    <cellStyle name="Accent5 19 2 2" xfId="24230" xr:uid="{CDC93728-AE62-42E0-B651-AD5ECB1224EC}"/>
    <cellStyle name="Accent5 19 3" xfId="24232" xr:uid="{EA3CB045-7499-44CC-888B-45C4676D2811}"/>
    <cellStyle name="Accent5 19_BSD2" xfId="18194" xr:uid="{FBE09975-0C07-4426-9D86-B21A90ACF8A4}"/>
    <cellStyle name="Accent5 2" xfId="1964" xr:uid="{B6AF898F-64AB-4560-85D2-B3FD6AD029BB}"/>
    <cellStyle name="Accent5 2 10" xfId="12445" xr:uid="{CD89CCEA-FD0D-463F-8B7D-839D297613F3}"/>
    <cellStyle name="Accent5 2 10 2" xfId="24238" xr:uid="{5F1D7F87-B6A1-4ED0-B9BB-F71FC0517B8E}"/>
    <cellStyle name="Accent5 2 11" xfId="12454" xr:uid="{CB24C2CA-A7A4-4A1E-9ED8-937727C3574E}"/>
    <cellStyle name="Accent5 2 12" xfId="24239" xr:uid="{1C6BFCF9-0C93-4E30-A2CF-D3F75731D967}"/>
    <cellStyle name="Accent5 2 13" xfId="51734" xr:uid="{6E8C6D6F-8F23-4F29-BA3C-4546FC573037}"/>
    <cellStyle name="Accent5 2 2" xfId="1965" xr:uid="{10932E61-9C1D-4DDE-9073-EA28746EF23B}"/>
    <cellStyle name="Accent5 2 2 2" xfId="24241" xr:uid="{1454E071-46B7-49F9-9614-E2E50CF2D3FA}"/>
    <cellStyle name="Accent5 2 2 2 2" xfId="24242" xr:uid="{1D7D162F-2C73-42BE-931C-7496C685A6CF}"/>
    <cellStyle name="Accent5 2 2 3" xfId="12895" xr:uid="{A6BA7A3A-198E-4F03-B608-94FFF92E787E}"/>
    <cellStyle name="Accent5 2 2 3 2" xfId="10577" xr:uid="{CF46C1BF-789F-4A6B-B267-AC1840BF7A2A}"/>
    <cellStyle name="Accent5 2 2 4" xfId="12901" xr:uid="{E284DF16-4FCE-412E-9AF8-FFDB85ED82FA}"/>
    <cellStyle name="Accent5 2 2 5" xfId="12910" xr:uid="{D5579BF2-ED4B-4106-92D9-A662EFC4639A}"/>
    <cellStyle name="Accent5 2 2 6" xfId="24240" xr:uid="{B66A5259-DBF1-4E96-A853-94B503B943B9}"/>
    <cellStyle name="Accent5 2 3" xfId="17038" xr:uid="{C21EEFD6-2B82-4B94-8363-A408B155E480}"/>
    <cellStyle name="Accent5 2 3 2" xfId="17044" xr:uid="{1546030C-DAB5-4BD8-A32B-EE6A85BE1DFE}"/>
    <cellStyle name="Accent5 2 3 3" xfId="13065" xr:uid="{5963DC13-46C3-4C00-8020-28D5581D1A32}"/>
    <cellStyle name="Accent5 2 3 4" xfId="12011" xr:uid="{08854388-74C4-456F-9EC5-900173D63189}"/>
    <cellStyle name="Accent5 2 3 5" xfId="13084" xr:uid="{EE483443-FFBB-4F1D-A7F1-017D479327C0}"/>
    <cellStyle name="Accent5 2 4" xfId="17049" xr:uid="{2B9008A1-3249-4EBF-B9D0-A44B87B10FD2}"/>
    <cellStyle name="Accent5 2 4 2" xfId="12428" xr:uid="{CCDCB608-6557-4FC0-B58C-16B24CCADAA6}"/>
    <cellStyle name="Accent5 2 4 2 2" xfId="12434" xr:uid="{328280BA-43DD-4232-951C-2615EBDFCF9A}"/>
    <cellStyle name="Accent5 2 4 3" xfId="8394" xr:uid="{CA471A18-D558-4059-9C19-67E9897F7762}"/>
    <cellStyle name="Accent5 2 4 4" xfId="8405" xr:uid="{B9F7855C-0400-4DE5-9D7B-58CA9B62C3B0}"/>
    <cellStyle name="Accent5 2 4 5" xfId="4537" xr:uid="{B9D7E274-8DE0-4BD8-A29D-F2D31904CD79}"/>
    <cellStyle name="Accent5 2 4_BSD2" xfId="10233" xr:uid="{3E7965BB-BED4-4919-AC43-00722877AB0A}"/>
    <cellStyle name="Accent5 2 5" xfId="17052" xr:uid="{2CDBA34A-A65E-4147-A54C-FA8D202FE0F3}"/>
    <cellStyle name="Accent5 2 5 2" xfId="17056" xr:uid="{0EFA3E5E-2568-4537-9311-B4C9E78D8DC8}"/>
    <cellStyle name="Accent5 2 5 3" xfId="13351" xr:uid="{7E444C04-4477-49E1-AB20-B0D53D46CC23}"/>
    <cellStyle name="Accent5 2 5 4" xfId="13382" xr:uid="{27BE170F-1F48-4B95-845E-6090012876AC}"/>
    <cellStyle name="Accent5 2 6" xfId="17060" xr:uid="{D624FB75-518A-43E3-B984-ACB487481038}"/>
    <cellStyle name="Accent5 2 6 2" xfId="18510" xr:uid="{E2AE629B-3951-4E0B-ABB6-485AF6D35CE1}"/>
    <cellStyle name="Accent5 2 6 3" xfId="13439" xr:uid="{2C9015C1-7844-42A8-AD32-F700AA84C848}"/>
    <cellStyle name="Accent5 2 6 4" xfId="13469" xr:uid="{9F58DB4E-0B97-4334-BA66-1CE903AFE18D}"/>
    <cellStyle name="Accent5 2 7" xfId="24244" xr:uid="{9F5AD31D-AE83-4337-BB93-C359EF7B707E}"/>
    <cellStyle name="Accent5 2 7 2" xfId="24245" xr:uid="{79827548-A164-448C-BD9F-5A26284A4A54}"/>
    <cellStyle name="Accent5 2 7 3" xfId="13492" xr:uid="{218D4A84-F9B2-4D75-910B-936C67817223}"/>
    <cellStyle name="Accent5 2 7 4" xfId="6710" xr:uid="{38FF2BA1-5897-410E-B6B9-5BEB4AE73AD6}"/>
    <cellStyle name="Accent5 2 8" xfId="2777" xr:uid="{BEB468D6-0714-4BD0-B7AC-6241B0C55BD1}"/>
    <cellStyle name="Accent5 2 8 2" xfId="12112" xr:uid="{2C870ABB-6DE0-4F51-8170-17216B80F09C}"/>
    <cellStyle name="Accent5 2 8 2 2" xfId="8206" xr:uid="{C77B3A48-645B-4F0D-BECA-04D545B023C4}"/>
    <cellStyle name="Accent5 2 8 3" xfId="7898" xr:uid="{FF7C5E04-C289-47CA-A62D-A3839BC36864}"/>
    <cellStyle name="Accent5 2 8 4" xfId="7903" xr:uid="{41DC8B80-3195-4A64-B811-BE6EEF270FAB}"/>
    <cellStyle name="Accent5 2 8 5" xfId="8160" xr:uid="{C26956E0-F721-4F3F-B4E6-5AC0D5B031E9}"/>
    <cellStyle name="Accent5 2 8_BSD2" xfId="24246" xr:uid="{789A5E36-B009-4BC8-93CE-E191EF39B5ED}"/>
    <cellStyle name="Accent5 2 9" xfId="2968" xr:uid="{56FA75E1-DA71-4D3C-AC67-A2B1C038BAAA}"/>
    <cellStyle name="Accent5 2 9 2" xfId="12865" xr:uid="{87940ABA-9683-4D0F-9915-06F4DA7F9FF7}"/>
    <cellStyle name="Accent5 2 9 3" xfId="13055" xr:uid="{F866B455-790C-4B9E-AD21-64082C4C25C2}"/>
    <cellStyle name="Accent5 2 9 4" xfId="8384" xr:uid="{6D0A9968-E547-4E60-8786-4C3EC446CE93}"/>
    <cellStyle name="Accent5 20" xfId="24170" xr:uid="{C2DDE0F3-6643-428B-8384-11530BC45EB5}"/>
    <cellStyle name="Accent5 20 2" xfId="24172" xr:uid="{55458659-5210-4103-8284-E6916F44EC2C}"/>
    <cellStyle name="Accent5 20 2 2" xfId="24174" xr:uid="{0CD067E5-965B-4DB2-B1D1-80DE7EC69BA5}"/>
    <cellStyle name="Accent5 20 3" xfId="24176" xr:uid="{5A8B6E06-CE09-4A4F-AA27-72B5B996F9C4}"/>
    <cellStyle name="Accent5 20_BSD2" xfId="24182" xr:uid="{3C723F07-1DC0-4EBD-8906-B4CD451CE5B7}"/>
    <cellStyle name="Accent5 21" xfId="24188" xr:uid="{B06C9842-5D4A-43C9-9F2B-09EA15F3581C}"/>
    <cellStyle name="Accent5 21 2" xfId="24190" xr:uid="{990EE705-1442-4C5C-9587-D30457FC8D9E}"/>
    <cellStyle name="Accent5 21 2 2" xfId="24195" xr:uid="{71E755E2-E3B0-4F86-BE4F-05475CFC15A5}"/>
    <cellStyle name="Accent5 21 3" xfId="24197" xr:uid="{78DB5CD5-F073-4D44-A9A6-736738B4D5BE}"/>
    <cellStyle name="Accent5 21_BSD2" xfId="20158" xr:uid="{58D05C90-0733-423E-81B4-D2B8EA4FF547}"/>
    <cellStyle name="Accent5 22" xfId="24201" xr:uid="{0015461E-26E6-4DBF-8CDC-0EFAE5CEF064}"/>
    <cellStyle name="Accent5 22 2" xfId="24207" xr:uid="{FD7190D2-71CE-43CB-927E-BE2FDA6C89FC}"/>
    <cellStyle name="Accent5 22 2 2" xfId="24209" xr:uid="{15447564-9F41-4C49-9029-6EEE1A7114BB}"/>
    <cellStyle name="Accent5 22 3" xfId="24215" xr:uid="{D4B1F87F-1109-4DAF-8905-EF1D87355032}"/>
    <cellStyle name="Accent5 22_BSD2" xfId="24217" xr:uid="{CD9DECC2-517C-4DD9-A5D5-A5EA162B269E}"/>
    <cellStyle name="Accent5 23" xfId="18271" xr:uid="{322A98AF-0A45-4AA7-B19A-F8B2B4665C36}"/>
    <cellStyle name="Accent5 23 2" xfId="24219" xr:uid="{06E774A4-A737-4AC9-9DF8-1B5CAE141DCA}"/>
    <cellStyle name="Accent5 23 2 2" xfId="4447" xr:uid="{FCD5EFEB-A996-48D5-B4BC-EDAF44055B38}"/>
    <cellStyle name="Accent5 23 3" xfId="24221" xr:uid="{284A66F1-176F-411E-9F41-9A7B682F4DE4}"/>
    <cellStyle name="Accent5 23_BSD2" xfId="24224" xr:uid="{2F51769A-01BE-4055-8C45-34CF209C3398}"/>
    <cellStyle name="Accent5 24" xfId="2817" xr:uid="{AA530F94-D2F8-4C3D-855F-662487F9914E}"/>
    <cellStyle name="Accent5 24 2" xfId="24226" xr:uid="{DC9579B1-39AA-4E59-A49A-3A7DC045AC25}"/>
    <cellStyle name="Accent5 24 2 2" xfId="24229" xr:uid="{E6846ACA-DB4A-4DF7-A006-0DD127F98741}"/>
    <cellStyle name="Accent5 24 3" xfId="24231" xr:uid="{1FFBEF1A-7A3A-4FA5-9C0E-971E83CB12C1}"/>
    <cellStyle name="Accent5 24_BSD2" xfId="18193" xr:uid="{8F130604-2223-4F53-8A3E-38FB8ED610CE}"/>
    <cellStyle name="Accent5 25" xfId="24248" xr:uid="{A6269B50-62A1-4528-BDF0-5C5731395BDA}"/>
    <cellStyle name="Accent5 25 2" xfId="3864" xr:uid="{0154440F-DCF9-479E-95E4-A1A649BF57A8}"/>
    <cellStyle name="Accent5 25 2 2" xfId="6317" xr:uid="{BE0A7A1E-F441-4DC7-97F0-FF8E19656728}"/>
    <cellStyle name="Accent5 25 3" xfId="4303" xr:uid="{1AE307E0-9AD6-40DD-B0CC-8D6AD86B6F32}"/>
    <cellStyle name="Accent5 25_BSD2" xfId="24256" xr:uid="{486CBA99-447E-4E75-A35C-BD01E547A810}"/>
    <cellStyle name="Accent5 26" xfId="24258" xr:uid="{CA139EB5-43B1-4AB7-9792-DD0EAA5818FA}"/>
    <cellStyle name="Accent5 26 2" xfId="24261" xr:uid="{00779641-981F-4405-8305-9E2023504C9F}"/>
    <cellStyle name="Accent5 26 2 2" xfId="24264" xr:uid="{1AF7F0D6-4790-4988-9703-53D8D143B89F}"/>
    <cellStyle name="Accent5 26 3" xfId="24266" xr:uid="{3414B61F-8997-488C-8303-8245D9EA232E}"/>
    <cellStyle name="Accent5 26_BSD2" xfId="24269" xr:uid="{17E51C64-B9C7-4A3F-8A4B-2E5521E4E8A0}"/>
    <cellStyle name="Accent5 27" xfId="24271" xr:uid="{E5CA2EAB-B3BF-45A0-AD39-A23DA483BC9F}"/>
    <cellStyle name="Accent5 27 2" xfId="24273" xr:uid="{19580C7D-BF69-4E9E-A77A-06244C7E3515}"/>
    <cellStyle name="Accent5 27 2 2" xfId="24278" xr:uid="{B9318B66-0DB2-4F4F-A121-71DF3971212D}"/>
    <cellStyle name="Accent5 27 3" xfId="24280" xr:uid="{9A6AFE8B-7288-4AE6-B616-A8C0B32C3903}"/>
    <cellStyle name="Accent5 27_BSD2" xfId="24282" xr:uid="{A5337CFB-A05F-431E-8399-153307E48426}"/>
    <cellStyle name="Accent5 28" xfId="24285" xr:uid="{2873877F-EF3D-4A96-9D15-926970AB11FC}"/>
    <cellStyle name="Accent5 28 2" xfId="15009" xr:uid="{DD3A28C8-240C-4A8F-BD3A-230DAB8119D2}"/>
    <cellStyle name="Accent5 28 2 2" xfId="24287" xr:uid="{3C6D417D-DE79-4576-90E9-F21E9477E956}"/>
    <cellStyle name="Accent5 28 3" xfId="24289" xr:uid="{7AF85862-AAEA-442E-A6DB-AB13EF917145}"/>
    <cellStyle name="Accent5 28_BSD2" xfId="24293" xr:uid="{93AFDD99-D18B-43E5-8152-CC4FB19DCAA3}"/>
    <cellStyle name="Accent5 29" xfId="24295" xr:uid="{F4B856AF-DDE8-4FF1-93F4-880CE00AB914}"/>
    <cellStyle name="Accent5 29 2" xfId="24297" xr:uid="{BA3D9EFE-3D56-4084-8B78-0038A0A6CEA0}"/>
    <cellStyle name="Accent5 29 2 2" xfId="24299" xr:uid="{9878F1D2-4443-4069-A6B2-0CA44B77BFE3}"/>
    <cellStyle name="Accent5 29 3" xfId="24301" xr:uid="{550CCFBD-C173-484A-8385-42B41FFE606B}"/>
    <cellStyle name="Accent5 29_BSD2" xfId="18231" xr:uid="{16DDB723-F8D8-4A3E-AC04-7202C246D331}"/>
    <cellStyle name="Accent5 3" xfId="716" xr:uid="{0EA52507-0EF5-436D-93A7-345C9FDF82CA}"/>
    <cellStyle name="Accent5 3 2" xfId="24303" xr:uid="{34E368FA-AE94-42D3-B537-22FA65F6002A}"/>
    <cellStyle name="Accent5 3 2 2" xfId="24306" xr:uid="{47104D53-35F4-42C0-8F67-C11F2B02ABF7}"/>
    <cellStyle name="Accent5 3 2 3" xfId="14037" xr:uid="{C2AB0A3F-1DDB-4865-898F-2A6232337277}"/>
    <cellStyle name="Accent5 3 3" xfId="17061" xr:uid="{889112B1-9AED-4C1E-A62C-B63C8887785D}"/>
    <cellStyle name="Accent5 3 3 2" xfId="17068" xr:uid="{BB85CA7F-E6B9-4C57-9CE7-C475F54E6067}"/>
    <cellStyle name="Accent5 3 3 3" xfId="13543" xr:uid="{030C9EB8-3D00-40CC-AFAE-B7008975F39E}"/>
    <cellStyle name="Accent5 3 4" xfId="5042" xr:uid="{91B91690-9D7B-4CE2-841B-5F0BCF4CB328}"/>
    <cellStyle name="Accent5 3 4 2" xfId="14625" xr:uid="{F20CE39C-A595-42E4-BD4F-1550B4F60D3E}"/>
    <cellStyle name="Accent5 3 5" xfId="5050" xr:uid="{0AEF865B-A5C1-4A2D-9004-893CF77592E3}"/>
    <cellStyle name="Accent5 3 6" xfId="17079" xr:uid="{B498BFA4-2BE4-474F-A7F1-1D0D70057EEF}"/>
    <cellStyle name="Accent5 3 7" xfId="51735" xr:uid="{65CEF165-1E08-4860-8E8B-BC0B74DDBB88}"/>
    <cellStyle name="Accent5 3_Annexure" xfId="21427" xr:uid="{2EC7193C-B1D3-4D76-9864-9BC7D6FED8FC}"/>
    <cellStyle name="Accent5 30" xfId="24247" xr:uid="{8971DB07-4E1C-4901-BB64-3EC0D1775E5D}"/>
    <cellStyle name="Accent5 30 2" xfId="3863" xr:uid="{2CC5223A-D9FF-4BB6-B152-5891435EBC4B}"/>
    <cellStyle name="Accent5 30 2 2" xfId="6316" xr:uid="{9E9C8D92-72DE-4E13-94C3-0CF2D67E2DBC}"/>
    <cellStyle name="Accent5 30 3" xfId="4302" xr:uid="{EF05F9C0-5CB6-4199-9034-1E89ABC88AEB}"/>
    <cellStyle name="Accent5 30_BSD2" xfId="24255" xr:uid="{A202BB39-26EC-4D84-9888-57C936DA2DEC}"/>
    <cellStyle name="Accent5 31" xfId="24257" xr:uid="{5A27C87F-5D74-4984-A9A9-562FD3902C55}"/>
    <cellStyle name="Accent5 31 2" xfId="24260" xr:uid="{AB3157E8-B518-4D95-8422-6EB3DFEFE914}"/>
    <cellStyle name="Accent5 31 2 2" xfId="24263" xr:uid="{67B8A0D4-9C89-4319-9D32-1543FD004DA0}"/>
    <cellStyle name="Accent5 31 3" xfId="24265" xr:uid="{8B580FF4-17EF-4799-9947-DB639DAD14E6}"/>
    <cellStyle name="Accent5 31_BSD2" xfId="24268" xr:uid="{B5F541BE-35C8-4F78-849F-47B86ABE0F93}"/>
    <cellStyle name="Accent5 32" xfId="24270" xr:uid="{9411C06B-E76F-44AD-9CB1-E3C8B86898B6}"/>
    <cellStyle name="Accent5 32 2" xfId="24272" xr:uid="{2DBE0E32-9012-4F1B-8451-51E6EA5FF593}"/>
    <cellStyle name="Accent5 32 2 2" xfId="24277" xr:uid="{F1DEE2B7-5B36-43BB-A1E8-DE80342AB18C}"/>
    <cellStyle name="Accent5 32 3" xfId="24279" xr:uid="{F8DBE572-B40B-414B-9F32-DD91556F94E1}"/>
    <cellStyle name="Accent5 32_BSD2" xfId="24281" xr:uid="{D84D5883-7C4F-4EEC-A114-7A23BEC02B97}"/>
    <cellStyle name="Accent5 33" xfId="24284" xr:uid="{07DA1B5A-E5AC-42FB-ABFD-207A6F88A64D}"/>
    <cellStyle name="Accent5 33 2" xfId="15008" xr:uid="{202D4820-FF59-4B64-9ACD-6328F1F53DC6}"/>
    <cellStyle name="Accent5 33 2 2" xfId="24286" xr:uid="{29D9F923-48CA-4AEC-8EE7-1C335F4427F0}"/>
    <cellStyle name="Accent5 33 3" xfId="24288" xr:uid="{90D777CB-B053-48DF-883A-0A6B744D20EF}"/>
    <cellStyle name="Accent5 33_BSD2" xfId="24292" xr:uid="{5AD7F99F-7A8A-4EF5-8C08-CEF62046AFE6}"/>
    <cellStyle name="Accent5 34" xfId="24294" xr:uid="{35DCE9D1-44A1-4FE5-89EC-05C8DEBE991A}"/>
    <cellStyle name="Accent5 34 2" xfId="24296" xr:uid="{364F46A7-9A53-44A9-A74B-C49C3CA474DE}"/>
    <cellStyle name="Accent5 34 2 2" xfId="24298" xr:uid="{4A1F51D1-DAF9-42FF-A22E-93ECA16CFF1B}"/>
    <cellStyle name="Accent5 34 3" xfId="24300" xr:uid="{296129E5-3FF8-4EB1-B8E4-3C227E774082}"/>
    <cellStyle name="Accent5 34_BSD2" xfId="18230" xr:uid="{7B2D5299-0057-4846-96A9-21785BFFEB06}"/>
    <cellStyle name="Accent5 35" xfId="21020" xr:uid="{AC9E58DB-5CCB-467A-A8CE-C116980B3F2C}"/>
    <cellStyle name="Accent5 35 2" xfId="24310" xr:uid="{6CD7FCD7-A5B4-4B83-AC08-690D6723715B}"/>
    <cellStyle name="Accent5 35 2 2" xfId="24315" xr:uid="{FBFC6089-C295-42EB-8C45-B6758440989B}"/>
    <cellStyle name="Accent5 35 3" xfId="24319" xr:uid="{1F9F24CF-E2B1-4412-B080-5F3683F21C1D}"/>
    <cellStyle name="Accent5 35_BSD2" xfId="24325" xr:uid="{FF330151-610C-4D53-95BE-1052BCCED30A}"/>
    <cellStyle name="Accent5 36" xfId="24327" xr:uid="{6DF141F1-D958-4AE9-8B2C-9917DFA6DC28}"/>
    <cellStyle name="Accent5 36 2" xfId="24330" xr:uid="{F83AD4D5-B25A-48BD-A1EC-9765F7EBE98B}"/>
    <cellStyle name="Accent5 36 2 2" xfId="24333" xr:uid="{521EE063-E734-48E5-B44E-27621B8CA89B}"/>
    <cellStyle name="Accent5 36 3" xfId="24336" xr:uid="{0F0E0E73-0413-4A7F-A62C-3374AE9767EB}"/>
    <cellStyle name="Accent5 36_BSD2" xfId="24339" xr:uid="{1F91A719-983F-4798-A4DF-1F7BB0BFF6F6}"/>
    <cellStyle name="Accent5 37" xfId="10075" xr:uid="{D6FF69A8-CB28-48AA-A7A0-C2D298A07945}"/>
    <cellStyle name="Accent5 37 2" xfId="10083" xr:uid="{3CBD4D29-0D2F-42F2-A400-05F8F3BF04E8}"/>
    <cellStyle name="Accent5 37 2 2" xfId="23312" xr:uid="{3B03963F-9E97-409F-A4A7-1D387036356A}"/>
    <cellStyle name="Accent5 37 3" xfId="4436" xr:uid="{C26E72CB-A63B-4F6D-A81E-779E1B6508C1}"/>
    <cellStyle name="Accent5 37_BSD2" xfId="24341" xr:uid="{73BCB160-1E9F-42A6-B31F-49E78B0AB848}"/>
    <cellStyle name="Accent5 38" xfId="10087" xr:uid="{114C8CB1-D112-48FC-A4B9-3F0E9CDA73CB}"/>
    <cellStyle name="Accent5 38 2" xfId="5299" xr:uid="{72F7DFCF-489D-4F93-BC76-769B2DFDB15F}"/>
    <cellStyle name="Accent5 38 2 2" xfId="24343" xr:uid="{E7360F75-0523-43F5-8D91-B1C9794517A7}"/>
    <cellStyle name="Accent5 38 3" xfId="3936" xr:uid="{77736A7C-6455-4E9A-856D-6AE7CB4076E9}"/>
    <cellStyle name="Accent5 38_BSD2" xfId="24345" xr:uid="{7A3DB5A1-F0D0-486D-988F-E005550C35BD}"/>
    <cellStyle name="Accent5 39" xfId="10095" xr:uid="{C953B2A9-0C28-450A-A9B8-FAD4970DD7A9}"/>
    <cellStyle name="Accent5 39 2" xfId="24347" xr:uid="{FCC96466-0811-48A1-BEFE-B374FD9756FD}"/>
    <cellStyle name="Accent5 39 2 2" xfId="24349" xr:uid="{2FD9A7ED-41AE-4090-96DC-7779B781FABD}"/>
    <cellStyle name="Accent5 39 3" xfId="24351" xr:uid="{09EB6341-7D9D-400C-AA37-3C22E6A7749F}"/>
    <cellStyle name="Accent5 39_BSD2" xfId="18259" xr:uid="{4C4F5FFA-509D-40D8-9549-B68952D48D75}"/>
    <cellStyle name="Accent5 4" xfId="719" xr:uid="{78F55B71-B776-40EB-92BD-1C8BAF97E120}"/>
    <cellStyle name="Accent5 4 2" xfId="17476" xr:uid="{E7A059AD-CA1E-47D9-841D-5B2A11C42CE6}"/>
    <cellStyle name="Accent5 4 2 2" xfId="24356" xr:uid="{2FD1943C-0864-411F-856F-22EA4FF6212C}"/>
    <cellStyle name="Accent5 4 3" xfId="17080" xr:uid="{3028B324-8A84-473D-8AE7-A047B09ADB5C}"/>
    <cellStyle name="Accent5 4 3 2" xfId="17089" xr:uid="{75513325-BCEF-49C9-8F84-6A10425956A7}"/>
    <cellStyle name="Accent5 4 4" xfId="17096" xr:uid="{E2B0D6E1-49CE-4439-8951-0C578B115D1F}"/>
    <cellStyle name="Accent5 4 4 2" xfId="14665" xr:uid="{48B52448-BED3-491A-80A5-A6D673C7F40E}"/>
    <cellStyle name="Accent5 4 5" xfId="17104" xr:uid="{8730065F-9CC2-47F7-B802-CD4C0C2B5243}"/>
    <cellStyle name="Accent5 4 6" xfId="17106" xr:uid="{63B44972-15CD-4712-BE86-3452C36A55CF}"/>
    <cellStyle name="Accent5 4 7" xfId="17473" xr:uid="{7BCE0BC5-3578-4122-B62E-9336BA122DD7}"/>
    <cellStyle name="Accent5 4 8" xfId="51736" xr:uid="{418C60E9-C6AA-422C-A669-53302A67921E}"/>
    <cellStyle name="Accent5 4_Annexure" xfId="13951" xr:uid="{ED6F55E0-4356-404B-95BE-23DA8E0A8832}"/>
    <cellStyle name="Accent5 40" xfId="21019" xr:uid="{96F4A6E3-4069-473C-B9ED-C9D8E18DDE66}"/>
    <cellStyle name="Accent5 40 2" xfId="24309" xr:uid="{A9E99388-0F9A-4417-BC0E-9DD8981E10F9}"/>
    <cellStyle name="Accent5 40 2 2" xfId="24314" xr:uid="{57DE0CA1-10C4-46E0-86D2-06EF5F61150E}"/>
    <cellStyle name="Accent5 40 3" xfId="24318" xr:uid="{67D1CD86-3900-45BE-AB76-C5DF91A9B9C8}"/>
    <cellStyle name="Accent5 40_BSD2" xfId="24324" xr:uid="{A5D339EE-334B-475C-BEDB-16193F75721A}"/>
    <cellStyle name="Accent5 41" xfId="24326" xr:uid="{458D6766-E57B-49E0-950A-C3DA4EC8722D}"/>
    <cellStyle name="Accent5 41 2" xfId="24329" xr:uid="{8A9A0A71-5506-4713-8A98-4FE835B1B390}"/>
    <cellStyle name="Accent5 41 2 2" xfId="24332" xr:uid="{FC0F5D62-B953-4FA0-B87A-8EE968B41BFF}"/>
    <cellStyle name="Accent5 41 3" xfId="24335" xr:uid="{671B147E-8474-4E77-81C2-1D5A61C86A05}"/>
    <cellStyle name="Accent5 41_BSD2" xfId="24338" xr:uid="{6909038D-11EB-4622-8C60-BCAEC2CB5AD5}"/>
    <cellStyle name="Accent5 42" xfId="10074" xr:uid="{9B87BC20-5234-4037-87C3-2C215919EFF7}"/>
    <cellStyle name="Accent5 42 2" xfId="10082" xr:uid="{912B706B-8DE5-49A4-86B9-E883A175C79C}"/>
    <cellStyle name="Accent5 42 2 2" xfId="23311" xr:uid="{770108D7-E31B-4BB8-9D69-704CFBC1A6ED}"/>
    <cellStyle name="Accent5 42 3" xfId="4435" xr:uid="{5FF895DE-579F-4204-9C76-C5EC6A6AA4AC}"/>
    <cellStyle name="Accent5 42_BSD2" xfId="24340" xr:uid="{72359C7F-8A0E-4A5B-861B-CC051957668E}"/>
    <cellStyle name="Accent5 43" xfId="10086" xr:uid="{6E0B6AD4-A44A-4C0E-A357-8D0C3A313574}"/>
    <cellStyle name="Accent5 43 2" xfId="5298" xr:uid="{5E3C3E0D-62FF-4CB9-8D0D-4725491C7AEF}"/>
    <cellStyle name="Accent5 43 2 2" xfId="24342" xr:uid="{17631958-4E7C-447A-814C-4C11C6CCE946}"/>
    <cellStyle name="Accent5 43 3" xfId="3935" xr:uid="{94D5D787-613B-4106-8E98-E701FB1B7AA6}"/>
    <cellStyle name="Accent5 43_BSD2" xfId="24344" xr:uid="{A1298C90-7C3A-4245-AD85-1BDD4B89DC65}"/>
    <cellStyle name="Accent5 44" xfId="10094" xr:uid="{345B82B5-3C25-4456-9869-EA8DF6E545B9}"/>
    <cellStyle name="Accent5 44 2" xfId="24346" xr:uid="{1E386D2F-20A1-4DC5-889E-8B1E1DD829C2}"/>
    <cellStyle name="Accent5 44 2 2" xfId="24348" xr:uid="{517A889E-77C1-4EB8-BD4E-EFDE7DE08283}"/>
    <cellStyle name="Accent5 44 3" xfId="24350" xr:uid="{6562D351-FCDE-4145-898A-4247E4829807}"/>
    <cellStyle name="Accent5 44_BSD2" xfId="18258" xr:uid="{AAD611A9-D86D-45AB-BF6A-1A9B4E43E4A4}"/>
    <cellStyle name="Accent5 45" xfId="24359" xr:uid="{227BFCB7-4B7A-4A8E-8F63-2B6BA272F202}"/>
    <cellStyle name="Accent5 45 2" xfId="24361" xr:uid="{0ED9DE39-F868-433F-8EC8-1806A8740D6A}"/>
    <cellStyle name="Accent5 45 2 2" xfId="24363" xr:uid="{23D79136-AD1B-4316-B4A3-5CA32F2B3017}"/>
    <cellStyle name="Accent5 45 3" xfId="15652" xr:uid="{D7BF82F6-A6C3-482A-B600-2B0043AB8315}"/>
    <cellStyle name="Accent5 45_BSD2" xfId="24367" xr:uid="{D4366B48-BF94-40B5-85F1-A442630D243C}"/>
    <cellStyle name="Accent5 46" xfId="24369" xr:uid="{25671DC8-27E6-43D6-B4F6-F69825F39710}"/>
    <cellStyle name="Accent5 46 2" xfId="24371" xr:uid="{8479FBB4-16E8-4F04-A260-EB2874A940DB}"/>
    <cellStyle name="Accent5 46 2 2" xfId="24376" xr:uid="{D886DB92-9541-403F-86E4-1DE31DCADC78}"/>
    <cellStyle name="Accent5 46 3" xfId="15671" xr:uid="{B9A0F3DB-F1BA-434B-985B-987DF8FAA78F}"/>
    <cellStyle name="Accent5 46_BSD2" xfId="24381" xr:uid="{29EA5959-B390-4BCB-9349-8D487B607D33}"/>
    <cellStyle name="Accent5 47" xfId="24383" xr:uid="{B5EA04AB-F6C9-4208-8085-3DE8E5296360}"/>
    <cellStyle name="Accent5 47 2" xfId="24385" xr:uid="{4562DD07-A0D2-402D-91AD-859E319BE718}"/>
    <cellStyle name="Accent5 47 2 2" xfId="24387" xr:uid="{A3FE15DC-38D5-4410-B874-3C5FD76595CD}"/>
    <cellStyle name="Accent5 47 3" xfId="15677" xr:uid="{3DD042E1-692F-4A62-8E9C-2DB57486942F}"/>
    <cellStyle name="Accent5 47_BSD2" xfId="24389" xr:uid="{BEC90F76-251B-483B-835E-35A671C16706}"/>
    <cellStyle name="Accent5 48" xfId="24391" xr:uid="{0C68D234-392F-4530-84C1-C4DE8BDA4A26}"/>
    <cellStyle name="Accent5 48 2" xfId="24394" xr:uid="{78347B95-76E3-45BC-B1D6-2F8475A4B356}"/>
    <cellStyle name="Accent5 48 2 2" xfId="24397" xr:uid="{0112AA1B-5F79-4533-AC05-E95F014C53D0}"/>
    <cellStyle name="Accent5 48 3" xfId="16594" xr:uid="{644E929C-937B-4E9A-BB77-8FADA3792580}"/>
    <cellStyle name="Accent5 48_BSD2" xfId="24399" xr:uid="{53C5FE04-8B8A-4045-847F-F677B49B1F21}"/>
    <cellStyle name="Accent5 49" xfId="24401" xr:uid="{1721637A-BAD0-44FE-A41C-5533B363C7BD}"/>
    <cellStyle name="Accent5 49 2" xfId="24405" xr:uid="{3DBC2903-E627-4874-A566-BD51D84480D2}"/>
    <cellStyle name="Accent5 49 2 2" xfId="24408" xr:uid="{4B867A50-A78F-411B-A423-2F2F360B6E75}"/>
    <cellStyle name="Accent5 49 3" xfId="24411" xr:uid="{30B402BC-4045-4A3D-B4E5-F665A18D7CD0}"/>
    <cellStyle name="Accent5 49_BSD2" xfId="18335" xr:uid="{9962160F-1900-4AC3-B0C7-50631ACE1B32}"/>
    <cellStyle name="Accent5 5" xfId="17479" xr:uid="{EB92E4B8-D789-4C2F-AAB7-D48366F44A26}"/>
    <cellStyle name="Accent5 5 2" xfId="17482" xr:uid="{1EFC9E89-4953-40E0-A0F0-006673ED4279}"/>
    <cellStyle name="Accent5 5 2 2" xfId="24412" xr:uid="{0B2D7943-14D7-4060-9C13-933E46E624F2}"/>
    <cellStyle name="Accent5 5 3" xfId="17120" xr:uid="{CE869025-64DB-4354-8A5A-FCC8B79D9CEB}"/>
    <cellStyle name="Accent5 5 3 2" xfId="17123" xr:uid="{6A026705-0D96-4E1F-A07F-D0B353DBB00A}"/>
    <cellStyle name="Accent5 5 4" xfId="17131" xr:uid="{A11D5FEC-B1A1-4E27-851A-528DFECC0A8C}"/>
    <cellStyle name="Accent5 5 4 2" xfId="14704" xr:uid="{31BF8941-65F6-41EC-9483-B6C0C4599FDD}"/>
    <cellStyle name="Accent5 5 5" xfId="17135" xr:uid="{312523DE-9C75-4B8F-B24B-F6E9752EDAB9}"/>
    <cellStyle name="Accent5 5 6" xfId="17141" xr:uid="{6598761B-231A-4773-BB49-C0C3F2787D1E}"/>
    <cellStyle name="Accent5 5_Annexure" xfId="24416" xr:uid="{37561DB3-D42E-4782-87D2-AF9969F87F5B}"/>
    <cellStyle name="Accent5 50" xfId="24358" xr:uid="{C8604118-E7AB-422F-9018-0F4E556F2579}"/>
    <cellStyle name="Accent5 50 2" xfId="24360" xr:uid="{45D08344-8963-4FF5-AC22-0CE37F14CDE0}"/>
    <cellStyle name="Accent5 50 2 2" xfId="24362" xr:uid="{89A36F0F-328A-4B55-B165-A3A4361A574A}"/>
    <cellStyle name="Accent5 50 3" xfId="15651" xr:uid="{A45D99D4-D273-4C73-885D-FB039A5E492C}"/>
    <cellStyle name="Accent5 50_BSD2" xfId="24366" xr:uid="{343E149B-50B0-486A-BAFF-1D02E76A07FE}"/>
    <cellStyle name="Accent5 51" xfId="24368" xr:uid="{2F3142D0-B5A2-4D12-9C5D-54E79D72DA62}"/>
    <cellStyle name="Accent5 51 2" xfId="24370" xr:uid="{D3F36589-B91B-4885-8A81-A6BCC4517018}"/>
    <cellStyle name="Accent5 51 2 2" xfId="24375" xr:uid="{42B0F255-690F-4376-9589-0FB286CF501A}"/>
    <cellStyle name="Accent5 51 3" xfId="15670" xr:uid="{D7B4DF50-6D12-469E-AB25-E8FA00894F4D}"/>
    <cellStyle name="Accent5 51_BSD2" xfId="24380" xr:uid="{AF4F6236-1790-440F-9D76-79ACA1B02A0D}"/>
    <cellStyle name="Accent5 52" xfId="24382" xr:uid="{1B968311-D6BA-41F8-BA85-0F8C0E205428}"/>
    <cellStyle name="Accent5 52 2" xfId="24384" xr:uid="{65B02F38-7C17-4979-B22C-299A12599857}"/>
    <cellStyle name="Accent5 52 2 2" xfId="24386" xr:uid="{673C7C08-F015-4A22-8807-32088CB8E252}"/>
    <cellStyle name="Accent5 52 3" xfId="15676" xr:uid="{7485F192-AC59-435A-8041-26AADFC0FB8F}"/>
    <cellStyle name="Accent5 52_BSD2" xfId="24388" xr:uid="{B0B6D36C-77D5-4BCE-A8DE-8792E2A07064}"/>
    <cellStyle name="Accent5 53" xfId="24390" xr:uid="{3AAC9E28-6DAD-434E-B7EE-228C57F6445F}"/>
    <cellStyle name="Accent5 53 2" xfId="24393" xr:uid="{E4C724A6-47F4-4482-B70D-9529F3962576}"/>
    <cellStyle name="Accent5 53 2 2" xfId="24396" xr:uid="{D31E2A08-D6F4-487D-ACC8-3CBEA331B7FC}"/>
    <cellStyle name="Accent5 53 3" xfId="16593" xr:uid="{42D47097-BEC2-4855-8F8D-138CF418A5B9}"/>
    <cellStyle name="Accent5 53_BSD2" xfId="24398" xr:uid="{870AEB28-7983-4292-BA26-9FBD6AE6E28C}"/>
    <cellStyle name="Accent5 54" xfId="24400" xr:uid="{29723DFD-6EBB-4C28-92C6-6A7F3BC07227}"/>
    <cellStyle name="Accent5 54 2" xfId="24404" xr:uid="{F2F4BC33-C7AD-45CD-8899-CA23BD1E0FBF}"/>
    <cellStyle name="Accent5 54 2 2" xfId="24407" xr:uid="{03038F42-9EA5-424D-9C39-E1F9CEBAA35B}"/>
    <cellStyle name="Accent5 54 3" xfId="24410" xr:uid="{28AFD8A2-A4EB-4A2A-BAF8-BC5A25182463}"/>
    <cellStyle name="Accent5 54_BSD2" xfId="18334" xr:uid="{D748BA64-D451-4089-A63E-B8BD78613D87}"/>
    <cellStyle name="Accent5 55" xfId="24418" xr:uid="{515C49B7-6B76-49B3-B059-EBFFF30B1FFD}"/>
    <cellStyle name="Accent5 55 2" xfId="24422" xr:uid="{F8B51C3B-FF68-4F4C-9CB0-1AF914648845}"/>
    <cellStyle name="Accent5 55 2 2" xfId="24423" xr:uid="{E0C3EA18-D7A2-46A3-A0A0-DCA51610F3C9}"/>
    <cellStyle name="Accent5 55 3" xfId="24426" xr:uid="{A78B8E77-5E6E-43B8-A293-C6551796C7C2}"/>
    <cellStyle name="Accent5 55_BSD2" xfId="24430" xr:uid="{AC87C3CB-13E4-458A-9FD8-3AEB07A72941}"/>
    <cellStyle name="Accent5 56" xfId="24432" xr:uid="{771E0BE0-47F1-4591-B069-BA6FADE9F9A2}"/>
    <cellStyle name="Accent5 56 2" xfId="24436" xr:uid="{CFBCC808-1B7D-41A5-B6F5-F7FA93B791A7}"/>
    <cellStyle name="Accent5 56 2 2" xfId="24437" xr:uid="{5416BA28-E922-4ECA-8A0C-7B1CC56F8A4F}"/>
    <cellStyle name="Accent5 56 3" xfId="24440" xr:uid="{FBE70CBD-EB46-4C6F-85EE-9FB3412AAE2F}"/>
    <cellStyle name="Accent5 56_BSD2" xfId="24442" xr:uid="{B777EE31-3C3F-4A90-8D97-43A0011235AD}"/>
    <cellStyle name="Accent5 57" xfId="24444" xr:uid="{A20DD338-6E55-4F73-B0C2-5A6D54A1F97F}"/>
    <cellStyle name="Accent5 57 2" xfId="24447" xr:uid="{D6400CE0-EA96-4E24-A189-85416FBE5696}"/>
    <cellStyle name="Accent5 57 2 2" xfId="24448" xr:uid="{7389581B-720E-43A4-8E14-B4F8FB0C386E}"/>
    <cellStyle name="Accent5 57 3" xfId="24451" xr:uid="{BBE6EF80-3787-46AF-9562-812701B78B2D}"/>
    <cellStyle name="Accent5 57_BSD2" xfId="24452" xr:uid="{1F5C8CBE-CD47-4363-92B1-14EDCBBB5F67}"/>
    <cellStyle name="Accent5 58" xfId="16981" xr:uid="{745982C9-9F11-46CD-9DF5-39C617E77E9C}"/>
    <cellStyle name="Accent5 58 2" xfId="16986" xr:uid="{2B73349D-4F5B-4831-BAB1-842DB098C7C7}"/>
    <cellStyle name="Accent5 58 2 2" xfId="24453" xr:uid="{A0D55402-1C9F-458A-B331-46DB39017E4C}"/>
    <cellStyle name="Accent5 58 3" xfId="24455" xr:uid="{E0754AB3-C04E-4E45-8980-534212A711BD}"/>
    <cellStyle name="Accent5 58_BSD2" xfId="24456" xr:uid="{270A9927-2C26-4289-B1E0-1C9485E6F816}"/>
    <cellStyle name="Accent5 59" xfId="13497" xr:uid="{838ADA1B-AD4A-4DB8-8418-4F1470554F21}"/>
    <cellStyle name="Accent5 59 2" xfId="13505" xr:uid="{8457F878-3916-4EE7-B351-29B2C936B126}"/>
    <cellStyle name="Accent5 59 2 2" xfId="24457" xr:uid="{94EBC045-7CDC-4B99-B7FA-45978DA053F2}"/>
    <cellStyle name="Accent5 59 3" xfId="24460" xr:uid="{A3A66637-36E0-47B6-BF95-A70D6D2EF7F7}"/>
    <cellStyle name="Accent5 59_BSD2" xfId="18362" xr:uid="{755C4AEB-CC52-4E49-9B70-FAA1411E3D2C}"/>
    <cellStyle name="Accent5 6" xfId="17485" xr:uid="{4B0E5AAA-8BF4-413C-AA78-71E6EB122422}"/>
    <cellStyle name="Accent5 6 2" xfId="24462" xr:uid="{5AF3C45D-D416-4732-ADEA-D050176858E2}"/>
    <cellStyle name="Accent5 6 2 2" xfId="24467" xr:uid="{6123CB6A-0342-4612-AB2D-6B153157F6FA}"/>
    <cellStyle name="Accent5 6 3" xfId="17150" xr:uid="{53095BEB-6357-44BA-8871-7999552F0A62}"/>
    <cellStyle name="Accent5 6 3 2" xfId="17158" xr:uid="{44DCADF6-9624-49ED-A40F-1ABE3BCDDD64}"/>
    <cellStyle name="Accent5 6 4" xfId="17172" xr:uid="{FBD0196B-AB00-4053-8F9E-E57CBAFDE601}"/>
    <cellStyle name="Accent5 6 4 2" xfId="14783" xr:uid="{05946413-16C3-4EA0-ADFF-9F83A3753E1A}"/>
    <cellStyle name="Accent5 6 5" xfId="17174" xr:uid="{113A9EE9-4D11-4118-966C-6F0AE116A4B6}"/>
    <cellStyle name="Accent5 6 6" xfId="6441" xr:uid="{20F10696-AF93-4C7B-AD8E-7CF74510ABA4}"/>
    <cellStyle name="Accent5 6_Annexure" xfId="24468" xr:uid="{2F1D401C-714D-45BA-9C31-B6717E2F92C0}"/>
    <cellStyle name="Accent5 60" xfId="24417" xr:uid="{EB944BB3-AC47-4BE1-BAA5-F71E47B96629}"/>
    <cellStyle name="Accent5 60 2" xfId="24421" xr:uid="{4EF35058-02ED-4E8D-A531-65A94DBE260A}"/>
    <cellStyle name="Accent5 61" xfId="24431" xr:uid="{DD9FB882-EC8B-4584-AEFF-33AAACACB1FD}"/>
    <cellStyle name="Accent5 61 2" xfId="24435" xr:uid="{F8D4C7EF-2554-4344-8D88-2FA7967B7AB7}"/>
    <cellStyle name="Accent5 62" xfId="24443" xr:uid="{6FC8C65A-F175-4625-83A8-52F090A316FD}"/>
    <cellStyle name="Accent5 62 2" xfId="24446" xr:uid="{5D433A10-9968-4D2E-8416-652C1E2992CD}"/>
    <cellStyle name="Accent5 63" xfId="16980" xr:uid="{69E486F7-7C2E-49FB-85E4-FBB7E9C4145D}"/>
    <cellStyle name="Accent5 63 2" xfId="16985" xr:uid="{92AA7532-2615-463F-A331-151D0C6D5F3B}"/>
    <cellStyle name="Accent5 64" xfId="13496" xr:uid="{93CBAA51-6581-41C2-A82A-14857891B77B}"/>
    <cellStyle name="Accent5 64 2" xfId="13504" xr:uid="{8587E73F-041F-4E30-8F74-EF99DA5F7D69}"/>
    <cellStyle name="Accent5 65" xfId="13514" xr:uid="{5667ECED-489F-4F95-BC9E-75C4D48619D0}"/>
    <cellStyle name="Accent5 65 2" xfId="13522" xr:uid="{8AA47423-47AB-48CF-8DB7-3AD92FCFC568}"/>
    <cellStyle name="Accent5 66" xfId="13531" xr:uid="{6ADB27B6-C392-46E2-A55D-B40A52A45589}"/>
    <cellStyle name="Accent5 66 2" xfId="24470" xr:uid="{75D1935B-3F7D-4A52-816D-9A4D2E7B204F}"/>
    <cellStyle name="Accent5 67" xfId="13631" xr:uid="{917C8100-F7AA-49A8-BA61-266902E0DF22}"/>
    <cellStyle name="Accent5 67 2" xfId="24474" xr:uid="{06267C0A-3E1A-479A-8125-4A9FB2953D37}"/>
    <cellStyle name="Accent5 68" xfId="18279" xr:uid="{F65A286D-02C9-4A97-AC3E-72E6B79EEC6E}"/>
    <cellStyle name="Accent5 68 2" xfId="21058" xr:uid="{D1061C1C-6889-4D04-B00A-032FA4A3F787}"/>
    <cellStyle name="Accent5 69" xfId="24476" xr:uid="{3C1DA8A3-B2FB-426B-A99F-02ACF15376CC}"/>
    <cellStyle name="Accent5 69 2" xfId="24478" xr:uid="{EAC20E9E-987D-4994-B616-1577F1E0B362}"/>
    <cellStyle name="Accent5 7" xfId="24479" xr:uid="{2D7B4F1E-3D3F-467B-BB9C-C816FCFAD8A8}"/>
    <cellStyle name="Accent5 7 10" xfId="11952" xr:uid="{A9780F99-9BAC-40A4-8C32-D90AC704BB90}"/>
    <cellStyle name="Accent5 7 10 2" xfId="24481" xr:uid="{4D4AE178-8395-44FB-892D-7747DC67D5F5}"/>
    <cellStyle name="Accent5 7 11" xfId="4172" xr:uid="{B0B97B0C-A795-4B28-B20B-53CD1C103F38}"/>
    <cellStyle name="Accent5 7 11 2" xfId="24484" xr:uid="{28AAB006-A881-4D3C-B0D8-E4188CAF4E9F}"/>
    <cellStyle name="Accent5 7 12" xfId="11957" xr:uid="{9D56F1AC-C764-401A-B60F-9109390283EB}"/>
    <cellStyle name="Accent5 7 13" xfId="11967" xr:uid="{2764A187-584A-4E18-A2D6-D26F95270D43}"/>
    <cellStyle name="Accent5 7 14" xfId="7322" xr:uid="{3D82CB03-FBA2-4AC2-AFA9-F453193D82E5}"/>
    <cellStyle name="Accent5 7 2" xfId="17344" xr:uid="{73443256-F443-439F-8C0A-487A9FC8A39C}"/>
    <cellStyle name="Accent5 7 2 2" xfId="24485" xr:uid="{44EDBE84-89CD-40F1-8525-992A5694E0C2}"/>
    <cellStyle name="Accent5 7 3" xfId="17215" xr:uid="{D5B976EC-273B-47FA-8D6D-4006027AB6D5}"/>
    <cellStyle name="Accent5 7 3 2" xfId="17221" xr:uid="{594E8964-6D3C-4F5A-9A72-6E2125AA63B8}"/>
    <cellStyle name="Accent5 7 4" xfId="17233" xr:uid="{C6E5685F-C532-4621-8E06-BA4D74F9F2BF}"/>
    <cellStyle name="Accent5 7 4 2" xfId="14832" xr:uid="{23406A81-BCFD-4D7D-A10C-3D4EF07FCD38}"/>
    <cellStyle name="Accent5 7 5" xfId="17237" xr:uid="{598D3689-2B99-4C03-BBCC-E883A5EA4797}"/>
    <cellStyle name="Accent5 7 5 2" xfId="17240" xr:uid="{1A3294CE-6F7C-43A1-8987-10E05365A6BD}"/>
    <cellStyle name="Accent5 7 6" xfId="17242" xr:uid="{435D6721-D35A-4D41-8E48-EC3AA74D36D1}"/>
    <cellStyle name="Accent5 7 6 2" xfId="18532" xr:uid="{88F197D6-1C30-4F53-B293-BFEE062E4D68}"/>
    <cellStyle name="Accent5 7 7" xfId="24491" xr:uid="{C7266CC4-14DE-4ADD-B4BE-60E14F0129B8}"/>
    <cellStyle name="Accent5 7 7 2" xfId="24492" xr:uid="{36386A28-8C84-4B03-890B-536B2341B690}"/>
    <cellStyle name="Accent5 7 8" xfId="24497" xr:uid="{82951918-CE58-43C0-83C1-AEA756233501}"/>
    <cellStyle name="Accent5 7 8 2" xfId="24503" xr:uid="{61DA6376-EE7D-4C9E-A45B-29145ED2B4D3}"/>
    <cellStyle name="Accent5 7 9" xfId="24508" xr:uid="{AD93F474-B333-4E63-AED9-D742441B96DF}"/>
    <cellStyle name="Accent5 7 9 2" xfId="24509" xr:uid="{C8B71A38-335C-4F78-82C8-21FC6F796803}"/>
    <cellStyle name="Accent5 7_Annexure" xfId="17523" xr:uid="{A81F0E92-9038-478C-A3FF-35DA61D76ECE}"/>
    <cellStyle name="Accent5 70" xfId="13513" xr:uid="{C8F28AC1-FDB9-482F-8230-954DA694E633}"/>
    <cellStyle name="Accent5 70 2" xfId="13521" xr:uid="{D0B10565-B4DF-44DD-A5E9-B0958965B38E}"/>
    <cellStyle name="Accent5 71" xfId="13530" xr:uid="{E010B620-319B-44D6-85EE-4186E4B06028}"/>
    <cellStyle name="Accent5 71 2" xfId="24469" xr:uid="{70373DAB-F06B-4188-AB8E-2C94A41D5DDE}"/>
    <cellStyle name="Accent5 72" xfId="13630" xr:uid="{51042263-A93B-44F6-B9C1-815E42482534}"/>
    <cellStyle name="Accent5 72 2" xfId="24473" xr:uid="{C7B93F6D-AFBD-4D63-A91F-2CFF75B9377D}"/>
    <cellStyle name="Accent5 73" xfId="18278" xr:uid="{88E7897A-2B6E-40FF-9A15-EA35F0E5BD6C}"/>
    <cellStyle name="Accent5 73 2" xfId="21057" xr:uid="{C46505EB-19EC-4F7D-8D75-4D4BF8649DC9}"/>
    <cellStyle name="Accent5 74" xfId="24475" xr:uid="{28D10B7A-A2E3-4C34-B67B-5DBFFC018A0E}"/>
    <cellStyle name="Accent5 74 2" xfId="24477" xr:uid="{F88BFC58-F178-4B79-ACEB-65D77772A78F}"/>
    <cellStyle name="Accent5 75" xfId="24511" xr:uid="{B334DF11-E311-47BB-BD9D-8BC592A37801}"/>
    <cellStyle name="Accent5 75 2" xfId="24513" xr:uid="{5D194AD0-EF0B-4EFA-A487-A4B7BA43209C}"/>
    <cellStyle name="Accent5 76" xfId="24515" xr:uid="{FAA24680-1C42-4015-8F74-D2096BDF6CA9}"/>
    <cellStyle name="Accent5 76 2" xfId="24517" xr:uid="{D3A1D647-296E-4CDD-B6F5-3F201E3DBC97}"/>
    <cellStyle name="Accent5 77" xfId="24519" xr:uid="{DB070814-E004-45B1-A743-0C7FF10C32CC}"/>
    <cellStyle name="Accent5 77 2" xfId="24521" xr:uid="{90BC8F1E-0EA1-4B1A-925C-7DED088ABF93}"/>
    <cellStyle name="Accent5 78" xfId="24524" xr:uid="{70090FC1-3699-4446-B0B4-9FD4602FBE16}"/>
    <cellStyle name="Accent5 78 2" xfId="15110" xr:uid="{F535A357-BEEA-4657-9E82-247AA69416F1}"/>
    <cellStyle name="Accent5 79" xfId="3104" xr:uid="{B86B7E32-DB23-4AC2-AAB7-A54B6A50D751}"/>
    <cellStyle name="Accent5 79 2" xfId="6084" xr:uid="{0D901D6E-0EE5-4B5E-8745-FBE42538CB17}"/>
    <cellStyle name="Accent5 8" xfId="24525" xr:uid="{8477E059-BAB2-4CE8-BBDA-F33DD6112612}"/>
    <cellStyle name="Accent5 8 2" xfId="24528" xr:uid="{AF149582-CBFA-428D-B572-7D1FAB63D880}"/>
    <cellStyle name="Accent5 8 2 2" xfId="24529" xr:uid="{0CEBFB6E-0230-4A9F-84B3-32FC69B4EC02}"/>
    <cellStyle name="Accent5 8 3" xfId="15897" xr:uid="{9A9A4C1F-7451-4A08-91A3-877500CFDAD6}"/>
    <cellStyle name="Accent5 8 3 2" xfId="17253" xr:uid="{271234BD-F150-42B4-8C51-1ACCC7819A8F}"/>
    <cellStyle name="Accent5 8 4" xfId="17261" xr:uid="{0C1E7C28-3169-4793-9DB8-EB37CB395B26}"/>
    <cellStyle name="Accent5 8 5" xfId="9960" xr:uid="{6F1E6BEA-7A56-40F0-8087-D3F882535D2A}"/>
    <cellStyle name="Accent5 8 6" xfId="7457" xr:uid="{49CE83CF-7967-4F7A-9FF5-35845FC2DB49}"/>
    <cellStyle name="Accent5 8_BSD2" xfId="14031" xr:uid="{F8F4B5A1-4707-4559-B2D3-C0A7EEEDDBE7}"/>
    <cellStyle name="Accent5 80" xfId="24510" xr:uid="{5D5EE9B1-7730-4002-BBF6-5D98E9D338D7}"/>
    <cellStyle name="Accent5 80 2" xfId="24512" xr:uid="{0E925064-3285-43BE-B15D-87C26199416C}"/>
    <cellStyle name="Accent5 81" xfId="24514" xr:uid="{2E0C6E13-6433-4407-A12E-ED8B24618E13}"/>
    <cellStyle name="Accent5 81 2" xfId="24516" xr:uid="{82AFADFB-6BE9-4FF2-9D0B-F53306A4CEA8}"/>
    <cellStyle name="Accent5 82" xfId="24518" xr:uid="{9584C393-CBA4-4B98-B783-34B343A06405}"/>
    <cellStyle name="Accent5 82 2" xfId="24520" xr:uid="{5E94D94C-46F1-4A36-930C-0A10C0A713F2}"/>
    <cellStyle name="Accent5 83" xfId="24523" xr:uid="{3ED9D2B7-D605-4682-BC3A-8C75AC55462E}"/>
    <cellStyle name="Accent5 83 2" xfId="15109" xr:uid="{63CB2037-99B3-4C1A-AEF7-4624798EE833}"/>
    <cellStyle name="Accent5 84" xfId="3103" xr:uid="{19CD468C-32F6-4F0D-9635-343ED2903634}"/>
    <cellStyle name="Accent5 84 2" xfId="6083" xr:uid="{473A2C2F-DDF5-43F9-BC86-EBA6800FEA06}"/>
    <cellStyle name="Accent5 85" xfId="6555" xr:uid="{2A8A967E-884A-47F5-98B2-02B1BB2BF08D}"/>
    <cellStyle name="Accent5 85 2" xfId="2903" xr:uid="{F8988452-5510-4CED-87E3-64080820CC96}"/>
    <cellStyle name="Accent5 86" xfId="11377" xr:uid="{F6968495-C99E-4B9A-9E6B-26F4C2222F06}"/>
    <cellStyle name="Accent5 86 2" xfId="24530" xr:uid="{A4F92263-DD9F-4B56-8C78-8987E90497AF}"/>
    <cellStyle name="Accent5 87" xfId="5613" xr:uid="{53EC9C80-2B6B-4A70-A761-FEACC3B397E7}"/>
    <cellStyle name="Accent5 87 2" xfId="5636" xr:uid="{10B03C26-70F5-477F-AD3D-3B08646D527E}"/>
    <cellStyle name="Accent5 88" xfId="4046" xr:uid="{4E35B8EB-6D60-4824-B6EE-250398C2430A}"/>
    <cellStyle name="Accent5 88 2" xfId="24532" xr:uid="{6D4A2C7C-15EA-49E4-9AC0-AC2B8F958ED9}"/>
    <cellStyle name="Accent5 89" xfId="4018" xr:uid="{F04CF72C-403A-40D2-A115-2FC3A55A7749}"/>
    <cellStyle name="Accent5 89 2" xfId="24533" xr:uid="{A82C4405-4E4F-4A14-B85D-22578EFC666B}"/>
    <cellStyle name="Accent5 9" xfId="24539" xr:uid="{813C03C0-EF89-4A2F-A2A6-818A44F668B4}"/>
    <cellStyle name="Accent5 9 2" xfId="24546" xr:uid="{938B3FFD-A638-4F7A-B6EA-E43AA349E9AA}"/>
    <cellStyle name="Accent5 9 2 2" xfId="6282" xr:uid="{97AB8128-CFC0-4DE5-A34E-F3C872C2986F}"/>
    <cellStyle name="Accent5 9 3" xfId="8343" xr:uid="{8407B658-F387-4A24-8038-783EFD5D6AFC}"/>
    <cellStyle name="Accent5 9 3 2" xfId="17273" xr:uid="{2ED50A25-C8B4-4AE2-941F-A18961104C1B}"/>
    <cellStyle name="Accent5 9 4" xfId="8358" xr:uid="{B617A094-AA14-459B-A950-30F3A614F548}"/>
    <cellStyle name="Accent5 9 5" xfId="17282" xr:uid="{1BFB709D-307A-4C6C-8933-C564080F78FC}"/>
    <cellStyle name="Accent5 9 6" xfId="17284" xr:uid="{00082509-89F3-49B2-AF33-B764BDFF5C13}"/>
    <cellStyle name="Accent5 9_BSD2" xfId="24547" xr:uid="{599E627B-0CE5-4000-AADF-7C00D4D9BC88}"/>
    <cellStyle name="Accent6" xfId="101" builtinId="49" customBuiltin="1"/>
    <cellStyle name="Accent6 10" xfId="24548" xr:uid="{38F9E442-EA43-4DE4-B5DD-111393B27AA2}"/>
    <cellStyle name="Accent6 10 2" xfId="13751" xr:uid="{DA3E591E-D353-4E68-B0A4-B1B5702DFBF3}"/>
    <cellStyle name="Accent6 10 2 2" xfId="13757" xr:uid="{A19ED2F7-5032-4CCC-BB40-6FCB2D31142C}"/>
    <cellStyle name="Accent6 10 3" xfId="13764" xr:uid="{6B11385E-44D1-4FB8-8BE2-CE8303E8831D}"/>
    <cellStyle name="Accent6 10 3 2" xfId="13770" xr:uid="{63E41CB6-CDFF-4D17-B0B9-5E02B8BA18CC}"/>
    <cellStyle name="Accent6 10 4" xfId="13777" xr:uid="{B7602D46-E3EB-47DA-9CA4-6F89BAC24679}"/>
    <cellStyle name="Accent6 10 5" xfId="13784" xr:uid="{3242C427-41F5-466D-93B0-0773F00B58AE}"/>
    <cellStyle name="Accent6 10 6" xfId="13794" xr:uid="{DC8B4879-37CD-47EE-89A3-1B5CB8D3E5B0}"/>
    <cellStyle name="Accent6 10_BSD2" xfId="24553" xr:uid="{9AFE1901-1CBF-40A8-A9D6-A281BFC7A18D}"/>
    <cellStyle name="Accent6 11" xfId="21677" xr:uid="{162CD89F-8F58-4162-BEEC-8AE2596426CD}"/>
    <cellStyle name="Accent6 11 2" xfId="23182" xr:uid="{1D248809-FBA4-4534-9632-F87176D5B754}"/>
    <cellStyle name="Accent6 11 2 2" xfId="24554" xr:uid="{05FF80BD-47AF-4646-9F1C-13D6FA3E0E5A}"/>
    <cellStyle name="Accent6 11 3" xfId="24558" xr:uid="{FD9428E3-729B-4384-A981-CD2C5A374D12}"/>
    <cellStyle name="Accent6 11 3 2" xfId="24559" xr:uid="{015FAEDE-5015-494D-BFBE-C74629FC635C}"/>
    <cellStyle name="Accent6 11 4" xfId="24563" xr:uid="{4C59B952-6B19-4271-A8F9-CF247BB48FDC}"/>
    <cellStyle name="Accent6 11 5" xfId="24566" xr:uid="{21A626AA-2AD6-4AEA-B9BD-8135154EF644}"/>
    <cellStyle name="Accent6 11 6" xfId="24569" xr:uid="{BC548D46-6EAE-48E0-B877-784E45C11384}"/>
    <cellStyle name="Accent6 11_BSD2" xfId="5274" xr:uid="{4919A3E7-A017-4DB3-B477-B9D61F842B75}"/>
    <cellStyle name="Accent6 12" xfId="24570" xr:uid="{EF5FB0C0-A06C-445C-8C05-DA9C4FFA60B6}"/>
    <cellStyle name="Accent6 12 2" xfId="24571" xr:uid="{40E2CCFC-5CAC-4DEF-A1C2-FCF9F8F945A4}"/>
    <cellStyle name="Accent6 12 2 2" xfId="6524" xr:uid="{7D22E93B-ACBD-4249-8336-384C901133D2}"/>
    <cellStyle name="Accent6 12 3" xfId="24574" xr:uid="{12CAF3DB-D982-4155-8D69-DC80C03617CE}"/>
    <cellStyle name="Accent6 12 3 2" xfId="24575" xr:uid="{E0F3C854-8210-438D-A554-E9F0AD1AB8CB}"/>
    <cellStyle name="Accent6 12 4" xfId="24580" xr:uid="{08B9740C-DE7C-43B4-942D-5A890341C83B}"/>
    <cellStyle name="Accent6 12 5" xfId="24585" xr:uid="{E8F690E1-2A5E-4876-A6F6-351774948C15}"/>
    <cellStyle name="Accent6 12 6" xfId="14088" xr:uid="{049761F5-785F-43B1-934A-403DD04F1050}"/>
    <cellStyle name="Accent6 12_BSD2" xfId="24586" xr:uid="{BE76FB8E-AD50-43F6-984C-B5B0BEB23456}"/>
    <cellStyle name="Accent6 13" xfId="24588" xr:uid="{2469C571-7977-49A3-8FA2-0E8DB8DAC338}"/>
    <cellStyle name="Accent6 13 2" xfId="24589" xr:uid="{45EDD39E-A647-48EF-961F-3FAEE5DDC31F}"/>
    <cellStyle name="Accent6 13 2 2" xfId="24590" xr:uid="{823CF099-AC4E-43BF-9675-80396875853A}"/>
    <cellStyle name="Accent6 13 3" xfId="24592" xr:uid="{823A3302-63AA-4963-946F-B9F124ACF042}"/>
    <cellStyle name="Accent6 13 4" xfId="24594" xr:uid="{B68A1AD6-3A0D-49AA-A12A-270DF65FA209}"/>
    <cellStyle name="Accent6 13 5" xfId="24597" xr:uid="{58371A9D-796E-4572-AD67-BC3F1865C962}"/>
    <cellStyle name="Accent6 13_BSD2" xfId="24598" xr:uid="{3C523182-9246-4179-898E-7E3ACB436A48}"/>
    <cellStyle name="Accent6 14" xfId="8084" xr:uid="{68FE9E3B-C02E-4D6F-8108-56539E072D79}"/>
    <cellStyle name="Accent6 14 2" xfId="14311" xr:uid="{3AFA8F53-E50E-44AD-96E8-10E075395A02}"/>
    <cellStyle name="Accent6 14 2 2" xfId="14318" xr:uid="{7702B0E2-1256-4F82-B04D-9E110A47202B}"/>
    <cellStyle name="Accent6 14 3" xfId="14335" xr:uid="{A22A496E-087F-4315-A9C1-6817DE784949}"/>
    <cellStyle name="Accent6 14 4" xfId="14362" xr:uid="{0E7EA0A6-084F-4BED-ACD3-C0B65C1B80B3}"/>
    <cellStyle name="Accent6 14 5" xfId="14418" xr:uid="{572F4EA5-E77B-4B25-9A4B-CBD04D1EFFB8}"/>
    <cellStyle name="Accent6 14_BSD2" xfId="24601" xr:uid="{5F0B59EF-461F-40EE-B263-6E2E373A4D81}"/>
    <cellStyle name="Accent6 15" xfId="24606" xr:uid="{3A422AD3-9BF0-4055-8520-FF9AF7AC62EE}"/>
    <cellStyle name="Accent6 15 2" xfId="15241" xr:uid="{CED59BFD-81C5-48C7-A267-19AD2DF38E84}"/>
    <cellStyle name="Accent6 15 2 2" xfId="6141" xr:uid="{4D18E111-625E-4BD6-BF20-4E9ABAA5E113}"/>
    <cellStyle name="Accent6 15 3" xfId="15247" xr:uid="{82847C33-E91F-432C-BA3C-6CCB554D137F}"/>
    <cellStyle name="Accent6 15_BSD2" xfId="12549" xr:uid="{43104BB7-2BF8-40FB-9D91-80C29B89AE8A}"/>
    <cellStyle name="Accent6 16" xfId="9635" xr:uid="{68F23EDD-E95B-40A7-9033-17AB38A36464}"/>
    <cellStyle name="Accent6 16 2" xfId="24613" xr:uid="{F48D830C-E900-42B0-B3BF-812A554ADEDC}"/>
    <cellStyle name="Accent6 16 2 2" xfId="24615" xr:uid="{7951C162-4530-4A39-A51B-B8B34B74195B}"/>
    <cellStyle name="Accent6 16 3" xfId="24620" xr:uid="{7999071F-F0E2-4F30-8B28-A4EE4780F748}"/>
    <cellStyle name="Accent6 16_BSD2" xfId="18319" xr:uid="{730695B3-AE7C-4C65-BE60-0524820F53FB}"/>
    <cellStyle name="Accent6 17" xfId="6853" xr:uid="{D18BD4BF-4C62-4F9C-8F84-B0260E8360FD}"/>
    <cellStyle name="Accent6 17 2" xfId="24626" xr:uid="{AC2E45C5-E94D-4958-8941-0E380573A6C2}"/>
    <cellStyle name="Accent6 17 2 2" xfId="24628" xr:uid="{DB404175-2C7D-4A7B-A87F-BC342CB61FD1}"/>
    <cellStyle name="Accent6 17 3" xfId="24632" xr:uid="{5CFBCE9A-0BD7-4C18-BB49-6DD611127FC7}"/>
    <cellStyle name="Accent6 17_BSD2" xfId="24637" xr:uid="{B6133EED-1CFB-4F1E-B5DC-2CA0ACF0ACA2}"/>
    <cellStyle name="Accent6 18" xfId="6858" xr:uid="{1EF1CD1B-FBB3-4EEA-8702-655D344B1F0C}"/>
    <cellStyle name="Accent6 18 2" xfId="24642" xr:uid="{B3950D3C-59CC-42DD-B0DC-9AA01094A567}"/>
    <cellStyle name="Accent6 18 2 2" xfId="7069" xr:uid="{9398E394-C2F5-43B6-AA13-6AD5CE202B86}"/>
    <cellStyle name="Accent6 18 3" xfId="24646" xr:uid="{572B4F56-3483-49D5-932B-773E634E2F29}"/>
    <cellStyle name="Accent6 18_BSD2" xfId="24650" xr:uid="{664EDCB8-F721-4CE9-84F4-E2529708007C}"/>
    <cellStyle name="Accent6 19" xfId="24652" xr:uid="{4B5CB26C-BDBF-4083-9210-6541AF6F0807}"/>
    <cellStyle name="Accent6 19 2" xfId="15842" xr:uid="{79396437-F68D-4D6B-A7E2-8032C154BC98}"/>
    <cellStyle name="Accent6 19 2 2" xfId="15848" xr:uid="{F7490209-B009-40CB-9070-EC358915D7F8}"/>
    <cellStyle name="Accent6 19 3" xfId="15907" xr:uid="{3BC7AA91-BF64-4A84-BC50-0F7D12531F9C}"/>
    <cellStyle name="Accent6 19_BSD2" xfId="24656" xr:uid="{6CFB4380-1925-4112-9BCE-167FC2F2EA20}"/>
    <cellStyle name="Accent6 2" xfId="762" xr:uid="{ACAAB7C2-3D15-46FF-A4E5-E48669B911A9}"/>
    <cellStyle name="Accent6 2 10" xfId="12900" xr:uid="{3D7DC198-A250-48B2-9BE7-22D32D8EDF24}"/>
    <cellStyle name="Accent6 2 10 2" xfId="11031" xr:uid="{B62C4CBD-F6CF-4ACE-8E6A-4B395C951C55}"/>
    <cellStyle name="Accent6 2 11" xfId="12916" xr:uid="{E18DF069-0AA8-4320-96A9-5D7A4F108A90}"/>
    <cellStyle name="Accent6 2 12" xfId="12928" xr:uid="{F96F9905-BACA-4ED1-9284-2A150EA65F27}"/>
    <cellStyle name="Accent6 2 13" xfId="51737" xr:uid="{63DFA8EB-5647-4FD6-A65F-2803D77E77CE}"/>
    <cellStyle name="Accent6 2 2" xfId="921" xr:uid="{2254F05C-BC25-403B-ABE9-CF9232208617}"/>
    <cellStyle name="Accent6 2 2 2" xfId="24661" xr:uid="{526589C4-96F8-4F5E-9CE6-D4623BB3B8F7}"/>
    <cellStyle name="Accent6 2 2 2 2" xfId="21097" xr:uid="{4654B629-C006-402B-BE3F-3418122AFDB8}"/>
    <cellStyle name="Accent6 2 2 3" xfId="24662" xr:uid="{7283CAB8-8AA8-4F4A-BD7E-740B5591A0BC}"/>
    <cellStyle name="Accent6 2 2 3 2" xfId="21134" xr:uid="{D06AE5E6-2E7D-4042-ACA8-F6FEA9572CD9}"/>
    <cellStyle name="Accent6 2 2 4" xfId="24663" xr:uid="{30740541-E450-4E0E-BBDA-0089B513A145}"/>
    <cellStyle name="Accent6 2 2 5" xfId="24664" xr:uid="{7C551DD9-1AA9-4ACD-8BEE-1E9413AE4F4A}"/>
    <cellStyle name="Accent6 2 2 6" xfId="24666" xr:uid="{8A5AB723-96B0-4D87-A3EA-A3FC2E51833C}"/>
    <cellStyle name="Accent6 2 2 7" xfId="24660" xr:uid="{C8165994-2DF5-48D5-A572-4FC52C3BDDB9}"/>
    <cellStyle name="Accent6 2 3" xfId="24668" xr:uid="{611B5504-5F9B-45D9-AC36-3AC202E21D7C}"/>
    <cellStyle name="Accent6 2 3 2" xfId="24669" xr:uid="{03E75498-09C1-47B1-91C5-2C59C8E5D337}"/>
    <cellStyle name="Accent6 2 3 3" xfId="15263" xr:uid="{950B878E-118C-4E6B-93BC-2C8822CD0F3F}"/>
    <cellStyle name="Accent6 2 3 4" xfId="15267" xr:uid="{3B274304-A9C5-43FB-B820-2F1B5FA4F5F1}"/>
    <cellStyle name="Accent6 2 3 5" xfId="2868" xr:uid="{F027DC02-6881-4144-BB8B-5C14AD133469}"/>
    <cellStyle name="Accent6 2 4" xfId="24671" xr:uid="{14086682-6AA6-42A5-9781-052FE08CE5E1}"/>
    <cellStyle name="Accent6 2 4 2" xfId="24672" xr:uid="{22E2B520-3A37-423B-9E65-778A43945B6D}"/>
    <cellStyle name="Accent6 2 4 2 2" xfId="15631" xr:uid="{AA35B693-BEB5-4244-B987-F6DEE32E0B81}"/>
    <cellStyle name="Accent6 2 4 3" xfId="9313" xr:uid="{AF010EFB-A1A6-49B2-AD9B-B02DD9D09841}"/>
    <cellStyle name="Accent6 2 4 4" xfId="24673" xr:uid="{EA13AF74-0053-423A-8C48-1C3D2CBC5653}"/>
    <cellStyle name="Accent6 2 4 5" xfId="24674" xr:uid="{25C487DE-8B4D-42A9-8AE3-CDA97DD99125}"/>
    <cellStyle name="Accent6 2 4_BSD2" xfId="3168" xr:uid="{1022C507-D6A2-472E-B9DA-8ED985D60A25}"/>
    <cellStyle name="Accent6 2 5" xfId="24675" xr:uid="{02BBD0E6-1816-43C3-8CE0-0D51C00D3105}"/>
    <cellStyle name="Accent6 2 5 2" xfId="24677" xr:uid="{53B72840-4FC5-4A1E-8524-9A8E9E886480}"/>
    <cellStyle name="Accent6 2 5 3" xfId="15279" xr:uid="{6A6E9601-2619-4AA6-99E2-D1E240F2CF3D}"/>
    <cellStyle name="Accent6 2 5 4" xfId="24678" xr:uid="{9535881A-ADF2-4AF8-8E20-EDA0B36B9AC0}"/>
    <cellStyle name="Accent6 2 6" xfId="24679" xr:uid="{C4FCAD21-656D-47F3-8FC3-924C6B42BCE7}"/>
    <cellStyle name="Accent6 2 6 2" xfId="18639" xr:uid="{E1A4AA6C-FFDC-447C-B5C8-D51B7EBE96A5}"/>
    <cellStyle name="Accent6 2 6 3" xfId="24680" xr:uid="{59AFBC9E-5A5B-4F43-A8A6-004F2A0A223C}"/>
    <cellStyle name="Accent6 2 6 4" xfId="24683" xr:uid="{1524E947-225E-4639-A5C4-60A89BA4018A}"/>
    <cellStyle name="Accent6 2 7" xfId="24688" xr:uid="{8D3A59F2-0AB7-4688-A7FD-3D5A990CD2D2}"/>
    <cellStyle name="Accent6 2 7 2" xfId="24689" xr:uid="{247DABF2-430E-4F03-80A8-A50C6AED3F92}"/>
    <cellStyle name="Accent6 2 7 3" xfId="24690" xr:uid="{5B54C4BC-782B-4798-A0BB-B6900B2332FC}"/>
    <cellStyle name="Accent6 2 7 4" xfId="24691" xr:uid="{97E5E934-24A0-4ED3-B769-108663AA7A8A}"/>
    <cellStyle name="Accent6 2 8" xfId="24696" xr:uid="{FB4FD06D-9E97-4B08-B4D0-9EE551B388E4}"/>
    <cellStyle name="Accent6 2 8 2" xfId="24700" xr:uid="{27872FBA-FAB7-40E3-8E61-0B24B2413874}"/>
    <cellStyle name="Accent6 2 8 2 2" xfId="8800" xr:uid="{E3C24F45-3704-4E61-8500-DBD25E07E492}"/>
    <cellStyle name="Accent6 2 8 3" xfId="24701" xr:uid="{CB3CADDB-D1B9-4A3F-9FB2-35A5F6608216}"/>
    <cellStyle name="Accent6 2 8 4" xfId="24702" xr:uid="{3B590000-6E1E-420B-8193-2D75573643B4}"/>
    <cellStyle name="Accent6 2 8 5" xfId="8416" xr:uid="{98E8429E-3E8B-4715-9FAF-9163618C1128}"/>
    <cellStyle name="Accent6 2 8_BSD2" xfId="24703" xr:uid="{BF9E484B-90F2-4DF0-A204-16A5E8B96680}"/>
    <cellStyle name="Accent6 2 9" xfId="24708" xr:uid="{D0624839-9E8F-4420-8808-A4781590AF27}"/>
    <cellStyle name="Accent6 2 9 2" xfId="24709" xr:uid="{65D28221-3ACA-4AC9-A884-F532DEE5CD29}"/>
    <cellStyle name="Accent6 2 9 3" xfId="19338" xr:uid="{BB5841A5-2664-411D-81B7-6997024024B8}"/>
    <cellStyle name="Accent6 2 9 4" xfId="24710" xr:uid="{2F75BEB5-115A-43FF-8D80-450791CB2583}"/>
    <cellStyle name="Accent6 20" xfId="24605" xr:uid="{8F056EA7-68FC-4325-AE03-BAA773A496F9}"/>
    <cellStyle name="Accent6 20 2" xfId="15240" xr:uid="{6AF4CF2E-EEAB-4CCE-8F3D-40116B1E4E5C}"/>
    <cellStyle name="Accent6 20 2 2" xfId="6140" xr:uid="{D3457819-A259-427A-AB6D-E1EA9E20DB9F}"/>
    <cellStyle name="Accent6 20 3" xfId="15246" xr:uid="{EA94D3E3-0103-42A4-8C47-C14CC39827A0}"/>
    <cellStyle name="Accent6 20_BSD2" xfId="12548" xr:uid="{E9B28335-2557-4067-AEAE-047FB1D23543}"/>
    <cellStyle name="Accent6 21" xfId="9634" xr:uid="{AC34C726-CEB8-4D16-ABB1-DAF5E36213D4}"/>
    <cellStyle name="Accent6 21 2" xfId="24612" xr:uid="{2F1DD65C-B6B0-48EE-AA6B-F94061B9BEB0}"/>
    <cellStyle name="Accent6 21 2 2" xfId="24614" xr:uid="{4EE95087-9328-4994-B1B7-516DD22A47C6}"/>
    <cellStyle name="Accent6 21 3" xfId="24619" xr:uid="{161BF9DD-DA49-40A0-BCFB-9D0A1CD5DFC1}"/>
    <cellStyle name="Accent6 21_BSD2" xfId="18318" xr:uid="{5CD82BD6-3E79-4305-880B-33193FFA1061}"/>
    <cellStyle name="Accent6 22" xfId="6852" xr:uid="{750E9FB2-C40E-412B-8BB1-8CDA7F76EC35}"/>
    <cellStyle name="Accent6 22 2" xfId="24625" xr:uid="{09AA901C-F7EC-400B-B6BD-7D07D8013CDE}"/>
    <cellStyle name="Accent6 22 2 2" xfId="24627" xr:uid="{BB248BAD-F0F4-4A88-9F4F-4746D14D366D}"/>
    <cellStyle name="Accent6 22 3" xfId="24631" xr:uid="{48A7D030-3C62-4712-9429-845267A6B2EC}"/>
    <cellStyle name="Accent6 22_BSD2" xfId="24636" xr:uid="{983A8714-34EB-490F-BEBE-CEE28A839FE2}"/>
    <cellStyle name="Accent6 23" xfId="6857" xr:uid="{18D24E5C-EECC-4D39-81B7-20555324C5B6}"/>
    <cellStyle name="Accent6 23 2" xfId="24641" xr:uid="{73122432-20F0-4728-8D89-75D451883880}"/>
    <cellStyle name="Accent6 23 2 2" xfId="7068" xr:uid="{6C2C9A92-A96D-4D67-93CD-54850DCE38F9}"/>
    <cellStyle name="Accent6 23 3" xfId="24645" xr:uid="{386DD0A3-0612-4359-B458-DD69E7703A81}"/>
    <cellStyle name="Accent6 23_BSD2" xfId="24649" xr:uid="{8E5AEB8D-3F1E-48F9-A535-5B6BBB12853B}"/>
    <cellStyle name="Accent6 24" xfId="24651" xr:uid="{78F93F35-276A-4282-9708-F95094BFACE0}"/>
    <cellStyle name="Accent6 24 2" xfId="15841" xr:uid="{B8B9C745-C54E-4733-8AD6-4A3DE1B0289B}"/>
    <cellStyle name="Accent6 24 2 2" xfId="15847" xr:uid="{A7F75CE1-1518-4EFA-BFB1-F6A1AB372FCE}"/>
    <cellStyle name="Accent6 24 3" xfId="15906" xr:uid="{5BD325AD-F693-44A0-A83D-F651C41F14AA}"/>
    <cellStyle name="Accent6 24_BSD2" xfId="24655" xr:uid="{81EEA51F-6E82-4CAC-B417-DB79215A7CB8}"/>
    <cellStyle name="Accent6 25" xfId="24712" xr:uid="{C7861630-5746-4957-A5BC-745867456E9B}"/>
    <cellStyle name="Accent6 25 2" xfId="16554" xr:uid="{3D95DA72-D8A8-4924-904C-FC4F7815E58E}"/>
    <cellStyle name="Accent6 25 2 2" xfId="5112" xr:uid="{6889734A-8F20-4A0E-9C68-D51E634DD364}"/>
    <cellStyle name="Accent6 25 3" xfId="16562" xr:uid="{AAF2A4BB-B139-4EB9-914D-674A9893A47F}"/>
    <cellStyle name="Accent6 25_BSD2" xfId="24716" xr:uid="{CF49CD8A-5BB9-4AE2-9FB5-C3ECC7CD99BF}"/>
    <cellStyle name="Accent6 26" xfId="24718" xr:uid="{2C7BF440-105D-41DB-967E-42B5C865779E}"/>
    <cellStyle name="Accent6 26 2" xfId="24724" xr:uid="{4196AE5D-4653-4C4B-ABA1-B3169FAC87A5}"/>
    <cellStyle name="Accent6 26 2 2" xfId="7225" xr:uid="{8FBA4F37-1370-4D17-BCBA-EB80221323C1}"/>
    <cellStyle name="Accent6 26 3" xfId="24726" xr:uid="{99B8F4FC-7F67-41F1-B12D-E63F172709D2}"/>
    <cellStyle name="Accent6 26_BSD2" xfId="24734" xr:uid="{AC7D59BD-1B9D-4B09-AE1A-29121FA0F670}"/>
    <cellStyle name="Accent6 27" xfId="24738" xr:uid="{DEAE719B-98BF-478C-ABD3-296A1D54E672}"/>
    <cellStyle name="Accent6 27 2" xfId="24743" xr:uid="{19712F8F-7640-4596-B8C8-EB9303224DF3}"/>
    <cellStyle name="Accent6 27 2 2" xfId="7256" xr:uid="{6AA0CB8E-479A-4E54-BD4E-410CFE24E299}"/>
    <cellStyle name="Accent6 27 3" xfId="24747" xr:uid="{8D5BCD9C-6800-462F-9DD7-65884EF6417F}"/>
    <cellStyle name="Accent6 27_BSD2" xfId="19365" xr:uid="{FB4E9F1B-0629-46E4-8E87-9D5666317DC6}"/>
    <cellStyle name="Accent6 28" xfId="24749" xr:uid="{68038AF6-C586-4C63-BD0E-7414358632E7}"/>
    <cellStyle name="Accent6 28 2" xfId="24751" xr:uid="{1CB1DD7D-C95F-4B61-8B8D-512BBD6E9A56}"/>
    <cellStyle name="Accent6 28 2 2" xfId="5394" xr:uid="{7CEAABC3-A709-4D55-92A7-5986D795CDB4}"/>
    <cellStyle name="Accent6 28 3" xfId="18581" xr:uid="{A15F5678-FBE2-4815-9645-EACE3DB29A63}"/>
    <cellStyle name="Accent6 28_BSD2" xfId="19709" xr:uid="{1B75B550-BCE2-475D-86FD-20911B124205}"/>
    <cellStyle name="Accent6 29" xfId="24753" xr:uid="{BCAEEBC3-7B0D-4255-ADD3-34B95FAE9E63}"/>
    <cellStyle name="Accent6 29 2" xfId="16909" xr:uid="{1A55AE8D-EB69-4A30-BE14-086DB607CA22}"/>
    <cellStyle name="Accent6 29 2 2" xfId="5953" xr:uid="{C7646DF9-60A9-4E18-A6ED-DA3B1C047026}"/>
    <cellStyle name="Accent6 29 3" xfId="16928" xr:uid="{15E107B5-8BA5-430B-B7BB-60904DCFFA38}"/>
    <cellStyle name="Accent6 29_BSD2" xfId="24755" xr:uid="{08DF8E80-FF8E-4C02-9196-5D40B9D1AC3A}"/>
    <cellStyle name="Accent6 3" xfId="768" xr:uid="{FA0666F5-C359-446C-A2C2-22D2B797035C}"/>
    <cellStyle name="Accent6 3 2" xfId="24758" xr:uid="{0856B314-28ED-4249-A665-269ECEFEB433}"/>
    <cellStyle name="Accent6 3 2 2" xfId="24760" xr:uid="{5B660838-305F-4EFA-8202-8D22185F6921}"/>
    <cellStyle name="Accent6 3 2 3" xfId="24765" xr:uid="{2CE9A37D-3593-4E8A-93FB-7B3C258A7920}"/>
    <cellStyle name="Accent6 3 3" xfId="24768" xr:uid="{1C06F77A-79F8-416D-A80F-77650B7B6140}"/>
    <cellStyle name="Accent6 3 3 2" xfId="24772" xr:uid="{13F8C50D-8500-44BC-80CC-6E427F08F673}"/>
    <cellStyle name="Accent6 3 3 3" xfId="8957" xr:uid="{F669E167-1C80-43ED-8AEC-26351B90EA4E}"/>
    <cellStyle name="Accent6 3 4" xfId="24774" xr:uid="{E0FCDB6A-4C0C-433D-A840-D2EB95A9F1EA}"/>
    <cellStyle name="Accent6 3 4 2" xfId="24777" xr:uid="{FE62551E-FCD4-4363-8E2C-50D5BB0F484F}"/>
    <cellStyle name="Accent6 3 5" xfId="24778" xr:uid="{95EEA04C-DDF1-4C2E-A99F-FF49208E4665}"/>
    <cellStyle name="Accent6 3 6" xfId="24782" xr:uid="{18591868-6DB7-4727-8504-049B8669B0F9}"/>
    <cellStyle name="Accent6 3 7" xfId="51738" xr:uid="{00619C3A-5900-4FB1-A614-4328BEE274C3}"/>
    <cellStyle name="Accent6 3_Annexure" xfId="24762" xr:uid="{F788B5A9-B73A-481C-85DA-27A165ED9396}"/>
    <cellStyle name="Accent6 30" xfId="24711" xr:uid="{AD8DCA7D-ADF7-43A2-9040-C9BCA58C1797}"/>
    <cellStyle name="Accent6 30 2" xfId="16553" xr:uid="{E237B0E8-ADD6-4EF4-AA6F-77EB22137D53}"/>
    <cellStyle name="Accent6 30 2 2" xfId="5111" xr:uid="{96F0A19C-74AF-4D94-ABC9-0A85E4DE7EF8}"/>
    <cellStyle name="Accent6 30 3" xfId="16561" xr:uid="{5DCE5093-B503-4046-B745-2C793796578F}"/>
    <cellStyle name="Accent6 30_BSD2" xfId="24715" xr:uid="{0665DF78-28FF-4430-B990-7EBC7E4E158D}"/>
    <cellStyle name="Accent6 31" xfId="24717" xr:uid="{DA43FCB5-0F6D-42CD-AC06-8716FBA94B74}"/>
    <cellStyle name="Accent6 31 2" xfId="24723" xr:uid="{AED7A4BB-CB62-439D-B3A6-2CE2CCE611E2}"/>
    <cellStyle name="Accent6 31 2 2" xfId="7224" xr:uid="{2C4BE337-2F25-4416-AA1A-03F7F2CA82B8}"/>
    <cellStyle name="Accent6 31 3" xfId="24725" xr:uid="{58498B7D-BAD1-4379-B22B-0375B9C6513C}"/>
    <cellStyle name="Accent6 31_BSD2" xfId="24733" xr:uid="{41AF4225-6E70-4AE9-A913-731F005462E2}"/>
    <cellStyle name="Accent6 32" xfId="24737" xr:uid="{64D13E6D-E6EF-4E52-A2B2-95CC74179F7D}"/>
    <cellStyle name="Accent6 32 2" xfId="24742" xr:uid="{7AF70809-B128-421B-B9EC-6DF8897E4A3F}"/>
    <cellStyle name="Accent6 32 2 2" xfId="7255" xr:uid="{5D6F09B2-760F-49D5-8127-D5EDBB546B86}"/>
    <cellStyle name="Accent6 32 3" xfId="24746" xr:uid="{8273E36F-21EE-4E56-81CD-B3CAAC19CBD0}"/>
    <cellStyle name="Accent6 32_BSD2" xfId="19364" xr:uid="{902D7885-5C84-4D0D-AF06-5804148F522C}"/>
    <cellStyle name="Accent6 33" xfId="24748" xr:uid="{F5CEB02E-EF9A-4EB8-A3E7-A353467A7308}"/>
    <cellStyle name="Accent6 33 2" xfId="24750" xr:uid="{85A6F4E5-56D9-45FA-92C0-9418D5BA8640}"/>
    <cellStyle name="Accent6 33 2 2" xfId="5393" xr:uid="{6093E37E-3DA1-4903-993E-EA1913157A11}"/>
    <cellStyle name="Accent6 33 3" xfId="18580" xr:uid="{ABE238E7-2ECF-4FF8-A425-F36E113B00F6}"/>
    <cellStyle name="Accent6 33_BSD2" xfId="19708" xr:uid="{000DA500-3F73-48E0-9319-FC254160D395}"/>
    <cellStyle name="Accent6 34" xfId="24752" xr:uid="{5D138E28-2B4C-46DE-938F-9DFA77F2668A}"/>
    <cellStyle name="Accent6 34 2" xfId="16908" xr:uid="{66DE5CA8-F94E-4147-94E5-3DDFB66C2770}"/>
    <cellStyle name="Accent6 34 2 2" xfId="5952" xr:uid="{A032B856-975A-4EE5-AB78-848656980BA7}"/>
    <cellStyle name="Accent6 34 3" xfId="16927" xr:uid="{393A5B39-4791-4BD5-B214-9DF17A24E66A}"/>
    <cellStyle name="Accent6 34_BSD2" xfId="24754" xr:uid="{0A38384B-60C4-41B0-91F9-90B51CA0E8A8}"/>
    <cellStyle name="Accent6 35" xfId="24784" xr:uid="{47B75F2D-284C-4F85-AC4E-AB99C1D7841A}"/>
    <cellStyle name="Accent6 35 2" xfId="17576" xr:uid="{D0E95F57-5A6D-4D4D-A5D7-3845775BC491}"/>
    <cellStyle name="Accent6 35 2 2" xfId="6977" xr:uid="{20810D8C-053C-485E-90F2-1FF0E0C24994}"/>
    <cellStyle name="Accent6 35 3" xfId="17579" xr:uid="{6F4BF72C-5982-4717-83A5-7CE9916FA8F4}"/>
    <cellStyle name="Accent6 35_BSD2" xfId="24787" xr:uid="{617AC882-49AB-4CFB-9602-F4E5B5193F74}"/>
    <cellStyle name="Accent6 36" xfId="24789" xr:uid="{A07C4303-5257-4786-940A-C255645D407D}"/>
    <cellStyle name="Accent6 36 2" xfId="24791" xr:uid="{F1847FE6-EB63-41FD-9F87-933A1FCD31A3}"/>
    <cellStyle name="Accent6 36 2 2" xfId="24794" xr:uid="{6EB39206-96DF-40A3-B78A-7CF06B077710}"/>
    <cellStyle name="Accent6 36 3" xfId="24796" xr:uid="{1E7BB755-1521-4398-BFC4-A80C321F2C77}"/>
    <cellStyle name="Accent6 36_BSD2" xfId="24800" xr:uid="{CBFAB57A-10FF-4243-8CF6-A7A092AE5113}"/>
    <cellStyle name="Accent6 37" xfId="10141" xr:uid="{5BACA4F2-8EFD-4FEE-9111-DB6DAFBD6B4E}"/>
    <cellStyle name="Accent6 37 2" xfId="10150" xr:uid="{7C0EB577-A421-45B4-8121-3264C647B979}"/>
    <cellStyle name="Accent6 37 2 2" xfId="24802" xr:uid="{93B6D762-DD4E-4C01-AF8F-50C972F6CD67}"/>
    <cellStyle name="Accent6 37 3" xfId="10160" xr:uid="{E284936F-634A-43CC-BB39-85437DAE0534}"/>
    <cellStyle name="Accent6 37_BSD2" xfId="24805" xr:uid="{2FACB66E-80EF-4CC8-B0D8-7418C79A5146}"/>
    <cellStyle name="Accent6 38" xfId="10163" xr:uid="{B9D59430-1AE1-4B3A-98E5-3AB9C5AB423B}"/>
    <cellStyle name="Accent6 38 2" xfId="24808" xr:uid="{71148F15-C798-4701-B882-E11253050AA7}"/>
    <cellStyle name="Accent6 38 2 2" xfId="24810" xr:uid="{118DD797-9F6E-434D-B46E-8AF69BD7F5CC}"/>
    <cellStyle name="Accent6 38 3" xfId="24812" xr:uid="{C628BBFC-C1AF-4456-A52F-184788DEAE76}"/>
    <cellStyle name="Accent6 38_BSD2" xfId="24814" xr:uid="{F9741BE1-8637-4881-AD08-D8F835640584}"/>
    <cellStyle name="Accent6 39" xfId="10170" xr:uid="{C3C6DAF9-9FAA-468A-AC03-00C5F0EF819C}"/>
    <cellStyle name="Accent6 39 2" xfId="17887" xr:uid="{19E041B4-5A43-42BF-B39A-07E4BC2102A8}"/>
    <cellStyle name="Accent6 39 2 2" xfId="17891" xr:uid="{9CCA837C-C5A3-4F7E-AEC0-80494FF0EC4C}"/>
    <cellStyle name="Accent6 39 3" xfId="17929" xr:uid="{72C670C8-B394-4740-B3FB-24081544F8E1}"/>
    <cellStyle name="Accent6 39_BSD2" xfId="24818" xr:uid="{F2982586-1E25-4947-B7DA-531F400ADA27}"/>
    <cellStyle name="Accent6 4" xfId="771" xr:uid="{072CA2FA-3346-4226-9599-F7312668F5D4}"/>
    <cellStyle name="Accent6 4 2" xfId="17495" xr:uid="{3B7FF5F5-1B25-4AB2-A5EA-FD0EF5565719}"/>
    <cellStyle name="Accent6 4 2 2" xfId="24823" xr:uid="{564B588B-205E-4986-9442-F8B5DD36F221}"/>
    <cellStyle name="Accent6 4 3" xfId="24828" xr:uid="{5D0022AE-1B23-4CB1-BDB6-BC01D5338D7F}"/>
    <cellStyle name="Accent6 4 3 2" xfId="24830" xr:uid="{64209602-4E75-4964-A5A2-1FD4792E43AE}"/>
    <cellStyle name="Accent6 4 4" xfId="18342" xr:uid="{FCDCA0D0-796B-47CB-81AB-B1245ADB0A5C}"/>
    <cellStyle name="Accent6 4 4 2" xfId="9922" xr:uid="{5FBAD339-8913-4563-9423-425B51E4A447}"/>
    <cellStyle name="Accent6 4 5" xfId="24831" xr:uid="{02ABF7F4-3889-49C2-9F96-3B8DFD12AF3F}"/>
    <cellStyle name="Accent6 4 6" xfId="24834" xr:uid="{59D53573-8BAD-4D9F-98C9-C4739ED25286}"/>
    <cellStyle name="Accent6 4 7" xfId="17491" xr:uid="{97D93AE8-D9C8-488C-84FA-02604ED9C03D}"/>
    <cellStyle name="Accent6 4 8" xfId="51739" xr:uid="{95943EF1-5B79-4ECE-9B9B-F0597CC3441B}"/>
    <cellStyle name="Accent6 4_Annexure" xfId="20855" xr:uid="{38B224D1-65AC-47E6-A958-9CEF46362918}"/>
    <cellStyle name="Accent6 40" xfId="24783" xr:uid="{9F649EBA-AD39-497D-8986-3531264BECDE}"/>
    <cellStyle name="Accent6 40 2" xfId="17575" xr:uid="{14B98C74-67BA-42F3-80D6-0E8E8FDCE70C}"/>
    <cellStyle name="Accent6 40 2 2" xfId="6976" xr:uid="{8BE11019-E0A2-4809-917F-E84D822E2F57}"/>
    <cellStyle name="Accent6 40 3" xfId="17578" xr:uid="{B8B2B511-CF39-43BE-B2B1-CF227CD36B66}"/>
    <cellStyle name="Accent6 40_BSD2" xfId="24786" xr:uid="{2AA044A2-4825-4F6C-B9BE-F4E180E1BC3D}"/>
    <cellStyle name="Accent6 41" xfId="24788" xr:uid="{AE847350-634E-4946-B6B8-E8F6AB1AD48F}"/>
    <cellStyle name="Accent6 41 2" xfId="24790" xr:uid="{338995C2-4D8D-477F-87D3-EE6736419885}"/>
    <cellStyle name="Accent6 41 2 2" xfId="24793" xr:uid="{FED754A0-3A94-4E6E-A01C-5DB2F71B8837}"/>
    <cellStyle name="Accent6 41 3" xfId="24795" xr:uid="{6A872DD8-10A3-4428-B115-D1E7182D873C}"/>
    <cellStyle name="Accent6 41_BSD2" xfId="24799" xr:uid="{8E9E9E9E-C0D3-4362-ABB2-05E9BFD71A08}"/>
    <cellStyle name="Accent6 42" xfId="10140" xr:uid="{E86A4230-F957-4848-90F1-523946D81589}"/>
    <cellStyle name="Accent6 42 2" xfId="10149" xr:uid="{F44B5AF6-AED7-40AC-9764-5AAC8E4CD161}"/>
    <cellStyle name="Accent6 42 2 2" xfId="24801" xr:uid="{886EA19A-3083-42DD-818F-181277A625F4}"/>
    <cellStyle name="Accent6 42 3" xfId="10159" xr:uid="{88B93EC5-A176-4366-B396-DC06E0D2E818}"/>
    <cellStyle name="Accent6 42_BSD2" xfId="24804" xr:uid="{07E29587-9C29-4AA3-B89B-D0BE7CFEE34B}"/>
    <cellStyle name="Accent6 43" xfId="10162" xr:uid="{81218186-CEC8-4F90-A0BD-DFE97503E555}"/>
    <cellStyle name="Accent6 43 2" xfId="24807" xr:uid="{992A34B9-D6B5-4E33-8BE3-16CE6248FF69}"/>
    <cellStyle name="Accent6 43 2 2" xfId="24809" xr:uid="{3C9AA358-D4E3-4917-92EC-B67506D2AE98}"/>
    <cellStyle name="Accent6 43 3" xfId="24811" xr:uid="{921B4D5E-AB4B-4B92-AAA4-A99037F1B7B7}"/>
    <cellStyle name="Accent6 43_BSD2" xfId="24813" xr:uid="{9575A153-3B71-4906-9C35-DA6F9C0CFC38}"/>
    <cellStyle name="Accent6 44" xfId="10169" xr:uid="{9620934F-FB15-45BA-88E4-057C046C8F9D}"/>
    <cellStyle name="Accent6 44 2" xfId="17886" xr:uid="{A6F4B4B1-CFB3-4A39-8E9B-B9C04B8E6A41}"/>
    <cellStyle name="Accent6 44 2 2" xfId="17890" xr:uid="{0E7F6366-1037-40B5-B032-DE8F3B177926}"/>
    <cellStyle name="Accent6 44 3" xfId="17928" xr:uid="{66FF3F6E-FE9F-4F39-9659-CE3B0ACD7090}"/>
    <cellStyle name="Accent6 44_BSD2" xfId="24817" xr:uid="{9A8F7D11-165B-4977-8700-63DF87163B0D}"/>
    <cellStyle name="Accent6 45" xfId="24836" xr:uid="{3B3D56FC-46FA-49EF-AA76-0C7632611393}"/>
    <cellStyle name="Accent6 45 2" xfId="18694" xr:uid="{364F0936-E49A-4FCE-A8B6-82D64AF9168D}"/>
    <cellStyle name="Accent6 45 2 2" xfId="18699" xr:uid="{804A479A-B60D-4E73-8A48-C63C00DF5B59}"/>
    <cellStyle name="Accent6 45 3" xfId="15854" xr:uid="{3F4980E0-7390-4AE6-BC18-C65B3D1AD758}"/>
    <cellStyle name="Accent6 45_BSD2" xfId="24838" xr:uid="{58E732A4-A950-4B5B-A739-CF968BA31F26}"/>
    <cellStyle name="Accent6 46" xfId="24842" xr:uid="{E5A04270-C905-4D7C-9D0D-2FA67C3A8F77}"/>
    <cellStyle name="Accent6 46 2" xfId="19694" xr:uid="{89D8811F-5E30-40AF-B22C-20DFAB5F366D}"/>
    <cellStyle name="Accent6 46 2 2" xfId="24848" xr:uid="{AFDE3D71-77AC-410E-A77D-F37538854545}"/>
    <cellStyle name="Accent6 46 3" xfId="13245" xr:uid="{3B106404-F3EC-43C6-95B5-AC79C22AD5CC}"/>
    <cellStyle name="Accent6 46_BSD2" xfId="3211" xr:uid="{AA019F43-1C7E-4BFD-9AA6-5980F4EC37D7}"/>
    <cellStyle name="Accent6 47" xfId="15718" xr:uid="{C7BCA6EF-4925-47E9-9E76-B25DB4DD26FE}"/>
    <cellStyle name="Accent6 47 2" xfId="19703" xr:uid="{A465949C-909F-46DB-AC68-BB106507B436}"/>
    <cellStyle name="Accent6 47 2 2" xfId="24850" xr:uid="{97663AA0-ECD2-45B1-98CB-CD4BF7042E65}"/>
    <cellStyle name="Accent6 47 3" xfId="15891" xr:uid="{752F18DC-E970-43AF-A8D7-3217E8E82561}"/>
    <cellStyle name="Accent6 47_BSD2" xfId="15073" xr:uid="{175E8ED4-1B39-469C-BC6F-CE78DE829F4C}"/>
    <cellStyle name="Accent6 48" xfId="4156" xr:uid="{2E621C1E-926C-42B4-AAC7-017E40708167}"/>
    <cellStyle name="Accent6 48 2" xfId="3578" xr:uid="{6E1509E5-D8A3-442F-BFDD-DF3F6FD3F375}"/>
    <cellStyle name="Accent6 48 2 2" xfId="4254" xr:uid="{263FB214-7AD6-4269-A302-3D0E18BB4B63}"/>
    <cellStyle name="Accent6 48 3" xfId="3090" xr:uid="{324EF3BE-456A-418E-A9B8-D5AAB86DAB50}"/>
    <cellStyle name="Accent6 48_BSD2" xfId="16406" xr:uid="{D8A762D8-CDE3-4174-8B26-CB7B1EEE2CCA}"/>
    <cellStyle name="Accent6 49" xfId="24852" xr:uid="{1E3F50C3-0A56-4A97-A664-3856FF1C07BE}"/>
    <cellStyle name="Accent6 49 2" xfId="19716" xr:uid="{C0585EAB-9DC4-4DDA-91A2-C03B739A34E3}"/>
    <cellStyle name="Accent6 49 2 2" xfId="24859" xr:uid="{8E724CF0-8854-4093-BB20-AD4FB5A483BB}"/>
    <cellStyle name="Accent6 49 3" xfId="19719" xr:uid="{960D7937-35FB-4754-98F8-9F7CFF1B8DFA}"/>
    <cellStyle name="Accent6 49_BSD2" xfId="17419" xr:uid="{F1F807D2-F0EC-4E0B-A497-B560F97BE701}"/>
    <cellStyle name="Accent6 5" xfId="15112" xr:uid="{1FC48D0E-8E6E-466E-A980-8B507C68D312}"/>
    <cellStyle name="Accent6 5 2" xfId="17499" xr:uid="{00C8F6AC-1A55-4CCD-89F8-D562737E3C7A}"/>
    <cellStyle name="Accent6 5 2 2" xfId="24860" xr:uid="{40C340D8-2AEF-4F8A-BF22-61E217111E24}"/>
    <cellStyle name="Accent6 5 3" xfId="24862" xr:uid="{6E59AD4A-3428-4806-BE2A-F1EE3936C5D4}"/>
    <cellStyle name="Accent6 5 3 2" xfId="24865" xr:uid="{38DCFCC8-0C35-46E1-94EB-6A3DE28A3A15}"/>
    <cellStyle name="Accent6 5 4" xfId="24868" xr:uid="{4CDDCE1D-831C-426B-9537-0EE2C21DA832}"/>
    <cellStyle name="Accent6 5 4 2" xfId="24870" xr:uid="{BF5385CB-5F94-43A2-924B-49122824C6CE}"/>
    <cellStyle name="Accent6 5 5" xfId="24872" xr:uid="{4C8D9DDC-7D65-40D2-A9E1-A65AEEFA9D35}"/>
    <cellStyle name="Accent6 5 6" xfId="24875" xr:uid="{1B2E1DB2-6EED-419E-A180-1C6C52011153}"/>
    <cellStyle name="Accent6 5_Annexure" xfId="5096" xr:uid="{24AE26FA-7D0A-4AD5-96EB-1A775E468CC8}"/>
    <cellStyle name="Accent6 50" xfId="24835" xr:uid="{92E3B2AB-5261-456C-9703-8707302CE5C7}"/>
    <cellStyle name="Accent6 50 2" xfId="18693" xr:uid="{2AC77AF1-1E7F-4900-8C18-3D6BCDD5EF86}"/>
    <cellStyle name="Accent6 50 2 2" xfId="18698" xr:uid="{8A4FBC6B-A393-46DE-9653-B66D46C17A64}"/>
    <cellStyle name="Accent6 50 3" xfId="15853" xr:uid="{19648F9B-A61B-42CC-AFD1-0631AE1A026A}"/>
    <cellStyle name="Accent6 50_BSD2" xfId="24837" xr:uid="{C648660B-BB26-4DC4-9620-4DA824BF9295}"/>
    <cellStyle name="Accent6 51" xfId="24841" xr:uid="{491B4D83-1D88-442A-9E90-F56BF2FA5A22}"/>
    <cellStyle name="Accent6 51 2" xfId="19693" xr:uid="{185688A0-0EF4-4AB0-A5B0-4D4FE3169C72}"/>
    <cellStyle name="Accent6 51 2 2" xfId="24847" xr:uid="{715B6182-E869-433E-844D-076740D1534F}"/>
    <cellStyle name="Accent6 51 3" xfId="13244" xr:uid="{77592F5F-6C1B-405E-8025-7F0A35632D20}"/>
    <cellStyle name="Accent6 51_BSD2" xfId="3210" xr:uid="{FD9C8C81-F038-4B0B-8FAD-E90D88591180}"/>
    <cellStyle name="Accent6 52" xfId="15717" xr:uid="{4B7D02D3-E7D0-4584-9B50-1D3EB3E03AA2}"/>
    <cellStyle name="Accent6 52 2" xfId="19702" xr:uid="{1ED16402-1D10-4207-8022-561730E759C1}"/>
    <cellStyle name="Accent6 52 2 2" xfId="24849" xr:uid="{93F87B0A-A789-4F76-83F0-CDBDAEB96A49}"/>
    <cellStyle name="Accent6 52 3" xfId="15890" xr:uid="{13608115-C766-4018-AC5F-0C8FF91D69D7}"/>
    <cellStyle name="Accent6 52_BSD2" xfId="15072" xr:uid="{BE59293F-104E-47F3-A860-0323A226306A}"/>
    <cellStyle name="Accent6 53" xfId="4155" xr:uid="{4F4F583B-EE2D-46B4-B5EA-176B3CE2E979}"/>
    <cellStyle name="Accent6 53 2" xfId="3577" xr:uid="{20B87730-B82D-4568-BA7C-31BB79ABD40E}"/>
    <cellStyle name="Accent6 53 2 2" xfId="4253" xr:uid="{C5FED39D-1019-458A-8048-E0121E4ABD5C}"/>
    <cellStyle name="Accent6 53 3" xfId="3089" xr:uid="{E9B3645A-F68E-40AA-806E-2F3D5B457C7B}"/>
    <cellStyle name="Accent6 53_BSD2" xfId="16405" xr:uid="{2265D735-8AB8-4A51-81B9-C4D59665AD56}"/>
    <cellStyle name="Accent6 54" xfId="24851" xr:uid="{49846AC8-C12D-4EAC-B31D-F89BF0451F25}"/>
    <cellStyle name="Accent6 54 2" xfId="19715" xr:uid="{E23C7675-5AE0-40F8-AB56-3248B8916C94}"/>
    <cellStyle name="Accent6 54 2 2" xfId="24858" xr:uid="{E081F1BF-E793-4043-BC6A-5C9CF8F126CC}"/>
    <cellStyle name="Accent6 54 3" xfId="19718" xr:uid="{71B9602E-F95F-4079-BB65-11AC7DF37B1C}"/>
    <cellStyle name="Accent6 54_BSD2" xfId="17418" xr:uid="{4D4C4A4F-46BE-4AD7-B992-5A80A0D66F33}"/>
    <cellStyle name="Accent6 55" xfId="18930" xr:uid="{DBFB3CF9-227C-43C8-B455-07A3450EFBAA}"/>
    <cellStyle name="Accent6 55 2" xfId="19725" xr:uid="{55EC622A-19C8-446F-AA74-E26499F4A4BD}"/>
    <cellStyle name="Accent6 55 2 2" xfId="24876" xr:uid="{2884F363-4643-44A5-9299-F0D57A3ACA81}"/>
    <cellStyle name="Accent6 55 3" xfId="19729" xr:uid="{77094BCC-415D-48D3-83AD-E0E61010875F}"/>
    <cellStyle name="Accent6 55_BSD2" xfId="18529" xr:uid="{8246E743-EB74-43DE-BD79-22BEF446FC2E}"/>
    <cellStyle name="Accent6 56" xfId="24879" xr:uid="{BAE6ADAB-B2BD-4360-BDCB-12240C3248DD}"/>
    <cellStyle name="Accent6 56 2" xfId="19736" xr:uid="{A0FB0D7F-AC5B-45F9-8C7F-0A3E313BAE46}"/>
    <cellStyle name="Accent6 56 2 2" xfId="24882" xr:uid="{B3C04DC2-892C-4F13-B3D2-657986D14CEF}"/>
    <cellStyle name="Accent6 56 3" xfId="19741" xr:uid="{BF92C3EA-DF72-4EC8-B0FF-75608C5DD682}"/>
    <cellStyle name="Accent6 56_BSD2" xfId="24886" xr:uid="{A2C09C50-8FD7-4AC1-813F-0BE2D4EF1194}"/>
    <cellStyle name="Accent6 57" xfId="24889" xr:uid="{31D20119-D94C-49A5-943D-27935E9EF968}"/>
    <cellStyle name="Accent6 57 2" xfId="19758" xr:uid="{F2AE8057-B085-4E30-89AF-7B0B2542E6D5}"/>
    <cellStyle name="Accent6 57 2 2" xfId="24890" xr:uid="{82991E7A-7D13-4F87-B0D9-84059247AC49}"/>
    <cellStyle name="Accent6 57 3" xfId="19761" xr:uid="{02CA8D11-3FE6-4786-B5C8-A19FB8505400}"/>
    <cellStyle name="Accent6 57_BSD2" xfId="24891" xr:uid="{E0B7BE3B-A38B-405B-B2A6-C270507F2260}"/>
    <cellStyle name="Accent6 58" xfId="24896" xr:uid="{3FCB793F-6BCF-4154-B7EE-A5EF20706DA7}"/>
    <cellStyle name="Accent6 58 2" xfId="24901" xr:uid="{9A9253B6-9AD8-4D30-B557-A737DF004D58}"/>
    <cellStyle name="Accent6 58 2 2" xfId="24904" xr:uid="{0556EDEC-5C34-4D62-AF07-C30EC0104FD0}"/>
    <cellStyle name="Accent6 58 3" xfId="24905" xr:uid="{840BB168-E3C4-4398-BA9C-72451B1C0396}"/>
    <cellStyle name="Accent6 58_BSD2" xfId="24906" xr:uid="{3479D6CA-71ED-4CEE-9306-6FF648A1AAB9}"/>
    <cellStyle name="Accent6 59" xfId="7829" xr:uid="{1B1BB687-08E5-42C5-8C0B-6E0840436A3A}"/>
    <cellStyle name="Accent6 59 2" xfId="24908" xr:uid="{F7F372A9-63C7-4EA7-AACD-4E928A15BAC0}"/>
    <cellStyle name="Accent6 59 2 2" xfId="24911" xr:uid="{E239DC19-EACF-4C91-B685-243445D6C8CC}"/>
    <cellStyle name="Accent6 59 3" xfId="24912" xr:uid="{AD5C42B6-B0D2-4F90-B70A-1FDB459D909C}"/>
    <cellStyle name="Accent6 59_BSD2" xfId="24913" xr:uid="{7039B619-4686-46EA-91B5-2704F83614DC}"/>
    <cellStyle name="Accent6 6" xfId="17502" xr:uid="{AE695C3B-41CC-481C-9961-0DF8DE830831}"/>
    <cellStyle name="Accent6 6 2" xfId="24915" xr:uid="{A1594C8E-3122-4359-9132-1F1C4458E601}"/>
    <cellStyle name="Accent6 6 2 2" xfId="10702" xr:uid="{E020CFDB-7DBC-4736-8019-D5B235456A65}"/>
    <cellStyle name="Accent6 6 3" xfId="24917" xr:uid="{837A7A53-2EE3-42E1-B674-BC02A5696CCF}"/>
    <cellStyle name="Accent6 6 3 2" xfId="10711" xr:uid="{13DE937C-1557-4CDE-A198-94B9C1E47031}"/>
    <cellStyle name="Accent6 6 4" xfId="24920" xr:uid="{5F0C0285-C669-4B1D-9BAB-C70500C79E6E}"/>
    <cellStyle name="Accent6 6 4 2" xfId="10746" xr:uid="{6CCDDEEF-4DD8-4C07-80DD-0A432AD4F8D2}"/>
    <cellStyle name="Accent6 6 5" xfId="24921" xr:uid="{64608E59-DA85-4C36-B699-15190B1A399E}"/>
    <cellStyle name="Accent6 6 6" xfId="24922" xr:uid="{C1581916-3081-450C-90A5-634EDCED0C1C}"/>
    <cellStyle name="Accent6 6_Annexure" xfId="24926" xr:uid="{8EBCF189-9AE9-4121-9D51-FB9FB19A494A}"/>
    <cellStyle name="Accent6 60" xfId="18929" xr:uid="{0C46720E-661E-4907-BD56-B58D1FFFEB42}"/>
    <cellStyle name="Accent6 60 2" xfId="19724" xr:uid="{C2712D58-0573-4E30-B3A0-F8AE4ECC35DC}"/>
    <cellStyle name="Accent6 61" xfId="24878" xr:uid="{E749E803-0B40-42AF-A505-D9181182C675}"/>
    <cellStyle name="Accent6 61 2" xfId="19735" xr:uid="{DBD7D3D4-7E55-4947-A79F-637ECC7B650C}"/>
    <cellStyle name="Accent6 62" xfId="24888" xr:uid="{26551647-90E3-4CB3-8639-E61739BE98F7}"/>
    <cellStyle name="Accent6 62 2" xfId="19757" xr:uid="{FEC26B98-04C3-4673-86B8-8551D9635E2E}"/>
    <cellStyle name="Accent6 63" xfId="24895" xr:uid="{4F9245F3-DDA0-4D0A-89FF-EA7058EED999}"/>
    <cellStyle name="Accent6 63 2" xfId="24900" xr:uid="{4270F96A-6D9D-412D-B0F8-7FC12817CD8D}"/>
    <cellStyle name="Accent6 64" xfId="7828" xr:uid="{35D2C4D3-C24F-4A44-86A7-4CBF9B4482DE}"/>
    <cellStyle name="Accent6 64 2" xfId="24907" xr:uid="{FF0227F1-A057-4918-AFEF-848D44AD76FC}"/>
    <cellStyle name="Accent6 65" xfId="24930" xr:uid="{8B5E76C4-794F-48DA-9413-737EFD83C90E}"/>
    <cellStyle name="Accent6 65 2" xfId="24934" xr:uid="{782125BA-8656-437C-9FDB-38EC7ECB8D93}"/>
    <cellStyle name="Accent6 66" xfId="24936" xr:uid="{79653236-4639-42A6-9FD2-20C9A64A8533}"/>
    <cellStyle name="Accent6 66 2" xfId="24938" xr:uid="{222CBF9A-2CD3-4592-8272-2CF0E4F6EAEE}"/>
    <cellStyle name="Accent6 67" xfId="24942" xr:uid="{1C1439D1-BD6A-4495-965E-657F8F8FC008}"/>
    <cellStyle name="Accent6 67 2" xfId="24947" xr:uid="{5B926FE7-F9A2-4A23-9FAE-5918ADDBA2FB}"/>
    <cellStyle name="Accent6 68" xfId="24949" xr:uid="{C6546E0B-E728-40AC-B631-007F9E90FBDA}"/>
    <cellStyle name="Accent6 68 2" xfId="21082" xr:uid="{FA4C13CB-C600-47BB-8D1D-24E018848E2E}"/>
    <cellStyle name="Accent6 69" xfId="24953" xr:uid="{09143C6D-F165-4C97-9AB0-1F614E574132}"/>
    <cellStyle name="Accent6 69 2" xfId="24957" xr:uid="{E085F993-11B8-4F15-8C13-0AFE80CC839F}"/>
    <cellStyle name="Accent6 7" xfId="24958" xr:uid="{DE2C6599-4EF7-47F3-A0A8-AF6385CD02C2}"/>
    <cellStyle name="Accent6 7 10" xfId="14054" xr:uid="{7D5C641C-552F-4545-AF21-1866EA9C2B89}"/>
    <cellStyle name="Accent6 7 10 2" xfId="14057" xr:uid="{2A5DBCEE-46E5-4462-A50F-EAE5A59A708E}"/>
    <cellStyle name="Accent6 7 11" xfId="14076" xr:uid="{A0FAD708-F0C5-43D9-9CA2-9529A8313557}"/>
    <cellStyle name="Accent6 7 11 2" xfId="14084" xr:uid="{946A2FFC-98BB-43F0-A2A3-6873E6A517C2}"/>
    <cellStyle name="Accent6 7 12" xfId="14100" xr:uid="{D377AEAD-318C-46A7-8638-BAC2AD20E75D}"/>
    <cellStyle name="Accent6 7 13" xfId="14123" xr:uid="{82F72EF3-173A-44FD-A5F5-3644B14CC9D4}"/>
    <cellStyle name="Accent6 7 14" xfId="8477" xr:uid="{04588B9E-2875-4255-8B08-FF3515329439}"/>
    <cellStyle name="Accent6 7 2" xfId="24961" xr:uid="{48B82F18-CC39-4F38-A613-9F918E71D47F}"/>
    <cellStyle name="Accent6 7 2 2" xfId="24962" xr:uid="{0CD8D7BA-F8B0-47F4-B163-0D9AF00C3CE5}"/>
    <cellStyle name="Accent6 7 3" xfId="21436" xr:uid="{EE2FB70B-A4D7-4A1A-8BAF-8B7B8DC5C595}"/>
    <cellStyle name="Accent6 7 3 2" xfId="24963" xr:uid="{94229EC8-E561-45F7-835D-8FE3BBA8878B}"/>
    <cellStyle name="Accent6 7 4" xfId="24964" xr:uid="{B2C317F1-C376-4539-8BB9-F253D549770E}"/>
    <cellStyle name="Accent6 7 4 2" xfId="24965" xr:uid="{7514F201-A0FA-43B2-B0F9-1134AD873441}"/>
    <cellStyle name="Accent6 7 5" xfId="24966" xr:uid="{DAFA5E66-AC1D-4467-8B41-504DECD87992}"/>
    <cellStyle name="Accent6 7 5 2" xfId="24967" xr:uid="{9F651DC5-977E-44D8-8AA1-CFAAFBED09C4}"/>
    <cellStyle name="Accent6 7 6" xfId="24968" xr:uid="{D858EC40-0AD0-4975-B654-6E3A8767841F}"/>
    <cellStyle name="Accent6 7 6 2" xfId="18663" xr:uid="{F97346E5-08AA-407F-91FB-8138D665C634}"/>
    <cellStyle name="Accent6 7 7" xfId="24973" xr:uid="{F15AAF6B-1A67-4CF2-8303-3DB459AB4E1C}"/>
    <cellStyle name="Accent6 7 7 2" xfId="24974" xr:uid="{C6E93C37-99B3-48DF-8B8B-6DAAFD599ACE}"/>
    <cellStyle name="Accent6 7 8" xfId="24980" xr:uid="{0155B214-2CD2-4677-A9C3-654515ECC28A}"/>
    <cellStyle name="Accent6 7 8 2" xfId="24982" xr:uid="{AE16554F-5337-429E-A011-D79808CDB2F4}"/>
    <cellStyle name="Accent6 7 9" xfId="24986" xr:uid="{745B7FC2-A912-4984-8FCC-9C3A7F282B50}"/>
    <cellStyle name="Accent6 7 9 2" xfId="24987" xr:uid="{168B83A0-AA78-4A02-8E42-C57659E63C19}"/>
    <cellStyle name="Accent6 7_Annexure" xfId="24989" xr:uid="{53953FA2-82F9-4EC7-94B6-C8F7E0F03FD6}"/>
    <cellStyle name="Accent6 70" xfId="24929" xr:uid="{6FA01E5A-4E7F-4FDA-97B1-6462E0545B0C}"/>
    <cellStyle name="Accent6 70 2" xfId="24933" xr:uid="{7E8DCAA3-F8FB-47C6-A65F-0886A32A5539}"/>
    <cellStyle name="Accent6 71" xfId="24935" xr:uid="{988C1422-DD68-4745-AF26-80687283AA96}"/>
    <cellStyle name="Accent6 71 2" xfId="24937" xr:uid="{E419D6A4-EE9B-4171-94CB-568D0CBA981B}"/>
    <cellStyle name="Accent6 72" xfId="24941" xr:uid="{B6AF8E3D-970C-4295-AF7E-53511E012F70}"/>
    <cellStyle name="Accent6 72 2" xfId="24946" xr:uid="{98EB7F17-E196-4D06-A2DC-43DEDA5498C7}"/>
    <cellStyle name="Accent6 73" xfId="24948" xr:uid="{023D48C2-CA6D-42FD-B60F-53FC528626F6}"/>
    <cellStyle name="Accent6 73 2" xfId="21081" xr:uid="{5CFCADB4-27AD-405B-B968-16CAF9588E1A}"/>
    <cellStyle name="Accent6 74" xfId="24952" xr:uid="{4D542A13-7B9F-425B-8AD5-946D7ECCFCEE}"/>
    <cellStyle name="Accent6 74 2" xfId="24956" xr:uid="{36DFF72D-0F26-4C78-B519-3FB4DA4FB3BB}"/>
    <cellStyle name="Accent6 75" xfId="21886" xr:uid="{74E47D50-5B75-4EB4-9105-E1FA1AF99052}"/>
    <cellStyle name="Accent6 75 2" xfId="24993" xr:uid="{BFC87634-EC60-46A4-A2ED-DE9E9D208464}"/>
    <cellStyle name="Accent6 76" xfId="24997" xr:uid="{ECEDF108-EB93-448D-AF9B-BDA332353FAD}"/>
    <cellStyle name="Accent6 76 2" xfId="24999" xr:uid="{C240AB45-30A9-40AC-A0A1-04CA57F4F974}"/>
    <cellStyle name="Accent6 77" xfId="25004" xr:uid="{70DF61BA-1A51-40BB-98B2-B05D8035001F}"/>
    <cellStyle name="Accent6 77 2" xfId="25006" xr:uid="{FA288913-8A0A-4D08-B59D-CC333A1C50FF}"/>
    <cellStyle name="Accent6 78" xfId="12643" xr:uid="{53FB3A00-DCEE-415C-AD0C-C23DC7C0ADCB}"/>
    <cellStyle name="Accent6 78 2" xfId="25008" xr:uid="{2A0BEA5A-EE89-46B7-990D-562387C50E54}"/>
    <cellStyle name="Accent6 79" xfId="12647" xr:uid="{8AB6F0AA-ADA2-44C7-A33E-672A93B531AD}"/>
    <cellStyle name="Accent6 79 2" xfId="25010" xr:uid="{38F8EA4A-8DE8-4EEB-A09A-5212B4259AF3}"/>
    <cellStyle name="Accent6 8" xfId="16333" xr:uid="{F1709478-6D99-4E5B-9385-9109B475A7F1}"/>
    <cellStyle name="Accent6 8 2" xfId="25011" xr:uid="{20704B2F-9AB9-4316-933E-EDCDE489A28E}"/>
    <cellStyle name="Accent6 8 2 2" xfId="25012" xr:uid="{8695B67F-C31D-41C9-B3B1-164DC1C458DA}"/>
    <cellStyle name="Accent6 8 3" xfId="25013" xr:uid="{C336E6EA-86B6-4276-A386-F78D2933A3C8}"/>
    <cellStyle name="Accent6 8 3 2" xfId="25014" xr:uid="{4D67B270-CF89-4C65-B856-0F075DB6B96E}"/>
    <cellStyle name="Accent6 8 4" xfId="25015" xr:uid="{AA0E08CA-B8E8-4C9D-8A67-B34B493D8E2B}"/>
    <cellStyle name="Accent6 8 5" xfId="9970" xr:uid="{04CD15AE-A5B1-4E02-8E70-1757AC773A10}"/>
    <cellStyle name="Accent6 8 6" xfId="3665" xr:uid="{D5B2F6C9-33E7-4D22-B6E5-EA0A558962FF}"/>
    <cellStyle name="Accent6 8_BSD2" xfId="25018" xr:uid="{1AED69C8-E00B-4029-9C7D-536D521DD9B7}"/>
    <cellStyle name="Accent6 80" xfId="21885" xr:uid="{4AC6B448-DDB4-4515-9243-D9C62E03C8CA}"/>
    <cellStyle name="Accent6 80 2" xfId="24992" xr:uid="{76067E22-1773-4165-A02A-90550673E839}"/>
    <cellStyle name="Accent6 81" xfId="24996" xr:uid="{B6B7F0A8-639D-4BB8-BDEE-B7B70726D64E}"/>
    <cellStyle name="Accent6 81 2" xfId="24998" xr:uid="{4ECF1AEA-1D11-4F1A-90A1-04C9D5C27048}"/>
    <cellStyle name="Accent6 82" xfId="25003" xr:uid="{68E18814-6943-4E30-9729-D4D5382ADE27}"/>
    <cellStyle name="Accent6 82 2" xfId="25005" xr:uid="{FFAA6E88-2D0E-442C-BA2F-A404B3535399}"/>
    <cellStyle name="Accent6 83" xfId="12642" xr:uid="{64D2FF49-5A6F-4736-92FB-DBAF37E466E0}"/>
    <cellStyle name="Accent6 83 2" xfId="25007" xr:uid="{222BD2DC-861C-470D-80D0-D55523E9E0E9}"/>
    <cellStyle name="Accent6 84" xfId="12646" xr:uid="{31AC659E-BFBE-4803-A043-CD0DDBD1C669}"/>
    <cellStyle name="Accent6 84 2" xfId="25009" xr:uid="{879FD88C-002B-4081-865E-574A5CC7DD98}"/>
    <cellStyle name="Accent6 85" xfId="25022" xr:uid="{9BC9E355-DFED-443C-ADEC-0755B51C9A36}"/>
    <cellStyle name="Accent6 85 2" xfId="25023" xr:uid="{DF806A80-B114-4CE9-9062-D74744B1EF49}"/>
    <cellStyle name="Accent6 86" xfId="25024" xr:uid="{541F02B1-BAF0-4464-BF71-9B05A1B6A9DC}"/>
    <cellStyle name="Accent6 86 2" xfId="25025" xr:uid="{4CE179D0-B88C-482B-95F0-85C11FFD1DC4}"/>
    <cellStyle name="Accent6 87" xfId="10189" xr:uid="{C9BAD10E-6E60-467B-A712-10FC33053DE4}"/>
    <cellStyle name="Accent6 87 2" xfId="20472" xr:uid="{1440F0B8-F4D0-4240-880A-9B5AD6B66726}"/>
    <cellStyle name="Accent6 88" xfId="10192" xr:uid="{E811A2C2-4156-43BE-A1A7-AC7C5DED2641}"/>
    <cellStyle name="Accent6 88 2" xfId="25026" xr:uid="{C35F26A8-4D55-4FCF-8008-47FE18D1AB8F}"/>
    <cellStyle name="Accent6 89" xfId="25027" xr:uid="{0E7BB829-D7EF-4D39-8600-CC6B45E801D6}"/>
    <cellStyle name="Accent6 89 2" xfId="25028" xr:uid="{DD4BB3AD-810F-4D25-ADC6-7AE509BFD935}"/>
    <cellStyle name="Accent6 9" xfId="25033" xr:uid="{DF8EAC83-7C8C-43C3-923C-A4D16FEE0A27}"/>
    <cellStyle name="Accent6 9 2" xfId="25040" xr:uid="{0689B7F9-1339-4737-92C6-457939BD1B4F}"/>
    <cellStyle name="Accent6 9 2 2" xfId="25048" xr:uid="{015B4B7D-181C-4485-8668-18C22B7BB756}"/>
    <cellStyle name="Accent6 9 3" xfId="25049" xr:uid="{2E0FDE73-3A9E-4BFB-924E-8939664925E2}"/>
    <cellStyle name="Accent6 9 3 2" xfId="25050" xr:uid="{7CA81547-F826-4816-A568-65AD06F896FE}"/>
    <cellStyle name="Accent6 9 4" xfId="25051" xr:uid="{1E08D0C8-A223-483E-9B7A-0DFF815DAD74}"/>
    <cellStyle name="Accent6 9 5" xfId="25052" xr:uid="{0EBA5BFC-0877-47CD-95D9-7D27A484CC65}"/>
    <cellStyle name="Accent6 9 6" xfId="24923" xr:uid="{3CFAF785-126D-43B9-9F89-6448337900A1}"/>
    <cellStyle name="Accent6 9_BSD2" xfId="25054" xr:uid="{3D40B8D2-6A91-4AA9-8BA4-6AD635BBC9D2}"/>
    <cellStyle name="args.style" xfId="25057" xr:uid="{45CB796C-C7D3-4BB0-BB98-F8E0E4CFD47F}"/>
    <cellStyle name="args.style 2" xfId="24665" xr:uid="{B3E4055C-A510-4A34-8C62-92FC27EB3CD9}"/>
    <cellStyle name="args.style 3" xfId="25058" xr:uid="{2982A6FA-23F2-45CF-8865-1E0B33FEB42F}"/>
    <cellStyle name="args.style 4" xfId="7031" xr:uid="{CEDB7D8C-4DBA-4EFF-B7B1-DF7EA3D79750}"/>
    <cellStyle name="Array" xfId="3942" xr:uid="{B2279E33-B737-4830-A3AD-593E76155963}"/>
    <cellStyle name="Array 2" xfId="25059" xr:uid="{36529BA0-E89A-458B-8331-5EF6268C3B40}"/>
    <cellStyle name="Array Enter" xfId="23489" xr:uid="{AF4A32C9-7833-4503-A284-51DC704D530D}"/>
    <cellStyle name="Array Enter 2" xfId="25063" xr:uid="{71278899-4C12-43D4-BFEA-E7A857FE9041}"/>
    <cellStyle name="Assumption" xfId="25067" xr:uid="{C9887EB4-4928-472A-8730-37ABAF3D33A8}"/>
    <cellStyle name="Assumption %" xfId="25069" xr:uid="{A0D284F0-BA88-4737-8C16-722E866FDCE7}"/>
    <cellStyle name="Assumption % [2]" xfId="25075" xr:uid="{22EC27FB-CD69-4EF7-A397-002EE0C2D39D}"/>
    <cellStyle name="Assumption % [2] 2" xfId="3745" xr:uid="{4CE00B69-8074-45C8-A640-9CC096560707}"/>
    <cellStyle name="Assumption % [2] 3" xfId="3772" xr:uid="{278C50EA-1279-4DF1-8CAA-263696D110FF}"/>
    <cellStyle name="Assumption % [2] 4" xfId="3796" xr:uid="{8B8E6132-3FF3-4445-9DC2-185CC6C09AD2}"/>
    <cellStyle name="Assumption % 2" xfId="10016" xr:uid="{6D9062E8-F807-42B6-83D0-02CD2124675F}"/>
    <cellStyle name="Assumption % 3" xfId="10022" xr:uid="{7D47B71D-83C5-4A64-9622-E80DA300AEDC}"/>
    <cellStyle name="Assumption % 4" xfId="9213" xr:uid="{8C2E9BD7-A500-48FE-9770-CD922B4814CA}"/>
    <cellStyle name="Assumption %_2004-04-15 Modello FRESH BAV v06" xfId="10024" xr:uid="{58045487-5990-4B0B-B3F6-341DEF668190}"/>
    <cellStyle name="Assumption [0]" xfId="25076" xr:uid="{91B92820-9DEE-464E-B0D4-FD5E129E2792}"/>
    <cellStyle name="Assumption [0] 2" xfId="25077" xr:uid="{6EB84C3B-ECF5-4B4F-8C9C-AA0F1AB7ECA8}"/>
    <cellStyle name="Assumption [0] 3" xfId="25078" xr:uid="{5226F8A6-595C-408B-A15F-D00BFD1367AF}"/>
    <cellStyle name="Assumption [0] 4" xfId="25079" xr:uid="{DF1937CB-8DE9-41CD-B7CE-30F7B9E61480}"/>
    <cellStyle name="Assumption [2]" xfId="25081" xr:uid="{251A8148-D3B7-4D74-9377-A973E9E1F7E0}"/>
    <cellStyle name="Assumption [2] 2" xfId="20816" xr:uid="{0A37BA2A-F63F-4ECD-8D6E-39BD52958D17}"/>
    <cellStyle name="Assumption [2] 3" xfId="20818" xr:uid="{44D2442F-59E6-43CF-BD81-5195684953A3}"/>
    <cellStyle name="Assumption [2] 4" xfId="5980" xr:uid="{616A3AD4-CE86-44F7-9F1D-F58633B4D8A5}"/>
    <cellStyle name="Assumption 2" xfId="25084" xr:uid="{034A3458-616B-44C8-A688-8341C55332D6}"/>
    <cellStyle name="Assumption 3" xfId="21658" xr:uid="{B17E8B8A-66CE-4372-BE9C-42D7BA61CD5B}"/>
    <cellStyle name="Assumption 4" xfId="25085" xr:uid="{E24D507F-4970-4E1B-83EE-1992BD862AA7}"/>
    <cellStyle name="Assumption_Consumer Finance Multiples _ Only Paragon and Ken updated(29-Nov-04)_PO" xfId="25087" xr:uid="{6BE39632-8719-4D46-A082-D9371CBFE355}"/>
    <cellStyle name="AutoFormat Options" xfId="1966" xr:uid="{1EBB62D0-D023-4219-B283-4FA5C523EA36}"/>
    <cellStyle name="AutoFormat Options 2" xfId="4479" xr:uid="{4EFA7A5B-F9FD-44E4-A25C-3B4984FDEC0E}"/>
    <cellStyle name="AutoFormat Options 2 2" xfId="25090" xr:uid="{F01EA48A-5B9B-4204-A870-6C9C9666E466}"/>
    <cellStyle name="AutoFormat Options 2 2 2" xfId="10265" xr:uid="{FA754A74-053A-46C2-BFE1-88CFEFEAF873}"/>
    <cellStyle name="AutoFormat Options 2 3" xfId="25092" xr:uid="{CE6A21A0-5EB2-4DB2-939D-A3315E92F5E2}"/>
    <cellStyle name="AutoFormat Options 2 4" xfId="22381" xr:uid="{ED2295D5-8C6E-4D15-AB59-78A378A733FE}"/>
    <cellStyle name="AutoFormat Options 3" xfId="25095" xr:uid="{110BA923-F504-4814-9158-B73A26FADB4A}"/>
    <cellStyle name="AutoFormat Options 3 2" xfId="25098" xr:uid="{F3E3408B-B3F4-48E2-B5DD-375F0ADF2E15}"/>
    <cellStyle name="AutoFormat Options 3 3" xfId="25100" xr:uid="{2B1EE876-FDC3-4AC7-9AE1-1186A2593C8D}"/>
    <cellStyle name="AutoFormat Options 4" xfId="25102" xr:uid="{A534973B-6FA4-460E-9FB7-92EB0313175C}"/>
    <cellStyle name="AutoFormat Options 4 2" xfId="12318" xr:uid="{B5D74977-0718-48D4-8570-B8F5FF060739}"/>
    <cellStyle name="AutoFormat Options 5" xfId="25105" xr:uid="{18B5D75A-CABC-405E-9A9C-1E579C42037D}"/>
    <cellStyle name="AutoFormat Options 5 2" xfId="12479" xr:uid="{F4FD2887-6381-4D27-917D-DA45D850261C}"/>
    <cellStyle name="AutoFormat Options 6" xfId="25107" xr:uid="{DFAD9174-4BCA-4B5E-B2B1-13DE9D3FF792}"/>
    <cellStyle name="AutoFormat Options 7" xfId="25109" xr:uid="{71D3DA0D-C0EA-4599-9C70-D4E1426A6AB9}"/>
    <cellStyle name="AutoFormat Options_X" xfId="5198" xr:uid="{F2E130A2-199B-4BF6-94EC-5BF7CE1FB2E7}"/>
    <cellStyle name="Avertissement" xfId="17369" xr:uid="{5F2BE37C-4605-4C18-A600-6F89B467940A}"/>
    <cellStyle name="Avertissement 2" xfId="22400" xr:uid="{77D957D8-585A-4159-BBF9-6F3A380BB304}"/>
    <cellStyle name="b" xfId="14152" xr:uid="{925F2ACE-0E09-4E33-85F0-21E729BA7CAC}"/>
    <cellStyle name="b 2" xfId="14155" xr:uid="{A7538AB6-58E0-43B4-BECF-64250EDE6451}"/>
    <cellStyle name="b 3" xfId="2809" xr:uid="{3645DF47-E398-4281-AB53-8459E1D84932}"/>
    <cellStyle name="b 4" xfId="2879" xr:uid="{E4B25098-977E-4FE0-836F-4A96F4D0DFBC}"/>
    <cellStyle name="B_IHI calcs v13" xfId="3064" xr:uid="{FECDCFD6-306A-4697-B55B-8CD4FF8E59AD}"/>
    <cellStyle name="B_IHI calcs v13 2" xfId="19158" xr:uid="{E50F29E4-5A93-42C6-8E4C-698BD1BDEE11}"/>
    <cellStyle name="B_IHI calcs v13 3" xfId="25113" xr:uid="{D9EE2E18-DC46-4259-8072-7FB08CD679D5}"/>
    <cellStyle name="B_IHI calcs v13 4" xfId="25115" xr:uid="{E057D26A-D0EC-475F-9CC4-E3C0B1874051}"/>
    <cellStyle name="Bad" xfId="77" builtinId="27" customBuiltin="1"/>
    <cellStyle name="Bad 10" xfId="25117" xr:uid="{5ECB0553-40B1-4A4C-8215-4E1934D14A17}"/>
    <cellStyle name="Bad 10 2" xfId="25121" xr:uid="{267C44E7-F12B-49DC-A6F6-039AD6602462}"/>
    <cellStyle name="Bad 10 2 2" xfId="25126" xr:uid="{1FA5B780-8A88-4FE1-B013-5C47E70DFFEE}"/>
    <cellStyle name="Bad 10 3" xfId="25130" xr:uid="{D0CD75E8-9C07-483F-8295-7ACAF15CE355}"/>
    <cellStyle name="Bad 10 3 2" xfId="25133" xr:uid="{41E0A8FF-69F5-4636-A365-6EDDC976466A}"/>
    <cellStyle name="Bad 10 4" xfId="25137" xr:uid="{D86C9648-8D73-49CA-83BF-6F3D01BA58D0}"/>
    <cellStyle name="Bad 10 5" xfId="25140" xr:uid="{E82461FB-8369-4C64-B0FF-EDB3C9A0EF8B}"/>
    <cellStyle name="Bad 10 6" xfId="25143" xr:uid="{2719DA8D-E71B-4502-9276-C12AFC01BAA3}"/>
    <cellStyle name="Bad 10_BSD2" xfId="25145" xr:uid="{F71CC1F6-1B18-461F-BC43-EE0CE7248854}"/>
    <cellStyle name="Bad 11" xfId="25150" xr:uid="{2E8768A9-606B-47A5-9E8C-59C072EAA888}"/>
    <cellStyle name="Bad 11 2" xfId="25156" xr:uid="{7312AEE0-81F6-4E61-805B-DD8C63A20CBE}"/>
    <cellStyle name="Bad 11 2 2" xfId="25165" xr:uid="{221C44FC-4749-4591-B864-F80C1FECC0C7}"/>
    <cellStyle name="Bad 11 3" xfId="25171" xr:uid="{B7A03A9E-9BF1-4D2F-8BB9-BAE3CC4F8109}"/>
    <cellStyle name="Bad 11 3 2" xfId="25174" xr:uid="{34B802A0-0B31-416C-96CD-3B7801EA3FE7}"/>
    <cellStyle name="Bad 11 4" xfId="25180" xr:uid="{60D25FEC-08EA-437A-8A0B-AB36FA00DAF6}"/>
    <cellStyle name="Bad 11 5" xfId="25183" xr:uid="{D854BE07-A76B-4BB5-A031-42400FA89808}"/>
    <cellStyle name="Bad 11 6" xfId="25187" xr:uid="{A43277EF-804F-4FD4-99CA-2ECA583ED0A9}"/>
    <cellStyle name="Bad 11_BSD2" xfId="25188" xr:uid="{2D1203D2-2A6A-4EFE-A385-EDE0B6738B65}"/>
    <cellStyle name="Bad 12" xfId="21978" xr:uid="{28283ED9-7672-4A17-9D7E-EE31F24E5327}"/>
    <cellStyle name="Bad 12 2" xfId="21985" xr:uid="{B91300D9-4CCF-4B93-8930-90A42E88CF95}"/>
    <cellStyle name="Bad 12 2 2" xfId="25193" xr:uid="{4DDE4E51-C863-4736-81BB-6E7767EE1174}"/>
    <cellStyle name="Bad 12 3" xfId="25197" xr:uid="{BFCC73AD-AD23-4A83-BE37-C0F4ED2A4D12}"/>
    <cellStyle name="Bad 12 3 2" xfId="25200" xr:uid="{7C84E4C2-5FD6-4F92-8236-5115AAF40944}"/>
    <cellStyle name="Bad 12 4" xfId="12784" xr:uid="{C43F86B8-1D55-48B2-B12C-809D57D51DC1}"/>
    <cellStyle name="Bad 12 5" xfId="25203" xr:uid="{1232D899-5F39-4C38-B822-312139716E88}"/>
    <cellStyle name="Bad 12 6" xfId="5856" xr:uid="{A899DF87-DA19-4A9A-AA6E-EAEE017A6802}"/>
    <cellStyle name="Bad 12_BSD2" xfId="25206" xr:uid="{05C31859-9203-42B0-AACF-601BB7981057}"/>
    <cellStyle name="Bad 13" xfId="21331" xr:uid="{3243D1A6-ED0A-48BD-8E9A-CF9055A1E396}"/>
    <cellStyle name="Bad 13 2" xfId="25212" xr:uid="{3B5F58AE-4CA5-4B3B-B6B0-C2906722AA68}"/>
    <cellStyle name="Bad 13 2 2" xfId="25217" xr:uid="{62FF8774-D2E5-46F1-B50D-EAEA8C17AA8C}"/>
    <cellStyle name="Bad 13 3" xfId="25221" xr:uid="{C5464F5C-4C79-4567-AC7A-A9BB69F9EC58}"/>
    <cellStyle name="Bad 13 4" xfId="10771" xr:uid="{979B1C81-291C-4F2C-823A-686E78FD3CB9}"/>
    <cellStyle name="Bad 13 5" xfId="10776" xr:uid="{CFBCABAE-910C-48FB-B06E-84BD4153B4BE}"/>
    <cellStyle name="Bad 13_BSD2" xfId="25224" xr:uid="{B9382B5F-F112-453A-B1B4-4C71715BDE89}"/>
    <cellStyle name="Bad 14" xfId="25228" xr:uid="{33516F3D-499A-4048-AA1A-0CA9BD898CC2}"/>
    <cellStyle name="Bad 14 2" xfId="24494" xr:uid="{84696230-694D-4713-9459-8B36EB333754}"/>
    <cellStyle name="Bad 14 2 2" xfId="24500" xr:uid="{99071D9D-1887-4AA5-9F12-1563EEEC7BA1}"/>
    <cellStyle name="Bad 14 3" xfId="24505" xr:uid="{E28F5CD0-6149-4408-B139-8E6B5EA2873C}"/>
    <cellStyle name="Bad 14 4" xfId="25232" xr:uid="{DB266C36-7CF4-4C45-949D-5137D2B55D98}"/>
    <cellStyle name="Bad 14 5" xfId="17725" xr:uid="{AD4490A1-4676-4016-B4B5-18C9BEE2531F}"/>
    <cellStyle name="Bad 14_BSD2" xfId="25235" xr:uid="{30B02161-0AF3-4504-B1DA-E133DBCC398E}"/>
    <cellStyle name="Bad 15" xfId="7872" xr:uid="{213120A1-C2DB-4808-8B3B-C3DE1E30E437}"/>
    <cellStyle name="Bad 15 2" xfId="25239" xr:uid="{5C9CBBF3-531A-439A-912A-98CF11FCCC10}"/>
    <cellStyle name="Bad 15 2 2" xfId="25245" xr:uid="{EC31091F-72D8-4744-B5E4-CEAFE55649A9}"/>
    <cellStyle name="Bad 15 3" xfId="25249" xr:uid="{B8B6FE1F-E777-4461-B38C-BF2AE48ED31C}"/>
    <cellStyle name="Bad 15_BSD2" xfId="25255" xr:uid="{6AEF370E-5548-4920-8A55-0217D5DC71DC}"/>
    <cellStyle name="Bad 16" xfId="4713" xr:uid="{426F7D8B-F032-4605-AF90-9FCBD816C704}"/>
    <cellStyle name="Bad 16 2" xfId="25261" xr:uid="{6681E804-8A4D-47E3-A4FD-3B35204B25DD}"/>
    <cellStyle name="Bad 16 2 2" xfId="25270" xr:uid="{980A774E-9114-4A65-89C2-6DF40272365C}"/>
    <cellStyle name="Bad 16 3" xfId="25274" xr:uid="{62C448D2-2FAE-4D94-983C-2EFE811A3831}"/>
    <cellStyle name="Bad 16_BSD2" xfId="3182" xr:uid="{4F3288EA-77BF-4847-AB41-1FDFC01AE7B6}"/>
    <cellStyle name="Bad 17" xfId="3428" xr:uid="{761E4973-7604-4AF4-8194-FE914EC0E7D1}"/>
    <cellStyle name="Bad 17 2" xfId="25279" xr:uid="{3955C872-733D-44CA-8190-6964111B4784}"/>
    <cellStyle name="Bad 17 2 2" xfId="25285" xr:uid="{5A08EEA3-A953-4A6D-A9AA-2B17387251DA}"/>
    <cellStyle name="Bad 17 3" xfId="25289" xr:uid="{F2285E28-330E-43DA-ADBB-FD6D2CDD1E0E}"/>
    <cellStyle name="Bad 17_BSD2" xfId="25294" xr:uid="{C4F6DA8C-6732-4865-AA0C-E49B5485038D}"/>
    <cellStyle name="Bad 18" xfId="8530" xr:uid="{6AF82E76-331D-417E-8BCB-B3B8EB8A593C}"/>
    <cellStyle name="Bad 18 2" xfId="10350" xr:uid="{4038E330-8E24-4467-BC76-910C9B10A4A7}"/>
    <cellStyle name="Bad 18 2 2" xfId="3304" xr:uid="{FB836D70-94D1-4220-AF3A-666785FDF207}"/>
    <cellStyle name="Bad 18 3" xfId="4760" xr:uid="{0B748E4A-AA5E-4F8D-90DE-3E419EB4132F}"/>
    <cellStyle name="Bad 18_BSD2" xfId="11001" xr:uid="{A985FC31-2C39-43E7-91EF-4801DF024A54}"/>
    <cellStyle name="Bad 19" xfId="25298" xr:uid="{86043D91-788D-4A65-94F5-B2413671BD4C}"/>
    <cellStyle name="Bad 19 2" xfId="25302" xr:uid="{8AA71EBC-807D-4B48-80DC-658066E748A5}"/>
    <cellStyle name="Bad 19 2 2" xfId="25308" xr:uid="{1E656690-BA68-47BD-989E-38DC6BDEFF03}"/>
    <cellStyle name="Bad 19 3" xfId="25312" xr:uid="{2D4AF863-B6C7-4521-8541-A5BDB7DE0725}"/>
    <cellStyle name="Bad 19_BSD2" xfId="25317" xr:uid="{24ABB450-6B3C-4AB1-8EC8-875C418CABCE}"/>
    <cellStyle name="Bad 2" xfId="1941" xr:uid="{A779E992-8D6C-444E-90F1-B78F741B5A3C}"/>
    <cellStyle name="Bad 2 10" xfId="25320" xr:uid="{3A9CC905-0AB4-4A05-9BBD-7950E0967869}"/>
    <cellStyle name="Bad 2 10 2" xfId="25321" xr:uid="{76A33049-9452-4741-A7DB-EF4E2D4167ED}"/>
    <cellStyle name="Bad 2 11" xfId="25322" xr:uid="{F04AA8E8-2926-4E1D-882E-1B97EB251BF2}"/>
    <cellStyle name="Bad 2 12" xfId="25324" xr:uid="{56E500B4-D50E-4CF1-9DC3-867CA0A8B7C2}"/>
    <cellStyle name="Bad 2 13" xfId="51740" xr:uid="{152106AA-54C7-4E30-94DA-2CF37DD8E88F}"/>
    <cellStyle name="Bad 2 2" xfId="1967" xr:uid="{BF65A884-8533-4973-9703-567242265BA7}"/>
    <cellStyle name="Bad 2 2 2" xfId="25330" xr:uid="{372D5BB0-71ED-4C9C-A47A-C18236BF6938}"/>
    <cellStyle name="Bad 2 2 2 2" xfId="25334" xr:uid="{071F3BDF-E443-485C-BF3F-4DE102371D6A}"/>
    <cellStyle name="Bad 2 2 3" xfId="18564" xr:uid="{BB3CFEA2-8128-4C0A-9C18-69948BD7ACCA}"/>
    <cellStyle name="Bad 2 2 3 2" xfId="18566" xr:uid="{023288AB-4232-4FCE-AD69-2BDBD295F299}"/>
    <cellStyle name="Bad 2 2 4" xfId="18572" xr:uid="{588252B2-3BC8-46A2-888C-E3F4F59004C2}"/>
    <cellStyle name="Bad 2 2 5" xfId="18575" xr:uid="{B3D757BB-46B4-4445-B3C7-E1480B6A65B2}"/>
    <cellStyle name="Bad 2 2 6" xfId="18577" xr:uid="{A7BDC30A-8EDB-4D45-8560-7E13F1C238C4}"/>
    <cellStyle name="Bad 2 2 7" xfId="9183" xr:uid="{0728087E-46C9-44EC-A653-0283797A9D8D}"/>
    <cellStyle name="Bad 2 3" xfId="25335" xr:uid="{B5CCC3E3-7697-412B-A9DE-3F41DB870B0B}"/>
    <cellStyle name="Bad 2 3 2" xfId="25340" xr:uid="{5317AE59-15CF-41DA-92C4-631253361B08}"/>
    <cellStyle name="Bad 2 3 3" xfId="25346" xr:uid="{8F765762-AFE9-405C-BDA0-D1D8576957D6}"/>
    <cellStyle name="Bad 2 3 4" xfId="25349" xr:uid="{5C8AE6B0-B171-47B0-B23A-6153BBDC795D}"/>
    <cellStyle name="Bad 2 3 5" xfId="25354" xr:uid="{502C72C8-C10F-4E45-9CE1-6B28C5F199C6}"/>
    <cellStyle name="Bad 2 4" xfId="25358" xr:uid="{464563DD-B64D-44FF-880F-CE1A9991F90A}"/>
    <cellStyle name="Bad 2 4 2" xfId="25363" xr:uid="{5DC41A83-4DF2-4EC1-B802-8A5AA7B8480F}"/>
    <cellStyle name="Bad 2 4 2 2" xfId="11442" xr:uid="{D407D2DB-C90B-451A-8272-7E2B8CE4AFFE}"/>
    <cellStyle name="Bad 2 4 3" xfId="21176" xr:uid="{15E1A21F-1D0F-49BE-BC44-863250E109FC}"/>
    <cellStyle name="Bad 2 4 4" xfId="25364" xr:uid="{326E7253-2C1C-4DD7-9190-FABD7FC23E49}"/>
    <cellStyle name="Bad 2 4 5" xfId="25370" xr:uid="{EBBE8E6B-1A45-4690-8751-E0B130606465}"/>
    <cellStyle name="Bad 2 4_BSD2" xfId="17260" xr:uid="{B32EBF71-3CBF-4EEA-BEE1-473B865C2400}"/>
    <cellStyle name="Bad 2 5" xfId="25374" xr:uid="{BE5126E3-30CD-4E94-B2BD-7B68F8DA6F0C}"/>
    <cellStyle name="Bad 2 5 2" xfId="25380" xr:uid="{BFB4E2BB-8843-4D3E-993F-A3708A5E021E}"/>
    <cellStyle name="Bad 2 5 3" xfId="25386" xr:uid="{727334DC-9343-40CA-8BCB-53BC08CEA0C1}"/>
    <cellStyle name="Bad 2 5 4" xfId="25389" xr:uid="{ACF92470-F5AC-4DB8-B9EB-4283A8CD5264}"/>
    <cellStyle name="Bad 2 6" xfId="25394" xr:uid="{54390CFD-06F7-43A9-A35D-894B8DD699FD}"/>
    <cellStyle name="Bad 2 6 2" xfId="25399" xr:uid="{5805A1FB-8BCD-4F6A-9C1A-29373AE1C6E0}"/>
    <cellStyle name="Bad 2 6 3" xfId="25406" xr:uid="{300C5199-71FD-4CF6-B1BC-3C50F0E258F4}"/>
    <cellStyle name="Bad 2 6 4" xfId="15194" xr:uid="{77273670-263C-4846-9B78-E49D87533D0B}"/>
    <cellStyle name="Bad 2 7" xfId="25409" xr:uid="{1E0FF01D-AD03-409E-A8BD-AAC13D6C911B}"/>
    <cellStyle name="Bad 2 7 2" xfId="2907" xr:uid="{140BA16B-6936-4DFB-A8B8-AE852401605E}"/>
    <cellStyle name="Bad 2 7 3" xfId="2988" xr:uid="{95DBF08D-764D-4DC0-AE00-400A12A3D9B2}"/>
    <cellStyle name="Bad 2 7 4" xfId="2999" xr:uid="{20D1D83C-17C8-4CA5-AC83-47F00B3801D3}"/>
    <cellStyle name="Bad 2 8" xfId="25412" xr:uid="{01593EA7-5200-4910-8ED4-9841ACE7C1AB}"/>
    <cellStyle name="Bad 2 8 2" xfId="25417" xr:uid="{DE284C06-29B3-4A81-A4FF-7B21514EB2F3}"/>
    <cellStyle name="Bad 2 8 2 2" xfId="11921" xr:uid="{20E3DB7E-A6B0-49C6-90EB-D3EB9CA95A9E}"/>
    <cellStyle name="Bad 2 8 3" xfId="25423" xr:uid="{19B31EA7-777A-4686-8E57-7261BE0E878B}"/>
    <cellStyle name="Bad 2 8 4" xfId="25425" xr:uid="{3A2843DC-C7E8-4A88-8592-0894378E3889}"/>
    <cellStyle name="Bad 2 8 5" xfId="25071" xr:uid="{CE46E4C9-EFF3-47B5-9D3C-21B9801CCDE2}"/>
    <cellStyle name="Bad 2 8_BSD2" xfId="25429" xr:uid="{1C673502-293E-4206-AD32-35CD41A8F1B2}"/>
    <cellStyle name="Bad 2 9" xfId="10850" xr:uid="{837C2492-A830-4F0F-9484-3591D1982EB6}"/>
    <cellStyle name="Bad 2 9 2" xfId="10860" xr:uid="{EDCDA015-872A-47E3-946E-586791AA2343}"/>
    <cellStyle name="Bad 2 9 3" xfId="10869" xr:uid="{384E3ECC-55B6-49FA-8B52-97BBC9F5300A}"/>
    <cellStyle name="Bad 2 9 4" xfId="25430" xr:uid="{3CB35E83-338C-4C75-A419-1C131D4FD90F}"/>
    <cellStyle name="Bad 20" xfId="7871" xr:uid="{84F507CA-78F7-4C5E-9A1D-6DC328F8F566}"/>
    <cellStyle name="Bad 20 2" xfId="25238" xr:uid="{4AB8B71E-985A-4825-8831-AD2041311143}"/>
    <cellStyle name="Bad 20 2 2" xfId="25244" xr:uid="{7A04346D-7163-4349-96E6-AF11043AA71A}"/>
    <cellStyle name="Bad 20 3" xfId="25248" xr:uid="{2664ACF5-34D2-47C5-8E55-56FC075AAA70}"/>
    <cellStyle name="Bad 20_BSD2" xfId="25254" xr:uid="{EA02A032-31D5-494A-858F-60955FF69358}"/>
    <cellStyle name="Bad 21" xfId="4712" xr:uid="{840E30ED-9DD5-4BCE-8951-D9BCD378ABC6}"/>
    <cellStyle name="Bad 21 2" xfId="25260" xr:uid="{52944F33-EE5B-4B88-B159-E3DAC9669247}"/>
    <cellStyle name="Bad 21 2 2" xfId="25269" xr:uid="{AFABCD1F-C40A-4F60-8881-699542B422BD}"/>
    <cellStyle name="Bad 21 3" xfId="25273" xr:uid="{4DBE719A-723E-4AF7-B13D-51FD7AFFC001}"/>
    <cellStyle name="Bad 21_BSD2" xfId="3181" xr:uid="{E431354A-E9E0-4036-B8DB-A442E3A4FA21}"/>
    <cellStyle name="Bad 22" xfId="3427" xr:uid="{1572AA3A-70F2-4BA3-BB25-087091D746E9}"/>
    <cellStyle name="Bad 22 2" xfId="25278" xr:uid="{0A57CAE2-9286-45FF-9143-0B3361F93842}"/>
    <cellStyle name="Bad 22 2 2" xfId="25284" xr:uid="{87B52F84-E636-42F8-9D32-7E685820F087}"/>
    <cellStyle name="Bad 22 3" xfId="25288" xr:uid="{DD59889D-D571-4448-9567-F4FC478ACC7E}"/>
    <cellStyle name="Bad 22_BSD2" xfId="25293" xr:uid="{48C67D22-CBAF-4458-92C9-877160F49CB9}"/>
    <cellStyle name="Bad 23" xfId="8529" xr:uid="{916F1C48-A34B-4AF0-8F53-126B103CFA63}"/>
    <cellStyle name="Bad 23 2" xfId="10349" xr:uid="{096BE4E4-5995-4996-9A73-F64009FC3BD0}"/>
    <cellStyle name="Bad 23 2 2" xfId="3303" xr:uid="{BE170935-9380-4BE2-BBF9-74C088C723AA}"/>
    <cellStyle name="Bad 23 3" xfId="4759" xr:uid="{DAC99F84-69FE-418A-8B87-860BF4D7B4C7}"/>
    <cellStyle name="Bad 23_BSD2" xfId="11000" xr:uid="{C458D19B-4A1E-47E8-B7AF-FFC8AE736726}"/>
    <cellStyle name="Bad 24" xfId="25297" xr:uid="{C605DDF3-0DF9-4945-B4FF-2D47482C21DB}"/>
    <cellStyle name="Bad 24 2" xfId="25301" xr:uid="{8C57AA49-ED61-44E3-9596-F12FE4115258}"/>
    <cellStyle name="Bad 24 2 2" xfId="25307" xr:uid="{9C0BB51D-ECB8-4B95-9ECE-892D71907D7B}"/>
    <cellStyle name="Bad 24 3" xfId="25311" xr:uid="{A46944BD-4F17-4072-85B6-B03D9DA2BB94}"/>
    <cellStyle name="Bad 24_BSD2" xfId="25316" xr:uid="{E144CAE1-3F15-4CFE-8734-DC8CDC30770B}"/>
    <cellStyle name="Bad 25" xfId="21733" xr:uid="{F157AFA7-52AE-4E34-A8D4-28C929762B65}"/>
    <cellStyle name="Bad 25 2" xfId="22515" xr:uid="{226872A4-DE41-4777-BDB3-EBFF3B3F2F1C}"/>
    <cellStyle name="Bad 25 2 2" xfId="22523" xr:uid="{D8C1A5CD-6BA3-49BA-A1AE-7A90831029B9}"/>
    <cellStyle name="Bad 25 3" xfId="25434" xr:uid="{6312F02D-3676-4B62-BE3F-FAD4D5458DDF}"/>
    <cellStyle name="Bad 25_BSD2" xfId="13673" xr:uid="{6509B41D-8249-4549-90C6-77751FFD1F3B}"/>
    <cellStyle name="Bad 26" xfId="25438" xr:uid="{99EF3F92-9B03-4D4D-8DAF-CF15AE415A10}"/>
    <cellStyle name="Bad 26 2" xfId="23065" xr:uid="{0950A3F8-A7EA-40C6-80AB-50679D5D0B12}"/>
    <cellStyle name="Bad 26 2 2" xfId="23073" xr:uid="{85EBE55D-FBF5-4C59-8146-E4487EB78680}"/>
    <cellStyle name="Bad 26 3" xfId="25442" xr:uid="{244E8739-D666-4064-ACA2-D8FBB4B7238A}"/>
    <cellStyle name="Bad 26_BSD2" xfId="25447" xr:uid="{BB9BFF6B-3CCB-4C2A-B480-987116382E84}"/>
    <cellStyle name="Bad 27" xfId="10397" xr:uid="{F55EBCFE-169B-4F11-85E2-1B8AAFC584E1}"/>
    <cellStyle name="Bad 27 2" xfId="23544" xr:uid="{D55BA346-477A-4A25-B26C-26142D713F2E}"/>
    <cellStyle name="Bad 27 2 2" xfId="23553" xr:uid="{707A9D78-8B9F-4E1D-ABA0-1FED13ACC6E5}"/>
    <cellStyle name="Bad 27 3" xfId="25451" xr:uid="{C89EEE9A-9BBA-4DDC-B86E-70152B786AF3}"/>
    <cellStyle name="Bad 27_BSD2" xfId="20190" xr:uid="{2CE69761-8FDF-48AD-971A-A7A814E500CF}"/>
    <cellStyle name="Bad 28" xfId="25455" xr:uid="{8AFE8848-2906-42DD-B41F-43FFA2989037}"/>
    <cellStyle name="Bad 28 2" xfId="21283" xr:uid="{0A9D39F6-8B98-4887-9439-B0DCEA2C9B70}"/>
    <cellStyle name="Bad 28 2 2" xfId="8615" xr:uid="{57C312C3-4B63-44BD-8B63-AB3309067144}"/>
    <cellStyle name="Bad 28 3" xfId="25460" xr:uid="{B5757ADA-125C-4F29-86B5-92184B496E27}"/>
    <cellStyle name="Bad 28_BSD2" xfId="20248" xr:uid="{D81B6464-47F4-4C8B-AE9D-82F03B44F9C2}"/>
    <cellStyle name="Bad 29" xfId="10538" xr:uid="{28CC2089-F39A-4272-8194-61623E72000F}"/>
    <cellStyle name="Bad 29 2" xfId="24535" xr:uid="{4688B6EC-BC33-4D26-AF7B-138E6573E822}"/>
    <cellStyle name="Bad 29 2 2" xfId="24543" xr:uid="{D57F54E7-E6F3-4CEB-BF86-F5DD8866BEEE}"/>
    <cellStyle name="Bad 29 3" xfId="25464" xr:uid="{89E992C3-7412-4F42-A3E8-DD3DAC155FFC}"/>
    <cellStyle name="Bad 29_BSD2" xfId="20376" xr:uid="{5C734080-7175-4CB6-A1A3-7DF2DFC49753}"/>
    <cellStyle name="Bad 3" xfId="1968" xr:uid="{AFE31D6B-F849-430F-9F77-A9B67859BD32}"/>
    <cellStyle name="Bad 3 2" xfId="10524" xr:uid="{6AE7B45C-F375-42C2-B956-214C0EAEDA24}"/>
    <cellStyle name="Bad 3 2 2" xfId="11469" xr:uid="{A6210F18-8137-4142-8693-75ADAACEEA65}"/>
    <cellStyle name="Bad 3 2 3" xfId="25467" xr:uid="{CF2784DF-91FA-4635-B983-8EEC9847681C}"/>
    <cellStyle name="Bad 3 3" xfId="10529" xr:uid="{956E5C27-08DC-4552-B260-7AEB86086B5B}"/>
    <cellStyle name="Bad 3 3 2" xfId="3082" xr:uid="{C5EE1B2D-D6DB-4E5B-9E3E-F60875F1B3A9}"/>
    <cellStyle name="Bad 3 3 3" xfId="25468" xr:uid="{2B0255A3-E4FE-4095-8EE7-13E2984CC64E}"/>
    <cellStyle name="Bad 3 4" xfId="23890" xr:uid="{DC2FAAB2-C36F-44A5-B5C1-81BCD64BE1BD}"/>
    <cellStyle name="Bad 3 4 2" xfId="25472" xr:uid="{AB107543-9ABC-409F-97DA-E9651BCA06EE}"/>
    <cellStyle name="Bad 3 5" xfId="25473" xr:uid="{36188F1D-B9A6-4BFA-8457-7FD06FBAE5FD}"/>
    <cellStyle name="Bad 3 6" xfId="25474" xr:uid="{3EE2765B-A4C6-43FA-A010-71130F178B39}"/>
    <cellStyle name="Bad 3 7" xfId="51741" xr:uid="{5B2B2C69-F110-4559-AE6F-6396343F11BD}"/>
    <cellStyle name="Bad 3_Annexure" xfId="25475" xr:uid="{0191F7C5-47EE-4D06-98F6-92F506591CBB}"/>
    <cellStyle name="Bad 30" xfId="21732" xr:uid="{4B400ECD-703D-4962-B098-C829895F6595}"/>
    <cellStyle name="Bad 30 2" xfId="22514" xr:uid="{194DC5AA-7587-49D9-96A2-34D79E0F9418}"/>
    <cellStyle name="Bad 30 2 2" xfId="22522" xr:uid="{579F3A5C-C3B9-4158-A075-E2459369CC81}"/>
    <cellStyle name="Bad 30 3" xfId="25433" xr:uid="{EE7D77CC-DF95-44A3-8D65-27D98F80079B}"/>
    <cellStyle name="Bad 30_BSD2" xfId="13672" xr:uid="{1676B48D-85D7-40EA-B9B5-4A737726F05A}"/>
    <cellStyle name="Bad 31" xfId="25437" xr:uid="{0FBEA2D1-ADE2-43BF-AE33-1D2676765697}"/>
    <cellStyle name="Bad 31 2" xfId="23064" xr:uid="{2694F9A5-114D-4C28-8391-7428A518155A}"/>
    <cellStyle name="Bad 31 2 2" xfId="23072" xr:uid="{9774A743-B429-4F61-8B52-8E243FD1181B}"/>
    <cellStyle name="Bad 31 3" xfId="25441" xr:uid="{62CB30B0-9786-4F95-9D8A-D06E1A7016A5}"/>
    <cellStyle name="Bad 31_BSD2" xfId="25446" xr:uid="{D75C3363-72C7-4FEC-80F7-361047F7A4C1}"/>
    <cellStyle name="Bad 32" xfId="10396" xr:uid="{124F6B43-4D8C-4FEC-A5F9-4AAE861B8E57}"/>
    <cellStyle name="Bad 32 2" xfId="23543" xr:uid="{A8DC7BFB-6DFE-4311-94FE-DEF40E7923A1}"/>
    <cellStyle name="Bad 32 2 2" xfId="23552" xr:uid="{2A0B90AC-A690-4C33-A0F4-825D71065A39}"/>
    <cellStyle name="Bad 32 3" xfId="25450" xr:uid="{BABB6E03-1A4A-43C6-85E7-55E3E4B05ACC}"/>
    <cellStyle name="Bad 32_BSD2" xfId="20189" xr:uid="{89BDC085-DE7D-4423-8A06-20BA5C49637B}"/>
    <cellStyle name="Bad 33" xfId="25454" xr:uid="{0CED3645-6C7B-4CC8-9D94-BE66899411C9}"/>
    <cellStyle name="Bad 33 2" xfId="21282" xr:uid="{BA4DA03C-9781-426F-B57E-F7EDC9A1C976}"/>
    <cellStyle name="Bad 33 2 2" xfId="8614" xr:uid="{B44FEF80-1FB7-45A0-8B5D-6F410011D2B9}"/>
    <cellStyle name="Bad 33 3" xfId="25459" xr:uid="{DCD29CD3-9B55-499C-8F0C-F35998DE9DFB}"/>
    <cellStyle name="Bad 33_BSD2" xfId="20247" xr:uid="{A41F5912-969D-4A54-BAFF-CE83C7CB4253}"/>
    <cellStyle name="Bad 34" xfId="10537" xr:uid="{8A02EF50-5F18-4993-AEE7-51324FD678BF}"/>
    <cellStyle name="Bad 34 2" xfId="24534" xr:uid="{017A0BCA-DC4B-40A5-8436-8284F60F4400}"/>
    <cellStyle name="Bad 34 2 2" xfId="24542" xr:uid="{80C96312-9BC1-474F-AE49-98F78F7FC52D}"/>
    <cellStyle name="Bad 34 3" xfId="25463" xr:uid="{990F2D43-3EF0-48E3-BF9B-9B601B670256}"/>
    <cellStyle name="Bad 34_BSD2" xfId="20375" xr:uid="{4AD5490A-E64E-44F2-8AAC-F1768FB7FCEA}"/>
    <cellStyle name="Bad 35" xfId="25478" xr:uid="{E7370BAF-8883-46C4-8EDC-2F4ED5602D23}"/>
    <cellStyle name="Bad 35 2" xfId="25030" xr:uid="{BAB3B1BF-0496-462E-8675-E0766717BD7E}"/>
    <cellStyle name="Bad 35 2 2" xfId="25037" xr:uid="{38273B36-EB52-4547-8557-4F3BAB7A4D79}"/>
    <cellStyle name="Bad 35 3" xfId="25485" xr:uid="{9ED004AF-7CE2-49BD-80D9-50404FC8AFC6}"/>
    <cellStyle name="Bad 35_BSD2" xfId="20438" xr:uid="{4698FDCD-C7AD-4498-88C1-6531D3F36A99}"/>
    <cellStyle name="Bad 36" xfId="20062" xr:uid="{C6B53AE4-7919-4046-9D00-40E9115DE8C0}"/>
    <cellStyle name="Bad 36 2" xfId="25489" xr:uid="{C716D164-4769-4BCA-A3B6-2699DC251534}"/>
    <cellStyle name="Bad 36 2 2" xfId="25496" xr:uid="{730735E6-FF91-413F-A014-C03CB5965F60}"/>
    <cellStyle name="Bad 36 3" xfId="25500" xr:uid="{0F0A00DD-D930-4641-BF48-F0E94CEEECFB}"/>
    <cellStyle name="Bad 36_BSD2" xfId="18097" xr:uid="{C54CD8F1-EF08-4612-9F81-5B7674C5B4E3}"/>
    <cellStyle name="Bad 37" xfId="25504" xr:uid="{0CFCF9FE-7509-4B1D-87EB-C70E749A3A52}"/>
    <cellStyle name="Bad 37 2" xfId="25508" xr:uid="{8FB3FF84-2576-4BDE-A918-C8B5D8D824C1}"/>
    <cellStyle name="Bad 37 2 2" xfId="25516" xr:uid="{7AF43EC3-598C-4B33-9DB4-3BBED08CD2FB}"/>
    <cellStyle name="Bad 37 3" xfId="24026" xr:uid="{8C07992B-9162-4692-A065-38AC525ADB67}"/>
    <cellStyle name="Bad 37_BSD2" xfId="5790" xr:uid="{652E90BF-8D7D-497F-A94F-596727F3B70A}"/>
    <cellStyle name="Bad 38" xfId="10609" xr:uid="{E431CCF0-2EA6-43C6-96E6-8103438800BF}"/>
    <cellStyle name="Bad 38 2" xfId="25520" xr:uid="{932518BF-3D69-4083-A639-424227CAAF59}"/>
    <cellStyle name="Bad 38 2 2" xfId="4707" xr:uid="{F4E51801-FBF9-4042-A166-4E0031612B7E}"/>
    <cellStyle name="Bad 38 3" xfId="25524" xr:uid="{34AED731-523E-4E34-B3FB-F8F2E3EDEFA6}"/>
    <cellStyle name="Bad 38_BSD2" xfId="25528" xr:uid="{1889553C-42AA-436E-AA79-4C0738235F62}"/>
    <cellStyle name="Bad 39" xfId="25532" xr:uid="{8AC3EE46-D4A1-463D-A04B-E1A41885FEBA}"/>
    <cellStyle name="Bad 39 2" xfId="25536" xr:uid="{4D3736BF-3CF6-4928-A655-C5B66DDEA996}"/>
    <cellStyle name="Bad 39 2 2" xfId="25541" xr:uid="{5EF71BFD-5778-43FC-AB56-5DC7AB700149}"/>
    <cellStyle name="Bad 39 3" xfId="25545" xr:uid="{033E5025-6EE7-4807-ABBD-39D08FD8E355}"/>
    <cellStyle name="Bad 39_BSD2" xfId="10220" xr:uid="{3226F1A6-E50B-44D1-B606-9B52143CAF05}"/>
    <cellStyle name="Bad 4" xfId="1969" xr:uid="{1F1AF39D-CB7E-441F-BDB9-5B8D3ECEC40F}"/>
    <cellStyle name="Bad 4 2" xfId="22176" xr:uid="{9F3E604E-FA53-43AC-840C-EB8B5271F2E8}"/>
    <cellStyle name="Bad 4 2 2" xfId="25548" xr:uid="{5CE1BEAA-F93F-4F87-83FD-6630B3BC8D1B}"/>
    <cellStyle name="Bad 4 3" xfId="25549" xr:uid="{8C5A8416-DA21-4EBF-A9EA-31CB91910DAC}"/>
    <cellStyle name="Bad 4 3 2" xfId="25550" xr:uid="{2C0929AA-7560-4194-9DD3-5FEF9B593620}"/>
    <cellStyle name="Bad 4 4" xfId="23894" xr:uid="{7480CB20-07F7-40BF-A597-2FEA74111845}"/>
    <cellStyle name="Bad 4 4 2" xfId="25551" xr:uid="{0237F06E-9767-4D31-B3FD-43AEBA7849E2}"/>
    <cellStyle name="Bad 4 5" xfId="12814" xr:uid="{8FDE6FCD-0A37-4188-A374-B465497F4F81}"/>
    <cellStyle name="Bad 4 6" xfId="12817" xr:uid="{8E2B3548-580D-4AF5-9C24-20A91B34C225}"/>
    <cellStyle name="Bad 4 7" xfId="14786" xr:uid="{492C1643-9640-4F32-BA8B-538BCDFBEEC4}"/>
    <cellStyle name="Bad 4 8" xfId="51742" xr:uid="{8E36C9C6-94C9-4D83-BC4D-39710356FF68}"/>
    <cellStyle name="Bad 4_Annexure" xfId="21275" xr:uid="{E5C19DFC-E44B-4501-8164-2A01360AB465}"/>
    <cellStyle name="Bad 40" xfId="25477" xr:uid="{D89C9053-9C96-466C-80B8-77190BA9BB63}"/>
    <cellStyle name="Bad 40 2" xfId="25029" xr:uid="{11DB2E74-9B63-4A08-A233-8AF1F7A8B92F}"/>
    <cellStyle name="Bad 40 2 2" xfId="25036" xr:uid="{1D920775-384C-4680-AA21-F45851E3A008}"/>
    <cellStyle name="Bad 40 3" xfId="25484" xr:uid="{2B2966CA-32D6-4BDF-B279-2BAD59D55936}"/>
    <cellStyle name="Bad 40_BSD2" xfId="20437" xr:uid="{6C9E7233-8BF0-4216-863B-AEEAA6FD0104}"/>
    <cellStyle name="Bad 41" xfId="20061" xr:uid="{9715ABD1-FD61-4BBA-B92B-40697B14CD6D}"/>
    <cellStyle name="Bad 41 2" xfId="25488" xr:uid="{841A963F-65B5-4255-94A2-65392AFBEE22}"/>
    <cellStyle name="Bad 41 2 2" xfId="25495" xr:uid="{74D5048D-44A0-4652-BCAD-3344F11370D7}"/>
    <cellStyle name="Bad 41 3" xfId="25499" xr:uid="{B3AC485E-FC40-425A-93D2-6E962DBE2983}"/>
    <cellStyle name="Bad 41_BSD2" xfId="18096" xr:uid="{1EABCCF8-CAAF-4492-8FD1-3880D02605DB}"/>
    <cellStyle name="Bad 42" xfId="25503" xr:uid="{AD7D93B4-25F7-48A5-BF24-8C6BFA044E58}"/>
    <cellStyle name="Bad 42 2" xfId="25507" xr:uid="{1A29BDD3-EA99-42C6-87D5-1B558BA2B7F9}"/>
    <cellStyle name="Bad 42 2 2" xfId="25515" xr:uid="{94382638-78F1-4C65-9AC6-DA1474070AEB}"/>
    <cellStyle name="Bad 42 3" xfId="24025" xr:uid="{936FD662-078A-4EA2-ACA5-D9CB1ECB19E2}"/>
    <cellStyle name="Bad 42_BSD2" xfId="5789" xr:uid="{D27811D8-A393-4815-81A0-B3ED5042548E}"/>
    <cellStyle name="Bad 43" xfId="10608" xr:uid="{107E6357-6EF5-4EF0-9F04-84144106AA09}"/>
    <cellStyle name="Bad 43 2" xfId="25519" xr:uid="{BB53C58D-E8A0-4BC8-A77E-A4CD3DAE57A3}"/>
    <cellStyle name="Bad 43 2 2" xfId="4706" xr:uid="{0F3C9861-6948-4E40-A389-624304039D15}"/>
    <cellStyle name="Bad 43 3" xfId="25523" xr:uid="{408F8FC7-2DBE-43D0-826B-644F93BC8745}"/>
    <cellStyle name="Bad 43_BSD2" xfId="25527" xr:uid="{81E184CA-89A2-4616-BBAA-677177794C14}"/>
    <cellStyle name="Bad 44" xfId="25531" xr:uid="{1AD5B25A-F3C4-4199-8E02-1108781D2027}"/>
    <cellStyle name="Bad 44 2" xfId="25535" xr:uid="{A9746144-C2D9-49D4-9751-E33E492767F4}"/>
    <cellStyle name="Bad 44 2 2" xfId="25540" xr:uid="{4092D88B-756E-45FE-86F3-B23F80B9EDC3}"/>
    <cellStyle name="Bad 44 3" xfId="25544" xr:uid="{DBEE9155-F910-4D89-AA4C-360AB6D85486}"/>
    <cellStyle name="Bad 44_BSD2" xfId="10219" xr:uid="{44576BA5-FF52-4F7C-8E41-E7CED3D174E2}"/>
    <cellStyle name="Bad 45" xfId="25553" xr:uid="{948C1EDA-43A6-47E1-B243-6A9B89A182A6}"/>
    <cellStyle name="Bad 45 2" xfId="25557" xr:uid="{B951648A-EF48-414A-95AE-457E3441FA67}"/>
    <cellStyle name="Bad 45 2 2" xfId="25562" xr:uid="{A2D6FC3F-A1C9-44A2-8C61-025A8E803D86}"/>
    <cellStyle name="Bad 45 3" xfId="25567" xr:uid="{602E0DB3-FA91-4BBC-AE0E-58ACCD6CB856}"/>
    <cellStyle name="Bad 45_BSD2" xfId="25571" xr:uid="{1727EB52-B952-4FA4-9646-E33448F7A05B}"/>
    <cellStyle name="Bad 46" xfId="25575" xr:uid="{6D0C93B9-3279-492E-B119-D0012A86CBA1}"/>
    <cellStyle name="Bad 46 2" xfId="5362" xr:uid="{28AA0898-31D3-4038-8A9A-ED9C3070AC5A}"/>
    <cellStyle name="Bad 46 2 2" xfId="6670" xr:uid="{64804B50-05E9-407B-9950-DBF8EC2D1FB0}"/>
    <cellStyle name="Bad 46 3" xfId="25579" xr:uid="{E52F3ECE-98C1-4C34-BDB4-D098F1035869}"/>
    <cellStyle name="Bad 46_BSD2" xfId="25583" xr:uid="{CFD857C4-CF8F-4F0B-8A2F-E68E7457A68F}"/>
    <cellStyle name="Bad 47" xfId="25588" xr:uid="{2B359676-A26A-49D8-B18C-FD159009B0D0}"/>
    <cellStyle name="Bad 47 2" xfId="25592" xr:uid="{EF7A3C87-6789-402A-B1FF-F77F858151ED}"/>
    <cellStyle name="Bad 47 2 2" xfId="25597" xr:uid="{6136B52C-EFCD-4949-B155-3C164797EBB5}"/>
    <cellStyle name="Bad 47 3" xfId="25601" xr:uid="{1263846A-60D4-4818-B8B8-6E7C55075CF8}"/>
    <cellStyle name="Bad 47_BSD2" xfId="18867" xr:uid="{E9D06677-060B-4301-A45D-5832A1112413}"/>
    <cellStyle name="Bad 48" xfId="25606" xr:uid="{6FF9139F-6345-44BA-A994-28B2CC4ED970}"/>
    <cellStyle name="Bad 48 2" xfId="25613" xr:uid="{F97D474A-E773-4813-B4AE-84706B7FCA85}"/>
    <cellStyle name="Bad 48 2 2" xfId="10092" xr:uid="{F924900F-F2F8-44A9-8DAA-3E1385798B08}"/>
    <cellStyle name="Bad 48 3" xfId="25617" xr:uid="{7EED6FB4-0A5C-475E-A429-EE3AE1044A6F}"/>
    <cellStyle name="Bad 48_BSD2" xfId="25620" xr:uid="{997422F9-9FBF-4EAA-AC0F-1E9AAD36BA92}"/>
    <cellStyle name="Bad 49" xfId="21306" xr:uid="{6BD04DAE-DFD5-42A2-813E-2CECE20ADBFD}"/>
    <cellStyle name="Bad 49 2" xfId="24693" xr:uid="{0C92972D-2154-49A0-A75E-71F05F17EB8C}"/>
    <cellStyle name="Bad 49 2 2" xfId="24698" xr:uid="{2198C790-DAA3-4EE5-9CBB-BD881464549F}"/>
    <cellStyle name="Bad 49 3" xfId="24706" xr:uid="{4468BDFC-62BC-4AD8-9CFF-B1FE5EBE5893}"/>
    <cellStyle name="Bad 49_BSD2" xfId="25624" xr:uid="{3793F9D3-32CF-4828-87AC-42A04C199A6F}"/>
    <cellStyle name="Bad 5" xfId="1882" xr:uid="{DCDCD85F-6FB8-4D5C-A018-A2922809FF59}"/>
    <cellStyle name="Bad 5 2" xfId="22178" xr:uid="{38071071-5C6E-450A-B419-C85A79E5CF49}"/>
    <cellStyle name="Bad 5 2 2" xfId="25626" xr:uid="{8F69BBE1-E34C-452C-8F1A-A11C8316D685}"/>
    <cellStyle name="Bad 5 3" xfId="23229" xr:uid="{C245A891-60AA-4300-A28A-D016594BDD0D}"/>
    <cellStyle name="Bad 5 3 2" xfId="25627" xr:uid="{80378F09-2447-492C-B17D-4DE03CD5AD4F}"/>
    <cellStyle name="Bad 5 4" xfId="23897" xr:uid="{EFA1C4BA-3E54-412F-812B-48457B4231AC}"/>
    <cellStyle name="Bad 5 4 2" xfId="25628" xr:uid="{5251E83B-5EB6-4B70-92B7-99B5A6D7C004}"/>
    <cellStyle name="Bad 5 5" xfId="25629" xr:uid="{881896F1-5E12-4DE8-82B9-82E6D1DAF237}"/>
    <cellStyle name="Bad 5 6" xfId="25630" xr:uid="{397E9996-EB50-4F16-992A-3263117669AA}"/>
    <cellStyle name="Bad 5 7" xfId="6226" xr:uid="{FB16FECD-D653-4F95-A380-9F7B86D35183}"/>
    <cellStyle name="Bad 5_Annexure" xfId="13900" xr:uid="{96493116-C329-4539-BB27-C983AC951AFF}"/>
    <cellStyle name="Bad 50" xfId="25552" xr:uid="{7E2B01CB-9D7C-4532-AEC9-F34EEA6DD894}"/>
    <cellStyle name="Bad 50 2" xfId="25556" xr:uid="{C517BFA9-4152-426F-8B3D-018BF0108AC2}"/>
    <cellStyle name="Bad 50 2 2" xfId="25561" xr:uid="{DD7858B1-E541-467C-86A7-97E4CEE4A37B}"/>
    <cellStyle name="Bad 50 3" xfId="25566" xr:uid="{CED11EFF-22C8-4A42-A9D5-A10C8CD7F28D}"/>
    <cellStyle name="Bad 50_BSD2" xfId="25570" xr:uid="{8608B125-03B5-4FCC-8849-7AF9E7147240}"/>
    <cellStyle name="Bad 51" xfId="25574" xr:uid="{D0ECFA76-1BA8-40B6-86FE-E12A6F52832A}"/>
    <cellStyle name="Bad 51 2" xfId="5361" xr:uid="{0AE698AF-C4C8-4D3F-9EF2-F727DBC4E3BF}"/>
    <cellStyle name="Bad 51 2 2" xfId="6669" xr:uid="{BF4CBA50-B29A-4F0D-ABA1-8F122B8B51A1}"/>
    <cellStyle name="Bad 51 3" xfId="25578" xr:uid="{A2832501-BC03-4E18-9DA9-17E65E63EA78}"/>
    <cellStyle name="Bad 51_BSD2" xfId="25582" xr:uid="{E42EBBF3-29C9-43B4-B512-BEDD202FFFB7}"/>
    <cellStyle name="Bad 52" xfId="25587" xr:uid="{982EE222-445A-4B1D-A5AB-018F9EAA7752}"/>
    <cellStyle name="Bad 52 2" xfId="25591" xr:uid="{E20CAD5D-7826-4249-8DE6-57E12D799E27}"/>
    <cellStyle name="Bad 52 2 2" xfId="25596" xr:uid="{A2405CC4-C3DE-402B-9521-2D509FB7F901}"/>
    <cellStyle name="Bad 52 3" xfId="25600" xr:uid="{BFD99B64-E54E-4EA5-B9A4-322486C22717}"/>
    <cellStyle name="Bad 52_BSD2" xfId="18866" xr:uid="{18931E88-240C-4792-9104-584BCA3D42F2}"/>
    <cellStyle name="Bad 53" xfId="25605" xr:uid="{BF08010D-147B-4606-B090-88A414380C32}"/>
    <cellStyle name="Bad 53 2" xfId="25612" xr:uid="{0B60CF94-4B68-4C19-9E5B-08C49F40BAB3}"/>
    <cellStyle name="Bad 53 2 2" xfId="10091" xr:uid="{A309525D-216E-4CAB-846C-46CEC3DA31A1}"/>
    <cellStyle name="Bad 53 3" xfId="25616" xr:uid="{D3B8BD3B-2E18-4447-BA6C-C49DDA40E8FA}"/>
    <cellStyle name="Bad 53_BSD2" xfId="25619" xr:uid="{6ACC9F98-3BD3-47AA-833E-9143E25884E2}"/>
    <cellStyle name="Bad 54" xfId="21305" xr:uid="{5C5E6E7C-5CB0-4C3E-8F8C-D82772B2153B}"/>
    <cellStyle name="Bad 54 2" xfId="24692" xr:uid="{4A212195-E7A6-4CC1-94C0-6E163DD486E5}"/>
    <cellStyle name="Bad 54 2 2" xfId="24697" xr:uid="{805499A7-B93D-4A13-ACE6-A013D3552F74}"/>
    <cellStyle name="Bad 54 3" xfId="24705" xr:uid="{352FB67E-2B59-4E5D-A27C-906CC3CA3727}"/>
    <cellStyle name="Bad 54_BSD2" xfId="25623" xr:uid="{A9D1B865-B074-4B50-B5F5-1AA414233DC3}"/>
    <cellStyle name="Bad 55" xfId="19913" xr:uid="{1AB9F212-1266-46D2-ABBE-7B719488EB34}"/>
    <cellStyle name="Bad 55 2" xfId="4106" xr:uid="{63E5DE2D-AE62-4E9A-9FCA-B1BDDA950E5C}"/>
    <cellStyle name="Bad 55 2 2" xfId="25631" xr:uid="{56469984-9BAE-40B5-AF54-AE4426628ADD}"/>
    <cellStyle name="Bad 55 3" xfId="25633" xr:uid="{CF434288-C6D1-40C6-BF51-8D8437C78AC2}"/>
    <cellStyle name="Bad 55_BSD2" xfId="25635" xr:uid="{2441227D-E793-4CF7-B4ED-D4C5F67D4950}"/>
    <cellStyle name="Bad 56" xfId="25638" xr:uid="{EF77A548-5E50-4C27-8F85-C83014CA3E97}"/>
    <cellStyle name="Bad 56 2" xfId="25644" xr:uid="{2DA0D0DD-837D-4D9A-B592-3420BDC3C3BD}"/>
    <cellStyle name="Bad 56 2 2" xfId="25648" xr:uid="{E39CC2E6-6D14-4218-B16C-DE2BFFBDB27A}"/>
    <cellStyle name="Bad 56 3" xfId="25651" xr:uid="{971EEF8A-2438-43B2-B753-BF5B0E7CA8A7}"/>
    <cellStyle name="Bad 56_BSD2" xfId="25652" xr:uid="{1EFCACC1-F971-4977-983A-E6B883AF7DC1}"/>
    <cellStyle name="Bad 57" xfId="21994" xr:uid="{A960D783-BC0B-411A-BF68-DC63BF5F8E20}"/>
    <cellStyle name="Bad 57 2" xfId="22001" xr:uid="{DBDCF7C0-9616-4AB9-8AD4-DDD04EC11452}"/>
    <cellStyle name="Bad 57 2 2" xfId="22278" xr:uid="{39A10137-7FB8-45FC-B349-44A281FF2B77}"/>
    <cellStyle name="Bad 57 3" xfId="25653" xr:uid="{05D0AA5C-98A6-4820-8E9F-49B788ECB60A}"/>
    <cellStyle name="Bad 57_BSD2" xfId="19155" xr:uid="{ACA8499A-F370-4357-8C2A-2AB62D3C9581}"/>
    <cellStyle name="Bad 58" xfId="22007" xr:uid="{563E650A-BE6B-4375-BAA5-B1ED65BFF6FA}"/>
    <cellStyle name="Bad 58 2" xfId="25655" xr:uid="{655204BB-31C4-4808-9E4C-CDCE610CEAC3}"/>
    <cellStyle name="Bad 58 2 2" xfId="10796" xr:uid="{29CA31ED-9B29-4F74-A58F-38B3C0968B27}"/>
    <cellStyle name="Bad 58 3" xfId="25658" xr:uid="{3622DE8E-A925-4C1F-A0C4-69E70DCCA323}"/>
    <cellStyle name="Bad 58_BSD2" xfId="19776" xr:uid="{F37C1525-E8D8-45EF-B238-008774F5D2A2}"/>
    <cellStyle name="Bad 59" xfId="25660" xr:uid="{2C70CB72-764F-4BE0-B537-898F8164A06B}"/>
    <cellStyle name="Bad 59 2" xfId="24976" xr:uid="{61984890-7832-4B6D-A308-CDEA4D6C309E}"/>
    <cellStyle name="Bad 59 2 2" xfId="24981" xr:uid="{6427FF57-C357-4684-8CF6-50DC6265B17F}"/>
    <cellStyle name="Bad 59 3" xfId="24983" xr:uid="{FE26504F-4BFA-493A-9078-662CB85E5777}"/>
    <cellStyle name="Bad 59_BSD2" xfId="20333" xr:uid="{CC7EDF14-4983-44C0-BF1C-9AEE0C585B6D}"/>
    <cellStyle name="Bad 6" xfId="6236" xr:uid="{7A8A1561-8A6D-4AB7-805A-2314F4453028}"/>
    <cellStyle name="Bad 6 2" xfId="25664" xr:uid="{F2F137C7-0FFF-4319-9DAE-DE4DEE4577B9}"/>
    <cellStyle name="Bad 6 2 2" xfId="23421" xr:uid="{F84DBB53-CA06-4571-8C24-B412578EC340}"/>
    <cellStyle name="Bad 6 3" xfId="25665" xr:uid="{A719ED6D-91E5-4385-8075-1A8003257741}"/>
    <cellStyle name="Bad 6 3 2" xfId="25666" xr:uid="{C51EA301-3256-4534-BDE6-94E0B17C8BF4}"/>
    <cellStyle name="Bad 6 4" xfId="25667" xr:uid="{D70A169A-0ABF-4BD6-BF46-5EAB1632C95A}"/>
    <cellStyle name="Bad 6 4 2" xfId="25668" xr:uid="{30DE96D2-AE77-4E33-851A-E6696216DF49}"/>
    <cellStyle name="Bad 6 5" xfId="25671" xr:uid="{667DF6E5-5C3B-48FB-9E8C-FEF2A44F24F3}"/>
    <cellStyle name="Bad 6 6" xfId="25673" xr:uid="{0C2A12F6-2D24-4B96-9BCA-408179833AA7}"/>
    <cellStyle name="Bad 6_Annexure" xfId="15930" xr:uid="{F27ADF06-DB31-4B71-B196-094A8B162506}"/>
    <cellStyle name="Bad 60" xfId="19912" xr:uid="{6EEF8F6B-C518-4CBB-8133-2B32B96D6995}"/>
    <cellStyle name="Bad 60 2" xfId="4105" xr:uid="{62F0B593-4EAC-4AA9-88A2-33B3B3981DF1}"/>
    <cellStyle name="Bad 61" xfId="25637" xr:uid="{3EB8BE38-0376-44FD-8C63-E5F4C3CDF73C}"/>
    <cellStyle name="Bad 61 2" xfId="25643" xr:uid="{91C750DD-0F13-4EB0-A079-C7129C5A4797}"/>
    <cellStyle name="Bad 62" xfId="21993" xr:uid="{6BB81D8C-06BC-4B37-9DA5-DF7B73428913}"/>
    <cellStyle name="Bad 62 2" xfId="22000" xr:uid="{2994FDEA-7212-4F69-9037-DBFC198EFBCF}"/>
    <cellStyle name="Bad 63" xfId="22006" xr:uid="{75B48E61-B9F5-48DE-9AC9-FC1337F72C1F}"/>
    <cellStyle name="Bad 63 2" xfId="25654" xr:uid="{0106C360-E796-4720-9F37-5FEC0B7A4A4D}"/>
    <cellStyle name="Bad 64" xfId="25659" xr:uid="{D7025481-72B9-4E8C-B86F-CE5074FFD84D}"/>
    <cellStyle name="Bad 64 2" xfId="24975" xr:uid="{7D631C2A-F02C-4904-992B-FDF5DCAE2CA6}"/>
    <cellStyle name="Bad 65" xfId="25675" xr:uid="{C800D86C-F023-467F-82E5-147C671743A9}"/>
    <cellStyle name="Bad 65 2" xfId="25679" xr:uid="{0F48F3E0-D030-42A5-A21C-B218CBF4C2BA}"/>
    <cellStyle name="Bad 66" xfId="4197" xr:uid="{DE4090EE-4D5B-4133-B210-B6DD891E4E56}"/>
    <cellStyle name="Bad 66 2" xfId="25682" xr:uid="{C085FEF4-9B45-4E0D-9109-F77FE84DA7B6}"/>
    <cellStyle name="Bad 67" xfId="4211" xr:uid="{729A6F31-1C6A-4171-A65C-A82F388D8440}"/>
    <cellStyle name="Bad 67 2" xfId="25684" xr:uid="{2C9CF8FD-2403-42F5-B402-2FA6EA5B0C48}"/>
    <cellStyle name="Bad 68" xfId="6700" xr:uid="{AC0342FC-8384-4B49-8C4E-3956B0154E87}"/>
    <cellStyle name="Bad 68 2" xfId="10883" xr:uid="{9285C24B-495B-49E6-9739-2B760FC43901}"/>
    <cellStyle name="Bad 69" xfId="6708" xr:uid="{CC8F6605-86E1-4319-BA85-09DCF78AD279}"/>
    <cellStyle name="Bad 69 2" xfId="25687" xr:uid="{1344E7EC-A7DE-4E82-BBAB-1AA614F41245}"/>
    <cellStyle name="Bad 7" xfId="22180" xr:uid="{1511B84E-AC39-4C11-8DED-CB7FAD4B56DB}"/>
    <cellStyle name="Bad 7 10" xfId="25690" xr:uid="{C5806336-8246-488C-8AEF-1BB843CDDFAB}"/>
    <cellStyle name="Bad 7 10 2" xfId="9035" xr:uid="{D959AEE5-F473-495C-83CF-06AE7EF43C22}"/>
    <cellStyle name="Bad 7 11" xfId="25691" xr:uid="{8AFA9C0B-2086-47B7-83B0-566DC1A9DDB6}"/>
    <cellStyle name="Bad 7 11 2" xfId="4360" xr:uid="{58C7CCF7-0082-40EA-93C1-83BA0FEC9F3F}"/>
    <cellStyle name="Bad 7 12" xfId="25693" xr:uid="{4CBDB72C-4354-413E-8FF6-845B3E3B4A67}"/>
    <cellStyle name="Bad 7 13" xfId="25694" xr:uid="{8FF6D224-FC9E-4130-AAA0-C27F4CEA69CD}"/>
    <cellStyle name="Bad 7 14" xfId="25695" xr:uid="{B4A2C083-7A69-4EF6-A5AB-24F4DFEEF98E}"/>
    <cellStyle name="Bad 7 2" xfId="25698" xr:uid="{3D511D05-4A48-4A17-980B-37F00BC3ADCB}"/>
    <cellStyle name="Bad 7 2 2" xfId="25701" xr:uid="{BEC3FE8C-707E-4132-BD4B-F5D82C856720}"/>
    <cellStyle name="Bad 7 3" xfId="25704" xr:uid="{6D20D266-ED8C-42AF-8361-3E001B59DC15}"/>
    <cellStyle name="Bad 7 3 2" xfId="7301" xr:uid="{B0CAB900-B755-4A61-84F5-10112BAD2AFB}"/>
    <cellStyle name="Bad 7 4" xfId="25706" xr:uid="{A241977B-5731-4F30-94D4-41D732E23758}"/>
    <cellStyle name="Bad 7 4 2" xfId="5784" xr:uid="{EC0F2A4B-AC3E-42A9-B853-84895E6498A0}"/>
    <cellStyle name="Bad 7 5" xfId="25707" xr:uid="{12690F62-0FDC-416E-8E78-F8A21DCE578F}"/>
    <cellStyle name="Bad 7 5 2" xfId="9307" xr:uid="{E28CF21A-E617-4A34-925D-F14A158CECBC}"/>
    <cellStyle name="Bad 7 6" xfId="25709" xr:uid="{AEBD2C36-5E8A-4769-B7C3-B57CCE0C8F82}"/>
    <cellStyle name="Bad 7 6 2" xfId="7138" xr:uid="{67307313-F58B-4987-892A-0AFA2C4D4788}"/>
    <cellStyle name="Bad 7 7" xfId="25713" xr:uid="{A359F527-5D59-47FB-A913-E11F250234BA}"/>
    <cellStyle name="Bad 7 7 2" xfId="7726" xr:uid="{2F1409C7-A501-480E-A64C-9656445BABBB}"/>
    <cellStyle name="Bad 7 8" xfId="25716" xr:uid="{19E60FE5-156C-41C2-A60C-DCCBD8D28EE9}"/>
    <cellStyle name="Bad 7 8 2" xfId="5019" xr:uid="{19ABB174-4345-4EE4-9D75-0A58D588273E}"/>
    <cellStyle name="Bad 7 9" xfId="10965" xr:uid="{09721D72-F2D2-47B5-AF9A-82778C1464FB}"/>
    <cellStyle name="Bad 7 9 2" xfId="25720" xr:uid="{03E171D5-0706-43A2-9F64-7704CE866CC4}"/>
    <cellStyle name="Bad 7_Annexure" xfId="25611" xr:uid="{0F26D599-BBD3-428D-B79D-53F1335615FE}"/>
    <cellStyle name="Bad 70" xfId="25674" xr:uid="{4BFAC988-5E14-4008-8C9F-EBDEA1997200}"/>
    <cellStyle name="Bad 70 2" xfId="25678" xr:uid="{B2BD2735-0339-4F2C-8859-CA37049821AB}"/>
    <cellStyle name="Bad 71" xfId="4196" xr:uid="{C16B0468-68CB-4B72-8B69-D4E9D9ADDF88}"/>
    <cellStyle name="Bad 71 2" xfId="25681" xr:uid="{3761B429-534C-4A6C-A912-D49F98E58BC2}"/>
    <cellStyle name="Bad 72" xfId="4210" xr:uid="{6DD45B5E-07CC-43D9-ACB5-8BE3511473F8}"/>
    <cellStyle name="Bad 72 2" xfId="25683" xr:uid="{39745458-82DB-4EE2-995A-FC76AF05267D}"/>
    <cellStyle name="Bad 73" xfId="6699" xr:uid="{6E556CF8-16FD-44ED-842B-F098FA2580EA}"/>
    <cellStyle name="Bad 73 2" xfId="10882" xr:uid="{F490C9DF-C24E-429C-AF71-665235583799}"/>
    <cellStyle name="Bad 74" xfId="6707" xr:uid="{3A902A7C-F227-407F-82CA-751BDA2B8269}"/>
    <cellStyle name="Bad 74 2" xfId="25686" xr:uid="{30AC2E07-309F-4B78-854D-D9C4B5FF9FCE}"/>
    <cellStyle name="Bad 75" xfId="4118" xr:uid="{C46F4E86-216B-432F-97F2-8423F506DBDA}"/>
    <cellStyle name="Bad 75 2" xfId="25722" xr:uid="{6539D63C-838D-4E1A-873A-8590B9EF5E3F}"/>
    <cellStyle name="Bad 76" xfId="5123" xr:uid="{29BCABD2-FCBE-4BFC-83C0-B39FF26B41F4}"/>
    <cellStyle name="Bad 76 2" xfId="25724" xr:uid="{3AE54BE0-9AA2-40FF-B177-3BB503AE0DE2}"/>
    <cellStyle name="Bad 77" xfId="5127" xr:uid="{7C045E5C-0FC0-48F0-AFF3-319660BCB19F}"/>
    <cellStyle name="Bad 77 2" xfId="10960" xr:uid="{CA3A98F3-726B-409F-ABA3-CE13D11D4B28}"/>
    <cellStyle name="Bad 78" xfId="10973" xr:uid="{64B3EAFD-B43B-41E5-8129-20920D3EC0F8}"/>
    <cellStyle name="Bad 78 2" xfId="9080" xr:uid="{E3DCE097-CF5F-40D9-B145-7EDB484387F2}"/>
    <cellStyle name="Bad 79" xfId="11014" xr:uid="{1E3D38E8-2894-45B1-AE35-27D0F5FAA3B2}"/>
    <cellStyle name="Bad 79 2" xfId="9108" xr:uid="{63E59A71-620B-4D8D-9E49-CD46D279789C}"/>
    <cellStyle name="Bad 8" xfId="22182" xr:uid="{62A16B73-FD59-4546-A6A0-DEDB521F38FB}"/>
    <cellStyle name="Bad 8 2" xfId="25725" xr:uid="{FE9CDF52-0D5E-4F02-91B7-FC63C93BB44F}"/>
    <cellStyle name="Bad 8 2 2" xfId="22960" xr:uid="{80AC735B-1ED2-4B2A-AED2-552C042FE474}"/>
    <cellStyle name="Bad 8 3" xfId="18720" xr:uid="{5F0E3C4E-7229-4C1C-B339-82EB6E47F501}"/>
    <cellStyle name="Bad 8 3 2" xfId="18724" xr:uid="{AA8ED7C8-3EF7-434C-A3B5-911E4642D63B}"/>
    <cellStyle name="Bad 8 4" xfId="25727" xr:uid="{EE60FAF6-8D13-4A67-9BBC-5E59EBC4EBE0}"/>
    <cellStyle name="Bad 8 5" xfId="24441" xr:uid="{76FFA715-8978-4EF7-8EBE-7DF636FA2815}"/>
    <cellStyle name="Bad 8 6" xfId="25729" xr:uid="{73EEA0A2-26CE-4F6D-9452-72332287EDC1}"/>
    <cellStyle name="Bad 8_BSD2" xfId="25732" xr:uid="{F8C027EF-1070-4B6C-A5DC-B2E655259EB9}"/>
    <cellStyle name="Bad 80" xfId="4117" xr:uid="{0481FC3D-879D-4D5F-B529-FCB76F081AC6}"/>
    <cellStyle name="Bad 80 2" xfId="25721" xr:uid="{D46526BD-AB34-46A8-84D1-EB7E8A4DE727}"/>
    <cellStyle name="Bad 81" xfId="5122" xr:uid="{72DE919F-DEF1-48D9-B57A-79E0535ECBFF}"/>
    <cellStyle name="Bad 81 2" xfId="25723" xr:uid="{62C740AD-2873-4CFB-8F3B-C76E9E9B26BE}"/>
    <cellStyle name="Bad 82" xfId="5126" xr:uid="{8BED6FF0-8EE4-4F5F-8841-F5028949D05D}"/>
    <cellStyle name="Bad 82 2" xfId="10959" xr:uid="{CC9E13C5-D29C-45F5-BBCC-DC6DC55682E0}"/>
    <cellStyle name="Bad 83" xfId="10972" xr:uid="{B2106B6A-276B-434B-9635-805B56FA989B}"/>
    <cellStyle name="Bad 83 2" xfId="9079" xr:uid="{4236DB7D-31CB-4A6A-93DB-DD66250E8D21}"/>
    <cellStyle name="Bad 84" xfId="11013" xr:uid="{48089A9A-FB5A-4C54-91DD-95FA835E7417}"/>
    <cellStyle name="Bad 84 2" xfId="9107" xr:uid="{6E2A6F73-B376-4A61-814A-171C9D75ADF1}"/>
    <cellStyle name="Bad 85" xfId="11025" xr:uid="{8ECD1946-E1CE-4BE3-A726-F6976C765F75}"/>
    <cellStyle name="Bad 85 2" xfId="23620" xr:uid="{D7887737-ED35-48ED-83F3-4A6657C70321}"/>
    <cellStyle name="Bad 86" xfId="20069" xr:uid="{6289DCCE-D539-4478-BCBB-97FF68E01EEC}"/>
    <cellStyle name="Bad 86 2" xfId="2841" xr:uid="{03FA03E6-A875-413B-A6B2-CE594F60339F}"/>
    <cellStyle name="Bad 87" xfId="25733" xr:uid="{BE46CCCE-F95F-43C7-A8AF-389107D44D36}"/>
    <cellStyle name="Bad 87 2" xfId="6119" xr:uid="{BA69033F-3B3C-4D96-ABB7-6B64F654E6A8}"/>
    <cellStyle name="Bad 88" xfId="11041" xr:uid="{7530906F-4D53-4EB2-8ACA-3CA3B4304F27}"/>
    <cellStyle name="Bad 88 2" xfId="25734" xr:uid="{1FBEEE3D-A9CE-4CFD-9483-E4A70978A98F}"/>
    <cellStyle name="Bad 89" xfId="25735" xr:uid="{7ECD6BB2-9771-4095-A9C3-FE5D071C5515}"/>
    <cellStyle name="Bad 89 2" xfId="25737" xr:uid="{75D51353-8DFF-41E3-A1B6-F248B3A19CEE}"/>
    <cellStyle name="Bad 9" xfId="25738" xr:uid="{18A038AD-D287-4BF3-B5B6-BBB21C961D8C}"/>
    <cellStyle name="Bad 9 2" xfId="16382" xr:uid="{4A6FC6FE-AD02-43C2-B784-67BD3A523674}"/>
    <cellStyle name="Bad 9 2 2" xfId="25740" xr:uid="{BD6A2A99-6418-4813-9362-9BA77A45AC83}"/>
    <cellStyle name="Bad 9 3" xfId="25743" xr:uid="{FEAA4ABD-AED0-4C2F-BE3F-D8C3E7246133}"/>
    <cellStyle name="Bad 9 3 2" xfId="16043" xr:uid="{C711C3BF-AB00-4126-8DB3-47F96EFF901E}"/>
    <cellStyle name="Bad 9 4" xfId="25746" xr:uid="{50D191FA-78D3-4A8E-9339-AF75470D5444}"/>
    <cellStyle name="Bad 9 5" xfId="25750" xr:uid="{211843D2-6492-4E68-91C2-B7701F0B891A}"/>
    <cellStyle name="Bad 9 6" xfId="2895" xr:uid="{C64E66E8-7357-412D-ABA8-29D40E96C3EF}"/>
    <cellStyle name="Bad 9_BSD2" xfId="25756" xr:uid="{9786B036-4F29-4D4B-A2E1-C5BB169DF63E}"/>
    <cellStyle name="Band 2" xfId="5034" xr:uid="{CA785D05-B201-4C42-B7DB-9FE55DF186F8}"/>
    <cellStyle name="Blank" xfId="25758" xr:uid="{D1C0E157-2FFD-426C-A25A-2E8BB809204C}"/>
    <cellStyle name="Blank 2" xfId="25762" xr:uid="{87B283AF-FF17-480B-8483-C48D397CCBDF}"/>
    <cellStyle name="Blank 3" xfId="25767" xr:uid="{F2DE0DC1-9063-4E87-9FA2-D618E2835962}"/>
    <cellStyle name="Blank 4" xfId="6334" xr:uid="{ECC540FA-5BD4-4487-AA78-D4D5EA7508F4}"/>
    <cellStyle name="Blue" xfId="25769" xr:uid="{A7027563-B2A7-4B80-B25F-558F768A161C}"/>
    <cellStyle name="Blue 2" xfId="25771" xr:uid="{85996634-3820-4F35-9FC7-1AF0D7BDF326}"/>
    <cellStyle name="Blue 3" xfId="16138" xr:uid="{7090D4D8-87CE-4072-B200-777FAD5C52B1}"/>
    <cellStyle name="Blue 4" xfId="25773" xr:uid="{9B15386F-0220-4FBE-A1DA-2F7AE8657D4A}"/>
    <cellStyle name="BoldLineDescription" xfId="25774" xr:uid="{93DA751E-9A60-49CB-91A8-C88EB9EA0562}"/>
    <cellStyle name="BoldLineDescription 2" xfId="25775" xr:uid="{4AD68DD9-9761-4995-8987-AFD3A4848F06}"/>
    <cellStyle name="BoldLineDescription 3" xfId="3693" xr:uid="{36555296-3071-490E-AA0D-3E84B6C39480}"/>
    <cellStyle name="BoldLineDescription 4" xfId="8288" xr:uid="{6E361FBB-E842-474E-8B12-ECBAF2998500}"/>
    <cellStyle name="BoldUnderline" xfId="9586" xr:uid="{00072E9D-169E-4BF3-9D6B-87E08C932CEE}"/>
    <cellStyle name="BoldUnderline 2" xfId="9588" xr:uid="{29D2BB24-2D0D-41F2-95DE-4D214AE3B844}"/>
    <cellStyle name="BoldUnderline 3" xfId="9590" xr:uid="{5921496F-5AE7-4FCF-8FE2-D3634A05CAB2}"/>
    <cellStyle name="BoldUnderline 4" xfId="25776" xr:uid="{DAA571A7-C16E-42AC-BBB8-63F04CF7236D}"/>
    <cellStyle name="bordure" xfId="21948" xr:uid="{C51339FC-4097-4722-9265-651B6930CDD1}"/>
    <cellStyle name="bordure 2" xfId="25778" xr:uid="{19FD9CBC-D182-4261-A4B9-682CAC59B10F}"/>
    <cellStyle name="bordure 3" xfId="25780" xr:uid="{1D9BB710-5B3C-4E84-BAF2-AEB1FAD1B718}"/>
    <cellStyle name="bordure 4" xfId="13913" xr:uid="{9E0BF13D-39DC-4E13-84FD-977103F98116}"/>
    <cellStyle name="Bottom Edge" xfId="4464" xr:uid="{67922F5D-8DF4-487A-8A66-F7B7A77740B7}"/>
    <cellStyle name="Bottom Edge 2" xfId="4480" xr:uid="{1547A49B-0452-45BF-AFC8-49E86D455E49}"/>
    <cellStyle name="Bottom Edge 3" xfId="4492" xr:uid="{E0BFC208-4169-457B-8290-20CB6C0E8138}"/>
    <cellStyle name="Bottom Edge 4" xfId="25781" xr:uid="{82E778B2-7177-4B3B-BC5F-AE9C4918093E}"/>
    <cellStyle name="Ç¥ÁØ_¿ù°£¿ä¾àº¸°í" xfId="1498" xr:uid="{7E04CFCA-CB47-40F6-9ECD-45F50EB9FBA8}"/>
    <cellStyle name="Cabe‡alho 1" xfId="25782" xr:uid="{F9DF6B91-8308-4FD1-AA79-DF87F4A13806}"/>
    <cellStyle name="Cabe‡alho 1 2" xfId="25784" xr:uid="{F948D22F-A267-4337-8385-49354D981E5F}"/>
    <cellStyle name="Cabe‡alho 2" xfId="25785" xr:uid="{6090D31A-82B8-4B2A-B53C-8264DCFD8BE1}"/>
    <cellStyle name="Cabe‡alho 2 2" xfId="17313" xr:uid="{24694126-FCAE-435E-A613-B21572584097}"/>
    <cellStyle name="Cabecera 1" xfId="25786" xr:uid="{DCA92C7D-9BD1-4764-8142-49E19103C1A9}"/>
    <cellStyle name="Cabecera 1 2" xfId="21825" xr:uid="{8DD3A6F4-B377-4550-9FE9-C27D2936C1F3}"/>
    <cellStyle name="Cabecera 1 3" xfId="25795" xr:uid="{DBBB9D5B-7DFD-476F-B01C-796F55534536}"/>
    <cellStyle name="Cabecera 1 4" xfId="25796" xr:uid="{9EC334AB-5FC5-417F-8B3E-6AE7F3186B3B}"/>
    <cellStyle name="Cabecera 2" xfId="3160" xr:uid="{FD906EE6-5675-4E35-B84A-9201578089EC}"/>
    <cellStyle name="Cabecera 2 2" xfId="21839" xr:uid="{274F937B-B317-4B73-A294-BE098DAB5C63}"/>
    <cellStyle name="Cabecera 2 3" xfId="9147" xr:uid="{62103B18-8F4F-47C4-AFCA-DD24DDAB6966}"/>
    <cellStyle name="Cabecera 2 4" xfId="25797" xr:uid="{D8C14D81-2DDF-4795-AD48-92CD118764B6}"/>
    <cellStyle name="Calcul" xfId="18340" xr:uid="{76043F9C-D321-462D-9B04-C958509DFCB7}"/>
    <cellStyle name="Calcul 2" xfId="9925" xr:uid="{7AB439A6-B37E-4ECB-8ABC-7B2E80B543E0}"/>
    <cellStyle name="Calculation" xfId="80" builtinId="22" customBuiltin="1"/>
    <cellStyle name="Calculation 10" xfId="12327" xr:uid="{85101899-74B1-4866-8E06-0A72DECF3D58}"/>
    <cellStyle name="Calculation 10 2" xfId="15660" xr:uid="{8F91940D-3144-4EE8-BF1B-5F3DCC9DF8C6}"/>
    <cellStyle name="Calculation 10 2 2" xfId="16395" xr:uid="{ABDC32A3-44EF-428E-8E99-6474EF52E790}"/>
    <cellStyle name="Calculation 10 3" xfId="16413" xr:uid="{9051A938-CE1C-41CD-AEA9-9A0FDAA7230E}"/>
    <cellStyle name="Calculation 10 3 2" xfId="16417" xr:uid="{1C0A0D75-EC7C-42AA-AA76-0E2E5DC5CEEC}"/>
    <cellStyle name="Calculation 10 4" xfId="16445" xr:uid="{5EE2346B-306E-4997-B0F2-BC1A79C14000}"/>
    <cellStyle name="Calculation 10 5" xfId="16467" xr:uid="{7BC4F76F-3E17-416F-A891-57A5FB3FC44E}"/>
    <cellStyle name="Calculation 10 6" xfId="16479" xr:uid="{6CCC1B93-EAED-4DD2-985F-B7C567D8627C}"/>
    <cellStyle name="Calculation 10_BSD2" xfId="25798" xr:uid="{472FD2E6-5F4A-44D0-B068-9500920DA695}"/>
    <cellStyle name="Calculation 11" xfId="8008" xr:uid="{31FB6CFF-0CFE-4067-81F4-AE2541C9B0FB}"/>
    <cellStyle name="Calculation 11 2" xfId="21518" xr:uid="{DE13E2C4-6160-40AE-AB67-8AA7EA2FCC84}"/>
    <cellStyle name="Calculation 11 2 2" xfId="21522" xr:uid="{5C7F2FAF-3F10-4BF9-AE80-36DDC01A5C39}"/>
    <cellStyle name="Calculation 11 3" xfId="5475" xr:uid="{E3C550A2-83DD-4F6C-B99E-F1BA345BAED9}"/>
    <cellStyle name="Calculation 11 3 2" xfId="21524" xr:uid="{95F5F9B5-6A89-406B-9F9B-16BB9CF29E13}"/>
    <cellStyle name="Calculation 11 4" xfId="14862" xr:uid="{E99A2D30-20D6-4568-8B9D-1698E716FE9D}"/>
    <cellStyle name="Calculation 11 5" xfId="21529" xr:uid="{DB76A203-9F73-4D08-A069-5F4119D96D1C}"/>
    <cellStyle name="Calculation 11 6" xfId="21534" xr:uid="{F62E99EE-803A-4C6C-9AF6-7C8CC0CED0CA}"/>
    <cellStyle name="Calculation 11_BSD2" xfId="5936" xr:uid="{177DA8F1-3AE8-4DE5-BD93-2C59E4BB859D}"/>
    <cellStyle name="Calculation 12" xfId="25801" xr:uid="{B315C94E-988C-4515-B5D6-8D0DB5EEF419}"/>
    <cellStyle name="Calculation 12 2" xfId="25806" xr:uid="{434D5838-DE52-47B2-9789-1750BA97ECC3}"/>
    <cellStyle name="Calculation 12 2 2" xfId="25812" xr:uid="{49CFDFB7-6E93-469F-96CD-A94EDFAECACA}"/>
    <cellStyle name="Calculation 12 3" xfId="25815" xr:uid="{69A9B96A-4D5C-4FD2-91BE-4464894B0A73}"/>
    <cellStyle name="Calculation 12 3 2" xfId="7672" xr:uid="{C320367D-4B3F-4830-8CC3-C1AFE86E5586}"/>
    <cellStyle name="Calculation 12 4" xfId="14872" xr:uid="{8EEAF87C-BDC6-4CD5-A008-B7864ECE887A}"/>
    <cellStyle name="Calculation 12 5" xfId="25821" xr:uid="{A658BD93-2C6F-4FF1-8D3C-600832E1067C}"/>
    <cellStyle name="Calculation 12 6" xfId="24826" xr:uid="{5B29BD6E-C608-4141-B7B6-547831E67276}"/>
    <cellStyle name="Calculation 12_BSD2" xfId="25822" xr:uid="{9475FEE5-03DF-4D68-935B-7F16294556CC}"/>
    <cellStyle name="Calculation 13" xfId="4230" xr:uid="{79B60ABD-8290-4730-A056-4D3E97F445F4}"/>
    <cellStyle name="Calculation 13 2" xfId="21107" xr:uid="{E9D23815-CBD4-4B93-8B05-C7A9D5FD5015}"/>
    <cellStyle name="Calculation 13 2 2" xfId="7428" xr:uid="{01CB03D6-C5EC-43B9-AAF5-7FB2B941554B}"/>
    <cellStyle name="Calculation 13 3" xfId="25829" xr:uid="{22B367CD-4584-4BD1-8FD1-C8320CFE06E2}"/>
    <cellStyle name="Calculation 13 4" xfId="25835" xr:uid="{F57BAEE9-2F04-4CD0-AE78-057A3FD94B2B}"/>
    <cellStyle name="Calculation 13 5" xfId="25839" xr:uid="{C01994F7-D92D-4113-9302-C4EE6E777D33}"/>
    <cellStyle name="Calculation 13_BSD2" xfId="25840" xr:uid="{1AC4F125-CC5E-4AE0-9E5B-87316627385E}"/>
    <cellStyle name="Calculation 14" xfId="16946" xr:uid="{4074F2DA-D1B9-4ED4-B576-7D87D64E4B8A}"/>
    <cellStyle name="Calculation 14 2" xfId="16739" xr:uid="{78D57616-C217-4A23-BC34-360FBE038FF7}"/>
    <cellStyle name="Calculation 14 2 2" xfId="16742" xr:uid="{37DF1BE5-24ED-4FCD-AE0E-C2E9BBEAC6A6}"/>
    <cellStyle name="Calculation 14 3" xfId="16764" xr:uid="{993A818A-727C-44D0-A324-E709B7053C61}"/>
    <cellStyle name="Calculation 14 4" xfId="5351" xr:uid="{5A751D51-A716-4A23-8C0C-532F6D5CD3F1}"/>
    <cellStyle name="Calculation 14 5" xfId="8825" xr:uid="{2FEB7082-5792-4698-B4AE-5BA5C3016735}"/>
    <cellStyle name="Calculation 14_BSD2" xfId="10988" xr:uid="{D6832B6D-CB55-40DC-943E-5E07A15F87D6}"/>
    <cellStyle name="Calculation 15" xfId="13399" xr:uid="{1F06A728-29B7-4A7A-9CFF-B04EF50F195E}"/>
    <cellStyle name="Calculation 15 2" xfId="17398" xr:uid="{263D4967-C61B-49ED-8301-EFC0C2E797B9}"/>
    <cellStyle name="Calculation 15 2 2" xfId="17402" xr:uid="{99D66C5B-81C7-41B4-B272-6503730F055B}"/>
    <cellStyle name="Calculation 15 3" xfId="17429" xr:uid="{62254C52-261D-4362-BA79-CAA32B6459DD}"/>
    <cellStyle name="Calculation 15_BSD2" xfId="25842" xr:uid="{99E22C87-07E8-4990-BFF9-73347A590290}"/>
    <cellStyle name="Calculation 16" xfId="25847" xr:uid="{D87CB038-E462-4B8F-8906-27E53D6D8D4E}"/>
    <cellStyle name="Calculation 16 2" xfId="25850" xr:uid="{F4B52165-5927-47FD-912B-804F5E163600}"/>
    <cellStyle name="Calculation 16 2 2" xfId="6615" xr:uid="{AF17E9BA-6735-44AF-8E79-17D211A2A861}"/>
    <cellStyle name="Calculation 16 3" xfId="25852" xr:uid="{B0DD0704-D9E1-4364-94DD-A414E2AC14FA}"/>
    <cellStyle name="Calculation 16_BSD2" xfId="3955" xr:uid="{F102B735-37B8-4711-98E5-66D23460A990}"/>
    <cellStyle name="Calculation 17" xfId="25857" xr:uid="{CB1C1FC1-288F-41FF-9304-1D8E184A8297}"/>
    <cellStyle name="Calculation 17 2" xfId="25860" xr:uid="{78FFCF2D-0EA6-4505-AEED-C03E2BBB98BC}"/>
    <cellStyle name="Calculation 17 2 2" xfId="25864" xr:uid="{0BD40110-5DB2-4549-91B2-657346F2265C}"/>
    <cellStyle name="Calculation 17 3" xfId="25866" xr:uid="{0C9DDD03-9162-42BB-A41F-33B2C129034A}"/>
    <cellStyle name="Calculation 17_BSD2" xfId="25868" xr:uid="{A2CFB19E-9D56-4F7D-9C34-F98EDDBE3F29}"/>
    <cellStyle name="Calculation 18" xfId="21064" xr:uid="{3973A526-DD89-4B71-8C8D-5C408886EF74}"/>
    <cellStyle name="Calculation 18 2" xfId="21068" xr:uid="{EB2E133E-9BBF-4E59-8F9A-338DE082C3E9}"/>
    <cellStyle name="Calculation 18 2 2" xfId="7519" xr:uid="{A9765ED2-1F40-4353-9EA9-CB1334E48E1D}"/>
    <cellStyle name="Calculation 18 3" xfId="25871" xr:uid="{B2E59DAB-D8A6-49A8-A907-9ACC9C36F209}"/>
    <cellStyle name="Calculation 18_BSD2" xfId="25873" xr:uid="{B2057F4E-F563-4719-A1C3-F2A290794673}"/>
    <cellStyle name="Calculation 19" xfId="21074" xr:uid="{50B6BBD1-DD59-44A0-A1E8-8B3FAF0F67D6}"/>
    <cellStyle name="Calculation 19 2" xfId="16604" xr:uid="{6D2881BB-3514-45EC-BC83-E37D57D14494}"/>
    <cellStyle name="Calculation 19 2 2" xfId="11315" xr:uid="{B9C7D1E3-FE31-47B0-AEF2-2B2EF55055C6}"/>
    <cellStyle name="Calculation 19 3" xfId="11427" xr:uid="{4B098E6D-67D5-4C1C-857A-4BC2E470FC34}"/>
    <cellStyle name="Calculation 19_BSD2" xfId="25875" xr:uid="{048DFB34-B934-4EE7-BA20-549E2414193E}"/>
    <cellStyle name="Calculation 2" xfId="1417" xr:uid="{F104EC10-7354-4219-B018-E231FB9A751F}"/>
    <cellStyle name="Calculation 2 10" xfId="24572" xr:uid="{32643E98-5888-4B28-8D3E-72730CCEEA7F}"/>
    <cellStyle name="Calculation 2 10 2" xfId="24577" xr:uid="{973914C3-5E29-41E7-9FEE-4802F507C244}"/>
    <cellStyle name="Calculation 2 11" xfId="24578" xr:uid="{1F85A22E-4D94-4F97-A4EB-330FF154A6C2}"/>
    <cellStyle name="Calculation 2 12" xfId="24581" xr:uid="{63B4A0C6-B064-4FA4-B4C4-5242909EAC0B}"/>
    <cellStyle name="Calculation 2 13" xfId="14086" xr:uid="{21B20F4C-D2E9-4B95-8C71-FB00AE49369F}"/>
    <cellStyle name="Calculation 2 14" xfId="51743" xr:uid="{A19E1774-C86B-49A7-B733-16C29C5B9682}"/>
    <cellStyle name="Calculation 2 2" xfId="153" xr:uid="{D82D0D7F-2184-4E9B-A6F0-74F2008BE34E}"/>
    <cellStyle name="Calculation 2 2 2" xfId="25881" xr:uid="{6C578981-FB88-4D51-9265-577DEF58AF1D}"/>
    <cellStyle name="Calculation 2 2 2 2" xfId="22535" xr:uid="{35D96D56-DDC3-45C1-BA77-7F1FE74A3475}"/>
    <cellStyle name="Calculation 2 2 3" xfId="25882" xr:uid="{A6F1D5ED-1AF4-4C9E-940A-BDBDE9CC5DAD}"/>
    <cellStyle name="Calculation 2 2 3 2" xfId="25883" xr:uid="{1656D24C-2AB3-4EDC-B140-49F11251178A}"/>
    <cellStyle name="Calculation 2 2 4" xfId="25884" xr:uid="{E07FC6B4-B22E-4015-B089-19DB05B07934}"/>
    <cellStyle name="Calculation 2 2 5" xfId="25885" xr:uid="{956C8C97-710D-470E-B6BF-2CFB3BC0CE5C}"/>
    <cellStyle name="Calculation 2 2 6" xfId="25886" xr:uid="{5496FAA4-0B75-493C-845F-87A739BA07E4}"/>
    <cellStyle name="Calculation 2 2 7" xfId="25887" xr:uid="{750502A7-7A14-46CC-85C2-52C2FE3E3844}"/>
    <cellStyle name="Calculation 2 2 8" xfId="25877" xr:uid="{904BD20D-35CA-4EE8-80B1-28E742A49EDE}"/>
    <cellStyle name="Calculation 2 3" xfId="25888" xr:uid="{52505212-DE01-41F1-9C94-0028F8E7D352}"/>
    <cellStyle name="Calculation 2 3 2" xfId="25889" xr:uid="{CA230BDE-E9AF-4082-89F9-7EC6D348E9AB}"/>
    <cellStyle name="Calculation 2 3 3" xfId="25890" xr:uid="{C38219D9-A1BB-4A88-AC8C-45DAE9FB3D13}"/>
    <cellStyle name="Calculation 2 3 4" xfId="25891" xr:uid="{DBA0F216-9DC5-4AB4-BC50-A774765B8632}"/>
    <cellStyle name="Calculation 2 3 5" xfId="25892" xr:uid="{B1F358BE-6293-496D-8418-38A843D363BC}"/>
    <cellStyle name="Calculation 2 4" xfId="25893" xr:uid="{67F093C3-09EC-4490-BD8C-1F47582EFA91}"/>
    <cellStyle name="Calculation 2 4 2" xfId="25895" xr:uid="{3B7581DE-2015-4E46-991F-1E1783ACE145}"/>
    <cellStyle name="Calculation 2 4 2 2" xfId="23567" xr:uid="{2531EC86-A4CE-4A37-BD99-41917A83916C}"/>
    <cellStyle name="Calculation 2 4 3" xfId="25898" xr:uid="{DEB71810-66AF-4C99-886F-385D024EEA92}"/>
    <cellStyle name="Calculation 2 4 4" xfId="25901" xr:uid="{0EFE8E0A-D5A6-4B6A-8024-A85EC19B6AC8}"/>
    <cellStyle name="Calculation 2 4 5" xfId="25904" xr:uid="{E1DB2A20-349C-48F3-819E-EB9612E3B0AE}"/>
    <cellStyle name="Calculation 2 4_BSD2" xfId="25905" xr:uid="{396D690E-D7A2-4EE0-A0B9-15EA846A1C6E}"/>
    <cellStyle name="Calculation 2 5" xfId="8254" xr:uid="{F87CC643-2125-453A-BAE3-80682186B0BC}"/>
    <cellStyle name="Calculation 2 5 2" xfId="3694" xr:uid="{94333FD6-3A21-41BF-A12F-1A0F81B316E2}"/>
    <cellStyle name="Calculation 2 5 3" xfId="8289" xr:uid="{D48706DD-6E79-4887-AF3D-9545FF97DDE3}"/>
    <cellStyle name="Calculation 2 5 4" xfId="8296" xr:uid="{8C4AD771-5BC2-457C-B9E4-4055F442758C}"/>
    <cellStyle name="Calculation 2 6" xfId="25908" xr:uid="{F1486DE8-8DC7-4408-A34E-2B855BB88A1D}"/>
    <cellStyle name="Calculation 2 6 2" xfId="8323" xr:uid="{FDCF2A1B-E35A-4A2D-97C0-7A134DE64A68}"/>
    <cellStyle name="Calculation 2 6 3" xfId="8366" xr:uid="{872BAD47-F63C-4B6A-ADDF-38CE0B3A81EF}"/>
    <cellStyle name="Calculation 2 6 4" xfId="4329" xr:uid="{4B19B2B8-6E89-4A5F-8F7D-C060A75534AC}"/>
    <cellStyle name="Calculation 2 7" xfId="17902" xr:uid="{2D83495C-3CB0-45D8-AD91-095EF0FB1E5F}"/>
    <cellStyle name="Calculation 2 7 2" xfId="25909" xr:uid="{71A5C8A3-6D5A-4E19-A9E3-C1D6D3C5F508}"/>
    <cellStyle name="Calculation 2 7 3" xfId="25910" xr:uid="{D9C9CB5B-91DA-41F3-9C74-F1FC9E11AED9}"/>
    <cellStyle name="Calculation 2 7 4" xfId="25912" xr:uid="{9910DF29-4A44-4E0A-8FC4-F4D1AA67525F}"/>
    <cellStyle name="Calculation 2 8" xfId="3761" xr:uid="{56096FF2-95CA-48CB-8821-DA306553A45B}"/>
    <cellStyle name="Calculation 2 8 2" xfId="8447" xr:uid="{5543AC09-2CC7-41B4-8F23-5ECDED8BBD56}"/>
    <cellStyle name="Calculation 2 8 2 2" xfId="18387" xr:uid="{A55ECD0E-E623-481F-8728-CE4F1D6DB89B}"/>
    <cellStyle name="Calculation 2 8 3" xfId="18389" xr:uid="{792779D5-E07D-4882-8AE5-9FB59CB48FAE}"/>
    <cellStyle name="Calculation 2 8 4" xfId="25913" xr:uid="{73F799A7-D5D2-4B9E-B4F0-649405731953}"/>
    <cellStyle name="Calculation 2 8 5" xfId="20393" xr:uid="{4BADF0CF-3FA4-4FDF-86C1-68F9CD71C6F3}"/>
    <cellStyle name="Calculation 2 8_BSD2" xfId="25914" xr:uid="{D6CC08C5-41ED-45B5-920D-2AE975BA363C}"/>
    <cellStyle name="Calculation 2 9" xfId="3781" xr:uid="{E40990EC-C6AE-4D67-93C1-1486FB9B4CD9}"/>
    <cellStyle name="Calculation 2 9 2" xfId="8480" xr:uid="{2C18D6E8-F283-43C8-AE9E-CA76BFB1516A}"/>
    <cellStyle name="Calculation 2 9 3" xfId="6066" xr:uid="{7074E0CA-6D08-40A7-9C05-B09A91B3329B}"/>
    <cellStyle name="Calculation 2 9 4" xfId="8502" xr:uid="{511AE9EB-AD42-45C9-8838-B38D2B4699D6}"/>
    <cellStyle name="Calculation 2_FAMBL BSD NOVEMBER 2010" xfId="4219" xr:uid="{1DA56B4E-9A37-4BD7-BB7D-3A02D88E8924}"/>
    <cellStyle name="Calculation 20" xfId="13398" xr:uid="{7371F7EE-B3F4-4F09-9E21-A539DD9BDF61}"/>
    <cellStyle name="Calculation 20 2" xfId="17397" xr:uid="{45CF9625-9156-42E3-8848-1E0F6912BA85}"/>
    <cellStyle name="Calculation 20 2 2" xfId="17401" xr:uid="{18A7AF88-6702-4CDF-B9DE-76C4ABAFC66D}"/>
    <cellStyle name="Calculation 20 3" xfId="17428" xr:uid="{738D569B-11B0-4235-B3F1-46534B2923D6}"/>
    <cellStyle name="Calculation 20_BSD2" xfId="25841" xr:uid="{0EB7546E-4F09-4006-97F8-29400EDCC3A4}"/>
    <cellStyle name="Calculation 21" xfId="25846" xr:uid="{41ABC964-FABF-4100-8313-B4CEA56619E6}"/>
    <cellStyle name="Calculation 21 2" xfId="25849" xr:uid="{A8D691DF-43EF-4DBB-BECD-83AF4B762D0C}"/>
    <cellStyle name="Calculation 21 2 2" xfId="6614" xr:uid="{96DBD185-CCE7-4102-B38A-5D359ECDA9C4}"/>
    <cellStyle name="Calculation 21 3" xfId="25851" xr:uid="{5E98CAED-0D90-45B3-9DAE-D61ED9105CC5}"/>
    <cellStyle name="Calculation 21_BSD2" xfId="3954" xr:uid="{F5CA2B6F-1967-4BA6-AC87-6D4F4C90D12E}"/>
    <cellStyle name="Calculation 22" xfId="25856" xr:uid="{05CDD30F-71E2-4866-80B4-BEB1FFE2DB36}"/>
    <cellStyle name="Calculation 22 2" xfId="25859" xr:uid="{8D36FF41-F6FB-4007-B91D-A018107392CE}"/>
    <cellStyle name="Calculation 22 2 2" xfId="25863" xr:uid="{8463A5E9-C09A-4E90-8F5C-2CCF1C8DB781}"/>
    <cellStyle name="Calculation 22 3" xfId="25865" xr:uid="{BECAD283-8A49-446C-B182-BE8655700B4D}"/>
    <cellStyle name="Calculation 22_BSD2" xfId="25867" xr:uid="{0DCBA74D-9344-4810-AE39-8C4633390E22}"/>
    <cellStyle name="Calculation 23" xfId="21063" xr:uid="{96B4C71E-5CCD-442F-B0F9-EF8510836F53}"/>
    <cellStyle name="Calculation 23 2" xfId="21067" xr:uid="{67F59CD9-3089-4012-BBC6-7B6C01AC53B0}"/>
    <cellStyle name="Calculation 23 2 2" xfId="7518" xr:uid="{EE374356-6911-4356-912D-452C8E730F00}"/>
    <cellStyle name="Calculation 23 3" xfId="25870" xr:uid="{2E692D1B-264C-49DD-A8D0-547224590A57}"/>
    <cellStyle name="Calculation 23_BSD2" xfId="25872" xr:uid="{C35E31A4-E436-49ED-BBEF-5DE3557D9626}"/>
    <cellStyle name="Calculation 24" xfId="21073" xr:uid="{2AF81260-5AA2-4745-AF56-ADE1AA085F13}"/>
    <cellStyle name="Calculation 24 2" xfId="16603" xr:uid="{B18F3742-B118-41EF-AFC3-1AA6BB42D0AB}"/>
    <cellStyle name="Calculation 24 2 2" xfId="11314" xr:uid="{5D99B707-238F-44A2-8B2C-9F4903D2F474}"/>
    <cellStyle name="Calculation 24 3" xfId="11426" xr:uid="{C34AD993-7962-45C9-BAA4-ADBFA7099587}"/>
    <cellStyle name="Calculation 24_BSD2" xfId="25874" xr:uid="{6E5A97F6-9427-4784-96A1-C17B723BAAA8}"/>
    <cellStyle name="Calculation 25" xfId="25921" xr:uid="{AA6854C7-744A-45C6-B9F9-153993D62EAB}"/>
    <cellStyle name="Calculation 25 2" xfId="18518" xr:uid="{F339BC23-8BD9-4495-B112-FCDE833E769D}"/>
    <cellStyle name="Calculation 25 2 2" xfId="17674" xr:uid="{18F7428F-183F-4DE7-9D13-9792A1760194}"/>
    <cellStyle name="Calculation 25 3" xfId="18536" xr:uid="{56C35977-1D4C-45F4-9800-A864DCAF64D8}"/>
    <cellStyle name="Calculation 25_BSD2" xfId="25923" xr:uid="{6A0C8BF0-D070-490B-912C-EE2463CBBA7E}"/>
    <cellStyle name="Calculation 26" xfId="25929" xr:uid="{3CEC4519-B8F4-4A5F-B0E2-DCA45A43BC57}"/>
    <cellStyle name="Calculation 26 2" xfId="25932" xr:uid="{E728C44C-DD05-4543-995C-441407B045BE}"/>
    <cellStyle name="Calculation 26 2 2" xfId="25934" xr:uid="{4AD1CA5A-DA75-49CC-BD99-D0DAA721D95F}"/>
    <cellStyle name="Calculation 26 3" xfId="25936" xr:uid="{8882CF8A-18FB-4210-AB28-049F36C21C01}"/>
    <cellStyle name="Calculation 26_BSD2" xfId="12379" xr:uid="{99A85EF9-A54A-435A-9EF3-D0A33F339A4C}"/>
    <cellStyle name="Calculation 27" xfId="3314" xr:uid="{7A5B77AB-AC6A-4D1E-ACB3-08ED18CCDB1C}"/>
    <cellStyle name="Calculation 27 2" xfId="4859" xr:uid="{517F54AC-5E37-4996-A55E-F566B2FE8FC7}"/>
    <cellStyle name="Calculation 27 2 2" xfId="25938" xr:uid="{9B451197-10A4-4609-8D3D-061FDB177BFB}"/>
    <cellStyle name="Calculation 27 3" xfId="25940" xr:uid="{3FFE402C-FF2E-414B-9CD2-3633A3881138}"/>
    <cellStyle name="Calculation 27_BSD2" xfId="18079" xr:uid="{F3E03C6A-3E3A-45B6-9E00-1369E0254250}"/>
    <cellStyle name="Calculation 28" xfId="3355" xr:uid="{19A15FCE-BCBB-4196-A207-5400CC48D64B}"/>
    <cellStyle name="Calculation 28 2" xfId="22259" xr:uid="{EAF04D89-8834-425C-9D51-B1BA594A6B4F}"/>
    <cellStyle name="Calculation 28 2 2" xfId="4370" xr:uid="{3A85D890-6BCC-42F4-A32A-F4DA90DCF1DA}"/>
    <cellStyle name="Calculation 28 3" xfId="22263" xr:uid="{7346ABBF-6D3A-416E-8798-7549980D9157}"/>
    <cellStyle name="Calculation 28_BSD2" xfId="25942" xr:uid="{D8F30C79-2C07-4173-9B75-BD46B22FB97D}"/>
    <cellStyle name="Calculation 29" xfId="7660" xr:uid="{9FCDE48F-CA45-40DE-98EE-7743613C92FD}"/>
    <cellStyle name="Calculation 29 2" xfId="23722" xr:uid="{7647F075-6C94-45CC-BDFA-CAAD5E17F14F}"/>
    <cellStyle name="Calculation 29 2 2" xfId="25944" xr:uid="{828FC8DA-0118-49D6-B2AC-EA144026D401}"/>
    <cellStyle name="Calculation 29 3" xfId="25946" xr:uid="{F909EBEE-5C0D-42C1-856C-58C0DAEFE13A}"/>
    <cellStyle name="Calculation 29_BSD2" xfId="23957" xr:uid="{81305435-6422-44FD-9C6C-2685999C8DB2}"/>
    <cellStyle name="Calculation 3" xfId="1423" xr:uid="{0165CDB9-722B-41F7-AD51-A23E059169CF}"/>
    <cellStyle name="Calculation 3 2" xfId="25947" xr:uid="{60D7BE5B-168C-4FDE-89C7-D66EBB4D2EE1}"/>
    <cellStyle name="Calculation 3 2 2" xfId="25950" xr:uid="{46A6DA75-28F4-480B-BAEA-156AC7C6A75E}"/>
    <cellStyle name="Calculation 3 2 3" xfId="25953" xr:uid="{B76D4EE1-8969-48DD-B9C7-E135ED25E060}"/>
    <cellStyle name="Calculation 3 3" xfId="25954" xr:uid="{FF334CB8-7468-4431-BBE0-49B7F61C0AC0}"/>
    <cellStyle name="Calculation 3 3 2" xfId="3987" xr:uid="{C627C53D-6587-4D31-941B-4FD60F9E0DA4}"/>
    <cellStyle name="Calculation 3 3 3" xfId="25955" xr:uid="{82B28EF4-B78D-48E1-8A37-F1F77AFDA6E1}"/>
    <cellStyle name="Calculation 3 4" xfId="8902" xr:uid="{AC131123-4C4E-4DE8-BE77-7842FBBD51ED}"/>
    <cellStyle name="Calculation 3 4 2" xfId="19341" xr:uid="{0763C3C3-2A0E-4410-B1EC-10165E2E0A2A}"/>
    <cellStyle name="Calculation 3 5" xfId="25956" xr:uid="{A633A924-F5A5-42BB-A3B0-256394506084}"/>
    <cellStyle name="Calculation 3 6" xfId="25957" xr:uid="{4DE34D69-81B2-45E7-8956-1E0C2FCCCA43}"/>
    <cellStyle name="Calculation 3 7" xfId="51744" xr:uid="{FD345642-1D37-4D1F-B2B2-D566B5CF7E2F}"/>
    <cellStyle name="Calculation 3_Annexure" xfId="10642" xr:uid="{B85494CD-2A63-473E-87F8-0A7BE095B509}"/>
    <cellStyle name="Calculation 30" xfId="25920" xr:uid="{A7AC2E54-A28C-4BFC-8B8B-2553E5F7E972}"/>
    <cellStyle name="Calculation 30 2" xfId="18517" xr:uid="{238B470C-F4D2-4E33-AE11-A2964189B413}"/>
    <cellStyle name="Calculation 30 2 2" xfId="17673" xr:uid="{2256A71E-4D79-49C9-B3B3-D7FF25DF280F}"/>
    <cellStyle name="Calculation 30 3" xfId="18535" xr:uid="{D6049761-A8D9-4DEF-8C6B-76FCAC88CA3E}"/>
    <cellStyle name="Calculation 30_BSD2" xfId="25922" xr:uid="{C7F9DC80-BF96-4E5A-931D-02E0F6382331}"/>
    <cellStyle name="Calculation 31" xfId="25928" xr:uid="{384FCDA7-DC78-458E-80A5-5CBC1DAEB197}"/>
    <cellStyle name="Calculation 31 2" xfId="25931" xr:uid="{7EC7BA3E-E23C-41AD-B35F-525B11CCFA93}"/>
    <cellStyle name="Calculation 31 2 2" xfId="25933" xr:uid="{615EBF7C-40A9-4901-97A6-B5F56E3326DB}"/>
    <cellStyle name="Calculation 31 3" xfId="25935" xr:uid="{00C8C2A6-8F38-450A-84E0-72020C9B03FA}"/>
    <cellStyle name="Calculation 31_BSD2" xfId="12378" xr:uid="{2404A484-C8EE-413C-A233-4F3F436A8C4F}"/>
    <cellStyle name="Calculation 32" xfId="3313" xr:uid="{CB869CF2-C9A0-4E7C-95EE-02CCE25294DD}"/>
    <cellStyle name="Calculation 32 2" xfId="4858" xr:uid="{EF77410E-8913-465D-ABA2-9C27CF26DF61}"/>
    <cellStyle name="Calculation 32 2 2" xfId="25937" xr:uid="{D797E8A4-02BA-4E6D-8BDD-020A6F962200}"/>
    <cellStyle name="Calculation 32 3" xfId="25939" xr:uid="{47C68BF1-10DB-45BB-AE56-761095C0AACD}"/>
    <cellStyle name="Calculation 32_BSD2" xfId="18078" xr:uid="{AD4AF618-EC8E-4417-A7EC-0734C1D91E00}"/>
    <cellStyle name="Calculation 33" xfId="3354" xr:uid="{02AE3809-B485-4A56-A878-B048D57F112F}"/>
    <cellStyle name="Calculation 33 2" xfId="22258" xr:uid="{61950D0C-F6F7-4695-9577-85158D2B53DA}"/>
    <cellStyle name="Calculation 33 2 2" xfId="4369" xr:uid="{9FACBF25-B7B2-423A-83E5-BBFA40AD40AA}"/>
    <cellStyle name="Calculation 33 3" xfId="22262" xr:uid="{6982BF9F-FEE7-4C63-A6DA-B5E92DE19534}"/>
    <cellStyle name="Calculation 33_BSD2" xfId="25941" xr:uid="{90D4C4CC-E52D-4674-BFCC-F5C7D31DA046}"/>
    <cellStyle name="Calculation 34" xfId="7659" xr:uid="{736435EB-9825-408B-8B8B-50E6E6779D8C}"/>
    <cellStyle name="Calculation 34 2" xfId="23721" xr:uid="{FE4C7FA7-459B-4430-BD67-E6B309028237}"/>
    <cellStyle name="Calculation 34 2 2" xfId="25943" xr:uid="{B653556C-7146-485F-8704-8B13B26E9C49}"/>
    <cellStyle name="Calculation 34 3" xfId="25945" xr:uid="{14345688-5F1C-4E5C-B1AA-651FB22CEFF1}"/>
    <cellStyle name="Calculation 34_BSD2" xfId="23956" xr:uid="{FB572E96-C3F4-49DC-A6C6-C1BDF9F33524}"/>
    <cellStyle name="Calculation 35" xfId="25960" xr:uid="{D2631B9C-D54B-49FE-97F3-8EF7E3E7B53E}"/>
    <cellStyle name="Calculation 35 2" xfId="23730" xr:uid="{272EDDCE-6DB2-48C1-A61C-ADB345BED71D}"/>
    <cellStyle name="Calculation 35 2 2" xfId="25962" xr:uid="{2ECECFA0-9938-4827-B5CD-B9BEAD83263E}"/>
    <cellStyle name="Calculation 35 3" xfId="25964" xr:uid="{CEFE5E4C-F98B-4069-A93F-BF4692A49066}"/>
    <cellStyle name="Calculation 35_BSD2" xfId="10186" xr:uid="{68113AAB-4E8C-4F50-A4EB-5261F26ACFEA}"/>
    <cellStyle name="Calculation 36" xfId="25967" xr:uid="{3E040F99-25A5-470D-9E17-01B7087D5DBB}"/>
    <cellStyle name="Calculation 36 2" xfId="25972" xr:uid="{7D00556F-EF68-469E-95AA-4062143E5479}"/>
    <cellStyle name="Calculation 36 2 2" xfId="5625" xr:uid="{C9EB254C-F685-40DE-B295-4D301995FB99}"/>
    <cellStyle name="Calculation 36 3" xfId="25977" xr:uid="{46463ECE-3011-4C1F-89CE-C289D8F8D5D6}"/>
    <cellStyle name="Calculation 36_BSD2" xfId="25979" xr:uid="{8D8F35AD-319D-45E3-88D0-59B7C37DA855}"/>
    <cellStyle name="Calculation 37" xfId="25984" xr:uid="{B6C2AD82-C991-4F64-BA90-88DC01F0FC74}"/>
    <cellStyle name="Calculation 37 2" xfId="25987" xr:uid="{E1DA60D9-57AD-4D3A-BD3A-24E3FA567F6C}"/>
    <cellStyle name="Calculation 37 2 2" xfId="25989" xr:uid="{9F060C47-9FD8-415A-939F-E095B14C1250}"/>
    <cellStyle name="Calculation 37 3" xfId="25992" xr:uid="{53CB8FA3-A259-4031-9D17-CAF4079A44B6}"/>
    <cellStyle name="Calculation 37_BSD2" xfId="25994" xr:uid="{78F2C706-2F2C-4B86-A04D-81BB0714C3FF}"/>
    <cellStyle name="Calculation 38" xfId="25998" xr:uid="{4C8BCA49-DFF1-40B3-B5E3-F006B2C23BBC}"/>
    <cellStyle name="Calculation 38 2" xfId="26001" xr:uid="{58B7643B-B261-423D-9E8F-E9AAE8E8DD09}"/>
    <cellStyle name="Calculation 38 2 2" xfId="10359" xr:uid="{9B6840C3-9381-4D33-825B-4389E4244260}"/>
    <cellStyle name="Calculation 38 3" xfId="21471" xr:uid="{8BEDEFE3-2AEE-4E1A-B9F5-E26A5F6BAA54}"/>
    <cellStyle name="Calculation 38_BSD2" xfId="18767" xr:uid="{EF88EEC5-FFE2-42F3-B42C-7F18309C1015}"/>
    <cellStyle name="Calculation 39" xfId="26004" xr:uid="{227350D4-6F6B-4521-8D54-995886518C3E}"/>
    <cellStyle name="Calculation 39 2" xfId="23760" xr:uid="{B65A2E55-4292-4176-BB4E-2C234CD02F22}"/>
    <cellStyle name="Calculation 39 2 2" xfId="16619" xr:uid="{62E0D584-1BDE-4277-B832-0DDA00FAE7B1}"/>
    <cellStyle name="Calculation 39 3" xfId="26007" xr:uid="{56FAEE6D-9B44-446E-9A60-7D60296B35AA}"/>
    <cellStyle name="Calculation 39_BSD2" xfId="26009" xr:uid="{10B2D3C0-879C-4367-A2FB-4BABC7A5C611}"/>
    <cellStyle name="Calculation 4" xfId="1426" xr:uid="{D8AA6A71-A049-4534-A367-EA0554E7EB19}"/>
    <cellStyle name="Calculation 4 2" xfId="26012" xr:uid="{FD183754-F7A0-4374-859C-CAC5309B2348}"/>
    <cellStyle name="Calculation 4 2 2" xfId="26015" xr:uid="{86BE9220-6E0B-4653-81F0-B7150BCC029F}"/>
    <cellStyle name="Calculation 4 3" xfId="20213" xr:uid="{2BD7D9B4-80E3-4E7C-93D7-5DF76937649A}"/>
    <cellStyle name="Calculation 4 3 2" xfId="26016" xr:uid="{6B34CAF4-7671-49FD-AF9C-9917ED0E38F5}"/>
    <cellStyle name="Calculation 4 4" xfId="26018" xr:uid="{B2066A01-A303-4044-8C0E-D0ADB1B04072}"/>
    <cellStyle name="Calculation 4 4 2" xfId="26020" xr:uid="{B4EE1946-8A81-4924-AFC0-C077AF9B47F0}"/>
    <cellStyle name="Calculation 4 5" xfId="26022" xr:uid="{1CDFEAC6-FB27-4131-950E-DA80060669E4}"/>
    <cellStyle name="Calculation 4 6" xfId="26024" xr:uid="{A2DC03A3-3D42-41F0-9DBE-572BDDA6E2B5}"/>
    <cellStyle name="Calculation 4 7" xfId="26010" xr:uid="{194E2515-F473-43EB-95AC-D4D6221E26CF}"/>
    <cellStyle name="Calculation 4 8" xfId="51745" xr:uid="{9C7D097F-40B6-4F44-8A0A-B2C445CEAF5A}"/>
    <cellStyle name="Calculation 4_Annexure" xfId="26025" xr:uid="{4C1F774E-CFD3-442C-A348-9C3132D70906}"/>
    <cellStyle name="Calculation 40" xfId="25959" xr:uid="{51E87130-6F01-414A-9DC8-1CC4E408088C}"/>
    <cellStyle name="Calculation 40 2" xfId="23729" xr:uid="{848E4002-AC8B-4AC8-87E4-518B600BBBDA}"/>
    <cellStyle name="Calculation 40 2 2" xfId="25961" xr:uid="{74B373C3-813C-40E6-B709-6FAF6230CFE5}"/>
    <cellStyle name="Calculation 40 3" xfId="25963" xr:uid="{D864E43E-A5F7-4F37-8493-B1B7386B29B3}"/>
    <cellStyle name="Calculation 40_BSD2" xfId="10185" xr:uid="{5D629080-9968-48EC-B63C-0DA3BF5842B0}"/>
    <cellStyle name="Calculation 41" xfId="25966" xr:uid="{E5BD837F-AA7A-470F-9085-A91E1AFC9132}"/>
    <cellStyle name="Calculation 41 2" xfId="25971" xr:uid="{32CC387E-610B-4FA8-9466-A935BB2F3298}"/>
    <cellStyle name="Calculation 41 2 2" xfId="5624" xr:uid="{6AC95655-D8CF-449E-8EC5-0FCE8D26C72D}"/>
    <cellStyle name="Calculation 41 3" xfId="25976" xr:uid="{C69CA996-C091-468E-B6BE-7D063299ADF6}"/>
    <cellStyle name="Calculation 41_BSD2" xfId="25978" xr:uid="{9D553930-7B77-453B-8510-A5CD5C37654D}"/>
    <cellStyle name="Calculation 42" xfId="25983" xr:uid="{C82B09C5-A622-45AF-A8D5-DE8303325D24}"/>
    <cellStyle name="Calculation 42 2" xfId="25986" xr:uid="{BB4E5D82-A99D-4160-B017-C76A2784A601}"/>
    <cellStyle name="Calculation 42 2 2" xfId="25988" xr:uid="{89A985EC-81D3-40B3-A58F-F58AED188102}"/>
    <cellStyle name="Calculation 42 3" xfId="25991" xr:uid="{AE6E72C1-2F72-4568-89AE-BF1CC0BA25C4}"/>
    <cellStyle name="Calculation 42_BSD2" xfId="25993" xr:uid="{F5A05060-B090-4CDC-898A-2EEDF1266A40}"/>
    <cellStyle name="Calculation 43" xfId="25997" xr:uid="{9B00C8D5-B860-4087-BBB5-23E25FBC3D57}"/>
    <cellStyle name="Calculation 43 2" xfId="26000" xr:uid="{E2228E62-FDFD-4EEA-9D9D-171FF9BF83E3}"/>
    <cellStyle name="Calculation 43 2 2" xfId="10358" xr:uid="{D92FEE03-3CDC-4181-9FCB-FCD09D0365AD}"/>
    <cellStyle name="Calculation 43 3" xfId="21470" xr:uid="{6EB7408B-7BB0-4DC3-850B-A6BD2F20B410}"/>
    <cellStyle name="Calculation 43_BSD2" xfId="18766" xr:uid="{23E4690B-BEC1-487D-BA15-8644C6297217}"/>
    <cellStyle name="Calculation 44" xfId="26003" xr:uid="{9F74E786-7C9D-4952-9014-7A5519E9C497}"/>
    <cellStyle name="Calculation 44 2" xfId="23759" xr:uid="{0C89E9EB-6F8A-4BEB-9B85-DD7E183092E9}"/>
    <cellStyle name="Calculation 44 2 2" xfId="16618" xr:uid="{86DB3CE6-87F9-4394-AA5B-E9941EB26581}"/>
    <cellStyle name="Calculation 44 3" xfId="26006" xr:uid="{59462B05-BB44-4002-8797-EFEB8020DFCD}"/>
    <cellStyle name="Calculation 44_BSD2" xfId="26008" xr:uid="{8ACAE455-95CC-4844-9C1D-B1B6A8FECB45}"/>
    <cellStyle name="Calculation 45" xfId="26027" xr:uid="{EA740533-9363-40F2-9DFE-99B953EA9005}"/>
    <cellStyle name="Calculation 45 2" xfId="26029" xr:uid="{3D04F280-6BA6-4BA9-B323-66DFBEF12E85}"/>
    <cellStyle name="Calculation 45 2 2" xfId="26031" xr:uid="{8F664D3E-9455-4B18-8E88-FE40048AE278}"/>
    <cellStyle name="Calculation 45 3" xfId="26033" xr:uid="{EB31720C-7421-4EDB-BF12-57A336BA553E}"/>
    <cellStyle name="Calculation 45_BSD2" xfId="26035" xr:uid="{DC84B19C-C2D7-4B8D-973C-F40E411D2AAE}"/>
    <cellStyle name="Calculation 46" xfId="26038" xr:uid="{46DC6B10-BF2B-46C9-9869-7C2159B3C354}"/>
    <cellStyle name="Calculation 46 2" xfId="26043" xr:uid="{24F1CC99-F1E0-4FE6-A567-281CB1DD2EDB}"/>
    <cellStyle name="Calculation 46 2 2" xfId="26046" xr:uid="{9E06C1DF-7E8E-410C-A421-D426F93747D4}"/>
    <cellStyle name="Calculation 46 3" xfId="26051" xr:uid="{96B6E96A-ECFD-4C2B-82E8-675C175E2464}"/>
    <cellStyle name="Calculation 46_BSD2" xfId="26054" xr:uid="{AC9C1B62-4291-4B6F-B8CD-19E7B9C0E3AB}"/>
    <cellStyle name="Calculation 47" xfId="26060" xr:uid="{CDDEF0C8-D604-480D-80F9-A68140DECCE8}"/>
    <cellStyle name="Calculation 47 2" xfId="26062" xr:uid="{2972D387-8408-4663-A682-35F274F4BF2A}"/>
    <cellStyle name="Calculation 47 2 2" xfId="18775" xr:uid="{A6EC8C60-E87F-43E2-BBD7-4A1659E035D8}"/>
    <cellStyle name="Calculation 47 3" xfId="26064" xr:uid="{9B0F65A7-542F-4F34-8D78-9A53DC33AFBE}"/>
    <cellStyle name="Calculation 47_BSD2" xfId="26066" xr:uid="{C233BD0F-0DAD-46BB-9BE7-A0DD335D96C3}"/>
    <cellStyle name="Calculation 48" xfId="24374" xr:uid="{DD831C15-0337-4645-9CEF-3126901D8AAC}"/>
    <cellStyle name="Calculation 48 2" xfId="24378" xr:uid="{F1DB50CE-0AD3-4F30-A125-9C81824C17FC}"/>
    <cellStyle name="Calculation 48 2 2" xfId="4592" xr:uid="{F0CE8B2D-9F47-4F16-A9FA-1183A372B149}"/>
    <cellStyle name="Calculation 48 3" xfId="2910" xr:uid="{D3587E8A-4F13-4B62-A68C-1EA6592031AF}"/>
    <cellStyle name="Calculation 48_BSD2" xfId="26068" xr:uid="{42CAA960-5C49-4138-9F67-CB57DB48BA9C}"/>
    <cellStyle name="Calculation 49" xfId="15675" xr:uid="{8738A3DD-9DCB-426C-A762-330AC689ED6C}"/>
    <cellStyle name="Calculation 49 2" xfId="26071" xr:uid="{902F96FC-B0D6-4928-8F57-9EBDC9F078E1}"/>
    <cellStyle name="Calculation 49 2 2" xfId="26073" xr:uid="{8DD1E24E-3723-417B-8DC7-CE3F30481E3E}"/>
    <cellStyle name="Calculation 49 3" xfId="26075" xr:uid="{2C22E2A3-D4B7-47A3-9FA3-E7DF0532D71C}"/>
    <cellStyle name="Calculation 49_BSD2" xfId="26077" xr:uid="{B63815B4-32BF-404A-A228-D892B322CD36}"/>
    <cellStyle name="Calculation 5" xfId="26078" xr:uid="{7F4A86E2-9800-44C6-85AF-28C836A02840}"/>
    <cellStyle name="Calculation 5 2" xfId="26079" xr:uid="{0F394922-EC6D-4026-ADFB-1CF7C4930F43}"/>
    <cellStyle name="Calculation 5 2 2" xfId="26080" xr:uid="{5B0F4107-7BFB-4444-8EAA-EEEB30ECFFB6}"/>
    <cellStyle name="Calculation 5 3" xfId="26081" xr:uid="{65A6929D-A062-453E-BDEE-07BB5331CA32}"/>
    <cellStyle name="Calculation 5 3 2" xfId="26082" xr:uid="{9B0194BB-9997-4F5F-8174-B44769E74827}"/>
    <cellStyle name="Calculation 5 4" xfId="26085" xr:uid="{00D057D8-56A3-4A37-94BF-5B30CEF508EA}"/>
    <cellStyle name="Calculation 5 4 2" xfId="26086" xr:uid="{0698CC32-C14D-4601-9BD3-B74B8B7A24D2}"/>
    <cellStyle name="Calculation 5 5" xfId="26087" xr:uid="{AC18DE67-3DF3-4EEB-AEF0-F2A92B1FD1FF}"/>
    <cellStyle name="Calculation 5 6" xfId="26088" xr:uid="{618CE557-5D12-4091-AE47-6F011E0C50E6}"/>
    <cellStyle name="Calculation 5_Annexure" xfId="26090" xr:uid="{D0EB8A06-8240-4092-84F5-24D42F5C7668}"/>
    <cellStyle name="Calculation 50" xfId="26026" xr:uid="{EAAF5207-4CFC-437A-B7A5-F492D645E013}"/>
    <cellStyle name="Calculation 50 2" xfId="26028" xr:uid="{486740B5-98D4-422B-BCA1-068B1B7FE4B3}"/>
    <cellStyle name="Calculation 50 2 2" xfId="26030" xr:uid="{2EF8432D-62CB-4EAE-BCF7-16A6D8F0824A}"/>
    <cellStyle name="Calculation 50 3" xfId="26032" xr:uid="{C0769F7E-AAC1-4F38-81E2-2DE134E4DB6F}"/>
    <cellStyle name="Calculation 50_BSD2" xfId="26034" xr:uid="{8D132B92-B294-4668-A5C5-96009668430B}"/>
    <cellStyle name="Calculation 51" xfId="26037" xr:uid="{DA4A374E-A01D-4B9C-A6D0-D5F064338885}"/>
    <cellStyle name="Calculation 51 2" xfId="26042" xr:uid="{2B4140CA-D045-4AE3-8B15-183B64B73BE7}"/>
    <cellStyle name="Calculation 51 2 2" xfId="26045" xr:uid="{0FAC6485-2E10-4F8E-A4E6-3DA2639D981F}"/>
    <cellStyle name="Calculation 51 3" xfId="26050" xr:uid="{9D587128-9ED8-45AB-B5AF-50B9C2519E90}"/>
    <cellStyle name="Calculation 51_BSD2" xfId="26053" xr:uid="{D5D6BAB9-7F3C-49D4-8E70-F4F9839DD8A3}"/>
    <cellStyle name="Calculation 52" xfId="26059" xr:uid="{163C7F06-5998-47DD-BFCB-3E953B8594E1}"/>
    <cellStyle name="Calculation 52 2" xfId="26061" xr:uid="{B207F9F2-BF48-4D49-AAB2-25FB336A304A}"/>
    <cellStyle name="Calculation 52 2 2" xfId="18774" xr:uid="{496CDC5C-9353-4795-8959-0724CAFD3D1C}"/>
    <cellStyle name="Calculation 52 3" xfId="26063" xr:uid="{CE61533E-0755-4B5A-BB8C-AEB3C3AA5E81}"/>
    <cellStyle name="Calculation 52_BSD2" xfId="26065" xr:uid="{09F61CEC-B79A-4B39-90AA-CAD8C8DE0383}"/>
    <cellStyle name="Calculation 53" xfId="24373" xr:uid="{9C75E8CD-9A24-4303-A282-D58384078F20}"/>
    <cellStyle name="Calculation 53 2" xfId="24377" xr:uid="{442253FC-965E-4063-9297-29FEDE83B9B9}"/>
    <cellStyle name="Calculation 53 2 2" xfId="4591" xr:uid="{345A7047-0C66-484B-B0FA-2A0594F7D65A}"/>
    <cellStyle name="Calculation 53 3" xfId="2909" xr:uid="{74FE4C70-9DBC-4DB3-BC25-EDC8DFA7F15F}"/>
    <cellStyle name="Calculation 53_BSD2" xfId="26067" xr:uid="{D9EB50A3-D9C0-455B-A148-96C354CA15ED}"/>
    <cellStyle name="Calculation 54" xfId="15674" xr:uid="{6DC21C20-B4F4-414E-B082-08894DFFB667}"/>
    <cellStyle name="Calculation 54 2" xfId="26070" xr:uid="{D27D5BB4-2FDB-430E-A289-3854259DD63C}"/>
    <cellStyle name="Calculation 54 2 2" xfId="26072" xr:uid="{4EFE4523-4C07-4702-AA33-15B8490F5E9B}"/>
    <cellStyle name="Calculation 54 3" xfId="26074" xr:uid="{9AE08B7B-248C-4194-9E52-BA3458933BA3}"/>
    <cellStyle name="Calculation 54_BSD2" xfId="26076" xr:uid="{EAD1E107-AE97-4DDD-A0F7-BE488FC36AC3}"/>
    <cellStyle name="Calculation 55" xfId="26092" xr:uid="{6A592F4D-D89E-43B0-AFC8-0AFB8ED5CC50}"/>
    <cellStyle name="Calculation 55 2" xfId="24798" xr:uid="{85587551-FF1F-48D5-8912-044B058C0D3B}"/>
    <cellStyle name="Calculation 55 2 2" xfId="26094" xr:uid="{5E8D852D-3A97-4A09-AA7E-070F2427B4EA}"/>
    <cellStyle name="Calculation 55 3" xfId="26096" xr:uid="{01D1E579-3CA6-4959-94C7-E4E4CCF6AF62}"/>
    <cellStyle name="Calculation 55_BSD2" xfId="26097" xr:uid="{5EFAE56C-103B-4E25-A341-A1839C24BA42}"/>
    <cellStyle name="Calculation 56" xfId="26099" xr:uid="{352B047D-07F3-4D2D-A5DF-72267CC4B941}"/>
    <cellStyle name="Calculation 56 2" xfId="26105" xr:uid="{C4C4623C-FB06-4D9B-81DB-12A5A9A6FA7A}"/>
    <cellStyle name="Calculation 56 2 2" xfId="26107" xr:uid="{E605A3F9-58D0-409B-A0AE-2F44217CE15C}"/>
    <cellStyle name="Calculation 56 3" xfId="26115" xr:uid="{E35A0CF0-E1EB-46CB-B502-3AAE76D07870}"/>
    <cellStyle name="Calculation 56_BSD2" xfId="12681" xr:uid="{BD7D3BC2-56DF-430B-B0B8-E03473A85293}"/>
    <cellStyle name="Calculation 57" xfId="26118" xr:uid="{767B9035-8635-4CCA-BD1B-B43B7C03FF87}"/>
    <cellStyle name="Calculation 57 2" xfId="26121" xr:uid="{4D42B59C-622D-4897-B92C-B92464877742}"/>
    <cellStyle name="Calculation 57 2 2" xfId="19547" xr:uid="{48D1EA0F-AE2E-4588-8FB2-4F9F9A9784F0}"/>
    <cellStyle name="Calculation 57 3" xfId="26123" xr:uid="{A345324A-67AC-4FF3-B6D8-47C46F1ACD3D}"/>
    <cellStyle name="Calculation 57_BSD2" xfId="13598" xr:uid="{81B1555E-2EBB-4A28-97EF-1F62EB6F499E}"/>
    <cellStyle name="Calculation 58" xfId="26126" xr:uid="{5EEEEF49-3858-4085-8EAA-355D3ED12B6D}"/>
    <cellStyle name="Calculation 58 2" xfId="26129" xr:uid="{340B7ECB-1BCA-4E91-8D10-76D7656609AD}"/>
    <cellStyle name="Calculation 58 2 2" xfId="26131" xr:uid="{42631F2A-C1D3-4537-95E0-7B520DD0CCE7}"/>
    <cellStyle name="Calculation 58 3" xfId="26132" xr:uid="{DBAC7288-DA04-4854-BDF8-C32E8E8083C4}"/>
    <cellStyle name="Calculation 58_BSD2" xfId="15058" xr:uid="{B5FAE31C-BC09-44BB-A162-FDEE2AA34E6D}"/>
    <cellStyle name="Calculation 59" xfId="26137" xr:uid="{CC15A9C5-16BF-4A37-A889-2910825AD294}"/>
    <cellStyle name="Calculation 59 2" xfId="26140" xr:uid="{8FB8F1C6-F746-4D9D-9D1B-332694A99403}"/>
    <cellStyle name="Calculation 59 2 2" xfId="26142" xr:uid="{EC36280C-ACF6-4436-BEDF-E7AAFC6ADFBE}"/>
    <cellStyle name="Calculation 59 3" xfId="26143" xr:uid="{2E184102-9516-42B1-B331-636FC65D6CBC}"/>
    <cellStyle name="Calculation 59_BSD2" xfId="16385" xr:uid="{B326CFFC-5C0A-47E1-88CB-72B0B7B0885C}"/>
    <cellStyle name="Calculation 6" xfId="26146" xr:uid="{31532628-54F5-40E9-8088-9783CD9E5FCC}"/>
    <cellStyle name="Calculation 6 2" xfId="26150" xr:uid="{E7476476-8627-4826-9244-782F9E6004F0}"/>
    <cellStyle name="Calculation 6 2 2" xfId="26151" xr:uid="{09AA84F1-C7F7-417C-8C98-9505336A28E3}"/>
    <cellStyle name="Calculation 6 3" xfId="26152" xr:uid="{BC94A1A9-E49D-42D0-9FD1-4BC0C2A68C2B}"/>
    <cellStyle name="Calculation 6 3 2" xfId="26153" xr:uid="{0E860491-A632-42B7-AE9E-D65C073F23CF}"/>
    <cellStyle name="Calculation 6 4" xfId="26154" xr:uid="{FA7187B7-8133-4994-85C4-5AA624188EA3}"/>
    <cellStyle name="Calculation 6 4 2" xfId="26156" xr:uid="{1D722DC6-E816-427F-8B20-07BFA9264B99}"/>
    <cellStyle name="Calculation 6 5" xfId="26158" xr:uid="{7A93237B-E9DE-47E6-894F-F588BFEF0708}"/>
    <cellStyle name="Calculation 6 6" xfId="26159" xr:uid="{06EFDF8D-8850-497B-A2D1-2B7731D1D488}"/>
    <cellStyle name="Calculation 6_Annexure" xfId="26160" xr:uid="{A68650C8-57C3-4750-A9A2-F12FF5334FD4}"/>
    <cellStyle name="Calculation 60" xfId="26091" xr:uid="{62DB8455-F100-4354-B3A2-F05E7A954CD5}"/>
    <cellStyle name="Calculation 60 2" xfId="24797" xr:uid="{7066502D-FD89-4F51-8886-7AE474EC1E5C}"/>
    <cellStyle name="Calculation 61" xfId="26098" xr:uid="{BB5F09D5-E4E9-4A27-8B10-535D4A9C5C02}"/>
    <cellStyle name="Calculation 61 2" xfId="26104" xr:uid="{25F54EF1-1B0D-4D0E-B8B7-A541CE6EA803}"/>
    <cellStyle name="Calculation 62" xfId="26117" xr:uid="{2F0F3ADB-6153-4B0F-B906-823FEC610791}"/>
    <cellStyle name="Calculation 62 2" xfId="26120" xr:uid="{4BCE1489-FC50-4A63-944A-3C60EBE9BFA6}"/>
    <cellStyle name="Calculation 63" xfId="26125" xr:uid="{F1250274-B627-4F7E-8727-DA6DBE03F91E}"/>
    <cellStyle name="Calculation 63 2" xfId="26128" xr:uid="{2EE18587-E0F9-4AEE-9DE9-CFA0E5923D5A}"/>
    <cellStyle name="Calculation 64" xfId="26136" xr:uid="{A1A0ACFE-B58C-45B0-BBF6-AF326884AF5C}"/>
    <cellStyle name="Calculation 64 2" xfId="26139" xr:uid="{B4ECB126-DF89-4A16-A8ED-B068CD5A88EE}"/>
    <cellStyle name="Calculation 65" xfId="13418" xr:uid="{291DE2C4-E778-4AAD-B2F9-3A80AA894104}"/>
    <cellStyle name="Calculation 65 2" xfId="26162" xr:uid="{58F26E91-4DB7-4753-AD26-F6051872A7E7}"/>
    <cellStyle name="Calculation 66" xfId="19769" xr:uid="{207EFADD-FA79-41E1-A51B-8DC8A2E8CA95}"/>
    <cellStyle name="Calculation 66 2" xfId="26168" xr:uid="{42F01C55-D021-422B-A9C5-26E16C6505FC}"/>
    <cellStyle name="Calculation 67" xfId="26172" xr:uid="{67F12883-4532-44F1-A93A-03EBEFD991B8}"/>
    <cellStyle name="Calculation 67 2" xfId="17740" xr:uid="{852BFD82-5146-42F3-BEC0-A060FAC4D9E8}"/>
    <cellStyle name="Calculation 68" xfId="6428" xr:uid="{943488C1-414C-4D7B-B07D-8326F0DEA21F}"/>
    <cellStyle name="Calculation 68 2" xfId="6446" xr:uid="{75ABA749-F24F-4DD0-80BB-FF27C8BD5DAE}"/>
    <cellStyle name="Calculation 69" xfId="6465" xr:uid="{C9155F57-5BC3-4186-B7F2-61DC8DB97003}"/>
    <cellStyle name="Calculation 69 2" xfId="24250" xr:uid="{1F9F60B0-A3C4-462B-BC17-457E56F301AB}"/>
    <cellStyle name="Calculation 7" xfId="26174" xr:uid="{6EF395C6-970A-49C9-B433-93A0A9E7884B}"/>
    <cellStyle name="Calculation 7 10" xfId="19759" xr:uid="{BB0A00F6-3932-4F2D-87B0-1AC73FA5CCEA}"/>
    <cellStyle name="Calculation 7 10 2" xfId="26177" xr:uid="{1A875C82-18BF-43FB-A898-49CB1A962FBD}"/>
    <cellStyle name="Calculation 7 11" xfId="26178" xr:uid="{12EECF08-2E8E-412F-B72A-3510DE532064}"/>
    <cellStyle name="Calculation 7 11 2" xfId="15788" xr:uid="{A5F58092-E8D7-4EF0-9B88-23DE5CC41B6C}"/>
    <cellStyle name="Calculation 7 12" xfId="26179" xr:uid="{EEE239B1-5DD7-4BDA-8A2A-36E98E5FF397}"/>
    <cellStyle name="Calculation 7 13" xfId="14113" xr:uid="{B40BAE28-0E2C-448C-B47C-9937B88A92CF}"/>
    <cellStyle name="Calculation 7 14" xfId="26180" xr:uid="{4F0C66E3-9828-4E47-9C4A-7D030F4A8FC6}"/>
    <cellStyle name="Calculation 7 2" xfId="26182" xr:uid="{8C173ED5-49EA-47F8-BF4E-C34E442BAC63}"/>
    <cellStyle name="Calculation 7 2 2" xfId="26184" xr:uid="{3A899353-41FB-4EC9-BAE8-919EE37894F8}"/>
    <cellStyle name="Calculation 7 3" xfId="26185" xr:uid="{6068F84B-B6D8-4940-BB0A-755E53D5C1DF}"/>
    <cellStyle name="Calculation 7 3 2" xfId="26186" xr:uid="{82AEA891-F042-4068-8FCF-00B1D3CF9FC4}"/>
    <cellStyle name="Calculation 7 4" xfId="26187" xr:uid="{47F86343-5D62-447C-BBA2-8E2C386B5FD3}"/>
    <cellStyle name="Calculation 7 4 2" xfId="26188" xr:uid="{C465FE1D-FB56-4DCF-BD69-83184E6FCE70}"/>
    <cellStyle name="Calculation 7 5" xfId="26189" xr:uid="{00F1047A-7523-452D-B098-D5465C18148D}"/>
    <cellStyle name="Calculation 7 5 2" xfId="26190" xr:uid="{B360E110-463B-498A-A118-7499CF27A907}"/>
    <cellStyle name="Calculation 7 6" xfId="26191" xr:uid="{35298791-9715-48CB-8F4F-EE8AE7091DEE}"/>
    <cellStyle name="Calculation 7 6 2" xfId="26192" xr:uid="{AAF47FA6-E6E9-4062-9F5F-A49CDD413B2D}"/>
    <cellStyle name="Calculation 7 7" xfId="26194" xr:uid="{5485D0C4-4CAF-4FAC-8DE6-C80A75008E68}"/>
    <cellStyle name="Calculation 7 7 2" xfId="26195" xr:uid="{5987D0C0-0ECE-4803-B395-A168034A4721}"/>
    <cellStyle name="Calculation 7 8" xfId="6137" xr:uid="{2F84E978-4CEF-42CB-895B-BB8A9FD149D5}"/>
    <cellStyle name="Calculation 7 8 2" xfId="4957" xr:uid="{B9CFDC02-B948-41AB-BC3F-15490295BBD0}"/>
    <cellStyle name="Calculation 7 9" xfId="18735" xr:uid="{FD8C4C42-DDA7-4D45-805C-D89AE769D469}"/>
    <cellStyle name="Calculation 7 9 2" xfId="26197" xr:uid="{41B7D253-319D-4E30-B4B9-4257763594AD}"/>
    <cellStyle name="Calculation 7_Annexure" xfId="20965" xr:uid="{FB9AE328-7632-49E0-87B3-B4C883498687}"/>
    <cellStyle name="Calculation 70" xfId="13417" xr:uid="{C0082628-5FDF-426D-B284-A07E366E8278}"/>
    <cellStyle name="Calculation 70 2" xfId="26161" xr:uid="{881B3CB0-0358-4261-87CB-751944C6B11B}"/>
    <cellStyle name="Calculation 71" xfId="19768" xr:uid="{C6C5BFA6-67DA-42E2-9C14-16DB72FCE21B}"/>
    <cellStyle name="Calculation 71 2" xfId="26167" xr:uid="{9B6D5EC2-148A-4992-B40E-D7AACE2C16AF}"/>
    <cellStyle name="Calculation 72" xfId="26171" xr:uid="{5B752D99-CA19-48F9-A502-B110DD9B534B}"/>
    <cellStyle name="Calculation 72 2" xfId="17739" xr:uid="{091BFFEC-660B-4D04-98AB-EB532AC5BBA6}"/>
    <cellStyle name="Calculation 73" xfId="6427" xr:uid="{9901D8A7-F335-42A8-8DD8-6E0F30B0B3E8}"/>
    <cellStyle name="Calculation 73 2" xfId="6445" xr:uid="{CEF4FB3C-C733-4BB0-B53E-3B945FA8A087}"/>
    <cellStyle name="Calculation 74" xfId="6464" xr:uid="{BFBEB20E-3A3D-4848-AC56-73F5127F52D6}"/>
    <cellStyle name="Calculation 74 2" xfId="24249" xr:uid="{5E08DFFB-B485-4528-9096-82C92DD7EA8C}"/>
    <cellStyle name="Calculation 75" xfId="2859" xr:uid="{1DCA4979-1246-4D46-AE90-A7310DABD6B3}"/>
    <cellStyle name="Calculation 75 2" xfId="26201" xr:uid="{57583C66-B577-46C4-A497-0D0340D2702F}"/>
    <cellStyle name="Calculation 76" xfId="26203" xr:uid="{4F7D090C-A597-4443-B618-85A78F63B27D}"/>
    <cellStyle name="Calculation 76 2" xfId="26207" xr:uid="{D077CB39-F10A-4F1F-8AB7-00277A189489}"/>
    <cellStyle name="Calculation 77" xfId="26209" xr:uid="{352EE29E-6C99-434F-9798-0581177239A6}"/>
    <cellStyle name="Calculation 77 2" xfId="26211" xr:uid="{F157589D-1C4F-4110-A600-5A20497CF723}"/>
    <cellStyle name="Calculation 78" xfId="26213" xr:uid="{66ED2769-B420-4046-A234-0FAC02767B19}"/>
    <cellStyle name="Calculation 78 2" xfId="22467" xr:uid="{D87E05DB-7ED7-4771-9284-251845550119}"/>
    <cellStyle name="Calculation 79" xfId="26217" xr:uid="{EF36C67E-EFE9-474D-B099-3EDC9D92A60A}"/>
    <cellStyle name="Calculation 79 2" xfId="26219" xr:uid="{B1C7286A-8601-426A-995A-54F3E628BA2B}"/>
    <cellStyle name="Calculation 8" xfId="26220" xr:uid="{0DC78B3F-C88C-42B9-B42A-A0A3238DEE4A}"/>
    <cellStyle name="Calculation 8 2" xfId="26221" xr:uid="{C2F1EB52-B003-4CB7-B046-2FD3E97192A9}"/>
    <cellStyle name="Calculation 8 2 2" xfId="26222" xr:uid="{0159CEFE-1DF6-4287-A9F0-62CAD48C955E}"/>
    <cellStyle name="Calculation 8 3" xfId="26224" xr:uid="{597CAE6D-20EA-4107-91F7-2CCDA7C9259B}"/>
    <cellStyle name="Calculation 8 3 2" xfId="26226" xr:uid="{0561CD0E-9E0C-4EBC-991C-F9EBF0F9CD84}"/>
    <cellStyle name="Calculation 8 4" xfId="26228" xr:uid="{B8D1E609-C25D-4A11-AD91-C4957DD6B3E8}"/>
    <cellStyle name="Calculation 8 5" xfId="26230" xr:uid="{A5FFFADD-8DF9-44F3-B389-48CE8332A6A6}"/>
    <cellStyle name="Calculation 8 6" xfId="26231" xr:uid="{AF347DC8-E393-44BA-BF8F-3FA64D5C3B5E}"/>
    <cellStyle name="Calculation 8_BSD2" xfId="18465" xr:uid="{9D32B6A5-BC5C-4B38-837A-44D5D11C7E2C}"/>
    <cellStyle name="Calculation 80" xfId="2858" xr:uid="{BA35B0D3-37DC-4B46-9AFE-07310D02FD99}"/>
    <cellStyle name="Calculation 80 2" xfId="26200" xr:uid="{26518C60-A39E-45B1-A654-CDE8938E9CC6}"/>
    <cellStyle name="Calculation 81" xfId="26202" xr:uid="{69D29118-9ECA-47A8-9AB3-A73FC07F2D6F}"/>
    <cellStyle name="Calculation 81 2" xfId="26206" xr:uid="{B91E318C-22A3-482A-8A02-A014F5A9099F}"/>
    <cellStyle name="Calculation 82" xfId="26208" xr:uid="{E0F98D12-5BBE-4C27-BCE4-E58ACA5FB74D}"/>
    <cellStyle name="Calculation 82 2" xfId="26210" xr:uid="{AA9C2B6D-D081-43BD-A376-2EEE4E320942}"/>
    <cellStyle name="Calculation 83" xfId="26212" xr:uid="{ED8A540B-1270-4F6A-B10C-CBD0104C83CF}"/>
    <cellStyle name="Calculation 83 2" xfId="22466" xr:uid="{5D83224C-824C-4D94-AE22-FD5946F1D58D}"/>
    <cellStyle name="Calculation 84" xfId="26216" xr:uid="{8EF42C3B-329B-4C68-8103-39EA9A981846}"/>
    <cellStyle name="Calculation 84 2" xfId="26218" xr:uid="{9A76E92B-8038-4C37-BE09-C104C9B3A487}"/>
    <cellStyle name="Calculation 85" xfId="26234" xr:uid="{3AA477E4-498D-4155-93F4-9DA547F08F97}"/>
    <cellStyle name="Calculation 85 2" xfId="26235" xr:uid="{C3D590F2-F2EA-4C3E-9285-D4B55B5BB79F}"/>
    <cellStyle name="Calculation 86" xfId="26236" xr:uid="{FD6A8259-90E1-456D-A894-B02A6380E55B}"/>
    <cellStyle name="Calculation 86 2" xfId="15037" xr:uid="{4FF4C1E0-557D-45B4-8FB1-8BE50AA6FBBE}"/>
    <cellStyle name="Calculation 87" xfId="26237" xr:uid="{443C00B0-CD8C-4F84-913B-B54DD03A0BF7}"/>
    <cellStyle name="Calculation 87 2" xfId="26238" xr:uid="{EEDB44C9-5D2E-4D60-BA54-70EA4C71BEC6}"/>
    <cellStyle name="Calculation 88" xfId="26239" xr:uid="{4E97044D-63F9-492F-BFFB-E8C4A654326D}"/>
    <cellStyle name="Calculation 88 2" xfId="23641" xr:uid="{AB73EB29-495A-4829-BCB8-000CEBB1344F}"/>
    <cellStyle name="Calculation 89" xfId="13907" xr:uid="{23BA68E3-BD72-4E37-BEFA-8DC0E11DF143}"/>
    <cellStyle name="Calculation 89 2" xfId="13909" xr:uid="{D72E2594-1CAC-419A-B9CC-611CF8ED15E1}"/>
    <cellStyle name="Calculation 9" xfId="26240" xr:uid="{E28C5675-369B-4687-9CE7-3DE61B234815}"/>
    <cellStyle name="Calculation 9 2" xfId="26241" xr:uid="{D2D0CCD3-6F30-4441-A09E-D040A639047D}"/>
    <cellStyle name="Calculation 9 2 2" xfId="26242" xr:uid="{195C2F40-87F4-4DE9-BFC5-7564B17E3FF5}"/>
    <cellStyle name="Calculation 9 3" xfId="26246" xr:uid="{B9A840A5-E40B-4700-A432-CA008D086233}"/>
    <cellStyle name="Calculation 9 3 2" xfId="26247" xr:uid="{FB21BD04-68C2-48B0-B9E3-33811464EA51}"/>
    <cellStyle name="Calculation 9 4" xfId="22653" xr:uid="{F5C2C113-C16E-4CF2-A51F-2131B72B6038}"/>
    <cellStyle name="Calculation 9 5" xfId="26248" xr:uid="{9E39BF1B-043C-4959-A932-99C1684AF0A2}"/>
    <cellStyle name="Calculation 9 6" xfId="26250" xr:uid="{5D669B53-0EC3-4CEF-8366-AFC20977D5EE}"/>
    <cellStyle name="Calculation 9_BSD2" xfId="18590" xr:uid="{5F5F4565-5CDE-4180-A1D4-610E018FA4A4}"/>
    <cellStyle name="Cellule liée" xfId="26253" xr:uid="{04CF42BD-BEE1-45B1-B836-EF8E8FFE5491}"/>
    <cellStyle name="Cellule liée 2" xfId="26255" xr:uid="{1383E228-2CFC-4449-9E4A-F39C677EE0E3}"/>
    <cellStyle name="Cents" xfId="18620" xr:uid="{3C48E18A-71D4-4EE6-9F2F-431E6A76ABEF}"/>
    <cellStyle name="Cents 2" xfId="5997" xr:uid="{A2A70B6A-52A9-462B-B15F-3246BFD1E070}"/>
    <cellStyle name="Cents 3" xfId="26258" xr:uid="{014D4D38-C0B9-427E-8B3A-27DD76D0AD49}"/>
    <cellStyle name="Cents 4" xfId="26260" xr:uid="{2B975B07-C500-4578-9D44-C84897384250}"/>
    <cellStyle name="Check - Plug" xfId="10232" xr:uid="{DDE0A190-AE3C-4ABC-8F58-71ACEF2952D1}"/>
    <cellStyle name="Check - Plug 2" xfId="17488" xr:uid="{75928722-159A-40B8-963B-20C3BB812878}"/>
    <cellStyle name="Check - Plug 3" xfId="24480" xr:uid="{066158C7-4924-49AC-8E81-05970D23F820}"/>
    <cellStyle name="Check - Plug 4" xfId="24527" xr:uid="{268ABD98-8285-41F4-BF02-ADD535361017}"/>
    <cellStyle name="Check Cell" xfId="82" builtinId="23" customBuiltin="1"/>
    <cellStyle name="Check Cell 10" xfId="26261" xr:uid="{74A68E64-50F0-4498-B7D7-6BABFB70D214}"/>
    <cellStyle name="Check Cell 10 2" xfId="3484" xr:uid="{B82AEC92-09D1-438E-8AAB-E96F7C379762}"/>
    <cellStyle name="Check Cell 10 2 2" xfId="9585" xr:uid="{57AB03C7-C93E-4834-B1FE-5E56698ADECE}"/>
    <cellStyle name="Check Cell 10 3" xfId="3505" xr:uid="{31D847F1-4A92-4437-BCB8-EC0B96EC7356}"/>
    <cellStyle name="Check Cell 10 3 2" xfId="9605" xr:uid="{0804F98F-67E9-4A57-88EE-4B806C650DC7}"/>
    <cellStyle name="Check Cell 10 4" xfId="26262" xr:uid="{A1DB6CAA-91B4-49C1-B66B-F42E03A77FBC}"/>
    <cellStyle name="Check Cell 10 5" xfId="26263" xr:uid="{CBEA94F6-BE04-47A9-871E-6309C168C1E7}"/>
    <cellStyle name="Check Cell 10 6" xfId="26264" xr:uid="{C0D4F141-2D47-4DBB-AD95-DA35313C3AA8}"/>
    <cellStyle name="Check Cell 10_BSD2" xfId="26265" xr:uid="{EC064850-8B96-4D73-8FAD-406892D451A7}"/>
    <cellStyle name="Check Cell 11" xfId="26266" xr:uid="{881F30B8-0C9F-4BA3-BB43-13F2BE296EAC}"/>
    <cellStyle name="Check Cell 11 2" xfId="6201" xr:uid="{4954429A-4D11-4927-A578-A03AAF022020}"/>
    <cellStyle name="Check Cell 11 2 2" xfId="6213" xr:uid="{1A5350EC-8E11-4AA8-BE28-FB8DEF6FBDB3}"/>
    <cellStyle name="Check Cell 11 3" xfId="6245" xr:uid="{9D124000-7844-46F6-A1F0-146B06FC9C0E}"/>
    <cellStyle name="Check Cell 11 3 2" xfId="6876" xr:uid="{66BE8DB0-1F02-4D0E-AE87-362E9DF8B58D}"/>
    <cellStyle name="Check Cell 11 4" xfId="6265" xr:uid="{2E4BF00B-4FAF-423F-A44D-2A919F67AE9D}"/>
    <cellStyle name="Check Cell 11 5" xfId="6398" xr:uid="{9A4D8FE6-B280-4856-A6CF-70CAA76DC5C0}"/>
    <cellStyle name="Check Cell 11 6" xfId="26267" xr:uid="{3B48287E-D0EE-490D-A83C-2708A8CDF73B}"/>
    <cellStyle name="Check Cell 11_BSD2" xfId="4092" xr:uid="{523A5B27-83D7-469B-855A-790A3A0A824F}"/>
    <cellStyle name="Check Cell 12" xfId="26268" xr:uid="{1C772163-BBAE-47B6-85B5-7B74B3C004B3}"/>
    <cellStyle name="Check Cell 12 2" xfId="3142" xr:uid="{2B226513-8EDC-4182-AAC6-B717E2E75B7B}"/>
    <cellStyle name="Check Cell 12 2 2" xfId="11050" xr:uid="{796C8633-A98F-4811-9CF1-0B5199E5AA77}"/>
    <cellStyle name="Check Cell 12 3" xfId="3199" xr:uid="{4179FE8E-6426-43B6-BA86-49B638D74863}"/>
    <cellStyle name="Check Cell 12 3 2" xfId="11065" xr:uid="{A5F27BFE-4A86-449A-9724-621F0C7C1FD9}"/>
    <cellStyle name="Check Cell 12 4" xfId="26269" xr:uid="{2EDB8285-A530-45D5-AECB-421D97408AE7}"/>
    <cellStyle name="Check Cell 12 5" xfId="26270" xr:uid="{7B9FBEA8-DA0E-4322-83AD-0DECF546654B}"/>
    <cellStyle name="Check Cell 12 6" xfId="26271" xr:uid="{5B806C14-9148-4137-9CBC-C1A4DC75319F}"/>
    <cellStyle name="Check Cell 12_BSD2" xfId="13685" xr:uid="{37AC0F96-8FF3-4ED4-BF6B-06AACB66799B}"/>
    <cellStyle name="Check Cell 13" xfId="21700" xr:uid="{491D1E57-AA5B-4225-A812-2555A9313127}"/>
    <cellStyle name="Check Cell 13 2" xfId="11841" xr:uid="{1CD7F7FD-4DDA-40C8-B32F-B71DB77162DB}"/>
    <cellStyle name="Check Cell 13 2 2" xfId="5266" xr:uid="{4709F49F-14DA-4C02-AF7C-8CCEE317A1B0}"/>
    <cellStyle name="Check Cell 13 3" xfId="11873" xr:uid="{73D140AA-1CA8-44AB-9B15-D5617046C9BB}"/>
    <cellStyle name="Check Cell 13 4" xfId="26272" xr:uid="{38FA22B8-1D73-4BA6-815B-E0E5C9F9F679}"/>
    <cellStyle name="Check Cell 13 5" xfId="4722" xr:uid="{02D8405A-18C8-4103-AD4D-9164310D690A}"/>
    <cellStyle name="Check Cell 13_BSD2" xfId="15160" xr:uid="{E420AF8C-A2E2-4241-B4B7-3D040A55FDE6}"/>
    <cellStyle name="Check Cell 14" xfId="5975" xr:uid="{76997729-D6C7-4588-97D1-F536929C67F4}"/>
    <cellStyle name="Check Cell 14 2" xfId="5979" xr:uid="{9091ACF2-FE20-44C0-9BA4-1EE0335B1A56}"/>
    <cellStyle name="Check Cell 14 2 2" xfId="4726" xr:uid="{E3B0B4C1-A7DF-4D7D-BD06-63B4BDBF168F}"/>
    <cellStyle name="Check Cell 14 3" xfId="5983" xr:uid="{99F38658-D106-4B97-B46C-E3AA360EF2D9}"/>
    <cellStyle name="Check Cell 14 4" xfId="5995" xr:uid="{BBA2B8A4-2925-4F67-A790-851A6C4B7F31}"/>
    <cellStyle name="Check Cell 14 5" xfId="26256" xr:uid="{1322C2F5-C752-456A-B449-D26025CF4437}"/>
    <cellStyle name="Check Cell 14_BSD2" xfId="16488" xr:uid="{D4B16FE4-8826-4EF6-B4D0-49B2F11790C1}"/>
    <cellStyle name="Check Cell 15" xfId="26274" xr:uid="{E5F6E160-2D5A-4AEF-BA62-F49AEDA2843A}"/>
    <cellStyle name="Check Cell 15 2" xfId="26276" xr:uid="{393BFD95-2BE4-4CB0-ADB3-84C9D4605DF3}"/>
    <cellStyle name="Check Cell 15 2 2" xfId="26278" xr:uid="{A32A7ED4-1A4B-4BC5-9A5C-F62270DC6E79}"/>
    <cellStyle name="Check Cell 15 3" xfId="26280" xr:uid="{F346E77F-3ED7-4184-895D-195914CB4A5F}"/>
    <cellStyle name="Check Cell 15_BSD2" xfId="17520" xr:uid="{E261AE65-8538-48C9-BCE4-C99BCB4DFF47}"/>
    <cellStyle name="Check Cell 16" xfId="15835" xr:uid="{590251C2-4C08-41A0-98A5-87D843960958}"/>
    <cellStyle name="Check Cell 16 2" xfId="8309" xr:uid="{C8EC7FCC-B0D4-4F05-B912-4B272DA4ED69}"/>
    <cellStyle name="Check Cell 16 2 2" xfId="8322" xr:uid="{91AD042D-AD83-4D77-893C-189566BD50FB}"/>
    <cellStyle name="Check Cell 16 3" xfId="3733" xr:uid="{E0EE3229-454F-4D40-B999-CE5D759D1A4B}"/>
    <cellStyle name="Check Cell 16_BSD2" xfId="18632" xr:uid="{26E8027E-55EB-4CD6-B6F3-EAB66A728DD3}"/>
    <cellStyle name="Check Cell 17" xfId="26282" xr:uid="{B0534981-492E-4495-AB9B-B99F639F26D4}"/>
    <cellStyle name="Check Cell 17 2" xfId="8915" xr:uid="{EC0DD09C-7855-442F-B7BD-47D1AA8B7EE7}"/>
    <cellStyle name="Check Cell 17 2 2" xfId="12124" xr:uid="{D445217C-0865-4FA5-B928-821CF2FC9E9A}"/>
    <cellStyle name="Check Cell 17 3" xfId="7202" xr:uid="{0EB94DE6-28CD-4AF0-B7A9-68034F46E601}"/>
    <cellStyle name="Check Cell 17_BSD2" xfId="26286" xr:uid="{8F4BC290-6D51-4096-98AE-D3F187144D4F}"/>
    <cellStyle name="Check Cell 18" xfId="26290" xr:uid="{539CAC9F-7315-42E2-980C-BB5C4BD44D49}"/>
    <cellStyle name="Check Cell 18 2" xfId="12377" xr:uid="{32B7A0DD-E4F4-4DF2-AD73-A48183FD5309}"/>
    <cellStyle name="Check Cell 18 2 2" xfId="21743" xr:uid="{A67F645D-D2CF-424A-BA9C-832F3DFF4F32}"/>
    <cellStyle name="Check Cell 18 3" xfId="12387" xr:uid="{82DC262D-FE5C-4FBD-B839-9E10F50CA7BC}"/>
    <cellStyle name="Check Cell 18_BSD2" xfId="4135" xr:uid="{B3B47F5A-D7D6-4F66-B287-E99AACA967AF}"/>
    <cellStyle name="Check Cell 19" xfId="18198" xr:uid="{ACBE8AED-E688-4737-9B83-A23FE647291E}"/>
    <cellStyle name="Check Cell 19 2" xfId="12543" xr:uid="{4CFC141B-1A9A-4E41-81BB-4464A80DDBD1}"/>
    <cellStyle name="Check Cell 19 2 2" xfId="26294" xr:uid="{180C2AD8-7A74-4875-9EC5-7A8A6D4C5A53}"/>
    <cellStyle name="Check Cell 19 3" xfId="12547" xr:uid="{126B3F07-C408-4A20-B845-B4AA149911FB}"/>
    <cellStyle name="Check Cell 19_BSD2" xfId="23562" xr:uid="{F72763A9-6354-448C-97C9-98C7E5FDF6EA}"/>
    <cellStyle name="Check Cell 2" xfId="1970" xr:uid="{7666733D-6054-4CD9-AE68-073381EE10E2}"/>
    <cellStyle name="Check Cell 2 10" xfId="26296" xr:uid="{F6F57717-B27F-4EAB-91B6-168A67F2FE10}"/>
    <cellStyle name="Check Cell 2 10 2" xfId="26297" xr:uid="{355EC98D-F222-4365-AA20-959FCAFAEC03}"/>
    <cellStyle name="Check Cell 2 11" xfId="26298" xr:uid="{60B88E85-B09A-4E75-84DF-98B1247AC4AD}"/>
    <cellStyle name="Check Cell 2 12" xfId="11939" xr:uid="{E0659556-62A2-45C6-A9DC-966B9F4736D9}"/>
    <cellStyle name="Check Cell 2 13" xfId="51746" xr:uid="{2F229595-C687-455C-857E-3D313DA490E0}"/>
    <cellStyle name="Check Cell 2 2" xfId="1971" xr:uid="{665C4EF8-7BDF-48C6-979C-BBF3E9ED3C31}"/>
    <cellStyle name="Check Cell 2 2 2" xfId="26301" xr:uid="{8A8661FD-5CCD-4604-84A2-BD39F5B492D5}"/>
    <cellStyle name="Check Cell 2 2 2 2" xfId="26304" xr:uid="{09E7E59E-4D6F-42EC-A761-DA7EFCDEB193}"/>
    <cellStyle name="Check Cell 2 2 3" xfId="26305" xr:uid="{84B75960-030E-4C1D-B4BA-2B9B0FED3FAD}"/>
    <cellStyle name="Check Cell 2 2 3 2" xfId="26306" xr:uid="{D2E568AC-698E-449B-93F0-7DAF0A506524}"/>
    <cellStyle name="Check Cell 2 2 4" xfId="11222" xr:uid="{5AC963F0-BA58-4A73-8743-44D1C51F6A4B}"/>
    <cellStyle name="Check Cell 2 2 5" xfId="4320" xr:uid="{13D1C688-3EF5-4430-8002-E6287A25DB07}"/>
    <cellStyle name="Check Cell 2 2 6" xfId="26300" xr:uid="{D107F708-03CB-48C4-9715-8A456E8BD791}"/>
    <cellStyle name="Check Cell 2 3" xfId="3058" xr:uid="{0848CB35-C5B5-4912-875C-46D90B75CAFE}"/>
    <cellStyle name="Check Cell 2 3 2" xfId="5068" xr:uid="{3C24B05A-1558-4CE5-BABF-669B67677BCB}"/>
    <cellStyle name="Check Cell 2 3 3" xfId="5087" xr:uid="{5454D725-0E52-4F11-A3CE-1F70524A1A3C}"/>
    <cellStyle name="Check Cell 2 3 4" xfId="5102" xr:uid="{0DAD9275-36D4-4713-B259-6F7AC3419B4F}"/>
    <cellStyle name="Check Cell 2 3 5" xfId="11326" xr:uid="{B30EF759-017C-4A40-BD40-B2682689A274}"/>
    <cellStyle name="Check Cell 2 4" xfId="26307" xr:uid="{2B29296C-6920-44AB-B9CE-BD3D654D51B0}"/>
    <cellStyle name="Check Cell 2 4 2" xfId="5012" xr:uid="{C759FFE0-073B-4C63-AA09-31381896EE74}"/>
    <cellStyle name="Check Cell 2 4 2 2" xfId="26309" xr:uid="{0811644B-BBE3-4B68-9466-3BAF4AB5BD55}"/>
    <cellStyle name="Check Cell 2 4 3" xfId="11409" xr:uid="{D21B1932-4E1D-45B6-81D3-5CA3D50CAF62}"/>
    <cellStyle name="Check Cell 2 4 4" xfId="11411" xr:uid="{9A14E914-2978-450D-AA04-A2EB3C2ED5E4}"/>
    <cellStyle name="Check Cell 2 4 5" xfId="11414" xr:uid="{79FB9EDE-9AAB-405B-AE62-88136CB8D476}"/>
    <cellStyle name="Check Cell 2 4_BSD2" xfId="26310" xr:uid="{9F756A65-7A0A-4181-9C22-7A754545ABE3}"/>
    <cellStyle name="Check Cell 2 5" xfId="26311" xr:uid="{B1145840-6330-4AF3-9E49-05F4282DE6B1}"/>
    <cellStyle name="Check Cell 2 5 2" xfId="11519" xr:uid="{B646D484-7D94-45CB-8A92-2CBFAE98B4BE}"/>
    <cellStyle name="Check Cell 2 5 3" xfId="9817" xr:uid="{A334D5BE-BDB8-4923-BB81-4B0D63635DD1}"/>
    <cellStyle name="Check Cell 2 5 4" xfId="6073" xr:uid="{F6FA6C26-AC2F-40B6-8AE0-8AF1C0203890}"/>
    <cellStyle name="Check Cell 2 6" xfId="15331" xr:uid="{A9668DB7-B36D-4E9C-A5BA-A00D8EEA4F56}"/>
    <cellStyle name="Check Cell 2 6 2" xfId="11587" xr:uid="{6EE8C6BB-D606-40F7-8C3A-69BB6786C0B3}"/>
    <cellStyle name="Check Cell 2 6 3" xfId="11590" xr:uid="{BE9F9770-AA4C-4211-888A-C504A52894C6}"/>
    <cellStyle name="Check Cell 2 6 4" xfId="11594" xr:uid="{78085738-4532-4D8D-B47D-596E70357215}"/>
    <cellStyle name="Check Cell 2 7" xfId="26313" xr:uid="{3D49F052-CE09-46AB-A94F-016DACC01B94}"/>
    <cellStyle name="Check Cell 2 7 2" xfId="11712" xr:uid="{7EC3649A-FB25-4E51-B9F0-35278FE9DC52}"/>
    <cellStyle name="Check Cell 2 7 3" xfId="11717" xr:uid="{75C5E0FB-6D64-48B3-9957-5790C45E4C33}"/>
    <cellStyle name="Check Cell 2 7 4" xfId="11722" xr:uid="{7C808C65-7404-449C-AC5F-64BF2624D592}"/>
    <cellStyle name="Check Cell 2 8" xfId="17768" xr:uid="{CD8BACAB-121F-4AC6-B0DC-AFC98EEB1D55}"/>
    <cellStyle name="Check Cell 2 8 2" xfId="11777" xr:uid="{014525A4-77E7-494B-9EAA-30D5A96E1114}"/>
    <cellStyle name="Check Cell 2 8 2 2" xfId="26314" xr:uid="{C83049DF-F1AF-423A-8AF0-2E36613CBB92}"/>
    <cellStyle name="Check Cell 2 8 3" xfId="11783" xr:uid="{6D0ED0F3-8535-4B72-B72C-9858285CECF3}"/>
    <cellStyle name="Check Cell 2 8 4" xfId="11788" xr:uid="{BEE408C2-2BE6-4DDD-8D86-4D3C63BDF202}"/>
    <cellStyle name="Check Cell 2 8 5" xfId="11793" xr:uid="{E75A26A6-7BAB-4C24-AF4A-AFC442C7FB7A}"/>
    <cellStyle name="Check Cell 2 8_BSD2" xfId="26317" xr:uid="{D31D6D9C-E344-4730-B76B-89735D2DF442}"/>
    <cellStyle name="Check Cell 2 9" xfId="26318" xr:uid="{961B1128-6A85-4061-B054-EAF3563D2477}"/>
    <cellStyle name="Check Cell 2 9 2" xfId="11845" xr:uid="{8742E328-CB8D-4C74-9B77-3806847DA40F}"/>
    <cellStyle name="Check Cell 2 9 3" xfId="11852" xr:uid="{3E8FE926-3802-4797-A677-74353482C26E}"/>
    <cellStyle name="Check Cell 2 9 4" xfId="26319" xr:uid="{B5E73EDC-E6EE-4A5B-94B5-0CFAFD947BDD}"/>
    <cellStyle name="Check Cell 2_FAMBL BSD NOVEMBER 2010" xfId="17921" xr:uid="{8E0F4664-460C-4CA9-BD2F-B0D837282F75}"/>
    <cellStyle name="Check Cell 20" xfId="26273" xr:uid="{636CE04D-F735-4178-9F2A-03062D098092}"/>
    <cellStyle name="Check Cell 20 2" xfId="26275" xr:uid="{01FE1C0A-FCF3-43FF-ADBA-50E35743F56D}"/>
    <cellStyle name="Check Cell 20 2 2" xfId="26277" xr:uid="{DB8232C1-63B1-4C0A-A222-E63285F83D5B}"/>
    <cellStyle name="Check Cell 20 3" xfId="26279" xr:uid="{3DAEDC41-59FD-4EF9-BFA7-C920B068CDE1}"/>
    <cellStyle name="Check Cell 20_BSD2" xfId="17519" xr:uid="{1573C59D-C3FA-4986-BCB8-4A2A678EE14F}"/>
    <cellStyle name="Check Cell 21" xfId="15834" xr:uid="{240301DE-0425-45A4-9B82-EDDD84B3AB13}"/>
    <cellStyle name="Check Cell 21 2" xfId="8308" xr:uid="{8C905D22-3EB5-4D16-A0D3-7F94EAD60C2F}"/>
    <cellStyle name="Check Cell 21 2 2" xfId="8321" xr:uid="{860B0908-B437-4447-B67F-A56CC41ADF3A}"/>
    <cellStyle name="Check Cell 21 3" xfId="3732" xr:uid="{3940F40F-3DC0-465B-8DC5-01C920AF1B07}"/>
    <cellStyle name="Check Cell 21_BSD2" xfId="18631" xr:uid="{19BEC5DC-38DF-4DF3-813D-6F7307B3F94F}"/>
    <cellStyle name="Check Cell 22" xfId="26281" xr:uid="{2ABA13FB-9DFD-4926-B639-9A9BC9ACFD65}"/>
    <cellStyle name="Check Cell 22 2" xfId="8914" xr:uid="{3486EF53-5C69-4A17-8768-6D33E638AB81}"/>
    <cellStyle name="Check Cell 22 2 2" xfId="12123" xr:uid="{54B67B25-D347-4999-9007-1BB0FC0815EB}"/>
    <cellStyle name="Check Cell 22 3" xfId="7201" xr:uid="{607DAE27-A679-4D79-8A30-C10ACB4D0F48}"/>
    <cellStyle name="Check Cell 22_BSD2" xfId="26285" xr:uid="{83B92AD8-1757-4F1B-B7BB-3B14E40DCD32}"/>
    <cellStyle name="Check Cell 23" xfId="26289" xr:uid="{CE0C60C3-4364-46AD-87D9-4E6AC1EF1265}"/>
    <cellStyle name="Check Cell 23 2" xfId="12376" xr:uid="{AEDE8F70-20D1-41A3-9905-3706235EAFC0}"/>
    <cellStyle name="Check Cell 23 2 2" xfId="21742" xr:uid="{37D7DF84-2AFA-48E1-886B-AED617821CE1}"/>
    <cellStyle name="Check Cell 23 3" xfId="12386" xr:uid="{561B9B77-49EB-43EA-83AA-0C8AC9B8195E}"/>
    <cellStyle name="Check Cell 23_BSD2" xfId="4134" xr:uid="{64BCA7F5-25D0-416B-8A8A-3B5D427914C5}"/>
    <cellStyle name="Check Cell 24" xfId="18197" xr:uid="{0DEADDB7-D552-44BF-ACEB-A5F4DB2AF6C1}"/>
    <cellStyle name="Check Cell 24 2" xfId="12542" xr:uid="{4276E60C-1E28-4397-B1F7-E77F342359B1}"/>
    <cellStyle name="Check Cell 24 2 2" xfId="26293" xr:uid="{E386F0B9-BF12-441B-A334-7D76E4A6BA2B}"/>
    <cellStyle name="Check Cell 24 3" xfId="12546" xr:uid="{2AE4FE65-7979-4D2F-B7F0-CE7164DD0016}"/>
    <cellStyle name="Check Cell 24_BSD2" xfId="23561" xr:uid="{8BFEAE82-9A28-4AA8-B890-5C7F4DEC7FB1}"/>
    <cellStyle name="Check Cell 25" xfId="26323" xr:uid="{29053F18-916F-40D7-AA6D-7D77C74D1220}"/>
    <cellStyle name="Check Cell 25 2" xfId="12662" xr:uid="{78B2E961-D36F-48F0-A64B-62FFEC69CC0C}"/>
    <cellStyle name="Check Cell 25 2 2" xfId="26325" xr:uid="{A670197B-FDB5-4569-B4AE-04272AB05BBD}"/>
    <cellStyle name="Check Cell 25 3" xfId="12666" xr:uid="{E9F0105A-C348-4984-98FD-B075E9AE53CE}"/>
    <cellStyle name="Check Cell 25_BSD2" xfId="26327" xr:uid="{B34BB9B9-A182-4808-A6C0-8D37537B9773}"/>
    <cellStyle name="Check Cell 26" xfId="9657" xr:uid="{EF20C5D3-2872-4CA1-AD8F-703815F718D9}"/>
    <cellStyle name="Check Cell 26 2" xfId="6901" xr:uid="{1D490610-39BD-4305-9647-2B9EC615FA20}"/>
    <cellStyle name="Check Cell 26 2 2" xfId="26329" xr:uid="{8CC33943-ACE5-4E62-BCA2-A7BE169BE692}"/>
    <cellStyle name="Check Cell 26 3" xfId="6864" xr:uid="{9419E0DB-19CA-4AD4-B542-D3EF369A9CB1}"/>
    <cellStyle name="Check Cell 26_BSD2" xfId="26331" xr:uid="{2D67394C-DBEC-4ED8-817A-F6E6D904C6E0}"/>
    <cellStyle name="Check Cell 27" xfId="9665" xr:uid="{818C59C1-F731-4D43-8182-13DA111BCBBF}"/>
    <cellStyle name="Check Cell 27 2" xfId="7158" xr:uid="{F5C52A87-32A2-46A9-99AB-287F312EA7A0}"/>
    <cellStyle name="Check Cell 27 2 2" xfId="26333" xr:uid="{8F321483-C31F-4C06-803F-868B6788FCDD}"/>
    <cellStyle name="Check Cell 27 3" xfId="26335" xr:uid="{D12E80BA-B8F0-4B14-98E7-18ABC6960BFF}"/>
    <cellStyle name="Check Cell 27_BSD2" xfId="24736" xr:uid="{4049B45A-7F26-4FEE-ADD7-CFC4504BF900}"/>
    <cellStyle name="Check Cell 28" xfId="9671" xr:uid="{C6884A65-AADA-46E0-BD71-BF627BE540C1}"/>
    <cellStyle name="Check Cell 28 2" xfId="7315" xr:uid="{F8B01CC0-BF61-40CA-B15E-F7BD00A93CA1}"/>
    <cellStyle name="Check Cell 28 2 2" xfId="23736" xr:uid="{961C2C77-C647-476B-834C-A731578B10AC}"/>
    <cellStyle name="Check Cell 28 3" xfId="26337" xr:uid="{43C08DC7-076E-4E37-8C6B-2EED5F9B8A76}"/>
    <cellStyle name="Check Cell 28_BSD2" xfId="23888" xr:uid="{1E819196-F678-417B-898A-FED56B2589F8}"/>
    <cellStyle name="Check Cell 29" xfId="9126" xr:uid="{E0BD36B4-825C-4462-A79C-63D356C639CD}"/>
    <cellStyle name="Check Cell 29 2" xfId="7435" xr:uid="{9CD27787-EDD5-4CEA-87A4-9444C442E026}"/>
    <cellStyle name="Check Cell 29 2 2" xfId="26339" xr:uid="{7C320270-D336-4B1C-A9A3-05B2AAF993B5}"/>
    <cellStyle name="Check Cell 29 3" xfId="26342" xr:uid="{42E00F52-99AD-447C-A5C3-F79275688066}"/>
    <cellStyle name="Check Cell 29_BSD2" xfId="24107" xr:uid="{6B6A7948-EF4B-4EFB-9714-410E73C2F376}"/>
    <cellStyle name="Check Cell 3" xfId="1972" xr:uid="{39D0783E-0BF6-44B9-82CD-ECB761259684}"/>
    <cellStyle name="Check Cell 3 2" xfId="26344" xr:uid="{983568E5-88B7-4EFD-8424-DB2A4DC2FF85}"/>
    <cellStyle name="Check Cell 3 2 2" xfId="5660" xr:uid="{415408CD-938D-4BC8-A7A4-4961FF010851}"/>
    <cellStyle name="Check Cell 3 2 3" xfId="24223" xr:uid="{DD12EDE2-E926-4928-B53D-B055E69CB00B}"/>
    <cellStyle name="Check Cell 3 3" xfId="26345" xr:uid="{DC8F6352-185A-4A22-BEEA-29E0EE9FF2AD}"/>
    <cellStyle name="Check Cell 3 3 2" xfId="26346" xr:uid="{697FF883-F238-4CF2-A47A-F224A7F4217F}"/>
    <cellStyle name="Check Cell 3 3 3" xfId="26347" xr:uid="{3556B932-F662-41CF-94B6-49040FC62064}"/>
    <cellStyle name="Check Cell 3 4" xfId="26348" xr:uid="{A9A9F06E-F08D-4F42-879B-51D5FC220AF0}"/>
    <cellStyle name="Check Cell 3 4 2" xfId="26351" xr:uid="{497C96C6-5902-442B-AC21-E05D22987405}"/>
    <cellStyle name="Check Cell 3 5" xfId="26352" xr:uid="{1049EF9D-3CC4-41C9-87DA-A70A864C8D42}"/>
    <cellStyle name="Check Cell 3 6" xfId="2831" xr:uid="{785E9A32-1516-4EDE-AB99-379D6E64CC09}"/>
    <cellStyle name="Check Cell 3 7" xfId="51747" xr:uid="{7700DADE-7BA2-4685-8CF6-19FDC0548DB6}"/>
    <cellStyle name="Check Cell 3_Annexure" xfId="11459" xr:uid="{C7AD85DC-F51E-4D6F-BD8E-004EAB68BB66}"/>
    <cellStyle name="Check Cell 30" xfId="26322" xr:uid="{CFBF9C32-B31A-42D5-A3DC-5516D073526A}"/>
    <cellStyle name="Check Cell 30 2" xfId="12661" xr:uid="{2D84018B-ED81-4411-A3A0-2DA5F29E4FF2}"/>
    <cellStyle name="Check Cell 30 2 2" xfId="26324" xr:uid="{F6452DF0-9C93-4A78-86B8-B5CD3E04434E}"/>
    <cellStyle name="Check Cell 30 3" xfId="12665" xr:uid="{E737A020-8A04-4602-A7E9-ACC902B7167A}"/>
    <cellStyle name="Check Cell 30_BSD2" xfId="26326" xr:uid="{4960DC80-8A4D-451D-98DD-EC14C6E037B7}"/>
    <cellStyle name="Check Cell 31" xfId="9656" xr:uid="{15CF7609-7B94-4DE2-83BE-F7538AF7CB8D}"/>
    <cellStyle name="Check Cell 31 2" xfId="6900" xr:uid="{DF3BC116-349B-4856-8591-7B990E35BBD2}"/>
    <cellStyle name="Check Cell 31 2 2" xfId="26328" xr:uid="{27FE3565-7985-4DAF-A326-E8B9F056A28B}"/>
    <cellStyle name="Check Cell 31 3" xfId="6863" xr:uid="{964C0618-8AC8-41EB-A325-CB681D9D5269}"/>
    <cellStyle name="Check Cell 31_BSD2" xfId="26330" xr:uid="{D76786B2-E05A-4CCF-8BB7-1CD4C6CF61C4}"/>
    <cellStyle name="Check Cell 32" xfId="9664" xr:uid="{A632BB0E-6CC3-48DD-88E7-6F41A2051464}"/>
    <cellStyle name="Check Cell 32 2" xfId="7157" xr:uid="{28758401-CC32-4A21-9292-795725025CDA}"/>
    <cellStyle name="Check Cell 32 2 2" xfId="26332" xr:uid="{26B26429-02F3-4189-8A73-F20E26196411}"/>
    <cellStyle name="Check Cell 32 3" xfId="26334" xr:uid="{9D4B70D9-C030-450A-880E-3201F1FFD04D}"/>
    <cellStyle name="Check Cell 32_BSD2" xfId="24735" xr:uid="{EECDB0A9-1D9E-4F8D-8C3C-51544E513E1A}"/>
    <cellStyle name="Check Cell 33" xfId="9670" xr:uid="{35726637-E80B-4ACC-9D23-C89D1C059A79}"/>
    <cellStyle name="Check Cell 33 2" xfId="7314" xr:uid="{2B24E35F-2E75-47DB-9CD5-397772BB10F6}"/>
    <cellStyle name="Check Cell 33 2 2" xfId="23735" xr:uid="{C5FF663F-0DCD-488F-80B2-3A8CFE077B0C}"/>
    <cellStyle name="Check Cell 33 3" xfId="26336" xr:uid="{3B8E364E-A5B6-43B5-9626-9B14500A27E1}"/>
    <cellStyle name="Check Cell 33_BSD2" xfId="23887" xr:uid="{36F91AD6-5A22-4758-84BD-D625CDC8C234}"/>
    <cellStyle name="Check Cell 34" xfId="9125" xr:uid="{3E47A474-19A8-4FE3-AF54-E10CB8AF6FC6}"/>
    <cellStyle name="Check Cell 34 2" xfId="7434" xr:uid="{CE164F4D-CA6E-4818-A84C-05AFFE86C573}"/>
    <cellStyle name="Check Cell 34 2 2" xfId="26338" xr:uid="{00E35939-AA9A-456D-B6DC-72F901D9B208}"/>
    <cellStyle name="Check Cell 34 3" xfId="26341" xr:uid="{DCC8B938-3029-413D-9CB0-74046DBE92AA}"/>
    <cellStyle name="Check Cell 34_BSD2" xfId="24106" xr:uid="{527D2457-A4BE-4538-9422-8D3BFDFC19BE}"/>
    <cellStyle name="Check Cell 35" xfId="26354" xr:uid="{AFD67778-40A3-41F1-926E-9C71E88C534B}"/>
    <cellStyle name="Check Cell 35 2" xfId="7577" xr:uid="{4139AEE1-F376-4351-8AAA-5287E70F8B3B}"/>
    <cellStyle name="Check Cell 35 2 2" xfId="25670" xr:uid="{3D6A4C96-FBBA-4C8A-A459-6CAF4FF03E67}"/>
    <cellStyle name="Check Cell 35 3" xfId="5820" xr:uid="{5940954B-BBB1-4514-B2D1-0A81CCDC16E7}"/>
    <cellStyle name="Check Cell 35_BSD2" xfId="17719" xr:uid="{962091E9-2890-4ED4-A07A-F67E36DF3FFF}"/>
    <cellStyle name="Check Cell 36" xfId="26356" xr:uid="{85F707B1-018F-4153-A267-3CAE10E303BE}"/>
    <cellStyle name="Check Cell 36 2" xfId="6627" xr:uid="{0CFFD61B-3640-4F54-876C-578069677792}"/>
    <cellStyle name="Check Cell 36 2 2" xfId="26358" xr:uid="{63D44CF6-95A0-45A2-84B7-1D7231E3A8C6}"/>
    <cellStyle name="Check Cell 36 3" xfId="26360" xr:uid="{B128D082-F4BC-4551-AA96-26D0CC4AC666}"/>
    <cellStyle name="Check Cell 36_BSD2" xfId="26362" xr:uid="{C5D533B0-D860-44DD-8179-51ACEFB11697}"/>
    <cellStyle name="Check Cell 37" xfId="15692" xr:uid="{359C0B7B-3192-4972-B90B-295B1AE4C035}"/>
    <cellStyle name="Check Cell 37 2" xfId="6455" xr:uid="{251391D2-E059-4ABF-AD11-06F88F7E5AE4}"/>
    <cellStyle name="Check Cell 37 2 2" xfId="26366" xr:uid="{6569CC81-EC34-4039-B805-36A444EFB0A8}"/>
    <cellStyle name="Check Cell 37 3" xfId="26368" xr:uid="{03ED47C6-A09E-4A7E-8DD0-EBDF2793C223}"/>
    <cellStyle name="Check Cell 37_BSD2" xfId="26370" xr:uid="{96B6A939-1823-4A06-BCDE-D3707AEB0642}"/>
    <cellStyle name="Check Cell 38" xfId="12353" xr:uid="{86B97A22-CC3C-4776-9E16-EEC8122BBB6A}"/>
    <cellStyle name="Check Cell 38 2" xfId="6512" xr:uid="{6AFE13C0-1A2C-493E-9F33-C184AA8470E3}"/>
    <cellStyle name="Check Cell 38 2 2" xfId="26372" xr:uid="{4FC803FE-D910-4795-97BE-078E3DA01A0B}"/>
    <cellStyle name="Check Cell 38 3" xfId="5529" xr:uid="{8F683556-55A3-4587-A5E8-A7BDC52B253A}"/>
    <cellStyle name="Check Cell 38_BSD2" xfId="24353" xr:uid="{C1FA6572-F664-492E-8CD7-DCB1191BA841}"/>
    <cellStyle name="Check Cell 39" xfId="12360" xr:uid="{EDC678EE-54E0-45A0-AC7E-2345173A1E64}"/>
    <cellStyle name="Check Cell 39 2" xfId="12863" xr:uid="{FE877816-6DBA-47C8-8CAE-ED33409730EC}"/>
    <cellStyle name="Check Cell 39 2 2" xfId="26374" xr:uid="{6F4CBE14-211E-4480-B17E-428736A26898}"/>
    <cellStyle name="Check Cell 39 3" xfId="26376" xr:uid="{F15C835A-FCB9-4322-AA2B-2466C2FD0D54}"/>
    <cellStyle name="Check Cell 39_BSD2" xfId="6280" xr:uid="{826BA6CD-E12E-422D-BE0A-8F5B9493F5A3}"/>
    <cellStyle name="Check Cell 4" xfId="1973" xr:uid="{82DEEB7B-838C-4026-9107-E22A2D8C1A0A}"/>
    <cellStyle name="Check Cell 4 2" xfId="26377" xr:uid="{CAEA16F5-F098-4721-B546-79714E343009}"/>
    <cellStyle name="Check Cell 4 2 2" xfId="10755" xr:uid="{77E36716-EB5A-4A01-A4AC-FDE0754A5A6B}"/>
    <cellStyle name="Check Cell 4 3" xfId="26378" xr:uid="{AB6A75D4-535E-4864-A667-07679C1917A0}"/>
    <cellStyle name="Check Cell 4 3 2" xfId="23899" xr:uid="{28E0532F-9782-4959-B455-AA64D2B3FF53}"/>
    <cellStyle name="Check Cell 4 4" xfId="26379" xr:uid="{0DF834CD-3ECA-4DAF-997B-E4C8DF2BB9AB}"/>
    <cellStyle name="Check Cell 4 4 2" xfId="26380" xr:uid="{5262975F-0D5D-45C3-9257-58102A026693}"/>
    <cellStyle name="Check Cell 4 5" xfId="26381" xr:uid="{22263ECF-5ADD-4A47-91AA-AAFF01668D79}"/>
    <cellStyle name="Check Cell 4 6" xfId="5260" xr:uid="{462BE1E2-5BE7-4DD8-AD77-CCE2A7455203}"/>
    <cellStyle name="Check Cell 4 7" xfId="25760" xr:uid="{AD337933-CF9D-429D-B427-615B915ECBCD}"/>
    <cellStyle name="Check Cell 4 8" xfId="51748" xr:uid="{5B2F581C-AAFC-4696-A0A5-3FD2DE5B4DF9}"/>
    <cellStyle name="Check Cell 4_Annexure" xfId="26382" xr:uid="{7A752555-9C24-4DB7-82C1-D0E45D9C2F9D}"/>
    <cellStyle name="Check Cell 40" xfId="26353" xr:uid="{FAE13BB6-AB39-43FF-A66C-9CC969DF6AB4}"/>
    <cellStyle name="Check Cell 40 2" xfId="7576" xr:uid="{7470B997-9E92-4193-AD35-5F471AC382E6}"/>
    <cellStyle name="Check Cell 40 2 2" xfId="25669" xr:uid="{89FB4845-9AE2-476D-8F5E-08CE56F1B2DE}"/>
    <cellStyle name="Check Cell 40 3" xfId="5819" xr:uid="{FA82A4F2-E63C-494C-B5ED-39E761A1E504}"/>
    <cellStyle name="Check Cell 40_BSD2" xfId="17718" xr:uid="{C1760FD6-8884-4D45-B11F-8F9D409F9106}"/>
    <cellStyle name="Check Cell 41" xfId="26355" xr:uid="{BC44019C-E363-4E1A-9423-CB45FFA524AA}"/>
    <cellStyle name="Check Cell 41 2" xfId="6626" xr:uid="{7E46BE30-7C45-4E2C-BE83-2E86D3565116}"/>
    <cellStyle name="Check Cell 41 2 2" xfId="26357" xr:uid="{5AC0D6B8-74AD-4341-98F8-A1E295E46385}"/>
    <cellStyle name="Check Cell 41 3" xfId="26359" xr:uid="{D7F73F47-807B-4A5F-A35F-FD12B71E524B}"/>
    <cellStyle name="Check Cell 41_BSD2" xfId="26361" xr:uid="{F5292CDD-0109-48F2-BF23-60311F272DD8}"/>
    <cellStyle name="Check Cell 42" xfId="15691" xr:uid="{96E9E9C3-88FF-4AD4-BC25-C85CFAFEEB47}"/>
    <cellStyle name="Check Cell 42 2" xfId="6454" xr:uid="{7EB0F439-528D-43C7-8038-56F6465BE4FF}"/>
    <cellStyle name="Check Cell 42 2 2" xfId="26365" xr:uid="{5E6E5B61-7D90-4D70-BD08-7BD3D9D79DFE}"/>
    <cellStyle name="Check Cell 42 3" xfId="26367" xr:uid="{4727530F-2C30-4988-ADE1-FD30E154D389}"/>
    <cellStyle name="Check Cell 42_BSD2" xfId="26369" xr:uid="{9FC57B6F-CC5C-41CD-BDD5-3508C71EC2A3}"/>
    <cellStyle name="Check Cell 43" xfId="12352" xr:uid="{A1AF8039-251B-4BB3-B265-D20447CB74CC}"/>
    <cellStyle name="Check Cell 43 2" xfId="6511" xr:uid="{C52B4F18-DA1A-43B0-8F5F-D932F4CB66B1}"/>
    <cellStyle name="Check Cell 43 2 2" xfId="26371" xr:uid="{4409C646-99CA-4261-9A78-0C65B47AFE43}"/>
    <cellStyle name="Check Cell 43 3" xfId="5528" xr:uid="{82E3EAD7-9065-4821-8CEA-699D48AFCF16}"/>
    <cellStyle name="Check Cell 43_BSD2" xfId="24352" xr:uid="{75E43834-D642-46D0-BFC8-79E4434989DA}"/>
    <cellStyle name="Check Cell 44" xfId="12359" xr:uid="{0F97553E-CD21-493D-9E2C-9B23239733F0}"/>
    <cellStyle name="Check Cell 44 2" xfId="12862" xr:uid="{2BD6C20D-7334-44B3-BEC0-E7770C178D7D}"/>
    <cellStyle name="Check Cell 44 2 2" xfId="26373" xr:uid="{4DBA1529-0994-4718-A807-01E139A77512}"/>
    <cellStyle name="Check Cell 44 3" xfId="26375" xr:uid="{DDCE8FBD-5FF3-41D5-97FC-89D754406799}"/>
    <cellStyle name="Check Cell 44_BSD2" xfId="6279" xr:uid="{FE457F3D-7EA1-4A89-9184-320CDB1C48E7}"/>
    <cellStyle name="Check Cell 45" xfId="26384" xr:uid="{9A933B4A-AA15-4300-9033-581F59E1C7B1}"/>
    <cellStyle name="Check Cell 45 2" xfId="12973" xr:uid="{F9941DCA-6202-4F28-A220-CAF1ADDCF448}"/>
    <cellStyle name="Check Cell 45 2 2" xfId="20646" xr:uid="{C84A4C35-72BE-4A8A-89BE-F9019B53D0FE}"/>
    <cellStyle name="Check Cell 45 3" xfId="26388" xr:uid="{98227D59-AD0C-4633-93EB-54C08082D67D}"/>
    <cellStyle name="Check Cell 45_BSD2" xfId="11141" xr:uid="{EBA23A3A-BA02-421E-90DD-DC9276AEC74F}"/>
    <cellStyle name="Check Cell 46" xfId="2993" xr:uid="{3F5CB36A-8166-4530-9392-F43B6EEA40A6}"/>
    <cellStyle name="Check Cell 46 2" xfId="5580" xr:uid="{3BD71E4B-65A7-4990-B777-84A4FB272762}"/>
    <cellStyle name="Check Cell 46 2 2" xfId="26390" xr:uid="{F525718B-2D56-4E70-9248-9B93FBFF639C}"/>
    <cellStyle name="Check Cell 46 3" xfId="5592" xr:uid="{8A03FC1B-B297-493E-90CC-8BE3CA508436}"/>
    <cellStyle name="Check Cell 46_BSD2" xfId="26392" xr:uid="{4E5134A5-5F8B-44E7-8958-6F076AEFBBE9}"/>
    <cellStyle name="Check Cell 47" xfId="5596" xr:uid="{9C1AAEAA-27B6-4759-8A1D-54AC2C04AFC5}"/>
    <cellStyle name="Check Cell 47 2" xfId="6582" xr:uid="{DED44649-20D4-4DF4-A347-2725B629C0B2}"/>
    <cellStyle name="Check Cell 47 2 2" xfId="6585" xr:uid="{ECA8B0D0-558B-41D4-910B-D796CCEBDFC2}"/>
    <cellStyle name="Check Cell 47 3" xfId="4009" xr:uid="{42797FCE-013A-454C-A1BC-7230F3CD7358}"/>
    <cellStyle name="Check Cell 47_BSD2" xfId="26394" xr:uid="{26F0D6BA-33BC-4C4F-A313-621592558C81}"/>
    <cellStyle name="Check Cell 48" xfId="4692" xr:uid="{D5A91975-D76F-4EC8-BDE6-A0762C0F2612}"/>
    <cellStyle name="Check Cell 48 2" xfId="13024" xr:uid="{33024F87-C477-49D0-9BBC-E159192AB1BD}"/>
    <cellStyle name="Check Cell 48 2 2" xfId="26397" xr:uid="{F14E8C6D-D109-4ADB-B8B5-82201BBFEE59}"/>
    <cellStyle name="Check Cell 48 3" xfId="26400" xr:uid="{EE5B2454-68CD-4CC2-AD23-133905E41530}"/>
    <cellStyle name="Check Cell 48_BSD2" xfId="24820" xr:uid="{CC0D7657-017A-4B8C-8DBD-85BD6E3105EF}"/>
    <cellStyle name="Check Cell 49" xfId="26402" xr:uid="{8A2E148A-5B8D-43F6-9EFD-7DCC5A12AFF9}"/>
    <cellStyle name="Check Cell 49 2" xfId="13049" xr:uid="{319A5E4F-CF45-4E97-BE38-8DE4BEE6AAB2}"/>
    <cellStyle name="Check Cell 49 2 2" xfId="26404" xr:uid="{F4F5E3AF-F576-4080-88FE-8C62F6E9A296}"/>
    <cellStyle name="Check Cell 49 3" xfId="25753" xr:uid="{DA8F6A08-BFE2-489B-A925-B9153DF7E5A1}"/>
    <cellStyle name="Check Cell 49_BSD2" xfId="25046" xr:uid="{6FDB944A-5E4B-49FB-8608-EC79D509272A}"/>
    <cellStyle name="Check Cell 5" xfId="25763" xr:uid="{A597A267-D28E-4D6A-8B4F-470F7DC398EE}"/>
    <cellStyle name="Check Cell 5 2" xfId="26406" xr:uid="{E75C905D-996F-414E-A14D-7ED0216605C7}"/>
    <cellStyle name="Check Cell 5 2 2" xfId="26408" xr:uid="{12255F9C-4CB7-4E35-974C-9352E5A9DE54}"/>
    <cellStyle name="Check Cell 5 3" xfId="26409" xr:uid="{0DB51FB1-F6B4-433B-B553-739AFE15C81E}"/>
    <cellStyle name="Check Cell 5 3 2" xfId="26410" xr:uid="{A43CC639-FEA1-4BFF-8E8A-3EC284192426}"/>
    <cellStyle name="Check Cell 5 4" xfId="26411" xr:uid="{D54DDAD9-BB15-4A9F-BA35-004392F7D27E}"/>
    <cellStyle name="Check Cell 5 4 2" xfId="26412" xr:uid="{762EA02B-EDF6-4A7E-933B-DC70ED98DFB6}"/>
    <cellStyle name="Check Cell 5 5" xfId="26413" xr:uid="{334497F2-A5C8-4DB7-820F-605A9078AAA6}"/>
    <cellStyle name="Check Cell 5 6" xfId="5271" xr:uid="{61E13A52-17D7-421C-AAAB-B7041674E5E9}"/>
    <cellStyle name="Check Cell 5_Annexure" xfId="12176" xr:uid="{51B5443E-D626-471C-AD64-4CC8B800EAED}"/>
    <cellStyle name="Check Cell 50" xfId="26383" xr:uid="{CDFDC42A-C28F-40F8-AC07-97F654268324}"/>
    <cellStyle name="Check Cell 50 2" xfId="12972" xr:uid="{F5B467AC-D3F6-47B4-81C1-8A841DE40E0E}"/>
    <cellStyle name="Check Cell 50 2 2" xfId="20645" xr:uid="{4A2A043A-D8C8-4B40-9741-749479B693E0}"/>
    <cellStyle name="Check Cell 50 3" xfId="26387" xr:uid="{04076331-F559-4239-89FC-8716BEFC2463}"/>
    <cellStyle name="Check Cell 50_BSD2" xfId="11140" xr:uid="{03633325-F3D8-4608-A860-C335742AD63D}"/>
    <cellStyle name="Check Cell 51" xfId="2992" xr:uid="{A84ECDF6-BDF2-4E28-8E4A-EFB0201788C5}"/>
    <cellStyle name="Check Cell 51 2" xfId="5579" xr:uid="{B0848513-F138-42F6-A938-ADC2CAF0AA8C}"/>
    <cellStyle name="Check Cell 51 2 2" xfId="26389" xr:uid="{17486D54-6F07-45C9-816C-F2614A7424A3}"/>
    <cellStyle name="Check Cell 51 3" xfId="5591" xr:uid="{F0B59FF1-0FBA-492D-BE30-C90346CC6010}"/>
    <cellStyle name="Check Cell 51_BSD2" xfId="26391" xr:uid="{C21D6FE9-9F34-42BE-B310-7DB176C4CFC4}"/>
    <cellStyle name="Check Cell 52" xfId="5595" xr:uid="{F9CDA854-43C6-4E7C-BCD7-F027E12AB111}"/>
    <cellStyle name="Check Cell 52 2" xfId="6581" xr:uid="{3D8B0C0E-9029-49BA-B022-D1020002DA7D}"/>
    <cellStyle name="Check Cell 52 2 2" xfId="6584" xr:uid="{D737F6FC-60B4-43A1-96C1-5AAD0010F30A}"/>
    <cellStyle name="Check Cell 52 3" xfId="4008" xr:uid="{0436DF20-4A22-47EF-A6E3-6D1A5C9E3927}"/>
    <cellStyle name="Check Cell 52_BSD2" xfId="26393" xr:uid="{62BCE1B0-1E4C-478A-9995-E8B1B0BE02B0}"/>
    <cellStyle name="Check Cell 53" xfId="4691" xr:uid="{3A3409BA-B3AC-401A-B85C-AF4B7ABB4942}"/>
    <cellStyle name="Check Cell 53 2" xfId="13023" xr:uid="{619A78EC-D7A8-4828-AE04-0871E3488F73}"/>
    <cellStyle name="Check Cell 53 2 2" xfId="26396" xr:uid="{EF1A58E9-4D3A-4890-A7A7-57D690385FE4}"/>
    <cellStyle name="Check Cell 53 3" xfId="26399" xr:uid="{CCE54652-DB91-43D8-BB91-408AE1F8A6E4}"/>
    <cellStyle name="Check Cell 53_BSD2" xfId="24819" xr:uid="{F013CDE4-31BB-444B-AD98-C9BDE686C02E}"/>
    <cellStyle name="Check Cell 54" xfId="26401" xr:uid="{AB83CCC0-7AEA-4EAD-9959-684E94C37BCC}"/>
    <cellStyle name="Check Cell 54 2" xfId="13048" xr:uid="{053F3E43-A165-4C04-AB9D-53D7028E24F7}"/>
    <cellStyle name="Check Cell 54 2 2" xfId="26403" xr:uid="{1C149C1D-8F40-4F54-9F91-D14A124DCD89}"/>
    <cellStyle name="Check Cell 54 3" xfId="25752" xr:uid="{83FFFCDD-D6E0-4515-9754-FC24B9D1D448}"/>
    <cellStyle name="Check Cell 54_BSD2" xfId="25045" xr:uid="{7F164ED7-95BE-4176-83BE-E4C0EB6A93FC}"/>
    <cellStyle name="Check Cell 55" xfId="26415" xr:uid="{5878FF88-6817-4671-9E55-73517621BCE5}"/>
    <cellStyle name="Check Cell 55 2" xfId="13119" xr:uid="{C372FACF-8A7E-49DA-B928-C9A89F81CFBE}"/>
    <cellStyle name="Check Cell 55 2 2" xfId="13236" xr:uid="{10947F55-F901-49B8-BB82-E48FE939AFBA}"/>
    <cellStyle name="Check Cell 55 3" xfId="13238" xr:uid="{0313CC07-47E7-421F-91B1-7C862DDB2FD1}"/>
    <cellStyle name="Check Cell 55_BSD2" xfId="26416" xr:uid="{18414DB4-7896-427F-84F6-DAEBA776DB21}"/>
    <cellStyle name="Check Cell 56" xfId="26418" xr:uid="{8BF0726C-D2D9-4351-A592-03A05CA62B2D}"/>
    <cellStyle name="Check Cell 56 2" xfId="13147" xr:uid="{C1492F86-0A9E-457D-854B-9D54E0200991}"/>
    <cellStyle name="Check Cell 56 2 2" xfId="3556" xr:uid="{ACC16C5E-DA1D-48AE-BFA3-3675CC3CA2AA}"/>
    <cellStyle name="Check Cell 56 3" xfId="13253" xr:uid="{83A1F7D6-6EB4-4685-9F99-09BE3688147B}"/>
    <cellStyle name="Check Cell 56_BSD2" xfId="26419" xr:uid="{A8632571-9E38-4D38-83D3-27F8C1713E09}"/>
    <cellStyle name="Check Cell 57" xfId="26421" xr:uid="{BBAB04D5-E534-4113-B542-0FB1615B2AED}"/>
    <cellStyle name="Check Cell 57 2" xfId="13176" xr:uid="{7E0E4234-07FC-49DC-804C-A91C62C5E3AC}"/>
    <cellStyle name="Check Cell 57 2 2" xfId="5708" xr:uid="{C1FDB073-DC82-4D6E-AEEF-319C5177F3E8}"/>
    <cellStyle name="Check Cell 57 3" xfId="13266" xr:uid="{E13F811A-C499-418D-8E11-3D8B5F4D56A3}"/>
    <cellStyle name="Check Cell 57_BSD2" xfId="26422" xr:uid="{69B8AB09-0EB1-4B40-913D-FDBC80BE9F54}"/>
    <cellStyle name="Check Cell 58" xfId="26424" xr:uid="{13D75BA4-DBDD-4E9A-A4B2-BD1CB8A49DC4}"/>
    <cellStyle name="Check Cell 58 2" xfId="13199" xr:uid="{A1E64BD1-B305-4440-8FC7-288EC03F0833}"/>
    <cellStyle name="Check Cell 58 2 2" xfId="13274" xr:uid="{211E621B-77C2-4559-8CB9-07B414CCBEC7}"/>
    <cellStyle name="Check Cell 58 3" xfId="5724" xr:uid="{BE93F198-A2CD-42F3-BE58-E0E608C03A19}"/>
    <cellStyle name="Check Cell 58_BSD2" xfId="26428" xr:uid="{8F8D5ADD-3244-4D4A-A90A-70CAC58C3FB6}"/>
    <cellStyle name="Check Cell 59" xfId="3548" xr:uid="{FF3B8F06-73D1-4050-B4E7-D7829AD60872}"/>
    <cellStyle name="Check Cell 59 2" xfId="4100" xr:uid="{04F6F048-6225-4328-B0F0-A3FEF775FA75}"/>
    <cellStyle name="Check Cell 59 2 2" xfId="13288" xr:uid="{779C9A3B-1C06-42CD-B04F-59AD1B7625FA}"/>
    <cellStyle name="Check Cell 59 3" xfId="13289" xr:uid="{BC46F4DC-8FA0-4689-828F-8E1B68868C66}"/>
    <cellStyle name="Check Cell 59_BSD2" xfId="26433" xr:uid="{8573C4FB-8712-4D07-9E97-4C0AE96ED5F2}"/>
    <cellStyle name="Check Cell 6" xfId="6330" xr:uid="{64CB23F2-110E-4150-9122-A1982249EBFC}"/>
    <cellStyle name="Check Cell 6 2" xfId="26434" xr:uid="{766F0705-58B5-420E-9158-F0B33247D4D7}"/>
    <cellStyle name="Check Cell 6 2 2" xfId="26436" xr:uid="{0924B4A3-206C-4DA6-B61E-F9EC96519ECA}"/>
    <cellStyle name="Check Cell 6 3" xfId="5811" xr:uid="{42DFB590-7DCF-4926-8315-9938AF110539}"/>
    <cellStyle name="Check Cell 6 3 2" xfId="5412" xr:uid="{310F7EC3-308C-4822-81AE-8E881386268F}"/>
    <cellStyle name="Check Cell 6 4" xfId="26437" xr:uid="{1C76CBD6-FE14-4C6F-B291-003898B79918}"/>
    <cellStyle name="Check Cell 6 4 2" xfId="26438" xr:uid="{0E3B0CC2-6112-4385-8710-4A69A207EB4A}"/>
    <cellStyle name="Check Cell 6 5" xfId="26439" xr:uid="{0572647C-F8F7-4FC7-9588-B2EDD3F8839F}"/>
    <cellStyle name="Check Cell 6 6" xfId="4096" xr:uid="{54043FDC-4F02-494C-B284-DF295C0369A6}"/>
    <cellStyle name="Check Cell 6_Annexure" xfId="26440" xr:uid="{E7F58B64-4E1A-4A16-B89F-F555AE8A7C43}"/>
    <cellStyle name="Check Cell 60" xfId="26414" xr:uid="{6531B223-872D-4C77-A4A6-4691B5EF2985}"/>
    <cellStyle name="Check Cell 60 2" xfId="13118" xr:uid="{44BBFB60-44BF-4982-BF1D-29D87EA92BAE}"/>
    <cellStyle name="Check Cell 61" xfId="26417" xr:uid="{B84FCF5E-3125-4ED3-B4F6-7EAA3FA70A42}"/>
    <cellStyle name="Check Cell 61 2" xfId="13146" xr:uid="{1F663B59-C5D1-4DF8-A151-A217BF9B1955}"/>
    <cellStyle name="Check Cell 62" xfId="26420" xr:uid="{A40FCEC4-CD88-4580-9BC5-C42B38E500BD}"/>
    <cellStyle name="Check Cell 62 2" xfId="13175" xr:uid="{66C5BD2D-D949-422D-A6EE-C7D51BD54B76}"/>
    <cellStyle name="Check Cell 63" xfId="26423" xr:uid="{319399CE-9D41-4F84-98B9-017D8F21DBC2}"/>
    <cellStyle name="Check Cell 63 2" xfId="13198" xr:uid="{4D4FA00D-8408-4A15-A146-41B8CC6AC682}"/>
    <cellStyle name="Check Cell 64" xfId="3547" xr:uid="{E175725D-5F27-4A0E-85A4-34EDEDB09BFF}"/>
    <cellStyle name="Check Cell 64 2" xfId="4099" xr:uid="{591B08A2-AFA5-482D-A84B-19FD347DEECB}"/>
    <cellStyle name="Check Cell 65" xfId="3565" xr:uid="{77D14D2B-B5EA-42AD-B6C8-123F0ABA54E0}"/>
    <cellStyle name="Check Cell 65 2" xfId="13323" xr:uid="{63F8CB83-D4A1-4055-92E7-E03CAAD2992A}"/>
    <cellStyle name="Check Cell 66" xfId="3602" xr:uid="{A5970F03-5F05-424F-8023-8B42159F889E}"/>
    <cellStyle name="Check Cell 66 2" xfId="12915" xr:uid="{E76F8A45-57C3-4D7D-903C-43953B78F080}"/>
    <cellStyle name="Check Cell 67" xfId="7970" xr:uid="{B683D188-DB96-4A9D-B8A8-C25FD0F183A3}"/>
    <cellStyle name="Check Cell 67 2" xfId="13091" xr:uid="{EB9B0F42-DE27-467E-856C-7117482A5887}"/>
    <cellStyle name="Check Cell 68" xfId="26442" xr:uid="{1951056A-E4EF-4EEC-8E3B-84699AC175E3}"/>
    <cellStyle name="Check Cell 68 2" xfId="4544" xr:uid="{3FCE967E-8FF9-4849-A38E-9F4200FB9E5A}"/>
    <cellStyle name="Check Cell 69" xfId="26444" xr:uid="{B2F7BD21-BA26-451B-8FAD-E37DC365F392}"/>
    <cellStyle name="Check Cell 69 2" xfId="13391" xr:uid="{F3BE2E24-B2EE-4C3E-9FB8-0E3BFC827E69}"/>
    <cellStyle name="Check Cell 7" xfId="4996" xr:uid="{2594FB56-DAF1-45C5-B0BA-A37BBBEADCB2}"/>
    <cellStyle name="Check Cell 7 10" xfId="26446" xr:uid="{B9A5CE0D-2257-4D71-ADF8-6E4994912120}"/>
    <cellStyle name="Check Cell 7 10 2" xfId="26447" xr:uid="{DF9CD4C6-DED3-435C-B56A-BA67E7D2F801}"/>
    <cellStyle name="Check Cell 7 11" xfId="5545" xr:uid="{439AE462-5F64-43B4-8C2E-7332010A643C}"/>
    <cellStyle name="Check Cell 7 11 2" xfId="4946" xr:uid="{FD3F8EC5-6B8C-4924-9632-0449AF236904}"/>
    <cellStyle name="Check Cell 7 12" xfId="5558" xr:uid="{6307CEF9-1237-42E3-B71D-1D2307E014BA}"/>
    <cellStyle name="Check Cell 7 13" xfId="5345" xr:uid="{4EB58634-A55F-4BDE-95B4-4D9AA79B7378}"/>
    <cellStyle name="Check Cell 7 14" xfId="26448" xr:uid="{96EB8082-E48C-4568-8547-B7A1231BD7A0}"/>
    <cellStyle name="Check Cell 7 2" xfId="26449" xr:uid="{9C3284C9-2D33-4E30-ACA7-75860E67FC2E}"/>
    <cellStyle name="Check Cell 7 2 2" xfId="26450" xr:uid="{844CDA61-18CD-4201-8BE6-F7C9FB7560F1}"/>
    <cellStyle name="Check Cell 7 3" xfId="26451" xr:uid="{1D2D52F3-ADE8-46F9-A853-D1DB46E5D9E6}"/>
    <cellStyle name="Check Cell 7 3 2" xfId="4820" xr:uid="{D0D59F74-7C29-40E0-A2D9-06DC576AB566}"/>
    <cellStyle name="Check Cell 7 4" xfId="26452" xr:uid="{38AC34F3-989D-413A-A3B6-FE4D2C333E82}"/>
    <cellStyle name="Check Cell 7 4 2" xfId="25958" xr:uid="{73088584-EFE6-49EF-81F3-B89D5E027E74}"/>
    <cellStyle name="Check Cell 7 5" xfId="26453" xr:uid="{98826E39-FB5B-49DE-B8E4-57817469DDFD}"/>
    <cellStyle name="Check Cell 7 5 2" xfId="26233" xr:uid="{FBEC2D96-1B17-4745-8EC5-7F1A8CD702BA}"/>
    <cellStyle name="Check Cell 7 6" xfId="3047" xr:uid="{63D49EAA-6250-4F75-BAD0-984BAE0E2A75}"/>
    <cellStyle name="Check Cell 7 6 2" xfId="26454" xr:uid="{0CF341C1-9C9C-4154-B5AA-57A9201D5DE4}"/>
    <cellStyle name="Check Cell 7 7" xfId="26455" xr:uid="{7A801C08-EC87-45FE-97F4-520741CB38E6}"/>
    <cellStyle name="Check Cell 7 7 2" xfId="5745" xr:uid="{55251889-5BE6-476F-831A-3551F9E11A8A}"/>
    <cellStyle name="Check Cell 7 8" xfId="26456" xr:uid="{23D882E0-5F78-4D42-A70C-8E9DD559CA11}"/>
    <cellStyle name="Check Cell 7 8 2" xfId="26457" xr:uid="{4D592741-5562-4314-8A42-61EE279114B7}"/>
    <cellStyle name="Check Cell 7 9" xfId="26458" xr:uid="{E1B876AE-74C3-4865-8C38-A76946C5F6F4}"/>
    <cellStyle name="Check Cell 7 9 2" xfId="26459" xr:uid="{4FE1B971-6BEE-4335-BB27-50125F6C1B98}"/>
    <cellStyle name="Check Cell 7_Annexure" xfId="26460" xr:uid="{74DD623B-2E62-4473-AD84-3FE62243F962}"/>
    <cellStyle name="Check Cell 70" xfId="3564" xr:uid="{DC063FCD-F62D-4BD7-8ACF-77B2B5FFE422}"/>
    <cellStyle name="Check Cell 70 2" xfId="13322" xr:uid="{DA74E0ED-7984-471F-B262-180073B384BA}"/>
    <cellStyle name="Check Cell 71" xfId="3601" xr:uid="{62E4E105-3998-4EC0-BD06-A80FF0F6B2B7}"/>
    <cellStyle name="Check Cell 71 2" xfId="12914" xr:uid="{09F26824-92D5-48D5-8189-F00C4561C55C}"/>
    <cellStyle name="Check Cell 72" xfId="7969" xr:uid="{3B59AFE5-1FFB-48AA-8F45-55DE683CB111}"/>
    <cellStyle name="Check Cell 72 2" xfId="13090" xr:uid="{79754D64-037C-4A0A-980F-397EC73BFB29}"/>
    <cellStyle name="Check Cell 73" xfId="26441" xr:uid="{69791EF3-5C33-4D2F-B224-B28F8666D027}"/>
    <cellStyle name="Check Cell 73 2" xfId="4543" xr:uid="{F1D982C8-8FA1-4791-A100-878D09533614}"/>
    <cellStyle name="Check Cell 74" xfId="26443" xr:uid="{FB10A8E8-E9FF-4BE5-A4DA-52B1F0EB40E2}"/>
    <cellStyle name="Check Cell 74 2" xfId="13390" xr:uid="{AB7D843C-D46E-4C1B-9FCA-171D1744414F}"/>
    <cellStyle name="Check Cell 75" xfId="26463" xr:uid="{863E9B65-5E57-423C-8493-6B0288EFF1F8}"/>
    <cellStyle name="Check Cell 75 2" xfId="13484" xr:uid="{A731E08F-B4AF-45F3-914E-3D2322EF1D7B}"/>
    <cellStyle name="Check Cell 76" xfId="7793" xr:uid="{525EAD60-61FE-406D-83F1-A64D3C29F6F8}"/>
    <cellStyle name="Check Cell 76 2" xfId="8066" xr:uid="{4827DC47-9D33-409F-8F24-378BA2606B2E}"/>
    <cellStyle name="Check Cell 77" xfId="7646" xr:uid="{07B7021B-97BB-4699-89E0-4EB48A88929C}"/>
    <cellStyle name="Check Cell 77 2" xfId="8166" xr:uid="{80B305C2-5329-4EA3-8CF1-6A66DFCE64C6}"/>
    <cellStyle name="Check Cell 78" xfId="9681" xr:uid="{BEEDE0F7-F622-4CAE-A0D1-B5A7AE3CF872}"/>
    <cellStyle name="Check Cell 78 2" xfId="8427" xr:uid="{8A549B0A-817F-466F-A35C-2EE9F7A4F6D3}"/>
    <cellStyle name="Check Cell 79" xfId="23715" xr:uid="{5EA72ED4-3F5B-4693-8629-11160CC86FB3}"/>
    <cellStyle name="Check Cell 79 2" xfId="8657" xr:uid="{B8847DED-2051-425C-801A-9D4D5C07B84F}"/>
    <cellStyle name="Check Cell 8" xfId="26464" xr:uid="{24D7CCF9-2898-4A45-B9F0-A19CC6B04C52}"/>
    <cellStyle name="Check Cell 8 2" xfId="26465" xr:uid="{FE744F8C-B3D0-4830-9BD8-4E0198476FB1}"/>
    <cellStyle name="Check Cell 8 2 2" xfId="26466" xr:uid="{84EFE6E9-509C-4F90-8E31-8E0EE085F897}"/>
    <cellStyle name="Check Cell 8 3" xfId="26467" xr:uid="{CE3D9807-CA44-4DA9-ACE3-FDE653D3D0DE}"/>
    <cellStyle name="Check Cell 8 3 2" xfId="26288" xr:uid="{2B15029B-5A34-451F-BBF1-828CBA1BF06A}"/>
    <cellStyle name="Check Cell 8 4" xfId="26468" xr:uid="{65AF9638-22BA-44BB-958C-42833A446F21}"/>
    <cellStyle name="Check Cell 8 5" xfId="26471" xr:uid="{0990941A-1BCC-4EFB-902F-07D631E5A711}"/>
    <cellStyle name="Check Cell 8 6" xfId="4249" xr:uid="{344E86C6-6668-4C3C-93F0-FBAFABCB353A}"/>
    <cellStyle name="Check Cell 8_BSD2" xfId="26473" xr:uid="{5E038EBC-D1DE-49A5-8163-FBC67AA2B06D}"/>
    <cellStyle name="Check Cell 80" xfId="26462" xr:uid="{FAC39A07-C40C-4C55-8119-79DFADEBB3F4}"/>
    <cellStyle name="Check Cell 80 2" xfId="13483" xr:uid="{78E0669B-F6F9-4E45-8D70-765DC5985FF4}"/>
    <cellStyle name="Check Cell 81" xfId="7792" xr:uid="{208C7976-2DD8-4DE7-B602-D69C4344980A}"/>
    <cellStyle name="Check Cell 81 2" xfId="8065" xr:uid="{AA62B2FE-0503-4441-8A75-53DBE01E2DBC}"/>
    <cellStyle name="Check Cell 82" xfId="7645" xr:uid="{014DE080-F5AB-44AD-B2E5-70CDACDDB6EA}"/>
    <cellStyle name="Check Cell 82 2" xfId="8165" xr:uid="{99292511-E056-4EE5-9242-2DE2AE1BEB85}"/>
    <cellStyle name="Check Cell 83" xfId="9680" xr:uid="{27D2391E-8032-46D3-AB2B-5EC4F2C4BA17}"/>
    <cellStyle name="Check Cell 83 2" xfId="8426" xr:uid="{3A8A80FB-7FA8-4001-BA43-FE8C96F65B19}"/>
    <cellStyle name="Check Cell 84" xfId="23714" xr:uid="{B16C1695-3F5E-4AC2-95F6-8CD21B9BF913}"/>
    <cellStyle name="Check Cell 84 2" xfId="8656" xr:uid="{3CBC5842-C03E-4A7F-88B6-E5D3B35CB976}"/>
    <cellStyle name="Check Cell 85" xfId="26474" xr:uid="{025F10E5-7468-4915-BBFB-BAE6E9B5FB9B}"/>
    <cellStyle name="Check Cell 85 2" xfId="3880" xr:uid="{E7F0C9E0-795F-46C3-BF95-E9AA6C81B038}"/>
    <cellStyle name="Check Cell 86" xfId="26475" xr:uid="{46D7E14F-5039-4E47-A904-3417397DDE91}"/>
    <cellStyle name="Check Cell 86 2" xfId="8847" xr:uid="{B6F7D178-9D8E-4500-9EA2-CB3CA4909CC7}"/>
    <cellStyle name="Check Cell 87" xfId="15697" xr:uid="{33B691A8-1F29-44C3-B58C-04E2B3AC576C}"/>
    <cellStyle name="Check Cell 87 2" xfId="6255" xr:uid="{28988F74-C589-4012-A38A-4DD859284B5B}"/>
    <cellStyle name="Check Cell 88" xfId="26477" xr:uid="{BCA0E087-C7D1-41E4-8253-90BF4F42618A}"/>
    <cellStyle name="Check Cell 88 2" xfId="3217" xr:uid="{0676F95F-0839-4843-AC58-21E7E78A6033}"/>
    <cellStyle name="Check Cell 89" xfId="26480" xr:uid="{82F6C3B5-9361-4863-992A-9A8339D55CA7}"/>
    <cellStyle name="Check Cell 89 2" xfId="13617" xr:uid="{6A692B2E-82A3-4982-9FD4-BCEFCFA2293C}"/>
    <cellStyle name="Check Cell 9" xfId="26481" xr:uid="{D76B3548-74CE-4C1F-A226-93C237584E57}"/>
    <cellStyle name="Check Cell 9 2" xfId="26482" xr:uid="{0127451E-967F-47DD-9DAC-F63CE8EE5A8B}"/>
    <cellStyle name="Check Cell 9 2 2" xfId="3102" xr:uid="{A9D4ACEA-677C-4F97-BAC9-E42EA5BE956E}"/>
    <cellStyle name="Check Cell 9 3" xfId="26483" xr:uid="{05973025-8D5A-4F82-B70C-49D9F0C4D349}"/>
    <cellStyle name="Check Cell 9 3 2" xfId="26484" xr:uid="{2C4EE23D-9FE9-410F-8870-54E07D422E92}"/>
    <cellStyle name="Check Cell 9 4" xfId="23936" xr:uid="{D1D413F9-2E70-4716-8426-8390C826A02A}"/>
    <cellStyle name="Check Cell 9 5" xfId="26485" xr:uid="{3E1B07AC-A6E9-4BF2-AA29-E9F4DA87A3CD}"/>
    <cellStyle name="Check Cell 9 6" xfId="26486" xr:uid="{DF905680-1C57-4313-9AC9-731940578935}"/>
    <cellStyle name="Check Cell 9_BSD2" xfId="26488" xr:uid="{A9E7932D-F2DD-478F-98C8-5223651267E9}"/>
    <cellStyle name="CHF" xfId="26489" xr:uid="{F684F6B1-1A95-4573-B147-42C224E3271F}"/>
    <cellStyle name="Clive" xfId="26491" xr:uid="{A8E3BA3B-F139-40A2-9E05-D224FF9E983B}"/>
    <cellStyle name="Clive 2" xfId="26492" xr:uid="{CBA84083-4915-4A91-85C7-F14CF1AC0A6B}"/>
    <cellStyle name="Clive 3" xfId="26493" xr:uid="{F0B691A6-A955-4E74-91F0-FE447F17A0FF}"/>
    <cellStyle name="Clive 4" xfId="26494" xr:uid="{D72143A7-729C-42FC-A089-AC1197F5C548}"/>
    <cellStyle name="Clive 5" xfId="4178" xr:uid="{FC7FEA1B-8C55-4DB1-9A37-A9B46B57869E}"/>
    <cellStyle name="Clive_X" xfId="9176" xr:uid="{9A3A84B0-1760-4B3D-8B78-4AD1721DA748}"/>
    <cellStyle name="clsAltData" xfId="26499" xr:uid="{11020ED0-75F7-4CCF-9DF9-8504B74C1CA1}"/>
    <cellStyle name="clsAltData 2" xfId="26502" xr:uid="{4F9E77B7-9F2C-4371-8142-C7F9A73B28F7}"/>
    <cellStyle name="clsAltData 3" xfId="3997" xr:uid="{0A36E542-B0A9-4578-9C8C-039B8D9A059F}"/>
    <cellStyle name="clsAltData 4" xfId="24414" xr:uid="{12BAC58E-9B4A-4763-83E4-EA904D54DF5D}"/>
    <cellStyle name="clsAltDataPrezn1" xfId="14877" xr:uid="{B888DFA7-8655-48C9-BD96-5D5D7D07ADDE}"/>
    <cellStyle name="clsAltDataPrezn3" xfId="26505" xr:uid="{F973CAE2-23F7-4B27-B055-7CD42B0A3C8A}"/>
    <cellStyle name="clsAltDataPrezn4" xfId="26506" xr:uid="{74D43E68-D937-4108-A6C8-F2FCF0B5FF51}"/>
    <cellStyle name="clsAltDataPrezn5" xfId="26507" xr:uid="{CAEB7C1D-E424-48D2-9658-44241DC8559D}"/>
    <cellStyle name="clsAltDataPrezn6" xfId="26508" xr:uid="{796B3D41-1465-4636-9014-7B1957FE34CC}"/>
    <cellStyle name="clsAltMRVData" xfId="22328" xr:uid="{69055053-F964-4924-935C-BD49D5D2CAA4}"/>
    <cellStyle name="clsAltMRVData 2" xfId="16016" xr:uid="{23FB9729-9173-45CF-BD37-EB01E738888E}"/>
    <cellStyle name="clsAltMRVData 3" xfId="16021" xr:uid="{DB85A647-54C1-48E5-80A1-029498CAB024}"/>
    <cellStyle name="clsAltMRVData 4" xfId="16026" xr:uid="{782340CC-C0FA-4DC1-B55F-16C5B7A0D712}"/>
    <cellStyle name="clsAltMRVDataPrezn1" xfId="26510" xr:uid="{13004E42-A50D-4707-B3A5-224C16E13AAB}"/>
    <cellStyle name="clsAltMRVDataPrezn3" xfId="26512" xr:uid="{69BFCBFF-6B68-4182-A662-7CE84001AC4A}"/>
    <cellStyle name="clsAltMRVDataPrezn4" xfId="26514" xr:uid="{CFB765F6-43AD-4F8D-8E4C-7A468BBFDE30}"/>
    <cellStyle name="clsAltMRVDataPrezn5" xfId="26515" xr:uid="{3C6C39FE-E02E-467B-B6A5-ACA779685325}"/>
    <cellStyle name="clsAltMRVDataPrezn6" xfId="24179" xr:uid="{4C18AFA0-0C44-4A64-8378-37F87DC2D26E}"/>
    <cellStyle name="clsBlank" xfId="26522" xr:uid="{C7FAAFB5-E6E6-436C-92CF-FE53DBE4FF3A}"/>
    <cellStyle name="clsBlank 2" xfId="26526" xr:uid="{EE538277-44B4-4299-94F1-C89149331693}"/>
    <cellStyle name="clsBlank 3" xfId="26530" xr:uid="{562B2808-CBCB-4983-BB73-E5771B6E092B}"/>
    <cellStyle name="clsBlank 4" xfId="26534" xr:uid="{30B7094C-D716-4F5E-8454-670B20CFDDC2}"/>
    <cellStyle name="clsBlank 5" xfId="11890" xr:uid="{3D1C4294-3700-4B02-BE26-57F4131A7712}"/>
    <cellStyle name="clsBlank 6" xfId="26537" xr:uid="{D3DB923C-4C92-4665-9E7E-3F6529560798}"/>
    <cellStyle name="clsBlank 7" xfId="8518" xr:uid="{0D23496A-4692-4F2F-819A-D8CB12877092}"/>
    <cellStyle name="clsBlank 8" xfId="8539" xr:uid="{F07E5A5E-5177-4A04-BE85-2FBF2C8DD0C5}"/>
    <cellStyle name="clsBlank_X" xfId="26541" xr:uid="{142507A2-4160-40E8-A456-BB8495500A14}"/>
    <cellStyle name="clsColumnHeader" xfId="26544" xr:uid="{D084AB1E-9FD0-479F-8ECF-8C922EBC2A13}"/>
    <cellStyle name="clsColumnHeader 2" xfId="26546" xr:uid="{FA435A51-315A-42CC-B28F-54E39698749F}"/>
    <cellStyle name="clsColumnHeader 3" xfId="26547" xr:uid="{F549668C-C5ED-4145-8990-6860FE4B7409}"/>
    <cellStyle name="clsColumnHeader 4" xfId="4379" xr:uid="{97FD85A9-44A6-4C2C-8724-3B8FCA10B10C}"/>
    <cellStyle name="clsData" xfId="4784" xr:uid="{77D47BF6-58FA-4B93-B70B-E69CF97383A1}"/>
    <cellStyle name="clsData 2" xfId="24214" xr:uid="{C1920DB8-3F90-4A03-8DB6-2C6D49985105}"/>
    <cellStyle name="clsData 3" xfId="26548" xr:uid="{46563746-C5E8-4D32-BD3B-5C1955982E0D}"/>
    <cellStyle name="clsData 4" xfId="26549" xr:uid="{0B0F6CFC-2764-45B7-9C0C-394B6F307786}"/>
    <cellStyle name="clsDataPrezn1" xfId="20926" xr:uid="{07A7E1AA-08E1-43D8-9BB3-2CF1028CAC69}"/>
    <cellStyle name="clsDataPrezn3" xfId="4608" xr:uid="{B3E1CCC1-F025-4BB9-8677-8C66A65407A7}"/>
    <cellStyle name="clsDataPrezn4" xfId="4619" xr:uid="{776EA287-02B4-4F77-8DAA-93BD2AEFC71B}"/>
    <cellStyle name="clsDataPrezn5" xfId="4628" xr:uid="{68E11618-051D-4AC6-87CA-341BA69739A1}"/>
    <cellStyle name="clsDataPrezn6" xfId="20993" xr:uid="{9B91CF06-DABE-4252-A755-800399145093}"/>
    <cellStyle name="clsDefault" xfId="23289" xr:uid="{75058088-3A41-4AB6-A1BA-DFFBD5CD7617}"/>
    <cellStyle name="clsDefault 2" xfId="23292" xr:uid="{B0F062A1-ED49-4D5B-A26E-DA3F920A09EA}"/>
    <cellStyle name="clsDefault 3" xfId="23296" xr:uid="{594B0CD9-D192-4E61-B0B8-3F4C8FC3A866}"/>
    <cellStyle name="clsDefault 4" xfId="16432" xr:uid="{B6138315-E0A9-49A0-9141-AB68079B6E8E}"/>
    <cellStyle name="clsDefault 5" xfId="26550" xr:uid="{71AF70C0-9AF0-4260-9F18-90D4E7EB44CD}"/>
    <cellStyle name="clsDefault 6" xfId="26551" xr:uid="{DEFF4D81-E707-4DAF-9229-3ED6AE86B76D}"/>
    <cellStyle name="clsDefault 7" xfId="26552" xr:uid="{A207C1CB-54BE-434D-BD1B-562F7A23CE90}"/>
    <cellStyle name="clsDefault 8" xfId="26553" xr:uid="{B23347E2-BF53-4A09-B2CD-373E9CE287DD}"/>
    <cellStyle name="clsDefault_X" xfId="18075" xr:uid="{7B4AA931-224F-4303-B8A4-CDE85FC9A72B}"/>
    <cellStyle name="clsFooter" xfId="18186" xr:uid="{F966B686-A3F9-4B03-9C74-D467C0020B9B}"/>
    <cellStyle name="clsFooter 2" xfId="20673" xr:uid="{C1754A71-B7FB-4094-B4F7-C60E39B3689E}"/>
    <cellStyle name="clsFooter 3" xfId="20680" xr:uid="{5D6E9655-DA5F-4230-8483-27771FEEBEC8}"/>
    <cellStyle name="clsFooter 4" xfId="20405" xr:uid="{AA81149B-A1B6-405B-B876-870CA88C4515}"/>
    <cellStyle name="clsIndexTableData" xfId="26555" xr:uid="{C8E50361-E96D-40EC-9386-F1A88A7EFCDA}"/>
    <cellStyle name="clsIndexTableData 2" xfId="26557" xr:uid="{05FC638D-61E9-4046-884C-7E15F4644FDA}"/>
    <cellStyle name="clsIndexTableData 3" xfId="20115" xr:uid="{8A824675-94C3-46FD-BB31-8FFF960175CB}"/>
    <cellStyle name="clsIndexTableData 4" xfId="26558" xr:uid="{0F5A5D70-FAFD-4C53-B006-ABACD7FD960A}"/>
    <cellStyle name="clsIndexTableHdr" xfId="26559" xr:uid="{CE4A3165-7583-4114-A1CD-E75CB3E3C616}"/>
    <cellStyle name="clsIndexTableHdr 2" xfId="19408" xr:uid="{B7BF0E7A-5759-4CE5-BB84-D680817F14C9}"/>
    <cellStyle name="clsIndexTableHdr 3" xfId="19412" xr:uid="{7098DC80-6D4F-4D11-B0CB-976247B36075}"/>
    <cellStyle name="clsIndexTableHdr 4" xfId="26560" xr:uid="{B8BCDBC3-FBFE-4BB5-9FB8-62C9572FD531}"/>
    <cellStyle name="clsIndexTableTitle" xfId="26561" xr:uid="{97E2490F-7457-45C3-810F-D1CD87EA408F}"/>
    <cellStyle name="clsIndexTableTitle 2" xfId="26562" xr:uid="{0BE42763-3D32-4A72-99A2-30ACF33784A7}"/>
    <cellStyle name="clsIndexTableTitle 3" xfId="22476" xr:uid="{07134977-61AB-4283-B2DE-6DA68F9AC497}"/>
    <cellStyle name="clsIndexTableTitle 4" xfId="26563" xr:uid="{3E50E290-56DC-49D7-820C-766BC5FBFFB0}"/>
    <cellStyle name="clsMRVData" xfId="17654" xr:uid="{04971065-5118-4E49-A6E1-04C36506B180}"/>
    <cellStyle name="clsMRVData 2" xfId="26564" xr:uid="{AD08AE5F-1C2D-4E8D-9244-5AFCDF937593}"/>
    <cellStyle name="clsMRVData 3" xfId="26566" xr:uid="{9AF7AE14-6746-4DCC-849F-17D38E6EF725}"/>
    <cellStyle name="clsMRVData 4" xfId="18712" xr:uid="{302BDDA8-E0BD-4F6F-9FE2-2541A373DF28}"/>
    <cellStyle name="clsMRVDataPrezn1" xfId="24464" xr:uid="{C61379C4-B690-45B1-B00C-9C2E0D628484}"/>
    <cellStyle name="clsMRVDataPrezn3" xfId="17715" xr:uid="{AB4BC997-921A-440B-ADF0-ACFA8D79D0CA}"/>
    <cellStyle name="clsMRVDataPrezn4" xfId="5243" xr:uid="{6ADC63DD-6082-4F84-9556-770AE49E15C7}"/>
    <cellStyle name="clsMRVDataPrezn5" xfId="5497" xr:uid="{18C6E8CB-4FC6-4962-8E31-292D380A4AC5}"/>
    <cellStyle name="clsMRVDataPrezn6" xfId="5505" xr:uid="{EA6B63EC-3BB2-4840-A949-E9A5CF7141CC}"/>
    <cellStyle name="clsReportFooter" xfId="26568" xr:uid="{A6949055-5712-483D-AF1E-2A175E415410}"/>
    <cellStyle name="clsReportFooter 2" xfId="25259" xr:uid="{42961687-89E4-4AC4-8A4D-78CAC306C867}"/>
    <cellStyle name="clsReportFooter 3" xfId="26569" xr:uid="{68A1A698-2B75-4476-9354-8440DED693A1}"/>
    <cellStyle name="clsReportFooter 4" xfId="26571" xr:uid="{38FADE55-1E1C-4562-B3D1-5BC7274353B7}"/>
    <cellStyle name="clsReportHeader" xfId="19656" xr:uid="{839490F4-357C-4244-8B88-FBA2EFB833B0}"/>
    <cellStyle name="clsReportHeader 2" xfId="11982" xr:uid="{ECF2352E-5A66-442A-8330-5582AACF0599}"/>
    <cellStyle name="clsReportHeader 3" xfId="11988" xr:uid="{2009715F-C475-46E1-BA48-2A08D1BBF623}"/>
    <cellStyle name="clsReportHeader 4" xfId="26573" xr:uid="{8B48ABF8-F346-4394-98A6-AD7FCFE9ECCC}"/>
    <cellStyle name="clsRowHeader" xfId="19239" xr:uid="{A728A05C-E5A5-4356-B60E-6345BC4437D2}"/>
    <cellStyle name="clsRowHeader 2" xfId="26574" xr:uid="{E67CDF55-F487-4799-A06A-E411F6112F5E}"/>
    <cellStyle name="clsRowHeader 3" xfId="26575" xr:uid="{837D3F83-1231-4E47-AC43-BC87DE831874}"/>
    <cellStyle name="clsRowHeader 4" xfId="26576" xr:uid="{AE86ED4F-1378-431A-AE11-119C164C173F}"/>
    <cellStyle name="clsScale" xfId="26578" xr:uid="{AC729549-6FB5-4819-94BE-CBA511A8E443}"/>
    <cellStyle name="clsScale 2" xfId="22668" xr:uid="{284DC40C-A0FA-46CA-843E-A5E31E63459E}"/>
    <cellStyle name="clsScale 2 2" xfId="26579" xr:uid="{2C2E3B3F-3052-4403-ABE9-49FB5CC1488B}"/>
    <cellStyle name="clsScale 3" xfId="20154" xr:uid="{0FB41984-995C-41AA-B95D-957E59017A2B}"/>
    <cellStyle name="clsScale 4" xfId="26580" xr:uid="{31047352-883A-4AF2-B562-160E2953C419}"/>
    <cellStyle name="clsScale 5" xfId="26254" xr:uid="{D32F9DCA-60C4-4892-AFDD-D92B3497D9FF}"/>
    <cellStyle name="clsScale_X" xfId="11335" xr:uid="{BA8941E1-6D21-4B98-9D02-612841C431F4}"/>
    <cellStyle name="clsSection" xfId="16924" xr:uid="{39AC501F-BDFC-4410-BEED-E1C69493A627}"/>
    <cellStyle name="clsSection 2" xfId="26581" xr:uid="{83058EDE-0D19-4A73-A780-B647A593763B}"/>
    <cellStyle name="clsSection 3" xfId="26582" xr:uid="{9E24360F-DC89-41FA-A6FE-894F2BB619EF}"/>
    <cellStyle name="clsSection 4" xfId="26585" xr:uid="{71AE8A8C-C9E3-4A9F-B499-3CC98EF9B582}"/>
    <cellStyle name="Collegamento ipertestuale" xfId="26095" xr:uid="{6EEFE304-0F31-45FC-80D0-99E126892703}"/>
    <cellStyle name="Collegamento ipertestuale 2" xfId="17059" xr:uid="{EB31321F-C612-402D-8437-15474648AF59}"/>
    <cellStyle name="Collegamento ipertestuale 3" xfId="24243" xr:uid="{0464F46A-D139-4A4A-BA24-28CEAC57C410}"/>
    <cellStyle name="ColumnHeadings" xfId="14359" xr:uid="{CB02E511-59DC-4BA4-A1E0-8D99BF28504A}"/>
    <cellStyle name="ColumnHeadings2" xfId="26586" xr:uid="{D8240788-5CC4-4F43-A85E-96F39931EE07}"/>
    <cellStyle name="Comma" xfId="1" builtinId="3"/>
    <cellStyle name="Comma  - Style1" xfId="25896" xr:uid="{8CA94A73-31C7-4798-99A3-D355997C7793}"/>
    <cellStyle name="Comma  - Style1 2" xfId="22819" xr:uid="{D09751C1-4A7C-4CEF-945C-E0F6B15F79FD}"/>
    <cellStyle name="Comma  - Style1 3" xfId="26588" xr:uid="{C912DE24-D85A-4B8B-BC42-B189EEB318BB}"/>
    <cellStyle name="Comma  - Style1 4" xfId="23541" xr:uid="{51788D74-D36D-477A-B193-400C6CA851B5}"/>
    <cellStyle name="Comma  - Style2" xfId="25899" xr:uid="{2AC7A992-06A0-4527-AF21-7212B5606388}"/>
    <cellStyle name="Comma  - Style2 2" xfId="8094" xr:uid="{145A58FA-B86A-40E0-AB27-54941A68BA95}"/>
    <cellStyle name="Comma  - Style2 3" xfId="26589" xr:uid="{FCDC3046-43D6-47E5-B2E7-960F811E78A0}"/>
    <cellStyle name="Comma  - Style2 4" xfId="26591" xr:uid="{88B32427-5B11-43EA-AE61-99A984698C40}"/>
    <cellStyle name="Comma  - Style3" xfId="25902" xr:uid="{AB4469F2-9755-48E1-BB85-FBA78261BBA2}"/>
    <cellStyle name="Comma  - Style3 2" xfId="26592" xr:uid="{0A6597C0-0150-4E15-A6E3-0C42AB782AD3}"/>
    <cellStyle name="Comma  - Style3 3" xfId="26593" xr:uid="{5929F0D3-DD57-4D2B-ADA8-CD32C7102D21}"/>
    <cellStyle name="Comma  - Style3 4" xfId="26594" xr:uid="{EF91C371-A3E7-48FC-B42E-F9BA68E5B855}"/>
    <cellStyle name="Comma  - Style4" xfId="26595" xr:uid="{D18F1976-B9FB-4347-93C0-4E87F58EBD72}"/>
    <cellStyle name="Comma  - Style4 2" xfId="26596" xr:uid="{660451F7-FAA6-4AFB-BC31-4AE94E8EDAAB}"/>
    <cellStyle name="Comma  - Style4 3" xfId="7149" xr:uid="{2F0BDA60-CB1F-4110-B23A-4968E7FAD4F0}"/>
    <cellStyle name="Comma  - Style4 4" xfId="26597" xr:uid="{D97B29B2-23AD-4934-B2C8-044019B42A65}"/>
    <cellStyle name="Comma  - Style5" xfId="26598" xr:uid="{51FEC21D-5A26-4B33-A0F3-6D4274F39C37}"/>
    <cellStyle name="Comma  - Style5 2" xfId="26599" xr:uid="{C6C20C40-EB04-4BEC-939F-2E867E493A80}"/>
    <cellStyle name="Comma  - Style5 3" xfId="26600" xr:uid="{CB813682-D4E2-4B51-8713-609C71C72FC8}"/>
    <cellStyle name="Comma  - Style5 4" xfId="26601" xr:uid="{CCD89355-32FD-4ADE-92BA-1E28EFD5F40B}"/>
    <cellStyle name="Comma  - Style6" xfId="21100" xr:uid="{375B9D68-5887-467C-877D-376B1CFC845F}"/>
    <cellStyle name="Comma  - Style6 2" xfId="7426" xr:uid="{399E3460-677D-4EDB-8E96-860511CF6F10}"/>
    <cellStyle name="Comma  - Style6 3" xfId="26602" xr:uid="{17134B1E-48C6-4A59-90B4-DE7039AA7A33}"/>
    <cellStyle name="Comma  - Style6 4" xfId="26603" xr:uid="{1DA5FD05-83DB-4DCB-BF20-A08CF1F79F01}"/>
    <cellStyle name="Comma  - Style7" xfId="25825" xr:uid="{4B316B98-78B4-4965-B9C0-F9CCF918F8C6}"/>
    <cellStyle name="Comma  - Style7 2" xfId="3617" xr:uid="{BD7EFEDA-F60E-49CF-BC3C-C19000608FEF}"/>
    <cellStyle name="Comma  - Style7 3" xfId="26604" xr:uid="{2471D092-4EC7-4694-84F1-FF5A41F450B2}"/>
    <cellStyle name="Comma  - Style7 4" xfId="26605" xr:uid="{0ED8AA5A-B571-4BB8-A1B7-FFDC81C0098E}"/>
    <cellStyle name="Comma  - Style8" xfId="25831" xr:uid="{ECFD769E-9D34-4693-A41F-F0DA55972D0A}"/>
    <cellStyle name="Comma  - Style8 2" xfId="13916" xr:uid="{8A3436C0-793D-4212-9EC1-42528A2D07CD}"/>
    <cellStyle name="Comma  - Style8 3" xfId="26606" xr:uid="{EE4D11B1-0CB8-4E4A-9FBE-D5312E45288B}"/>
    <cellStyle name="Comma  - Style8 4" xfId="19816" xr:uid="{46FE296C-4582-4204-BEE1-007D58D47D91}"/>
    <cellStyle name="Comma [1]" xfId="26609" xr:uid="{8AE3EB1F-732C-43A4-8985-C3AC8EC13027}"/>
    <cellStyle name="Comma [1] 2" xfId="25768" xr:uid="{78A7F572-3481-4646-BC3B-51AA31DADAD8}"/>
    <cellStyle name="Comma [1] 3" xfId="26612" xr:uid="{25B1CC2C-AE60-4EDE-BB62-AA5CCACC84FE}"/>
    <cellStyle name="Comma [1] 4" xfId="13879" xr:uid="{FDBDCE0C-CDBD-4A4B-B9D0-0E8145841A1C}"/>
    <cellStyle name="Comma 10" xfId="1974" xr:uid="{53538032-D834-41F8-A2BD-B7340433DD5D}"/>
    <cellStyle name="Comma 10 10" xfId="26614" xr:uid="{182D0226-D343-465F-A7B9-BF067F7307B2}"/>
    <cellStyle name="Comma 10 10 2" xfId="26615" xr:uid="{3F79D331-7C7C-474D-A7A9-7BA7D0040645}"/>
    <cellStyle name="Comma 10 11" xfId="26617" xr:uid="{FD98A411-9E08-45FB-A374-0574A144C326}"/>
    <cellStyle name="Comma 10 11 2" xfId="26620" xr:uid="{AA8C000A-EE92-48EA-98A5-42E997D9277F}"/>
    <cellStyle name="Comma 10 11 3" xfId="26621" xr:uid="{74ACF0BF-ABAD-4D0E-9A47-8ED050C7615F}"/>
    <cellStyle name="Comma 10 12" xfId="26623" xr:uid="{B06CB5AB-C6F9-46AE-A56F-EBFA8947C546}"/>
    <cellStyle name="Comma 10 12 2" xfId="26624" xr:uid="{A2B06330-F330-4924-BFB1-B2C02D35C984}"/>
    <cellStyle name="Comma 10 12 3" xfId="26625" xr:uid="{6E6B00C5-54B4-4507-B1BF-6A91470EA306}"/>
    <cellStyle name="Comma 10 13" xfId="26626" xr:uid="{62867DC0-62B6-4181-992C-D246C36DDF77}"/>
    <cellStyle name="Comma 10 13 2" xfId="6506" xr:uid="{B5DEC605-90C9-43F0-BF8D-28CBA4D7FE3A}"/>
    <cellStyle name="Comma 10 13 2 2" xfId="12105" xr:uid="{829C6024-71B7-4882-9774-7221DA3E9935}"/>
    <cellStyle name="Comma 10 13 3" xfId="26627" xr:uid="{A564FCC5-1C9D-46FB-A876-E48DB4A36B80}"/>
    <cellStyle name="Comma 10 14" xfId="26628" xr:uid="{174F2E0F-C19B-428F-94E4-974C1515DF0D}"/>
    <cellStyle name="Comma 10 14 2" xfId="26629" xr:uid="{37D895EB-0A26-4886-96ED-DBDFCC474056}"/>
    <cellStyle name="Comma 10 15" xfId="26630" xr:uid="{9A0940B3-C759-417E-84E5-F8154D94788F}"/>
    <cellStyle name="Comma 10 16" xfId="17269" xr:uid="{C63BE921-FB61-4752-9639-6441A3982EDC}"/>
    <cellStyle name="Comma 10 17" xfId="26613" xr:uid="{EEDDEB06-1AB4-45AA-89FA-D37305D62A6A}"/>
    <cellStyle name="Comma 10 18" xfId="51845" xr:uid="{BE546654-A81E-4BB7-A14D-61BD9DA20F16}"/>
    <cellStyle name="Comma 10 2" xfId="1976" xr:uid="{75312713-1FCF-4C3E-A704-67A2F7531E63}"/>
    <cellStyle name="Comma 10 2 2" xfId="1978" xr:uid="{3CCA7C7D-F357-4938-8223-4CCDD0BE14EB}"/>
    <cellStyle name="Comma 10 2 2 2" xfId="26634" xr:uid="{BDE2C34F-12D7-42A0-958F-EAAAEF22A048}"/>
    <cellStyle name="Comma 10 2 2 2 2" xfId="20684" xr:uid="{5600AC3D-DE6A-49A0-B58E-A10B42A89C89}"/>
    <cellStyle name="Comma 10 2 2 2 3" xfId="26636" xr:uid="{0EAFF965-47B2-4181-8240-E78BB662812D}"/>
    <cellStyle name="Comma 10 2 2 3" xfId="4373" xr:uid="{F0DE2942-5C80-4BBA-9A71-2B6D9F3B0D33}"/>
    <cellStyle name="Comma 10 2 2 3 2" xfId="10338" xr:uid="{4C538F7D-FDA6-45E3-9261-4C965D30282A}"/>
    <cellStyle name="Comma 10 2 2 4" xfId="10342" xr:uid="{88691822-6EA6-40DE-856A-960E61287E57}"/>
    <cellStyle name="Comma 10 2 2 5" xfId="3892" xr:uid="{327FF6C1-21E4-497D-B8D0-18C1288695FD}"/>
    <cellStyle name="Comma 10 2 2 6" xfId="6024" xr:uid="{E171BE43-64A5-4BB3-A101-346368F1F75B}"/>
    <cellStyle name="Comma 10 2 2 7" xfId="6061" xr:uid="{3520B506-8A84-4267-9109-A5DADB0DF326}"/>
    <cellStyle name="Comma 10 2 2 8" xfId="26632" xr:uid="{4C709654-2100-45A6-8C2A-98667D023035}"/>
    <cellStyle name="Comma 10 2 3" xfId="1980" xr:uid="{CAA96416-0CB0-44C3-AD81-C3770BF6C8CB}"/>
    <cellStyle name="Comma 10 2 3 2" xfId="22471" xr:uid="{8F9127E0-7D02-43CC-A4BD-3353F3C90F31}"/>
    <cellStyle name="Comma 10 2 3 3" xfId="23509" xr:uid="{3ABA2036-EF99-4CB9-9DF1-905239B6261E}"/>
    <cellStyle name="Comma 10 2 4" xfId="19159" xr:uid="{3A3A0F9F-3066-466E-B117-2E91C928E4C2}"/>
    <cellStyle name="Comma 10 2 4 2" xfId="26637" xr:uid="{6923213C-C7D4-4084-A39D-E62CAABFC58D}"/>
    <cellStyle name="Comma 10 2 5" xfId="26639" xr:uid="{E894894F-0596-4240-A285-97948AB96479}"/>
    <cellStyle name="Comma 10 2 5 2" xfId="26640" xr:uid="{154896F2-1B49-4111-9C2B-5C1B4E1BE8DC}"/>
    <cellStyle name="Comma 10 2 6" xfId="26642" xr:uid="{E8D6E259-2B5C-4215-9A74-6C2F6DB0BEFB}"/>
    <cellStyle name="Comma 10 2 7" xfId="26631" xr:uid="{44C8EFC2-299E-43D6-9AD8-0DBDBB3DC1E8}"/>
    <cellStyle name="Comma 10 2 8" xfId="51920" xr:uid="{37565B00-BAF3-4ED9-BCF6-AD146B796140}"/>
    <cellStyle name="Comma 10 3" xfId="1981" xr:uid="{CE1C2E19-B009-4EFC-A7A4-33718A69E23C}"/>
    <cellStyle name="Comma 10 3 2" xfId="26644" xr:uid="{957A53B4-572F-4AAD-993D-B1A9EAD2A2FB}"/>
    <cellStyle name="Comma 10 3 2 2" xfId="25411" xr:uid="{E3E6A48C-077A-41BC-A40B-B14B49C34850}"/>
    <cellStyle name="Comma 10 3 3" xfId="26645" xr:uid="{B7D2407C-96F0-442C-B432-C2B8725D1BE2}"/>
    <cellStyle name="Comma 10 3 3 2" xfId="26646" xr:uid="{ECB681FE-B099-459D-AE3D-08B45297D54A}"/>
    <cellStyle name="Comma 10 3 4" xfId="26648" xr:uid="{7587ED8E-FD6C-4020-8951-2F9143232CC6}"/>
    <cellStyle name="Comma 10 3 4 2" xfId="26649" xr:uid="{14BB8325-104A-46D3-B5B9-146C86E993B9}"/>
    <cellStyle name="Comma 10 3 5" xfId="26651" xr:uid="{B06D0A76-72AD-4B17-AE64-6A55FF3962E4}"/>
    <cellStyle name="Comma 10 3 5 2" xfId="26652" xr:uid="{A15C6D90-7281-4467-84A7-70F2886BA9F3}"/>
    <cellStyle name="Comma 10 3 6" xfId="26654" xr:uid="{2E65C37F-DE04-4A25-B491-F6D4155D5960}"/>
    <cellStyle name="Comma 10 3 7" xfId="26643" xr:uid="{B4BC9126-B622-4BFD-B8D8-375AF5328BE8}"/>
    <cellStyle name="Comma 10 4" xfId="26655" xr:uid="{B484E262-25A7-4374-86CD-4081EC5CAF63}"/>
    <cellStyle name="Comma 10 4 2" xfId="26656" xr:uid="{5ADA43BA-F1B1-47E2-845C-0FAA187EEF95}"/>
    <cellStyle name="Comma 10 4 2 2" xfId="26657" xr:uid="{892EACD3-8E18-4BC3-9DF5-8E12586B2ADF}"/>
    <cellStyle name="Comma 10 4 3" xfId="26659" xr:uid="{27442EE2-F782-4999-80C1-2DBDA9E6E1DE}"/>
    <cellStyle name="Comma 10 4 3 2" xfId="26660" xr:uid="{48CAC064-D425-4465-BDB7-C6895845283D}"/>
    <cellStyle name="Comma 10 4 4" xfId="22140" xr:uid="{1BFEB1C8-A180-4B7A-B767-8BDC9FA1C393}"/>
    <cellStyle name="Comma 10 5" xfId="26662" xr:uid="{D0D4C9A9-598D-42FF-B55F-11EF4F5D6650}"/>
    <cellStyle name="Comma 10 5 2" xfId="26663" xr:uid="{99AFB8EA-B9D2-44E3-9088-7A2C2A6CB303}"/>
    <cellStyle name="Comma 10 5 3" xfId="12198" xr:uid="{98835368-8A6E-4A95-887A-0CF769E5574C}"/>
    <cellStyle name="Comma 10 5 4" xfId="26664" xr:uid="{C26C91AD-9A68-4007-98CE-08692622DD05}"/>
    <cellStyle name="Comma 10 6" xfId="26666" xr:uid="{3BF67721-290E-4D4C-91F4-2057C37CC23A}"/>
    <cellStyle name="Comma 10 6 2" xfId="4266" xr:uid="{8BDB0B1B-E409-47C5-BA74-8EE4B3DE2E38}"/>
    <cellStyle name="Comma 10 6 3" xfId="4272" xr:uid="{B7DAF778-B9B5-43C7-9588-D2ADFFD81250}"/>
    <cellStyle name="Comma 10 6 4" xfId="18764" xr:uid="{DE1CC5DA-D355-450C-AA94-59C2BD612A61}"/>
    <cellStyle name="Comma 10 7" xfId="22213" xr:uid="{9CF75A0B-4477-4A23-898E-DB531FC6806B}"/>
    <cellStyle name="Comma 10 7 2" xfId="19324" xr:uid="{4D013A41-BF28-4112-AD92-BA87B08E34A2}"/>
    <cellStyle name="Comma 10 7 3" xfId="19330" xr:uid="{90F7825C-159E-4169-96CB-77904670382B}"/>
    <cellStyle name="Comma 10 7 4" xfId="19348" xr:uid="{3E775C8E-AAF2-4BFA-9597-C72E6DE4768B}"/>
    <cellStyle name="Comma 10 8" xfId="21575" xr:uid="{595EE062-A959-4553-B29D-A69E12058564}"/>
    <cellStyle name="Comma 10 8 2" xfId="26667" xr:uid="{A03FF6D6-1B2C-4CF3-A82A-1C77730BD221}"/>
    <cellStyle name="Comma 10 8 3" xfId="12293" xr:uid="{C51BE7B2-FCF3-45D7-8303-91E36FA81724}"/>
    <cellStyle name="Comma 10 8 4" xfId="26668" xr:uid="{372D522E-DED1-49BB-9782-6828500C6D34}"/>
    <cellStyle name="Comma 10 9" xfId="22215" xr:uid="{A349CB09-92F3-4BA0-A549-75E4CB9DFC51}"/>
    <cellStyle name="Comma 10 9 2" xfId="26670" xr:uid="{E5155F41-79D0-474E-BDF5-3EA5B8D5DC60}"/>
    <cellStyle name="Comma 10_Annexure" xfId="26671" xr:uid="{A9F381AC-411F-4ED0-A1BB-1EE2060699E6}"/>
    <cellStyle name="Comma 100" xfId="26673" xr:uid="{B55DE299-D33D-41C4-B922-F308E42CAA32}"/>
    <cellStyle name="Comma 101" xfId="26675" xr:uid="{F66F4D1B-6E25-4373-9A8B-35C51CB3CDB5}"/>
    <cellStyle name="Comma 102" xfId="51603" xr:uid="{89BC691D-72F9-4E9A-9AC1-E996DBD144F0}"/>
    <cellStyle name="Comma 103" xfId="59" xr:uid="{DC3DE066-3E4D-4CA9-AEFA-50A59E540379}"/>
    <cellStyle name="Comma 103 2" xfId="51838" xr:uid="{0FAA4B98-10A1-4DA8-BB1A-420BF6ACC199}"/>
    <cellStyle name="Comma 104" xfId="52021" xr:uid="{0AFD83A2-05DD-4CB2-87D2-2277D0114A66}"/>
    <cellStyle name="Comma 105" xfId="52043" xr:uid="{D0110AD5-B079-41D2-8838-A1AD8A2D4831}"/>
    <cellStyle name="Comma 106" xfId="52058" xr:uid="{41D6F300-4FAF-4995-AAAD-527167299C67}"/>
    <cellStyle name="Comma 107" xfId="52073" xr:uid="{69F8C02D-ACB2-4FE9-9DD8-7D92B651F013}"/>
    <cellStyle name="Comma 108" xfId="52086" xr:uid="{8F34250A-7521-40F2-91C9-C22E70C10837}"/>
    <cellStyle name="Comma 109" xfId="52089" xr:uid="{D80A7410-5D7E-43C7-A0BC-48895CC80F12}"/>
    <cellStyle name="Comma 11" xfId="1982" xr:uid="{71774F0E-C6BD-4026-9D71-E51C23F8120A}"/>
    <cellStyle name="Comma 11 10" xfId="26678" xr:uid="{0A3B30E4-9402-4A1A-A5D1-103418C7E666}"/>
    <cellStyle name="Comma 11 11" xfId="26680" xr:uid="{D2D09D7B-3FD2-4441-B5F7-20FE84626604}"/>
    <cellStyle name="Comma 11 11 2" xfId="10992" xr:uid="{D3D81047-2F1A-4B94-86EE-99BB8B543162}"/>
    <cellStyle name="Comma 11 12" xfId="20753" xr:uid="{76AF36AE-A924-4E07-A407-F90EB94BBC9C}"/>
    <cellStyle name="Comma 11 12 2" xfId="26681" xr:uid="{F7F84B55-C860-4DAE-9D14-23382D8417EC}"/>
    <cellStyle name="Comma 11 12 3" xfId="26682" xr:uid="{C59B830B-F0B0-45E4-B81C-BFFEB5873562}"/>
    <cellStyle name="Comma 11 13" xfId="19252" xr:uid="{928C09A6-31E8-4E4E-B5E0-5F37DE2C248E}"/>
    <cellStyle name="Comma 11 14" xfId="16493" xr:uid="{8DDDD08B-1A3B-40BD-AA07-7F0DE258365A}"/>
    <cellStyle name="Comma 11 15" xfId="26683" xr:uid="{5AD58427-82F1-4062-A472-76F5722FA3F8}"/>
    <cellStyle name="Comma 11 16" xfId="25265" xr:uid="{49A88D5E-B82D-43D2-8908-FD2768751879}"/>
    <cellStyle name="Comma 11 17" xfId="26687" xr:uid="{A813247A-5D09-4700-A3EE-A691AC615715}"/>
    <cellStyle name="Comma 11 18" xfId="26695" xr:uid="{3870D99A-C344-47BA-8D50-9F45BD061E6D}"/>
    <cellStyle name="Comma 11 19" xfId="22838" xr:uid="{26CFEDFD-37BA-4CAB-AEC7-F7CEC080ADFA}"/>
    <cellStyle name="Comma 11 2" xfId="1984" xr:uid="{08AB6A94-5ADF-4D8C-A72D-17C1CFEB2EB7}"/>
    <cellStyle name="Comma 11 2 10" xfId="24969" xr:uid="{E22364BC-190A-476C-9F73-E3BC7148363C}"/>
    <cellStyle name="Comma 11 2 11" xfId="24979" xr:uid="{B26308A9-CE47-46CC-AEC5-DC0958C4384D}"/>
    <cellStyle name="Comma 11 2 12" xfId="24984" xr:uid="{CDA1E15D-D597-444F-871C-FD4394D3E0BB}"/>
    <cellStyle name="Comma 11 2 13" xfId="26698" xr:uid="{02C11D4E-0F02-4BA0-9899-14DE9AAD936F}"/>
    <cellStyle name="Comma 11 2 14" xfId="26699" xr:uid="{10E9E111-8274-41E6-9CC7-6CC0B6B1B19C}"/>
    <cellStyle name="Comma 11 2 15" xfId="26700" xr:uid="{34AC811F-8AC6-4465-B9B0-E5AA5CD39066}"/>
    <cellStyle name="Comma 11 2 16" xfId="26701" xr:uid="{FF377F4D-BA71-440E-A260-C3B0B9CBBA04}"/>
    <cellStyle name="Comma 11 2 17" xfId="26702" xr:uid="{439FBD69-D3B4-4695-921B-C8F08318AE1D}"/>
    <cellStyle name="Comma 11 2 18" xfId="26703" xr:uid="{022E6761-124E-4E8D-8DB7-BBB508DAC6B9}"/>
    <cellStyle name="Comma 11 2 19" xfId="26704" xr:uid="{2D2A1C36-ED10-4A39-9420-941FFE6F7D98}"/>
    <cellStyle name="Comma 11 2 2" xfId="21449" xr:uid="{4481FFD7-A697-4547-BA8E-BD64EEEBA0CD}"/>
    <cellStyle name="Comma 11 2 2 2" xfId="21452" xr:uid="{EFEFD723-7F48-4D3D-A027-4445B47058DE}"/>
    <cellStyle name="Comma 11 2 2 3" xfId="18379" xr:uid="{DD3F5AA3-A5C2-467A-BB3A-44A352C8F6AD}"/>
    <cellStyle name="Comma 11 2 2 4" xfId="26705" xr:uid="{F0925E07-41FD-4342-9E77-A149B62E4326}"/>
    <cellStyle name="Comma 11 2 2 5" xfId="26706" xr:uid="{029CB13E-D57C-484F-97F1-9E2CB838D771}"/>
    <cellStyle name="Comma 11 2 20" xfId="26697" xr:uid="{2EB711F4-2FCA-4C20-B98B-C23A93888651}"/>
    <cellStyle name="Comma 11 2 21" xfId="51921" xr:uid="{F5942728-C512-4B53-8A96-49656C26E4E1}"/>
    <cellStyle name="Comma 11 2 3" xfId="21461" xr:uid="{79EF492D-AD94-4B4D-B03F-468FCB8DA691}"/>
    <cellStyle name="Comma 11 2 3 2" xfId="14103" xr:uid="{23B1DF44-E91E-489C-8780-EC4221D1FA68}"/>
    <cellStyle name="Comma 11 2 3 3" xfId="14126" xr:uid="{64B2CCC0-264B-4DEA-8E0E-ADE86ED6280A}"/>
    <cellStyle name="Comma 11 2 4" xfId="21476" xr:uid="{F311F76C-13F6-41EB-BECD-555F8196BAFA}"/>
    <cellStyle name="Comma 11 2 4 2" xfId="14298" xr:uid="{A60934DF-D556-4FDE-A493-D6A516195FC4}"/>
    <cellStyle name="Comma 11 2 4 3" xfId="14303" xr:uid="{D0C180D8-4AAB-40A1-93F6-594B115491E5}"/>
    <cellStyle name="Comma 11 2 5" xfId="21480" xr:uid="{4E8DC7A6-6F5A-4E82-96E2-330EAA44280B}"/>
    <cellStyle name="Comma 11 2 5 2" xfId="14523" xr:uid="{6FA778E7-6F00-4D0C-A306-88E05A0E4A04}"/>
    <cellStyle name="Comma 11 2 5 3" xfId="14534" xr:uid="{9A12B9CC-310D-4B42-88CF-662234E84F47}"/>
    <cellStyle name="Comma 11 2 6" xfId="21483" xr:uid="{3C6F86B9-3FE3-4EC5-B341-70B940D4A48F}"/>
    <cellStyle name="Comma 11 2 6 2" xfId="14753" xr:uid="{0387A77F-2210-412D-AE37-85AFE41F4C9A}"/>
    <cellStyle name="Comma 11 2 6 3" xfId="14761" xr:uid="{5A449E27-3987-4A18-A74F-C9D3B0CF13B8}"/>
    <cellStyle name="Comma 11 2 7" xfId="21488" xr:uid="{872925CB-501D-40C3-ADFC-706D17C03162}"/>
    <cellStyle name="Comma 11 2 7 2" xfId="15024" xr:uid="{5334695F-6A9A-437E-8A10-DE08A937F7FB}"/>
    <cellStyle name="Comma 11 2 8" xfId="7006" xr:uid="{544C8130-5667-43BB-A51F-140D069B8DDE}"/>
    <cellStyle name="Comma 11 2 8 2" xfId="7011" xr:uid="{605550FF-6BF0-4DF7-8428-5C39C73EB914}"/>
    <cellStyle name="Comma 11 2 9" xfId="7030" xr:uid="{0EE6861C-C3F9-4DA5-A5C3-AA87A11FFEF0}"/>
    <cellStyle name="Comma 11 2_Annexure" xfId="21205" xr:uid="{CFCDDB9E-41BE-46FF-AAD8-DF07A1A53F4D}"/>
    <cellStyle name="Comma 11 20" xfId="26684" xr:uid="{25DAF1D5-F579-4E0E-9E68-923AC77A408B}"/>
    <cellStyle name="Comma 11 21" xfId="25266" xr:uid="{489EA17E-9CE4-4F6F-B382-1FA467979692}"/>
    <cellStyle name="Comma 11 22" xfId="26688" xr:uid="{EE2CE420-A922-4478-AED4-B5C08560D4D4}"/>
    <cellStyle name="Comma 11 23" xfId="26696" xr:uid="{2723BF56-1462-4C40-9163-FD5BA8D4590E}"/>
    <cellStyle name="Comma 11 24" xfId="22839" xr:uid="{1B8FFB3E-B940-4BE3-97A9-14AC13FA442B}"/>
    <cellStyle name="Comma 11 25" xfId="26707" xr:uid="{680B2A5A-1335-4645-9C1F-F8AA68A24929}"/>
    <cellStyle name="Comma 11 26" xfId="26708" xr:uid="{22BC5A07-7C30-41E4-9C71-5E61F768657C}"/>
    <cellStyle name="Comma 11 27" xfId="26709" xr:uid="{95EAE691-ECAF-4BB3-8758-CEE598149F58}"/>
    <cellStyle name="Comma 11 28" xfId="26710" xr:uid="{3B2C4435-5125-4171-AE73-6A2DB37768F1}"/>
    <cellStyle name="Comma 11 28 2" xfId="26711" xr:uid="{4F8FB98C-FB50-475C-ABF9-666F82AE60C2}"/>
    <cellStyle name="Comma 11 29" xfId="26712" xr:uid="{1F052C91-BE26-4B06-804A-DCBBE40ACC7F}"/>
    <cellStyle name="Comma 11 3" xfId="1985" xr:uid="{16DA4312-E82E-4D5A-BDD9-27396D76A22F}"/>
    <cellStyle name="Comma 11 3 10" xfId="26714" xr:uid="{DFDDAEAB-3283-4740-A4CE-290282044001}"/>
    <cellStyle name="Comma 11 3 11" xfId="25685" xr:uid="{0718D9B0-9A68-4B56-A771-9113F8DD1D79}"/>
    <cellStyle name="Comma 11 3 12" xfId="26716" xr:uid="{73B6D5A0-5C91-460A-B880-CD874590F59E}"/>
    <cellStyle name="Comma 11 3 13" xfId="26719" xr:uid="{37230DA9-4D81-46EB-9698-5B0BA0336EAF}"/>
    <cellStyle name="Comma 11 3 14" xfId="26720" xr:uid="{898E3E22-333E-4304-A8D0-87D49D83E400}"/>
    <cellStyle name="Comma 11 3 15" xfId="26721" xr:uid="{5497FEFA-00BF-4FD7-9CCD-243C567AE6C6}"/>
    <cellStyle name="Comma 11 3 16" xfId="19613" xr:uid="{CDFB790B-D26E-4DE2-B37E-5BA8B7D2B049}"/>
    <cellStyle name="Comma 11 3 17" xfId="26723" xr:uid="{33C38829-1AFF-4C09-BBC9-9A84A9EF31CD}"/>
    <cellStyle name="Comma 11 3 18" xfId="20176" xr:uid="{B2E0F8DE-9461-477E-BE92-8BCAB1C5845C}"/>
    <cellStyle name="Comma 11 3 19" xfId="20177" xr:uid="{903A6C15-0A29-4B96-9C1F-FD1C989EDA33}"/>
    <cellStyle name="Comma 11 3 2" xfId="26726" xr:uid="{C600247F-94B9-4A47-AE57-839D5B0CDA4D}"/>
    <cellStyle name="Comma 11 3 2 2" xfId="21346" xr:uid="{1544FD09-610F-4EBC-A942-52089AA9943A}"/>
    <cellStyle name="Comma 11 3 20" xfId="26722" xr:uid="{23C66DEF-F0B8-4768-A7E9-453993AA75D8}"/>
    <cellStyle name="Comma 11 3 20 2" xfId="14388" xr:uid="{55D031C9-3848-479D-8DAE-F420DB543861}"/>
    <cellStyle name="Comma 11 3 21" xfId="19614" xr:uid="{64558F5F-8154-4A63-9E31-E15EF09F912E}"/>
    <cellStyle name="Comma 11 3 22" xfId="26724" xr:uid="{D26167A8-3EE0-43FC-81CA-B18FA82AECBC}"/>
    <cellStyle name="Comma 11 3 23" xfId="26713" xr:uid="{1E7CF745-DD9D-4348-87C6-AB17D8D3683C}"/>
    <cellStyle name="Comma 11 3 3" xfId="26727" xr:uid="{455C995A-AD44-4EE9-AEFE-EEA2F40252CD}"/>
    <cellStyle name="Comma 11 3 4" xfId="26728" xr:uid="{34F1C259-2424-4781-91EA-41C572A46F0F}"/>
    <cellStyle name="Comma 11 3 4 2" xfId="15815" xr:uid="{B893C70B-91C9-47FA-9C1C-3F64BADBD7F5}"/>
    <cellStyle name="Comma 11 3 5" xfId="26729" xr:uid="{929C851A-7FF2-4BC9-A12B-8A9D44E9DD8B}"/>
    <cellStyle name="Comma 11 3 6" xfId="17258" xr:uid="{43047C13-09D2-4FC4-BEE2-58E36AFEC7DD}"/>
    <cellStyle name="Comma 11 3 7" xfId="26730" xr:uid="{8B5E7629-C902-409A-B3BA-09D8E5D9D50E}"/>
    <cellStyle name="Comma 11 3 8" xfId="5992" xr:uid="{9E9851E3-738A-41BB-A16C-C8FA0EFD7DFD}"/>
    <cellStyle name="Comma 11 3 9" xfId="6008" xr:uid="{DC9A0D98-E1B0-4B7B-A952-0BE7DD8FD7B0}"/>
    <cellStyle name="Comma 11 30" xfId="26677" xr:uid="{E4C7E0BE-0E43-478F-B7F1-618A90131694}"/>
    <cellStyle name="Comma 11 31" xfId="51846" xr:uid="{458B6706-3FBA-4E7D-B695-A9C4DF8CDA2C}"/>
    <cellStyle name="Comma 11 4" xfId="21033" xr:uid="{EE03037C-59DC-44A1-9CFA-EFAD002B01B6}"/>
    <cellStyle name="Comma 11 4 10" xfId="26734" xr:uid="{D792411C-B45A-4096-B2AB-9A2D468B702A}"/>
    <cellStyle name="Comma 11 4 11" xfId="9106" xr:uid="{63B71023-78AD-45BE-8B50-AB6C5B880E4B}"/>
    <cellStyle name="Comma 11 4 12" xfId="26737" xr:uid="{2B2A10ED-89A9-4009-8311-05C308D481ED}"/>
    <cellStyle name="Comma 11 4 13" xfId="26738" xr:uid="{09A03AEF-6396-4C2F-BA6A-B95C74214F28}"/>
    <cellStyle name="Comma 11 4 14" xfId="26739" xr:uid="{1CF7EB52-04C5-44A6-8292-BEA9FDC8295B}"/>
    <cellStyle name="Comma 11 4 15" xfId="20268" xr:uid="{A9FC97B7-5974-4C1E-8673-5743CEB40BA2}"/>
    <cellStyle name="Comma 11 4 16" xfId="26740" xr:uid="{D9EED4ED-8AC9-4AA6-8E6E-F9C6FBFD7B81}"/>
    <cellStyle name="Comma 11 4 17" xfId="26742" xr:uid="{2DD323B5-5BA7-491C-A30E-86F59D94725E}"/>
    <cellStyle name="Comma 11 4 18" xfId="20231" xr:uid="{F3D9790A-3727-4309-AFCB-8F8DD8444ED3}"/>
    <cellStyle name="Comma 11 4 19" xfId="20235" xr:uid="{11FF2D38-483C-42DF-9F92-DB834FDF3C39}"/>
    <cellStyle name="Comma 11 4 2" xfId="26744" xr:uid="{C5920704-8856-49E0-8C11-F53668D0E388}"/>
    <cellStyle name="Comma 11 4 2 2" xfId="26745" xr:uid="{F50A1FFD-FF1C-41DB-B9C6-390FC2B87F30}"/>
    <cellStyle name="Comma 11 4 3" xfId="26746" xr:uid="{E793B7D0-464F-471E-BBC9-6F0F6D2EC2D6}"/>
    <cellStyle name="Comma 11 4 4" xfId="26747" xr:uid="{B6494C94-84A4-4A0C-ADDA-2B4DF8D09856}"/>
    <cellStyle name="Comma 11 4 4 2" xfId="16900" xr:uid="{15A32FAA-E68D-4597-8B7C-ED6AEEAB63E9}"/>
    <cellStyle name="Comma 11 4 5" xfId="26748" xr:uid="{D47C309F-CBD9-4129-9F72-124FBBD81B25}"/>
    <cellStyle name="Comma 11 4 6" xfId="26750" xr:uid="{43D14595-48E0-4834-80CE-BC06A8FD0E2F}"/>
    <cellStyle name="Comma 11 4 7" xfId="26752" xr:uid="{331C8F6F-9E7D-4338-9A35-5B6A39405200}"/>
    <cellStyle name="Comma 11 4 8" xfId="7091" xr:uid="{77E505F0-77FD-45BF-8685-5F8D90B83801}"/>
    <cellStyle name="Comma 11 4 9" xfId="7117" xr:uid="{DF1B4DCE-9522-4B55-A54F-42873118905B}"/>
    <cellStyle name="Comma 11 5" xfId="26753" xr:uid="{C6C49A75-81CD-40A3-92A5-AFC13B431738}"/>
    <cellStyle name="Comma 11 5 10" xfId="26754" xr:uid="{D3F10AA1-663C-485C-A798-881F197ECFC9}"/>
    <cellStyle name="Comma 11 5 11" xfId="25736" xr:uid="{6E2E15C7-5B95-4556-BA72-B9BB73B29ACF}"/>
    <cellStyle name="Comma 11 5 12" xfId="26755" xr:uid="{2437ED4D-B3BB-4018-811E-E88866E3EF15}"/>
    <cellStyle name="Comma 11 5 13" xfId="26757" xr:uid="{B021F5DE-ABB2-4DA2-9462-5E11309066AD}"/>
    <cellStyle name="Comma 11 5 14" xfId="26758" xr:uid="{01D07CE5-4034-4226-8ED8-51CCD7268E34}"/>
    <cellStyle name="Comma 11 5 15" xfId="26759" xr:uid="{097133CD-ABEB-4ABB-8289-7C373BFA3922}"/>
    <cellStyle name="Comma 11 5 16" xfId="26760" xr:uid="{9A8CBABB-D099-4A93-BECD-6A21A20C8346}"/>
    <cellStyle name="Comma 11 5 17" xfId="26761" xr:uid="{CAE12E20-82F7-425F-B2FB-05C16A916C5F}"/>
    <cellStyle name="Comma 11 5 18" xfId="20359" xr:uid="{8DC1B749-3D89-44C2-A220-2619157C7418}"/>
    <cellStyle name="Comma 11 5 19" xfId="20363" xr:uid="{72C14ED7-3B63-49FC-ABB4-749A46BAED42}"/>
    <cellStyle name="Comma 11 5 2" xfId="26763" xr:uid="{E49E7AF7-4521-464E-8DAC-0086433B9B6C}"/>
    <cellStyle name="Comma 11 5 3" xfId="26764" xr:uid="{68E8FAF8-A7E8-4840-9C9B-823746F921E5}"/>
    <cellStyle name="Comma 11 5 4" xfId="26765" xr:uid="{90BFDB10-9020-48B2-A90C-398584CFC646}"/>
    <cellStyle name="Comma 11 5 5" xfId="26766" xr:uid="{034BB63B-4EC4-4810-9CC6-B8E1B848FD33}"/>
    <cellStyle name="Comma 11 5 6" xfId="24142" xr:uid="{E2B4AA36-932D-4EE4-85C8-5FEAE197839A}"/>
    <cellStyle name="Comma 11 5 7" xfId="22740" xr:uid="{E741D5E4-9103-4726-9298-F1A5741389C9}"/>
    <cellStyle name="Comma 11 5 8" xfId="3744" xr:uid="{3851C5AF-511B-42C6-AC02-12CF78A33E81}"/>
    <cellStyle name="Comma 11 5 9" xfId="3771" xr:uid="{0733EB3A-ADFA-4BD0-A464-42AA64229ED9}"/>
    <cellStyle name="Comma 11 6" xfId="26768" xr:uid="{8CB65774-6DD8-47AD-8A26-E59E4BAC32C9}"/>
    <cellStyle name="Comma 11 6 10" xfId="26769" xr:uid="{04276A01-E705-4B65-9452-A3E8C35B1C64}"/>
    <cellStyle name="Comma 11 6 11" xfId="26770" xr:uid="{184D5748-4A92-4477-913A-045336B65BAE}"/>
    <cellStyle name="Comma 11 6 12" xfId="26771" xr:uid="{67854319-5458-4BC9-BF80-E5D083FFD034}"/>
    <cellStyle name="Comma 11 6 13" xfId="26775" xr:uid="{90F4632B-1A24-41C7-83FD-B9687CB0A7C6}"/>
    <cellStyle name="Comma 11 6 14" xfId="9612" xr:uid="{954B145A-264B-450B-AD29-EAD0AFB67048}"/>
    <cellStyle name="Comma 11 6 15" xfId="9616" xr:uid="{01DDED91-869B-416E-A510-3E77D09F7037}"/>
    <cellStyle name="Comma 11 6 16" xfId="26776" xr:uid="{D0BDBEED-9987-4FDB-A724-52C0D61F2F0D}"/>
    <cellStyle name="Comma 11 6 17" xfId="26778" xr:uid="{EBD22D04-A193-43BF-A381-5FDFEAC37AB7}"/>
    <cellStyle name="Comma 11 6 18" xfId="20425" xr:uid="{3DED8D5A-B38D-4311-990D-F740B8970FBB}"/>
    <cellStyle name="Comma 11 6 19" xfId="20430" xr:uid="{3F143119-D609-444E-BAE3-E16DAC3B0830}"/>
    <cellStyle name="Comma 11 6 2" xfId="26779" xr:uid="{501B505D-6856-4BD1-944D-90B7778CFC1E}"/>
    <cellStyle name="Comma 11 6 3" xfId="26780" xr:uid="{823074A9-F05B-4F67-B22B-4771316A6B4A}"/>
    <cellStyle name="Comma 11 6 4" xfId="21597" xr:uid="{4101F411-DA4D-4A2C-8028-8D4ED19DBC74}"/>
    <cellStyle name="Comma 11 6 5" xfId="21615" xr:uid="{30B759A4-4B82-4AB2-BE61-E675A41EDCDC}"/>
    <cellStyle name="Comma 11 6 6" xfId="21631" xr:uid="{27C98DA5-210E-4EE7-9AC0-3FF82A809A8B}"/>
    <cellStyle name="Comma 11 6 7" xfId="21647" xr:uid="{C62E4693-5EBF-41A9-B529-052C2A787849}"/>
    <cellStyle name="Comma 11 6 8" xfId="7214" xr:uid="{91E41C87-F48A-4BFD-AF43-A3E7D50A3A1C}"/>
    <cellStyle name="Comma 11 6 9" xfId="4125" xr:uid="{2B8C60E4-6874-4148-83F8-D56C60E1F378}"/>
    <cellStyle name="Comma 11 7" xfId="26781" xr:uid="{C0247EE2-93C2-410B-8C2F-9F3F57260843}"/>
    <cellStyle name="Comma 11 7 10" xfId="26782" xr:uid="{F01D9926-95E2-49F3-B3AB-CE559C6E893A}"/>
    <cellStyle name="Comma 11 7 11" xfId="26783" xr:uid="{4061717A-8615-47C4-AC4C-16C96383794D}"/>
    <cellStyle name="Comma 11 7 12" xfId="26784" xr:uid="{E8EAF126-C1AC-49F4-99F2-FBAC918A723D}"/>
    <cellStyle name="Comma 11 7 13" xfId="26785" xr:uid="{D0673DB8-A314-455D-A788-4FE59AF12C46}"/>
    <cellStyle name="Comma 11 7 14" xfId="26787" xr:uid="{1C2CD959-A62A-4334-A981-4D8AD645BE71}"/>
    <cellStyle name="Comma 11 7 15" xfId="26789" xr:uid="{4ECC509A-B04D-4053-B9F8-453A4AFF3079}"/>
    <cellStyle name="Comma 11 7 16" xfId="26791" xr:uid="{739CAA93-E7CF-470B-8464-342AF81B5D45}"/>
    <cellStyle name="Comma 11 7 17" xfId="26792" xr:uid="{6D1AC764-9519-4467-AF28-F7FE4820D102}"/>
    <cellStyle name="Comma 11 7 18" xfId="20485" xr:uid="{19648AF4-2F08-43AD-82C1-B4C9190B2908}"/>
    <cellStyle name="Comma 11 7 19" xfId="17980" xr:uid="{71D23693-82B5-4A04-B6B5-4E77FEEFFDFE}"/>
    <cellStyle name="Comma 11 7 2" xfId="21924" xr:uid="{F17A445B-CB00-4AD5-9852-6BB907981891}"/>
    <cellStyle name="Comma 11 7 3" xfId="21933" xr:uid="{2026383B-CB45-4380-9237-F6CFF2573D29}"/>
    <cellStyle name="Comma 11 7 4" xfId="21954" xr:uid="{FAD6FE82-59B1-46B0-A2C9-A79705F396CA}"/>
    <cellStyle name="Comma 11 7 5" xfId="21965" xr:uid="{029FD0DC-617B-4AB8-B8A0-EE02D6C9E87D}"/>
    <cellStyle name="Comma 11 7 6" xfId="21974" xr:uid="{1CE87B4E-4A7B-4C60-8B2C-9FC90C8600F5}"/>
    <cellStyle name="Comma 11 7 7" xfId="21992" xr:uid="{50C109C8-1CA6-4B7D-B19B-E0F1646BCF6F}"/>
    <cellStyle name="Comma 11 7 8" xfId="7247" xr:uid="{5CA2489F-8AE8-484E-A404-A9A09963629C}"/>
    <cellStyle name="Comma 11 7 9" xfId="7269" xr:uid="{10B0FDEF-5163-4D25-84F0-E8467ECB97C3}"/>
    <cellStyle name="Comma 11 8" xfId="26793" xr:uid="{FCA1215C-5380-43B9-BC96-CDC1ADC5EC24}"/>
    <cellStyle name="Comma 11 8 10" xfId="26794" xr:uid="{752692C7-D833-4837-A2C4-B09380B78EF2}"/>
    <cellStyle name="Comma 11 8 11" xfId="22689" xr:uid="{D35F9CE1-B593-4304-91FB-EDAEE39EF8AA}"/>
    <cellStyle name="Comma 11 8 12" xfId="26796" xr:uid="{56C0FC74-F33F-4911-9975-8A568F099078}"/>
    <cellStyle name="Comma 11 8 13" xfId="26799" xr:uid="{C40369BE-807D-4D3F-84CC-DC3943178E33}"/>
    <cellStyle name="Comma 11 8 14" xfId="26800" xr:uid="{7040F05F-C6EB-4B75-A559-3A00FACC3073}"/>
    <cellStyle name="Comma 11 8 15" xfId="26803" xr:uid="{A7033136-639C-47BC-A82B-7111879C4D18}"/>
    <cellStyle name="Comma 11 8 16" xfId="19634" xr:uid="{F8DBD6EB-F355-4170-8079-B2B4F56291EC}"/>
    <cellStyle name="Comma 11 8 17" xfId="26804" xr:uid="{0A19FF72-792D-4F25-A845-5ECC28EA0E24}"/>
    <cellStyle name="Comma 11 8 18" xfId="20546" xr:uid="{3C532786-02CA-4795-A226-139BF365989E}"/>
    <cellStyle name="Comma 11 8 19" xfId="20551" xr:uid="{600D8111-C761-44E0-8922-63496291637A}"/>
    <cellStyle name="Comma 11 8 2" xfId="26805" xr:uid="{6F7E48DB-FAC4-4084-8B3C-5F447E3DF480}"/>
    <cellStyle name="Comma 11 8 3" xfId="26806" xr:uid="{1A021CB8-CE7A-4531-930F-A680E640EF5F}"/>
    <cellStyle name="Comma 11 8 4" xfId="26807" xr:uid="{05A89D2E-2D7E-4A9E-888C-0A2D74A982A2}"/>
    <cellStyle name="Comma 11 8 5" xfId="26809" xr:uid="{76FFFAD4-D055-46F8-979E-B07267185606}"/>
    <cellStyle name="Comma 11 8 6" xfId="26811" xr:uid="{72D93DFA-87C6-4437-8703-328D89184999}"/>
    <cellStyle name="Comma 11 8 7" xfId="26813" xr:uid="{29371B1B-33F0-4825-BB94-342F68B814FF}"/>
    <cellStyle name="Comma 11 8 8" xfId="3116" xr:uid="{D7FB28F1-71BA-4479-B726-05D34A78F8B9}"/>
    <cellStyle name="Comma 11 8 9" xfId="3156" xr:uid="{DAA04AE2-8B8A-4B25-95D3-019E9109FB24}"/>
    <cellStyle name="Comma 11 9" xfId="26814" xr:uid="{EECD3D52-7D08-4235-9F4D-B3C7230936D4}"/>
    <cellStyle name="Comma 11_BSD10" xfId="5898" xr:uid="{EE01C5D7-DD3E-44A2-9B82-CA5D42EB7BBA}"/>
    <cellStyle name="Comma 110" xfId="52092" xr:uid="{92A7F469-8198-4876-BF42-B7A969A7F66C}"/>
    <cellStyle name="Comma 111" xfId="52095" xr:uid="{2EC31A9E-BC82-4A16-9821-D925C1F19704}"/>
    <cellStyle name="Comma 112" xfId="52098" xr:uid="{674AFAE6-ACA5-4361-A86E-AE755AB9A565}"/>
    <cellStyle name="Comma 113" xfId="52101" xr:uid="{294EB797-231E-423A-8E3A-3892A01CC033}"/>
    <cellStyle name="Comma 114" xfId="52104" xr:uid="{D832DBAB-7387-4C60-A785-F78FAE91884F}"/>
    <cellStyle name="Comma 115" xfId="52106" xr:uid="{E715F23B-CE63-4DE7-95CD-5FB1B3F82AE8}"/>
    <cellStyle name="Comma 116" xfId="52119" xr:uid="{BD8D49B0-BFFF-45A4-8B6B-C0D9FF4DB520}"/>
    <cellStyle name="Comma 117" xfId="109" xr:uid="{21485A25-6CB1-4577-8C41-697C3E63933B}"/>
    <cellStyle name="Comma 12" xfId="23" xr:uid="{6E253F80-A7D6-4CB8-9BC3-3C0BAA1DEA37}"/>
    <cellStyle name="Comma 12 10" xfId="26815" xr:uid="{8D1AE770-3E1A-4C26-BC74-255A51823013}"/>
    <cellStyle name="Comma 12 10 2" xfId="26817" xr:uid="{BFB3415B-2D6E-4F59-ACD7-6CC7AB42D73B}"/>
    <cellStyle name="Comma 12 11" xfId="26818" xr:uid="{F9591B7C-DBB7-4805-90E7-F2387225E54C}"/>
    <cellStyle name="Comma 12 2" xfId="1986" xr:uid="{EE576119-D432-489B-A29A-BD1AF62DBF47}"/>
    <cellStyle name="Comma 12 2 10" xfId="26820" xr:uid="{DE0EE571-AC62-4563-85EB-3DFD9E2C3C1D}"/>
    <cellStyle name="Comma 12 2 10 2" xfId="26821" xr:uid="{B7866B48-A675-4339-848F-E2A31F402A1B}"/>
    <cellStyle name="Comma 12 2 10 3" xfId="26822" xr:uid="{131A8D32-80E7-4A2F-A118-378E1D2B7240}"/>
    <cellStyle name="Comma 12 2 10 4" xfId="26824" xr:uid="{83528FBE-B993-44FF-A74F-4E7DC7EDAF6D}"/>
    <cellStyle name="Comma 12 2 11" xfId="26828" xr:uid="{53DB4C78-A1F3-4C47-9E98-6ADD1A5142C8}"/>
    <cellStyle name="Comma 12 2 11 2" xfId="26830" xr:uid="{842046C3-060D-4DFF-A697-B4A5FB1082A6}"/>
    <cellStyle name="Comma 12 2 11 3" xfId="26832" xr:uid="{88FEE486-0D95-4FC5-8CB1-8C3959D78DC8}"/>
    <cellStyle name="Comma 12 2 11 4" xfId="26833" xr:uid="{920DAF56-DB3B-4556-ACC7-2C6D17157A24}"/>
    <cellStyle name="Comma 12 2 12" xfId="26834" xr:uid="{8B6BCC23-9550-425D-90EE-A087DF91A5A7}"/>
    <cellStyle name="Comma 12 2 12 2" xfId="26835" xr:uid="{E9087304-A2AB-4D23-8946-DC2B45EA4A5B}"/>
    <cellStyle name="Comma 12 2 12 3" xfId="24112" xr:uid="{7CB11AD2-9A19-4DDB-9E07-822E6DE45765}"/>
    <cellStyle name="Comma 12 2 12 4" xfId="24130" xr:uid="{F09E7601-DCFB-4D87-8147-89E79A8E4419}"/>
    <cellStyle name="Comma 12 2 13" xfId="26837" xr:uid="{4EAB27E4-1FCD-4995-9BA8-977840851402}"/>
    <cellStyle name="Comma 12 2 13 2" xfId="24402" xr:uid="{FDA3E0FC-60D8-488A-90A5-F8596EB4FA7B}"/>
    <cellStyle name="Comma 12 2 13 3" xfId="24419" xr:uid="{5EEB9C3F-45C8-4549-BEA6-A06F144F0A65}"/>
    <cellStyle name="Comma 12 2 13 4" xfId="24433" xr:uid="{C14AF54E-7CA3-4F64-A595-298190075929}"/>
    <cellStyle name="Comma 12 2 14" xfId="26839" xr:uid="{A39A9B44-C138-498D-A328-1A3483DE54C4}"/>
    <cellStyle name="Comma 12 2 14 2" xfId="26841" xr:uid="{9FF45FCB-5F68-4DD0-9B50-6E3A44944480}"/>
    <cellStyle name="Comma 12 2 14 3" xfId="26843" xr:uid="{37A71C30-F598-4A6C-BF31-739B496C240C}"/>
    <cellStyle name="Comma 12 2 14 4" xfId="26845" xr:uid="{22B45D13-014A-4856-88A5-B8D3D3E4A838}"/>
    <cellStyle name="Comma 12 2 15" xfId="5944" xr:uid="{04BDC6CC-F572-4F36-B6FD-F8E6F0FADC19}"/>
    <cellStyle name="Comma 12 2 15 2" xfId="12402" xr:uid="{67C79E10-C8DF-43DD-A7FF-23C64258E8C6}"/>
    <cellStyle name="Comma 12 2 15 3" xfId="12409" xr:uid="{1E75BFD6-16EE-4FAF-801B-9727A62C120F}"/>
    <cellStyle name="Comma 12 2 15 4" xfId="26847" xr:uid="{99B0825A-CFD3-4729-9BAB-444385A09514}"/>
    <cellStyle name="Comma 12 2 16" xfId="12416" xr:uid="{7B3AA33A-7692-4AAB-920C-2408F370F694}"/>
    <cellStyle name="Comma 12 2 16 2" xfId="26849" xr:uid="{2C7885F2-5799-402D-AF5E-59A3D73A07F8}"/>
    <cellStyle name="Comma 12 2 16 3" xfId="26852" xr:uid="{D3F3936B-94C7-4E92-82EB-A7BAF0627B9D}"/>
    <cellStyle name="Comma 12 2 16 4" xfId="26856" xr:uid="{AB5A88FD-CE11-4439-ABC6-042E34C8A185}"/>
    <cellStyle name="Comma 12 2 17" xfId="12422" xr:uid="{A1F68A7B-D4D0-4765-B73C-A1888C6E77B2}"/>
    <cellStyle name="Comma 12 2 17 2" xfId="26859" xr:uid="{46D1C7CC-FBFF-459E-AECE-80025C6D98D2}"/>
    <cellStyle name="Comma 12 2 17 3" xfId="24549" xr:uid="{2A629068-B9B4-47BB-AC48-A179AB58AB6B}"/>
    <cellStyle name="Comma 12 2 17 4" xfId="21678" xr:uid="{2AB2A22D-0961-499F-9B36-26CF9487346A}"/>
    <cellStyle name="Comma 12 2 18" xfId="26862" xr:uid="{4CF23F30-925E-47AC-BE9A-943097D9C162}"/>
    <cellStyle name="Comma 12 2 18 2" xfId="24853" xr:uid="{4183FC13-88A7-4F76-BFEC-4493EA31CF8F}"/>
    <cellStyle name="Comma 12 2 18 3" xfId="18933" xr:uid="{95E66119-8C62-4B5A-9B33-FB27CC689F9A}"/>
    <cellStyle name="Comma 12 2 18 4" xfId="24880" xr:uid="{3AEA8CCB-2F5E-401D-BFF6-3DEA4DA61A4D}"/>
    <cellStyle name="Comma 12 2 19" xfId="26866" xr:uid="{F106F789-93B9-4A47-9FB8-14C23479B7D6}"/>
    <cellStyle name="Comma 12 2 19 2" xfId="18167" xr:uid="{BCBDF5D8-3F35-4E04-981C-077D54E2220C}"/>
    <cellStyle name="Comma 12 2 19 3" xfId="26869" xr:uid="{DA6BEF68-77CF-4993-8381-72AF697D41EE}"/>
    <cellStyle name="Comma 12 2 19 4" xfId="26871" xr:uid="{FE27ECF5-0248-44AB-BB22-6B6C1381E3A4}"/>
    <cellStyle name="Comma 12 2 2" xfId="1987" xr:uid="{36302642-AE6C-4FAB-A501-867117DD369C}"/>
    <cellStyle name="Comma 12 2 2 2" xfId="26874" xr:uid="{03CD1844-5F29-460A-8DFF-62D7958FE24F}"/>
    <cellStyle name="Comma 12 2 2 2 2" xfId="26875" xr:uid="{1A55A41E-47B9-4A32-AABF-85ED6A9FDB41}"/>
    <cellStyle name="Comma 12 2 2 3" xfId="26876" xr:uid="{B0C7A722-90FA-4AAD-9E65-A7F7F418D5D1}"/>
    <cellStyle name="Comma 12 2 2 4" xfId="26877" xr:uid="{9E9EE312-38CF-45F8-B658-7F3A476ACD12}"/>
    <cellStyle name="Comma 12 2 2 5" xfId="26878" xr:uid="{AD6ECEFA-120B-4570-9B27-B0C789439340}"/>
    <cellStyle name="Comma 12 2 2 6" xfId="26873" xr:uid="{B3956A8C-16DC-44BF-A5C8-91A82EEBEA93}"/>
    <cellStyle name="Comma 12 2 2 7" xfId="51922" xr:uid="{EEFFEBC9-0D2B-4117-BB1C-1C73357C6202}"/>
    <cellStyle name="Comma 12 2 20" xfId="5945" xr:uid="{EF92118E-AAF8-4416-8102-5C819E6B4362}"/>
    <cellStyle name="Comma 12 2 20 2" xfId="12403" xr:uid="{0DC2FD53-04C0-4B6D-B280-C59E39665B6A}"/>
    <cellStyle name="Comma 12 2 20 3" xfId="12410" xr:uid="{03AFA5FC-312A-4D7F-B963-EC235293CE68}"/>
    <cellStyle name="Comma 12 2 20 4" xfId="26848" xr:uid="{8218E582-0D61-4A6B-9460-EF005B4E44B7}"/>
    <cellStyle name="Comma 12 2 21" xfId="12417" xr:uid="{F89A7599-46DF-4C96-908A-9BA28C9AA8DD}"/>
    <cellStyle name="Comma 12 2 21 2" xfId="26850" xr:uid="{B895E17E-0274-4EB8-AC8C-E59FD0C8E5B6}"/>
    <cellStyle name="Comma 12 2 21 3" xfId="26853" xr:uid="{A8CDC496-C870-4A0E-B41D-3FF548935F0E}"/>
    <cellStyle name="Comma 12 2 21 4" xfId="26857" xr:uid="{C16DA8BB-EFA8-4759-99C6-E5FF2E474A83}"/>
    <cellStyle name="Comma 12 2 22" xfId="12423" xr:uid="{493F67F5-3802-4EC5-AF9E-AB41AA19B7DA}"/>
    <cellStyle name="Comma 12 2 22 2" xfId="26860" xr:uid="{80001278-968A-419E-8034-48651D67FACD}"/>
    <cellStyle name="Comma 12 2 22 3" xfId="24550" xr:uid="{AF5B51C5-E2F2-4CDC-948B-D1E69BE21BF8}"/>
    <cellStyle name="Comma 12 2 22 4" xfId="21679" xr:uid="{F3B5B38C-B669-46ED-8D2D-B0ECB87D9AAD}"/>
    <cellStyle name="Comma 12 2 23" xfId="26863" xr:uid="{91F65FA9-29AF-40EA-9F7A-4A8A0F1731F8}"/>
    <cellStyle name="Comma 12 2 23 2" xfId="24854" xr:uid="{1AF066BD-AAE4-4BBC-A4C1-2601A40DE55E}"/>
    <cellStyle name="Comma 12 2 23 3" xfId="18934" xr:uid="{E19AF899-118E-4171-999C-AB3F1010420A}"/>
    <cellStyle name="Comma 12 2 23 4" xfId="24881" xr:uid="{9244625B-5811-49F4-9AC8-9E7C2B984E40}"/>
    <cellStyle name="Comma 12 2 24" xfId="26867" xr:uid="{F7C1B12F-AE31-4454-9E7A-CD024DD8BC9D}"/>
    <cellStyle name="Comma 12 2 24 2" xfId="18168" xr:uid="{45BBE179-17AB-44C6-AE7E-54A45B94E2B7}"/>
    <cellStyle name="Comma 12 2 24 3" xfId="26870" xr:uid="{46216F0C-80A9-4E66-8D70-CBFA89C37FCF}"/>
    <cellStyle name="Comma 12 2 24 4" xfId="26872" xr:uid="{87C2E3C3-2C8F-4563-888E-456A97202A7D}"/>
    <cellStyle name="Comma 12 2 25" xfId="26880" xr:uid="{A8FFF860-A41A-4B41-8381-CD29CCB0190F}"/>
    <cellStyle name="Comma 12 2 25 2" xfId="26883" xr:uid="{63531DF9-952E-4911-AEDD-6B7BC5BFB585}"/>
    <cellStyle name="Comma 12 2 25 3" xfId="26885" xr:uid="{F0CC4572-0260-42C3-AD92-C7D54F66BD82}"/>
    <cellStyle name="Comma 12 2 25 4" xfId="26887" xr:uid="{47FC15DE-BA34-4B87-B8D1-F698EF940F9C}"/>
    <cellStyle name="Comma 12 2 26" xfId="26889" xr:uid="{0F2820C7-BF65-4736-A0BF-452EF50DBE7C}"/>
    <cellStyle name="Comma 12 2 26 2" xfId="26891" xr:uid="{2D96C5AC-D0A5-4136-8474-F2D6F5DA5CAD}"/>
    <cellStyle name="Comma 12 2 26 3" xfId="26893" xr:uid="{160773C5-FFF8-49C6-A442-5636217A0C9E}"/>
    <cellStyle name="Comma 12 2 26 4" xfId="26896" xr:uid="{4D3D6479-59B5-4DCC-A29E-CD42B818B0B3}"/>
    <cellStyle name="Comma 12 2 27" xfId="26899" xr:uid="{120DACC2-0AD1-4509-BF68-C038B0F140DF}"/>
    <cellStyle name="Comma 12 2 27 2" xfId="22509" xr:uid="{06E3C335-DB6A-41B2-A9FB-0FF910DAD512}"/>
    <cellStyle name="Comma 12 2 27 3" xfId="26901" xr:uid="{A48F80C3-F307-4263-ABBF-3F0B6769C5D8}"/>
    <cellStyle name="Comma 12 2 27 4" xfId="5785" xr:uid="{5EE9763A-E8BE-4DC4-8800-544CBAB6DBA1}"/>
    <cellStyle name="Comma 12 2 28" xfId="26903" xr:uid="{5D0822E5-3D26-474E-AD7A-38007A096119}"/>
    <cellStyle name="Comma 12 2 28 2" xfId="26905" xr:uid="{E6845189-CD5B-4233-B8E1-CCFB98E4D985}"/>
    <cellStyle name="Comma 12 2 28 3" xfId="26907" xr:uid="{3002C9E4-334C-4E62-B6BD-2F9E73F14B10}"/>
    <cellStyle name="Comma 12 2 28 4" xfId="14046" xr:uid="{8EE7D8B2-952B-4CDA-9D6B-A92606577CCA}"/>
    <cellStyle name="Comma 12 2 29" xfId="26909" xr:uid="{89B12F7C-CDCB-4E46-87F5-432935351F72}"/>
    <cellStyle name="Comma 12 2 29 2" xfId="26912" xr:uid="{DD1F4B41-F218-4F88-BC01-700DAAC44B81}"/>
    <cellStyle name="Comma 12 2 29 3" xfId="26914" xr:uid="{67E04BDA-9BBC-4E4C-B82F-AA73D5173B14}"/>
    <cellStyle name="Comma 12 2 29 4" xfId="5142" xr:uid="{3A38FA57-41F9-4E71-8CAA-8E0B72327BA4}"/>
    <cellStyle name="Comma 12 2 3" xfId="26916" xr:uid="{4729D352-6DF6-40B3-B074-2606EECF0885}"/>
    <cellStyle name="Comma 12 2 3 2" xfId="26917" xr:uid="{564B9190-C651-4530-B230-D050BC24230F}"/>
    <cellStyle name="Comma 12 2 3 2 2" xfId="26918" xr:uid="{DE419FBF-2C1C-4506-9997-E47A7B53F4AD}"/>
    <cellStyle name="Comma 12 2 3 2 2 2" xfId="26920" xr:uid="{07C58851-D086-4A97-BC82-ADFD27CCA289}"/>
    <cellStyle name="Comma 12 2 3 2 2 3" xfId="26921" xr:uid="{F5D74EDE-50B0-4EC3-A95D-6F0E7513519E}"/>
    <cellStyle name="Comma 12 2 3 2 2 4" xfId="26922" xr:uid="{6D666F27-A047-4626-96A1-0E6F6277FF2D}"/>
    <cellStyle name="Comma 12 2 3 2 3" xfId="26923" xr:uid="{869F4C12-1639-4B7B-A777-F001C21D0B9A}"/>
    <cellStyle name="Comma 12 2 3 2 4" xfId="26924" xr:uid="{D90D6B0A-5849-4DBD-BC99-5E31BDE3E2D0}"/>
    <cellStyle name="Comma 12 2 3 2 5" xfId="26926" xr:uid="{61CF82F4-2D38-493D-9E2E-C90BA0E735D4}"/>
    <cellStyle name="Comma 12 2 3 3" xfId="26927" xr:uid="{C84E1FD0-9A3A-48A9-83CE-4E95165A437A}"/>
    <cellStyle name="Comma 12 2 3 3 2" xfId="10295" xr:uid="{93FDA26B-B933-4997-8364-B33F2691B1D8}"/>
    <cellStyle name="Comma 12 2 3 4" xfId="26928" xr:uid="{09293BFB-2170-46C0-A8C7-95E34A5DCEA0}"/>
    <cellStyle name="Comma 12 2 3 5" xfId="26929" xr:uid="{E7E93687-643E-4A3F-B7AD-BDA57D978915}"/>
    <cellStyle name="Comma 12 2 3 6" xfId="19069" xr:uid="{5B014AD5-7AEF-4DE2-9995-ACE97606F92B}"/>
    <cellStyle name="Comma 12 2 30" xfId="26881" xr:uid="{F0414D17-9362-4A5A-9348-F81366EDD65A}"/>
    <cellStyle name="Comma 12 2 30 2" xfId="26884" xr:uid="{1437AE79-32E3-463B-A5E3-69D38D231766}"/>
    <cellStyle name="Comma 12 2 30 3" xfId="26886" xr:uid="{FCC56762-2399-4493-BA2A-A899C3F1BE86}"/>
    <cellStyle name="Comma 12 2 30 4" xfId="26888" xr:uid="{841E73CD-42C5-445C-9886-D46D56540B21}"/>
    <cellStyle name="Comma 12 2 31" xfId="26890" xr:uid="{87003E0A-B88D-4A57-8077-7E09CCCBE0C7}"/>
    <cellStyle name="Comma 12 2 31 2" xfId="26892" xr:uid="{5D0A8D9D-67D3-4F14-937E-39D8E4CF62AA}"/>
    <cellStyle name="Comma 12 2 31 3" xfId="26894" xr:uid="{EDDC6D8A-90C6-4828-8DAA-FB861B2AE482}"/>
    <cellStyle name="Comma 12 2 31 4" xfId="26897" xr:uid="{3BFB85B7-0641-438F-9DB3-2EF7BA84D4C0}"/>
    <cellStyle name="Comma 12 2 32" xfId="26900" xr:uid="{A7821B5F-53AE-44B9-A87A-FAB8ADEA8CDB}"/>
    <cellStyle name="Comma 12 2 32 2" xfId="22510" xr:uid="{CCC9E105-4D21-4F22-A973-AAD3294C03E9}"/>
    <cellStyle name="Comma 12 2 32 3" xfId="26902" xr:uid="{577AA283-0888-43FE-BAA3-5BA7BA3BC429}"/>
    <cellStyle name="Comma 12 2 32 4" xfId="5786" xr:uid="{B4DD29E3-1ED5-443C-8459-8A9E7DDB8E61}"/>
    <cellStyle name="Comma 12 2 33" xfId="26904" xr:uid="{7FB42436-20EE-4565-9544-59FFE943AA88}"/>
    <cellStyle name="Comma 12 2 33 2" xfId="26906" xr:uid="{5EAE259C-01BB-4959-B38B-5AC4A0C81469}"/>
    <cellStyle name="Comma 12 2 33 3" xfId="26908" xr:uid="{E4FFCCD0-5CAB-4672-8F2C-E400A82137EA}"/>
    <cellStyle name="Comma 12 2 33 4" xfId="14047" xr:uid="{5E6BF8A2-AF35-4797-A852-0F51738E4E0B}"/>
    <cellStyle name="Comma 12 2 34" xfId="26910" xr:uid="{B45CA950-B3EA-4B56-859C-FF4D8F87777F}"/>
    <cellStyle name="Comma 12 2 34 2" xfId="26913" xr:uid="{2CA884A2-616D-46D9-B1FD-0605EDB8DB32}"/>
    <cellStyle name="Comma 12 2 34 3" xfId="26915" xr:uid="{748E2ED4-E679-4C8B-8CD5-DEAB053D7261}"/>
    <cellStyle name="Comma 12 2 34 4" xfId="5143" xr:uid="{DB035D25-8BA3-459E-A390-89ADA9F9C208}"/>
    <cellStyle name="Comma 12 2 35" xfId="26930" xr:uid="{CCFD9BD4-4947-4FFE-A95E-E6FD4F06DB1C}"/>
    <cellStyle name="Comma 12 2 35 2" xfId="26932" xr:uid="{A4505347-7F0B-4427-8FCF-CBAB113C9BE1}"/>
    <cellStyle name="Comma 12 2 35 3" xfId="26934" xr:uid="{A72C4417-AA64-4D76-BB09-4A6CD7EC3131}"/>
    <cellStyle name="Comma 12 2 35 4" xfId="26936" xr:uid="{F0EC3761-F259-4D8F-B62D-A580458FA4F1}"/>
    <cellStyle name="Comma 12 2 36" xfId="26939" xr:uid="{52573F82-36EE-45A8-9403-52401EDB07C2}"/>
    <cellStyle name="Comma 12 2 36 2" xfId="26941" xr:uid="{9AB06641-DB58-4658-9859-CC5AC40E67A5}"/>
    <cellStyle name="Comma 12 2 36 3" xfId="26943" xr:uid="{DEB53FF8-4D60-4857-89DE-F3FDACC95995}"/>
    <cellStyle name="Comma 12 2 36 4" xfId="26945" xr:uid="{BF392928-EC67-49D9-BC3B-DCF7623B6935}"/>
    <cellStyle name="Comma 12 2 37" xfId="26948" xr:uid="{A9501336-27A7-4953-A7CA-BD58D54CA923}"/>
    <cellStyle name="Comma 12 2 37 2" xfId="26951" xr:uid="{F6C19293-27CD-4CE7-A036-A1F6C53EFB77}"/>
    <cellStyle name="Comma 12 2 37 3" xfId="26954" xr:uid="{A0D9683A-0118-42E2-8CF5-A284CAB82651}"/>
    <cellStyle name="Comma 12 2 37 4" xfId="26956" xr:uid="{1A612815-BC90-4AB5-A3B8-0098DC6BDABE}"/>
    <cellStyle name="Comma 12 2 38" xfId="26959" xr:uid="{388E16BC-C11D-41B5-BD8D-302687A4E943}"/>
    <cellStyle name="Comma 12 2 38 2" xfId="26962" xr:uid="{EB0C01B7-C5F5-49C3-94A5-8A1A174C2B70}"/>
    <cellStyle name="Comma 12 2 38 3" xfId="26964" xr:uid="{4FFBECB4-CD92-4D07-98FF-9BFD04611E93}"/>
    <cellStyle name="Comma 12 2 38 4" xfId="26966" xr:uid="{8E1779DC-BC80-4431-B330-4BC02AA8C5EE}"/>
    <cellStyle name="Comma 12 2 39" xfId="26968" xr:uid="{7744B62F-FA3B-4838-86ED-6F5A442528B3}"/>
    <cellStyle name="Comma 12 2 39 2" xfId="26971" xr:uid="{8187A067-6A33-4443-A4B3-24AD0D049266}"/>
    <cellStyle name="Comma 12 2 39 3" xfId="26973" xr:uid="{EB712C67-CBE0-4AB6-A1D4-C31F23C6EC46}"/>
    <cellStyle name="Comma 12 2 39 4" xfId="26975" xr:uid="{343CB6DF-78FB-4657-A87E-0B6DDA95F159}"/>
    <cellStyle name="Comma 12 2 4" xfId="26977" xr:uid="{38D3FF85-57F5-4DFA-83A2-043D6278EF26}"/>
    <cellStyle name="Comma 12 2 4 2" xfId="26978" xr:uid="{156928C4-49EC-47D6-A11D-86A63FA90D8E}"/>
    <cellStyle name="Comma 12 2 4 3" xfId="26979" xr:uid="{4BF1AFE2-3224-441B-AB39-4978CDD5F827}"/>
    <cellStyle name="Comma 12 2 4 4" xfId="5388" xr:uid="{D2654C32-0674-4CCC-BBEE-FDE6D79392F6}"/>
    <cellStyle name="Comma 12 2 40" xfId="26931" xr:uid="{550A228C-112E-4595-8758-B6E5CF1EB442}"/>
    <cellStyle name="Comma 12 2 40 2" xfId="26933" xr:uid="{DCC3504F-E99A-4DCA-B7DE-F97D0405F1CE}"/>
    <cellStyle name="Comma 12 2 40 3" xfId="26935" xr:uid="{AA412556-E570-4BAD-88F1-87B87427A0B7}"/>
    <cellStyle name="Comma 12 2 40 4" xfId="26937" xr:uid="{A708DF84-8F90-4677-941E-6E79309535AF}"/>
    <cellStyle name="Comma 12 2 41" xfId="26940" xr:uid="{7DA3C877-10BB-4F8C-9210-E18CB746CC6F}"/>
    <cellStyle name="Comma 12 2 41 2" xfId="26942" xr:uid="{40B41E98-114D-44C2-9DB2-B95C6909F261}"/>
    <cellStyle name="Comma 12 2 41 3" xfId="26944" xr:uid="{50A00272-16DF-4C60-A4EC-AA8B215EF635}"/>
    <cellStyle name="Comma 12 2 41 4" xfId="26946" xr:uid="{BEDE33FC-9695-42BD-A19D-AFBEC2664A59}"/>
    <cellStyle name="Comma 12 2 42" xfId="26949" xr:uid="{695B61F6-F367-450B-8BBD-64A5C822895F}"/>
    <cellStyle name="Comma 12 2 42 2" xfId="26952" xr:uid="{FDFFADBD-83C5-4C36-8519-C4CC73DA2F36}"/>
    <cellStyle name="Comma 12 2 42 3" xfId="26955" xr:uid="{B2B2552F-A3D0-42F6-98CA-C1DA6849DAF5}"/>
    <cellStyle name="Comma 12 2 42 4" xfId="26957" xr:uid="{85B1EA4A-3B33-4B9E-9410-B39C4CE70327}"/>
    <cellStyle name="Comma 12 2 43" xfId="26960" xr:uid="{5A0CDF70-0A94-4222-A252-77423E1E35EF}"/>
    <cellStyle name="Comma 12 2 43 2" xfId="26963" xr:uid="{0C622858-8D15-486A-AE90-4195C8ACA4DE}"/>
    <cellStyle name="Comma 12 2 43 3" xfId="26965" xr:uid="{5ECCB12D-B248-450A-8A8B-259AEF5D2423}"/>
    <cellStyle name="Comma 12 2 43 4" xfId="26967" xr:uid="{F8303343-B8D6-48A3-9BE7-1820A894C56A}"/>
    <cellStyle name="Comma 12 2 44" xfId="26969" xr:uid="{8DABE06A-BAD4-4CB6-AD08-D3581958D289}"/>
    <cellStyle name="Comma 12 2 44 2" xfId="26972" xr:uid="{AAD8B708-F94A-4F98-9F62-E4A9C7D98BB0}"/>
    <cellStyle name="Comma 12 2 44 3" xfId="26974" xr:uid="{3F17F541-1E2A-4C48-9104-6B54DCEA4324}"/>
    <cellStyle name="Comma 12 2 44 4" xfId="26976" xr:uid="{5AECC4D6-99F5-402D-A15F-93CD00F8FB27}"/>
    <cellStyle name="Comma 12 2 45" xfId="26980" xr:uid="{57C80918-A905-4A99-9BAF-0568E5E13734}"/>
    <cellStyle name="Comma 12 2 45 2" xfId="26982" xr:uid="{14A0DDCE-8B52-4A11-A6FD-494CA6B7AB9F}"/>
    <cellStyle name="Comma 12 2 45 3" xfId="26984" xr:uid="{B8C5ED44-BB16-4CF6-9793-F1B6B15AB285}"/>
    <cellStyle name="Comma 12 2 45 4" xfId="26986" xr:uid="{170285B6-185B-44A8-A57E-6456ABA180DF}"/>
    <cellStyle name="Comma 12 2 46" xfId="26988" xr:uid="{B310C887-BBF0-4041-9937-A10BE9DD481D}"/>
    <cellStyle name="Comma 12 2 46 2" xfId="26991" xr:uid="{9F2B3C02-63BD-47B2-827A-C08B1114C83A}"/>
    <cellStyle name="Comma 12 2 46 3" xfId="26993" xr:uid="{7489AA05-806F-44C9-9B56-DD385F425080}"/>
    <cellStyle name="Comma 12 2 46 4" xfId="26995" xr:uid="{BB32CA56-23C4-4432-8227-F18D23184F5C}"/>
    <cellStyle name="Comma 12 2 47" xfId="26997" xr:uid="{4E47A006-2209-4E81-9EB4-340AD424DB5F}"/>
    <cellStyle name="Comma 12 2 47 2" xfId="26999" xr:uid="{2475B757-0F12-4995-A4D0-E27665B49146}"/>
    <cellStyle name="Comma 12 2 47 3" xfId="27001" xr:uid="{2E02907F-3EC6-498C-9F22-E62B824AB824}"/>
    <cellStyle name="Comma 12 2 47 4" xfId="27003" xr:uid="{0E601041-EEEC-42DF-A583-48860974DDA4}"/>
    <cellStyle name="Comma 12 2 48" xfId="27005" xr:uid="{24701302-133B-443F-8609-3C8693C6B914}"/>
    <cellStyle name="Comma 12 2 48 2" xfId="27007" xr:uid="{AA8E311F-F3E4-4EE9-9DAE-AA11C8870286}"/>
    <cellStyle name="Comma 12 2 48 3" xfId="27009" xr:uid="{419EDAB5-B499-435F-83E8-F30571852104}"/>
    <cellStyle name="Comma 12 2 48 4" xfId="27011" xr:uid="{43100927-19D4-4F58-9CEC-FE67E0250177}"/>
    <cellStyle name="Comma 12 2 49" xfId="27013" xr:uid="{4DDA7D17-1C83-4DA5-9D48-F352341F71D5}"/>
    <cellStyle name="Comma 12 2 49 2" xfId="27015" xr:uid="{738F96B3-D818-4094-A715-A8A7FFCD76C3}"/>
    <cellStyle name="Comma 12 2 49 3" xfId="27017" xr:uid="{3416B2F1-883D-4AEB-A93E-7D0223942881}"/>
    <cellStyle name="Comma 12 2 49 4" xfId="27019" xr:uid="{832469C5-5A8B-44B7-A943-8B5B80D00079}"/>
    <cellStyle name="Comma 12 2 5" xfId="27021" xr:uid="{A4642AA2-C4FE-4ED4-9AE3-37AA0CD94DE2}"/>
    <cellStyle name="Comma 12 2 5 2" xfId="27022" xr:uid="{E802058A-D80F-4155-BEFA-B51E8CDDA450}"/>
    <cellStyle name="Comma 12 2 5 3" xfId="27023" xr:uid="{D10E093D-3541-455D-9A69-DB2CE0B911C5}"/>
    <cellStyle name="Comma 12 2 5 4" xfId="27024" xr:uid="{58A40A46-8233-4EE8-BC2D-24B9097F426E}"/>
    <cellStyle name="Comma 12 2 50" xfId="26981" xr:uid="{7F0BA815-3F24-42AB-9126-04CCA6465569}"/>
    <cellStyle name="Comma 12 2 50 2" xfId="26983" xr:uid="{FA50735E-4B4A-414D-968C-7954C278EAA3}"/>
    <cellStyle name="Comma 12 2 50 3" xfId="26985" xr:uid="{2750E9BB-20AF-47C6-B8AF-E88FC31FCB7B}"/>
    <cellStyle name="Comma 12 2 50 4" xfId="26987" xr:uid="{627B891C-C582-476F-A1AE-DB7D2DAFFBA0}"/>
    <cellStyle name="Comma 12 2 51" xfId="26989" xr:uid="{F00BB83F-AE43-40EA-8EE2-017762501D05}"/>
    <cellStyle name="Comma 12 2 51 2" xfId="26992" xr:uid="{310A4AA5-66AE-4845-851F-A83C3653C163}"/>
    <cellStyle name="Comma 12 2 51 3" xfId="26994" xr:uid="{7C0ED15C-79BB-464F-B8E1-C64EB173E9BD}"/>
    <cellStyle name="Comma 12 2 51 4" xfId="26996" xr:uid="{F6F88B4F-C075-4A7F-912C-8F84631E5DDD}"/>
    <cellStyle name="Comma 12 2 52" xfId="26998" xr:uid="{E72E0AAD-8ECE-49C6-A903-37F864FC1E33}"/>
    <cellStyle name="Comma 12 2 52 2" xfId="27000" xr:uid="{7FAA6D3B-7AF7-49BE-BE42-FBB4028EB338}"/>
    <cellStyle name="Comma 12 2 52 3" xfId="27002" xr:uid="{6B2FCBBE-65A3-41EA-8A2B-7C90518A6EF5}"/>
    <cellStyle name="Comma 12 2 52 4" xfId="27004" xr:uid="{ECF16FBE-F2E5-475A-BB4D-3D0063B0184F}"/>
    <cellStyle name="Comma 12 2 53" xfId="27006" xr:uid="{EEF9A8DB-934A-449D-8703-F85903C17D93}"/>
    <cellStyle name="Comma 12 2 53 2" xfId="27008" xr:uid="{C9DD4899-E859-4129-A272-F743E69AC521}"/>
    <cellStyle name="Comma 12 2 53 3" xfId="27010" xr:uid="{7E86A878-95B1-47BF-A79F-D739C61827C3}"/>
    <cellStyle name="Comma 12 2 53 4" xfId="27012" xr:uid="{E3AD0B3A-118D-4657-BBC2-2006C382EB24}"/>
    <cellStyle name="Comma 12 2 54" xfId="27014" xr:uid="{0BAADBDE-589A-4A3B-A212-9611738502C6}"/>
    <cellStyle name="Comma 12 2 54 2" xfId="27016" xr:uid="{311B44AA-87F3-4882-9714-A7091937CAB4}"/>
    <cellStyle name="Comma 12 2 54 3" xfId="27018" xr:uid="{10E10516-EF80-4283-AF9A-8158DA243771}"/>
    <cellStyle name="Comma 12 2 54 4" xfId="27020" xr:uid="{9FDDDF27-99D4-4E6F-922D-39F991E326A0}"/>
    <cellStyle name="Comma 12 2 55" xfId="27025" xr:uid="{4BB93CB2-C821-430A-9F43-0FB44C6AD976}"/>
    <cellStyle name="Comma 12 2 55 2" xfId="27027" xr:uid="{B4D6CF7D-5DF0-4511-9CC6-82EE25A984D4}"/>
    <cellStyle name="Comma 12 2 55 3" xfId="27029" xr:uid="{CD837B74-E4C6-4BA1-A678-108A028F798F}"/>
    <cellStyle name="Comma 12 2 55 4" xfId="27031" xr:uid="{5F797969-4578-4C40-B397-695DA9A7AB60}"/>
    <cellStyle name="Comma 12 2 56" xfId="27036" xr:uid="{57401C78-221B-4E74-B001-EB07578DAA5E}"/>
    <cellStyle name="Comma 12 2 56 2" xfId="27040" xr:uid="{97D205C7-98DB-4F95-BE50-19BC4C5714AA}"/>
    <cellStyle name="Comma 12 2 56 3" xfId="27043" xr:uid="{5731606E-663F-4B73-9C17-055457168A39}"/>
    <cellStyle name="Comma 12 2 56 4" xfId="27044" xr:uid="{7EC4711A-1735-4E75-A434-4B2BB662573B}"/>
    <cellStyle name="Comma 12 2 57" xfId="27045" xr:uid="{F412210C-0F44-46B6-A01B-548D06753636}"/>
    <cellStyle name="Comma 12 2 57 2" xfId="27047" xr:uid="{F18DDA7D-0944-454D-A2AB-9899BBCC863D}"/>
    <cellStyle name="Comma 12 2 57 3" xfId="5199" xr:uid="{97DEC979-7329-4F77-8D1C-37F5B0775E97}"/>
    <cellStyle name="Comma 12 2 57 4" xfId="5204" xr:uid="{9B2493E3-A803-4F70-88AE-F3570617F666}"/>
    <cellStyle name="Comma 12 2 58" xfId="27049" xr:uid="{0856588D-6EF8-4161-B65B-B7F46E266978}"/>
    <cellStyle name="Comma 12 2 58 2" xfId="27052" xr:uid="{A2FCBB40-1666-4F1C-8F95-F459730DC291}"/>
    <cellStyle name="Comma 12 2 58 3" xfId="27053" xr:uid="{2150159D-F461-4ABF-A7E1-7D4B380D945B}"/>
    <cellStyle name="Comma 12 2 58 4" xfId="27054" xr:uid="{BD63F252-B2FA-4834-BCB0-0ECEDA62D337}"/>
    <cellStyle name="Comma 12 2 59" xfId="27055" xr:uid="{96C017D3-0313-4178-905F-8EDDA66652D7}"/>
    <cellStyle name="Comma 12 2 59 2" xfId="27057" xr:uid="{CC311A66-758D-47D9-9F0B-51161D57AB9F}"/>
    <cellStyle name="Comma 12 2 59 3" xfId="27058" xr:uid="{E2109759-A715-43F2-94E9-8AC7C0E35BB2}"/>
    <cellStyle name="Comma 12 2 59 4" xfId="27059" xr:uid="{90144627-CC82-4844-92FF-A0B8E3DE77C8}"/>
    <cellStyle name="Comma 12 2 6" xfId="27060" xr:uid="{FFAD992A-D7C9-4264-B7F3-53F99AE4DF93}"/>
    <cellStyle name="Comma 12 2 6 2" xfId="27062" xr:uid="{E8B9742B-6CCE-4E32-9F4A-EE983C713B20}"/>
    <cellStyle name="Comma 12 2 6 3" xfId="21380" xr:uid="{90913684-0364-4655-B49E-7246823DA202}"/>
    <cellStyle name="Comma 12 2 6 4" xfId="27064" xr:uid="{9FD14751-D2AB-48EE-A60D-9E1B6878FD8B}"/>
    <cellStyle name="Comma 12 2 60" xfId="27026" xr:uid="{9C71CD5B-9AFB-45BB-9EA5-3E2F7365A5F1}"/>
    <cellStyle name="Comma 12 2 60 2" xfId="27028" xr:uid="{87DF6F76-505D-4C3F-B4F6-854FE915C92A}"/>
    <cellStyle name="Comma 12 2 60 3" xfId="27030" xr:uid="{AC34B667-E4FA-43EA-9174-ED259C8FF57C}"/>
    <cellStyle name="Comma 12 2 60 4" xfId="27032" xr:uid="{ABC4E708-652A-43CD-845C-619C41470834}"/>
    <cellStyle name="Comma 12 2 61" xfId="27037" xr:uid="{1314B623-6201-48B6-B852-6BAE44438DB9}"/>
    <cellStyle name="Comma 12 2 61 2" xfId="27041" xr:uid="{114D6BC3-E22E-421D-A5B2-519A03BA543B}"/>
    <cellStyle name="Comma 12 2 62" xfId="27046" xr:uid="{C9D2BEC5-C6EB-498A-8CD2-982EC1BC57AF}"/>
    <cellStyle name="Comma 12 2 62 2" xfId="27048" xr:uid="{3F9D3ABC-FD0E-47D3-8D1A-38689949514A}"/>
    <cellStyle name="Comma 12 2 63" xfId="27050" xr:uid="{CCD7E669-D696-4840-B37C-E727C566FA0A}"/>
    <cellStyle name="Comma 12 2 64" xfId="27056" xr:uid="{64FD2E5C-CD83-46A9-AC7F-F4B84EA49BF4}"/>
    <cellStyle name="Comma 12 2 65" xfId="26819" xr:uid="{6B6A4D1E-4B9E-4B73-9442-F82806F1E956}"/>
    <cellStyle name="Comma 12 2 66" xfId="51847" xr:uid="{3D177908-7950-42F2-99A8-EE2F25E48F5D}"/>
    <cellStyle name="Comma 12 2 7" xfId="27065" xr:uid="{B7460EC2-272B-4D2A-A17A-CB446D0398FD}"/>
    <cellStyle name="Comma 12 2 7 2" xfId="27069" xr:uid="{C14F6A10-A59B-45AC-A1C4-33CB25A40C02}"/>
    <cellStyle name="Comma 12 2 7 3" xfId="27073" xr:uid="{B1B9B7DE-E5D6-4711-9A3B-0EA77B8C3F29}"/>
    <cellStyle name="Comma 12 2 7 4" xfId="27077" xr:uid="{F2FCFDFC-F9AC-472A-A1DF-5D86A7F4890B}"/>
    <cellStyle name="Comma 12 2 8" xfId="5721" xr:uid="{62A08F1E-D3AA-4E93-9E4D-E6C995A10A1E}"/>
    <cellStyle name="Comma 12 2 8 2" xfId="10127" xr:uid="{029DBA6C-B980-4866-8DAA-4BE3CB6FD1DF}"/>
    <cellStyle name="Comma 12 2 8 3" xfId="27078" xr:uid="{85CBF61A-82E5-4A8F-9A86-95C12208BB16}"/>
    <cellStyle name="Comma 12 2 8 4" xfId="27079" xr:uid="{DA6D5C3D-54A2-464A-B8C2-4A44E962556D}"/>
    <cellStyle name="Comma 12 2 9" xfId="7686" xr:uid="{A9C8DC4C-D447-4B1E-AEB8-F29C3FF02D9D}"/>
    <cellStyle name="Comma 12 2 9 2" xfId="27080" xr:uid="{164D7D48-E0ED-445E-A3FA-D1AC2E95BDC7}"/>
    <cellStyle name="Comma 12 2 9 3" xfId="27081" xr:uid="{41DBF7A2-10B4-4BA2-B2B3-A91DA4CA3BF5}"/>
    <cellStyle name="Comma 12 2 9 4" xfId="27082" xr:uid="{61B09019-4DC1-4F50-9D5B-CF6C5E0074DC}"/>
    <cellStyle name="Comma 12 3" xfId="27083" xr:uid="{09FB446A-92C5-475F-8337-32E2DAFA99E4}"/>
    <cellStyle name="Comma 12 3 2" xfId="27084" xr:uid="{233152F6-2035-408B-80FC-8D385A192859}"/>
    <cellStyle name="Comma 12 3 2 2" xfId="24729" xr:uid="{3882FE08-03F8-45C9-9E7A-9EAFE0BB2230}"/>
    <cellStyle name="Comma 12 3 2 3" xfId="27086" xr:uid="{08C57E84-A852-4405-956A-18A9EDEB519A}"/>
    <cellStyle name="Comma 12 3 2 4" xfId="27088" xr:uid="{9524D8AA-53D2-4AF4-9119-04077D9EB3FD}"/>
    <cellStyle name="Comma 12 3 3" xfId="27089" xr:uid="{80FF625B-DF2A-44F7-92C3-92CCBA7A700F}"/>
    <cellStyle name="Comma 12 3 3 2" xfId="24744" xr:uid="{E7FAA286-C8CD-47C8-AAC9-0D6ADA126615}"/>
    <cellStyle name="Comma 12 3 4" xfId="27090" xr:uid="{B1DE1FB5-2EF6-4B83-A8C0-0C44F63638D3}"/>
    <cellStyle name="Comma 12 3 5" xfId="27091" xr:uid="{E33AF6EB-FD49-4442-9BD8-6B9E4BCB354B}"/>
    <cellStyle name="Comma 12 3 6" xfId="27092" xr:uid="{AF6F337B-3306-418A-A383-7D518C5508D9}"/>
    <cellStyle name="Comma 12 4" xfId="21036" xr:uid="{9A684AA3-BA2B-47C0-BDE5-0B2B7AF73751}"/>
    <cellStyle name="Comma 12 4 2" xfId="27093" xr:uid="{B0281F99-702E-48ED-8AA3-5904FEFE4F6C}"/>
    <cellStyle name="Comma 12 4 2 2" xfId="27096" xr:uid="{1D2BDD88-0DF6-49EF-9254-D124D836E0A2}"/>
    <cellStyle name="Comma 12 4 2 3" xfId="27099" xr:uid="{7E10ECFD-BFCD-429A-AB45-796A5224AC10}"/>
    <cellStyle name="Comma 12 4 3" xfId="27100" xr:uid="{137EE819-82CF-46F5-971A-65E8F25B7BA4}"/>
    <cellStyle name="Comma 12 4 3 2" xfId="27101" xr:uid="{642D6BF0-FEA2-4C7F-8310-29D59764936E}"/>
    <cellStyle name="Comma 12 4 4" xfId="27102" xr:uid="{66248D12-B29D-4D42-B2A5-3A56244AEBB3}"/>
    <cellStyle name="Comma 12 5" xfId="27103" xr:uid="{E75ED7D2-C5F0-437C-ADDF-EDE05107EFBC}"/>
    <cellStyle name="Comma 12 5 2" xfId="27104" xr:uid="{EC355C6D-E133-405E-AD2F-8D6A2DF90679}"/>
    <cellStyle name="Comma 12 5 3" xfId="27105" xr:uid="{11B89CD1-0C38-45BB-B587-97FD81E59CD9}"/>
    <cellStyle name="Comma 12 6" xfId="27107" xr:uid="{46359720-2E0E-4F62-9AE2-8678F2BE5E66}"/>
    <cellStyle name="Comma 12 6 2" xfId="27108" xr:uid="{4E5836D0-7553-4FB4-BE75-100216C542E7}"/>
    <cellStyle name="Comma 12 7" xfId="27111" xr:uid="{FDA1032E-4483-476B-9E91-D8F663FAA258}"/>
    <cellStyle name="Comma 12 7 2" xfId="27112" xr:uid="{03BB775B-AD66-4415-A5FD-D4D91B13DDE8}"/>
    <cellStyle name="Comma 12 8" xfId="27113" xr:uid="{EC4C0DC7-59BF-424F-B196-38999B69EE2C}"/>
    <cellStyle name="Comma 12 9" xfId="27114" xr:uid="{5E03BB94-4CBC-4930-8320-2FA86FAEF875}"/>
    <cellStyle name="Comma 12_Annexure" xfId="27115" xr:uid="{2B24AD9D-F0F3-4279-AA26-BAFA37D35D3B}"/>
    <cellStyle name="Comma 126" xfId="27116" xr:uid="{EC20D173-4C2D-43C1-8122-8E47E86C7099}"/>
    <cellStyle name="Comma 126 2" xfId="27118" xr:uid="{E65484CC-D4CD-4DFA-A8BA-5A638D5A64AB}"/>
    <cellStyle name="Comma 127" xfId="27119" xr:uid="{4EA5C74C-E1ED-47A3-97C8-0DA97BD80A3B}"/>
    <cellStyle name="Comma 127 2" xfId="27121" xr:uid="{AE34CED4-BCE1-4C07-BD50-614334636D93}"/>
    <cellStyle name="Comma 13" xfId="1988" xr:uid="{58A2BE7E-180E-4BFF-A7D9-D359DA7F167E}"/>
    <cellStyle name="Comma 13 10" xfId="27125" xr:uid="{BF7D17C2-BB40-481D-99D6-403820DFD250}"/>
    <cellStyle name="Comma 13 11" xfId="27126" xr:uid="{0DC7E293-2E6C-4599-BB27-A5CE44B9EC51}"/>
    <cellStyle name="Comma 13 12" xfId="27127" xr:uid="{B661D287-490D-4D11-BFC1-88CC0ABBA184}"/>
    <cellStyle name="Comma 13 13" xfId="27128" xr:uid="{E561A95D-C263-4863-9423-6C7791F84F6A}"/>
    <cellStyle name="Comma 13 14" xfId="27130" xr:uid="{0972F06D-2C9A-4E3B-B494-5CE042B8F75D}"/>
    <cellStyle name="Comma 13 15" xfId="27131" xr:uid="{9856B117-A211-4465-B0C3-E7451DF59D3C}"/>
    <cellStyle name="Comma 13 16" xfId="27133" xr:uid="{E86FB0B0-5FC1-4BB9-99B1-9B2FF7F0E633}"/>
    <cellStyle name="Comma 13 17" xfId="27135" xr:uid="{E2ABFC09-41C6-4C54-BEAF-AD9EA344E9A8}"/>
    <cellStyle name="Comma 13 18" xfId="22976" xr:uid="{B7B52931-8157-4B70-AD60-A83AA600C946}"/>
    <cellStyle name="Comma 13 19" xfId="27137" xr:uid="{4D5B73AB-9E90-433B-95BD-476C292954A9}"/>
    <cellStyle name="Comma 13 2" xfId="1989" xr:uid="{295D9B53-CB49-4E1E-AFFD-7E0B4717BD30}"/>
    <cellStyle name="Comma 13 2 2" xfId="1765" xr:uid="{EB41477D-2F29-4998-B511-EFABE679A42A}"/>
    <cellStyle name="Comma 13 2 2 10" xfId="27141" xr:uid="{27DCA268-0512-429A-BC08-FD1D402AF61A}"/>
    <cellStyle name="Comma 13 2 2 11" xfId="27139" xr:uid="{430F5822-523A-42B2-A1BC-4B2B9D10E7EE}"/>
    <cellStyle name="Comma 13 2 2 12" xfId="51923" xr:uid="{1F9BA6CE-6A9F-4551-AC1B-CB78DFDCE455}"/>
    <cellStyle name="Comma 13 2 2 2" xfId="27142" xr:uid="{E6684384-2FA4-434A-B107-4B14F2009379}"/>
    <cellStyle name="Comma 13 2 2 2 2" xfId="21598" xr:uid="{407284FB-D1BD-49CE-A050-208743AF4C55}"/>
    <cellStyle name="Comma 13 2 2 2 3" xfId="21616" xr:uid="{025A0CBB-8053-4FD1-8AF1-1F02867538C8}"/>
    <cellStyle name="Comma 13 2 2 2 4" xfId="21632" xr:uid="{35D48DD7-BD22-4C4A-8B2E-CF3F6756C9A1}"/>
    <cellStyle name="Comma 13 2 2 3" xfId="27144" xr:uid="{65200480-A377-4D0B-8913-AA160E5C91A0}"/>
    <cellStyle name="Comma 13 2 2 3 2" xfId="21955" xr:uid="{E22D550A-7C1F-47EE-8090-41815B9BDFDC}"/>
    <cellStyle name="Comma 13 2 2 3 3" xfId="21966" xr:uid="{AE09291E-0D67-44BC-A2C8-B817151169C1}"/>
    <cellStyle name="Comma 13 2 2 3 4" xfId="21975" xr:uid="{2F668F14-2C51-4608-910E-394FC7AB2725}"/>
    <cellStyle name="Comma 13 2 2 4" xfId="27145" xr:uid="{949300C7-310D-44B6-9AE3-8EC55D9C87DF}"/>
    <cellStyle name="Comma 13 2 2 4 2" xfId="26808" xr:uid="{514C9BF4-CB4C-412F-8A94-501525BED2BA}"/>
    <cellStyle name="Comma 13 2 2 4 3" xfId="26810" xr:uid="{1AEBF05F-04EB-432B-BA1F-AAF6DE5CF344}"/>
    <cellStyle name="Comma 13 2 2 4 4" xfId="26812" xr:uid="{39B497B6-A9D6-4BD8-961A-6A176C3F6E9D}"/>
    <cellStyle name="Comma 13 2 2 5" xfId="27146" xr:uid="{4C767D55-989A-4ED7-91CF-4F861B1FF7C8}"/>
    <cellStyle name="Comma 13 2 2 5 2" xfId="27149" xr:uid="{CE071905-D2F2-49CF-AB9B-3B70E09EFD7D}"/>
    <cellStyle name="Comma 13 2 2 5 3" xfId="27150" xr:uid="{52D482F2-A11E-4403-AA1A-787FB7A53044}"/>
    <cellStyle name="Comma 13 2 2 5 4" xfId="27151" xr:uid="{7E283402-CDB3-477F-8C71-A93152DAE25C}"/>
    <cellStyle name="Comma 13 2 2 6" xfId="27152" xr:uid="{0394299D-9DA1-46F9-9503-CE6344C8A5F5}"/>
    <cellStyle name="Comma 13 2 2 6 2" xfId="27153" xr:uid="{5ED0829D-9E33-4770-AFB9-9687E5940BC1}"/>
    <cellStyle name="Comma 13 2 2 6 3" xfId="27154" xr:uid="{B2246F1D-5ED1-4E6E-A208-23B430A91E41}"/>
    <cellStyle name="Comma 13 2 2 6 4" xfId="17562" xr:uid="{17A3DE0E-3425-4A12-A9DA-DA888DCC4F7E}"/>
    <cellStyle name="Comma 13 2 2 7" xfId="21353" xr:uid="{ABD5B146-E773-4FA9-AFE2-9F4CB18AD4F4}"/>
    <cellStyle name="Comma 13 2 2 7 2" xfId="27155" xr:uid="{DEE369C7-F778-4FF7-9DED-B69E03BF0422}"/>
    <cellStyle name="Comma 13 2 2 8" xfId="24857" xr:uid="{377982EE-C43F-4845-AC64-24639BDA55BC}"/>
    <cellStyle name="Comma 13 2 2 9" xfId="27156" xr:uid="{5465E367-C441-4CF4-AF3A-2CDF4B302C6A}"/>
    <cellStyle name="Comma 13 2 3" xfId="27157" xr:uid="{503E1ED7-0F7A-4C0D-8007-7294AE67A9AC}"/>
    <cellStyle name="Comma 13 2 3 2" xfId="27158" xr:uid="{030FCD7B-8E6C-498E-8D74-3B52F4E87D9D}"/>
    <cellStyle name="Comma 13 2 3 3" xfId="27159" xr:uid="{799FFAAC-EDB0-4B16-88DF-2B9F298F2ACA}"/>
    <cellStyle name="Comma 13 2 3 4" xfId="27160" xr:uid="{8F7FAF18-1529-4B84-8957-2147CFB6873A}"/>
    <cellStyle name="Comma 13 2 4" xfId="5033" xr:uid="{88043AEC-8A89-430B-9222-72B3E012FF3D}"/>
    <cellStyle name="Comma 13 2 4 2" xfId="27161" xr:uid="{7BD194C8-5934-47D3-A8A0-D2E208A339F7}"/>
    <cellStyle name="Comma 13 2 5" xfId="27162" xr:uid="{3B15EC3E-EBB7-48FF-80D1-E1C4193262EF}"/>
    <cellStyle name="Comma 13 2 5 2" xfId="27164" xr:uid="{856F1FED-8550-4B4F-B999-D60B893EA26B}"/>
    <cellStyle name="Comma 13 2 6" xfId="27166" xr:uid="{5DC9841D-89CF-40A4-8038-EA264BC8B904}"/>
    <cellStyle name="Comma 13 2 7" xfId="27169" xr:uid="{24DE03BE-9C80-45E6-AC6A-22C445DD603B}"/>
    <cellStyle name="Comma 13 2_BSD2" xfId="10102" xr:uid="{407CB7C0-3531-44F3-8283-DF63CC49D7B4}"/>
    <cellStyle name="Comma 13 20" xfId="27132" xr:uid="{C04CCBB5-F3CA-4166-9EBE-35D0B73E8986}"/>
    <cellStyle name="Comma 13 21" xfId="27134" xr:uid="{B3C5E633-49F7-4CDE-8166-84FAED38B62D}"/>
    <cellStyle name="Comma 13 22" xfId="27136" xr:uid="{FEBF6C8D-6B37-4B61-A360-F3F404FEA173}"/>
    <cellStyle name="Comma 13 23" xfId="22977" xr:uid="{9DFC4A65-6AC9-4249-875D-101F5122DD16}"/>
    <cellStyle name="Comma 13 23 2" xfId="27171" xr:uid="{50432813-6596-4456-A766-8CCB97327187}"/>
    <cellStyle name="Comma 13 24" xfId="27138" xr:uid="{12040364-0E4D-4099-8B7A-9D92E081DFD5}"/>
    <cellStyle name="Comma 13 25" xfId="27122" xr:uid="{3886A6FA-883D-4332-A188-B93751EDA132}"/>
    <cellStyle name="Comma 13 3" xfId="1990" xr:uid="{5F6109EB-AAB6-4E64-9B2C-66B1990A560E}"/>
    <cellStyle name="Comma 13 3 2" xfId="27172" xr:uid="{C9226904-89F4-4EE7-9404-BF8D6CB45893}"/>
    <cellStyle name="Comma 13 3 2 2" xfId="16162" xr:uid="{9CDAF00E-ACBC-4C3D-AFB2-1FF3EB6AA571}"/>
    <cellStyle name="Comma 13 3 3" xfId="27173" xr:uid="{ACA0B38F-38A1-4877-AFAF-ACEE8E50F91D}"/>
    <cellStyle name="Comma 13 3 3 2" xfId="27174" xr:uid="{AEF82F08-905A-47AD-907A-626715966FFA}"/>
    <cellStyle name="Comma 13 3 4" xfId="27175" xr:uid="{8D0E25AF-E382-4859-BD90-97E0FF0CC9E4}"/>
    <cellStyle name="Comma 13 3 4 2" xfId="27176" xr:uid="{73F35BE3-83CA-40E8-A5CE-E7AE690872CA}"/>
    <cellStyle name="Comma 13 3 5" xfId="27177" xr:uid="{4165A56A-9067-4CA6-8C90-CB167F486D2D}"/>
    <cellStyle name="Comma 13 3 6" xfId="27179" xr:uid="{C75E547F-91FB-48DB-95C7-1F5676D8329B}"/>
    <cellStyle name="Comma 13 3 7" xfId="10459" xr:uid="{BC8ED161-F918-42D9-8E67-8C9F1F167367}"/>
    <cellStyle name="Comma 13 3 8" xfId="51848" xr:uid="{A5D948D1-0C60-416F-9D37-E1CD956AE050}"/>
    <cellStyle name="Comma 13 4" xfId="4071" xr:uid="{EFD1C867-181A-4BFC-82C8-6716748FCCD4}"/>
    <cellStyle name="Comma 13 4 2" xfId="27180" xr:uid="{8AE3EEDF-326F-4CD5-981F-A4E64AA1BD0D}"/>
    <cellStyle name="Comma 13 4 2 2" xfId="27181" xr:uid="{884A3F12-43DE-4DF7-8C8D-35BCD5CB699B}"/>
    <cellStyle name="Comma 13 4 3" xfId="27182" xr:uid="{6DA3415A-2901-4BEA-ACF1-F997C69D5F45}"/>
    <cellStyle name="Comma 13 4 3 2" xfId="27183" xr:uid="{730E21B6-D9ED-46F0-A27E-293970214F6E}"/>
    <cellStyle name="Comma 13 4 4" xfId="27184" xr:uid="{33CE36E1-97C6-486D-92EB-DE235ABCAF15}"/>
    <cellStyle name="Comma 13 5" xfId="24555" xr:uid="{4A82F5A5-E97C-454C-8691-7DAF2DF8C8D2}"/>
    <cellStyle name="Comma 13 5 2" xfId="27185" xr:uid="{1C974506-C971-4DC9-A4D7-EBF2781233B0}"/>
    <cellStyle name="Comma 13 5 3" xfId="27186" xr:uid="{AAB77AFE-0DF1-4A5D-BF16-FA8249921B66}"/>
    <cellStyle name="Comma 13 6" xfId="23193" xr:uid="{E0AE455C-02EA-47DC-A597-908051695BED}"/>
    <cellStyle name="Comma 13 6 2" xfId="27187" xr:uid="{C64A082F-0AEB-49C7-BA73-D4328363F8F0}"/>
    <cellStyle name="Comma 13 6 3" xfId="27188" xr:uid="{CE791193-8695-4661-BA70-5C37AC2D14FE}"/>
    <cellStyle name="Comma 13 7" xfId="27189" xr:uid="{BF1F183D-3EC9-47FC-AF50-6B47EE3E4BEE}"/>
    <cellStyle name="Comma 13 7 2" xfId="27190" xr:uid="{8304FBF3-0BF3-4ACB-9167-7A78764955BD}"/>
    <cellStyle name="Comma 13 8" xfId="27191" xr:uid="{EB19A552-807C-4742-A1FA-1BBFEE1DF1B9}"/>
    <cellStyle name="Comma 13 8 2" xfId="27194" xr:uid="{802AF285-7911-4AAC-81E5-23E0C1AB6A57}"/>
    <cellStyle name="Comma 13 9" xfId="27195" xr:uid="{A6E63474-E9C9-4CC3-9959-0C03A9EA65EB}"/>
    <cellStyle name="Comma 13_BSD2" xfId="13989" xr:uid="{B77A2CBD-9AF6-4939-8632-0837F75D4BCF}"/>
    <cellStyle name="Comma 135" xfId="36" xr:uid="{5C5FFB8C-683E-4863-B5F8-BE5A414B9604}"/>
    <cellStyle name="Comma 139" xfId="33" xr:uid="{E1B50EB6-709D-405A-B72F-0F41AD5FAABA}"/>
    <cellStyle name="Comma 14" xfId="1991" xr:uid="{C595085B-684E-4117-9B36-F08AD1248C67}"/>
    <cellStyle name="Comma 14 10" xfId="27197" xr:uid="{AC0ECF43-74E1-4AE5-83F0-0745A1805486}"/>
    <cellStyle name="Comma 14 11" xfId="27198" xr:uid="{87039C9A-E5D3-4BE5-B289-93D3F4D8A867}"/>
    <cellStyle name="Comma 14 12" xfId="27196" xr:uid="{78EEE3C1-699E-4357-A6C0-846F2820EFA0}"/>
    <cellStyle name="Comma 14 2" xfId="1994" xr:uid="{0A17E876-07CD-41D5-A532-87771142323D}"/>
    <cellStyle name="Comma 14 2 10" xfId="27201" xr:uid="{35C6C78A-60DE-40B6-9BB7-4DCC05E4345B}"/>
    <cellStyle name="Comma 14 2 10 2" xfId="27202" xr:uid="{3C5C564F-AC7E-4F9F-A172-685C3178172A}"/>
    <cellStyle name="Comma 14 2 10 3" xfId="27203" xr:uid="{421EE122-EFC0-4964-A60A-ED027460E0DD}"/>
    <cellStyle name="Comma 14 2 10 4" xfId="27207" xr:uid="{9D63C6BA-6150-4B6F-84E9-32487E083DC8}"/>
    <cellStyle name="Comma 14 2 11" xfId="27210" xr:uid="{F14FC869-9781-4730-A17D-0E9B517C67B2}"/>
    <cellStyle name="Comma 14 2 11 2" xfId="27211" xr:uid="{E6C39576-318B-43BC-8238-D503C08B023C}"/>
    <cellStyle name="Comma 14 2 11 3" xfId="27212" xr:uid="{AABB2AD5-3DA8-45ED-8A80-F31920D328C1}"/>
    <cellStyle name="Comma 14 2 11 4" xfId="27213" xr:uid="{9676445D-8637-4BE2-A092-A96D1C3C0DC2}"/>
    <cellStyle name="Comma 14 2 12" xfId="27216" xr:uid="{BE0D5ACF-EC52-439F-87BC-15ABAEC3293D}"/>
    <cellStyle name="Comma 14 2 12 2" xfId="27217" xr:uid="{8CF4399F-475F-4AE8-8730-AE29A3956C3E}"/>
    <cellStyle name="Comma 14 2 12 3" xfId="27218" xr:uid="{8984A16F-6B6F-4DD0-A6E7-80FE25840790}"/>
    <cellStyle name="Comma 14 2 12 4" xfId="19396" xr:uid="{BFAA18B5-1049-43BC-8B75-99CC2E7BEB2D}"/>
    <cellStyle name="Comma 14 2 13" xfId="27220" xr:uid="{0C799A4D-5E6B-4024-8FC2-46D53A723F0A}"/>
    <cellStyle name="Comma 14 2 13 2" xfId="27221" xr:uid="{DE0D7F1B-68F9-4DA3-8989-DFD5A3CD6C98}"/>
    <cellStyle name="Comma 14 2 13 3" xfId="27222" xr:uid="{EA191D11-A4AB-41A4-B0F6-54AAA7093AF6}"/>
    <cellStyle name="Comma 14 2 13 4" xfId="27223" xr:uid="{E7667D4A-0AB8-49DA-B030-452431664F30}"/>
    <cellStyle name="Comma 14 2 14" xfId="27224" xr:uid="{642A39D1-8778-4DF6-BEB8-4CD6C5058990}"/>
    <cellStyle name="Comma 14 2 14 2" xfId="27225" xr:uid="{EF46768D-3268-4B8C-AE81-E0D79D5CDDC2}"/>
    <cellStyle name="Comma 14 2 15" xfId="14551" xr:uid="{388CFBC4-15A6-474B-B584-DA895A1030EF}"/>
    <cellStyle name="Comma 14 2 15 2" xfId="14555" xr:uid="{D01A01AD-C504-4382-B016-49DABFCBF6DA}"/>
    <cellStyle name="Comma 14 2 15 3" xfId="14561" xr:uid="{655A6B43-4B86-4ABE-AF05-1F9CEEABDD63}"/>
    <cellStyle name="Comma 14 2 16" xfId="14577" xr:uid="{F9874133-46E8-4A6E-85A7-A6135C7A20E9}"/>
    <cellStyle name="Comma 14 2 17" xfId="14583" xr:uid="{378AF49A-A108-479E-A705-E8FDCE8C2753}"/>
    <cellStyle name="Comma 14 2 18" xfId="14588" xr:uid="{547D8841-5A28-4848-86F1-A421526B78D8}"/>
    <cellStyle name="Comma 14 2 19" xfId="27199" xr:uid="{21674AD9-4AFB-4A71-AF11-266B7B157DDD}"/>
    <cellStyle name="Comma 14 2 2" xfId="27226" xr:uid="{CCCDD805-353B-415A-B6D5-E1E2E93B5E1D}"/>
    <cellStyle name="Comma 14 2 2 2" xfId="27227" xr:uid="{0956C041-283A-441F-9685-3E4D13747142}"/>
    <cellStyle name="Comma 14 2 2 2 2" xfId="14277" xr:uid="{5DBC3A34-A138-4A94-AA96-8C1E7D9FA2CE}"/>
    <cellStyle name="Comma 14 2 2 2 2 2" xfId="14287" xr:uid="{A77E2A6C-53FE-49CA-9E8B-B96E899B7D37}"/>
    <cellStyle name="Comma 14 2 2 2 3" xfId="14290" xr:uid="{F9506E8B-4EE7-416E-84E5-15934889D4A3}"/>
    <cellStyle name="Comma 14 2 2 3" xfId="27228" xr:uid="{BD1D3AD3-E529-46B0-8724-4BCE023FBEA0}"/>
    <cellStyle name="Comma 14 2 2 3 2" xfId="14327" xr:uid="{C04E7B22-3D06-43C1-9F5A-BCCB18C7DE1B}"/>
    <cellStyle name="Comma 14 2 2 4" xfId="27229" xr:uid="{2273C612-F008-4AC4-BA47-FD5FCC9ED119}"/>
    <cellStyle name="Comma 14 2 2 5" xfId="27231" xr:uid="{5F133042-7B6C-4DFB-B2AB-32461235EBA9}"/>
    <cellStyle name="Comma 14 2 2 6" xfId="27233" xr:uid="{37ED85E5-B8D1-4FFD-9740-D009B8E6FE71}"/>
    <cellStyle name="Comma 14 2 20" xfId="51749" xr:uid="{975B9B61-7F01-48D0-ACE5-3E08FDB8B2DE}"/>
    <cellStyle name="Comma 14 2 3" xfId="27235" xr:uid="{72503C63-A841-462D-A25D-8FF5C12FD809}"/>
    <cellStyle name="Comma 14 2 3 2" xfId="3656" xr:uid="{702FFCD3-F7E9-4CEE-84DB-3C4E05FD859C}"/>
    <cellStyle name="Comma 14 2 3 2 2" xfId="3658" xr:uid="{CBC07148-07F6-4B71-8746-B75CC03476E7}"/>
    <cellStyle name="Comma 14 2 3 3" xfId="3679" xr:uid="{EFA44A09-8A66-49D5-9A5E-D9109B0E1D50}"/>
    <cellStyle name="Comma 14 2 3 4" xfId="3722" xr:uid="{DAA534EE-8875-4435-9A1F-32A307D6B85A}"/>
    <cellStyle name="Comma 14 2 3 5" xfId="3746" xr:uid="{102D992F-5CA4-466F-B856-7C3716A265EC}"/>
    <cellStyle name="Comma 14 2 4" xfId="27236" xr:uid="{543ACC93-6D8B-4069-8791-97CA32CAEE74}"/>
    <cellStyle name="Comma 14 2 4 2" xfId="22611" xr:uid="{2B116342-A27B-4111-8A3F-9FA38186FF7A}"/>
    <cellStyle name="Comma 14 2 4 2 2" xfId="22622" xr:uid="{A11D3BBE-AE8E-4F88-B2A3-629FA0DEC0E8}"/>
    <cellStyle name="Comma 14 2 4 2 3" xfId="22158" xr:uid="{22CCDFE3-CF7A-4B71-8412-E4AE32DF1BD4}"/>
    <cellStyle name="Comma 14 2 4 3" xfId="22632" xr:uid="{68A3213F-4BDE-4123-956B-81B6E1E0FBF8}"/>
    <cellStyle name="Comma 14 2 4 4" xfId="22644" xr:uid="{62A56430-FEE1-48C9-92A5-875BC7712562}"/>
    <cellStyle name="Comma 14 2 4 5" xfId="22659" xr:uid="{CC166697-3E53-4E3C-921F-6968B716624D}"/>
    <cellStyle name="Comma 14 2 5" xfId="27237" xr:uid="{7E79CA8D-5840-4F8F-A700-E64B292FCE8B}"/>
    <cellStyle name="Comma 14 2 5 2" xfId="22992" xr:uid="{1DB797E3-F724-471F-A0EB-F7562E5473FE}"/>
    <cellStyle name="Comma 14 2 5 2 2" xfId="22996" xr:uid="{55D55882-D825-4478-9DAA-258DE753A6E2}"/>
    <cellStyle name="Comma 14 2 5 3" xfId="23000" xr:uid="{9C7F0159-C498-42EB-985A-3A97D4D9AB90}"/>
    <cellStyle name="Comma 14 2 5 4" xfId="17634" xr:uid="{BFEC6894-09AB-4203-B6F7-94FAE8DEAD0A}"/>
    <cellStyle name="Comma 14 2 5 5" xfId="23008" xr:uid="{C1ED781A-D037-431F-A692-57BEB068AFA0}"/>
    <cellStyle name="Comma 14 2 6" xfId="27238" xr:uid="{58B40C9E-5180-437A-A79E-2217066FB33D}"/>
    <cellStyle name="Comma 14 2 6 2" xfId="27239" xr:uid="{EEB87653-9EB5-429A-878D-CF760540F516}"/>
    <cellStyle name="Comma 14 2 6 2 2" xfId="21512" xr:uid="{67EE3C7D-732F-4B03-8CC7-65003D4F5F1F}"/>
    <cellStyle name="Comma 14 2 6 3" xfId="21485" xr:uid="{473657AB-B9FA-4E33-892E-00F1EC864954}"/>
    <cellStyle name="Comma 14 2 6 4" xfId="27240" xr:uid="{14B415F9-404D-4CBA-9B8E-A616972B71A6}"/>
    <cellStyle name="Comma 14 2 7" xfId="17274" xr:uid="{B6A83708-62E9-4A40-A642-3B399023F290}"/>
    <cellStyle name="Comma 14 2 7 2" xfId="27241" xr:uid="{04E6295E-596D-4126-B8C3-8328D7CCA985}"/>
    <cellStyle name="Comma 14 2 7 3" xfId="27242" xr:uid="{4251A53C-E464-45F0-991B-C888B9ED1D7D}"/>
    <cellStyle name="Comma 14 2 7 4" xfId="27243" xr:uid="{A2EEB36A-3ECD-4E23-8F22-54915E9E2944}"/>
    <cellStyle name="Comma 14 2 8" xfId="27244" xr:uid="{06DA068E-BEEA-4E88-86CC-C17A8DF4CDE4}"/>
    <cellStyle name="Comma 14 2 8 2" xfId="27245" xr:uid="{5646B373-9AB6-4FE7-B2AD-DE3F95E28DC5}"/>
    <cellStyle name="Comma 14 2 8 3" xfId="27246" xr:uid="{4EE4ED3C-67A7-4C84-AB8F-5C3042BCD55A}"/>
    <cellStyle name="Comma 14 2 8 4" xfId="27247" xr:uid="{F2941B9D-8577-4B6A-B2BF-24ECFACE2215}"/>
    <cellStyle name="Comma 14 2 9" xfId="27248" xr:uid="{FB211558-E0BD-4F8E-9021-15095BB6C8B8}"/>
    <cellStyle name="Comma 14 2 9 2" xfId="23139" xr:uid="{20CB1DD4-0FA2-41A5-85F6-D33CE942DE46}"/>
    <cellStyle name="Comma 14 2 9 3" xfId="23149" xr:uid="{0DF40679-DB05-41C3-8254-D13C082675B0}"/>
    <cellStyle name="Comma 14 2 9 4" xfId="23161" xr:uid="{4436BCA3-477F-4185-80EC-8CDD2A27AA33}"/>
    <cellStyle name="Comma 14 2_BSD2" xfId="5740" xr:uid="{C8C964EC-B803-4ADF-8B10-BE318D295948}"/>
    <cellStyle name="Comma 14 3" xfId="27249" xr:uid="{1CE1DBCB-36CC-42D8-99B5-A18D338241C5}"/>
    <cellStyle name="Comma 14 3 2" xfId="27250" xr:uid="{5A739C39-CAE0-418F-8A90-F0F5C9BCAAE3}"/>
    <cellStyle name="Comma 14 3 3" xfId="27251" xr:uid="{F2870433-3943-490F-92BC-AF3791251B16}"/>
    <cellStyle name="Comma 14 3 4" xfId="27252" xr:uid="{B3DEEFC4-24BA-4F7E-BE33-52A746026C25}"/>
    <cellStyle name="Comma 14 3 5" xfId="27253" xr:uid="{31BCEDA3-3CB6-4ACF-A53E-9CE472F33289}"/>
    <cellStyle name="Comma 14 4" xfId="27254" xr:uid="{F940A6E1-26AE-4F9C-A330-9ABB51B4033E}"/>
    <cellStyle name="Comma 14 4 2" xfId="27255" xr:uid="{A3CC6F5D-3C61-4B4B-82CD-B9C946E22DE4}"/>
    <cellStyle name="Comma 14 4 3" xfId="27256" xr:uid="{5AE4BA78-6232-4B63-B4B4-0C324B60D0A7}"/>
    <cellStyle name="Comma 14 4 4" xfId="27257" xr:uid="{759AE9E8-E692-4FDA-8950-0812456F4853}"/>
    <cellStyle name="Comma 14 5" xfId="24560" xr:uid="{DBE94EEE-CFCF-4871-B88F-98FDA78B5A00}"/>
    <cellStyle name="Comma 14 5 2" xfId="27258" xr:uid="{550B732B-C3EB-4F83-998F-3E9C744895C9}"/>
    <cellStyle name="Comma 14 5 3" xfId="27259" xr:uid="{123561B2-5EBB-4FAB-878E-D9DC6113A11B}"/>
    <cellStyle name="Comma 14 5 4" xfId="27260" xr:uid="{FD884087-CEBD-43AE-A39B-19E5C3E88C26}"/>
    <cellStyle name="Comma 14 6" xfId="27261" xr:uid="{1FA722BE-EFC9-4236-A910-DB3408107CE7}"/>
    <cellStyle name="Comma 14 6 2" xfId="27262" xr:uid="{490810A6-8F83-4230-8931-5175B50E0FEE}"/>
    <cellStyle name="Comma 14 6 3" xfId="3452" xr:uid="{404FAC38-B72D-43A8-8EF1-D3A945DD990E}"/>
    <cellStyle name="Comma 14 7" xfId="27263" xr:uid="{E4C3DB42-1362-4BEA-88BC-0B6B78BF04D4}"/>
    <cellStyle name="Comma 14 7 2" xfId="27264" xr:uid="{2D564EE8-0F19-4E0F-8ABA-AD2E102C78A7}"/>
    <cellStyle name="Comma 14 8" xfId="27265" xr:uid="{0E93BEE7-EF6B-4F70-BD91-9BD9D14D5287}"/>
    <cellStyle name="Comma 14 8 2" xfId="27267" xr:uid="{880731CA-B9B1-41C5-BFDD-4593847A1161}"/>
    <cellStyle name="Comma 14 8 2 2" xfId="27268" xr:uid="{CE04ADAE-3C40-47B3-8604-4F0A3E78BFD5}"/>
    <cellStyle name="Comma 14 8 3" xfId="27269" xr:uid="{CCFD9792-78B3-4825-8810-609832ADCE1D}"/>
    <cellStyle name="Comma 14 8 4" xfId="27271" xr:uid="{125F502A-E4D4-427A-89F9-A76C6050CE6D}"/>
    <cellStyle name="Comma 14 9" xfId="27272" xr:uid="{9D026440-058D-4307-8121-DEBD80BE71B4}"/>
    <cellStyle name="Comma 14 9 2" xfId="27205" xr:uid="{61B3B286-230A-4F97-B440-07D280EF79C3}"/>
    <cellStyle name="Comma 14 9 3" xfId="27274" xr:uid="{8D22AE03-80A8-414B-A164-73332423C6AD}"/>
    <cellStyle name="Comma 14 9 4" xfId="19305" xr:uid="{6A8004F6-A969-41C6-957D-3B5B215E6555}"/>
    <cellStyle name="Comma 14_BSD2" xfId="27275" xr:uid="{B7AA1003-9CBF-4005-8537-6C19DD6847AA}"/>
    <cellStyle name="Comma 144" xfId="27277" xr:uid="{385A0A88-B413-4DF7-98B2-81A46FA4C476}"/>
    <cellStyle name="Comma 144 2" xfId="27278" xr:uid="{FAE1F2FC-4A86-4943-A061-2616DDBD83C8}"/>
    <cellStyle name="Comma 144 3" xfId="27281" xr:uid="{C3A6B7B2-C455-457E-BE28-936D2A0D97CB}"/>
    <cellStyle name="Comma 144 4" xfId="27284" xr:uid="{94A256AE-FA14-4149-B71C-85C6375194E8}"/>
    <cellStyle name="Comma 146" xfId="37" xr:uid="{27110CB5-FF21-4352-B9AA-B6BA21D8F3AC}"/>
    <cellStyle name="Comma 15" xfId="1995" xr:uid="{E623B2AA-AE72-440D-962D-16E662FA8D73}"/>
    <cellStyle name="Comma 15 10" xfId="27289" xr:uid="{C00D677C-2113-4B1A-B39D-55AB82B32F92}"/>
    <cellStyle name="Comma 15 10 2" xfId="27291" xr:uid="{1F108A5B-3C79-4DDD-8713-463955E01F86}"/>
    <cellStyle name="Comma 15 10 2 2" xfId="27292" xr:uid="{312BCE93-6062-4061-97F8-226D52996DEA}"/>
    <cellStyle name="Comma 15 10 2 2 2" xfId="27295" xr:uid="{FF1F9A13-6941-4305-9007-77DEC8BA8BC4}"/>
    <cellStyle name="Comma 15 10 2 2 3" xfId="27297" xr:uid="{1356CF3E-FC7D-432F-A357-00DFC44C5607}"/>
    <cellStyle name="Comma 15 10 2 3" xfId="27299" xr:uid="{18BBBCB3-FBAD-46A3-BF32-46951BB709D8}"/>
    <cellStyle name="Comma 15 10 2 3 2" xfId="27301" xr:uid="{56B474E4-7287-4ECE-986D-DC67E4B5CFA2}"/>
    <cellStyle name="Comma 15 10 2 3 3" xfId="27302" xr:uid="{35C59555-95B8-40B0-A2D8-13CB4CA6CFE8}"/>
    <cellStyle name="Comma 15 10 2 4" xfId="27303" xr:uid="{7D2C4074-A714-4CC6-B943-D1DD54779C33}"/>
    <cellStyle name="Comma 15 10 2 4 2" xfId="14805" xr:uid="{73901402-7888-439D-855B-4D04D8987FBB}"/>
    <cellStyle name="Comma 15 10 2 4 3" xfId="27306" xr:uid="{E11025E5-5F20-467B-ACFC-CA1AA3923EF3}"/>
    <cellStyle name="Comma 15 10 2 5" xfId="27307" xr:uid="{DA8DC666-BD6C-4161-AC26-6CB821F31C82}"/>
    <cellStyle name="Comma 15 10 2 5 2" xfId="27310" xr:uid="{C5B3824C-E2F5-4927-BF47-EB98433E331A}"/>
    <cellStyle name="Comma 15 10 2 5 3" xfId="27311" xr:uid="{58CEE073-ACDC-4154-A5A8-8248A16E825B}"/>
    <cellStyle name="Comma 15 10 2 6" xfId="27313" xr:uid="{E84C4B47-EE52-47B3-BC8C-8133FBB9A45F}"/>
    <cellStyle name="Comma 15 10 2 7" xfId="7981" xr:uid="{BC8E2052-1A84-4767-A9A8-E09BBB4D81FF}"/>
    <cellStyle name="Comma 15 10 3" xfId="17757" xr:uid="{5B56F2D9-D081-455D-AFF0-6A797693D214}"/>
    <cellStyle name="Comma 15 10 3 2" xfId="27314" xr:uid="{C06F9249-2B2D-4336-AAA8-19568DFB93D3}"/>
    <cellStyle name="Comma 15 10 3 3" xfId="27315" xr:uid="{AA896A46-3308-4247-9B81-BCFC0B7FBDA9}"/>
    <cellStyle name="Comma 15 10 4" xfId="14452" xr:uid="{39674D18-D026-4D34-8505-0E7A541E860B}"/>
    <cellStyle name="Comma 15 10 4 2" xfId="27316" xr:uid="{15655A2F-8211-47E2-ADBF-85FC7FAB2EF3}"/>
    <cellStyle name="Comma 15 10 4 3" xfId="27317" xr:uid="{BEE53B5B-15BF-4F39-8AB4-316AE8455084}"/>
    <cellStyle name="Comma 15 10 5" xfId="27318" xr:uid="{DFF03C05-9678-4D31-A184-6112040770DB}"/>
    <cellStyle name="Comma 15 10 5 2" xfId="27319" xr:uid="{08F31B29-BC23-4F0C-A3C4-A5C0288A32E8}"/>
    <cellStyle name="Comma 15 10 5 3" xfId="27320" xr:uid="{F74CA57B-6C2F-47CC-9B55-B2102EF5F45D}"/>
    <cellStyle name="Comma 15 10 6" xfId="26108" xr:uid="{435938E1-2EBE-473C-B852-A052ED6DEE29}"/>
    <cellStyle name="Comma 15 10 6 2" xfId="27321" xr:uid="{B7A62E18-E702-446C-A05B-63CC98D97E73}"/>
    <cellStyle name="Comma 15 10 6 3" xfId="27323" xr:uid="{382E91EA-0F4F-4160-92D6-BB8EA14E0F90}"/>
    <cellStyle name="Comma 15 10 7" xfId="27325" xr:uid="{D772351C-C12C-4106-91D5-C3B3C68CF852}"/>
    <cellStyle name="Comma 15 10 8" xfId="27327" xr:uid="{E6F39AEB-39D1-4ACE-9B72-406A7DF8CCE7}"/>
    <cellStyle name="Comma 15 10 9" xfId="27329" xr:uid="{2C5B083B-B422-4BE3-8DEE-C9BC023C88B9}"/>
    <cellStyle name="Comma 15 11" xfId="27331" xr:uid="{5F75899C-602C-4C11-87B1-CCBEFBD4CBD5}"/>
    <cellStyle name="Comma 15 11 2" xfId="27334" xr:uid="{63F971F6-F971-4888-8F00-0BF0E648D11D}"/>
    <cellStyle name="Comma 15 11 2 2" xfId="27335" xr:uid="{8741C213-AD82-4C17-AFDD-E5547EBCC629}"/>
    <cellStyle name="Comma 15 11 2 2 2" xfId="27338" xr:uid="{F637F252-AE98-4265-A2A5-4696754EF368}"/>
    <cellStyle name="Comma 15 11 2 2 3" xfId="27340" xr:uid="{3B77DEE2-653C-4409-AD76-3CB8E7603DCE}"/>
    <cellStyle name="Comma 15 11 2 3" xfId="27341" xr:uid="{52C7E286-65E6-488B-AE72-922947DA07C7}"/>
    <cellStyle name="Comma 15 11 2 3 2" xfId="27342" xr:uid="{CBC9B60E-4946-4D71-8DAB-C3D93D1F17C4}"/>
    <cellStyle name="Comma 15 11 2 3 3" xfId="27345" xr:uid="{9A1147A3-E238-4782-8C22-74C85ADA60AD}"/>
    <cellStyle name="Comma 15 11 2 4" xfId="27346" xr:uid="{E66E8C0F-0504-4F7D-9119-56A17F307F60}"/>
    <cellStyle name="Comma 15 11 2 4 2" xfId="15973" xr:uid="{CAAF761E-42D2-4E82-9377-2EF42360BD33}"/>
    <cellStyle name="Comma 15 11 2 4 3" xfId="27348" xr:uid="{A23D3A1A-E9FB-48E7-936C-C542800C421E}"/>
    <cellStyle name="Comma 15 11 2 5" xfId="27349" xr:uid="{9ACE6B77-2F26-4D0B-80C8-8AD74AAA374D}"/>
    <cellStyle name="Comma 15 11 2 5 2" xfId="27350" xr:uid="{C828EB2F-B5D7-48F8-94FE-48F19A9546D8}"/>
    <cellStyle name="Comma 15 11 2 5 3" xfId="27352" xr:uid="{C7159F8E-0635-43A8-87D9-1E427E46F757}"/>
    <cellStyle name="Comma 15 11 2 6" xfId="8808" xr:uid="{DAAFFD37-B7B5-4F3D-A892-FA658FAC287C}"/>
    <cellStyle name="Comma 15 11 2 7" xfId="17731" xr:uid="{BCB127CB-4166-4C13-944C-FBD8AD3B41FA}"/>
    <cellStyle name="Comma 15 11 3" xfId="27353" xr:uid="{475BE327-7B3C-4908-A010-B6C20F2CF200}"/>
    <cellStyle name="Comma 15 11 3 2" xfId="27354" xr:uid="{4E39166F-B3EA-4B1E-BC90-15AD97E035B0}"/>
    <cellStyle name="Comma 15 11 3 3" xfId="27357" xr:uid="{195B3F50-BD89-4619-AE19-41BF68016E4F}"/>
    <cellStyle name="Comma 15 11 4" xfId="27359" xr:uid="{2DAE8956-63BB-4D28-AA0E-AD86720FD8E1}"/>
    <cellStyle name="Comma 15 11 4 2" xfId="27360" xr:uid="{399F20D9-9B95-4EFF-B001-A5FDD8EE1FD8}"/>
    <cellStyle name="Comma 15 11 4 3" xfId="27362" xr:uid="{E9E34CA8-F726-46DE-A00E-58CD1C85C29C}"/>
    <cellStyle name="Comma 15 11 5" xfId="20192" xr:uid="{37BBBC13-C1CB-42D7-8161-9120F71B236B}"/>
    <cellStyle name="Comma 15 11 5 2" xfId="27363" xr:uid="{119F1CD2-95F0-4336-A7AC-BF64747323C1}"/>
    <cellStyle name="Comma 15 11 5 3" xfId="27365" xr:uid="{BB0AC5CA-FA2B-43EE-862E-C772B4004A5B}"/>
    <cellStyle name="Comma 15 11 6" xfId="27367" xr:uid="{61F3053D-15D0-4002-95D8-428C712EFF09}"/>
    <cellStyle name="Comma 15 11 6 2" xfId="27369" xr:uid="{8F9FBE3E-17AC-44FF-806E-768BA66682D5}"/>
    <cellStyle name="Comma 15 11 6 3" xfId="27371" xr:uid="{6C2E434C-C68A-486A-9C72-3FA7EF8DBEAA}"/>
    <cellStyle name="Comma 15 11 7" xfId="27372" xr:uid="{9498FCA4-F1C6-4F38-91EE-754B0A36F13E}"/>
    <cellStyle name="Comma 15 11 8" xfId="27374" xr:uid="{31BBB9BC-F493-4505-A516-4F0BBD3078F5}"/>
    <cellStyle name="Comma 15 12" xfId="27378" xr:uid="{9099CAAB-36AB-4A25-942A-B08BCA9FB65D}"/>
    <cellStyle name="Comma 15 12 2" xfId="27380" xr:uid="{35A29C1C-FC79-484E-AA0D-C8F6C8EEC44A}"/>
    <cellStyle name="Comma 15 12 2 2" xfId="27381" xr:uid="{EC6F6A2C-E0AF-48BA-9A1A-0CB686F4094A}"/>
    <cellStyle name="Comma 15 12 2 2 2" xfId="27384" xr:uid="{80AA63F7-A529-4BF1-A298-4C349F521544}"/>
    <cellStyle name="Comma 15 12 2 2 3" xfId="27386" xr:uid="{1156830F-F47F-49B6-A581-DB1E1B1A2702}"/>
    <cellStyle name="Comma 15 12 2 3" xfId="27387" xr:uid="{EFE9F868-B88D-4A64-8D56-3D39510EBC2B}"/>
    <cellStyle name="Comma 15 12 2 3 2" xfId="27388" xr:uid="{5E461CB4-8D28-4F25-A9F0-C6BE57802B4F}"/>
    <cellStyle name="Comma 15 12 2 3 3" xfId="27390" xr:uid="{89F96402-986F-4352-9F28-34071906E45E}"/>
    <cellStyle name="Comma 15 12 2 4" xfId="27391" xr:uid="{F537CD8D-F31B-46A7-AE11-B258DD8A1229}"/>
    <cellStyle name="Comma 15 12 2 4 2" xfId="16176" xr:uid="{CF4A62F4-3A71-4E87-BAD2-C80D27636A1F}"/>
    <cellStyle name="Comma 15 12 2 4 3" xfId="27392" xr:uid="{76BE33A8-5C38-4FB8-9ADE-E9D448EAC4FE}"/>
    <cellStyle name="Comma 15 12 2 5" xfId="27393" xr:uid="{D8DF5808-546B-4605-8DBE-B4FD29624D48}"/>
    <cellStyle name="Comma 15 12 2 5 2" xfId="27394" xr:uid="{E8D3A4D1-4AA3-4EEC-9C39-BA8B1226CBCC}"/>
    <cellStyle name="Comma 15 12 2 5 3" xfId="27395" xr:uid="{412AB494-D65C-431B-9736-FA7B4B8BC26E}"/>
    <cellStyle name="Comma 15 12 2 6" xfId="27396" xr:uid="{8543D97B-B922-4A2B-B8AA-6A9C5CBA3C6E}"/>
    <cellStyle name="Comma 15 12 2 7" xfId="27397" xr:uid="{7CE354EC-BF4A-47DA-B569-38F9B3AA10A0}"/>
    <cellStyle name="Comma 15 12 3" xfId="24587" xr:uid="{1C61F473-8745-4F47-9A17-60C1F0B1C476}"/>
    <cellStyle name="Comma 15 12 3 2" xfId="27398" xr:uid="{0162BCB2-B6BF-4248-B4D9-B56CB658AF21}"/>
    <cellStyle name="Comma 15 12 3 3" xfId="20240" xr:uid="{D86CCFDE-B1D9-4094-B24D-6A209C19C4BB}"/>
    <cellStyle name="Comma 15 12 4" xfId="27400" xr:uid="{F6D02C4E-4E22-4E31-BBDF-7AE7CEBD90CD}"/>
    <cellStyle name="Comma 15 12 4 2" xfId="27401" xr:uid="{0D538DBE-EDD7-46DC-BB66-7DADA079AA9D}"/>
    <cellStyle name="Comma 15 12 4 3" xfId="27403" xr:uid="{6B4EBC34-3B95-4969-8155-0E893D59F4E2}"/>
    <cellStyle name="Comma 15 12 5" xfId="27404" xr:uid="{7DD2A5CB-4AAC-4FE6-82D4-79687371B48B}"/>
    <cellStyle name="Comma 15 12 5 2" xfId="27405" xr:uid="{A59FDDED-B3E3-4BEC-B2A4-1B226C9E3F7D}"/>
    <cellStyle name="Comma 15 12 5 3" xfId="27407" xr:uid="{72849151-C1D7-4630-9BC9-17EDE97E9B51}"/>
    <cellStyle name="Comma 15 12 6" xfId="27409" xr:uid="{771A60A0-D70A-458F-9172-DC56B0488908}"/>
    <cellStyle name="Comma 15 12 6 2" xfId="27411" xr:uid="{A36C85EF-EEA4-4FF3-96F6-39808329797A}"/>
    <cellStyle name="Comma 15 12 6 3" xfId="27413" xr:uid="{E53106D1-3DFA-4005-B6B9-6891047AC975}"/>
    <cellStyle name="Comma 15 12 7" xfId="5031" xr:uid="{79324103-F2C8-4890-8939-A1314EDEFC5F}"/>
    <cellStyle name="Comma 15 12 8" xfId="7773" xr:uid="{B58932A1-A68E-44DA-A424-6ACE04A5B285}"/>
    <cellStyle name="Comma 15 13" xfId="27414" xr:uid="{EEEABF7D-F92F-4DBD-BAAC-039F1F884FA4}"/>
    <cellStyle name="Comma 15 13 2" xfId="27415" xr:uid="{1DBB42C0-7561-465F-B6DB-7DD6862B5881}"/>
    <cellStyle name="Comma 15 13 2 2" xfId="11078" xr:uid="{52C9C3BF-60B4-4541-9204-A4E215CCBCB5}"/>
    <cellStyle name="Comma 15 13 2 2 2" xfId="27417" xr:uid="{7E4901D5-5F90-4633-87AB-CC71DD5321D6}"/>
    <cellStyle name="Comma 15 13 2 2 3" xfId="27418" xr:uid="{04D871D7-85F9-452B-BC6F-80DD5A87A16C}"/>
    <cellStyle name="Comma 15 13 2 3" xfId="27419" xr:uid="{8FBA1867-33FC-48C0-B137-C3B303621666}"/>
    <cellStyle name="Comma 15 13 2 3 2" xfId="27420" xr:uid="{D2BD7291-D29D-493D-A92D-CD5AE35D4C36}"/>
    <cellStyle name="Comma 15 13 2 3 3" xfId="27421" xr:uid="{6154735C-13DB-4AF1-8F32-5025ABAE687B}"/>
    <cellStyle name="Comma 15 13 2 4" xfId="27422" xr:uid="{65639CD6-C3E4-4AAA-A7FA-018622018D3F}"/>
    <cellStyle name="Comma 15 13 2 4 2" xfId="16316" xr:uid="{5E2AFF93-CE63-426F-8D99-EBF0D5847CFB}"/>
    <cellStyle name="Comma 15 13 2 4 3" xfId="27423" xr:uid="{F2852763-2480-4658-8064-566D0A22F743}"/>
    <cellStyle name="Comma 15 13 2 5" xfId="27424" xr:uid="{DB8CF360-AC40-4F12-8302-761C2D9A029B}"/>
    <cellStyle name="Comma 15 13 2 5 2" xfId="27426" xr:uid="{88983F9A-E748-42E0-B675-DF07880558B1}"/>
    <cellStyle name="Comma 15 13 2 5 3" xfId="27430" xr:uid="{F182BD43-FBAA-4375-96B1-6AB2CA90C34C}"/>
    <cellStyle name="Comma 15 13 2 6" xfId="27431" xr:uid="{59396BBE-65ED-4651-98E1-FDFF63348DE8}"/>
    <cellStyle name="Comma 15 13 2 7" xfId="27432" xr:uid="{B534DDAB-3111-4E08-9FD8-342C7CE66BD4}"/>
    <cellStyle name="Comma 15 13 3" xfId="27433" xr:uid="{5908F43F-DF9D-46CC-B9C4-5B754B542272}"/>
    <cellStyle name="Comma 15 13 3 2" xfId="27434" xr:uid="{37260323-4AD9-463D-B061-7814888867E9}"/>
    <cellStyle name="Comma 15 13 3 3" xfId="27436" xr:uid="{6014E8F7-8207-468A-B5B9-BA667E03EEEC}"/>
    <cellStyle name="Comma 15 13 4" xfId="27438" xr:uid="{1B8BEC09-D32B-4451-9AF6-747A95976FC8}"/>
    <cellStyle name="Comma 15 13 4 2" xfId="27439" xr:uid="{7C03595C-D633-47E2-9E40-9B3E9075E4BB}"/>
    <cellStyle name="Comma 15 13 4 3" xfId="27441" xr:uid="{D1B8D18E-FA92-42DE-8230-BFB4CF398FD8}"/>
    <cellStyle name="Comma 15 13 5" xfId="27442" xr:uid="{57CBE19C-706D-4257-A059-FA770D13474F}"/>
    <cellStyle name="Comma 15 13 5 2" xfId="27443" xr:uid="{6515DC84-5956-44B4-83A2-3DB54CC543B1}"/>
    <cellStyle name="Comma 15 13 5 3" xfId="27445" xr:uid="{8844236B-5495-40A5-BDA9-BD3B6F780F82}"/>
    <cellStyle name="Comma 15 13 6" xfId="27446" xr:uid="{A4F91A97-4AB2-4B76-B0A9-86F47A8B2D13}"/>
    <cellStyle name="Comma 15 13 6 2" xfId="27448" xr:uid="{6E344DA4-9108-459A-9242-374C2F603399}"/>
    <cellStyle name="Comma 15 13 6 3" xfId="27450" xr:uid="{AB0F6DC4-71B6-4E8A-836A-D68ACBFE631F}"/>
    <cellStyle name="Comma 15 13 7" xfId="27451" xr:uid="{F2473AD7-3C52-4960-BAD2-443C10837457}"/>
    <cellStyle name="Comma 15 13 8" xfId="27453" xr:uid="{93B74A8C-6DA8-4473-B73F-6CFC434555FC}"/>
    <cellStyle name="Comma 15 14" xfId="27457" xr:uid="{C2213C8B-FC27-40D3-9729-12EE3637EBF9}"/>
    <cellStyle name="Comma 15 14 2" xfId="27458" xr:uid="{C9F2E1F2-E32A-4A1E-9ABD-2CD5DE0F622F}"/>
    <cellStyle name="Comma 15 14 2 2" xfId="27459" xr:uid="{E362F11F-B9C1-4960-B718-87BCC5F1D39F}"/>
    <cellStyle name="Comma 15 14 2 2 2" xfId="27461" xr:uid="{8C8194F5-65CB-4763-A53E-9753E1CD72BF}"/>
    <cellStyle name="Comma 15 14 2 2 3" xfId="27463" xr:uid="{BB6D7A04-7887-4CE3-A3A7-E9A6D0DB5480}"/>
    <cellStyle name="Comma 15 14 2 3" xfId="11899" xr:uid="{41936C3D-43B9-4E5A-92E9-178CD82031CB}"/>
    <cellStyle name="Comma 15 14 2 3 2" xfId="27467" xr:uid="{E8405A4F-B450-4159-919A-1AF91BBD3DEF}"/>
    <cellStyle name="Comma 15 14 2 3 3" xfId="27468" xr:uid="{A02AFDA3-7E86-4B79-9036-2D418EB4CEDC}"/>
    <cellStyle name="Comma 15 14 2 4" xfId="27469" xr:uid="{9730E1AA-1CFE-4A7E-A3B6-9AA5FB80705F}"/>
    <cellStyle name="Comma 15 14 2 4 2" xfId="16409" xr:uid="{19D1D12C-563C-4A96-BB23-7F8F97F332D2}"/>
    <cellStyle name="Comma 15 14 2 4 3" xfId="9683" xr:uid="{D4DD4625-9165-4A05-BDD3-57A574F00684}"/>
    <cellStyle name="Comma 15 14 2 5" xfId="27471" xr:uid="{D6867A4A-E25B-4936-B7EE-183802896FDA}"/>
    <cellStyle name="Comma 15 14 2 5 2" xfId="27472" xr:uid="{FD718B74-D8CF-4D3A-A087-63F263784DBC}"/>
    <cellStyle name="Comma 15 14 2 5 3" xfId="27473" xr:uid="{81BDDF90-7FFC-44CF-881F-AECB4DE57939}"/>
    <cellStyle name="Comma 15 14 2 6" xfId="9675" xr:uid="{CFB91DC3-06AB-4B40-BC12-4B7C0013B2A0}"/>
    <cellStyle name="Comma 15 14 2 7" xfId="27474" xr:uid="{1AD09DB9-E0D5-415E-AE50-F94F39D75B2E}"/>
    <cellStyle name="Comma 15 14 3" xfId="27475" xr:uid="{ACD067D1-09D4-422A-A2B7-3B347E692590}"/>
    <cellStyle name="Comma 15 14 3 2" xfId="27476" xr:uid="{8BF522D7-B344-4CC7-8F02-52BA8F7B36DD}"/>
    <cellStyle name="Comma 15 14 3 3" xfId="27479" xr:uid="{6CA5FB30-694C-4B9D-ABA1-374D38E17CCE}"/>
    <cellStyle name="Comma 15 14 4" xfId="27481" xr:uid="{68E1A378-3733-4CEF-8A86-F7A3907BBEAD}"/>
    <cellStyle name="Comma 15 14 4 2" xfId="27482" xr:uid="{C97C4777-DDF2-459C-8377-70013995A3E5}"/>
    <cellStyle name="Comma 15 14 4 3" xfId="27485" xr:uid="{2FC3CB09-5B12-4DCE-95C9-BFA5F943A228}"/>
    <cellStyle name="Comma 15 14 5" xfId="27487" xr:uid="{9BE09391-F92D-4415-AAA2-A939A1C84086}"/>
    <cellStyle name="Comma 15 14 5 2" xfId="27488" xr:uid="{B0C3AD68-B301-4BC8-A5A0-4201E4F825F6}"/>
    <cellStyle name="Comma 15 14 5 3" xfId="27491" xr:uid="{15090CD7-E289-4485-8A81-0E9EFC0924BE}"/>
    <cellStyle name="Comma 15 14 6" xfId="27494" xr:uid="{17F2480C-E3E2-426C-BFEC-42C5B9F55C94}"/>
    <cellStyle name="Comma 15 14 6 2" xfId="27498" xr:uid="{C74C250E-7EBC-4452-B372-187B888248D6}"/>
    <cellStyle name="Comma 15 14 6 3" xfId="14209" xr:uid="{998AF114-E50A-49BC-B46D-958C112FC8B6}"/>
    <cellStyle name="Comma 15 14 7" xfId="27502" xr:uid="{C52FB414-B0C8-4306-8E88-E3C3EBF62C26}"/>
    <cellStyle name="Comma 15 14 8" xfId="27506" xr:uid="{7C0079C2-8A63-4735-8A92-FCF85ECD4E02}"/>
    <cellStyle name="Comma 15 15" xfId="27508" xr:uid="{1A541CCE-4676-4B22-A653-94A6E41C5946}"/>
    <cellStyle name="Comma 15 15 2" xfId="27510" xr:uid="{9B56FCF4-D1E7-4C4B-88D2-C68D94EF1F89}"/>
    <cellStyle name="Comma 15 15 2 2" xfId="27513" xr:uid="{04095384-35D5-42D1-A277-72566D78375C}"/>
    <cellStyle name="Comma 15 15 2 3" xfId="27516" xr:uid="{DAA96DA5-3099-440C-9DA2-E8FDC2388359}"/>
    <cellStyle name="Comma 15 15 3" xfId="27519" xr:uid="{B6B2F8C5-58EB-4313-B76B-995B85AF0A20}"/>
    <cellStyle name="Comma 15 15 3 2" xfId="27522" xr:uid="{8F2EF809-5063-43A2-8F80-6DC0C634D5BF}"/>
    <cellStyle name="Comma 15 15 3 3" xfId="27524" xr:uid="{1CAD92BA-7F40-453D-A2B4-782343577858}"/>
    <cellStyle name="Comma 15 15 4" xfId="27526" xr:uid="{AF19F83E-D9D3-4E68-BBC0-80D33A68131C}"/>
    <cellStyle name="Comma 15 15 4 2" xfId="8514" xr:uid="{1CAC6939-2EF9-47CF-9FAA-1AFF3313D8F0}"/>
    <cellStyle name="Comma 15 15 4 3" xfId="8549" xr:uid="{B45FA67D-CC9B-4465-B4F2-D0307E622F60}"/>
    <cellStyle name="Comma 15 15 5" xfId="27527" xr:uid="{67BF45D5-3599-406D-B6AC-5F79A2C9DD79}"/>
    <cellStyle name="Comma 15 15 5 2" xfId="27528" xr:uid="{36C8DE4B-4AD3-4B1F-9A32-292B041761B9}"/>
    <cellStyle name="Comma 15 15 5 3" xfId="27530" xr:uid="{6CF73E4A-8426-46EF-88A9-8C26EC110649}"/>
    <cellStyle name="Comma 15 15 6" xfId="27533" xr:uid="{B1305FE6-FD7D-436F-A9DC-F354F69987AE}"/>
    <cellStyle name="Comma 15 15 7" xfId="27536" xr:uid="{65CA8D08-1F13-4FAF-8C83-A7190726B6B8}"/>
    <cellStyle name="Comma 15 16" xfId="27538" xr:uid="{519018F7-493A-4E15-8C8E-DC6E4A7F9D55}"/>
    <cellStyle name="Comma 15 17" xfId="27540" xr:uid="{2D49DB46-8680-4AA5-B2FD-BA6036CB219A}"/>
    <cellStyle name="Comma 15 17 2" xfId="27542" xr:uid="{9F8C77C7-3A41-4E0F-A8B5-D0B41C304C85}"/>
    <cellStyle name="Comma 15 17 3" xfId="27543" xr:uid="{2EA7EBB8-25A0-4E8E-B39B-E0EF81C75006}"/>
    <cellStyle name="Comma 15 18" xfId="27544" xr:uid="{181BF389-1A2E-40B3-94C5-D2F6880B3F1B}"/>
    <cellStyle name="Comma 15 18 2" xfId="27546" xr:uid="{EF709140-6F24-4BDB-ABD9-53E25EFEA8E6}"/>
    <cellStyle name="Comma 15 18 3" xfId="27548" xr:uid="{30FB6208-7DFC-4679-BC1A-577A57C7C988}"/>
    <cellStyle name="Comma 15 19" xfId="18212" xr:uid="{729CE83D-65BF-4DB5-BA24-6CBFAF04D903}"/>
    <cellStyle name="Comma 15 19 2" xfId="27550" xr:uid="{2968A753-8910-4AFF-9AA0-D6723CBDE80D}"/>
    <cellStyle name="Comma 15 19 3" xfId="27551" xr:uid="{FAF19008-9610-4220-88F1-9DDC2C68C383}"/>
    <cellStyle name="Comma 15 2" xfId="1997" xr:uid="{5030893D-6417-4782-927B-F8E3673F2D89}"/>
    <cellStyle name="Comma 15 2 10" xfId="27556" xr:uid="{B8BE7DEA-25A1-409A-B996-9C277CD35556}"/>
    <cellStyle name="Comma 15 2 10 2" xfId="27557" xr:uid="{CC05F2ED-144A-4F07-A5AD-BF0E244C5B98}"/>
    <cellStyle name="Comma 15 2 10 2 2" xfId="27558" xr:uid="{BC4AC5C8-36F4-4367-B3BB-BFC51DE08667}"/>
    <cellStyle name="Comma 15 2 10 2 2 2" xfId="13763" xr:uid="{117280C4-8033-4B6A-81CE-2A16C5CE64B9}"/>
    <cellStyle name="Comma 15 2 10 2 2 3" xfId="13776" xr:uid="{470FD981-AE04-4927-97B4-F2360A5B307E}"/>
    <cellStyle name="Comma 15 2 10 2 3" xfId="27560" xr:uid="{C79C1ED3-0782-4960-99C9-D6F96853A84A}"/>
    <cellStyle name="Comma 15 2 10 2 3 2" xfId="24557" xr:uid="{F9E67B2F-2888-45D0-AEDA-66A1FE2D19D4}"/>
    <cellStyle name="Comma 15 2 10 2 3 3" xfId="24562" xr:uid="{8D7B0217-6E82-4679-B58D-F0AEF4B8198E}"/>
    <cellStyle name="Comma 15 2 10 2 4" xfId="27561" xr:uid="{F6E2D78F-1248-450B-9C25-9BA962FEB4BC}"/>
    <cellStyle name="Comma 15 2 10 2 4 2" xfId="24573" xr:uid="{ACBA9100-50A8-4053-BA70-27CD58CFEFD3}"/>
    <cellStyle name="Comma 15 2 10 2 4 3" xfId="24579" xr:uid="{C995590B-F575-4940-AE61-07A532432814}"/>
    <cellStyle name="Comma 15 2 10 2 5" xfId="27562" xr:uid="{BF9B5DA2-3E10-4A96-B51E-BE632F9A3F1B}"/>
    <cellStyle name="Comma 15 2 10 2 5 2" xfId="24591" xr:uid="{3BD348F9-56D0-440F-986E-99F76C9994F1}"/>
    <cellStyle name="Comma 15 2 10 2 5 3" xfId="24593" xr:uid="{616D2E4E-85A2-480B-8B1E-CD548F9D6B63}"/>
    <cellStyle name="Comma 15 2 10 2 6" xfId="27564" xr:uid="{FAEBFE12-66A3-4010-9C5A-3E2613A902A9}"/>
    <cellStyle name="Comma 15 2 10 2 7" xfId="27566" xr:uid="{9F14ADD2-76AF-47DE-9B74-5A2587C90DDC}"/>
    <cellStyle name="Comma 15 2 10 3" xfId="27568" xr:uid="{E6BC67D4-DC76-4E90-8D71-4DBA08D59215}"/>
    <cellStyle name="Comma 15 2 10 3 2" xfId="27571" xr:uid="{D5B670C0-30CF-404A-ADEE-8F73D4034208}"/>
    <cellStyle name="Comma 15 2 10 3 3" xfId="27574" xr:uid="{0AE3F079-7992-4BD0-A2BD-B54D0AD9436F}"/>
    <cellStyle name="Comma 15 2 10 4" xfId="27578" xr:uid="{950B2AD8-505A-4F4C-850B-F63F8698709F}"/>
    <cellStyle name="Comma 15 2 10 4 2" xfId="27580" xr:uid="{52122182-4F51-4AB8-8A40-2EDD162C97D0}"/>
    <cellStyle name="Comma 15 2 10 4 3" xfId="27582" xr:uid="{6B6E76B9-B36A-4C0C-9BAD-5AA8C456FE16}"/>
    <cellStyle name="Comma 15 2 10 5" xfId="27584" xr:uid="{2A3CAEEF-C665-43C2-AE3E-C0DC61C94E4C}"/>
    <cellStyle name="Comma 15 2 10 5 2" xfId="27586" xr:uid="{FB53903F-E0A4-43DF-9B8E-D2DD93B64923}"/>
    <cellStyle name="Comma 15 2 10 5 3" xfId="27588" xr:uid="{F9EA3DF7-3585-408F-A91D-07CFFDAE055C}"/>
    <cellStyle name="Comma 15 2 10 6" xfId="27590" xr:uid="{FA47B03C-ADEF-44D6-BD14-18684964A1A9}"/>
    <cellStyle name="Comma 15 2 10 6 2" xfId="27592" xr:uid="{248FEE51-236A-48FA-BE41-306B70A1A7D4}"/>
    <cellStyle name="Comma 15 2 10 6 3" xfId="27594" xr:uid="{8ECF5274-61C2-4C75-91FB-53E773B81125}"/>
    <cellStyle name="Comma 15 2 10 7" xfId="27596" xr:uid="{74D2F48F-F276-4EB1-869A-D952F8E2EA39}"/>
    <cellStyle name="Comma 15 2 10 8" xfId="27599" xr:uid="{56AB3948-8A96-4D8A-B732-FC959C189145}"/>
    <cellStyle name="Comma 15 2 11" xfId="27601" xr:uid="{EEF191B5-7089-4C3B-BDBA-7AC407D5C194}"/>
    <cellStyle name="Comma 15 2 11 2" xfId="27602" xr:uid="{236A6022-BCB7-4F78-AA20-5E357DFF36DA}"/>
    <cellStyle name="Comma 15 2 11 2 2" xfId="27603" xr:uid="{A1457F45-D447-48F7-9C02-3D51EE74A83A}"/>
    <cellStyle name="Comma 15 2 11 2 2 2" xfId="27604" xr:uid="{1AA5C751-9492-4A0A-AD39-58DAF1D9DCCD}"/>
    <cellStyle name="Comma 15 2 11 2 2 3" xfId="27605" xr:uid="{3096DE95-3815-4189-B71A-86F75D831212}"/>
    <cellStyle name="Comma 15 2 11 2 3" xfId="4312" xr:uid="{730B441A-C5B8-4395-8834-6B9A803F8DB0}"/>
    <cellStyle name="Comma 15 2 11 2 3 2" xfId="27606" xr:uid="{4C708A33-CD42-43C3-8314-93969EA45D6F}"/>
    <cellStyle name="Comma 15 2 11 2 3 3" xfId="27607" xr:uid="{08853173-82C0-4542-AC6C-A89AA9BF70F9}"/>
    <cellStyle name="Comma 15 2 11 2 4" xfId="27608" xr:uid="{46FF463D-1A02-4554-85E2-DD1E32F05588}"/>
    <cellStyle name="Comma 15 2 11 2 4 2" xfId="27609" xr:uid="{92917CDB-F0F4-4D11-B0CD-A28211A37E80}"/>
    <cellStyle name="Comma 15 2 11 2 4 3" xfId="27610" xr:uid="{54F31CD8-1A2E-46F9-A169-060A8C4ECD72}"/>
    <cellStyle name="Comma 15 2 11 2 5" xfId="27611" xr:uid="{E4909D56-1891-489B-AC09-1D456118985E}"/>
    <cellStyle name="Comma 15 2 11 2 5 2" xfId="27612" xr:uid="{C9BF64A2-BAF6-4D61-9D38-B1368D63AD0A}"/>
    <cellStyle name="Comma 15 2 11 2 5 3" xfId="27613" xr:uid="{26B4D8EF-26E5-4171-9EA9-7137B5A485AA}"/>
    <cellStyle name="Comma 15 2 11 2 6" xfId="27615" xr:uid="{154F9EEC-7AAA-4A13-B8CA-B472C0FB3E89}"/>
    <cellStyle name="Comma 15 2 11 2 7" xfId="27617" xr:uid="{D5E64F49-58E4-4F04-9A82-9E5351F83894}"/>
    <cellStyle name="Comma 15 2 11 3" xfId="19003" xr:uid="{544EBE50-34FE-4E8C-B873-59B7BEBB92FA}"/>
    <cellStyle name="Comma 15 2 11 3 2" xfId="4515" xr:uid="{664CCF33-F4AE-4D91-9240-80538498DBA5}"/>
    <cellStyle name="Comma 15 2 11 3 3" xfId="27618" xr:uid="{20675ABB-D972-488D-B572-707F4F2D0183}"/>
    <cellStyle name="Comma 15 2 11 4" xfId="19005" xr:uid="{85E284C6-6425-493D-8DFD-462BF33A5AA1}"/>
    <cellStyle name="Comma 15 2 11 4 2" xfId="27619" xr:uid="{B60B53B4-DDC7-4C47-84CC-E537CCD1C7DA}"/>
    <cellStyle name="Comma 15 2 11 4 3" xfId="27620" xr:uid="{08675CDF-CCD6-4915-8CBB-0C1D6D905B33}"/>
    <cellStyle name="Comma 15 2 11 5" xfId="19007" xr:uid="{332B53F3-FFC5-491C-B0E6-333A91D0A7B1}"/>
    <cellStyle name="Comma 15 2 11 5 2" xfId="27621" xr:uid="{45603FBD-846C-4855-8410-CE123943CD10}"/>
    <cellStyle name="Comma 15 2 11 5 3" xfId="27622" xr:uid="{19798E2D-5FEE-47C5-B13F-6D35DA72CF61}"/>
    <cellStyle name="Comma 15 2 11 6" xfId="19009" xr:uid="{EDDB9321-8B3D-429F-8701-CDB289BB9374}"/>
    <cellStyle name="Comma 15 2 11 6 2" xfId="27623" xr:uid="{E2F683D9-F69F-4AAF-8297-C028AE91EC86}"/>
    <cellStyle name="Comma 15 2 11 6 3" xfId="27624" xr:uid="{C2ED9538-CF4E-4CB5-9ED2-43DD479E66AF}"/>
    <cellStyle name="Comma 15 2 11 7" xfId="27625" xr:uid="{9017777B-74BC-4F34-AE24-A17798515AC9}"/>
    <cellStyle name="Comma 15 2 11 8" xfId="27626" xr:uid="{C865446B-5711-4BFF-B704-48D541334DC2}"/>
    <cellStyle name="Comma 15 2 12" xfId="27629" xr:uid="{BF0FBECB-2008-4AFA-9C25-7DEF2332E648}"/>
    <cellStyle name="Comma 15 2 12 2" xfId="27630" xr:uid="{A86AFA95-3D41-4D07-B834-DCB48A4DC1F5}"/>
    <cellStyle name="Comma 15 2 12 2 2" xfId="27631" xr:uid="{C4F33C6E-BDBF-4B3D-991A-FC9390385BF4}"/>
    <cellStyle name="Comma 15 2 12 2 2 2" xfId="27632" xr:uid="{4E3F92D4-A185-4E9B-94B2-B2E8B2014531}"/>
    <cellStyle name="Comma 15 2 12 2 2 3" xfId="27633" xr:uid="{D8621A69-5867-4FFA-8862-0F9AEC0179E1}"/>
    <cellStyle name="Comma 15 2 12 2 3" xfId="27635" xr:uid="{C3E02FDD-8044-488D-8402-358A609D28D0}"/>
    <cellStyle name="Comma 15 2 12 2 3 2" xfId="27636" xr:uid="{365C8646-8996-41E1-8F0B-406AAFB17866}"/>
    <cellStyle name="Comma 15 2 12 2 3 3" xfId="5907" xr:uid="{DF74D2A3-7EBD-49E5-838E-9946BAA387DC}"/>
    <cellStyle name="Comma 15 2 12 2 4" xfId="27637" xr:uid="{C26BD416-3623-487C-B00A-30A44011FDC3}"/>
    <cellStyle name="Comma 15 2 12 2 4 2" xfId="27641" xr:uid="{A665B771-2892-44AA-8676-0F9D96A8FA76}"/>
    <cellStyle name="Comma 15 2 12 2 4 3" xfId="27645" xr:uid="{CEFC6DFE-E23C-4A6B-B702-1EBE66203496}"/>
    <cellStyle name="Comma 15 2 12 2 5" xfId="27646" xr:uid="{A5746ABD-6FD4-4FA7-B681-E3EF2D10C22F}"/>
    <cellStyle name="Comma 15 2 12 2 5 2" xfId="24169" xr:uid="{2ECDB5B7-BEE1-4E4B-9B85-53DE2F3177F0}"/>
    <cellStyle name="Comma 15 2 12 2 5 3" xfId="24187" xr:uid="{412E2E58-6F11-4CE3-BF29-C8FC0072261C}"/>
    <cellStyle name="Comma 15 2 12 2 6" xfId="27648" xr:uid="{1966A686-5160-45CD-8F03-228B5E45DFB8}"/>
    <cellStyle name="Comma 15 2 12 2 7" xfId="27651" xr:uid="{037657F5-12FF-4103-8C1C-B7D62BEE15F5}"/>
    <cellStyle name="Comma 15 2 12 3" xfId="27652" xr:uid="{0C9DE649-CDD3-47B6-B956-75EEB1ADAA37}"/>
    <cellStyle name="Comma 15 2 12 3 2" xfId="27654" xr:uid="{F16B643D-BD3B-49AD-B190-A651566FDD64}"/>
    <cellStyle name="Comma 15 2 12 3 3" xfId="27655" xr:uid="{D4D53534-979D-4B1E-876C-62D99E78C9B8}"/>
    <cellStyle name="Comma 15 2 12 4" xfId="27656" xr:uid="{9DA63F5E-7438-4DD1-B319-786866A32238}"/>
    <cellStyle name="Comma 15 2 12 4 2" xfId="27657" xr:uid="{8CE61AA6-59AA-4AE6-90D1-5779CBBD4978}"/>
    <cellStyle name="Comma 15 2 12 4 3" xfId="27658" xr:uid="{C9155F0A-D0FB-4A18-8CAE-97C4E48ADC10}"/>
    <cellStyle name="Comma 15 2 12 5" xfId="27659" xr:uid="{8B51F0C5-211D-4AD3-9E78-031B88BB6862}"/>
    <cellStyle name="Comma 15 2 12 5 2" xfId="27660" xr:uid="{C3344A90-9A2D-40CC-A416-9DFA5F5F9CAC}"/>
    <cellStyle name="Comma 15 2 12 5 3" xfId="27661" xr:uid="{8F421E07-8C36-42BD-8928-B91120AFA60F}"/>
    <cellStyle name="Comma 15 2 12 6" xfId="27662" xr:uid="{6F94C6D3-9673-4FA0-ADBA-1DCFF4465EB7}"/>
    <cellStyle name="Comma 15 2 12 6 2" xfId="3651" xr:uid="{EC3F9ACF-8025-41D0-86D3-984D4B868F3C}"/>
    <cellStyle name="Comma 15 2 12 6 3" xfId="3655" xr:uid="{B0BD065F-FA17-4E4C-9860-79A0F8CA5ADC}"/>
    <cellStyle name="Comma 15 2 12 7" xfId="27663" xr:uid="{64632AEB-B8EA-4624-80CF-D026BA68B409}"/>
    <cellStyle name="Comma 15 2 12 8" xfId="27664" xr:uid="{82C532B6-0DEE-4114-8B1E-4C319972467C}"/>
    <cellStyle name="Comma 15 2 13" xfId="27667" xr:uid="{DCECDBD1-6F50-4986-AFA4-8CE4A4E0C8F4}"/>
    <cellStyle name="Comma 15 2 13 2" xfId="27668" xr:uid="{BA3B7D9B-2800-419A-BC1F-35F7E3AF5622}"/>
    <cellStyle name="Comma 15 2 13 2 2" xfId="27673" xr:uid="{56E2CAB1-9729-4887-A67B-A976FACFCAC6}"/>
    <cellStyle name="Comma 15 2 13 2 3" xfId="27674" xr:uid="{83B0FBBA-8B0A-493C-AA31-06A735D31DE5}"/>
    <cellStyle name="Comma 15 2 13 3" xfId="27675" xr:uid="{BD493139-C172-4A45-BFBF-7EEB56BA9F52}"/>
    <cellStyle name="Comma 15 2 13 3 2" xfId="27676" xr:uid="{D62F0CEF-A0DA-4EDF-890E-01729362B78F}"/>
    <cellStyle name="Comma 15 2 13 3 3" xfId="27677" xr:uid="{DEE1E2C7-283E-4287-8241-2231ECD83AE1}"/>
    <cellStyle name="Comma 15 2 13 4" xfId="27678" xr:uid="{8E710F55-7499-4206-91E3-3B5AD95A6A70}"/>
    <cellStyle name="Comma 15 2 13 4 2" xfId="27679" xr:uid="{C61ECC35-8BE1-4E17-87DD-A64B8C535811}"/>
    <cellStyle name="Comma 15 2 13 4 3" xfId="27680" xr:uid="{EAC27503-37A1-492C-8CCA-12364A92E0FB}"/>
    <cellStyle name="Comma 15 2 13 5" xfId="27681" xr:uid="{04CE45F4-3009-4BD5-B666-CC5D469C25DF}"/>
    <cellStyle name="Comma 15 2 13 5 2" xfId="27682" xr:uid="{4DB3DECA-4F51-4DE3-801D-D76F3C24433F}"/>
    <cellStyle name="Comma 15 2 13 5 3" xfId="27683" xr:uid="{A4F14F81-D245-4F3A-8A44-E9825E8D3026}"/>
    <cellStyle name="Comma 15 2 13 6" xfId="27684" xr:uid="{798111CD-B805-4B1E-95AE-40D935C5A5CA}"/>
    <cellStyle name="Comma 15 2 13 7" xfId="27685" xr:uid="{3B218A6B-C207-421E-8EC6-D404ABC8C91A}"/>
    <cellStyle name="Comma 15 2 14" xfId="27686" xr:uid="{15F8AE86-A59A-45E7-A06F-6234E07D5D21}"/>
    <cellStyle name="Comma 15 2 14 2" xfId="27687" xr:uid="{0E9F2072-7EA1-466C-BA33-C3B26D9199B7}"/>
    <cellStyle name="Comma 15 2 14 3" xfId="27688" xr:uid="{2D28300C-D329-40AA-BBCC-66FF88EF0C42}"/>
    <cellStyle name="Comma 15 2 15" xfId="16048" xr:uid="{3305CA4B-8DD7-4FF6-8C97-72FA82C094EA}"/>
    <cellStyle name="Comma 15 2 15 2" xfId="16052" xr:uid="{6556419A-52B8-452D-A4FE-931E66FF4C4E}"/>
    <cellStyle name="Comma 15 2 15 3" xfId="12609" xr:uid="{F6311E09-92D2-4507-B5FC-55A42839F112}"/>
    <cellStyle name="Comma 15 2 16" xfId="16061" xr:uid="{8B64E323-43B9-4151-A274-365523AC487C}"/>
    <cellStyle name="Comma 15 2 16 2" xfId="10614" xr:uid="{A22DF53D-113F-4E9A-8283-0A40EC997583}"/>
    <cellStyle name="Comma 15 2 16 3" xfId="27689" xr:uid="{3F485D37-2750-4595-958E-03F129BE19B6}"/>
    <cellStyle name="Comma 15 2 17" xfId="16066" xr:uid="{37068770-3AF3-42C2-8A01-5D5261FE961A}"/>
    <cellStyle name="Comma 15 2 17 2" xfId="11044" xr:uid="{E5F53D57-9E51-49E1-960F-C4317B871DAC}"/>
    <cellStyle name="Comma 15 2 17 3" xfId="27690" xr:uid="{9C459F4D-F0FD-4CFA-AE34-6568BA0223A7}"/>
    <cellStyle name="Comma 15 2 18" xfId="16072" xr:uid="{F8DAC1B8-F5B8-43BF-97DB-63A1556FEF3E}"/>
    <cellStyle name="Comma 15 2 19" xfId="27691" xr:uid="{962C7D9A-B850-4610-9C9E-781FF21512B0}"/>
    <cellStyle name="Comma 15 2 2" xfId="27692" xr:uid="{53A2A161-BE40-44D4-AD81-E4C77653FBF5}"/>
    <cellStyle name="Comma 15 2 2 2" xfId="27694" xr:uid="{5484279F-4D65-4176-8B3A-7A635A5E950B}"/>
    <cellStyle name="Comma 15 2 2 2 2" xfId="27696" xr:uid="{DCAE7D16-F1DB-4E62-83D7-ACE9004DC243}"/>
    <cellStyle name="Comma 15 2 2 2 2 2" xfId="27699" xr:uid="{5977B8AB-23DD-4F4A-8570-BD84CCC451F7}"/>
    <cellStyle name="Comma 15 2 2 2 2 2 2" xfId="27702" xr:uid="{B1553D41-01AB-4F01-A7A0-9236BBA60B13}"/>
    <cellStyle name="Comma 15 2 2 2 2 3" xfId="5075" xr:uid="{721584EA-CB7F-4612-ACAF-29FBBC79C5FC}"/>
    <cellStyle name="Comma 15 2 2 2 2 3 2" xfId="27705" xr:uid="{92F17A97-22AF-4913-9C1D-BEF7C313F962}"/>
    <cellStyle name="Comma 15 2 2 2 2 4" xfId="21489" xr:uid="{1B3B0CE8-6249-47D0-8172-8417DFDEB848}"/>
    <cellStyle name="Comma 15 2 2 2 2 5" xfId="22898" xr:uid="{2C8FAAC4-5616-44F8-9EB7-CB715E02A4AC}"/>
    <cellStyle name="Comma 15 2 2 2 3" xfId="27170" xr:uid="{F055E3C7-0122-4DF9-A8FC-4E59F692E98B}"/>
    <cellStyle name="Comma 15 2 2 2 3 2" xfId="27706" xr:uid="{C4EE89D4-A4A6-486E-931C-70D7458F6563}"/>
    <cellStyle name="Comma 15 2 2 2 3 3" xfId="19476" xr:uid="{3A399ED6-C519-4895-BDC3-88B4BB15BCA0}"/>
    <cellStyle name="Comma 15 2 2 2 3 4" xfId="22920" xr:uid="{C5422ED1-FF67-4EDB-AB36-0BB55A0F9A94}"/>
    <cellStyle name="Comma 15 2 2 2 4" xfId="27707" xr:uid="{6A21C46A-B435-4F78-89DB-487836B9108C}"/>
    <cellStyle name="Comma 15 2 2 2 4 2" xfId="27709" xr:uid="{357486FE-BDD3-41BE-BD5B-EE88783E5BE3}"/>
    <cellStyle name="Comma 15 2 2 2 4 3" xfId="19483" xr:uid="{8BAF3695-2DA0-4C14-AA55-647E696782F6}"/>
    <cellStyle name="Comma 15 2 2 2 4 4" xfId="22932" xr:uid="{CB28EDCC-510C-4783-9B61-04CDAA4A4101}"/>
    <cellStyle name="Comma 15 2 2 2 5" xfId="27710" xr:uid="{5D5B6511-776F-4B5D-908D-7F00143BB169}"/>
    <cellStyle name="Comma 15 2 2 2 5 2" xfId="27712" xr:uid="{060698F4-1012-4AF2-AAA8-EEE5959836D3}"/>
    <cellStyle name="Comma 15 2 2 2 5 3" xfId="19487" xr:uid="{7D9BD526-7DA4-4622-A9A1-E642CA454EE5}"/>
    <cellStyle name="Comma 15 2 2 2 5 4" xfId="22941" xr:uid="{D58959A6-41EE-4036-8BF1-50D6D0156B72}"/>
    <cellStyle name="Comma 15 2 2 2 6" xfId="27713" xr:uid="{186F7928-E3A8-4CB4-B2B0-A5BD34B20817}"/>
    <cellStyle name="Comma 15 2 2 2 7" xfId="27716" xr:uid="{83EAF70C-10FA-4DCC-83B6-3E0C9C805759}"/>
    <cellStyle name="Comma 15 2 2 2 8" xfId="27721" xr:uid="{F887BAF5-691E-4D60-9100-7184C4C3EF51}"/>
    <cellStyle name="Comma 15 2 2 3" xfId="27725" xr:uid="{10AF2ABA-9396-48C5-ADFE-7EA05523853F}"/>
    <cellStyle name="Comma 15 2 2 3 2" xfId="27727" xr:uid="{F8F96C63-FB10-4004-8FDB-FADF261DAB2B}"/>
    <cellStyle name="Comma 15 2 2 3 3" xfId="27728" xr:uid="{E7B0949C-4962-409F-A316-1828C8AA8364}"/>
    <cellStyle name="Comma 15 2 2 3 4" xfId="27729" xr:uid="{66A6331A-DF36-49FC-AFDF-AC50E02F3010}"/>
    <cellStyle name="Comma 15 2 2 4" xfId="27730" xr:uid="{1BA293E0-511F-42BD-8891-0B1C4DA8F72B}"/>
    <cellStyle name="Comma 15 2 2 4 2" xfId="15447" xr:uid="{508A78D2-0578-4F2E-BF1B-A66BE7E73B54}"/>
    <cellStyle name="Comma 15 2 2 4 3" xfId="15485" xr:uid="{DEEF9FA2-BA35-40D7-BE82-3CB5221D3620}"/>
    <cellStyle name="Comma 15 2 2 4 4" xfId="15646" xr:uid="{449A974A-6E15-4E7B-8A42-C12D1A9F8CE9}"/>
    <cellStyle name="Comma 15 2 2 5" xfId="27731" xr:uid="{C22770F0-8280-4B1D-8E67-C9E509F228CD}"/>
    <cellStyle name="Comma 15 2 2 5 2" xfId="15661" xr:uid="{2F7CFE7D-1AEC-4E91-BF57-BA33C82D5AAF}"/>
    <cellStyle name="Comma 15 2 2 5 3" xfId="16414" xr:uid="{BFE97940-2231-490C-AC69-CE3BD00547FE}"/>
    <cellStyle name="Comma 15 2 2 5 4" xfId="16446" xr:uid="{528A1964-E8AC-4A94-92E4-22015E2B4489}"/>
    <cellStyle name="Comma 15 2 2 6" xfId="27732" xr:uid="{3483438F-3BBC-494F-8666-C8CE3B386B44}"/>
    <cellStyle name="Comma 15 2 2 6 2" xfId="21520" xr:uid="{0389A8CA-BE46-4743-8667-7A61332F36DB}"/>
    <cellStyle name="Comma 15 2 2 6 3" xfId="5478" xr:uid="{54F6752E-163C-44C8-BDD4-F983703B4080}"/>
    <cellStyle name="Comma 15 2 2 7" xfId="27733" xr:uid="{E78AA352-872E-4FF0-99B1-A2F6C32583D6}"/>
    <cellStyle name="Comma 15 2 2 8" xfId="4233" xr:uid="{B566AEBB-A507-4BC8-922A-F82A050438D9}"/>
    <cellStyle name="Comma 15 2 2 9" xfId="16949" xr:uid="{50716A0C-7CB3-4AA4-922F-674CBD79D9A6}"/>
    <cellStyle name="Comma 15 2 20" xfId="16049" xr:uid="{EB6AD645-E4B0-4724-8C00-F89479C1EEDA}"/>
    <cellStyle name="Comma 15 2 20 2" xfId="16053" xr:uid="{71ADB13B-9280-432A-89B0-5ED260A29E4E}"/>
    <cellStyle name="Comma 15 2 20 3" xfId="12610" xr:uid="{3A58AD99-FE8C-4343-B54E-E776E73A0461}"/>
    <cellStyle name="Comma 15 2 20 4" xfId="12615" xr:uid="{B11C17D4-268B-4374-8E60-4C68C86DDFD8}"/>
    <cellStyle name="Comma 15 2 21" xfId="16062" xr:uid="{A2C37A14-54B5-4A98-A2ED-4464B5BAE2DF}"/>
    <cellStyle name="Comma 15 2 22" xfId="16067" xr:uid="{4500BEA9-9FA4-414C-B6DA-9D5DED6F4EE2}"/>
    <cellStyle name="Comma 15 2 23" xfId="16073" xr:uid="{C08FC281-D20D-4A84-BDA5-C072C4675DE7}"/>
    <cellStyle name="Comma 15 2 24" xfId="27552" xr:uid="{28B51DC6-8863-4CD0-B807-721371F0FA36}"/>
    <cellStyle name="Comma 15 2 25" xfId="51924" xr:uid="{C6601172-CE4E-4869-9E02-F4EA042F5608}"/>
    <cellStyle name="Comma 15 2 3" xfId="27734" xr:uid="{FBCCECEF-DB90-4E4B-B9D8-97535AA170B9}"/>
    <cellStyle name="Comma 15 2 3 2" xfId="27736" xr:uid="{D94D01EF-FBB5-4F3A-B4AD-6E532E64143A}"/>
    <cellStyle name="Comma 15 2 3 2 2" xfId="27738" xr:uid="{6EFD056B-69CF-4EAB-81AE-0BBC44C4ACDA}"/>
    <cellStyle name="Comma 15 2 3 2 2 2" xfId="18779" xr:uid="{348B4270-32BF-4F78-B633-713C543C7F96}"/>
    <cellStyle name="Comma 15 2 3 2 2 3" xfId="12935" xr:uid="{1CE9E6F1-6981-41A9-BE63-ABBE402D53E0}"/>
    <cellStyle name="Comma 15 2 3 2 3" xfId="27739" xr:uid="{A01C977A-5579-4085-A39D-7583752B68DB}"/>
    <cellStyle name="Comma 15 2 3 2 3 2" xfId="18804" xr:uid="{4A315676-A1A5-492E-AFF7-32DDCF689EB0}"/>
    <cellStyle name="Comma 15 2 3 2 3 3" xfId="20073" xr:uid="{33C0D19C-8B19-4EFB-A5D0-2C2F6D276216}"/>
    <cellStyle name="Comma 15 2 3 2 4" xfId="27740" xr:uid="{CE8ECB17-CBB9-48E3-954B-D5553313345D}"/>
    <cellStyle name="Comma 15 2 3 2 4 2" xfId="18843" xr:uid="{9103F637-8AC6-4F4E-B173-8805BF221496}"/>
    <cellStyle name="Comma 15 2 3 2 4 3" xfId="20077" xr:uid="{3ADE0E89-3631-4DEB-AF27-272096727231}"/>
    <cellStyle name="Comma 15 2 3 2 5" xfId="27742" xr:uid="{58FADDE0-E82C-4078-B41B-2441D8F02939}"/>
    <cellStyle name="Comma 15 2 3 2 5 2" xfId="27744" xr:uid="{7CC37AB4-A2B8-423D-9E22-6CC3CA58FE3A}"/>
    <cellStyle name="Comma 15 2 3 2 5 3" xfId="20083" xr:uid="{2E46B9EF-4A60-4952-A499-C0A0A3FE105D}"/>
    <cellStyle name="Comma 15 2 3 2 6" xfId="27745" xr:uid="{D65E0F7B-88DA-45E0-8968-AF398D8DD1C1}"/>
    <cellStyle name="Comma 15 2 3 2 7" xfId="26175" xr:uid="{17F9C673-7C4A-450B-8010-CDCD958A4219}"/>
    <cellStyle name="Comma 15 2 3 2 8" xfId="27747" xr:uid="{9045E314-81F2-4509-A7CB-B39253877501}"/>
    <cellStyle name="Comma 15 2 3 3" xfId="27748" xr:uid="{7CFEAF00-E15B-46C6-9FD0-16D52C9CF5D5}"/>
    <cellStyle name="Comma 15 2 3 3 2" xfId="27749" xr:uid="{8D2A8A0A-484A-49E5-B2CE-ED633FFDE325}"/>
    <cellStyle name="Comma 15 2 3 3 3" xfId="2912" xr:uid="{11028C16-61D2-4C46-9489-62380B9499B2}"/>
    <cellStyle name="Comma 15 2 3 3 4" xfId="27750" xr:uid="{D22D2378-49B2-42E3-918D-80026EF01337}"/>
    <cellStyle name="Comma 15 2 3 4" xfId="27751" xr:uid="{5813F90C-8B30-4E2E-8602-40D11E9A93D5}"/>
    <cellStyle name="Comma 15 2 3 4 2" xfId="27752" xr:uid="{C01EBC53-A95E-421B-84E2-B13BAEA011B9}"/>
    <cellStyle name="Comma 15 2 3 4 3" xfId="27753" xr:uid="{5595492B-F080-49C0-B755-52ACDFCF200B}"/>
    <cellStyle name="Comma 15 2 3 4 4" xfId="27754" xr:uid="{3D55A1C8-1FC2-4138-A875-6F93B9E5626E}"/>
    <cellStyle name="Comma 15 2 3 5" xfId="27755" xr:uid="{949943FF-D7AB-4C8C-B89D-D9C3CED5FC36}"/>
    <cellStyle name="Comma 15 2 3 5 2" xfId="27756" xr:uid="{E986465E-C895-4B1E-BE3F-FA4BBDADE789}"/>
    <cellStyle name="Comma 15 2 3 5 3" xfId="27757" xr:uid="{4253DDF4-489A-4786-A287-E0E10107C5CD}"/>
    <cellStyle name="Comma 15 2 3 6" xfId="27758" xr:uid="{4F579724-EB5A-4D96-BA6A-B375ACA961BE}"/>
    <cellStyle name="Comma 15 2 3 6 2" xfId="27759" xr:uid="{7F85A4AC-BBCF-46DF-B85D-F9FF739088FF}"/>
    <cellStyle name="Comma 15 2 3 6 3" xfId="27760" xr:uid="{F38EFAC5-9AE3-40C9-A224-C2F532E7D147}"/>
    <cellStyle name="Comma 15 2 3 7" xfId="27761" xr:uid="{07EE5FAF-8620-418D-85EA-3B55E3571267}"/>
    <cellStyle name="Comma 15 2 3 8" xfId="27762" xr:uid="{EF9AF109-29D9-41CE-95F8-18CF51986AA6}"/>
    <cellStyle name="Comma 15 2 3 9" xfId="27765" xr:uid="{B22DAC16-6BB5-4797-BA01-BA1F0C16B31F}"/>
    <cellStyle name="Comma 15 2 4" xfId="19176" xr:uid="{7E774DCB-9699-4837-934A-207D24EFB929}"/>
    <cellStyle name="Comma 15 2 4 2" xfId="27766" xr:uid="{A58A6AB5-684E-46B0-AAD3-D8A373B49442}"/>
    <cellStyle name="Comma 15 2 4 2 2" xfId="27767" xr:uid="{CE8B8CAB-7207-4DCA-9091-9E19EC307DB4}"/>
    <cellStyle name="Comma 15 2 4 2 2 2" xfId="21609" xr:uid="{735E964E-5668-418F-90DC-936F14D41C8E}"/>
    <cellStyle name="Comma 15 2 4 2 2 3" xfId="14106" xr:uid="{2FC6E05D-C4E0-4B85-8077-19E92A1B70EE}"/>
    <cellStyle name="Comma 15 2 4 2 3" xfId="27768" xr:uid="{D095019E-D56D-4B9E-888F-803835FA0B6E}"/>
    <cellStyle name="Comma 15 2 4 2 3 2" xfId="21624" xr:uid="{25FFD8D8-F81B-4665-B8FE-EF509D39325A}"/>
    <cellStyle name="Comma 15 2 4 2 3 3" xfId="20612" xr:uid="{24499736-73EE-4CBE-965E-A99A2AC07841}"/>
    <cellStyle name="Comma 15 2 4 2 4" xfId="27769" xr:uid="{FC76FCD6-5CC5-4F23-8737-505327CBAB65}"/>
    <cellStyle name="Comma 15 2 4 2 4 2" xfId="10605" xr:uid="{E2A82AD1-DD74-4EBF-8246-63D445C90522}"/>
    <cellStyle name="Comma 15 2 4 2 4 3" xfId="8497" xr:uid="{1023D516-8DB5-4FA9-B820-F158BD3646C7}"/>
    <cellStyle name="Comma 15 2 4 2 5" xfId="27770" xr:uid="{CF66DAD0-D21D-4919-B441-48FC84CD226A}"/>
    <cellStyle name="Comma 15 2 4 2 5 2" xfId="27771" xr:uid="{CB7DAEAD-3008-486F-8A6D-EC219035A242}"/>
    <cellStyle name="Comma 15 2 4 2 5 3" xfId="20614" xr:uid="{B2CDE592-9E19-4949-BACC-4C1C54DCBDDF}"/>
    <cellStyle name="Comma 15 2 4 2 6" xfId="3932" xr:uid="{DE7F9A81-99E2-4911-B150-EEFFDA026911}"/>
    <cellStyle name="Comma 15 2 4 2 7" xfId="27772" xr:uid="{EB84FE40-2376-433E-8CA8-0812BA75307E}"/>
    <cellStyle name="Comma 15 2 4 2 8" xfId="18220" xr:uid="{4C757696-DA39-4651-AB15-F59159CFB80C}"/>
    <cellStyle name="Comma 15 2 4 3" xfId="27773" xr:uid="{B54451C0-4D0D-4464-9D95-34E45C1EAA3C}"/>
    <cellStyle name="Comma 15 2 4 3 2" xfId="27774" xr:uid="{5F6D39B8-451D-446C-8961-C428583A3857}"/>
    <cellStyle name="Comma 15 2 4 3 3" xfId="27775" xr:uid="{7076E4FC-64CB-4979-9943-5FD6892CA195}"/>
    <cellStyle name="Comma 15 2 4 3 4" xfId="27776" xr:uid="{C51A668E-47B2-4AD6-BE58-4B18B6C8324A}"/>
    <cellStyle name="Comma 15 2 4 4" xfId="27777" xr:uid="{8780BD2A-BE26-49A9-BABD-E49E4875AC9A}"/>
    <cellStyle name="Comma 15 2 4 4 2" xfId="27778" xr:uid="{5973BCE6-A571-4664-9B9B-F3ACDCAD8C56}"/>
    <cellStyle name="Comma 15 2 4 4 3" xfId="27779" xr:uid="{C7E0C60E-F119-4112-B121-ECD7EC9347E1}"/>
    <cellStyle name="Comma 15 2 4 4 4" xfId="27780" xr:uid="{19E0A6E6-B679-4C49-95E0-B5A980AC44D6}"/>
    <cellStyle name="Comma 15 2 4 5" xfId="27781" xr:uid="{85072C57-0A4C-4FFA-8092-0BCA96A4377F}"/>
    <cellStyle name="Comma 15 2 4 5 2" xfId="27782" xr:uid="{E9C8B870-E9FD-433E-BCA0-9C132D78F9B6}"/>
    <cellStyle name="Comma 15 2 4 5 3" xfId="27783" xr:uid="{9A309060-731D-485E-87BF-427811004109}"/>
    <cellStyle name="Comma 15 2 4 6" xfId="27784" xr:uid="{7DE153BF-38FE-45A6-B259-81A3FF698EE8}"/>
    <cellStyle name="Comma 15 2 4 6 2" xfId="27785" xr:uid="{ED62AA83-9100-4122-A47F-C0D7AFFC9950}"/>
    <cellStyle name="Comma 15 2 4 6 3" xfId="27786" xr:uid="{AD644601-8A72-4E48-A99E-684B79D95DFA}"/>
    <cellStyle name="Comma 15 2 4 7" xfId="27787" xr:uid="{C05756E7-50EE-436C-BE16-6310F2A6777E}"/>
    <cellStyle name="Comma 15 2 4 8" xfId="27788" xr:uid="{DB4B309C-550F-4495-A9F6-D4E0B37DEC61}"/>
    <cellStyle name="Comma 15 2 4 9" xfId="27789" xr:uid="{6B1DADAF-790C-47B7-84FD-7D6A905BB61C}"/>
    <cellStyle name="Comma 15 2 5" xfId="27790" xr:uid="{A1EA92EE-C04B-44BE-B6FA-BDED94B76465}"/>
    <cellStyle name="Comma 15 2 5 2" xfId="27792" xr:uid="{C3ED1D4E-577E-4096-A157-9BDD079D2F6A}"/>
    <cellStyle name="Comma 15 2 5 2 2" xfId="27793" xr:uid="{3AE84693-E7FD-4283-8FB5-2888F3A1BEBA}"/>
    <cellStyle name="Comma 15 2 5 2 2 2" xfId="27794" xr:uid="{9C87A3BD-39FF-4A29-8604-41CB0AE7052C}"/>
    <cellStyle name="Comma 15 2 5 2 2 3" xfId="15582" xr:uid="{486D3FD5-FDCF-49BA-B9A9-172E3D622B34}"/>
    <cellStyle name="Comma 15 2 5 2 3" xfId="27795" xr:uid="{3EA72458-907E-4003-85AE-1433541B1A31}"/>
    <cellStyle name="Comma 15 2 5 2 3 2" xfId="27796" xr:uid="{75619D40-3634-47BD-AAF6-2875B0C9B622}"/>
    <cellStyle name="Comma 15 2 5 2 3 3" xfId="21138" xr:uid="{CB062C70-345B-4559-9BEF-B609DC7E2DA4}"/>
    <cellStyle name="Comma 15 2 5 2 4" xfId="27797" xr:uid="{5AD0024B-4297-42D4-A6EA-91A8967F5B2F}"/>
    <cellStyle name="Comma 15 2 5 2 4 2" xfId="27798" xr:uid="{3E944823-BCBC-4345-B59E-E18898915B64}"/>
    <cellStyle name="Comma 15 2 5 2 4 3" xfId="21141" xr:uid="{425D3E9F-98F7-4134-B829-3D0F119D8FE2}"/>
    <cellStyle name="Comma 15 2 5 2 5" xfId="27799" xr:uid="{A3B6BF21-2C60-4AD1-804B-506B1278F4A3}"/>
    <cellStyle name="Comma 15 2 5 2 5 2" xfId="27800" xr:uid="{6DA56B7E-898F-433D-BE5E-3FAA8A086704}"/>
    <cellStyle name="Comma 15 2 5 2 5 3" xfId="21143" xr:uid="{201EF0AD-90A5-4A1F-9755-CE0F7D56DA97}"/>
    <cellStyle name="Comma 15 2 5 2 6" xfId="27801" xr:uid="{5895FC31-6545-46EC-9205-E0CADE658909}"/>
    <cellStyle name="Comma 15 2 5 2 7" xfId="27802" xr:uid="{CB7B6F18-62B8-429C-B271-DCEA3E74C371}"/>
    <cellStyle name="Comma 15 2 5 2 8" xfId="27803" xr:uid="{C617CFDC-581B-4153-ACF4-D2114A0074D4}"/>
    <cellStyle name="Comma 15 2 5 3" xfId="27807" xr:uid="{101EEAA1-5BFC-4507-9CCC-A6C8FF6D370F}"/>
    <cellStyle name="Comma 15 2 5 3 2" xfId="27808" xr:uid="{50175E6B-44D7-4074-966E-EED4F2544BA4}"/>
    <cellStyle name="Comma 15 2 5 3 3" xfId="27809" xr:uid="{782D59DE-D54D-4E13-BF22-D2D2649FCF5E}"/>
    <cellStyle name="Comma 15 2 5 3 4" xfId="27810" xr:uid="{4B2D0DC8-ED60-4F97-B8EE-6F2B953AA0EB}"/>
    <cellStyle name="Comma 15 2 5 4" xfId="16597" xr:uid="{2B9C1C2E-E174-4ACA-AEA0-52D9E4D3E87C}"/>
    <cellStyle name="Comma 15 2 5 4 2" xfId="27811" xr:uid="{5626F68F-09CE-40F5-AC4E-BBBAC05A01A6}"/>
    <cellStyle name="Comma 15 2 5 4 3" xfId="27812" xr:uid="{7E985298-C068-4885-845E-FF1282A48FF1}"/>
    <cellStyle name="Comma 15 2 5 4 4" xfId="27813" xr:uid="{3C525191-8F9A-4E71-BCCF-78BE5E1913FD}"/>
    <cellStyle name="Comma 15 2 5 5" xfId="27814" xr:uid="{AA01BA8C-2B37-4AD2-81BD-CF725F1E0D90}"/>
    <cellStyle name="Comma 15 2 5 5 2" xfId="21455" xr:uid="{FA5CB0D5-39E8-4CDD-803B-632B7EA93807}"/>
    <cellStyle name="Comma 15 2 5 5 3" xfId="27815" xr:uid="{AE4B0C8E-EE3A-4158-9DA9-4A887DA4577D}"/>
    <cellStyle name="Comma 15 2 5 6" xfId="27816" xr:uid="{6E711CB1-8637-4DF6-B9C7-661C11718A81}"/>
    <cellStyle name="Comma 15 2 5 6 2" xfId="27817" xr:uid="{5D176846-FFB4-4E58-AB62-34D80520461A}"/>
    <cellStyle name="Comma 15 2 5 6 3" xfId="27819" xr:uid="{8D028AFB-711E-4021-BFE6-6EE1B177D2E8}"/>
    <cellStyle name="Comma 15 2 5 7" xfId="4137" xr:uid="{062319D6-F037-40AA-82F1-EE41D029A28B}"/>
    <cellStyle name="Comma 15 2 5 8" xfId="27820" xr:uid="{3BAE0EEC-29B9-4FC9-9EE2-8C6E87013D83}"/>
    <cellStyle name="Comma 15 2 5 9" xfId="27821" xr:uid="{32FB807C-3DA1-42ED-8E5A-2DAA91DB7760}"/>
    <cellStyle name="Comma 15 2 6" xfId="27822" xr:uid="{25457C03-9A93-4986-ADBA-522306CE60CA}"/>
    <cellStyle name="Comma 15 2 6 2" xfId="27823" xr:uid="{14E18B94-A227-46DE-875B-BD688538C35F}"/>
    <cellStyle name="Comma 15 2 6 2 2" xfId="27824" xr:uid="{8964BB3A-6257-43BA-8220-9402361DA6A6}"/>
    <cellStyle name="Comma 15 2 6 2 2 2" xfId="27825" xr:uid="{5B11D02D-752C-4666-8805-4E5B019052F2}"/>
    <cellStyle name="Comma 15 2 6 2 2 3" xfId="10626" xr:uid="{8620120E-20DF-41B7-A0F0-5C752BB1E23D}"/>
    <cellStyle name="Comma 15 2 6 2 3" xfId="27826" xr:uid="{FFEA4F47-F94B-471B-98BD-4EA00AC62DE9}"/>
    <cellStyle name="Comma 15 2 6 2 3 2" xfId="27827" xr:uid="{83A9901D-F47F-4D15-A425-D21EFF6B58A3}"/>
    <cellStyle name="Comma 15 2 6 2 3 3" xfId="10653" xr:uid="{28955D34-9962-4686-B857-90AB17304495}"/>
    <cellStyle name="Comma 15 2 6 2 4" xfId="27828" xr:uid="{303FBFAC-16D2-4761-8B20-74E21089C3E0}"/>
    <cellStyle name="Comma 15 2 6 2 4 2" xfId="3073" xr:uid="{1273AF25-8F11-43F0-BF2C-E7FB9D82559E}"/>
    <cellStyle name="Comma 15 2 6 2 4 3" xfId="10670" xr:uid="{29014DFE-8B9F-4F6B-BBBF-214E4A5E6480}"/>
    <cellStyle name="Comma 15 2 6 2 5" xfId="27829" xr:uid="{529CE81C-28FE-41FC-B2FF-9BAF3073BE4B}"/>
    <cellStyle name="Comma 15 2 6 2 5 2" xfId="27830" xr:uid="{DB6C342C-FC7D-4C40-8237-BFE8569C79F1}"/>
    <cellStyle name="Comma 15 2 6 2 5 3" xfId="10689" xr:uid="{741C75DE-A74E-4F77-A616-4196B9B61A1C}"/>
    <cellStyle name="Comma 15 2 6 2 6" xfId="27831" xr:uid="{6B3835AF-821A-4007-8170-3DC4E4046370}"/>
    <cellStyle name="Comma 15 2 6 2 7" xfId="27833" xr:uid="{DE900A31-3193-427B-B554-1350FA3A35EC}"/>
    <cellStyle name="Comma 15 2 6 2 8" xfId="27834" xr:uid="{7F2D1D23-E020-4243-ACCA-5C47864F5217}"/>
    <cellStyle name="Comma 15 2 6 3" xfId="27835" xr:uid="{9F3D1F44-FE46-4497-B127-4E5DC5EB52DD}"/>
    <cellStyle name="Comma 15 2 6 3 2" xfId="27836" xr:uid="{8D897E5E-6935-42D4-AB4E-19E3E83646B3}"/>
    <cellStyle name="Comma 15 2 6 3 3" xfId="27837" xr:uid="{947661CE-9CEF-4C92-B8D9-DB298D2C3E3E}"/>
    <cellStyle name="Comma 15 2 6 4" xfId="27838" xr:uid="{C67B414D-0916-46A5-9FF9-1CC799CBABAA}"/>
    <cellStyle name="Comma 15 2 6 4 2" xfId="27839" xr:uid="{8DFBE4AF-D7CC-4507-B612-0615873624CD}"/>
    <cellStyle name="Comma 15 2 6 4 3" xfId="27840" xr:uid="{84682006-B377-4455-B6E8-EAD6C2DA76B5}"/>
    <cellStyle name="Comma 15 2 6 5" xfId="27841" xr:uid="{FD057166-D4B6-4A15-9D04-6BC8B84AC171}"/>
    <cellStyle name="Comma 15 2 6 5 2" xfId="27842" xr:uid="{02E461C4-5975-480E-B356-9B6930C15C1C}"/>
    <cellStyle name="Comma 15 2 6 5 3" xfId="27843" xr:uid="{280CD26C-2DEC-4E4A-8940-F1A76ACDCCE7}"/>
    <cellStyle name="Comma 15 2 6 6" xfId="27844" xr:uid="{7D18B1D2-E70B-4FD0-A5AC-500E60DE3B38}"/>
    <cellStyle name="Comma 15 2 6 6 2" xfId="21708" xr:uid="{15B8BFB8-5B9C-4722-9679-597EBDABBFF9}"/>
    <cellStyle name="Comma 15 2 6 6 3" xfId="17620" xr:uid="{7AA1EC67-0923-4B82-B2A2-CFED161D049D}"/>
    <cellStyle name="Comma 15 2 6 7" xfId="27845" xr:uid="{B03AE39A-EA43-4EA7-926D-44D7E1F9818F}"/>
    <cellStyle name="Comma 15 2 6 8" xfId="27846" xr:uid="{90EA377D-58EF-4101-B502-20B151312243}"/>
    <cellStyle name="Comma 15 2 6 9" xfId="27847" xr:uid="{0643B886-3F15-40BB-A9DA-30CEED60D77A}"/>
    <cellStyle name="Comma 15 2 7" xfId="27848" xr:uid="{AE3C60BB-D9DD-424D-AB35-9F3C9AE55DAC}"/>
    <cellStyle name="Comma 15 2 7 2" xfId="27849" xr:uid="{8F4863D4-79FB-41C9-913F-5AF24266CBC2}"/>
    <cellStyle name="Comma 15 2 7 2 2" xfId="27852" xr:uid="{6C80EF6D-FB08-475D-908E-42AF08091396}"/>
    <cellStyle name="Comma 15 2 7 2 2 2" xfId="27854" xr:uid="{201200F2-9BAA-4A92-8E41-D14883C89471}"/>
    <cellStyle name="Comma 15 2 7 2 2 3" xfId="22078" xr:uid="{D99E45DB-F9BE-44DE-A972-A7F1D55AF26A}"/>
    <cellStyle name="Comma 15 2 7 2 3" xfId="27859" xr:uid="{1074C7A4-68E3-4C76-B834-A539D05952BA}"/>
    <cellStyle name="Comma 15 2 7 2 3 2" xfId="27862" xr:uid="{5795329F-1575-4DD8-B951-B677F45F8495}"/>
    <cellStyle name="Comma 15 2 7 2 3 3" xfId="22082" xr:uid="{0CA43885-CAB2-43FD-BBFE-72A24C696CDD}"/>
    <cellStyle name="Comma 15 2 7 2 4" xfId="27866" xr:uid="{A0DE21F2-8331-4598-BA79-284209D4154A}"/>
    <cellStyle name="Comma 15 2 7 2 4 2" xfId="27871" xr:uid="{3693A0D3-16DE-45B9-B1F4-8564B5F8C605}"/>
    <cellStyle name="Comma 15 2 7 2 4 3" xfId="22094" xr:uid="{CD77653B-A223-4623-8215-2F044955F36A}"/>
    <cellStyle name="Comma 15 2 7 2 5" xfId="27875" xr:uid="{AC877888-B260-4656-A876-B76E0D6C8614}"/>
    <cellStyle name="Comma 15 2 7 2 5 2" xfId="27879" xr:uid="{597756D3-C1B8-40A5-B570-F89BDCFB8D40}"/>
    <cellStyle name="Comma 15 2 7 2 5 3" xfId="22104" xr:uid="{14ACB207-3721-458C-8052-4D2814CF7099}"/>
    <cellStyle name="Comma 15 2 7 2 6" xfId="27883" xr:uid="{8B531827-D4BF-42C5-ADED-7B296BB0D0FB}"/>
    <cellStyle name="Comma 15 2 7 2 7" xfId="27886" xr:uid="{08FFB193-7EAE-4B60-B1DB-5612C1B86DC4}"/>
    <cellStyle name="Comma 15 2 7 3" xfId="27888" xr:uid="{0426017E-FBA5-4E74-B944-B0D200B9DE04}"/>
    <cellStyle name="Comma 15 2 7 3 2" xfId="27892" xr:uid="{87EE5197-9A05-4536-831A-F68453C630A6}"/>
    <cellStyle name="Comma 15 2 7 3 3" xfId="27897" xr:uid="{6E4EC0C3-2655-42EA-9460-EF1F456DF3D5}"/>
    <cellStyle name="Comma 15 2 7 4" xfId="27898" xr:uid="{7E3F620D-AB65-4D77-BCCB-51A61CF1F380}"/>
    <cellStyle name="Comma 15 2 7 4 2" xfId="27901" xr:uid="{1C3D70CE-36FB-42C6-B517-2F4F566064CB}"/>
    <cellStyle name="Comma 15 2 7 4 3" xfId="27905" xr:uid="{6014D739-AB4E-436E-B9CF-AB54B91F75EB}"/>
    <cellStyle name="Comma 15 2 7 5" xfId="27906" xr:uid="{9008DBFE-E718-432D-8A89-2CB44CF2C153}"/>
    <cellStyle name="Comma 15 2 7 5 2" xfId="25066" xr:uid="{4BC21B27-BB82-4399-BFB2-27724F7A1F8F}"/>
    <cellStyle name="Comma 15 2 7 5 3" xfId="27910" xr:uid="{152FF29E-85CB-4AB1-9DFF-F883801EC2C2}"/>
    <cellStyle name="Comma 15 2 7 6" xfId="27911" xr:uid="{9D34743B-2F7B-445E-AE59-48BD4D4CD381}"/>
    <cellStyle name="Comma 15 2 7 6 2" xfId="22041" xr:uid="{D2674F28-3EB6-48F1-B3B4-5BA144A3C1A1}"/>
    <cellStyle name="Comma 15 2 7 6 3" xfId="22049" xr:uid="{A79E03C1-1208-47B6-AB52-6F5A8D77650B}"/>
    <cellStyle name="Comma 15 2 7 7" xfId="27912" xr:uid="{93A55810-AB0A-49FE-AC6B-9EE5F69B54A3}"/>
    <cellStyle name="Comma 15 2 7 8" xfId="27913" xr:uid="{92C92D4F-B73D-4C47-91F0-A9427DB99125}"/>
    <cellStyle name="Comma 15 2 7 9" xfId="27914" xr:uid="{0F695229-6D11-458E-897F-F22A7760A42F}"/>
    <cellStyle name="Comma 15 2 8" xfId="27915" xr:uid="{4783B3D1-E14D-45C5-AF43-E4AB6C8E40D4}"/>
    <cellStyle name="Comma 15 2 8 2" xfId="27916" xr:uid="{4AFCE216-93DA-49B0-8C9F-28A86A88B2A4}"/>
    <cellStyle name="Comma 15 2 8 2 2" xfId="25110" xr:uid="{3D57C684-EDA8-495A-8DB0-00E53197EDDD}"/>
    <cellStyle name="Comma 15 2 8 2 2 2" xfId="27919" xr:uid="{8C320ABF-4FA1-4AFB-B1B9-9B92A79FBAB3}"/>
    <cellStyle name="Comma 15 2 8 2 2 3" xfId="27922" xr:uid="{D80F8FD7-E198-4ADF-B569-F6A757B2A016}"/>
    <cellStyle name="Comma 15 2 8 2 3" xfId="27924" xr:uid="{61537686-EC03-432F-8F3E-3E2DB3D0426E}"/>
    <cellStyle name="Comma 15 2 8 2 3 2" xfId="27928" xr:uid="{56C66BD2-4324-4507-BA02-1458B3A0B341}"/>
    <cellStyle name="Comma 15 2 8 2 3 3" xfId="27931" xr:uid="{5158EDF2-9AEF-4B52-A1FA-1FD2CBA1892A}"/>
    <cellStyle name="Comma 15 2 8 2 4" xfId="27933" xr:uid="{4766593E-0374-4FFF-B3A4-E23B5122A3DA}"/>
    <cellStyle name="Comma 15 2 8 2 4 2" xfId="13181" xr:uid="{1D3D1D0B-7450-4981-80C5-747C12939A28}"/>
    <cellStyle name="Comma 15 2 8 2 4 3" xfId="13206" xr:uid="{27F2C24B-405A-4CAB-8348-EE4A1EF55FE9}"/>
    <cellStyle name="Comma 15 2 8 2 5" xfId="27935" xr:uid="{5C3D619E-65DE-436E-81C1-F772FB9E2497}"/>
    <cellStyle name="Comma 15 2 8 2 5 2" xfId="13789" xr:uid="{4755C414-7639-4905-AA53-462CE7F4F909}"/>
    <cellStyle name="Comma 15 2 8 2 5 3" xfId="13801" xr:uid="{C0EE0042-5E9C-49AF-B8F4-5EA7E1D9CD2A}"/>
    <cellStyle name="Comma 15 2 8 2 6" xfId="27937" xr:uid="{875DAC0B-B65C-4EBF-BB5F-C57705C68115}"/>
    <cellStyle name="Comma 15 2 8 2 7" xfId="27939" xr:uid="{79BEB92F-CDAE-4A37-8F84-A6BFFEA3E5A3}"/>
    <cellStyle name="Comma 15 2 8 3" xfId="27940" xr:uid="{EF64093E-723E-46BC-9CD0-C725303E258A}"/>
    <cellStyle name="Comma 15 2 8 3 2" xfId="27943" xr:uid="{B38A8DDD-299D-4C88-8949-029EAF55817D}"/>
    <cellStyle name="Comma 15 2 8 3 3" xfId="27946" xr:uid="{E05C7968-7C2F-4AE5-B25F-6E54339BBDBA}"/>
    <cellStyle name="Comma 15 2 8 4" xfId="27949" xr:uid="{85A7D8B0-0B1D-4447-9B0B-1FD62A0204CE}"/>
    <cellStyle name="Comma 15 2 8 4 2" xfId="27951" xr:uid="{091DC183-2E3D-473A-9DD3-84848DA27FF8}"/>
    <cellStyle name="Comma 15 2 8 4 3" xfId="27954" xr:uid="{DFD8A5F2-09BE-441A-825F-7A941BD685ED}"/>
    <cellStyle name="Comma 15 2 8 5" xfId="27955" xr:uid="{742B0840-A551-49C9-83A6-FB2333E0A991}"/>
    <cellStyle name="Comma 15 2 8 5 2" xfId="27957" xr:uid="{AE06B1ED-2B95-45D6-ACF2-2C73795F1CCE}"/>
    <cellStyle name="Comma 15 2 8 5 3" xfId="27961" xr:uid="{F174DD73-9F44-4CC5-896C-95A5A6D1ECA3}"/>
    <cellStyle name="Comma 15 2 8 6" xfId="27962" xr:uid="{C7BB8106-2419-450B-87FB-34DE34AFEDD0}"/>
    <cellStyle name="Comma 15 2 8 6 2" xfId="27966" xr:uid="{0F6E4D9D-F249-467C-82DB-5402534AB337}"/>
    <cellStyle name="Comma 15 2 8 6 3" xfId="27971" xr:uid="{EC127362-EEDC-455D-9224-5242B1F0EB16}"/>
    <cellStyle name="Comma 15 2 8 7" xfId="27972" xr:uid="{4671D3DB-64E8-4C24-9B4B-E0FE312E684E}"/>
    <cellStyle name="Comma 15 2 8 8" xfId="27973" xr:uid="{0916AAB7-B680-49C9-B09B-16CD5A1092CC}"/>
    <cellStyle name="Comma 15 2 8 9" xfId="27974" xr:uid="{D4C03ED6-2669-483C-9727-BB0B07E93CAC}"/>
    <cellStyle name="Comma 15 2 9" xfId="27975" xr:uid="{82D508ED-9A0E-496F-BEDC-F4FEF691BAA6}"/>
    <cellStyle name="Comma 15 2 9 2" xfId="27976" xr:uid="{C05C4060-855E-4F18-8F96-D4CC05F00845}"/>
    <cellStyle name="Comma 15 2 9 2 2" xfId="27978" xr:uid="{B5EFEECC-6683-4B16-B3AB-625284233189}"/>
    <cellStyle name="Comma 15 2 9 2 2 2" xfId="27980" xr:uid="{5AF2F0B5-FCDB-4747-AF6E-76B89A6D05EC}"/>
    <cellStyle name="Comma 15 2 9 2 2 3" xfId="27981" xr:uid="{4ECC0B5B-BA85-4C98-A8A7-0C39C14DD58C}"/>
    <cellStyle name="Comma 15 2 9 2 3" xfId="27984" xr:uid="{1F67688F-04DD-499B-AAD8-698A543B40B1}"/>
    <cellStyle name="Comma 15 2 9 2 3 2" xfId="27987" xr:uid="{B1F03CC9-1BAF-43FD-9FF4-41BF9D194575}"/>
    <cellStyle name="Comma 15 2 9 2 3 3" xfId="27989" xr:uid="{1748BBA5-3A52-4BA9-A44A-F54CFBCA76CA}"/>
    <cellStyle name="Comma 15 2 9 2 4" xfId="27992" xr:uid="{4507A0FE-8AD4-4DC1-9DE0-3FECFCF653A4}"/>
    <cellStyle name="Comma 15 2 9 2 4 2" xfId="7587" xr:uid="{90503135-4014-4137-866E-7EE16D397652}"/>
    <cellStyle name="Comma 15 2 9 2 4 3" xfId="27994" xr:uid="{E0F9B289-CCC0-46E6-B5AA-AB9911A3E8FE}"/>
    <cellStyle name="Comma 15 2 9 2 5" xfId="27996" xr:uid="{5C264DFB-9051-4E87-9040-EE572A13FA33}"/>
    <cellStyle name="Comma 15 2 9 2 5 2" xfId="27998" xr:uid="{01E938BE-7B37-4894-ABAB-6D6FA89F0887}"/>
    <cellStyle name="Comma 15 2 9 2 5 3" xfId="28000" xr:uid="{19EA20E9-3569-4334-8EAD-76B4B4D446FA}"/>
    <cellStyle name="Comma 15 2 9 2 6" xfId="28002" xr:uid="{EB91C20F-D8F1-48A9-BD72-F35586C16BB3}"/>
    <cellStyle name="Comma 15 2 9 2 7" xfId="28004" xr:uid="{EEB72BD3-5C8D-45B5-870B-BD8635236B07}"/>
    <cellStyle name="Comma 15 2 9 3" xfId="28005" xr:uid="{24C23F23-EC05-424D-8199-EB5DE61D146C}"/>
    <cellStyle name="Comma 15 2 9 3 2" xfId="28008" xr:uid="{059B6FE4-A32F-4DD9-855C-7D9DA2315F17}"/>
    <cellStyle name="Comma 15 2 9 3 3" xfId="28011" xr:uid="{93BF0BA7-0144-47A9-8411-15C8AC34E2D1}"/>
    <cellStyle name="Comma 15 2 9 4" xfId="28014" xr:uid="{C3AEC36E-A91C-489E-AB00-8F65102AF89E}"/>
    <cellStyle name="Comma 15 2 9 4 2" xfId="28017" xr:uid="{E9C4E5FB-874D-47B0-B065-0616B8945F19}"/>
    <cellStyle name="Comma 15 2 9 4 3" xfId="28021" xr:uid="{39177614-BF7F-44A8-A13A-118EB8868DE5}"/>
    <cellStyle name="Comma 15 2 9 5" xfId="28022" xr:uid="{C73A84B5-7DC0-4EE7-AD27-F5B3191E60CB}"/>
    <cellStyle name="Comma 15 2 9 5 2" xfId="28025" xr:uid="{5EBBFA04-D465-4AB3-A327-15B6F8EEB257}"/>
    <cellStyle name="Comma 15 2 9 5 3" xfId="28029" xr:uid="{FFEC1D82-21CD-4248-B288-E10525EC8F97}"/>
    <cellStyle name="Comma 15 2 9 6" xfId="28030" xr:uid="{E24A3C3B-67E1-41AD-9BE1-7BFD782DBCD4}"/>
    <cellStyle name="Comma 15 2 9 6 2" xfId="28032" xr:uid="{3BA468D0-8599-4355-8499-E91BF4F34C77}"/>
    <cellStyle name="Comma 15 2 9 6 3" xfId="28035" xr:uid="{2649520D-1C4F-40A4-AAF5-E845F528BC80}"/>
    <cellStyle name="Comma 15 2 9 7" xfId="28036" xr:uid="{588B4153-2858-491A-9BCD-9046596DE4F6}"/>
    <cellStyle name="Comma 15 2 9 8" xfId="28037" xr:uid="{08C73C38-07B8-4FD1-9A20-9A9EFC564BAE}"/>
    <cellStyle name="Comma 15 2_BSD2" xfId="23231" xr:uid="{1911A226-405C-4F65-BC6D-E57CC278874B}"/>
    <cellStyle name="Comma 15 20" xfId="27509" xr:uid="{F689DDF3-066F-4CBD-80B6-0EC5E29F3072}"/>
    <cellStyle name="Comma 15 20 2" xfId="27511" xr:uid="{3375F6D3-F060-48B2-BBC2-C5F8E5786C4C}"/>
    <cellStyle name="Comma 15 20 3" xfId="27520" xr:uid="{22C82B1D-8282-43D1-AD27-E7453982210D}"/>
    <cellStyle name="Comma 15 21" xfId="27539" xr:uid="{E36CFB71-2898-4E7D-999F-98A9FD98384E}"/>
    <cellStyle name="Comma 15 22" xfId="27541" xr:uid="{FAB09F3B-8C8F-4A63-8EB8-C1590BF20B69}"/>
    <cellStyle name="Comma 15 23" xfId="27545" xr:uid="{3517F56B-ED2F-40A8-BAB4-077A70A748C7}"/>
    <cellStyle name="Comma 15 23 2" xfId="27547" xr:uid="{B3CCEDF9-C8F9-45CC-84CE-2C85895D33AB}"/>
    <cellStyle name="Comma 15 23 3" xfId="27549" xr:uid="{D810FCBB-4B61-43B1-AA37-7ADBF4A11100}"/>
    <cellStyle name="Comma 15 23 4" xfId="28038" xr:uid="{61FC206C-AAD2-4D52-B873-050530984571}"/>
    <cellStyle name="Comma 15 24" xfId="18213" xr:uid="{38029191-1E3F-451D-82FA-7679FC2D054E}"/>
    <cellStyle name="Comma 15 25" xfId="28041" xr:uid="{B1010F63-E419-4ED0-9D23-25839BBC79E9}"/>
    <cellStyle name="Comma 15 26" xfId="27287" xr:uid="{2D6ACB52-47D7-4CEC-BCC6-0DFF28D07494}"/>
    <cellStyle name="Comma 15 27" xfId="51750" xr:uid="{03B33B9D-EE0E-4166-80D0-941A4CF4732A}"/>
    <cellStyle name="Comma 15 3" xfId="28042" xr:uid="{6525DE38-3EB1-49BC-B804-64D0FBFAF7D6}"/>
    <cellStyle name="Comma 15 3 10" xfId="28044" xr:uid="{75934323-9C3B-42F2-A1F5-29663B043A58}"/>
    <cellStyle name="Comma 15 3 10 2" xfId="28046" xr:uid="{0FD0EFC9-EA3C-4891-BF68-324C49379E7B}"/>
    <cellStyle name="Comma 15 3 10 2 2" xfId="28047" xr:uid="{1C608A30-BB24-480E-9033-CF1F082D9EF7}"/>
    <cellStyle name="Comma 15 3 10 2 2 2" xfId="26232" xr:uid="{6475D364-1796-411A-858E-AD5ED7DDD640}"/>
    <cellStyle name="Comma 15 3 10 2 2 3" xfId="28049" xr:uid="{0AA65B19-8E99-4452-AD7D-31C313287F10}"/>
    <cellStyle name="Comma 15 3 10 2 3" xfId="28050" xr:uid="{7B82288D-15D8-4E3A-851E-B2B6B65E493E}"/>
    <cellStyle name="Comma 15 3 10 2 3 2" xfId="26251" xr:uid="{51C75C44-3E7E-4213-9DFB-32AC01AE08CC}"/>
    <cellStyle name="Comma 15 3 10 2 3 3" xfId="28051" xr:uid="{4BE691FD-E803-4781-90F9-3D2BA1081B87}"/>
    <cellStyle name="Comma 15 3 10 2 4" xfId="28053" xr:uid="{41243AC8-7DF6-43C8-8376-BA450170402E}"/>
    <cellStyle name="Comma 15 3 10 2 4 2" xfId="28054" xr:uid="{260EFC15-6929-4A79-A518-B1A22483F3D6}"/>
    <cellStyle name="Comma 15 3 10 2 4 3" xfId="28055" xr:uid="{71D0C5CB-1C60-4A28-A77D-069D4BE627BD}"/>
    <cellStyle name="Comma 15 3 10 2 5" xfId="28056" xr:uid="{3BA14102-CDDE-4FDD-BB24-F00BC0E530DA}"/>
    <cellStyle name="Comma 15 3 10 2 5 2" xfId="28057" xr:uid="{F88301B9-2DBD-4654-9CCF-FF2A5D6B4D8C}"/>
    <cellStyle name="Comma 15 3 10 2 5 3" xfId="28058" xr:uid="{B9B0EFE1-F77D-49DF-A6CB-BBDFAE83FE06}"/>
    <cellStyle name="Comma 15 3 10 2 6" xfId="28059" xr:uid="{DF5CD835-8E84-4772-B2EB-880C7DD5CAB3}"/>
    <cellStyle name="Comma 15 3 10 2 7" xfId="28060" xr:uid="{60B45D8F-03B7-4E55-A5CC-33798D750306}"/>
    <cellStyle name="Comma 15 3 10 3" xfId="28063" xr:uid="{1297E5D0-53C8-4519-8ECB-DF824D847D81}"/>
    <cellStyle name="Comma 15 3 10 3 2" xfId="28064" xr:uid="{77062133-7262-4876-9A59-92749020D738}"/>
    <cellStyle name="Comma 15 3 10 3 3" xfId="28066" xr:uid="{5ED097D5-F76F-43DF-92CD-85A8402E5F68}"/>
    <cellStyle name="Comma 15 3 10 4" xfId="28067" xr:uid="{94BBB831-6020-4B0B-95ED-F6E57698D721}"/>
    <cellStyle name="Comma 15 3 10 4 2" xfId="28068" xr:uid="{B87B7759-9FAE-4353-86A7-85B11B541FFB}"/>
    <cellStyle name="Comma 15 3 10 4 3" xfId="28070" xr:uid="{FCB665F1-7124-46F1-909F-B06CC801116D}"/>
    <cellStyle name="Comma 15 3 10 5" xfId="28073" xr:uid="{8B5724AE-7E97-4C4A-A8FF-2F3E4EEAB818}"/>
    <cellStyle name="Comma 15 3 10 5 2" xfId="28074" xr:uid="{64999B78-E735-407C-AA52-7ABB0C019D22}"/>
    <cellStyle name="Comma 15 3 10 5 3" xfId="28075" xr:uid="{08C76C29-DD12-4535-9684-E743737BB9C9}"/>
    <cellStyle name="Comma 15 3 10 6" xfId="28076" xr:uid="{6791B049-A0AD-41DE-8855-6CEB1B7A11E3}"/>
    <cellStyle name="Comma 15 3 10 6 2" xfId="28077" xr:uid="{FB2DDC0C-B341-41F4-86D9-2E2A4DCDA4B9}"/>
    <cellStyle name="Comma 15 3 10 6 3" xfId="28081" xr:uid="{BB10D571-B0CE-4421-9D30-839AA3681322}"/>
    <cellStyle name="Comma 15 3 10 7" xfId="28082" xr:uid="{3F1779CD-A5BC-44D3-A7F3-F9EA269981FE}"/>
    <cellStyle name="Comma 15 3 10 8" xfId="28083" xr:uid="{5D0B50E3-6D8D-43FC-A76B-0D13A5B4C64B}"/>
    <cellStyle name="Comma 15 3 11" xfId="28085" xr:uid="{99518340-97C3-4FDE-973C-5FDD199D453B}"/>
    <cellStyle name="Comma 15 3 11 2" xfId="28087" xr:uid="{7B54F761-364B-4DC1-B62B-14C59A0427A5}"/>
    <cellStyle name="Comma 15 3 11 2 2" xfId="28088" xr:uid="{A88C8189-7A62-4FC6-A91C-0D24EDA5B453}"/>
    <cellStyle name="Comma 15 3 11 2 2 2" xfId="28089" xr:uid="{67EE219A-FF5C-4603-8119-BD3FF28715C2}"/>
    <cellStyle name="Comma 15 3 11 2 2 3" xfId="28090" xr:uid="{6542BFB0-4157-41DC-A9D8-8F5E7A54B36C}"/>
    <cellStyle name="Comma 15 3 11 2 3" xfId="28091" xr:uid="{40954644-13D6-4488-B388-F4D0F1ACE706}"/>
    <cellStyle name="Comma 15 3 11 2 3 2" xfId="28092" xr:uid="{42A23498-78EB-47EA-B0F6-17D55E9D5156}"/>
    <cellStyle name="Comma 15 3 11 2 3 3" xfId="28093" xr:uid="{3B7E0BC3-5AC3-45FC-9655-43E0FF13D3AF}"/>
    <cellStyle name="Comma 15 3 11 2 4" xfId="28094" xr:uid="{5E4069A1-292C-49C5-94DA-E14DDBA9DBFA}"/>
    <cellStyle name="Comma 15 3 11 2 4 2" xfId="28095" xr:uid="{F36E4B42-12C2-4BB3-A90E-86A653217DDF}"/>
    <cellStyle name="Comma 15 3 11 2 4 3" xfId="28097" xr:uid="{CD310284-CE92-4C8D-B103-6F485055E999}"/>
    <cellStyle name="Comma 15 3 11 2 5" xfId="28099" xr:uid="{882F4C73-306B-450F-A86C-E7B9EB9EF90D}"/>
    <cellStyle name="Comma 15 3 11 2 5 2" xfId="28100" xr:uid="{893CE95C-F1E8-4EEF-8B41-CDCDEA8693FC}"/>
    <cellStyle name="Comma 15 3 11 2 5 3" xfId="28101" xr:uid="{07DCD1BB-78A2-40F3-A7AF-18F0DAE45F85}"/>
    <cellStyle name="Comma 15 3 11 2 6" xfId="28096" xr:uid="{286F795E-9D2C-429D-91C4-30499822C631}"/>
    <cellStyle name="Comma 15 3 11 2 7" xfId="28098" xr:uid="{DEB6A5A3-586A-459F-A9EF-26553A87D6CD}"/>
    <cellStyle name="Comma 15 3 11 3" xfId="19678" xr:uid="{3EAF355C-BD54-4ED8-8149-B30FA5414D96}"/>
    <cellStyle name="Comma 15 3 11 3 2" xfId="19680" xr:uid="{858C6641-EEAB-480B-A298-769D7E47B51F}"/>
    <cellStyle name="Comma 15 3 11 3 3" xfId="28102" xr:uid="{73776C29-704D-493D-9D48-1669FF455BC8}"/>
    <cellStyle name="Comma 15 3 11 4" xfId="19682" xr:uid="{5ED64EE6-18AF-426F-B246-F1BEDB69AC2B}"/>
    <cellStyle name="Comma 15 3 11 4 2" xfId="28103" xr:uid="{CFFFEF86-886A-48E7-93DC-19AE50463893}"/>
    <cellStyle name="Comma 15 3 11 4 3" xfId="28104" xr:uid="{9D3425B1-5E37-41A5-A1AD-58C949FA20A0}"/>
    <cellStyle name="Comma 15 3 11 5" xfId="5252" xr:uid="{F618EB91-7466-4B5E-8982-6E46D28B572D}"/>
    <cellStyle name="Comma 15 3 11 5 2" xfId="28106" xr:uid="{FDAB59C9-6FA9-4BF6-8B5F-C183CB917A62}"/>
    <cellStyle name="Comma 15 3 11 5 3" xfId="19635" xr:uid="{A2854A54-19FF-4046-AD06-B7DCED573131}"/>
    <cellStyle name="Comma 15 3 11 6" xfId="28107" xr:uid="{8A469647-8B35-4213-9B17-D185B3B0A31C}"/>
    <cellStyle name="Comma 15 3 11 6 2" xfId="28108" xr:uid="{D2C52291-5BB1-4792-90B8-3AE40105126F}"/>
    <cellStyle name="Comma 15 3 11 6 3" xfId="28109" xr:uid="{BBD740AD-4F24-4A26-8906-B1476FC6487A}"/>
    <cellStyle name="Comma 15 3 11 7" xfId="28110" xr:uid="{3D059416-A684-4356-BFC7-0D97D681E8F4}"/>
    <cellStyle name="Comma 15 3 11 8" xfId="28111" xr:uid="{E4D3A27D-B997-4B27-BEF8-7CCF16744FDC}"/>
    <cellStyle name="Comma 15 3 12" xfId="28115" xr:uid="{1759E767-8BFC-4F6B-A4E9-0047A1192F16}"/>
    <cellStyle name="Comma 15 3 12 2" xfId="28118" xr:uid="{511DADF9-02B8-45E2-ACA4-38FD2FE43FE8}"/>
    <cellStyle name="Comma 15 3 12 2 2" xfId="28122" xr:uid="{10966D9B-4057-483E-A069-19C107D99710}"/>
    <cellStyle name="Comma 15 3 12 2 2 2" xfId="28125" xr:uid="{28876C74-0E08-4FE6-B7DD-5D3F198EA45D}"/>
    <cellStyle name="Comma 15 3 12 2 2 3" xfId="28127" xr:uid="{F09D3FF5-5745-4DE3-A0FC-1AE89A365AE6}"/>
    <cellStyle name="Comma 15 3 12 2 3" xfId="28129" xr:uid="{81159626-AA78-4D5E-9474-B71C490034EE}"/>
    <cellStyle name="Comma 15 3 12 2 3 2" xfId="28132" xr:uid="{D2E17AEE-2851-4ED7-931A-4DF1481C8645}"/>
    <cellStyle name="Comma 15 3 12 2 3 3" xfId="28134" xr:uid="{5955F463-FABE-4CE9-9A82-904D7EA5CC45}"/>
    <cellStyle name="Comma 15 3 12 2 4" xfId="28136" xr:uid="{660A13EF-9E57-4ECC-AE0D-DD657D811753}"/>
    <cellStyle name="Comma 15 3 12 2 4 2" xfId="28138" xr:uid="{1F00BFF6-55E7-4309-874F-6D79A75F76C2}"/>
    <cellStyle name="Comma 15 3 12 2 4 3" xfId="28140" xr:uid="{ED140587-8553-4A70-95EE-9102B51D4F76}"/>
    <cellStyle name="Comma 15 3 12 2 5" xfId="28142" xr:uid="{20F54869-4244-48AF-8343-3A450203E613}"/>
    <cellStyle name="Comma 15 3 12 2 5 2" xfId="15667" xr:uid="{513383CB-70A6-46E9-8473-D8D619E082BC}"/>
    <cellStyle name="Comma 15 3 12 2 5 3" xfId="28144" xr:uid="{F5B9083B-4969-45A6-898A-5E9322F761DC}"/>
    <cellStyle name="Comma 15 3 12 2 6" xfId="4887" xr:uid="{916797C6-A349-4B91-8857-B55312070C37}"/>
    <cellStyle name="Comma 15 3 12 2 7" xfId="28147" xr:uid="{4B5FAD0A-835A-4C14-8351-EB43D2FC98A3}"/>
    <cellStyle name="Comma 15 3 12 3" xfId="28149" xr:uid="{C09EC301-79C3-4827-ADEB-FA5877577439}"/>
    <cellStyle name="Comma 15 3 12 3 2" xfId="28151" xr:uid="{8264B970-6B64-487D-B05C-2CB3359AC9CE}"/>
    <cellStyle name="Comma 15 3 12 3 3" xfId="28153" xr:uid="{0AF70152-5FFD-4050-A1A7-2B3165B68C14}"/>
    <cellStyle name="Comma 15 3 12 4" xfId="28154" xr:uid="{5EF65A52-944A-4683-81F6-1BAF3D9A074D}"/>
    <cellStyle name="Comma 15 3 12 4 2" xfId="28155" xr:uid="{C7D1E4EB-CAAE-4B62-968A-7E9ED5E1BF2A}"/>
    <cellStyle name="Comma 15 3 12 4 3" xfId="28156" xr:uid="{DD16E373-A43B-4D37-AC01-BE4D20F43668}"/>
    <cellStyle name="Comma 15 3 12 5" xfId="28157" xr:uid="{62BBE66F-FBE0-4E4C-9B8C-F30D9637F45A}"/>
    <cellStyle name="Comma 15 3 12 5 2" xfId="28158" xr:uid="{A49C9AEB-1A14-4870-AD94-275F158EE736}"/>
    <cellStyle name="Comma 15 3 12 5 3" xfId="28159" xr:uid="{69B17ADE-9F2C-4F26-9FE7-66195B46198C}"/>
    <cellStyle name="Comma 15 3 12 6" xfId="28160" xr:uid="{5A431C75-43F1-4670-8E93-85DF0CDF2956}"/>
    <cellStyle name="Comma 15 3 12 6 2" xfId="28161" xr:uid="{DA5BE3B4-BE57-46C7-B7E9-3E197DAB4C65}"/>
    <cellStyle name="Comma 15 3 12 6 3" xfId="28162" xr:uid="{97634B88-F657-4364-8F21-68149C5A17AE}"/>
    <cellStyle name="Comma 15 3 12 7" xfId="28163" xr:uid="{1041CCC0-0C02-4B3F-BF28-E6C9A9315E4A}"/>
    <cellStyle name="Comma 15 3 12 8" xfId="28164" xr:uid="{2827D32D-D049-486D-9FBE-1A5CF5B543A0}"/>
    <cellStyle name="Comma 15 3 13" xfId="28169" xr:uid="{35293446-507B-4768-A0C8-54BDA3DE8137}"/>
    <cellStyle name="Comma 15 3 13 2" xfId="28171" xr:uid="{4A280B48-6937-45EF-A72C-4591D41ABD40}"/>
    <cellStyle name="Comma 15 3 13 2 2" xfId="28173" xr:uid="{4B64A509-B7D7-4335-BBFA-B887FA3A30AC}"/>
    <cellStyle name="Comma 15 3 13 2 3" xfId="28175" xr:uid="{45C1C5EA-AA78-402B-855F-30DF91A54356}"/>
    <cellStyle name="Comma 15 3 13 3" xfId="28177" xr:uid="{3D60ACFD-777A-4C1A-A594-C0E4F7B25EE0}"/>
    <cellStyle name="Comma 15 3 13 3 2" xfId="28179" xr:uid="{537163C8-9036-491A-8757-B5AD45321EE7}"/>
    <cellStyle name="Comma 15 3 13 3 3" xfId="24806" xr:uid="{DF1CC805-93E7-4D1D-8CDA-31D1155F4EC2}"/>
    <cellStyle name="Comma 15 3 13 4" xfId="28180" xr:uid="{A24A580D-F8F9-446D-8C18-8693AEB95076}"/>
    <cellStyle name="Comma 15 3 13 4 2" xfId="28181" xr:uid="{AFAD89AE-754E-46FE-8982-30DE09040814}"/>
    <cellStyle name="Comma 15 3 13 4 3" xfId="28182" xr:uid="{C9C57D38-5052-4A71-9F2B-8D28B5764132}"/>
    <cellStyle name="Comma 15 3 13 5" xfId="28183" xr:uid="{924B2381-22C3-47AF-B061-620D5C8C52AE}"/>
    <cellStyle name="Comma 15 3 13 5 2" xfId="28184" xr:uid="{F87B461C-45E6-410A-BC76-9EBE52C8A983}"/>
    <cellStyle name="Comma 15 3 13 5 3" xfId="28185" xr:uid="{F0298E67-719F-4619-A119-1D25807B8E67}"/>
    <cellStyle name="Comma 15 3 13 6" xfId="10288" xr:uid="{58929DCA-FEEC-4A30-A446-8560F1B5F742}"/>
    <cellStyle name="Comma 15 3 13 7" xfId="28186" xr:uid="{4240E6E0-CB49-4A33-A114-96C5FD18199C}"/>
    <cellStyle name="Comma 15 3 14" xfId="28187" xr:uid="{DFEB4829-F7D8-4D1D-A5D6-3B0C62A6237C}"/>
    <cellStyle name="Comma 15 3 14 2" xfId="28189" xr:uid="{70C2A514-9B97-48DB-AB41-B9A0E05A159E}"/>
    <cellStyle name="Comma 15 3 14 3" xfId="28191" xr:uid="{E3B185C6-DF22-493A-AC32-B6643E37D455}"/>
    <cellStyle name="Comma 15 3 15" xfId="16247" xr:uid="{03EE587E-5160-4998-A719-D074B6B5689F}"/>
    <cellStyle name="Comma 15 3 15 2" xfId="16254" xr:uid="{740E8097-808D-456E-827D-D61BDF7BDE93}"/>
    <cellStyle name="Comma 15 3 15 3" xfId="16260" xr:uid="{F555D202-41C8-47E5-8953-704EE204E671}"/>
    <cellStyle name="Comma 15 3 16" xfId="15752" xr:uid="{B7BE5B46-9E76-426A-9862-73DDE42142A9}"/>
    <cellStyle name="Comma 15 3 16 2" xfId="13529" xr:uid="{8835BB43-E0AB-4E65-A1D9-C9622BBC5385}"/>
    <cellStyle name="Comma 15 3 16 3" xfId="28193" xr:uid="{1EBB956B-1DB4-474F-8E3F-C7BF03DD6D9A}"/>
    <cellStyle name="Comma 15 3 17" xfId="16271" xr:uid="{ABC6F3AA-623E-42F7-9FD7-BD3DF5F97981}"/>
    <cellStyle name="Comma 15 3 17 2" xfId="8045" xr:uid="{22B5A0F7-2FE9-4A47-8784-17922B212450}"/>
    <cellStyle name="Comma 15 3 17 3" xfId="28195" xr:uid="{87803419-888D-44BC-8875-28D36F6F03A2}"/>
    <cellStyle name="Comma 15 3 18" xfId="3067" xr:uid="{EEB5B5C1-91AA-4528-856B-B80E7ADB7B39}"/>
    <cellStyle name="Comma 15 3 19" xfId="28198" xr:uid="{1F99E7C5-2FDE-487F-8B40-196BCFAC5587}"/>
    <cellStyle name="Comma 15 3 2" xfId="28201" xr:uid="{75E1D999-2847-43A6-B136-1E620F8A17BB}"/>
    <cellStyle name="Comma 15 3 2 2" xfId="28203" xr:uid="{A6A8ED75-9495-4A24-A35B-8A9112EFEFD5}"/>
    <cellStyle name="Comma 15 3 2 2 2" xfId="28204" xr:uid="{AA74CBEE-9C8D-4BC0-9525-D8DBF356B483}"/>
    <cellStyle name="Comma 15 3 2 2 2 2" xfId="28205" xr:uid="{6B95B308-A656-46DA-9004-46ED2653C3DB}"/>
    <cellStyle name="Comma 15 3 2 2 2 3" xfId="28206" xr:uid="{4DA53BA7-CE1C-4D26-9073-FB95FC6FE09D}"/>
    <cellStyle name="Comma 15 3 2 2 3" xfId="28209" xr:uid="{4319DBBE-1429-4895-8B9C-FD8538B8557C}"/>
    <cellStyle name="Comma 15 3 2 2 3 2" xfId="28210" xr:uid="{ED97CF69-9051-40F2-A937-10795CD0DE10}"/>
    <cellStyle name="Comma 15 3 2 2 3 3" xfId="28212" xr:uid="{463BB6E1-963D-4B7B-B686-9C2C9CEE708C}"/>
    <cellStyle name="Comma 15 3 2 2 4" xfId="28216" xr:uid="{6530DCC6-0A08-4D2D-81BF-DD87B6D2AC7F}"/>
    <cellStyle name="Comma 15 3 2 2 4 2" xfId="28217" xr:uid="{B0F5660B-AD6E-4010-BDCE-2665F85E82F4}"/>
    <cellStyle name="Comma 15 3 2 2 4 3" xfId="28218" xr:uid="{D7700EB6-B4A0-4656-9CB0-0AAEC19552BA}"/>
    <cellStyle name="Comma 15 3 2 2 5" xfId="28221" xr:uid="{B8063199-B3D4-4912-AFA5-452E609BC2CB}"/>
    <cellStyle name="Comma 15 3 2 2 5 2" xfId="28222" xr:uid="{5824797E-3DD4-4E7A-AB35-B53447B645D5}"/>
    <cellStyle name="Comma 15 3 2 2 5 3" xfId="2896" xr:uid="{D64FC444-A17B-4166-84FF-23138AC9CEA3}"/>
    <cellStyle name="Comma 15 3 2 2 6" xfId="28224" xr:uid="{7148CDAA-F08C-44C1-A828-42765A314A77}"/>
    <cellStyle name="Comma 15 3 2 2 7" xfId="28225" xr:uid="{842B149F-7F42-4D28-AC34-6D43722E4698}"/>
    <cellStyle name="Comma 15 3 2 2 8" xfId="28226" xr:uid="{DD924B6C-19BF-41C4-8755-DBBF5AD92DFE}"/>
    <cellStyle name="Comma 15 3 2 3" xfId="28227" xr:uid="{C3324BC5-7F15-467A-8B8E-12B7F020B907}"/>
    <cellStyle name="Comma 15 3 2 3 2" xfId="6628" xr:uid="{8223BB3E-AE9F-443B-8BB4-02722831FE78}"/>
    <cellStyle name="Comma 15 3 2 3 3" xfId="28229" xr:uid="{6B893C92-7506-4D41-AEE6-28F810660503}"/>
    <cellStyle name="Comma 15 3 2 4" xfId="28230" xr:uid="{9E0B4417-C7D8-4F4F-B307-B49B1B542722}"/>
    <cellStyle name="Comma 15 3 2 4 2" xfId="28231" xr:uid="{4992FF25-78B8-4E19-AEF3-FD50CB5D9C0F}"/>
    <cellStyle name="Comma 15 3 2 4 3" xfId="28232" xr:uid="{B167338B-1E72-4FE6-B266-80DFDE60521F}"/>
    <cellStyle name="Comma 15 3 2 5" xfId="28233" xr:uid="{39B13114-1F1A-49CE-BFD0-33C636DB0399}"/>
    <cellStyle name="Comma 15 3 2 5 2" xfId="28235" xr:uid="{AED072E8-2AEC-4EDA-AFB2-F613F45D9DE5}"/>
    <cellStyle name="Comma 15 3 2 5 3" xfId="5530" xr:uid="{A2CFB1C8-5744-450A-ADA2-682C54A6AC4A}"/>
    <cellStyle name="Comma 15 3 2 6" xfId="28236" xr:uid="{16ED8DCB-13DC-4902-8CE6-8C29478DDB08}"/>
    <cellStyle name="Comma 15 3 2 6 2" xfId="28238" xr:uid="{AAA6E68B-4542-40DE-95C4-CACB61CA0817}"/>
    <cellStyle name="Comma 15 3 2 6 3" xfId="28239" xr:uid="{848679DB-8454-41F8-A27D-1FB6735B537D}"/>
    <cellStyle name="Comma 15 3 2 7" xfId="28240" xr:uid="{5C218EF4-F4A2-40C5-BF14-0BDD6AF74B21}"/>
    <cellStyle name="Comma 15 3 2 8" xfId="2995" xr:uid="{0FE85AFA-C214-47FD-AB63-7A9E473D5F86}"/>
    <cellStyle name="Comma 15 3 2 9" xfId="5599" xr:uid="{76004CA5-F4BC-4537-85B3-2B10A27425B4}"/>
    <cellStyle name="Comma 15 3 20" xfId="16248" xr:uid="{AEE0BB31-81AB-41DC-A543-329B8F77B643}"/>
    <cellStyle name="Comma 15 3 20 2" xfId="16255" xr:uid="{693B1202-1A4F-418B-95CC-2DEF10F0D434}"/>
    <cellStyle name="Comma 15 3 20 3" xfId="16261" xr:uid="{C2FBCB65-A183-4660-8E13-584D57B03B22}"/>
    <cellStyle name="Comma 15 3 20 4" xfId="16268" xr:uid="{28945D48-ED7C-4295-AE5A-9673CF8FA887}"/>
    <cellStyle name="Comma 15 3 21" xfId="15753" xr:uid="{B4BE6CDD-FDFE-42A3-A9EF-927550739BF2}"/>
    <cellStyle name="Comma 15 3 22" xfId="16272" xr:uid="{6FC24B63-A1A8-409E-BE8A-513D0E86867E}"/>
    <cellStyle name="Comma 15 3 23" xfId="3068" xr:uid="{C1A7C5A2-8B7F-4ADD-9F74-7A5D4E23028C}"/>
    <cellStyle name="Comma 15 3 3" xfId="28241" xr:uid="{EEEA0FD9-14E6-4445-AF9A-C519A620048E}"/>
    <cellStyle name="Comma 15 3 3 2" xfId="28243" xr:uid="{F80766CB-3E95-4900-95DA-F7E042749D68}"/>
    <cellStyle name="Comma 15 3 3 2 2" xfId="3881" xr:uid="{029FFC88-284F-4223-89F8-0169C5F23F61}"/>
    <cellStyle name="Comma 15 3 3 2 2 2" xfId="3151" xr:uid="{99C49DF1-BAAF-44FC-9B1F-D7D383E1D0E4}"/>
    <cellStyle name="Comma 15 3 3 2 2 3" xfId="28248" xr:uid="{47F8FA1D-D00F-40BF-8B94-7D2A714FB4D5}"/>
    <cellStyle name="Comma 15 3 3 2 3" xfId="28249" xr:uid="{45C0D7AE-1AA5-4135-9824-4CBDF872DC2D}"/>
    <cellStyle name="Comma 15 3 3 2 3 2" xfId="28253" xr:uid="{C85CDEBD-66F9-45F8-A26A-5470ED215684}"/>
    <cellStyle name="Comma 15 3 3 2 3 3" xfId="28256" xr:uid="{14A0B7A0-9CB0-4CAA-97B2-7D2B6B86CFBC}"/>
    <cellStyle name="Comma 15 3 3 2 4" xfId="28257" xr:uid="{87351260-D255-4E21-9B9B-859AD6132A10}"/>
    <cellStyle name="Comma 15 3 3 2 4 2" xfId="28260" xr:uid="{DF0AE5B5-2E3B-418D-AA8E-47545079D12D}"/>
    <cellStyle name="Comma 15 3 3 2 4 3" xfId="28262" xr:uid="{1945053D-4B42-4018-941C-E3E72D59A7CB}"/>
    <cellStyle name="Comma 15 3 3 2 5" xfId="28264" xr:uid="{52C562C0-D9FE-4F1C-8E0C-445A063F670F}"/>
    <cellStyle name="Comma 15 3 3 2 5 2" xfId="28269" xr:uid="{85FE7C33-91CE-4D11-9BD3-D828DF0CB1E8}"/>
    <cellStyle name="Comma 15 3 3 2 5 3" xfId="28272" xr:uid="{265E39E8-494D-4E48-BB19-04AAE7490F15}"/>
    <cellStyle name="Comma 15 3 3 2 6" xfId="28277" xr:uid="{639BCCC6-F22E-498D-8D9F-90BF00413EA2}"/>
    <cellStyle name="Comma 15 3 3 2 7" xfId="28279" xr:uid="{37DBBA0D-5ED6-4905-A754-A07DE55D4B35}"/>
    <cellStyle name="Comma 15 3 3 3" xfId="28280" xr:uid="{29422518-66A1-4724-8DA6-C27FD46E21BD}"/>
    <cellStyle name="Comma 15 3 3 3 2" xfId="28281" xr:uid="{1D3C0F0E-DD40-41A8-8C1D-5037FA19E61C}"/>
    <cellStyle name="Comma 15 3 3 3 3" xfId="28282" xr:uid="{BF00B567-C98B-42C7-B52B-6CF9AB6DC91F}"/>
    <cellStyle name="Comma 15 3 3 4" xfId="28284" xr:uid="{478EC75F-646D-4855-8DDA-058D46A5F277}"/>
    <cellStyle name="Comma 15 3 3 4 2" xfId="28285" xr:uid="{147B3F3F-0104-4C70-9E8A-6A4203ECA3C1}"/>
    <cellStyle name="Comma 15 3 3 4 3" xfId="28286" xr:uid="{36E907B5-BB9F-4748-BDAB-85F7BA6A9740}"/>
    <cellStyle name="Comma 15 3 3 5" xfId="28288" xr:uid="{B84579A8-5C18-4450-A62C-6D0390799F00}"/>
    <cellStyle name="Comma 15 3 3 5 2" xfId="28290" xr:uid="{0509C4FF-1F81-4C57-9BC0-5CF77DCB84DF}"/>
    <cellStyle name="Comma 15 3 3 5 3" xfId="28291" xr:uid="{F62B3F76-555C-4081-91C4-D711BA721069}"/>
    <cellStyle name="Comma 15 3 3 6" xfId="28293" xr:uid="{3F83C7B9-7A8E-410F-AD9C-EE68B8846D8B}"/>
    <cellStyle name="Comma 15 3 3 6 2" xfId="28296" xr:uid="{517BD7A8-866A-404D-A911-356E2EF587AA}"/>
    <cellStyle name="Comma 15 3 3 6 3" xfId="28298" xr:uid="{FF8D03E0-EAB3-4B83-AFFC-5F03422507DB}"/>
    <cellStyle name="Comma 15 3 3 7" xfId="28300" xr:uid="{7BA37AB8-8029-4791-BAD3-F4323EF58E8F}"/>
    <cellStyle name="Comma 15 3 3 8" xfId="28301" xr:uid="{70B2F565-55DC-410C-8FB2-85ABFF2C7C7A}"/>
    <cellStyle name="Comma 15 3 3 9" xfId="28302" xr:uid="{FD940EDC-24CE-4DF2-8EC7-841EE04B2ECD}"/>
    <cellStyle name="Comma 15 3 4" xfId="28303" xr:uid="{5B455F06-6D40-4A5B-9779-1AC58EA8E8DC}"/>
    <cellStyle name="Comma 15 3 4 2" xfId="28305" xr:uid="{384C37E7-2903-4D45-A2BD-692EDAE528D4}"/>
    <cellStyle name="Comma 15 3 4 2 2" xfId="4413" xr:uid="{FEFB5502-EF51-467A-B545-8F8274D4E70D}"/>
    <cellStyle name="Comma 15 3 4 2 2 2" xfId="17530" xr:uid="{CCD407B7-D76F-45BE-9B62-A71314BF6732}"/>
    <cellStyle name="Comma 15 3 4 2 2 3" xfId="17549" xr:uid="{40393EDE-F5C5-4988-8C30-818A7BBAF3FA}"/>
    <cellStyle name="Comma 15 3 4 2 3" xfId="3907" xr:uid="{8802092D-C3C6-41DE-8708-8540BC5B06FC}"/>
    <cellStyle name="Comma 15 3 4 2 3 2" xfId="28308" xr:uid="{3367EE5B-3F5B-4837-B569-55237A38142C}"/>
    <cellStyle name="Comma 15 3 4 2 3 3" xfId="28310" xr:uid="{40C2AACB-AD9E-46C7-B147-5C0524A7F3E9}"/>
    <cellStyle name="Comma 15 3 4 2 4" xfId="28313" xr:uid="{7EAE2748-56C0-4A7F-9745-58F49CD5C7EF}"/>
    <cellStyle name="Comma 15 3 4 2 4 2" xfId="28317" xr:uid="{69F8D035-CDA3-4F95-B9F4-9FC5D596C695}"/>
    <cellStyle name="Comma 15 3 4 2 4 3" xfId="28320" xr:uid="{FC61707F-DA13-403F-8319-319BE7F27EA5}"/>
    <cellStyle name="Comma 15 3 4 2 5" xfId="8795" xr:uid="{EA6D169F-F4F9-4B61-9E4B-8F4FC10EA2B4}"/>
    <cellStyle name="Comma 15 3 4 2 5 2" xfId="28323" xr:uid="{A6A36901-D809-4AD8-8F9B-33A6F13B5B74}"/>
    <cellStyle name="Comma 15 3 4 2 5 3" xfId="28325" xr:uid="{72B00F4A-13BA-413C-8D99-CF087CE48F10}"/>
    <cellStyle name="Comma 15 3 4 2 6" xfId="22074" xr:uid="{1A813A49-FADE-4570-AC60-5DD341DEF274}"/>
    <cellStyle name="Comma 15 3 4 2 7" xfId="28330" xr:uid="{5FE452E1-3B32-4541-BE25-921044410629}"/>
    <cellStyle name="Comma 15 3 4 3" xfId="28331" xr:uid="{2CA310AD-E6CA-464A-8D6F-246BADCE3C7C}"/>
    <cellStyle name="Comma 15 3 4 3 2" xfId="28332" xr:uid="{C6E94E3B-ACCD-4194-A9E2-E6A39566A873}"/>
    <cellStyle name="Comma 15 3 4 3 3" xfId="28333" xr:uid="{D2525FE5-C7CE-4B1E-9624-A8BAFAC6BC7D}"/>
    <cellStyle name="Comma 15 3 4 4" xfId="28335" xr:uid="{ECCCB3EE-7A0A-4DC0-BB6D-B75DAD3EC7A0}"/>
    <cellStyle name="Comma 15 3 4 4 2" xfId="28336" xr:uid="{9C1C84A9-CCC2-485A-8DEA-341065A1B5EA}"/>
    <cellStyle name="Comma 15 3 4 4 3" xfId="28337" xr:uid="{3358B294-B0E4-40C9-96E8-43106020968D}"/>
    <cellStyle name="Comma 15 3 4 5" xfId="28339" xr:uid="{E1ADBE0F-B84F-486B-BEEC-4FADF80FB040}"/>
    <cellStyle name="Comma 15 3 4 5 2" xfId="28340" xr:uid="{C5643A06-C40B-4D9F-8BC3-68E0E3D7CE19}"/>
    <cellStyle name="Comma 15 3 4 5 3" xfId="28341" xr:uid="{53C3FE44-E6BF-4047-8398-36457FB5A3AE}"/>
    <cellStyle name="Comma 15 3 4 6" xfId="16636" xr:uid="{70498B68-85AA-44F6-BAD2-8270AF01993C}"/>
    <cellStyle name="Comma 15 3 4 6 2" xfId="28343" xr:uid="{83FBA5C1-EF7F-404E-A7E9-6489AE5D41B4}"/>
    <cellStyle name="Comma 15 3 4 6 3" xfId="28344" xr:uid="{D54CD452-58AF-4B92-8156-52C85CF0532E}"/>
    <cellStyle name="Comma 15 3 4 7" xfId="28345" xr:uid="{7A035E02-E238-451B-B51F-D7E0E9C4EF7E}"/>
    <cellStyle name="Comma 15 3 4 8" xfId="4553" xr:uid="{B52B86FA-CCDC-4222-8C03-4ACAA07E338F}"/>
    <cellStyle name="Comma 15 3 4 9" xfId="28346" xr:uid="{764CD87A-FC9D-4D7B-AFEA-3014ABB36182}"/>
    <cellStyle name="Comma 15 3 5" xfId="28347" xr:uid="{AEE2A88A-30C6-43BC-B829-6171550D679A}"/>
    <cellStyle name="Comma 15 3 5 2" xfId="28349" xr:uid="{0E88E27B-D6C3-4546-B628-B5DCCD50A5B6}"/>
    <cellStyle name="Comma 15 3 5 2 2" xfId="28352" xr:uid="{A6B690C0-DA85-41B1-B1A0-2F13FBCDB490}"/>
    <cellStyle name="Comma 15 3 5 2 2 2" xfId="28353" xr:uid="{D2BF785F-29F6-4B86-BF05-01BC458A132F}"/>
    <cellStyle name="Comma 15 3 5 2 2 3" xfId="28354" xr:uid="{A28CFD7A-2363-4D8C-A898-60A27F8971D5}"/>
    <cellStyle name="Comma 15 3 5 2 3" xfId="28356" xr:uid="{0564076C-4385-4349-ACD7-F30432D15612}"/>
    <cellStyle name="Comma 15 3 5 2 3 2" xfId="28357" xr:uid="{E27D1E9B-3745-444C-B7DB-F4ADDFCE3262}"/>
    <cellStyle name="Comma 15 3 5 2 3 3" xfId="28358" xr:uid="{1B3A5A1F-9BE8-49A1-924B-CFF0DFB7D350}"/>
    <cellStyle name="Comma 15 3 5 2 4" xfId="28359" xr:uid="{FC7C1AC7-D125-4DCC-87AE-A7FB0640063C}"/>
    <cellStyle name="Comma 15 3 5 2 4 2" xfId="28360" xr:uid="{5BE27931-EC69-4880-852C-308879D059BD}"/>
    <cellStyle name="Comma 15 3 5 2 4 3" xfId="28361" xr:uid="{93759C12-2284-4C31-8FAD-E116CB7E55CC}"/>
    <cellStyle name="Comma 15 3 5 2 5" xfId="28363" xr:uid="{C79CF0D7-D8FC-4112-A976-BD170128CADC}"/>
    <cellStyle name="Comma 15 3 5 2 5 2" xfId="28365" xr:uid="{E03AB506-2204-420E-9941-2F4140BA457E}"/>
    <cellStyle name="Comma 15 3 5 2 5 3" xfId="28367" xr:uid="{937B4712-CD68-40B5-ABB3-FCEB3083EDD1}"/>
    <cellStyle name="Comma 15 3 5 2 6" xfId="28369" xr:uid="{48C1992C-B2E9-4DB9-8916-01BC796F13A8}"/>
    <cellStyle name="Comma 15 3 5 2 7" xfId="28371" xr:uid="{7D7C1FE3-7248-426C-A3EA-0D41C939765D}"/>
    <cellStyle name="Comma 15 3 5 3" xfId="28372" xr:uid="{29749487-215D-411B-94EC-980A64A22B46}"/>
    <cellStyle name="Comma 15 3 5 3 2" xfId="28373" xr:uid="{0B9AFAC6-F01C-47DA-9DF9-34B6BA0096BB}"/>
    <cellStyle name="Comma 15 3 5 3 3" xfId="28374" xr:uid="{0100B2E1-2F08-4266-A609-CB5C654FE5C6}"/>
    <cellStyle name="Comma 15 3 5 4" xfId="28376" xr:uid="{D1F33978-8BE8-4C21-97A2-BB9AE05CF099}"/>
    <cellStyle name="Comma 15 3 5 4 2" xfId="28377" xr:uid="{5496BAC8-D392-4F94-BB58-F5E1253C34A1}"/>
    <cellStyle name="Comma 15 3 5 4 3" xfId="7286" xr:uid="{89B38B75-FC4E-4512-B169-E8F1379881E2}"/>
    <cellStyle name="Comma 15 3 5 5" xfId="28378" xr:uid="{6614FEA2-C9DF-448B-B4DF-16A01D15615F}"/>
    <cellStyle name="Comma 15 3 5 5 2" xfId="19086" xr:uid="{4C7DCB30-98DC-486D-88F2-E42FA8025B1C}"/>
    <cellStyle name="Comma 15 3 5 5 3" xfId="28379" xr:uid="{FE974ADE-530B-4A3A-A274-12DBBBCF0409}"/>
    <cellStyle name="Comma 15 3 5 6" xfId="28381" xr:uid="{30907CE9-1F56-4273-A7C6-752A6BE44ECF}"/>
    <cellStyle name="Comma 15 3 5 6 2" xfId="28382" xr:uid="{24E7ED6E-28C0-4D35-AB28-C8D51ACE2C8A}"/>
    <cellStyle name="Comma 15 3 5 6 3" xfId="28383" xr:uid="{CF13A37B-9D08-4FD1-AD55-E97F711F1ADC}"/>
    <cellStyle name="Comma 15 3 5 7" xfId="16462" xr:uid="{E4705EF7-3FE2-4240-892D-FCAF5E7CD77E}"/>
    <cellStyle name="Comma 15 3 5 8" xfId="28384" xr:uid="{2CD595A5-AB68-49FD-85D9-92E753CA5C68}"/>
    <cellStyle name="Comma 15 3 6" xfId="28385" xr:uid="{DB2F00DA-CD8B-4319-A194-A8E30CF88FF2}"/>
    <cellStyle name="Comma 15 3 6 2" xfId="28386" xr:uid="{0C8FD103-BCB0-4CA9-8504-B1D74C46F6FB}"/>
    <cellStyle name="Comma 15 3 6 2 2" xfId="28387" xr:uid="{85DA9720-EC05-4212-BA68-D6FE67491DE3}"/>
    <cellStyle name="Comma 15 3 6 2 2 2" xfId="28388" xr:uid="{BEB511B1-3507-4039-BF76-1D02753650AD}"/>
    <cellStyle name="Comma 15 3 6 2 2 3" xfId="28391" xr:uid="{0A04FCCB-D8CB-48FD-8C51-9A874C6E2BBE}"/>
    <cellStyle name="Comma 15 3 6 2 3" xfId="28394" xr:uid="{7AA7C505-460B-42AF-85E6-1CB4E72697C8}"/>
    <cellStyle name="Comma 15 3 6 2 3 2" xfId="28395" xr:uid="{FDDBA723-81EE-497F-82E0-58707528944B}"/>
    <cellStyle name="Comma 15 3 6 2 3 3" xfId="28398" xr:uid="{6BC28B55-008A-4F8A-B102-8FBD27DF37BA}"/>
    <cellStyle name="Comma 15 3 6 2 4" xfId="28401" xr:uid="{7469E940-CCBF-4FD7-AED5-0FC92375EE6B}"/>
    <cellStyle name="Comma 15 3 6 2 4 2" xfId="28402" xr:uid="{ADB72660-3C20-4678-B37F-2698C035333C}"/>
    <cellStyle name="Comma 15 3 6 2 4 3" xfId="28405" xr:uid="{3EA70D87-4388-49F9-AF58-1DDB0AC8BCDA}"/>
    <cellStyle name="Comma 15 3 6 2 5" xfId="28409" xr:uid="{255E01DE-B6E9-42AC-BD51-7E004DA4AB5D}"/>
    <cellStyle name="Comma 15 3 6 2 5 2" xfId="28411" xr:uid="{310DD6BA-26E1-4598-9F6F-5E290681DFA0}"/>
    <cellStyle name="Comma 15 3 6 2 5 3" xfId="28415" xr:uid="{23F9EF11-9A7B-47CB-ABE4-41CC21408BB6}"/>
    <cellStyle name="Comma 15 3 6 2 6" xfId="25697" xr:uid="{FC90BE6B-D874-484E-B47E-259EA1AC9388}"/>
    <cellStyle name="Comma 15 3 6 2 7" xfId="25703" xr:uid="{247E5399-EF5F-45CC-8345-99B7688FF497}"/>
    <cellStyle name="Comma 15 3 6 3" xfId="28418" xr:uid="{9192CB11-2A47-4398-941E-0F0FD475F6FA}"/>
    <cellStyle name="Comma 15 3 6 3 2" xfId="28419" xr:uid="{E2BB0B68-4567-4F30-8105-00A3EDC11698}"/>
    <cellStyle name="Comma 15 3 6 3 3" xfId="28420" xr:uid="{3E305261-5354-4BDA-9C63-CE7504DBC803}"/>
    <cellStyle name="Comma 15 3 6 4" xfId="28422" xr:uid="{E84D02B9-D583-4548-A8DC-C5976E278116}"/>
    <cellStyle name="Comma 15 3 6 4 2" xfId="28423" xr:uid="{B8B6D107-B2FB-420D-86D9-F2700664EA73}"/>
    <cellStyle name="Comma 15 3 6 4 3" xfId="28424" xr:uid="{6E23375E-DC28-4D27-81BE-508A1B443FF0}"/>
    <cellStyle name="Comma 15 3 6 5" xfId="28426" xr:uid="{29F403D4-04BE-473F-B9AB-9C86E3E1DDFD}"/>
    <cellStyle name="Comma 15 3 6 5 2" xfId="28427" xr:uid="{510713C7-99C5-4D69-A49F-4F7BF83FF72A}"/>
    <cellStyle name="Comma 15 3 6 5 3" xfId="28428" xr:uid="{C1208DE3-E712-44F0-BDF0-525E0C3AFF89}"/>
    <cellStyle name="Comma 15 3 6 6" xfId="28430" xr:uid="{73EA61DB-51A4-4074-A667-770D24367AB6}"/>
    <cellStyle name="Comma 15 3 6 6 2" xfId="28431" xr:uid="{3CC94958-C48C-45AE-A327-D3BB1E02E749}"/>
    <cellStyle name="Comma 15 3 6 6 3" xfId="28432" xr:uid="{9CBE7053-3F7B-4953-A3F0-021A1DC82F53}"/>
    <cellStyle name="Comma 15 3 6 7" xfId="28433" xr:uid="{23F172CE-7984-48FB-A204-C18B38ECF8D3}"/>
    <cellStyle name="Comma 15 3 6 8" xfId="28434" xr:uid="{3CFA2D50-BCF2-4C83-96BA-EE860F9AE8F2}"/>
    <cellStyle name="Comma 15 3 7" xfId="28435" xr:uid="{2AB07595-E560-4375-B073-41FA40BB894F}"/>
    <cellStyle name="Comma 15 3 7 2" xfId="28437" xr:uid="{7E50637F-16CB-4F1C-BA02-09FF361532E6}"/>
    <cellStyle name="Comma 15 3 7 2 2" xfId="28438" xr:uid="{AAC1D2E4-E7A9-4CF2-929C-5AE5F5ABAF78}"/>
    <cellStyle name="Comma 15 3 7 2 2 2" xfId="9718" xr:uid="{0696EE02-CB85-4966-8691-235012FAB7D3}"/>
    <cellStyle name="Comma 15 3 7 2 2 3" xfId="9724" xr:uid="{67F6DEAE-1BBF-4620-A43A-4D137AA60A94}"/>
    <cellStyle name="Comma 15 3 7 2 3" xfId="28442" xr:uid="{D5C75DE3-4DCB-4C74-93BC-9BA8D8A6234E}"/>
    <cellStyle name="Comma 15 3 7 2 3 2" xfId="9732" xr:uid="{F9B29DF7-30D1-4664-8F19-B8C29DAA1BBF}"/>
    <cellStyle name="Comma 15 3 7 2 3 3" xfId="9737" xr:uid="{E79B5E50-8D45-405D-A52B-7AB40A94F408}"/>
    <cellStyle name="Comma 15 3 7 2 4" xfId="28446" xr:uid="{ECA7AEF9-6C9E-43C5-BF92-45F997F426C1}"/>
    <cellStyle name="Comma 15 3 7 2 4 2" xfId="9752" xr:uid="{BC66B530-DDE8-4BDE-8D6F-4946D62F6796}"/>
    <cellStyle name="Comma 15 3 7 2 4 3" xfId="9756" xr:uid="{6FF2340B-3FE7-4FE4-9E5A-A3F917EC945C}"/>
    <cellStyle name="Comma 15 3 7 2 5" xfId="28450" xr:uid="{5F530CBA-E326-4105-8EE4-E2903BE23FCA}"/>
    <cellStyle name="Comma 15 3 7 2 5 2" xfId="9775" xr:uid="{788F33EE-7BD1-4923-9667-0C66ACBC708D}"/>
    <cellStyle name="Comma 15 3 7 2 5 3" xfId="9780" xr:uid="{1295FA29-6F6B-42D4-809C-3A32A77AA3A2}"/>
    <cellStyle name="Comma 15 3 7 2 6" xfId="28453" xr:uid="{51606F21-AD62-4730-96C1-1B30B1D5A41E}"/>
    <cellStyle name="Comma 15 3 7 2 7" xfId="28456" xr:uid="{EF1B0862-E74A-4E53-BC29-919B430F380E}"/>
    <cellStyle name="Comma 15 3 7 3" xfId="28458" xr:uid="{7246A8E5-682F-4052-99B8-B10B44B29A6A}"/>
    <cellStyle name="Comma 15 3 7 3 2" xfId="28459" xr:uid="{267C8691-AF34-472F-971B-1B56B3D53AE6}"/>
    <cellStyle name="Comma 15 3 7 3 3" xfId="28460" xr:uid="{CE592821-4948-4C95-802B-866746B880D1}"/>
    <cellStyle name="Comma 15 3 7 4" xfId="28465" xr:uid="{D7C72F38-A747-4D8A-BB4D-311EDE0D9FB5}"/>
    <cellStyle name="Comma 15 3 7 4 2" xfId="28466" xr:uid="{5B416F19-148E-4D38-ABBF-DF10B7AB9103}"/>
    <cellStyle name="Comma 15 3 7 4 3" xfId="28467" xr:uid="{F292D0EB-9B11-4846-856C-846CD8404B30}"/>
    <cellStyle name="Comma 15 3 7 5" xfId="9609" xr:uid="{5075AFFC-4DAA-4535-9371-C524B55710DF}"/>
    <cellStyle name="Comma 15 3 7 5 2" xfId="10280" xr:uid="{B3F96171-536C-4590-876F-4408C995B0E2}"/>
    <cellStyle name="Comma 15 3 7 5 3" xfId="11894" xr:uid="{73DFCABB-7A17-4A76-A83F-4C33E24F28C7}"/>
    <cellStyle name="Comma 15 3 7 6" xfId="28470" xr:uid="{DC3BB3D8-35B4-4419-BF51-ABCAFD4A1AFC}"/>
    <cellStyle name="Comma 15 3 7 6 2" xfId="28471" xr:uid="{5EB4BF5A-145B-451D-9D9E-FE372AE6678A}"/>
    <cellStyle name="Comma 15 3 7 6 3" xfId="28472" xr:uid="{A1ABB6E9-A62B-4F3D-913C-57146C821383}"/>
    <cellStyle name="Comma 15 3 7 7" xfId="28475" xr:uid="{FCE2979A-DFEF-4D02-BB71-486E2583EBC9}"/>
    <cellStyle name="Comma 15 3 7 8" xfId="28476" xr:uid="{01D1DFD9-7CE5-4B37-88F3-69FA9E37070E}"/>
    <cellStyle name="Comma 15 3 8" xfId="28477" xr:uid="{D0B57644-E0AA-45AF-A03E-9E151DC8BCC7}"/>
    <cellStyle name="Comma 15 3 8 2" xfId="28478" xr:uid="{B2F53DB2-038E-4114-BE93-DC33F479AA48}"/>
    <cellStyle name="Comma 15 3 8 2 2" xfId="28479" xr:uid="{5881488A-33E6-4D5D-AAC6-6919985CDDAF}"/>
    <cellStyle name="Comma 15 3 8 2 2 2" xfId="28480" xr:uid="{B58EA73D-BAA9-4DB6-9385-1305CB67C4CC}"/>
    <cellStyle name="Comma 15 3 8 2 2 3" xfId="28481" xr:uid="{BDECABD3-1D9A-4C9F-88B6-C17AA538C334}"/>
    <cellStyle name="Comma 15 3 8 2 3" xfId="28482" xr:uid="{855CEC6E-5097-4DC8-B6D0-07D4C5A472F4}"/>
    <cellStyle name="Comma 15 3 8 2 3 2" xfId="28486" xr:uid="{30D0143E-73F4-4865-AF7E-502B5B18A051}"/>
    <cellStyle name="Comma 15 3 8 2 3 3" xfId="28490" xr:uid="{78FC0EC9-C534-492F-8ED0-BC9CB9A8A7C1}"/>
    <cellStyle name="Comma 15 3 8 2 4" xfId="28491" xr:uid="{9C57CE8E-5D81-4BD5-B8E4-BEF5EE883088}"/>
    <cellStyle name="Comma 15 3 8 2 4 2" xfId="28492" xr:uid="{0222E162-D17F-40F5-AEF8-0D2787ECDC7C}"/>
    <cellStyle name="Comma 15 3 8 2 4 3" xfId="28493" xr:uid="{45A87B2B-4E24-43B2-A3A0-955B82F36BBB}"/>
    <cellStyle name="Comma 15 3 8 2 5" xfId="28495" xr:uid="{A903A765-0A69-4464-A6A5-2FD9B1A0301D}"/>
    <cellStyle name="Comma 15 3 8 2 5 2" xfId="28497" xr:uid="{FC37605C-C420-4D86-8B87-AE38E4101981}"/>
    <cellStyle name="Comma 15 3 8 2 5 3" xfId="28500" xr:uid="{76DD8BE7-43DF-4851-8F63-5544A60C8267}"/>
    <cellStyle name="Comma 15 3 8 2 6" xfId="26303" xr:uid="{C1298702-2AB0-4E2B-8D6D-200BB56DFCD2}"/>
    <cellStyle name="Comma 15 3 8 2 7" xfId="28504" xr:uid="{5E17EBCB-E99D-4618-8B9E-1B3E955ECBCE}"/>
    <cellStyle name="Comma 15 3 8 3" xfId="28505" xr:uid="{8D85306A-8165-4E83-AF9D-68843525243D}"/>
    <cellStyle name="Comma 15 3 8 3 2" xfId="28506" xr:uid="{83DDB45E-E3D5-4E1F-8468-A7AD8A73BF76}"/>
    <cellStyle name="Comma 15 3 8 3 3" xfId="28507" xr:uid="{73A2E49B-DC8A-4C4E-A717-90B5821FB937}"/>
    <cellStyle name="Comma 15 3 8 4" xfId="28509" xr:uid="{D9263C1D-4DA1-4F93-BA69-BABAA27812C0}"/>
    <cellStyle name="Comma 15 3 8 4 2" xfId="28510" xr:uid="{2F17711C-9F8E-423C-9F55-EBBB5EB5AFE0}"/>
    <cellStyle name="Comma 15 3 8 4 3" xfId="28511" xr:uid="{9DE2EFEF-8338-4357-AFF9-18B7CBA2C2FD}"/>
    <cellStyle name="Comma 15 3 8 5" xfId="28513" xr:uid="{6E479505-3834-4425-A58D-FF4F8D3A68DE}"/>
    <cellStyle name="Comma 15 3 8 5 2" xfId="28514" xr:uid="{5A21C8CF-C246-4E86-96D2-AB2B4DEB1CC5}"/>
    <cellStyle name="Comma 15 3 8 5 3" xfId="28515" xr:uid="{812D2F57-47D2-4790-9F1F-0F58E0469D7A}"/>
    <cellStyle name="Comma 15 3 8 6" xfId="28517" xr:uid="{962888DB-1D23-43E4-A814-18385977FC9D}"/>
    <cellStyle name="Comma 15 3 8 6 2" xfId="28518" xr:uid="{C06420B9-C44D-4004-9FEC-C4F2701BC764}"/>
    <cellStyle name="Comma 15 3 8 6 3" xfId="28519" xr:uid="{7ABD285D-FE7E-42A4-8485-5CAD81E7B201}"/>
    <cellStyle name="Comma 15 3 8 7" xfId="28521" xr:uid="{7D982E7B-FB3A-4C73-ADD3-4713AD77C36F}"/>
    <cellStyle name="Comma 15 3 8 8" xfId="28522" xr:uid="{78997A5C-6103-4850-930D-BFCEA9BD090E}"/>
    <cellStyle name="Comma 15 3 9" xfId="28523" xr:uid="{3CFDFA69-E60E-45AB-8F28-CB7234A5108D}"/>
    <cellStyle name="Comma 15 3 9 2" xfId="28524" xr:uid="{B5E98036-C3A1-44C1-ACCE-8353E2DF7DF1}"/>
    <cellStyle name="Comma 15 3 9 2 2" xfId="28525" xr:uid="{80D7B82E-91BB-4EFD-9E65-6ABAA30A39DC}"/>
    <cellStyle name="Comma 15 3 9 2 2 2" xfId="28526" xr:uid="{FC38F438-D1FD-4DD5-A99B-106592967043}"/>
    <cellStyle name="Comma 15 3 9 2 2 3" xfId="28527" xr:uid="{39DD747B-A62D-48F9-843D-44567BA3C2F9}"/>
    <cellStyle name="Comma 15 3 9 2 3" xfId="28528" xr:uid="{55794A4B-510F-489C-9862-8D862DF27DA3}"/>
    <cellStyle name="Comma 15 3 9 2 3 2" xfId="28529" xr:uid="{3BBB7CA0-50DF-48B1-B28D-032E09147735}"/>
    <cellStyle name="Comma 15 3 9 2 3 3" xfId="28530" xr:uid="{9B8FE1EB-7F1C-4662-8F8D-60E8A9C060BE}"/>
    <cellStyle name="Comma 15 3 9 2 4" xfId="28531" xr:uid="{99ABFEA8-6F4F-438C-811F-F053F3278865}"/>
    <cellStyle name="Comma 15 3 9 2 4 2" xfId="28532" xr:uid="{5B9EB184-8369-42EF-AE2A-56EFC2B51B38}"/>
    <cellStyle name="Comma 15 3 9 2 4 3" xfId="28533" xr:uid="{97A10CDD-4AC0-478F-811C-B2FB1C330B6F}"/>
    <cellStyle name="Comma 15 3 9 2 5" xfId="28534" xr:uid="{71065C1D-4738-4C75-B742-DCA7868A03B0}"/>
    <cellStyle name="Comma 15 3 9 2 5 2" xfId="28535" xr:uid="{1C87179F-04C4-49DC-BF91-A21C6CF433DF}"/>
    <cellStyle name="Comma 15 3 9 2 5 3" xfId="28536" xr:uid="{C5745E1B-47E0-4791-9609-EB72BCAB118D}"/>
    <cellStyle name="Comma 15 3 9 2 6" xfId="28537" xr:uid="{ADC2A108-960B-4B6D-A880-7C1BB9B366AF}"/>
    <cellStyle name="Comma 15 3 9 2 7" xfId="28539" xr:uid="{14CD4010-8D04-4CE2-940E-57F8154A68B6}"/>
    <cellStyle name="Comma 15 3 9 3" xfId="28540" xr:uid="{15882B07-F7D9-4C46-BFC5-669DCCB01194}"/>
    <cellStyle name="Comma 15 3 9 3 2" xfId="28541" xr:uid="{48CB5889-F141-4CF6-AB3E-61E2B2928AEF}"/>
    <cellStyle name="Comma 15 3 9 3 3" xfId="28542" xr:uid="{23F0E6FE-192D-4C04-A310-ED19B3B224CC}"/>
    <cellStyle name="Comma 15 3 9 4" xfId="28544" xr:uid="{7C5784ED-4100-4406-AEB9-A4576825CDBB}"/>
    <cellStyle name="Comma 15 3 9 4 2" xfId="28545" xr:uid="{AE2BA2C5-B210-493C-A624-D41D149AFA9C}"/>
    <cellStyle name="Comma 15 3 9 4 3" xfId="28546" xr:uid="{9BC830E8-FE12-44E4-9172-72E2FCB5A1C1}"/>
    <cellStyle name="Comma 15 3 9 5" xfId="28548" xr:uid="{3272C772-F6A2-4BE2-A8D2-01D3DF4FDFF5}"/>
    <cellStyle name="Comma 15 3 9 5 2" xfId="28550" xr:uid="{01556F6B-3F02-4038-9A53-3D3993459D1E}"/>
    <cellStyle name="Comma 15 3 9 5 3" xfId="28552" xr:uid="{B9D93669-2C3E-4970-A475-E026C22183B3}"/>
    <cellStyle name="Comma 15 3 9 6" xfId="28554" xr:uid="{46C248EF-25F4-4D52-B432-C229FA5DA161}"/>
    <cellStyle name="Comma 15 3 9 6 2" xfId="28555" xr:uid="{E1A0F09C-F819-4A14-9048-1F96CB5BCB5E}"/>
    <cellStyle name="Comma 15 3 9 6 3" xfId="28556" xr:uid="{7DA74B66-7A3B-483A-85BA-7B8716BBE313}"/>
    <cellStyle name="Comma 15 3 9 7" xfId="28557" xr:uid="{FFBE4032-BF92-429F-B131-E9A635316B61}"/>
    <cellStyle name="Comma 15 3 9 8" xfId="28558" xr:uid="{85543DA5-088A-4E93-8F7C-205525ABEC0B}"/>
    <cellStyle name="Comma 15 4" xfId="28559" xr:uid="{9CE79672-1A07-45C8-932F-B77DF1D4E6C0}"/>
    <cellStyle name="Comma 15 4 10" xfId="28563" xr:uid="{AFE262DA-2D28-4008-ADAC-E843C75CA404}"/>
    <cellStyle name="Comma 15 4 11" xfId="28565" xr:uid="{7A736548-8235-45EE-8274-7DBF9F8B93CC}"/>
    <cellStyle name="Comma 15 4 2" xfId="28566" xr:uid="{66DB2065-28A2-439D-AE60-61CF6E5F6BE3}"/>
    <cellStyle name="Comma 15 4 2 2" xfId="28569" xr:uid="{826A9013-3C28-4F37-9A03-5C61DF62FC23}"/>
    <cellStyle name="Comma 15 4 2 2 2" xfId="28572" xr:uid="{DAF6A66A-B755-40D1-88FE-A51B73711A0E}"/>
    <cellStyle name="Comma 15 4 2 2 3" xfId="28576" xr:uid="{34B3AF8F-81DF-41F9-8105-C836E4005B01}"/>
    <cellStyle name="Comma 15 4 2 3" xfId="28577" xr:uid="{CCDD8BD7-6C6E-41FE-BC6B-0E4B285A9E5B}"/>
    <cellStyle name="Comma 15 4 2 3 2" xfId="28579" xr:uid="{0BAF1493-0BB3-4CC2-A472-8154C81F3165}"/>
    <cellStyle name="Comma 15 4 2 3 3" xfId="28582" xr:uid="{82BE611C-D530-4F22-99C1-722B6D3D4745}"/>
    <cellStyle name="Comma 15 4 2 4" xfId="28583" xr:uid="{0A271FA2-264F-4388-9B73-BCC641E04EE1}"/>
    <cellStyle name="Comma 15 4 2 4 2" xfId="28585" xr:uid="{50C19117-F4E3-499E-AAD5-26DF87D821A7}"/>
    <cellStyle name="Comma 15 4 2 4 3" xfId="28587" xr:uid="{CAD6D560-5140-4A97-9475-9BA7CB2266DB}"/>
    <cellStyle name="Comma 15 4 2 5" xfId="28588" xr:uid="{A434F7E9-E027-4F1F-8C6E-7F58122ABFAA}"/>
    <cellStyle name="Comma 15 4 2 5 2" xfId="28590" xr:uid="{D9F570DD-EE7D-4808-90B3-EC1C413380F3}"/>
    <cellStyle name="Comma 15 4 2 5 3" xfId="28592" xr:uid="{C030974A-3C63-4882-97D4-37230D18C2C3}"/>
    <cellStyle name="Comma 15 4 2 6" xfId="28593" xr:uid="{D95EACC5-9A43-409D-9291-DA6FFCB3F011}"/>
    <cellStyle name="Comma 15 4 2 7" xfId="28594" xr:uid="{28B3FE80-0B65-4729-99DF-C73D89EB2790}"/>
    <cellStyle name="Comma 15 4 2 8" xfId="28595" xr:uid="{01E6A42A-1770-4863-B673-94DF16805922}"/>
    <cellStyle name="Comma 15 4 3" xfId="28596" xr:uid="{588433CD-285F-4090-A498-E387F60CAB7C}"/>
    <cellStyle name="Comma 15 4 3 2" xfId="28598" xr:uid="{3BA6F122-E0F5-4B0C-B6C1-63EFD7C7F728}"/>
    <cellStyle name="Comma 15 4 3 3" xfId="28570" xr:uid="{AA54E5ED-A012-4A6F-9A67-728B5581F2E2}"/>
    <cellStyle name="Comma 15 4 3 4" xfId="28573" xr:uid="{F0CE84D2-5000-4D1F-B7DB-3F144F72E9BE}"/>
    <cellStyle name="Comma 15 4 4" xfId="22184" xr:uid="{2B3EA212-2F8A-41B2-9E25-048BAC3EE9DA}"/>
    <cellStyle name="Comma 15 4 4 2" xfId="28600" xr:uid="{EADC54CC-BD51-4C03-AA57-420FAE65E024}"/>
    <cellStyle name="Comma 15 4 4 3" xfId="28578" xr:uid="{CE1F10EE-1E1F-4DE1-946B-96BB41585D88}"/>
    <cellStyle name="Comma 15 4 4 4" xfId="28580" xr:uid="{E47712B7-5C27-48B8-AF0C-00F5D6B404F3}"/>
    <cellStyle name="Comma 15 4 5" xfId="28601" xr:uid="{2FFB8DD7-72E6-452F-9BF9-75F1B8336301}"/>
    <cellStyle name="Comma 15 4 5 2" xfId="28603" xr:uid="{AC443CAB-6530-4B04-825C-91AFDFAA17EA}"/>
    <cellStyle name="Comma 15 4 5 3" xfId="28584" xr:uid="{64B5BAEF-5D4E-4406-8EA0-9E063EAEF23E}"/>
    <cellStyle name="Comma 15 4 6" xfId="28604" xr:uid="{5109B533-07A5-458A-BCF5-4464732F8AD3}"/>
    <cellStyle name="Comma 15 4 6 2" xfId="28605" xr:uid="{32B790DA-BCC8-4642-810A-89071AB56A1B}"/>
    <cellStyle name="Comma 15 4 6 3" xfId="28589" xr:uid="{C50B5BA5-7C03-4888-A161-714DA8817DD0}"/>
    <cellStyle name="Comma 15 4 7" xfId="28606" xr:uid="{5DC46734-8973-43F8-A151-05A73D242EAC}"/>
    <cellStyle name="Comma 15 4 8" xfId="28607" xr:uid="{504C8B56-4E83-44D6-8C6A-E299A8E7E228}"/>
    <cellStyle name="Comma 15 4 9" xfId="28608" xr:uid="{88D59D98-387C-41C5-9527-B93591BDF326}"/>
    <cellStyle name="Comma 15 5" xfId="28609" xr:uid="{633E05AA-78F5-43E1-ABC2-ED2AFC05856B}"/>
    <cellStyle name="Comma 15 5 2" xfId="28611" xr:uid="{45747432-7E07-4A31-8987-4EBD493F0E4F}"/>
    <cellStyle name="Comma 15 5 2 2" xfId="25770" xr:uid="{C2BEE801-574B-4229-82A4-9F6E2C66DC4E}"/>
    <cellStyle name="Comma 15 5 2 2 2" xfId="25772" xr:uid="{B2B408DA-CA25-429F-8ED0-FEE36AD36B99}"/>
    <cellStyle name="Comma 15 5 2 2 3" xfId="16139" xr:uid="{D166B4BC-37AD-429D-8642-8910EE1F704C}"/>
    <cellStyle name="Comma 15 5 2 3" xfId="28613" xr:uid="{A6FFEDF9-A78E-4B74-B5D4-51506E2C98A6}"/>
    <cellStyle name="Comma 15 5 2 3 2" xfId="28614" xr:uid="{20A2EC21-1D3A-43BD-B0D4-6993A06649D2}"/>
    <cellStyle name="Comma 15 5 2 3 3" xfId="28615" xr:uid="{9F167F2A-A18D-49D8-8DC9-CC4768E0BEE4}"/>
    <cellStyle name="Comma 15 5 2 4" xfId="13881" xr:uid="{89B4E773-052E-4FC3-9224-97CACA4A95B1}"/>
    <cellStyle name="Comma 15 5 2 4 2" xfId="28616" xr:uid="{7049AE69-1612-467E-A57B-023F1D7581C9}"/>
    <cellStyle name="Comma 15 5 2 4 3" xfId="28617" xr:uid="{93F9996A-3BFA-41EE-8D6D-5D83A24AD0A6}"/>
    <cellStyle name="Comma 15 5 2 5" xfId="28618" xr:uid="{35BAF272-EE57-4EC0-90DA-332E6B26E2BA}"/>
    <cellStyle name="Comma 15 5 2 5 2" xfId="28619" xr:uid="{32357E2B-2BDA-4A41-A0AC-FC48515FA3E2}"/>
    <cellStyle name="Comma 15 5 2 5 3" xfId="28620" xr:uid="{1129D799-48A1-49EE-B6A5-0828B6E4A6CD}"/>
    <cellStyle name="Comma 15 5 2 6" xfId="28621" xr:uid="{5CDA5CCF-B860-4C05-A275-56B9DFDD7F6C}"/>
    <cellStyle name="Comma 15 5 2 7" xfId="28626" xr:uid="{ED281FF4-8C8E-4111-8353-7E708823F1F9}"/>
    <cellStyle name="Comma 15 5 2 8" xfId="28629" xr:uid="{49C1DCE4-C9DF-4B4E-BCC0-3D349BD9EA25}"/>
    <cellStyle name="Comma 15 5 3" xfId="28632" xr:uid="{B5B49A02-DB54-416A-8C16-8632019968EE}"/>
    <cellStyle name="Comma 15 5 3 2" xfId="28634" xr:uid="{C84C85D8-65D8-433C-ADBE-27946F0287FA}"/>
    <cellStyle name="Comma 15 5 3 3" xfId="28635" xr:uid="{25A731EB-CE76-43CF-A410-575369367C1D}"/>
    <cellStyle name="Comma 15 5 3 4" xfId="28636" xr:uid="{6455CB06-0C00-4BCE-9373-C7CFC329F548}"/>
    <cellStyle name="Comma 15 5 4" xfId="28637" xr:uid="{CFF723A1-03C0-447F-ABE3-75F5A540A605}"/>
    <cellStyle name="Comma 15 5 4 2" xfId="28639" xr:uid="{EC57F5AB-E18F-4816-8BB1-EC0CD909A34F}"/>
    <cellStyle name="Comma 15 5 4 3" xfId="28642" xr:uid="{02D6F0DE-8288-4F4C-A2A8-878796D98EED}"/>
    <cellStyle name="Comma 15 5 4 4" xfId="28646" xr:uid="{68BA8823-82F2-4B73-941F-64266C7BF491}"/>
    <cellStyle name="Comma 15 5 5" xfId="28649" xr:uid="{F9F3BDE3-C17B-4074-ABC5-A484DDC2F7E4}"/>
    <cellStyle name="Comma 15 5 5 2" xfId="28651" xr:uid="{6B62D159-0FA0-4E14-A61C-9F3F66F672E7}"/>
    <cellStyle name="Comma 15 5 5 3" xfId="28652" xr:uid="{DA4E0FB4-8554-433D-BE91-2DF879CEC893}"/>
    <cellStyle name="Comma 15 5 6" xfId="24193" xr:uid="{7C97F165-4FAB-468C-B651-5AA64C0B2011}"/>
    <cellStyle name="Comma 15 5 6 2" xfId="28653" xr:uid="{79A49739-B2DA-4A72-99D3-5EAE7C832C1B}"/>
    <cellStyle name="Comma 15 5 6 3" xfId="28654" xr:uid="{103A4A17-B198-4273-BA7B-2E7880FDB7BA}"/>
    <cellStyle name="Comma 15 5 7" xfId="22790" xr:uid="{76512606-FBE9-4C1E-AFB3-50DE548BBB82}"/>
    <cellStyle name="Comma 15 5 8" xfId="28655" xr:uid="{C4109C69-52BD-4A1C-B697-4B50F924D575}"/>
    <cellStyle name="Comma 15 5 9" xfId="9601" xr:uid="{3CC0E0CD-3526-438D-AD94-53D23C7F7D02}"/>
    <cellStyle name="Comma 15 6" xfId="28656" xr:uid="{4D2828E3-3085-454D-A8ED-4108BB0A0C33}"/>
    <cellStyle name="Comma 15 6 2" xfId="28659" xr:uid="{890D5937-AF14-4DD4-9099-A2AB12695DF5}"/>
    <cellStyle name="Comma 15 6 2 2" xfId="12722" xr:uid="{62FB8277-71BB-42FA-A49F-53CCCC1B5A22}"/>
    <cellStyle name="Comma 15 6 2 2 2" xfId="12728" xr:uid="{D1F6C95C-07D7-4A25-AF2B-E1BE265937B3}"/>
    <cellStyle name="Comma 15 6 2 2 3" xfId="12732" xr:uid="{9774F57B-5ACB-4C9A-8788-A3A19A25F9BE}"/>
    <cellStyle name="Comma 15 6 2 3" xfId="12753" xr:uid="{938A9B68-92ED-4B04-87C5-E1CB7EF08CF9}"/>
    <cellStyle name="Comma 15 6 2 3 2" xfId="28662" xr:uid="{7A3B6940-F11B-4F41-B88E-458DD3109203}"/>
    <cellStyle name="Comma 15 6 2 3 3" xfId="28665" xr:uid="{774B4786-A4EC-4E05-9BD9-DD0B0F332FDB}"/>
    <cellStyle name="Comma 15 6 2 4" xfId="12757" xr:uid="{D027D4AE-A21F-4335-ADB9-1DA4951820F9}"/>
    <cellStyle name="Comma 15 6 2 4 2" xfId="28668" xr:uid="{EA76513B-B3CE-47F9-9D6F-CC504710FD96}"/>
    <cellStyle name="Comma 15 6 2 4 3" xfId="28670" xr:uid="{C7B4A373-A77D-42F3-8BA5-00E851258732}"/>
    <cellStyle name="Comma 15 6 2 5" xfId="12473" xr:uid="{D3DA0254-C0DD-4029-8F43-6CB1E5359553}"/>
    <cellStyle name="Comma 15 6 2 5 2" xfId="28674" xr:uid="{0949E20C-56A6-49AF-A367-20CA412F18ED}"/>
    <cellStyle name="Comma 15 6 2 5 3" xfId="28676" xr:uid="{7A57BF71-8EC6-49A5-8685-FA8A568CB20F}"/>
    <cellStyle name="Comma 15 6 2 6" xfId="12476" xr:uid="{8CDAF551-5A9B-41D3-AAC4-895A6F667D49}"/>
    <cellStyle name="Comma 15 6 2 7" xfId="12766" xr:uid="{6C842CD5-08D8-4D4E-B477-7CD6E2074C8C}"/>
    <cellStyle name="Comma 15 6 2 8" xfId="28678" xr:uid="{D05FE8E7-59EA-4CEB-AE07-401A69D830E5}"/>
    <cellStyle name="Comma 15 6 3" xfId="28683" xr:uid="{8C576AC5-67B9-4B19-AE32-06DC8277B76E}"/>
    <cellStyle name="Comma 15 6 3 2" xfId="28685" xr:uid="{2F98EB47-BFEC-43C0-8D91-DEFE1EB6518D}"/>
    <cellStyle name="Comma 15 6 3 3" xfId="28687" xr:uid="{775F0E28-537A-4853-AA29-489648205B10}"/>
    <cellStyle name="Comma 15 6 4" xfId="28689" xr:uid="{B8C4ADCA-424B-49AF-B553-CED72AE7CF47}"/>
    <cellStyle name="Comma 15 6 4 2" xfId="28691" xr:uid="{C1981E41-FA80-43E5-8DB4-189C60A92375}"/>
    <cellStyle name="Comma 15 6 4 3" xfId="28694" xr:uid="{DF94C845-1ED4-4439-A7F3-C10718012A01}"/>
    <cellStyle name="Comma 15 6 5" xfId="28698" xr:uid="{7ECA16B4-FC9F-4C62-AFFF-75FBC5E33770}"/>
    <cellStyle name="Comma 15 6 5 2" xfId="28700" xr:uid="{21D8F3D0-FE26-4B48-A75F-6F4E3482CDB1}"/>
    <cellStyle name="Comma 15 6 5 3" xfId="28703" xr:uid="{8C59B961-C338-40FE-9B22-15CEAA0D6839}"/>
    <cellStyle name="Comma 15 6 6" xfId="28707" xr:uid="{836F66BD-AB17-43DA-9416-F95E0214B3B2}"/>
    <cellStyle name="Comma 15 6 6 2" xfId="13025" xr:uid="{7A58D6EE-4B04-4293-ACB6-A436CD6A84EF}"/>
    <cellStyle name="Comma 15 6 6 3" xfId="13092" xr:uid="{F225DC92-CBF3-4A03-9C47-84067199E71C}"/>
    <cellStyle name="Comma 15 6 7" xfId="28708" xr:uid="{51634764-1367-4F6A-B2C9-A51F6117A9AA}"/>
    <cellStyle name="Comma 15 6 8" xfId="25621" xr:uid="{E1365E1A-A376-4E3A-8918-3427CB03B436}"/>
    <cellStyle name="Comma 15 6 9" xfId="28710" xr:uid="{88E511FA-83FC-4F4F-A525-EF00B420CCF9}"/>
    <cellStyle name="Comma 15 7" xfId="28711" xr:uid="{67A0954A-58F7-4932-8424-1DF219BC4860}"/>
    <cellStyle name="Comma 15 7 2" xfId="28714" xr:uid="{8990785B-25A9-4AD5-B3CE-24BD35A2F386}"/>
    <cellStyle name="Comma 15 7 2 2" xfId="18669" xr:uid="{CD529584-89E3-4820-8394-8832E5921BCF}"/>
    <cellStyle name="Comma 15 7 2 2 2" xfId="18676" xr:uid="{FDE4A0EC-5284-4762-BE88-D0B5CC5F01C9}"/>
    <cellStyle name="Comma 15 7 2 2 3" xfId="18681" xr:uid="{CA94A2C1-5B20-456D-B2CF-EBDAFC57772D}"/>
    <cellStyle name="Comma 15 7 2 3" xfId="18695" xr:uid="{64271F52-6210-4901-9909-50C70AAD52AE}"/>
    <cellStyle name="Comma 15 7 2 3 2" xfId="18702" xr:uid="{D6905977-C2FC-4628-821A-906C2BB77125}"/>
    <cellStyle name="Comma 15 7 2 3 3" xfId="28716" xr:uid="{26C91BCB-87C1-48DC-8E98-5D651B798480}"/>
    <cellStyle name="Comma 15 7 2 4" xfId="15859" xr:uid="{4F78319A-28CB-46F3-A93E-2AC3CA905C18}"/>
    <cellStyle name="Comma 15 7 2 4 2" xfId="5679" xr:uid="{3A961C0F-3D96-4CE1-8ECC-038CB8A53EF3}"/>
    <cellStyle name="Comma 15 7 2 4 3" xfId="28717" xr:uid="{33E82654-889C-49D9-8E41-5AC945A33FFC}"/>
    <cellStyle name="Comma 15 7 2 5" xfId="10514" xr:uid="{8FD39A0D-72E0-40ED-A843-316519CEFF14}"/>
    <cellStyle name="Comma 15 7 2 5 2" xfId="15863" xr:uid="{EA23E389-3CEA-454D-9310-257526E6DA92}"/>
    <cellStyle name="Comma 15 7 2 5 3" xfId="28721" xr:uid="{E0F7E00E-9657-4607-88D1-570DBB670788}"/>
    <cellStyle name="Comma 15 7 2 6" xfId="12132" xr:uid="{91CF4030-A23C-4560-BBA1-12D20AC8EAC5}"/>
    <cellStyle name="Comma 15 7 2 7" xfId="18706" xr:uid="{4948EEFF-7F41-4D7B-9F03-5DAF6446A33D}"/>
    <cellStyle name="Comma 15 7 3" xfId="28723" xr:uid="{F3319EAD-BB8E-4A28-9D21-651E7F1D20FF}"/>
    <cellStyle name="Comma 15 7 3 2" xfId="28725" xr:uid="{6B3A00D8-C440-453E-9F99-B4C30AC07181}"/>
    <cellStyle name="Comma 15 7 3 3" xfId="28726" xr:uid="{AF416B1C-C67C-4374-9B85-32C0A60B3F41}"/>
    <cellStyle name="Comma 15 7 4" xfId="28727" xr:uid="{D08FE6F8-E0E5-4E0A-827E-8145B2C491CC}"/>
    <cellStyle name="Comma 15 7 4 2" xfId="28729" xr:uid="{0D0DD1FB-7F39-48BF-A1E0-AA13EC92F3B1}"/>
    <cellStyle name="Comma 15 7 4 3" xfId="28730" xr:uid="{2F2DC44F-298D-439D-95BC-F42A9ED32AFF}"/>
    <cellStyle name="Comma 15 7 5" xfId="28731" xr:uid="{2F20900C-7F60-4A85-9D06-147D5C991163}"/>
    <cellStyle name="Comma 15 7 5 2" xfId="28732" xr:uid="{8D2461B1-C1BA-4EFD-B584-F2F4F6ABA4CD}"/>
    <cellStyle name="Comma 15 7 5 3" xfId="28734" xr:uid="{E8BC35BC-16ED-4CD1-9D1F-6010B7EA1D45}"/>
    <cellStyle name="Comma 15 7 6" xfId="19710" xr:uid="{9387A2B2-2292-4F8D-83AD-B311CCF10CE5}"/>
    <cellStyle name="Comma 15 7 6 2" xfId="28735" xr:uid="{660D241C-2B06-4EAB-BA63-EC2129710BAB}"/>
    <cellStyle name="Comma 15 7 6 3" xfId="28736" xr:uid="{ACDEE3F6-F569-410F-A8F5-542A45C742C4}"/>
    <cellStyle name="Comma 15 7 7" xfId="28739" xr:uid="{E87E991A-AAF5-414E-B97E-5DA6E481ACF3}"/>
    <cellStyle name="Comma 15 7 8" xfId="28740" xr:uid="{72CA3D1C-4A31-4288-BEB7-8756F127AD7C}"/>
    <cellStyle name="Comma 15 7 9" xfId="28742" xr:uid="{08BE565D-81F0-4612-B73C-99852F177BD8}"/>
    <cellStyle name="Comma 15 8" xfId="28745" xr:uid="{AC761952-8157-4319-82F9-A96358732224}"/>
    <cellStyle name="Comma 15 8 2" xfId="28748" xr:uid="{B68DEF46-E3DC-4959-B616-114111A94281}"/>
    <cellStyle name="Comma 15 8 2 2" xfId="4769" xr:uid="{7BF0B44A-1E9A-4F14-83E6-1B6ECCCBF882}"/>
    <cellStyle name="Comma 15 8 2 2 2" xfId="11872" xr:uid="{22547FF6-0841-4B79-A7A2-897BDC44C0B5}"/>
    <cellStyle name="Comma 15 8 2 2 3" xfId="28752" xr:uid="{30876541-1E12-463A-ABBD-63F3E0CBD55A}"/>
    <cellStyle name="Comma 15 8 2 3" xfId="28753" xr:uid="{4D8DEA79-6286-4125-A531-6CF5FC25AA16}"/>
    <cellStyle name="Comma 15 8 2 3 2" xfId="28757" xr:uid="{1524D86D-F921-456C-B201-B892F4503FC4}"/>
    <cellStyle name="Comma 15 8 2 3 3" xfId="28759" xr:uid="{9FAD2EC0-E7D3-4262-A2A2-E69B245E921E}"/>
    <cellStyle name="Comma 15 8 2 4" xfId="28762" xr:uid="{562631B8-CF38-490C-A2B6-4ED3A580FD66}"/>
    <cellStyle name="Comma 15 8 2 4 2" xfId="28767" xr:uid="{84305963-EA60-45F2-8AA3-7C4D731E161B}"/>
    <cellStyle name="Comma 15 8 2 4 3" xfId="28768" xr:uid="{8968272C-6DB9-49C0-BB95-66EDA76BDB22}"/>
    <cellStyle name="Comma 15 8 2 5" xfId="28771" xr:uid="{8F520E76-9347-4F20-9AD3-F7E4F985918A}"/>
    <cellStyle name="Comma 15 8 2 5 2" xfId="28777" xr:uid="{1294C901-FCC1-4E10-ABE4-F2FF448138EB}"/>
    <cellStyle name="Comma 15 8 2 5 3" xfId="28778" xr:uid="{09A73EFD-4170-4626-A984-F7F583E46251}"/>
    <cellStyle name="Comma 15 8 2 6" xfId="28781" xr:uid="{749D4744-EA41-4F78-BCDA-3804ABC2701F}"/>
    <cellStyle name="Comma 15 8 2 7" xfId="28782" xr:uid="{FA68D536-778A-4357-AF2B-2CA16912506F}"/>
    <cellStyle name="Comma 15 8 3" xfId="13158" xr:uid="{2685302F-C83C-4B6F-ADA6-04F50DF12CD7}"/>
    <cellStyle name="Comma 15 8 3 2" xfId="4810" xr:uid="{B901CEBE-0C87-4228-931F-62D4ECEF8577}"/>
    <cellStyle name="Comma 15 8 3 3" xfId="28783" xr:uid="{AC72259B-F4B4-4C4A-BD4F-2F99638778A2}"/>
    <cellStyle name="Comma 15 8 4" xfId="28784" xr:uid="{170EA701-A30D-4EC8-AF98-652D725A6F92}"/>
    <cellStyle name="Comma 15 8 4 2" xfId="6063" xr:uid="{D0E80686-32A9-4A3C-965C-E910C38C420A}"/>
    <cellStyle name="Comma 15 8 4 3" xfId="6065" xr:uid="{76D19033-B38E-4048-A7B7-F3743BFAFB87}"/>
    <cellStyle name="Comma 15 8 5" xfId="28786" xr:uid="{D8BD2484-2F17-4218-AC74-210492ABA228}"/>
    <cellStyle name="Comma 15 8 5 2" xfId="28787" xr:uid="{25081B01-C4BB-4B39-9035-19552DE1FFB7}"/>
    <cellStyle name="Comma 15 8 5 3" xfId="28788" xr:uid="{9E6CA862-51AB-4651-8C6D-120CC675D96B}"/>
    <cellStyle name="Comma 15 8 6" xfId="28789" xr:uid="{59D96EC3-7B4E-4F78-9889-FD5F88249E97}"/>
    <cellStyle name="Comma 15 8 6 2" xfId="28790" xr:uid="{051B5D0C-B20C-4CB6-8505-DEBEB9DE43D1}"/>
    <cellStyle name="Comma 15 8 6 3" xfId="28792" xr:uid="{9D4524EB-8AA9-4304-AF33-C23CBB99AB8F}"/>
    <cellStyle name="Comma 15 8 7" xfId="28795" xr:uid="{D72748A2-EE78-4650-B1FF-E4FF2C025352}"/>
    <cellStyle name="Comma 15 8 8" xfId="28796" xr:uid="{5FDC3542-B311-486D-993A-C8A47BB6A48B}"/>
    <cellStyle name="Comma 15 8 9" xfId="28799" xr:uid="{CFCBB0C5-B4DC-4996-8ADF-07AE1F78BC33}"/>
    <cellStyle name="Comma 15 9" xfId="28800" xr:uid="{C5D5476B-6F7C-4EDE-9D6C-D641BDC8BEA0}"/>
    <cellStyle name="Comma 15 9 2" xfId="28804" xr:uid="{2BD3D91E-DDC4-4575-97C6-EB0FE3469095}"/>
    <cellStyle name="Comma 15 9 2 2" xfId="28808" xr:uid="{CCC96001-0146-458D-BD72-A467F6F7506B}"/>
    <cellStyle name="Comma 15 9 2 2 2" xfId="28810" xr:uid="{1653D830-7BFC-4014-B95B-49DA89FBC7CE}"/>
    <cellStyle name="Comma 15 9 2 2 3" xfId="28812" xr:uid="{6766C779-0088-4E9C-9DAB-DEA107D099D9}"/>
    <cellStyle name="Comma 15 9 2 3" xfId="28813" xr:uid="{9F94DB81-8197-4719-8697-06CA43A37986}"/>
    <cellStyle name="Comma 15 9 2 3 2" xfId="28814" xr:uid="{914F51E4-3A09-4B2A-AE54-8C7B1375BF8C}"/>
    <cellStyle name="Comma 15 9 2 3 3" xfId="28815" xr:uid="{DF5CF66A-2D7B-4607-944C-4BAE8A914532}"/>
    <cellStyle name="Comma 15 9 2 4" xfId="28816" xr:uid="{344D13DC-655B-4172-92F0-0814AED9EF49}"/>
    <cellStyle name="Comma 15 9 2 4 2" xfId="28817" xr:uid="{BE975FDE-42F3-4D1A-BDAB-3D2DCDEAEC34}"/>
    <cellStyle name="Comma 15 9 2 4 3" xfId="28818" xr:uid="{7C12B189-4038-46CA-B561-23A85619C3AF}"/>
    <cellStyle name="Comma 15 9 2 5" xfId="28819" xr:uid="{39A6210A-8309-4C97-A423-B7446E1E75C5}"/>
    <cellStyle name="Comma 15 9 2 5 2" xfId="28821" xr:uid="{FFD451D1-8F42-4564-92A9-61D98FC3AAAC}"/>
    <cellStyle name="Comma 15 9 2 5 3" xfId="28822" xr:uid="{A27E98C1-39BF-43EB-AB3F-EF9C31D01C8F}"/>
    <cellStyle name="Comma 15 9 2 6" xfId="28823" xr:uid="{5BC77B80-4117-4D06-A61C-FAFCE54749EC}"/>
    <cellStyle name="Comma 15 9 2 7" xfId="28824" xr:uid="{30BD4773-E02E-44F3-8F4A-6502C7B138CC}"/>
    <cellStyle name="Comma 15 9 3" xfId="28827" xr:uid="{BAE6DF5B-1F2B-493E-A6E0-BE69A54B15A5}"/>
    <cellStyle name="Comma 15 9 3 2" xfId="28828" xr:uid="{2E55599B-0ABE-47FE-B896-4A144E7129B8}"/>
    <cellStyle name="Comma 15 9 3 3" xfId="28829" xr:uid="{1E4D3E42-A044-493E-B27F-A11002DED91A}"/>
    <cellStyle name="Comma 15 9 4" xfId="28831" xr:uid="{95A93EBA-8AF8-4EB5-B4B6-523AB1186655}"/>
    <cellStyle name="Comma 15 9 4 2" xfId="28834" xr:uid="{8746AB58-7970-49A5-8683-84CB59235CBF}"/>
    <cellStyle name="Comma 15 9 4 3" xfId="28835" xr:uid="{ECDBB924-E75B-4971-A4D6-43089F767A6F}"/>
    <cellStyle name="Comma 15 9 5" xfId="28836" xr:uid="{189A5C26-B5A4-4EB7-93D2-E3DB3A9A4623}"/>
    <cellStyle name="Comma 15 9 5 2" xfId="28837" xr:uid="{90A61289-E9FD-4A74-9D42-D9DB908C9479}"/>
    <cellStyle name="Comma 15 9 5 3" xfId="28838" xr:uid="{A7CBD791-0674-427A-ACE3-DFD2A22EF5DE}"/>
    <cellStyle name="Comma 15 9 6" xfId="28839" xr:uid="{E16FDA09-6809-4721-AEF0-649364F86F2E}"/>
    <cellStyle name="Comma 15 9 6 2" xfId="28840" xr:uid="{51C98774-75DC-4D76-B748-F9246F9EAF8E}"/>
    <cellStyle name="Comma 15 9 6 3" xfId="28841" xr:uid="{9B728248-25DF-47EE-969D-C39EEAE90F4A}"/>
    <cellStyle name="Comma 15 9 7" xfId="28842" xr:uid="{731AE9B4-5AB4-46D1-9A20-6CFFBC8C9854}"/>
    <cellStyle name="Comma 15 9 8" xfId="28843" xr:uid="{13AF3CA9-D3FC-48CD-8FA6-30DFB98761D7}"/>
    <cellStyle name="Comma 15 9 9" xfId="28846" xr:uid="{0494C488-6CE3-4F38-95B3-1F78492FC481}"/>
    <cellStyle name="Comma 15_AMAL_31-05-2009" xfId="28851" xr:uid="{0EC61AD6-851E-4E34-A35C-586EAC731AA8}"/>
    <cellStyle name="Comma 16" xfId="1992" xr:uid="{D006E683-BC30-4389-B05D-42966C94BEF1}"/>
    <cellStyle name="Comma 16 10" xfId="28854" xr:uid="{706F513D-9299-4860-9071-E8074205557A}"/>
    <cellStyle name="Comma 16 11" xfId="28852" xr:uid="{1C9B96F5-FB4A-486F-B6B1-742FB9C8546F}"/>
    <cellStyle name="Comma 16 12" xfId="51849" xr:uid="{DA450F10-C577-49F8-8C89-633D685BE8B8}"/>
    <cellStyle name="Comma 16 2" xfId="1999" xr:uid="{8378F9E4-6AEB-4492-B9E3-68457163EA99}"/>
    <cellStyle name="Comma 16 2 2" xfId="28858" xr:uid="{BC2BA535-A670-4534-BE5A-7FFB93F34B61}"/>
    <cellStyle name="Comma 16 2 2 2" xfId="28860" xr:uid="{6CFEF653-B7C9-49F2-B12E-8D031FFE4860}"/>
    <cellStyle name="Comma 16 2 2 3" xfId="28862" xr:uid="{282836F3-FEB6-4D69-9D23-B80C7834992A}"/>
    <cellStyle name="Comma 16 2 2 4" xfId="28863" xr:uid="{C445F95F-4839-42C6-B247-FCD2F38E35F1}"/>
    <cellStyle name="Comma 16 2 2 5" xfId="28864" xr:uid="{D4BD2C2D-6B63-4DD8-843A-339F8BE47041}"/>
    <cellStyle name="Comma 16 2 3" xfId="28865" xr:uid="{74A3413F-CDE0-4359-A79B-8E2A69CCA513}"/>
    <cellStyle name="Comma 16 2 3 2" xfId="28868" xr:uid="{B301D83E-C7E2-4DBB-9A3D-A972E5F13D65}"/>
    <cellStyle name="Comma 16 2 3 3" xfId="28869" xr:uid="{B25277EC-1110-48B2-B06A-C8F0D049BADD}"/>
    <cellStyle name="Comma 16 2 3 4" xfId="28870" xr:uid="{F5BD2E8D-A2D6-45FF-865F-0A6CC14F7392}"/>
    <cellStyle name="Comma 16 2 3 5" xfId="28871" xr:uid="{5BD7A70D-50BB-4298-B8F1-079EAABA0416}"/>
    <cellStyle name="Comma 16 2 4" xfId="28872" xr:uid="{294C13E0-D1C1-4D3F-9609-53B466F7D068}"/>
    <cellStyle name="Comma 16 2 4 2" xfId="28874" xr:uid="{8D67AC1B-A371-49A6-AFE6-5CC34BA438D2}"/>
    <cellStyle name="Comma 16 2 4 3" xfId="16837" xr:uid="{A5DE6F09-DADF-427A-89D7-F94976D3DEF4}"/>
    <cellStyle name="Comma 16 2 4 4" xfId="28876" xr:uid="{2DC725FB-A2EB-4FF8-8E5E-46B89AAC6964}"/>
    <cellStyle name="Comma 16 2 5" xfId="28877" xr:uid="{F92E81AB-4D9B-40C3-B77D-EA6A02AC2A6D}"/>
    <cellStyle name="Comma 16 2 5 2" xfId="28879" xr:uid="{60665A60-E6B8-4CF7-A848-2C41BF235D4E}"/>
    <cellStyle name="Comma 16 2 6" xfId="28880" xr:uid="{DABBD4E6-9DF7-4A84-8334-4EF9124DBDED}"/>
    <cellStyle name="Comma 16 2 7" xfId="28881" xr:uid="{AF0B35F6-D49E-4C02-BA94-0618DC9753DA}"/>
    <cellStyle name="Comma 16 2 8" xfId="28856" xr:uid="{D6578131-E445-4273-B431-B8BF17C8CBE4}"/>
    <cellStyle name="Comma 16 2 9" xfId="51925" xr:uid="{B1CCCE42-3D1C-478E-80DA-D3DA72CCE56D}"/>
    <cellStyle name="Comma 16 2_BSD2" xfId="22357" xr:uid="{C31F324A-3669-4F76-B44F-915F4AA546AD}"/>
    <cellStyle name="Comma 16 3" xfId="28882" xr:uid="{51AB229C-A638-4541-B5E4-92E1CFCD4632}"/>
    <cellStyle name="Comma 16 3 2" xfId="28884" xr:uid="{BAAD82A0-CD39-404B-A0BB-8558AF6E2CF3}"/>
    <cellStyle name="Comma 16 3 2 2" xfId="28886" xr:uid="{EA909344-77C1-42A5-9748-DD8FE5A7083B}"/>
    <cellStyle name="Comma 16 3 3" xfId="28887" xr:uid="{1FA764EB-FE04-4FAC-B5F7-AC51CD2E02E8}"/>
    <cellStyle name="Comma 16 3 4" xfId="28890" xr:uid="{14EEF8ED-3A22-4588-95F6-BB7A3DAC9147}"/>
    <cellStyle name="Comma 16 3 5" xfId="13691" xr:uid="{FBC231B9-7D5D-43E2-9643-995F59EE8E60}"/>
    <cellStyle name="Comma 16 4" xfId="28892" xr:uid="{7641B5DC-6AA5-458C-81AD-BB1EE64B37FA}"/>
    <cellStyle name="Comma 16 4 2" xfId="28894" xr:uid="{E8D5EAF1-11AD-4614-A6BC-04991DF3D438}"/>
    <cellStyle name="Comma 16 4 3" xfId="28896" xr:uid="{C73FDC58-63CC-479C-8A8D-4A64E387F06E}"/>
    <cellStyle name="Comma 16 4 4" xfId="28898" xr:uid="{F817EF5F-C325-4132-8379-8AB659043646}"/>
    <cellStyle name="Comma 16 4 5" xfId="28900" xr:uid="{29F79585-8FF9-4EC3-9534-527CC5FD7B18}"/>
    <cellStyle name="Comma 16 5" xfId="28903" xr:uid="{1C32C273-53BC-4E67-99E6-BFCFFCE3E15A}"/>
    <cellStyle name="Comma 16 5 2" xfId="28907" xr:uid="{1B215871-A5D5-4F1E-9E93-BC8F34612323}"/>
    <cellStyle name="Comma 16 5 3" xfId="28911" xr:uid="{811484C5-3A10-4E74-9B9C-9000A8E292E0}"/>
    <cellStyle name="Comma 16 5 4" xfId="28915" xr:uid="{3A4AACA9-101D-43B8-B315-E0D7E150A3B1}"/>
    <cellStyle name="Comma 16 5 5" xfId="28919" xr:uid="{021AE1DD-8101-40DE-9E84-3405C7C9B219}"/>
    <cellStyle name="Comma 16 6" xfId="28923" xr:uid="{1E8FBA83-AF50-456E-B0D7-A3A12A0D2FA3}"/>
    <cellStyle name="Comma 16 6 2" xfId="28926" xr:uid="{7EAEE3C4-3940-4E25-B62B-B949D2748C89}"/>
    <cellStyle name="Comma 16 7" xfId="28929" xr:uid="{E859CDEE-E3E2-4A6B-B291-5CED01E4207E}"/>
    <cellStyle name="Comma 16 8" xfId="5732" xr:uid="{5B7935CA-AD6A-4B95-BD31-47FCC529FC11}"/>
    <cellStyle name="Comma 16 9" xfId="28932" xr:uid="{5C9F15E5-C7C5-4E2B-B998-C8F1ADFF70CE}"/>
    <cellStyle name="Comma 16_BSD2" xfId="28934" xr:uid="{58B7261C-CA62-4BDF-8666-CE2FC4900E78}"/>
    <cellStyle name="Comma 17" xfId="2001" xr:uid="{EAC98697-1358-4CDA-8C71-CB6C96FD0604}"/>
    <cellStyle name="Comma 17 10" xfId="28935" xr:uid="{0190A7E1-CBAA-40CF-A287-AADA17971CA3}"/>
    <cellStyle name="Comma 17 10 2" xfId="28937" xr:uid="{A1D0780F-88F0-4838-8F37-C012F227FEB3}"/>
    <cellStyle name="Comma 17 10 3" xfId="18147" xr:uid="{45D2F593-3180-493D-8AC9-B5CFEE4BFAFE}"/>
    <cellStyle name="Comma 17 10 4" xfId="14952" xr:uid="{8BB7C512-6E36-4FB5-A5D2-98A800533D3A}"/>
    <cellStyle name="Comma 17 10 5" xfId="28941" xr:uid="{38A0FCA9-6B66-4946-9217-FC58E6E82680}"/>
    <cellStyle name="Comma 17 11" xfId="28943" xr:uid="{40238866-E41D-4926-A8A2-8E3027B01289}"/>
    <cellStyle name="Comma 17 11 2" xfId="28945" xr:uid="{3008ED74-B70C-4B8A-8643-105EC44C765B}"/>
    <cellStyle name="Comma 17 11 3" xfId="28949" xr:uid="{2E8FD29C-0002-4D97-89ED-A38F712CB191}"/>
    <cellStyle name="Comma 17 11 4" xfId="21667" xr:uid="{7550265C-11CD-4623-9475-C742F619B0B5}"/>
    <cellStyle name="Comma 17 12" xfId="28952" xr:uid="{0E5CD490-4758-4AFB-9A73-AEDF66541A82}"/>
    <cellStyle name="Comma 17 12 2" xfId="28954" xr:uid="{EBE058FD-FA67-40CE-8816-8C30E25C2741}"/>
    <cellStyle name="Comma 17 12 3" xfId="24602" xr:uid="{126FCDB9-3412-4768-9ED3-918EEE5C8A0C}"/>
    <cellStyle name="Comma 17 12 4" xfId="28958" xr:uid="{E9DEACAB-84CF-49B2-916D-85BE926872FE}"/>
    <cellStyle name="Comma 17 13" xfId="28962" xr:uid="{F62B10E2-E00E-46F6-867D-12DC5C6A08AD}"/>
    <cellStyle name="Comma 17 13 2" xfId="28964" xr:uid="{61F3F631-D1C6-48AA-9148-94DD6B557A5B}"/>
    <cellStyle name="Comma 17 13 3" xfId="28968" xr:uid="{2DC6008B-E099-4622-827C-DD7838125938}"/>
    <cellStyle name="Comma 17 13 4" xfId="28972" xr:uid="{E9165EA2-987D-48F1-A24F-5C31FFB0C723}"/>
    <cellStyle name="Comma 17 14" xfId="28974" xr:uid="{69257718-CE12-4669-84F5-D08C03170310}"/>
    <cellStyle name="Comma 17 14 2" xfId="28976" xr:uid="{081AEBD4-F036-4A32-9BDD-10791025C246}"/>
    <cellStyle name="Comma 17 14 3" xfId="28981" xr:uid="{941EC1B9-3CC7-4B18-B82F-C42DAC45158E}"/>
    <cellStyle name="Comma 17 14 4" xfId="28987" xr:uid="{EE5FEB55-C0DC-4BF2-B174-9D1FF69C24DD}"/>
    <cellStyle name="Comma 17 15" xfId="28989" xr:uid="{65C6E81E-EE63-4D3A-9727-2439DB0A46F7}"/>
    <cellStyle name="Comma 17 15 2" xfId="28992" xr:uid="{1AF59D2F-EC41-4A08-AB34-639CF8686C86}"/>
    <cellStyle name="Comma 17 15 3" xfId="25019" xr:uid="{644CE995-76D0-404D-839F-58EF51F29D47}"/>
    <cellStyle name="Comma 17 15 4" xfId="28997" xr:uid="{DD3DD820-C3CD-4829-A9F2-1461FCE03C99}"/>
    <cellStyle name="Comma 17 16" xfId="28999" xr:uid="{93FB09A3-5A20-4E48-A4EA-D0B369F94F86}"/>
    <cellStyle name="Comma 17 16 2" xfId="29003" xr:uid="{FEE92A0B-6AE2-4B71-9775-C745CF5AFA3A}"/>
    <cellStyle name="Comma 17 16 3" xfId="29007" xr:uid="{0CCDB78A-051E-4846-9D34-1B356620143F}"/>
    <cellStyle name="Comma 17 16 4" xfId="29011" xr:uid="{77A08ED3-B345-4F1F-957D-2991A904DCCE}"/>
    <cellStyle name="Comma 17 17" xfId="29014" xr:uid="{98E9FE99-BAA5-4D79-9796-D08B411E4CDD}"/>
    <cellStyle name="Comma 17 17 2" xfId="29017" xr:uid="{53B4C7CD-66F2-4EFD-9EBF-05E8063A4D82}"/>
    <cellStyle name="Comma 17 18" xfId="29020" xr:uid="{1C3E9A8D-6B2F-4D91-9219-514CCE4F49BE}"/>
    <cellStyle name="Comma 17 19" xfId="18019" xr:uid="{D1E262F8-2EF6-49C4-B9B9-EC016A18A4F4}"/>
    <cellStyle name="Comma 17 2" xfId="18024" xr:uid="{E1CA9431-EAFE-405D-9858-5F857CC812F4}"/>
    <cellStyle name="Comma 17 2 2" xfId="27427" xr:uid="{74F27FD0-B74D-47F4-960D-1715DB1D297C}"/>
    <cellStyle name="Comma 17 2 2 2" xfId="25347" xr:uid="{E808C3C9-837D-4805-972C-D8E1ECF9BC0F}"/>
    <cellStyle name="Comma 17 2 2 3" xfId="25350" xr:uid="{A6AA4F4A-EF2F-41CD-9D92-2CD339BC1CCD}"/>
    <cellStyle name="Comma 17 2 3" xfId="29023" xr:uid="{EE6CA15E-907F-4134-B7A2-24732D50D965}"/>
    <cellStyle name="Comma 17 2 3 2" xfId="21177" xr:uid="{2E921719-1E67-40EC-BD9D-2E73991EFCF5}"/>
    <cellStyle name="Comma 17 2 3 3" xfId="25365" xr:uid="{DED69A9C-0AB1-4937-8379-8A8C13907194}"/>
    <cellStyle name="Comma 17 2 4" xfId="29026" xr:uid="{8CBBEC8B-3F05-4D43-BA0B-D212A5851E55}"/>
    <cellStyle name="Comma 17 2 4 2" xfId="25387" xr:uid="{9DF72799-9953-46A5-ABEF-E21D5D9742BF}"/>
    <cellStyle name="Comma 17 2 5" xfId="29028" xr:uid="{8561A7C4-9C0D-4452-B4B7-1A17DEAA0815}"/>
    <cellStyle name="Comma 17 2 6" xfId="29032" xr:uid="{20747172-E8A6-4FF4-80B1-0C0856FEE6AA}"/>
    <cellStyle name="Comma 17 2_BSD2" xfId="29034" xr:uid="{1080E7D6-E167-49D7-8CC8-C4A5FF9E4032}"/>
    <cellStyle name="Comma 17 20" xfId="51648" xr:uid="{21A07AF8-AC07-465E-8121-F64932944649}"/>
    <cellStyle name="Comma 17 21" xfId="51874" xr:uid="{15E4B73F-F20B-4112-97AC-110A8361057C}"/>
    <cellStyle name="Comma 17 22" xfId="51631" xr:uid="{E736430B-6181-49AD-912A-A5C8A4FA8999}"/>
    <cellStyle name="Comma 17 23" xfId="51787" xr:uid="{5AD76D03-8F26-47FB-933B-3D560CF9A278}"/>
    <cellStyle name="Comma 17 3" xfId="29036" xr:uid="{B5B0ACF4-C6D2-4DED-82E8-7BE62C885A58}"/>
    <cellStyle name="Comma 17 3 2" xfId="29039" xr:uid="{C53E039E-4651-4DA7-9DFA-5A6DB8C69907}"/>
    <cellStyle name="Comma 17 3 2 2" xfId="25469" xr:uid="{FD6D5455-0B63-4644-A242-58D95CD12AD4}"/>
    <cellStyle name="Comma 17 3 3" xfId="29041" xr:uid="{091107FA-7B7C-4829-AFC2-390DFC13BBD5}"/>
    <cellStyle name="Comma 17 3 3 2" xfId="29043" xr:uid="{1CF92790-88A0-49E6-84C0-C9535C6037B8}"/>
    <cellStyle name="Comma 17 3 4" xfId="29045" xr:uid="{17F97AA4-E438-4754-963A-E171E244B1FA}"/>
    <cellStyle name="Comma 17 3 4 2" xfId="4261" xr:uid="{73531CFB-AAC7-4FEB-B598-89A59FBD4D2A}"/>
    <cellStyle name="Comma 17 3 5" xfId="29049" xr:uid="{D3ECDC94-DDA9-499B-B4EA-FC86A46E80A5}"/>
    <cellStyle name="Comma 17 4" xfId="29051" xr:uid="{50CD6D06-B94B-437C-81A2-018A4E30F583}"/>
    <cellStyle name="Comma 17 4 2" xfId="29053" xr:uid="{2FF28B0C-19E3-4923-8E02-F2A9580EE730}"/>
    <cellStyle name="Comma 17 4 2 2" xfId="29055" xr:uid="{764F783C-9D49-45AB-A05E-F31E331227CC}"/>
    <cellStyle name="Comma 17 4 3" xfId="29057" xr:uid="{7BEDA0A8-83C0-42C2-9020-F1F5E8C74C46}"/>
    <cellStyle name="Comma 17 4 3 2" xfId="29060" xr:uid="{7A2D0DC0-488A-4804-9821-1CABC2F31B14}"/>
    <cellStyle name="Comma 17 4 4" xfId="29062" xr:uid="{852F6E76-3AF0-4B2B-9723-4595AE0EFA5C}"/>
    <cellStyle name="Comma 17 4 4 2" xfId="29066" xr:uid="{865460ED-0020-4510-84D1-A5D0C2194332}"/>
    <cellStyle name="Comma 17 4 5" xfId="29068" xr:uid="{55A9950F-CE34-42CC-B388-7FF262B5E535}"/>
    <cellStyle name="Comma 17 4 6" xfId="29070" xr:uid="{F9580B14-4C44-4E7A-84BA-1AFD4F24AE76}"/>
    <cellStyle name="Comma 17 5" xfId="29072" xr:uid="{7807F027-46DD-4431-A2F6-339FE864361C}"/>
    <cellStyle name="Comma 17 5 2" xfId="29074" xr:uid="{E4B66A64-91C5-4E83-8BCC-89A0DBEB0053}"/>
    <cellStyle name="Comma 17 5 2 2" xfId="29076" xr:uid="{F70F99DF-2AF1-47EC-A787-D0F2A6EA41E8}"/>
    <cellStyle name="Comma 17 5 3" xfId="29078" xr:uid="{8110E202-6B87-45E0-81B5-5208A1808DA4}"/>
    <cellStyle name="Comma 17 5 3 2" xfId="29081" xr:uid="{1D70B17C-BEF3-48C8-9D7B-24DCAA45EF86}"/>
    <cellStyle name="Comma 17 5 4" xfId="29083" xr:uid="{A04D46C1-6EA9-4881-964D-3E3D9AB49E66}"/>
    <cellStyle name="Comma 17 5 5" xfId="29085" xr:uid="{AF8CB2B7-A7E0-446E-94C9-309CCBB3C5A1}"/>
    <cellStyle name="Comma 17 6" xfId="29087" xr:uid="{76E2FBC6-84B0-4187-8859-239951B881D5}"/>
    <cellStyle name="Comma 17 6 2" xfId="29089" xr:uid="{046C81FB-FEE8-4CEF-8B29-655D8C8F974A}"/>
    <cellStyle name="Comma 17 6 2 2" xfId="29091" xr:uid="{72E08693-620B-490C-A2AD-6997CF5E4644}"/>
    <cellStyle name="Comma 17 6 3" xfId="29093" xr:uid="{CB328781-5687-49CD-B298-673E998D2C6E}"/>
    <cellStyle name="Comma 17 6 3 2" xfId="29095" xr:uid="{7868F76F-8005-4740-971F-C4E20B988CCF}"/>
    <cellStyle name="Comma 17 6 4" xfId="29097" xr:uid="{3AE4A403-F0DC-4CA7-8781-F87FADAED8B1}"/>
    <cellStyle name="Comma 17 6 5" xfId="29099" xr:uid="{9B5C730F-F21E-4303-B31D-C32B82D18CCC}"/>
    <cellStyle name="Comma 17 7" xfId="29102" xr:uid="{92B16DAA-8FF4-4BB8-8C0A-DEF8B052A33F}"/>
    <cellStyle name="Comma 17 7 2" xfId="29104" xr:uid="{CC70CE90-B656-4093-9B05-453D849A9160}"/>
    <cellStyle name="Comma 17 7 3" xfId="29106" xr:uid="{F2AC3557-B83D-4FD7-9B7B-BD8A67B881CD}"/>
    <cellStyle name="Comma 17 7 4" xfId="29108" xr:uid="{9CE40FD3-E448-4A57-A38D-2E9E4D112DC7}"/>
    <cellStyle name="Comma 17 7 5" xfId="29110" xr:uid="{8F2E74E7-8DB3-441B-9A39-5C799FA2D0DF}"/>
    <cellStyle name="Comma 17 8" xfId="29113" xr:uid="{7F6EB018-26B8-43FC-8F13-0A6BAE107D27}"/>
    <cellStyle name="Comma 17 8 2" xfId="29115" xr:uid="{B9CA2842-047E-42E5-B78E-B3703397B731}"/>
    <cellStyle name="Comma 17 8 3" xfId="29117" xr:uid="{3F155E7A-0D62-40B8-8EFA-3037A8A26E8F}"/>
    <cellStyle name="Comma 17 8 4" xfId="29119" xr:uid="{DA7FF8BA-AC85-421A-8077-C4994AA2B361}"/>
    <cellStyle name="Comma 17 8 5" xfId="29121" xr:uid="{C5C39431-D0D3-4443-A4E1-26D50991B6E2}"/>
    <cellStyle name="Comma 17 9" xfId="29124" xr:uid="{C15F5858-0FB9-4696-8CAF-17D668885FC5}"/>
    <cellStyle name="Comma 17 9 2" xfId="29126" xr:uid="{74C3A70C-1FC0-48F1-A9CA-3B72603B35E6}"/>
    <cellStyle name="Comma 17 9 3" xfId="29128" xr:uid="{8F6ACFD7-9BCB-4BB9-82B9-DB58B8E52F3B}"/>
    <cellStyle name="Comma 17 9 4" xfId="29130" xr:uid="{06F6E9BC-73FF-4B28-93A4-ED351C257944}"/>
    <cellStyle name="Comma 17 9 5" xfId="20966" xr:uid="{8DCFB74A-77DE-430F-A069-DFBDFB7530FE}"/>
    <cellStyle name="Comma 17_AMAL_NOVEMBER _ 2009 ( CREDIT CONTROL)-kate" xfId="29132" xr:uid="{0B3505ED-C0A2-46BE-9C7C-0A9963DBE2C6}"/>
    <cellStyle name="Comma 18" xfId="1946" xr:uid="{C3AE004B-D84D-4134-B8B9-27F8CB3165DE}"/>
    <cellStyle name="Comma 18 10" xfId="29133" xr:uid="{A6797225-D78C-4BA5-8EAE-EB3E6F01C572}"/>
    <cellStyle name="Comma 18 10 2" xfId="29135" xr:uid="{0102B613-FC04-4986-B460-ED1F8EB4F66E}"/>
    <cellStyle name="Comma 18 10 2 2" xfId="29136" xr:uid="{564B23ED-0B99-4530-BD8E-7475224C189A}"/>
    <cellStyle name="Comma 18 10 2 2 2" xfId="29137" xr:uid="{6306AF96-49A3-4A3D-9825-849AFB271561}"/>
    <cellStyle name="Comma 18 10 2 2 3" xfId="29138" xr:uid="{CEF4EF90-8BB1-4E43-B352-981EB7751E17}"/>
    <cellStyle name="Comma 18 10 2 3" xfId="16669" xr:uid="{D04263E6-818F-4935-BE7D-C8C42AEDB469}"/>
    <cellStyle name="Comma 18 10 2 3 2" xfId="13415" xr:uid="{5D785831-95A4-4239-B33C-9CFE0E85B21A}"/>
    <cellStyle name="Comma 18 10 2 3 3" xfId="6413" xr:uid="{575AA4BF-3867-4880-9BD2-6C0C9E9E90B6}"/>
    <cellStyle name="Comma 18 10 2 4" xfId="29139" xr:uid="{0FBA3A37-94CF-4F98-A7DD-32E3746E802D}"/>
    <cellStyle name="Comma 18 10 2 4 2" xfId="29140" xr:uid="{A91EDEA0-03CA-46C4-B66D-05B214539F72}"/>
    <cellStyle name="Comma 18 10 2 4 3" xfId="29141" xr:uid="{57F97AE7-84CD-4DC1-BEFC-1448C883866C}"/>
    <cellStyle name="Comma 18 10 2 5" xfId="29142" xr:uid="{187C3CFA-E094-4A2D-8AA0-E33A269C69E1}"/>
    <cellStyle name="Comma 18 10 2 5 2" xfId="29143" xr:uid="{F33B1161-006D-4AF5-A3F7-E049676302AC}"/>
    <cellStyle name="Comma 18 10 2 5 3" xfId="29144" xr:uid="{DF56858A-3EE3-46C4-9004-49BF24FB967B}"/>
    <cellStyle name="Comma 18 10 2 6" xfId="29145" xr:uid="{1D4C1132-FD5C-4A27-9832-D46448E8D48A}"/>
    <cellStyle name="Comma 18 10 2 7" xfId="29146" xr:uid="{0C67BA0D-87A8-402E-A1F4-AED7B9E4D354}"/>
    <cellStyle name="Comma 18 10 3" xfId="12230" xr:uid="{19E630C4-AD29-44F4-8772-9F90ECED8D64}"/>
    <cellStyle name="Comma 18 10 3 2" xfId="29147" xr:uid="{C56A4E8C-A41D-4326-9A5B-C1C71C16E008}"/>
    <cellStyle name="Comma 18 10 3 3" xfId="29148" xr:uid="{805D6BB1-6B9F-42FA-89CE-260AEE0DAF82}"/>
    <cellStyle name="Comma 18 10 4" xfId="29150" xr:uid="{49B41157-C6CA-49A6-9859-94DC2EEDE066}"/>
    <cellStyle name="Comma 18 10 4 2" xfId="29151" xr:uid="{7427FC60-4878-433D-BF84-0F0747A97BE2}"/>
    <cellStyle name="Comma 18 10 4 3" xfId="29152" xr:uid="{C5FE81BB-4F29-4C3D-A14E-DE987F74EABC}"/>
    <cellStyle name="Comma 18 10 5" xfId="29153" xr:uid="{EF6D7C0E-7E0E-46F5-B657-D3F6928934C5}"/>
    <cellStyle name="Comma 18 10 5 2" xfId="29154" xr:uid="{FAB4872B-BF19-47A4-87C0-CBF0FD0F780E}"/>
    <cellStyle name="Comma 18 10 5 3" xfId="29155" xr:uid="{CA85E77C-35E4-434E-A1BE-484A22019F04}"/>
    <cellStyle name="Comma 18 10 6" xfId="29157" xr:uid="{A0FF743A-436A-4AA6-B70E-B03A6C151C69}"/>
    <cellStyle name="Comma 18 10 6 2" xfId="29158" xr:uid="{70AA572D-7D29-4A48-A8C9-64889BC301BF}"/>
    <cellStyle name="Comma 18 10 6 3" xfId="29159" xr:uid="{F65DEE60-74B4-4F2D-9CDB-1F6942DD2BEC}"/>
    <cellStyle name="Comma 18 10 7" xfId="29160" xr:uid="{EA683B1D-5881-4825-A9B5-87281E0D371C}"/>
    <cellStyle name="Comma 18 10 8" xfId="29161" xr:uid="{49161D6B-CC51-4BCC-8811-E309DD73FFED}"/>
    <cellStyle name="Comma 18 11" xfId="29162" xr:uid="{CC5B7E32-8841-4664-86E5-D49BEE4077E0}"/>
    <cellStyle name="Comma 18 11 2" xfId="29163" xr:uid="{B932F318-91A7-4D77-83AB-753BCDD28226}"/>
    <cellStyle name="Comma 18 11 2 2" xfId="29164" xr:uid="{FBCE51C2-4A75-4FF9-87F3-634AEB410EF8}"/>
    <cellStyle name="Comma 18 11 2 2 2" xfId="29165" xr:uid="{9724821B-0861-499C-8C63-733CC501D2B1}"/>
    <cellStyle name="Comma 18 11 2 2 3" xfId="29167" xr:uid="{F6F15AF3-EE30-4280-96EA-DB8F37547836}"/>
    <cellStyle name="Comma 18 11 2 3" xfId="29168" xr:uid="{B8360A01-CBC4-4562-8F24-C1A731D763AD}"/>
    <cellStyle name="Comma 18 11 2 3 2" xfId="29169" xr:uid="{8CE5FBF6-0368-43A7-AA0B-FF409D8C9CEC}"/>
    <cellStyle name="Comma 18 11 2 3 3" xfId="29170" xr:uid="{2A51D973-15A5-40A9-90B9-862E095E9C10}"/>
    <cellStyle name="Comma 18 11 2 4" xfId="29171" xr:uid="{EFEAF26B-1CFB-48B5-88FD-4E7A3F66F4B4}"/>
    <cellStyle name="Comma 18 11 2 4 2" xfId="29172" xr:uid="{50ED14E8-0422-4545-96DD-6EBAF92C2BF0}"/>
    <cellStyle name="Comma 18 11 2 4 3" xfId="29175" xr:uid="{25FFAE34-7063-4085-B12F-F845880545BD}"/>
    <cellStyle name="Comma 18 11 2 5" xfId="29177" xr:uid="{73D93D99-6E52-4871-87D2-BE903ED90DB2}"/>
    <cellStyle name="Comma 18 11 2 5 2" xfId="29179" xr:uid="{E624CA0A-E70A-4030-857C-ACD5267FD58C}"/>
    <cellStyle name="Comma 18 11 2 5 3" xfId="29181" xr:uid="{78DFD86E-215A-45CB-8DC9-F1C99380514E}"/>
    <cellStyle name="Comma 18 11 2 6" xfId="29182" xr:uid="{70C0AC2F-062A-46E5-89EB-AF2F641EFE88}"/>
    <cellStyle name="Comma 18 11 2 7" xfId="29183" xr:uid="{366604AE-CCDC-4247-ABEF-3ECA489E736F}"/>
    <cellStyle name="Comma 18 11 3" xfId="29184" xr:uid="{CF986F59-EDEA-408A-8025-D9D5C5AA2A35}"/>
    <cellStyle name="Comma 18 11 3 2" xfId="29185" xr:uid="{150970FB-298E-419C-B492-1F1ABD5ECDE7}"/>
    <cellStyle name="Comma 18 11 3 3" xfId="29186" xr:uid="{2D251AD7-98FF-4280-BBF2-FA266877769F}"/>
    <cellStyle name="Comma 18 11 4" xfId="21800" xr:uid="{C9A98D6F-9DA5-4076-8224-2E5B4BB12260}"/>
    <cellStyle name="Comma 18 11 4 2" xfId="29187" xr:uid="{E3888168-E67A-47CC-94C4-309F4258E99E}"/>
    <cellStyle name="Comma 18 11 4 3" xfId="29188" xr:uid="{DA1A5540-867E-426E-8543-497F644B99CF}"/>
    <cellStyle name="Comma 18 11 5" xfId="20441" xr:uid="{763F2059-74A0-48FA-83A6-CA52846C5CC1}"/>
    <cellStyle name="Comma 18 11 5 2" xfId="29189" xr:uid="{33F1E7D7-059F-4A6E-BC5F-57E870717DAC}"/>
    <cellStyle name="Comma 18 11 5 3" xfId="29190" xr:uid="{0A44A515-EB65-48D0-8AB6-679558A09453}"/>
    <cellStyle name="Comma 18 11 6" xfId="29192" xr:uid="{CFEB44D2-E0CB-4E88-8922-DC1938DB6D8E}"/>
    <cellStyle name="Comma 18 11 6 2" xfId="21846" xr:uid="{07B88C2B-73BC-452A-931D-E69A6786E45B}"/>
    <cellStyle name="Comma 18 11 6 3" xfId="29193" xr:uid="{D2C9FC58-04E5-448F-B85C-0A31096EBB94}"/>
    <cellStyle name="Comma 18 11 7" xfId="29194" xr:uid="{3901D343-B754-4A5C-9307-234F7433816A}"/>
    <cellStyle name="Comma 18 11 8" xfId="29195" xr:uid="{9935DC67-1F39-4E71-9924-D49271B0036E}"/>
    <cellStyle name="Comma 18 12" xfId="29198" xr:uid="{6A5DEE5F-1E04-4FD2-AA1A-48682E38CC22}"/>
    <cellStyle name="Comma 18 12 2" xfId="29199" xr:uid="{37F1E3AF-90CE-48CA-ACE1-7744D3772543}"/>
    <cellStyle name="Comma 18 12 2 2" xfId="29201" xr:uid="{5707FF6A-5EDF-42F8-B4D6-CBC4E3FA5060}"/>
    <cellStyle name="Comma 18 12 2 2 2" xfId="29203" xr:uid="{71386FD2-61C3-4AE7-9049-9BA3C416CB2E}"/>
    <cellStyle name="Comma 18 12 2 2 3" xfId="29205" xr:uid="{22160E47-7B94-4B71-A27E-E3E493BCCF1B}"/>
    <cellStyle name="Comma 18 12 2 3" xfId="29207" xr:uid="{660C9033-1B98-458A-8E6F-6362BCFCD7A5}"/>
    <cellStyle name="Comma 18 12 2 3 2" xfId="29209" xr:uid="{C01E1EB6-9672-4D89-AC77-7DEE0494B688}"/>
    <cellStyle name="Comma 18 12 2 3 3" xfId="29212" xr:uid="{535CC264-A07B-456F-A9EB-AB9635F27DE4}"/>
    <cellStyle name="Comma 18 12 2 4" xfId="29214" xr:uid="{015A5B49-2583-40FC-8284-2EF601F12F0E}"/>
    <cellStyle name="Comma 18 12 2 4 2" xfId="29217" xr:uid="{C6310497-D280-4DD2-93BA-DDA4519367BA}"/>
    <cellStyle name="Comma 18 12 2 4 3" xfId="29220" xr:uid="{27FE4950-A411-4EE3-936E-0358E97B7506}"/>
    <cellStyle name="Comma 18 12 2 5" xfId="23043" xr:uid="{F841EEF7-33C8-44D3-A36C-15F814F37CEC}"/>
    <cellStyle name="Comma 18 12 2 5 2" xfId="29222" xr:uid="{5052ACEF-1548-415A-9883-2A2C5E5015D5}"/>
    <cellStyle name="Comma 18 12 2 5 3" xfId="29224" xr:uid="{0FD26749-52E1-4CF0-92F5-F1EEC8BB1ADD}"/>
    <cellStyle name="Comma 18 12 2 6" xfId="29225" xr:uid="{33E25BB6-CA7F-44B0-9525-73874F409E18}"/>
    <cellStyle name="Comma 18 12 2 7" xfId="29229" xr:uid="{ABDAD7E4-E2F3-4CB1-861F-5A15EB58572A}"/>
    <cellStyle name="Comma 18 12 3" xfId="12550" xr:uid="{B220976B-11E4-44DF-AD34-D76216C3BB9A}"/>
    <cellStyle name="Comma 18 12 3 2" xfId="29231" xr:uid="{5396CB32-676A-4D68-A084-27D7D26BD097}"/>
    <cellStyle name="Comma 18 12 3 3" xfId="29233" xr:uid="{38065687-6192-4B9F-AAED-7E9FFA1040C4}"/>
    <cellStyle name="Comma 18 12 4" xfId="29234" xr:uid="{C53CD253-B626-464D-8605-B509092F4C1E}"/>
    <cellStyle name="Comma 18 12 4 2" xfId="29236" xr:uid="{498229C7-7E17-46FD-B7F3-D7699826B881}"/>
    <cellStyle name="Comma 18 12 4 3" xfId="29238" xr:uid="{48C5AEDC-14D0-4CD6-81E5-D686FB5B7C3F}"/>
    <cellStyle name="Comma 18 12 5" xfId="29239" xr:uid="{DDB598A1-41CF-4085-8952-D0C3FB4F4CA9}"/>
    <cellStyle name="Comma 18 12 5 2" xfId="29241" xr:uid="{B618DEAB-D263-4292-9744-F9D5CB136A58}"/>
    <cellStyle name="Comma 18 12 5 3" xfId="29243" xr:uid="{7BBE6177-F73E-448E-836E-FD59237F6986}"/>
    <cellStyle name="Comma 18 12 6" xfId="3323" xr:uid="{85F83F7A-F70E-4D63-942B-9319A32A8B9A}"/>
    <cellStyle name="Comma 18 12 6 2" xfId="29245" xr:uid="{8BF54812-1B18-4ECB-9BDA-BA99038940B4}"/>
    <cellStyle name="Comma 18 12 6 3" xfId="29247" xr:uid="{B5EDF3A2-17AD-4092-9E3E-AE005580E62F}"/>
    <cellStyle name="Comma 18 12 7" xfId="3379" xr:uid="{DDF511DB-85D9-4B59-B899-B494F1822211}"/>
    <cellStyle name="Comma 18 12 8" xfId="8195" xr:uid="{02C390AA-2FB8-4409-B690-0574BED90FCE}"/>
    <cellStyle name="Comma 18 13" xfId="29248" xr:uid="{2D0E3D39-E3E5-4EEB-A914-3AE8B379F721}"/>
    <cellStyle name="Comma 18 13 2" xfId="29249" xr:uid="{FB036D19-6D26-4EE4-87B1-ED853B821F7A}"/>
    <cellStyle name="Comma 18 13 2 2" xfId="29251" xr:uid="{D70DBEFE-4687-4F05-A8FC-55D269816068}"/>
    <cellStyle name="Comma 18 13 2 2 2" xfId="29252" xr:uid="{833141E9-E8BF-4B7A-8BB6-B8060FFAEB66}"/>
    <cellStyle name="Comma 18 13 2 2 3" xfId="29253" xr:uid="{F12E840D-7AD0-4749-9DF1-D9DF5F4E1F41}"/>
    <cellStyle name="Comma 18 13 2 3" xfId="29255" xr:uid="{962B84CA-3902-45DB-8514-99251E0F0735}"/>
    <cellStyle name="Comma 18 13 2 3 2" xfId="29256" xr:uid="{34A8D185-CCDD-4D15-B4D0-5220F29A1DCE}"/>
    <cellStyle name="Comma 18 13 2 3 3" xfId="29257" xr:uid="{3F889052-4342-4BAD-A80C-79C8910E4979}"/>
    <cellStyle name="Comma 18 13 2 4" xfId="29259" xr:uid="{17FC4015-6301-4800-B845-D125E22E7B3D}"/>
    <cellStyle name="Comma 18 13 2 4 2" xfId="29260" xr:uid="{C6424877-1DD4-4446-901A-3EC3E04394FC}"/>
    <cellStyle name="Comma 18 13 2 4 3" xfId="29261" xr:uid="{84109D1C-F7AD-4783-BE3E-0351D74B60F1}"/>
    <cellStyle name="Comma 18 13 2 5" xfId="29262" xr:uid="{B56325EE-541D-4D0E-9D79-A80C3BAFCB0F}"/>
    <cellStyle name="Comma 18 13 2 5 2" xfId="29263" xr:uid="{66CF6421-82DE-475E-B614-37D33208ACEA}"/>
    <cellStyle name="Comma 18 13 2 5 3" xfId="29264" xr:uid="{8677B948-ED01-46C8-9869-1F41B84EF377}"/>
    <cellStyle name="Comma 18 13 2 6" xfId="29265" xr:uid="{DBDB3D5E-7762-4D13-9E47-CA24320A2206}"/>
    <cellStyle name="Comma 18 13 2 7" xfId="29266" xr:uid="{D5CEAD69-C70B-41B1-94CD-F22450157D49}"/>
    <cellStyle name="Comma 18 13 3" xfId="29267" xr:uid="{D3870180-A67E-4832-956D-3BB01351AB55}"/>
    <cellStyle name="Comma 18 13 3 2" xfId="29268" xr:uid="{D394B052-8129-457F-9216-99FCF3EF6476}"/>
    <cellStyle name="Comma 18 13 3 3" xfId="29269" xr:uid="{B700925D-65B3-4437-B2D0-7EEF797E8ECA}"/>
    <cellStyle name="Comma 18 13 4" xfId="29270" xr:uid="{2FCDD7F3-256F-46C1-9481-624E9BA8245B}"/>
    <cellStyle name="Comma 18 13 4 2" xfId="29271" xr:uid="{881F7B57-D0C1-419F-B905-E59BE372FE98}"/>
    <cellStyle name="Comma 18 13 4 3" xfId="26295" xr:uid="{49006ED7-7FB8-4920-9669-7CC9AC3AAC06}"/>
    <cellStyle name="Comma 18 13 5" xfId="29272" xr:uid="{37B7C2E4-DD40-4786-AF7E-C5321D572F93}"/>
    <cellStyle name="Comma 18 13 5 2" xfId="29273" xr:uid="{31F4F96B-555A-498F-A547-44B9E1E2B883}"/>
    <cellStyle name="Comma 18 13 5 3" xfId="29274" xr:uid="{808B33CA-D1BF-421F-A09C-52E2075EA084}"/>
    <cellStyle name="Comma 18 13 6" xfId="29276" xr:uid="{B5C457B1-F3FF-4E96-AB99-EE8F2689B923}"/>
    <cellStyle name="Comma 18 13 6 2" xfId="29277" xr:uid="{DD14AEF1-4427-4F08-A73B-156032822EF4}"/>
    <cellStyle name="Comma 18 13 6 3" xfId="27143" xr:uid="{57C2FABF-0F27-4A84-AE65-1FCC49C00E4B}"/>
    <cellStyle name="Comma 18 13 7" xfId="29279" xr:uid="{D469035B-8AE8-472A-8DC2-6BC1686DF452}"/>
    <cellStyle name="Comma 18 13 8" xfId="29280" xr:uid="{97F2956B-8F71-4D05-BD51-66A5588F8CA3}"/>
    <cellStyle name="Comma 18 14" xfId="29284" xr:uid="{0B443C98-5905-494C-A9AE-C42A535AEF59}"/>
    <cellStyle name="Comma 18 14 2" xfId="29285" xr:uid="{03351923-EB7D-4575-8486-13AB7A81A4D8}"/>
    <cellStyle name="Comma 18 14 2 2" xfId="29287" xr:uid="{A0F5A9BB-0579-4CA6-BFF3-251039BBF5A4}"/>
    <cellStyle name="Comma 18 14 2 2 2" xfId="29288" xr:uid="{C7C60AE6-B36B-43A9-BB04-65DA91A42F09}"/>
    <cellStyle name="Comma 18 14 2 2 3" xfId="29289" xr:uid="{0D5C9D7B-752A-4EC5-938B-BE4242F4733E}"/>
    <cellStyle name="Comma 18 14 2 3" xfId="29290" xr:uid="{F0C29473-4C5C-4798-AE15-96DCEDF5EBA5}"/>
    <cellStyle name="Comma 18 14 2 3 2" xfId="29291" xr:uid="{8F869D42-3EFE-4184-9045-C3DB78303471}"/>
    <cellStyle name="Comma 18 14 2 3 3" xfId="28048" xr:uid="{EF583F24-A9E2-423A-96D3-912DCE389725}"/>
    <cellStyle name="Comma 18 14 2 4" xfId="29292" xr:uid="{1315B6D4-4E66-41B5-98A7-1DB344F002FC}"/>
    <cellStyle name="Comma 18 14 2 4 2" xfId="29293" xr:uid="{A975D1C3-44F1-4258-B66A-AB32D75B657E}"/>
    <cellStyle name="Comma 18 14 2 4 3" xfId="28065" xr:uid="{CE99DFE4-9BFB-47B5-9A2C-941A30FF9A03}"/>
    <cellStyle name="Comma 18 14 2 5" xfId="29294" xr:uid="{4CD6365E-D9BA-4F76-9EC2-AEA631A6078D}"/>
    <cellStyle name="Comma 18 14 2 5 2" xfId="29295" xr:uid="{CD1EE0F3-D981-46CE-AB61-0835FC4EA0DC}"/>
    <cellStyle name="Comma 18 14 2 5 3" xfId="28069" xr:uid="{900E3640-F815-402B-8AE1-9AE2E4728CAF}"/>
    <cellStyle name="Comma 18 14 2 6" xfId="29297" xr:uid="{3C77FED0-51BC-4B51-9835-C19135D142BF}"/>
    <cellStyle name="Comma 18 14 2 7" xfId="29299" xr:uid="{BB459082-669E-4D3F-AA3E-CC2D6FA47CFF}"/>
    <cellStyle name="Comma 18 14 3" xfId="29300" xr:uid="{ACB3CA57-C77B-4CB7-90E7-43B15EEB40EA}"/>
    <cellStyle name="Comma 18 14 3 2" xfId="29301" xr:uid="{D15DB10B-4682-404B-A559-0D52E5CF24F9}"/>
    <cellStyle name="Comma 18 14 3 3" xfId="29302" xr:uid="{39715B9A-89F9-4AE7-B21C-36AB93256652}"/>
    <cellStyle name="Comma 18 14 4" xfId="29303" xr:uid="{8A55FDB2-E33C-4678-83E3-E0A8C9AFC396}"/>
    <cellStyle name="Comma 18 14 4 2" xfId="29304" xr:uid="{6C043A3F-15D9-4FED-89BA-753A0F41F48D}"/>
    <cellStyle name="Comma 18 14 4 3" xfId="26445" xr:uid="{B1667381-8058-44F8-8C3D-225B5ACF9A0F}"/>
    <cellStyle name="Comma 18 14 5" xfId="29305" xr:uid="{B08C4207-83E3-4B85-B9E6-DD79515C2DCB}"/>
    <cellStyle name="Comma 18 14 5 2" xfId="22656" xr:uid="{407BFEB6-1873-4CAD-B892-8F804B571673}"/>
    <cellStyle name="Comma 18 14 5 3" xfId="29306" xr:uid="{B36A282C-D76A-46B8-9573-E26E0F7B7EE4}"/>
    <cellStyle name="Comma 18 14 6" xfId="29308" xr:uid="{1C4D9660-1574-4289-9601-EF302485A7F1}"/>
    <cellStyle name="Comma 18 14 6 2" xfId="29311" xr:uid="{CBEC64C2-0B3F-49EE-BD83-0361341BA385}"/>
    <cellStyle name="Comma 18 14 6 3" xfId="16163" xr:uid="{C756EA1B-106F-4DB6-A0D6-F16512E9ADB0}"/>
    <cellStyle name="Comma 18 14 7" xfId="29313" xr:uid="{21C21886-C332-4801-B879-8F4EBE1258AD}"/>
    <cellStyle name="Comma 18 14 8" xfId="29315" xr:uid="{13A59B0D-7FBB-4564-B94B-FD5B685DFE52}"/>
    <cellStyle name="Comma 18 15" xfId="29316" xr:uid="{51F4A43B-4125-4B1A-BA61-7FD8CAF8C778}"/>
    <cellStyle name="Comma 18 15 2" xfId="29318" xr:uid="{56D2A228-C530-46B8-B58E-056BBD4D28D5}"/>
    <cellStyle name="Comma 18 15 2 2" xfId="29321" xr:uid="{06085169-6D73-4400-A3E9-6FFFFEAE06D2}"/>
    <cellStyle name="Comma 18 15 2 3" xfId="16688" xr:uid="{0FE6552D-A4D4-4E86-AF4A-9C7D3BA4BF06}"/>
    <cellStyle name="Comma 18 15 3" xfId="25055" xr:uid="{9DC57A8B-5F51-48CF-98D7-E9EACB43CF1F}"/>
    <cellStyle name="Comma 18 15 3 2" xfId="29322" xr:uid="{70702FC6-C285-46F5-AB6A-996B15C801DF}"/>
    <cellStyle name="Comma 18 15 3 3" xfId="29323" xr:uid="{5FE95D1E-2EAC-4C3A-B5CA-44A5849295FA}"/>
    <cellStyle name="Comma 18 15 4" xfId="29324" xr:uid="{07D616E9-713B-4210-9A09-AC2A83E67B29}"/>
    <cellStyle name="Comma 18 15 4 2" xfId="13928" xr:uid="{360AF51E-B727-4D68-9CDD-47437E71C7E0}"/>
    <cellStyle name="Comma 18 15 4 3" xfId="13940" xr:uid="{FF1B1CED-297A-40CD-9E64-D466F705113E}"/>
    <cellStyle name="Comma 18 15 5" xfId="21941" xr:uid="{7BDB1939-B6FF-41AF-8BE6-B97C1377E3CF}"/>
    <cellStyle name="Comma 18 15 5 2" xfId="15040" xr:uid="{259730DA-CCA7-4DCB-B70E-87E4A3926D6A}"/>
    <cellStyle name="Comma 18 15 5 3" xfId="15057" xr:uid="{032F6E02-7643-42E2-8A66-FAF03719A839}"/>
    <cellStyle name="Comma 18 15 6" xfId="29325" xr:uid="{C9305314-B996-481E-85BA-147694C9C5F0}"/>
    <cellStyle name="Comma 18 15 7" xfId="29326" xr:uid="{87DE182C-E386-4D42-8B8C-495E8FE5FDC2}"/>
    <cellStyle name="Comma 18 16" xfId="29327" xr:uid="{2A601ED9-844A-4433-A6C2-D69E44B68489}"/>
    <cellStyle name="Comma 18 16 2" xfId="29329" xr:uid="{36660ABA-35B6-4FE0-BF96-B5A8436AA515}"/>
    <cellStyle name="Comma 18 16 3" xfId="29330" xr:uid="{811BC9CE-E819-461C-A328-06EABA31DFE8}"/>
    <cellStyle name="Comma 18 17" xfId="29331" xr:uid="{D9453AF1-ACEA-4212-8734-6810DDBF77E4}"/>
    <cellStyle name="Comma 18 17 2" xfId="29333" xr:uid="{79820478-B817-4A65-979B-F12347C3AA0B}"/>
    <cellStyle name="Comma 18 17 3" xfId="29334" xr:uid="{21BEF2E7-28D4-490D-AE1F-87A392E7C8D8}"/>
    <cellStyle name="Comma 18 18" xfId="23021" xr:uid="{93DA551E-EEFD-4F90-AC11-0071B5FC7946}"/>
    <cellStyle name="Comma 18 18 2" xfId="28207" xr:uid="{19823F9C-820C-4E8F-994C-0D1DE125811C}"/>
    <cellStyle name="Comma 18 18 3" xfId="28214" xr:uid="{70EBC923-7425-4EEB-8A1C-8A2A34E23FA5}"/>
    <cellStyle name="Comma 18 19" xfId="29335" xr:uid="{91224791-720C-4B0C-BFFE-BE90267134D8}"/>
    <cellStyle name="Comma 18 19 2" xfId="28228" xr:uid="{6D4B2E00-A461-4343-B32C-F686212C1EE2}"/>
    <cellStyle name="Comma 18 19 3" xfId="29337" xr:uid="{BFAE4B8E-DCEF-47B0-AC6D-FFEBDA3AB6D0}"/>
    <cellStyle name="Comma 18 2" xfId="433" xr:uid="{9BC66097-BC9C-41B9-8939-F1BD02936F60}"/>
    <cellStyle name="Comma 18 2 10" xfId="29338" xr:uid="{36B02DC3-4893-47F3-B391-954B3E3A1824}"/>
    <cellStyle name="Comma 18 2 10 2" xfId="20286" xr:uid="{AC2C2315-1242-47B2-BA71-BD069A3AE416}"/>
    <cellStyle name="Comma 18 2 10 2 2" xfId="20288" xr:uid="{6F56F779-D840-408E-A3DE-E5AC93796C97}"/>
    <cellStyle name="Comma 18 2 10 2 2 2" xfId="20290" xr:uid="{710DACA3-95AF-42E1-8B01-51700BE02925}"/>
    <cellStyle name="Comma 18 2 10 2 2 3" xfId="29340" xr:uid="{6979B834-9194-4B31-ABE3-0D2BC1B4EB16}"/>
    <cellStyle name="Comma 18 2 10 2 3" xfId="20292" xr:uid="{B45BD10D-DEBE-4C39-83A7-1C372DFB50EF}"/>
    <cellStyle name="Comma 18 2 10 2 3 2" xfId="29341" xr:uid="{4A5732D3-0495-454F-8284-37FBC57F8F61}"/>
    <cellStyle name="Comma 18 2 10 2 3 3" xfId="29342" xr:uid="{B0FBD01F-DA35-403C-831F-43DED2DF2019}"/>
    <cellStyle name="Comma 18 2 10 2 4" xfId="20294" xr:uid="{FE74C3C3-98FF-49C8-9202-25B69EDF520D}"/>
    <cellStyle name="Comma 18 2 10 2 4 2" xfId="5201" xr:uid="{225A6CE5-AC80-4B91-B8F7-89EF399847AE}"/>
    <cellStyle name="Comma 18 2 10 2 4 3" xfId="5208" xr:uid="{528ADB01-E36B-4522-822B-A13EAEF30449}"/>
    <cellStyle name="Comma 18 2 10 2 5" xfId="20296" xr:uid="{3E0CC79A-3688-4533-958D-C827D8351616}"/>
    <cellStyle name="Comma 18 2 10 2 5 2" xfId="8870" xr:uid="{8CB2AF25-C822-4195-B582-3178C0203A1C}"/>
    <cellStyle name="Comma 18 2 10 2 5 3" xfId="8876" xr:uid="{F66D5E32-09F0-4108-BAF3-1CF34D005805}"/>
    <cellStyle name="Comma 18 2 10 2 6" xfId="29343" xr:uid="{AFC7D731-FF43-46F9-AF45-0EC5C8AE074F}"/>
    <cellStyle name="Comma 18 2 10 2 7" xfId="29345" xr:uid="{5EFC7D35-6563-4599-B08F-F8F97420A468}"/>
    <cellStyle name="Comma 18 2 10 3" xfId="20301" xr:uid="{A302B458-E470-4FD5-A1AD-104894DC86BB}"/>
    <cellStyle name="Comma 18 2 10 3 2" xfId="20303" xr:uid="{B2C4C6D5-2AD4-4F51-8050-0AC4AD09621D}"/>
    <cellStyle name="Comma 18 2 10 3 3" xfId="20305" xr:uid="{08DFFA68-B962-4D0A-B318-33312F52EE8A}"/>
    <cellStyle name="Comma 18 2 10 4" xfId="20309" xr:uid="{0E9DECC8-BA83-4DE3-9E1A-2FFCDED0CF2C}"/>
    <cellStyle name="Comma 18 2 10 4 2" xfId="12043" xr:uid="{60F067B8-5C63-4E32-BD59-D64B7095C1AC}"/>
    <cellStyle name="Comma 18 2 10 4 3" xfId="9539" xr:uid="{0162F4DE-67E1-4B68-904F-6EEC91380AEA}"/>
    <cellStyle name="Comma 18 2 10 5" xfId="20312" xr:uid="{0A7ABDA3-3A8B-4712-AD0E-EECE54258CED}"/>
    <cellStyle name="Comma 18 2 10 5 2" xfId="12670" xr:uid="{4D65CE21-945F-4DAD-A53E-607C1289818E}"/>
    <cellStyle name="Comma 18 2 10 5 3" xfId="9552" xr:uid="{0C3ACBC0-2670-46BF-8B47-877993FEBE85}"/>
    <cellStyle name="Comma 18 2 10 6" xfId="8216" xr:uid="{1AB76995-8BE3-4F91-BDE8-C134ACE1367E}"/>
    <cellStyle name="Comma 18 2 10 6 2" xfId="8227" xr:uid="{ECA0C1ED-40B7-4F22-B618-A25E07D0A38F}"/>
    <cellStyle name="Comma 18 2 10 6 3" xfId="8236" xr:uid="{DC173EAE-2DBB-4372-96B0-2DEFFF03FA42}"/>
    <cellStyle name="Comma 18 2 10 7" xfId="8247" xr:uid="{46EF2F9C-5272-4060-A928-CB5E5943B69F}"/>
    <cellStyle name="Comma 18 2 10 8" xfId="29346" xr:uid="{1039CE29-D3BC-4A49-A57E-23ED28088EA2}"/>
    <cellStyle name="Comma 18 2 11" xfId="29347" xr:uid="{24CDF2CA-FAC6-4E87-A70B-174EA98AA051}"/>
    <cellStyle name="Comma 18 2 11 2" xfId="20392" xr:uid="{C2C65998-4786-4C42-8520-4E4995D87D27}"/>
    <cellStyle name="Comma 18 2 11 2 2" xfId="20396" xr:uid="{5B56C7BB-3466-4E88-B0E7-792E6D89BC24}"/>
    <cellStyle name="Comma 18 2 11 2 2 2" xfId="16791" xr:uid="{45E5936C-C834-4617-85AB-3F2033F6F35F}"/>
    <cellStyle name="Comma 18 2 11 2 2 3" xfId="29349" xr:uid="{37E6124F-C4D9-419D-9741-E20F9F59B0CA}"/>
    <cellStyle name="Comma 18 2 11 2 3" xfId="29352" xr:uid="{9AC2CFC9-514E-4920-8C81-7A6844DC3230}"/>
    <cellStyle name="Comma 18 2 11 2 3 2" xfId="29353" xr:uid="{18F4FF0C-C3E0-4FE5-8424-DAA3FB6814DB}"/>
    <cellStyle name="Comma 18 2 11 2 3 3" xfId="29354" xr:uid="{80322005-19E5-4E7E-8696-C179AC0935C7}"/>
    <cellStyle name="Comma 18 2 11 2 4" xfId="29357" xr:uid="{47F65E66-E2F8-4C9D-8978-5FF0D0F8510F}"/>
    <cellStyle name="Comma 18 2 11 2 4 2" xfId="29358" xr:uid="{1B38C7F8-64AC-46E1-BD80-1BECE7A577C0}"/>
    <cellStyle name="Comma 18 2 11 2 4 3" xfId="29359" xr:uid="{D79B7253-7986-40CB-AB56-42D54B42C084}"/>
    <cellStyle name="Comma 18 2 11 2 5" xfId="29362" xr:uid="{A41439F4-F554-4701-8373-370D699190B0}"/>
    <cellStyle name="Comma 18 2 11 2 5 2" xfId="29363" xr:uid="{6A9467EA-2A5D-4EBF-824D-B5D017DF067C}"/>
    <cellStyle name="Comma 18 2 11 2 5 3" xfId="29364" xr:uid="{62D525EE-7C99-4D6E-BB36-15EB61CA36FA}"/>
    <cellStyle name="Comma 18 2 11 2 6" xfId="29367" xr:uid="{AD81210B-165A-4A27-8FC4-40717F1C07B1}"/>
    <cellStyle name="Comma 18 2 11 2 7" xfId="29369" xr:uid="{7F8FFAD0-3814-4191-952F-751D5BFD4FD4}"/>
    <cellStyle name="Comma 18 2 11 3" xfId="20399" xr:uid="{3AE6D1CF-64DD-4DE5-9F31-05DA57D4C289}"/>
    <cellStyle name="Comma 18 2 11 3 2" xfId="29370" xr:uid="{EA178B6F-1247-423F-BA87-8F921D636D31}"/>
    <cellStyle name="Comma 18 2 11 3 3" xfId="29371" xr:uid="{B4CB2F35-2357-474A-8C59-F30E8A603649}"/>
    <cellStyle name="Comma 18 2 11 4" xfId="20403" xr:uid="{11B1A4F4-DD32-45F4-B567-5BA19B8C1D60}"/>
    <cellStyle name="Comma 18 2 11 4 2" xfId="4968" xr:uid="{AB90BFFC-54C9-49A5-809E-460135322271}"/>
    <cellStyle name="Comma 18 2 11 4 3" xfId="6168" xr:uid="{2FC17816-EBB9-4BA5-ADE0-4A12C968B887}"/>
    <cellStyle name="Comma 18 2 11 5" xfId="29373" xr:uid="{677EB1AB-4298-4DEC-87AC-E2053D94470F}"/>
    <cellStyle name="Comma 18 2 11 5 2" xfId="18462" xr:uid="{4D3FDD94-78D2-4F1A-AC44-9287E8657777}"/>
    <cellStyle name="Comma 18 2 11 5 3" xfId="18477" xr:uid="{9E8CC5A9-2B5A-41F0-A07D-B0F99B097BB4}"/>
    <cellStyle name="Comma 18 2 11 6" xfId="29374" xr:uid="{8D0EA8CC-457E-4545-9249-54E3A0C14D19}"/>
    <cellStyle name="Comma 18 2 11 6 2" xfId="29376" xr:uid="{0ED69482-AE49-42F8-9FB0-80843B26DE35}"/>
    <cellStyle name="Comma 18 2 11 6 3" xfId="8280" xr:uid="{B9CAA304-0A0B-43DE-95F4-B34F351DF9A3}"/>
    <cellStyle name="Comma 18 2 11 7" xfId="29377" xr:uid="{3A7F1156-B2E3-459A-ACF5-C89A3302BB9C}"/>
    <cellStyle name="Comma 18 2 11 8" xfId="29378" xr:uid="{450B34F5-6B1E-44CD-B9C0-D6118765E33E}"/>
    <cellStyle name="Comma 18 2 12" xfId="29379" xr:uid="{A668DB8C-9AFF-401D-8C87-805288DA1D6B}"/>
    <cellStyle name="Comma 18 2 12 2" xfId="20452" xr:uid="{B8C918F6-6217-4770-BD9F-59902F2306F5}"/>
    <cellStyle name="Comma 18 2 12 2 2" xfId="20454" xr:uid="{C5793711-DCB2-47FC-96E6-6E89999E83E2}"/>
    <cellStyle name="Comma 18 2 12 2 2 2" xfId="21566" xr:uid="{2B4AA877-8043-4BA3-B834-82F535735EB0}"/>
    <cellStyle name="Comma 18 2 12 2 2 3" xfId="21569" xr:uid="{8666B117-2362-4058-954B-73C3B8DFCE30}"/>
    <cellStyle name="Comma 18 2 12 2 3" xfId="21587" xr:uid="{1326934E-761A-401B-A2FC-BA6388DD0676}"/>
    <cellStyle name="Comma 18 2 12 2 3 2" xfId="14705" xr:uid="{F72BB0E0-E82E-4392-A64E-F62827F8A396}"/>
    <cellStyle name="Comma 18 2 12 2 3 3" xfId="8839" xr:uid="{53FE39A1-8ABE-4B52-A449-8A90B1C67EA6}"/>
    <cellStyle name="Comma 18 2 12 2 4" xfId="29381" xr:uid="{1B79E9FA-279B-4E3B-84E9-049DBBF3BF36}"/>
    <cellStyle name="Comma 18 2 12 2 4 2" xfId="29383" xr:uid="{2B21D7E7-E24A-4B49-B7D2-1AA65EE71E16}"/>
    <cellStyle name="Comma 18 2 12 2 4 3" xfId="29384" xr:uid="{FDA57851-8CCD-4641-8D0D-5FCA86430FAB}"/>
    <cellStyle name="Comma 18 2 12 2 5" xfId="17743" xr:uid="{C77E0E11-FDFA-4159-91D5-641C984C432F}"/>
    <cellStyle name="Comma 18 2 12 2 5 2" xfId="20137" xr:uid="{C698764F-DFE0-44EE-A077-97A54D7640E8}"/>
    <cellStyle name="Comma 18 2 12 2 5 3" xfId="29385" xr:uid="{79FB1D38-1735-4E2D-B5FC-396E1D54DBB5}"/>
    <cellStyle name="Comma 18 2 12 2 6" xfId="29386" xr:uid="{B5E3F39E-EBBF-444D-B0D1-407521D3EADE}"/>
    <cellStyle name="Comma 18 2 12 2 7" xfId="21828" xr:uid="{CFC222F5-6ED4-4D86-A28C-55E4E30FF273}"/>
    <cellStyle name="Comma 18 2 12 3" xfId="20458" xr:uid="{5DB6A28F-174B-4FCF-B13B-BB87B0C74ECA}"/>
    <cellStyle name="Comma 18 2 12 3 2" xfId="22126" xr:uid="{ACCAE9C5-234F-4507-A20C-ECEFB631E351}"/>
    <cellStyle name="Comma 18 2 12 3 3" xfId="22171" xr:uid="{879B4479-AAA8-40BE-8669-F4283977C872}"/>
    <cellStyle name="Comma 18 2 12 4" xfId="20461" xr:uid="{EA2FB335-9761-446F-BA68-607E3418453F}"/>
    <cellStyle name="Comma 18 2 12 4 2" xfId="29388" xr:uid="{79A0E09A-AC32-4E02-983F-21CBE57AEEB4}"/>
    <cellStyle name="Comma 18 2 12 4 3" xfId="29389" xr:uid="{288B23B2-B3F5-469F-BADF-9AB64C1F1B58}"/>
    <cellStyle name="Comma 18 2 12 5" xfId="29393" xr:uid="{DE0F1BFA-C655-4A12-AD62-8FB45138AB6A}"/>
    <cellStyle name="Comma 18 2 12 5 2" xfId="15903" xr:uid="{CA6B9EBB-120C-4B77-9559-B9792C80E9F4}"/>
    <cellStyle name="Comma 18 2 12 5 3" xfId="29394" xr:uid="{DA2D070B-CBD5-481E-A540-09D6710268A7}"/>
    <cellStyle name="Comma 18 2 12 6" xfId="29395" xr:uid="{81768F50-98CD-478B-9948-48193AB9FFEA}"/>
    <cellStyle name="Comma 18 2 12 6 2" xfId="29396" xr:uid="{65F838FE-C5AC-4A6D-B764-BBC0D8FF8281}"/>
    <cellStyle name="Comma 18 2 12 6 3" xfId="29397" xr:uid="{7C49953F-AD7E-434C-B144-4293E17AA563}"/>
    <cellStyle name="Comma 18 2 12 7" xfId="29399" xr:uid="{8BF10BBB-7A3C-4EA6-AD83-0D7B9DFB5D4C}"/>
    <cellStyle name="Comma 18 2 12 8" xfId="29400" xr:uid="{95B80438-C7E6-4A2B-B286-E9BBE04ADBCF}"/>
    <cellStyle name="Comma 18 2 13" xfId="29401" xr:uid="{C0470E8C-20A6-448C-B077-3C30B7830D98}"/>
    <cellStyle name="Comma 18 2 13 2" xfId="20499" xr:uid="{2406FAE5-A6E3-45A2-88F8-CC579A4E3DFF}"/>
    <cellStyle name="Comma 18 2 13 2 2" xfId="16882" xr:uid="{E21595E8-2CD4-4FA0-8A0B-AEC07782F286}"/>
    <cellStyle name="Comma 18 2 13 2 3" xfId="29402" xr:uid="{9EF20F4E-1A92-446C-BA38-5DA6DE491E4C}"/>
    <cellStyle name="Comma 18 2 13 3" xfId="20501" xr:uid="{880FFABE-2FC9-4907-B73C-B8650C59953C}"/>
    <cellStyle name="Comma 18 2 13 3 2" xfId="29403" xr:uid="{1148F740-42E7-450F-92EA-0A5727DFBEF6}"/>
    <cellStyle name="Comma 18 2 13 3 3" xfId="29404" xr:uid="{5D8D0969-A22E-4126-A23A-959CA37E97EB}"/>
    <cellStyle name="Comma 18 2 13 4" xfId="20503" xr:uid="{768B14F8-F06F-4542-9129-641A4F53D336}"/>
    <cellStyle name="Comma 18 2 13 4 2" xfId="29405" xr:uid="{92C9BC7F-2342-42D9-A259-2100410E31F9}"/>
    <cellStyle name="Comma 18 2 13 4 3" xfId="29406" xr:uid="{F901C376-C7EC-4FDB-915D-FF67BB75D9C4}"/>
    <cellStyle name="Comma 18 2 13 5" xfId="29407" xr:uid="{9B47383C-EC3F-4A2A-B468-DB69A7504540}"/>
    <cellStyle name="Comma 18 2 13 5 2" xfId="29408" xr:uid="{3F45F5C5-9B60-4113-90F7-6737A22EB977}"/>
    <cellStyle name="Comma 18 2 13 5 3" xfId="29409" xr:uid="{2DD8C5CD-AE61-4CB2-979B-6DCD2CAF766E}"/>
    <cellStyle name="Comma 18 2 13 6" xfId="29410" xr:uid="{4C741ABD-39D4-4843-B671-56183D23FE73}"/>
    <cellStyle name="Comma 18 2 13 7" xfId="29411" xr:uid="{A728F957-141E-499F-9CEF-807B7B35BE11}"/>
    <cellStyle name="Comma 18 2 14" xfId="29412" xr:uid="{C0D1ADB4-C7D6-4320-8F8D-1E07D8B0720C}"/>
    <cellStyle name="Comma 18 2 14 2" xfId="20563" xr:uid="{8CFEFD0E-420C-42D4-A7D7-4E3BC4818A86}"/>
    <cellStyle name="Comma 18 2 14 3" xfId="20566" xr:uid="{306EE3D6-11E2-4571-813A-E394CE001F1E}"/>
    <cellStyle name="Comma 18 2 15" xfId="29414" xr:uid="{5B71A440-870D-4DFE-8BD9-C6E0702BA32D}"/>
    <cellStyle name="Comma 18 2 15 2" xfId="20608" xr:uid="{0A3FD108-FE12-4C8C-9297-E599696B9BAE}"/>
    <cellStyle name="Comma 18 2 15 3" xfId="14071" xr:uid="{C0A5422D-B503-45E3-9F7F-5EFFB40BA118}"/>
    <cellStyle name="Comma 18 2 16" xfId="29416" xr:uid="{9A500A5E-7DA3-42A3-B5E9-7FE7BCC8B048}"/>
    <cellStyle name="Comma 18 2 16 2" xfId="20638" xr:uid="{3B4366AF-5001-4F85-AE87-CFDB99A1EC3C}"/>
    <cellStyle name="Comma 18 2 16 3" xfId="2961" xr:uid="{44BF3095-98BE-454D-970B-971EDB4BA5F7}"/>
    <cellStyle name="Comma 18 2 17" xfId="29418" xr:uid="{E695CB3C-F16D-4AF0-86CE-3DAA856EB81C}"/>
    <cellStyle name="Comma 18 2 17 2" xfId="8650" xr:uid="{A14C1E3D-37BC-460F-A336-4AC4A8D71167}"/>
    <cellStyle name="Comma 18 2 17 3" xfId="14512" xr:uid="{C01695E6-36F5-4C38-997B-9813C3F56BAA}"/>
    <cellStyle name="Comma 18 2 18" xfId="29420" xr:uid="{F2F37B31-52DB-4A32-BADD-869BC6A6E9B5}"/>
    <cellStyle name="Comma 18 2 19" xfId="26990" xr:uid="{D97D9479-6DE7-45CD-BF12-2A4BBE96C310}"/>
    <cellStyle name="Comma 18 2 2" xfId="29421" xr:uid="{3460A976-F3B3-40E1-B2C0-0FD31018ADD6}"/>
    <cellStyle name="Comma 18 2 2 2" xfId="7407" xr:uid="{71554317-3ED8-4C7C-B221-BF8CE8738783}"/>
    <cellStyle name="Comma 18 2 2 2 2" xfId="29423" xr:uid="{5F009BF6-5870-4783-86F1-E2F72D934BB5}"/>
    <cellStyle name="Comma 18 2 2 2 2 2" xfId="29426" xr:uid="{D33A213B-8561-4833-991E-5A70C8C80823}"/>
    <cellStyle name="Comma 18 2 2 2 2 3" xfId="3019" xr:uid="{E28E6247-7EC5-4624-AFD8-249F65CC98F2}"/>
    <cellStyle name="Comma 18 2 2 2 3" xfId="29428" xr:uid="{8B1683EA-9061-48D7-A1D2-C38316C488A9}"/>
    <cellStyle name="Comma 18 2 2 2 3 2" xfId="29431" xr:uid="{5B68A7AD-89A8-43C6-B932-EE88CE52A47B}"/>
    <cellStyle name="Comma 18 2 2 2 3 3" xfId="29433" xr:uid="{36310802-D872-449F-BECF-77A103992795}"/>
    <cellStyle name="Comma 18 2 2 2 4" xfId="29435" xr:uid="{4759705E-FC30-4AFB-A09A-36008E842A98}"/>
    <cellStyle name="Comma 18 2 2 2 4 2" xfId="29437" xr:uid="{D63D9342-CECC-4E27-BCEF-38ACE69B9255}"/>
    <cellStyle name="Comma 18 2 2 2 4 3" xfId="29438" xr:uid="{131B46E9-25F8-4D08-945A-1C739674A957}"/>
    <cellStyle name="Comma 18 2 2 2 5" xfId="29440" xr:uid="{27E39E9F-6D40-4A38-B40F-BE6C745E2157}"/>
    <cellStyle name="Comma 18 2 2 2 5 2" xfId="29442" xr:uid="{BDA1954D-34E5-4648-83B8-6A957F8DB394}"/>
    <cellStyle name="Comma 18 2 2 2 5 3" xfId="29443" xr:uid="{BACF97EA-8925-4C78-9C32-29B9F524373C}"/>
    <cellStyle name="Comma 18 2 2 2 6" xfId="29445" xr:uid="{1DF476DB-34A4-46C3-B259-FB454A235AD1}"/>
    <cellStyle name="Comma 18 2 2 2 7" xfId="29447" xr:uid="{8F032EB8-8AE3-40CD-AA71-4A4C7820F089}"/>
    <cellStyle name="Comma 18 2 2 2 8" xfId="29449" xr:uid="{F9840E91-AD5F-4195-AC61-D979DA8A4CC6}"/>
    <cellStyle name="Comma 18 2 2 3" xfId="29451" xr:uid="{87999046-E591-43A5-A472-E412D1886AE0}"/>
    <cellStyle name="Comma 18 2 2 3 2" xfId="29454" xr:uid="{4220210B-3B2F-44E3-98CD-08C95B707708}"/>
    <cellStyle name="Comma 18 2 2 3 3" xfId="8741" xr:uid="{7D1A7AB5-97A6-4D52-9B23-576F259A6BA0}"/>
    <cellStyle name="Comma 18 2 2 4" xfId="29456" xr:uid="{5D9B2EF7-F65A-4978-82DD-0994D407A1C3}"/>
    <cellStyle name="Comma 18 2 2 4 2" xfId="29459" xr:uid="{59428B7F-7F6D-499B-8A2F-CB721A753025}"/>
    <cellStyle name="Comma 18 2 2 4 3" xfId="8759" xr:uid="{9E6E90B4-5506-42D9-A198-FA2BB60F12BF}"/>
    <cellStyle name="Comma 18 2 2 5" xfId="29461" xr:uid="{6FBA09F0-913C-4523-948A-E3253BA65443}"/>
    <cellStyle name="Comma 18 2 2 5 2" xfId="29464" xr:uid="{99DE5766-E7D2-488F-803F-71F232C52DAB}"/>
    <cellStyle name="Comma 18 2 2 5 3" xfId="5485" xr:uid="{66E542B1-47AC-4A0C-917B-76C0EF33CEFC}"/>
    <cellStyle name="Comma 18 2 2 6" xfId="29465" xr:uid="{D9BF0A9E-2FCC-4505-A0F2-264104371CF4}"/>
    <cellStyle name="Comma 18 2 2 6 2" xfId="29467" xr:uid="{765EFF7B-CDB7-40AA-8FF4-B0802E1E21E6}"/>
    <cellStyle name="Comma 18 2 2 6 3" xfId="8145" xr:uid="{5AD028F1-AE98-4144-86E1-8444D1BF8B3D}"/>
    <cellStyle name="Comma 18 2 2 7" xfId="29468" xr:uid="{09D29614-AB0B-4A35-A10D-00F285E03B75}"/>
    <cellStyle name="Comma 18 2 2 8" xfId="29472" xr:uid="{275ADE96-D0E0-421E-B5DC-B33D85397D6D}"/>
    <cellStyle name="Comma 18 2 20" xfId="29415" xr:uid="{08CF7825-293C-41AE-9555-BF0C5D65D309}"/>
    <cellStyle name="Comma 18 2 20 2" xfId="20609" xr:uid="{745010F2-E058-470A-9C7B-062534A9928E}"/>
    <cellStyle name="Comma 18 2 20 3" xfId="14072" xr:uid="{4625DE3E-8C3E-4486-ADA8-95A188374522}"/>
    <cellStyle name="Comma 18 2 20 4" xfId="14096" xr:uid="{6B389A33-31B6-4E5B-A3E5-822E6175C478}"/>
    <cellStyle name="Comma 18 2 21" xfId="29417" xr:uid="{1F7A13A6-0535-4CD0-B814-D85EAB986176}"/>
    <cellStyle name="Comma 18 2 22" xfId="29419" xr:uid="{F3D868B6-0501-4DFB-B2E3-31612EB60991}"/>
    <cellStyle name="Comma 18 2 23" xfId="14818" xr:uid="{51BE20BE-2A1D-4BA9-BD77-BB75675D5669}"/>
    <cellStyle name="Comma 18 2 24" xfId="51926" xr:uid="{4E3FB430-9008-455D-8857-FF6442AB56A3}"/>
    <cellStyle name="Comma 18 2 3" xfId="29474" xr:uid="{E93507BF-5DF7-4FA5-96E5-5DD235D78CC2}"/>
    <cellStyle name="Comma 18 2 3 2" xfId="9167" xr:uid="{658F1D21-5E1F-4B38-9168-F01E988FE8F3}"/>
    <cellStyle name="Comma 18 2 3 2 2" xfId="29476" xr:uid="{7CA266D9-F180-4C90-8387-2718903E7D27}"/>
    <cellStyle name="Comma 18 2 3 2 2 2" xfId="29479" xr:uid="{3B924150-7433-4D62-946A-35C78A67B322}"/>
    <cellStyle name="Comma 18 2 3 2 2 3" xfId="15980" xr:uid="{F8A92339-D08F-4EC4-BCDB-5EEC5B7DBA65}"/>
    <cellStyle name="Comma 18 2 3 2 3" xfId="17163" xr:uid="{446D2D21-2AA8-46F7-AFF5-9E746D738F19}"/>
    <cellStyle name="Comma 18 2 3 2 3 2" xfId="29480" xr:uid="{A5F84EEC-A874-434C-9268-88127983F815}"/>
    <cellStyle name="Comma 18 2 3 2 3 3" xfId="29481" xr:uid="{5E7E7E8C-FDA2-426B-91C2-65E149AC74DA}"/>
    <cellStyle name="Comma 18 2 3 2 4" xfId="29483" xr:uid="{8E57C9F3-46DE-447F-BDF7-2E461D9C985A}"/>
    <cellStyle name="Comma 18 2 3 2 4 2" xfId="29484" xr:uid="{3B1CB507-91F8-4E2D-B079-801E88591F7C}"/>
    <cellStyle name="Comma 18 2 3 2 4 3" xfId="16089" xr:uid="{254E29FD-799F-439E-B6CA-A0FBD47724EC}"/>
    <cellStyle name="Comma 18 2 3 2 5" xfId="29486" xr:uid="{33EDC897-9C21-4BA8-8496-EBC1E2A44BA1}"/>
    <cellStyle name="Comma 18 2 3 2 5 2" xfId="29487" xr:uid="{F538C09C-4EAC-45C6-98D9-6E388920798C}"/>
    <cellStyle name="Comma 18 2 3 2 5 3" xfId="29488" xr:uid="{5E1D7E10-28A4-4B62-BE2E-3C2A923BBFAE}"/>
    <cellStyle name="Comma 18 2 3 2 6" xfId="29489" xr:uid="{18DDB342-47A0-4AB1-92F8-C0C7FC169CC8}"/>
    <cellStyle name="Comma 18 2 3 2 7" xfId="29490" xr:uid="{1F2CDA33-EE2A-49B1-ABA8-155B08D005E9}"/>
    <cellStyle name="Comma 18 2 3 3" xfId="29491" xr:uid="{2B1411F4-7A57-4B5B-8740-8C623A58DF20}"/>
    <cellStyle name="Comma 18 2 3 3 2" xfId="29493" xr:uid="{656A9014-69EA-4523-82CD-2AEE86A4D6F3}"/>
    <cellStyle name="Comma 18 2 3 3 3" xfId="17167" xr:uid="{7CF69C38-6951-48F8-ABA8-57546E2EAFC3}"/>
    <cellStyle name="Comma 18 2 3 4" xfId="29494" xr:uid="{55C3B415-4374-49EE-BDD0-6FB8A11DF4A7}"/>
    <cellStyle name="Comma 18 2 3 4 2" xfId="29496" xr:uid="{D3098734-392B-4F86-84CB-8357BC75779E}"/>
    <cellStyle name="Comma 18 2 3 4 3" xfId="17878" xr:uid="{85A60DDD-78EE-43D8-9F48-A6F05F2AEEC9}"/>
    <cellStyle name="Comma 18 2 3 5" xfId="29497" xr:uid="{DA17A45F-1828-4734-8E94-0FA246355BC5}"/>
    <cellStyle name="Comma 18 2 3 5 2" xfId="29499" xr:uid="{CECDE479-A5EC-40F0-BBAB-24A0809D8BB6}"/>
    <cellStyle name="Comma 18 2 3 5 3" xfId="17881" xr:uid="{A19A0C0E-31DC-466F-8F5A-198928CB672B}"/>
    <cellStyle name="Comma 18 2 3 6" xfId="29500" xr:uid="{3048F7AD-56B4-4909-903B-49CFBE2515E0}"/>
    <cellStyle name="Comma 18 2 3 6 2" xfId="29501" xr:uid="{E83BCD26-138E-4A6D-9025-3A847CA86B83}"/>
    <cellStyle name="Comma 18 2 3 6 3" xfId="3389" xr:uid="{CC228133-2D7F-4736-9C89-697DA907D719}"/>
    <cellStyle name="Comma 18 2 3 7" xfId="29502" xr:uid="{3D7DD89F-D4E0-4DBB-BFDC-A7E27AD207A3}"/>
    <cellStyle name="Comma 18 2 3 8" xfId="29503" xr:uid="{1913590A-6708-43BA-ABAA-66889A4246C4}"/>
    <cellStyle name="Comma 18 2 3 9" xfId="29505" xr:uid="{FDC0EED7-BCAA-472F-B807-1F1FF866AF89}"/>
    <cellStyle name="Comma 18 2 4" xfId="29506" xr:uid="{8C0B494B-F9DE-486F-86AC-E4B5BCD32AC5}"/>
    <cellStyle name="Comma 18 2 4 2" xfId="7363" xr:uid="{8F6EDAA3-7251-494B-8D6C-34CB10647F63}"/>
    <cellStyle name="Comma 18 2 4 2 2" xfId="29508" xr:uid="{8814A764-7CC6-4ED9-8A34-953691A6DFBD}"/>
    <cellStyle name="Comma 18 2 4 2 2 2" xfId="21430" xr:uid="{07D3460B-95A6-4CDF-896E-43E4D16647EE}"/>
    <cellStyle name="Comma 18 2 4 2 2 3" xfId="21446" xr:uid="{86F5DCCD-2D57-490F-A4E0-6E916A99382A}"/>
    <cellStyle name="Comma 18 2 4 2 3" xfId="29509" xr:uid="{95196585-91EB-4E8D-B896-CEB95E58A2F8}"/>
    <cellStyle name="Comma 18 2 4 2 3 2" xfId="29510" xr:uid="{50FC168A-0495-4CFB-8398-9EFCD6C95A14}"/>
    <cellStyle name="Comma 18 2 4 2 3 3" xfId="26725" xr:uid="{39CBFA54-1A83-4E64-BA3C-A8E58E6D0C84}"/>
    <cellStyle name="Comma 18 2 4 2 4" xfId="29511" xr:uid="{E05120A5-4823-48FD-A5EA-6E9AD6E1CBC8}"/>
    <cellStyle name="Comma 18 2 4 2 4 2" xfId="29512" xr:uid="{0562B68A-885A-4A20-8601-B52AF6DA1F85}"/>
    <cellStyle name="Comma 18 2 4 2 4 3" xfId="26743" xr:uid="{61798C55-CC1F-4725-BE25-5CB0FA68702F}"/>
    <cellStyle name="Comma 18 2 4 2 5" xfId="29513" xr:uid="{EE9DEE39-69A3-4EE8-9B42-E6561ACAE5EA}"/>
    <cellStyle name="Comma 18 2 4 2 5 2" xfId="29514" xr:uid="{D409FC97-9EB6-4B7C-8044-F8DFBF2E9D2A}"/>
    <cellStyle name="Comma 18 2 4 2 5 3" xfId="26762" xr:uid="{8830182B-9865-43BE-B77C-10E4C428591E}"/>
    <cellStyle name="Comma 18 2 4 2 6" xfId="29515" xr:uid="{B60AAB73-8582-49FC-ACDC-765FB0E18CFB}"/>
    <cellStyle name="Comma 18 2 4 2 7" xfId="29516" xr:uid="{F724E5A3-9F3F-4E6F-A738-728264F3D30B}"/>
    <cellStyle name="Comma 18 2 4 3" xfId="29517" xr:uid="{2A635083-1CEF-44F3-BFF7-9E770EB6C6A7}"/>
    <cellStyle name="Comma 18 2 4 3 2" xfId="29519" xr:uid="{14D511EF-A558-4838-BF45-E429A37390EC}"/>
    <cellStyle name="Comma 18 2 4 3 3" xfId="10731" xr:uid="{3676E072-AB2C-4899-B55A-B6EB1C84E2C2}"/>
    <cellStyle name="Comma 18 2 4 4" xfId="29520" xr:uid="{9874C1D0-6EB2-4B81-9EA9-1652C955CD16}"/>
    <cellStyle name="Comma 18 2 4 4 2" xfId="29522" xr:uid="{127781E0-AF9A-4612-9CAD-8E46021AD9A8}"/>
    <cellStyle name="Comma 18 2 4 4 3" xfId="10818" xr:uid="{5C75104F-5C90-4968-9499-78DD23DA158C}"/>
    <cellStyle name="Comma 18 2 4 5" xfId="29523" xr:uid="{D2EBD2A6-C5F7-4EAE-9E1C-86BD3F73CD77}"/>
    <cellStyle name="Comma 18 2 4 5 2" xfId="29524" xr:uid="{17361A61-5FC4-4F2B-97D5-04029F79D88F}"/>
    <cellStyle name="Comma 18 2 4 5 3" xfId="10928" xr:uid="{E68B7BB3-CD11-4BC2-89B3-9F6CE0BA3CB5}"/>
    <cellStyle name="Comma 18 2 4 6" xfId="29525" xr:uid="{FEB38FBF-40B1-41D1-924D-E065562318A3}"/>
    <cellStyle name="Comma 18 2 4 6 2" xfId="29526" xr:uid="{44E13933-09F4-4DB8-A263-5E9160317245}"/>
    <cellStyle name="Comma 18 2 4 6 3" xfId="10995" xr:uid="{FEB06D65-CF36-45E9-8D7A-AB4C3AA826D0}"/>
    <cellStyle name="Comma 18 2 4 7" xfId="20794" xr:uid="{0BC1B61A-E1B8-4F92-86B8-2F43FFFFCD82}"/>
    <cellStyle name="Comma 18 2 4 8" xfId="29527" xr:uid="{A9ED4F87-9BA9-4BDB-9CE4-47291C80D5A7}"/>
    <cellStyle name="Comma 18 2 4 9" xfId="29528" xr:uid="{7A0025EB-284F-4785-A425-8786AD785A78}"/>
    <cellStyle name="Comma 18 2 5" xfId="29529" xr:uid="{A27DB3FF-5FF6-48AE-8B14-1D120121981F}"/>
    <cellStyle name="Comma 18 2 5 2" xfId="7617" xr:uid="{6C83CD97-8EDB-4B5D-960D-B469C5497FC9}"/>
    <cellStyle name="Comma 18 2 5 2 2" xfId="11415" xr:uid="{F302E001-190F-4784-AAC5-234B7547C3E3}"/>
    <cellStyle name="Comma 18 2 5 2 2 2" xfId="29531" xr:uid="{7ECD8EEC-F50D-4A16-A1B2-BD8317EAFA8E}"/>
    <cellStyle name="Comma 18 2 5 2 2 3" xfId="29532" xr:uid="{9B8A0400-925B-4914-99AA-AF35DA1D94F8}"/>
    <cellStyle name="Comma 18 2 5 2 3" xfId="29533" xr:uid="{4DDE15E1-727A-43B8-B6F7-8044ED71BB80}"/>
    <cellStyle name="Comma 18 2 5 2 3 2" xfId="29534" xr:uid="{B1B8DED0-9CB4-4CBA-8D5B-72D91578B027}"/>
    <cellStyle name="Comma 18 2 5 2 3 3" xfId="29535" xr:uid="{207CDC97-2470-4ADF-9232-82B3EFBF04F3}"/>
    <cellStyle name="Comma 18 2 5 2 4" xfId="29536" xr:uid="{C2941F15-A225-4B58-AD52-9E72703449B9}"/>
    <cellStyle name="Comma 18 2 5 2 4 2" xfId="29537" xr:uid="{59F4C7C1-BE3C-437F-B0D7-9B5717D0A159}"/>
    <cellStyle name="Comma 18 2 5 2 4 3" xfId="29538" xr:uid="{4988968B-9B3D-4135-8EFF-537C14E6D81C}"/>
    <cellStyle name="Comma 18 2 5 2 5" xfId="29539" xr:uid="{699ED0E2-8E91-4D4F-BAC1-E4E708E774FD}"/>
    <cellStyle name="Comma 18 2 5 2 5 2" xfId="29542" xr:uid="{6056A996-BA0B-4532-B6B4-969A45714154}"/>
    <cellStyle name="Comma 18 2 5 2 5 3" xfId="29543" xr:uid="{7386585A-745A-48E6-994B-8F0146A769ED}"/>
    <cellStyle name="Comma 18 2 5 2 6" xfId="29035" xr:uid="{81CF78D0-0BE8-4AF2-A4E4-2BB9324D6F63}"/>
    <cellStyle name="Comma 18 2 5 2 7" xfId="29544" xr:uid="{C6E6CB42-D0DC-4EB6-8BDB-0ED1F876E706}"/>
    <cellStyle name="Comma 18 2 5 3" xfId="29548" xr:uid="{11881AA7-0FBA-4895-9BD2-6B4FA7F82B1E}"/>
    <cellStyle name="Comma 18 2 5 3 2" xfId="29553" xr:uid="{EF985854-2547-49A2-A5AF-E43A7FB3CBB1}"/>
    <cellStyle name="Comma 18 2 5 3 3" xfId="18287" xr:uid="{2105CCCA-3421-4F11-B5D5-FA9C7950CBF7}"/>
    <cellStyle name="Comma 18 2 5 4" xfId="18159" xr:uid="{77348CAA-8C91-4DEC-A6E2-D38713E8089D}"/>
    <cellStyle name="Comma 18 2 5 4 2" xfId="29557" xr:uid="{4095EC26-45FE-4398-BD6A-61B884DC5598}"/>
    <cellStyle name="Comma 18 2 5 4 3" xfId="18306" xr:uid="{7C1779EB-EAFA-4C06-99A7-98BB1AF267A9}"/>
    <cellStyle name="Comma 18 2 5 5" xfId="29561" xr:uid="{C3A06546-9300-4BFA-AE3D-8F6761ECD44E}"/>
    <cellStyle name="Comma 18 2 5 5 2" xfId="29562" xr:uid="{B70C7F19-8BAB-472C-ACA7-521CFBEE73A4}"/>
    <cellStyle name="Comma 18 2 5 5 3" xfId="18312" xr:uid="{1BDA59A1-E855-442C-9113-C0F44B3E7953}"/>
    <cellStyle name="Comma 18 2 5 6" xfId="29564" xr:uid="{7E4668D1-A93B-4922-8DC5-0C81722E7A44}"/>
    <cellStyle name="Comma 18 2 5 6 2" xfId="11794" xr:uid="{A6CA720C-0EC4-4D9F-AA75-F79CBC8D16F3}"/>
    <cellStyle name="Comma 18 2 5 6 3" xfId="11799" xr:uid="{525723C4-E056-4E01-9EDE-02969B0F77B4}"/>
    <cellStyle name="Comma 18 2 5 7" xfId="29565" xr:uid="{C114DAF2-4DD6-44E2-900B-102AB5CBC437}"/>
    <cellStyle name="Comma 18 2 5 8" xfId="29566" xr:uid="{0F6715D9-80F7-4326-A8DE-E9B2C726FD41}"/>
    <cellStyle name="Comma 18 2 6" xfId="29567" xr:uid="{3ADA4BE6-FA04-4DFB-838D-874AFEF1F15C}"/>
    <cellStyle name="Comma 18 2 6 2" xfId="8968" xr:uid="{C4219EBE-C41E-4E0C-BB53-8D1F2117ED0D}"/>
    <cellStyle name="Comma 18 2 6 2 2" xfId="29569" xr:uid="{ED3DCAD1-208D-4ACE-B06D-8C91C29058EF}"/>
    <cellStyle name="Comma 18 2 6 2 2 2" xfId="29571" xr:uid="{130A0908-CF32-4779-A184-DAA8FB2EC028}"/>
    <cellStyle name="Comma 18 2 6 2 2 3" xfId="29572" xr:uid="{6012C334-E48D-4101-A18C-85650FC2D0CC}"/>
    <cellStyle name="Comma 18 2 6 2 3" xfId="29573" xr:uid="{E120408B-4013-43B0-A676-104434CFDA3F}"/>
    <cellStyle name="Comma 18 2 6 2 3 2" xfId="29578" xr:uid="{F990A91C-9B96-4B6C-8CD4-8EC7BF5B7BDE}"/>
    <cellStyle name="Comma 18 2 6 2 3 3" xfId="29582" xr:uid="{B0C291E7-6D6A-48C5-B722-5785360D42B2}"/>
    <cellStyle name="Comma 18 2 6 2 4" xfId="29583" xr:uid="{BE68FBCD-4590-4C23-ADA8-2914D954BB72}"/>
    <cellStyle name="Comma 18 2 6 2 4 2" xfId="29586" xr:uid="{ADC30FD4-AF75-45E4-9032-F6E2CE717AC5}"/>
    <cellStyle name="Comma 18 2 6 2 4 3" xfId="29590" xr:uid="{ECFCBA59-8550-4547-874F-2C0BFF97C809}"/>
    <cellStyle name="Comma 18 2 6 2 5" xfId="29591" xr:uid="{22831DC1-C093-43FD-AFE2-95329FBD848D}"/>
    <cellStyle name="Comma 18 2 6 2 5 2" xfId="29592" xr:uid="{44811988-C69D-4F5D-B0A9-638CE3C04B82}"/>
    <cellStyle name="Comma 18 2 6 2 5 3" xfId="29593" xr:uid="{EDC116A4-F21F-4812-B44F-27169E997CBC}"/>
    <cellStyle name="Comma 18 2 6 2 6" xfId="29594" xr:uid="{3F9D58EF-412E-4DBE-9408-731D34E59CD0}"/>
    <cellStyle name="Comma 18 2 6 2 7" xfId="29595" xr:uid="{4F7114DB-F1C9-44C4-9093-DAB53DF87F22}"/>
    <cellStyle name="Comma 18 2 6 3" xfId="29599" xr:uid="{DAEC8213-DE9D-4798-B31E-03D72D17408A}"/>
    <cellStyle name="Comma 18 2 6 3 2" xfId="29603" xr:uid="{4B7F1DCD-73BA-4FF8-B9EA-0B455BD57D25}"/>
    <cellStyle name="Comma 18 2 6 3 3" xfId="8995" xr:uid="{08AE1AE8-91F4-4149-A65C-54BA03F8D9BF}"/>
    <cellStyle name="Comma 18 2 6 4" xfId="29604" xr:uid="{D1891E09-C865-487C-89B0-231E59ECB3E6}"/>
    <cellStyle name="Comma 18 2 6 4 2" xfId="3612" xr:uid="{A05B0149-9F2A-4BCA-A38F-D96248A3534D}"/>
    <cellStyle name="Comma 18 2 6 4 3" xfId="3627" xr:uid="{FE9B653E-1E30-499E-8D87-CC77EC41C4F0}"/>
    <cellStyle name="Comma 18 2 6 5" xfId="29607" xr:uid="{FA4C279E-88B0-47A6-9EA0-AF0D67E29979}"/>
    <cellStyle name="Comma 18 2 6 5 2" xfId="7446" xr:uid="{478FDB12-C88F-4C03-A439-D846952C194B}"/>
    <cellStyle name="Comma 18 2 6 5 3" xfId="5515" xr:uid="{A5DE34D6-0A3E-40E8-AB12-5C2129E5AD05}"/>
    <cellStyle name="Comma 18 2 6 6" xfId="29608" xr:uid="{B1D4B46E-DAED-4866-B577-1A7A8928BCF7}"/>
    <cellStyle name="Comma 18 2 6 6 2" xfId="29610" xr:uid="{1E563889-EE7A-410D-9C10-8D433A40EE66}"/>
    <cellStyle name="Comma 18 2 6 6 3" xfId="8331" xr:uid="{4484280D-0CD4-4CE0-8041-5B5D00DD0AA4}"/>
    <cellStyle name="Comma 18 2 6 7" xfId="29612" xr:uid="{5744CE3E-4BFB-463F-B55C-26E8C6B34F08}"/>
    <cellStyle name="Comma 18 2 6 8" xfId="29613" xr:uid="{A6CE39C7-345D-48C2-A38C-BF32245DC6B3}"/>
    <cellStyle name="Comma 18 2 7" xfId="29614" xr:uid="{8060FB9C-8AF4-42C0-B814-48DA50C9DFBA}"/>
    <cellStyle name="Comma 18 2 7 2" xfId="9242" xr:uid="{DD45C224-EB61-4D29-9A0B-E391463BB0C4}"/>
    <cellStyle name="Comma 18 2 7 2 2" xfId="29616" xr:uid="{39123BB7-81B8-4FD9-853F-6CCC7DBDEFC5}"/>
    <cellStyle name="Comma 18 2 7 2 2 2" xfId="29618" xr:uid="{44F90625-40AA-41F9-8A51-7782AC5FEDFD}"/>
    <cellStyle name="Comma 18 2 7 2 2 3" xfId="29620" xr:uid="{91060107-3D74-43CC-9207-A28AF6E57565}"/>
    <cellStyle name="Comma 18 2 7 2 3" xfId="29621" xr:uid="{43470DCB-50F7-494B-A5B8-FA8522664F60}"/>
    <cellStyle name="Comma 18 2 7 2 3 2" xfId="29623" xr:uid="{6BBB9D25-23EA-4EC7-8AA3-DA832530A776}"/>
    <cellStyle name="Comma 18 2 7 2 3 3" xfId="29625" xr:uid="{C93538B7-9323-4A25-8FA2-2AF69234AC09}"/>
    <cellStyle name="Comma 18 2 7 2 4" xfId="29626" xr:uid="{7F34802A-A273-4C8A-9EC1-1182FF5BB85C}"/>
    <cellStyle name="Comma 18 2 7 2 4 2" xfId="29628" xr:uid="{9E04A9C3-3D06-4565-B117-4C000C42643F}"/>
    <cellStyle name="Comma 18 2 7 2 4 3" xfId="29630" xr:uid="{13F92E23-7D8F-49D6-BECD-4DA8E55F341B}"/>
    <cellStyle name="Comma 18 2 7 2 5" xfId="29631" xr:uid="{232EBDF0-8DC3-4EF3-BC6B-009BC44A8A1E}"/>
    <cellStyle name="Comma 18 2 7 2 5 2" xfId="29634" xr:uid="{A7DA8C09-D20C-4D28-B9DA-2751E40E9477}"/>
    <cellStyle name="Comma 18 2 7 2 5 3" xfId="29636" xr:uid="{07CD065A-EAAC-456B-9E2C-397CE0896BAB}"/>
    <cellStyle name="Comma 18 2 7 2 6" xfId="29637" xr:uid="{E3C3C159-D3F8-4E8C-8AAF-D3083D0542F6}"/>
    <cellStyle name="Comma 18 2 7 2 7" xfId="29638" xr:uid="{D5DC67B5-471A-4684-9345-3F8BA9A9700F}"/>
    <cellStyle name="Comma 18 2 7 3" xfId="29640" xr:uid="{97419D3F-A10E-4A24-A314-D856057785B4}"/>
    <cellStyle name="Comma 18 2 7 3 2" xfId="29642" xr:uid="{4E963C92-DADD-485B-980E-CD612F61B281}"/>
    <cellStyle name="Comma 18 2 7 3 3" xfId="7806" xr:uid="{B1FDB2D5-8FD6-4A2B-8054-8DEF88A6E94D}"/>
    <cellStyle name="Comma 18 2 7 4" xfId="29643" xr:uid="{9D1C3FBC-CF67-46A3-AA6F-ED1C262C42EA}"/>
    <cellStyle name="Comma 18 2 7 4 2" xfId="4062" xr:uid="{3C408E74-BC3F-4C3A-AC53-FE59EA47823D}"/>
    <cellStyle name="Comma 18 2 7 4 3" xfId="9457" xr:uid="{E9187C2B-37E3-4151-A89D-DF3EEED3C5E7}"/>
    <cellStyle name="Comma 18 2 7 5" xfId="29645" xr:uid="{B1E083A6-6B94-462A-B4BE-E3D29D11DF05}"/>
    <cellStyle name="Comma 18 2 7 5 2" xfId="9478" xr:uid="{1BCB8564-0D3B-44C7-8382-E30F3E8D3852}"/>
    <cellStyle name="Comma 18 2 7 5 3" xfId="2938" xr:uid="{77B7D380-8B87-4386-8856-8CA9DDF35FC4}"/>
    <cellStyle name="Comma 18 2 7 6" xfId="29646" xr:uid="{160748A4-5FBF-4EC5-9E4F-AD1DFF0ADDA9}"/>
    <cellStyle name="Comma 18 2 7 6 2" xfId="29647" xr:uid="{FBF0781E-E367-4200-87F9-30E0BD94335A}"/>
    <cellStyle name="Comma 18 2 7 6 3" xfId="9492" xr:uid="{9C1698D4-E39B-4851-A051-6E24161B1FA3}"/>
    <cellStyle name="Comma 18 2 7 7" xfId="29648" xr:uid="{9525AA2B-FE7D-49B5-ADB3-4395F847DCA9}"/>
    <cellStyle name="Comma 18 2 7 8" xfId="29649" xr:uid="{7BAA05FC-CF25-47EC-A18C-2FD0EAAD42EB}"/>
    <cellStyle name="Comma 18 2 8" xfId="29652" xr:uid="{D875B7CA-2CA6-45CC-9BDB-D5EB4B7958BA}"/>
    <cellStyle name="Comma 18 2 8 2" xfId="9274" xr:uid="{B5063691-3662-4FF2-A8B6-7CA4BD38B969}"/>
    <cellStyle name="Comma 18 2 8 2 2" xfId="29654" xr:uid="{74830C01-9048-4768-AD10-9B934E3CC038}"/>
    <cellStyle name="Comma 18 2 8 2 2 2" xfId="29655" xr:uid="{6FA8378C-FD64-4C4C-8E9F-E165E25D0C94}"/>
    <cellStyle name="Comma 18 2 8 2 2 3" xfId="29656" xr:uid="{5463C554-E59A-4290-884B-771C9914A9F4}"/>
    <cellStyle name="Comma 18 2 8 2 3" xfId="29657" xr:uid="{41355917-D24A-4E79-BA32-F6CC3AF5C6BA}"/>
    <cellStyle name="Comma 18 2 8 2 3 2" xfId="29658" xr:uid="{5EDCACE2-9169-458D-9F5D-8DB16043F1A0}"/>
    <cellStyle name="Comma 18 2 8 2 3 3" xfId="29659" xr:uid="{F7682E96-34E8-4191-B756-00C3249043D1}"/>
    <cellStyle name="Comma 18 2 8 2 4" xfId="29660" xr:uid="{C1BA0E13-D59B-45FF-9B9D-4CC0D2820528}"/>
    <cellStyle name="Comma 18 2 8 2 4 2" xfId="29662" xr:uid="{606D7259-3F7A-42E6-851E-D8E529227C9A}"/>
    <cellStyle name="Comma 18 2 8 2 4 3" xfId="16577" xr:uid="{7D8BFE2C-DD89-4D67-87E6-6F4F131BF938}"/>
    <cellStyle name="Comma 18 2 8 2 5" xfId="29663" xr:uid="{00ECC417-FCAF-4E27-B22E-E90E3F8EC783}"/>
    <cellStyle name="Comma 18 2 8 2 5 2" xfId="29664" xr:uid="{797A95BA-3D45-4E80-B87D-097284EF39EC}"/>
    <cellStyle name="Comma 18 2 8 2 5 3" xfId="29665" xr:uid="{A9DFF370-8C4F-412A-B3FD-68216493C9C6}"/>
    <cellStyle name="Comma 18 2 8 2 6" xfId="29667" xr:uid="{070BEF7C-65C9-421A-8638-9C756F4DE6C5}"/>
    <cellStyle name="Comma 18 2 8 2 7" xfId="29669" xr:uid="{7E427784-6A6A-4621-B345-C78337EAAF93}"/>
    <cellStyle name="Comma 18 2 8 3" xfId="29672" xr:uid="{7B50B001-6F9A-426A-B252-52B0014CD1C0}"/>
    <cellStyle name="Comma 18 2 8 3 2" xfId="29673" xr:uid="{F9F2CCBD-35C9-492D-89D6-9857CCBD0E26}"/>
    <cellStyle name="Comma 18 2 8 3 3" xfId="13857" xr:uid="{2E56B9C6-A99F-4722-BAEE-5573AAB7C74D}"/>
    <cellStyle name="Comma 18 2 8 4" xfId="29674" xr:uid="{EEB96749-3F30-4326-918A-95532BC4D80C}"/>
    <cellStyle name="Comma 18 2 8 4 2" xfId="29675" xr:uid="{3653A0D4-A8A5-41C0-92EA-686C3B7E5735}"/>
    <cellStyle name="Comma 18 2 8 4 3" xfId="11403" xr:uid="{36AFCCC6-2DAF-4249-93ED-F73E55E50BC7}"/>
    <cellStyle name="Comma 18 2 8 5" xfId="29676" xr:uid="{693FC843-888A-4025-B56B-DF5C3F56CF70}"/>
    <cellStyle name="Comma 18 2 8 5 2" xfId="29677" xr:uid="{89BC39E4-2D2B-47D1-A9C7-27CCA9CB1CF5}"/>
    <cellStyle name="Comma 18 2 8 5 3" xfId="13874" xr:uid="{56E83938-45C3-4E29-85B4-DD9258E39DD3}"/>
    <cellStyle name="Comma 18 2 8 6" xfId="29678" xr:uid="{A06DFDF8-1694-49C0-8359-B4E035B3E618}"/>
    <cellStyle name="Comma 18 2 8 6 2" xfId="29679" xr:uid="{101A1317-573F-488E-B06F-3E87EF689129}"/>
    <cellStyle name="Comma 18 2 8 6 3" xfId="29680" xr:uid="{26744444-F94D-4B9C-8FF2-F5C80DA3BDAC}"/>
    <cellStyle name="Comma 18 2 8 7" xfId="29681" xr:uid="{9CA19C6C-B823-4C49-A49D-AE5996A9AD8A}"/>
    <cellStyle name="Comma 18 2 8 8" xfId="29682" xr:uid="{E6F5B86F-3003-47EB-B200-F2713222E490}"/>
    <cellStyle name="Comma 18 2 9" xfId="29683" xr:uid="{24DF5718-0F8A-43B2-9F0F-8EDB21AEF788}"/>
    <cellStyle name="Comma 18 2 9 2" xfId="4503" xr:uid="{8723017A-E4A0-44CC-819A-5BE0B2A69379}"/>
    <cellStyle name="Comma 18 2 9 2 2" xfId="29686" xr:uid="{75085DC9-17D7-41B4-BBD4-65848223F8EE}"/>
    <cellStyle name="Comma 18 2 9 2 2 2" xfId="29687" xr:uid="{A0DFB2FD-99F2-4DF1-A434-F4F911A8A0A6}"/>
    <cellStyle name="Comma 18 2 9 2 2 3" xfId="29689" xr:uid="{5317918C-4DD9-4783-A1D8-900D36DFB977}"/>
    <cellStyle name="Comma 18 2 9 2 3" xfId="29691" xr:uid="{0C28511E-0A4B-4E88-9281-2A5C2622D0CD}"/>
    <cellStyle name="Comma 18 2 9 2 3 2" xfId="29692" xr:uid="{9B156A40-4BF4-463E-A1FD-18BE7FDB6992}"/>
    <cellStyle name="Comma 18 2 9 2 3 3" xfId="29693" xr:uid="{52865F69-D84F-47D0-A88E-C3A946E80F55}"/>
    <cellStyle name="Comma 18 2 9 2 4" xfId="29694" xr:uid="{3009DACB-9122-47DE-942F-DC6AE3A90E4B}"/>
    <cellStyle name="Comma 18 2 9 2 4 2" xfId="29695" xr:uid="{D0558244-26D9-4001-AB68-B834BC0DBF6F}"/>
    <cellStyle name="Comma 18 2 9 2 4 3" xfId="29696" xr:uid="{B3046742-5340-4845-B8FB-DBB185803DFB}"/>
    <cellStyle name="Comma 18 2 9 2 5" xfId="29697" xr:uid="{0AE96536-BDE3-44AB-82B3-2BFC4229E9D7}"/>
    <cellStyle name="Comma 18 2 9 2 5 2" xfId="29698" xr:uid="{372422AF-104E-4CE7-8D44-83955732747F}"/>
    <cellStyle name="Comma 18 2 9 2 5 3" xfId="10978" xr:uid="{6CF54EC6-E57D-41C3-A58A-F748C01C12E4}"/>
    <cellStyle name="Comma 18 2 9 2 6" xfId="29699" xr:uid="{EFCC41B8-C68D-433E-AC20-163BC5199905}"/>
    <cellStyle name="Comma 18 2 9 2 7" xfId="29700" xr:uid="{17D3ECB9-FF16-4B2A-8B02-C71331752F09}"/>
    <cellStyle name="Comma 18 2 9 3" xfId="29701" xr:uid="{92660466-C7AE-479D-94DF-227632074A5B}"/>
    <cellStyle name="Comma 18 2 9 3 2" xfId="29703" xr:uid="{12BDFC65-0DCC-4CE4-B488-673E9068AE1B}"/>
    <cellStyle name="Comma 18 2 9 3 3" xfId="13887" xr:uid="{E5C1D29D-48F7-4BC6-9F1C-D0D772867DF8}"/>
    <cellStyle name="Comma 18 2 9 4" xfId="29704" xr:uid="{BA502203-1A06-42AD-9E78-8E5141AC7975}"/>
    <cellStyle name="Comma 18 2 9 4 2" xfId="29705" xr:uid="{88F6CCA0-2EE3-422C-98F7-1FD62D804F95}"/>
    <cellStyle name="Comma 18 2 9 4 3" xfId="11503" xr:uid="{E8BA2C33-5716-469B-AFD4-30CDBBCE31D8}"/>
    <cellStyle name="Comma 18 2 9 5" xfId="29706" xr:uid="{616E59E4-4A34-4540-B924-3032AFC287A3}"/>
    <cellStyle name="Comma 18 2 9 5 2" xfId="29707" xr:uid="{28F0AF5C-6D37-473B-BA25-C23AD3880143}"/>
    <cellStyle name="Comma 18 2 9 5 3" xfId="13903" xr:uid="{35BF413D-501A-4BE2-8CA7-87A40EE9EFE8}"/>
    <cellStyle name="Comma 18 2 9 6" xfId="29708" xr:uid="{781931AF-F0A0-47EC-A644-C07632101BF6}"/>
    <cellStyle name="Comma 18 2 9 6 2" xfId="29709" xr:uid="{27B93A62-0AF0-4A82-BE15-BC7CEF0B146A}"/>
    <cellStyle name="Comma 18 2 9 6 3" xfId="29710" xr:uid="{26245B62-DFF1-433E-9724-0E12B805EE11}"/>
    <cellStyle name="Comma 18 2 9 7" xfId="29711" xr:uid="{3FCAF3F7-435C-497F-AB5F-04318FCD4D9B}"/>
    <cellStyle name="Comma 18 2 9 8" xfId="3922" xr:uid="{F6741863-0E2B-4527-90ED-F4BE0AA4C695}"/>
    <cellStyle name="Comma 18 20" xfId="29317" xr:uid="{F9CA7D76-6D95-4CC6-B248-0758D73E79A7}"/>
    <cellStyle name="Comma 18 20 2" xfId="29319" xr:uid="{C330091E-3EAB-46F8-BB10-6B1141E385BB}"/>
    <cellStyle name="Comma 18 20 3" xfId="25056" xr:uid="{DC1EFC99-3A3D-42A0-A1D5-063B1F90A4C8}"/>
    <cellStyle name="Comma 18 21" xfId="29328" xr:uid="{974D9016-62E5-418F-89D7-084B1A6A9D64}"/>
    <cellStyle name="Comma 18 22" xfId="29332" xr:uid="{89BF232E-D5A0-463B-BAE0-3791335D669D}"/>
    <cellStyle name="Comma 18 23" xfId="23022" xr:uid="{D78684E0-027F-48FE-834C-43FCC9AFDD49}"/>
    <cellStyle name="Comma 18 23 2" xfId="28208" xr:uid="{C5D66414-1EEB-4034-BA4F-E764366A94DF}"/>
    <cellStyle name="Comma 18 23 3" xfId="28215" xr:uid="{BFF3773C-1217-45D8-A1F8-2D0CEE9181DE}"/>
    <cellStyle name="Comma 18 23 4" xfId="28219" xr:uid="{D9FDAEB5-997E-4E41-96EA-F7B0D2D97985}"/>
    <cellStyle name="Comma 18 24" xfId="29336" xr:uid="{5CC30F05-AA94-42A8-A7A9-5BE6FB06856D}"/>
    <cellStyle name="Comma 18 25" xfId="29712" xr:uid="{8F2CA74D-D6D0-4C3F-9ACC-F931DAEDCA8F}"/>
    <cellStyle name="Comma 18 26" xfId="5524" xr:uid="{2A6ABA3B-F2DD-49CA-99F1-50D083C0D6D0}"/>
    <cellStyle name="Comma 18 27" xfId="14812" xr:uid="{662B840C-7DFB-491A-B953-E262408FA855}"/>
    <cellStyle name="Comma 18 3" xfId="465" xr:uid="{877806D1-0C17-434A-83B9-8324142A10AD}"/>
    <cellStyle name="Comma 18 3 10" xfId="29715" xr:uid="{870D6BE9-33F1-4BCC-A354-1096B979E7AA}"/>
    <cellStyle name="Comma 18 3 10 2" xfId="29716" xr:uid="{3C4E38A6-8DA0-4F94-8F55-205DF738CCB2}"/>
    <cellStyle name="Comma 18 3 10 2 2" xfId="29717" xr:uid="{7F8B4583-B07F-452E-AB40-8CB23785DD7B}"/>
    <cellStyle name="Comma 18 3 10 2 2 2" xfId="24064" xr:uid="{447DAF3E-871A-42B7-A2DD-49A5D335F492}"/>
    <cellStyle name="Comma 18 3 10 2 2 3" xfId="24067" xr:uid="{864BBFFC-BCCE-4C45-9AE6-BF5AEE3408C8}"/>
    <cellStyle name="Comma 18 3 10 2 3" xfId="29718" xr:uid="{412C2555-A663-4CFC-BE64-A842713ACE12}"/>
    <cellStyle name="Comma 18 3 10 2 3 2" xfId="29719" xr:uid="{C6C59347-8EF4-41D8-9F1F-8D1FCC72FE5E}"/>
    <cellStyle name="Comma 18 3 10 2 3 3" xfId="29720" xr:uid="{009CD5E6-A293-4DC2-9999-6F49A5E7085C}"/>
    <cellStyle name="Comma 18 3 10 2 4" xfId="29721" xr:uid="{2858FFC8-0013-4EBA-B490-7D972584B2A1}"/>
    <cellStyle name="Comma 18 3 10 2 4 2" xfId="29722" xr:uid="{C67FAEE0-8378-4CB0-995F-1AAFF7A8B870}"/>
    <cellStyle name="Comma 18 3 10 2 4 3" xfId="29723" xr:uid="{09142B47-2AA3-4455-9FA9-240C535BD28E}"/>
    <cellStyle name="Comma 18 3 10 2 5" xfId="14520" xr:uid="{1BC3DF22-2EB3-45BA-8171-874C95EBDA1F}"/>
    <cellStyle name="Comma 18 3 10 2 5 2" xfId="18257" xr:uid="{6A1F8481-ECF7-498B-AACA-53287C8858CD}"/>
    <cellStyle name="Comma 18 3 10 2 5 3" xfId="5287" xr:uid="{ABBA31E4-9834-485F-88A9-D34E8E3E84C5}"/>
    <cellStyle name="Comma 18 3 10 2 6" xfId="18270" xr:uid="{DA553903-4ECE-4E6A-A2B1-2E184F443B4B}"/>
    <cellStyle name="Comma 18 3 10 2 7" xfId="18277" xr:uid="{F2C7D690-8384-40C6-AE20-156DA17A7691}"/>
    <cellStyle name="Comma 18 3 10 3" xfId="29724" xr:uid="{0AE2AAE3-4A9C-4087-B4FE-E93E93F0853A}"/>
    <cellStyle name="Comma 18 3 10 3 2" xfId="29725" xr:uid="{ADAF2C98-A0B0-4E93-8A19-12E878F310F8}"/>
    <cellStyle name="Comma 18 3 10 3 3" xfId="29729" xr:uid="{73AEDA39-B937-409C-AC0A-3DD227B07D82}"/>
    <cellStyle name="Comma 18 3 10 4" xfId="29731" xr:uid="{49EE7EC0-956C-4BEA-BD5B-9CC32F2A71A8}"/>
    <cellStyle name="Comma 18 3 10 4 2" xfId="29732" xr:uid="{13E7B328-EE71-4435-99D8-F26EAD6D859E}"/>
    <cellStyle name="Comma 18 3 10 4 3" xfId="29733" xr:uid="{2DD13467-8EA7-455C-A21C-92E2444C7268}"/>
    <cellStyle name="Comma 18 3 10 5" xfId="29734" xr:uid="{D9C074AE-3C6E-44B8-9F8B-ADB887C09665}"/>
    <cellStyle name="Comma 18 3 10 5 2" xfId="29735" xr:uid="{D4A76898-DF5A-4D93-9A11-A4442DE65A21}"/>
    <cellStyle name="Comma 18 3 10 5 3" xfId="29736" xr:uid="{06B711F5-EB72-4F9C-B018-6047854425AF}"/>
    <cellStyle name="Comma 18 3 10 6" xfId="29737" xr:uid="{6BF19B78-124B-482B-83F0-7464D76A06C9}"/>
    <cellStyle name="Comma 18 3 10 6 2" xfId="29738" xr:uid="{608BB22B-6067-49E5-87B5-ECC28B4531B6}"/>
    <cellStyle name="Comma 18 3 10 6 3" xfId="29739" xr:uid="{3E67690E-1257-4041-8274-43DA5755C3C7}"/>
    <cellStyle name="Comma 18 3 10 7" xfId="9268" xr:uid="{F0A3A748-3023-42A2-92B3-0BC174FF30C4}"/>
    <cellStyle name="Comma 18 3 10 8" xfId="29740" xr:uid="{6D6B44FB-D269-46E7-B3FE-60D3E5B92B27}"/>
    <cellStyle name="Comma 18 3 11" xfId="29743" xr:uid="{1574CE18-D9B5-4AB0-BAAE-C1A42E5926DB}"/>
    <cellStyle name="Comma 18 3 11 2" xfId="29744" xr:uid="{BA41ADDB-35E6-4EA6-B815-3D47223CEAE6}"/>
    <cellStyle name="Comma 18 3 11 2 2" xfId="29746" xr:uid="{D33E130C-6867-4143-AB02-921E29CFA74A}"/>
    <cellStyle name="Comma 18 3 11 2 2 2" xfId="29748" xr:uid="{091EBEAB-3252-40E6-99E9-B2D6F85F206D}"/>
    <cellStyle name="Comma 18 3 11 2 2 3" xfId="29750" xr:uid="{6AAEB6A1-49DA-4715-812E-086DB649366F}"/>
    <cellStyle name="Comma 18 3 11 2 3" xfId="29753" xr:uid="{FF284129-2E9A-43A3-A7B7-184D78E15AE3}"/>
    <cellStyle name="Comma 18 3 11 2 3 2" xfId="29756" xr:uid="{8362AAB7-7C60-4A7D-A479-B99A2FB60505}"/>
    <cellStyle name="Comma 18 3 11 2 3 3" xfId="26587" xr:uid="{13E6281B-59E3-403A-84B2-F5D4F478E029}"/>
    <cellStyle name="Comma 18 3 11 2 4" xfId="29758" xr:uid="{49951769-5E20-438D-8A94-57017E67A50F}"/>
    <cellStyle name="Comma 18 3 11 2 4 2" xfId="29759" xr:uid="{4BED5370-A79C-4BB5-BABB-C7F4BE8F4908}"/>
    <cellStyle name="Comma 18 3 11 2 4 3" xfId="29760" xr:uid="{F90F2EDA-595A-46EB-9D4A-B47B3235AD3E}"/>
    <cellStyle name="Comma 18 3 11 2 5" xfId="14749" xr:uid="{0924F4A3-7778-4908-813E-1D42948AB9C7}"/>
    <cellStyle name="Comma 18 3 11 2 5 2" xfId="29761" xr:uid="{E3B4EC9B-7AD6-42E5-A815-42807A8BCDE2}"/>
    <cellStyle name="Comma 18 3 11 2 5 3" xfId="29762" xr:uid="{BD404C8C-3343-4900-B8FC-D64344C2B68C}"/>
    <cellStyle name="Comma 18 3 11 2 6" xfId="29764" xr:uid="{DF8121EE-115D-40CF-A63D-38DA35A90750}"/>
    <cellStyle name="Comma 18 3 11 2 7" xfId="29765" xr:uid="{3A01D44C-74EE-4164-A842-C2668E53A3BB}"/>
    <cellStyle name="Comma 18 3 11 3" xfId="29766" xr:uid="{AFBDDABF-1EE7-4A71-9DC7-FF6C56AFA3EE}"/>
    <cellStyle name="Comma 18 3 11 3 2" xfId="29769" xr:uid="{9F7950BC-AF41-45AF-B0D0-5E3011A0BAEE}"/>
    <cellStyle name="Comma 18 3 11 3 3" xfId="29774" xr:uid="{2FBFBCAA-0D3E-4A07-B7C1-341DE2C622A6}"/>
    <cellStyle name="Comma 18 3 11 4" xfId="29775" xr:uid="{53B4BA47-B29B-4BFE-B0DE-871567038F0B}"/>
    <cellStyle name="Comma 18 3 11 4 2" xfId="5226" xr:uid="{370E75AC-D4BE-499D-8392-D20ABAD43B88}"/>
    <cellStyle name="Comma 18 3 11 4 3" xfId="29778" xr:uid="{71C2C09D-9161-43B1-9B88-710802A9CC9D}"/>
    <cellStyle name="Comma 18 3 11 5" xfId="29779" xr:uid="{4B938594-71C7-4C7A-9B78-496B090F78DF}"/>
    <cellStyle name="Comma 18 3 11 5 2" xfId="29782" xr:uid="{EA2C264D-33CB-4C1B-84B2-1BC59F386AD5}"/>
    <cellStyle name="Comma 18 3 11 5 3" xfId="29785" xr:uid="{AB1FD9CF-76BE-425F-96E3-FD0CE248A342}"/>
    <cellStyle name="Comma 18 3 11 6" xfId="29786" xr:uid="{CBDE6C96-FF7C-4FC4-B2EA-71E72C8CEEC6}"/>
    <cellStyle name="Comma 18 3 11 6 2" xfId="29789" xr:uid="{E10EA972-12A1-4216-A7BF-C170240E499D}"/>
    <cellStyle name="Comma 18 3 11 6 3" xfId="29793" xr:uid="{83B42EEA-76E6-4D28-944E-53125C8AF272}"/>
    <cellStyle name="Comma 18 3 11 7" xfId="4459" xr:uid="{D1EFD1F4-4B0A-42D0-AF88-0C7C365A75E9}"/>
    <cellStyle name="Comma 18 3 11 8" xfId="29794" xr:uid="{E012F27A-A8AC-4D67-9C51-364B40731454}"/>
    <cellStyle name="Comma 18 3 12" xfId="29796" xr:uid="{A8A84550-76CE-4527-97DA-31617A87DD31}"/>
    <cellStyle name="Comma 18 3 12 2" xfId="29797" xr:uid="{101EBCB2-613A-45BF-802F-7EFBA773CADC}"/>
    <cellStyle name="Comma 18 3 12 2 2" xfId="29801" xr:uid="{A29E1016-5C33-4F60-AB42-A08E7C82BBC5}"/>
    <cellStyle name="Comma 18 3 12 2 2 2" xfId="29805" xr:uid="{3E1246FA-E8BD-4F61-8897-77F200DD3B50}"/>
    <cellStyle name="Comma 18 3 12 2 2 3" xfId="29809" xr:uid="{9078D7B3-0586-43B4-B91F-5E51AFCF9776}"/>
    <cellStyle name="Comma 18 3 12 2 3" xfId="29813" xr:uid="{CA530FF2-7DCB-477F-BB8F-EABB84523F8D}"/>
    <cellStyle name="Comma 18 3 12 2 3 2" xfId="29819" xr:uid="{1495F6BF-8347-4F5D-8EB6-36857F464219}"/>
    <cellStyle name="Comma 18 3 12 2 3 3" xfId="29824" xr:uid="{AD9407F1-B164-47B8-9510-44202DD58E08}"/>
    <cellStyle name="Comma 18 3 12 2 4" xfId="29828" xr:uid="{BCE096CC-0505-46AC-9FF1-BC1ECBC2184D}"/>
    <cellStyle name="Comma 18 3 12 2 4 2" xfId="29831" xr:uid="{780B2361-D9AF-4C6E-B277-5FC0A574565B}"/>
    <cellStyle name="Comma 18 3 12 2 4 3" xfId="29836" xr:uid="{FE1E1AFD-5465-483E-9AAA-34FC1FB65155}"/>
    <cellStyle name="Comma 18 3 12 2 5" xfId="15019" xr:uid="{4550B115-7E33-4BB6-AC05-24667B46568B}"/>
    <cellStyle name="Comma 18 3 12 2 5 2" xfId="15760" xr:uid="{914444E6-8E2E-46D0-8CFC-99E3FE9B172A}"/>
    <cellStyle name="Comma 18 3 12 2 5 3" xfId="29841" xr:uid="{D2A4E89F-179B-49EC-A72C-C08DB1ABE559}"/>
    <cellStyle name="Comma 18 3 12 2 6" xfId="29843" xr:uid="{2880D959-FFD7-4AE6-A8E2-6E18199CDE20}"/>
    <cellStyle name="Comma 18 3 12 2 7" xfId="24311" xr:uid="{630D85C1-BDD5-4578-BEAF-74B83612798F}"/>
    <cellStyle name="Comma 18 3 12 3" xfId="29845" xr:uid="{9C963525-42E5-44E8-A451-6AF6FC263F12}"/>
    <cellStyle name="Comma 18 3 12 3 2" xfId="29849" xr:uid="{E92B9527-9CCE-458D-9ED8-C37272FFF25E}"/>
    <cellStyle name="Comma 18 3 12 3 3" xfId="29853" xr:uid="{D3B4555B-1763-4615-91AF-28E0D70220AC}"/>
    <cellStyle name="Comma 18 3 12 4" xfId="29854" xr:uid="{3BFF4BC6-B175-4C81-B7EB-85903BE61853}"/>
    <cellStyle name="Comma 18 3 12 4 2" xfId="29858" xr:uid="{93524B23-CF00-42FE-B21B-A6B2A104E22A}"/>
    <cellStyle name="Comma 18 3 12 4 3" xfId="29862" xr:uid="{26377EEE-B6C0-4539-91F0-F9A478FCCAF2}"/>
    <cellStyle name="Comma 18 3 12 5" xfId="29863" xr:uid="{2212CA58-7EC5-4E51-9AD7-B65D182A19CE}"/>
    <cellStyle name="Comma 18 3 12 5 2" xfId="29867" xr:uid="{3EB55496-0243-4077-A95D-0D6974CAD3F3}"/>
    <cellStyle name="Comma 18 3 12 5 3" xfId="29871" xr:uid="{F355730E-4513-4AD5-807A-1B8CE1FCB343}"/>
    <cellStyle name="Comma 18 3 12 6" xfId="29873" xr:uid="{8A8A3C47-4E26-4317-9F82-A249CCDC68C5}"/>
    <cellStyle name="Comma 18 3 12 6 2" xfId="29877" xr:uid="{28C7C2D5-A447-405A-A4C8-FAA2F833F756}"/>
    <cellStyle name="Comma 18 3 12 6 3" xfId="5540" xr:uid="{F878FEC3-DCFA-4D51-B195-2A95F77FF501}"/>
    <cellStyle name="Comma 18 3 12 7" xfId="6925" xr:uid="{A4FCF317-E23B-40BB-9101-DA27AD3EBE71}"/>
    <cellStyle name="Comma 18 3 12 8" xfId="29878" xr:uid="{D05C3D4F-F997-4BF0-9528-B3DAFB9CBE64}"/>
    <cellStyle name="Comma 18 3 13" xfId="29881" xr:uid="{82B52413-60F8-4298-8213-FC41DE5CDD4B}"/>
    <cellStyle name="Comma 18 3 13 2" xfId="29882" xr:uid="{0B98D6A4-D86A-4224-B859-45F1C63FA3C5}"/>
    <cellStyle name="Comma 18 3 13 2 2" xfId="29884" xr:uid="{48BD0AC5-6B17-4AEF-8153-4A888114E10C}"/>
    <cellStyle name="Comma 18 3 13 2 3" xfId="29887" xr:uid="{F6CBC681-949A-4A0D-A433-2CB5F041FE5D}"/>
    <cellStyle name="Comma 18 3 13 3" xfId="29888" xr:uid="{200E112E-0222-4566-AF85-83BD84C3211A}"/>
    <cellStyle name="Comma 18 3 13 3 2" xfId="29891" xr:uid="{0A8D0BC5-FB5C-4D72-9BA0-D8368E6D35B3}"/>
    <cellStyle name="Comma 18 3 13 3 3" xfId="29894" xr:uid="{654106E0-9D57-4EF0-8B2D-B80D138F3932}"/>
    <cellStyle name="Comma 18 3 13 4" xfId="29896" xr:uid="{B3CD116A-EB73-4EA3-BA50-A16740C5E35F}"/>
    <cellStyle name="Comma 18 3 13 4 2" xfId="29898" xr:uid="{100F016C-ADDC-41A1-A542-5D6922FA793E}"/>
    <cellStyle name="Comma 18 3 13 4 3" xfId="29900" xr:uid="{F0E67381-1004-4B35-9D68-64580985E976}"/>
    <cellStyle name="Comma 18 3 13 5" xfId="29901" xr:uid="{FA3EF82C-77D5-44EF-8A2A-CBF296D0D90A}"/>
    <cellStyle name="Comma 18 3 13 5 2" xfId="29903" xr:uid="{AD2FB7D7-0900-40F2-9B61-FA2332557CDF}"/>
    <cellStyle name="Comma 18 3 13 5 3" xfId="29905" xr:uid="{FF6F28C6-51A8-43E2-9680-C98915DAB36D}"/>
    <cellStyle name="Comma 18 3 13 6" xfId="6942" xr:uid="{8733C6BA-D145-4DD1-B3F0-9871BD0B0612}"/>
    <cellStyle name="Comma 18 3 13 7" xfId="6963" xr:uid="{3A94D9CD-EA5F-4414-9586-3ED3CE5C2910}"/>
    <cellStyle name="Comma 18 3 14" xfId="18640" xr:uid="{2080D0C0-49FC-4777-B8ED-BFB4C8A7DCD6}"/>
    <cellStyle name="Comma 18 3 14 2" xfId="3294" xr:uid="{58866C1C-75DF-4C25-A372-70048EBD8A67}"/>
    <cellStyle name="Comma 18 3 14 3" xfId="3360" xr:uid="{57A55C32-222A-4216-9B90-06196F7075C9}"/>
    <cellStyle name="Comma 18 3 15" xfId="24681" xr:uid="{2F80618C-507B-42B6-BA49-C707F1BDFFD0}"/>
    <cellStyle name="Comma 18 3 15 2" xfId="29906" xr:uid="{4E06663D-E5BA-4A8D-B0D3-F1EB48C13892}"/>
    <cellStyle name="Comma 18 3 15 3" xfId="16398" xr:uid="{D44FCEBC-E753-4284-918E-7C9CF7CDFF5D}"/>
    <cellStyle name="Comma 18 3 16" xfId="24684" xr:uid="{02344F10-6D81-4DCC-8BD5-1D50A2187F7F}"/>
    <cellStyle name="Comma 18 3 16 2" xfId="29908" xr:uid="{0540949A-2790-4C71-9FFC-F77E064CABDF}"/>
    <cellStyle name="Comma 18 3 16 3" xfId="16402" xr:uid="{2EDAF1A9-9377-431B-ABBA-92C064EF231E}"/>
    <cellStyle name="Comma 18 3 17" xfId="29909" xr:uid="{741AFC15-8F9A-4A9B-9CC7-30AC243E6173}"/>
    <cellStyle name="Comma 18 3 17 2" xfId="29910" xr:uid="{C5B22ADC-C5B9-4929-A397-A8A207EC0B75}"/>
    <cellStyle name="Comma 18 3 17 3" xfId="29911" xr:uid="{7335D85F-5A5F-486B-83A0-A46316417E9F}"/>
    <cellStyle name="Comma 18 3 18" xfId="29912" xr:uid="{13B31B2C-99E5-4F7A-B455-41FDAE12C2AC}"/>
    <cellStyle name="Comma 18 3 19" xfId="27038" xr:uid="{417AE45E-1A2D-4FDA-8E69-64DF0203780E}"/>
    <cellStyle name="Comma 18 3 2" xfId="29913" xr:uid="{03C1CD83-6D46-4C7B-A403-06BC99318477}"/>
    <cellStyle name="Comma 18 3 2 2" xfId="16193" xr:uid="{CD0010BE-41F0-4ABE-B2B9-E5AD91561C4A}"/>
    <cellStyle name="Comma 18 3 2 2 2" xfId="29916" xr:uid="{A6379FCE-A617-4646-AC96-87A3247E1801}"/>
    <cellStyle name="Comma 18 3 2 2 2 2" xfId="29920" xr:uid="{9DC1CB16-3315-49FA-99BE-1707FF1F6A0B}"/>
    <cellStyle name="Comma 18 3 2 2 2 3" xfId="20480" xr:uid="{349B7483-3878-4B2D-9BAB-89CE0023AFF4}"/>
    <cellStyle name="Comma 18 3 2 2 3" xfId="29923" xr:uid="{82335A22-0CB6-43C6-92E0-C4615A6A9043}"/>
    <cellStyle name="Comma 18 3 2 2 3 2" xfId="29926" xr:uid="{BAC72D25-A8E0-484F-A837-ED503DE0E30F}"/>
    <cellStyle name="Comma 18 3 2 2 3 3" xfId="29928" xr:uid="{973513F0-9DE3-45C7-9488-6072BCB4455C}"/>
    <cellStyle name="Comma 18 3 2 2 4" xfId="29929" xr:uid="{05B60ECE-6C47-438F-A05C-12CE2A3753F5}"/>
    <cellStyle name="Comma 18 3 2 2 4 2" xfId="29932" xr:uid="{844668AD-9EC4-4217-839E-C2A5D8A26AF6}"/>
    <cellStyle name="Comma 18 3 2 2 4 3" xfId="29935" xr:uid="{892E0F6A-4434-4A03-AD48-BFE92D925E04}"/>
    <cellStyle name="Comma 18 3 2 2 5" xfId="29936" xr:uid="{17BDB545-7FB5-48FF-B720-074114A76345}"/>
    <cellStyle name="Comma 18 3 2 2 5 2" xfId="29938" xr:uid="{EDD50EFE-292E-455C-95BC-03A3DD8AAFB9}"/>
    <cellStyle name="Comma 18 3 2 2 5 3" xfId="29940" xr:uid="{947B0E7D-C77B-405F-A495-849343D2C45D}"/>
    <cellStyle name="Comma 18 3 2 2 6" xfId="29941" xr:uid="{479A068C-6CDC-4D62-9C08-ABF35B71C392}"/>
    <cellStyle name="Comma 18 3 2 2 7" xfId="29942" xr:uid="{B8773C10-8D78-4F1F-B523-C56A5F828438}"/>
    <cellStyle name="Comma 18 3 2 3" xfId="17817" xr:uid="{6C250137-08B5-4992-8B60-5F3E58D005EF}"/>
    <cellStyle name="Comma 18 3 2 3 2" xfId="17821" xr:uid="{A3BB94E9-E3D6-48BA-92BE-AE2D4301E07C}"/>
    <cellStyle name="Comma 18 3 2 3 3" xfId="9641" xr:uid="{2A8C836A-E0DD-4A77-AEB6-917ECD603920}"/>
    <cellStyle name="Comma 18 3 2 4" xfId="17828" xr:uid="{2F444EB6-1880-4461-87F8-B4F5C478CAE4}"/>
    <cellStyle name="Comma 18 3 2 4 2" xfId="17834" xr:uid="{30007E65-8C9A-454C-8363-518FF5CDECE9}"/>
    <cellStyle name="Comma 18 3 2 4 3" xfId="12763" xr:uid="{F72CF370-8842-47EC-B02B-4E89B864E29C}"/>
    <cellStyle name="Comma 18 3 2 5" xfId="17838" xr:uid="{EF3CD655-0D84-4986-A936-D25B886D9D82}"/>
    <cellStyle name="Comma 18 3 2 5 2" xfId="17842" xr:uid="{656616AE-AD75-4043-9CE0-113251E061B5}"/>
    <cellStyle name="Comma 18 3 2 5 3" xfId="14599" xr:uid="{BB70268E-BC14-4670-B5B6-3574F8271F2A}"/>
    <cellStyle name="Comma 18 3 2 6" xfId="17846" xr:uid="{E45B532F-C64F-4520-9D94-72C3A7573820}"/>
    <cellStyle name="Comma 18 3 2 6 2" xfId="15359" xr:uid="{053E3973-E449-406D-A210-FEDD1B7902C1}"/>
    <cellStyle name="Comma 18 3 2 6 3" xfId="29943" xr:uid="{237319FA-FCA6-44F6-B0BF-37784556B946}"/>
    <cellStyle name="Comma 18 3 2 7" xfId="29944" xr:uid="{FF346238-141E-4DA2-9779-1A2CE396C07E}"/>
    <cellStyle name="Comma 18 3 2 8" xfId="29946" xr:uid="{0B109B45-5BB5-43AF-AD4F-C5868F3B43CE}"/>
    <cellStyle name="Comma 18 3 2 9" xfId="29948" xr:uid="{41DF2E57-633F-435B-ABE1-BF024A78EDCE}"/>
    <cellStyle name="Comma 18 3 20" xfId="24682" xr:uid="{95D6E469-FBAA-4608-AE3D-8F62C91C050A}"/>
    <cellStyle name="Comma 18 3 20 2" xfId="29907" xr:uid="{1D92C5DB-2DFA-4F53-B205-F517D2EA9FEB}"/>
    <cellStyle name="Comma 18 3 20 3" xfId="16399" xr:uid="{C3DCEE4A-A4FD-488A-B919-80F6E7BE1A2A}"/>
    <cellStyle name="Comma 18 3 20 4" xfId="29950" xr:uid="{739EF719-5500-45A1-90C4-41740D62B648}"/>
    <cellStyle name="Comma 18 3 21" xfId="24685" xr:uid="{A198A640-6A54-4652-B8C5-DC549509E229}"/>
    <cellStyle name="Comma 18 3 22" xfId="29713" xr:uid="{FD273270-5497-464A-90D3-8796BBBDC3B2}"/>
    <cellStyle name="Comma 18 3 23" xfId="51850" xr:uid="{9B75628E-DF1A-4267-ABE1-8EF10B75CED7}"/>
    <cellStyle name="Comma 18 3 3" xfId="29951" xr:uid="{DCEC00D7-E4AC-41E5-949A-8695C0016309}"/>
    <cellStyle name="Comma 18 3 3 2" xfId="29954" xr:uid="{3991F350-BE1F-47CF-97CE-54AB8C9EC986}"/>
    <cellStyle name="Comma 18 3 3 2 2" xfId="29956" xr:uid="{56F6EC07-6519-4E68-9B8D-220492221AF7}"/>
    <cellStyle name="Comma 18 3 3 2 2 2" xfId="29958" xr:uid="{F023A746-9D32-4A5B-A405-9ACEC058FE6B}"/>
    <cellStyle name="Comma 18 3 3 2 2 3" xfId="20542" xr:uid="{FF9065A3-2500-44C3-87A5-0207D32525FA}"/>
    <cellStyle name="Comma 18 3 3 2 3" xfId="17224" xr:uid="{4E9E4F3D-9F2F-4130-B2BC-ECC635040E13}"/>
    <cellStyle name="Comma 18 3 3 2 3 2" xfId="29959" xr:uid="{FB0A40AF-37C5-41E8-BED8-9AE369D45E07}"/>
    <cellStyle name="Comma 18 3 3 2 3 3" xfId="29960" xr:uid="{92B60167-488B-460C-AA85-C6E8CD3E7D69}"/>
    <cellStyle name="Comma 18 3 3 2 4" xfId="29961" xr:uid="{CED4EF22-A41C-401D-8A41-AE53EFDA5932}"/>
    <cellStyle name="Comma 18 3 3 2 4 2" xfId="29962" xr:uid="{C6EA90EF-D9CF-46AF-818A-4E2A24A58166}"/>
    <cellStyle name="Comma 18 3 3 2 4 3" xfId="29963" xr:uid="{0E74DE93-13CA-42B9-AA34-94120F1C0EFA}"/>
    <cellStyle name="Comma 18 3 3 2 5" xfId="29964" xr:uid="{97AEA6E6-D3EF-493D-8E47-FA51F439E632}"/>
    <cellStyle name="Comma 18 3 3 2 5 2" xfId="29965" xr:uid="{3513DF65-899B-4490-BD92-134FA7B09927}"/>
    <cellStyle name="Comma 18 3 3 2 5 3" xfId="29967" xr:uid="{FAE7CCE7-35E0-464D-845B-33821E12D13A}"/>
    <cellStyle name="Comma 18 3 3 2 6" xfId="29969" xr:uid="{0DE1455D-FBF9-4ACB-887E-C8C748857B34}"/>
    <cellStyle name="Comma 18 3 3 2 7" xfId="29970" xr:uid="{F00DB6B7-DC3D-4958-8650-0F82422FDC7D}"/>
    <cellStyle name="Comma 18 3 3 3" xfId="17853" xr:uid="{BED40366-B274-4F82-9614-AC57640B50D5}"/>
    <cellStyle name="Comma 18 3 3 3 2" xfId="17856" xr:uid="{C17C0E06-EE55-402C-BC48-02F5B560665D}"/>
    <cellStyle name="Comma 18 3 3 3 3" xfId="14609" xr:uid="{5CB67446-55AB-4B9E-B93F-7E6C5444CC60}"/>
    <cellStyle name="Comma 18 3 3 4" xfId="17862" xr:uid="{FDE09E6F-452B-491E-80FB-DB61EFDEF188}"/>
    <cellStyle name="Comma 18 3 3 4 2" xfId="17865" xr:uid="{9144FA6F-E8D5-44D8-A399-F3A88F02DBE2}"/>
    <cellStyle name="Comma 18 3 3 4 3" xfId="14635" xr:uid="{591C42CF-2710-40DD-9E9D-BA9F2818EBDF}"/>
    <cellStyle name="Comma 18 3 3 5" xfId="17868" xr:uid="{2A8FA107-673F-4E98-9BB0-41E860CF6022}"/>
    <cellStyle name="Comma 18 3 3 5 2" xfId="17871" xr:uid="{2A78EF1C-C9A7-40E1-ADFA-0EDF0EE0A8DB}"/>
    <cellStyle name="Comma 18 3 3 5 3" xfId="14643" xr:uid="{0A1A34F2-B40B-48A7-9D6D-487F9B64FD8F}"/>
    <cellStyle name="Comma 18 3 3 6" xfId="17874" xr:uid="{068346A9-26D8-4AC1-8325-3254EBFAAC8E}"/>
    <cellStyle name="Comma 18 3 3 6 2" xfId="6538" xr:uid="{7248C2CF-C28D-4458-895B-0F6B0A614DCE}"/>
    <cellStyle name="Comma 18 3 3 6 3" xfId="21602" xr:uid="{7C042D13-FC68-4874-885F-D56814A0B812}"/>
    <cellStyle name="Comma 18 3 3 7" xfId="29971" xr:uid="{E1DD4FF8-B5FA-42E8-9E31-E53C8BC69FC6}"/>
    <cellStyle name="Comma 18 3 3 8" xfId="29972" xr:uid="{B96E7246-B976-457C-B536-4950BD877C40}"/>
    <cellStyle name="Comma 18 3 4" xfId="29973" xr:uid="{9584CA03-F76D-4404-B488-4E18C2733C46}"/>
    <cellStyle name="Comma 18 3 4 2" xfId="29976" xr:uid="{57905901-E7CC-4865-8ADD-241040412DE6}"/>
    <cellStyle name="Comma 18 3 4 2 2" xfId="29978" xr:uid="{AAE04144-0241-4470-8087-F7CC32EAC88E}"/>
    <cellStyle name="Comma 18 3 4 2 2 2" xfId="29981" xr:uid="{3139E0BC-0B04-4E66-A60B-C38C23AC519D}"/>
    <cellStyle name="Comma 18 3 4 2 2 3" xfId="14158" xr:uid="{8FA40EBF-3DC9-4290-97EA-2F3338D95EB0}"/>
    <cellStyle name="Comma 18 3 4 2 3" xfId="29982" xr:uid="{9B44B1FB-39AA-47C2-8CA9-C863C10B4A78}"/>
    <cellStyle name="Comma 18 3 4 2 3 2" xfId="29984" xr:uid="{24542A28-02C0-444B-9A35-990B3B8B2F3B}"/>
    <cellStyle name="Comma 18 3 4 2 3 3" xfId="14163" xr:uid="{EB4327CF-2C44-4F53-9FE4-FD6C24F0BDFD}"/>
    <cellStyle name="Comma 18 3 4 2 4" xfId="29985" xr:uid="{0F6E3152-4C41-4D24-B666-D1D76709F21D}"/>
    <cellStyle name="Comma 18 3 4 2 4 2" xfId="29987" xr:uid="{7AB25C5C-E6CC-41A7-92FE-B2273AA4901A}"/>
    <cellStyle name="Comma 18 3 4 2 4 3" xfId="14180" xr:uid="{D1578790-D40F-421B-A83F-23160495EE07}"/>
    <cellStyle name="Comma 18 3 4 2 5" xfId="29988" xr:uid="{CB99CAE1-4522-4EB1-B6D4-6C8C63528E61}"/>
    <cellStyle name="Comma 18 3 4 2 5 2" xfId="29990" xr:uid="{032D3799-72A8-4B39-8509-C6ADA89312E3}"/>
    <cellStyle name="Comma 18 3 4 2 5 3" xfId="14224" xr:uid="{4D7D8B5B-7276-4926-8DE8-FD936BAC58D3}"/>
    <cellStyle name="Comma 18 3 4 2 6" xfId="29991" xr:uid="{E41F440C-0BC0-4B7D-AA59-1C1F28233908}"/>
    <cellStyle name="Comma 18 3 4 2 7" xfId="29993" xr:uid="{0FE21A0C-D5D2-464E-B6D5-CDD0365B2032}"/>
    <cellStyle name="Comma 18 3 4 3" xfId="17894" xr:uid="{95978C27-E39C-4B68-B7ED-AA9CC99735B9}"/>
    <cellStyle name="Comma 18 3 4 3 2" xfId="17898" xr:uid="{2D3035DA-3F9F-404E-BD0C-DCECFC7A819D}"/>
    <cellStyle name="Comma 18 3 4 3 3" xfId="14653" xr:uid="{EDAE0A6D-3406-4BB0-B81C-DFC81D31A1B3}"/>
    <cellStyle name="Comma 18 3 4 4" xfId="17906" xr:uid="{033EC80C-AE37-42DD-B99B-975D88E0193B}"/>
    <cellStyle name="Comma 18 3 4 4 2" xfId="17910" xr:uid="{B4D4610A-6DDD-4B96-B9FF-DBF6F2B9A84A}"/>
    <cellStyle name="Comma 18 3 4 4 3" xfId="14670" xr:uid="{20CBC980-BFB0-43F2-8212-5C44F2414D0F}"/>
    <cellStyle name="Comma 18 3 4 5" xfId="17913" xr:uid="{D3946FA5-0373-40B8-9648-2A334BC682A7}"/>
    <cellStyle name="Comma 18 3 4 5 2" xfId="17916" xr:uid="{C9B6B628-9D25-4CC8-9892-6118FC9BFA77}"/>
    <cellStyle name="Comma 18 3 4 5 3" xfId="11058" xr:uid="{9A36EB77-EAD0-49AE-8E72-28F75867D395}"/>
    <cellStyle name="Comma 18 3 4 6" xfId="17919" xr:uid="{5FDA97C7-E13E-4CD7-A521-29610EDA2CC2}"/>
    <cellStyle name="Comma 18 3 4 6 2" xfId="4943" xr:uid="{A9ECCA18-F492-4C09-9187-9065497FB579}"/>
    <cellStyle name="Comma 18 3 4 6 3" xfId="4094" xr:uid="{5992F1C8-A105-4BF6-ABA5-181E509AE0BB}"/>
    <cellStyle name="Comma 18 3 4 7" xfId="29995" xr:uid="{1ECEC1F0-4F7F-4372-831B-E39DE25BC330}"/>
    <cellStyle name="Comma 18 3 4 8" xfId="29996" xr:uid="{DDA27D1E-2ADB-4BF1-918D-7174CE653B27}"/>
    <cellStyle name="Comma 18 3 5" xfId="29997" xr:uid="{87C3DE2A-765E-43FD-A5E4-0AEFC73D6A87}"/>
    <cellStyle name="Comma 18 3 5 2" xfId="29999" xr:uid="{0ACD3C57-1125-4C91-9FB4-FFA7052F3FF9}"/>
    <cellStyle name="Comma 18 3 5 2 2" xfId="30000" xr:uid="{B97F50B0-C4C6-431A-90B4-E21CA5054E6E}"/>
    <cellStyle name="Comma 18 3 5 2 2 2" xfId="30002" xr:uid="{094D0266-8B1F-40EA-97F2-62DEDB9133C3}"/>
    <cellStyle name="Comma 18 3 5 2 2 3" xfId="30004" xr:uid="{A4397DE0-34DC-4587-8CA8-552BF3799794}"/>
    <cellStyle name="Comma 18 3 5 2 3" xfId="30006" xr:uid="{4D2A4197-3B76-4678-8A4B-5CEE172D65ED}"/>
    <cellStyle name="Comma 18 3 5 2 3 2" xfId="30009" xr:uid="{E068945D-12BC-4633-94E3-973AEEB99F57}"/>
    <cellStyle name="Comma 18 3 5 2 3 3" xfId="30011" xr:uid="{385133E2-29E1-4E20-8D94-2D978459BFAF}"/>
    <cellStyle name="Comma 18 3 5 2 4" xfId="30012" xr:uid="{C78EC918-74ED-4507-89FD-B0C48067550B}"/>
    <cellStyle name="Comma 18 3 5 2 4 2" xfId="30014" xr:uid="{3A101363-DB0D-4CED-8B52-60EA91F53E0E}"/>
    <cellStyle name="Comma 18 3 5 2 4 3" xfId="14740" xr:uid="{26ADC494-E16C-4EA0-8808-DF5D428E44EC}"/>
    <cellStyle name="Comma 18 3 5 2 5" xfId="30015" xr:uid="{7C32C986-BDD5-4305-95C2-96E2C4A7F37B}"/>
    <cellStyle name="Comma 18 3 5 2 5 2" xfId="30017" xr:uid="{6511A3C5-9BD3-4131-8E0A-4DC67A6143F8}"/>
    <cellStyle name="Comma 18 3 5 2 5 3" xfId="30018" xr:uid="{4D64A8D6-50AB-4E06-AFB1-9A334D99D812}"/>
    <cellStyle name="Comma 18 3 5 2 6" xfId="30019" xr:uid="{16BD87B3-7CE1-45CF-9ED3-E3BF90F9D88F}"/>
    <cellStyle name="Comma 18 3 5 2 7" xfId="30020" xr:uid="{5AEEB5E1-30BD-4F81-8C8A-32F0572FD22B}"/>
    <cellStyle name="Comma 18 3 5 3" xfId="17936" xr:uid="{78B7ECD3-2D69-4C36-9B73-BEB3D664482C}"/>
    <cellStyle name="Comma 18 3 5 3 2" xfId="17940" xr:uid="{7377B982-5EBB-4DB8-895E-62B5895F7B4D}"/>
    <cellStyle name="Comma 18 3 5 3 3" xfId="14683" xr:uid="{BD1DD4A1-DA91-40FB-8136-A80451AA8B2E}"/>
    <cellStyle name="Comma 18 3 5 4" xfId="17954" xr:uid="{48211CC6-7BDE-4047-B90C-A5252DE97020}"/>
    <cellStyle name="Comma 18 3 5 4 2" xfId="17959" xr:uid="{156C34F6-79C0-45AE-B084-888A5DD70E2E}"/>
    <cellStyle name="Comma 18 3 5 4 3" xfId="14715" xr:uid="{180A2586-96FE-4BD6-BA1E-5DD46FD71BFA}"/>
    <cellStyle name="Comma 18 3 5 5" xfId="17963" xr:uid="{DD3FB005-9834-414E-8D78-0F9DE761CAE6}"/>
    <cellStyle name="Comma 18 3 5 5 2" xfId="17968" xr:uid="{452AF158-711D-426A-931B-E04321AFDE8C}"/>
    <cellStyle name="Comma 18 3 5 5 3" xfId="14724" xr:uid="{E3CD6E8F-50AA-471B-AD42-753C7A0740E3}"/>
    <cellStyle name="Comma 18 3 5 6" xfId="17971" xr:uid="{A83C412B-C78C-4FB6-9147-9AAA2ED9EE76}"/>
    <cellStyle name="Comma 18 3 5 6 2" xfId="30021" xr:uid="{3096FB39-A448-4388-878F-0C2A10F2DA64}"/>
    <cellStyle name="Comma 18 3 5 6 3" xfId="20145" xr:uid="{7C7342D7-2706-4933-9C8C-C881F753B288}"/>
    <cellStyle name="Comma 18 3 5 7" xfId="30022" xr:uid="{FF25DD55-6293-4DD8-B652-591CC53AD133}"/>
    <cellStyle name="Comma 18 3 5 8" xfId="30023" xr:uid="{623F0185-CD0F-467E-8BD8-5D0F7281F76A}"/>
    <cellStyle name="Comma 18 3 6" xfId="30024" xr:uid="{613CCA3A-D330-4232-BFE9-319CC58DBF03}"/>
    <cellStyle name="Comma 18 3 6 2" xfId="30025" xr:uid="{EFE05071-4091-4A09-BC27-F5AF28209110}"/>
    <cellStyle name="Comma 18 3 6 2 2" xfId="30027" xr:uid="{C3F674D9-C057-4F2B-9A96-BDA8062C2F90}"/>
    <cellStyle name="Comma 18 3 6 2 2 2" xfId="16234" xr:uid="{300F3FEB-D8F7-4366-A019-477662B3A84A}"/>
    <cellStyle name="Comma 18 3 6 2 2 3" xfId="30029" xr:uid="{45C92158-AB61-4775-AAFA-39944F47D212}"/>
    <cellStyle name="Comma 18 3 6 2 3" xfId="30030" xr:uid="{8B9D3227-A0B1-4BAA-B99A-D9540E488CC7}"/>
    <cellStyle name="Comma 18 3 6 2 3 2" xfId="9160" xr:uid="{F9754490-D4FA-456D-A7FB-7ADF00A81DCE}"/>
    <cellStyle name="Comma 18 3 6 2 3 3" xfId="30031" xr:uid="{3F49CD4C-3A94-45DB-8620-427FEBA533A9}"/>
    <cellStyle name="Comma 18 3 6 2 4" xfId="30032" xr:uid="{CEA35E65-B904-4CD9-B656-84F0E077856D}"/>
    <cellStyle name="Comma 18 3 6 2 4 2" xfId="9847" xr:uid="{E39A14A6-B01A-491B-8D10-6BA3CD23F6E1}"/>
    <cellStyle name="Comma 18 3 6 2 4 3" xfId="9851" xr:uid="{378EDA7E-8992-42F6-9506-909859595EF1}"/>
    <cellStyle name="Comma 18 3 6 2 5" xfId="30033" xr:uid="{EE753E1B-7FFF-4E78-BCF7-43CD509FD20B}"/>
    <cellStyle name="Comma 18 3 6 2 5 2" xfId="30034" xr:uid="{92310AA5-3BE8-4CA9-8E90-8FE84D968F21}"/>
    <cellStyle name="Comma 18 3 6 2 5 3" xfId="30035" xr:uid="{AB4D6D63-7565-4FE2-A930-CBB647CE3E7B}"/>
    <cellStyle name="Comma 18 3 6 2 6" xfId="30036" xr:uid="{940FEBD3-58FF-4C26-8892-4EC1D5FFD568}"/>
    <cellStyle name="Comma 18 3 6 2 7" xfId="30037" xr:uid="{6175FFDB-D913-47DF-AA7F-5B5B85FAA320}"/>
    <cellStyle name="Comma 18 3 6 3" xfId="17978" xr:uid="{239D0FC1-1726-4BAC-B93A-4979C9553B55}"/>
    <cellStyle name="Comma 18 3 6 3 2" xfId="17985" xr:uid="{8B280763-5242-46A4-A096-0F70C6020492}"/>
    <cellStyle name="Comma 18 3 6 3 3" xfId="14773" xr:uid="{D0DBDB5A-EFCF-4AFB-8A6E-11601535DDE9}"/>
    <cellStyle name="Comma 18 3 6 4" xfId="17991" xr:uid="{28243DF3-087E-470B-9959-4104DB16A9C5}"/>
    <cellStyle name="Comma 18 3 6 4 2" xfId="17994" xr:uid="{F7F6B166-8BCB-455B-A4F3-46C630D6C573}"/>
    <cellStyle name="Comma 18 3 6 4 3" xfId="7302" xr:uid="{DB189AA0-8407-48D3-9C12-C444080F6C81}"/>
    <cellStyle name="Comma 18 3 6 5" xfId="18000" xr:uid="{85C0DBE1-EBA9-453F-85C5-92215A605F18}"/>
    <cellStyle name="Comma 18 3 6 5 2" xfId="18004" xr:uid="{4C312CB7-C49B-489D-B227-F1626783AE14}"/>
    <cellStyle name="Comma 18 3 6 5 3" xfId="14796" xr:uid="{856F8FA5-C32E-42FA-B035-7C648CB606A3}"/>
    <cellStyle name="Comma 18 3 6 6" xfId="18007" xr:uid="{27DEB77A-46E8-4F4A-8D5E-CF7C2FAD1E34}"/>
    <cellStyle name="Comma 18 3 6 6 2" xfId="30038" xr:uid="{8359EEDB-C527-401B-BAC8-113EB4851B4E}"/>
    <cellStyle name="Comma 18 3 6 6 3" xfId="21649" xr:uid="{49971600-3ED2-4908-8464-AED2FE479744}"/>
    <cellStyle name="Comma 18 3 6 7" xfId="30039" xr:uid="{B244D60C-2D44-4285-AB31-81E31F7A273F}"/>
    <cellStyle name="Comma 18 3 6 8" xfId="30040" xr:uid="{BBEC9E30-23E3-4B35-BBCD-063A273837DD}"/>
    <cellStyle name="Comma 18 3 7" xfId="30041" xr:uid="{D54FBE3F-588F-4EF7-8FA0-64575A7CE62C}"/>
    <cellStyle name="Comma 18 3 7 2" xfId="30042" xr:uid="{D3CD5728-2CC1-46A5-AC14-532145A00E32}"/>
    <cellStyle name="Comma 18 3 7 2 2" xfId="30043" xr:uid="{DE971CCD-4FD3-4C3E-9508-2682CEAA55F7}"/>
    <cellStyle name="Comma 18 3 7 2 2 2" xfId="30045" xr:uid="{41F26098-CAB5-445F-B693-6D7524561425}"/>
    <cellStyle name="Comma 18 3 7 2 2 3" xfId="30047" xr:uid="{224C078F-6A31-47E4-BD00-E48D30E10ED7}"/>
    <cellStyle name="Comma 18 3 7 2 3" xfId="30048" xr:uid="{3A46C3EE-D33D-4CDF-B59A-680B516EC2AF}"/>
    <cellStyle name="Comma 18 3 7 2 3 2" xfId="30050" xr:uid="{1553BBA7-8262-4C86-AE7B-7720C1F47992}"/>
    <cellStyle name="Comma 18 3 7 2 3 3" xfId="30051" xr:uid="{55D3D9E0-2A28-40AB-90D0-A36BC5E6AFD4}"/>
    <cellStyle name="Comma 18 3 7 2 4" xfId="30052" xr:uid="{A6A38127-44A9-46BF-86D7-D7DBA780C3C9}"/>
    <cellStyle name="Comma 18 3 7 2 4 2" xfId="30053" xr:uid="{3E422E01-FB40-4E10-B286-415F35F1CA69}"/>
    <cellStyle name="Comma 18 3 7 2 4 3" xfId="30054" xr:uid="{8874AFCD-D210-404E-9720-8085BDA52140}"/>
    <cellStyle name="Comma 18 3 7 2 5" xfId="30055" xr:uid="{1BA71FE4-9B39-45FA-A895-BAAFB9E1D814}"/>
    <cellStyle name="Comma 18 3 7 2 5 2" xfId="30056" xr:uid="{6D4C96A3-625B-4F5B-9B11-D0AE7808D0BB}"/>
    <cellStyle name="Comma 18 3 7 2 5 3" xfId="30057" xr:uid="{D4C01BBD-15D7-440D-B8D6-1C8203F6B94E}"/>
    <cellStyle name="Comma 18 3 7 2 6" xfId="30058" xr:uid="{F0BBEBAA-985C-4853-8569-B7D7256C6108}"/>
    <cellStyle name="Comma 18 3 7 2 7" xfId="30059" xr:uid="{A72A020E-0FE4-4492-AFA7-CF0255D7C46B}"/>
    <cellStyle name="Comma 18 3 7 3" xfId="18018" xr:uid="{4E552A39-83C7-420D-85A7-95DA08CD7ECF}"/>
    <cellStyle name="Comma 18 3 7 3 2" xfId="18023" xr:uid="{B3EF1225-D8FB-464D-A07C-0FE3C319E6F7}"/>
    <cellStyle name="Comma 18 3 7 3 3" xfId="14816" xr:uid="{2CA0DF09-7D1F-46F6-B240-12C2671D5645}"/>
    <cellStyle name="Comma 18 3 7 4" xfId="18036" xr:uid="{3D7EE4FC-1ED7-4678-8B35-60C8CAC6D950}"/>
    <cellStyle name="Comma 18 3 7 4 2" xfId="18041" xr:uid="{73898CD6-3C7E-4E9B-8488-1004A8E769F5}"/>
    <cellStyle name="Comma 18 3 7 4 3" xfId="14844" xr:uid="{228664C3-EDAE-4B5F-969E-E756CB225B92}"/>
    <cellStyle name="Comma 18 3 7 5" xfId="18044" xr:uid="{A0FACF73-69E2-4941-8719-DB6377321959}"/>
    <cellStyle name="Comma 18 3 7 5 2" xfId="17948" xr:uid="{58EAD64A-735C-4B44-AFFC-6014F43125DC}"/>
    <cellStyle name="Comma 18 3 7 5 3" xfId="14845" xr:uid="{EFE9FCF9-63B4-47CE-9280-28857BB56EDF}"/>
    <cellStyle name="Comma 18 3 7 6" xfId="18047" xr:uid="{9E2FABF8-0FF4-4794-BB1A-7A56D1106205}"/>
    <cellStyle name="Comma 18 3 7 6 2" xfId="30060" xr:uid="{AE3BF51B-D737-4EE5-A70B-951D93A1B6BD}"/>
    <cellStyle name="Comma 18 3 7 6 3" xfId="21662" xr:uid="{20168E73-DC8F-44C8-8CFE-830D5968DA72}"/>
    <cellStyle name="Comma 18 3 7 7" xfId="30061" xr:uid="{B5F2475C-E905-4CA7-ADA8-83E65BE5716C}"/>
    <cellStyle name="Comma 18 3 7 8" xfId="30062" xr:uid="{36A9C617-92C1-4113-8C8A-0361D3C2DF32}"/>
    <cellStyle name="Comma 18 3 8" xfId="30063" xr:uid="{B8A3D4E6-07F6-46F3-927B-E26183EC7CC0}"/>
    <cellStyle name="Comma 18 3 8 2" xfId="30064" xr:uid="{58143EA5-A878-44CE-B89F-BD7C6FF69C16}"/>
    <cellStyle name="Comma 18 3 8 2 2" xfId="30065" xr:uid="{51FBF887-04E1-4072-AB8F-AD8EEC1E537E}"/>
    <cellStyle name="Comma 18 3 8 2 2 2" xfId="30066" xr:uid="{FBFB3832-EC1E-427C-891F-B5B15127F9D0}"/>
    <cellStyle name="Comma 18 3 8 2 2 3" xfId="30067" xr:uid="{871B8D3A-0F70-4693-B04A-91D83A0C11E4}"/>
    <cellStyle name="Comma 18 3 8 2 3" xfId="30068" xr:uid="{9EEC3C41-7D43-41C8-BF4A-6ADB38700B28}"/>
    <cellStyle name="Comma 18 3 8 2 3 2" xfId="21241" xr:uid="{F4A67A42-3E0F-41C7-BBBD-40F9CB1C7970}"/>
    <cellStyle name="Comma 18 3 8 2 3 3" xfId="30069" xr:uid="{CBFA3B99-C048-4B4A-92B8-AB0A819258DB}"/>
    <cellStyle name="Comma 18 3 8 2 4" xfId="30070" xr:uid="{37874816-A0E1-4667-A776-90CF0ABF4A9A}"/>
    <cellStyle name="Comma 18 3 8 2 4 2" xfId="30072" xr:uid="{7FBB9C12-03C9-4112-877F-4F84577562BC}"/>
    <cellStyle name="Comma 18 3 8 2 4 3" xfId="30073" xr:uid="{A84D274E-8F60-4801-8A91-896211894794}"/>
    <cellStyle name="Comma 18 3 8 2 5" xfId="30076" xr:uid="{5706A64E-269A-491C-8ECE-B325D02B1853}"/>
    <cellStyle name="Comma 18 3 8 2 5 2" xfId="30077" xr:uid="{DFB5FD4F-5EF4-4626-9CB2-1E05E730F9F9}"/>
    <cellStyle name="Comma 18 3 8 2 5 3" xfId="30078" xr:uid="{B9C1675F-222A-4CC8-A798-39BC5EA7A94D}"/>
    <cellStyle name="Comma 18 3 8 2 6" xfId="30079" xr:uid="{816FE900-31B9-4690-B93C-DC86C730AABD}"/>
    <cellStyle name="Comma 18 3 8 2 7" xfId="30080" xr:uid="{4EA9239D-203A-43ED-917A-035007D6A6A4}"/>
    <cellStyle name="Comma 18 3 8 3" xfId="18055" xr:uid="{62D4FBB1-750B-4B1E-8B57-2C8E2976CCAF}"/>
    <cellStyle name="Comma 18 3 8 3 2" xfId="18058" xr:uid="{2BF80C20-B5E9-41A6-BB46-F88665CDF047}"/>
    <cellStyle name="Comma 18 3 8 3 3" xfId="14856" xr:uid="{42E09A29-B75E-4068-98A2-8D4CC7E70434}"/>
    <cellStyle name="Comma 18 3 8 4" xfId="18061" xr:uid="{2559424D-6615-481D-96E8-AEE1A49F193C}"/>
    <cellStyle name="Comma 18 3 8 4 2" xfId="18064" xr:uid="{36F82913-27CE-464F-B3E6-BFFC038C4FE4}"/>
    <cellStyle name="Comma 18 3 8 4 3" xfId="14885" xr:uid="{BA09F79E-FB61-4811-944C-039CE94779EA}"/>
    <cellStyle name="Comma 18 3 8 5" xfId="18067" xr:uid="{FEE2AA9E-6B82-491C-8B28-4072B1AB0C6C}"/>
    <cellStyle name="Comma 18 3 8 5 2" xfId="10658" xr:uid="{7C0BEFC3-44DE-4CDD-924F-C48C968C59BD}"/>
    <cellStyle name="Comma 18 3 8 5 3" xfId="10677" xr:uid="{E4113BAB-44A9-48AE-950F-B409EB0A3FCF}"/>
    <cellStyle name="Comma 18 3 8 6" xfId="2850" xr:uid="{AC077FF8-2C5F-4F6B-A96B-4F692DF62E7D}"/>
    <cellStyle name="Comma 18 3 8 6 2" xfId="5839" xr:uid="{76544A90-B354-4FD0-A2AC-1A6CFB6E78C3}"/>
    <cellStyle name="Comma 18 3 8 6 3" xfId="5843" xr:uid="{7121F3C4-82EA-46CB-937E-6205D2988565}"/>
    <cellStyle name="Comma 18 3 8 7" xfId="5629" xr:uid="{C5AED0AC-E5A1-4E49-B126-EB7DC8D3BD86}"/>
    <cellStyle name="Comma 18 3 8 8" xfId="5645" xr:uid="{AA38F383-4707-42BB-9CF5-A7C364F6E7BD}"/>
    <cellStyle name="Comma 18 3 9" xfId="30081" xr:uid="{E608F0FC-5256-425D-9111-34383E3C5ACB}"/>
    <cellStyle name="Comma 18 3 9 2" xfId="30082" xr:uid="{FAE82783-F28D-476D-ACB6-1F82EFB14E11}"/>
    <cellStyle name="Comma 18 3 9 2 2" xfId="30084" xr:uid="{7C748EC7-F63B-4338-84A1-E031212760D6}"/>
    <cellStyle name="Comma 18 3 9 2 2 2" xfId="30086" xr:uid="{6A4C6270-1282-4C1B-9178-204244973FBF}"/>
    <cellStyle name="Comma 18 3 9 2 2 3" xfId="30087" xr:uid="{BB5EFDC0-3BBD-4880-8B06-4A6CDA35057E}"/>
    <cellStyle name="Comma 18 3 9 2 3" xfId="30088" xr:uid="{B8082D28-550C-48E0-AB0C-928AA70FB0F9}"/>
    <cellStyle name="Comma 18 3 9 2 3 2" xfId="30090" xr:uid="{623F9151-9477-4990-B865-E6B72D85021E}"/>
    <cellStyle name="Comma 18 3 9 2 3 3" xfId="30091" xr:uid="{6BE8B901-7738-4A9B-B855-83ABF72CD443}"/>
    <cellStyle name="Comma 18 3 9 2 4" xfId="30092" xr:uid="{2F381AC8-11BE-4C25-8B13-1FFD778DD6AB}"/>
    <cellStyle name="Comma 18 3 9 2 4 2" xfId="30096" xr:uid="{1F0D1A7B-3B34-463D-BF82-8E65299FD449}"/>
    <cellStyle name="Comma 18 3 9 2 4 3" xfId="30099" xr:uid="{EDD40747-5805-4B2A-AF85-4C8869B61986}"/>
    <cellStyle name="Comma 18 3 9 2 5" xfId="30101" xr:uid="{26DFE2DF-C01C-4795-B46E-BC4D3875A5CB}"/>
    <cellStyle name="Comma 18 3 9 2 5 2" xfId="30104" xr:uid="{D867F917-59D0-42BC-AF54-9959A27B42E6}"/>
    <cellStyle name="Comma 18 3 9 2 5 3" xfId="30106" xr:uid="{AEE85CA3-EB5B-4C29-A29F-1E481A6C6FA8}"/>
    <cellStyle name="Comma 18 3 9 2 6" xfId="30108" xr:uid="{8550CFB0-CD6B-4F5E-A98C-F9ADD038CEA4}"/>
    <cellStyle name="Comma 18 3 9 2 7" xfId="30111" xr:uid="{366D373D-2825-4A7E-B16E-EC6F7ABC4C94}"/>
    <cellStyle name="Comma 18 3 9 3" xfId="18115" xr:uid="{D62F6968-3081-4766-B202-AC73DBA39CAA}"/>
    <cellStyle name="Comma 18 3 9 3 2" xfId="18120" xr:uid="{DC319AF9-1D81-4B08-AAF8-2386C572C9FB}"/>
    <cellStyle name="Comma 18 3 9 3 3" xfId="14901" xr:uid="{4660C798-CAFC-441A-BE25-A448A491D051}"/>
    <cellStyle name="Comma 18 3 9 4" xfId="18127" xr:uid="{5D7EB209-B95E-4230-ADB0-120743CE0542}"/>
    <cellStyle name="Comma 18 3 9 4 2" xfId="18132" xr:uid="{3B806365-A367-424E-B421-FD3DEC7081BA}"/>
    <cellStyle name="Comma 18 3 9 4 3" xfId="14936" xr:uid="{78BDA160-AA04-4B6A-93C6-161D1BB3EBE2}"/>
    <cellStyle name="Comma 18 3 9 5" xfId="18137" xr:uid="{D66B8F38-0BB3-4ECF-94A6-2C18B89AA09D}"/>
    <cellStyle name="Comma 18 3 9 5 2" xfId="18142" xr:uid="{676227EA-C59E-4F14-9A77-6FB5BF4E46E9}"/>
    <cellStyle name="Comma 18 3 9 5 3" xfId="14947" xr:uid="{DA0FBD3B-EA1C-4FD8-8C7E-E0DFA394336D}"/>
    <cellStyle name="Comma 18 3 9 6" xfId="18151" xr:uid="{27A5D30C-A38C-4898-81FE-AAA73DD88F74}"/>
    <cellStyle name="Comma 18 3 9 6 2" xfId="28951" xr:uid="{7C278E84-779B-4ADC-ADA3-53E46AE85AA2}"/>
    <cellStyle name="Comma 18 3 9 6 3" xfId="21671" xr:uid="{D2460DFD-AF79-4F48-BAC8-D399DDFD5BED}"/>
    <cellStyle name="Comma 18 3 9 7" xfId="30113" xr:uid="{464086A1-7F84-4917-B3D4-EB4B8048F8E6}"/>
    <cellStyle name="Comma 18 3 9 8" xfId="30116" xr:uid="{7C355A1D-D018-4A02-B6AF-A080F82E4C62}"/>
    <cellStyle name="Comma 18 4" xfId="30118" xr:uid="{9D243301-3AA0-44BC-9904-C7A3D0E8ABF3}"/>
    <cellStyle name="Comma 18 4 10" xfId="30122" xr:uid="{234BE09D-ED79-44F3-ABF2-08B0A97FDB02}"/>
    <cellStyle name="Comma 18 4 11" xfId="30124" xr:uid="{815C2DAE-D394-41E8-AEF9-379A97A7D318}"/>
    <cellStyle name="Comma 18 4 2" xfId="30125" xr:uid="{567ED0BE-BF3C-4F16-A962-679CBAF3F966}"/>
    <cellStyle name="Comma 18 4 2 2" xfId="30127" xr:uid="{8BC4E6FB-1CE3-4BE1-BAB6-DA66C0C49CC0}"/>
    <cellStyle name="Comma 18 4 2 2 2" xfId="30130" xr:uid="{B51FE28B-B6B0-4E5C-9FAA-82646AC7435B}"/>
    <cellStyle name="Comma 18 4 2 2 3" xfId="30132" xr:uid="{3CA52B3C-5325-4525-A621-70A5459E9A5E}"/>
    <cellStyle name="Comma 18 4 2 3" xfId="18647" xr:uid="{791E0268-01C1-46E9-B103-7BE5520036C6}"/>
    <cellStyle name="Comma 18 4 2 3 2" xfId="18651" xr:uid="{2E11017C-6B65-41A8-95F9-578DBB0EDAA7}"/>
    <cellStyle name="Comma 18 4 2 3 3" xfId="30134" xr:uid="{58688CCC-9C08-4753-955D-F0911B525C41}"/>
    <cellStyle name="Comma 18 4 2 4" xfId="18655" xr:uid="{256D5637-3FE8-468E-AB66-1B8B66548FD9}"/>
    <cellStyle name="Comma 18 4 2 4 2" xfId="18658" xr:uid="{158986E2-5516-4657-9B89-DD4686A6FE72}"/>
    <cellStyle name="Comma 18 4 2 4 3" xfId="30135" xr:uid="{F1BD24F8-AABF-4769-993B-D7087C12AC0B}"/>
    <cellStyle name="Comma 18 4 2 5" xfId="18662" xr:uid="{D2909E89-6F37-4073-9D14-4271031BF375}"/>
    <cellStyle name="Comma 18 4 2 5 2" xfId="18746" xr:uid="{1D6B8C04-1ECB-4D4A-99DC-DD286D4DE632}"/>
    <cellStyle name="Comma 18 4 2 5 3" xfId="18754" xr:uid="{FBC1934E-A82E-463D-9EFD-9FF55C9907DF}"/>
    <cellStyle name="Comma 18 4 2 6" xfId="30136" xr:uid="{41F4AF32-C313-4A6F-8D5E-7AF5151B7E5A}"/>
    <cellStyle name="Comma 18 4 2 7" xfId="30137" xr:uid="{F17BC8BF-0880-43CF-8B3C-217D0DC0AC6C}"/>
    <cellStyle name="Comma 18 4 2 8" xfId="30138" xr:uid="{5360ECAF-58F8-44DF-8671-386C45B2F4CF}"/>
    <cellStyle name="Comma 18 4 3" xfId="30139" xr:uid="{1E204DC1-E73A-4010-BF7C-B0AB3C3FE0B3}"/>
    <cellStyle name="Comma 18 4 3 2" xfId="30141" xr:uid="{85F5A07E-7437-4D77-97E2-F9F3CC1AB748}"/>
    <cellStyle name="Comma 18 4 3 3" xfId="18675" xr:uid="{302DD436-AAC2-4EA6-BE6A-E3108EF2D7CA}"/>
    <cellStyle name="Comma 18 4 4" xfId="30142" xr:uid="{76318FB0-D1AE-42D5-991F-09C83E29206A}"/>
    <cellStyle name="Comma 18 4 4 2" xfId="30145" xr:uid="{A8893B38-9451-4927-9AD9-959C46F82665}"/>
    <cellStyle name="Comma 18 4 4 3" xfId="18701" xr:uid="{21DFE72A-110D-44C3-9D6A-92D3D1B2A189}"/>
    <cellStyle name="Comma 18 4 5" xfId="30146" xr:uid="{0DB197C8-3C40-4E88-BF0A-F1219FA0C19E}"/>
    <cellStyle name="Comma 18 4 5 2" xfId="30147" xr:uid="{B1625155-151E-4E3D-AF4D-D8E0784838C8}"/>
    <cellStyle name="Comma 18 4 5 3" xfId="5683" xr:uid="{A92C5BD5-BCE6-4A7E-AF2E-78DD0B12325B}"/>
    <cellStyle name="Comma 18 4 6" xfId="30148" xr:uid="{3E137983-CCC4-4EBA-B534-3D26C769C2F0}"/>
    <cellStyle name="Comma 18 4 6 2" xfId="30149" xr:uid="{A3759254-8AA7-4376-A100-374724E9D34D}"/>
    <cellStyle name="Comma 18 4 6 3" xfId="15867" xr:uid="{2E563AD3-F1B8-4971-98AC-AADD4327C43C}"/>
    <cellStyle name="Comma 18 4 7" xfId="30151" xr:uid="{3499212F-F91D-492A-8695-09DBE3964529}"/>
    <cellStyle name="Comma 18 4 8" xfId="30152" xr:uid="{D700C239-7A4D-4DBF-8F55-4544D78D86AF}"/>
    <cellStyle name="Comma 18 4 9" xfId="30153" xr:uid="{05366C0A-B075-4DCB-BA4D-CF31D8E50C62}"/>
    <cellStyle name="Comma 18 5" xfId="30154" xr:uid="{184F0211-32AE-4326-94FA-436DEBEDF7AA}"/>
    <cellStyle name="Comma 18 5 2" xfId="15918" xr:uid="{788DD570-9325-4630-A5F0-E3D82ADBBFED}"/>
    <cellStyle name="Comma 18 5 2 2" xfId="30159" xr:uid="{ADC4C783-6A3C-4EB2-A7EF-22BECFF6449C}"/>
    <cellStyle name="Comma 18 5 2 2 2" xfId="27165" xr:uid="{E986010D-F3A3-48BA-889E-54DE1A051851}"/>
    <cellStyle name="Comma 18 5 2 2 3" xfId="27168" xr:uid="{5BA7D112-E09D-4E44-9B87-9F981CBAB087}"/>
    <cellStyle name="Comma 18 5 2 3" xfId="30162" xr:uid="{2682B31F-6203-48B4-AB41-33C67728792A}"/>
    <cellStyle name="Comma 18 5 2 3 2" xfId="27178" xr:uid="{68D5278E-0815-4F1F-9417-21079539DBCD}"/>
    <cellStyle name="Comma 18 5 2 3 3" xfId="30164" xr:uid="{64780E2D-6B05-445B-977C-37789AABF0F7}"/>
    <cellStyle name="Comma 18 5 2 4" xfId="30165" xr:uid="{6EA40497-D073-4667-981F-ED72172A7A32}"/>
    <cellStyle name="Comma 18 5 2 4 2" xfId="30166" xr:uid="{2300639A-081E-4EE6-B4FC-6C09D465FF79}"/>
    <cellStyle name="Comma 18 5 2 4 3" xfId="30167" xr:uid="{68A9F065-E352-48CC-B985-54C5A67EB32B}"/>
    <cellStyle name="Comma 18 5 2 5" xfId="24158" xr:uid="{73FEFE6C-AC26-46B0-9B0E-D98D47A9D3C1}"/>
    <cellStyle name="Comma 18 5 2 5 2" xfId="24160" xr:uid="{7224A2DF-4D4A-44B8-9F18-E45193C77913}"/>
    <cellStyle name="Comma 18 5 2 5 3" xfId="22763" xr:uid="{537C172A-FCDC-4BC8-8744-A787748D0339}"/>
    <cellStyle name="Comma 18 5 2 6" xfId="24162" xr:uid="{56534CC2-59D8-4048-BD05-6BF866268207}"/>
    <cellStyle name="Comma 18 5 2 7" xfId="24164" xr:uid="{0237AD48-25F9-4CA9-8184-938D92E425C6}"/>
    <cellStyle name="Comma 18 5 3" xfId="30168" xr:uid="{E4DAE4F8-3DC4-4CA5-B8B2-DEA42F63EAAB}"/>
    <cellStyle name="Comma 18 5 3 2" xfId="30172" xr:uid="{C08C3773-3751-45EE-B7A8-E700BA02613F}"/>
    <cellStyle name="Comma 18 5 3 3" xfId="30174" xr:uid="{92CA23B1-7704-4F31-B537-6B0A9458964F}"/>
    <cellStyle name="Comma 18 5 4" xfId="30175" xr:uid="{9318A1D4-116F-4B34-90A1-1671DF5A7240}"/>
    <cellStyle name="Comma 18 5 4 2" xfId="30181" xr:uid="{121965D6-D99D-4541-9E9C-18308561A3D5}"/>
    <cellStyle name="Comma 18 5 4 3" xfId="30183" xr:uid="{B8C04E69-A3ED-4482-A8C5-48CDCB2C8677}"/>
    <cellStyle name="Comma 18 5 5" xfId="30184" xr:uid="{056BF88D-0A5A-4663-9C70-154332941E78}"/>
    <cellStyle name="Comma 18 5 5 2" xfId="30188" xr:uid="{9D755D8E-3C0D-49DC-832D-A70F3009E616}"/>
    <cellStyle name="Comma 18 5 5 3" xfId="30193" xr:uid="{764DF7CB-01A8-4FC3-B0B1-DECF1C54741C}"/>
    <cellStyle name="Comma 18 5 6" xfId="24228" xr:uid="{43ADCE71-BB11-42A2-A86A-A8320DB3145F}"/>
    <cellStyle name="Comma 18 5 6 2" xfId="30197" xr:uid="{00356FDF-FEFE-4781-A638-8D8B8854A048}"/>
    <cellStyle name="Comma 18 5 6 3" xfId="30203" xr:uid="{5A685F6A-DE7D-4D1F-A27F-EC31C423AE51}"/>
    <cellStyle name="Comma 18 5 7" xfId="22837" xr:uid="{9461FDCA-2884-4E19-949C-9C9987C40F52}"/>
    <cellStyle name="Comma 18 5 8" xfId="30205" xr:uid="{04206BC4-0B8C-42D8-9C60-4DA282DF18BB}"/>
    <cellStyle name="Comma 18 5 9" xfId="30208" xr:uid="{1C417E77-304D-45F8-A8BC-3CD3FCE04EB5}"/>
    <cellStyle name="Comma 18 6" xfId="30210" xr:uid="{76A6FDDC-E01F-4CC7-8E75-DB3C291C3671}"/>
    <cellStyle name="Comma 18 6 2" xfId="30212" xr:uid="{805F8291-6AA5-4B74-B7E5-82607A562780}"/>
    <cellStyle name="Comma 18 6 2 2" xfId="30215" xr:uid="{6F11E938-6F96-49F8-BF16-7E8D60FDD321}"/>
    <cellStyle name="Comma 18 6 2 2 2" xfId="30219" xr:uid="{200CAC02-4BB2-4F11-B5AE-ABA64E779BBD}"/>
    <cellStyle name="Comma 18 6 2 2 3" xfId="30224" xr:uid="{7EFA6D34-7906-4BDA-819A-192DD1A44EBD}"/>
    <cellStyle name="Comma 18 6 2 3" xfId="30228" xr:uid="{7AFBBFDA-07C2-4027-835C-ACD449216539}"/>
    <cellStyle name="Comma 18 6 2 3 2" xfId="30229" xr:uid="{D48C7B66-8C29-4D83-A879-BC922C91FB97}"/>
    <cellStyle name="Comma 18 6 2 3 3" xfId="4785" xr:uid="{A08AB597-CEAE-4EC6-9B5F-518DC0A50C68}"/>
    <cellStyle name="Comma 18 6 2 4" xfId="30232" xr:uid="{DF493183-3A20-447D-8E98-CB2DD25F1C95}"/>
    <cellStyle name="Comma 18 6 2 4 2" xfId="30233" xr:uid="{FE7F5398-37A7-4776-A06F-8FEF27CA3D57}"/>
    <cellStyle name="Comma 18 6 2 4 3" xfId="30235" xr:uid="{E9FDA519-7E62-4C9F-A8DA-9E73808F1D29}"/>
    <cellStyle name="Comma 18 6 2 5" xfId="13506" xr:uid="{844C572D-7C29-4FDD-A50F-4E3620F5F1F2}"/>
    <cellStyle name="Comma 18 6 2 5 2" xfId="24458" xr:uid="{348985BC-BA04-42FE-BC5A-BC5AA9B20329}"/>
    <cellStyle name="Comma 18 6 2 5 3" xfId="30237" xr:uid="{B10A7A54-E0E2-43F3-A463-85FEC7E80919}"/>
    <cellStyle name="Comma 18 6 2 6" xfId="24461" xr:uid="{64EF265A-C986-4571-8F3F-08D2B8AC4B6E}"/>
    <cellStyle name="Comma 18 6 2 7" xfId="30239" xr:uid="{AA9C5B9C-C452-499A-81AF-CA2EBE4BB613}"/>
    <cellStyle name="Comma 18 6 3" xfId="30240" xr:uid="{D6E87BD4-C397-43D6-BF85-DE21D21118C6}"/>
    <cellStyle name="Comma 18 6 3 2" xfId="30242" xr:uid="{1282358E-F86B-497D-9FB5-6024094C96C7}"/>
    <cellStyle name="Comma 18 6 3 3" xfId="30243" xr:uid="{F7F906AC-E2E3-4321-B4BB-D6D1D64E4268}"/>
    <cellStyle name="Comma 18 6 4" xfId="30244" xr:uid="{0417C510-8D2B-440B-AF45-8870FF0DC207}"/>
    <cellStyle name="Comma 18 6 4 2" xfId="30246" xr:uid="{5294B573-4946-4822-9071-4D7CCBA17CCE}"/>
    <cellStyle name="Comma 18 6 4 3" xfId="30247" xr:uid="{C457F6D6-866E-4D91-930C-7C09DCBD2F09}"/>
    <cellStyle name="Comma 18 6 5" xfId="30248" xr:uid="{731F2741-4EDC-4369-9142-FA78CDEEB34E}"/>
    <cellStyle name="Comma 18 6 5 2" xfId="30251" xr:uid="{EEB14691-9412-442C-86B1-F81922794160}"/>
    <cellStyle name="Comma 18 6 5 3" xfId="30255" xr:uid="{F4A957A0-DED2-452D-A95C-DE7A9185B837}"/>
    <cellStyle name="Comma 18 6 6" xfId="30256" xr:uid="{C426DDFD-4923-4163-A208-CD49E12B6059}"/>
    <cellStyle name="Comma 18 6 6 2" xfId="30258" xr:uid="{61AE4506-BC78-435A-905A-DEFDEA7B7189}"/>
    <cellStyle name="Comma 18 6 6 3" xfId="30262" xr:uid="{BD8CD9B6-E1C7-41A0-984D-15EBD0D8A2A9}"/>
    <cellStyle name="Comma 18 6 7" xfId="30264" xr:uid="{77AA937F-20C1-47BE-955D-2EBCE9551A15}"/>
    <cellStyle name="Comma 18 6 8" xfId="30265" xr:uid="{E28ACED2-3C0E-402C-9DEF-DC1CE830A46B}"/>
    <cellStyle name="Comma 18 6 9" xfId="30267" xr:uid="{0B945D0F-41BB-4CE4-97A8-00EED13AF4C9}"/>
    <cellStyle name="Comma 18 7" xfId="30268" xr:uid="{91EE3BEC-0BEE-43A1-80D4-CA6145FA0F1C}"/>
    <cellStyle name="Comma 18 7 2" xfId="30270" xr:uid="{F1D6135C-7F1B-4918-93F8-F004995688F5}"/>
    <cellStyle name="Comma 18 7 2 2" xfId="9863" xr:uid="{0EF8D129-238D-467A-895F-B0DDFBA93BB5}"/>
    <cellStyle name="Comma 18 7 2 2 2" xfId="20244" xr:uid="{F4C142E4-6140-4D90-B1FA-62E4DC1C041F}"/>
    <cellStyle name="Comma 18 7 2 2 3" xfId="20327" xr:uid="{B9C38647-5E14-45E0-9139-0E40D7DAD0B7}"/>
    <cellStyle name="Comma 18 7 2 3" xfId="30271" xr:uid="{8BA9029A-8C47-4F93-A9D3-2BE6B9466EB3}"/>
    <cellStyle name="Comma 18 7 2 3 2" xfId="20582" xr:uid="{172CFC23-ACFF-4532-A9E7-389A808C17CD}"/>
    <cellStyle name="Comma 18 7 2 3 3" xfId="20618" xr:uid="{7150F643-94A7-41F7-A803-6CA1E9BE7F0C}"/>
    <cellStyle name="Comma 18 7 2 4" xfId="30272" xr:uid="{F90EB58E-7FC2-4307-8A4C-7D84756FCEC3}"/>
    <cellStyle name="Comma 18 7 2 4 2" xfId="30273" xr:uid="{CEB2CD41-E5AF-41DE-A666-D3C4A8175C7C}"/>
    <cellStyle name="Comma 18 7 2 4 3" xfId="30274" xr:uid="{108A98A0-193E-4CDC-8B7C-EE4049D37206}"/>
    <cellStyle name="Comma 18 7 2 5" xfId="30276" xr:uid="{232561B5-4EC7-47D2-B375-4E007123A4C4}"/>
    <cellStyle name="Comma 18 7 2 5 2" xfId="30278" xr:uid="{671922D7-6BC7-4210-B883-0D0BEFE53842}"/>
    <cellStyle name="Comma 18 7 2 5 3" xfId="30279" xr:uid="{A25B24DF-2F90-4347-B390-560B8E5811A5}"/>
    <cellStyle name="Comma 18 7 2 6" xfId="30280" xr:uid="{05C2BDD2-4BBD-4C53-BDCE-5143BC46A224}"/>
    <cellStyle name="Comma 18 7 2 7" xfId="30281" xr:uid="{1C05A0B7-FE61-4DCF-983B-B5E51F72EE32}"/>
    <cellStyle name="Comma 18 7 3" xfId="30282" xr:uid="{155A8EFC-EF43-4909-A174-D7B06C98CA64}"/>
    <cellStyle name="Comma 18 7 3 2" xfId="9881" xr:uid="{A6E50851-7CCD-44DD-9660-4272382FBD15}"/>
    <cellStyle name="Comma 18 7 3 3" xfId="30283" xr:uid="{3677EB9E-E680-45FE-8C67-0B12222A2494}"/>
    <cellStyle name="Comma 18 7 4" xfId="30284" xr:uid="{8F0AF312-4016-407C-86D5-3A24B2319F77}"/>
    <cellStyle name="Comma 18 7 4 2" xfId="7499" xr:uid="{DEE8E69D-A8AC-4F0D-BCCC-BA97DBCEC29E}"/>
    <cellStyle name="Comma 18 7 4 3" xfId="30285" xr:uid="{7A7CE06B-2333-4A95-BABB-FB7FBF96C18E}"/>
    <cellStyle name="Comma 18 7 5" xfId="30286" xr:uid="{B5B325CA-77FD-4F34-BBA3-9E42F0396D40}"/>
    <cellStyle name="Comma 18 7 5 2" xfId="9902" xr:uid="{D65D875F-248B-47F2-A084-FFEBA7F11E65}"/>
    <cellStyle name="Comma 18 7 5 3" xfId="30290" xr:uid="{C52313FD-2393-4950-8747-0E750CFE6576}"/>
    <cellStyle name="Comma 18 7 6" xfId="30291" xr:uid="{1877BD70-8508-4D40-B45A-3271CB8FB73E}"/>
    <cellStyle name="Comma 18 7 6 2" xfId="9914" xr:uid="{6221940F-04C9-45A3-B58E-63231C73BB8B}"/>
    <cellStyle name="Comma 18 7 6 3" xfId="21263" xr:uid="{9F0432D3-7384-4A2E-9BC7-3C48E8FB4786}"/>
    <cellStyle name="Comma 18 7 7" xfId="21274" xr:uid="{94C84ABA-99F7-4474-8A3A-A29EFA7F95BF}"/>
    <cellStyle name="Comma 18 7 8" xfId="30292" xr:uid="{6E6F3A40-4EA4-4C8C-BFDF-17E4E19ED733}"/>
    <cellStyle name="Comma 18 8" xfId="30293" xr:uid="{6B27946C-8D14-4CFE-8C4C-9B10CB27B6D3}"/>
    <cellStyle name="Comma 18 8 2" xfId="5906" xr:uid="{774C8640-8AC6-4D80-BC25-252BD809F795}"/>
    <cellStyle name="Comma 18 8 2 2" xfId="30295" xr:uid="{FFC06686-5871-4C53-B4B3-788DBC68A76F}"/>
    <cellStyle name="Comma 18 8 2 2 2" xfId="30296" xr:uid="{9BD3BC4C-70A6-4ED8-8164-724B3C3BD933}"/>
    <cellStyle name="Comma 18 8 2 2 3" xfId="30297" xr:uid="{8C88A6E2-4F30-44C3-AE79-EFC9160B8190}"/>
    <cellStyle name="Comma 18 8 2 3" xfId="30299" xr:uid="{098D7522-10CE-449C-9130-2F757B9CAC3B}"/>
    <cellStyle name="Comma 18 8 2 3 2" xfId="30300" xr:uid="{35154AAB-6FB2-4CEF-98D5-AFB86D85333C}"/>
    <cellStyle name="Comma 18 8 2 3 3" xfId="16090" xr:uid="{CC11593C-4EF0-4AB8-BCDC-A9A1C26121CE}"/>
    <cellStyle name="Comma 18 8 2 4" xfId="30301" xr:uid="{6DA119AB-1F71-4290-B817-F61D4B57EB2E}"/>
    <cellStyle name="Comma 18 8 2 4 2" xfId="30302" xr:uid="{28D3EF85-4DF8-4106-AC66-E5AA78B0FB30}"/>
    <cellStyle name="Comma 18 8 2 4 3" xfId="13332" xr:uid="{568B1423-1C69-4970-B821-5D3FE571F64B}"/>
    <cellStyle name="Comma 18 8 2 5" xfId="30303" xr:uid="{9287EB8D-2980-4E09-AF0D-6242A1F81077}"/>
    <cellStyle name="Comma 18 8 2 5 2" xfId="30304" xr:uid="{95B55ADD-3CE0-47B2-AACF-3DB472D1734B}"/>
    <cellStyle name="Comma 18 8 2 5 3" xfId="16103" xr:uid="{FB19B371-A3E0-48F5-A624-4641B02D2F9E}"/>
    <cellStyle name="Comma 18 8 2 6" xfId="30305" xr:uid="{D3346CE2-60C4-4484-B5C2-A0CE3DE1C4F2}"/>
    <cellStyle name="Comma 18 8 2 7" xfId="26911" xr:uid="{81B17278-D08F-4425-B1AB-A9AF488BA0EB}"/>
    <cellStyle name="Comma 18 8 3" xfId="30306" xr:uid="{FFBAADAF-B0C8-4802-A51B-898197539A36}"/>
    <cellStyle name="Comma 18 8 3 2" xfId="30308" xr:uid="{80F0C0A5-CE11-4C39-A0C6-60971D5A5727}"/>
    <cellStyle name="Comma 18 8 3 3" xfId="30310" xr:uid="{8F8C693D-AE51-455F-9E41-173C6CCECD56}"/>
    <cellStyle name="Comma 18 8 4" xfId="30311" xr:uid="{74FE0BF8-79DB-4ABC-B688-F1EB1E3F5D62}"/>
    <cellStyle name="Comma 18 8 4 2" xfId="30312" xr:uid="{D3725F2A-044E-42FF-9C22-77EC6D8AF919}"/>
    <cellStyle name="Comma 18 8 4 3" xfId="30313" xr:uid="{66C5F24A-D4DE-41DA-9C0E-2C61F9331A1A}"/>
    <cellStyle name="Comma 18 8 5" xfId="30314" xr:uid="{7A560684-0E47-483F-901F-53487FDBFF13}"/>
    <cellStyle name="Comma 18 8 5 2" xfId="30316" xr:uid="{349B53C9-B895-4857-8EAC-3E0C55E60E69}"/>
    <cellStyle name="Comma 18 8 5 3" xfId="30320" xr:uid="{67381420-63F7-488D-826C-ED0F4A2158FD}"/>
    <cellStyle name="Comma 18 8 6" xfId="30321" xr:uid="{81662F70-3F0E-4CCA-878E-3210E9D677B2}"/>
    <cellStyle name="Comma 18 8 6 2" xfId="30322" xr:uid="{459FDA98-B67F-4E72-BD23-D9CF5B0780C7}"/>
    <cellStyle name="Comma 18 8 6 3" xfId="30325" xr:uid="{E7BB517D-7E2B-4C9C-9EAC-A37062CFEC00}"/>
    <cellStyle name="Comma 18 8 7" xfId="30326" xr:uid="{DC4BC889-3A71-4BE2-8251-ABC972D21FDD}"/>
    <cellStyle name="Comma 18 8 8" xfId="30327" xr:uid="{7D93D586-33BF-46FE-93E0-6BE5FE5ECC69}"/>
    <cellStyle name="Comma 18 9" xfId="18412" xr:uid="{1895CFFD-23F8-4870-A082-6107AC0A5605}"/>
    <cellStyle name="Comma 18 9 2" xfId="18417" xr:uid="{02DD3694-310E-4FA4-85B6-5953A6465BD2}"/>
    <cellStyle name="Comma 18 9 2 2" xfId="30329" xr:uid="{E401A02B-EB50-45A1-A0D6-D9B2AA8E3B68}"/>
    <cellStyle name="Comma 18 9 2 2 2" xfId="30330" xr:uid="{76778488-FD3C-4669-8679-18BDB77676E5}"/>
    <cellStyle name="Comma 18 9 2 2 3" xfId="22334" xr:uid="{A16D8710-271F-4832-AEDA-A80AB347A4E8}"/>
    <cellStyle name="Comma 18 9 2 3" xfId="30331" xr:uid="{C658AA6A-4A61-441F-902F-21CCF1E6CD22}"/>
    <cellStyle name="Comma 18 9 2 3 2" xfId="30332" xr:uid="{D93438D3-8286-4E45-8D5A-C19F737B39A9}"/>
    <cellStyle name="Comma 18 9 2 3 3" xfId="22342" xr:uid="{6057A71A-7212-4B3A-B8DC-613574649251}"/>
    <cellStyle name="Comma 18 9 2 4" xfId="30333" xr:uid="{20F0FADF-6C07-46E4-BEC6-EAC89D7D197F}"/>
    <cellStyle name="Comma 18 9 2 4 2" xfId="30334" xr:uid="{68878E27-80E4-43A2-80B4-6807CB43BF36}"/>
    <cellStyle name="Comma 18 9 2 4 3" xfId="22345" xr:uid="{983F3406-78D7-4BCF-B9A0-43060D5DB07D}"/>
    <cellStyle name="Comma 18 9 2 5" xfId="30335" xr:uid="{931B5BF4-B01A-4BE8-BC14-C4D5A5C75B35}"/>
    <cellStyle name="Comma 18 9 2 5 2" xfId="30336" xr:uid="{D93D0CFD-6DAC-494E-8124-EACDD702E6FA}"/>
    <cellStyle name="Comma 18 9 2 5 3" xfId="30337" xr:uid="{C788C2F6-447C-4789-88CB-DF87703991AB}"/>
    <cellStyle name="Comma 18 9 2 6" xfId="30338" xr:uid="{3D476348-EAB7-4446-87ED-F93BB2699698}"/>
    <cellStyle name="Comma 18 9 2 7" xfId="30339" xr:uid="{22228CEF-5305-4F16-B16E-33DB5E1F12A8}"/>
    <cellStyle name="Comma 18 9 3" xfId="30340" xr:uid="{6778E6D2-7E91-4D0D-A247-4A98B98DA141}"/>
    <cellStyle name="Comma 18 9 3 2" xfId="30341" xr:uid="{D28EE2EA-0BDB-4311-8446-8C9E30933200}"/>
    <cellStyle name="Comma 18 9 3 3" xfId="30342" xr:uid="{1AD66BD2-AE26-458B-A394-7FA8E9ACF341}"/>
    <cellStyle name="Comma 18 9 4" xfId="30343" xr:uid="{B194A907-0C0D-4593-9653-D4AF0D06E9FF}"/>
    <cellStyle name="Comma 18 9 4 2" xfId="30346" xr:uid="{598B07BA-E8F4-4D48-9E89-5C4058F330DC}"/>
    <cellStyle name="Comma 18 9 4 3" xfId="30347" xr:uid="{E24E9973-E281-4CC5-B59B-FA0A20C6B94F}"/>
    <cellStyle name="Comma 18 9 5" xfId="30350" xr:uid="{C63A04BC-0AF2-49F2-B91F-A900E3AEE0C1}"/>
    <cellStyle name="Comma 18 9 5 2" xfId="30352" xr:uid="{08CC1AB3-45D7-44BE-A65A-C4BAD8271E42}"/>
    <cellStyle name="Comma 18 9 5 3" xfId="30357" xr:uid="{3A792645-A96F-4291-96B7-B8069936ACFD}"/>
    <cellStyle name="Comma 18 9 6" xfId="19590" xr:uid="{FE12EBAF-4BDA-4560-A8AA-BC1DAA035150}"/>
    <cellStyle name="Comma 18 9 6 2" xfId="30360" xr:uid="{D4EB8650-CBC8-413A-9A71-F16239C1686E}"/>
    <cellStyle name="Comma 18 9 6 3" xfId="30363" xr:uid="{8F6F7245-9724-4927-8640-26B6F7FA5BEE}"/>
    <cellStyle name="Comma 18 9 7" xfId="30364" xr:uid="{9DC43C41-A4E0-44A8-941C-4E3DE328A82B}"/>
    <cellStyle name="Comma 18 9 8" xfId="30365" xr:uid="{214FBB23-A363-419F-8F61-CF6B7E303344}"/>
    <cellStyle name="Comma 19" xfId="2003" xr:uid="{1A0AB093-9E19-4163-A74E-26ABA6378665}"/>
    <cellStyle name="Comma 19 10" xfId="30367" xr:uid="{9380E3EC-585D-4254-BC2A-FE226C1613AB}"/>
    <cellStyle name="Comma 19 10 2" xfId="3272" xr:uid="{9EBFC1A1-E391-4771-A058-D782553B3CD5}"/>
    <cellStyle name="Comma 19 10 2 2" xfId="3388" xr:uid="{5845A7C9-D1E5-45F0-8916-D51EF9878816}"/>
    <cellStyle name="Comma 19 10 2 2 2" xfId="8301" xr:uid="{195ABDC6-803B-4529-A2D8-EA742F360AD0}"/>
    <cellStyle name="Comma 19 10 2 2 3" xfId="23719" xr:uid="{8D3A0016-03D3-432E-BC2B-8B0606B958CC}"/>
    <cellStyle name="Comma 19 10 2 3" xfId="10240" xr:uid="{806E17D6-587A-4305-8F8A-5E3A2732EB1F}"/>
    <cellStyle name="Comma 19 10 2 3 2" xfId="4336" xr:uid="{4049F8BC-DE8F-44F2-B020-78B6891C1D67}"/>
    <cellStyle name="Comma 19 10 2 3 3" xfId="23820" xr:uid="{3AE68EC3-6054-4AFC-A3E7-64697F425014}"/>
    <cellStyle name="Comma 19 10 2 4" xfId="10247" xr:uid="{F5B4A27D-FE4C-4999-828E-6B9CB6F8A48B}"/>
    <cellStyle name="Comma 19 10 2 4 2" xfId="8383" xr:uid="{2A83D887-3BEA-4850-A9A2-6AF8E003BCB9}"/>
    <cellStyle name="Comma 19 10 2 4 3" xfId="23892" xr:uid="{79BE2716-1897-4089-AE29-E3D88C685263}"/>
    <cellStyle name="Comma 19 10 2 5" xfId="17435" xr:uid="{916C3C26-162E-42BE-99C6-80675F54C903}"/>
    <cellStyle name="Comma 19 10 2 5 2" xfId="8476" xr:uid="{555D176B-6886-4D2D-865C-B01DA142984E}"/>
    <cellStyle name="Comma 19 10 2 5 3" xfId="23949" xr:uid="{584E7B72-BC3C-4A91-BCDA-D0C3697F7845}"/>
    <cellStyle name="Comma 19 10 2 6" xfId="17439" xr:uid="{1062868E-B3AB-49B9-BF3C-55927D4C20E8}"/>
    <cellStyle name="Comma 19 10 2 7" xfId="4949" xr:uid="{C2348017-1FDE-4333-A4E1-51567E6CB555}"/>
    <cellStyle name="Comma 19 10 2 8" xfId="24097" xr:uid="{335B8C4A-CC7E-4195-84E6-7A9E907E0B6C}"/>
    <cellStyle name="Comma 19 10 3" xfId="3334" xr:uid="{98BEC3A3-8614-47CA-B55B-623C5CC4EE04}"/>
    <cellStyle name="Comma 19 10 3 2" xfId="24236" xr:uid="{AF355A18-1E08-4192-B693-14C8346803EA}"/>
    <cellStyle name="Comma 19 10 3 3" xfId="24302" xr:uid="{9E8F260E-32F8-41D0-ADF1-DACF8EC53714}"/>
    <cellStyle name="Comma 19 10 4" xfId="3395" xr:uid="{022C0843-02DD-4991-8E6D-8BBE293DCED5}"/>
    <cellStyle name="Comma 19 10 4 2" xfId="24658" xr:uid="{ABDE538C-36DB-4556-B1C2-1FF3B551600C}"/>
    <cellStyle name="Comma 19 10 4 3" xfId="24756" xr:uid="{EA735E47-A3ED-4905-8A29-796778977673}"/>
    <cellStyle name="Comma 19 10 5" xfId="30372" xr:uid="{E5279386-0114-4722-8387-A4E457E85314}"/>
    <cellStyle name="Comma 19 10 5 2" xfId="30373" xr:uid="{8F1FE692-F7F6-4E91-8D33-9D35BE423FB4}"/>
    <cellStyle name="Comma 19 10 5 3" xfId="30374" xr:uid="{0B150856-FEDE-423E-9772-A775299AE6EA}"/>
    <cellStyle name="Comma 19 10 6" xfId="30375" xr:uid="{DB3528BD-A571-4CA8-914E-20B03D13D695}"/>
    <cellStyle name="Comma 19 10 6 2" xfId="30376" xr:uid="{986A02D2-7D4A-4CBF-8BFD-E08ACA2EF475}"/>
    <cellStyle name="Comma 19 10 6 3" xfId="30377" xr:uid="{241DB01B-D512-474B-B2B8-01E0B9EEDCD1}"/>
    <cellStyle name="Comma 19 10 7" xfId="30378" xr:uid="{E3AFCE1E-EAAF-4345-AC1E-680E76CCC81F}"/>
    <cellStyle name="Comma 19 10 8" xfId="30380" xr:uid="{6139C0B3-702E-4172-A25D-92CBACAD1CD2}"/>
    <cellStyle name="Comma 19 10 9" xfId="30382" xr:uid="{617DCE1F-D80A-4C12-B570-230CC47AD8C3}"/>
    <cellStyle name="Comma 19 11" xfId="30383" xr:uid="{0B4F7C01-68A4-473F-8E6F-BC846298EAEE}"/>
    <cellStyle name="Comma 19 11 2" xfId="30386" xr:uid="{8A7BF94D-A136-46BB-857F-A7A660278A01}"/>
    <cellStyle name="Comma 19 11 2 2" xfId="10998" xr:uid="{5EEEB599-DB5A-4594-BEA2-BCF4F1DD8228}"/>
    <cellStyle name="Comma 19 11 2 2 2" xfId="30388" xr:uid="{0EE58EA8-9107-4184-B5BD-936252435C96}"/>
    <cellStyle name="Comma 19 11 2 2 3" xfId="30390" xr:uid="{647BE50D-35FB-45A5-BD81-E091A284FF4C}"/>
    <cellStyle name="Comma 19 11 2 3" xfId="11005" xr:uid="{9F6AAE61-5D73-4124-A46C-03A12ABAB61F}"/>
    <cellStyle name="Comma 19 11 2 3 2" xfId="30392" xr:uid="{717BDA1E-65FB-4309-AADE-B773BF98CF9A}"/>
    <cellStyle name="Comma 19 11 2 3 3" xfId="30394" xr:uid="{4A04D8F4-CC65-4E6D-9A8B-10DDC952665A}"/>
    <cellStyle name="Comma 19 11 2 4" xfId="11008" xr:uid="{171730CA-16C0-49DF-A340-B6E8AEA75021}"/>
    <cellStyle name="Comma 19 11 2 4 2" xfId="30396" xr:uid="{7CA865EF-605C-4206-BEEE-19F7041D06AE}"/>
    <cellStyle name="Comma 19 11 2 4 3" xfId="26610" xr:uid="{4FD3956C-676C-4967-8AB5-2B44B6E906D4}"/>
    <cellStyle name="Comma 19 11 2 5" xfId="30398" xr:uid="{51010836-DE4E-4022-8300-2553C6ACED58}"/>
    <cellStyle name="Comma 19 11 2 5 2" xfId="30401" xr:uid="{126E59B3-3DD9-4215-B358-F8CE5787F982}"/>
    <cellStyle name="Comma 19 11 2 5 3" xfId="30404" xr:uid="{C48E24EF-C054-47E0-88D0-22945CEED77B}"/>
    <cellStyle name="Comma 19 11 2 6" xfId="23580" xr:uid="{E4466754-0522-42CA-BAC8-15DEFF1024AB}"/>
    <cellStyle name="Comma 19 11 2 7" xfId="23586" xr:uid="{FED710F5-6F3A-4CBD-8FA6-2988222ABDA4}"/>
    <cellStyle name="Comma 19 11 2 8" xfId="23592" xr:uid="{BFF9E8C2-BA9D-43CC-8864-1C4780F21B32}"/>
    <cellStyle name="Comma 19 11 3" xfId="30407" xr:uid="{1271A548-E13A-4803-96FF-04A09C4AAB7B}"/>
    <cellStyle name="Comma 19 11 3 2" xfId="30411" xr:uid="{C7D01F6C-A803-4B7E-9DB1-8F203F424B52}"/>
    <cellStyle name="Comma 19 11 3 3" xfId="30414" xr:uid="{BAD316B0-7F19-4691-9DB4-33F442722D54}"/>
    <cellStyle name="Comma 19 11 4" xfId="18089" xr:uid="{5AC308F8-AFA2-4C7D-BEB2-9C4E58606154}"/>
    <cellStyle name="Comma 19 11 4 2" xfId="30416" xr:uid="{DABE0584-BFC5-47C4-89EE-DB6C43140953}"/>
    <cellStyle name="Comma 19 11 4 3" xfId="30418" xr:uid="{771DB204-1D94-4507-A868-07223C0B4907}"/>
    <cellStyle name="Comma 19 11 5" xfId="18100" xr:uid="{F383E9BC-A039-4264-A6BB-91CC4D12E11F}"/>
    <cellStyle name="Comma 19 11 5 2" xfId="30420" xr:uid="{B371FBE1-A6E4-41A8-8E18-D6E86FB11082}"/>
    <cellStyle name="Comma 19 11 5 3" xfId="30422" xr:uid="{8B9D4D55-052B-4CDA-BAA4-207ADB60BE8B}"/>
    <cellStyle name="Comma 19 11 6" xfId="30424" xr:uid="{1089A6B6-917D-4F36-BA0E-D5E3D8A6EE9F}"/>
    <cellStyle name="Comma 19 11 6 2" xfId="30426" xr:uid="{EE9DC21C-90B4-48D5-839F-3C00F5B29737}"/>
    <cellStyle name="Comma 19 11 6 3" xfId="30428" xr:uid="{0561C14B-F992-4080-AEEA-D74D5B98D72D}"/>
    <cellStyle name="Comma 19 11 7" xfId="30430" xr:uid="{BE938A4B-6E02-4173-A891-1BC6C2611B96}"/>
    <cellStyle name="Comma 19 11 8" xfId="30432" xr:uid="{33F611F3-870B-4FDA-8CC4-9806F36AF970}"/>
    <cellStyle name="Comma 19 11 9" xfId="4657" xr:uid="{81A4BF4F-DD5D-4681-B29E-5F99F4CDB1E4}"/>
    <cellStyle name="Comma 19 12" xfId="30436" xr:uid="{C83FF53C-4D41-4492-970B-C1C489E1077E}"/>
    <cellStyle name="Comma 19 12 2" xfId="30439" xr:uid="{2FD5BDF7-9A58-4A3A-98FA-76838CF7E976}"/>
    <cellStyle name="Comma 19 12 2 2" xfId="11804" xr:uid="{2AF9012B-9016-4C83-9B1A-28F9BD092F71}"/>
    <cellStyle name="Comma 19 12 2 2 2" xfId="23099" xr:uid="{45EF1FDD-ACED-495A-982D-978EFF910CE3}"/>
    <cellStyle name="Comma 19 12 2 2 3" xfId="30441" xr:uid="{9CDA0177-DA92-4932-8DCB-56E391099025}"/>
    <cellStyle name="Comma 19 12 2 3" xfId="11807" xr:uid="{5A207C03-3442-4DA1-A39A-94287C9F2DA2}"/>
    <cellStyle name="Comma 19 12 2 3 2" xfId="23115" xr:uid="{D98C1249-079A-4962-A6DC-E0DDE4B67A97}"/>
    <cellStyle name="Comma 19 12 2 3 3" xfId="30443" xr:uid="{1E0EF62E-8BB3-4E87-81A5-5C13C6F62B14}"/>
    <cellStyle name="Comma 19 12 2 4" xfId="11810" xr:uid="{9C27CABA-7214-4410-8D51-1EA18706A332}"/>
    <cellStyle name="Comma 19 12 2 4 2" xfId="23124" xr:uid="{09E09457-9056-4141-9CB3-D3C1D37B681D}"/>
    <cellStyle name="Comma 19 12 2 4 3" xfId="30445" xr:uid="{C50559EF-17E8-4FAC-A927-2EE816756973}"/>
    <cellStyle name="Comma 19 12 2 5" xfId="30448" xr:uid="{B58CD008-377D-4D86-A854-445F71689CF0}"/>
    <cellStyle name="Comma 19 12 2 5 2" xfId="30452" xr:uid="{61614195-09F5-46C1-8688-8E76F23D0566}"/>
    <cellStyle name="Comma 19 12 2 5 3" xfId="30456" xr:uid="{53926666-82F9-4471-941E-096D809763D0}"/>
    <cellStyle name="Comma 19 12 2 6" xfId="23964" xr:uid="{9D3D2DB8-CBE9-4EE6-AD7B-675FEFE7F56A}"/>
    <cellStyle name="Comma 19 12 2 7" xfId="23972" xr:uid="{560C4A37-79A8-44D9-A708-76E3D4228E31}"/>
    <cellStyle name="Comma 19 12 3" xfId="18320" xr:uid="{75926B13-7E76-424A-90BE-6532F2077397}"/>
    <cellStyle name="Comma 19 12 3 2" xfId="30461" xr:uid="{FE848E1F-0C7D-43B1-930D-F33A2850CB9D}"/>
    <cellStyle name="Comma 19 12 3 3" xfId="30464" xr:uid="{7E6990E1-6321-4B2E-B645-C63317BDDB84}"/>
    <cellStyle name="Comma 19 12 4" xfId="30466" xr:uid="{70E81AF1-4156-4D0E-AB8F-F4E07F7840CF}"/>
    <cellStyle name="Comma 19 12 4 2" xfId="30469" xr:uid="{B5E1685D-D749-4033-86D9-A147C733589C}"/>
    <cellStyle name="Comma 19 12 4 3" xfId="30471" xr:uid="{A2538E30-B6E4-4E72-9A9B-4D06259D78E3}"/>
    <cellStyle name="Comma 19 12 5" xfId="30473" xr:uid="{9F535A53-C547-4CDE-A1FB-AD57DE9244CB}"/>
    <cellStyle name="Comma 19 12 5 2" xfId="30475" xr:uid="{93FC1510-D526-4644-AECB-69E761DC40E6}"/>
    <cellStyle name="Comma 19 12 5 3" xfId="30477" xr:uid="{4960ED5C-4922-4AF5-AF8C-AEAA5AAB653C}"/>
    <cellStyle name="Comma 19 12 6" xfId="10592" xr:uid="{3CADAA6A-DEC1-4D64-90E4-9A5337146329}"/>
    <cellStyle name="Comma 19 12 6 2" xfId="30479" xr:uid="{64F8F99A-A67B-4A76-90E7-D85FB7EB8227}"/>
    <cellStyle name="Comma 19 12 6 3" xfId="30481" xr:uid="{B1D4279A-65E9-4464-9E60-9DD43F64ED90}"/>
    <cellStyle name="Comma 19 12 7" xfId="8454" xr:uid="{2F6F18D8-8989-4860-BB81-DEC77E41CD35}"/>
    <cellStyle name="Comma 19 12 8" xfId="8460" xr:uid="{4E3C39EA-C553-4683-B8E3-D30A84426214}"/>
    <cellStyle name="Comma 19 12 9" xfId="30483" xr:uid="{7445AA8A-7F9D-450E-A778-581B1B4D23B2}"/>
    <cellStyle name="Comma 19 13" xfId="30484" xr:uid="{BAD7F717-6AF5-4113-942D-7EA296AB5213}"/>
    <cellStyle name="Comma 19 13 2" xfId="30489" xr:uid="{8DD67C28-41E8-4B8D-9AEA-EB72E19B3C39}"/>
    <cellStyle name="Comma 19 13 2 2" xfId="8336" xr:uid="{E2657989-9D43-4F20-A061-1CE55472C584}"/>
    <cellStyle name="Comma 19 13 2 2 2" xfId="30491" xr:uid="{58351E68-351A-47B2-91DF-18EB629D78CD}"/>
    <cellStyle name="Comma 19 13 2 2 3" xfId="30493" xr:uid="{C38626A6-2ABF-4E34-9FB4-280F0D680538}"/>
    <cellStyle name="Comma 19 13 2 3" xfId="8351" xr:uid="{CEC74E9B-56D2-4087-A7D9-EE68B6BD5063}"/>
    <cellStyle name="Comma 19 13 2 3 2" xfId="30497" xr:uid="{2818FAC9-65C7-4E2A-8301-C7641B544F62}"/>
    <cellStyle name="Comma 19 13 2 3 3" xfId="30499" xr:uid="{1B6DE226-8B1A-474C-9DB4-F33CE0CBC2B1}"/>
    <cellStyle name="Comma 19 13 2 4" xfId="30501" xr:uid="{361A67F4-76EC-4B6C-AD73-38C481F81685}"/>
    <cellStyle name="Comma 19 13 2 4 2" xfId="30503" xr:uid="{718B606C-F55C-4C60-8203-8F551EC5BE1D}"/>
    <cellStyle name="Comma 19 13 2 4 3" xfId="30505" xr:uid="{65AAE1F8-DABE-44A2-8599-2D1396B14D03}"/>
    <cellStyle name="Comma 19 13 2 5" xfId="30507" xr:uid="{29A6103C-0D6F-436A-A936-21D1EF1510AD}"/>
    <cellStyle name="Comma 19 13 2 5 2" xfId="30509" xr:uid="{C7848612-E28D-4E74-A11D-0AB6624F15E9}"/>
    <cellStyle name="Comma 19 13 2 5 3" xfId="30511" xr:uid="{37E467FF-C19C-46D6-BABB-CEC1F0FB0A71}"/>
    <cellStyle name="Comma 19 13 2 6" xfId="19243" xr:uid="{07B00FBC-17E1-4A82-A4F1-F0091D76CBD8}"/>
    <cellStyle name="Comma 19 13 2 7" xfId="30513" xr:uid="{7E04F640-B630-48F1-9B83-CF07877218BB}"/>
    <cellStyle name="Comma 19 13 3" xfId="30515" xr:uid="{D8EE8642-5762-4EEA-8268-A93B273D6B09}"/>
    <cellStyle name="Comma 19 13 3 2" xfId="9029" xr:uid="{0C370ECD-E96F-419D-B90E-AE9DE58E2DD5}"/>
    <cellStyle name="Comma 19 13 3 3" xfId="9037" xr:uid="{5DD83CCB-6D66-499D-9AC0-4220C441939B}"/>
    <cellStyle name="Comma 19 13 4" xfId="4327" xr:uid="{463BCF1E-FC68-472E-A453-9BA92DFEF7F9}"/>
    <cellStyle name="Comma 19 13 4 2" xfId="4339" xr:uid="{4C67779C-D483-4BAF-A114-41AFB16FB151}"/>
    <cellStyle name="Comma 19 13 4 3" xfId="4363" xr:uid="{6A587446-5228-4A4A-9398-E0F8EEF19B80}"/>
    <cellStyle name="Comma 19 13 5" xfId="30517" xr:uid="{56BDA8DE-4203-4E6C-B799-6DBB3C8D006A}"/>
    <cellStyle name="Comma 19 13 5 2" xfId="7815" xr:uid="{12AC91B8-B015-4C14-A7A0-90ACBB13C299}"/>
    <cellStyle name="Comma 19 13 5 3" xfId="7851" xr:uid="{26290EDE-2005-4CA0-AD06-F6A0FAC0C068}"/>
    <cellStyle name="Comma 19 13 6" xfId="30520" xr:uid="{98E4FFBA-8808-4A03-847A-2C61ACB751C2}"/>
    <cellStyle name="Comma 19 13 6 2" xfId="8707" xr:uid="{8FF5DA19-E8CA-4994-BC9F-A7F5A6E91171}"/>
    <cellStyle name="Comma 19 13 6 3" xfId="7408" xr:uid="{C2D865A4-2B12-4B9C-9A80-840D098DC9C0}"/>
    <cellStyle name="Comma 19 13 7" xfId="30522" xr:uid="{67636F5E-33CE-48AC-B56E-F0F4A2497A74}"/>
    <cellStyle name="Comma 19 13 8" xfId="30524" xr:uid="{7555CF10-926A-4A0E-BD4F-8DE0995EDD86}"/>
    <cellStyle name="Comma 19 13 9" xfId="30527" xr:uid="{FECF57F5-2E81-452A-A8AE-C93F22B63AFA}"/>
    <cellStyle name="Comma 19 14" xfId="30528" xr:uid="{F896C70F-BFA4-4A4A-97FB-D771261979B9}"/>
    <cellStyle name="Comma 19 14 2" xfId="30533" xr:uid="{D85911A8-F3D6-43D1-8BF0-83F315E1F0B5}"/>
    <cellStyle name="Comma 19 14 2 2" xfId="9494" xr:uid="{05D26C6A-0594-485F-A497-B5D3CD883C2C}"/>
    <cellStyle name="Comma 19 14 2 2 2" xfId="30536" xr:uid="{F2E822B9-40C3-489A-A6F1-EC806524CBCB}"/>
    <cellStyle name="Comma 19 14 2 2 3" xfId="30539" xr:uid="{C9E43C3A-A32E-451A-A45A-619E8D48264E}"/>
    <cellStyle name="Comma 19 14 2 3" xfId="30541" xr:uid="{D35F0DFD-C6E4-4150-9D8A-739C6C719C35}"/>
    <cellStyle name="Comma 19 14 2 3 2" xfId="30544" xr:uid="{B7377820-3CD5-40EA-BEAC-8694A7CEB912}"/>
    <cellStyle name="Comma 19 14 2 3 3" xfId="30547" xr:uid="{FA06A111-C7FF-449A-8ADB-C4D06809A7D5}"/>
    <cellStyle name="Comma 19 14 2 4" xfId="17684" xr:uid="{799B1601-C228-41C6-9534-4AD3CEEB0D6B}"/>
    <cellStyle name="Comma 19 14 2 4 2" xfId="17688" xr:uid="{EAE3FFC2-612E-4C19-8DDC-8E9CA7BA0DF2}"/>
    <cellStyle name="Comma 19 14 2 4 3" xfId="14373" xr:uid="{C37048C8-C33C-4EA4-9068-7FAC1E99565B}"/>
    <cellStyle name="Comma 19 14 2 5" xfId="17700" xr:uid="{C04D1D5E-1BB0-4427-BF30-91A9001A75F3}"/>
    <cellStyle name="Comma 19 14 2 5 2" xfId="8004" xr:uid="{5551D556-81E9-498F-931D-64989B04487B}"/>
    <cellStyle name="Comma 19 14 2 5 3" xfId="14406" xr:uid="{70F22472-9E10-41C3-A02D-4337D8C44BB8}"/>
    <cellStyle name="Comma 19 14 2 6" xfId="17704" xr:uid="{A3AB8E31-2E9E-4098-980A-50532D1AC473}"/>
    <cellStyle name="Comma 19 14 2 7" xfId="6653" xr:uid="{05CECF7E-D273-4435-803D-FD092ACBF4DD}"/>
    <cellStyle name="Comma 19 14 3" xfId="30549" xr:uid="{777E5410-2A09-4F07-AEF6-72AAD88CA7CC}"/>
    <cellStyle name="Comma 19 14 3 2" xfId="9501" xr:uid="{BE3A6523-FA00-41F4-ADB6-DE9797450F5B}"/>
    <cellStyle name="Comma 19 14 3 3" xfId="30551" xr:uid="{3FB05C13-4ECF-4CC0-9C6D-6540150898D8}"/>
    <cellStyle name="Comma 19 14 4" xfId="30553" xr:uid="{34FD602D-FA05-44EC-96E5-0B880A757984}"/>
    <cellStyle name="Comma 19 14 4 2" xfId="9512" xr:uid="{3D618563-8BD4-497E-86E7-54D41A369E60}"/>
    <cellStyle name="Comma 19 14 4 3" xfId="30555" xr:uid="{2539F367-FA77-4AC8-B47D-8E4A3EB8B1C2}"/>
    <cellStyle name="Comma 19 14 5" xfId="30557" xr:uid="{4DF0C6C5-0B59-4C32-9CEF-0363F6B52715}"/>
    <cellStyle name="Comma 19 14 5 2" xfId="5178" xr:uid="{EC7B6354-0F20-4717-B80D-294B406CA431}"/>
    <cellStyle name="Comma 19 14 5 3" xfId="30559" xr:uid="{F34E62C0-22C2-42FB-8A77-D63FF3DBE315}"/>
    <cellStyle name="Comma 19 14 6" xfId="30561" xr:uid="{2AECDDB1-C2B8-48D3-B037-1F89AD5B25D6}"/>
    <cellStyle name="Comma 19 14 6 2" xfId="4472" xr:uid="{00039BE0-B9EA-4F39-A97A-500B4CC6FEF9}"/>
    <cellStyle name="Comma 19 14 6 3" xfId="16194" xr:uid="{18B93409-FE2E-4FC2-B81F-3EE7042C802A}"/>
    <cellStyle name="Comma 19 14 7" xfId="23945" xr:uid="{313B7E56-F425-498F-99C7-38B7E6E58714}"/>
    <cellStyle name="Comma 19 14 8" xfId="30563" xr:uid="{19A97A30-301B-481C-A787-E7335DB04FE3}"/>
    <cellStyle name="Comma 19 15" xfId="30565" xr:uid="{C8A30FBE-371B-4022-B193-F42BFA1CA966}"/>
    <cellStyle name="Comma 19 15 2" xfId="30571" xr:uid="{0ECF066B-3381-4BC3-83CE-39E6E0560D05}"/>
    <cellStyle name="Comma 19 15 2 2" xfId="30575" xr:uid="{A0631AF0-D426-476B-B60D-E889DE34B234}"/>
    <cellStyle name="Comma 19 15 2 3" xfId="17356" xr:uid="{86C000D0-D92A-4EF2-A732-66D2D90A7BE1}"/>
    <cellStyle name="Comma 19 15 3" xfId="30577" xr:uid="{3A484C5D-D3DC-4B5E-A56B-BF29E30F3D6C}"/>
    <cellStyle name="Comma 19 15 3 2" xfId="30581" xr:uid="{AEA69198-18C8-4C98-BDBB-C1BCA7A56313}"/>
    <cellStyle name="Comma 19 15 3 3" xfId="30583" xr:uid="{180225C0-D3BC-4293-BE1A-643BA96B0865}"/>
    <cellStyle name="Comma 19 15 4" xfId="30585" xr:uid="{B1014675-CC21-4E92-9375-EEAB0F78EA9B}"/>
    <cellStyle name="Comma 19 15 4 2" xfId="30587" xr:uid="{56945A2C-DCFF-4A33-8CBE-9E973F34ED6F}"/>
    <cellStyle name="Comma 19 15 4 3" xfId="4523" xr:uid="{59C086BF-7411-4D8B-9719-4E351D3B644D}"/>
    <cellStyle name="Comma 19 15 5" xfId="30589" xr:uid="{35FA40EC-5265-41CF-8D56-E1DA3CC3A29D}"/>
    <cellStyle name="Comma 19 15 5 2" xfId="30591" xr:uid="{86A49F18-CF33-4D71-A013-8911AC971C6A}"/>
    <cellStyle name="Comma 19 15 5 3" xfId="30593" xr:uid="{2B4AF21E-8C62-4ABB-864D-2D303745F6E9}"/>
    <cellStyle name="Comma 19 15 6" xfId="30595" xr:uid="{7A3D6AB0-9DD3-4E12-8983-4DFB11E1E186}"/>
    <cellStyle name="Comma 19 15 7" xfId="23950" xr:uid="{2870E38D-628C-480B-B35D-196E06A5389E}"/>
    <cellStyle name="Comma 19 16" xfId="30597" xr:uid="{32678435-6EE3-40B1-AC99-826272F29F38}"/>
    <cellStyle name="Comma 19 17" xfId="30601" xr:uid="{C623E95C-B746-4466-858C-5614824CCFE5}"/>
    <cellStyle name="Comma 19 17 2" xfId="30607" xr:uid="{C5A48799-6A2A-48B8-9232-9A1CEBEAA1AD}"/>
    <cellStyle name="Comma 19 17 3" xfId="30610" xr:uid="{E8C4A6B2-8E88-405F-AE3A-72F85EBE79AA}"/>
    <cellStyle name="Comma 19 18" xfId="23035" xr:uid="{BE3B4E21-AEFA-4CAA-BE0B-830E139563CA}"/>
    <cellStyle name="Comma 19 18 2" xfId="28439" xr:uid="{C40D54E3-D61D-4576-B582-62C601CC8C1C}"/>
    <cellStyle name="Comma 19 18 3" xfId="28443" xr:uid="{321BE6B2-B589-47C3-B04B-3F7E54ACDB87}"/>
    <cellStyle name="Comma 19 19" xfId="30614" xr:uid="{A3D81A52-E23E-479B-B810-34449520AE9E}"/>
    <cellStyle name="Comma 19 19 2" xfId="28462" xr:uid="{FBB7415E-B30F-4EA2-A34D-5D9AAB426E06}"/>
    <cellStyle name="Comma 19 19 3" xfId="30619" xr:uid="{32C01D58-A2B5-4FEE-9B0C-892C84778CA7}"/>
    <cellStyle name="Comma 19 2" xfId="649" xr:uid="{394280E0-F8EF-43E9-9C2D-76AB47EB83E6}"/>
    <cellStyle name="Comma 19 2 10" xfId="28072" xr:uid="{1460E588-2A43-400C-A457-A717363D045B}"/>
    <cellStyle name="Comma 19 2 10 2" xfId="30621" xr:uid="{92A0052C-E4BD-451C-83A2-907F77A04E5A}"/>
    <cellStyle name="Comma 19 2 10 2 2" xfId="30624" xr:uid="{C18CA726-E611-4C35-848F-747C322E350F}"/>
    <cellStyle name="Comma 19 2 10 2 2 2" xfId="30627" xr:uid="{F7791877-8FF6-4747-9C02-2320884D2AB0}"/>
    <cellStyle name="Comma 19 2 10 2 2 3" xfId="30629" xr:uid="{97943C89-15ED-452D-A7B0-5A0D002974D9}"/>
    <cellStyle name="Comma 19 2 10 2 3" xfId="3890" xr:uid="{F0D34FDA-BC60-4560-B24F-AF5232FD6EB0}"/>
    <cellStyle name="Comma 19 2 10 2 3 2" xfId="3911" xr:uid="{9E3F5548-960D-4BBC-9174-4E91E8861135}"/>
    <cellStyle name="Comma 19 2 10 2 3 3" xfId="3965" xr:uid="{45D667A3-4B0B-4451-A29A-9308761071B3}"/>
    <cellStyle name="Comma 19 2 10 2 4" xfId="30631" xr:uid="{B2DD6A3B-5664-4DD1-BE2C-BD56B4F4D6D0}"/>
    <cellStyle name="Comma 19 2 10 2 4 2" xfId="30633" xr:uid="{86154EAF-5D06-45C3-A39E-9F753EF2AE1F}"/>
    <cellStyle name="Comma 19 2 10 2 4 3" xfId="30635" xr:uid="{D81604E1-9970-408C-BA31-3388D64FFCEE}"/>
    <cellStyle name="Comma 19 2 10 2 5" xfId="30638" xr:uid="{CF528B8B-7F10-49E7-AA84-DC21847118B6}"/>
    <cellStyle name="Comma 19 2 10 2 5 2" xfId="30641" xr:uid="{C54468DD-8637-49AB-8EC3-B75030EA71F9}"/>
    <cellStyle name="Comma 19 2 10 2 5 3" xfId="30644" xr:uid="{A16F92B9-543F-48DF-A563-0F18B3129102}"/>
    <cellStyle name="Comma 19 2 10 2 6" xfId="30646" xr:uid="{8F0D9178-D046-40B5-B340-3AD898CFEA04}"/>
    <cellStyle name="Comma 19 2 10 2 7" xfId="30648" xr:uid="{E2C804D6-088C-4E83-8E28-E6BB7D50ED04}"/>
    <cellStyle name="Comma 19 2 10 3" xfId="30649" xr:uid="{5D97A68D-4F87-4817-8F03-48D0266DE30A}"/>
    <cellStyle name="Comma 19 2 10 3 2" xfId="30652" xr:uid="{0BF2D58F-8232-4860-88DF-8E76F0AFEFC6}"/>
    <cellStyle name="Comma 19 2 10 3 3" xfId="30655" xr:uid="{5F66BB63-C64A-4BAE-88DE-454097AAC80C}"/>
    <cellStyle name="Comma 19 2 10 4" xfId="30659" xr:uid="{502DEBEB-1F48-4E17-BA39-84294CB27EA9}"/>
    <cellStyle name="Comma 19 2 10 4 2" xfId="30662" xr:uid="{2A398514-5522-4AD9-AA72-31B8529C809F}"/>
    <cellStyle name="Comma 19 2 10 4 3" xfId="30665" xr:uid="{B762C8B0-0566-4E37-9459-1B5682591B31}"/>
    <cellStyle name="Comma 19 2 10 5" xfId="30667" xr:uid="{2F65CD04-D76F-4BAC-81B1-759CC2CF9205}"/>
    <cellStyle name="Comma 19 2 10 5 2" xfId="30669" xr:uid="{2BE5AC6A-5425-4236-8C80-938C306BA100}"/>
    <cellStyle name="Comma 19 2 10 5 3" xfId="30671" xr:uid="{9590B92C-BF38-4DC1-A6F9-EB89D39D5306}"/>
    <cellStyle name="Comma 19 2 10 6" xfId="21016" xr:uid="{FC95EB07-3CC6-435E-AA56-8947C59FA74F}"/>
    <cellStyle name="Comma 19 2 10 6 2" xfId="30673" xr:uid="{042A7FD2-E7EC-4CCB-A1A8-36BCEC21F994}"/>
    <cellStyle name="Comma 19 2 10 6 3" xfId="30676" xr:uid="{4F7527AA-F32B-48FE-9C59-C882076D5B5B}"/>
    <cellStyle name="Comma 19 2 10 7" xfId="30677" xr:uid="{4030F56B-512F-4195-8E41-820DA085BD8A}"/>
    <cellStyle name="Comma 19 2 10 8" xfId="30678" xr:uid="{12B689E4-E6C5-4061-B2E6-4C3EF3F07455}"/>
    <cellStyle name="Comma 19 2 11" xfId="30679" xr:uid="{9C0EC95C-8631-47F0-A18E-2371C4C85F48}"/>
    <cellStyle name="Comma 19 2 11 2" xfId="18891" xr:uid="{3712DFB7-9D1D-4870-9214-FD748C584EC1}"/>
    <cellStyle name="Comma 19 2 11 2 2" xfId="18901" xr:uid="{78C973DB-B325-441A-B30B-AED6F7D0EFE6}"/>
    <cellStyle name="Comma 19 2 11 2 2 2" xfId="18907" xr:uid="{66C48C0D-9D95-43DF-A2D9-43AAF2C1F7A2}"/>
    <cellStyle name="Comma 19 2 11 2 2 3" xfId="16459" xr:uid="{2FE11D07-2193-4C9B-B921-9569BD89057A}"/>
    <cellStyle name="Comma 19 2 11 2 3" xfId="18912" xr:uid="{B7072226-9DF3-43B6-A547-B60F9A6751FE}"/>
    <cellStyle name="Comma 19 2 11 2 3 2" xfId="30681" xr:uid="{3964B130-B913-40A1-956A-031C4C1C2D80}"/>
    <cellStyle name="Comma 19 2 11 2 3 3" xfId="30684" xr:uid="{8FBB1415-724F-48F6-87FA-FDAE244A8AC4}"/>
    <cellStyle name="Comma 19 2 11 2 4" xfId="30686" xr:uid="{26F69C86-3C0C-465A-81DB-8C4A7A897FB3}"/>
    <cellStyle name="Comma 19 2 11 2 4 2" xfId="30688" xr:uid="{84F1152F-9FAE-4916-ACDE-E81B8E08D9EC}"/>
    <cellStyle name="Comma 19 2 11 2 4 3" xfId="30689" xr:uid="{5B8BCBDB-43DB-4F79-9780-154E35368E43}"/>
    <cellStyle name="Comma 19 2 11 2 5" xfId="30691" xr:uid="{789FBD96-1BBC-41EA-97B7-1B05631DF010}"/>
    <cellStyle name="Comma 19 2 11 2 5 2" xfId="30692" xr:uid="{4725ECFB-F89F-4C02-9F14-C7E8F6E87086}"/>
    <cellStyle name="Comma 19 2 11 2 5 3" xfId="30693" xr:uid="{CE7448A6-03D0-4D8C-BFFC-CE7F76B4303D}"/>
    <cellStyle name="Comma 19 2 11 2 6" xfId="30695" xr:uid="{F5C6115E-D3EB-460A-87FA-D49F5C0FB8EE}"/>
    <cellStyle name="Comma 19 2 11 2 7" xfId="30696" xr:uid="{363F8F26-EDFD-4922-AD13-7C7B9CA788DA}"/>
    <cellStyle name="Comma 19 2 11 3" xfId="18919" xr:uid="{B486893F-3863-4A03-9C51-27F02AC31E83}"/>
    <cellStyle name="Comma 19 2 11 3 2" xfId="18928" xr:uid="{BADFF87A-D286-461A-B6EB-820E86EC733B}"/>
    <cellStyle name="Comma 19 2 11 3 3" xfId="18941" xr:uid="{80DF6E9D-77BA-4D60-8C70-2CDE8E41D5B2}"/>
    <cellStyle name="Comma 19 2 11 4" xfId="18950" xr:uid="{605EE707-9702-45FE-A3A3-0AC1BA4BF854}"/>
    <cellStyle name="Comma 19 2 11 4 2" xfId="18955" xr:uid="{F683FC74-74A0-44B7-8254-B55CF350F62E}"/>
    <cellStyle name="Comma 19 2 11 4 3" xfId="18958" xr:uid="{2918418D-0280-4DC4-AE58-86B5897B1726}"/>
    <cellStyle name="Comma 19 2 11 5" xfId="18968" xr:uid="{4C2769C4-9937-4C38-AED9-264390484DB2}"/>
    <cellStyle name="Comma 19 2 11 5 2" xfId="18972" xr:uid="{3E477537-DA83-4393-AC83-6E8A5DE3E58C}"/>
    <cellStyle name="Comma 19 2 11 5 3" xfId="18979" xr:uid="{D4248392-942E-4427-8E4A-510C1D200E3C}"/>
    <cellStyle name="Comma 19 2 11 6" xfId="18985" xr:uid="{70E903AA-2314-48E9-8CFA-6322522349BC}"/>
    <cellStyle name="Comma 19 2 11 6 2" xfId="18989" xr:uid="{5B227706-A3D1-4F98-BDD3-6DC23042D504}"/>
    <cellStyle name="Comma 19 2 11 6 3" xfId="18995" xr:uid="{F91EEA30-30FE-4FC2-AD1E-83E01A2E34B9}"/>
    <cellStyle name="Comma 19 2 11 7" xfId="19143" xr:uid="{556476D5-F85C-426E-9262-C94B92164149}"/>
    <cellStyle name="Comma 19 2 11 8" xfId="19162" xr:uid="{A0DB1697-F5A2-47F5-8A7C-F91A37D47D2B}"/>
    <cellStyle name="Comma 19 2 12" xfId="30699" xr:uid="{288C07A5-8B03-4EE6-A71B-EF987BBE8371}"/>
    <cellStyle name="Comma 19 2 12 2" xfId="19414" xr:uid="{6E9E5486-B16D-477A-9275-E02296E23253}"/>
    <cellStyle name="Comma 19 2 12 2 2" xfId="19421" xr:uid="{CE2AE085-BA64-40AD-9055-2D31A0B01892}"/>
    <cellStyle name="Comma 19 2 12 2 2 2" xfId="30701" xr:uid="{98C9587A-213F-48A0-A152-F4C8917B3518}"/>
    <cellStyle name="Comma 19 2 12 2 2 3" xfId="30703" xr:uid="{93A54F04-0ACC-4A98-B7BE-98CD9A55047D}"/>
    <cellStyle name="Comma 19 2 12 2 3" xfId="11338" xr:uid="{49258745-6460-4097-8C40-1A71F72342CD}"/>
    <cellStyle name="Comma 19 2 12 2 3 2" xfId="11351" xr:uid="{9142CD91-D079-4BDC-87F8-F68175B51C0C}"/>
    <cellStyle name="Comma 19 2 12 2 3 3" xfId="6939" xr:uid="{DF9B5805-6904-47BF-99F6-124748723DA2}"/>
    <cellStyle name="Comma 19 2 12 2 4" xfId="11355" xr:uid="{5F0286AB-2536-46BC-A360-73903BAD0323}"/>
    <cellStyle name="Comma 19 2 12 2 4 2" xfId="30704" xr:uid="{C50E5068-1CB4-4C74-95D1-BB21A94C6B27}"/>
    <cellStyle name="Comma 19 2 12 2 4 3" xfId="30705" xr:uid="{DA86DAB5-ED39-4C64-B502-6212B1D42F53}"/>
    <cellStyle name="Comma 19 2 12 2 5" xfId="11358" xr:uid="{444B478B-4A91-4FF6-BF33-BC626CE8D27A}"/>
    <cellStyle name="Comma 19 2 12 2 5 2" xfId="30706" xr:uid="{82D3A07E-3199-4F5A-AFE4-09B8738FFB51}"/>
    <cellStyle name="Comma 19 2 12 2 5 3" xfId="30708" xr:uid="{C561C805-F6A5-4C85-8018-9C9A441570FC}"/>
    <cellStyle name="Comma 19 2 12 2 6" xfId="30709" xr:uid="{2C7D6E4A-DD62-450B-9DAC-97CA3F3D6E8D}"/>
    <cellStyle name="Comma 19 2 12 2 7" xfId="30710" xr:uid="{2D218C47-869C-46BE-AFF5-D93111B511B5}"/>
    <cellStyle name="Comma 19 2 12 3" xfId="19422" xr:uid="{EBAEF4B5-1C72-4153-9BF4-8EA98D8A769A}"/>
    <cellStyle name="Comma 19 2 12 3 2" xfId="19429" xr:uid="{9B92A84A-D49D-437B-BB42-5EF1388B14D4}"/>
    <cellStyle name="Comma 19 2 12 3 3" xfId="10293" xr:uid="{C67D7245-EAEE-4536-BF3D-3BD1E5B65936}"/>
    <cellStyle name="Comma 19 2 12 4" xfId="19432" xr:uid="{7F47CEC4-0D51-49B7-84CE-35C7D7FC2235}"/>
    <cellStyle name="Comma 19 2 12 4 2" xfId="19439" xr:uid="{917254D8-6CC6-4F98-BB57-6E3114A7A4DF}"/>
    <cellStyle name="Comma 19 2 12 4 3" xfId="11375" xr:uid="{F7B8F118-B435-491C-B83B-3A77599A8748}"/>
    <cellStyle name="Comma 19 2 12 5" xfId="19440" xr:uid="{6D6CD171-7333-49C4-AADA-F89B73FD08BF}"/>
    <cellStyle name="Comma 19 2 12 5 2" xfId="19446" xr:uid="{8223A233-6CEB-42E7-BDB6-B8A38D08F252}"/>
    <cellStyle name="Comma 19 2 12 5 3" xfId="11387" xr:uid="{C79F9297-6301-47CA-8EA4-8E9F896475BA}"/>
    <cellStyle name="Comma 19 2 12 6" xfId="19449" xr:uid="{9E49622A-0CC2-4D0A-87F9-D7A55AAD93C3}"/>
    <cellStyle name="Comma 19 2 12 6 2" xfId="19457" xr:uid="{2890C701-2D0A-4DEB-8535-84731C09F75D}"/>
    <cellStyle name="Comma 19 2 12 6 3" xfId="11394" xr:uid="{79AC3282-15BD-466D-A609-357AE028B824}"/>
    <cellStyle name="Comma 19 2 12 7" xfId="19488" xr:uid="{814F0141-1657-4A4D-8660-FB6DA30BA1F1}"/>
    <cellStyle name="Comma 19 2 12 8" xfId="19495" xr:uid="{8F333F8A-A872-49F6-89B0-FC3F1C8F295C}"/>
    <cellStyle name="Comma 19 2 13" xfId="30711" xr:uid="{FCC6E9A2-0B4D-4C65-BD3E-175365CBEFB0}"/>
    <cellStyle name="Comma 19 2 13 2" xfId="30712" xr:uid="{885B087D-4DFD-4EA2-BFA6-AFE15ACDEDE9}"/>
    <cellStyle name="Comma 19 2 13 2 2" xfId="30715" xr:uid="{EE3DE26F-67F1-488E-B0F5-70210CFDBA96}"/>
    <cellStyle name="Comma 19 2 13 2 3" xfId="11818" xr:uid="{C6621B7B-78D4-4771-B0DA-0D424DC5C7D1}"/>
    <cellStyle name="Comma 19 2 13 3" xfId="30716" xr:uid="{218DF7D7-C699-4C6E-8BDB-D0D9D141FEC2}"/>
    <cellStyle name="Comma 19 2 13 3 2" xfId="27286" xr:uid="{63718545-66C8-4516-BE1D-DB2153A90192}"/>
    <cellStyle name="Comma 19 2 13 3 3" xfId="4627" xr:uid="{974950F3-A9CE-4F44-BE92-809415E6F956}"/>
    <cellStyle name="Comma 19 2 13 4" xfId="30717" xr:uid="{263B5C81-8128-42B9-8022-06C3C20B7F88}"/>
    <cellStyle name="Comma 19 2 13 4 2" xfId="30719" xr:uid="{4EB66C26-C186-4AC9-B1FC-EC4EE838B62A}"/>
    <cellStyle name="Comma 19 2 13 4 3" xfId="5854" xr:uid="{F91D567C-55D5-452D-9F05-E59A7BB8054A}"/>
    <cellStyle name="Comma 19 2 13 5" xfId="30720" xr:uid="{AA48C9B2-A7AB-43E6-9C24-327E7E94759E}"/>
    <cellStyle name="Comma 19 2 13 5 2" xfId="30722" xr:uid="{9E08C39C-A010-4170-84AD-ED369F86424E}"/>
    <cellStyle name="Comma 19 2 13 5 3" xfId="11833" xr:uid="{00244475-57A0-48FC-B45F-4401D2B5DD06}"/>
    <cellStyle name="Comma 19 2 13 6" xfId="23048" xr:uid="{1060FAD6-83DA-43FB-8C0E-AF740A809E32}"/>
    <cellStyle name="Comma 19 2 13 7" xfId="30723" xr:uid="{9DBF80E4-4697-48BA-A871-01B1DD9C8FF3}"/>
    <cellStyle name="Comma 19 2 14" xfId="30724" xr:uid="{35C24CC9-571B-4E84-BB31-423FCDDE9149}"/>
    <cellStyle name="Comma 19 2 14 2" xfId="30725" xr:uid="{FCE2D8A4-BED8-48E0-9CA5-C61EE105A6EA}"/>
    <cellStyle name="Comma 19 2 14 3" xfId="30726" xr:uid="{83332E7D-35D5-4E2C-B85B-E517B720B62E}"/>
    <cellStyle name="Comma 19 2 15" xfId="30727" xr:uid="{79168D3E-B31A-46DD-ABB8-1600042E4EBF}"/>
    <cellStyle name="Comma 19 2 15 2" xfId="30729" xr:uid="{5B544764-B564-4340-B463-21F7A592E2EF}"/>
    <cellStyle name="Comma 19 2 15 3" xfId="17292" xr:uid="{DC43FFFE-D0A8-47AC-8FD6-996BC4FCCE72}"/>
    <cellStyle name="Comma 19 2 16" xfId="30731" xr:uid="{672E3303-E6DD-4BD4-A110-E375C14D1450}"/>
    <cellStyle name="Comma 19 2 16 2" xfId="19624" xr:uid="{DC415E1D-F7B4-4B84-AD32-F8633E7C1C3F}"/>
    <cellStyle name="Comma 19 2 16 3" xfId="5763" xr:uid="{E0734055-139F-4A35-8B69-168371D13B0A}"/>
    <cellStyle name="Comma 19 2 17" xfId="30734" xr:uid="{3E98B64D-420F-4B47-9A6F-61DF544FEF44}"/>
    <cellStyle name="Comma 19 2 17 2" xfId="20012" xr:uid="{A789F5CD-5F79-4639-AAC2-AF1CD6847B2A}"/>
    <cellStyle name="Comma 19 2 17 3" xfId="17305" xr:uid="{A330EC1C-764A-46F3-A900-DE0BEF2D01E8}"/>
    <cellStyle name="Comma 19 2 18" xfId="30737" xr:uid="{B438A8C3-F84F-468C-985C-59BD145E08AC}"/>
    <cellStyle name="Comma 19 2 19" xfId="30740" xr:uid="{3E9C1DE8-8ADE-457B-8A38-C9BA749DAF04}"/>
    <cellStyle name="Comma 19 2 2" xfId="30741" xr:uid="{9EB209BD-FF4A-43DD-9774-F55EFF332E90}"/>
    <cellStyle name="Comma 19 2 2 2" xfId="30743" xr:uid="{1758E401-0A60-4D7C-B2B0-AF041D95FE50}"/>
    <cellStyle name="Comma 19 2 2 2 2" xfId="30745" xr:uid="{1705890E-7B08-426F-A733-4CEFAE049FE6}"/>
    <cellStyle name="Comma 19 2 2 2 2 2" xfId="7159" xr:uid="{8CE8675C-2D50-4FEF-83B4-140075982BBB}"/>
    <cellStyle name="Comma 19 2 2 2 2 3" xfId="7165" xr:uid="{B5172907-D52C-40C3-9D60-5B00E24722A2}"/>
    <cellStyle name="Comma 19 2 2 2 3" xfId="30746" xr:uid="{39FC05F5-3641-4A85-925A-EEA9CC61E79A}"/>
    <cellStyle name="Comma 19 2 2 2 3 2" xfId="7316" xr:uid="{1FEC021B-F601-4BE4-A631-F895E8DB45F7}"/>
    <cellStyle name="Comma 19 2 2 2 3 3" xfId="7319" xr:uid="{3F839B51-DFF5-438E-A401-CEB424491779}"/>
    <cellStyle name="Comma 19 2 2 2 4" xfId="9129" xr:uid="{E2242801-0316-4E6B-8AF1-C3B07554BB09}"/>
    <cellStyle name="Comma 19 2 2 2 4 2" xfId="7439" xr:uid="{EA8A2154-A554-4BC9-8375-89A9DA95E55C}"/>
    <cellStyle name="Comma 19 2 2 2 4 3" xfId="6324" xr:uid="{FADDEA59-09BD-49C0-A7AD-BF0AA898B453}"/>
    <cellStyle name="Comma 19 2 2 2 5" xfId="30747" xr:uid="{10EDAA42-9727-4611-86C4-27D91B13EECF}"/>
    <cellStyle name="Comma 19 2 2 2 5 2" xfId="7578" xr:uid="{57307197-1652-43CB-86B3-B166A6B17429}"/>
    <cellStyle name="Comma 19 2 2 2 5 3" xfId="5821" xr:uid="{4C7BB30E-E370-4C42-8EF8-DCCD045782E0}"/>
    <cellStyle name="Comma 19 2 2 2 6" xfId="30748" xr:uid="{1D6F137F-D920-4176-8091-555EE92BD40F}"/>
    <cellStyle name="Comma 19 2 2 2 7" xfId="30749" xr:uid="{8B0E8CAB-C5D4-45E5-AEEE-B31BC254A71D}"/>
    <cellStyle name="Comma 19 2 2 2 8" xfId="30750" xr:uid="{5835F855-2B56-48D5-8D51-516293482D61}"/>
    <cellStyle name="Comma 19 2 2 3" xfId="30751" xr:uid="{2075E8C7-8D39-4563-B260-E1AE634AB54A}"/>
    <cellStyle name="Comma 19 2 2 3 2" xfId="30753" xr:uid="{6F549145-4794-48CA-A47D-E579588E59DB}"/>
    <cellStyle name="Comma 19 2 2 3 3" xfId="30755" xr:uid="{A9409A33-6D23-469D-B528-B8C8CE586B49}"/>
    <cellStyle name="Comma 19 2 2 4" xfId="30756" xr:uid="{8BE16A66-F00B-4DB7-B64D-F7D0BAE9DDBB}"/>
    <cellStyle name="Comma 19 2 2 4 2" xfId="30757" xr:uid="{5C41AB4B-20DA-4538-9D7F-A021A9E7C360}"/>
    <cellStyle name="Comma 19 2 2 4 3" xfId="30758" xr:uid="{FF4E9D35-AA2B-4BAB-B854-A86F80F2BA0E}"/>
    <cellStyle name="Comma 19 2 2 5" xfId="30759" xr:uid="{2EB501EA-33DE-4C38-B3B7-E27B1D889504}"/>
    <cellStyle name="Comma 19 2 2 5 2" xfId="30762" xr:uid="{AC92733B-88D1-45DE-BA05-AF684632211F}"/>
    <cellStyle name="Comma 19 2 2 5 3" xfId="30763" xr:uid="{9E8DC586-772E-4745-B140-CF9266DFFD13}"/>
    <cellStyle name="Comma 19 2 2 6" xfId="11713" xr:uid="{DA57E13B-17D4-4754-A121-E7F1C3AD3A24}"/>
    <cellStyle name="Comma 19 2 2 6 2" xfId="30764" xr:uid="{14EDB4CA-DB78-42CC-9379-14E202933B81}"/>
    <cellStyle name="Comma 19 2 2 6 3" xfId="30765" xr:uid="{10632C54-34D7-471F-8C2D-1C3FA69EFC8E}"/>
    <cellStyle name="Comma 19 2 2 7" xfId="11718" xr:uid="{5BD5267B-EC8E-4F13-B321-744A7612F822}"/>
    <cellStyle name="Comma 19 2 2 8" xfId="11723" xr:uid="{6CE547B3-8D94-45C0-AE3C-B7CF95037C5F}"/>
    <cellStyle name="Comma 19 2 2 9" xfId="29563" xr:uid="{FD76C98B-16AA-48CA-9BFE-DFF1CC3048BE}"/>
    <cellStyle name="Comma 19 2 20" xfId="30728" xr:uid="{AD0E0541-7667-4D3F-8EA5-41956B2765A9}"/>
    <cellStyle name="Comma 19 2 20 2" xfId="30730" xr:uid="{596E6470-0BD5-42D0-96F2-1766728A526C}"/>
    <cellStyle name="Comma 19 2 20 3" xfId="17293" xr:uid="{DD9F3B81-3AB1-4AF8-BDB3-9A81A2756BAB}"/>
    <cellStyle name="Comma 19 2 20 4" xfId="13658" xr:uid="{8E6A00D0-7FD5-4551-9861-40ABFCCE7919}"/>
    <cellStyle name="Comma 19 2 21" xfId="30732" xr:uid="{07C231B1-CC19-4D39-8577-9E90ACE4630E}"/>
    <cellStyle name="Comma 19 2 22" xfId="30735" xr:uid="{1A765904-A962-4FF5-9FE0-F51651265700}"/>
    <cellStyle name="Comma 19 2 23" xfId="30738" xr:uid="{9A5DB96B-9B02-486D-BAED-D0494235CD38}"/>
    <cellStyle name="Comma 19 2 24" xfId="14828" xr:uid="{07FB7639-FEFC-4490-B2CA-C83193EE9BBA}"/>
    <cellStyle name="Comma 19 2 25" xfId="51927" xr:uid="{BAD2547A-FA87-476F-89DE-05C77A6C2059}"/>
    <cellStyle name="Comma 19 2 3" xfId="30767" xr:uid="{D11CD61D-941A-40AE-9709-2A974B19600A}"/>
    <cellStyle name="Comma 19 2 3 2" xfId="30770" xr:uid="{03344458-E6DE-4365-9B36-B6E866779765}"/>
    <cellStyle name="Comma 19 2 3 2 2" xfId="30772" xr:uid="{70DA75B9-9450-4C98-8FFC-871A27943842}"/>
    <cellStyle name="Comma 19 2 3 2 2 2" xfId="30773" xr:uid="{6459AA55-06B9-485B-B1F2-3A17FE7121D1}"/>
    <cellStyle name="Comma 19 2 3 2 2 3" xfId="30775" xr:uid="{BAF7EA80-BAF5-48C1-9C74-954BF3409DB4}"/>
    <cellStyle name="Comma 19 2 3 2 3" xfId="30776" xr:uid="{C9714C40-3F39-41F7-AA17-96E1E03E9921}"/>
    <cellStyle name="Comma 19 2 3 2 3 2" xfId="30777" xr:uid="{ACFB12A5-5959-46BA-BC07-BA12A4AD6DA4}"/>
    <cellStyle name="Comma 19 2 3 2 3 3" xfId="30779" xr:uid="{352923C2-E182-4A2F-8BC8-F581F7792533}"/>
    <cellStyle name="Comma 19 2 3 2 4" xfId="30780" xr:uid="{F4193BBF-4ACE-4A53-B9C3-832106A46080}"/>
    <cellStyle name="Comma 19 2 3 2 4 2" xfId="30781" xr:uid="{66BAAF7F-4F55-4E56-AE86-77F76E5A4CA3}"/>
    <cellStyle name="Comma 19 2 3 2 4 3" xfId="30785" xr:uid="{FF1E1CE2-0A34-4B1E-BB4C-41002433EEB8}"/>
    <cellStyle name="Comma 19 2 3 2 5" xfId="30787" xr:uid="{2D33D314-83E5-41F9-B56D-B6565C1D1447}"/>
    <cellStyle name="Comma 19 2 3 2 5 2" xfId="13010" xr:uid="{F99B4FA0-B280-47AF-96BB-06AFF7EA0984}"/>
    <cellStyle name="Comma 19 2 3 2 5 3" xfId="30788" xr:uid="{C3DDFC17-E4E3-47B2-8B45-321421C1AB05}"/>
    <cellStyle name="Comma 19 2 3 2 6" xfId="30783" xr:uid="{3373E64C-19C1-4770-ADD1-2ECEF138A6C0}"/>
    <cellStyle name="Comma 19 2 3 2 7" xfId="30784" xr:uid="{079D2EF3-DAEC-41A3-B3A0-E62C2190FCD0}"/>
    <cellStyle name="Comma 19 2 3 3" xfId="22489" xr:uid="{D594BF9B-FB9A-4203-A2BC-9A7996D1443F}"/>
    <cellStyle name="Comma 19 2 3 3 2" xfId="30789" xr:uid="{231283A0-5F7C-4728-BED9-3AADBE1E4850}"/>
    <cellStyle name="Comma 19 2 3 3 3" xfId="30790" xr:uid="{B66451F2-A6AE-4D96-BF9E-A74342F1B877}"/>
    <cellStyle name="Comma 19 2 3 4" xfId="30792" xr:uid="{EB8B6F3B-44BA-413E-A2BB-1DB89CF9A166}"/>
    <cellStyle name="Comma 19 2 3 4 2" xfId="30793" xr:uid="{C095F0D6-02CF-4A45-866E-3578A9C126D1}"/>
    <cellStyle name="Comma 19 2 3 4 3" xfId="30794" xr:uid="{03D6B935-43E7-4796-B0E0-71588F5F2E5D}"/>
    <cellStyle name="Comma 19 2 3 5" xfId="30795" xr:uid="{6405EF0A-3AD1-4279-941C-1EC2770A9547}"/>
    <cellStyle name="Comma 19 2 3 5 2" xfId="30796" xr:uid="{B25DCD5E-C579-4AD6-A939-BA3FE59DB215}"/>
    <cellStyle name="Comma 19 2 3 5 3" xfId="30797" xr:uid="{74BD3853-ACA9-4E15-8C54-308F3AC12E93}"/>
    <cellStyle name="Comma 19 2 3 6" xfId="11778" xr:uid="{585F3702-3FC7-483D-B42A-7F40BBD5B8B5}"/>
    <cellStyle name="Comma 19 2 3 6 2" xfId="26315" xr:uid="{BD6CCA3D-0F76-478B-935C-D715BAF55E9F}"/>
    <cellStyle name="Comma 19 2 3 6 3" xfId="30798" xr:uid="{AC87E334-2247-417D-A031-AE8B1F4F6667}"/>
    <cellStyle name="Comma 19 2 3 7" xfId="11784" xr:uid="{8D620370-7435-46F5-B531-92D52E21043B}"/>
    <cellStyle name="Comma 19 2 3 8" xfId="11789" xr:uid="{5ABACC3C-33DF-481C-8031-C68A834EDB81}"/>
    <cellStyle name="Comma 19 2 3 9" xfId="11795" xr:uid="{7E0A11EB-6497-4D02-BC34-F175D212077C}"/>
    <cellStyle name="Comma 19 2 4" xfId="30801" xr:uid="{FE1AE545-B44D-4E6E-B5D9-4EC317ECFE65}"/>
    <cellStyle name="Comma 19 2 4 2" xfId="30804" xr:uid="{A2209C7E-D2FB-4628-8E87-34602E33D0E5}"/>
    <cellStyle name="Comma 19 2 4 2 2" xfId="30805" xr:uid="{C9551C31-5F71-474C-A2C5-060AC0F086C4}"/>
    <cellStyle name="Comma 19 2 4 2 2 2" xfId="15996" xr:uid="{AFDE5D29-A013-4819-9B9B-2744BBAB6F28}"/>
    <cellStyle name="Comma 19 2 4 2 2 3" xfId="15999" xr:uid="{2D379661-3AAB-4770-A6FE-FCBAA9A717BD}"/>
    <cellStyle name="Comma 19 2 4 2 3" xfId="30806" xr:uid="{6AF4A5EE-9FDA-46EE-88D8-BF8E9F1255E9}"/>
    <cellStyle name="Comma 19 2 4 2 3 2" xfId="16063" xr:uid="{4D1F1AF4-D8D3-44DE-99F4-F624C63B67C8}"/>
    <cellStyle name="Comma 19 2 4 2 3 3" xfId="16068" xr:uid="{16614C25-DEEE-425E-A55B-C7C4D5785313}"/>
    <cellStyle name="Comma 19 2 4 2 4" xfId="30807" xr:uid="{A3EC86ED-5AA3-4EBC-AC36-573499C23F74}"/>
    <cellStyle name="Comma 19 2 4 2 4 2" xfId="13579" xr:uid="{C732D353-3E34-437A-98BF-ABD560AF228C}"/>
    <cellStyle name="Comma 19 2 4 2 4 3" xfId="16102" xr:uid="{57AB09F3-16D8-48AE-96E0-04A6F4154D57}"/>
    <cellStyle name="Comma 19 2 4 2 5" xfId="30808" xr:uid="{8F25EEA4-3E2B-4DB3-8DF3-529DA48AB12C}"/>
    <cellStyle name="Comma 19 2 4 2 5 2" xfId="16134" xr:uid="{303E955A-6D9B-4D35-9A1F-42B4EE5284F6}"/>
    <cellStyle name="Comma 19 2 4 2 5 3" xfId="16145" xr:uid="{69F04E0E-55D8-41AF-8F78-153524D0CB0F}"/>
    <cellStyle name="Comma 19 2 4 2 6" xfId="16678" xr:uid="{58C88E32-373F-4205-B969-AE1FF4995655}"/>
    <cellStyle name="Comma 19 2 4 2 7" xfId="30810" xr:uid="{76FAACD0-91AB-4988-AFA8-A5AE4828A63C}"/>
    <cellStyle name="Comma 19 2 4 3" xfId="30814" xr:uid="{42641160-1AA8-4DDA-87E1-18934B269885}"/>
    <cellStyle name="Comma 19 2 4 3 2" xfId="30815" xr:uid="{86278F70-71D6-4B9C-959B-81904C9DDE3E}"/>
    <cellStyle name="Comma 19 2 4 3 3" xfId="30816" xr:uid="{94A71EC1-BC79-4E02-AB82-A4431107BE11}"/>
    <cellStyle name="Comma 19 2 4 4" xfId="30817" xr:uid="{D62B4542-5E3B-4584-8D48-8F109161A6E0}"/>
    <cellStyle name="Comma 19 2 4 4 2" xfId="30818" xr:uid="{34BCBB2E-4911-4BEA-BB27-B4803EB5A1D8}"/>
    <cellStyle name="Comma 19 2 4 4 3" xfId="30819" xr:uid="{096C6AF3-AA09-44AA-9A6B-7DD47983A573}"/>
    <cellStyle name="Comma 19 2 4 5" xfId="30820" xr:uid="{69E79482-02FC-438E-8857-5FCDC346AC94}"/>
    <cellStyle name="Comma 19 2 4 5 2" xfId="30821" xr:uid="{C6EAC8E9-F5F3-4E48-9FC5-A2B5664F4951}"/>
    <cellStyle name="Comma 19 2 4 5 3" xfId="30822" xr:uid="{223B68CC-B283-4D76-A52B-843C7DFA8539}"/>
    <cellStyle name="Comma 19 2 4 6" xfId="11846" xr:uid="{346F01CF-4760-4728-AFEE-2B4508516C31}"/>
    <cellStyle name="Comma 19 2 4 6 2" xfId="30823" xr:uid="{DCFFCAA7-B469-4B41-A8AD-A17CD4C20D59}"/>
    <cellStyle name="Comma 19 2 4 6 3" xfId="30825" xr:uid="{8DDF8CA6-97E0-4AB5-8180-0AA1217AD57F}"/>
    <cellStyle name="Comma 19 2 4 7" xfId="11854" xr:uid="{F72192AC-A2A4-46EF-A09F-E99F7A9E2929}"/>
    <cellStyle name="Comma 19 2 4 8" xfId="26320" xr:uid="{3C459EEA-75DC-41F8-8319-C13EFC17FF8E}"/>
    <cellStyle name="Comma 19 2 4 9" xfId="30830" xr:uid="{2F4EADF2-AD79-4F7A-AFBF-3C6FF942C120}"/>
    <cellStyle name="Comma 19 2 5" xfId="30832" xr:uid="{5EFCB4C3-353F-4DC0-BB4D-9782770C6C6F}"/>
    <cellStyle name="Comma 19 2 5 2" xfId="30835" xr:uid="{9E2F6CEC-C934-4459-AB8D-5B4EB74F7740}"/>
    <cellStyle name="Comma 19 2 5 2 2" xfId="5223" xr:uid="{4473BC9D-92D5-4A1B-A69D-4FBB055490A2}"/>
    <cellStyle name="Comma 19 2 5 2 2 2" xfId="30836" xr:uid="{E7091060-F0E7-4212-9C64-0FEE3FDD3B82}"/>
    <cellStyle name="Comma 19 2 5 2 2 3" xfId="30838" xr:uid="{1CB7491C-A66A-4937-B7C7-A03E4D7476D1}"/>
    <cellStyle name="Comma 19 2 5 2 3" xfId="30839" xr:uid="{D5974D9B-ACB4-4691-B92A-092FCCBF4E8B}"/>
    <cellStyle name="Comma 19 2 5 2 3 2" xfId="30840" xr:uid="{35844D97-135B-4B40-96FD-F02B36FD16BA}"/>
    <cellStyle name="Comma 19 2 5 2 3 3" xfId="30842" xr:uid="{0EDF18A7-897D-4B30-8189-BCBEFAF01A0F}"/>
    <cellStyle name="Comma 19 2 5 2 4" xfId="30843" xr:uid="{1CBA84A6-E5B4-4F05-80C4-A91AD1ACBEB9}"/>
    <cellStyle name="Comma 19 2 5 2 4 2" xfId="30844" xr:uid="{5067CBD5-7958-4B8A-AA94-6D4A116D0F80}"/>
    <cellStyle name="Comma 19 2 5 2 4 3" xfId="30845" xr:uid="{E2E86631-0700-44C5-8A33-5B81BE19EBC1}"/>
    <cellStyle name="Comma 19 2 5 2 5" xfId="30846" xr:uid="{CF3AE7CA-1203-4865-8F0F-3441152922B2}"/>
    <cellStyle name="Comma 19 2 5 2 5 2" xfId="30848" xr:uid="{EC0FF3E5-DEA7-4F71-850D-9C277C5BA4A8}"/>
    <cellStyle name="Comma 19 2 5 2 5 3" xfId="30368" xr:uid="{7A29AB2A-F017-4A31-B28E-AD33606BC6D0}"/>
    <cellStyle name="Comma 19 2 5 2 6" xfId="30849" xr:uid="{52F0934E-9C96-4972-94E5-41F1F735FAD9}"/>
    <cellStyle name="Comma 19 2 5 2 7" xfId="30850" xr:uid="{F50393CB-5FD8-4249-9460-5F7888B82C8D}"/>
    <cellStyle name="Comma 19 2 5 3" xfId="30851" xr:uid="{0E32C5B6-3439-428C-9050-43E3C5DCB9E8}"/>
    <cellStyle name="Comma 19 2 5 3 2" xfId="30852" xr:uid="{0F24C1EE-8C0F-414B-BF3A-8CEB3F0BF547}"/>
    <cellStyle name="Comma 19 2 5 3 3" xfId="30853" xr:uid="{D2ADE878-0E88-4B7A-B982-3C1FD3BF9CC4}"/>
    <cellStyle name="Comma 19 2 5 4" xfId="18359" xr:uid="{3F01C8F9-C017-4A70-AF44-85720D10DF2A}"/>
    <cellStyle name="Comma 19 2 5 4 2" xfId="30854" xr:uid="{780B95E0-A286-413C-8DB2-0FAB23B27AAD}"/>
    <cellStyle name="Comma 19 2 5 4 3" xfId="30855" xr:uid="{B90690BC-9DE3-4CB9-92F1-A6496ADE5F1B}"/>
    <cellStyle name="Comma 19 2 5 5" xfId="30856" xr:uid="{A5F856E4-225B-42F0-8E57-ED486ACAABE1}"/>
    <cellStyle name="Comma 19 2 5 5 2" xfId="30857" xr:uid="{AD06A4E8-3EC0-48B5-AA33-72F4E5FA66B8}"/>
    <cellStyle name="Comma 19 2 5 5 3" xfId="30858" xr:uid="{D2683E1F-41E6-48FB-BAD2-AE1EEB832365}"/>
    <cellStyle name="Comma 19 2 5 6" xfId="27460" xr:uid="{8F5788F8-B84D-43E7-8488-938F6B6AC2CB}"/>
    <cellStyle name="Comma 19 2 5 6 2" xfId="27462" xr:uid="{32C2321D-6887-4AFD-AEB9-E8CC8103BDF1}"/>
    <cellStyle name="Comma 19 2 5 6 3" xfId="27464" xr:uid="{C868DBC6-8FDD-4272-835C-704359708752}"/>
    <cellStyle name="Comma 19 2 5 7" xfId="11900" xr:uid="{6FDE47A4-C27D-47E5-B770-22368171D9D8}"/>
    <cellStyle name="Comma 19 2 5 8" xfId="27470" xr:uid="{AF49D116-3C8D-4403-8F84-8E75175F1497}"/>
    <cellStyle name="Comma 19 2 6" xfId="30860" xr:uid="{E97ED767-699C-470B-A2B8-2B71D2ED375A}"/>
    <cellStyle name="Comma 19 2 6 2" xfId="30862" xr:uid="{5DC2A5B3-5CDC-4424-B19B-596842855684}"/>
    <cellStyle name="Comma 19 2 6 2 2" xfId="30864" xr:uid="{306757C2-3519-4703-9483-2EC5E666CCDB}"/>
    <cellStyle name="Comma 19 2 6 2 2 2" xfId="30867" xr:uid="{C9E5A8EF-D310-4F75-A1F8-1C0E5926C69D}"/>
    <cellStyle name="Comma 19 2 6 2 2 3" xfId="30870" xr:uid="{0E5F92AA-8922-48D7-8295-F7BB8DF65009}"/>
    <cellStyle name="Comma 19 2 6 2 3" xfId="30872" xr:uid="{C43B2E60-9E5D-4509-AEDF-EFC0E66FFE70}"/>
    <cellStyle name="Comma 19 2 6 2 3 2" xfId="30876" xr:uid="{FABCEF64-BC27-4963-BB09-B7BF53F96C91}"/>
    <cellStyle name="Comma 19 2 6 2 3 3" xfId="16282" xr:uid="{4CE2BB8F-D5C4-4858-A357-AA2345E9E370}"/>
    <cellStyle name="Comma 19 2 6 2 4" xfId="30877" xr:uid="{C4332DB3-082A-46D6-9E1E-B86C29FA4ED5}"/>
    <cellStyle name="Comma 19 2 6 2 4 2" xfId="30879" xr:uid="{E8BEB197-2AAA-45E1-A07F-A2CFB13BBE44}"/>
    <cellStyle name="Comma 19 2 6 2 4 3" xfId="30881" xr:uid="{68A403EC-E369-44E9-9D1C-D2291E2DC39F}"/>
    <cellStyle name="Comma 19 2 6 2 5" xfId="30882" xr:uid="{E881152E-38FE-4D9B-BD28-6A890DE4390F}"/>
    <cellStyle name="Comma 19 2 6 2 5 2" xfId="30884" xr:uid="{038A5632-4221-4173-AC16-F965970D5381}"/>
    <cellStyle name="Comma 19 2 6 2 5 3" xfId="30887" xr:uid="{FF8F3B55-BEE1-42F6-B54C-8B89AE4E35D5}"/>
    <cellStyle name="Comma 19 2 6 2 6" xfId="30888" xr:uid="{14FE40BC-8F10-49E4-B1D6-A02DA6154099}"/>
    <cellStyle name="Comma 19 2 6 2 7" xfId="30889" xr:uid="{2439B1E2-3298-403E-AFC2-3A667BFF857F}"/>
    <cellStyle name="Comma 19 2 6 3" xfId="30890" xr:uid="{0A62DB81-E113-4B27-8E68-42FFE30845FA}"/>
    <cellStyle name="Comma 19 2 6 3 2" xfId="30892" xr:uid="{41CAC907-595C-4DEF-B73A-87361D140929}"/>
    <cellStyle name="Comma 19 2 6 3 3" xfId="30893" xr:uid="{DA045EBC-02BE-43E4-AF2F-C7102BF2FE02}"/>
    <cellStyle name="Comma 19 2 6 4" xfId="30894" xr:uid="{197FC986-3F53-46B1-858D-7D1BE9C4F217}"/>
    <cellStyle name="Comma 19 2 6 4 2" xfId="30895" xr:uid="{00BC33D1-7662-4BE4-B9BC-C8B50C58D139}"/>
    <cellStyle name="Comma 19 2 6 4 3" xfId="30896" xr:uid="{940B3EB9-8FA7-4536-AD03-9D5F9B9A753B}"/>
    <cellStyle name="Comma 19 2 6 5" xfId="30897" xr:uid="{62BFC7EB-065A-4661-8B1E-84F66FE8E163}"/>
    <cellStyle name="Comma 19 2 6 5 2" xfId="3509" xr:uid="{83BC2C51-1696-49A4-8705-4E48F8C01170}"/>
    <cellStyle name="Comma 19 2 6 5 3" xfId="3528" xr:uid="{0A649505-52AB-4797-A6EA-78CBB5A6AA37}"/>
    <cellStyle name="Comma 19 2 6 6" xfId="27477" xr:uid="{C0ACA618-7391-49DD-9D71-C0D4C5451501}"/>
    <cellStyle name="Comma 19 2 6 6 2" xfId="30899" xr:uid="{841A8A2F-8572-40DB-B88D-E87EC86C21F3}"/>
    <cellStyle name="Comma 19 2 6 6 3" xfId="30900" xr:uid="{F59AF9D4-FF82-4BF4-ACBD-B74232747FA0}"/>
    <cellStyle name="Comma 19 2 6 7" xfId="27480" xr:uid="{E89D62E0-24FE-411C-8DE5-4DB113FD69A2}"/>
    <cellStyle name="Comma 19 2 6 8" xfId="30901" xr:uid="{49A6AC9D-9561-4ABF-A1C4-1EA57230A2D7}"/>
    <cellStyle name="Comma 19 2 7" xfId="30903" xr:uid="{BA7D4409-BC9E-42C7-A04A-F3E67C79FA27}"/>
    <cellStyle name="Comma 19 2 7 2" xfId="30904" xr:uid="{8C3C5B9C-AAB8-4295-B608-35969C846E76}"/>
    <cellStyle name="Comma 19 2 7 2 2" xfId="25250" xr:uid="{F9AC15A1-C9DE-4B6E-B941-78CEE832BC45}"/>
    <cellStyle name="Comma 19 2 7 2 2 2" xfId="30905" xr:uid="{A3AE2E12-5211-4CF0-AE0A-A3C673D94D9D}"/>
    <cellStyle name="Comma 19 2 7 2 2 3" xfId="30908" xr:uid="{BE4742FA-5CD1-483D-8BBB-058F73A78B45}"/>
    <cellStyle name="Comma 19 2 7 2 3" xfId="30909" xr:uid="{A7894F6B-9F86-4DC2-8311-D4C4AF044F27}"/>
    <cellStyle name="Comma 19 2 7 2 3 2" xfId="30912" xr:uid="{CDADBD25-6567-46C4-9028-FE1D01AE8FB1}"/>
    <cellStyle name="Comma 19 2 7 2 3 3" xfId="30915" xr:uid="{2EC961CE-9A0C-41DD-A79F-596CE9D00BC4}"/>
    <cellStyle name="Comma 19 2 7 2 4" xfId="30916" xr:uid="{F2FD9054-BE03-4B95-9DFB-AB040293E8F2}"/>
    <cellStyle name="Comma 19 2 7 2 4 2" xfId="30919" xr:uid="{16CEF905-8CD4-478D-844C-D21D80F1101A}"/>
    <cellStyle name="Comma 19 2 7 2 4 3" xfId="30920" xr:uid="{40626333-E31C-4922-845B-B0C2A8FF9BB8}"/>
    <cellStyle name="Comma 19 2 7 2 5" xfId="30921" xr:uid="{EEA73FF2-1530-4829-A270-650E4D9A4FFF}"/>
    <cellStyle name="Comma 19 2 7 2 5 2" xfId="30922" xr:uid="{2AED026F-79FB-44BC-AA93-9B8E4407831A}"/>
    <cellStyle name="Comma 19 2 7 2 5 3" xfId="30923" xr:uid="{95EC7769-7700-4367-9E56-DBDFD9D5F29A}"/>
    <cellStyle name="Comma 19 2 7 2 6" xfId="30924" xr:uid="{D07DC14A-DEFB-4C7F-BC91-3CA3AEA6FA5D}"/>
    <cellStyle name="Comma 19 2 7 2 7" xfId="30925" xr:uid="{DD4BA1CF-38BC-4E5E-84D2-D7E9E01368B7}"/>
    <cellStyle name="Comma 19 2 7 3" xfId="30926" xr:uid="{438E9F00-DA90-4F9E-ACC3-2A50AFC9B273}"/>
    <cellStyle name="Comma 19 2 7 3 2" xfId="25275" xr:uid="{733863BA-0F23-4182-B065-272ACFC0D4C8}"/>
    <cellStyle name="Comma 19 2 7 3 3" xfId="30927" xr:uid="{13427591-04C6-46C7-ADFD-51C94C473362}"/>
    <cellStyle name="Comma 19 2 7 4" xfId="30930" xr:uid="{6B094109-AA6A-4B44-86E8-8522CA7A8009}"/>
    <cellStyle name="Comma 19 2 7 4 2" xfId="25290" xr:uid="{7D980B88-BC3D-4B26-898F-6359DE04D37F}"/>
    <cellStyle name="Comma 19 2 7 4 3" xfId="30931" xr:uid="{9CA42BEF-F5D3-4226-95B9-DEEB1AFF3EE2}"/>
    <cellStyle name="Comma 19 2 7 5" xfId="30934" xr:uid="{FDE97B7C-8750-4D9C-9F65-532ADCEDE508}"/>
    <cellStyle name="Comma 19 2 7 5 2" xfId="4761" xr:uid="{FBD9356B-5985-422C-8587-3E860D21E689}"/>
    <cellStyle name="Comma 19 2 7 5 3" xfId="30936" xr:uid="{9324E2B2-07BD-4601-B903-CD2BB62DDDB7}"/>
    <cellStyle name="Comma 19 2 7 6" xfId="27483" xr:uid="{5CA5FFD0-1F11-4341-800F-859BC1FF320F}"/>
    <cellStyle name="Comma 19 2 7 6 2" xfId="25313" xr:uid="{75F8DCFE-4ED7-4F01-96D6-9DC2F3380546}"/>
    <cellStyle name="Comma 19 2 7 6 3" xfId="30939" xr:uid="{EB33FDEB-064C-41D8-BC0E-85B25BD9AF2F}"/>
    <cellStyle name="Comma 19 2 7 7" xfId="27486" xr:uid="{DD95A96F-4219-478D-8EFD-B8758517DCEA}"/>
    <cellStyle name="Comma 19 2 7 8" xfId="30942" xr:uid="{00DDF198-1A99-43B8-B1AF-3CBBC3E69A47}"/>
    <cellStyle name="Comma 19 2 8" xfId="30943" xr:uid="{5791B5A2-1424-4DE2-B291-1B32894737A8}"/>
    <cellStyle name="Comma 19 2 8 2" xfId="30944" xr:uid="{11125DBB-E061-4B34-8BC3-98B5A7959EB3}"/>
    <cellStyle name="Comma 19 2 8 2 2" xfId="30945" xr:uid="{CE61A644-F2C5-416D-A8D4-02B02460E422}"/>
    <cellStyle name="Comma 19 2 8 2 2 2" xfId="30947" xr:uid="{BA59754F-B943-49D0-9D59-BF7FBFC3A9B8}"/>
    <cellStyle name="Comma 19 2 8 2 2 3" xfId="30950" xr:uid="{CBC19C6D-ED46-473E-9C94-E4D604FF39DE}"/>
    <cellStyle name="Comma 19 2 8 2 3" xfId="30951" xr:uid="{01ED0C98-40C1-428A-BA39-25EAF4EBFCA9}"/>
    <cellStyle name="Comma 19 2 8 2 3 2" xfId="30952" xr:uid="{EBF63A6D-9115-4909-BDC9-B668B8328A02}"/>
    <cellStyle name="Comma 19 2 8 2 3 3" xfId="30954" xr:uid="{C82C6C2F-B679-4D35-8B62-8B9DE53D0E3E}"/>
    <cellStyle name="Comma 19 2 8 2 4" xfId="30955" xr:uid="{5D052661-A537-4B36-B6A9-E4ECAEC5FF78}"/>
    <cellStyle name="Comma 19 2 8 2 4 2" xfId="30956" xr:uid="{12F126E2-725D-4E53-9176-F83F93333E72}"/>
    <cellStyle name="Comma 19 2 8 2 4 3" xfId="30958" xr:uid="{625E51A1-9D07-4718-89E5-F9686042E37C}"/>
    <cellStyle name="Comma 19 2 8 2 5" xfId="30959" xr:uid="{722B6944-B28A-44EC-AE2B-EAFECA70547D}"/>
    <cellStyle name="Comma 19 2 8 2 5 2" xfId="14235" xr:uid="{44567A6E-F1B3-4462-B3C9-CE20DA4C3735}"/>
    <cellStyle name="Comma 19 2 8 2 5 3" xfId="14245" xr:uid="{263A3802-2ECF-4EF3-9445-571F193FB6D6}"/>
    <cellStyle name="Comma 19 2 8 2 6" xfId="30960" xr:uid="{5FC6B29D-D164-4257-9C99-85597441A332}"/>
    <cellStyle name="Comma 19 2 8 2 7" xfId="30961" xr:uid="{D4BCF653-C17A-402D-A364-02989482C653}"/>
    <cellStyle name="Comma 19 2 8 3" xfId="30962" xr:uid="{4F55AD93-4066-4AE1-B7B1-970EDAEBC0E8}"/>
    <cellStyle name="Comma 19 2 8 3 2" xfId="30963" xr:uid="{A08A2C90-B15A-4BA3-9F38-087093F425F1}"/>
    <cellStyle name="Comma 19 2 8 3 3" xfId="30964" xr:uid="{B3F147B3-445E-49BB-973F-D717F3436E0F}"/>
    <cellStyle name="Comma 19 2 8 4" xfId="30965" xr:uid="{BA6F9AA4-257F-47E0-86CD-ECDCFF6E7F54}"/>
    <cellStyle name="Comma 19 2 8 4 2" xfId="30966" xr:uid="{D6DFE8F1-7E2E-40D5-8DAC-9667E5A68534}"/>
    <cellStyle name="Comma 19 2 8 4 3" xfId="30967" xr:uid="{A5A16C03-69A9-4CB3-B346-F2ECC45E8C8B}"/>
    <cellStyle name="Comma 19 2 8 5" xfId="30968" xr:uid="{3A8EEE36-65CF-4A13-B8A3-D4C4E6768A11}"/>
    <cellStyle name="Comma 19 2 8 5 2" xfId="30970" xr:uid="{33E52568-2772-4DA7-9BA7-A358C32C0B69}"/>
    <cellStyle name="Comma 19 2 8 5 3" xfId="30971" xr:uid="{DF85CA91-C45A-41EB-832B-C333A8E8224D}"/>
    <cellStyle name="Comma 19 2 8 6" xfId="27489" xr:uid="{C9DE9728-00C0-474B-9F81-C45145340F7F}"/>
    <cellStyle name="Comma 19 2 8 6 2" xfId="26715" xr:uid="{DDF9D116-FDB2-4290-BA44-DA1678EACACC}"/>
    <cellStyle name="Comma 19 2 8 6 3" xfId="26717" xr:uid="{90A339A4-5C9C-4478-A7D9-F6BDD1962E30}"/>
    <cellStyle name="Comma 19 2 8 7" xfId="27492" xr:uid="{1E3D3EB6-57E8-4693-87AF-EB278F00AD6E}"/>
    <cellStyle name="Comma 19 2 8 8" xfId="30972" xr:uid="{34F00551-0389-4BF1-B5FD-25F1C27AE161}"/>
    <cellStyle name="Comma 19 2 9" xfId="30973" xr:uid="{D0079579-9BC7-4C3C-A1E7-7DB84802C631}"/>
    <cellStyle name="Comma 19 2 9 2" xfId="30974" xr:uid="{E0EE5F7E-6B87-4D50-9F20-7D5B93A4CEC6}"/>
    <cellStyle name="Comma 19 2 9 2 2" xfId="30975" xr:uid="{4D3D3B42-5538-4EA5-B3F2-29C1C78CFF86}"/>
    <cellStyle name="Comma 19 2 9 2 2 2" xfId="30976" xr:uid="{18724FCB-2B4E-4AF5-B4CA-A2DE6CC8827C}"/>
    <cellStyle name="Comma 19 2 9 2 2 3" xfId="30978" xr:uid="{2CC8E99E-7CF1-410F-AEFB-FD51D06CA222}"/>
    <cellStyle name="Comma 19 2 9 2 3" xfId="30980" xr:uid="{7E6CF270-40A2-4D12-B586-043941EDA101}"/>
    <cellStyle name="Comma 19 2 9 2 3 2" xfId="30981" xr:uid="{8F5ECC46-E50F-4D0B-988C-B5082EDE7A8F}"/>
    <cellStyle name="Comma 19 2 9 2 3 3" xfId="30983" xr:uid="{7EECC32A-CCD0-4EFB-B947-9C4AC3DFBC97}"/>
    <cellStyle name="Comma 19 2 9 2 4" xfId="30985" xr:uid="{36E5F023-8C88-4B65-B6DC-5E8284633766}"/>
    <cellStyle name="Comma 19 2 9 2 4 2" xfId="30986" xr:uid="{680C39B7-DC01-4D28-9830-DC6180FE4915}"/>
    <cellStyle name="Comma 19 2 9 2 4 3" xfId="30987" xr:uid="{727FC684-0FC9-4955-A10A-CAE450CEDB7F}"/>
    <cellStyle name="Comma 19 2 9 2 5" xfId="30989" xr:uid="{759162DF-E02D-4DCB-9327-23DDD483CC40}"/>
    <cellStyle name="Comma 19 2 9 2 5 2" xfId="30993" xr:uid="{03CC824D-61A7-49FE-927C-DB3869BC3B55}"/>
    <cellStyle name="Comma 19 2 9 2 5 3" xfId="30996" xr:uid="{ABA22AFC-8887-4878-905A-405128CBA1A2}"/>
    <cellStyle name="Comma 19 2 9 2 6" xfId="30997" xr:uid="{1922A3C0-3F25-4F1E-9724-863A93D0E8E1}"/>
    <cellStyle name="Comma 19 2 9 2 7" xfId="30998" xr:uid="{0219D9DD-C0FD-4DA8-ABE8-FC836CD40B39}"/>
    <cellStyle name="Comma 19 2 9 3" xfId="31001" xr:uid="{205B8020-F465-4DE8-8F35-61A9C315BF52}"/>
    <cellStyle name="Comma 19 2 9 3 2" xfId="31002" xr:uid="{3B98998D-CD65-4DB5-8C69-3D623AC0453B}"/>
    <cellStyle name="Comma 19 2 9 3 3" xfId="31004" xr:uid="{7CD02A30-72C3-4B7F-81F5-4AEA67E99F80}"/>
    <cellStyle name="Comma 19 2 9 4" xfId="27140" xr:uid="{3771F86D-296A-4618-94F5-4A498A871974}"/>
    <cellStyle name="Comma 19 2 9 4 2" xfId="31005" xr:uid="{463D3781-B725-480C-AECD-253A1815864D}"/>
    <cellStyle name="Comma 19 2 9 4 3" xfId="31007" xr:uid="{5EAD8282-2FA5-4A6B-B795-C9A2941E2D29}"/>
    <cellStyle name="Comma 19 2 9 5" xfId="31008" xr:uid="{D6F6B819-8BA3-41A2-B47E-C56FB7403DCA}"/>
    <cellStyle name="Comma 19 2 9 5 2" xfId="31010" xr:uid="{D538AE03-42FA-4748-B5B1-9B1F595118B9}"/>
    <cellStyle name="Comma 19 2 9 5 3" xfId="31012" xr:uid="{1515DCB7-DDC5-4D10-903D-9973E3B528B1}"/>
    <cellStyle name="Comma 19 2 9 6" xfId="27499" xr:uid="{CD7BE45F-AE9E-4346-A497-F89B7C5BBC66}"/>
    <cellStyle name="Comma 19 2 9 6 2" xfId="26795" xr:uid="{A886634E-426F-4124-815F-2FE918686103}"/>
    <cellStyle name="Comma 19 2 9 6 3" xfId="26797" xr:uid="{2C1EB1C6-E2BA-4D3D-A3FA-E15EA32B8E0D}"/>
    <cellStyle name="Comma 19 2 9 7" xfId="14210" xr:uid="{B5CFA099-6527-447C-B8AC-A73110444A7C}"/>
    <cellStyle name="Comma 19 2 9 8" xfId="31013" xr:uid="{8508A89B-F93B-4E6A-9137-3DDB4CFFB32B}"/>
    <cellStyle name="Comma 19 20" xfId="30566" xr:uid="{1188A588-E8DE-4944-A67E-C2CEA56148EE}"/>
    <cellStyle name="Comma 19 20 2" xfId="30572" xr:uid="{AD7307BF-8BFF-42DE-9EFE-9017AA35DF02}"/>
    <cellStyle name="Comma 19 20 3" xfId="30578" xr:uid="{A8ECBDBB-26E4-4886-95FF-B133982E2297}"/>
    <cellStyle name="Comma 19 21" xfId="30598" xr:uid="{D7F9AE66-BBA9-40CE-98FA-277FCB101388}"/>
    <cellStyle name="Comma 19 22" xfId="30602" xr:uid="{ABF5298D-9557-48FF-9BB5-3F518BA8632C}"/>
    <cellStyle name="Comma 19 23" xfId="23036" xr:uid="{64C57A3E-925A-4799-9165-4E1E9CB93F6F}"/>
    <cellStyle name="Comma 19 23 2" xfId="28440" xr:uid="{49D8D980-E422-4126-BB45-95967193242D}"/>
    <cellStyle name="Comma 19 23 3" xfId="28444" xr:uid="{E2E4A6DC-43CD-45B9-856E-A2B14FFA809A}"/>
    <cellStyle name="Comma 19 23 4" xfId="28447" xr:uid="{3C8D8B2B-3A26-4332-BFDB-CFF3BEA6922B}"/>
    <cellStyle name="Comma 19 24" xfId="30615" xr:uid="{462CC877-F363-4CA6-B323-B65FB4584738}"/>
    <cellStyle name="Comma 19 25" xfId="31016" xr:uid="{85EB873C-5B8F-4852-9AD6-670887651196}"/>
    <cellStyle name="Comma 19 26" xfId="14823" xr:uid="{D9034272-7EF4-4505-AC3B-87C01524E5F0}"/>
    <cellStyle name="Comma 19 3" xfId="665" xr:uid="{20EF173E-0BCB-419D-A0D0-92AFB76D27AE}"/>
    <cellStyle name="Comma 19 3 10" xfId="31020" xr:uid="{1A2339E1-15D0-482A-8C1B-EEDE913330D2}"/>
    <cellStyle name="Comma 19 3 10 2" xfId="9599" xr:uid="{68A5A5DE-D343-45C8-8EE6-52AC80B04387}"/>
    <cellStyle name="Comma 19 3 10 2 2" xfId="31023" xr:uid="{7726D713-95FC-438F-B877-60ACA48FD8C8}"/>
    <cellStyle name="Comma 19 3 10 2 2 2" xfId="31024" xr:uid="{173C3AE8-AB1A-432A-90F3-B07D3CBBC0B6}"/>
    <cellStyle name="Comma 19 3 10 2 2 3" xfId="31025" xr:uid="{93DB329D-D8E9-4737-8385-7A5575F9D66B}"/>
    <cellStyle name="Comma 19 3 10 2 3" xfId="31028" xr:uid="{994AA3C9-D96D-48C4-8B97-1C9269885138}"/>
    <cellStyle name="Comma 19 3 10 2 3 2" xfId="31029" xr:uid="{FC038638-E783-4DC7-891E-9D91001A018F}"/>
    <cellStyle name="Comma 19 3 10 2 3 3" xfId="31032" xr:uid="{AECEE439-4635-4E28-AC2F-494AB8D1FBF0}"/>
    <cellStyle name="Comma 19 3 10 2 4" xfId="31037" xr:uid="{2171F3E8-ED70-439D-AC43-447965E44CD4}"/>
    <cellStyle name="Comma 19 3 10 2 4 2" xfId="31039" xr:uid="{5AE42E90-03D5-4F36-9CD5-40778F3F5B2D}"/>
    <cellStyle name="Comma 19 3 10 2 4 3" xfId="31041" xr:uid="{46DEAE00-0C03-4079-B903-AC14E6FCFA2F}"/>
    <cellStyle name="Comma 19 3 10 2 5" xfId="31044" xr:uid="{2A20FF71-E1E3-4215-9F14-5A44203A30B0}"/>
    <cellStyle name="Comma 19 3 10 2 5 2" xfId="30379" xr:uid="{937841AA-55E4-4021-9E19-0DFA87DF8295}"/>
    <cellStyle name="Comma 19 3 10 2 5 3" xfId="30381" xr:uid="{9D5177A0-3B96-4694-A766-9B3BFED4A0F7}"/>
    <cellStyle name="Comma 19 3 10 2 6" xfId="31049" xr:uid="{C6242994-2044-4DE0-B418-CAB067B95000}"/>
    <cellStyle name="Comma 19 3 10 2 7" xfId="31053" xr:uid="{2AD79516-E947-4478-9EF6-5B161895D932}"/>
    <cellStyle name="Comma 19 3 10 3" xfId="31054" xr:uid="{5B65F85C-58B5-4460-B012-9340B2E6E9E5}"/>
    <cellStyle name="Comma 19 3 10 3 2" xfId="31055" xr:uid="{2F1E9BC3-1DA6-4ABA-B73E-A85CB47B4FB4}"/>
    <cellStyle name="Comma 19 3 10 3 3" xfId="31056" xr:uid="{0DD3E00D-6093-497E-B2CA-D49B838CB61F}"/>
    <cellStyle name="Comma 19 3 10 4" xfId="31058" xr:uid="{854BFEB8-D2BA-4C0E-B043-02BF958C7875}"/>
    <cellStyle name="Comma 19 3 10 4 2" xfId="31059" xr:uid="{145648E9-DB1C-4853-A95F-7A94D0FFDBE4}"/>
    <cellStyle name="Comma 19 3 10 4 3" xfId="31062" xr:uid="{482642B7-2B1E-4DFE-A050-449D579F549D}"/>
    <cellStyle name="Comma 19 3 10 5" xfId="31064" xr:uid="{C229E621-E008-4428-BF3C-F077FE4BDABC}"/>
    <cellStyle name="Comma 19 3 10 5 2" xfId="31065" xr:uid="{C66DDEAD-16F4-45DB-A983-7B0C56D0BCB8}"/>
    <cellStyle name="Comma 19 3 10 5 3" xfId="31066" xr:uid="{7C35BEA6-692E-473D-B5C6-D63D9DD0BF7D}"/>
    <cellStyle name="Comma 19 3 10 6" xfId="21028" xr:uid="{DD581D7B-4DB7-42C3-A6E8-A54DE97D96A5}"/>
    <cellStyle name="Comma 19 3 10 6 2" xfId="31068" xr:uid="{15C47012-94AF-4509-AA6A-4B2F5855BFFD}"/>
    <cellStyle name="Comma 19 3 10 6 3" xfId="31069" xr:uid="{5F2ADDE7-E04A-46E2-AFC6-5CCFE85F2A06}"/>
    <cellStyle name="Comma 19 3 10 7" xfId="17692" xr:uid="{0F1B8DA4-2B42-428B-BDED-950D272CAD12}"/>
    <cellStyle name="Comma 19 3 10 8" xfId="31072" xr:uid="{B7664F08-29DE-48DF-8175-91CCC0ED91A6}"/>
    <cellStyle name="Comma 19 3 11" xfId="31074" xr:uid="{4359D60F-5D47-4C30-B9AF-716053B925D8}"/>
    <cellStyle name="Comma 19 3 11 2" xfId="28709" xr:uid="{095C5DFD-5E4E-44B8-B018-0C99E43F466B}"/>
    <cellStyle name="Comma 19 3 11 2 2" xfId="31080" xr:uid="{6F1CD588-5BB6-4187-BB7A-D159AAE0FFA7}"/>
    <cellStyle name="Comma 19 3 11 2 2 2" xfId="31084" xr:uid="{00ECB172-2489-4CDE-8FA4-A0E7F3A941C6}"/>
    <cellStyle name="Comma 19 3 11 2 2 3" xfId="31087" xr:uid="{46160993-454B-4EDB-B799-F52809A200A2}"/>
    <cellStyle name="Comma 19 3 11 2 3" xfId="31094" xr:uid="{386994C9-6364-4B4F-9EF6-9B5834C24173}"/>
    <cellStyle name="Comma 19 3 11 2 3 2" xfId="31097" xr:uid="{EDAB72FB-3879-492C-B85A-C6408F463EED}"/>
    <cellStyle name="Comma 19 3 11 2 3 3" xfId="31098" xr:uid="{439C8621-53CA-4A6E-8B8C-611AC3E94CBD}"/>
    <cellStyle name="Comma 19 3 11 2 4" xfId="31105" xr:uid="{D83F84D5-42F6-4246-9ED8-716F4C740DCE}"/>
    <cellStyle name="Comma 19 3 11 2 4 2" xfId="31109" xr:uid="{301C328A-7549-481B-B731-46826FD45B2F}"/>
    <cellStyle name="Comma 19 3 11 2 4 3" xfId="31111" xr:uid="{E8DFD451-6EAD-408E-AE0B-5D38B2874F1D}"/>
    <cellStyle name="Comma 19 3 11 2 5" xfId="31118" xr:uid="{8AE898A8-7A60-4F76-A62E-2D007F9A11BD}"/>
    <cellStyle name="Comma 19 3 11 2 5 2" xfId="31119" xr:uid="{DA4DA972-94A3-4C81-94E2-EFA4A7701191}"/>
    <cellStyle name="Comma 19 3 11 2 5 3" xfId="31120" xr:uid="{613A7E0E-DA07-410E-9E31-E1B7BAFD7A8F}"/>
    <cellStyle name="Comma 19 3 11 2 6" xfId="31125" xr:uid="{54047511-5905-4C66-BE33-1669F855F6AF}"/>
    <cellStyle name="Comma 19 3 11 2 7" xfId="31130" xr:uid="{0B019C1D-9B51-4723-93E9-5FFD10B8D737}"/>
    <cellStyle name="Comma 19 3 11 3" xfId="31131" xr:uid="{0F46739C-FE72-4357-8737-44F5630DE660}"/>
    <cellStyle name="Comma 19 3 11 3 2" xfId="31135" xr:uid="{BC8E1341-E815-41AC-BD3A-15EB7DDEAFF9}"/>
    <cellStyle name="Comma 19 3 11 3 3" xfId="31138" xr:uid="{02E68AFF-1817-49F0-8417-9E7281E41EE2}"/>
    <cellStyle name="Comma 19 3 11 4" xfId="31139" xr:uid="{D2E6CCCE-460B-428D-9BBD-56AED33EA35C}"/>
    <cellStyle name="Comma 19 3 11 4 2" xfId="14267" xr:uid="{78DB8BBA-E4CE-4BF2-ACA0-3C378B164446}"/>
    <cellStyle name="Comma 19 3 11 4 3" xfId="14316" xr:uid="{B60208F9-FDED-4B61-AFE8-9534443659C6}"/>
    <cellStyle name="Comma 19 3 11 5" xfId="31140" xr:uid="{FA040E68-389D-4BD8-8233-140CFC9DE2D8}"/>
    <cellStyle name="Comma 19 3 11 5 2" xfId="15205" xr:uid="{F8E52617-69B7-4D63-A7F4-EB19B2F1A52E}"/>
    <cellStyle name="Comma 19 3 11 5 3" xfId="15245" xr:uid="{5ADC2A85-5666-4B5C-9F69-A43246080D7D}"/>
    <cellStyle name="Comma 19 3 11 6" xfId="23479" xr:uid="{96D1C554-FD25-46C2-A92E-16F183F82FDF}"/>
    <cellStyle name="Comma 19 3 11 6 2" xfId="31144" xr:uid="{C219E88B-9B54-4167-8B22-A109AFCDF76D}"/>
    <cellStyle name="Comma 19 3 11 6 3" xfId="31147" xr:uid="{E9F4DCB1-3CE4-44A2-9896-3F1A388B8D39}"/>
    <cellStyle name="Comma 19 3 11 7" xfId="14383" xr:uid="{ECE2C587-7536-4DEF-BC24-88AA2E428503}"/>
    <cellStyle name="Comma 19 3 11 8" xfId="31150" xr:uid="{4127B3CC-F6D9-4895-8F34-1C13E90FFF7F}"/>
    <cellStyle name="Comma 19 3 12" xfId="31151" xr:uid="{F85B536A-5A04-460A-B2CC-6D51E3AA7FB7}"/>
    <cellStyle name="Comma 19 3 12 2" xfId="28744" xr:uid="{B718702B-4474-436F-97A7-F53A7073571B}"/>
    <cellStyle name="Comma 19 3 12 2 2" xfId="31153" xr:uid="{A18FF176-365A-4F53-9F64-E024AB987D51}"/>
    <cellStyle name="Comma 19 3 12 2 2 2" xfId="31154" xr:uid="{77B02C44-D43D-458D-9399-F0E844CAEF77}"/>
    <cellStyle name="Comma 19 3 12 2 2 3" xfId="31155" xr:uid="{98290008-32B7-4B56-8C7A-C725CDDB5871}"/>
    <cellStyle name="Comma 19 3 12 2 3" xfId="31156" xr:uid="{786A83B2-DF39-4957-9273-C53D049F5872}"/>
    <cellStyle name="Comma 19 3 12 2 3 2" xfId="31160" xr:uid="{6EDA6F1B-285D-40DB-9C0C-CDF739CDD9A9}"/>
    <cellStyle name="Comma 19 3 12 2 3 3" xfId="31163" xr:uid="{9B9F6760-B542-44FB-972F-46EED758E006}"/>
    <cellStyle name="Comma 19 3 12 2 4" xfId="31169" xr:uid="{A88FD0E9-F018-4FB5-81E5-311432D73CD0}"/>
    <cellStyle name="Comma 19 3 12 2 4 2" xfId="31173" xr:uid="{0AD58496-CB18-480B-94AF-73708DE36222}"/>
    <cellStyle name="Comma 19 3 12 2 4 3" xfId="31178" xr:uid="{6D276DEC-5803-4BEC-9A24-D5CBA4FD380A}"/>
    <cellStyle name="Comma 19 3 12 2 5" xfId="31182" xr:uid="{CF5B3833-25EB-4EB4-94CC-27AB10F820E2}"/>
    <cellStyle name="Comma 19 3 12 2 5 2" xfId="15793" xr:uid="{C6D0E97A-7305-473A-A205-19AA53F4E303}"/>
    <cellStyle name="Comma 19 3 12 2 5 3" xfId="31185" xr:uid="{F466785D-ECB2-4942-9185-8B46F77CD617}"/>
    <cellStyle name="Comma 19 3 12 2 6" xfId="31189" xr:uid="{22678332-3BF5-4A81-A6F3-63D3E37106E3}"/>
    <cellStyle name="Comma 19 3 12 2 7" xfId="31193" xr:uid="{516BB49E-E985-41B1-AECC-415B2DDC91FE}"/>
    <cellStyle name="Comma 19 3 12 3" xfId="31195" xr:uid="{A2E0C437-79CE-42AB-9387-C0317D1858FD}"/>
    <cellStyle name="Comma 19 3 12 3 2" xfId="31196" xr:uid="{3BE4DF60-D155-4ED0-819E-C1A8C7A42F92}"/>
    <cellStyle name="Comma 19 3 12 3 3" xfId="31197" xr:uid="{BB5F67F8-FD15-4116-9C86-323069371C5B}"/>
    <cellStyle name="Comma 19 3 12 4" xfId="23355" xr:uid="{1F5B7601-BBE7-4B1A-A00D-01C27E1E599A}"/>
    <cellStyle name="Comma 19 3 12 4 2" xfId="31198" xr:uid="{47D41801-F513-4835-B43D-DAC978D9A6FA}"/>
    <cellStyle name="Comma 19 3 12 4 3" xfId="31199" xr:uid="{71B49B01-925B-4EA5-A33B-80F9B69A3F44}"/>
    <cellStyle name="Comma 19 3 12 5" xfId="31201" xr:uid="{C336B50B-B3B5-43F6-8E2E-376EB5D3539C}"/>
    <cellStyle name="Comma 19 3 12 5 2" xfId="4164" xr:uid="{5291C5EC-0782-4E21-9A32-33F516CE0114}"/>
    <cellStyle name="Comma 19 3 12 5 3" xfId="31202" xr:uid="{13FED08E-71E3-4294-8AC9-60E5457AC615}"/>
    <cellStyle name="Comma 19 3 12 6" xfId="23515" xr:uid="{4CEE26DF-6560-44D3-8247-97EE2CE86574}"/>
    <cellStyle name="Comma 19 3 12 6 2" xfId="31203" xr:uid="{A03988CC-4507-4B73-81A4-4CDA393BFC8B}"/>
    <cellStyle name="Comma 19 3 12 6 3" xfId="31204" xr:uid="{938BC17C-0527-4A09-B6DB-8280C38F599A}"/>
    <cellStyle name="Comma 19 3 12 7" xfId="14397" xr:uid="{60270920-4A36-4B78-B6B2-D05DFC480C0A}"/>
    <cellStyle name="Comma 19 3 12 8" xfId="31207" xr:uid="{8F233F09-CC64-45D6-BDF1-6F632B7CDA8E}"/>
    <cellStyle name="Comma 19 3 13" xfId="31210" xr:uid="{20373034-205F-4919-B9A9-C8F89B5EE23E}"/>
    <cellStyle name="Comma 19 3 13 2" xfId="28798" xr:uid="{5B162AD8-80DF-4697-B94F-2E4A3C4B3E47}"/>
    <cellStyle name="Comma 19 3 13 2 2" xfId="31212" xr:uid="{6141FA9C-0BB2-4E63-8108-9F5AAC2322E9}"/>
    <cellStyle name="Comma 19 3 13 2 3" xfId="31213" xr:uid="{F5736BB7-F3BA-4D55-B6E9-68F930D0334C}"/>
    <cellStyle name="Comma 19 3 13 3" xfId="23199" xr:uid="{10722FB0-C7BD-439C-B24C-8CDD48AB56EA}"/>
    <cellStyle name="Comma 19 3 13 3 2" xfId="23201" xr:uid="{DF080228-F06C-4F4B-BF34-93A9ECC293CB}"/>
    <cellStyle name="Comma 19 3 13 3 3" xfId="23204" xr:uid="{B7575978-013E-43E0-90E2-1A8C035A5A15}"/>
    <cellStyle name="Comma 19 3 13 4" xfId="23214" xr:uid="{FFFD76B2-854C-43EF-94BC-0A8FBAF62F48}"/>
    <cellStyle name="Comma 19 3 13 4 2" xfId="23216" xr:uid="{DE9A97CA-775A-46AB-8ADA-CBB8525C5E19}"/>
    <cellStyle name="Comma 19 3 13 4 3" xfId="23218" xr:uid="{00B2AD34-BA32-4CC0-95E5-8255FE55C440}"/>
    <cellStyle name="Comma 19 3 13 5" xfId="23225" xr:uid="{3783FFD1-1845-4BC7-9C0D-4F9BE37921D3}"/>
    <cellStyle name="Comma 19 3 13 5 2" xfId="23227" xr:uid="{804D2B84-4CE0-4C6D-9645-C1C4EC4AACF0}"/>
    <cellStyle name="Comma 19 3 13 5 3" xfId="23232" xr:uid="{D77F6D9B-413D-4CD9-BBD7-FF92A06FB673}"/>
    <cellStyle name="Comma 19 3 13 6" xfId="23240" xr:uid="{7A761D0E-424B-4549-87D3-72E3FB118913}"/>
    <cellStyle name="Comma 19 3 13 7" xfId="23248" xr:uid="{36A70CA7-4900-4997-8174-678FE8FDC044}"/>
    <cellStyle name="Comma 19 3 14" xfId="18664" xr:uid="{259A380C-B330-4EE1-8A38-CA2FABCCF139}"/>
    <cellStyle name="Comma 19 3 14 2" xfId="28848" xr:uid="{2069A472-5BEB-416D-B009-F00062EA4449}"/>
    <cellStyle name="Comma 19 3 14 3" xfId="23284" xr:uid="{4736790E-61E1-4F31-B56C-996646A5EE6E}"/>
    <cellStyle name="Comma 19 3 15" xfId="31215" xr:uid="{FF7AC6FB-AA34-4ACE-87E4-185C33BF373B}"/>
    <cellStyle name="Comma 19 3 15 2" xfId="31218" xr:uid="{C5F77F22-F5FE-4CAF-A2DC-AC7265FCD93B}"/>
    <cellStyle name="Comma 19 3 15 3" xfId="17406" xr:uid="{9201D04A-DF37-438A-8DB4-DF350FD4FCDE}"/>
    <cellStyle name="Comma 19 3 16" xfId="31221" xr:uid="{45E12B1F-9988-4EE4-B608-603596E578B6}"/>
    <cellStyle name="Comma 19 3 16 2" xfId="31226" xr:uid="{0BC7B545-50C4-40A8-A5AE-C8C3D5AD9D6E}"/>
    <cellStyle name="Comma 19 3 16 3" xfId="17414" xr:uid="{ABEEBF28-B2DE-427D-B4D2-F265CF3C70F3}"/>
    <cellStyle name="Comma 19 3 17" xfId="31229" xr:uid="{377EA593-297E-48D4-B773-10C5CA325C37}"/>
    <cellStyle name="Comma 19 3 17 2" xfId="31232" xr:uid="{569AB4CA-9256-4093-9CD2-96419CE4D7D6}"/>
    <cellStyle name="Comma 19 3 17 3" xfId="23449" xr:uid="{950E8494-1ADA-41D4-B8C0-0F17450D957E}"/>
    <cellStyle name="Comma 19 3 18" xfId="31235" xr:uid="{A76980EA-B4D8-4A25-AEDF-84774EA61A8B}"/>
    <cellStyle name="Comma 19 3 19" xfId="31238" xr:uid="{DA22D681-C86D-4EFF-A38F-3D7C8D8999DE}"/>
    <cellStyle name="Comma 19 3 2" xfId="4882" xr:uid="{C0C8D579-5554-4380-A73F-0F04D3685D8F}"/>
    <cellStyle name="Comma 19 3 2 2" xfId="6205" xr:uid="{62A65975-F1E0-4D08-B1AE-EFAC3E5597E2}"/>
    <cellStyle name="Comma 19 3 2 2 2" xfId="6217" xr:uid="{1CDAE15E-7608-4876-ABFA-CB2CA12FF859}"/>
    <cellStyle name="Comma 19 3 2 2 2 2" xfId="5429" xr:uid="{98E05050-E430-4F74-B988-03030F0DA7D2}"/>
    <cellStyle name="Comma 19 3 2 2 2 3" xfId="5963" xr:uid="{5FE05433-D2B7-4337-AA35-46AA83482BFF}"/>
    <cellStyle name="Comma 19 3 2 2 3" xfId="6232" xr:uid="{2089A823-A0C0-4098-A606-97166144CB2B}"/>
    <cellStyle name="Comma 19 3 2 2 3 2" xfId="31239" xr:uid="{5AF11905-9E96-4405-B0D2-FAC1E81DEF90}"/>
    <cellStyle name="Comma 19 3 2 2 3 3" xfId="31241" xr:uid="{06B47865-C02D-4DCA-B328-F10F57270B75}"/>
    <cellStyle name="Comma 19 3 2 2 4" xfId="7297" xr:uid="{ADFAFC0F-0375-4F29-BDF4-9E9AE86FFE12}"/>
    <cellStyle name="Comma 19 3 2 2 4 2" xfId="20328" xr:uid="{4587FB83-76F6-4383-B096-27AA31E91291}"/>
    <cellStyle name="Comma 19 3 2 2 4 3" xfId="20339" xr:uid="{A23AC63C-E733-40D5-93B3-DA7C3750B197}"/>
    <cellStyle name="Comma 19 3 2 2 5" xfId="31242" xr:uid="{A94F0BAD-7FEC-47D8-A305-07E1C910D78D}"/>
    <cellStyle name="Comma 19 3 2 2 5 2" xfId="20619" xr:uid="{FD251A3A-B140-4AEB-88F7-DDEFB0E394CC}"/>
    <cellStyle name="Comma 19 3 2 2 5 3" xfId="12034" xr:uid="{0B70D846-2D36-46B6-8DC7-C42522684DC3}"/>
    <cellStyle name="Comma 19 3 2 2 6" xfId="31243" xr:uid="{A9B01297-3DA1-4DF7-BAE9-6F23D93F74AA}"/>
    <cellStyle name="Comma 19 3 2 2 7" xfId="31244" xr:uid="{0E71A5C3-C474-4843-9C17-789C37889F3E}"/>
    <cellStyle name="Comma 19 3 2 2 8" xfId="31245" xr:uid="{7B9B4580-AFC9-4CA8-8C60-D5D47D3F6985}"/>
    <cellStyle name="Comma 19 3 2 3" xfId="6249" xr:uid="{2B80D931-56A9-4D58-AD4A-360A14F79720}"/>
    <cellStyle name="Comma 19 3 2 3 2" xfId="6880" xr:uid="{0B165563-65AB-4D53-A276-85A6B2593893}"/>
    <cellStyle name="Comma 19 3 2 3 3" xfId="6150" xr:uid="{638EBB30-F70A-4442-97B2-F0269B299596}"/>
    <cellStyle name="Comma 19 3 2 4" xfId="6263" xr:uid="{DD913A59-42EF-40C9-BE3D-FB27856B1E0A}"/>
    <cellStyle name="Comma 19 3 2 4 2" xfId="7173" xr:uid="{A5AC0677-583B-4C69-BFB9-6653242B83C4}"/>
    <cellStyle name="Comma 19 3 2 4 3" xfId="7180" xr:uid="{110683EB-97C5-4BB7-852C-FF6A46A57288}"/>
    <cellStyle name="Comma 19 3 2 5" xfId="6396" xr:uid="{8B63E17E-ABD3-444F-9CE2-EE2C66770654}"/>
    <cellStyle name="Comma 19 3 2 5 2" xfId="7329" xr:uid="{7EBC4B1F-FE99-4620-8224-C7F443C18CBE}"/>
    <cellStyle name="Comma 19 3 2 5 3" xfId="7337" xr:uid="{CC81F694-1C30-4B55-AA77-3CACD9AA0A35}"/>
    <cellStyle name="Comma 19 3 2 6" xfId="6303" xr:uid="{CBECE9A0-733A-48A5-A69E-0AD08E5F2AAA}"/>
    <cellStyle name="Comma 19 3 2 6 2" xfId="6322" xr:uid="{DB686850-0CF7-43AF-B4E5-6BD24107A44F}"/>
    <cellStyle name="Comma 19 3 2 6 3" xfId="4980" xr:uid="{6AFB6C03-EEDC-4ABB-B1AA-C681387800EB}"/>
    <cellStyle name="Comma 19 3 2 7" xfId="4029" xr:uid="{8521C4A2-F476-440F-9910-9B5770B05E84}"/>
    <cellStyle name="Comma 19 3 2 8" xfId="6340" xr:uid="{D11831E1-34AD-4843-B13A-EAE82EDCAF3D}"/>
    <cellStyle name="Comma 19 3 2 9" xfId="7447" xr:uid="{CC0ACF2C-098C-4EFD-B135-0CF0615C39B6}"/>
    <cellStyle name="Comma 19 3 20" xfId="31216" xr:uid="{1B5056DA-9BBC-4404-87DA-038C8DEE6017}"/>
    <cellStyle name="Comma 19 3 20 2" xfId="31219" xr:uid="{1EF8BC6B-B7F4-4F85-B9C6-8C1837AA05C9}"/>
    <cellStyle name="Comma 19 3 20 3" xfId="17407" xr:uid="{981E98C7-C56B-47B3-AC7B-3E2D1EC93997}"/>
    <cellStyle name="Comma 19 3 20 4" xfId="11418" xr:uid="{70B54711-FEF5-44A7-AB05-280FDF726CAC}"/>
    <cellStyle name="Comma 19 3 21" xfId="31222" xr:uid="{95F92610-0EBA-4EC9-A83A-C8A2D90C4B77}"/>
    <cellStyle name="Comma 19 3 22" xfId="31230" xr:uid="{839E52AE-F506-4332-8D6C-948950C43D8B}"/>
    <cellStyle name="Comma 19 3 23" xfId="31236" xr:uid="{036C41B3-7CBB-432E-85DF-F29C381589D8}"/>
    <cellStyle name="Comma 19 3 24" xfId="31018" xr:uid="{361CFDD1-48E4-4705-A6CD-439A9AEA9F2E}"/>
    <cellStyle name="Comma 19 3 25" xfId="51851" xr:uid="{C38862CC-4D72-40C5-81B2-61C29D6499D7}"/>
    <cellStyle name="Comma 19 3 3" xfId="31246" xr:uid="{DDA58A64-503F-4F43-96C5-78F6AF42D57C}"/>
    <cellStyle name="Comma 19 3 3 2" xfId="3145" xr:uid="{1B94025B-1789-4E3E-91C4-0A622469AEF2}"/>
    <cellStyle name="Comma 19 3 3 2 2" xfId="31248" xr:uid="{6DD20440-818F-4096-8062-0037C0066FDA}"/>
    <cellStyle name="Comma 19 3 3 2 2 2" xfId="31250" xr:uid="{BA3330EA-B144-4501-AB38-0862133480E0}"/>
    <cellStyle name="Comma 19 3 3 2 2 3" xfId="31251" xr:uid="{7E874E8E-58FC-4439-80FE-9629C348F7DC}"/>
    <cellStyle name="Comma 19 3 3 2 3" xfId="31252" xr:uid="{02DE8B31-9DD5-4987-8590-8F0DE9D9EA47}"/>
    <cellStyle name="Comma 19 3 3 2 3 2" xfId="26616" xr:uid="{8A19F967-5E21-4693-9E0F-F5C19838895C}"/>
    <cellStyle name="Comma 19 3 3 2 3 3" xfId="26622" xr:uid="{677076A8-BF5D-4D5C-B23B-2210B754D049}"/>
    <cellStyle name="Comma 19 3 3 2 4" xfId="6052" xr:uid="{38D24D61-F976-42D9-A498-B0091BA8E764}"/>
    <cellStyle name="Comma 19 3 3 2 4 2" xfId="30298" xr:uid="{C3D2AD21-1234-4365-A4F1-990DDB150681}"/>
    <cellStyle name="Comma 19 3 3 2 4 3" xfId="31254" xr:uid="{A0474F25-87BA-47D7-89F0-1B15B627F37B}"/>
    <cellStyle name="Comma 19 3 3 2 5" xfId="16087" xr:uid="{C83723AE-3925-4E84-9D09-A6718847F879}"/>
    <cellStyle name="Comma 19 3 3 2 5 2" xfId="16091" xr:uid="{E5B8DAA7-6EE1-44BE-BDF4-B16323AF8BDC}"/>
    <cellStyle name="Comma 19 3 3 2 5 3" xfId="12627" xr:uid="{7BA18FFB-5C4E-434C-8E0A-FFA77988FCE0}"/>
    <cellStyle name="Comma 19 3 3 2 6" xfId="13581" xr:uid="{ABE63A29-C66E-4669-BEED-F8C0773157B1}"/>
    <cellStyle name="Comma 19 3 3 2 7" xfId="16099" xr:uid="{373E9A0B-7E23-427A-AB5C-B792EB1DA467}"/>
    <cellStyle name="Comma 19 3 3 3" xfId="3202" xr:uid="{3F243A8B-6BA1-45D4-916B-ED12FEA349DA}"/>
    <cellStyle name="Comma 19 3 3 3 2" xfId="31255" xr:uid="{5D973BE5-1C01-48CB-B2EF-0F77B06799B6}"/>
    <cellStyle name="Comma 19 3 3 3 3" xfId="31257" xr:uid="{792D4233-B600-4A70-9C6C-356DCA9D7FC3}"/>
    <cellStyle name="Comma 19 3 3 4" xfId="31259" xr:uid="{464B16A8-8267-4568-A05B-6A8E15D20D07}"/>
    <cellStyle name="Comma 19 3 3 4 2" xfId="31262" xr:uid="{F656A96B-96FB-44AD-8A6F-1FF6EEA8DD75}"/>
    <cellStyle name="Comma 19 3 3 4 3" xfId="31263" xr:uid="{5ACA393F-CD4A-486C-83D5-F1081D5478DF}"/>
    <cellStyle name="Comma 19 3 3 5" xfId="31264" xr:uid="{1E8EC4BD-DCA7-43EF-8113-37DC5DA93F8E}"/>
    <cellStyle name="Comma 19 3 3 5 2" xfId="31266" xr:uid="{CEBEBED0-C035-408F-B0DE-66CA36DD525F}"/>
    <cellStyle name="Comma 19 3 3 5 3" xfId="31268" xr:uid="{B359912D-A0CD-4AB3-9676-0BF826586CE4}"/>
    <cellStyle name="Comma 19 3 3 6" xfId="31270" xr:uid="{74197A49-CE64-4C99-AFC0-73331851720B}"/>
    <cellStyle name="Comma 19 3 3 6 2" xfId="28112" xr:uid="{D25ABF06-F968-4EF1-BB6D-823CE633D408}"/>
    <cellStyle name="Comma 19 3 3 6 3" xfId="28165" xr:uid="{FE971642-CDBC-4D04-816D-F12F8A2ADAD8}"/>
    <cellStyle name="Comma 19 3 3 7" xfId="31272" xr:uid="{05EC528A-5266-4DF4-B17C-02C36C7A4BC8}"/>
    <cellStyle name="Comma 19 3 3 8" xfId="31275" xr:uid="{61D3777D-DDD8-4097-A892-63156AA9D7E4}"/>
    <cellStyle name="Comma 19 3 3 9" xfId="29611" xr:uid="{BB2DC4E8-C582-4EC1-BC8D-14CD32ED2B5B}"/>
    <cellStyle name="Comma 19 3 4" xfId="31277" xr:uid="{2319513E-B2B7-4DFA-8D25-A3B511F16BE0}"/>
    <cellStyle name="Comma 19 3 4 2" xfId="31279" xr:uid="{B0E890F8-A298-440C-B31D-D88F46ED9957}"/>
    <cellStyle name="Comma 19 3 4 2 2" xfId="5268" xr:uid="{B68C55F4-758C-46CE-A717-8CD2222B018B}"/>
    <cellStyle name="Comma 19 3 4 2 2 2" xfId="31282" xr:uid="{21EEC062-85F3-4ED3-8D12-F7B752AA20E6}"/>
    <cellStyle name="Comma 19 3 4 2 2 3" xfId="31284" xr:uid="{5339F5A8-44CF-4DF5-8FD8-3CBA68131FD4}"/>
    <cellStyle name="Comma 19 3 4 2 3" xfId="31285" xr:uid="{B4469FF9-D01E-4CA4-A8BB-560D1EBE8ADE}"/>
    <cellStyle name="Comma 19 3 4 2 3 2" xfId="31286" xr:uid="{51714112-981D-48CD-8B61-F0786624754A}"/>
    <cellStyle name="Comma 19 3 4 2 3 3" xfId="31287" xr:uid="{D25A04CB-7456-4465-8369-8263459174E5}"/>
    <cellStyle name="Comma 19 3 4 2 4" xfId="22332" xr:uid="{DF68A4ED-6D7D-44AD-B68A-25DC9222FD09}"/>
    <cellStyle name="Comma 19 3 4 2 4 2" xfId="22335" xr:uid="{3014AB5F-9F17-4D88-8594-A8ABB3D0BB0E}"/>
    <cellStyle name="Comma 19 3 4 2 4 3" xfId="22337" xr:uid="{8C879DCE-5664-451C-8360-E1D332D73E80}"/>
    <cellStyle name="Comma 19 3 4 2 5" xfId="22339" xr:uid="{53FE6D76-474E-4A43-B889-E5F39AE87FB6}"/>
    <cellStyle name="Comma 19 3 4 2 5 2" xfId="22343" xr:uid="{B172BB2D-A2A7-42B7-B705-8F9CF18535CF}"/>
    <cellStyle name="Comma 19 3 4 2 5 3" xfId="4683" xr:uid="{DB1A86EF-031A-497A-86A2-02B0928BBAEE}"/>
    <cellStyle name="Comma 19 3 4 2 6" xfId="16702" xr:uid="{B1EF51EA-7205-4D2F-97F4-38492F2C6780}"/>
    <cellStyle name="Comma 19 3 4 2 7" xfId="22347" xr:uid="{69344559-D751-4371-A778-E0FCA456CC31}"/>
    <cellStyle name="Comma 19 3 4 3" xfId="31288" xr:uid="{844232DF-2162-4FF6-B487-6BA04F0CA1D4}"/>
    <cellStyle name="Comma 19 3 4 3 2" xfId="31290" xr:uid="{56E699FE-102F-46A8-98EB-3F72F48396BE}"/>
    <cellStyle name="Comma 19 3 4 3 3" xfId="31291" xr:uid="{E8C8CEDB-6829-4273-A7D0-EB1F247AF3EC}"/>
    <cellStyle name="Comma 19 3 4 4" xfId="31292" xr:uid="{B116BA3C-D6CE-46FF-9671-06248D4CE6B1}"/>
    <cellStyle name="Comma 19 3 4 4 2" xfId="5292" xr:uid="{FE11A975-E428-44CC-AD59-25FEF9B33A78}"/>
    <cellStyle name="Comma 19 3 4 4 3" xfId="31294" xr:uid="{8C2AC1DE-031D-4153-AEA4-28F265358919}"/>
    <cellStyle name="Comma 19 3 4 5" xfId="31295" xr:uid="{DF4897F7-452C-4340-B58A-759D66524F8E}"/>
    <cellStyle name="Comma 19 3 4 5 2" xfId="2819" xr:uid="{AB2BB373-2F60-4807-B4B7-6B247B313AA3}"/>
    <cellStyle name="Comma 19 3 4 5 3" xfId="31296" xr:uid="{AE65385D-130F-41D8-9ACA-91182C4FCB39}"/>
    <cellStyle name="Comma 19 3 4 6" xfId="31297" xr:uid="{5EDD70BC-48A7-4779-8C50-0D61A3D5C4C9}"/>
    <cellStyle name="Comma 19 3 4 6 2" xfId="3814" xr:uid="{4B511FFF-5A57-4BE9-9A02-5AC2AA22AFCE}"/>
    <cellStyle name="Comma 19 3 4 6 3" xfId="31299" xr:uid="{B035EC6C-5CFF-409F-B913-9D333620379E}"/>
    <cellStyle name="Comma 19 3 4 7" xfId="31300" xr:uid="{FBC9DB08-2850-446F-AF18-EEC4E445B607}"/>
    <cellStyle name="Comma 19 3 4 8" xfId="31303" xr:uid="{6CCA5397-EC74-443E-B004-4747D9203D00}"/>
    <cellStyle name="Comma 19 3 4 9" xfId="31306" xr:uid="{04288F1A-5D98-4261-A484-5BACF6C3B816}"/>
    <cellStyle name="Comma 19 3 5" xfId="17315" xr:uid="{F3DB2B85-B93A-451C-BF62-56F547282D21}"/>
    <cellStyle name="Comma 19 3 5 2" xfId="31307" xr:uid="{907F5240-6F98-463C-98F2-3E5E3DFFB7CC}"/>
    <cellStyle name="Comma 19 3 5 2 2" xfId="31311" xr:uid="{E157A26C-6AED-4A77-A413-0BCDBF05F6FD}"/>
    <cellStyle name="Comma 19 3 5 2 2 2" xfId="2810" xr:uid="{4BBD4835-EDCA-4675-83F3-504B60176E6D}"/>
    <cellStyle name="Comma 19 3 5 2 2 3" xfId="2880" xr:uid="{D0D8F81F-9E6B-41C5-8BC7-C2E12D0EFCC9}"/>
    <cellStyle name="Comma 19 3 5 2 3" xfId="31313" xr:uid="{95E6B72C-3B8C-4C57-B230-345FE8273C5A}"/>
    <cellStyle name="Comma 19 3 5 2 3 2" xfId="31314" xr:uid="{21BACA95-0F15-4F0E-8C08-DE74EED60128}"/>
    <cellStyle name="Comma 19 3 5 2 3 3" xfId="31315" xr:uid="{6FC75C6D-A08D-4699-9BC1-18D969930999}"/>
    <cellStyle name="Comma 19 3 5 2 4" xfId="11144" xr:uid="{50E703F2-B50D-42E8-BB73-9B5CA6260907}"/>
    <cellStyle name="Comma 19 3 5 2 4 2" xfId="14196" xr:uid="{24958F6A-7635-437B-86CE-C9FDC33FA7AF}"/>
    <cellStyle name="Comma 19 3 5 2 4 3" xfId="14203" xr:uid="{DD894675-D8D5-44EE-ADDB-E7580861B60B}"/>
    <cellStyle name="Comma 19 3 5 2 5" xfId="22795" xr:uid="{FFE33E08-7F82-4EC3-8B33-CC64D3103636}"/>
    <cellStyle name="Comma 19 3 5 2 5 2" xfId="14247" xr:uid="{E77C5CD7-658E-4AD1-BECD-D35E9E1F986A}"/>
    <cellStyle name="Comma 19 3 5 2 5 3" xfId="14253" xr:uid="{628658E3-F242-482F-A86D-D10E2D20169D}"/>
    <cellStyle name="Comma 19 3 5 2 6" xfId="22798" xr:uid="{27E2A572-EF84-43FA-A444-4FA40AEEC7F2}"/>
    <cellStyle name="Comma 19 3 5 2 7" xfId="16530" xr:uid="{9B586083-B2A4-4C3F-9359-45DCD04163A2}"/>
    <cellStyle name="Comma 19 3 5 3" xfId="31316" xr:uid="{0649A393-AFF8-4A33-BCC5-FC6B0EF4F8F7}"/>
    <cellStyle name="Comma 19 3 5 3 2" xfId="31319" xr:uid="{4D9B7BFF-7435-46AA-BD8D-9F61D806FA59}"/>
    <cellStyle name="Comma 19 3 5 3 3" xfId="31321" xr:uid="{399E74A2-75B0-489B-9DD8-05995FBD57AA}"/>
    <cellStyle name="Comma 19 3 5 4" xfId="31322" xr:uid="{89B8F448-3F1D-4912-BC36-B5492986C96D}"/>
    <cellStyle name="Comma 19 3 5 4 2" xfId="31323" xr:uid="{4A2AB92C-30DE-4701-883D-CC402FDE0912}"/>
    <cellStyle name="Comma 19 3 5 4 3" xfId="31324" xr:uid="{E754A36E-13CF-4569-BE05-F89DA2663965}"/>
    <cellStyle name="Comma 19 3 5 5" xfId="31325" xr:uid="{9230B8A3-CED2-42BE-B490-8CE4A475A2F0}"/>
    <cellStyle name="Comma 19 3 5 5 2" xfId="31327" xr:uid="{8B48F21F-F0C8-4D30-B94E-FC08A35ACBAA}"/>
    <cellStyle name="Comma 19 3 5 5 3" xfId="31329" xr:uid="{1D060850-C16C-4333-A932-D6D72D858785}"/>
    <cellStyle name="Comma 19 3 5 6" xfId="27514" xr:uid="{7AD31E9A-0C1B-4A09-90B4-5B2580CF9EEE}"/>
    <cellStyle name="Comma 19 3 5 6 2" xfId="31330" xr:uid="{B1DD3150-A1C6-483F-83B4-CC8760AF8BD8}"/>
    <cellStyle name="Comma 19 3 5 6 3" xfId="31331" xr:uid="{52E7AFFE-DA12-416B-A0CC-77B7E44683C8}"/>
    <cellStyle name="Comma 19 3 5 7" xfId="27517" xr:uid="{3D85CE50-572F-4C8E-B766-DE95EF167913}"/>
    <cellStyle name="Comma 19 3 5 8" xfId="31333" xr:uid="{1AA2BD6D-A2E8-4CF9-9E6B-BE27E847E4A3}"/>
    <cellStyle name="Comma 19 3 6" xfId="31334" xr:uid="{303E5371-E88F-4D58-9D08-E19CEC6ED18A}"/>
    <cellStyle name="Comma 19 3 6 2" xfId="31336" xr:uid="{FB953D82-AF41-4DEA-A384-27B1220C50A8}"/>
    <cellStyle name="Comma 19 3 6 2 2" xfId="28844" xr:uid="{D6B997D0-0000-4E25-AED3-09AC4B31D5EE}"/>
    <cellStyle name="Comma 19 3 6 2 2 2" xfId="31340" xr:uid="{BB49215B-C6F0-4A04-AF32-A5BF2595C2EB}"/>
    <cellStyle name="Comma 19 3 6 2 2 3" xfId="31342" xr:uid="{FB819950-C9EB-46A8-A82B-349F18AAC889}"/>
    <cellStyle name="Comma 19 3 6 2 3" xfId="28847" xr:uid="{27BF7C09-FD22-4615-9B50-0F1ED826157D}"/>
    <cellStyle name="Comma 19 3 6 2 3 2" xfId="31345" xr:uid="{FE7E7A26-BE9D-4DCF-91EC-7DB95D55F5EF}"/>
    <cellStyle name="Comma 19 3 6 2 3 3" xfId="31347" xr:uid="{1FA5C0FF-CB76-4EF4-B970-2D61DB75822E}"/>
    <cellStyle name="Comma 19 3 6 2 4" xfId="23283" xr:uid="{F35B3A8F-398A-4265-B36E-CB7177DC3490}"/>
    <cellStyle name="Comma 19 3 6 2 4 2" xfId="23286" xr:uid="{287AAEDE-31BE-430B-B20B-E77C94C9B8BA}"/>
    <cellStyle name="Comma 19 3 6 2 4 3" xfId="23288" xr:uid="{7E28F416-A4F2-4517-85C3-089756BBB003}"/>
    <cellStyle name="Comma 19 3 6 2 5" xfId="23291" xr:uid="{60E6F10D-863F-435A-BB24-2577DC3B9345}"/>
    <cellStyle name="Comma 19 3 6 2 5 2" xfId="23294" xr:uid="{C465FE4D-723A-4262-91FA-F1D86F447A2B}"/>
    <cellStyle name="Comma 19 3 6 2 5 3" xfId="23298" xr:uid="{F7945BF2-9966-4B44-8888-8D064831B842}"/>
    <cellStyle name="Comma 19 3 6 2 6" xfId="23300" xr:uid="{49C8748F-9DF8-4F02-ABAE-F3011E04FE27}"/>
    <cellStyle name="Comma 19 3 6 2 7" xfId="23303" xr:uid="{2468F3B8-D86D-45B4-92D7-72DE21302773}"/>
    <cellStyle name="Comma 19 3 6 3" xfId="31348" xr:uid="{8EFB5970-850C-4580-BD9D-5F4E14A57F65}"/>
    <cellStyle name="Comma 19 3 6 3 2" xfId="26487" xr:uid="{5729DE45-E7BA-4D8D-A3F4-8CDB91157785}"/>
    <cellStyle name="Comma 19 3 6 3 3" xfId="31217" xr:uid="{2E929E04-8784-4FA7-884D-0F022736CF81}"/>
    <cellStyle name="Comma 19 3 6 4" xfId="31352" xr:uid="{ECAB828D-43F3-495B-9EB0-BF71C3E929E8}"/>
    <cellStyle name="Comma 19 3 6 4 2" xfId="31354" xr:uid="{ADE9AA88-D055-4BC0-A298-7C91AB7FBD3C}"/>
    <cellStyle name="Comma 19 3 6 4 3" xfId="31225" xr:uid="{B6F78F35-6DDC-4EF4-BF0B-129DE8B3CD72}"/>
    <cellStyle name="Comma 19 3 6 5" xfId="31355" xr:uid="{8BF960C0-487F-47C4-9FE8-3FFA98A3F689}"/>
    <cellStyle name="Comma 19 3 6 5 2" xfId="31357" xr:uid="{CF5160E9-3E11-4020-96A6-B6902798F50A}"/>
    <cellStyle name="Comma 19 3 6 5 3" xfId="31231" xr:uid="{5EE46D55-BFDF-4D49-9C09-04784F694BC7}"/>
    <cellStyle name="Comma 19 3 6 6" xfId="27523" xr:uid="{27A124F6-E738-4737-94C5-5EE24CDC2EAC}"/>
    <cellStyle name="Comma 19 3 6 6 2" xfId="31358" xr:uid="{F2F96F58-F319-4103-8A79-12D1A0589DC1}"/>
    <cellStyle name="Comma 19 3 6 6 3" xfId="31359" xr:uid="{E9A5E720-55C3-4BA1-A51B-33B104A4D601}"/>
    <cellStyle name="Comma 19 3 6 7" xfId="27525" xr:uid="{7252338A-7BED-460C-AB69-5B4C66723C6B}"/>
    <cellStyle name="Comma 19 3 6 8" xfId="31362" xr:uid="{907B4426-C635-4D80-9CBA-DD2349E00B7B}"/>
    <cellStyle name="Comma 19 3 7" xfId="31365" xr:uid="{5CEB8BA1-D55E-4090-B201-D938CEF67B73}"/>
    <cellStyle name="Comma 19 3 7 2" xfId="8313" xr:uid="{0D88C720-6EC3-4C27-82DF-0F0401E1BF1B}"/>
    <cellStyle name="Comma 19 3 7 2 2" xfId="8329" xr:uid="{39912C2B-9BDF-4CF9-8F8A-4295EB6F0868}"/>
    <cellStyle name="Comma 19 3 7 2 2 2" xfId="8350" xr:uid="{0689B426-5B6D-4C40-A6FF-A199D6D7191E}"/>
    <cellStyle name="Comma 19 3 7 2 2 3" xfId="8364" xr:uid="{7B16B42A-E979-42F2-BB90-EF8E775D08AE}"/>
    <cellStyle name="Comma 19 3 7 2 3" xfId="8373" xr:uid="{989565C4-3647-4A8F-AD35-FF5BAF6A1E08}"/>
    <cellStyle name="Comma 19 3 7 2 3 2" xfId="31367" xr:uid="{396AE23F-FA2C-4A38-92F9-9F303D30878B}"/>
    <cellStyle name="Comma 19 3 7 2 3 3" xfId="31369" xr:uid="{2D0F1ADE-574B-4B12-B3AE-98F10C0E1F41}"/>
    <cellStyle name="Comma 19 3 7 2 4" xfId="4337" xr:uid="{C8090EFC-36E5-4496-96D0-DEBE931F8022}"/>
    <cellStyle name="Comma 19 3 7 2 4 2" xfId="23816" xr:uid="{FFDA1B01-F472-4B25-B903-91050D14318E}"/>
    <cellStyle name="Comma 19 3 7 2 4 3" xfId="23818" xr:uid="{75F2B0EA-C6F3-49FA-BB16-85803D461028}"/>
    <cellStyle name="Comma 19 3 7 2 5" xfId="23821" xr:uid="{E6E3F31F-1C37-4963-A8F2-11C7C6C780F2}"/>
    <cellStyle name="Comma 19 3 7 2 5 2" xfId="23824" xr:uid="{2CD7C302-AF7B-4585-A7C4-E6F845C8149F}"/>
    <cellStyle name="Comma 19 3 7 2 5 3" xfId="12801" xr:uid="{51CDFB26-2A00-4F0C-B82E-C46651DCCEE1}"/>
    <cellStyle name="Comma 19 3 7 2 6" xfId="23826" xr:uid="{732AE6D0-8679-4212-A7BB-52D52B7B7288}"/>
    <cellStyle name="Comma 19 3 7 2 7" xfId="23829" xr:uid="{BA9EF44A-C322-452C-B664-4680DEAB1477}"/>
    <cellStyle name="Comma 19 3 7 3" xfId="3736" xr:uid="{78188E79-A71D-4971-AB06-B569921A616F}"/>
    <cellStyle name="Comma 19 3 7 3 2" xfId="5080" xr:uid="{2F94DC21-2122-4491-84C7-6D47895A4866}"/>
    <cellStyle name="Comma 19 3 7 3 3" xfId="5101" xr:uid="{4EDCF0E3-2F53-4ED4-9463-5A71B810F080}"/>
    <cellStyle name="Comma 19 3 7 4" xfId="3764" xr:uid="{B22AFB0A-0216-43D5-B3E1-1257894D5A11}"/>
    <cellStyle name="Comma 19 3 7 4 2" xfId="8451" xr:uid="{AE5D3946-DC29-403B-9D49-033F97E4EC98}"/>
    <cellStyle name="Comma 19 3 7 4 3" xfId="8470" xr:uid="{B454EC76-0138-488E-9F3E-AE9236A93399}"/>
    <cellStyle name="Comma 19 3 7 5" xfId="3784" xr:uid="{7FAA78CA-873B-49F1-B913-1A0534DBE8F3}"/>
    <cellStyle name="Comma 19 3 7 5 2" xfId="8488" xr:uid="{9ED3D8E6-D817-4E94-A7EF-9EDF717B436B}"/>
    <cellStyle name="Comma 19 3 7 5 3" xfId="6072" xr:uid="{2D334AD3-CBCE-4CFD-894F-38FEB8074E50}"/>
    <cellStyle name="Comma 19 3 7 6" xfId="8515" xr:uid="{98D1E1C5-0C38-4749-A868-DFEC05E7796B}"/>
    <cellStyle name="Comma 19 3 7 6 2" xfId="8526" xr:uid="{B2D33113-B67D-4585-9280-454B6C9F8213}"/>
    <cellStyle name="Comma 19 3 7 6 3" xfId="8545" xr:uid="{585DB3EE-B9CE-45DD-BD5D-3FA8FFDA4434}"/>
    <cellStyle name="Comma 19 3 7 7" xfId="8550" xr:uid="{5ABEBC4C-E26C-4115-8D23-B326E64E28A3}"/>
    <cellStyle name="Comma 19 3 7 8" xfId="8584" xr:uid="{A30A6CE8-9DA0-4E92-BD54-8D0CBBA7F1F0}"/>
    <cellStyle name="Comma 19 3 8" xfId="31370" xr:uid="{47ED2C8D-36DE-434F-BA68-D037C2ADD8FF}"/>
    <cellStyle name="Comma 19 3 8 2" xfId="8923" xr:uid="{4B4D04A4-515E-463B-84BB-16707EDFC7E5}"/>
    <cellStyle name="Comma 19 3 8 2 2" xfId="31372" xr:uid="{605481A6-24B6-4DC8-B2EE-7F331ABCA242}"/>
    <cellStyle name="Comma 19 3 8 2 2 2" xfId="31376" xr:uid="{F597BE7E-8895-49C5-86ED-BB7A48B9B0C5}"/>
    <cellStyle name="Comma 19 3 8 2 2 3" xfId="13804" xr:uid="{ABFB956D-2693-4315-9C11-ED0574E0017A}"/>
    <cellStyle name="Comma 19 3 8 2 3" xfId="31377" xr:uid="{57B764E5-612F-4226-8011-D3DEEFDA2C41}"/>
    <cellStyle name="Comma 19 3 8 2 3 2" xfId="31379" xr:uid="{F0234EC3-213B-421A-A5FD-7A01C10F9F64}"/>
    <cellStyle name="Comma 19 3 8 2 3 3" xfId="26316" xr:uid="{436070FC-A7C4-4541-A82F-C87DA3A08416}"/>
    <cellStyle name="Comma 19 3 8 2 4" xfId="24304" xr:uid="{870C626D-39E2-4264-94A5-A29907B07A03}"/>
    <cellStyle name="Comma 19 3 8 2 4 2" xfId="24307" xr:uid="{D06A8568-01FD-4F54-A321-3883A025AC06}"/>
    <cellStyle name="Comma 19 3 8 2 4 3" xfId="14039" xr:uid="{B0849686-AE3C-454F-8F1F-CA0C6EB68E47}"/>
    <cellStyle name="Comma 19 3 8 2 5" xfId="17062" xr:uid="{01762460-BC04-4C66-B45E-2ED00C03045D}"/>
    <cellStyle name="Comma 19 3 8 2 5 2" xfId="17069" xr:uid="{49CF56A0-137F-4F35-96F2-A1DFBC3789A6}"/>
    <cellStyle name="Comma 19 3 8 2 5 3" xfId="13547" xr:uid="{492AB975-DC06-4C7A-9507-8A9596E00A37}"/>
    <cellStyle name="Comma 19 3 8 2 6" xfId="5043" xr:uid="{189F97BD-8C4E-4E1D-872C-427F409DAD86}"/>
    <cellStyle name="Comma 19 3 8 2 7" xfId="5051" xr:uid="{F433BECF-E045-44F9-8DCD-FBD9CB74210B}"/>
    <cellStyle name="Comma 19 3 8 3" xfId="7209" xr:uid="{CCC71039-D1F2-4B43-BA52-0E7228A9FC2F}"/>
    <cellStyle name="Comma 19 3 8 3 2" xfId="31380" xr:uid="{DC4DDAC4-2ED3-4FE2-B31C-5BF79D11E3D5}"/>
    <cellStyle name="Comma 19 3 8 3 3" xfId="31381" xr:uid="{CC611284-612A-427A-BED9-147E08DA15BD}"/>
    <cellStyle name="Comma 19 3 8 4" xfId="31382" xr:uid="{E5440E61-7609-4ADB-940A-B4F08E81BDC7}"/>
    <cellStyle name="Comma 19 3 8 4 2" xfId="31383" xr:uid="{14C6F63A-5285-4FCF-9215-71428C3CDE14}"/>
    <cellStyle name="Comma 19 3 8 4 3" xfId="31384" xr:uid="{99B4471F-F3B1-47E7-B257-F635FD88CA4C}"/>
    <cellStyle name="Comma 19 3 8 5" xfId="23396" xr:uid="{98713509-4EC3-4D3A-A708-C308EC993E2F}"/>
    <cellStyle name="Comma 19 3 8 5 2" xfId="31385" xr:uid="{16B1258A-EAB6-4564-8D06-72781A5D1C61}"/>
    <cellStyle name="Comma 19 3 8 5 3" xfId="31386" xr:uid="{0DD789DB-00DD-4453-89E1-24547D7A32E5}"/>
    <cellStyle name="Comma 19 3 8 6" xfId="27529" xr:uid="{0CF4CB12-BA94-4DD7-BD7C-E20DEBEBAE9D}"/>
    <cellStyle name="Comma 19 3 8 6 2" xfId="3584" xr:uid="{FB7F6FAB-2028-46AE-ACDB-36432BDEE8C8}"/>
    <cellStyle name="Comma 19 3 8 6 3" xfId="31388" xr:uid="{5CEF2A2C-93B5-45FC-94E5-142AEF4229A6}"/>
    <cellStyle name="Comma 19 3 8 7" xfId="27531" xr:uid="{F21A068D-ED16-404C-8CA6-88DA43764CF4}"/>
    <cellStyle name="Comma 19 3 8 8" xfId="31391" xr:uid="{BCDEE9C5-BD46-42A2-9BCB-FE7919D05DB6}"/>
    <cellStyle name="Comma 19 3 9" xfId="31393" xr:uid="{995DF3F1-CB98-4046-9F01-8EA8F3C23F89}"/>
    <cellStyle name="Comma 19 3 9 2" xfId="31395" xr:uid="{1A9A5CE4-67C0-47BB-BF82-0855DE6A3FB1}"/>
    <cellStyle name="Comma 19 3 9 2 2" xfId="30366" xr:uid="{DD7B0140-43C3-44B4-958A-165CFF56A658}"/>
    <cellStyle name="Comma 19 3 9 2 2 2" xfId="31396" xr:uid="{812669C6-16AF-4973-B356-B73DE2E6BE92}"/>
    <cellStyle name="Comma 19 3 9 2 2 3" xfId="31397" xr:uid="{8CF8986D-4A7A-4F0D-96DD-636E668DB8EA}"/>
    <cellStyle name="Comma 19 3 9 2 3" xfId="31399" xr:uid="{944CD7D1-E168-4AD6-8CF8-D5960A4BE5CF}"/>
    <cellStyle name="Comma 19 3 9 2 3 2" xfId="31400" xr:uid="{ED066269-A710-4E63-A28A-19903F427782}"/>
    <cellStyle name="Comma 19 3 9 2 3 3" xfId="31401" xr:uid="{B6F9823F-7675-4907-8057-0036E4A7BDAC}"/>
    <cellStyle name="Comma 19 3 9 2 4" xfId="24759" xr:uid="{D3771078-4454-41FD-BF16-67D786A0EC5C}"/>
    <cellStyle name="Comma 19 3 9 2 4 2" xfId="24761" xr:uid="{6D78F2DB-CC4D-4D7C-AC65-294E61607349}"/>
    <cellStyle name="Comma 19 3 9 2 4 3" xfId="24766" xr:uid="{03726AB7-F126-452F-9464-10CEEDDAE68A}"/>
    <cellStyle name="Comma 19 3 9 2 5" xfId="24769" xr:uid="{EF88DAE3-F354-4F8F-9613-B9F935CC6FBE}"/>
    <cellStyle name="Comma 19 3 9 2 5 2" xfId="24773" xr:uid="{0A494844-D5E6-4BBF-8AEE-8E6C8F5FBB45}"/>
    <cellStyle name="Comma 19 3 9 2 5 3" xfId="8958" xr:uid="{FF3A0A96-5DC9-44F3-84AC-FCC11E35DB41}"/>
    <cellStyle name="Comma 19 3 9 2 6" xfId="24775" xr:uid="{C90BE4A3-ACBF-4535-B698-BF40AEC0FF29}"/>
    <cellStyle name="Comma 19 3 9 2 7" xfId="24779" xr:uid="{F9456CB9-C06B-41E7-86DD-6EA4E7BCFE10}"/>
    <cellStyle name="Comma 19 3 9 3" xfId="31402" xr:uid="{923E7803-5C62-487C-B78A-C26F17BBEE01}"/>
    <cellStyle name="Comma 19 3 9 3 2" xfId="31403" xr:uid="{0C926F4A-48D9-4CFB-B503-A52DF27F37C1}"/>
    <cellStyle name="Comma 19 3 9 3 3" xfId="31405" xr:uid="{22607179-3D7D-49B1-BDCB-CC4C33173A94}"/>
    <cellStyle name="Comma 19 3 9 4" xfId="31406" xr:uid="{A4091907-67CA-43D7-B894-31AC681B2250}"/>
    <cellStyle name="Comma 19 3 9 4 2" xfId="31407" xr:uid="{55467AAF-4BE6-47D5-81F3-695826D860E5}"/>
    <cellStyle name="Comma 19 3 9 4 3" xfId="31409" xr:uid="{6269C8C2-F4D0-44B8-B092-A4FA689855EB}"/>
    <cellStyle name="Comma 19 3 9 5" xfId="31410" xr:uid="{30BB06E8-38A2-4E9C-A941-4A4001EB22AC}"/>
    <cellStyle name="Comma 19 3 9 5 2" xfId="31411" xr:uid="{70C4BB36-1DE9-4DC4-8FF7-320722609B07}"/>
    <cellStyle name="Comma 19 3 9 5 3" xfId="31413" xr:uid="{E0AAE59A-7331-441F-8CE7-0CF9C41C1D41}"/>
    <cellStyle name="Comma 19 3 9 6" xfId="31414" xr:uid="{86F41F4B-3D60-4A34-8CBA-3F33361D2F05}"/>
    <cellStyle name="Comma 19 3 9 6 2" xfId="31416" xr:uid="{10DE8B80-58C6-4341-B40A-835C2E1A2FCC}"/>
    <cellStyle name="Comma 19 3 9 6 3" xfId="31417" xr:uid="{A0117243-E766-485B-B078-9ADEC788919E}"/>
    <cellStyle name="Comma 19 3 9 7" xfId="31418" xr:uid="{DD6836FB-E39F-4117-9431-EC1B7CAD395C}"/>
    <cellStyle name="Comma 19 3 9 8" xfId="31419" xr:uid="{AD6D6D89-6E1F-4B8F-A4F7-8CE14B131BD2}"/>
    <cellStyle name="Comma 19 4" xfId="24354" xr:uid="{A795C269-7F53-41D8-AD54-B00175657C1B}"/>
    <cellStyle name="Comma 19 4 10" xfId="21716" xr:uid="{FC0B98A5-F8E8-4735-B2B8-39ECA21D4CB3}"/>
    <cellStyle name="Comma 19 4 11" xfId="31421" xr:uid="{C6E31B9C-D9F3-40A1-A59B-1FB544AB939E}"/>
    <cellStyle name="Comma 19 4 2" xfId="31423" xr:uid="{73185480-D8E6-432F-BC9E-BDEDA584E480}"/>
    <cellStyle name="Comma 19 4 2 2" xfId="11475" xr:uid="{D540FE61-AE2F-4547-B6F3-02D5854E2921}"/>
    <cellStyle name="Comma 19 4 2 2 2" xfId="3552" xr:uid="{B7CDA0BA-8B10-4DB0-AAE4-E37756F82D68}"/>
    <cellStyle name="Comma 19 4 2 2 3" xfId="3572" xr:uid="{FB178FD1-618D-4648-9EC5-95FCBAE95E0F}"/>
    <cellStyle name="Comma 19 4 2 3" xfId="11479" xr:uid="{AF358AD5-8981-467E-9B97-93E666E69839}"/>
    <cellStyle name="Comma 19 4 2 3 2" xfId="11483" xr:uid="{C1028251-6B77-4ADC-BC1A-CD2D61B07498}"/>
    <cellStyle name="Comma 19 4 2 3 3" xfId="11492" xr:uid="{93764BF6-A69C-43C8-93E7-85C4FF1DE3A3}"/>
    <cellStyle name="Comma 19 4 2 4" xfId="11525" xr:uid="{691F3ADA-65DD-4889-B43F-459B91B51347}"/>
    <cellStyle name="Comma 19 4 2 4 2" xfId="3367" xr:uid="{746E6797-A1A3-4F54-A393-4B09CA620E40}"/>
    <cellStyle name="Comma 19 4 2 4 3" xfId="3408" xr:uid="{EA44A091-357F-40E3-8E0F-0B103A70AFE7}"/>
    <cellStyle name="Comma 19 4 2 5" xfId="5324" xr:uid="{FE312BA5-1FC7-44FD-84A5-6E2CF5A83DF8}"/>
    <cellStyle name="Comma 19 4 2 5 2" xfId="4795" xr:uid="{8ACBD92D-BE3C-4466-9084-7B4D9C2370FD}"/>
    <cellStyle name="Comma 19 4 2 5 3" xfId="2796" xr:uid="{FFFCF2AF-0127-43DE-AFCA-EAB9D77BFCF0}"/>
    <cellStyle name="Comma 19 4 2 6" xfId="5452" xr:uid="{D00946EE-1640-4194-8429-709405494242}"/>
    <cellStyle name="Comma 19 4 2 7" xfId="5470" xr:uid="{DF187FC3-11C5-4ADA-8F79-84A7D63D4D55}"/>
    <cellStyle name="Comma 19 4 2 8" xfId="11562" xr:uid="{B2C62CDA-F38C-4584-ADE1-94FFD70AB01A}"/>
    <cellStyle name="Comma 19 4 3" xfId="31425" xr:uid="{973057C9-F4FF-4307-B417-9246EFD01544}"/>
    <cellStyle name="Comma 19 4 3 2" xfId="11865" xr:uid="{98182E0B-388B-44CE-91E9-02054D155069}"/>
    <cellStyle name="Comma 19 4 3 3" xfId="11869" xr:uid="{E86C6065-8CDB-4100-97D1-5B685330826F}"/>
    <cellStyle name="Comma 19 4 3 4" xfId="28750" xr:uid="{32D354D2-E1A5-49CB-8E0E-A4FE41956C8C}"/>
    <cellStyle name="Comma 19 4 4" xfId="12874" xr:uid="{F396814B-0438-4542-80D6-DEDD3773EB51}"/>
    <cellStyle name="Comma 19 4 4 2" xfId="31430" xr:uid="{08EE9594-F9DA-4540-939B-5EEEC6A2E288}"/>
    <cellStyle name="Comma 19 4 4 3" xfId="28755" xr:uid="{B7F53176-15FC-465D-9BE1-F9BF273A94C6}"/>
    <cellStyle name="Comma 19 4 4 4" xfId="28758" xr:uid="{62AB3B4F-58A7-4585-B39F-376F000A7F0E}"/>
    <cellStyle name="Comma 19 4 5" xfId="12877" xr:uid="{3EEB410D-4B60-4091-AA20-6094EB297C49}"/>
    <cellStyle name="Comma 19 4 5 2" xfId="31432" xr:uid="{24090F1B-17C9-4220-8BAB-76B770D29E5A}"/>
    <cellStyle name="Comma 19 4 5 3" xfId="28763" xr:uid="{A52B0823-0850-476A-8E5D-F5FE48CAB122}"/>
    <cellStyle name="Comma 19 4 6" xfId="31434" xr:uid="{1D6B8B26-10AE-4B90-8E0E-BF729403ABEC}"/>
    <cellStyle name="Comma 19 4 6 2" xfId="31436" xr:uid="{A18737BC-54B5-4E88-B75A-CA62944C5309}"/>
    <cellStyle name="Comma 19 4 6 3" xfId="28772" xr:uid="{603C6D44-064F-4371-8482-9EBE9F81253F}"/>
    <cellStyle name="Comma 19 4 7" xfId="31439" xr:uid="{F7737A6C-E201-4A1C-A07D-BF0B0FA47477}"/>
    <cellStyle name="Comma 19 4 8" xfId="31441" xr:uid="{469D872B-9527-4F79-B814-B7F282AC60F8}"/>
    <cellStyle name="Comma 19 4 9" xfId="3623" xr:uid="{2696216B-92AE-471C-88C3-98BD32301BDC}"/>
    <cellStyle name="Comma 19 5" xfId="31444" xr:uid="{6A2F6CD0-ED01-4249-BE24-3B3F72DF7718}"/>
    <cellStyle name="Comma 19 5 2" xfId="31446" xr:uid="{9B056688-B4B2-4780-83E2-B1EA96E664DD}"/>
    <cellStyle name="Comma 19 5 2 2" xfId="31448" xr:uid="{5E6B4582-3841-4E1C-87EB-7DF035804BD6}"/>
    <cellStyle name="Comma 19 5 2 2 2" xfId="22574" xr:uid="{3F3B40C6-3634-4F0F-AE87-67668A797A7E}"/>
    <cellStyle name="Comma 19 5 2 2 3" xfId="22579" xr:uid="{86677BFF-A3F3-43EB-B61E-AFBBF53E82C5}"/>
    <cellStyle name="Comma 19 5 2 3" xfId="31450" xr:uid="{799276ED-0792-44C6-9436-A87AC2810358}"/>
    <cellStyle name="Comma 19 5 2 3 2" xfId="14852" xr:uid="{2A1BF0AD-1F55-4134-91DE-5612147B9780}"/>
    <cellStyle name="Comma 19 5 2 3 3" xfId="22591" xr:uid="{83D1601E-7B59-4D67-BED7-763CA3506D20}"/>
    <cellStyle name="Comma 19 5 2 4" xfId="31452" xr:uid="{E46FCD9B-7CB9-471F-962E-C813343A23EF}"/>
    <cellStyle name="Comma 19 5 2 4 2" xfId="22596" xr:uid="{53D3838F-9A7C-40E4-B0C7-C3CE452104AB}"/>
    <cellStyle name="Comma 19 5 2 4 3" xfId="22599" xr:uid="{2EA6FFFE-999D-42AF-905F-913DBE1269FE}"/>
    <cellStyle name="Comma 19 5 2 5" xfId="31454" xr:uid="{79FA2860-2CBB-40A6-BA80-D83A57FADF8C}"/>
    <cellStyle name="Comma 19 5 2 5 2" xfId="8220" xr:uid="{973767B2-07E0-49A7-A1C2-7B2F6B44F680}"/>
    <cellStyle name="Comma 19 5 2 5 3" xfId="22608" xr:uid="{AF73D12C-9D77-4526-B944-9B8DCB6A7E08}"/>
    <cellStyle name="Comma 19 5 2 6" xfId="31456" xr:uid="{3921793F-0BB4-4A8E-A109-942E89F7E1A3}"/>
    <cellStyle name="Comma 19 5 2 7" xfId="31458" xr:uid="{5FC8FD19-A4FD-44A5-95B6-1CC870749DF7}"/>
    <cellStyle name="Comma 19 5 2 8" xfId="31460" xr:uid="{AC3E022E-4259-4C44-89C2-861FFA6FA4D1}"/>
    <cellStyle name="Comma 19 5 3" xfId="31461" xr:uid="{3885447D-55BC-498E-BBE0-A0D67EE2161B}"/>
    <cellStyle name="Comma 19 5 3 2" xfId="31463" xr:uid="{80385518-45BA-4BFE-8B86-780344EF5617}"/>
    <cellStyle name="Comma 19 5 3 3" xfId="31466" xr:uid="{E6C53942-CC5F-4307-BEF7-CB54558763A9}"/>
    <cellStyle name="Comma 19 5 3 4" xfId="31469" xr:uid="{50809493-3B7E-45C2-920E-EA557E646279}"/>
    <cellStyle name="Comma 19 5 4" xfId="31471" xr:uid="{6A3006EA-C456-4F30-BCDF-3A953EDC6DE2}"/>
    <cellStyle name="Comma 19 5 4 2" xfId="31474" xr:uid="{EA6F3D98-3E7C-4489-8BBD-F606D446DF02}"/>
    <cellStyle name="Comma 19 5 4 3" xfId="31476" xr:uid="{E35C9C12-9BAC-48C6-9519-B35C63167C99}"/>
    <cellStyle name="Comma 19 5 4 4" xfId="31478" xr:uid="{B291A102-E51A-4737-91C4-6A000670AA92}"/>
    <cellStyle name="Comma 19 5 5" xfId="31479" xr:uid="{122906C8-85F9-4D33-AE05-C3D192A4966B}"/>
    <cellStyle name="Comma 19 5 5 2" xfId="31481" xr:uid="{6F99EB43-CEBA-4EA5-8F3B-D0306CC91612}"/>
    <cellStyle name="Comma 19 5 5 3" xfId="31484" xr:uid="{0F1682A0-BAD9-4F78-81DC-47364B0E0517}"/>
    <cellStyle name="Comma 19 5 6" xfId="6314" xr:uid="{D572C0F6-2619-48E4-A050-DC52175CB3EB}"/>
    <cellStyle name="Comma 19 5 6 2" xfId="6331" xr:uid="{FEAF559C-1DD0-4068-AE93-014E0A6F1365}"/>
    <cellStyle name="Comma 19 5 6 3" xfId="4997" xr:uid="{3AC2A309-B510-4E69-BF61-57BBC0344F11}"/>
    <cellStyle name="Comma 19 5 7" xfId="4042" xr:uid="{EA38DE3B-9B97-40A2-A82F-9E7E8475448C}"/>
    <cellStyle name="Comma 19 5 8" xfId="6347" xr:uid="{F1FDBFA6-42F7-4B85-A0EB-349D76E10DE2}"/>
    <cellStyle name="Comma 19 5 9" xfId="31487" xr:uid="{D4532185-CB9E-41B5-8606-FBB89DE8C4E6}"/>
    <cellStyle name="Comma 19 6" xfId="15552" xr:uid="{177A1AF2-EAAE-4CEC-8731-891678B93484}"/>
    <cellStyle name="Comma 19 6 2" xfId="31490" xr:uid="{C0E71719-4A40-44A9-8B54-D5B12DF68D70}"/>
    <cellStyle name="Comma 19 6 2 2" xfId="31492" xr:uid="{71359C4C-964D-41BC-AC61-4F0CAD955711}"/>
    <cellStyle name="Comma 19 6 2 2 2" xfId="31494" xr:uid="{2688A35D-58ED-418D-BDE0-BB639D8E00E1}"/>
    <cellStyle name="Comma 19 6 2 2 3" xfId="31496" xr:uid="{63241999-BFF2-4A45-8B07-134FBBFA0295}"/>
    <cellStyle name="Comma 19 6 2 3" xfId="6033" xr:uid="{D4CC5E3F-8EBB-40A1-98F3-488F8FD4C3C2}"/>
    <cellStyle name="Comma 19 6 2 3 2" xfId="31498" xr:uid="{880657D0-4728-49C8-ADE3-D4D00A68FAF2}"/>
    <cellStyle name="Comma 19 6 2 3 3" xfId="31501" xr:uid="{1ADB7416-68D8-4B33-829F-8180F6F98CCB}"/>
    <cellStyle name="Comma 19 6 2 4" xfId="6053" xr:uid="{BD37FF79-DF7F-4427-9791-14D0F69B2A69}"/>
    <cellStyle name="Comma 19 6 2 4 2" xfId="31503" xr:uid="{97955D82-AA31-4CA1-95C0-562769B8EEB8}"/>
    <cellStyle name="Comma 19 6 2 4 3" xfId="31505" xr:uid="{12399AC6-DAA5-4F24-BBED-126ED7194A13}"/>
    <cellStyle name="Comma 19 6 2 5" xfId="31507" xr:uid="{86D8436B-B717-4A01-A188-94A6213BEDE2}"/>
    <cellStyle name="Comma 19 6 2 5 2" xfId="31509" xr:uid="{71A2F649-C543-4AB6-AD47-CDC69795332D}"/>
    <cellStyle name="Comma 19 6 2 5 3" xfId="31511" xr:uid="{BD813D21-8831-4635-AEC4-A552B9FD7C78}"/>
    <cellStyle name="Comma 19 6 2 6" xfId="31513" xr:uid="{D4E436B9-C4DD-45C0-A326-F66732304478}"/>
    <cellStyle name="Comma 19 6 2 7" xfId="31515" xr:uid="{E7BAED48-BFEB-41BF-A709-582348762044}"/>
    <cellStyle name="Comma 19 6 2 8" xfId="26816" xr:uid="{D77E5B32-271B-46D7-80BB-32CD03645B43}"/>
    <cellStyle name="Comma 19 6 3" xfId="31517" xr:uid="{59181890-040C-40AA-B98B-D6A1AB89EE1E}"/>
    <cellStyle name="Comma 19 6 3 2" xfId="31519" xr:uid="{AFA260CA-BA6C-4EC3-ADC5-5062A8DD4583}"/>
    <cellStyle name="Comma 19 6 3 3" xfId="31522" xr:uid="{570A5ED4-0B4F-40BA-B37E-3909E7A1C015}"/>
    <cellStyle name="Comma 19 6 3 4" xfId="31525" xr:uid="{D264291C-91F0-46CD-8AF1-07E7F96F0C91}"/>
    <cellStyle name="Comma 19 6 4" xfId="31527" xr:uid="{20E5C88D-F9BD-45A2-8BC9-6531CD338519}"/>
    <cellStyle name="Comma 19 6 4 2" xfId="31529" xr:uid="{E077EAC3-F3C6-4607-A297-2BF295F71C19}"/>
    <cellStyle name="Comma 19 6 4 3" xfId="21042" xr:uid="{B5D902C2-4EED-4126-8B2A-3C5862142B0B}"/>
    <cellStyle name="Comma 19 6 4 4" xfId="31531" xr:uid="{819BEA34-A00F-44B2-91DE-47CE239CA408}"/>
    <cellStyle name="Comma 19 6 5" xfId="31534" xr:uid="{C96AC814-F422-45D5-BED4-B8E3F62B3634}"/>
    <cellStyle name="Comma 19 6 5 2" xfId="31536" xr:uid="{C74A2537-7DA0-4C2E-AEA5-CB37E83943DF}"/>
    <cellStyle name="Comma 19 6 5 3" xfId="31538" xr:uid="{FC46934F-C9B0-4905-8005-6FA763C8C9C3}"/>
    <cellStyle name="Comma 19 6 6" xfId="31540" xr:uid="{A30590A8-D6D2-428F-B88D-D9FBEDAE6566}"/>
    <cellStyle name="Comma 19 6 6 2" xfId="31542" xr:uid="{78818677-9BBA-4D30-AB18-66671DAEED33}"/>
    <cellStyle name="Comma 19 6 6 3" xfId="31545" xr:uid="{969AAAB7-A2EB-49CF-963F-0039D0C73BC6}"/>
    <cellStyle name="Comma 19 6 7" xfId="31548" xr:uid="{AB5F293F-0D3F-4181-A4C2-8634362BD891}"/>
    <cellStyle name="Comma 19 6 8" xfId="31550" xr:uid="{121F4416-26BD-4549-923F-1893AFB327D7}"/>
    <cellStyle name="Comma 19 6 9" xfId="31553" xr:uid="{43424312-A631-4204-981F-5A3D7668B949}"/>
    <cellStyle name="Comma 19 7" xfId="13825" xr:uid="{CBB2A989-D087-4B74-9481-5190A7B67DE8}"/>
    <cellStyle name="Comma 19 7 2" xfId="31555" xr:uid="{1AE57655-E4BE-4591-A208-4E6188AE7D1C}"/>
    <cellStyle name="Comma 19 7 2 2" xfId="31557" xr:uid="{BF67F238-77C6-4828-AC78-6CFC367A04BC}"/>
    <cellStyle name="Comma 19 7 2 2 2" xfId="31559" xr:uid="{88AF7F36-DA66-40B7-82A6-29461D4A402A}"/>
    <cellStyle name="Comma 19 7 2 2 3" xfId="31561" xr:uid="{E39FD93A-85BF-471F-88DE-89C396595EDE}"/>
    <cellStyle name="Comma 19 7 2 3" xfId="31563" xr:uid="{1CB14D2F-12C8-4FBC-9B01-4AAF071CC6EB}"/>
    <cellStyle name="Comma 19 7 2 3 2" xfId="31566" xr:uid="{8D79D4CE-2E21-41DF-B726-D03AB8D97D27}"/>
    <cellStyle name="Comma 19 7 2 3 3" xfId="31569" xr:uid="{7F7A158B-2EA6-4E2E-8F8A-93769C09D1E4}"/>
    <cellStyle name="Comma 19 7 2 4" xfId="31571" xr:uid="{3909840B-6CF8-444A-83EC-D9E4C7DB6D7F}"/>
    <cellStyle name="Comma 19 7 2 4 2" xfId="31574" xr:uid="{30E9180A-7252-4D02-BE73-F738A94C727C}"/>
    <cellStyle name="Comma 19 7 2 4 3" xfId="31577" xr:uid="{EE4598CA-5011-4270-9F1E-1C9558CA0652}"/>
    <cellStyle name="Comma 19 7 2 5" xfId="31579" xr:uid="{B9746A38-8834-493C-8C9E-89294D341EFE}"/>
    <cellStyle name="Comma 19 7 2 5 2" xfId="31582" xr:uid="{7543E3DB-7ACC-4DE6-A028-DBAC428BE8AF}"/>
    <cellStyle name="Comma 19 7 2 5 3" xfId="31584" xr:uid="{9BC09662-D4A2-481B-A99C-1368B546DC2A}"/>
    <cellStyle name="Comma 19 7 2 6" xfId="5746" xr:uid="{586E0394-C3A9-4379-8ABC-0AC043FEA889}"/>
    <cellStyle name="Comma 19 7 2 7" xfId="6994" xr:uid="{24E9E384-05AA-4873-A3AA-D3E69F2A89B0}"/>
    <cellStyle name="Comma 19 7 2 8" xfId="31586" xr:uid="{92C8747E-5D57-4A44-97B6-C85971BB4CE1}"/>
    <cellStyle name="Comma 19 7 3" xfId="31587" xr:uid="{27F787D2-AB92-4C51-BB36-6E1C9A19BE2A}"/>
    <cellStyle name="Comma 19 7 3 2" xfId="31589" xr:uid="{759E57B9-7824-4758-8B65-B649FF175DA4}"/>
    <cellStyle name="Comma 19 7 3 3" xfId="31592" xr:uid="{0E7BF5B2-B569-457A-B0BF-88327A7649F4}"/>
    <cellStyle name="Comma 19 7 3 4" xfId="31595" xr:uid="{B3B7B9A8-EFF4-4E0E-BACF-9BA215D36A0A}"/>
    <cellStyle name="Comma 19 7 4" xfId="31597" xr:uid="{BAD0438F-7C50-402C-9ED1-6DB80347636D}"/>
    <cellStyle name="Comma 19 7 4 2" xfId="31599" xr:uid="{EF37F651-218E-4521-B869-6AA7ECDAA989}"/>
    <cellStyle name="Comma 19 7 4 3" xfId="31601" xr:uid="{D8D66E47-F860-4B1C-AA39-574CA46DDE4A}"/>
    <cellStyle name="Comma 19 7 4 4" xfId="31603" xr:uid="{B04EC65D-99C8-4860-8DE0-5F3A3A42B8B5}"/>
    <cellStyle name="Comma 19 7 5" xfId="31604" xr:uid="{D4514036-DFE7-498A-B3E7-350CD8CDECA8}"/>
    <cellStyle name="Comma 19 7 5 2" xfId="31606" xr:uid="{E1D51AEA-C5A5-44B0-B166-EE2C47C97C08}"/>
    <cellStyle name="Comma 19 7 5 3" xfId="31608" xr:uid="{8773CD5B-A3CA-4AE3-AFA9-EF34912F81F2}"/>
    <cellStyle name="Comma 19 7 6" xfId="31610" xr:uid="{573D883C-1856-470F-AC29-F235068730E9}"/>
    <cellStyle name="Comma 19 7 6 2" xfId="31613" xr:uid="{5DEBBC0D-5AD1-4694-B092-9F274F2C1DAE}"/>
    <cellStyle name="Comma 19 7 6 3" xfId="31616" xr:uid="{F972D1A2-46D9-47BD-9DF7-877D83272446}"/>
    <cellStyle name="Comma 19 7 7" xfId="31618" xr:uid="{B0ED4070-082A-4588-9199-B8F6E7128B56}"/>
    <cellStyle name="Comma 19 7 8" xfId="31620" xr:uid="{A0065115-B479-4F9F-BEB2-A4F690B0D131}"/>
    <cellStyle name="Comma 19 7 9" xfId="31623" xr:uid="{9C3602A2-955B-4B0E-8A7C-3DCAFA038103}"/>
    <cellStyle name="Comma 19 8" xfId="31624" xr:uid="{E9AEB273-55FF-4745-8AB8-87F951406C7A}"/>
    <cellStyle name="Comma 19 8 2" xfId="31626" xr:uid="{5835040F-FD9A-4663-9833-220FAC2C3EDB}"/>
    <cellStyle name="Comma 19 8 2 2" xfId="4746" xr:uid="{B13CDCED-C7BA-4B44-846C-BA6B00449982}"/>
    <cellStyle name="Comma 19 8 2 2 2" xfId="31628" xr:uid="{BD031AD6-3B5C-4B11-8014-DA63DE152FF6}"/>
    <cellStyle name="Comma 19 8 2 2 3" xfId="31631" xr:uid="{300C1221-6F6A-44A5-82D5-827A5787E692}"/>
    <cellStyle name="Comma 19 8 2 3" xfId="11937" xr:uid="{1CC40C27-757E-4E04-B310-424A8C4C0AC1}"/>
    <cellStyle name="Comma 19 8 2 3 2" xfId="31633" xr:uid="{6A5E2A40-E400-4474-BC1B-7B2B76517AA5}"/>
    <cellStyle name="Comma 19 8 2 3 3" xfId="31635" xr:uid="{BA218CB9-FD56-4ACE-82F6-81BA8062DEA0}"/>
    <cellStyle name="Comma 19 8 2 4" xfId="31637" xr:uid="{77EAF4A9-99CF-4ACF-8AA0-9E0A9FE84140}"/>
    <cellStyle name="Comma 19 8 2 4 2" xfId="31639" xr:uid="{389A0897-E2A3-4E4F-8E4D-BF7DFFD934A9}"/>
    <cellStyle name="Comma 19 8 2 4 3" xfId="31641" xr:uid="{FF42C33C-F39D-4F82-AB5C-672101750BFC}"/>
    <cellStyle name="Comma 19 8 2 5" xfId="31643" xr:uid="{DA42E6D5-2D22-461A-8362-0708B6E63D97}"/>
    <cellStyle name="Comma 19 8 2 5 2" xfId="31645" xr:uid="{CFAB2FE4-5F74-4321-AD93-E58A60732352}"/>
    <cellStyle name="Comma 19 8 2 5 3" xfId="31647" xr:uid="{F7038F6A-0060-4C12-B255-5B0AA2692B70}"/>
    <cellStyle name="Comma 19 8 2 6" xfId="31649" xr:uid="{9C90E427-08C3-49AB-BC13-DFDE3B45E2E4}"/>
    <cellStyle name="Comma 19 8 2 7" xfId="31651" xr:uid="{D4DF7583-A17F-4C22-A5AD-E81B902E098D}"/>
    <cellStyle name="Comma 19 8 2 8" xfId="31653" xr:uid="{79F83363-9F16-4619-A4E7-231664DC94F5}"/>
    <cellStyle name="Comma 19 8 3" xfId="31654" xr:uid="{CE17B2D8-5F24-4B01-B7FF-520169CE511D}"/>
    <cellStyle name="Comma 19 8 3 2" xfId="31656" xr:uid="{9DF6B99C-DF44-4147-99E1-EDA98E3BF4E6}"/>
    <cellStyle name="Comma 19 8 3 3" xfId="31659" xr:uid="{80EAA99E-C82A-448B-8579-CB993DBE605A}"/>
    <cellStyle name="Comma 19 8 3 4" xfId="31662" xr:uid="{49516175-5A73-40D9-8851-50C067445940}"/>
    <cellStyle name="Comma 19 8 4" xfId="31664" xr:uid="{D8CBC618-B6B4-4E8D-85C1-9B69FF5BEC0C}"/>
    <cellStyle name="Comma 19 8 4 2" xfId="31667" xr:uid="{D80F0B65-F579-48B5-991F-A649123CE13B}"/>
    <cellStyle name="Comma 19 8 4 3" xfId="31670" xr:uid="{456BFC94-A639-4C7E-8279-377B4DDAD0DD}"/>
    <cellStyle name="Comma 19 8 4 4" xfId="31673" xr:uid="{2BA87BE2-0615-4301-9690-7B168D4938ED}"/>
    <cellStyle name="Comma 19 8 5" xfId="31674" xr:uid="{42F718CB-5142-456D-85B6-D9C92A683E1E}"/>
    <cellStyle name="Comma 19 8 5 2" xfId="31676" xr:uid="{D9A3203F-ACDA-4786-ACFC-BF5FC8D638FD}"/>
    <cellStyle name="Comma 19 8 5 3" xfId="31679" xr:uid="{AAD1D6CB-3749-430A-8C62-6C8BA11BB6D1}"/>
    <cellStyle name="Comma 19 8 6" xfId="31682" xr:uid="{62A6C957-7E76-4607-A0C5-7DBA94681EFE}"/>
    <cellStyle name="Comma 19 8 6 2" xfId="31684" xr:uid="{56440A6E-AC18-4EE0-BC5F-D758447E5825}"/>
    <cellStyle name="Comma 19 8 6 3" xfId="31687" xr:uid="{53C2020F-488D-429A-BD59-B3BD695040E2}"/>
    <cellStyle name="Comma 19 8 7" xfId="31690" xr:uid="{458F0445-0CBB-4275-84D1-FF0F7BF2E2F0}"/>
    <cellStyle name="Comma 19 8 8" xfId="31692" xr:uid="{076848DD-8577-432B-92BD-6B5C78FD67FB}"/>
    <cellStyle name="Comma 19 8 9" xfId="31695" xr:uid="{D8CA9F6E-C16D-4005-99E9-912D015236E6}"/>
    <cellStyle name="Comma 19 9" xfId="15598" xr:uid="{681620BA-71B1-48C0-A53C-1A00A33DC26E}"/>
    <cellStyle name="Comma 19 9 2" xfId="6117" xr:uid="{85C9FE0A-DB37-472B-A848-8FE8CBBFB1D4}"/>
    <cellStyle name="Comma 19 9 2 2" xfId="31697" xr:uid="{9832576E-6570-4646-8735-3C14B04EB68E}"/>
    <cellStyle name="Comma 19 9 2 2 2" xfId="31698" xr:uid="{2C181A80-81EE-4C99-8B22-3FBDD2B1BB7B}"/>
    <cellStyle name="Comma 19 9 2 2 3" xfId="31699" xr:uid="{97147AA3-23E1-4884-AEEC-714303789456}"/>
    <cellStyle name="Comma 19 9 2 3" xfId="31700" xr:uid="{66504622-A4A2-4FE3-B667-C85512BB7074}"/>
    <cellStyle name="Comma 19 9 2 3 2" xfId="31701" xr:uid="{E46270A8-AADB-4D92-8BBC-52B124A412CC}"/>
    <cellStyle name="Comma 19 9 2 3 3" xfId="31702" xr:uid="{3B20ECCC-CC3D-4C39-9BCA-F7F23079B012}"/>
    <cellStyle name="Comma 19 9 2 4" xfId="31705" xr:uid="{0281132D-BF63-420D-90D0-8368A5B093CB}"/>
    <cellStyle name="Comma 19 9 2 4 2" xfId="31706" xr:uid="{08590EEA-803B-4D28-8355-42E03AA3C390}"/>
    <cellStyle name="Comma 19 9 2 4 3" xfId="31707" xr:uid="{FFF6D205-4111-4749-9D05-2902E7E076A2}"/>
    <cellStyle name="Comma 19 9 2 5" xfId="31708" xr:uid="{C9507280-988B-46B7-BFE5-435181438AE0}"/>
    <cellStyle name="Comma 19 9 2 5 2" xfId="31709" xr:uid="{5A30D4F2-3DA1-4AC7-8800-5EE730401BA7}"/>
    <cellStyle name="Comma 19 9 2 5 3" xfId="31710" xr:uid="{38BA9835-9285-461A-9FCB-1F49087E098F}"/>
    <cellStyle name="Comma 19 9 2 6" xfId="31711" xr:uid="{A3CF2F24-6B7A-4934-A45E-85DB66BDFDD9}"/>
    <cellStyle name="Comma 19 9 2 7" xfId="31712" xr:uid="{9EC8F382-58AB-40B8-B664-27E445E31005}"/>
    <cellStyle name="Comma 19 9 2 8" xfId="31713" xr:uid="{19B58532-46C3-45A0-890B-11E46D1AF764}"/>
    <cellStyle name="Comma 19 9 3" xfId="31714" xr:uid="{AB04A831-B30B-460D-A4EA-4CB40D44B359}"/>
    <cellStyle name="Comma 19 9 3 2" xfId="31715" xr:uid="{7CAC77A0-D582-443B-9145-C7AD4836C3E0}"/>
    <cellStyle name="Comma 19 9 3 3" xfId="31717" xr:uid="{A59DEBEE-C389-4483-8C46-F2A6E2DE765A}"/>
    <cellStyle name="Comma 19 9 3 4" xfId="31719" xr:uid="{FC886E18-2635-4CD4-9F73-EF8EAC8277E9}"/>
    <cellStyle name="Comma 19 9 4" xfId="15606" xr:uid="{6BCEEA2C-BF2C-4667-BF85-3C27D4EEDD3B}"/>
    <cellStyle name="Comma 19 9 4 2" xfId="31723" xr:uid="{509F8BAD-F3DC-43F1-A7EC-5B288D338A07}"/>
    <cellStyle name="Comma 19 9 4 3" xfId="31724" xr:uid="{E02CBC01-7169-4D35-8003-44E78E2B52A2}"/>
    <cellStyle name="Comma 19 9 4 4" xfId="31727" xr:uid="{D6D401E1-9937-47B1-B893-75E6F7113FC8}"/>
    <cellStyle name="Comma 19 9 5" xfId="31728" xr:uid="{A6502814-B8BE-458B-AA87-E232BD5A5467}"/>
    <cellStyle name="Comma 19 9 5 2" xfId="31729" xr:uid="{68E8809C-1CB5-473F-95BA-8640A93D61F1}"/>
    <cellStyle name="Comma 19 9 5 3" xfId="31731" xr:uid="{D6BAFAA2-C853-4A49-A6CF-95C52901FE59}"/>
    <cellStyle name="Comma 19 9 6" xfId="31734" xr:uid="{4AFDE9A9-B91B-499A-B2DD-B9089C253EF8}"/>
    <cellStyle name="Comma 19 9 6 2" xfId="31735" xr:uid="{116A410E-5A81-4227-BA59-127D4A79A52B}"/>
    <cellStyle name="Comma 19 9 6 3" xfId="17644" xr:uid="{196ECC98-7142-499A-933C-AC6576D54D9C}"/>
    <cellStyle name="Comma 19 9 7" xfId="31737" xr:uid="{603A98AE-41CC-4A54-98D0-F3379710365A}"/>
    <cellStyle name="Comma 19 9 8" xfId="31738" xr:uid="{0E64DEF7-616A-4397-A970-7781DF7B6740}"/>
    <cellStyle name="Comma 19 9 9" xfId="31739" xr:uid="{5A7D69CC-80C0-4120-ACAB-A6BB646A519A}"/>
    <cellStyle name="Comma 2" xfId="11" xr:uid="{B00C7CCC-8020-447C-8E1B-6872A4733613}"/>
    <cellStyle name="Comma 2 10" xfId="2005" xr:uid="{44B6B910-A077-4242-977B-FCD8930E3698}"/>
    <cellStyle name="Comma 2 10 10" xfId="31741" xr:uid="{90764DFA-A417-4507-A993-FE2BA16CB99A}"/>
    <cellStyle name="Comma 2 10 10 2" xfId="31746" xr:uid="{16EE1587-12DF-4797-ACA7-9DE67DB74F9E}"/>
    <cellStyle name="Comma 2 10 11" xfId="31747" xr:uid="{A1B5A6C6-227B-4A69-8B9C-A3746487CB61}"/>
    <cellStyle name="Comma 2 10 11 2" xfId="31751" xr:uid="{93A7FE29-369C-4328-BCE4-A51BE0396D47}"/>
    <cellStyle name="Comma 2 10 12" xfId="31752" xr:uid="{285149AF-2FD4-46DE-B323-519BD08302A3}"/>
    <cellStyle name="Comma 2 10 12 2" xfId="31756" xr:uid="{E96F9A08-342A-477C-BBBD-2B2F6B4CB3F0}"/>
    <cellStyle name="Comma 2 10 13" xfId="31757" xr:uid="{3FF760DE-ED7E-4995-A790-797CE600D766}"/>
    <cellStyle name="Comma 2 10 13 2" xfId="31761" xr:uid="{4EF74E47-9FB0-465F-9B3A-48743E3851D5}"/>
    <cellStyle name="Comma 2 10 14" xfId="31762" xr:uid="{0B9797CD-0470-403C-867E-27D934C27376}"/>
    <cellStyle name="Comma 2 10 15" xfId="31763" xr:uid="{EB6DDA5B-A395-4CD7-AA28-116D692EF811}"/>
    <cellStyle name="Comma 2 10 16" xfId="31765" xr:uid="{7E0F608A-BCB0-4F2F-A003-DF9C2822FF80}"/>
    <cellStyle name="Comma 2 10 17" xfId="31767" xr:uid="{80F6379E-566D-456B-B03C-81071974E5E0}"/>
    <cellStyle name="Comma 2 10 18" xfId="31769" xr:uid="{9FDCB17C-2DF2-4B6E-BFB4-29E9CD90FFE5}"/>
    <cellStyle name="Comma 2 10 19" xfId="31773" xr:uid="{70C8A939-466E-4533-A888-A8F9D7FDA98C}"/>
    <cellStyle name="Comma 2 10 2" xfId="31776" xr:uid="{0B7D7CE6-9235-4DD5-9017-3617EB6202AF}"/>
    <cellStyle name="Comma 2 10 2 2" xfId="25353" xr:uid="{58FD44D0-9FF9-4688-9109-CDAF2EA01915}"/>
    <cellStyle name="Comma 2 10 2 2 2" xfId="31778" xr:uid="{114C2198-F1A6-48BB-B5D3-72F8573F4BAB}"/>
    <cellStyle name="Comma 2 10 2 3" xfId="25357" xr:uid="{68E1A5FA-169E-4BF1-9459-9118F7CAB516}"/>
    <cellStyle name="Comma 2 10 2 3 2" xfId="31780" xr:uid="{627327C9-F46C-4CDB-833A-FB840781E90F}"/>
    <cellStyle name="Comma 2 10 2 4" xfId="31786" xr:uid="{18044915-D893-4F29-975F-4AC25C0F289D}"/>
    <cellStyle name="Comma 2 10 2 4 2" xfId="31790" xr:uid="{4EEE48F2-4243-473C-8BA7-FB316F08F6F8}"/>
    <cellStyle name="Comma 2 10 2 5" xfId="31795" xr:uid="{C34AA397-3120-4F19-B515-9293E200751E}"/>
    <cellStyle name="Comma 2 10 2 6" xfId="31798" xr:uid="{1B1D23EC-6711-45F6-B9EA-8DAA54FE0F96}"/>
    <cellStyle name="Comma 2 10 2 7" xfId="31799" xr:uid="{60214AA0-18F8-47DC-83F6-A5925BAD4D18}"/>
    <cellStyle name="Comma 2 10 2_BSD10" xfId="31804" xr:uid="{639A5CD4-849A-400E-BFDD-F80600675E40}"/>
    <cellStyle name="Comma 2 10 20" xfId="31764" xr:uid="{77E06F44-82FF-4358-8030-ED3D387A6576}"/>
    <cellStyle name="Comma 2 10 21" xfId="31766" xr:uid="{63A4A211-00DF-4FB3-9D2C-A47E85B6D00E}"/>
    <cellStyle name="Comma 2 10 21 2" xfId="31806" xr:uid="{48F898C9-2E1C-4984-BAA6-82CF0A32D7B4}"/>
    <cellStyle name="Comma 2 10 21 2 2" xfId="31807" xr:uid="{6BF88224-BA7B-4F57-B81E-C4AF66EB624A}"/>
    <cellStyle name="Comma 2 10 21 3" xfId="31809" xr:uid="{830BF93D-A19D-481B-AFD7-CDD3E1FD1EC2}"/>
    <cellStyle name="Comma 2 10 21 4" xfId="31810" xr:uid="{EF2E35C1-E032-45CB-90E3-32E0CC07239F}"/>
    <cellStyle name="Comma 2 10 21 5" xfId="31811" xr:uid="{405AE5CD-E531-467D-9C3F-1F5681A6E194}"/>
    <cellStyle name="Comma 2 10 22" xfId="31768" xr:uid="{D923D729-0DE7-4084-B218-7E5F00C0831A}"/>
    <cellStyle name="Comma 2 10 22 2" xfId="31812" xr:uid="{AC5F842B-16CA-4F63-A748-DB9461B31AF1}"/>
    <cellStyle name="Comma 2 10 23" xfId="31770" xr:uid="{E893EFF1-7221-4A0F-9893-FF01FE930269}"/>
    <cellStyle name="Comma 2 10 24" xfId="31740" xr:uid="{D30BFB38-166A-4388-958D-893DA6C87E3A}"/>
    <cellStyle name="Comma 2 10 3" xfId="31814" xr:uid="{D6645663-4A9A-40A9-8C6C-1E9A40B67BBD}"/>
    <cellStyle name="Comma 2 10 3 2" xfId="25369" xr:uid="{4DB9A493-4384-43DD-B235-B98A3659E0FA}"/>
    <cellStyle name="Comma 2 10 3 3" xfId="25373" xr:uid="{C21BD317-83D0-464C-B0AA-A943184101EB}"/>
    <cellStyle name="Comma 2 10 3 4" xfId="31817" xr:uid="{D46559A8-30DC-49FD-90EB-6F13F129CED9}"/>
    <cellStyle name="Comma 2 10 4" xfId="13933" xr:uid="{6B94FE7A-BD8F-4965-A8B5-3F88649F2A00}"/>
    <cellStyle name="Comma 2 10 4 2" xfId="25393" xr:uid="{01B7914E-D967-40A2-8DC9-F69E14F64170}"/>
    <cellStyle name="Comma 2 10 4 2 2" xfId="31820" xr:uid="{2A8FEE7B-9373-4860-9711-55B0A01E5FBE}"/>
    <cellStyle name="Comma 2 10 4 3" xfId="31823" xr:uid="{D6B5D863-4A80-4B17-B68E-FA7E42E13F7C}"/>
    <cellStyle name="Comma 2 10 4 4" xfId="25759" xr:uid="{45D30331-EBB0-479F-B827-20B64644645E}"/>
    <cellStyle name="Comma 2 10 4 5" xfId="31825" xr:uid="{0379736E-C483-4EDD-995C-97DD4A03086D}"/>
    <cellStyle name="Comma 2 10 5" xfId="9384" xr:uid="{6874378D-089D-4402-BC21-1EF3FA27711D}"/>
    <cellStyle name="Comma 2 10 5 2" xfId="15198" xr:uid="{471A0BBE-5C02-40E0-9E08-4101F8E1A9B6}"/>
    <cellStyle name="Comma 2 10 5 3" xfId="17927" xr:uid="{BD117A13-4FFB-42D8-B23C-ADE336738C72}"/>
    <cellStyle name="Comma 2 10 5 4" xfId="31828" xr:uid="{C580362D-610F-434E-9263-D2A29AF5FF75}"/>
    <cellStyle name="Comma 2 10 5 5" xfId="31831" xr:uid="{132773C8-785B-49A5-A874-846DB45A1B7F}"/>
    <cellStyle name="Comma 2 10 6" xfId="31832" xr:uid="{DCC54C5C-3294-4DA0-9934-DC3A508AB8FB}"/>
    <cellStyle name="Comma 2 10 6 2" xfId="3004" xr:uid="{B61B6F54-F172-42D3-B8B3-9D6C4E264983}"/>
    <cellStyle name="Comma 2 10 6 3" xfId="31837" xr:uid="{44062C34-4D62-47E5-B6C1-26EFD251D2F0}"/>
    <cellStyle name="Comma 2 10 6 4" xfId="31839" xr:uid="{9FD24E9F-68E6-4AC6-ACF6-DDB148DDB024}"/>
    <cellStyle name="Comma 2 10 6 5" xfId="31841" xr:uid="{84BCC83A-7B8B-48D8-920A-369EFF1AADC6}"/>
    <cellStyle name="Comma 2 10 7" xfId="25096" xr:uid="{15150D6E-39C1-46AF-BF68-8494E4284B82}"/>
    <cellStyle name="Comma 2 10 7 2" xfId="25428" xr:uid="{62C2FEE3-9BBA-420B-9F39-20E64AA9998B}"/>
    <cellStyle name="Comma 2 10 7 3" xfId="25074" xr:uid="{78B1A24C-E675-452C-99D1-F59FBBDB347F}"/>
    <cellStyle name="Comma 2 10 7 4" xfId="31843" xr:uid="{A0D3E7AE-8A88-40BA-A122-5C99D4CB8D4F}"/>
    <cellStyle name="Comma 2 10 7 5" xfId="31845" xr:uid="{DBC3D1E8-6A6C-400F-8BFC-DEF52174C381}"/>
    <cellStyle name="Comma 2 10 8" xfId="25099" xr:uid="{65B280EC-37D9-4A72-A990-9246F625BE2E}"/>
    <cellStyle name="Comma 2 10 8 2" xfId="25432" xr:uid="{6F695B44-79F5-4169-B247-E05AC8083392}"/>
    <cellStyle name="Comma 2 10 8 3" xfId="31847" xr:uid="{8FA9523E-7A2F-4EB9-81FA-09B68DD889BF}"/>
    <cellStyle name="Comma 2 10 8 4" xfId="31849" xr:uid="{4668D133-DC7F-4A0F-A779-0441BB155C6D}"/>
    <cellStyle name="Comma 2 10 8 5" xfId="31851" xr:uid="{EEC3C37A-939C-405F-810A-0C532F71E5C8}"/>
    <cellStyle name="Comma 2 10 9" xfId="31852" xr:uid="{04A92C20-92BD-4097-B982-F87B008C7CFD}"/>
    <cellStyle name="Comma 2 10 9 2" xfId="31854" xr:uid="{E45D3292-F74C-4941-95A4-ED11FC7733D7}"/>
    <cellStyle name="Comma 2 10 9 3" xfId="31856" xr:uid="{8DDD0BFC-3D07-4568-9649-C53E60E785D1}"/>
    <cellStyle name="Comma 2 10 9 4" xfId="31858" xr:uid="{570263BB-855A-4DF3-A92F-CE4B3F89E502}"/>
    <cellStyle name="Comma 2 10 9 5" xfId="31860" xr:uid="{914D2197-D7C8-4F6C-BCB5-5FD1E11771DB}"/>
    <cellStyle name="Comma 2 10_Annexure" xfId="31862" xr:uid="{3A6D0770-004E-4F2D-BC7B-FBEE340952CC}"/>
    <cellStyle name="Comma 2 11" xfId="2006" xr:uid="{7B769ED4-383F-4DE6-B951-E8701DE35C6D}"/>
    <cellStyle name="Comma 2 11 10" xfId="31863" xr:uid="{6F9291AA-CED1-422B-8003-9498B95D1C89}"/>
    <cellStyle name="Comma 2 11 10 2" xfId="31865" xr:uid="{8CF4346C-2B52-453F-8709-60B18FFFAAF6}"/>
    <cellStyle name="Comma 2 11 11" xfId="13943" xr:uid="{0AD4D903-1C00-45B4-A5B7-E11E94985FC2}"/>
    <cellStyle name="Comma 2 11 11 2" xfId="13950" xr:uid="{0ED54269-CA23-4A06-ABC2-11D5A8931368}"/>
    <cellStyle name="Comma 2 11 12" xfId="13952" xr:uid="{F0840866-F795-4A8D-A3B8-EB389BBD55FC}"/>
    <cellStyle name="Comma 2 11 12 2" xfId="12885" xr:uid="{CB94A4DB-A0D3-4FFC-AD1F-5E6EC4F81733}"/>
    <cellStyle name="Comma 2 11 13" xfId="13957" xr:uid="{DCA4AE9E-6A91-40E4-8F98-A187E10885EE}"/>
    <cellStyle name="Comma 2 11 13 2" xfId="31868" xr:uid="{63045DD4-C387-4083-99D4-8A94F4F0C4FE}"/>
    <cellStyle name="Comma 2 11 14" xfId="28640" xr:uid="{D41D5798-CBCF-4C50-8AD9-11DFA81DCBDC}"/>
    <cellStyle name="Comma 2 11 15" xfId="28643" xr:uid="{889D7065-FD48-42E4-AF67-A948DC80F3E4}"/>
    <cellStyle name="Comma 2 11 16" xfId="28647" xr:uid="{A6F657C1-E7CA-447C-A981-F3E53592FCB4}"/>
    <cellStyle name="Comma 2 11 17" xfId="31869" xr:uid="{0D65CE7B-AFED-49CA-B521-B6AC4C9AF542}"/>
    <cellStyle name="Comma 2 11 18" xfId="31871" xr:uid="{A49A74E2-E814-4B5C-81F3-DB51107F035F}"/>
    <cellStyle name="Comma 2 11 19" xfId="31875" xr:uid="{748014CD-4D33-4AD8-975B-972ECBBC6D49}"/>
    <cellStyle name="Comma 2 11 2" xfId="12162" xr:uid="{99375AC9-B0A0-4DCD-ABA9-77E78A069A7A}"/>
    <cellStyle name="Comma 2 11 2 2" xfId="12169" xr:uid="{43F51CC9-4BEF-4572-9C66-7E6B5A8784A5}"/>
    <cellStyle name="Comma 2 11 2 3" xfId="12186" xr:uid="{AF44B357-07A4-48F1-B69F-6215E2191973}"/>
    <cellStyle name="Comma 2 11 2 4" xfId="12194" xr:uid="{2698134F-38CE-48FF-AA4F-38B5AA8B989B}"/>
    <cellStyle name="Comma 2 11 20" xfId="28644" xr:uid="{58530123-DE42-4996-80E0-6D97ACE9EE4F}"/>
    <cellStyle name="Comma 2 11 21" xfId="28648" xr:uid="{063DBC44-0C4E-4E77-AE08-CEC6606AD380}"/>
    <cellStyle name="Comma 2 11 21 2" xfId="31878" xr:uid="{97C6A28A-D621-47C5-81E2-3C475A065F6C}"/>
    <cellStyle name="Comma 2 11 21 3" xfId="31879" xr:uid="{3099024F-D654-4D94-BF62-73CFB8C24E72}"/>
    <cellStyle name="Comma 2 11 21 4" xfId="31880" xr:uid="{1CA5B260-B234-4C17-9266-9E0534E69929}"/>
    <cellStyle name="Comma 2 11 22" xfId="31870" xr:uid="{204EA464-C797-418E-955D-2C6D9EA8C5DE}"/>
    <cellStyle name="Comma 2 11 23" xfId="31872" xr:uid="{55153B90-34FF-4A27-8085-2DF912F858CB}"/>
    <cellStyle name="Comma 2 11 24" xfId="22067" xr:uid="{A449D9F4-8B7B-48DC-BC9A-119262481BED}"/>
    <cellStyle name="Comma 2 11 3" xfId="12195" xr:uid="{9C50E877-3C25-4B9E-A4FF-A3D180D63A48}"/>
    <cellStyle name="Comma 2 11 3 2" xfId="12203" xr:uid="{B3118C0C-8D40-4A34-BA1A-A25C4DC9A1E6}"/>
    <cellStyle name="Comma 2 11 3 3" xfId="7886" xr:uid="{9BED8541-25A1-4BC0-BEFF-630FBD529A06}"/>
    <cellStyle name="Comma 2 11 3 4" xfId="12222" xr:uid="{B49B7244-724F-4FC9-9DD1-7ADDC5D62198}"/>
    <cellStyle name="Comma 2 11 4" xfId="12240" xr:uid="{A2957637-23CF-44A2-8C74-7BB061460C21}"/>
    <cellStyle name="Comma 2 11 4 2" xfId="4277" xr:uid="{1FAC4AE6-1155-4ABB-9A54-B1ECEF8F4857}"/>
    <cellStyle name="Comma 2 11 4 3" xfId="5141" xr:uid="{478C85CF-883A-408D-A2AA-9B44DACA4042}"/>
    <cellStyle name="Comma 2 11 4 4" xfId="12261" xr:uid="{453E478F-0C30-4F5A-8B95-4C27CBB2ACD0}"/>
    <cellStyle name="Comma 2 11 5" xfId="12263" xr:uid="{6D2ECE8F-D02E-461C-8599-6F3752E17494}"/>
    <cellStyle name="Comma 2 11 5 2" xfId="4224" xr:uid="{3A2F8014-4345-4246-A5D4-E9254342D506}"/>
    <cellStyle name="Comma 2 11 5 3" xfId="12278" xr:uid="{0D4D2A60-B83D-4192-8232-EB05FE8FD2FF}"/>
    <cellStyle name="Comma 2 11 5 4" xfId="12282" xr:uid="{4ABF6899-2DB3-405F-8760-59A1042C310D}"/>
    <cellStyle name="Comma 2 11 5 5" xfId="31882" xr:uid="{B976BEBF-5EE2-42F2-8A01-C6377A664156}"/>
    <cellStyle name="Comma 2 11 6" xfId="12284" xr:uid="{E59BA8FA-B3F9-429B-BBC9-640F032C962F}"/>
    <cellStyle name="Comma 2 11 6 2" xfId="12298" xr:uid="{29162476-4A9F-421E-AE0C-CB729BA7BE5D}"/>
    <cellStyle name="Comma 2 11 6 3" xfId="12310" xr:uid="{73D989BD-9B71-43B5-85B4-2FA4AA10BC6A}"/>
    <cellStyle name="Comma 2 11 6 4" xfId="12314" xr:uid="{E5E1E082-2EA4-403F-8F30-092D1D0FF70B}"/>
    <cellStyle name="Comma 2 11 6 5" xfId="31884" xr:uid="{A2BDD8F1-7EA0-4C10-BD98-BAFB8C6204D2}"/>
    <cellStyle name="Comma 2 11 7" xfId="12316" xr:uid="{56701FCC-4FC7-436E-8B70-FBCC53406C36}"/>
    <cellStyle name="Comma 2 11 7 2" xfId="12324" xr:uid="{D4F68158-8EFC-4C14-BD5D-7A6764D27F2C}"/>
    <cellStyle name="Comma 2 11 7 3" xfId="12337" xr:uid="{77FBFB87-2616-45BE-B15D-6355DDDD2EA9}"/>
    <cellStyle name="Comma 2 11 7 4" xfId="11070" xr:uid="{92F95DBE-65E2-41D0-93C6-54DAFBC217FB}"/>
    <cellStyle name="Comma 2 11 7 5" xfId="31886" xr:uid="{2552A391-0EBF-448F-9BE8-113FFD1C401A}"/>
    <cellStyle name="Comma 2 11 8" xfId="9647" xr:uid="{F5451B91-B195-4261-B063-E8100F8EB780}"/>
    <cellStyle name="Comma 2 11 8 2" xfId="12348" xr:uid="{9BCE1ACA-48BE-4CCD-B136-4388CDB4078F}"/>
    <cellStyle name="Comma 2 11 8 3" xfId="9622" xr:uid="{C145539F-CD32-47D8-9B30-A6B73A68F362}"/>
    <cellStyle name="Comma 2 11 8 4" xfId="12366" xr:uid="{A0EFDC4B-57BC-429A-8452-D096CDAC07A5}"/>
    <cellStyle name="Comma 2 11 8 5" xfId="31888" xr:uid="{11C2ECA0-CF6A-4123-BE67-6CF1F5174898}"/>
    <cellStyle name="Comma 2 11 9" xfId="12397" xr:uid="{32626360-EFCC-4949-9D59-348BF72EEFA1}"/>
    <cellStyle name="Comma 2 11 9 2" xfId="5947" xr:uid="{25948F78-D127-4948-8442-23EB0A4920DE}"/>
    <cellStyle name="Comma 2 11 9 3" xfId="12419" xr:uid="{2279E99D-D7E0-45DA-BA52-E7F9F3D9A590}"/>
    <cellStyle name="Comma 2 11 9 4" xfId="12425" xr:uid="{991BD398-1C9C-4CAA-9E3A-A76DF2850C9D}"/>
    <cellStyle name="Comma 2 11 9 5" xfId="26865" xr:uid="{279DA73E-13D5-4695-8228-C5DE8909AC6E}"/>
    <cellStyle name="Comma 2 11_Annexure" xfId="8725" xr:uid="{BCC451BB-0799-4080-B5C2-F373481784F9}"/>
    <cellStyle name="Comma 2 12" xfId="2007" xr:uid="{EA3D6919-AEBC-436F-8070-CB089F202BFA}"/>
    <cellStyle name="Comma 2 12 10" xfId="29296" xr:uid="{C9F04B7F-9A4F-4444-BC84-AD24B8E2D76D}"/>
    <cellStyle name="Comma 2 12 10 2" xfId="31890" xr:uid="{F07D1191-22DD-4C61-9DA8-F0DD2A9255CB}"/>
    <cellStyle name="Comma 2 12 11" xfId="29298" xr:uid="{3D3A59C7-C756-4097-92DF-A5E84FAC67E6}"/>
    <cellStyle name="Comma 2 12 11 2" xfId="31892" xr:uid="{83BA82C9-27E2-4638-900D-2F1D2114325A}"/>
    <cellStyle name="Comma 2 12 12" xfId="31893" xr:uid="{185BE8FF-2069-44A4-BF76-5DD240A85B5C}"/>
    <cellStyle name="Comma 2 12 12 2" xfId="31895" xr:uid="{0C472A3E-0021-45A1-9A86-B7E2D4BDA5E2}"/>
    <cellStyle name="Comma 2 12 13" xfId="5565" xr:uid="{1EB359AB-35AE-4563-A878-A949C86C845C}"/>
    <cellStyle name="Comma 2 12 14" xfId="31022" xr:uid="{6A53CCBF-2845-4A39-A27F-F8E2388A4C77}"/>
    <cellStyle name="Comma 2 12 15" xfId="31026" xr:uid="{1ED44292-CE83-4AC8-99F7-5E8D893BF314}"/>
    <cellStyle name="Comma 2 12 16" xfId="31035" xr:uid="{C2B96323-C544-49C1-A138-5E6265DD415D}"/>
    <cellStyle name="Comma 2 12 17" xfId="31042" xr:uid="{E0EC445E-7A7F-4780-8F5D-6F661AA47271}"/>
    <cellStyle name="Comma 2 12 18" xfId="31045" xr:uid="{E79E2346-5045-40A2-9B89-603647FDF4FA}"/>
    <cellStyle name="Comma 2 12 19" xfId="31050" xr:uid="{BD7FBF66-E911-40C8-ADBA-30265627300F}"/>
    <cellStyle name="Comma 2 12 2" xfId="12710" xr:uid="{BAFA262B-9CD4-489B-A06B-40983CE45A8F}"/>
    <cellStyle name="Comma 2 12 2 2" xfId="12716" xr:uid="{916D544C-A43D-4099-A0FC-CB9ECFF26AD6}"/>
    <cellStyle name="Comma 2 12 2 3" xfId="12721" xr:uid="{50F3F2AD-A87B-4B81-BB98-9322DD201FC4}"/>
    <cellStyle name="Comma 2 12 2 4" xfId="15879" xr:uid="{889C798C-C8CA-42D8-B0CB-8AE583CAB292}"/>
    <cellStyle name="Comma 2 12 20" xfId="31027" xr:uid="{F423AC6D-771C-4C3D-9184-421C71F72B99}"/>
    <cellStyle name="Comma 2 12 21" xfId="31036" xr:uid="{A98DE33F-1ED6-4161-9CF1-12162F485C74}"/>
    <cellStyle name="Comma 2 12 21 2" xfId="31038" xr:uid="{C7F55231-933C-4F58-8807-75008C86831C}"/>
    <cellStyle name="Comma 2 12 21 3" xfId="31040" xr:uid="{DD23EBFC-8E1B-4EB5-AA29-8EC5FFED3EC5}"/>
    <cellStyle name="Comma 2 12 21 4" xfId="31896" xr:uid="{9E2573D5-4AB7-42E0-A762-3527627B3A0E}"/>
    <cellStyle name="Comma 2 12 22" xfId="31043" xr:uid="{5C9413D2-B2AE-4338-9094-7C78883E3BF3}"/>
    <cellStyle name="Comma 2 12 23" xfId="31046" xr:uid="{6A760493-A960-45A1-86EE-F34D44B3C45A}"/>
    <cellStyle name="Comma 2 12 24" xfId="31889" xr:uid="{F1FE585F-C4B1-4F1F-AAD1-2AB359AA1714}"/>
    <cellStyle name="Comma 2 12 3" xfId="12723" xr:uid="{BFFE191C-E5E7-4DD3-B158-353CB6F48EC1}"/>
    <cellStyle name="Comma 2 12 3 2" xfId="12729" xr:uid="{A05DEDF2-95AD-4B53-950B-CAA5AD98BC49}"/>
    <cellStyle name="Comma 2 12 3 3" xfId="12733" xr:uid="{D212FFA6-1D2D-4B1E-911D-29CD500743DB}"/>
    <cellStyle name="Comma 2 12 3 4" xfId="31898" xr:uid="{E6EBA00D-02E9-4B66-B894-224F4CB6D3E7}"/>
    <cellStyle name="Comma 2 12 4" xfId="12754" xr:uid="{74629347-A7BC-4B2A-878B-E27B6EC2EC52}"/>
    <cellStyle name="Comma 2 12 4 2" xfId="28663" xr:uid="{DD10AABC-52EB-48D6-9577-C3D49C07A70D}"/>
    <cellStyle name="Comma 2 12 4 3" xfId="28666" xr:uid="{EFE56406-0DE0-4F70-A69E-BA1B2FBF443C}"/>
    <cellStyle name="Comma 2 12 4 4" xfId="31899" xr:uid="{83672A09-FC34-4D50-9718-5568DE90D873}"/>
    <cellStyle name="Comma 2 12 5" xfId="12758" xr:uid="{EE03B37E-48EF-4DC1-B728-65B6113625EF}"/>
    <cellStyle name="Comma 2 12 5 2" xfId="28669" xr:uid="{97B347CF-E84A-4EAC-A83D-0B08DC3DD894}"/>
    <cellStyle name="Comma 2 12 5 3" xfId="28671" xr:uid="{21B44E3C-41EF-4D8B-80EF-5DB316604FE6}"/>
    <cellStyle name="Comma 2 12 5 4" xfId="31900" xr:uid="{623EEF29-BCFE-4660-89A3-7BAE3FABAA2D}"/>
    <cellStyle name="Comma 2 12 5 5" xfId="4614" xr:uid="{FD262AB9-2D7A-4F1F-9C0D-BE8E9D6D567B}"/>
    <cellStyle name="Comma 2 12 6" xfId="12474" xr:uid="{5CCA5B08-E5E9-4CBF-875D-7316F1D4DB6C}"/>
    <cellStyle name="Comma 2 12 6 2" xfId="28675" xr:uid="{BD05C8A7-B645-4B70-A03D-72BC5B810781}"/>
    <cellStyle name="Comma 2 12 6 3" xfId="28677" xr:uid="{436489EA-0883-483D-8435-9C3048FA6968}"/>
    <cellStyle name="Comma 2 12 6 4" xfId="18232" xr:uid="{27FE4497-3CED-4F3E-AF56-2282754C5051}"/>
    <cellStyle name="Comma 2 12 6 5" xfId="20973" xr:uid="{CF9659D8-BF33-47D0-BCF9-3C8FBCBBDA3C}"/>
    <cellStyle name="Comma 2 12 7" xfId="12477" xr:uid="{F8D55A6F-FDA1-4D52-A48B-7035C36287E8}"/>
    <cellStyle name="Comma 2 12 7 2" xfId="31901" xr:uid="{ACD6173F-42EA-47F5-B853-5DB6B89A30BD}"/>
    <cellStyle name="Comma 2 12 7 3" xfId="31902" xr:uid="{842E696A-A601-423F-89F3-837EBC72194E}"/>
    <cellStyle name="Comma 2 12 7 4" xfId="18235" xr:uid="{0BF06261-3628-450C-BF3E-120444F0E92B}"/>
    <cellStyle name="Comma 2 12 7 5" xfId="20980" xr:uid="{CC79399E-514F-427F-8A95-12C621277CF1}"/>
    <cellStyle name="Comma 2 12 8" xfId="12767" xr:uid="{A00C05AB-9F32-4BE7-A9AD-88ABDBF733EB}"/>
    <cellStyle name="Comma 2 12 8 2" xfId="31903" xr:uid="{B98F3A83-147E-4605-A498-324E38D95E12}"/>
    <cellStyle name="Comma 2 12 8 3" xfId="31904" xr:uid="{0AC50497-19B0-432C-A4D9-B20201970028}"/>
    <cellStyle name="Comma 2 12 8 4" xfId="31905" xr:uid="{43B974F0-88FF-4FEE-BE3A-637A17857003}"/>
    <cellStyle name="Comma 2 12 8 5" xfId="20996" xr:uid="{81F9EBAE-9312-46E4-B588-55CD246414EB}"/>
    <cellStyle name="Comma 2 12 9" xfId="28679" xr:uid="{C2981331-62D7-40D6-8AE9-B360987B37CE}"/>
    <cellStyle name="Comma 2 12 9 2" xfId="31906" xr:uid="{96253221-45A5-4271-9F0F-1EC793E5224D}"/>
    <cellStyle name="Comma 2 12_Annexure" xfId="31908" xr:uid="{51559A04-64F0-4007-9585-7807B6B1FE96}"/>
    <cellStyle name="Comma 2 13" xfId="2008" xr:uid="{2CB2F68D-1929-404F-A025-761C61BE37FE}"/>
    <cellStyle name="Comma 2 13 10" xfId="31909" xr:uid="{517DC636-6731-4A44-8319-EC27E913D33C}"/>
    <cellStyle name="Comma 2 13 10 2" xfId="31910" xr:uid="{1934A6F6-82F1-45AA-B4D4-97D872DA245C}"/>
    <cellStyle name="Comma 2 13 11" xfId="3460" xr:uid="{55DAF885-C48E-416E-B2F4-6CA5EF9A2F3B}"/>
    <cellStyle name="Comma 2 13 11 2" xfId="2830" xr:uid="{11A4B26B-73F5-4354-9E0D-80A80A40A545}"/>
    <cellStyle name="Comma 2 13 12" xfId="31911" xr:uid="{1B291319-42AC-4013-9071-724FF08F4A20}"/>
    <cellStyle name="Comma 2 13 12 2" xfId="31916" xr:uid="{092992D9-E1A1-4732-80D9-96C9BCFE4419}"/>
    <cellStyle name="Comma 2 13 13" xfId="31917" xr:uid="{78057968-9730-4669-B034-B90C7889448B}"/>
    <cellStyle name="Comma 2 13 14" xfId="31919" xr:uid="{FE5689DF-2C48-48ED-A66E-BB67943143CC}"/>
    <cellStyle name="Comma 2 13 15" xfId="31921" xr:uid="{92674CAF-6CD0-4218-ADE2-88DEFF25B4A6}"/>
    <cellStyle name="Comma 2 13 16" xfId="31923" xr:uid="{CC6C3BF6-7E32-40BE-A5BD-82E3EF925298}"/>
    <cellStyle name="Comma 2 13 17" xfId="31925" xr:uid="{B74C3949-5B9D-4A77-A324-9A3E697C8742}"/>
    <cellStyle name="Comma 2 13 18" xfId="31927" xr:uid="{0024F82D-559F-4324-8AB3-025D2F33750B}"/>
    <cellStyle name="Comma 2 13 19" xfId="31931" xr:uid="{75B10401-E038-4915-9038-E4E5F59D352F}"/>
    <cellStyle name="Comma 2 13 2" xfId="31934" xr:uid="{38F6F97E-50F8-46EB-B357-4F3F9ED02DDA}"/>
    <cellStyle name="Comma 2 13 2 2" xfId="31936" xr:uid="{19DA0D4F-3791-4624-A8FF-27613304CF02}"/>
    <cellStyle name="Comma 2 13 2 3" xfId="31938" xr:uid="{ED64059C-FFB7-4982-AAA5-4C894ADA3347}"/>
    <cellStyle name="Comma 2 13 2 4" xfId="31941" xr:uid="{625EBEE9-B3E4-4F95-AB4F-A55B495FC788}"/>
    <cellStyle name="Comma 2 13 20" xfId="31922" xr:uid="{81372E32-55E2-4D9A-9C1C-917BDAB79405}"/>
    <cellStyle name="Comma 2 13 21" xfId="31924" xr:uid="{C4045B47-7AFD-4360-8028-D964CAD2B5FC}"/>
    <cellStyle name="Comma 2 13 21 2" xfId="31942" xr:uid="{AE1ADAD9-706A-4396-9A31-DB4B0B0EEA0C}"/>
    <cellStyle name="Comma 2 13 21 3" xfId="31943" xr:uid="{D64026ED-8A24-4AFF-9A80-5666CE5A377A}"/>
    <cellStyle name="Comma 2 13 21 4" xfId="31944" xr:uid="{AFF4AC1F-5698-4393-89D0-9625E67B74BC}"/>
    <cellStyle name="Comma 2 13 22" xfId="31926" xr:uid="{301465ED-2CC1-4B1E-A6DF-CDBFA9748BDF}"/>
    <cellStyle name="Comma 2 13 23" xfId="31928" xr:uid="{8181305F-39A8-4A27-A5F7-0CA14C7B1FED}"/>
    <cellStyle name="Comma 2 13 24" xfId="23733" xr:uid="{0875E7A3-1555-4FF8-8F70-66B2FF8368B7}"/>
    <cellStyle name="Comma 2 13 3" xfId="28686" xr:uid="{EF76B6B8-2410-4CE4-8BA6-CA2FDE1A96F6}"/>
    <cellStyle name="Comma 2 13 3 2" xfId="31946" xr:uid="{8EC60C95-B8E9-4B41-A037-921E91EA9E4E}"/>
    <cellStyle name="Comma 2 13 3 3" xfId="31948" xr:uid="{29B20354-5AB2-431E-8F10-8580C329D93A}"/>
    <cellStyle name="Comma 2 13 3 4" xfId="31949" xr:uid="{3F801C8A-60FD-4DC0-A656-D70596613942}"/>
    <cellStyle name="Comma 2 13 4" xfId="28688" xr:uid="{E49D4DD7-E0E0-420F-ADD5-CA45681CCC31}"/>
    <cellStyle name="Comma 2 13 4 2" xfId="31951" xr:uid="{32715080-C71E-4117-AA3C-AB3C04118391}"/>
    <cellStyle name="Comma 2 13 4 3" xfId="31952" xr:uid="{E1CF9C01-77DD-4502-82FC-94E4D5CD235D}"/>
    <cellStyle name="Comma 2 13 4 4" xfId="31953" xr:uid="{5F229189-2DA8-460D-A05B-CD8974004C5A}"/>
    <cellStyle name="Comma 2 13 5" xfId="31954" xr:uid="{5594DB2D-32D5-4531-93F5-26385B2231EA}"/>
    <cellStyle name="Comma 2 13 5 2" xfId="31957" xr:uid="{229C9933-5B58-45FC-925F-ABD88E0168C6}"/>
    <cellStyle name="Comma 2 13 5 3" xfId="31958" xr:uid="{3ABD29AB-0393-4579-B1A6-42617A27637D}"/>
    <cellStyle name="Comma 2 13 5 4" xfId="31959" xr:uid="{EC6151DA-7ABB-4EE7-A218-8C3A4AC06AC3}"/>
    <cellStyle name="Comma 2 13 5 5" xfId="21197" xr:uid="{71A505B1-0322-4D02-86B1-F325EC80F754}"/>
    <cellStyle name="Comma 2 13 6" xfId="31960" xr:uid="{96B66936-7DA6-4E42-B9B1-F31837E43F37}"/>
    <cellStyle name="Comma 2 13 6 2" xfId="31964" xr:uid="{5EA2F4AE-7419-40AF-8574-3F1A52B88F23}"/>
    <cellStyle name="Comma 2 13 6 3" xfId="31965" xr:uid="{5D645048-2093-4DDC-B008-AA4429FA0FF5}"/>
    <cellStyle name="Comma 2 13 6 4" xfId="4079" xr:uid="{8A46A15A-1570-401D-9865-AEAFA4266833}"/>
    <cellStyle name="Comma 2 13 6 5" xfId="31966" xr:uid="{3EE5A55A-B8F4-42BA-9802-4790D57FE47A}"/>
    <cellStyle name="Comma 2 13 7" xfId="31967" xr:uid="{F27821E0-8BAC-4B2E-9EF6-4C56CD3A493D}"/>
    <cellStyle name="Comma 2 13 7 2" xfId="31968" xr:uid="{E5CDA133-C568-4CF5-8705-519242095799}"/>
    <cellStyle name="Comma 2 13 7 3" xfId="31969" xr:uid="{A2C24FA7-1781-4D14-BBA7-F33E5F19391D}"/>
    <cellStyle name="Comma 2 13 7 4" xfId="31970" xr:uid="{3616E737-D884-48AB-A7ED-21BAD89FB1F5}"/>
    <cellStyle name="Comma 2 13 7 5" xfId="31971" xr:uid="{1470FA76-4884-4B56-8E72-611F9C88DF4D}"/>
    <cellStyle name="Comma 2 13 8" xfId="31972" xr:uid="{3273FED1-54DC-432B-BA4B-0A00D06FF9B8}"/>
    <cellStyle name="Comma 2 13 8 2" xfId="31974" xr:uid="{55B5F86D-B178-44D4-AD7B-1192FC1D6738}"/>
    <cellStyle name="Comma 2 13 8 3" xfId="31975" xr:uid="{C943CF3E-5989-40A8-AA9F-E26FCB932019}"/>
    <cellStyle name="Comma 2 13 8 4" xfId="31976" xr:uid="{F62504D1-1175-4396-958D-D1927D3142C8}"/>
    <cellStyle name="Comma 2 13 8 5" xfId="31977" xr:uid="{EF65021D-DFA5-41C0-9988-0F4B6979826F}"/>
    <cellStyle name="Comma 2 13 9" xfId="31978" xr:uid="{BD776CC6-E895-4AC6-8E8F-A4DE6F3082E7}"/>
    <cellStyle name="Comma 2 13 9 2" xfId="31981" xr:uid="{31F18936-0B44-4382-9999-A0EAA01282B6}"/>
    <cellStyle name="Comma 2 13_Nov 2010" xfId="31982" xr:uid="{2D285D7E-9B20-448F-8957-4CCF493F1708}"/>
    <cellStyle name="Comma 2 14" xfId="2009" xr:uid="{89C5B669-34D4-4405-8320-91C25F889EF8}"/>
    <cellStyle name="Comma 2 14 10" xfId="30071" xr:uid="{97B9D325-48F7-4647-BE98-DEE47EB709C4}"/>
    <cellStyle name="Comma 2 14 11" xfId="30075" xr:uid="{5D857A00-B73C-4CF3-A24D-672E931604AA}"/>
    <cellStyle name="Comma 2 14 12" xfId="31984" xr:uid="{968838C2-7385-420B-A38B-D3599AC7F3E5}"/>
    <cellStyle name="Comma 2 14 13" xfId="24764" xr:uid="{BA3C7CA3-0FC5-4E75-90BC-B72788E5E6A5}"/>
    <cellStyle name="Comma 2 14 14" xfId="31985" xr:uid="{79BAC2AA-8D4E-436A-886D-0DBF500EAF47}"/>
    <cellStyle name="Comma 2 14 15" xfId="31987" xr:uid="{4ECDFF26-9527-46CD-A1E0-8F33F830E963}"/>
    <cellStyle name="Comma 2 14 16" xfId="20641" xr:uid="{B302E834-8C32-42BC-A4B1-FB657EB1CB08}"/>
    <cellStyle name="Comma 2 14 17" xfId="31989" xr:uid="{9EBC0E7C-C7BF-4AB8-AB37-5C0EAF7BACBA}"/>
    <cellStyle name="Comma 2 14 18" xfId="31991" xr:uid="{56B0B704-8820-4921-88D4-0B936D109598}"/>
    <cellStyle name="Comma 2 14 19" xfId="31997" xr:uid="{61868765-7A75-41AA-9E76-BC0AFF2A1794}"/>
    <cellStyle name="Comma 2 14 2" xfId="13994" xr:uid="{C79814C9-B641-401E-9F83-9BD14595F821}"/>
    <cellStyle name="Comma 2 14 2 2" xfId="32000" xr:uid="{4DFEF152-DD3E-44C9-8A60-959B873EF2C1}"/>
    <cellStyle name="Comma 2 14 2 3" xfId="32001" xr:uid="{BB8DA1ED-C121-4D30-9D35-747BB71CE593}"/>
    <cellStyle name="Comma 2 14 2 4" xfId="32005" xr:uid="{3FC81E78-BB7D-4377-80D6-FF8ED61E3691}"/>
    <cellStyle name="Comma 2 14 20" xfId="31988" xr:uid="{3756E3D0-B54A-45D5-BA12-367DF4F52DC6}"/>
    <cellStyle name="Comma 2 14 21" xfId="20642" xr:uid="{52484EA8-51C3-4DC1-B263-1461AEEF3850}"/>
    <cellStyle name="Comma 2 14 21 2" xfId="32011" xr:uid="{2B9F4D75-CA81-4897-B53E-A22D568516EF}"/>
    <cellStyle name="Comma 2 14 21 3" xfId="32012" xr:uid="{B97E8C05-2EC7-491C-8AAC-BCC9C8D2B0A8}"/>
    <cellStyle name="Comma 2 14 21 4" xfId="32013" xr:uid="{0B9587E3-2CB9-4C26-9CE2-B67B42CD9D63}"/>
    <cellStyle name="Comma 2 14 22" xfId="31990" xr:uid="{74DA1806-468A-421B-AF11-9D4DCF000D95}"/>
    <cellStyle name="Comma 2 14 23" xfId="31992" xr:uid="{4FCE7D60-8B3F-4F62-8FA8-495777D4EF83}"/>
    <cellStyle name="Comma 2 14 24" xfId="23737" xr:uid="{E45D76AF-C304-4037-9269-6EADE2CC840F}"/>
    <cellStyle name="Comma 2 14 3" xfId="28692" xr:uid="{49D3C33C-D488-493D-AEC9-34D5AF76C801}"/>
    <cellStyle name="Comma 2 14 3 2" xfId="32015" xr:uid="{90011A89-8CF6-4D40-A2FB-AAFDF14A63B3}"/>
    <cellStyle name="Comma 2 14 3 3" xfId="32016" xr:uid="{D01D6937-B148-44D2-A7B1-0D8E20E9BFBE}"/>
    <cellStyle name="Comma 2 14 3 4" xfId="32019" xr:uid="{A2F3635A-1698-4BAB-A3B5-CF578E940642}"/>
    <cellStyle name="Comma 2 14 4" xfId="28695" xr:uid="{91FF98E9-1B18-4D1B-B7F9-4F2A652A82ED}"/>
    <cellStyle name="Comma 2 14 5" xfId="32022" xr:uid="{2527BE89-722D-42A8-85ED-4C06486AED6B}"/>
    <cellStyle name="Comma 2 14 5 2" xfId="32028" xr:uid="{78B48AD9-AF47-41A2-9467-0CEC2DB4E112}"/>
    <cellStyle name="Comma 2 14 6" xfId="32029" xr:uid="{1453D6BB-E5DD-4109-8ACE-132F0950C39B}"/>
    <cellStyle name="Comma 2 14 6 2" xfId="32034" xr:uid="{F5906070-AC9A-47B2-92BC-80EF3CC0DD4B}"/>
    <cellStyle name="Comma 2 14 7" xfId="27917" xr:uid="{84381E4E-FF61-4A30-9114-4C70DB300E94}"/>
    <cellStyle name="Comma 2 14 7 2" xfId="32035" xr:uid="{A7936314-B037-4AB6-B575-38CB48D19B99}"/>
    <cellStyle name="Comma 2 14 8" xfId="27920" xr:uid="{0B80453D-9BAA-4E0F-8246-968AAB06EA20}"/>
    <cellStyle name="Comma 2 14 9" xfId="32036" xr:uid="{40100085-2F8D-4803-B814-9501F0B080CA}"/>
    <cellStyle name="Comma 2 14_Nov 2010" xfId="32037" xr:uid="{3E69C0F2-2681-4AD9-A7B5-4DD634DAB362}"/>
    <cellStyle name="Comma 2 15" xfId="2010" xr:uid="{29DE9DC4-9692-40B3-A1E0-CD6D6D40CD9D}"/>
    <cellStyle name="Comma 2 15 2" xfId="32038" xr:uid="{277B286E-EE89-484A-B134-5B47764DD399}"/>
    <cellStyle name="Comma 2 15 3" xfId="28701" xr:uid="{7C8B1A7C-B5A1-4EA3-988B-FCF882A3C686}"/>
    <cellStyle name="Comma 2 15 3 2" xfId="8770" xr:uid="{0D0E5630-EFD0-426D-BAE1-6609382A74C6}"/>
    <cellStyle name="Comma 2 15 3 3" xfId="8820" xr:uid="{7450C680-E0B4-4D33-AB92-ADD842E121F2}"/>
    <cellStyle name="Comma 2 15 3 4" xfId="4873" xr:uid="{DD4E6A34-AAC0-49AD-9140-24B777CA78A9}"/>
    <cellStyle name="Comma 2 15 4" xfId="28704" xr:uid="{95074387-1C85-4CD5-AA3A-0E33C5D04EBB}"/>
    <cellStyle name="Comma 2 15 5" xfId="32040" xr:uid="{587794B6-BCB4-4AC3-B06B-783A6958877B}"/>
    <cellStyle name="Comma 2 15 6" xfId="32042" xr:uid="{A8C1DE35-1D63-4D87-B197-F2B080C25C46}"/>
    <cellStyle name="Comma 2 15 7" xfId="27925" xr:uid="{FADDFC53-2E97-4C61-96BF-3E1FA60B5802}"/>
    <cellStyle name="Comma 2 15 8" xfId="23739" xr:uid="{41D4544C-4F17-4B3E-BB19-AD8040D3DB56}"/>
    <cellStyle name="Comma 2 16" xfId="2012" xr:uid="{1084DB39-F33C-4710-B9C7-430968421DE2}"/>
    <cellStyle name="Comma 2 16 2" xfId="5622" xr:uid="{BE14BADF-2439-4641-982B-7322EA05CA50}"/>
    <cellStyle name="Comma 2 16 2 2" xfId="13001" xr:uid="{8BA69A17-1DF9-4DFF-A851-09B93780CCC6}"/>
    <cellStyle name="Comma 2 16 2 3" xfId="13017" xr:uid="{60A771D7-9E59-48EC-B76F-BC5CF5697073}"/>
    <cellStyle name="Comma 2 16 3" xfId="13026" xr:uid="{F4DCCCFA-D452-4447-9E06-085C1D859809}"/>
    <cellStyle name="Comma 2 16 3 2" xfId="13034" xr:uid="{9DFF1B99-FE83-4623-9635-EB35BB10E746}"/>
    <cellStyle name="Comma 2 16 3 3" xfId="13044" xr:uid="{F6C26633-3CD8-4F59-B425-78DAC99C0D69}"/>
    <cellStyle name="Comma 2 16 3 4" xfId="13050" xr:uid="{30059D85-63AD-4C41-A02F-6790D8B0D85F}"/>
    <cellStyle name="Comma 2 16 4" xfId="13093" xr:uid="{8AD020D6-23D1-4796-9F29-6BC1B7D0B574}"/>
    <cellStyle name="Comma 2 16 5" xfId="13120" xr:uid="{217E2F44-C230-4940-9EDD-3B95F9C1B4E0}"/>
    <cellStyle name="Comma 2 16 6" xfId="13150" xr:uid="{0D615A11-16B4-41F5-AEEE-97616FAB00B3}"/>
    <cellStyle name="Comma 2 16 7" xfId="25968" xr:uid="{D7219948-5AAF-4102-AC9B-7E0AC2C304B2}"/>
    <cellStyle name="Comma 2 16_BSD2" xfId="29770" xr:uid="{DD0876B9-944D-4023-993F-D34CE2F660D0}"/>
    <cellStyle name="Comma 2 17" xfId="2014" xr:uid="{A2E2A041-946A-49D1-974F-E811ECD9E665}"/>
    <cellStyle name="Comma 2 17 10" xfId="32044" xr:uid="{3458E060-01D9-4214-98EF-210F05C33E23}"/>
    <cellStyle name="Comma 2 17 11" xfId="32046" xr:uid="{E658031B-9A7B-4C3F-885B-51C4D43A35DE}"/>
    <cellStyle name="Comma 2 17 11 10" xfId="32048" xr:uid="{7A051E9A-A29B-4C4E-B129-272CB9EC19BC}"/>
    <cellStyle name="Comma 2 17 11 2" xfId="32049" xr:uid="{BCB8206B-DAF8-4A1C-AB8D-812458924AD6}"/>
    <cellStyle name="Comma 2 17 11 2 2" xfId="32050" xr:uid="{3B3D4337-E660-43C4-8825-8A40873078D1}"/>
    <cellStyle name="Comma 2 17 11 2 2 2" xfId="32051" xr:uid="{B8AE093D-AC9F-4D20-BCF9-6C5CCAD3C004}"/>
    <cellStyle name="Comma 2 17 11 2 2 2 2" xfId="32053" xr:uid="{46F5ABBC-15FF-4324-ABB2-74C95BE777D1}"/>
    <cellStyle name="Comma 2 17 11 2 2 2 3" xfId="32054" xr:uid="{39492B55-8BB0-4A10-8000-C65D617FE539}"/>
    <cellStyle name="Comma 2 17 11 2 2 2 4" xfId="32055" xr:uid="{8C5ADCA1-B1E9-4196-9835-399F0054F591}"/>
    <cellStyle name="Comma 2 17 11 2 2 3" xfId="22131" xr:uid="{EE36BC7D-9AEC-4A44-8B0E-26A478F9AB3B}"/>
    <cellStyle name="Comma 2 17 11 2 2 4" xfId="32056" xr:uid="{A3235A82-20E2-4759-9974-E4562739D422}"/>
    <cellStyle name="Comma 2 17 11 2 2 5" xfId="23822" xr:uid="{BEE99924-BA7C-428C-BB37-1784BB2A7223}"/>
    <cellStyle name="Comma 2 17 11 2 2 6" xfId="12797" xr:uid="{2D734519-3B15-42D6-BD7C-D30F57D18418}"/>
    <cellStyle name="Comma 2 17 11 2 2 7" xfId="12804" xr:uid="{6D831FCB-C047-42DD-9D28-36C9C85AACA9}"/>
    <cellStyle name="Comma 2 17 11 2 3" xfId="32057" xr:uid="{0E45E71C-B2ED-4C9A-B870-D7E59436EF71}"/>
    <cellStyle name="Comma 2 17 11 2 3 2" xfId="32058" xr:uid="{8C2D91ED-EB3C-4068-8F37-C9A5B18C8DD7}"/>
    <cellStyle name="Comma 2 17 11 2 3 3" xfId="22136" xr:uid="{2AAE318A-964E-4672-B059-3A956F200060}"/>
    <cellStyle name="Comma 2 17 11 2 3 4" xfId="32059" xr:uid="{D4A584FB-130E-4EC3-8C33-C8BA0174B15B}"/>
    <cellStyle name="Comma 2 17 11 2 4" xfId="32060" xr:uid="{89CAA5BE-A85D-41A4-8E2E-AD1CA7EB5AAA}"/>
    <cellStyle name="Comma 2 17 11 2 5" xfId="32061" xr:uid="{B9E2C44E-9EAE-483E-A394-7484C8FD4A79}"/>
    <cellStyle name="Comma 2 17 11 2 6" xfId="27889" xr:uid="{7820390A-C8BF-4B0F-BAD2-E1CB4117D4B0}"/>
    <cellStyle name="Comma 2 17 11 2 7" xfId="27893" xr:uid="{2FCC907D-AB9E-49BF-8A97-0EA909A8294A}"/>
    <cellStyle name="Comma 2 17 11 3" xfId="19130" xr:uid="{714CAEB9-F925-4949-A4D7-2BD46F99F7FF}"/>
    <cellStyle name="Comma 2 17 11 4" xfId="19132" xr:uid="{52C2FD7C-6FA8-4579-BF5B-4E6E6F0787CE}"/>
    <cellStyle name="Comma 2 17 11 5" xfId="19139" xr:uid="{FA7E49B1-2D31-4263-8340-1BF5987BAD6A}"/>
    <cellStyle name="Comma 2 17 11 5 2" xfId="32062" xr:uid="{2EC469D3-A0B0-4595-8CCA-B2CBB2BA98A7}"/>
    <cellStyle name="Comma 2 17 11 5 3" xfId="32063" xr:uid="{0B761599-AA54-41F9-B67C-DB88EE8B8EC7}"/>
    <cellStyle name="Comma 2 17 11 5 4" xfId="32064" xr:uid="{33681320-BA82-48F5-ACD8-DE8B4623F83C}"/>
    <cellStyle name="Comma 2 17 11 6" xfId="32065" xr:uid="{2A4A1463-4BC1-4C0B-8568-E49F98BFB230}"/>
    <cellStyle name="Comma 2 17 11 7" xfId="32066" xr:uid="{379A07FE-8156-4587-84F4-A33A68598855}"/>
    <cellStyle name="Comma 2 17 11 8" xfId="32068" xr:uid="{7F311839-A571-4E0B-BDA7-27EDE134E1ED}"/>
    <cellStyle name="Comma 2 17 11 9" xfId="32073" xr:uid="{9B7BD5A7-339B-4956-935F-6B4C1931E34B}"/>
    <cellStyle name="Comma 2 17 12" xfId="32075" xr:uid="{C7EA13E4-48E3-4548-A7A8-64F87FD54F78}"/>
    <cellStyle name="Comma 2 17 12 2" xfId="32077" xr:uid="{2587F9BD-B27F-4AD5-96C2-CF8D6EBD112B}"/>
    <cellStyle name="Comma 2 17 12 2 2" xfId="32078" xr:uid="{BE211DD6-699F-456D-896C-29E274176B4F}"/>
    <cellStyle name="Comma 2 17 12 2 2 2" xfId="32079" xr:uid="{A69B4E9A-5EB4-43F0-80B1-1052CFA37C0C}"/>
    <cellStyle name="Comma 2 17 12 2 2 3" xfId="32082" xr:uid="{EBC041ED-840C-4848-9533-D2F731F404B6}"/>
    <cellStyle name="Comma 2 17 12 2 2 4" xfId="32084" xr:uid="{35F899E5-83A0-4EB5-B9D8-858589A0CB37}"/>
    <cellStyle name="Comma 2 17 12 2 3" xfId="32086" xr:uid="{CA0E896A-2461-4289-9F61-B933526413DE}"/>
    <cellStyle name="Comma 2 17 12 2 4" xfId="32087" xr:uid="{F7CD97C3-2017-4818-A61E-5FB6C474C7DB}"/>
    <cellStyle name="Comma 2 17 12 2 5" xfId="32088" xr:uid="{937514BD-02E3-4E54-B6E3-4223BE8808DB}"/>
    <cellStyle name="Comma 2 17 12 2 6" xfId="27941" xr:uid="{4CDC6E7C-4FC3-4496-867C-60E77941D38D}"/>
    <cellStyle name="Comma 2 17 12 2 7" xfId="27948" xr:uid="{ABD3E516-8855-41B3-BF7B-6EB8EFDCBFA0}"/>
    <cellStyle name="Comma 2 17 12 3" xfId="32091" xr:uid="{4D318FBB-17E3-4CF0-8473-C559182D40BA}"/>
    <cellStyle name="Comma 2 17 12 3 2" xfId="32094" xr:uid="{4EE457D2-CFFF-48C1-9A3F-F5245FA5DB9E}"/>
    <cellStyle name="Comma 2 17 12 3 3" xfId="32095" xr:uid="{FDD51B0D-0CAE-4644-9C5E-1ACD1CB06C71}"/>
    <cellStyle name="Comma 2 17 12 3 4" xfId="26069" xr:uid="{0E403CF3-DF00-4DCB-8711-B82F8F9EC145}"/>
    <cellStyle name="Comma 2 17 12 4" xfId="22422" xr:uid="{49C53DCC-4EC7-43CC-B504-744BC7BCAA48}"/>
    <cellStyle name="Comma 2 17 12 5" xfId="22432" xr:uid="{69CD38EA-1BD2-44F0-A067-683B78D77877}"/>
    <cellStyle name="Comma 2 17 12 6" xfId="32096" xr:uid="{F4B935F4-E6E0-4BBA-ACFC-55687E0E9C98}"/>
    <cellStyle name="Comma 2 17 12 7" xfId="32097" xr:uid="{4FB65D05-CE17-4FE5-95B3-55FF2E6BD1CE}"/>
    <cellStyle name="Comma 2 17 13" xfId="4011" xr:uid="{277F2AD1-611A-4B2D-B6E7-756E3E8171BE}"/>
    <cellStyle name="Comma 2 17 14" xfId="31075" xr:uid="{A62D5FAC-FBED-491D-BD73-5E8F647EA685}"/>
    <cellStyle name="Comma 2 17 14 2" xfId="31081" xr:uid="{D1C38B28-B4C1-452C-BE0E-14A98B6ECE56}"/>
    <cellStyle name="Comma 2 17 14 3" xfId="31085" xr:uid="{520B9F8F-6055-4102-BA0F-D31721A0A690}"/>
    <cellStyle name="Comma 2 17 14 4" xfId="7470" xr:uid="{E9422370-DE2D-4C71-BB65-087E68AB4B1B}"/>
    <cellStyle name="Comma 2 17 15" xfId="31088" xr:uid="{31F3AC9A-CD6D-46D9-A610-128CDE0587E2}"/>
    <cellStyle name="Comma 2 17 16" xfId="31099" xr:uid="{4B97A63B-DC12-4A16-943A-3C03EEF4A33E}"/>
    <cellStyle name="Comma 2 17 17" xfId="31112" xr:uid="{AC1E1330-24AC-48AD-BB18-46E63A834F85}"/>
    <cellStyle name="Comma 2 17 18" xfId="31121" xr:uid="{09D7AAA0-5DE8-4541-90A7-F4956A1EDE4E}"/>
    <cellStyle name="Comma 2 17 19" xfId="31126" xr:uid="{26352D3F-DB02-4F61-8C0F-F3626027BD04}"/>
    <cellStyle name="Comma 2 17 2" xfId="13694" xr:uid="{3DC29234-9094-4835-937C-B3A3D8002424}"/>
    <cellStyle name="Comma 2 17 2 10" xfId="32099" xr:uid="{8232816C-771D-4D4A-A2FB-714B6AB22ED2}"/>
    <cellStyle name="Comma 2 17 2 10 2" xfId="32100" xr:uid="{ECA9815C-0DDF-4200-BA88-8AC2D3C04F62}"/>
    <cellStyle name="Comma 2 17 2 10 3" xfId="32101" xr:uid="{696F7FD2-8FBE-4E45-90A8-63902013589E}"/>
    <cellStyle name="Comma 2 17 2 10 4" xfId="32102" xr:uid="{E6F808E5-7FA2-4155-B766-89031A0B9E23}"/>
    <cellStyle name="Comma 2 17 2 10 5" xfId="16140" xr:uid="{2A79490D-41F9-417C-8028-9A8BD350FA3A}"/>
    <cellStyle name="Comma 2 17 2 10 6" xfId="32103" xr:uid="{7B70303A-642F-4DAE-816B-2EA6FBF5D080}"/>
    <cellStyle name="Comma 2 17 2 10 7" xfId="32104" xr:uid="{17EBF42C-059E-49BD-A01E-D8955CD613B4}"/>
    <cellStyle name="Comma 2 17 2 10 8" xfId="32106" xr:uid="{D74F0891-5F20-4977-BE1B-E9249A59C580}"/>
    <cellStyle name="Comma 2 17 2 10 9" xfId="2983" xr:uid="{5F5CC0F3-87A0-4678-A65B-FBDDC84DAD10}"/>
    <cellStyle name="Comma 2 17 2 11" xfId="32107" xr:uid="{3F1C9A2F-488C-423E-8CBF-6187B097F22F}"/>
    <cellStyle name="Comma 2 17 2 12" xfId="32108" xr:uid="{EE923BD6-50F3-4B3D-A928-CA6E1345B605}"/>
    <cellStyle name="Comma 2 17 2 13" xfId="32109" xr:uid="{024CC1F4-1EC5-472B-8CEC-6E2F6BC2834A}"/>
    <cellStyle name="Comma 2 17 2 14" xfId="32110" xr:uid="{4D0D7E89-0FB8-4A50-A877-0BADB2D6D2B4}"/>
    <cellStyle name="Comma 2 17 2 14 2" xfId="32111" xr:uid="{DFEC4BB1-1038-4D7E-A2AF-FB73EDA6EB86}"/>
    <cellStyle name="Comma 2 17 2 14 3" xfId="15837" xr:uid="{923D5CFC-57D9-4035-B786-0A40DA188518}"/>
    <cellStyle name="Comma 2 17 2 14 4" xfId="32112" xr:uid="{4866A724-30A2-4A41-8CF7-F2136704D606}"/>
    <cellStyle name="Comma 2 17 2 14 5" xfId="26287" xr:uid="{EE488EEB-1977-43BE-8EA9-A9BC957F16A5}"/>
    <cellStyle name="Comma 2 17 2 14 6" xfId="32113" xr:uid="{714BF107-6DCF-4479-AE5C-840D13171E5E}"/>
    <cellStyle name="Comma 2 17 2 15" xfId="2826" xr:uid="{CF9DAC5C-B42D-4201-8679-C92265A85DE5}"/>
    <cellStyle name="Comma 2 17 2 15 2" xfId="32114" xr:uid="{EFB37302-2F42-496D-9501-F8801BB44361}"/>
    <cellStyle name="Comma 2 17 2 15 3" xfId="32115" xr:uid="{9B652D4D-8979-47F3-BA95-9CE66820CC4A}"/>
    <cellStyle name="Comma 2 17 2 15 4" xfId="32116" xr:uid="{81A536DF-B60E-4549-AE9D-2AD39B19D08B}"/>
    <cellStyle name="Comma 2 17 2 15 5" xfId="32118" xr:uid="{5D9AAB6A-1D1E-463C-91DD-1B1B6FE409AF}"/>
    <cellStyle name="Comma 2 17 2 15 6" xfId="32119" xr:uid="{1EFEECFF-33BC-494C-8922-9722A472B16A}"/>
    <cellStyle name="Comma 2 17 2 16" xfId="3857" xr:uid="{EB62A77B-A5BC-48F8-9FCF-49A041E53623}"/>
    <cellStyle name="Comma 2 17 2 2" xfId="13704" xr:uid="{2FEF8F53-5CD8-49C2-9035-3AD34F039FBC}"/>
    <cellStyle name="Comma 2 17 2 2 10" xfId="32121" xr:uid="{48A7DC00-CBFC-4FCF-A25C-CF27F5C70992}"/>
    <cellStyle name="Comma 2 17 2 2 11" xfId="32122" xr:uid="{840664CA-0945-4C15-8719-00467825E2F0}"/>
    <cellStyle name="Comma 2 17 2 2 12" xfId="32125" xr:uid="{625321B9-55D0-4CCB-B696-06011DDDC012}"/>
    <cellStyle name="Comma 2 17 2 2 13" xfId="32126" xr:uid="{A32C5522-7B2F-4926-99AA-DB479E9938F0}"/>
    <cellStyle name="Comma 2 17 2 2 14" xfId="32127" xr:uid="{94EF8E42-321D-4D4A-BD7C-70F425069434}"/>
    <cellStyle name="Comma 2 17 2 2 15" xfId="29749" xr:uid="{67BBC4DF-03CB-48C8-82C1-94D8FDCA552D}"/>
    <cellStyle name="Comma 2 17 2 2 16" xfId="29751" xr:uid="{39211B36-DE6D-43B1-AEAA-D5C9605260E0}"/>
    <cellStyle name="Comma 2 17 2 2 17" xfId="32128" xr:uid="{106D3010-2FF8-48C4-80A9-A41133E6C452}"/>
    <cellStyle name="Comma 2 17 2 2 2" xfId="13711" xr:uid="{0BA1557D-CCC9-4D98-BE3C-7BD1CCEBDE71}"/>
    <cellStyle name="Comma 2 17 2 2 2 10" xfId="4534" xr:uid="{821C2D46-1660-466B-94B6-A43D66075B09}"/>
    <cellStyle name="Comma 2 17 2 2 2 2" xfId="12451" xr:uid="{2EFF17D1-4C65-4EC0-AE27-B44E598EDBB2}"/>
    <cellStyle name="Comma 2 17 2 2 2 2 2" xfId="16111" xr:uid="{657229D7-B9F4-4DC6-8DB8-6542A6A9DFA1}"/>
    <cellStyle name="Comma 2 17 2 2 2 2 2 2" xfId="32129" xr:uid="{73FE7F58-36DB-4180-9D90-D692B6F254CE}"/>
    <cellStyle name="Comma 2 17 2 2 2 2 2 2 2" xfId="21506" xr:uid="{FB1523E7-31BF-4F6E-9F14-2E77C49B03B9}"/>
    <cellStyle name="Comma 2 17 2 2 2 2 2 2 3" xfId="21509" xr:uid="{9BA24CCF-75FE-43A2-B56D-3BD4275D0A34}"/>
    <cellStyle name="Comma 2 17 2 2 2 2 2 2 4" xfId="21544" xr:uid="{EADDED82-C475-4D5F-B3AE-DFDFEBAB189F}"/>
    <cellStyle name="Comma 2 17 2 2 2 2 2 3" xfId="32131" xr:uid="{66FB3C66-F99D-446E-84C3-EF62DF4A1493}"/>
    <cellStyle name="Comma 2 17 2 2 2 2 2 4" xfId="32133" xr:uid="{FE8D17E4-207F-4980-BBDF-1AB8A46E0BB3}"/>
    <cellStyle name="Comma 2 17 2 2 2 2 2 5" xfId="32134" xr:uid="{F752284C-7C6D-40EA-B319-03BCC49BE069}"/>
    <cellStyle name="Comma 2 17 2 2 2 2 2 6" xfId="32135" xr:uid="{DB448A96-30AC-46BB-A2F2-E2979E65E820}"/>
    <cellStyle name="Comma 2 17 2 2 2 2 2 7" xfId="32136" xr:uid="{772B593B-4986-4A31-BDB9-27C50AA2623C}"/>
    <cellStyle name="Comma 2 17 2 2 2 2 3" xfId="32137" xr:uid="{11815309-1C3D-4F30-8371-8090EBC2071C}"/>
    <cellStyle name="Comma 2 17 2 2 2 2 3 2" xfId="32138" xr:uid="{1BC0523F-906B-4613-A48E-2E89BBED0903}"/>
    <cellStyle name="Comma 2 17 2 2 2 2 3 3" xfId="32139" xr:uid="{8E6DF2F3-7A6B-43D0-A0E2-1D5C494F0C4F}"/>
    <cellStyle name="Comma 2 17 2 2 2 2 3 4" xfId="32140" xr:uid="{A3E919AC-FA62-4BEA-921E-0A3C0C245523}"/>
    <cellStyle name="Comma 2 17 2 2 2 2 4" xfId="32141" xr:uid="{E71AB6DC-278F-4ADB-A317-C0886FA2A1D2}"/>
    <cellStyle name="Comma 2 17 2 2 2 2 5" xfId="20208" xr:uid="{2C4EA516-1BAF-4334-946E-134DF860AFFC}"/>
    <cellStyle name="Comma 2 17 2 2 2 2 6" xfId="32143" xr:uid="{8E798FFC-4009-4148-B791-F12FB1E88F6B}"/>
    <cellStyle name="Comma 2 17 2 2 2 2 7" xfId="32145" xr:uid="{3AC1E71E-329F-47A8-9DE8-1281248215B3}"/>
    <cellStyle name="Comma 2 17 2 2 2 3" xfId="16116" xr:uid="{A88ED305-166E-4DF5-9EC5-2B77478F6DDC}"/>
    <cellStyle name="Comma 2 17 2 2 2 4" xfId="16128" xr:uid="{76680845-652B-4767-A18A-9A399FF63FE2}"/>
    <cellStyle name="Comma 2 17 2 2 2 5" xfId="32146" xr:uid="{989B2B61-0D82-4288-93B9-5AD4F916E0BC}"/>
    <cellStyle name="Comma 2 17 2 2 2 5 2" xfId="32147" xr:uid="{C886426C-8B85-4FC0-9697-A244F16732F2}"/>
    <cellStyle name="Comma 2 17 2 2 2 5 3" xfId="32148" xr:uid="{42D8F4CF-05B2-45E1-A597-8518195ED035}"/>
    <cellStyle name="Comma 2 17 2 2 2 5 4" xfId="32149" xr:uid="{15E182D0-9298-4008-9E1D-44BD3C7FA0AF}"/>
    <cellStyle name="Comma 2 17 2 2 2 6" xfId="32150" xr:uid="{058590FE-CC01-4719-8941-6C795B9FBB0D}"/>
    <cellStyle name="Comma 2 17 2 2 2 7" xfId="32151" xr:uid="{1DA10CC9-0A75-4D9A-81EB-EE7881882760}"/>
    <cellStyle name="Comma 2 17 2 2 2 8" xfId="32152" xr:uid="{2419DB84-BCD0-4982-860B-E2511ED535A0}"/>
    <cellStyle name="Comma 2 17 2 2 2 9" xfId="32154" xr:uid="{9FCEC053-DCEC-417B-AAB9-A97FC06025FB}"/>
    <cellStyle name="Comma 2 17 2 2 3" xfId="16137" xr:uid="{9954A64D-6E54-45BB-9C42-47457A50A340}"/>
    <cellStyle name="Comma 2 17 2 2 4" xfId="16147" xr:uid="{1B2BDA0E-86B1-419D-B654-4E8531E29533}"/>
    <cellStyle name="Comma 2 17 2 2 4 2" xfId="12504" xr:uid="{85F14A73-FC64-41E3-B9C3-4F4D5F521501}"/>
    <cellStyle name="Comma 2 17 2 2 4 2 2" xfId="32157" xr:uid="{B55B1F2F-3AA4-4B6A-B5F0-D0E1721DF086}"/>
    <cellStyle name="Comma 2 17 2 2 4 2 2 2" xfId="32158" xr:uid="{CE3365E0-D45D-4FE7-95E9-F08EABA5FCAF}"/>
    <cellStyle name="Comma 2 17 2 2 4 2 2 3" xfId="32159" xr:uid="{C55EB0BE-E0A3-406C-9BCA-5761705E5FBD}"/>
    <cellStyle name="Comma 2 17 2 2 4 2 2 4" xfId="32160" xr:uid="{6455B0A3-8BC1-49A7-BAAF-C4519D0EB67E}"/>
    <cellStyle name="Comma 2 17 2 2 4 2 3" xfId="6539" xr:uid="{10259CB4-F147-49D6-A03F-5512C245A7D7}"/>
    <cellStyle name="Comma 2 17 2 2 4 2 4" xfId="21603" xr:uid="{E8B351ED-BC12-4BEC-9C70-65BD629DC8BE}"/>
    <cellStyle name="Comma 2 17 2 2 4 2 5" xfId="17440" xr:uid="{8B7F7D10-5AA4-4FB8-B7F1-5AABB5B02E48}"/>
    <cellStyle name="Comma 2 17 2 2 4 2 6" xfId="32161" xr:uid="{0E04D7F4-ABDF-414F-8573-AFAB42D28A66}"/>
    <cellStyle name="Comma 2 17 2 2 4 2 7" xfId="32162" xr:uid="{88554CA8-8F44-41CA-A121-6C580659195F}"/>
    <cellStyle name="Comma 2 17 2 2 4 3" xfId="32164" xr:uid="{9150B45F-D9CA-4F5A-B202-5CC478B2BE99}"/>
    <cellStyle name="Comma 2 17 2 2 4 3 2" xfId="32165" xr:uid="{96A4D7E9-E7D7-40E8-B3B8-B2494FC2F3F0}"/>
    <cellStyle name="Comma 2 17 2 2 4 3 3" xfId="32166" xr:uid="{8BE05A47-6E33-4872-8F12-64451C7B4D92}"/>
    <cellStyle name="Comma 2 17 2 2 4 3 4" xfId="21606" xr:uid="{6AB872E2-CBB6-4786-9B1A-6BA3AF7B63A3}"/>
    <cellStyle name="Comma 2 17 2 2 4 4" xfId="32169" xr:uid="{6FF17FFE-729D-45FB-8B9A-BAD37DDE933A}"/>
    <cellStyle name="Comma 2 17 2 2 4 5" xfId="21706" xr:uid="{E1D9E341-D1E4-4D44-AE41-0CEF40D2870D}"/>
    <cellStyle name="Comma 2 17 2 2 4 6" xfId="32170" xr:uid="{3C43F306-19B4-45F5-94AC-0B76B11B0E81}"/>
    <cellStyle name="Comma 2 17 2 2 4 7" xfId="32171" xr:uid="{7FEC0419-E681-4058-A81C-7E0D3F132596}"/>
    <cellStyle name="Comma 2 17 2 2 5" xfId="16151" xr:uid="{3E1BD780-6BF5-4A8C-AB02-B4CEC9CFB461}"/>
    <cellStyle name="Comma 2 17 2 2 6" xfId="32173" xr:uid="{37BD86A6-403E-4019-B6A8-87220F80285F}"/>
    <cellStyle name="Comma 2 17 2 2 6 2" xfId="32174" xr:uid="{DE48BD38-7CDF-4313-B084-491884629203}"/>
    <cellStyle name="Comma 2 17 2 2 6 3" xfId="20157" xr:uid="{A91638E6-DFC6-468D-89EC-FF75E204023E}"/>
    <cellStyle name="Comma 2 17 2 2 6 4" xfId="32175" xr:uid="{D9CD2EB6-1709-4D63-BF54-D625EF75ED32}"/>
    <cellStyle name="Comma 2 17 2 2 7" xfId="32178" xr:uid="{51D28D79-1A95-45E0-A235-F17EE31E5A2D}"/>
    <cellStyle name="Comma 2 17 2 2 8" xfId="32180" xr:uid="{089EB1D9-08EE-4E24-B6B9-EC289533A5E1}"/>
    <cellStyle name="Comma 2 17 2 2 9" xfId="32181" xr:uid="{77C2C2C1-026E-48F0-9D85-E9DEAE64D55A}"/>
    <cellStyle name="Comma 2 17 2 3" xfId="13717" xr:uid="{2FADF954-6F3A-45D3-8466-5E930BA3CAD0}"/>
    <cellStyle name="Comma 2 17 2 4" xfId="13728" xr:uid="{9A394603-2400-4C2B-914B-54A161DE32B4}"/>
    <cellStyle name="Comma 2 17 2 5" xfId="16244" xr:uid="{FA95B6E3-D1C0-4953-8069-669A50F9FBB5}"/>
    <cellStyle name="Comma 2 17 2 6" xfId="16280" xr:uid="{A21B0AC8-6BD0-442D-8806-B3C19EC19C65}"/>
    <cellStyle name="Comma 2 17 2 7" xfId="8112" xr:uid="{56BC54EC-1C0F-4B03-A5AA-D6ECF51D4EBC}"/>
    <cellStyle name="Comma 2 17 2 7 10" xfId="9920" xr:uid="{6816AD3E-A28A-4EA4-9319-DB8713D5FD76}"/>
    <cellStyle name="Comma 2 17 2 7 11" xfId="21265" xr:uid="{4C542E92-2F2E-4833-A52C-890C2D18FCA2}"/>
    <cellStyle name="Comma 2 17 2 7 12" xfId="21272" xr:uid="{8CC1C75B-EE0F-46BE-9F70-1A642EDAC3C1}"/>
    <cellStyle name="Comma 2 17 2 7 13" xfId="32182" xr:uid="{0FC884E2-2A38-4FD8-AF8B-79D999E24767}"/>
    <cellStyle name="Comma 2 17 2 7 14" xfId="32183" xr:uid="{EB39F5C4-28F0-42A5-9B02-CF0B2321750C}"/>
    <cellStyle name="Comma 2 17 2 7 15" xfId="32186" xr:uid="{682C6292-9384-4521-8E9D-F81DB7A40F51}"/>
    <cellStyle name="Comma 2 17 2 7 2" xfId="3595" xr:uid="{0B32F84C-0D58-4A1B-970B-8E96954DD54A}"/>
    <cellStyle name="Comma 2 17 2 7 2 2" xfId="12909" xr:uid="{A60FD6F0-505F-41CF-BB13-E625B7C38BC4}"/>
    <cellStyle name="Comma 2 17 2 7 2 2 2" xfId="12920" xr:uid="{792A1CE9-CB1F-46A5-B385-30F208FC8D8C}"/>
    <cellStyle name="Comma 2 17 2 7 2 2 2 2" xfId="32187" xr:uid="{13FE6D86-D01B-4C9B-A8B1-27FF03C8CE6E}"/>
    <cellStyle name="Comma 2 17 2 7 2 2 2 3" xfId="32188" xr:uid="{0C1FDDE3-D292-4641-9087-ACE98B79C6E5}"/>
    <cellStyle name="Comma 2 17 2 7 2 2 2 4" xfId="5306" xr:uid="{47EAB381-E711-4283-9A0D-CD8E30D69104}"/>
    <cellStyle name="Comma 2 17 2 7 2 2 3" xfId="32191" xr:uid="{37CF92D1-D97F-412F-A4F4-CD6B94FF1B16}"/>
    <cellStyle name="Comma 2 17 2 7 2 2 4" xfId="32192" xr:uid="{B51D237A-ADE3-4BB9-AE60-E387F3CDF6EC}"/>
    <cellStyle name="Comma 2 17 2 7 2 2 5" xfId="20738" xr:uid="{EF681C12-96CF-4E20-BE33-6B49A74F0E9C}"/>
    <cellStyle name="Comma 2 17 2 7 2 2 6" xfId="19209" xr:uid="{49A60747-A530-4DD8-BB1C-325B08A544EA}"/>
    <cellStyle name="Comma 2 17 2 7 2 2 7" xfId="32193" xr:uid="{7ACE8D57-7A05-4A4D-A04A-8D6366087B95}"/>
    <cellStyle name="Comma 2 17 2 7 2 3" xfId="12926" xr:uid="{789CDE93-10A5-4E46-A719-BF951E4D583C}"/>
    <cellStyle name="Comma 2 17 2 7 2 3 2" xfId="12936" xr:uid="{183D83A5-0353-4167-A3EC-5911E7C678CD}"/>
    <cellStyle name="Comma 2 17 2 7 2 3 3" xfId="32195" xr:uid="{2938C13A-95D0-4BC6-89F3-9565225F5AC6}"/>
    <cellStyle name="Comma 2 17 2 7 2 3 4" xfId="32196" xr:uid="{E9FEAEFD-F00A-4B05-BFAD-E0F82494219D}"/>
    <cellStyle name="Comma 2 17 2 7 2 4" xfId="12942" xr:uid="{8255BDBD-161A-4EFC-AF58-FF51ED49AB49}"/>
    <cellStyle name="Comma 2 17 2 7 2 5" xfId="20075" xr:uid="{B11DCE50-90C3-43EA-8261-DD1C69EF7D5C}"/>
    <cellStyle name="Comma 2 17 2 7 2 6" xfId="20081" xr:uid="{EB0974E4-F756-48EC-8F0F-F492359ED254}"/>
    <cellStyle name="Comma 2 17 2 7 2 7" xfId="32197" xr:uid="{DEFA15A2-36A5-49C5-88D5-94DA26B636D1}"/>
    <cellStyle name="Comma 2 17 2 7 3" xfId="7965" xr:uid="{189BD5F8-8B04-446D-838C-66CD4BA9E132}"/>
    <cellStyle name="Comma 2 17 2 7 4" xfId="16291" xr:uid="{38F49F52-A5F0-478F-83FB-CC127527D6DC}"/>
    <cellStyle name="Comma 2 17 2 7 5" xfId="16295" xr:uid="{5D70B747-4938-4782-A95E-275792188740}"/>
    <cellStyle name="Comma 2 17 2 7 5 2" xfId="32198" xr:uid="{68F311F0-8BD7-4DA3-A27D-2ED354B0B904}"/>
    <cellStyle name="Comma 2 17 2 7 5 3" xfId="20862" xr:uid="{0D54C749-0EB8-4434-B30B-8410F08D8149}"/>
    <cellStyle name="Comma 2 17 2 7 5 4" xfId="19319" xr:uid="{AB10473A-769B-4269-A03D-55CC845C8601}"/>
    <cellStyle name="Comma 2 17 2 7 6" xfId="32200" xr:uid="{2B2372C4-84C8-48A5-973B-B78016C718B2}"/>
    <cellStyle name="Comma 2 17 2 7 7" xfId="32201" xr:uid="{712A50FB-0571-4AFF-B3D8-3CD33BB3BBDE}"/>
    <cellStyle name="Comma 2 17 2 7 8" xfId="32202" xr:uid="{B3A3AECA-23E5-4338-BC3E-41E5D538DE2E}"/>
    <cellStyle name="Comma 2 17 2 7 9" xfId="32203" xr:uid="{04E605B1-4D28-4C2C-96E9-4635BEA82D1C}"/>
    <cellStyle name="Comma 2 17 2 8" xfId="8127" xr:uid="{76F58A18-3E97-461A-8856-ACD2368183E1}"/>
    <cellStyle name="Comma 2 17 2 8 10" xfId="32205" xr:uid="{3B418B49-9221-4F7D-B6AC-8710EB8925B3}"/>
    <cellStyle name="Comma 2 17 2 8 11" xfId="15225" xr:uid="{E693F34F-30C9-4E32-9367-99FBB8F00F59}"/>
    <cellStyle name="Comma 2 17 2 8 12" xfId="32207" xr:uid="{472123AC-397B-4859-B9B1-BF621E4316E8}"/>
    <cellStyle name="Comma 2 17 2 8 2" xfId="16299" xr:uid="{E9D12600-5462-4836-8EEA-C1287FE4511C}"/>
    <cellStyle name="Comma 2 17 2 8 2 2" xfId="14073" xr:uid="{9E8C0E9F-2F0F-4BDA-B8F0-8E4146BCEFEA}"/>
    <cellStyle name="Comma 2 17 2 8 2 2 2" xfId="14081" xr:uid="{0B694829-E39B-40C5-8BA9-E6EA49BB0272}"/>
    <cellStyle name="Comma 2 17 2 8 2 2 3" xfId="32208" xr:uid="{07620B98-B6C8-4784-B3B4-27DA0CB34A15}"/>
    <cellStyle name="Comma 2 17 2 8 2 2 4" xfId="17810" xr:uid="{770A34FC-9B85-412B-BB37-CF53E94134BB}"/>
    <cellStyle name="Comma 2 17 2 8 2 3" xfId="14097" xr:uid="{84E44B9E-66A5-4BA4-B713-AA15F29478D8}"/>
    <cellStyle name="Comma 2 17 2 8 2 4" xfId="14119" xr:uid="{435D931C-8BAB-41FA-8085-497AD12534C2}"/>
    <cellStyle name="Comma 2 17 2 8 2 5" xfId="8483" xr:uid="{D387AD4D-FEF1-4BE1-912A-F65585C6378E}"/>
    <cellStyle name="Comma 2 17 2 8 2 6" xfId="6069" xr:uid="{90AC349E-8E2E-4904-B0E6-6EA9E46D4E16}"/>
    <cellStyle name="Comma 2 17 2 8 2 7" xfId="32209" xr:uid="{2D1A02B7-9614-434A-8ABD-4E017DDDBE58}"/>
    <cellStyle name="Comma 2 17 2 8 3" xfId="16307" xr:uid="{FCE28BCA-AFE0-4928-B872-0BBB279F262F}"/>
    <cellStyle name="Comma 2 17 2 8 3 2" xfId="2962" xr:uid="{7D82A511-66B5-4F1A-99A1-59411B62BD92}"/>
    <cellStyle name="Comma 2 17 2 8 3 3" xfId="20640" xr:uid="{4BDB1D57-6FD8-449F-880C-EDF47032E5CF}"/>
    <cellStyle name="Comma 2 17 2 8 3 4" xfId="32210" xr:uid="{8F13D33B-47AE-4F9B-8623-9C12896DC8ED}"/>
    <cellStyle name="Comma 2 17 2 8 4" xfId="16311" xr:uid="{D60D2FD1-8D85-41A5-B84D-351B99E5E550}"/>
    <cellStyle name="Comma 2 17 2 8 5" xfId="16314" xr:uid="{3D37D1D5-8395-4617-9166-F1263AB11E31}"/>
    <cellStyle name="Comma 2 17 2 8 6" xfId="32211" xr:uid="{1A91ECB3-9C74-41E3-AC48-6E6E8574DECD}"/>
    <cellStyle name="Comma 2 17 2 8 7" xfId="32212" xr:uid="{E33E2FE1-A799-40A4-868B-1654ACF79068}"/>
    <cellStyle name="Comma 2 17 2 8 8" xfId="32213" xr:uid="{5D60A18A-DD18-48ED-9E14-7E9AFA96B289}"/>
    <cellStyle name="Comma 2 17 2 8 9" xfId="32214" xr:uid="{A3E3F9DF-AA2A-4D0D-A1B4-1F623FE138BC}"/>
    <cellStyle name="Comma 2 17 2 9" xfId="8138" xr:uid="{80E02E64-C687-4F3C-AA46-D2EE41696135}"/>
    <cellStyle name="Comma 2 17 20" xfId="31089" xr:uid="{8265AA66-C293-476E-AD70-85B9B210C19D}"/>
    <cellStyle name="Comma 2 17 21" xfId="31100" xr:uid="{89D6697B-CA96-4A7D-B320-89968EA8245E}"/>
    <cellStyle name="Comma 2 17 22" xfId="31113" xr:uid="{2532C5A6-4B3C-413A-9A83-2C41D318DF7F}"/>
    <cellStyle name="Comma 2 17 23" xfId="31122" xr:uid="{97F34D8B-2863-4853-902E-854B27A46D30}"/>
    <cellStyle name="Comma 2 17 24" xfId="31127" xr:uid="{C97A12CD-0588-41AD-B273-C6798E54BA58}"/>
    <cellStyle name="Comma 2 17 25" xfId="32215" xr:uid="{F912487F-092F-49B5-A6CE-4A7120CA9218}"/>
    <cellStyle name="Comma 2 17 26" xfId="16772" xr:uid="{3260206F-C443-4261-9EA4-CF8097747483}"/>
    <cellStyle name="Comma 2 17 26 2" xfId="16777" xr:uid="{F47A4A77-AC3D-465A-98A4-12A9F1959923}"/>
    <cellStyle name="Comma 2 17 26 3" xfId="4416" xr:uid="{ECAE2146-32BB-46F9-821A-08F893629CCB}"/>
    <cellStyle name="Comma 2 17 26 4" xfId="16358" xr:uid="{09E6A768-A39E-4607-B027-7F4C4F6CFCD6}"/>
    <cellStyle name="Comma 2 17 27" xfId="13586" xr:uid="{B9AE3EEB-12A3-4626-B277-611340A6A775}"/>
    <cellStyle name="Comma 2 17 3" xfId="13730" xr:uid="{AA7D9F86-B0E6-4B67-849C-CD4E7F3AACA9}"/>
    <cellStyle name="Comma 2 17 3 2" xfId="13738" xr:uid="{DB54BD33-E664-4AF5-B480-882161B8C339}"/>
    <cellStyle name="Comma 2 17 4" xfId="13754" xr:uid="{B768CB5F-4FA0-47B0-8585-D04B2F970470}"/>
    <cellStyle name="Comma 2 17 4 2" xfId="13760" xr:uid="{03A48E9C-5CD2-404A-BAE8-104278F221A2}"/>
    <cellStyle name="Comma 2 17 5" xfId="13766" xr:uid="{ED43167E-358D-4053-898E-4B72380E7E80}"/>
    <cellStyle name="Comma 2 17 5 2" xfId="13774" xr:uid="{AD7527DC-2C14-4C49-B9DA-02743E203D42}"/>
    <cellStyle name="Comma 2 17 6" xfId="13778" xr:uid="{804A5CDC-47A1-4C6D-BA62-16CE4A61CCA6}"/>
    <cellStyle name="Comma 2 17 7" xfId="13785" xr:uid="{26DC214A-F2D2-4BF6-A274-35C644F256CD}"/>
    <cellStyle name="Comma 2 17 7 10" xfId="32217" xr:uid="{C12CB9BE-7453-4A6B-974F-BBB33045D348}"/>
    <cellStyle name="Comma 2 17 7 11" xfId="32218" xr:uid="{C44473D6-E48C-4FAD-B21D-78E9D1A9D95C}"/>
    <cellStyle name="Comma 2 17 7 2" xfId="13790" xr:uid="{D6591E39-29D4-41D8-81CE-99AE146790DA}"/>
    <cellStyle name="Comma 2 17 7 2 10" xfId="32219" xr:uid="{C3283611-28B8-4CD4-99E7-2F5A6C9F2997}"/>
    <cellStyle name="Comma 2 17 7 2 2" xfId="17081" xr:uid="{780D193B-B564-4563-9999-36B7A60CAAE3}"/>
    <cellStyle name="Comma 2 17 7 2 2 2" xfId="17090" xr:uid="{803BAE4E-E2BD-4EBB-AE36-5317F782B4FF}"/>
    <cellStyle name="Comma 2 17 7 2 2 2 2" xfId="17091" xr:uid="{28ADF134-479F-4F37-8407-87CA16FBAF6E}"/>
    <cellStyle name="Comma 2 17 7 2 2 2 2 2" xfId="32220" xr:uid="{7B072C15-EDF2-4C71-8EE9-C741B6C47927}"/>
    <cellStyle name="Comma 2 17 7 2 2 2 2 3" xfId="32221" xr:uid="{16F3D7EA-4095-40DC-B3BF-7008A9356158}"/>
    <cellStyle name="Comma 2 17 7 2 2 2 2 4" xfId="16855" xr:uid="{52AEFA38-E8D7-41AE-A8AF-093E06222C0C}"/>
    <cellStyle name="Comma 2 17 7 2 2 2 3" xfId="32222" xr:uid="{DA42E68E-1A48-4146-9DD3-24AB51490A0C}"/>
    <cellStyle name="Comma 2 17 7 2 2 2 4" xfId="32223" xr:uid="{03739AAD-8FDA-4273-8482-165B3473AEDC}"/>
    <cellStyle name="Comma 2 17 7 2 2 2 5" xfId="32224" xr:uid="{7AFECFAF-A610-46DF-9349-45624AB28D2E}"/>
    <cellStyle name="Comma 2 17 7 2 2 2 6" xfId="32225" xr:uid="{DD5EC022-04CF-4DC7-A9CA-2BA8C681EADB}"/>
    <cellStyle name="Comma 2 17 7 2 2 2 7" xfId="32226" xr:uid="{EF016140-A15B-43F7-967D-64E630949C3E}"/>
    <cellStyle name="Comma 2 17 7 2 2 3" xfId="3477" xr:uid="{8006448A-6E7B-470F-8EB2-3F77762079C8}"/>
    <cellStyle name="Comma 2 17 7 2 2 3 2" xfId="2834" xr:uid="{ACBB5D9B-12EF-4F44-B4E6-59A77F04E0D9}"/>
    <cellStyle name="Comma 2 17 7 2 2 3 3" xfId="3838" xr:uid="{766573BE-E9C7-47CD-A241-1C58B8D7EE98}"/>
    <cellStyle name="Comma 2 17 7 2 2 3 4" xfId="32227" xr:uid="{72D3BBBF-92B9-4080-8E32-34AB86737EAF}"/>
    <cellStyle name="Comma 2 17 7 2 2 4" xfId="3500" xr:uid="{541F066E-225F-4931-A402-886C7D91375D}"/>
    <cellStyle name="Comma 2 17 7 2 2 5" xfId="3524" xr:uid="{EE66BC0C-DD38-4874-BDD7-B1CF140D2576}"/>
    <cellStyle name="Comma 2 17 7 2 2 6" xfId="15813" xr:uid="{0EE59B41-E3E0-4CB8-8EA8-1CD158486975}"/>
    <cellStyle name="Comma 2 17 7 2 2 7" xfId="15821" xr:uid="{F1116A8A-8705-40F3-B3B6-5E120729FF3A}"/>
    <cellStyle name="Comma 2 17 7 2 3" xfId="17097" xr:uid="{55C11158-7C95-4CF1-B3B7-D2C7B0FA0AB2}"/>
    <cellStyle name="Comma 2 17 7 2 4" xfId="17105" xr:uid="{89202D75-51C5-41B4-A6F7-AACDD0BB54A6}"/>
    <cellStyle name="Comma 2 17 7 2 5" xfId="17107" xr:uid="{8849A0EA-E133-4D44-8700-15344C13F5DC}"/>
    <cellStyle name="Comma 2 17 7 2 5 2" xfId="32228" xr:uid="{7B5892A1-BF45-4FFC-BAD6-1F5E9C493C5D}"/>
    <cellStyle name="Comma 2 17 7 2 5 3" xfId="16327" xr:uid="{97390B47-7F73-4115-AF63-5F43D8CC2654}"/>
    <cellStyle name="Comma 2 17 7 2 5 4" xfId="16341" xr:uid="{79E962CB-AAF2-4BE3-8A94-1FD1CF6A9B03}"/>
    <cellStyle name="Comma 2 17 7 2 6" xfId="32230" xr:uid="{6BDB5161-ABF7-4D64-BEB7-19FC2A1E1123}"/>
    <cellStyle name="Comma 2 17 7 2 7" xfId="32231" xr:uid="{8D92474F-D1AD-4627-A968-12F585FD4A6C}"/>
    <cellStyle name="Comma 2 17 7 2 8" xfId="32232" xr:uid="{32EE1851-B92B-4EDF-AF48-7097995AA959}"/>
    <cellStyle name="Comma 2 17 7 2 9" xfId="32233" xr:uid="{A6B6B08F-0FD6-4A66-851D-E8CCD6ED48B4}"/>
    <cellStyle name="Comma 2 17 7 3" xfId="17115" xr:uid="{A7854BC8-F824-45FF-BC06-6A5BEC72D74B}"/>
    <cellStyle name="Comma 2 17 7 4" xfId="17147" xr:uid="{76EC9C5D-4386-4E45-9861-8F5100F1FF64}"/>
    <cellStyle name="Comma 2 17 7 4 2" xfId="17151" xr:uid="{6125ED2B-AE5B-459A-804B-BB1EA920540B}"/>
    <cellStyle name="Comma 2 17 7 4 2 2" xfId="17159" xr:uid="{68877902-5B81-4BF3-835C-999926B917FA}"/>
    <cellStyle name="Comma 2 17 7 4 2 2 2" xfId="17160" xr:uid="{BD0E6676-2170-4736-AF84-A86478EAC2CB}"/>
    <cellStyle name="Comma 2 17 7 4 2 2 3" xfId="29482" xr:uid="{EDCC9BA9-2CE2-4AAC-B70A-252899672EC0}"/>
    <cellStyle name="Comma 2 17 7 4 2 2 4" xfId="29485" xr:uid="{F0D972D1-37CF-4E68-A0D7-1445A611C443}"/>
    <cellStyle name="Comma 2 17 7 4 2 3" xfId="3120" xr:uid="{7307B942-16AC-47C6-8527-CF409ACED419}"/>
    <cellStyle name="Comma 2 17 7 4 2 4" xfId="3163" xr:uid="{466974A5-D309-4786-916E-3EE1D92E5F7D}"/>
    <cellStyle name="Comma 2 17 7 4 2 5" xfId="3243" xr:uid="{8205E5F7-F513-41D6-BE06-13318C4C2A80}"/>
    <cellStyle name="Comma 2 17 7 4 2 6" xfId="3270" xr:uid="{0CDB6184-C79C-49B7-B886-0FB6788E66D8}"/>
    <cellStyle name="Comma 2 17 7 4 2 7" xfId="3332" xr:uid="{209542B6-9531-45B9-B0C5-A2BFB783D118}"/>
    <cellStyle name="Comma 2 17 7 4 3" xfId="17173" xr:uid="{AB1EB33D-2A92-40D8-98A2-503EE8469F6E}"/>
    <cellStyle name="Comma 2 17 7 4 3 2" xfId="14784" xr:uid="{13254002-B7B7-46D7-8C40-C76B0FF28BBB}"/>
    <cellStyle name="Comma 2 17 7 4 3 3" xfId="6224" xr:uid="{D57E00C5-6707-4059-A9E6-BB75B4B26AD8}"/>
    <cellStyle name="Comma 2 17 7 4 3 4" xfId="18074" xr:uid="{D476C716-4893-4385-9653-0A29650E436D}"/>
    <cellStyle name="Comma 2 17 7 4 4" xfId="17175" xr:uid="{8C7F3814-0FD9-485D-AB90-D018F4FDDCBB}"/>
    <cellStyle name="Comma 2 17 7 4 5" xfId="6442" xr:uid="{C181214B-42C8-4EF6-9F19-32B3808E94DD}"/>
    <cellStyle name="Comma 2 17 7 4 6" xfId="32235" xr:uid="{574C6AC1-7147-4927-A1BC-6894B3C92265}"/>
    <cellStyle name="Comma 2 17 7 4 7" xfId="32236" xr:uid="{1DA56488-A9A6-4986-BBB5-0A6525A790AC}"/>
    <cellStyle name="Comma 2 17 7 5" xfId="17210" xr:uid="{D128B187-56AD-48A3-AD96-49EF18A1B4BE}"/>
    <cellStyle name="Comma 2 17 7 6" xfId="17250" xr:uid="{5D05CAA3-2A60-4CE4-8CA3-FA143CB01D45}"/>
    <cellStyle name="Comma 2 17 7 6 2" xfId="15898" xr:uid="{89DA5946-2544-46E7-A282-0722152B56E6}"/>
    <cellStyle name="Comma 2 17 7 6 3" xfId="17262" xr:uid="{17CFAB38-25EE-43C3-B2FB-E20EC8BA95BF}"/>
    <cellStyle name="Comma 2 17 7 6 4" xfId="9961" xr:uid="{D13C154F-029C-4593-AB96-292FD929ABBB}"/>
    <cellStyle name="Comma 2 17 7 7" xfId="8324" xr:uid="{D9A161C3-B8FF-42B5-9ADF-D44A8AE6747E}"/>
    <cellStyle name="Comma 2 17 7 8" xfId="8368" xr:uid="{CC792031-5E46-425B-B5D4-7A40CDEC894B}"/>
    <cellStyle name="Comma 2 17 7 9" xfId="4330" xr:uid="{99AD8096-B12B-4B1E-B15F-A6D0E75D4694}"/>
    <cellStyle name="Comma 2 17 8" xfId="13795" xr:uid="{C0B16E52-B3D1-4B10-B0C4-70050D09E77B}"/>
    <cellStyle name="Comma 2 17 9" xfId="32237" xr:uid="{0E85129F-44FA-41F9-A2F9-3F6DC28EA89A}"/>
    <cellStyle name="Comma 2 17_BSD2" xfId="32242" xr:uid="{37BA4A73-FE3F-48F6-B77E-0E67D144FF92}"/>
    <cellStyle name="Comma 2 18" xfId="2016" xr:uid="{599E3C96-D3D0-41EB-A748-885E981D1CBC}"/>
    <cellStyle name="Comma 2 18 2" xfId="32246" xr:uid="{9E20EBE5-28B8-408B-8D87-ECB604E87F1A}"/>
    <cellStyle name="Comma 2 18 2 2" xfId="32248" xr:uid="{3B34914F-9CAC-46B3-A672-9FF7EEFE76A4}"/>
    <cellStyle name="Comma 2 18 2 3" xfId="32250" xr:uid="{8ECDA2AF-897D-4573-A4B5-DACBCDFE2589}"/>
    <cellStyle name="Comma 2 18 3" xfId="32253" xr:uid="{6C868A52-B447-4E8A-B249-79E3752534F8}"/>
    <cellStyle name="Comma 2 18 3 2" xfId="32255" xr:uid="{F296CB4A-96C7-425C-9389-F914C2CF9CF5}"/>
    <cellStyle name="Comma 2 18 3 3" xfId="32257" xr:uid="{B83A31CD-5C70-496A-94E4-EA24263F0529}"/>
    <cellStyle name="Comma 2 18 3 4" xfId="22233" xr:uid="{21FE0714-6D76-45CB-AF0B-1D8E07937510}"/>
    <cellStyle name="Comma 2 18 4" xfId="23185" xr:uid="{4936D084-7432-410A-B979-7E7968C07164}"/>
    <cellStyle name="Comma 2 18 4 2" xfId="32259" xr:uid="{3BCBCB76-2C8D-4251-A4D8-C97B383E4187}"/>
    <cellStyle name="Comma 2 18 5" xfId="32261" xr:uid="{3AEB5FB5-E638-47BE-A9E6-DFC0B653A775}"/>
    <cellStyle name="Comma 2 18 6" xfId="32263" xr:uid="{6047A083-5DC1-4BEA-B202-84E189C07059}"/>
    <cellStyle name="Comma 2 18 7" xfId="32265" xr:uid="{DDEB34EC-B1DB-4450-BC4C-73F7D7FE18AD}"/>
    <cellStyle name="Comma 2 18 8" xfId="32244" xr:uid="{F9291E84-79F7-4614-80C0-CBD046E97BF1}"/>
    <cellStyle name="Comma 2 18_BSD2" xfId="32267" xr:uid="{03DE48E6-4BEA-4707-8C68-6FE7BD6526F2}"/>
    <cellStyle name="Comma 2 19" xfId="2018" xr:uid="{64CD7544-6A52-491C-A445-A21ED312C036}"/>
    <cellStyle name="Comma 2 19 10" xfId="14874" xr:uid="{B192B6E4-5EDD-4404-AFF3-0DE54B275DB0}"/>
    <cellStyle name="Comma 2 19 10 2" xfId="6376" xr:uid="{9A775E39-0FA1-481F-8DF1-446C05AB6DE9}"/>
    <cellStyle name="Comma 2 19 10 3" xfId="32271" xr:uid="{0B93F6F5-B7A1-4D9B-8086-BAC581E5157D}"/>
    <cellStyle name="Comma 2 19 10 4" xfId="23409" xr:uid="{0DB794B7-20B2-4556-B47A-6FFA92E0354C}"/>
    <cellStyle name="Comma 2 19 11" xfId="32272" xr:uid="{D6D9A2FB-3A14-45F6-BDFC-1D86B76EB547}"/>
    <cellStyle name="Comma 2 19 12" xfId="24821" xr:uid="{56755A3B-682B-4E54-9CB3-789582BA4266}"/>
    <cellStyle name="Comma 2 19 13" xfId="32273" xr:uid="{667BAB2F-247B-435B-9228-F2DC22A54E36}"/>
    <cellStyle name="Comma 2 19 14" xfId="32276" xr:uid="{E8232227-6F72-4571-A3A1-D53644A42002}"/>
    <cellStyle name="Comma 2 19 15" xfId="32279" xr:uid="{3FB6F33B-2411-41C1-A77C-6AB8348BF33E}"/>
    <cellStyle name="Comma 2 19 16" xfId="32283" xr:uid="{DEEEB313-031F-4CC4-930D-4F39A278F8F2}"/>
    <cellStyle name="Comma 2 19 17" xfId="32287" xr:uid="{2E9A75EB-7AB6-4DAA-93AE-4E566A08318F}"/>
    <cellStyle name="Comma 2 19 18" xfId="32289" xr:uid="{358DE564-A221-494A-838B-BB97F94E3642}"/>
    <cellStyle name="Comma 2 19 19" xfId="32291" xr:uid="{7CBF28C7-72CE-47A7-AC17-83604705EAE7}"/>
    <cellStyle name="Comma 2 19 2" xfId="4012" xr:uid="{82D87D9E-BC91-4F0B-A005-A3611105729D}"/>
    <cellStyle name="Comma 2 19 2 10" xfId="16696" xr:uid="{C9853EEB-EE77-4857-AF03-A4A4ECB031BA}"/>
    <cellStyle name="Comma 2 19 2 10 2" xfId="32294" xr:uid="{23929959-A76E-4884-B600-A8548FDC9ABB}"/>
    <cellStyle name="Comma 2 19 2 10 3" xfId="32296" xr:uid="{EF847103-1F6A-423B-B93A-474759FE3ADF}"/>
    <cellStyle name="Comma 2 19 2 10 4" xfId="32298" xr:uid="{D6AB8399-5F4B-4B09-AA15-2B3FD6055BE1}"/>
    <cellStyle name="Comma 2 19 2 10 5" xfId="18636" xr:uid="{F4C2E11E-BCD2-4BEB-B017-18EC67FA70BA}"/>
    <cellStyle name="Comma 2 19 2 10 6" xfId="32299" xr:uid="{AC51CB7D-A958-42F4-BAB1-8C54C75C56A2}"/>
    <cellStyle name="Comma 2 19 2 11" xfId="32300" xr:uid="{713070AE-455C-44B1-953D-2B1C18E5C9DB}"/>
    <cellStyle name="Comma 2 19 2 11 2" xfId="32301" xr:uid="{BE1D0858-BFB7-4AB6-AB3D-74CEA0B56B63}"/>
    <cellStyle name="Comma 2 19 2 11 3" xfId="32303" xr:uid="{AB68DA3C-0715-45BF-BDBE-46BACC03C88F}"/>
    <cellStyle name="Comma 2 19 2 11 4" xfId="32305" xr:uid="{D662A4CF-F31F-470A-B77A-5443B4E10030}"/>
    <cellStyle name="Comma 2 19 2 11 5" xfId="32309" xr:uid="{E1571EA0-C3B3-4E8A-A8F1-C77F8C5A5AAB}"/>
    <cellStyle name="Comma 2 19 2 11 6" xfId="32312" xr:uid="{EFD73714-E264-400A-A062-6760B3625A69}"/>
    <cellStyle name="Comma 2 19 2 12" xfId="32313" xr:uid="{52E75BDF-7497-4A65-9DC8-CAAB422D9E6D}"/>
    <cellStyle name="Comma 2 19 2 2" xfId="32314" xr:uid="{682600A8-C8A0-448E-B8E9-54B95285FCE8}"/>
    <cellStyle name="Comma 2 19 2 2 10" xfId="32316" xr:uid="{A54F431C-9934-43C8-88BA-7DCACAF08414}"/>
    <cellStyle name="Comma 2 19 2 2 11" xfId="32317" xr:uid="{59AB106C-5D06-4244-BEE7-8130CAE6412B}"/>
    <cellStyle name="Comma 2 19 2 2 12" xfId="32319" xr:uid="{F253BBEB-B820-4479-AD58-4A08F4558C9E}"/>
    <cellStyle name="Comma 2 19 2 2 13" xfId="32321" xr:uid="{A5769C9C-9520-4D04-A822-58070AB391A1}"/>
    <cellStyle name="Comma 2 19 2 2 14" xfId="32325" xr:uid="{707142EF-336F-4234-9071-AAADC74D1D5A}"/>
    <cellStyle name="Comma 2 19 2 2 15" xfId="32327" xr:uid="{3E924B75-02DA-41A6-9B8A-2EDAA5F59355}"/>
    <cellStyle name="Comma 2 19 2 2 16" xfId="10816" xr:uid="{EE9AA6C6-7CE4-4274-A830-9B8D5387A772}"/>
    <cellStyle name="Comma 2 19 2 2 2" xfId="32328" xr:uid="{F87003E2-54D5-438D-8A3F-59C0E8A3BFCA}"/>
    <cellStyle name="Comma 2 19 2 2 2 2" xfId="32329" xr:uid="{B3B8153C-BF9A-4117-AB08-9EF1EECDFA9C}"/>
    <cellStyle name="Comma 2 19 2 2 2 2 2" xfId="32332" xr:uid="{793D12B2-478E-4CC6-9830-67D21F65AFA2}"/>
    <cellStyle name="Comma 2 19 2 2 2 2 2 2" xfId="32335" xr:uid="{D6EC111B-327D-4E1E-8A03-39ED13D7D512}"/>
    <cellStyle name="Comma 2 19 2 2 2 2 2 3" xfId="11663" xr:uid="{10E2A853-F3D0-4F65-B50D-AE89BC228ED9}"/>
    <cellStyle name="Comma 2 19 2 2 2 2 2 4" xfId="12067" xr:uid="{73A726AE-67B5-4F3D-BF08-F84D405BE6E5}"/>
    <cellStyle name="Comma 2 19 2 2 2 2 3" xfId="32336" xr:uid="{4224542E-C294-474C-950A-D7CBD4603F7F}"/>
    <cellStyle name="Comma 2 19 2 2 2 2 4" xfId="32338" xr:uid="{1746EDFE-55C5-4ECD-9AC6-C86A4D04D265}"/>
    <cellStyle name="Comma 2 19 2 2 2 2 5" xfId="32340" xr:uid="{7CCBA189-5293-4D60-A257-A4717B38EBA9}"/>
    <cellStyle name="Comma 2 19 2 2 2 2 6" xfId="32342" xr:uid="{3A017F22-ABB8-411C-853D-604654EE9906}"/>
    <cellStyle name="Comma 2 19 2 2 2 2 7" xfId="32343" xr:uid="{14ACBAEA-CF5D-44FF-AC08-602997C48564}"/>
    <cellStyle name="Comma 2 19 2 2 2 3" xfId="32344" xr:uid="{94865D00-8D50-4B58-B2D4-16795FC1A787}"/>
    <cellStyle name="Comma 2 19 2 2 2 3 2" xfId="32347" xr:uid="{2532AF25-7120-43F1-ABE6-FD3F6DA993E5}"/>
    <cellStyle name="Comma 2 19 2 2 2 3 3" xfId="32348" xr:uid="{9A8E0EE9-8FBE-4EDA-AC2A-826A969B45D8}"/>
    <cellStyle name="Comma 2 19 2 2 2 3 4" xfId="32349" xr:uid="{0375E854-485D-42A1-954E-ED41A4DFF182}"/>
    <cellStyle name="Comma 2 19 2 2 2 4" xfId="32350" xr:uid="{747CE1B7-71C0-43D4-BAC2-EB956BB67DC2}"/>
    <cellStyle name="Comma 2 19 2 2 2 5" xfId="24771" xr:uid="{CB050CFA-ADB0-4D0C-9CE7-F9740A7DA28C}"/>
    <cellStyle name="Comma 2 19 2 2 2 6" xfId="8956" xr:uid="{24392B66-B623-4CC7-8E16-12659259AFC9}"/>
    <cellStyle name="Comma 2 19 2 2 2 7" xfId="32351" xr:uid="{F48279F0-8E1D-4364-AE0D-799C861F0AE3}"/>
    <cellStyle name="Comma 2 19 2 2 3" xfId="30883" xr:uid="{52591F82-2385-4420-8928-A456F49EF199}"/>
    <cellStyle name="Comma 2 19 2 2 4" xfId="30885" xr:uid="{6ED1B351-755A-4A6B-9235-AF2D58BC6BE8}"/>
    <cellStyle name="Comma 2 19 2 2 5" xfId="32352" xr:uid="{E1B100DD-7BCC-468D-B2BD-DEEC43535FF9}"/>
    <cellStyle name="Comma 2 19 2 2 5 2" xfId="32353" xr:uid="{EC3040E4-C09D-4258-BD2F-37DD8016E2E7}"/>
    <cellStyle name="Comma 2 19 2 2 5 3" xfId="32240" xr:uid="{C8F1E836-6056-4DBC-8D40-D4CE5C078194}"/>
    <cellStyle name="Comma 2 19 2 2 5 4" xfId="32355" xr:uid="{C7A9D43F-4CD8-4AB9-9846-3F3D54F8B437}"/>
    <cellStyle name="Comma 2 19 2 2 6" xfId="28006" xr:uid="{BDD1A092-FB7E-4E70-AC31-F92B37F3324E}"/>
    <cellStyle name="Comma 2 19 2 2 7" xfId="28013" xr:uid="{E6BCC65A-E2EC-49D1-858A-36F0AF9D3E78}"/>
    <cellStyle name="Comma 2 19 2 2 8" xfId="32356" xr:uid="{469BAC44-83C5-495A-9EE7-4C0BB07037A3}"/>
    <cellStyle name="Comma 2 19 2 2 9" xfId="32357" xr:uid="{EE7651AF-023C-405C-B203-68A095DC10E5}"/>
    <cellStyle name="Comma 2 19 2 3" xfId="32358" xr:uid="{880BAE8B-ACCA-479B-BF44-87927263A2B2}"/>
    <cellStyle name="Comma 2 19 2 3 10" xfId="32359" xr:uid="{C64EDDE8-D338-4D75-87E5-4111C84426A4}"/>
    <cellStyle name="Comma 2 19 2 3 2" xfId="32360" xr:uid="{C9DACE2D-9343-4C1A-AE42-0082FFC06007}"/>
    <cellStyle name="Comma 2 19 2 3 3" xfId="32362" xr:uid="{C95D7C02-D20C-4A67-91BD-F789094087C3}"/>
    <cellStyle name="Comma 2 19 2 3 4" xfId="32364" xr:uid="{52CB726B-6C4D-4497-93C2-A865CEBDD343}"/>
    <cellStyle name="Comma 2 19 2 3 5" xfId="32365" xr:uid="{A3A3D483-01BD-4444-BB34-1194C0C722FE}"/>
    <cellStyle name="Comma 2 19 2 3 6" xfId="28015" xr:uid="{EA612149-3AA1-4237-9711-1260E61094A7}"/>
    <cellStyle name="Comma 2 19 2 3 7" xfId="28018" xr:uid="{8B2338AF-45E8-4B3C-B25D-DBA64A8202C8}"/>
    <cellStyle name="Comma 2 19 2 3 8" xfId="32366" xr:uid="{B3A32D79-7DC0-4020-9B0B-D1FE4241FF35}"/>
    <cellStyle name="Comma 2 19 2 3 9" xfId="32367" xr:uid="{5F28D673-B3F5-4355-938C-18F51345D58C}"/>
    <cellStyle name="Comma 2 19 2 4" xfId="2929" xr:uid="{3AAA5BEA-6216-4553-B33B-79B4B877A273}"/>
    <cellStyle name="Comma 2 19 2 4 10" xfId="32368" xr:uid="{B08C5484-0C8B-4C35-AEE5-FF10F935F8DB}"/>
    <cellStyle name="Comma 2 19 2 4 11" xfId="32371" xr:uid="{ED7F69D7-C04A-4FC0-80D1-DF7641ACF362}"/>
    <cellStyle name="Comma 2 19 2 4 12" xfId="32372" xr:uid="{9AA2B0C9-DB64-4F52-8698-4D62C5092D7D}"/>
    <cellStyle name="Comma 2 19 2 4 2" xfId="22443" xr:uid="{334A9103-4154-4660-9A22-E31B8F401325}"/>
    <cellStyle name="Comma 2 19 2 4 2 2" xfId="26133" xr:uid="{16BF2035-71D3-4A34-9954-8753D34BC7E1}"/>
    <cellStyle name="Comma 2 19 2 4 2 2 2" xfId="32142" xr:uid="{E90A4976-5656-461D-9DA9-2D7EE8150DB1}"/>
    <cellStyle name="Comma 2 19 2 4 2 2 3" xfId="32144" xr:uid="{AEAA7184-EF89-4E48-BADE-4E893978C0AB}"/>
    <cellStyle name="Comma 2 19 2 4 2 2 4" xfId="6889" xr:uid="{B4E0537C-59B3-43B6-AF30-84498409FD51}"/>
    <cellStyle name="Comma 2 19 2 4 2 3" xfId="32373" xr:uid="{241AE090-C5FD-4159-B722-EB524A5BDBD8}"/>
    <cellStyle name="Comma 2 19 2 4 2 4" xfId="32375" xr:uid="{D0921E55-B44D-4269-957D-05F7340B59D3}"/>
    <cellStyle name="Comma 2 19 2 4 2 5" xfId="24864" xr:uid="{9BA3C91F-AF2C-48FE-8803-DE420D25292A}"/>
    <cellStyle name="Comma 2 19 2 4 2 6" xfId="32376" xr:uid="{AB67DF2C-1D3E-4FA8-A5EA-5A9542F140F8}"/>
    <cellStyle name="Comma 2 19 2 4 2 7" xfId="32377" xr:uid="{1EF35ECF-503E-411D-98A2-F512CA6D5EC6}"/>
    <cellStyle name="Comma 2 19 2 4 3" xfId="32378" xr:uid="{90B09F2C-197D-44E2-98D3-690B6D56421E}"/>
    <cellStyle name="Comma 2 19 2 4 3 2" xfId="26144" xr:uid="{68EDB64D-364E-467E-931F-DBC030F4C0A9}"/>
    <cellStyle name="Comma 2 19 2 4 3 3" xfId="32379" xr:uid="{A7270E68-2D2A-4EB8-A0C9-F53AB4BB4A3F}"/>
    <cellStyle name="Comma 2 19 2 4 3 4" xfId="32381" xr:uid="{A42E2748-65E9-4745-8733-175BE1F569D4}"/>
    <cellStyle name="Comma 2 19 2 4 4" xfId="32382" xr:uid="{229FE6FD-B253-4AD6-81B4-A956F2A191BB}"/>
    <cellStyle name="Comma 2 19 2 4 5" xfId="32383" xr:uid="{FD36C6E1-A147-4466-84CB-DF8E22D1C411}"/>
    <cellStyle name="Comma 2 19 2 4 6" xfId="28023" xr:uid="{92C9B5FE-12EB-42BE-9525-F893735107D8}"/>
    <cellStyle name="Comma 2 19 2 4 7" xfId="28026" xr:uid="{635574C9-1AAC-47B0-AC6F-18FCA786E456}"/>
    <cellStyle name="Comma 2 19 2 4 8" xfId="11447" xr:uid="{BB5D768F-EB69-43EC-9076-D814D005616E}"/>
    <cellStyle name="Comma 2 19 2 4 9" xfId="32384" xr:uid="{766E3472-CFC2-4F0B-9CEF-E1AF47C142E1}"/>
    <cellStyle name="Comma 2 19 2 5" xfId="22445" xr:uid="{A1EDA795-825C-4286-974F-BCCA60D6848C}"/>
    <cellStyle name="Comma 2 19 2 6" xfId="32385" xr:uid="{60430D4B-84D0-44DE-824C-62F7C33F5428}"/>
    <cellStyle name="Comma 2 19 2 6 2" xfId="32386" xr:uid="{0BE33854-36D8-4BCD-8F44-4402C059F998}"/>
    <cellStyle name="Comma 2 19 2 6 3" xfId="32387" xr:uid="{6E883D64-5FC6-41C8-AD4A-99971B153FC3}"/>
    <cellStyle name="Comma 2 19 2 6 4" xfId="32388" xr:uid="{4BB7FBFD-5EAB-4CEC-B9E7-E1A79DD42EAA}"/>
    <cellStyle name="Comma 2 19 2 6 5" xfId="32389" xr:uid="{2C90E966-DDF6-4E2F-A9E0-C7B1FE05A336}"/>
    <cellStyle name="Comma 2 19 2 6 6" xfId="32390" xr:uid="{AEFA1B6A-1DD8-4490-80B9-407E17E4B5D3}"/>
    <cellStyle name="Comma 2 19 2 6 7" xfId="32391" xr:uid="{AFE4B985-0B67-4C2E-9B44-C20A13E8D478}"/>
    <cellStyle name="Comma 2 19 2 6 8" xfId="32394" xr:uid="{B1513A2C-0A7D-4FAD-95AF-90BBF2381225}"/>
    <cellStyle name="Comma 2 19 2 6 9" xfId="32395" xr:uid="{366F7E82-61D8-4396-8919-63EDC8D8F732}"/>
    <cellStyle name="Comma 2 19 2 7" xfId="32396" xr:uid="{6814FD7C-1CC5-4A5B-847E-5FCE533E3325}"/>
    <cellStyle name="Comma 2 19 2 8" xfId="23855" xr:uid="{FBEBEB16-95EC-40ED-A759-1266F66D0A77}"/>
    <cellStyle name="Comma 2 19 2 9" xfId="22397" xr:uid="{7DF0580B-E854-4439-8577-D3F1F3E030A8}"/>
    <cellStyle name="Comma 2 19 20" xfId="32280" xr:uid="{C6342BF2-3FD7-44CD-AD8C-A4ACE3877E48}"/>
    <cellStyle name="Comma 2 19 21" xfId="32284" xr:uid="{2007B319-2F6E-4740-92C9-6A6C290CE5E9}"/>
    <cellStyle name="Comma 2 19 22" xfId="32288" xr:uid="{6AC42AF0-2684-48A0-B685-E2B7DC6CD74A}"/>
    <cellStyle name="Comma 2 19 22 2" xfId="31057" xr:uid="{9BECF5BE-177E-4C64-B57D-4F8E4A7CE868}"/>
    <cellStyle name="Comma 2 19 22 3" xfId="31063" xr:uid="{402049B6-0F43-4744-9895-9881C84AE1A5}"/>
    <cellStyle name="Comma 2 19 22 4" xfId="21023" xr:uid="{F3D69974-CFAF-49F2-B490-7B5EE809D453}"/>
    <cellStyle name="Comma 2 19 23" xfId="32290" xr:uid="{6904F0C1-E495-414A-AF6C-3B3C1603FA13}"/>
    <cellStyle name="Comma 2 19 24" xfId="32292" xr:uid="{A336E308-3C83-44A3-A17B-FB1D26ED714C}"/>
    <cellStyle name="Comma 2 19 25" xfId="32397" xr:uid="{FA2F2FDA-3A04-43A2-BC9A-234483374CE9}"/>
    <cellStyle name="Comma 2 19 26" xfId="32269" xr:uid="{6C1BC447-CF0E-4707-A573-2E30AC08BBE8}"/>
    <cellStyle name="Comma 2 19 3" xfId="31076" xr:uid="{997D4609-DB54-4BBB-9C3B-D86BF4245ACC}"/>
    <cellStyle name="Comma 2 19 3 2" xfId="31082" xr:uid="{0F3DA7BD-C82E-4895-AE1A-650487B96487}"/>
    <cellStyle name="Comma 2 19 4" xfId="31090" xr:uid="{A7ADB5C7-7BB6-4062-889E-C6C59F8436D5}"/>
    <cellStyle name="Comma 2 19 4 2" xfId="31095" xr:uid="{2C344939-8008-423B-97FD-F3B7902DC57F}"/>
    <cellStyle name="Comma 2 19 5" xfId="31101" xr:uid="{97E18E86-DBF1-4B5E-A783-0B7FB5B5F018}"/>
    <cellStyle name="Comma 2 19 5 2" xfId="31106" xr:uid="{CA6F49BD-CC68-4A1D-8576-D3A93C283C60}"/>
    <cellStyle name="Comma 2 19 6" xfId="31114" xr:uid="{B3C7A75E-5834-4155-B9F5-3820052C45E6}"/>
    <cellStyle name="Comma 2 19 7" xfId="31123" xr:uid="{B31F130A-95C6-4988-8637-6CE82C8D168D}"/>
    <cellStyle name="Comma 2 19 7 10" xfId="32398" xr:uid="{528025B2-68D9-4733-8F03-F3B8D5514B33}"/>
    <cellStyle name="Comma 2 19 7 2" xfId="32399" xr:uid="{EC2E360A-2DD4-4723-BF00-D9DFCE73D36C}"/>
    <cellStyle name="Comma 2 19 7 2 2" xfId="32401" xr:uid="{AB81CD4D-166A-4741-A99F-F970E9B93CE0}"/>
    <cellStyle name="Comma 2 19 7 2 2 2" xfId="32402" xr:uid="{430AAFB5-7505-45FA-A46A-5F9459AED8C2}"/>
    <cellStyle name="Comma 2 19 7 2 2 2 2" xfId="32403" xr:uid="{297C69B8-E051-49D7-BE3A-0BD91B7EC0F5}"/>
    <cellStyle name="Comma 2 19 7 2 2 2 3" xfId="32404" xr:uid="{4983481E-7A3D-48B0-98D0-899BB522AFF7}"/>
    <cellStyle name="Comma 2 19 7 2 2 2 4" xfId="32406" xr:uid="{92EAFCB8-845C-4927-8A7A-A5163A81E806}"/>
    <cellStyle name="Comma 2 19 7 2 2 3" xfId="32407" xr:uid="{B7006668-797D-49A8-AAE2-224A3A433660}"/>
    <cellStyle name="Comma 2 19 7 2 2 4" xfId="32408" xr:uid="{C0F8A8CD-10DD-49DD-A5E7-0D73236E3C0A}"/>
    <cellStyle name="Comma 2 19 7 2 2 5" xfId="32409" xr:uid="{0A5EDE0B-A4C2-4A6D-B867-D6D4D2B09416}"/>
    <cellStyle name="Comma 2 19 7 2 2 6" xfId="32414" xr:uid="{510BF675-AD3A-4409-A57D-92A2B9D5C4BB}"/>
    <cellStyle name="Comma 2 19 7 2 2 7" xfId="32419" xr:uid="{C968AF73-AB21-4598-AA77-636F7C2272FC}"/>
    <cellStyle name="Comma 2 19 7 2 3" xfId="32421" xr:uid="{CFCE2F00-9BA7-4BA2-ABCE-8093F6CA7C3E}"/>
    <cellStyle name="Comma 2 19 7 2 3 2" xfId="32422" xr:uid="{A8BE6199-3A1A-4697-8F1D-F7D8EFC494FC}"/>
    <cellStyle name="Comma 2 19 7 2 3 3" xfId="32423" xr:uid="{3820CCF9-1621-496F-9709-A8AF9CD2F9E2}"/>
    <cellStyle name="Comma 2 19 7 2 3 4" xfId="32424" xr:uid="{43D9EFB4-54DD-4F43-9677-E91EA4522CC0}"/>
    <cellStyle name="Comma 2 19 7 2 4" xfId="32425" xr:uid="{F2252CC1-41FB-4A7A-9F9A-D8F2EABE1E2B}"/>
    <cellStyle name="Comma 2 19 7 2 5" xfId="32426" xr:uid="{E4D19350-7BB4-4A1B-A622-3C45FA06966F}"/>
    <cellStyle name="Comma 2 19 7 2 6" xfId="32429" xr:uid="{CC9E69C5-191E-4F4B-A19F-A49EB65B063F}"/>
    <cellStyle name="Comma 2 19 7 2 7" xfId="32430" xr:uid="{9C13FF5D-F3B6-4B95-93AD-869F7A976DAC}"/>
    <cellStyle name="Comma 2 19 7 3" xfId="32431" xr:uid="{ED826406-E8C0-4675-AF3C-6632D7AF65AB}"/>
    <cellStyle name="Comma 2 19 7 4" xfId="22457" xr:uid="{53831B71-9404-4949-AF1C-121159597727}"/>
    <cellStyle name="Comma 2 19 7 5" xfId="32432" xr:uid="{43AB6489-9C97-43C5-A9C5-889920B5C52B}"/>
    <cellStyle name="Comma 2 19 7 5 2" xfId="32434" xr:uid="{E114D509-F147-4A73-AA5B-33E1AA343D5F}"/>
    <cellStyle name="Comma 2 19 7 5 3" xfId="25210" xr:uid="{28CE4A57-2F31-4B3B-B9A4-CB586C15A3AC}"/>
    <cellStyle name="Comma 2 19 7 5 4" xfId="32435" xr:uid="{33F3B162-B338-4AE2-AB34-F7E67A800030}"/>
    <cellStyle name="Comma 2 19 7 6" xfId="32436" xr:uid="{CF93B053-C8D2-4FAE-8486-A5001C24BB67}"/>
    <cellStyle name="Comma 2 19 7 7" xfId="32437" xr:uid="{DCC1C973-1FC5-4057-9E98-7E4470C545BC}"/>
    <cellStyle name="Comma 2 19 7 8" xfId="32438" xr:uid="{9551A53F-D610-4295-B5B8-299E26EA79E5}"/>
    <cellStyle name="Comma 2 19 7 9" xfId="32439" xr:uid="{9B221BFF-409C-473E-9BFA-34C04DD72438}"/>
    <cellStyle name="Comma 2 19 8" xfId="31128" xr:uid="{D4A767B6-A6AD-4D71-AC8C-BA638E4D77D6}"/>
    <cellStyle name="Comma 2 19 8 2" xfId="23333" xr:uid="{015A631A-0796-4F9A-BCF0-E563CD4A1C05}"/>
    <cellStyle name="Comma 2 19 8 2 2" xfId="32441" xr:uid="{ADC224C4-6720-43FD-AE03-55ED77247B29}"/>
    <cellStyle name="Comma 2 19 8 2 2 2" xfId="32444" xr:uid="{85034DA3-1F74-4CE1-B121-51BEEDD53E1F}"/>
    <cellStyle name="Comma 2 19 8 2 2 3" xfId="32446" xr:uid="{72AB83CD-AAF1-4A02-8ACA-FFA9A63DB384}"/>
    <cellStyle name="Comma 2 19 8 2 2 4" xfId="32447" xr:uid="{06CC907A-690B-4B9D-AB2F-BBE1DBCB053C}"/>
    <cellStyle name="Comma 2 19 8 2 3" xfId="32448" xr:uid="{51FA592D-A436-4DCB-8020-EBF2EAC09D68}"/>
    <cellStyle name="Comma 2 19 8 2 4" xfId="32449" xr:uid="{F277A12D-BFF5-45C5-9BBC-670F3E19255E}"/>
    <cellStyle name="Comma 2 19 8 2 5" xfId="32452" xr:uid="{50149406-36BE-4413-8202-B283EFE53C3D}"/>
    <cellStyle name="Comma 2 19 8 2 6" xfId="32453" xr:uid="{42114449-707E-4705-AB43-9AB3DFD02FE7}"/>
    <cellStyle name="Comma 2 19 8 2 7" xfId="32454" xr:uid="{F1D2EB2A-0E0A-4598-A0A2-CEB7D12FF4B9}"/>
    <cellStyle name="Comma 2 19 8 3" xfId="32455" xr:uid="{A103ED74-8159-42DE-B60A-5E18654B76C1}"/>
    <cellStyle name="Comma 2 19 8 3 2" xfId="32458" xr:uid="{BD10C82E-8047-4244-8C9C-EC9D683EB59E}"/>
    <cellStyle name="Comma 2 19 8 3 3" xfId="32459" xr:uid="{0B2561AB-3188-488A-A67E-FB1DB5B03794}"/>
    <cellStyle name="Comma 2 19 8 3 4" xfId="32461" xr:uid="{973771F4-6F1C-413F-B84B-DA371FDA542A}"/>
    <cellStyle name="Comma 2 19 8 4" xfId="22493" xr:uid="{5AD96B44-181A-46AD-B2A6-FEED1122CF80}"/>
    <cellStyle name="Comma 2 19 8 5" xfId="32462" xr:uid="{975D4477-7C93-4CB7-B418-90523F0901A7}"/>
    <cellStyle name="Comma 2 19 8 6" xfId="32463" xr:uid="{3EB4658C-D1E8-46F0-8A10-42F6582E1C95}"/>
    <cellStyle name="Comma 2 19 8 7" xfId="32465" xr:uid="{151EDBAB-E0AF-4C12-93E5-23F8E4391007}"/>
    <cellStyle name="Comma 2 19 9" xfId="32216" xr:uid="{B71D794D-E779-4F9A-B3B3-D440C0ACCDEE}"/>
    <cellStyle name="Comma 2 19_BSD2" xfId="26011" xr:uid="{C8B356A3-8FB6-4EED-97A7-C7E6B8B77598}"/>
    <cellStyle name="Comma 2 2" xfId="61" xr:uid="{22ED5790-E0C3-4410-A1A4-4CE73BD3C6F1}"/>
    <cellStyle name="Comma 2 2 10" xfId="32469" xr:uid="{5193DD99-FBB8-474B-8A11-EC219AA0387F}"/>
    <cellStyle name="Comma 2 2 10 2" xfId="30809" xr:uid="{D27D889C-D581-416F-864A-7BF6A3FE73F6}"/>
    <cellStyle name="Comma 2 2 10 2 2" xfId="16135" xr:uid="{49A8B797-42CA-49F0-A271-3F299FAEA0BD}"/>
    <cellStyle name="Comma 2 2 10 2 2 2" xfId="12488" xr:uid="{42DB5627-A632-4BE0-9B9B-C0EB0F927BCC}"/>
    <cellStyle name="Comma 2 2 10 2 2 3" xfId="32470" xr:uid="{98F53C69-DEB1-4352-851B-CC5E6614B60D}"/>
    <cellStyle name="Comma 2 2 10 2 2 4" xfId="32471" xr:uid="{6ED3D588-E756-455A-ACD7-8D1EBBA4EA09}"/>
    <cellStyle name="Comma 2 2 10 2 3" xfId="16146" xr:uid="{5E4FC882-86BA-436B-A05C-6D518B818545}"/>
    <cellStyle name="Comma 2 2 10 2 3 2" xfId="12503" xr:uid="{F2101680-BBDB-4D76-A0A6-3AFF160CA777}"/>
    <cellStyle name="Comma 2 2 10 2 3 2 2" xfId="32156" xr:uid="{AA6B9AA0-0D94-424A-AEB7-4A8D0238062E}"/>
    <cellStyle name="Comma 2 2 10 2 3 2 3" xfId="6537" xr:uid="{6766F35E-5440-49AF-8131-F57B05078110}"/>
    <cellStyle name="Comma 2 2 10 2 3 2 4" xfId="21600" xr:uid="{8612F594-3DDD-415F-AD90-4B9D32012C93}"/>
    <cellStyle name="Comma 2 2 10 2 3 3" xfId="32163" xr:uid="{BC197C36-63DA-49A9-AD1C-8D94B5BAB09F}"/>
    <cellStyle name="Comma 2 2 10 2 3 4" xfId="32168" xr:uid="{2748296B-F166-4375-BF3E-991092DA58AA}"/>
    <cellStyle name="Comma 2 2 10 2 3 5" xfId="21705" xr:uid="{FB6FE47D-1414-4948-AC3F-F8B3EBA0D7CF}"/>
    <cellStyle name="Comma 2 2 10 2 4" xfId="16150" xr:uid="{FBB2FCE3-52C8-4AB8-941E-348C914454DF}"/>
    <cellStyle name="Comma 2 2 10 2 5" xfId="32172" xr:uid="{9C8B5C9C-8CA0-44A1-B5D6-D529289E4445}"/>
    <cellStyle name="Comma 2 2 10 2 6" xfId="32176" xr:uid="{0C6F8B64-1CB4-4593-AAD4-FCCD2F0A7CBF}"/>
    <cellStyle name="Comma 2 2 10 3" xfId="16679" xr:uid="{4A1A13C3-797C-4DA7-B17F-B1175855086E}"/>
    <cellStyle name="Comma 2 2 10 4" xfId="30811" xr:uid="{57DE5DD6-1A8C-4892-9B0B-B1D695D99C77}"/>
    <cellStyle name="Comma 2 2 10 5" xfId="19950" xr:uid="{625B16EA-81A5-4F3D-99A6-2B0D7C175C10}"/>
    <cellStyle name="Comma 2 2 10 6" xfId="17801" xr:uid="{9EC7BCB2-660C-4011-9E4F-B26B63CABF01}"/>
    <cellStyle name="Comma 2 2 11" xfId="13035" xr:uid="{868484BE-B996-4D4D-A5E9-11F5D6A00713}"/>
    <cellStyle name="Comma 2 2 11 2" xfId="10305" xr:uid="{99B527EC-4E1E-4909-893C-45AE0120F818}"/>
    <cellStyle name="Comma 2 2 11 3" xfId="13039" xr:uid="{9B3C49DB-CB44-461A-8686-620356635938}"/>
    <cellStyle name="Comma 2 2 11 4" xfId="32472" xr:uid="{C0C422E8-D08C-4BE2-AFAF-E4631E7CEF58}"/>
    <cellStyle name="Comma 2 2 11 5" xfId="19971" xr:uid="{75FCD536-B45E-42C4-9E58-676CD021419D}"/>
    <cellStyle name="Comma 2 2 12" xfId="13045" xr:uid="{37AA9C77-8664-4421-8028-18B143140D93}"/>
    <cellStyle name="Comma 2 2 12 2" xfId="32473" xr:uid="{3A0C8A7F-6ACF-4509-A393-14E06763DA5A}"/>
    <cellStyle name="Comma 2 2 12 3" xfId="32474" xr:uid="{87B66F87-5F78-4391-B25B-FC42000A0F9B}"/>
    <cellStyle name="Comma 2 2 12 4" xfId="32475" xr:uid="{8319DEF5-A267-484D-809F-C6B87268F82A}"/>
    <cellStyle name="Comma 2 2 12 5" xfId="16110" xr:uid="{804C1F15-531A-4DF2-84F3-ACCAE9A1D8C7}"/>
    <cellStyle name="Comma 2 2 13" xfId="13051" xr:uid="{84843040-4E6A-4609-9066-A1C957B03CB6}"/>
    <cellStyle name="Comma 2 2 13 2" xfId="26405" xr:uid="{40881212-D3DA-48BF-988D-6BF77F1DB16B}"/>
    <cellStyle name="Comma 2 2 13 3" xfId="32476" xr:uid="{A35A1961-367F-4C52-A8AD-7236DFF27850}"/>
    <cellStyle name="Comma 2 2 13 4" xfId="32478" xr:uid="{3D4E8CC4-35DC-4208-A652-7539DDD5B6CB}"/>
    <cellStyle name="Comma 2 2 13 5" xfId="16122" xr:uid="{9607D04E-21B3-439C-B0BF-44097045EDF1}"/>
    <cellStyle name="Comma 2 2 14" xfId="25754" xr:uid="{534A119D-CF0B-45C3-9011-BC6146859B98}"/>
    <cellStyle name="Comma 2 2 14 2" xfId="32479" xr:uid="{16CF8D0F-E558-494D-9440-A12863CDC282}"/>
    <cellStyle name="Comma 2 2 14 3" xfId="19544" xr:uid="{5C9D7919-2C9C-477B-87AC-C5E2E246CB47}"/>
    <cellStyle name="Comma 2 2 14 4" xfId="32480" xr:uid="{DC6B4677-517D-4D08-AE01-82B3C7EE68A2}"/>
    <cellStyle name="Comma 2 2 14 5" xfId="19985" xr:uid="{FE795DE3-4472-4214-B6B6-3A5E91DCE177}"/>
    <cellStyle name="Comma 2 2 15" xfId="32481" xr:uid="{30943041-C75C-4336-BE95-481362DE34BA}"/>
    <cellStyle name="Comma 2 2 15 2" xfId="3924" xr:uid="{D6F0E9BB-0295-4224-850E-458200D5297F}"/>
    <cellStyle name="Comma 2 2 15 3" xfId="3977" xr:uid="{C2212B49-F58E-49DD-9207-2C022DDE6049}"/>
    <cellStyle name="Comma 2 2 15 4" xfId="23666" xr:uid="{BE8020EF-4830-4172-90BA-195AE811AABC}"/>
    <cellStyle name="Comma 2 2 15 5" xfId="19994" xr:uid="{6013E495-C180-44A4-BB26-1BDB75A16FC2}"/>
    <cellStyle name="Comma 2 2 16" xfId="32483" xr:uid="{5A5C0A76-4185-4D82-BDB0-BF7058243FB7}"/>
    <cellStyle name="Comma 2 2 16 2" xfId="32485" xr:uid="{2E22FD70-B7A0-4B5A-81C7-BCE81DE05ABB}"/>
    <cellStyle name="Comma 2 2 16 2 2" xfId="18341" xr:uid="{C2E6375C-D9D1-48D0-85F7-0A733C7C9263}"/>
    <cellStyle name="Comma 2 2 16 3" xfId="32487" xr:uid="{077A20F9-BE93-4139-B095-5E7894868405}"/>
    <cellStyle name="Comma 2 2 16 3 2" xfId="24866" xr:uid="{631AA7A5-7588-4EF2-AB9E-681ED746FD65}"/>
    <cellStyle name="Comma 2 2 16 4" xfId="32490" xr:uid="{6D1977DB-598F-4313-9037-8A15A51CBB3E}"/>
    <cellStyle name="Comma 2 2 16 5" xfId="20017" xr:uid="{D6EDADB1-9250-46CE-BA43-A2F19CBE281E}"/>
    <cellStyle name="Comma 2 2 17" xfId="32493" xr:uid="{5AFA0BCD-A380-4F4C-8748-75C0CFC6EE0E}"/>
    <cellStyle name="Comma 2 2 17 2" xfId="32495" xr:uid="{B0367541-47E2-43A2-960C-7FA8CBAF7705}"/>
    <cellStyle name="Comma 2 2 17 3" xfId="32499" xr:uid="{87B407CC-A4F0-4DB6-AE35-06D5D058BB47}"/>
    <cellStyle name="Comma 2 2 17 4" xfId="32504" xr:uid="{A3FD9238-5F0A-478A-8AEB-88F830808EA7}"/>
    <cellStyle name="Comma 2 2 17 5" xfId="20022" xr:uid="{972BE6AE-E576-4654-B79D-828B09052C29}"/>
    <cellStyle name="Comma 2 2 18" xfId="32508" xr:uid="{052E62BF-E4EF-4C0C-AD8E-3A6CFB5EE597}"/>
    <cellStyle name="Comma 2 2 18 2" xfId="32510" xr:uid="{9BA83EE5-9ED0-461B-B1AE-68F2913D3BCC}"/>
    <cellStyle name="Comma 2 2 18 3" xfId="32513" xr:uid="{C7216D6B-D7BB-4255-AA49-8F272C8E89D6}"/>
    <cellStyle name="Comma 2 2 18 4" xfId="32519" xr:uid="{ABB4113E-835B-43B9-98F5-05A5489C15A5}"/>
    <cellStyle name="Comma 2 2 18 5" xfId="20031" xr:uid="{720443E2-3769-4412-A5E2-F0CD4D2BA7AB}"/>
    <cellStyle name="Comma 2 2 19" xfId="32522" xr:uid="{46D68F27-305E-45C1-A151-98FC68D7BB14}"/>
    <cellStyle name="Comma 2 2 19 2" xfId="32524" xr:uid="{E74FBDC9-A005-4C2D-AA19-85A7BDBF79D4}"/>
    <cellStyle name="Comma 2 2 19 3" xfId="32526" xr:uid="{DC478B85-608F-43DD-AAFD-EB846F282946}"/>
    <cellStyle name="Comma 2 2 19 4" xfId="32531" xr:uid="{B0A83736-CB4C-4960-AFF4-3AC0AC883580}"/>
    <cellStyle name="Comma 2 2 19 5" xfId="20040" xr:uid="{EED59D02-4490-4034-92E3-799FCBFC3A30}"/>
    <cellStyle name="Comma 2 2 2" xfId="46" xr:uid="{AC421658-AA9C-477D-AA02-BAF215DF98DD}"/>
    <cellStyle name="Comma 2 2 2 10" xfId="19036" xr:uid="{525A218F-298D-44AB-859F-680FF1EBF6C3}"/>
    <cellStyle name="Comma 2 2 2 10 2" xfId="19039" xr:uid="{EE638EE7-DC89-45B8-94EF-5F9CAE220B38}"/>
    <cellStyle name="Comma 2 2 2 10 3" xfId="19045" xr:uid="{DF9DEE9E-2D43-4E14-9210-7CE181D24729}"/>
    <cellStyle name="Comma 2 2 2 10 4" xfId="5231" xr:uid="{F8A8E646-61FF-42B7-B641-4C5BF95F7200}"/>
    <cellStyle name="Comma 2 2 2 11" xfId="19050" xr:uid="{B378CFBA-986A-4B65-8C9B-100F0E4DF5C4}"/>
    <cellStyle name="Comma 2 2 2 11 2" xfId="19053" xr:uid="{DBEB1594-5EBE-4925-9563-DB6390D0EABC}"/>
    <cellStyle name="Comma 2 2 2 11 3" xfId="19058" xr:uid="{EC88C823-C98F-4CA8-8D48-5046FCBDAAA2}"/>
    <cellStyle name="Comma 2 2 2 11 4" xfId="19063" xr:uid="{FD1C3569-3785-48D2-AB71-1D4B31150C5B}"/>
    <cellStyle name="Comma 2 2 2 12" xfId="19070" xr:uid="{39E542F5-7F31-4D6D-8586-2D13C3FE334B}"/>
    <cellStyle name="Comma 2 2 2 12 2" xfId="19072" xr:uid="{DACBF99C-4E3E-4B2A-AFE9-3F6B734B3D58}"/>
    <cellStyle name="Comma 2 2 2 12 3" xfId="19076" xr:uid="{8BC45D66-933A-40C9-8C46-4E244AB310F2}"/>
    <cellStyle name="Comma 2 2 2 12 4" xfId="7284" xr:uid="{75D2B1B6-5BF8-4F9D-A8D4-D6225B4B9836}"/>
    <cellStyle name="Comma 2 2 2 13" xfId="19078" xr:uid="{20AAF627-E431-49AD-8251-CC11FA767991}"/>
    <cellStyle name="Comma 2 2 2 13 2" xfId="19080" xr:uid="{15A99CF7-812D-492E-A9E8-2A772418D951}"/>
    <cellStyle name="Comma 2 2 2 13 3" xfId="19084" xr:uid="{306206C2-1768-48F1-B7E0-B294289444D4}"/>
    <cellStyle name="Comma 2 2 2 13 4" xfId="19092" xr:uid="{5089AED7-D846-4881-9F03-535ADE6A05FA}"/>
    <cellStyle name="Comma 2 2 2 14" xfId="19094" xr:uid="{A3875A20-8A1C-4B01-B343-7089FC149827}"/>
    <cellStyle name="Comma 2 2 2 14 2" xfId="19098" xr:uid="{6545454D-DF6B-46F9-9144-0AE5F3DB64BA}"/>
    <cellStyle name="Comma 2 2 2 14 3" xfId="19102" xr:uid="{7DE0D5C3-D844-476C-B9D2-8298A8BB484B}"/>
    <cellStyle name="Comma 2 2 2 14 4" xfId="19106" xr:uid="{48774CC9-2296-4107-BF4B-4D3FFA45A201}"/>
    <cellStyle name="Comma 2 2 2 15" xfId="19108" xr:uid="{F7E35B67-566C-4979-BBFB-7E2D2BB0AB5D}"/>
    <cellStyle name="Comma 2 2 2 15 2" xfId="19111" xr:uid="{BB547E3A-157E-40DF-950B-6D556C92B48C}"/>
    <cellStyle name="Comma 2 2 2 15 3" xfId="19117" xr:uid="{CC521246-3A7C-4A6A-9E0A-121CF665BF54}"/>
    <cellStyle name="Comma 2 2 2 15 4" xfId="19120" xr:uid="{51C34BF4-CCBA-4739-8289-1DCFBB960082}"/>
    <cellStyle name="Comma 2 2 2 16" xfId="19123" xr:uid="{8B80BF74-05AD-4117-9B64-EA8E15984CCF}"/>
    <cellStyle name="Comma 2 2 2 16 2" xfId="19128" xr:uid="{0101BCFD-1D6A-4157-A985-F2E068D8E2C2}"/>
    <cellStyle name="Comma 2 2 2 17" xfId="4032" xr:uid="{6566AAC1-F5D5-4B16-A410-A09D9A3CF7CB}"/>
    <cellStyle name="Comma 2 2 2 17 2" xfId="32090" xr:uid="{9D264959-9FCA-4A2C-B66F-4B97E1EF8E9F}"/>
    <cellStyle name="Comma 2 2 2 18" xfId="32534" xr:uid="{8E221781-F9AF-42DE-92E2-84C73F774517}"/>
    <cellStyle name="Comma 2 2 2 19" xfId="32536" xr:uid="{1721CCB8-18EA-43FD-98F4-A70265E96CA5}"/>
    <cellStyle name="Comma 2 2 2 2" xfId="305" xr:uid="{40ED3BA2-4BD0-4CFE-B2F0-A9251992CB4D}"/>
    <cellStyle name="Comma 2 2 2 2 10" xfId="29390" xr:uid="{9AE328EE-B0BC-4E71-A4AC-62AFE4691AC6}"/>
    <cellStyle name="Comma 2 2 2 2 11" xfId="32540" xr:uid="{3BC354E4-39A8-4C86-9E5A-7F38006D7F7A}"/>
    <cellStyle name="Comma 2 2 2 2 12" xfId="24251" xr:uid="{AD158831-0C3A-48A2-868D-11E16A29DB35}"/>
    <cellStyle name="Comma 2 2 2 2 13" xfId="11451" xr:uid="{1594830E-9470-4ABD-AFC4-FB975EEBE3E0}"/>
    <cellStyle name="Comma 2 2 2 2 14" xfId="32538" xr:uid="{47F50C17-99B1-48FA-808E-E96EFE9D22C5}"/>
    <cellStyle name="Comma 2 2 2 2 2" xfId="2022" xr:uid="{83D8A666-4D51-4BD5-982A-D92C5EC6BFAD}"/>
    <cellStyle name="Comma 2 2 2 2 2 2" xfId="32544" xr:uid="{C661AD68-85A2-4FA9-AA0D-20B9112B9B04}"/>
    <cellStyle name="Comma 2 2 2 2 2 2 2" xfId="12752" xr:uid="{4D7B8E33-B6CB-418D-BE60-A584CF4FCD79}"/>
    <cellStyle name="Comma 2 2 2 2 2 2 3" xfId="32549" xr:uid="{822BFD32-B25D-4C38-A4E7-3DAF272F17CA}"/>
    <cellStyle name="Comma 2 2 2 2 2 3" xfId="32550" xr:uid="{4312A51F-4DD6-48B6-94D7-71C286CDCD02}"/>
    <cellStyle name="Comma 2 2 2 2 2 3 2" xfId="15682" xr:uid="{3B26FFF7-7DC1-46F3-A3FC-F4C4EAC2C1C2}"/>
    <cellStyle name="Comma 2 2 2 2 2 3 3" xfId="32551" xr:uid="{82774473-E488-4B42-8DA3-D984C8FE2377}"/>
    <cellStyle name="Comma 2 2 2 2 2 3 4" xfId="32552" xr:uid="{C7EB61F3-CA88-427B-8887-04C6090EA43F}"/>
    <cellStyle name="Comma 2 2 2 2 2 4" xfId="32553" xr:uid="{603A225E-14EE-42D0-A698-8E0DCFC28E90}"/>
    <cellStyle name="Comma 2 2 2 2 2 4 2" xfId="15706" xr:uid="{D5694B57-E747-494D-B4AD-4381A504AEDE}"/>
    <cellStyle name="Comma 2 2 2 2 2 5" xfId="32554" xr:uid="{0551E2B8-9232-4FFE-BBD7-B43648E53708}"/>
    <cellStyle name="Comma 2 2 2 2 2 6" xfId="32555" xr:uid="{AEE28479-4BB9-40E4-B7E1-14E61BEA4967}"/>
    <cellStyle name="Comma 2 2 2 2 2 7" xfId="32556" xr:uid="{6E2910FA-9F4A-46D7-A16E-608BF5DBEEA2}"/>
    <cellStyle name="Comma 2 2 2 2 2 8" xfId="32542" xr:uid="{9F23CEFF-2C4F-4FF6-81F1-8A69C93FBC63}"/>
    <cellStyle name="Comma 2 2 2 2 2_BSD2" xfId="32557" xr:uid="{39A71DDF-072A-48DF-ABB0-3748E79F2618}"/>
    <cellStyle name="Comma 2 2 2 2 3" xfId="2024" xr:uid="{E6D5A53C-896A-4E96-9649-80897E79C0BD}"/>
    <cellStyle name="Comma 2 2 2 2 3 2" xfId="32562" xr:uid="{E741FC14-AB52-428C-8FA1-8C2374E29ACF}"/>
    <cellStyle name="Comma 2 2 2 2 3 2 2" xfId="32565" xr:uid="{B2117048-8229-419A-A0F5-75763CCF1F51}"/>
    <cellStyle name="Comma 2 2 2 2 3 3" xfId="32568" xr:uid="{9978684C-7528-4EB3-9D7C-E4F0F57B5048}"/>
    <cellStyle name="Comma 2 2 2 2 3 4" xfId="32569" xr:uid="{46D7543C-4E6C-42DF-B1B3-1816886DD4B0}"/>
    <cellStyle name="Comma 2 2 2 2 3 5" xfId="32570" xr:uid="{B5676275-1BFE-48BE-B2D1-2F2BC27589A0}"/>
    <cellStyle name="Comma 2 2 2 2 3 6" xfId="32571" xr:uid="{96F6FA45-8E31-4AC1-83C9-0D4B34B5691A}"/>
    <cellStyle name="Comma 2 2 2 2 3 7" xfId="32558" xr:uid="{57A003E5-3366-45E1-BBC0-22A22D2278A0}"/>
    <cellStyle name="Comma 2 2 2 2 4" xfId="32572" xr:uid="{F0BFBF80-1F23-4A8E-A3E8-4D2187DB2523}"/>
    <cellStyle name="Comma 2 2 2 2 4 2" xfId="32574" xr:uid="{BD7D2459-CC42-417B-9A61-4D121E9CB0C9}"/>
    <cellStyle name="Comma 2 2 2 2 4 3" xfId="32575" xr:uid="{B4A53244-6E66-4794-AD99-C853658C7CB7}"/>
    <cellStyle name="Comma 2 2 2 2 4 4" xfId="32576" xr:uid="{C7F24C1B-2DCD-4D6C-BDE3-EB0B46818B8A}"/>
    <cellStyle name="Comma 2 2 2 2 5" xfId="26193" xr:uid="{F7EE18BF-B20C-4FA7-9AA5-5A48076223A6}"/>
    <cellStyle name="Comma 2 2 2 2 5 2" xfId="6935" xr:uid="{A71AC676-5056-4A11-9C95-C8204FE1E105}"/>
    <cellStyle name="Comma 2 2 2 2 5 3" xfId="32578" xr:uid="{D0CA5FBA-8827-4087-8863-44EAC3131368}"/>
    <cellStyle name="Comma 2 2 2 2 5 4" xfId="32581" xr:uid="{9EF2D27D-DA1B-4F8A-9D18-603C5B6E7F4F}"/>
    <cellStyle name="Comma 2 2 2 2 6" xfId="32582" xr:uid="{028DC406-B7D5-47D0-B841-FD843E4A171C}"/>
    <cellStyle name="Comma 2 2 2 2 6 2" xfId="15330" xr:uid="{746B1B6B-5A90-4C02-98A8-54BA57872E97}"/>
    <cellStyle name="Comma 2 2 2 2 6 3" xfId="32585" xr:uid="{38C35302-ACA9-40DE-85BD-4B9FD49FA6B5}"/>
    <cellStyle name="Comma 2 2 2 2 6 4" xfId="32588" xr:uid="{06E9909F-4653-46E3-A614-C4DB4791D174}"/>
    <cellStyle name="Comma 2 2 2 2 7" xfId="32589" xr:uid="{90680E1E-CD2C-4662-937E-B41A998DD9DB}"/>
    <cellStyle name="Comma 2 2 2 2 7 2" xfId="15353" xr:uid="{A3D7B271-7D59-4475-8062-0E77B84C07BE}"/>
    <cellStyle name="Comma 2 2 2 2 7 3" xfId="32590" xr:uid="{3AB7F1E3-0718-45B5-B5B0-2DB09FEB0460}"/>
    <cellStyle name="Comma 2 2 2 2 7 4" xfId="32591" xr:uid="{26F91511-6C43-4BC5-8C0A-D014876B3870}"/>
    <cellStyle name="Comma 2 2 2 2 8" xfId="29966" xr:uid="{D1C93275-4269-4F8B-B2B3-0060241114BA}"/>
    <cellStyle name="Comma 2 2 2 2 8 2" xfId="15370" xr:uid="{583CDC29-4E61-4D16-84EE-E53B98206B72}"/>
    <cellStyle name="Comma 2 2 2 2 8 3" xfId="32592" xr:uid="{76A6979E-C275-4BDA-8A2E-A0B1EA2E5C7E}"/>
    <cellStyle name="Comma 2 2 2 2 8 4" xfId="32593" xr:uid="{08DB0655-C00E-4661-A251-AB4035F31112}"/>
    <cellStyle name="Comma 2 2 2 2 9" xfId="29968" xr:uid="{0AA8AF72-2C2B-49E8-BE57-89C96167AA7D}"/>
    <cellStyle name="Comma 2 2 2 2 9 2" xfId="12051" xr:uid="{E1B29E7E-2540-4B6B-8418-7B6FB8A4ADC6}"/>
    <cellStyle name="Comma 2 2 2 2_BSD2" xfId="24526" xr:uid="{36E4E0BF-7154-4CF5-A7CC-C10B7BD57EFB}"/>
    <cellStyle name="Comma 2 2 2 20" xfId="19109" xr:uid="{15B3AF43-1736-4D44-9C2D-5C95CB80376A}"/>
    <cellStyle name="Comma 2 2 2 21" xfId="19124" xr:uid="{70E4092F-A115-421F-977E-8672157287A4}"/>
    <cellStyle name="Comma 2 2 2 22" xfId="4033" xr:uid="{4E375869-1EC1-4A39-AAB4-985FBFABBCE8}"/>
    <cellStyle name="Comma 2 2 2 23" xfId="32535" xr:uid="{C20B24BB-3ACC-4A02-A002-1C83EB3EEB0D}"/>
    <cellStyle name="Comma 2 2 2 24" xfId="32537" xr:uid="{73ADAE0A-E58C-4C14-87F7-A330D488B1CD}"/>
    <cellStyle name="Comma 2 2 2 25" xfId="32595" xr:uid="{535C27B1-44D4-458F-98FD-164B0FE40E8C}"/>
    <cellStyle name="Comma 2 2 2 26" xfId="2021" xr:uid="{6074911D-A406-4AEB-B613-F49BCD50AEDB}"/>
    <cellStyle name="Comma 2 2 2 3" xfId="310" xr:uid="{00C3DA1F-BDA4-4CFA-B7F6-89143D6A1BF5}"/>
    <cellStyle name="Comma 2 2 2 3 2" xfId="32596" xr:uid="{4A58710F-02AC-403F-8266-FFF858E9302E}"/>
    <cellStyle name="Comma 2 2 2 3 2 2" xfId="32177" xr:uid="{7F595738-88A9-42AF-962F-16F15A297FE9}"/>
    <cellStyle name="Comma 2 2 2 3 2 3" xfId="32179" xr:uid="{149D0713-C8FA-42D0-B3C6-991A7D4246B2}"/>
    <cellStyle name="Comma 2 2 2 3 3" xfId="32597" xr:uid="{284FA0A2-223F-4F63-BA6C-ECA94B00EE61}"/>
    <cellStyle name="Comma 2 2 2 3 3 2" xfId="32600" xr:uid="{A2168284-2C51-4EA4-923E-DB38BCC5D963}"/>
    <cellStyle name="Comma 2 2 2 3 3 2 2" xfId="32603" xr:uid="{2B7BC478-79EB-46F5-A7D0-DFF58896D195}"/>
    <cellStyle name="Comma 2 2 2 3 3 3" xfId="32606" xr:uid="{78ACC3EB-2BB5-4BE2-9393-B88B2817A2D6}"/>
    <cellStyle name="Comma 2 2 2 3 3 4" xfId="32607" xr:uid="{E2A287FF-E5AE-4C7D-B41C-703EB9EA0F63}"/>
    <cellStyle name="Comma 2 2 2 3 4" xfId="32608" xr:uid="{483E5B7F-39C2-47C0-979C-7F3CF6A7072F}"/>
    <cellStyle name="Comma 2 2 2 3 4 2" xfId="32609" xr:uid="{7B46F4A8-539B-41D5-B691-FFF5B39942E6}"/>
    <cellStyle name="Comma 2 2 2 3 5" xfId="26196" xr:uid="{F6CB4D96-07B5-4BCF-BF70-D19690EDA161}"/>
    <cellStyle name="Comma 2 2 2 3 6" xfId="32610" xr:uid="{FDE9B67B-CD1C-4E0A-8D07-E2E2AE9A3A0C}"/>
    <cellStyle name="Comma 2 2 2 3 7" xfId="32611" xr:uid="{85EEFC41-7CEA-47CF-B82C-3B54C6C2D6CF}"/>
    <cellStyle name="Comma 2 2 2 3 8" xfId="31677" xr:uid="{6EFA8CA0-E72D-4B6A-B411-FFCDA819A44F}"/>
    <cellStyle name="Comma 2 2 2 3_BSD2" xfId="32612" xr:uid="{A02D68EB-8590-4112-93A2-DEE826254C71}"/>
    <cellStyle name="Comma 2 2 2 4" xfId="315" xr:uid="{2DF9A60E-7AEB-4831-B04F-75727E847C47}"/>
    <cellStyle name="Comma 2 2 2 4 2" xfId="32613" xr:uid="{33AB41E6-B982-45BA-AAC8-EE2A3EF10D7A}"/>
    <cellStyle name="Comma 2 2 2 4 2 2" xfId="32614" xr:uid="{1DD05D75-F874-4C9A-860A-275CB572F813}"/>
    <cellStyle name="Comma 2 2 2 4 3" xfId="32615" xr:uid="{C027A8F4-7C0A-4623-98D3-D83CFE687E8F}"/>
    <cellStyle name="Comma 2 2 2 4 4" xfId="18500" xr:uid="{9BFD319D-25D8-443E-8DDE-C59E47386F57}"/>
    <cellStyle name="Comma 2 2 2 4 5" xfId="4958" xr:uid="{34A3E0C7-EBB0-4C43-87C0-2BC242481381}"/>
    <cellStyle name="Comma 2 2 2 4 6" xfId="32616" xr:uid="{AFF3B739-E8D2-4FF6-A6E2-ABC1D7AACE41}"/>
    <cellStyle name="Comma 2 2 2 4 7" xfId="31680" xr:uid="{D447CE9C-F373-4722-BF62-BCB1654C4291}"/>
    <cellStyle name="Comma 2 2 2 5" xfId="32617" xr:uid="{2198EC52-6D94-48B7-AEAB-20B1C312EA17}"/>
    <cellStyle name="Comma 2 2 2 5 2" xfId="32618" xr:uid="{2980F5E6-3544-498A-9FC8-E5AF2E086DEF}"/>
    <cellStyle name="Comma 2 2 2 5 3" xfId="32619" xr:uid="{62D712D7-C2B3-4870-908E-529DA3DBF3EC}"/>
    <cellStyle name="Comma 2 2 2 5 4" xfId="18507" xr:uid="{30569BB9-563B-4DE9-BD70-71BD5F712B60}"/>
    <cellStyle name="Comma 2 2 2 5 5" xfId="26198" xr:uid="{7C30CF01-F58E-4CF5-A294-A11D31BCFC56}"/>
    <cellStyle name="Comma 2 2 2 6" xfId="29200" xr:uid="{2DAE7D9F-BEF5-4C71-9FB7-5BB67272108A}"/>
    <cellStyle name="Comma 2 2 2 6 2" xfId="29202" xr:uid="{93AFDFD1-6687-483D-BECA-9FC33BA88549}"/>
    <cellStyle name="Comma 2 2 2 6 3" xfId="29204" xr:uid="{54316935-EE2B-4BC7-8E90-DC479E320F6C}"/>
    <cellStyle name="Comma 2 2 2 6 4" xfId="32620" xr:uid="{00F10ACC-FCD4-4E5C-A92E-E1C33EB9E714}"/>
    <cellStyle name="Comma 2 2 2 6 5" xfId="9340" xr:uid="{99BD2A95-2727-4FAE-BCF9-FCBB2162387E}"/>
    <cellStyle name="Comma 2 2 2 7" xfId="29206" xr:uid="{06C93AF8-EC1A-4980-A2DC-62C78F12731C}"/>
    <cellStyle name="Comma 2 2 2 7 2" xfId="29208" xr:uid="{2897DD11-225F-4816-ADEA-C8F3C742F653}"/>
    <cellStyle name="Comma 2 2 2 7 2 2" xfId="32622" xr:uid="{7A261981-B59E-4A52-B835-63DD262442DD}"/>
    <cellStyle name="Comma 2 2 2 7 3" xfId="29210" xr:uid="{B166CCE8-7ABB-4D2B-BA9A-3A42B7D52CA0}"/>
    <cellStyle name="Comma 2 2 2 7 4" xfId="32623" xr:uid="{D56EB851-CC53-43BE-A64C-20A327574DBC}"/>
    <cellStyle name="Comma 2 2 2 7 5" xfId="21869" xr:uid="{8935B521-7AAD-40BB-9C31-05A3C6DF23AD}"/>
    <cellStyle name="Comma 2 2 2 7 6" xfId="20529" xr:uid="{72BA435F-1F5B-4DB4-A4B6-1FA015083122}"/>
    <cellStyle name="Comma 2 2 2 8" xfId="29213" xr:uid="{E699E718-3FE8-40A9-AE93-432F10A87827}"/>
    <cellStyle name="Comma 2 2 2 8 2" xfId="29215" xr:uid="{32485032-9F50-4EE8-809E-ACD97EDF2EEC}"/>
    <cellStyle name="Comma 2 2 2 8 3" xfId="29218" xr:uid="{396F5676-D1AA-488E-A96E-74273AEA97AB}"/>
    <cellStyle name="Comma 2 2 2 8 4" xfId="32624" xr:uid="{D2C05A47-B6A5-4675-AEB3-F16555CB6056}"/>
    <cellStyle name="Comma 2 2 2 9" xfId="23041" xr:uid="{6B5ADA5E-B263-429E-9F44-FEFA4298987D}"/>
    <cellStyle name="Comma 2 2 2 9 2" xfId="29221" xr:uid="{EFD5FF21-4421-44C9-BA78-4DB2D187E7BB}"/>
    <cellStyle name="Comma 2 2 2 9 3" xfId="29223" xr:uid="{EDF14D4D-FB8E-406F-ABFC-6D948397F615}"/>
    <cellStyle name="Comma 2 2 2 9 4" xfId="32625" xr:uid="{166DA698-4AFD-4CA0-ACE5-1F609E932F37}"/>
    <cellStyle name="Comma 2 2 2_Annexure" xfId="29037" xr:uid="{35A1212F-9253-4ADB-8B9E-4B2402D15575}"/>
    <cellStyle name="Comma 2 2 20" xfId="32482" xr:uid="{CEADCBA1-AA8A-482F-800E-74136792E4FE}"/>
    <cellStyle name="Comma 2 2 20 2" xfId="3925" xr:uid="{788E2A23-7CD5-4131-BB50-BC0F84B3ECF9}"/>
    <cellStyle name="Comma 2 2 20 3" xfId="3978" xr:uid="{284BD416-A765-4F08-8D53-6C359C67F3A9}"/>
    <cellStyle name="Comma 2 2 20 4" xfId="23667" xr:uid="{87FE7243-B278-496C-A20E-BD3AC099CD6E}"/>
    <cellStyle name="Comma 2 2 20 5" xfId="19995" xr:uid="{3D1E9CAE-A918-4ED9-8A75-D9DD9DCE7E00}"/>
    <cellStyle name="Comma 2 2 21" xfId="32484" xr:uid="{72EC0813-E586-4968-BA09-8211D50429EC}"/>
    <cellStyle name="Comma 2 2 21 2" xfId="32486" xr:uid="{9B34D27A-2D62-4908-B404-DDE8CF67E854}"/>
    <cellStyle name="Comma 2 2 21 3" xfId="32488" xr:uid="{5AD3B727-3802-49DF-9F9B-7F65C267A761}"/>
    <cellStyle name="Comma 2 2 21 4" xfId="32491" xr:uid="{F4882583-0A9D-468C-94CE-827E08928CB8}"/>
    <cellStyle name="Comma 2 2 21 5" xfId="20018" xr:uid="{7E59C94D-B24C-4E79-A02D-19F7EA54E3BF}"/>
    <cellStyle name="Comma 2 2 22" xfId="32494" xr:uid="{9D49454A-E37B-4F71-915C-85ACF7B8FC3F}"/>
    <cellStyle name="Comma 2 2 22 2" xfId="32496" xr:uid="{FE31FAFC-B156-4444-A9F2-9920F460FB11}"/>
    <cellStyle name="Comma 2 2 22 3" xfId="32500" xr:uid="{5CADE8E4-842F-43D3-9F77-8F16EBCFFD4B}"/>
    <cellStyle name="Comma 2 2 23" xfId="32509" xr:uid="{6558432C-8DB6-4DCD-842E-F90E425CE63D}"/>
    <cellStyle name="Comma 2 2 23 2" xfId="32511" xr:uid="{1CB4B0EF-AB16-4B84-BE7B-6D0F153FBA34}"/>
    <cellStyle name="Comma 2 2 23 3" xfId="32514" xr:uid="{4F38E6E2-EDB5-47B1-844F-92314A697303}"/>
    <cellStyle name="Comma 2 2 24" xfId="32523" xr:uid="{B601A62B-D9A2-4F99-BA7A-CB450DC1CDB2}"/>
    <cellStyle name="Comma 2 2 24 2" xfId="32525" xr:uid="{A8E8FD61-2190-434D-9F06-DE07BDEB4049}"/>
    <cellStyle name="Comma 2 2 24 3" xfId="32527" xr:uid="{62BA58FF-2DC8-48F1-9B2F-401759703B3F}"/>
    <cellStyle name="Comma 2 2 25" xfId="32626" xr:uid="{3248238E-0E25-464D-B5A9-C70EA2677E6A}"/>
    <cellStyle name="Comma 2 2 25 2" xfId="32628" xr:uid="{3E9A791D-494C-4A17-8B0F-EE254A41EE20}"/>
    <cellStyle name="Comma 2 2 25 3" xfId="32633" xr:uid="{FA5284DC-97E4-4FB1-89E6-71A36D4FA184}"/>
    <cellStyle name="Comma 2 2 26" xfId="32635" xr:uid="{35638D4C-E8C1-4048-80AF-B6408459AEDC}"/>
    <cellStyle name="Comma 2 2 26 2" xfId="32637" xr:uid="{227A66F9-7AC3-49B9-8C5F-0D4118F27F64}"/>
    <cellStyle name="Comma 2 2 26 3" xfId="32638" xr:uid="{C3C1DB8E-7A78-4B57-BFDE-2BA4A985D167}"/>
    <cellStyle name="Comma 2 2 27" xfId="21234" xr:uid="{6743C173-D7A0-43BA-8D0E-8EEA201AFF76}"/>
    <cellStyle name="Comma 2 2 27 2" xfId="21237" xr:uid="{8774E05D-56A2-4E75-B7C6-22CF4FE0A260}"/>
    <cellStyle name="Comma 2 2 28" xfId="17570" xr:uid="{2ED86755-319A-473D-9845-6E4E3B3F649F}"/>
    <cellStyle name="Comma 2 2 28 2" xfId="32640" xr:uid="{C747424F-698A-4CD1-95D5-B5EB50B1099D}"/>
    <cellStyle name="Comma 2 2 29" xfId="21239" xr:uid="{70CB5700-5005-4BF1-8FA3-55F174ED9AA3}"/>
    <cellStyle name="Comma 2 2 29 2" xfId="32641" xr:uid="{9356BFF3-82FE-40C5-A5CB-8FF8D4B8C101}"/>
    <cellStyle name="Comma 2 2 3" xfId="2025" xr:uid="{0415C757-9A71-457D-8EEF-4D3671A1D606}"/>
    <cellStyle name="Comma 2 2 3 10" xfId="19469" xr:uid="{4847EBE7-1987-4F87-89E6-E04DD82B9A98}"/>
    <cellStyle name="Comma 2 2 3 10 2" xfId="19471" xr:uid="{87F00249-BD05-4ABA-A66C-960B9C9AE6FD}"/>
    <cellStyle name="Comma 2 2 3 10 3" xfId="8243" xr:uid="{8077694A-0577-467C-80A8-70134A160F48}"/>
    <cellStyle name="Comma 2 2 3 10 4" xfId="22870" xr:uid="{B2B86EC4-C81D-49F7-BCE5-A82CBE31EC6D}"/>
    <cellStyle name="Comma 2 2 3 11" xfId="19473" xr:uid="{4193BD1C-EAA2-4057-9761-720E0BB8A1B5}"/>
    <cellStyle name="Comma 2 2 3 11 2" xfId="3689" xr:uid="{1436D952-D9EF-4035-B990-6B1755E157A3}"/>
    <cellStyle name="Comma 2 2 3 12" xfId="8304" xr:uid="{F4F95286-12DF-4CC6-A6C9-14685380E88F}"/>
    <cellStyle name="Comma 2 2 3 12 2" xfId="8316" xr:uid="{813938A1-CE71-4CD2-9D61-28FB5EA01B73}"/>
    <cellStyle name="Comma 2 2 3 13" xfId="3728" xr:uid="{A3679ACF-F102-4486-B3F9-E7063463F133}"/>
    <cellStyle name="Comma 2 2 3 14" xfId="3751" xr:uid="{8CA4E94D-C32F-4543-B5D2-B635E40C051E}"/>
    <cellStyle name="Comma 2 2 3 15" xfId="19478" xr:uid="{34B31846-EF1B-41E7-8051-4537F041BE1D}"/>
    <cellStyle name="Comma 2 2 3 16" xfId="19484" xr:uid="{DBF24166-65E4-4B89-B2EB-3D4E183A2527}"/>
    <cellStyle name="Comma 2 2 3 17" xfId="32644" xr:uid="{6B9D5008-31A1-4269-B611-CD8E950F6152}"/>
    <cellStyle name="Comma 2 2 3 2" xfId="1663" xr:uid="{B49F36DD-A4D8-4F93-A119-D13AE414A6CB}"/>
    <cellStyle name="Comma 2 2 3 2 2" xfId="32647" xr:uid="{4088146C-BE0D-445E-B8CB-068C79F7A3AC}"/>
    <cellStyle name="Comma 2 2 3 2 2 2" xfId="32648" xr:uid="{B04F664A-2A9E-49F0-8383-E1402A4796AA}"/>
    <cellStyle name="Comma 2 2 3 2 2 2 2" xfId="32650" xr:uid="{AACA55DC-979B-4C6C-9183-EABC78058CB5}"/>
    <cellStyle name="Comma 2 2 3 2 2 2 3" xfId="32654" xr:uid="{8310813A-692F-408C-A51E-4FDC3A269613}"/>
    <cellStyle name="Comma 2 2 3 2 2 2 4" xfId="32655" xr:uid="{E92274B0-2C3A-4F0F-A24F-7188453D00D4}"/>
    <cellStyle name="Comma 2 2 3 2 2 3" xfId="32656" xr:uid="{7B477066-48A3-4FF0-8B31-A355C920C56E}"/>
    <cellStyle name="Comma 2 2 3 2 2 3 2" xfId="32658" xr:uid="{3B9B6D90-A03C-4CF6-8108-1B00D7B0D3B6}"/>
    <cellStyle name="Comma 2 2 3 2 2 3 3" xfId="32659" xr:uid="{2587DCD4-7B5B-4F63-AEBC-B59BA14F2E47}"/>
    <cellStyle name="Comma 2 2 3 2 2 3 4" xfId="32660" xr:uid="{5C530B99-01A0-4A20-B67E-D618077A1DD1}"/>
    <cellStyle name="Comma 2 2 3 2 2 4" xfId="32661" xr:uid="{FB6A97BE-F31D-42DB-9BE7-AD403A4639B0}"/>
    <cellStyle name="Comma 2 2 3 2 2 5" xfId="2802" xr:uid="{70E52EA7-2AF4-4DB9-9355-58D39D204910}"/>
    <cellStyle name="Comma 2 2 3 2 2 6" xfId="32662" xr:uid="{3AF4CBBA-F7B3-48DC-8F3B-577E10D1826B}"/>
    <cellStyle name="Comma 2 2 3 2 3" xfId="32663" xr:uid="{7A81925C-43CB-4AB4-A773-A0D7AD1BDCFF}"/>
    <cellStyle name="Comma 2 2 3 2 3 2" xfId="32664" xr:uid="{A1E61E57-7D06-43CD-9B88-BEC4CCE13090}"/>
    <cellStyle name="Comma 2 2 3 2 3 3" xfId="32665" xr:uid="{06F2D284-A64E-45E3-A517-9ECA3753DE15}"/>
    <cellStyle name="Comma 2 2 3 2 3 4" xfId="32666" xr:uid="{DB87418E-3E02-45D2-B255-7987CE471681}"/>
    <cellStyle name="Comma 2 2 3 2 4" xfId="32667" xr:uid="{9F685ED0-93D5-4163-8515-8178FF6AE17D}"/>
    <cellStyle name="Comma 2 2 3 2 4 2" xfId="32668" xr:uid="{6430DE08-A445-447D-BC71-DD5B90EC3638}"/>
    <cellStyle name="Comma 2 2 3 2 5" xfId="32669" xr:uid="{DFA1EDA4-EC72-4FE1-8C60-DE1C7454FC78}"/>
    <cellStyle name="Comma 2 2 3 2 6" xfId="32670" xr:uid="{E15102BC-23C7-48E5-82A2-19D7CB44ADF2}"/>
    <cellStyle name="Comma 2 2 3 2 7" xfId="32671" xr:uid="{93FB175C-FC25-4787-AE8C-B8A780A2CFE3}"/>
    <cellStyle name="Comma 2 2 3 2 8" xfId="32645" xr:uid="{B54E1318-E1D3-4123-833D-43C1E9691A99}"/>
    <cellStyle name="Comma 2 2 3 3" xfId="1666" xr:uid="{9210847C-E1E4-4A6C-A394-A312D9D190D3}"/>
    <cellStyle name="Comma 2 2 3 3 10" xfId="32673" xr:uid="{358F4CC9-F3F7-4F73-9620-96A7FA5DB86B}"/>
    <cellStyle name="Comma 2 2 3 3 11" xfId="32674" xr:uid="{CA9C9B3A-C1EE-4362-9193-5BFCE21CFC71}"/>
    <cellStyle name="Comma 2 2 3 3 12" xfId="29166" xr:uid="{FD7FDCA9-92F1-446A-A6A3-6BE21EEC633B}"/>
    <cellStyle name="Comma 2 2 3 3 13" xfId="31685" xr:uid="{C1FDBF57-49AD-445E-B0B1-CD5A4C52F0D0}"/>
    <cellStyle name="Comma 2 2 3 3 2" xfId="32675" xr:uid="{4BF90D51-E45B-4AAA-849B-CE86A5D445D2}"/>
    <cellStyle name="Comma 2 2 3 3 2 2" xfId="30485" xr:uid="{020D6DB6-F2E2-48E0-BC1B-826B5AAFC312}"/>
    <cellStyle name="Comma 2 2 3 3 2 3" xfId="30529" xr:uid="{6FC9893A-8E79-4F27-86D9-940602D878EE}"/>
    <cellStyle name="Comma 2 2 3 3 2 4" xfId="30567" xr:uid="{54B59395-3CE1-4C38-AD00-EA97FF2CF121}"/>
    <cellStyle name="Comma 2 2 3 3 3" xfId="32676" xr:uid="{CD45042A-0930-4A51-9BCF-4A88407138E2}"/>
    <cellStyle name="Comma 2 2 3 3 3 2" xfId="32677" xr:uid="{B4B2F733-9AE3-4DDD-8815-E3F36BB58BD9}"/>
    <cellStyle name="Comma 2 2 3 3 3 3" xfId="32678" xr:uid="{844D3DB2-BD67-4220-A388-7B4251963617}"/>
    <cellStyle name="Comma 2 2 3 3 3 4" xfId="4126" xr:uid="{24B3858D-62BF-4E21-AFAD-F3002BB12DE9}"/>
    <cellStyle name="Comma 2 2 3 3 4" xfId="32679" xr:uid="{6EDA6E5D-837D-4070-912A-FCD60B38F513}"/>
    <cellStyle name="Comma 2 2 3 3 4 2" xfId="32680" xr:uid="{B954A59A-F213-4BD6-A78E-B4A7DA16EDB3}"/>
    <cellStyle name="Comma 2 2 3 3 4 3" xfId="32681" xr:uid="{25174C17-E415-40DD-A7AD-59DFA26D2906}"/>
    <cellStyle name="Comma 2 2 3 3 4 4" xfId="32682" xr:uid="{6718F459-429E-42B5-8F95-9B244E34C364}"/>
    <cellStyle name="Comma 2 2 3 3 5" xfId="32683" xr:uid="{3C7C7A72-4DAF-4663-8084-FE64A5C9EC55}"/>
    <cellStyle name="Comma 2 2 3 3 5 2" xfId="32684" xr:uid="{8C069618-3544-421C-BDE0-4686615B9335}"/>
    <cellStyle name="Comma 2 2 3 3 5 3" xfId="32685" xr:uid="{60DBAE80-95ED-4E15-A47D-7C810C77B8D2}"/>
    <cellStyle name="Comma 2 2 3 3 5 4" xfId="32686" xr:uid="{25AF4AC1-8B1D-4CCD-B265-F057BE8B224A}"/>
    <cellStyle name="Comma 2 2 3 3 6" xfId="32687" xr:uid="{B4E14287-6E7B-4096-B228-56A5E1DD6699}"/>
    <cellStyle name="Comma 2 2 3 3 6 2" xfId="32688" xr:uid="{645AB521-4002-43BA-B5EE-7D4B602410CE}"/>
    <cellStyle name="Comma 2 2 3 3 6 3" xfId="32691" xr:uid="{4E8EA55F-779B-470D-9ADB-9DC792A194D8}"/>
    <cellStyle name="Comma 2 2 3 3 6 4" xfId="32692" xr:uid="{B2B7C01A-FC5D-45E2-A9A4-CBDBBD41C5A5}"/>
    <cellStyle name="Comma 2 2 3 3 7" xfId="32693" xr:uid="{FE4556FF-ED98-44C1-B32B-1FCF62153650}"/>
    <cellStyle name="Comma 2 2 3 3 7 2" xfId="32694" xr:uid="{A9B66E90-A8FC-4057-AC1F-D3C6C3FA135F}"/>
    <cellStyle name="Comma 2 2 3 3 7 3" xfId="32696" xr:uid="{39545BDB-0F8A-4FEA-AFAD-1D2CD99A92F1}"/>
    <cellStyle name="Comma 2 2 3 3 7 4" xfId="32698" xr:uid="{9B80E722-FAB3-416A-BC79-786C1AB7DFBE}"/>
    <cellStyle name="Comma 2 2 3 3 8" xfId="6439" xr:uid="{DECE874A-3041-4D0D-94AD-55A3888F9D27}"/>
    <cellStyle name="Comma 2 2 3 3 8 2" xfId="32701" xr:uid="{DA39962C-45FA-4B67-90C9-F629F53E5826}"/>
    <cellStyle name="Comma 2 2 3 3 8 3" xfId="32702" xr:uid="{B9A9B142-8822-4208-A0F0-B81CA40D81A7}"/>
    <cellStyle name="Comma 2 2 3 3 8 4" xfId="32703" xr:uid="{8E8CA2E3-FEFA-4717-927A-49B5EFDA1776}"/>
    <cellStyle name="Comma 2 2 3 3 9" xfId="32704" xr:uid="{561C7D1C-7C38-472A-88A0-5DBA97CA5E5A}"/>
    <cellStyle name="Comma 2 2 3 3 9 2" xfId="11963" xr:uid="{1B2BDEA6-F811-4DB7-9F03-C2815456330D}"/>
    <cellStyle name="Comma 2 2 3 4" xfId="31688" xr:uid="{C1A73AF1-BB91-4C7E-8C67-DB838F40EA75}"/>
    <cellStyle name="Comma 2 2 3 4 2" xfId="32705" xr:uid="{6814AB88-D539-4CB9-A7D7-1DEE62354895}"/>
    <cellStyle name="Comma 2 2 3 4 2 2" xfId="32706" xr:uid="{EA0C3B96-3BB6-4726-8122-3ACB7AF8E231}"/>
    <cellStyle name="Comma 2 2 3 4 3" xfId="32707" xr:uid="{4EC02BDF-4E89-4E8D-9B27-D8EDC45D1C6C}"/>
    <cellStyle name="Comma 2 2 3 4 4" xfId="18523" xr:uid="{83BA93DE-0E8C-4AC0-8F7F-8BE72CE55FD4}"/>
    <cellStyle name="Comma 2 2 3 4 5" xfId="32709" xr:uid="{5A53832D-C367-48ED-826E-E03086928752}"/>
    <cellStyle name="Comma 2 2 3 4 6" xfId="32710" xr:uid="{A27D40A2-75B3-49D3-8698-2ECC3ACBCE40}"/>
    <cellStyle name="Comma 2 2 3 5" xfId="32711" xr:uid="{892951A2-C7FB-43B2-B772-2363AC8D3AD0}"/>
    <cellStyle name="Comma 2 2 3 5 2" xfId="32712" xr:uid="{42C96E34-F46D-4341-A554-C62043B73FB1}"/>
    <cellStyle name="Comma 2 2 3 5 2 2" xfId="32715" xr:uid="{D0AFDF9E-82BB-4541-AA23-5F04D30220B2}"/>
    <cellStyle name="Comma 2 2 3 5 3" xfId="32716" xr:uid="{9EC3181D-E8E5-4B78-B1D1-56319EF96A75}"/>
    <cellStyle name="Comma 2 2 3 5 4" xfId="18528" xr:uid="{187D9529-B48B-4651-954F-C3A44EA45043}"/>
    <cellStyle name="Comma 2 2 3 5 5" xfId="32718" xr:uid="{5E0BED18-AFA3-4F44-A316-0C8014CD7963}"/>
    <cellStyle name="Comma 2 2 3 5 6" xfId="32719" xr:uid="{AA81CDE6-E40E-4285-AC41-FE2BEAC89F41}"/>
    <cellStyle name="Comma 2 2 3 6" xfId="29230" xr:uid="{EB3B2C8E-2A67-4474-B89E-08FF50149CC3}"/>
    <cellStyle name="Comma 2 2 3 6 2" xfId="32720" xr:uid="{07608F7B-BE0A-4D9C-A1B9-15880E991659}"/>
    <cellStyle name="Comma 2 2 3 6 3" xfId="32721" xr:uid="{45D055ED-17B4-4DA6-992C-7A0D92042925}"/>
    <cellStyle name="Comma 2 2 3 6 4" xfId="32723" xr:uid="{C7552D8F-0F7C-46F5-B9C9-348A34E12C5A}"/>
    <cellStyle name="Comma 2 2 3 7" xfId="29232" xr:uid="{FB085BDD-F194-415F-BDF5-1646B64EA6B8}"/>
    <cellStyle name="Comma 2 2 3 7 2" xfId="32724" xr:uid="{70485BF8-4B39-464D-B005-CC66E86CE145}"/>
    <cellStyle name="Comma 2 2 3 7 3" xfId="32725" xr:uid="{16B708B5-4A5D-435D-8463-7492F78BFDE8}"/>
    <cellStyle name="Comma 2 2 3 7 4" xfId="32726" xr:uid="{3D6B0DE0-AE11-44A5-BBC5-9F1EBEF2A68B}"/>
    <cellStyle name="Comma 2 2 3 8" xfId="32727" xr:uid="{EF323DB8-088F-4D5F-9683-1328D2B2644D}"/>
    <cellStyle name="Comma 2 2 3 8 2" xfId="32728" xr:uid="{7DAA1FAF-1965-4159-B6B1-CE1D092738A1}"/>
    <cellStyle name="Comma 2 2 3 8 3" xfId="32729" xr:uid="{4A493770-D9E3-45D5-85BB-72AB4B2CAE99}"/>
    <cellStyle name="Comma 2 2 3 8 4" xfId="32730" xr:uid="{C0A5D6F6-6968-4D81-A331-9AD31DF386E8}"/>
    <cellStyle name="Comma 2 2 3 9" xfId="32731" xr:uid="{EDA73160-4AE6-4328-888C-1B5BD874C8D6}"/>
    <cellStyle name="Comma 2 2 3 9 2" xfId="32732" xr:uid="{7DFCDB92-A169-468F-B75E-BD4240DCF5AF}"/>
    <cellStyle name="Comma 2 2 3 9 3" xfId="32733" xr:uid="{CBC09413-16B1-426D-ADBA-21CD455D17D9}"/>
    <cellStyle name="Comma 2 2 3 9 4" xfId="32734" xr:uid="{7ABB7ED6-0C2D-45C9-BC73-0388AD30385D}"/>
    <cellStyle name="Comma 2 2 3_Annexure" xfId="22877" xr:uid="{480F767A-7188-4D79-99E1-E08903217640}"/>
    <cellStyle name="Comma 2 2 30" xfId="25" xr:uid="{9E387728-097E-4A98-8692-FA9A78455793}"/>
    <cellStyle name="Comma 2 2 30 2" xfId="32629" xr:uid="{8DB29CF7-5986-41A9-BD13-A8E0F5BECFA0}"/>
    <cellStyle name="Comma 2 2 30 3" xfId="32627" xr:uid="{E0B67CDF-497E-4588-A0C1-914E1BDA294E}"/>
    <cellStyle name="Comma 2 2 31" xfId="32636" xr:uid="{E6EC36DF-6BEB-4589-8D0D-AE8CB4D9C268}"/>
    <cellStyle name="Comma 2 2 32" xfId="21235" xr:uid="{39D04B89-C4B1-4BC2-A80B-E8577900D3F1}"/>
    <cellStyle name="Comma 2 2 33" xfId="17571" xr:uid="{4297B8C6-73CB-4D3C-B315-5CBB7BCB99F9}"/>
    <cellStyle name="Comma 2 2 34" xfId="21240" xr:uid="{C75A77E4-9A04-46D6-A37D-6940C50CACE0}"/>
    <cellStyle name="Comma 2 2 35" xfId="2020" xr:uid="{D45A17D0-F3A0-462A-8BD9-4EF03487C500}"/>
    <cellStyle name="Comma 2 2 4" xfId="2026" xr:uid="{C4C35F0A-84D0-4063-9166-432E393EC175}"/>
    <cellStyle name="Comma 2 2 4 10" xfId="32737" xr:uid="{05192A23-E319-4D70-89AE-7CEB59DAF99E}"/>
    <cellStyle name="Comma 2 2 4 11" xfId="32738" xr:uid="{C49E1007-E515-4435-AD19-B04FF502F840}"/>
    <cellStyle name="Comma 2 2 4 12" xfId="32739" xr:uid="{F3120004-27CF-45D5-B52B-42355381C17E}"/>
    <cellStyle name="Comma 2 2 4 13" xfId="32740" xr:uid="{15934D7C-D89C-4DA2-BFFB-830C767860F2}"/>
    <cellStyle name="Comma 2 2 4 14" xfId="32741" xr:uid="{19A99BF7-A326-4FE1-91E7-665714F55858}"/>
    <cellStyle name="Comma 2 2 4 15" xfId="32736" xr:uid="{4E2886D1-E306-4133-A9A8-1AB74D8F6DC0}"/>
    <cellStyle name="Comma 2 2 4 2" xfId="32742" xr:uid="{61EF2C28-77F8-431C-A548-0AD5896EC46C}"/>
    <cellStyle name="Comma 2 2 4 2 2" xfId="32745" xr:uid="{88D2FA22-98C7-4FD9-A09B-5E955D4F68CE}"/>
    <cellStyle name="Comma 2 2 4 2 2 2" xfId="27947" xr:uid="{DD379885-7885-4E1F-948F-C42E1EC72027}"/>
    <cellStyle name="Comma 2 2 4 2 2 3" xfId="32747" xr:uid="{2AE67CBE-2421-442C-A288-85CB052224B5}"/>
    <cellStyle name="Comma 2 2 4 2 2 4" xfId="21711" xr:uid="{A8162E9F-8485-4E9E-884D-524F07A07C80}"/>
    <cellStyle name="Comma 2 2 4 2 3" xfId="32749" xr:uid="{342CD198-A92C-4EA5-B76C-8DDC82DBE03B}"/>
    <cellStyle name="Comma 2 2 4 2 4" xfId="32751" xr:uid="{CB48B820-95E3-43C0-8C77-6C514CDDB262}"/>
    <cellStyle name="Comma 2 2 4 2 5" xfId="32754" xr:uid="{EE1EEC89-571F-49C8-BECE-1F5F1C82CDFC}"/>
    <cellStyle name="Comma 2 2 4 2 6" xfId="32757" xr:uid="{1D8D2864-029E-4E9B-B6B5-CB7A1930F6B9}"/>
    <cellStyle name="Comma 2 2 4 3" xfId="32758" xr:uid="{6E26CCC8-0FAF-4901-999C-DB6AEA55A85F}"/>
    <cellStyle name="Comma 2 2 4 3 2" xfId="32760" xr:uid="{70294763-23D1-4FCF-AF77-0C0FF2C40A06}"/>
    <cellStyle name="Comma 2 2 4 3 2 2" xfId="28012" xr:uid="{5AA4888C-2D7A-424D-9D4A-0FB0161E0D36}"/>
    <cellStyle name="Comma 2 2 4 3 3" xfId="32762" xr:uid="{9784E21D-C5DF-489E-9AEA-6D0F89BF931C}"/>
    <cellStyle name="Comma 2 2 4 3 4" xfId="32764" xr:uid="{8433997D-14F9-4B53-9D20-1F928F49A375}"/>
    <cellStyle name="Comma 2 2 4 3 5" xfId="32767" xr:uid="{31E90859-E611-4327-8AB4-6C8F8AA0873B}"/>
    <cellStyle name="Comma 2 2 4 3 6" xfId="32770" xr:uid="{D1A9FFAB-70D8-4A48-BF85-8C85D88715AB}"/>
    <cellStyle name="Comma 2 2 4 4" xfId="32771" xr:uid="{1694C9C3-D836-4F1E-AB0D-CA711CBE90E7}"/>
    <cellStyle name="Comma 2 2 4 4 2" xfId="32773" xr:uid="{64D5D228-8F03-4B5B-A99C-B1D32E9350AB}"/>
    <cellStyle name="Comma 2 2 4 4 3" xfId="32775" xr:uid="{DF0D2D3A-A7F3-452D-B569-61628B3B681F}"/>
    <cellStyle name="Comma 2 2 4 4 4" xfId="18545" xr:uid="{188334B1-B8C5-41B5-90D2-9F1CC3A86204}"/>
    <cellStyle name="Comma 2 2 4 4 5" xfId="32777" xr:uid="{EB8881AE-1BB1-4D1A-925D-96337EC0CBAA}"/>
    <cellStyle name="Comma 2 2 4 5" xfId="32779" xr:uid="{2E3D6B42-C61F-441C-A80E-FB2D0C7D097A}"/>
    <cellStyle name="Comma 2 2 4 5 2" xfId="32781" xr:uid="{F6E379FE-6596-4678-9F55-E89C16308E9F}"/>
    <cellStyle name="Comma 2 2 4 5 3" xfId="32783" xr:uid="{9BF9B97A-D875-4D1B-A91C-F9D1820B0FA2}"/>
    <cellStyle name="Comma 2 2 4 5 4" xfId="18552" xr:uid="{E1A49C4A-F41D-400E-BBE8-4B1E787BA58B}"/>
    <cellStyle name="Comma 2 2 4 6" xfId="29235" xr:uid="{F3321E41-E166-4A86-B547-EEA241F402DD}"/>
    <cellStyle name="Comma 2 2 4 6 2" xfId="18209" xr:uid="{C7FB03F9-0BA3-4D4F-A116-563956C0DE90}"/>
    <cellStyle name="Comma 2 2 4 6 3" xfId="28040" xr:uid="{7FF5F5EC-123B-464F-9418-1246E0410E63}"/>
    <cellStyle name="Comma 2 2 4 6 4" xfId="32784" xr:uid="{EB9CCA19-9A25-4D8A-8D81-214AB78744E4}"/>
    <cellStyle name="Comma 2 2 4 7" xfId="29237" xr:uid="{327A9066-103E-4659-8C05-2AB159B24CEA}"/>
    <cellStyle name="Comma 2 2 4 7 2" xfId="32788" xr:uid="{58944541-9227-4723-B028-EADD28CA6ABA}"/>
    <cellStyle name="Comma 2 2 4 7 3" xfId="32790" xr:uid="{A99C8D94-4BEF-4B47-8A15-149D7338238A}"/>
    <cellStyle name="Comma 2 2 4 7 4" xfId="32792" xr:uid="{7FB407FB-DE79-4038-BEAB-BB23BA35F8B0}"/>
    <cellStyle name="Comma 2 2 4 8" xfId="32793" xr:uid="{52C2B22E-B8B8-4748-B880-95B900007FDD}"/>
    <cellStyle name="Comma 2 2 4 8 2" xfId="32795" xr:uid="{B0DAC951-7AEC-4B48-A384-FD6D7BBCDBED}"/>
    <cellStyle name="Comma 2 2 4 8 3" xfId="32797" xr:uid="{8FC44BF2-06F2-4F77-9BA6-65C97F65FB29}"/>
    <cellStyle name="Comma 2 2 4 8 4" xfId="32798" xr:uid="{775DB4D1-DE9E-4AE7-8F62-BC10FE565D54}"/>
    <cellStyle name="Comma 2 2 4 9" xfId="32799" xr:uid="{77A40134-B57A-495F-A6C5-B56D149F2287}"/>
    <cellStyle name="Comma 2 2 4 9 2" xfId="32800" xr:uid="{5FEC76F7-6DB2-4551-92BC-98B9D4CB09C2}"/>
    <cellStyle name="Comma 2 2 4_Annexure" xfId="32802" xr:uid="{5DBD0B83-FBCE-438B-AC5E-1A3F94C6954D}"/>
    <cellStyle name="Comma 2 2 5" xfId="2027" xr:uid="{6A785297-5BEA-403A-9B21-897D0738C1EB}"/>
    <cellStyle name="Comma 2 2 5 10" xfId="32804" xr:uid="{F3A11D51-054E-4CA0-A7A0-3A1F14B80E37}"/>
    <cellStyle name="Comma 2 2 5 11" xfId="32807" xr:uid="{219DF94C-A803-46AA-8CA0-D0CB27789816}"/>
    <cellStyle name="Comma 2 2 5 2" xfId="198" xr:uid="{B9A87039-D931-4DA2-8860-2697466CA76F}"/>
    <cellStyle name="Comma 2 2 5 2 2" xfId="32812" xr:uid="{6E28CF71-AAD2-401A-ABB8-34E0BAF0DE4B}"/>
    <cellStyle name="Comma 2 2 5 2 3" xfId="32814" xr:uid="{355B5CB2-72BE-4521-A596-A31D476B5986}"/>
    <cellStyle name="Comma 2 2 5 2 4" xfId="32816" xr:uid="{6BE5BB79-E076-4D4E-BC84-CF63FDCD8639}"/>
    <cellStyle name="Comma 2 2 5 2 5" xfId="32818" xr:uid="{983F3243-FC3F-4B35-B4A7-E1353037D227}"/>
    <cellStyle name="Comma 2 2 5 2 6" xfId="32810" xr:uid="{37CB70ED-A9B2-4E79-8B76-41554B672DDF}"/>
    <cellStyle name="Comma 2 2 5 3" xfId="32821" xr:uid="{43C514AF-FB11-4895-BA9A-BDABB3C82FB9}"/>
    <cellStyle name="Comma 2 2 5 3 2" xfId="18915" xr:uid="{C49AC3DD-CC77-49D9-B2F2-D864D9ED3490}"/>
    <cellStyle name="Comma 2 2 5 3 3" xfId="32823" xr:uid="{FFB724AD-E518-46B2-A69D-51F7625F3BE0}"/>
    <cellStyle name="Comma 2 2 5 3 4" xfId="32825" xr:uid="{AAAB8E9C-D364-4F16-AB4A-F00ADB573361}"/>
    <cellStyle name="Comma 2 2 5 3 5" xfId="32827" xr:uid="{561515AD-47F0-492D-B3AE-0B9C56720816}"/>
    <cellStyle name="Comma 2 2 5 4" xfId="32830" xr:uid="{9ECA35C1-958D-449D-8C5A-B3061B83DC49}"/>
    <cellStyle name="Comma 2 2 5 4 2" xfId="32832" xr:uid="{E8E700F4-63D9-43F8-BCAD-FD2B92FBD594}"/>
    <cellStyle name="Comma 2 2 5 4 3" xfId="32834" xr:uid="{EEE94103-4C43-4C1F-8FFA-8F76EAFD2569}"/>
    <cellStyle name="Comma 2 2 5 4 4" xfId="18593" xr:uid="{DFEB55F6-B4D2-40E0-92DE-7BFD9E0E64D0}"/>
    <cellStyle name="Comma 2 2 5 5" xfId="32836" xr:uid="{0D7CB2D5-A5F5-4275-BFB9-F7E061B5F7D5}"/>
    <cellStyle name="Comma 2 2 5 5 2" xfId="32837" xr:uid="{075FCB6F-DF33-40CE-B121-073250B61A0D}"/>
    <cellStyle name="Comma 2 2 5 5 3" xfId="32838" xr:uid="{E0BFFF2A-F9F5-4B25-B10C-8B1BFD94D9AF}"/>
    <cellStyle name="Comma 2 2 5 5 4" xfId="18601" xr:uid="{76ABF575-22C4-47D7-B38E-75176E30C286}"/>
    <cellStyle name="Comma 2 2 5 6" xfId="29240" xr:uid="{1ACEE446-74FE-413D-9977-BD4D6A3C8A34}"/>
    <cellStyle name="Comma 2 2 5 6 2" xfId="32840" xr:uid="{802EEF9F-024E-4693-96E6-F61E867821E0}"/>
    <cellStyle name="Comma 2 2 5 6 3" xfId="32841" xr:uid="{966C16C2-46C5-422C-9539-0B4DB05C0692}"/>
    <cellStyle name="Comma 2 2 5 6 4" xfId="32842" xr:uid="{8E9E2C94-D987-4A2F-9194-FE5793796440}"/>
    <cellStyle name="Comma 2 2 5 7" xfId="29242" xr:uid="{3755CA40-679F-4904-8427-66CA6EDA0FFD}"/>
    <cellStyle name="Comma 2 2 5 7 2" xfId="32843" xr:uid="{718D5B0B-4B42-4B4C-9EE8-ED08E6F72855}"/>
    <cellStyle name="Comma 2 2 5 7 3" xfId="32844" xr:uid="{C9EA284F-467D-48B7-8865-53ED8675F83B}"/>
    <cellStyle name="Comma 2 2 5 7 4" xfId="32845" xr:uid="{64BE0B1A-4977-4025-BF71-B2E14EEDFD79}"/>
    <cellStyle name="Comma 2 2 5 8" xfId="32846" xr:uid="{1B9DCCA8-60F5-4E0E-A63F-DA05009301FC}"/>
    <cellStyle name="Comma 2 2 5 8 2" xfId="32847" xr:uid="{DD2ADD3A-EBDC-4C0A-85F3-B1BC2C5DACFA}"/>
    <cellStyle name="Comma 2 2 5 8 3" xfId="32848" xr:uid="{1CB06377-E255-4BE9-9503-26A0F6A1EB3F}"/>
    <cellStyle name="Comma 2 2 5 8 4" xfId="24633" xr:uid="{D3D5221D-0F99-4A47-8493-5AE740B3BA51}"/>
    <cellStyle name="Comma 2 2 5 9" xfId="32849" xr:uid="{D38C83A7-F1B9-4FAE-99CE-BA57685FDD81}"/>
    <cellStyle name="Comma 2 2 5 9 2" xfId="32850" xr:uid="{4B719CDB-B094-4FB4-A429-73FA4CD19376}"/>
    <cellStyle name="Comma 2 2 5_Annexure" xfId="5775" xr:uid="{2145C4ED-A16E-4A5D-AE1C-FB1B0F324ACE}"/>
    <cellStyle name="Comma 2 2 6" xfId="2028" xr:uid="{5D7C4B45-219B-4690-AF75-13BBA73F2A75}"/>
    <cellStyle name="Comma 2 2 6 10" xfId="32852" xr:uid="{964DDE08-9A95-4E50-942D-EB0D242E5B9C}"/>
    <cellStyle name="Comma 2 2 6 11" xfId="32853" xr:uid="{2748A1A8-711B-441F-B15A-79CA266B4D7D}"/>
    <cellStyle name="Comma 2 2 6 12" xfId="5583" xr:uid="{0A5BBE91-DC6D-4645-9036-504C417EEAC6}"/>
    <cellStyle name="Comma 2 2 6 13" xfId="32851" xr:uid="{E0DFB012-A043-4C08-8CD2-D9FC5ABC0072}"/>
    <cellStyle name="Comma 2 2 6 2" xfId="2029" xr:uid="{72E1EBDF-D828-4918-B328-AAFDD29EC9F0}"/>
    <cellStyle name="Comma 2 2 6 2 2" xfId="32856" xr:uid="{1B709E2A-A2E8-40F9-AD69-3319EE25CAD4}"/>
    <cellStyle name="Comma 2 2 6 2 3" xfId="32858" xr:uid="{EDC806B3-995C-4DA4-AA1D-8C5842BF9742}"/>
    <cellStyle name="Comma 2 2 6 2 4" xfId="32860" xr:uid="{5116E2FB-5613-4FB3-BBE1-9221D3D55488}"/>
    <cellStyle name="Comma 2 2 6 2 5" xfId="32862" xr:uid="{93289B6A-A57E-486F-9F99-4A95451D1FDA}"/>
    <cellStyle name="Comma 2 2 6 2 6" xfId="32854" xr:uid="{748F2738-0C03-4257-BF06-763761DAC1A8}"/>
    <cellStyle name="Comma 2 2 6 3" xfId="32863" xr:uid="{BD274831-BEFF-4F8D-A3B2-B98EC8CA8E7E}"/>
    <cellStyle name="Comma 2 2 6 3 2" xfId="32865" xr:uid="{24D9E8B8-1002-4567-BDE4-2A1D33343276}"/>
    <cellStyle name="Comma 2 2 6 3 3" xfId="32868" xr:uid="{264358F6-6DEB-4ABD-BC15-26541123FED9}"/>
    <cellStyle name="Comma 2 2 6 3 4" xfId="6618" xr:uid="{A61D7780-B7A6-49CC-B1BB-25D66BFF5528}"/>
    <cellStyle name="Comma 2 2 6 3 5" xfId="32869" xr:uid="{9CBD336E-C47C-4F2D-A3A2-6AA5BBAD4A0D}"/>
    <cellStyle name="Comma 2 2 6 4" xfId="32871" xr:uid="{FE416BAD-B74C-45A2-AB8A-CA1D02A64295}"/>
    <cellStyle name="Comma 2 2 6 4 2" xfId="32872" xr:uid="{80D9330A-3616-4593-9023-8C68DA1249ED}"/>
    <cellStyle name="Comma 2 2 6 4 3" xfId="32873" xr:uid="{2F05BFBF-672A-4298-AC8F-7C68590D94DB}"/>
    <cellStyle name="Comma 2 2 6 4 4" xfId="18610" xr:uid="{C04201C6-85E3-4707-94D3-C7B416369E50}"/>
    <cellStyle name="Comma 2 2 6 5" xfId="32874" xr:uid="{3B0585CA-2605-4BBA-A8E0-864009BBB9F0}"/>
    <cellStyle name="Comma 2 2 6 5 2" xfId="32875" xr:uid="{00AAFD60-8166-4984-B712-5147D74124C4}"/>
    <cellStyle name="Comma 2 2 6 5 3" xfId="32876" xr:uid="{D2062C30-AD4E-4618-A02D-BF756A02B609}"/>
    <cellStyle name="Comma 2 2 6 5 4" xfId="18615" xr:uid="{E29075E5-C7AB-4043-A2A4-38A7F56D3E5A}"/>
    <cellStyle name="Comma 2 2 6 6" xfId="29244" xr:uid="{22C9DC61-6CF9-4217-A695-1B101A3007FA}"/>
    <cellStyle name="Comma 2 2 6 6 2" xfId="32877" xr:uid="{BA4862BA-909C-432A-8E0E-968E1BDC7F36}"/>
    <cellStyle name="Comma 2 2 6 6 3" xfId="32878" xr:uid="{E8192778-4D7D-46B6-8878-CFAD6BB40EF6}"/>
    <cellStyle name="Comma 2 2 6 6 4" xfId="32879" xr:uid="{C742313B-2FE2-4D05-AF99-58D28EA11B2F}"/>
    <cellStyle name="Comma 2 2 6 7" xfId="29246" xr:uid="{01B5A02C-C1DD-42C3-B4B2-6FB19CF67178}"/>
    <cellStyle name="Comma 2 2 6 7 2" xfId="32880" xr:uid="{A3BFB082-555D-44D8-8A9B-1C3DA8DD7402}"/>
    <cellStyle name="Comma 2 2 6 7 3" xfId="32881" xr:uid="{0D188A8A-440B-46E4-8776-1DDE8BA7A2A5}"/>
    <cellStyle name="Comma 2 2 6 7 4" xfId="32882" xr:uid="{9425109A-C833-45FF-B400-FC09642CD68B}"/>
    <cellStyle name="Comma 2 2 6 8" xfId="32883" xr:uid="{6871B28A-0641-4CB4-8ED4-5DC6A38E8379}"/>
    <cellStyle name="Comma 2 2 6 8 2" xfId="32885" xr:uid="{86BCB22D-5711-4A74-B2DD-059DD9138B41}"/>
    <cellStyle name="Comma 2 2 6 8 3" xfId="32887" xr:uid="{4F8862C3-BAFD-49D0-A463-4949CE8662A0}"/>
    <cellStyle name="Comma 2 2 6 8 4" xfId="32888" xr:uid="{BF77BECD-C2F6-49D6-9E93-BD2D9565D783}"/>
    <cellStyle name="Comma 2 2 6 9" xfId="32889" xr:uid="{819A101A-4672-49CD-BCD5-F4E66718E27E}"/>
    <cellStyle name="Comma 2 2 6 9 2" xfId="32890" xr:uid="{7F7E7A9B-436A-4367-8224-F3A3074A4211}"/>
    <cellStyle name="Comma 2 2 6_Annexure" xfId="32891" xr:uid="{0C3B7237-BF2E-48DB-839C-BE08164A6009}"/>
    <cellStyle name="Comma 2 2 7" xfId="2030" xr:uid="{3892B04D-D2FC-4E33-B6EE-0CDE0DD93BD1}"/>
    <cellStyle name="Comma 2 2 7 10" xfId="19687" xr:uid="{EB9D7BC7-5A7F-45C8-8784-C7D861388914}"/>
    <cellStyle name="Comma 2 2 7 11" xfId="19697" xr:uid="{44BBC1C5-FE12-40F8-8AE7-1469B2551063}"/>
    <cellStyle name="Comma 2 2 7 12" xfId="19705" xr:uid="{F21BEF7F-B824-477B-9C60-BC62A199BF76}"/>
    <cellStyle name="Comma 2 2 7 13" xfId="19711" xr:uid="{4E170264-7D45-4D5A-B473-D8502E8313FA}"/>
    <cellStyle name="Comma 2 2 7 14" xfId="32893" xr:uid="{4B4F7E91-69B0-49F5-B23D-81272FF35669}"/>
    <cellStyle name="Comma 2 2 7 2" xfId="32895" xr:uid="{3B342C9C-244F-4098-9F0F-417AA161C2C5}"/>
    <cellStyle name="Comma 2 2 7 2 2" xfId="32896" xr:uid="{8B20EEF7-EA10-430E-BDD5-D7E272753B44}"/>
    <cellStyle name="Comma 2 2 7 2 3" xfId="32897" xr:uid="{7CBE034C-8999-43AC-80DF-698BD8D76BE4}"/>
    <cellStyle name="Comma 2 2 7 2 4" xfId="32898" xr:uid="{96BAE40A-199C-4D0E-95F1-0F0BF23E63ED}"/>
    <cellStyle name="Comma 2 2 7 2 5" xfId="32899" xr:uid="{39BE73EF-4B73-4468-A7B5-FF6D34871F6C}"/>
    <cellStyle name="Comma 2 2 7 3" xfId="32900" xr:uid="{ADDA96B6-928B-4C61-8BC8-6D7CB7FC0D14}"/>
    <cellStyle name="Comma 2 2 7 3 2" xfId="32901" xr:uid="{1F9B7407-4268-4EFA-A741-7877774EF44C}"/>
    <cellStyle name="Comma 2 2 7 3 2 2" xfId="31034" xr:uid="{2C9799C7-E3F5-4133-A9EA-C8E6E6BF7081}"/>
    <cellStyle name="Comma 2 2 7 3 3" xfId="32902" xr:uid="{8D6C3237-FA76-4AF6-AD1A-56CAD9BBB309}"/>
    <cellStyle name="Comma 2 2 7 3 4" xfId="32903" xr:uid="{216A1917-C065-4C78-9A7B-DCD09A74C045}"/>
    <cellStyle name="Comma 2 2 7 3 5" xfId="32904" xr:uid="{E698B04F-63AC-4A66-8EA3-DC118928F89A}"/>
    <cellStyle name="Comma 2 2 7 3 6" xfId="32905" xr:uid="{C7C2080D-50E8-4206-94EA-20DF5B5DAC74}"/>
    <cellStyle name="Comma 2 2 7 4" xfId="32906" xr:uid="{581D67D5-8F70-4EB3-B31F-FD2935CA882B}"/>
    <cellStyle name="Comma 2 2 7 4 2" xfId="32908" xr:uid="{482347F6-11A8-4D20-869D-F811F42E5356}"/>
    <cellStyle name="Comma 2 2 7 4 3" xfId="32909" xr:uid="{F4E9D192-3BCE-4C4E-9A51-3CF86EFE9244}"/>
    <cellStyle name="Comma 2 2 7 4 4" xfId="18628" xr:uid="{91C214BA-757C-4202-B31E-724C12341245}"/>
    <cellStyle name="Comma 2 2 7 4 5" xfId="32910" xr:uid="{001BC5CF-A398-42CD-BF01-AA6C7E65F685}"/>
    <cellStyle name="Comma 2 2 7 5" xfId="32911" xr:uid="{908CE8E8-9032-4E8B-B358-7446DE6E15BF}"/>
    <cellStyle name="Comma 2 2 7 5 2" xfId="32295" xr:uid="{034EEFBF-6D18-4CE2-BA11-67D5CE588DFD}"/>
    <cellStyle name="Comma 2 2 7 5 3" xfId="32297" xr:uid="{9E24543C-2C0D-444A-9519-0AE838999514}"/>
    <cellStyle name="Comma 2 2 7 5 4" xfId="18635" xr:uid="{A654739A-CB8A-476C-8C94-8CE2AFDC1CA8}"/>
    <cellStyle name="Comma 2 2 7 6" xfId="32912" xr:uid="{3B413385-3CD1-4127-8363-1BF1DA03E8BE}"/>
    <cellStyle name="Comma 2 2 7 6 2" xfId="32302" xr:uid="{C2EB0C00-471D-457B-9CD7-7F172E981A3D}"/>
    <cellStyle name="Comma 2 2 7 6 3" xfId="32304" xr:uid="{1C792915-1597-4659-9A62-0D702C8573C8}"/>
    <cellStyle name="Comma 2 2 7 6 4" xfId="32306" xr:uid="{A2760D8E-6034-45C5-B79F-BAC2150F5EAE}"/>
    <cellStyle name="Comma 2 2 7 7" xfId="32913" xr:uid="{B830F80E-643B-442A-8378-2D85BD37A123}"/>
    <cellStyle name="Comma 2 2 7 7 2" xfId="32914" xr:uid="{FA8F1446-D88E-4F40-9669-B9F6BF1CE3F5}"/>
    <cellStyle name="Comma 2 2 7 7 3" xfId="16155" xr:uid="{EA29A26A-DA34-4A78-A0F7-225C91B02726}"/>
    <cellStyle name="Comma 2 2 7 7 4" xfId="32915" xr:uid="{4896DB6D-C190-4811-891F-174496CEC56E}"/>
    <cellStyle name="Comma 2 2 7 8" xfId="32916" xr:uid="{4C1A59E5-9A41-4713-948D-BF2BB50BB2CD}"/>
    <cellStyle name="Comma 2 2 7 8 2" xfId="32917" xr:uid="{27282D76-8F3A-4437-A7BE-657541E5DBD8}"/>
    <cellStyle name="Comma 2 2 7 8 3" xfId="16159" xr:uid="{6756FB2D-8A28-47D2-B269-8C63A89341EA}"/>
    <cellStyle name="Comma 2 2 7 8 4" xfId="32919" xr:uid="{C67B058D-9F54-44EB-A920-4F17F492B672}"/>
    <cellStyle name="Comma 2 2 7 9" xfId="32920" xr:uid="{00ACEF28-A457-466F-8080-054D4F85348F}"/>
    <cellStyle name="Comma 2 2 7 9 2" xfId="32922" xr:uid="{7E8AC3A7-692E-465E-AE58-DD1F1239C83A}"/>
    <cellStyle name="Comma 2 2 7_Annexure" xfId="5877" xr:uid="{99AF7EA3-03F7-4EF0-802B-4B8D53EFA423}"/>
    <cellStyle name="Comma 2 2 8" xfId="32923" xr:uid="{C8935C12-5513-4A47-B111-0071866A5A2A}"/>
    <cellStyle name="Comma 2 2 8 10" xfId="20059" xr:uid="{8EE09A84-DBDA-4B60-ADA8-7DDFADDF125B}"/>
    <cellStyle name="Comma 2 2 8 11" xfId="20067" xr:uid="{2BECB2EB-5F94-4B10-9126-693C9AE03EB2}"/>
    <cellStyle name="Comma 2 2 8 12" xfId="12907" xr:uid="{5F718FCB-E2C9-4FEC-A2FA-F4452D385811}"/>
    <cellStyle name="Comma 2 2 8 2" xfId="32925" xr:uid="{B38F2F21-D66E-44F6-885B-940BCCA44A3B}"/>
    <cellStyle name="Comma 2 2 8 2 2" xfId="32926" xr:uid="{CD7CFDE0-008E-43A4-82FE-CBE5DDE4608C}"/>
    <cellStyle name="Comma 2 2 8 2 3" xfId="32927" xr:uid="{1958DB3C-EEC6-4BD7-BED4-878F26C19225}"/>
    <cellStyle name="Comma 2 2 8 2 4" xfId="32928" xr:uid="{0737124D-6D58-4DA1-B3F1-70B58E34A6A2}"/>
    <cellStyle name="Comma 2 2 8 2 5" xfId="32929" xr:uid="{2D28891C-C9BC-40D2-9B49-B24C45C388CC}"/>
    <cellStyle name="Comma 2 2 8 3" xfId="32930" xr:uid="{9C80984F-880D-4299-AD53-152FA882AD62}"/>
    <cellStyle name="Comma 2 2 8 3 2" xfId="32594" xr:uid="{69DFA816-716B-4876-924A-C0F7A0F956F2}"/>
    <cellStyle name="Comma 2 2 8 3 3" xfId="32931" xr:uid="{E9F8BE4C-77F6-43DA-B3AA-FE79A227A729}"/>
    <cellStyle name="Comma 2 2 8 3 4" xfId="30131" xr:uid="{43CE35AF-EB2B-4481-AD8D-D8BCC8204F29}"/>
    <cellStyle name="Comma 2 2 8 3 5" xfId="30133" xr:uid="{223E3FF6-7EFD-4885-A8B5-897360466217}"/>
    <cellStyle name="Comma 2 2 8 4" xfId="16574" xr:uid="{07951CC1-CCD6-4478-B933-7B4F8EAA13D9}"/>
    <cellStyle name="Comma 2 2 8 4 2" xfId="12890" xr:uid="{7AB5B0E5-5D97-4145-AD20-D5DAAAAA8D84}"/>
    <cellStyle name="Comma 2 2 8 4 3" xfId="32932" xr:uid="{687762EE-7997-4E11-805D-ED2D084A81C4}"/>
    <cellStyle name="Comma 2 2 8 4 4" xfId="18652" xr:uid="{039CED68-F688-49A8-8B59-EC05EAC13E18}"/>
    <cellStyle name="Comma 2 2 8 5" xfId="16526" xr:uid="{1427A657-3C31-4957-83B9-7CCECFBDEFA1}"/>
    <cellStyle name="Comma 2 2 8 5 2" xfId="16534" xr:uid="{515A0185-9539-4ED3-99BB-D29F77F1A238}"/>
    <cellStyle name="Comma 2 2 8 5 3" xfId="32933" xr:uid="{BC6D58BA-5532-4437-A835-506AB71EA304}"/>
    <cellStyle name="Comma 2 2 8 5 4" xfId="18659" xr:uid="{983BF790-21F8-41A0-89A2-AE4D1956F413}"/>
    <cellStyle name="Comma 2 2 8 6" xfId="16539" xr:uid="{C00E36D8-AA4C-4FC9-869C-B7A3DC9893EC}"/>
    <cellStyle name="Comma 2 2 8 6 2" xfId="18732" xr:uid="{6120DB21-294C-4BB1-AD71-5D6A4E5F8647}"/>
    <cellStyle name="Comma 2 2 8 6 3" xfId="18742" xr:uid="{CE5524B6-3D64-426B-BD61-7F2E2E0AAC6C}"/>
    <cellStyle name="Comma 2 2 8 6 4" xfId="18747" xr:uid="{8E6311F9-A93D-4DB4-AA85-5AA10051806D}"/>
    <cellStyle name="Comma 2 2 8 7" xfId="32934" xr:uid="{E99995D9-2276-41BE-94C5-C2BD70C06573}"/>
    <cellStyle name="Comma 2 2 8 7 2" xfId="32935" xr:uid="{1060F872-F411-454B-8CF4-98676D84F351}"/>
    <cellStyle name="Comma 2 2 8 7 3" xfId="32936" xr:uid="{BB797306-3A57-414F-AC83-5929E75F0130}"/>
    <cellStyle name="Comma 2 2 8 7 4" xfId="32937" xr:uid="{C9C72193-9333-417B-9020-057899DD4AC8}"/>
    <cellStyle name="Comma 2 2 8 8" xfId="32938" xr:uid="{5B63414D-4339-4F1A-B012-75D151C21215}"/>
    <cellStyle name="Comma 2 2 8 8 2" xfId="32939" xr:uid="{0EF1AD2B-3C8A-4C91-92E1-4B32394CDFDD}"/>
    <cellStyle name="Comma 2 2 8 8 3" xfId="32940" xr:uid="{22D59647-87F3-4C85-996B-BCF700D8E8A4}"/>
    <cellStyle name="Comma 2 2 8 8 4" xfId="32941" xr:uid="{702DD30B-EB92-498D-90C9-0336BDCF4CF4}"/>
    <cellStyle name="Comma 2 2 8 9" xfId="32942" xr:uid="{BCE34C0A-D753-4D59-9C9A-193247E59E97}"/>
    <cellStyle name="Comma 2 2 8 9 2" xfId="32130" xr:uid="{8B6FF3FE-CDAD-4961-9CE1-CB822CABDE11}"/>
    <cellStyle name="Comma 2 2 8_BSD10" xfId="32944" xr:uid="{CEE7FE13-8FF3-4B5F-82FA-2164F6D033F2}"/>
    <cellStyle name="Comma 2 2 9" xfId="32945" xr:uid="{349C0769-58E7-4399-B99A-16F513886B13}"/>
    <cellStyle name="Comma 2 2 9 10" xfId="13489" xr:uid="{BA1EC9D6-69DD-438A-AA25-1FC9F5F4DDF5}"/>
    <cellStyle name="Comma 2 2 9 11" xfId="32947" xr:uid="{06776829-4F57-4CA7-A6E3-6903A69808A2}"/>
    <cellStyle name="Comma 2 2 9 12" xfId="8058" xr:uid="{21243104-7896-4FBA-8E1F-4EBCF19433E4}"/>
    <cellStyle name="Comma 2 2 9 13" xfId="32948" xr:uid="{314148F3-EE6D-4DBC-B315-603367FB4BCE}"/>
    <cellStyle name="Comma 2 2 9 2" xfId="32892" xr:uid="{D4EE0C06-FC03-4C66-8C90-EB5BA7972A00}"/>
    <cellStyle name="Comma 2 2 9 2 10" xfId="32949" xr:uid="{21786704-E619-49D7-AA07-AA9D9C19E36D}"/>
    <cellStyle name="Comma 2 2 9 2 11" xfId="32950" xr:uid="{C511C157-8319-4827-B2A9-6A9203022DC8}"/>
    <cellStyle name="Comma 2 2 9 2 2" xfId="32952" xr:uid="{CC807F3A-C058-4B49-B4E6-DB903222C2BE}"/>
    <cellStyle name="Comma 2 2 9 2 2 2" xfId="32957" xr:uid="{1943800A-E869-49BA-831B-C5F8767A2587}"/>
    <cellStyle name="Comma 2 2 9 2 2 3" xfId="24611" xr:uid="{9CF83CD3-3694-426C-AA35-D90B5A251D4B}"/>
    <cellStyle name="Comma 2 2 9 2 2 4" xfId="24618" xr:uid="{293C87F1-8EAD-4744-93B8-03DC23202B64}"/>
    <cellStyle name="Comma 2 2 9 2 3" xfId="32959" xr:uid="{97C2E169-7780-484B-B436-291219FF9CBC}"/>
    <cellStyle name="Comma 2 2 9 2 3 2" xfId="32962" xr:uid="{BEE23054-1CF9-4BF4-8397-2895973129CA}"/>
    <cellStyle name="Comma 2 2 9 2 3 3" xfId="24623" xr:uid="{E00FC135-9CD9-4981-99E4-0F001AB4E9AF}"/>
    <cellStyle name="Comma 2 2 9 2 3 4" xfId="24630" xr:uid="{1CF3F571-A92C-4A37-A77F-B3532BF0413E}"/>
    <cellStyle name="Comma 2 2 9 2 4" xfId="32965" xr:uid="{172DE68B-62DF-4BC2-8D17-1B9CFE20E429}"/>
    <cellStyle name="Comma 2 2 9 2 4 2" xfId="32968" xr:uid="{EC64F246-C170-41EC-B8CB-3DC2E1543BF4}"/>
    <cellStyle name="Comma 2 2 9 2 4 3" xfId="24640" xr:uid="{C5F17EB4-7FE6-4C4F-8E89-45E0DD604661}"/>
    <cellStyle name="Comma 2 2 9 2 4 4" xfId="24644" xr:uid="{1241947E-6A36-48B4-80FB-EC50A2D666CF}"/>
    <cellStyle name="Comma 2 2 9 2 5" xfId="32970" xr:uid="{E8E69A9E-E71F-404B-8318-9F53B0F07214}"/>
    <cellStyle name="Comma 2 2 9 2 5 2" xfId="32973" xr:uid="{74C66996-3A66-470D-8BFB-011A05585D0C}"/>
    <cellStyle name="Comma 2 2 9 2 5 3" xfId="15840" xr:uid="{9068C8A1-6D53-46C2-98CA-205D1369F8F6}"/>
    <cellStyle name="Comma 2 2 9 2 5 4" xfId="15905" xr:uid="{492415D2-9F45-447C-AA38-3A76E7F6C99B}"/>
    <cellStyle name="Comma 2 2 9 2 6" xfId="32803" xr:uid="{34D7AC60-1DEA-43F0-9770-F472A4C9FFD4}"/>
    <cellStyle name="Comma 2 2 9 2 6 2" xfId="32975" xr:uid="{02EC47B1-0310-438A-A0E7-5EAF52CDA7E3}"/>
    <cellStyle name="Comma 2 2 9 2 6 3" xfId="16552" xr:uid="{0525D55C-D320-4B00-9EDD-24DE17B1A586}"/>
    <cellStyle name="Comma 2 2 9 2 6 4" xfId="16560" xr:uid="{3EC41A26-3042-4B27-A6FB-8C159B77E39B}"/>
    <cellStyle name="Comma 2 2 9 2 7" xfId="32977" xr:uid="{A5297FD7-7833-4A98-BD7F-5565C288C3E8}"/>
    <cellStyle name="Comma 2 2 9 2 7 2" xfId="32981" xr:uid="{F90C1B7B-BEE5-4A59-9214-BE290DFE0545}"/>
    <cellStyle name="Comma 2 2 9 2 7 3" xfId="24722" xr:uid="{67A0EEE7-F7DB-474F-B1C8-ED4244DF9818}"/>
    <cellStyle name="Comma 2 2 9 2 7 4" xfId="24730" xr:uid="{6D89A9B5-FFEB-4293-BD25-8425F2283785}"/>
    <cellStyle name="Comma 2 2 9 2 8" xfId="32983" xr:uid="{3597AE01-9DF1-4FF9-AD34-9A8E11D28566}"/>
    <cellStyle name="Comma 2 2 9 2 8 2" xfId="32986" xr:uid="{D243FF05-9BAD-4E2F-95D0-859D3B7A6DB3}"/>
    <cellStyle name="Comma 2 2 9 2 8 3" xfId="24741" xr:uid="{DC006DE5-73F6-4F53-9BF2-D1A0D3F69A0F}"/>
    <cellStyle name="Comma 2 2 9 2 8 4" xfId="24745" xr:uid="{6CD06850-5F8B-48BE-9AAE-541BDDDF1F57}"/>
    <cellStyle name="Comma 2 2 9 2 9" xfId="32987" xr:uid="{D2E1807B-C768-45E3-8F70-EA00172C73C1}"/>
    <cellStyle name="Comma 2 2 9 3" xfId="32990" xr:uid="{7895B280-0E20-4C72-BC16-C338D3270ECC}"/>
    <cellStyle name="Comma 2 2 9 3 2" xfId="32992" xr:uid="{85B58BDA-B703-41AE-8033-28067BDB9E9C}"/>
    <cellStyle name="Comma 2 2 9 3 3" xfId="32994" xr:uid="{1F1C0CDB-0640-46C0-B472-6A4D7AD69516}"/>
    <cellStyle name="Comma 2 2 9 3 4" xfId="32996" xr:uid="{84F5AEAC-88D3-4780-BD93-38282B9E4CBE}"/>
    <cellStyle name="Comma 2 2 9 4" xfId="5095" xr:uid="{03726127-9FD0-4A8F-965C-5AC1ABC066FA}"/>
    <cellStyle name="Comma 2 2 9 4 2" xfId="32998" xr:uid="{B376A9A1-17E8-4486-9498-5BFD086F60F9}"/>
    <cellStyle name="Comma 2 2 9 4 3" xfId="33000" xr:uid="{A97BAB23-8967-44FD-83CB-C48C525F7578}"/>
    <cellStyle name="Comma 2 2 9 4 4" xfId="18680" xr:uid="{8FEDB4CF-B76B-455C-8E43-6E622F135858}"/>
    <cellStyle name="Comma 2 2 9 5" xfId="33001" xr:uid="{8FA4DDE8-50FB-44EC-88E6-FB721B258194}"/>
    <cellStyle name="Comma 2 2 9 5 2" xfId="33003" xr:uid="{976DE74C-A23E-4D9B-B772-AEFDF177E4C0}"/>
    <cellStyle name="Comma 2 2 9 5 3" xfId="33005" xr:uid="{B8CECD0A-E788-4D87-B256-5342C362BCDE}"/>
    <cellStyle name="Comma 2 2 9 5 4" xfId="18684" xr:uid="{DB64CD37-B42A-4B0F-9523-71AA877A3405}"/>
    <cellStyle name="Comma 2 2 9 6" xfId="33006" xr:uid="{51B7AB2C-12C8-4230-AD6E-464FC388E357}"/>
    <cellStyle name="Comma 2 2 9 6 2" xfId="33009" xr:uid="{55CEC061-694E-4F5F-BAE2-58584894AA1B}"/>
    <cellStyle name="Comma 2 2 9 6 3" xfId="33012" xr:uid="{52B91A02-1C00-4632-9BBC-593E13252F35}"/>
    <cellStyle name="Comma 2 2 9 6 4" xfId="33013" xr:uid="{25672B96-B9DD-4AA5-B345-868F8B883B35}"/>
    <cellStyle name="Comma 2 2 9 7" xfId="33014" xr:uid="{FECD1C5F-61F6-4A68-B5B9-D721199B2DBB}"/>
    <cellStyle name="Comma 2 2 9 7 2" xfId="33017" xr:uid="{603B429D-A078-45ED-8F7B-655C7DA63A63}"/>
    <cellStyle name="Comma 2 2 9 7 3" xfId="33020" xr:uid="{4B6CC7D6-4F1E-47FA-87C3-09E126C8999C}"/>
    <cellStyle name="Comma 2 2 9 7 4" xfId="33022" xr:uid="{98129820-7857-4D06-A493-620F3BE160D8}"/>
    <cellStyle name="Comma 2 2 9 8" xfId="33023" xr:uid="{028DF450-2F9D-4490-885B-938F2E28A827}"/>
    <cellStyle name="Comma 2 2 9 8 2" xfId="33026" xr:uid="{CC5A3A2D-96F8-4D65-A64B-662D8471DAA0}"/>
    <cellStyle name="Comma 2 2 9 8 3" xfId="33028" xr:uid="{F2E1F591-D21F-47AC-BE8C-9D1619FD0699}"/>
    <cellStyle name="Comma 2 2 9 8 4" xfId="33029" xr:uid="{0AD93982-131C-4072-BC73-77D9D1630E3F}"/>
    <cellStyle name="Comma 2 2 9 9" xfId="33030" xr:uid="{73F1237C-C0E1-4981-8122-80A4C8438B49}"/>
    <cellStyle name="Comma 2 2 9 9 2" xfId="33032" xr:uid="{F4DBD60A-48FA-4EA3-8246-5E4B876E073C}"/>
    <cellStyle name="Comma 2 2 9 9 3" xfId="33033" xr:uid="{07314DF9-3675-42E5-AC81-B25DE310B8AF}"/>
    <cellStyle name="Comma 2 2 9 9 4" xfId="33034" xr:uid="{82106571-CDB0-453E-8ABA-4FBD2C3FF14C}"/>
    <cellStyle name="Comma 2 2_aggregate" xfId="30447" xr:uid="{3D1A7117-5001-4177-9903-78C8CCDFC034}"/>
    <cellStyle name="Comma 2 20" xfId="2011" xr:uid="{9EDFD09C-BA06-4B08-8DF7-9FA69DC29E4E}"/>
    <cellStyle name="Comma 2 20 10" xfId="29344" xr:uid="{3ACD6683-F5AE-46A7-8749-918DE64DE2BF}"/>
    <cellStyle name="Comma 2 20 11" xfId="33035" xr:uid="{A64FCDBA-7BC8-4B9D-A9D6-5AAD6EC9E9AD}"/>
    <cellStyle name="Comma 2 20 12" xfId="33036" xr:uid="{4B2ABEE9-EA5D-4179-9B10-7F9FC4396496}"/>
    <cellStyle name="Comma 2 20 13" xfId="33037" xr:uid="{C93F80F5-E713-4124-86ED-18D4F841C65C}"/>
    <cellStyle name="Comma 2 20 14" xfId="33038" xr:uid="{91492C54-9B35-4736-B98B-1D4F83BA1038}"/>
    <cellStyle name="Comma 2 20 15" xfId="33039" xr:uid="{0E473C4D-B57E-41DE-AB14-EFB49D0F47B8}"/>
    <cellStyle name="Comma 2 20 16" xfId="33041" xr:uid="{40D1AC2A-52F5-4959-BCB9-63E3BADC462C}"/>
    <cellStyle name="Comma 2 20 17" xfId="33043" xr:uid="{8536F960-30CB-45C9-B58B-4616283D50E2}"/>
    <cellStyle name="Comma 2 20 18" xfId="25088" xr:uid="{B184E7A1-30B9-4083-8338-0FE4A8F0F6D8}"/>
    <cellStyle name="Comma 2 20 19" xfId="25091" xr:uid="{E3B9CD7A-55B0-46E4-9C92-A2B8078F9278}"/>
    <cellStyle name="Comma 2 20 19 2" xfId="23318" xr:uid="{86AFF412-D6D2-4D8D-B01E-EEDE701AAE0A}"/>
    <cellStyle name="Comma 2 20 19 3" xfId="33045" xr:uid="{FD70BDF4-AEE1-46C2-92CA-2935A257AA3B}"/>
    <cellStyle name="Comma 2 20 19 4" xfId="33048" xr:uid="{8495B5C4-9DBC-4C72-809C-BA5B037A1A56}"/>
    <cellStyle name="Comma 2 20 2" xfId="32039" xr:uid="{5DDDF1F2-539A-4B7F-83BD-56CA1637639F}"/>
    <cellStyle name="Comma 2 20 2 2" xfId="7559" xr:uid="{E59E1AEC-3CFB-4850-86B8-B40E0EDEF02A}"/>
    <cellStyle name="Comma 2 20 2 3" xfId="7614" xr:uid="{79260ABD-EAE1-479C-8C7C-2E86CCFF75BD}"/>
    <cellStyle name="Comma 2 20 20" xfId="33040" xr:uid="{88E9B18F-6247-4B6F-87DB-0479F5D09360}"/>
    <cellStyle name="Comma 2 20 21" xfId="33042" xr:uid="{4C07581D-2148-4FF7-B7EA-C294DABDCEA5}"/>
    <cellStyle name="Comma 2 20 22" xfId="33044" xr:uid="{DACE299D-C42C-41E9-B0B0-F89856BE8FAC}"/>
    <cellStyle name="Comma 2 20 23" xfId="23740" xr:uid="{A6AE38EF-B0A7-4053-A777-73B935DC8778}"/>
    <cellStyle name="Comma 2 20 3" xfId="28702" xr:uid="{56D9BFDB-C54F-4B41-93A8-64FD9D376262}"/>
    <cellStyle name="Comma 2 20 3 2" xfId="8771" xr:uid="{0D7AB852-40D4-48B6-BD8D-BA7B77474567}"/>
    <cellStyle name="Comma 2 20 4" xfId="28705" xr:uid="{D91482DB-F77D-457F-9272-071D67763CBB}"/>
    <cellStyle name="Comma 2 20 4 2" xfId="3451" xr:uid="{BE067999-7F9F-4960-9512-BABE65EAC1DF}"/>
    <cellStyle name="Comma 2 20 5" xfId="32041" xr:uid="{83D240F1-6824-4314-826B-42EED5B64A72}"/>
    <cellStyle name="Comma 2 20 5 2" xfId="7237" xr:uid="{E551EF0A-FD04-4984-B4D9-BE73679D0D4F}"/>
    <cellStyle name="Comma 2 20 6" xfId="32043" xr:uid="{46E5D5E7-0745-4682-9593-51C389963B4B}"/>
    <cellStyle name="Comma 2 20 7" xfId="27926" xr:uid="{94312FD6-CE75-4CC9-96B5-9D62CE8765D5}"/>
    <cellStyle name="Comma 2 20 8" xfId="27929" xr:uid="{CA9B6917-23B3-4964-ACF6-3538D4210BE0}"/>
    <cellStyle name="Comma 2 20 9" xfId="33049" xr:uid="{05A29891-79D7-4594-898A-7A39FE9F410E}"/>
    <cellStyle name="Comma 2 20_BSD2" xfId="31415" xr:uid="{46D47FAC-FC74-4987-A68D-9A04DF2D1CF5}"/>
    <cellStyle name="Comma 2 21" xfId="2013" xr:uid="{63D02CAE-1753-460D-8396-2B7E11639CC2}"/>
    <cellStyle name="Comma 2 21 10" xfId="17625" xr:uid="{80E55AE3-9B65-4A94-83F8-00BA7CF9A0DB}"/>
    <cellStyle name="Comma 2 21 11" xfId="13970" xr:uid="{B21CD63A-0EC5-470D-812B-AAD8185F30B0}"/>
    <cellStyle name="Comma 2 21 12" xfId="13982" xr:uid="{E30FF807-0BCC-4849-BB60-B4D1C45381A2}"/>
    <cellStyle name="Comma 2 21 13" xfId="13995" xr:uid="{3AFAE48E-5BB0-4F78-8392-E631CF509999}"/>
    <cellStyle name="Comma 2 21 14" xfId="28693" xr:uid="{893E5C82-2C86-4960-8076-E34474F1B394}"/>
    <cellStyle name="Comma 2 21 15" xfId="28696" xr:uid="{AB1DA275-13EA-4E47-9F0D-DD9B66625C22}"/>
    <cellStyle name="Comma 2 21 16" xfId="32023" xr:uid="{42818792-46BE-4A03-B24F-2C5BE7D19AE6}"/>
    <cellStyle name="Comma 2 21 17" xfId="32030" xr:uid="{739624CB-FD8B-4B8F-99AD-D4BE2BA7FFF1}"/>
    <cellStyle name="Comma 2 21 18" xfId="27918" xr:uid="{ACB918B3-FB83-4366-A124-C3D3EF55E16C}"/>
    <cellStyle name="Comma 2 21 19" xfId="27921" xr:uid="{DBFB31A8-57CB-4743-B436-7D11DFDECC4A}"/>
    <cellStyle name="Comma 2 21 19 2" xfId="23323" xr:uid="{B84E2118-E4C6-4EE3-ADD8-AC5210D6CECC}"/>
    <cellStyle name="Comma 2 21 19 3" xfId="33050" xr:uid="{28C5F56D-5E7F-413A-A66F-9604A3FD9AF7}"/>
    <cellStyle name="Comma 2 21 19 4" xfId="33055" xr:uid="{203FFE38-E0B7-420F-9783-348A7FEED324}"/>
    <cellStyle name="Comma 2 21 2" xfId="5623" xr:uid="{A052E120-8BE7-43F3-8E65-16CCB3F0EC54}"/>
    <cellStyle name="Comma 2 21 2 2" xfId="13002" xr:uid="{F320DEB1-4F49-43E0-A607-3FAE156738E2}"/>
    <cellStyle name="Comma 2 21 2 3" xfId="13018" xr:uid="{CF7AF071-4550-4CCC-AA41-D5DFC2505A72}"/>
    <cellStyle name="Comma 2 21 20" xfId="28697" xr:uid="{9EF9221F-D0E1-4068-8BA4-317E844E01D5}"/>
    <cellStyle name="Comma 2 21 21" xfId="32024" xr:uid="{23E63EC5-F288-492A-BDB2-0EF050D701A8}"/>
    <cellStyle name="Comma 2 21 22" xfId="32031" xr:uid="{E23B8A64-354E-465C-9F15-B496730DEACB}"/>
    <cellStyle name="Comma 2 21 23" xfId="25969" xr:uid="{BE24AF69-91A6-41F3-894E-394D1B7ACF06}"/>
    <cellStyle name="Comma 2 21 3" xfId="13027" xr:uid="{F98AF9AF-EBC8-4755-911D-0A1E1F0EA987}"/>
    <cellStyle name="Comma 2 21 3 2" xfId="13036" xr:uid="{CE150AFE-BAD2-48AD-9F8A-BB39FFAE2B35}"/>
    <cellStyle name="Comma 2 21 4" xfId="13094" xr:uid="{226BBE75-71C6-40EC-B998-52FBC802DBF8}"/>
    <cellStyle name="Comma 2 21 4 2" xfId="13100" xr:uid="{200F5FE3-5004-4DD9-ACCC-0A835455D9BC}"/>
    <cellStyle name="Comma 2 21 5" xfId="13121" xr:uid="{2C05A057-A44C-4936-A41D-EDCA55E6E52E}"/>
    <cellStyle name="Comma 2 21 5 2" xfId="13130" xr:uid="{2C5AD1A5-DAC1-4E98-A9B4-E55042676E01}"/>
    <cellStyle name="Comma 2 21 6" xfId="13151" xr:uid="{C469588A-117B-4C04-94B6-1D13EA60E46D}"/>
    <cellStyle name="Comma 2 21 7" xfId="13177" xr:uid="{3E15171C-FF9B-4994-BC80-409981C9A55E}"/>
    <cellStyle name="Comma 2 21 8" xfId="13200" xr:uid="{A9320FE6-FD1F-4E0C-AF2B-A213BD4EFEE2}"/>
    <cellStyle name="Comma 2 21 9" xfId="13292" xr:uid="{61903766-9C89-4A4A-8D23-AAE61241EAA5}"/>
    <cellStyle name="Comma 2 21_BSD2" xfId="29771" xr:uid="{03DBB037-AB68-400D-ABA0-BB990CC229EC}"/>
    <cellStyle name="Comma 2 22" xfId="2015" xr:uid="{EADC86C1-4EF8-452C-8722-6E50B1056927}"/>
    <cellStyle name="Comma 2 22 10" xfId="32045" xr:uid="{94BA71DE-D418-4665-8561-60FDAB33A065}"/>
    <cellStyle name="Comma 2 22 11" xfId="32047" xr:uid="{534C7DA0-A380-471E-B769-08D5C5807A8E}"/>
    <cellStyle name="Comma 2 22 12" xfId="32076" xr:uid="{B4950CF5-763A-4F48-87C2-E037E1D33003}"/>
    <cellStyle name="Comma 2 22 13" xfId="4013" xr:uid="{2CE04935-3DE9-470C-BCBE-27892DD859A4}"/>
    <cellStyle name="Comma 2 22 14" xfId="31077" xr:uid="{E68F37A2-0FC8-41BF-8769-82F750F68C49}"/>
    <cellStyle name="Comma 2 22 15" xfId="31091" xr:uid="{467388BC-2FEE-452B-A44A-DC130E0F6F65}"/>
    <cellStyle name="Comma 2 22 16" xfId="31102" xr:uid="{FC6BFC8E-45F8-4968-A0F8-B9AA681D94A7}"/>
    <cellStyle name="Comma 2 22 17" xfId="31115" xr:uid="{DB7A945B-D33E-48CF-B485-DC9B9AD1C038}"/>
    <cellStyle name="Comma 2 22 18" xfId="31124" xr:uid="{124A0331-8753-4557-86A5-9671EE9D2463}"/>
    <cellStyle name="Comma 2 22 19" xfId="31129" xr:uid="{8FA5C8DE-CD51-49E0-8B14-5DEAD5A0C3EC}"/>
    <cellStyle name="Comma 2 22 19 2" xfId="23334" xr:uid="{B3BB6B6E-1895-4FCE-A1DB-4FE13DC266D9}"/>
    <cellStyle name="Comma 2 22 19 3" xfId="32456" xr:uid="{7DF856F0-9C8B-4FD3-800B-EDE6B0929632}"/>
    <cellStyle name="Comma 2 22 19 4" xfId="22494" xr:uid="{19051B2A-FDE4-4775-A7F0-597EAB9A4336}"/>
    <cellStyle name="Comma 2 22 2" xfId="13695" xr:uid="{AB227E67-0B04-407B-8848-BCBFA3B7A37B}"/>
    <cellStyle name="Comma 2 22 2 2" xfId="13705" xr:uid="{E395D340-A3A0-447F-A76E-234B19722568}"/>
    <cellStyle name="Comma 2 22 20" xfId="31092" xr:uid="{DF3070E2-CC75-43F8-9A7F-4DCF2E872786}"/>
    <cellStyle name="Comma 2 22 21" xfId="31103" xr:uid="{6AD342F2-B8FA-41B4-89B9-AB97A7F6468C}"/>
    <cellStyle name="Comma 2 22 22" xfId="31116" xr:uid="{04E621C4-58E5-44E8-9C14-039642E1CAF9}"/>
    <cellStyle name="Comma 2 22 23" xfId="25974" xr:uid="{F35BF40E-18D5-4BD9-8BAC-77BBE44C4369}"/>
    <cellStyle name="Comma 2 22 3" xfId="13731" xr:uid="{C614B33B-C441-4FAB-B0EA-F56435B50657}"/>
    <cellStyle name="Comma 2 22 3 2" xfId="13739" xr:uid="{3B7D0E4D-0167-41B9-94BA-42E6C9832C45}"/>
    <cellStyle name="Comma 2 22 4" xfId="13755" xr:uid="{E81200D0-2606-4CCC-94EA-104476C07D2D}"/>
    <cellStyle name="Comma 2 22 4 2" xfId="13761" xr:uid="{79C44D35-88B4-4805-BEFB-860E0C7ACC0A}"/>
    <cellStyle name="Comma 2 22 5" xfId="13767" xr:uid="{3B74C1FC-8393-44ED-A85F-3A33A74ABA61}"/>
    <cellStyle name="Comma 2 22 6" xfId="13779" xr:uid="{D61D6ADE-01E2-4A70-86FE-C506D99EF782}"/>
    <cellStyle name="Comma 2 22 7" xfId="13786" xr:uid="{26141AA2-8C9F-41A4-967B-2561B5F6A359}"/>
    <cellStyle name="Comma 2 22 8" xfId="13796" xr:uid="{78739657-6276-46C3-A85A-00E923E03303}"/>
    <cellStyle name="Comma 2 22 9" xfId="32238" xr:uid="{F3DCB98A-B02D-4163-9D38-6B504C731673}"/>
    <cellStyle name="Comma 2 23" xfId="2017" xr:uid="{C29F7C1D-8AC4-4910-9061-9662DEABACC2}"/>
    <cellStyle name="Comma 2 23 10" xfId="27708" xr:uid="{DA759340-0411-45B2-A2AE-2457FDBF0192}"/>
    <cellStyle name="Comma 2 23 11" xfId="27711" xr:uid="{15E0D98F-937A-49DE-BC40-0C98271D1A19}"/>
    <cellStyle name="Comma 2 23 12" xfId="27714" xr:uid="{FE536C94-CCB9-4072-82C2-F3C0276A117F}"/>
    <cellStyle name="Comma 2 23 13" xfId="27717" xr:uid="{B5A609B3-88AD-4C0F-9E70-A0A4074635AD}"/>
    <cellStyle name="Comma 2 23 14" xfId="27722" xr:uid="{24CB77D6-7FBC-465B-A6F0-AF6EA4B1643B}"/>
    <cellStyle name="Comma 2 23 15" xfId="33058" xr:uid="{6A5B3AD9-2529-4C00-932C-9C79D34A5B42}"/>
    <cellStyle name="Comma 2 23 16" xfId="33062" xr:uid="{26B52361-4FBC-40D0-9B48-CA978EDB19D0}"/>
    <cellStyle name="Comma 2 23 17" xfId="33066" xr:uid="{01D7003A-8A25-472D-9FEB-33F8DBE523B4}"/>
    <cellStyle name="Comma 2 23 18" xfId="33071" xr:uid="{FD364B07-F6B2-490D-8D51-E28E6A9BCCDF}"/>
    <cellStyle name="Comma 2 23 18 2" xfId="18947" xr:uid="{1266E6BF-F96E-4778-92FE-25A80A9C7CFB}"/>
    <cellStyle name="Comma 2 23 18 3" xfId="18967" xr:uid="{22886F42-E9CD-4B56-91D1-79EA176A7E0F}"/>
    <cellStyle name="Comma 2 23 18 4" xfId="18982" xr:uid="{0D8F9780-522C-4428-A661-4051A72CD8B0}"/>
    <cellStyle name="Comma 2 23 19" xfId="33074" xr:uid="{68BF8BFE-D280-4A5F-9ECC-8C985606C864}"/>
    <cellStyle name="Comma 2 23 2" xfId="32247" xr:uid="{BAF497AA-97BB-4E06-8881-721285335E45}"/>
    <cellStyle name="Comma 2 23 2 10" xfId="33077" xr:uid="{073BED31-F29D-40BA-9DE6-E0AC0F5BCD28}"/>
    <cellStyle name="Comma 2 23 2 10 2" xfId="33078" xr:uid="{BE392790-F588-4A94-8D3A-20A51EBA2EB5}"/>
    <cellStyle name="Comma 2 23 2 11" xfId="32672" xr:uid="{AC876B82-8089-4013-A58E-E4FA1936EE1F}"/>
    <cellStyle name="Comma 2 23 2 2" xfId="32249" xr:uid="{64BEA17A-ED24-4621-8017-F3DC73B2CAEA}"/>
    <cellStyle name="Comma 2 23 2 2 2" xfId="33079" xr:uid="{F7FA7D15-1E4B-49DD-944C-324EFE1F539C}"/>
    <cellStyle name="Comma 2 23 2 2 2 2" xfId="33080" xr:uid="{20336E1E-2627-4D5C-B479-7C4CDDDFF19E}"/>
    <cellStyle name="Comma 2 23 2 2 2 2 2" xfId="3592" xr:uid="{3C83FCAC-6929-4C7B-B6E8-278E4A56F19A}"/>
    <cellStyle name="Comma 2 23 2 2 2 2 3" xfId="7962" xr:uid="{7C42E509-9CF8-4402-B9CA-73B734C36528}"/>
    <cellStyle name="Comma 2 23 2 2 2 2 4" xfId="3618" xr:uid="{0287B2B1-F72D-494F-AA64-E912E534E705}"/>
    <cellStyle name="Comma 2 23 2 2 2 3" xfId="18468" xr:uid="{85EF0744-39A8-4411-9B7C-5B25A43360B6}"/>
    <cellStyle name="Comma 2 23 2 2 2 4" xfId="15179" xr:uid="{EF48F506-44D9-40AF-96BE-A0B3AA967467}"/>
    <cellStyle name="Comma 2 23 2 2 2 5" xfId="30991" xr:uid="{D02A35B7-579C-4BDA-AEFE-85E9CD115C73}"/>
    <cellStyle name="Comma 2 23 2 2 2 6" xfId="30994" xr:uid="{3040B9C8-1B65-4D92-893E-6D71EF45D55F}"/>
    <cellStyle name="Comma 2 23 2 2 2 7" xfId="33082" xr:uid="{212F68F4-3897-435D-8ABD-2B3D208337F8}"/>
    <cellStyle name="Comma 2 23 2 2 2 8" xfId="31030" xr:uid="{61E40ACD-FE8E-475B-BC96-2855E27A2DBC}"/>
    <cellStyle name="Comma 2 23 2 2 3" xfId="30847" xr:uid="{57AD28D4-6D20-414E-A40A-2FDFC3674C36}"/>
    <cellStyle name="Comma 2 23 2 2 3 2" xfId="33084" xr:uid="{F49BC1E3-65F7-477C-B9EE-0FA915E82363}"/>
    <cellStyle name="Comma 2 23 2 2 3 3" xfId="5511" xr:uid="{78D060C4-D029-4C0D-A279-AA86D8CB19C4}"/>
    <cellStyle name="Comma 2 23 2 2 3 4" xfId="15190" xr:uid="{FD63C9B5-FDB1-4618-9045-346783CCFEC7}"/>
    <cellStyle name="Comma 2 23 2 2 3 5" xfId="33085" xr:uid="{5A24030F-D081-4037-803C-7FF40FFC8359}"/>
    <cellStyle name="Comma 2 23 2 2 4" xfId="30370" xr:uid="{23BCB037-643C-43FD-8500-30F5B205C674}"/>
    <cellStyle name="Comma 2 23 2 2 4 2" xfId="3271" xr:uid="{CA3C7FCC-12D4-4E56-BD1B-AB7A60392EF3}"/>
    <cellStyle name="Comma 2 23 2 2 5" xfId="30385" xr:uid="{44444624-085C-4873-918F-DAEBBD3D23C7}"/>
    <cellStyle name="Comma 2 23 2 2 6" xfId="30438" xr:uid="{CAA63868-A0C6-4E39-9BDA-B70E425A2939}"/>
    <cellStyle name="Comma 2 23 2 2 7" xfId="30487" xr:uid="{693B5242-BDAA-4A4C-AA17-58D551248540}"/>
    <cellStyle name="Comma 2 23 2 2 8" xfId="30531" xr:uid="{59ED40C4-9FC6-4143-9948-6FE68E6B4D23}"/>
    <cellStyle name="Comma 2 23 2 3" xfId="32251" xr:uid="{D4080275-1148-4992-987D-A880899C0152}"/>
    <cellStyle name="Comma 2 23 2 3 2" xfId="33087" xr:uid="{2728EB12-B3C7-438F-B651-6EABB065B490}"/>
    <cellStyle name="Comma 2 23 2 3 3" xfId="33088" xr:uid="{69A427D3-9366-46C8-BC44-34D90784E89B}"/>
    <cellStyle name="Comma 2 23 2 3 4" xfId="31861" xr:uid="{A6877B61-69B3-448A-9831-66D0576C9695}"/>
    <cellStyle name="Comma 2 23 2 3 5" xfId="33089" xr:uid="{32E30EBD-02BE-4C96-87FD-88A02E883BAD}"/>
    <cellStyle name="Comma 2 23 2 4" xfId="22222" xr:uid="{244952F1-C230-416D-BB83-0B0A9D4DC706}"/>
    <cellStyle name="Comma 2 23 2 4 2" xfId="21920" xr:uid="{935DCE8E-16D8-499E-80BE-FB6B2D8B5D8E}"/>
    <cellStyle name="Comma 2 23 2 4 3" xfId="33090" xr:uid="{44FB3FB0-0B55-4304-ABC9-4E563DC70492}"/>
    <cellStyle name="Comma 2 23 2 4 4" xfId="33091" xr:uid="{E06CA018-684F-4DD5-97AC-6B7238A36258}"/>
    <cellStyle name="Comma 2 23 2 4 5" xfId="33092" xr:uid="{197FD339-A4B0-42E2-B6B4-7DB0D1118FBF}"/>
    <cellStyle name="Comma 2 23 2 5" xfId="21579" xr:uid="{A2952FB5-997F-43C0-A296-44DB8A274FE8}"/>
    <cellStyle name="Comma 2 23 2 5 2" xfId="33093" xr:uid="{D30C6F76-985F-4893-A3B5-CE759ADAE0F4}"/>
    <cellStyle name="Comma 2 23 2 5 2 2" xfId="32708" xr:uid="{B2F65480-A2BA-49DF-9490-11031CF2E4BD}"/>
    <cellStyle name="Comma 2 23 2 5 3" xfId="33096" xr:uid="{F60C602A-9CB5-4AB6-8C88-D4F891F43768}"/>
    <cellStyle name="Comma 2 23 2 5 3 2" xfId="32717" xr:uid="{8BD75022-8E25-43B1-BF01-31AB0FB5A49F}"/>
    <cellStyle name="Comma 2 23 2 5 4" xfId="33097" xr:uid="{30BD6DBA-C8CF-4A82-9FB7-6B03957E41A9}"/>
    <cellStyle name="Comma 2 23 2 5 4 2" xfId="32722" xr:uid="{18B4025B-B834-4337-ACB9-56829E7E400F}"/>
    <cellStyle name="Comma 2 23 2 5 5" xfId="33098" xr:uid="{F053E47E-6F48-424B-A83C-7C0C5E066B25}"/>
    <cellStyle name="Comma 2 23 2 6" xfId="22224" xr:uid="{48736BD1-4C6B-494E-BC37-6B270D935F5C}"/>
    <cellStyle name="Comma 2 23 2 6 2" xfId="33099" xr:uid="{76FD2370-BFEA-464C-BF35-C4F7613D1976}"/>
    <cellStyle name="Comma 2 23 2 6 3" xfId="33100" xr:uid="{1DA4CF10-50F3-499F-A0A2-EA13D607B70A}"/>
    <cellStyle name="Comma 2 23 2 6 4" xfId="33101" xr:uid="{B2DA5DAD-728B-4EE1-AA71-B3CEA6D0C66B}"/>
    <cellStyle name="Comma 2 23 2 6 5" xfId="33102" xr:uid="{092BBE7A-E8DC-4E56-AC7E-607937A535A2}"/>
    <cellStyle name="Comma 2 23 2 7" xfId="22226" xr:uid="{BB58BAF5-6CAB-4A34-AEDD-AFA9D2AC3A61}"/>
    <cellStyle name="Comma 2 23 2 7 2" xfId="33103" xr:uid="{A835E089-A43D-42CD-8BAB-D9A36162EFC2}"/>
    <cellStyle name="Comma 2 23 2 7 3" xfId="33104" xr:uid="{EE561C57-22F6-4CAE-9E31-C13FBAC9D51F}"/>
    <cellStyle name="Comma 2 23 2 7 4" xfId="33107" xr:uid="{F2C75D4B-F38C-4759-BC6A-F9746ED1D18C}"/>
    <cellStyle name="Comma 2 23 2 7 5" xfId="33109" xr:uid="{01045A95-2AF2-4499-B092-56BCF688B85A}"/>
    <cellStyle name="Comma 2 23 2 8" xfId="23840" xr:uid="{F82E7DD0-325A-4025-AB5A-4E66230EFD54}"/>
    <cellStyle name="Comma 2 23 2 8 2" xfId="19361" xr:uid="{08414BFD-98DA-458B-8837-8FEE10D7F4E5}"/>
    <cellStyle name="Comma 2 23 2 9" xfId="22389" xr:uid="{4D5F9647-7754-4FA1-8953-DDC106D68140}"/>
    <cellStyle name="Comma 2 23 2 9 2" xfId="33110" xr:uid="{5CA21975-4BF6-48D6-94D0-79BCBA42E253}"/>
    <cellStyle name="Comma 2 23 20" xfId="33059" xr:uid="{AA42E000-F2C3-486D-A6B4-A13F173645EC}"/>
    <cellStyle name="Comma 2 23 21" xfId="33063" xr:uid="{B8809113-7B7D-41E2-8B09-0CF9E76F4CF1}"/>
    <cellStyle name="Comma 2 23 22" xfId="32245" xr:uid="{4F1682B8-3967-4567-B980-D0F4F6E84D3D}"/>
    <cellStyle name="Comma 2 23 3" xfId="32254" xr:uid="{3D676730-40A5-48A4-88EF-BABDDE34098D}"/>
    <cellStyle name="Comma 2 23 3 2" xfId="32256" xr:uid="{8E44D717-2F9A-411C-B7CE-8DF756DEB92C}"/>
    <cellStyle name="Comma 2 23 3 3" xfId="32258" xr:uid="{BC101520-18E9-46F7-9423-9E1CD4C20DF6}"/>
    <cellStyle name="Comma 2 23 3 4" xfId="22234" xr:uid="{D0B46439-4F7B-4ECC-A1E0-40FD55E319EE}"/>
    <cellStyle name="Comma 2 23 3 5" xfId="21584" xr:uid="{B21FAF19-727E-41E8-9E61-F17AEE65546F}"/>
    <cellStyle name="Comma 2 23 4" xfId="23186" xr:uid="{B2ABC2C3-033F-43AA-8F4A-ECDC90E0F197}"/>
    <cellStyle name="Comma 2 23 4 2" xfId="32260" xr:uid="{AA4C4EEB-BF9B-4461-8B5F-9E19AAEDA881}"/>
    <cellStyle name="Comma 2 23 4 2 2" xfId="33111" xr:uid="{BD2A6E93-7E44-41E0-808C-EF33506A2FC4}"/>
    <cellStyle name="Comma 2 23 4 2 2 2" xfId="33112" xr:uid="{72A589AA-2746-4173-9385-6E88AC879878}"/>
    <cellStyle name="Comma 2 23 4 2 2 3" xfId="26039" xr:uid="{D5EE80AF-FA13-4951-B3A9-36DBF6741D3D}"/>
    <cellStyle name="Comma 2 23 4 2 2 4" xfId="26047" xr:uid="{6692D763-C967-4FB7-A7C5-DDE80C10A22D}"/>
    <cellStyle name="Comma 2 23 4 2 3" xfId="33116" xr:uid="{676FB783-BD36-4B0B-9985-BF2E71DCC1C9}"/>
    <cellStyle name="Comma 2 23 4 2 4" xfId="33117" xr:uid="{A5EBBFD0-D8D7-4530-AA5E-EC08C0EB2813}"/>
    <cellStyle name="Comma 2 23 4 2 5" xfId="33118" xr:uid="{80545A27-2999-423F-B41A-E1E774F2864D}"/>
    <cellStyle name="Comma 2 23 4 2 6" xfId="33119" xr:uid="{2E289789-7EBE-4BC3-8A69-7C21302F4813}"/>
    <cellStyle name="Comma 2 23 4 2 7" xfId="32713" xr:uid="{C2F054D7-250C-4F4B-816F-31E50366CA9D}"/>
    <cellStyle name="Comma 2 23 4 3" xfId="33121" xr:uid="{0A0782ED-5802-4BFE-A2A9-5FCEA654106E}"/>
    <cellStyle name="Comma 2 23 4 3 2" xfId="33122" xr:uid="{BF8744CC-BD92-43DB-8AEE-FE76C6CDBB46}"/>
    <cellStyle name="Comma 2 23 4 3 3" xfId="33123" xr:uid="{B13F1547-719F-4ABC-B3AF-0798BB634199}"/>
    <cellStyle name="Comma 2 23 4 3 4" xfId="33124" xr:uid="{15D9E991-130E-40DC-AC17-C4F11AD8895E}"/>
    <cellStyle name="Comma 2 23 4 4" xfId="22242" xr:uid="{FE5278EB-5CE5-4911-BF7B-BABC23856FD0}"/>
    <cellStyle name="Comma 2 23 4 5" xfId="3918" xr:uid="{C98EAD7E-9225-4950-AB09-C2A7CD19F9DA}"/>
    <cellStyle name="Comma 2 23 4 6" xfId="3966" xr:uid="{874A76E1-0AC8-4A11-8444-C3E529D07306}"/>
    <cellStyle name="Comma 2 23 4 7" xfId="3988" xr:uid="{8FCB52D0-C873-4592-8DCB-81A3465DB856}"/>
    <cellStyle name="Comma 2 23 4 8" xfId="33125" xr:uid="{8F98C85F-1C20-4C88-BB35-8A4EB7947551}"/>
    <cellStyle name="Comma 2 23 5" xfId="32262" xr:uid="{F78BC440-3F07-42D5-A6D4-C799271F020A}"/>
    <cellStyle name="Comma 2 23 5 2" xfId="33126" xr:uid="{65A71E61-CC04-4084-81E7-49A0AC72FF8A}"/>
    <cellStyle name="Comma 2 23 6" xfId="32264" xr:uid="{82D84622-57B6-426D-A81B-F073FD55D5D4}"/>
    <cellStyle name="Comma 2 23 6 2" xfId="33128" xr:uid="{9BE5CC30-ED7F-45C9-9411-32920D35B067}"/>
    <cellStyle name="Comma 2 23 6 3" xfId="33130" xr:uid="{68FECBC6-D761-4C15-8FD5-FB8F105B41B3}"/>
    <cellStyle name="Comma 2 23 6 4" xfId="19672" xr:uid="{811F2CCA-70B0-464F-B96E-1221464EF93B}"/>
    <cellStyle name="Comma 2 23 6 5" xfId="19835" xr:uid="{14686652-28A2-4536-A246-FBCC33183C07}"/>
    <cellStyle name="Comma 2 23 7" xfId="32266" xr:uid="{DF400D01-C1B0-483C-BCE0-36247DC9A629}"/>
    <cellStyle name="Comma 2 23 8" xfId="33131" xr:uid="{5DACBD15-FA3C-49E0-ABDA-70ABF42C6DBE}"/>
    <cellStyle name="Comma 2 23 9" xfId="33132" xr:uid="{F549BB14-ADA3-4677-94D8-61E7D1C020CB}"/>
    <cellStyle name="Comma 2 24" xfId="2019" xr:uid="{147C9D18-E990-4135-A670-4A39E5E9B752}"/>
    <cellStyle name="Comma 2 24 2" xfId="4014" xr:uid="{EF839012-9B00-4371-B274-27D1EF0D3A70}"/>
    <cellStyle name="Comma 2 24 2 2" xfId="32315" xr:uid="{32667443-E96C-44DA-840E-CA1B687EBFD3}"/>
    <cellStyle name="Comma 2 24 3" xfId="31078" xr:uid="{FCEB1296-F0D3-4D77-9F4C-3762D0C07863}"/>
    <cellStyle name="Comma 2 24 3 2" xfId="31083" xr:uid="{20FD27AC-090B-4860-A307-0BF7D8BF8C63}"/>
    <cellStyle name="Comma 2 24 3 3" xfId="31086" xr:uid="{282A3781-F63A-422F-BB8F-8CFA6BF6E06D}"/>
    <cellStyle name="Comma 2 24 3 4" xfId="7471" xr:uid="{B83D290B-E994-4D0D-80B2-706DF498D1F6}"/>
    <cellStyle name="Comma 2 24 4" xfId="31093" xr:uid="{2A7D06CA-C142-4EDF-8A76-5C524C24D833}"/>
    <cellStyle name="Comma 2 24 4 2" xfId="31096" xr:uid="{5F2AD03F-1F77-48CF-B497-01802281E813}"/>
    <cellStyle name="Comma 2 24 5" xfId="31104" xr:uid="{CA5EF795-2E09-4BA4-8FE7-7B233DBA5CE8}"/>
    <cellStyle name="Comma 2 24 6" xfId="31117" xr:uid="{06488B6B-29F9-44D6-9C19-177D0FB655DE}"/>
    <cellStyle name="Comma 2 24 7" xfId="32270" xr:uid="{C877241E-DCCE-4012-BE92-DD77A7DF2E38}"/>
    <cellStyle name="Comma 2 25" xfId="2031" xr:uid="{EED51F85-8814-4506-9C3D-B03BC9DB15CF}"/>
    <cellStyle name="Comma 2 25 2" xfId="33133" xr:uid="{143882DF-078A-44A6-ABC3-9A5012BA6153}"/>
    <cellStyle name="Comma 2 25 2 2" xfId="33135" xr:uid="{6DD4AD8B-5FAD-450E-AB3A-2C42199C5C60}"/>
    <cellStyle name="Comma 2 25 3" xfId="31132" xr:uid="{71B8E7B6-F88A-464E-B489-4AE885FEC79C}"/>
    <cellStyle name="Comma 2 25 3 2" xfId="33137" xr:uid="{DB06D8A5-A53E-457A-BEED-1D8414C5EFB6}"/>
    <cellStyle name="Comma 2 25 3 3" xfId="33139" xr:uid="{DE1E0D47-D2C6-411D-A9DC-1C24C2529D5F}"/>
    <cellStyle name="Comma 2 25 3 4" xfId="33140" xr:uid="{30DD76CA-8EC4-48AB-8577-6FDDAA129DE6}"/>
    <cellStyle name="Comma 2 25 4" xfId="31136" xr:uid="{61C30001-75E3-448E-95A7-3D7F7F991A55}"/>
    <cellStyle name="Comma 2 25 4 2" xfId="33141" xr:uid="{B8DD20C2-5AEE-4DE2-AA8A-519AC6546F08}"/>
    <cellStyle name="Comma 2 25 5" xfId="33143" xr:uid="{B5F7EE9F-E717-411F-ADCC-9C4A56EF8FB9}"/>
    <cellStyle name="Comma 2 25 6" xfId="33145" xr:uid="{A5D70DB0-E719-4536-905B-4919FF263B1A}"/>
    <cellStyle name="Comma 2 25 7" xfId="14881" xr:uid="{43C76A57-810D-4264-ADC8-17025D4F07C9}"/>
    <cellStyle name="Comma 2 26" xfId="2033" xr:uid="{3CEED788-D4EF-434F-8452-532154DDD8B6}"/>
    <cellStyle name="Comma 2 26 2" xfId="14216" xr:uid="{7A4B68DF-1FE4-40C5-AE61-BC432014EE99}"/>
    <cellStyle name="Comma 2 26 2 2" xfId="14220" xr:uid="{C931E2AD-6F17-4EB2-9D86-0571C02FC609}"/>
    <cellStyle name="Comma 2 26 3" xfId="14263" xr:uid="{968D6458-8C17-4468-8507-562363A00F18}"/>
    <cellStyle name="Comma 2 26 3 2" xfId="3839" xr:uid="{0D1D5399-1FC5-454B-8B38-10F079C1D780}"/>
    <cellStyle name="Comma 2 26 3 3" xfId="14269" xr:uid="{B38C9F81-9B6D-4EF3-B786-E068E8082913}"/>
    <cellStyle name="Comma 2 26 3 4" xfId="14278" xr:uid="{1C64B01B-5323-484C-831B-698CCAEF08B2}"/>
    <cellStyle name="Comma 2 26 4" xfId="14312" xr:uid="{EC10962C-02C8-478E-A34F-A1A17AB21B73}"/>
    <cellStyle name="Comma 2 26 4 2" xfId="14319" xr:uid="{CE350021-3F06-48CD-A910-1E805B305628}"/>
    <cellStyle name="Comma 2 26 5" xfId="14337" xr:uid="{45312B93-3A7B-492B-9439-6106F020D995}"/>
    <cellStyle name="Comma 2 26 6" xfId="14363" xr:uid="{9058F51F-AFA0-4704-B760-4AA501C3B59B}"/>
    <cellStyle name="Comma 2 26 7" xfId="33148" xr:uid="{A03B07A5-2C45-4D16-9094-141506209639}"/>
    <cellStyle name="Comma 2 27" xfId="2035" xr:uid="{4A77B722-6DBE-41F7-BDDA-48771181F795}"/>
    <cellStyle name="Comma 2 27 10" xfId="33150" xr:uid="{C0DA02FE-6BB4-4EFC-B17D-FB96E5AF397E}"/>
    <cellStyle name="Comma 2 27 11" xfId="33151" xr:uid="{EBA2969D-ED84-4F4C-829B-2448DB6C2502}"/>
    <cellStyle name="Comma 2 27 12" xfId="33152" xr:uid="{530E6EF7-8923-4385-AFD8-71AD117C5D00}"/>
    <cellStyle name="Comma 2 27 13" xfId="33153" xr:uid="{F86448E9-A523-4F66-A94A-BF522368BD1F}"/>
    <cellStyle name="Comma 2 27 14" xfId="31152" xr:uid="{5E8E774A-0607-4C3D-A65A-BF26207C7768}"/>
    <cellStyle name="Comma 2 27 15" xfId="31158" xr:uid="{E4B987F0-58CA-43B8-902D-C89B8C77EEF6}"/>
    <cellStyle name="Comma 2 27 16" xfId="31167" xr:uid="{EBF69B94-0797-48DE-98B5-9EFEC6820646}"/>
    <cellStyle name="Comma 2 27 17" xfId="31180" xr:uid="{4E78BEDC-CD5E-4E77-9156-91C756D7C28B}"/>
    <cellStyle name="Comma 2 27 17 2" xfId="15790" xr:uid="{8C437AA3-080E-4C54-844B-706C7E3E776F}"/>
    <cellStyle name="Comma 2 27 17 3" xfId="31184" xr:uid="{EB40AB26-E52F-48A6-B685-24F2B4ABEA6A}"/>
    <cellStyle name="Comma 2 27 17 4" xfId="21080" xr:uid="{EF413B36-D87F-40DF-8684-917CBED592D0}"/>
    <cellStyle name="Comma 2 27 18" xfId="31187" xr:uid="{A5402E99-0604-4804-A630-8098A194D874}"/>
    <cellStyle name="Comma 2 27 19" xfId="31191" xr:uid="{6FE9D05F-04FB-4DF5-8335-BBC512E1F854}"/>
    <cellStyle name="Comma 2 27 2" xfId="1586" xr:uid="{52A34BE7-ED5F-4062-972F-CB537612E78D}"/>
    <cellStyle name="Comma 2 27 2 2" xfId="15175" xr:uid="{9FD1108F-26AF-450C-9E14-9863082C70BA}"/>
    <cellStyle name="Comma 2 27 2 2 2" xfId="15180" xr:uid="{0FC02D26-3096-4613-A4D6-FD70D67FC946}"/>
    <cellStyle name="Comma 2 27 2 2 2 2" xfId="3417" xr:uid="{6101249E-D067-400D-92B3-EDDAF272767C}"/>
    <cellStyle name="Comma 2 27 2 2 2 3" xfId="7984" xr:uid="{B9B3F659-DC32-4908-8A44-240479972D3B}"/>
    <cellStyle name="Comma 2 27 2 2 2 4" xfId="33154" xr:uid="{04B2D7A3-364A-4410-B40C-10EAEA4DACF2}"/>
    <cellStyle name="Comma 2 27 2 2 3" xfId="30992" xr:uid="{43254BB9-D57F-496E-933D-888003DA2EBC}"/>
    <cellStyle name="Comma 2 27 2 2 4" xfId="30995" xr:uid="{6BF3C0AA-45CD-4307-9E2A-50E20DC59714}"/>
    <cellStyle name="Comma 2 27 2 2 5" xfId="33083" xr:uid="{2D390894-86FA-4B27-9B62-1A019F055042}"/>
    <cellStyle name="Comma 2 27 2 2 6" xfId="31031" xr:uid="{C0DD3564-A116-4893-926B-7FA517F7621E}"/>
    <cellStyle name="Comma 2 27 2 2 7" xfId="31033" xr:uid="{9F634AEC-442C-4401-BB1C-6FE06193E202}"/>
    <cellStyle name="Comma 2 27 2 3" xfId="15184" xr:uid="{1E531D3A-B7A4-4FC4-BBEE-AC3269942E23}"/>
    <cellStyle name="Comma 2 27 2 3 2" xfId="15191" xr:uid="{B55E13DB-9B3F-4A2F-B666-AE04D63FF4D0}"/>
    <cellStyle name="Comma 2 27 2 3 3" xfId="33086" xr:uid="{A1AE33F3-4FC0-4DD3-8C11-42070E118065}"/>
    <cellStyle name="Comma 2 27 2 3 4" xfId="33155" xr:uid="{336B8BC3-E426-4658-BFFB-7D9E5A169E8D}"/>
    <cellStyle name="Comma 2 27 2 4" xfId="3257" xr:uid="{48EE3AFA-1CAC-447B-A3C1-CAE5F5BA9E4E}"/>
    <cellStyle name="Comma 2 27 2 5" xfId="3326" xr:uid="{A3790FF2-281D-4785-BF7B-9C06B6E8A731}"/>
    <cellStyle name="Comma 2 27 2 6" xfId="3384" xr:uid="{4A875273-2677-44F0-8ED9-667BEC6A2F55}"/>
    <cellStyle name="Comma 2 27 2 7" xfId="33156" xr:uid="{9978AD7C-D235-4B69-90BA-38A79F9CF087}"/>
    <cellStyle name="Comma 2 27 2 8" xfId="23880" xr:uid="{ABCA481B-01E4-49B4-81DE-DF122A5CF380}"/>
    <cellStyle name="Comma 2 27 2 9" xfId="15170" xr:uid="{D7C5FA19-553E-491A-B1BF-E4441B8B5A51}"/>
    <cellStyle name="Comma 2 27 20" xfId="31159" xr:uid="{D969ABBA-7425-4DD7-B288-86A902E5E920}"/>
    <cellStyle name="Comma 2 27 21" xfId="19731" xr:uid="{91DDD57A-EE88-48E8-998F-CA84E643782E}"/>
    <cellStyle name="Comma 2 27 22" xfId="51854" xr:uid="{E3C586DA-F2D8-4580-AEF4-55041E7C65B8}"/>
    <cellStyle name="Comma 2 27 23" xfId="52060" xr:uid="{2175EDC2-0767-4404-9FB9-0FB766FE4E69}"/>
    <cellStyle name="Comma 2 27 3" xfId="1589" xr:uid="{1B71D2B6-77C1-4717-A452-0360D286AF49}"/>
    <cellStyle name="Comma 2 27 3 2" xfId="15207" xr:uid="{FDC7CD00-5EAC-47DB-B8D4-8EAB5FCE8ACE}"/>
    <cellStyle name="Comma 2 27 3 3" xfId="15201" xr:uid="{40BC875A-B49E-4271-95DE-5D81968E8C67}"/>
    <cellStyle name="Comma 2 27 4" xfId="1594" xr:uid="{2E8D036B-6C43-4414-80F6-87AA76B468A7}"/>
    <cellStyle name="Comma 2 27 4 2" xfId="6138" xr:uid="{FEAD7E04-4FE2-42F4-A758-5CB18CF2CC7F}"/>
    <cellStyle name="Comma 2 27 4 3" xfId="15242" xr:uid="{0DA5B3BD-393A-4571-81EB-ACEB89D9AD64}"/>
    <cellStyle name="Comma 2 27 5" xfId="15248" xr:uid="{4D78ED70-4823-49A0-A47A-C88C8D6FF1F2}"/>
    <cellStyle name="Comma 2 27 5 2" xfId="15251" xr:uid="{BD3DB606-F297-4AB2-95D8-92B11B6543D1}"/>
    <cellStyle name="Comma 2 27 5 3" xfId="18744" xr:uid="{C5321B63-69DE-4C94-AA8C-5B1260BC6F7A}"/>
    <cellStyle name="Comma 2 27 5 4" xfId="3723" xr:uid="{7505315F-C8DA-4A63-B11F-7BE044C64EC9}"/>
    <cellStyle name="Comma 2 27 6" xfId="15253" xr:uid="{1693BD93-6BBF-4075-AEE9-B366857E3E03}"/>
    <cellStyle name="Comma 2 27 7" xfId="15256" xr:uid="{050A61A0-593E-4EEF-BDE6-B3EFDCAE271A}"/>
    <cellStyle name="Comma 2 27 8" xfId="15259" xr:uid="{A1ABD661-55FA-482F-95E6-CE409889F4B9}"/>
    <cellStyle name="Comma 2 27 9" xfId="33157" xr:uid="{B7CFFBE1-6A55-45F5-BF6E-BFA5E34B3121}"/>
    <cellStyle name="Comma 2 28" xfId="2037" xr:uid="{AA58E52E-E2BE-4CDB-BE3A-51AE8D9BB15A}"/>
    <cellStyle name="Comma 2 28 10" xfId="27741" xr:uid="{307A2E88-A679-4DEF-9C47-05C1D8F0DC91}"/>
    <cellStyle name="Comma 2 28 11" xfId="27743" xr:uid="{73D6B8C6-3B82-4479-9B28-3C5037882FE5}"/>
    <cellStyle name="Comma 2 28 12" xfId="27746" xr:uid="{83E8AAC7-2678-41E0-93DF-1B9A32492F5D}"/>
    <cellStyle name="Comma 2 28 13" xfId="26176" xr:uid="{D6AF85C5-CFBF-4CCF-AB5C-B9AD6CAEAD97}"/>
    <cellStyle name="Comma 2 28 14" xfId="19737" xr:uid="{66855566-0363-4774-A73B-C3BBA76E1100}"/>
    <cellStyle name="Comma 2 28 15" xfId="51928" xr:uid="{0F2931D1-1EB0-46FF-A7A3-0671FD1D47E2}"/>
    <cellStyle name="Comma 2 28 2" xfId="24883" xr:uid="{AE3608DA-1A33-4A65-8014-2DE676E269C6}"/>
    <cellStyle name="Comma 2 28 2 2" xfId="33158" xr:uid="{6AF75C6D-71CD-4DD3-A06C-6054DC24A913}"/>
    <cellStyle name="Comma 2 28 2 2 2" xfId="33160" xr:uid="{036B2A98-F809-43E8-8770-BB2C1900EB67}"/>
    <cellStyle name="Comma 2 28 2 2 3" xfId="33161" xr:uid="{714E9232-47A1-44C7-8133-EE2ACDAE6E64}"/>
    <cellStyle name="Comma 2 28 2 2 4" xfId="33162" xr:uid="{FBB179F1-4427-4773-B9EF-827B57BBE546}"/>
    <cellStyle name="Comma 2 28 2 3" xfId="33163" xr:uid="{FD5693D6-630B-425E-A679-D1121D42C4BD}"/>
    <cellStyle name="Comma 2 28 2 4" xfId="22603" xr:uid="{9F0159C9-99E8-418C-9EEA-21646492FD63}"/>
    <cellStyle name="Comma 2 28 2 5" xfId="22149" xr:uid="{DCD788ED-939C-4201-965D-F9DB40699C95}"/>
    <cellStyle name="Comma 2 28 2 6" xfId="8222" xr:uid="{FAEB0A99-97DD-4CE4-9B1F-59DB0CD3DB21}"/>
    <cellStyle name="Comma 2 28 2 7" xfId="22610" xr:uid="{B7A0BC0C-F388-4FC3-9A75-4AF012D7D5D4}"/>
    <cellStyle name="Comma 2 28 2 8" xfId="23905" xr:uid="{F10D6DE9-3EE1-4ECE-97B0-8855F914A0BF}"/>
    <cellStyle name="Comma 2 28 2 9" xfId="22431" xr:uid="{18219D88-0D83-47F8-97DF-9CF38F83ACCA}"/>
    <cellStyle name="Comma 2 28 3" xfId="31141" xr:uid="{3C2A2EEF-7A88-4094-B2DC-12AA8324A665}"/>
    <cellStyle name="Comma 2 28 3 2" xfId="33166" xr:uid="{506637BD-0CCC-443D-BD50-4B64B20197B1}"/>
    <cellStyle name="Comma 2 28 3 3" xfId="33170" xr:uid="{2574E8A5-CF8D-4E7A-B6AE-0C78B72534F8}"/>
    <cellStyle name="Comma 2 28 3 4" xfId="22623" xr:uid="{E44E72E0-FFAD-4905-84A9-0165897839E2}"/>
    <cellStyle name="Comma 2 28 3 5" xfId="22159" xr:uid="{21BC654E-8895-4D40-BA42-1FC16491896F}"/>
    <cellStyle name="Comma 2 28 3 6" xfId="33173" xr:uid="{DFA13CD3-D4F2-4A71-AC64-446DF04B72EF}"/>
    <cellStyle name="Comma 2 28 4" xfId="31145" xr:uid="{838EC9FB-42CE-45D4-8063-6568D09781DD}"/>
    <cellStyle name="Comma 2 28 4 2" xfId="33176" xr:uid="{724D3351-4223-445A-99F1-F28EC4980582}"/>
    <cellStyle name="Comma 2 28 5" xfId="33177" xr:uid="{D5DC1CDB-5E1B-4591-9CFC-FCBEA5063F56}"/>
    <cellStyle name="Comma 2 28 6" xfId="33179" xr:uid="{ECA9B2F4-CA77-4BE2-A984-D32B2443FB61}"/>
    <cellStyle name="Comma 2 28 7" xfId="33182" xr:uid="{89DAC8CA-FDE4-45AA-A9D9-FA48CF6E4DB5}"/>
    <cellStyle name="Comma 2 28 8" xfId="33183" xr:uid="{E7DFEA7F-8441-4F03-88EA-1D61FDC95877}"/>
    <cellStyle name="Comma 2 28 9" xfId="33184" xr:uid="{DA3AFFCA-1815-483A-B71A-0F3F0B1E62D9}"/>
    <cellStyle name="Comma 2 29" xfId="2039" xr:uid="{BB390E01-9473-4DC5-B157-E6360AC12247}"/>
    <cellStyle name="Comma 2 29 10" xfId="19742" xr:uid="{10146A7D-D06C-4DBA-A18F-14F0F1CD9E94}"/>
    <cellStyle name="Comma 2 29 11" xfId="51852" xr:uid="{5A91F142-06EA-41B1-82F7-CAA4029AE6EE}"/>
    <cellStyle name="Comma 2 29 2" xfId="27718" xr:uid="{F6F4239A-61E8-4E86-9E10-A5EA2B20EE10}"/>
    <cellStyle name="Comma 2 29 2 2" xfId="33187" xr:uid="{6CCD5EBB-5D6C-4837-AC88-BF9CA89909DD}"/>
    <cellStyle name="Comma 2 29 3" xfId="27723" xr:uid="{1227C6CA-AA9F-477C-9A93-128E72173E1D}"/>
    <cellStyle name="Comma 2 29 3 2" xfId="33189" xr:uid="{1D18570F-6798-463B-950F-14048FB51EF4}"/>
    <cellStyle name="Comma 2 29 4" xfId="33060" xr:uid="{232D8BC7-AF31-471C-B076-879ED458AF8B}"/>
    <cellStyle name="Comma 2 29 4 2" xfId="33191" xr:uid="{A078E02A-67D5-4FB6-8EF3-A6A441D05815}"/>
    <cellStyle name="Comma 2 29 5" xfId="33064" xr:uid="{E4429154-4A1E-4F51-A72E-FCC52D9DA1D9}"/>
    <cellStyle name="Comma 2 29 6" xfId="33067" xr:uid="{72E5EA7E-45EA-4A5A-A483-40C1E52734C9}"/>
    <cellStyle name="Comma 2 29 6 2" xfId="30656" xr:uid="{1B399DB9-1DB2-4B9B-9136-6BFD30EFB1E5}"/>
    <cellStyle name="Comma 2 29 6 3" xfId="30666" xr:uid="{F96D1B31-A566-4AFE-AA89-9C63125C7DCB}"/>
    <cellStyle name="Comma 2 29 6 4" xfId="21011" xr:uid="{4D0E7E96-BC2F-4F52-B265-7BEE0B6EAE54}"/>
    <cellStyle name="Comma 2 29 7" xfId="33072" xr:uid="{DCA2C894-9531-4F37-8FD0-513DAAE7EB4A}"/>
    <cellStyle name="Comma 2 29 8" xfId="33075" xr:uid="{A2046D31-B653-4120-B3D0-DD0803AF0A93}"/>
    <cellStyle name="Comma 2 29 9" xfId="33193" xr:uid="{C2862464-C437-4547-8FD4-47666F27C3F6}"/>
    <cellStyle name="Comma 2 3" xfId="42" xr:uid="{C2F7B396-BE3A-44E9-AD48-FC68741F0983}"/>
    <cellStyle name="Comma 2 3 10" xfId="33197" xr:uid="{48F3F8AF-8A2D-4B7F-9C11-60B4B8DE1ED5}"/>
    <cellStyle name="Comma 2 3 10 2" xfId="30990" xr:uid="{D1436188-8361-4B90-A911-92F5595540A2}"/>
    <cellStyle name="Comma 2 3 11" xfId="13208" xr:uid="{904640DB-5921-4C63-BDDB-91FAC3B0CCD8}"/>
    <cellStyle name="Comma 2 3 11 2" xfId="13217" xr:uid="{BBBD84DD-A4F5-4D1E-8EC4-752A66AE2DB7}"/>
    <cellStyle name="Comma 2 3 12" xfId="13222" xr:uid="{6B9DABAA-C495-4B6D-8E96-71D09EF1C259}"/>
    <cellStyle name="Comma 2 3 13" xfId="4101" xr:uid="{E514A7DC-0FEA-4E79-B96C-05470EAC8B13}"/>
    <cellStyle name="Comma 2 3 14" xfId="13290" xr:uid="{CFBAF9A8-7AAC-4A8C-9629-4162A6A51381}"/>
    <cellStyle name="Comma 2 3 15" xfId="33198" xr:uid="{FD7330CD-1BE3-4521-A5E9-AFCDC4462C0F}"/>
    <cellStyle name="Comma 2 3 16" xfId="33200" xr:uid="{BF979E0E-E1CF-489A-B472-7814CBD56AC1}"/>
    <cellStyle name="Comma 2 3 17" xfId="33202" xr:uid="{94C86D3B-CE78-4337-A4ED-43EF5172AC13}"/>
    <cellStyle name="Comma 2 3 18" xfId="33204" xr:uid="{040D706C-962C-487C-B2F8-2154EC688C66}"/>
    <cellStyle name="Comma 2 3 19" xfId="20276" xr:uid="{78209936-F168-45DD-B1E2-0D6F0638A303}"/>
    <cellStyle name="Comma 2 3 2" xfId="2040" xr:uid="{8F20B86E-4475-4A9F-B5C7-BFEA0D4733DA}"/>
    <cellStyle name="Comma 2 3 2 10" xfId="51751" xr:uid="{08C37D7D-9692-4EE4-A88E-A7E7FF679C06}"/>
    <cellStyle name="Comma 2 3 2 2" xfId="2042" xr:uid="{EC1EB84E-4DBA-42E8-BEE1-B27647CFD33A}"/>
    <cellStyle name="Comma 2 3 2 2 2" xfId="3998" xr:uid="{AFDAA93E-AA23-4BD6-BA59-B5FC39075ADD}"/>
    <cellStyle name="Comma 2 3 2 2 3" xfId="24415" xr:uid="{2C1215A1-D8BB-48BF-86E5-C8D5AB9AF5D3}"/>
    <cellStyle name="Comma 2 3 2 2 4" xfId="33207" xr:uid="{D5D72A73-7AC7-4F8B-86F1-2440E3A9CE34}"/>
    <cellStyle name="Comma 2 3 2 3" xfId="2044" xr:uid="{3FFFB674-20E2-4E45-89FD-A9A69F7034C0}"/>
    <cellStyle name="Comma 2 3 2 3 2" xfId="33209" xr:uid="{98E19A49-1CA4-4BEE-AC7A-6D6D8388D518}"/>
    <cellStyle name="Comma 2 3 2 3 3" xfId="33211" xr:uid="{48814494-B889-491B-A69B-6EF13AD5CEF8}"/>
    <cellStyle name="Comma 2 3 2 3 4" xfId="33213" xr:uid="{F22E63FB-2FBB-4487-901A-2E30AFBE1D2C}"/>
    <cellStyle name="Comma 2 3 2 3 5" xfId="31730" xr:uid="{8FA9D2A2-431B-4582-A8DE-A615E2F89F6D}"/>
    <cellStyle name="Comma 2 3 2 4" xfId="31732" xr:uid="{6005BCBC-860C-4F51-9649-C072E40AB7FF}"/>
    <cellStyle name="Comma 2 3 2 4 2" xfId="33214" xr:uid="{85F967C2-E64C-44F3-AD94-E1D5E054E97B}"/>
    <cellStyle name="Comma 2 3 2 5" xfId="33215" xr:uid="{E3105A58-A65F-4C79-8F8B-9A11F1EA6FB4}"/>
    <cellStyle name="Comma 2 3 2 5 2" xfId="33216" xr:uid="{0F3D738B-0FA7-499B-90D0-838C26CB3E5A}"/>
    <cellStyle name="Comma 2 3 2 6" xfId="29250" xr:uid="{A4C72B87-B309-47D4-B0B2-400FC53FEF47}"/>
    <cellStyle name="Comma 2 3 2 7" xfId="29254" xr:uid="{64905D5D-19C6-4777-A65F-0FFFDF263DC0}"/>
    <cellStyle name="Comma 2 3 2 8" xfId="29258" xr:uid="{1A66562F-A803-4301-B76F-D8A6BA70BA9C}"/>
    <cellStyle name="Comma 2 3 2 9" xfId="33206" xr:uid="{0658BD3D-AE8F-4C70-8030-8AFBC03F24D8}"/>
    <cellStyle name="Comma 2 3 20" xfId="33199" xr:uid="{48AE1C1C-1710-40D1-8C79-D428AB2EFDBB}"/>
    <cellStyle name="Comma 2 3 21" xfId="33201" xr:uid="{E25E81AB-B94C-4F70-9D94-0582A3D01518}"/>
    <cellStyle name="Comma 2 3 21 2" xfId="33217" xr:uid="{C5E9B8EC-C5AB-4DEB-A658-8D73C6AFFA0D}"/>
    <cellStyle name="Comma 2 3 21 3" xfId="33218" xr:uid="{70E49FEC-385F-45DC-8C30-3A88B32601DB}"/>
    <cellStyle name="Comma 2 3 21 4" xfId="33219" xr:uid="{940B8929-8601-44E2-B4E1-BC449044D369}"/>
    <cellStyle name="Comma 2 3 22" xfId="33203" xr:uid="{87363D9A-72F0-46E9-8283-32F2706A88D4}"/>
    <cellStyle name="Comma 2 3 23" xfId="33205" xr:uid="{D463A55C-1867-4866-8E8B-FB8FE923DC5C}"/>
    <cellStyle name="Comma 2 3 24" xfId="20277" xr:uid="{62B33F07-F443-4D2C-9930-27DB5C1E06BC}"/>
    <cellStyle name="Comma 2 3 24 2" xfId="33221" xr:uid="{2BFD8545-622A-4252-A59C-CE58F8B08EFB}"/>
    <cellStyle name="Comma 2 3 24 3" xfId="33222" xr:uid="{7DA0206C-9A38-4C8A-9213-FE9AC9C1A54D}"/>
    <cellStyle name="Comma 2 3 24 3 2" xfId="33223" xr:uid="{00004AE8-A0F8-404F-A25D-3DE008A0CF41}"/>
    <cellStyle name="Comma 2 3 24 3 3" xfId="33224" xr:uid="{69594E58-896A-438E-B04C-964B1AEC0691}"/>
    <cellStyle name="Comma 2 3 24 3 4" xfId="33225" xr:uid="{CAC2C1B5-9A3C-409A-B2EF-BE12E62B69FD}"/>
    <cellStyle name="Comma 2 3 25" xfId="20279" xr:uid="{5E623CA8-F6D0-435C-8EAB-319E96A71B0C}"/>
    <cellStyle name="Comma 2 3 25 2" xfId="33226" xr:uid="{269BA5B1-2A1D-4245-8B7E-25D0EA32BF92}"/>
    <cellStyle name="Comma 2 3 25 3" xfId="33227" xr:uid="{FD304587-F2C1-4884-9E52-5A69B9E321AF}"/>
    <cellStyle name="Comma 2 3 25 4" xfId="33228" xr:uid="{31D644B1-488C-40D5-9A35-9E610CD85165}"/>
    <cellStyle name="Comma 2 3 26" xfId="20281" xr:uid="{77A74348-EBC8-40E3-B807-F555E9B0C8E5}"/>
    <cellStyle name="Comma 2 3 26 2" xfId="33229" xr:uid="{7AA999C5-949C-4FAA-8E4B-2FBBE336AE8A}"/>
    <cellStyle name="Comma 2 3 26 3" xfId="33230" xr:uid="{50D8421A-113D-43ED-8ED0-B8B7DF3607A8}"/>
    <cellStyle name="Comma 2 3 26 4" xfId="33231" xr:uid="{51CF6DE2-9F0C-4B9D-952E-D54CEB3FE48C}"/>
    <cellStyle name="Comma 2 3 27" xfId="20283" xr:uid="{C82C3783-6A09-492B-8CCE-296F2721CDC4}"/>
    <cellStyle name="Comma 2 3 27 2" xfId="33232" xr:uid="{7CC87B45-99C9-4F19-AFEF-3B97D690895E}"/>
    <cellStyle name="Comma 2 3 28" xfId="33233" xr:uid="{B3225DF8-DA56-4D31-B215-B9D9C9DE9230}"/>
    <cellStyle name="Comma 2 3 29" xfId="33234" xr:uid="{7C91FF80-5449-4271-84C3-74F1D8A1A401}"/>
    <cellStyle name="Comma 2 3 3" xfId="2045" xr:uid="{520D7617-B317-4A23-BB3A-80F14637CD22}"/>
    <cellStyle name="Comma 2 3 3 2" xfId="2047" xr:uid="{B3B636DA-F69F-467E-974B-C20D90228E1D}"/>
    <cellStyle name="Comma 2 3 3 2 2" xfId="33237" xr:uid="{C52FCDE3-EFAA-4D9B-B29B-06BBDAAE82E5}"/>
    <cellStyle name="Comma 2 3 3 3" xfId="31736" xr:uid="{56FCDD8C-7FD0-415F-9B43-40648996B3AA}"/>
    <cellStyle name="Comma 2 3 3 4" xfId="17645" xr:uid="{2FF5331D-F0A4-492C-A4BB-300135B11F0B}"/>
    <cellStyle name="Comma 2 3 3 5" xfId="33236" xr:uid="{83AD5E06-BA64-4477-A247-3FA070648D61}"/>
    <cellStyle name="Comma 2 3 30" xfId="33196" xr:uid="{244B5057-767A-4B3E-B12E-6AF379094581}"/>
    <cellStyle name="Comma 2 3 31" xfId="1977" xr:uid="{FBEAD4A3-7A37-4EE0-91DB-70F93732342E}"/>
    <cellStyle name="Comma 2 3 4" xfId="2048" xr:uid="{26BC1BAF-3771-4009-B234-8E1698882944}"/>
    <cellStyle name="Comma 2 3 4 2" xfId="30625" xr:uid="{FEA2CFCB-6B64-45BA-8F30-37BDD7FCBFFB}"/>
    <cellStyle name="Comma 2 3 4 3" xfId="30628" xr:uid="{743E1DB8-2B54-4403-80C8-159A1E5A9625}"/>
    <cellStyle name="Comma 2 3 4 4" xfId="33239" xr:uid="{F81DB9B3-32E6-415C-BF02-F626496DCB03}"/>
    <cellStyle name="Comma 2 3 4 5" xfId="33240" xr:uid="{5272773E-FDB4-436E-8585-0F804A312B3C}"/>
    <cellStyle name="Comma 2 3 4 6" xfId="30623" xr:uid="{59D207F9-C2B8-4A5D-A51C-B722FAF2551B}"/>
    <cellStyle name="Comma 2 3 5" xfId="3888" xr:uid="{FEFD4439-AFA2-4A09-85B4-CCEF8CA300ED}"/>
    <cellStyle name="Comma 2 3 5 2" xfId="3909" xr:uid="{174A29E7-3AE9-47F8-8E33-443529A44353}"/>
    <cellStyle name="Comma 2 3 5 3" xfId="3963" xr:uid="{F8089E38-F591-4A5F-BE47-76EB908F9517}"/>
    <cellStyle name="Comma 2 3 5 4" xfId="3985" xr:uid="{1B657443-BB81-497C-A873-AC222AC75E6D}"/>
    <cellStyle name="Comma 2 3 5 5" xfId="33241" xr:uid="{4E864FBD-D704-4A90-8B5C-50726902E6B4}"/>
    <cellStyle name="Comma 2 3 6" xfId="30630" xr:uid="{FD39EEFD-2392-456B-9E02-CC4624305767}"/>
    <cellStyle name="Comma 2 3 6 2" xfId="30632" xr:uid="{FDBBBEF7-7C33-4393-B259-D2BEC2AEBE3A}"/>
    <cellStyle name="Comma 2 3 6 3" xfId="30634" xr:uid="{7BC91B2E-FBC7-449C-B246-96C819BA8984}"/>
    <cellStyle name="Comma 2 3 6 4" xfId="33242" xr:uid="{D346281A-1B66-4F88-9C1D-7B62CB456C95}"/>
    <cellStyle name="Comma 2 3 6 5" xfId="33243" xr:uid="{36A67550-D754-49C1-8D34-297843407B33}"/>
    <cellStyle name="Comma 2 3 7" xfId="30636" xr:uid="{F3206541-9203-4BDE-9BB0-500ECC2F4F46}"/>
    <cellStyle name="Comma 2 3 7 2" xfId="30639" xr:uid="{7C3161E5-F677-4922-A3B7-1AE7BF2831A1}"/>
    <cellStyle name="Comma 2 3 7 3" xfId="30642" xr:uid="{A5E40275-CA70-430B-93C4-E57F45408025}"/>
    <cellStyle name="Comma 2 3 7 4" xfId="33244" xr:uid="{20713871-D685-49AF-82D9-08E5B52C7345}"/>
    <cellStyle name="Comma 2 3 7 5" xfId="33246" xr:uid="{D8245641-20F6-46C3-905B-9DF280B25691}"/>
    <cellStyle name="Comma 2 3 8" xfId="30645" xr:uid="{8FDF86F9-BA2B-4B59-B9BD-E1084407E1E1}"/>
    <cellStyle name="Comma 2 3 8 2" xfId="5726" xr:uid="{91568E06-044F-4C97-90AA-0068DD94D878}"/>
    <cellStyle name="Comma 2 3 8 3" xfId="33247" xr:uid="{0F151F99-251C-4696-8FBA-D914FA802C74}"/>
    <cellStyle name="Comma 2 3 8 4" xfId="33248" xr:uid="{C9FD418B-3B16-4209-A658-B931735F091A}"/>
    <cellStyle name="Comma 2 3 8 5" xfId="33249" xr:uid="{9DA7D3C3-72D0-4162-9174-190E5899BF78}"/>
    <cellStyle name="Comma 2 3 9" xfId="30647" xr:uid="{F4C383EC-7B68-4FC3-9802-D194C6F7236B}"/>
    <cellStyle name="Comma 2 3 9 2" xfId="33250" xr:uid="{F4177ED9-5EE9-49BF-8C8B-0A2794BA009E}"/>
    <cellStyle name="Comma 2 3 9 3" xfId="33254" xr:uid="{D91A2FEC-D768-4DD9-B54B-94B8EBB32C13}"/>
    <cellStyle name="Comma 2 3_Annexure" xfId="22288" xr:uid="{08BA60BD-CF5A-4937-B723-AA3E9844D36B}"/>
    <cellStyle name="Comma 2 30" xfId="2032" xr:uid="{39D1683C-EF82-4095-919D-8127387ABFC5}"/>
    <cellStyle name="Comma 2 30 10" xfId="29368" xr:uid="{C758E677-63CD-4F94-A64D-B3D6F947F8A4}"/>
    <cellStyle name="Comma 2 30 11" xfId="33255" xr:uid="{83598042-F1C6-49B4-A957-EEF3287FD9F7}"/>
    <cellStyle name="Comma 2 30 11 2" xfId="33256" xr:uid="{B34143FA-A409-45B6-818B-BD03085A5FEF}"/>
    <cellStyle name="Comma 2 30 11 3" xfId="33259" xr:uid="{64C294DE-A6F8-4C2C-9C50-325A621FBCE4}"/>
    <cellStyle name="Comma 2 30 11 4" xfId="23998" xr:uid="{8FAA0D1C-75FB-4C5C-AAA6-C5F8B490D113}"/>
    <cellStyle name="Comma 2 30 12" xfId="33260" xr:uid="{28E4F5E3-9008-4994-A3CA-B95485330F89}"/>
    <cellStyle name="Comma 2 30 13" xfId="28314" xr:uid="{A6A7A611-1E6F-472E-A1F7-35701AE3075E}"/>
    <cellStyle name="Comma 2 30 14" xfId="28318" xr:uid="{65082B92-33B8-42A7-9255-15205C49B79B}"/>
    <cellStyle name="Comma 2 30 15" xfId="14882" xr:uid="{0DB34039-27FB-4F2B-B56D-7DE528D40ABA}"/>
    <cellStyle name="Comma 2 30 2" xfId="33134" xr:uid="{9F34F051-13F2-4ABD-915F-251743A63F31}"/>
    <cellStyle name="Comma 2 30 2 2" xfId="33136" xr:uid="{3DC9B9E6-8564-4472-B6D0-4950C9A2E69E}"/>
    <cellStyle name="Comma 2 30 3" xfId="31133" xr:uid="{3824761E-3643-4EC4-91FF-BC5D170C1361}"/>
    <cellStyle name="Comma 2 30 3 2" xfId="33138" xr:uid="{3E88E9D0-2085-4E21-B7C8-F87CDB71EF13}"/>
    <cellStyle name="Comma 2 30 4" xfId="31137" xr:uid="{AF51779E-4E20-4127-8A93-33347BF887E0}"/>
    <cellStyle name="Comma 2 30 4 2" xfId="33142" xr:uid="{FD59F22F-0734-4C28-B16A-E46AF4853CF1}"/>
    <cellStyle name="Comma 2 30 5" xfId="33144" xr:uid="{DFA19E7F-79E1-4406-9269-14C065B4B3B2}"/>
    <cellStyle name="Comma 2 30 6" xfId="33146" xr:uid="{D77777AB-9485-46D3-A63E-42BC31719738}"/>
    <cellStyle name="Comma 2 30 7" xfId="33263" xr:uid="{BBEC84C1-3795-48F8-A003-8CBF10A671E4}"/>
    <cellStyle name="Comma 2 30 8" xfId="33264" xr:uid="{9900EDED-FD44-46BF-9523-7994D907F4CA}"/>
    <cellStyle name="Comma 2 30 9" xfId="33265" xr:uid="{78C34882-7247-48CB-9542-785570F7BAFA}"/>
    <cellStyle name="Comma 2 31" xfId="2034" xr:uid="{3971A09A-0299-4002-B5F8-7110E1DD8DF6}"/>
    <cellStyle name="Comma 2 31 2" xfId="14217" xr:uid="{C5627902-2C4E-4774-A7E0-8059B783BC68}"/>
    <cellStyle name="Comma 2 31 2 2" xfId="14221" xr:uid="{05DB0CA4-3E3E-4593-8E94-9570AE43F339}"/>
    <cellStyle name="Comma 2 31 3" xfId="14264" xr:uid="{AF579F0C-83A5-47EE-BA80-7C19D2CE512D}"/>
    <cellStyle name="Comma 2 31 3 2" xfId="3840" xr:uid="{D4EB521F-D3B3-45D6-A8D5-CB30F719EE66}"/>
    <cellStyle name="Comma 2 31 3 3" xfId="14270" xr:uid="{8410961C-F0D8-4A47-A2A0-E213F3C20F07}"/>
    <cellStyle name="Comma 2 31 3 4" xfId="14279" xr:uid="{6115BF39-474D-4F76-A75E-625C72C78D76}"/>
    <cellStyle name="Comma 2 31 4" xfId="14313" xr:uid="{183B4E2A-E928-47DE-B4FC-6D84893071B4}"/>
    <cellStyle name="Comma 2 31 4 2" xfId="14320" xr:uid="{30406764-9FC4-44D8-A1B1-2D0918F674F1}"/>
    <cellStyle name="Comma 2 31 5" xfId="14338" xr:uid="{BD78F01E-34FE-45EB-915F-8075C80CA3DD}"/>
    <cellStyle name="Comma 2 31 6" xfId="14364" xr:uid="{B9E61917-682D-4919-99CD-0E53582DD61B}"/>
    <cellStyle name="Comma 2 31 7" xfId="33149" xr:uid="{0C4BBFB0-B7AB-4450-ACC2-2434289BC483}"/>
    <cellStyle name="Comma 2 32" xfId="2036" xr:uid="{CCC99142-E436-4981-9ADF-518368E8C733}"/>
    <cellStyle name="Comma 2 32 2" xfId="15171" xr:uid="{ABF7BAB2-583D-4EE7-B38F-AE5713AD6FD4}"/>
    <cellStyle name="Comma 2 32 2 2" xfId="15176" xr:uid="{858AC354-3672-4876-AB8B-71858EC351E4}"/>
    <cellStyle name="Comma 2 32 3" xfId="15202" xr:uid="{455C3ADC-7F3C-4311-942D-77465CD47443}"/>
    <cellStyle name="Comma 2 32 3 2" xfId="15208" xr:uid="{9068C3CE-748B-4069-A759-9262A91BB1C2}"/>
    <cellStyle name="Comma 2 32 4" xfId="15243" xr:uid="{B7481686-3C79-45A8-9DC4-5B26D8D03451}"/>
    <cellStyle name="Comma 2 32 5" xfId="15249" xr:uid="{167ED445-1EC8-4A0D-B15C-99A9F6CC7A72}"/>
    <cellStyle name="Comma 2 32 6" xfId="19732" xr:uid="{F683CEFA-15B0-4B75-A474-1989304D81C9}"/>
    <cellStyle name="Comma 2 33" xfId="19738" xr:uid="{DA36F878-DBFC-4252-A3F4-DD30614A67B3}"/>
    <cellStyle name="Comma 2 33 2" xfId="24884" xr:uid="{123AD0DB-3CB3-437A-B8EF-0115BBEDF6A6}"/>
    <cellStyle name="Comma 2 33 2 2" xfId="33159" xr:uid="{A53735B1-BBAE-4E75-B5D6-B42A48CA44AD}"/>
    <cellStyle name="Comma 2 33 3" xfId="31142" xr:uid="{3C1774DE-C82D-4640-AF47-CC5695B061BF}"/>
    <cellStyle name="Comma 2 33 3 2" xfId="33167" xr:uid="{C5D56A01-BBDB-455A-92E7-405D86755F2E}"/>
    <cellStyle name="Comma 2 33 4" xfId="31146" xr:uid="{D1A9A9FD-1FF9-4C8D-BAAF-FDFC080DA4A7}"/>
    <cellStyle name="Comma 2 33 5" xfId="33178" xr:uid="{BD62F8B5-D755-4523-9376-A6451CA59BDC}"/>
    <cellStyle name="Comma 2 34" xfId="19743" xr:uid="{FCC2A0DB-2BD9-4670-A3D4-D6CADFAA1C74}"/>
    <cellStyle name="Comma 2 34 2" xfId="27719" xr:uid="{3037EC52-4226-4B4A-A54C-41111496AA59}"/>
    <cellStyle name="Comma 2 34 2 2" xfId="33188" xr:uid="{1BDBB8F9-1582-4885-BE30-045B56D8D168}"/>
    <cellStyle name="Comma 2 34 3" xfId="27724" xr:uid="{C7392707-EFF0-4D19-B11F-E972687532B0}"/>
    <cellStyle name="Comma 2 34 3 2" xfId="33190" xr:uid="{B7180FEF-4F7C-4EBF-A627-C02CED023409}"/>
    <cellStyle name="Comma 2 34 4" xfId="33061" xr:uid="{45E5B9EB-5880-41CF-911C-23CB904FA037}"/>
    <cellStyle name="Comma 2 34 4 2" xfId="33192" xr:uid="{1E53B608-568D-401C-BC78-774ED3DB1583}"/>
    <cellStyle name="Comma 2 34 5" xfId="33065" xr:uid="{1B1D877B-BB6C-401A-BD6C-CB43D888AE25}"/>
    <cellStyle name="Comma 2 34 6" xfId="33068" xr:uid="{626DC575-FB20-47AA-937E-7920B34398BC}"/>
    <cellStyle name="Comma 2 34 7" xfId="33073" xr:uid="{1E935239-F3BA-40AD-8E53-C2DF90A3DC55}"/>
    <cellStyle name="Comma 2 35" xfId="19746" xr:uid="{88804366-A83C-4703-ABB3-0881AAA0C613}"/>
    <cellStyle name="Comma 2 35 2" xfId="33267" xr:uid="{D040AB95-BE97-40AE-A4EC-4E045FF4ED0A}"/>
    <cellStyle name="Comma 2 35 2 2" xfId="21223" xr:uid="{9FA2358A-6A34-4CDD-B896-EABDB2722A7C}"/>
    <cellStyle name="Comma 2 35 3" xfId="33269" xr:uid="{38F91652-E5A8-40F9-AE79-D2C3D8720A3F}"/>
    <cellStyle name="Comma 2 35 3 2" xfId="21502" xr:uid="{5F61B958-463D-482C-8F96-AD24E5C5F4AC}"/>
    <cellStyle name="Comma 2 35 4" xfId="33271" xr:uid="{85DACCDB-5175-40F8-9FFC-E6B9A1A645E7}"/>
    <cellStyle name="Comma 2 35 4 2" xfId="7071" xr:uid="{EEB2BBD2-A93E-4968-9A46-E11177BA5DAC}"/>
    <cellStyle name="Comma 2 35 5" xfId="33273" xr:uid="{8D196B50-228D-43B3-924E-179FC6DF839A}"/>
    <cellStyle name="Comma 2 35 6" xfId="33275" xr:uid="{FE086A2B-7FEA-4484-89BF-E49FEA89D42C}"/>
    <cellStyle name="Comma 2 35 7" xfId="33276" xr:uid="{76D5ADCC-2122-45EA-A49D-C064758B71AA}"/>
    <cellStyle name="Comma 2 36" xfId="33277" xr:uid="{FF82C59A-70AC-475E-9F34-24DF97045F88}"/>
    <cellStyle name="Comma 2 36 2" xfId="15733" xr:uid="{BB87D047-98A6-4520-9B27-E9F9E1DD28D5}"/>
    <cellStyle name="Comma 2 36 3" xfId="15773" xr:uid="{D32A4992-2BBC-4001-AB41-92DDCAF918DB}"/>
    <cellStyle name="Comma 2 36 4" xfId="15843" xr:uid="{EF70B910-E2CE-44D2-A9F9-440FAB993D41}"/>
    <cellStyle name="Comma 2 36 5" xfId="15908" xr:uid="{977FFE5E-B93B-4EC1-A508-DAA9652C4CBB}"/>
    <cellStyle name="Comma 2 37" xfId="33279" xr:uid="{E72EFD35-E780-4650-A938-B883DF1BE294}"/>
    <cellStyle name="Comma 2 37 2" xfId="16496" xr:uid="{A140C669-63D9-42FA-A975-75744274C9C7}"/>
    <cellStyle name="Comma 2 37 3" xfId="16517" xr:uid="{6E09148B-F606-44C1-A7C2-0E1F90187A77}"/>
    <cellStyle name="Comma 2 37 4" xfId="16556" xr:uid="{312C027F-7CCD-4E52-9A6C-ACBBEB6F4DB6}"/>
    <cellStyle name="Comma 2 37 5" xfId="16563" xr:uid="{EC29D29B-2033-49A9-8683-ED712BCACAF8}"/>
    <cellStyle name="Comma 2 38" xfId="33281" xr:uid="{2356CC34-1D1C-4FB7-8839-32486BC41CE1}"/>
    <cellStyle name="Comma 2 38 2" xfId="33283" xr:uid="{46927F37-1559-4C37-A4E7-CE6BC72ACDB8}"/>
    <cellStyle name="Comma 2 38 3" xfId="33285" xr:uid="{BF9710FE-93B3-4A9D-9054-20E61D7BF221}"/>
    <cellStyle name="Comma 2 38 4" xfId="33287" xr:uid="{D3ECB669-1E1F-4A0F-9DEF-0A7BB0AB48E9}"/>
    <cellStyle name="Comma 2 38 5" xfId="33289" xr:uid="{E3AADA89-FA5B-4C64-AF99-6AF00578FD99}"/>
    <cellStyle name="Comma 2 39" xfId="33291" xr:uid="{6852460B-9648-4190-B7A0-23EEDCCAAF4E}"/>
    <cellStyle name="Comma 2 39 2" xfId="32274" xr:uid="{D125E5C5-CDC6-45D8-B339-CD4A1CA3125B}"/>
    <cellStyle name="Comma 2 39 2 2" xfId="33293" xr:uid="{D6348E34-966D-49F7-9A68-0F1D3B2CB716}"/>
    <cellStyle name="Comma 2 39 2 3" xfId="33294" xr:uid="{FBBA7673-A70D-4418-9C54-02FD8AAFB860}"/>
    <cellStyle name="Comma 2 39 2 4" xfId="23441" xr:uid="{97B85A54-658B-4875-8155-E4496BCA38FE}"/>
    <cellStyle name="Comma 2 39 3" xfId="32277" xr:uid="{0E029686-5DF8-46CD-AE98-BF47B2DD9881}"/>
    <cellStyle name="Comma 2 39 3 2" xfId="33295" xr:uid="{C4D4B35F-DE69-4CDE-9CEC-42027A1BD7F9}"/>
    <cellStyle name="Comma 2 39 4" xfId="32281" xr:uid="{4BB1B00D-537E-4E54-BECD-00B034949BDF}"/>
    <cellStyle name="Comma 2 39 4 2" xfId="7258" xr:uid="{1E72BF67-67F4-4332-AC06-8D0CBBFFA093}"/>
    <cellStyle name="Comma 2 39 5" xfId="32285" xr:uid="{96C8FBFE-FEFC-4D17-AA68-05A154F30E08}"/>
    <cellStyle name="Comma 2 4" xfId="1979" xr:uid="{44C5DA54-9540-48ED-9053-6C44CB2C2543}"/>
    <cellStyle name="Comma 2 4 10" xfId="17055" xr:uid="{2D180B77-FB22-4BA5-B1ED-6B61FDE1E430}"/>
    <cellStyle name="Comma 2 4 10 2" xfId="11951" xr:uid="{32D42101-4B3F-4879-B33D-92CD0F84D181}"/>
    <cellStyle name="Comma 2 4 10 3" xfId="11954" xr:uid="{DC17F8A2-C3CE-466F-9B1E-59109E868767}"/>
    <cellStyle name="Comma 2 4 11" xfId="13350" xr:uid="{427B7524-A7D7-4E5E-9850-8FAACA16C696}"/>
    <cellStyle name="Comma 2 4 11 2" xfId="13359" xr:uid="{0BD366C8-89E6-4A06-87DE-50A95CFDE3DC}"/>
    <cellStyle name="Comma 2 4 12" xfId="13381" xr:uid="{B75B10ED-69DA-432F-B00B-EAE080868306}"/>
    <cellStyle name="Comma 2 4 12 2" xfId="13386" xr:uid="{2EF83A98-90EA-403D-9A97-E181BFD37930}"/>
    <cellStyle name="Comma 2 4 13" xfId="13392" xr:uid="{A42AECFD-9B25-49A6-8D38-B94EB2F44F86}"/>
    <cellStyle name="Comma 2 4 14" xfId="13404" xr:uid="{C5667EF2-4FA5-4FE3-9979-66F37EF3A1D9}"/>
    <cellStyle name="Comma 2 4 15" xfId="13423" xr:uid="{F475DEDA-47B1-471B-A8F9-EBC980B83349}"/>
    <cellStyle name="Comma 2 4 16" xfId="13431" xr:uid="{C0006933-4FC1-43D8-A5DE-BA0401C1FB81}"/>
    <cellStyle name="Comma 2 4 17" xfId="13435" xr:uid="{FAAC1EEA-DBCA-48FA-87CC-E1DFD30B87BC}"/>
    <cellStyle name="Comma 2 4 18" xfId="10407" xr:uid="{43275D99-6FD5-4E12-BB90-03B68FD4F7CF}"/>
    <cellStyle name="Comma 2 4 19" xfId="8224" xr:uid="{7760CD70-8B5D-4CCC-A841-FC270B35DEB5}"/>
    <cellStyle name="Comma 2 4 2" xfId="2050" xr:uid="{94AC6F50-6553-4F1E-ACF1-33655E3F1351}"/>
    <cellStyle name="Comma 2 4 2 2" xfId="2052" xr:uid="{62E7B026-ACF4-409A-9C54-6724CD6D4E01}"/>
    <cellStyle name="Comma 2 4 2 2 2" xfId="25751" xr:uid="{F09FDE8A-F69E-4E2D-B2B5-B951FC6BA164}"/>
    <cellStyle name="Comma 2 4 2 2 3" xfId="33299" xr:uid="{A4072D0F-A199-40B0-9412-445B378D1303}"/>
    <cellStyle name="Comma 2 4 2 3" xfId="2056" xr:uid="{D821CF8D-85EB-49E4-B415-D66A1F7A7CCE}"/>
    <cellStyle name="Comma 2 4 2 3 2" xfId="33302" xr:uid="{9EDDA5D4-4A6C-4B79-9C28-61A74D7F8B6B}"/>
    <cellStyle name="Comma 2 4 2 3 3" xfId="33301" xr:uid="{F2A9819B-8D08-45C8-82AA-098673E0EEDB}"/>
    <cellStyle name="Comma 2 4 2 4" xfId="33303" xr:uid="{27C67683-AE79-4F36-A593-71DD459C6BFD}"/>
    <cellStyle name="Comma 2 4 2 5" xfId="33304" xr:uid="{FCD70BBE-79D8-463A-8D7D-68AD130714CD}"/>
    <cellStyle name="Comma 2 4 2 6" xfId="29286" xr:uid="{A57E9C7D-99D5-4A5B-84C1-5C2BB1FD6A72}"/>
    <cellStyle name="Comma 2 4 2 7" xfId="33298" xr:uid="{582DE944-2922-4780-A2FE-D6695B346A80}"/>
    <cellStyle name="Comma 2 4 20" xfId="13424" xr:uid="{1F364791-9186-4576-84B7-DB2A4482952E}"/>
    <cellStyle name="Comma 2 4 21" xfId="13432" xr:uid="{DB6A11DD-7DD1-4808-8586-11FF18D6DE0B}"/>
    <cellStyle name="Comma 2 4 21 2" xfId="33305" xr:uid="{FE3D2611-0762-47A9-BCE5-F83BB452400C}"/>
    <cellStyle name="Comma 2 4 21 3" xfId="33306" xr:uid="{80C9BA32-194E-42A5-BC0D-D33F9903FCCA}"/>
    <cellStyle name="Comma 2 4 21 4" xfId="33307" xr:uid="{D1F1FA4F-C5D7-45E0-BCD2-707AE36BC85C}"/>
    <cellStyle name="Comma 2 4 22" xfId="13436" xr:uid="{AEF10C46-AD2F-4CD5-8C62-5AB09850A3ED}"/>
    <cellStyle name="Comma 2 4 23" xfId="10408" xr:uid="{AF31D641-F5B4-4313-B5F9-29D1CBE6C558}"/>
    <cellStyle name="Comma 2 4 23 2" xfId="3637" xr:uid="{067E6311-490F-4F3B-A303-FD5FCE0834E5}"/>
    <cellStyle name="Comma 2 4 23 3" xfId="33308" xr:uid="{BF0E3855-26A2-4A46-B9D4-7BA5CCF52932}"/>
    <cellStyle name="Comma 2 4 23 4" xfId="33309" xr:uid="{8A44B666-34D0-452A-866F-90F77BF7A53B}"/>
    <cellStyle name="Comma 2 4 24" xfId="8225" xr:uid="{724220A8-7AB9-481B-B3E1-9658DF9E637A}"/>
    <cellStyle name="Comma 2 4 24 2" xfId="20313" xr:uid="{758592F2-41E7-40AC-A688-550F18743E18}"/>
    <cellStyle name="Comma 2 4 24 3" xfId="33310" xr:uid="{C1F3C850-B215-4EEE-A85C-13A25BE03329}"/>
    <cellStyle name="Comma 2 4 24 4" xfId="33311" xr:uid="{3428F80B-6F7C-4D91-9214-0ECC970773FF}"/>
    <cellStyle name="Comma 2 4 25" xfId="8234" xr:uid="{F9A17EA1-D044-4DA9-923C-74E2ED769136}"/>
    <cellStyle name="Comma 2 4 25 2" xfId="33312" xr:uid="{65561C58-CEE0-4C71-827D-7974D446B3D0}"/>
    <cellStyle name="Comma 2 4 25 3" xfId="33313" xr:uid="{F4DB8F53-0BE6-484B-9753-B84A7A9DD31C}"/>
    <cellStyle name="Comma 2 4 25 4" xfId="33314" xr:uid="{2B03B573-85A1-435D-B173-1B58638664E4}"/>
    <cellStyle name="Comma 2 4 26" xfId="20315" xr:uid="{98ECEFFF-03AA-4FAC-8383-FBAF7DA057C6}"/>
    <cellStyle name="Comma 2 4 27" xfId="20317" xr:uid="{C37D71DC-310F-48CC-BDE3-AF5B691C50EF}"/>
    <cellStyle name="Comma 2 4 27 2" xfId="33315" xr:uid="{659EF41D-21B3-49C6-9CC7-C241C8F9D2DB}"/>
    <cellStyle name="Comma 2 4 27 3" xfId="33316" xr:uid="{35C30C52-BC91-4D03-AC31-F62799BEA72C}"/>
    <cellStyle name="Comma 2 4 27 4" xfId="33317" xr:uid="{3A8DD4CA-C388-4107-8807-040FCF033ED9}"/>
    <cellStyle name="Comma 2 4 28" xfId="33297" xr:uid="{DADE4873-E838-4B41-A09A-71CC0BBFBB8B}"/>
    <cellStyle name="Comma 2 4 29" xfId="51645" xr:uid="{B1DD28DD-63A1-44E5-86B9-76AF65238550}"/>
    <cellStyle name="Comma 2 4 3" xfId="2057" xr:uid="{F6ED06A9-015C-4837-ABE5-C99DE7A4809D}"/>
    <cellStyle name="Comma 2 4 3 2" xfId="33320" xr:uid="{5906B8A2-83CB-4E6C-8F02-68FF3A50FAA5}"/>
    <cellStyle name="Comma 2 4 3 2 2" xfId="33323" xr:uid="{00CDAE08-C917-465C-8EB9-096851B195EF}"/>
    <cellStyle name="Comma 2 4 3 3" xfId="21644" xr:uid="{37D4F306-2162-43F4-8AC7-1508067A2376}"/>
    <cellStyle name="Comma 2 4 3 4" xfId="33324" xr:uid="{6BADCE57-6FD7-448E-BF5E-9F99F142A19B}"/>
    <cellStyle name="Comma 2 4 3 5" xfId="7676" xr:uid="{8567C516-3E01-40CD-AD9C-658D278D769E}"/>
    <cellStyle name="Comma 2 4 3 6" xfId="33319" xr:uid="{33F05515-E322-41EF-AD2B-9E83A459D645}"/>
    <cellStyle name="Comma 2 4 3 7" xfId="51929" xr:uid="{6B36E6C3-626B-4782-8474-ADF7212BE62C}"/>
    <cellStyle name="Comma 2 4 4" xfId="2059" xr:uid="{D7CB503F-0999-4F69-80E0-6016013522C3}"/>
    <cellStyle name="Comma 2 4 4 2" xfId="33325" xr:uid="{6DE3A3C0-FA53-4353-9F71-680E2838B882}"/>
    <cellStyle name="Comma 2 4 4 2 2" xfId="33328" xr:uid="{4404175B-D8E1-471B-9561-5ACB784E7167}"/>
    <cellStyle name="Comma 2 4 4 3" xfId="33329" xr:uid="{11724659-97CD-4C2E-93C8-439907DEB7A0}"/>
    <cellStyle name="Comma 2 4 4 4" xfId="33330" xr:uid="{A59A3548-FE23-455C-A8F9-623DEB1E00C1}"/>
    <cellStyle name="Comma 2 4 4 5" xfId="33331" xr:uid="{97BDC061-412E-4365-8527-DB2EBF7FD432}"/>
    <cellStyle name="Comma 2 4 4 6" xfId="30651" xr:uid="{8EBC979C-5206-4F92-95C5-CA7610C3EC70}"/>
    <cellStyle name="Comma 2 4 4 7" xfId="51856" xr:uid="{7C03E1E9-A6FE-4DC8-8CD9-DB514FAD9902}"/>
    <cellStyle name="Comma 2 4 5" xfId="2060" xr:uid="{38C18676-34FF-477A-AB39-A422D52B8062}"/>
    <cellStyle name="Comma 2 4 5 2" xfId="33332" xr:uid="{A6BB707C-D64E-443C-A494-0FCFA00790D9}"/>
    <cellStyle name="Comma 2 4 5 2 2" xfId="33333" xr:uid="{34E082F5-1553-4046-8EC1-6B8F48E0E45B}"/>
    <cellStyle name="Comma 2 4 5 3" xfId="16787" xr:uid="{A22B9EC4-574E-40C7-947B-73D9BDE9EC32}"/>
    <cellStyle name="Comma 2 4 5 4" xfId="33334" xr:uid="{12DAC431-7973-4A3B-9D62-29185E74A443}"/>
    <cellStyle name="Comma 2 4 5 5" xfId="33335" xr:uid="{1D45A26B-7FE7-4DA1-9C04-563A20CF57D7}"/>
    <cellStyle name="Comma 2 4 5 6" xfId="30654" xr:uid="{71038901-18A9-4817-A57F-A84B1B56A004}"/>
    <cellStyle name="Comma 2 4 6" xfId="33336" xr:uid="{E5A90E88-85DC-416F-8921-3CF3C7E8E432}"/>
    <cellStyle name="Comma 2 4 6 2" xfId="33337" xr:uid="{B4639915-B005-4C1A-A767-81AFA343CEDF}"/>
    <cellStyle name="Comma 2 4 6 3" xfId="33338" xr:uid="{6DE761CE-6F94-4A3F-A18E-18954A399312}"/>
    <cellStyle name="Comma 2 4 6 4" xfId="33339" xr:uid="{3BF4B813-77B8-4C72-9FAD-BD8B34E633B4}"/>
    <cellStyle name="Comma 2 4 6 5" xfId="33340" xr:uid="{06A337DE-53C6-484F-9A45-1D7E32E92A2F}"/>
    <cellStyle name="Comma 2 4 7" xfId="33341" xr:uid="{3E5965C0-0312-4467-96DC-57D9D347BB87}"/>
    <cellStyle name="Comma 2 4 7 2" xfId="33342" xr:uid="{0A1CF8C2-C9F3-42AD-A2F6-1192DE6491A6}"/>
    <cellStyle name="Comma 2 4 7 3" xfId="33343" xr:uid="{B4FF0980-8091-4421-B96C-C9B7FC6DD95F}"/>
    <cellStyle name="Comma 2 4 7 4" xfId="33344" xr:uid="{F508F211-40ED-4A5C-84A2-C5559C7B5B5A}"/>
    <cellStyle name="Comma 2 4 7 5" xfId="33345" xr:uid="{59CD1CEC-CF20-43E9-A241-213B0073F99E}"/>
    <cellStyle name="Comma 2 4 8" xfId="33346" xr:uid="{1F631183-F327-4C6C-A14B-3A2FEA0F1E45}"/>
    <cellStyle name="Comma 2 4 8 2" xfId="33347" xr:uid="{848790A1-E728-44CB-AE99-8CD78184CF5E}"/>
    <cellStyle name="Comma 2 4 8 3" xfId="33348" xr:uid="{83CDB1F8-9591-4BC4-9A2D-9A7757AC263C}"/>
    <cellStyle name="Comma 2 4 8 4" xfId="33351" xr:uid="{B7055589-53BE-4321-BC54-F2B2FD564BC1}"/>
    <cellStyle name="Comma 2 4 8 5" xfId="33352" xr:uid="{92E003DA-E8B2-42C5-8E26-F82208EAED6C}"/>
    <cellStyle name="Comma 2 4 9" xfId="33353" xr:uid="{22B3FB6A-F630-4EE2-BF95-776EA5D08957}"/>
    <cellStyle name="Comma 2 4 9 2" xfId="33354" xr:uid="{B01DF75C-DFA5-48A3-B7E6-1A12CCF0BB21}"/>
    <cellStyle name="Comma 2 4 9 3" xfId="33357" xr:uid="{82DCB7B4-DEB6-4BC7-888E-9C3D6F107E1C}"/>
    <cellStyle name="Comma 2 4_Annexure" xfId="33358" xr:uid="{90E3CC34-BC90-4F3D-A7B4-B30B61A5336F}"/>
    <cellStyle name="Comma 2 40" xfId="19747" xr:uid="{043850EE-A448-4204-ADFB-7B35AEC8FD2C}"/>
    <cellStyle name="Comma 2 40 2" xfId="33268" xr:uid="{EDA49AA6-EF88-4F32-8D0D-588018024513}"/>
    <cellStyle name="Comma 2 40 3" xfId="33270" xr:uid="{A2001B67-01F4-482A-9EBD-518F057318E3}"/>
    <cellStyle name="Comma 2 40 4" xfId="33272" xr:uid="{DEEB9B1E-E4E5-489C-AC33-2C6CCFD46F63}"/>
    <cellStyle name="Comma 2 40 5" xfId="33274" xr:uid="{7146D77D-92D6-401F-BB9D-254675FED0BC}"/>
    <cellStyle name="Comma 2 41" xfId="33278" xr:uid="{9D13D614-FD73-438D-9B55-A886A27F2BED}"/>
    <cellStyle name="Comma 2 41 2" xfId="15734" xr:uid="{CF1A6BCB-0AE9-4382-BB6C-B4B0F31E44CF}"/>
    <cellStyle name="Comma 2 41 2 2" xfId="15737" xr:uid="{86C10F3D-87C6-4AAB-979C-607A37703426}"/>
    <cellStyle name="Comma 2 41 3" xfId="15774" xr:uid="{AD8DDED5-843F-4D05-A87B-8E9DC5E16072}"/>
    <cellStyle name="Comma 2 41 3 2" xfId="15780" xr:uid="{B881761B-64B7-4A06-97D7-4A6F47D1F5C4}"/>
    <cellStyle name="Comma 2 41 4" xfId="15844" xr:uid="{11BCADC0-4573-4835-9D74-DAF881C42D6B}"/>
    <cellStyle name="Comma 2 41 5" xfId="15909" xr:uid="{11DA396B-B1F2-424D-82A7-92EEFAFEAE75}"/>
    <cellStyle name="Comma 2 42" xfId="33280" xr:uid="{060CE060-F733-4DEE-8DD0-F846557B1A58}"/>
    <cellStyle name="Comma 2 42 2" xfId="16497" xr:uid="{2C18827B-36FA-45F3-A7D0-374631AD0378}"/>
    <cellStyle name="Comma 2 42 3" xfId="16518" xr:uid="{F7EE90C0-D5B1-4E23-A02B-6121308F487C}"/>
    <cellStyle name="Comma 2 42 4" xfId="16557" xr:uid="{5D287C51-522B-4481-824A-2B7B370DEC25}"/>
    <cellStyle name="Comma 2 42 5" xfId="16564" xr:uid="{D9960ACC-102C-4BE9-9150-B3C173B9CD10}"/>
    <cellStyle name="Comma 2 43" xfId="33282" xr:uid="{F913462D-17E8-480F-B01D-DEA958C6B653}"/>
    <cellStyle name="Comma 2 43 2" xfId="33284" xr:uid="{6426CD3E-B47D-4913-80A2-FB9A5C64D2D0}"/>
    <cellStyle name="Comma 2 43 3" xfId="33286" xr:uid="{927E546C-4329-4339-8012-3B45934DAA45}"/>
    <cellStyle name="Comma 2 43 4" xfId="33288" xr:uid="{5B1C9C01-30E6-4A71-9832-CA4C49A93747}"/>
    <cellStyle name="Comma 2 43 5" xfId="33290" xr:uid="{6496C600-A135-44EC-9C4E-9CD4BBDC4220}"/>
    <cellStyle name="Comma 2 44" xfId="33292" xr:uid="{FC6B0E41-3624-4B24-81D8-386DE536A5C3}"/>
    <cellStyle name="Comma 2 44 2" xfId="32275" xr:uid="{CE596C73-1421-4769-8C1E-FC93E5625301}"/>
    <cellStyle name="Comma 2 44 3" xfId="32278" xr:uid="{685245A6-19BE-40F9-B9DD-2162F3963AA6}"/>
    <cellStyle name="Comma 2 44 4" xfId="32282" xr:uid="{A9CAA902-FEF1-4632-BA1B-9931083B0A00}"/>
    <cellStyle name="Comma 2 44 5" xfId="32286" xr:uid="{FE4F7DFD-259B-46A1-AF4C-C4B11F147E72}"/>
    <cellStyle name="Comma 2 45" xfId="33359" xr:uid="{BA975D1F-AC7B-4A82-8D0A-FFACB564BC62}"/>
    <cellStyle name="Comma 2 45 2" xfId="33361" xr:uid="{10049627-52C0-4614-B4D4-7C8F043AD587}"/>
    <cellStyle name="Comma 2 45 3" xfId="33363" xr:uid="{E278641F-8B1F-4E08-B3E9-2CD9B5BD2912}"/>
    <cellStyle name="Comma 2 45 4" xfId="33364" xr:uid="{FACDF92B-B5D3-446C-B3FD-AC7C5A2204AE}"/>
    <cellStyle name="Comma 2 45 5" xfId="33365" xr:uid="{879A353A-4BF4-4798-8447-7CE74690D2C0}"/>
    <cellStyle name="Comma 2 46" xfId="4382" xr:uid="{E46EA5B2-F0B2-4F76-B8F2-BE067F53C151}"/>
    <cellStyle name="Comma 2 46 2" xfId="4386" xr:uid="{64C19437-EB46-4374-9AF0-F39EA7F06B0A}"/>
    <cellStyle name="Comma 2 46 3" xfId="4404" xr:uid="{7EB24DA0-27FB-41EA-A85C-4B143D8B32EF}"/>
    <cellStyle name="Comma 2 47" xfId="4410" xr:uid="{96EE35C2-1EC1-4531-AA56-72A07755133B}"/>
    <cellStyle name="Comma 2 47 2" xfId="17526" xr:uid="{EBCA5DD7-FBF3-4B3F-85CD-2BA2DF2CC97B}"/>
    <cellStyle name="Comma 2 47 3" xfId="17546" xr:uid="{26B04804-9790-444C-BA12-DE115DCAF6C8}"/>
    <cellStyle name="Comma 2 48" xfId="3904" xr:uid="{6935ADA9-422D-4C4B-8733-C8DC8CD8625E}"/>
    <cellStyle name="Comma 2 48 2" xfId="28306" xr:uid="{FEB9CF6D-D38A-4D3C-8692-070BEEEF868F}"/>
    <cellStyle name="Comma 2 49" xfId="28311" xr:uid="{D74CE759-D235-44AD-A78C-697479E936DF}"/>
    <cellStyle name="Comma 2 49 2" xfId="28315" xr:uid="{DA276E97-74B3-4D4E-99E3-71F5ACFCC471}"/>
    <cellStyle name="Comma 2 5" xfId="2061" xr:uid="{82FF8E6F-E159-4FAB-8E4A-D8196A3E1B36}"/>
    <cellStyle name="Comma 2 5 10" xfId="14030" xr:uid="{2FD7918C-880A-4929-9BC7-055735C4E56C}"/>
    <cellStyle name="Comma 2 5 10 2" xfId="14036" xr:uid="{D92F1D5A-99C1-4D48-A278-E6E2FF8AA199}"/>
    <cellStyle name="Comma 2 5 10 3" xfId="14055" xr:uid="{9E89CA68-A6A5-410D-B90E-962BBEDCA637}"/>
    <cellStyle name="Comma 2 5 11" xfId="13537" xr:uid="{59DE7892-0240-40CA-A054-B66DAB691702}"/>
    <cellStyle name="Comma 2 5 11 2" xfId="13542" xr:uid="{DBE28465-5051-4DDF-9511-C6339B90268E}"/>
    <cellStyle name="Comma 2 5 12" xfId="8632" xr:uid="{6BB69CD9-70FE-43C9-BA66-994C3D0E5C39}"/>
    <cellStyle name="Comma 2 5 12 2" xfId="8638" xr:uid="{47B8D7FA-3EC0-4B7F-9339-703BFCFA6AEC}"/>
    <cellStyle name="Comma 2 5 13" xfId="8658" xr:uid="{B31665DB-3FBE-4141-97ED-21D1DB5B5EB6}"/>
    <cellStyle name="Comma 2 5 14" xfId="8665" xr:uid="{A8ADC4F3-877C-4A4B-A7FB-1108217B2A2E}"/>
    <cellStyle name="Comma 2 5 15" xfId="8673" xr:uid="{33CF129B-3D72-4A07-BE3C-452887197235}"/>
    <cellStyle name="Comma 2 5 16" xfId="7922" xr:uid="{8B6C173D-B5E1-4415-8BD7-83902F8D82FF}"/>
    <cellStyle name="Comma 2 5 17" xfId="7937" xr:uid="{7AA60502-B060-4BF4-B168-DF621A0AC05E}"/>
    <cellStyle name="Comma 2 5 18" xfId="33366" xr:uid="{1E58EA5D-370F-418A-B0C0-55C39E1151F3}"/>
    <cellStyle name="Comma 2 5 19" xfId="33368" xr:uid="{32DD3E31-1842-4FE3-B43C-A279C8DD8926}"/>
    <cellStyle name="Comma 2 5 2" xfId="567" xr:uid="{8D4C7D6A-C9EF-4886-8185-F4EEAA81CC5A}"/>
    <cellStyle name="Comma 2 5 2 2" xfId="7944" xr:uid="{A605D0B5-6C6A-4FE2-9293-3C4D12E9D3C2}"/>
    <cellStyle name="Comma 2 5 2 2 2" xfId="7952" xr:uid="{1FDF645E-F6B5-41F2-9A9F-DEE549A8A1AD}"/>
    <cellStyle name="Comma 2 5 2 3" xfId="5798" xr:uid="{173E79A6-EB7B-47A5-9196-5827A7145BD6}"/>
    <cellStyle name="Comma 2 5 2 4" xfId="33371" xr:uid="{0D978F90-93DF-4665-83E9-4F93189B4304}"/>
    <cellStyle name="Comma 2 5 2 5" xfId="33372" xr:uid="{74FF6DA9-FEF7-4516-B1B0-BA95E183B648}"/>
    <cellStyle name="Comma 2 5 2 6" xfId="29320" xr:uid="{2994229C-B7CE-4288-8952-F657F5FA4A9C}"/>
    <cellStyle name="Comma 2 5 2 7" xfId="33370" xr:uid="{7CE3999C-613B-48FE-85DC-BE6C50E3D69F}"/>
    <cellStyle name="Comma 2 5 20" xfId="8674" xr:uid="{EEF79EDD-EADC-4E38-922C-EEDED6CCDCB5}"/>
    <cellStyle name="Comma 2 5 21" xfId="7923" xr:uid="{930BF430-5587-451F-AC9D-6AAC483E1C35}"/>
    <cellStyle name="Comma 2 5 22" xfId="7938" xr:uid="{8607E7AB-D95C-4384-9996-60823659FF31}"/>
    <cellStyle name="Comma 2 5 23" xfId="33367" xr:uid="{8A468CA3-9727-4561-B172-D1A665B95A2F}"/>
    <cellStyle name="Comma 2 5 24" xfId="33369" xr:uid="{1B716D35-0685-488E-A065-BB31B47B6F5F}"/>
    <cellStyle name="Comma 2 5 25" xfId="33373" xr:uid="{E62B9130-34D3-483F-B57E-C606EDD2E80F}"/>
    <cellStyle name="Comma 2 5 26" xfId="33374" xr:uid="{D33CCA39-A42C-426D-AF15-77C011848C59}"/>
    <cellStyle name="Comma 2 5 27" xfId="11584" xr:uid="{1193089F-744C-4766-958D-347ABCFD6BB9}"/>
    <cellStyle name="Comma 2 5 3" xfId="33376" xr:uid="{F83F74F6-4DD1-451F-A433-A04560B15ADB}"/>
    <cellStyle name="Comma 2 5 3 2" xfId="3559" xr:uid="{D222F49E-2EB4-41C0-97D7-F71176D7F9BB}"/>
    <cellStyle name="Comma 2 5 3 2 2" xfId="3049" xr:uid="{7BE3FE41-CD65-42C8-BAE3-092D1FB7D644}"/>
    <cellStyle name="Comma 2 5 3 3" xfId="3588" xr:uid="{031B9229-62D4-475C-9872-23DCEBE3540F}"/>
    <cellStyle name="Comma 2 5 3 4" xfId="33377" xr:uid="{5CCB14A3-D1B2-44A2-8F21-C5177911ADE4}"/>
    <cellStyle name="Comma 2 5 3 5" xfId="33378" xr:uid="{3E99173F-DB1A-4B12-945B-F4A6327CB330}"/>
    <cellStyle name="Comma 2 5 4" xfId="30661" xr:uid="{40D694BD-3A8D-4704-BE2C-B6B3E50767A0}"/>
    <cellStyle name="Comma 2 5 4 2" xfId="6306" xr:uid="{09566497-3979-4222-9586-0C0D574386FF}"/>
    <cellStyle name="Comma 2 5 4 3" xfId="4035" xr:uid="{E69A51B0-E827-4188-8020-82E1071DAA87}"/>
    <cellStyle name="Comma 2 5 4 4" xfId="6343" xr:uid="{F366B0BC-06EE-4124-B8EB-852F85E46A55}"/>
    <cellStyle name="Comma 2 5 4 5" xfId="13918" xr:uid="{F584D0BE-4F01-4D92-A397-C3D7E9DE1BA8}"/>
    <cellStyle name="Comma 2 5 5" xfId="30664" xr:uid="{30152B6A-200B-4BA0-AABC-7A5110CCA0EF}"/>
    <cellStyle name="Comma 2 5 5 2" xfId="3370" xr:uid="{A990B240-59CD-4DDA-A4E3-C40C38FFA8E3}"/>
    <cellStyle name="Comma 2 5 5 3" xfId="3412" xr:uid="{BD83EB19-FC37-40D7-9AA2-C4547CEAAC93}"/>
    <cellStyle name="Comma 2 5 5 4" xfId="7976" xr:uid="{A3FAA87B-20AD-49DA-90A2-39CC249FD0A5}"/>
    <cellStyle name="Comma 2 5 5 5" xfId="15030" xr:uid="{E60D828B-1EAA-4D03-8D92-21F97F5141C9}"/>
    <cellStyle name="Comma 2 5 6" xfId="33379" xr:uid="{C76C6DD8-ECDB-4F4A-844D-8B22FC6A0E66}"/>
    <cellStyle name="Comma 2 5 6 2" xfId="33380" xr:uid="{55D3CB28-2458-4872-AAD7-FDECEBDDCC2B}"/>
    <cellStyle name="Comma 2 5 6 3" xfId="33383" xr:uid="{008B592A-C450-4690-A288-BB290147D878}"/>
    <cellStyle name="Comma 2 5 6 4" xfId="33386" xr:uid="{CCE6B3A4-FEDD-43B4-BFEB-998EE3BBE7EF}"/>
    <cellStyle name="Comma 2 5 6 5" xfId="33389" xr:uid="{BDB459CA-23EB-4CE6-B00D-AC2674575895}"/>
    <cellStyle name="Comma 2 5 7" xfId="33392" xr:uid="{6C08FE6A-EEFB-4108-8674-57F5C9BB62F9}"/>
    <cellStyle name="Comma 2 5 7 2" xfId="33393" xr:uid="{09E1C635-04FB-45CF-BAA2-B041755F8867}"/>
    <cellStyle name="Comma 2 5 7 3" xfId="33394" xr:uid="{B3057384-1495-4950-B8E4-22861154CE0C}"/>
    <cellStyle name="Comma 2 5 7 4" xfId="33395" xr:uid="{C205405B-0124-4730-AB4D-D24FC4DB4444}"/>
    <cellStyle name="Comma 2 5 7 5" xfId="33396" xr:uid="{59F29C36-B305-49C2-B769-D8C89DAFE4EE}"/>
    <cellStyle name="Comma 2 5 8" xfId="5457" xr:uid="{2E5BDF8B-765E-475E-8CA0-C88D0BD24F25}"/>
    <cellStyle name="Comma 2 5 8 2" xfId="5912" xr:uid="{CD12537A-A697-4A34-9E97-2B81C25179CC}"/>
    <cellStyle name="Comma 2 5 8 3" xfId="5925" xr:uid="{95116320-168C-49CB-BEA4-62DE6CD01022}"/>
    <cellStyle name="Comma 2 5 8 4" xfId="5929" xr:uid="{06355251-4CD4-4F31-A55F-016D24CD5637}"/>
    <cellStyle name="Comma 2 5 8 5" xfId="33397" xr:uid="{58B3FD6E-AC6C-480C-BF13-C73C932673C7}"/>
    <cellStyle name="Comma 2 5 9" xfId="33398" xr:uid="{1AEC8BAB-D2DE-464A-8FD7-28DF02D88ABE}"/>
    <cellStyle name="Comma 2 5 9 2" xfId="3799" xr:uid="{136D4774-43E2-4CE1-B074-D220115C344C}"/>
    <cellStyle name="Comma 2 5 9 3" xfId="8124" xr:uid="{9551E507-2C67-4E56-9233-E83825282368}"/>
    <cellStyle name="Comma 2 5_Annexure" xfId="19591" xr:uid="{F742BA90-4E2F-4F10-9BCE-04C609CE2D5D}"/>
    <cellStyle name="Comma 2 50" xfId="33360" xr:uid="{DECA5942-7469-4880-90CF-AAA61E007E1D}"/>
    <cellStyle name="Comma 2 50 2" xfId="33362" xr:uid="{66C1F5E7-DBB1-4C0D-B58E-24DE9975A8F3}"/>
    <cellStyle name="Comma 2 51" xfId="4383" xr:uid="{1C51861A-B667-4AFA-B965-DC0EFC6B8128}"/>
    <cellStyle name="Comma 2 51 2" xfId="4387" xr:uid="{6E46084C-EC0A-49F1-83B6-698853CAE27C}"/>
    <cellStyle name="Comma 2 52" xfId="4411" xr:uid="{EC9CC94F-AC0B-4683-B8FA-00D70A81E3E0}"/>
    <cellStyle name="Comma 2 52 2" xfId="17527" xr:uid="{1C9932DF-A596-42F6-B42D-5003EF024587}"/>
    <cellStyle name="Comma 2 53" xfId="3905" xr:uid="{8C131D45-E0D1-4E3C-B4B7-12152359070F}"/>
    <cellStyle name="Comma 2 53 2" xfId="28307" xr:uid="{26E28541-BEEC-4A8A-A973-E620B522931E}"/>
    <cellStyle name="Comma 2 53 3" xfId="28309" xr:uid="{DFBDED62-A6FC-4F70-82F4-75CA493CD61A}"/>
    <cellStyle name="Comma 2 53 4" xfId="33399" xr:uid="{306D9481-0046-4D32-8EAA-EB7140925702}"/>
    <cellStyle name="Comma 2 54" xfId="28312" xr:uid="{ABA33023-0C1A-4716-9983-3A6E0E63A22D}"/>
    <cellStyle name="Comma 2 54 2" xfId="28316" xr:uid="{338FDD2F-D58B-4EEC-8B23-9A4FC5F7E276}"/>
    <cellStyle name="Comma 2 54 3" xfId="28319" xr:uid="{10C557DD-C887-4729-A3B7-7DD637C12475}"/>
    <cellStyle name="Comma 2 54 4" xfId="33400" xr:uid="{D0F1D69A-75BF-4448-9795-32B76B7CA7A2}"/>
    <cellStyle name="Comma 2 55" xfId="8791" xr:uid="{20031BDF-559E-4BD6-994E-14E28B55DDD2}"/>
    <cellStyle name="Comma 2 55 2" xfId="28321" xr:uid="{44ECD1BC-0320-4DCD-941C-89862AE59644}"/>
    <cellStyle name="Comma 2 55 3" xfId="28324" xr:uid="{253F14C1-A862-4540-A712-7D5661189F45}"/>
    <cellStyle name="Comma 2 55 4" xfId="33402" xr:uid="{1CE0E959-B479-4251-8434-A0EF84C65C13}"/>
    <cellStyle name="Comma 2 56" xfId="22070" xr:uid="{EEF0FC73-DB5A-4BAC-BBED-FEDDD3298DEB}"/>
    <cellStyle name="Comma 2 57" xfId="28326" xr:uid="{B7A8E14F-295A-4F31-847F-9C9298615996}"/>
    <cellStyle name="Comma 2 58" xfId="18401" xr:uid="{A6DB0114-E81B-41A6-B369-37FC23B10C4D}"/>
    <cellStyle name="Comma 2 59" xfId="23743" xr:uid="{150C3B3D-DC1F-444D-A58C-40BA8C6A9EF4}"/>
    <cellStyle name="Comma 2 6" xfId="2062" xr:uid="{B493F3E9-FDBE-45DA-947C-99600C671D25}"/>
    <cellStyle name="Comma 2 6 10" xfId="17267" xr:uid="{4E5AFCA7-8AE2-4A6D-95EB-3EB69764508A}"/>
    <cellStyle name="Comma 2 6 10 2" xfId="33403" xr:uid="{E7EEEB59-D2DC-4E9D-B10D-C5FF1EA222D4}"/>
    <cellStyle name="Comma 2 6 10 3" xfId="33404" xr:uid="{0F4AC422-B0C9-461B-90F2-FC396EDE84C4}"/>
    <cellStyle name="Comma 2 6 11" xfId="13607" xr:uid="{8D79AD2D-8C72-419E-A3AF-905854C4B9CB}"/>
    <cellStyle name="Comma 2 6 11 2" xfId="13611" xr:uid="{79994E23-213C-4CF7-930B-608297B9E100}"/>
    <cellStyle name="Comma 2 6 11 3" xfId="17257" xr:uid="{6FBAA5B3-F869-42F9-BFE8-442C396ABD02}"/>
    <cellStyle name="Comma 2 6 12" xfId="4020" xr:uid="{E42B23F1-5B00-4E61-8132-A67394130F4A}"/>
    <cellStyle name="Comma 2 6 12 2" xfId="13614" xr:uid="{13BC370C-D632-46BD-B28D-F6F16C707265}"/>
    <cellStyle name="Comma 2 6 13" xfId="13618" xr:uid="{4DE909F5-6580-4107-ADB3-11821BEC6A8C}"/>
    <cellStyle name="Comma 2 6 13 2" xfId="33410" xr:uid="{A175A977-E2E7-4546-9882-D62E72D8DF47}"/>
    <cellStyle name="Comma 2 6 14" xfId="21303" xr:uid="{3D06C3C3-618D-4E8D-B304-60B8135D5A7B}"/>
    <cellStyle name="Comma 2 6 15" xfId="21313" xr:uid="{454B97AE-6C3D-462E-9BB6-50D8B3547408}"/>
    <cellStyle name="Comma 2 6 16" xfId="33381" xr:uid="{24530F56-AA41-48EC-AE83-4F62BE398B2F}"/>
    <cellStyle name="Comma 2 6 17" xfId="33384" xr:uid="{3A1D1626-C2FE-4AA8-A1FA-B06C9FD67EEC}"/>
    <cellStyle name="Comma 2 6 18" xfId="33387" xr:uid="{01D68126-EF57-43C2-BCDC-6D74752F2E7E}"/>
    <cellStyle name="Comma 2 6 19" xfId="33390" xr:uid="{C38DE9E6-AE53-4139-894E-834E2CD182E2}"/>
    <cellStyle name="Comma 2 6 2" xfId="673" xr:uid="{6BF19419-5A99-4110-B0EC-B900CDF29220}"/>
    <cellStyle name="Comma 2 6 2 2" xfId="33412" xr:uid="{685FD7FC-0B01-4276-8812-E2B5DC9D32D2}"/>
    <cellStyle name="Comma 2 6 2 2 2" xfId="33413" xr:uid="{7A61B832-CC7E-4864-9847-5B6EA85854FF}"/>
    <cellStyle name="Comma 2 6 2 3" xfId="33414" xr:uid="{579B6652-70DB-420A-BBD5-AB40EE71DF4F}"/>
    <cellStyle name="Comma 2 6 2 3 2" xfId="33415" xr:uid="{9E980EB0-B307-4B3E-BB02-282326B17ED3}"/>
    <cellStyle name="Comma 2 6 2 4" xfId="33416" xr:uid="{446341CA-C859-457E-A2E9-5A652DD8F6EA}"/>
    <cellStyle name="Comma 2 6 2 4 2" xfId="33417" xr:uid="{2FDCBC5E-AAFA-472D-9219-E94E07EE4435}"/>
    <cellStyle name="Comma 2 6 2 5" xfId="18406" xr:uid="{1715048B-19D2-4B8C-B1FB-98C868E1BBA3}"/>
    <cellStyle name="Comma 2 6 2 5 2" xfId="33419" xr:uid="{69C18068-FA60-45F0-855F-0879139FFE5E}"/>
    <cellStyle name="Comma 2 6 2 6" xfId="33420" xr:uid="{B858D7A5-7F99-4035-9A58-1B98C7E31191}"/>
    <cellStyle name="Comma 2 6 2 7" xfId="33421" xr:uid="{E58FC843-B674-4BC1-87EA-47E8D56A1133}"/>
    <cellStyle name="Comma 2 6 2 8" xfId="33422" xr:uid="{52DF64A7-A42C-469D-8846-95AE82C2B789}"/>
    <cellStyle name="Comma 2 6 2 9" xfId="33411" xr:uid="{EDE53813-ED1A-420E-B1BA-7D0E922E1A1F}"/>
    <cellStyle name="Comma 2 6 2_BSD10" xfId="33423" xr:uid="{E58C7A71-93B2-4AFC-BC56-DC9BA1591300}"/>
    <cellStyle name="Comma 2 6 20" xfId="21314" xr:uid="{7375CE7E-AA1B-48DA-99E1-2B35DC49A5A8}"/>
    <cellStyle name="Comma 2 6 21" xfId="33382" xr:uid="{8D371F14-79D6-474C-B121-21923A4547FA}"/>
    <cellStyle name="Comma 2 6 22" xfId="33385" xr:uid="{4886366A-C899-43B0-8CEA-7887357A6392}"/>
    <cellStyle name="Comma 2 6 23" xfId="33388" xr:uid="{212D301C-892A-4271-B954-4091E6DF8778}"/>
    <cellStyle name="Comma 2 6 24" xfId="33391" xr:uid="{85FE2DE4-564B-47A6-B10B-D4B4FE193CDF}"/>
    <cellStyle name="Comma 2 6 24 2" xfId="33427" xr:uid="{5E662EB0-C226-4857-A989-18FDCA126C9D}"/>
    <cellStyle name="Comma 2 6 24 3" xfId="19405" xr:uid="{ABFCBB58-29B9-4E5F-A351-3EEAA08C3AF4}"/>
    <cellStyle name="Comma 2 6 24 4" xfId="33430" xr:uid="{36067086-149D-47A2-849A-25EAB65C4D51}"/>
    <cellStyle name="Comma 2 6 25" xfId="33431" xr:uid="{7747D1C1-1E5B-4775-A7B9-68CFD4E0D424}"/>
    <cellStyle name="Comma 2 6 25 2" xfId="33432" xr:uid="{8C594F49-65C1-4593-9D3B-A11C495D7E53}"/>
    <cellStyle name="Comma 2 6 25 3" xfId="10535" xr:uid="{EC69674D-309A-4D25-8A5F-ABF3C88600CC}"/>
    <cellStyle name="Comma 2 6 25 4" xfId="33433" xr:uid="{8B82275C-D7A9-4DF4-89AE-4A19F84BDBFE}"/>
    <cellStyle name="Comma 2 6 3" xfId="677" xr:uid="{A48CE453-97A1-4A32-A35B-18534D42AD73}"/>
    <cellStyle name="Comma 2 6 3 2" xfId="33437" xr:uid="{F8566049-E414-42BF-8844-F0AE95FB3A5A}"/>
    <cellStyle name="Comma 2 6 3 2 2" xfId="33438" xr:uid="{399BB907-06D8-42EA-A8BE-FD7EA1ED3F03}"/>
    <cellStyle name="Comma 2 6 3 3" xfId="33440" xr:uid="{821A75F3-19A1-4106-8A07-C85D75A81F33}"/>
    <cellStyle name="Comma 2 6 3 4" xfId="33442" xr:uid="{B8CA6E31-F14C-4D62-9E56-CE46119E55F3}"/>
    <cellStyle name="Comma 2 6 3 5" xfId="33443" xr:uid="{76286AF2-7240-41DC-85B1-556D8D022624}"/>
    <cellStyle name="Comma 2 6 3 6" xfId="33435" xr:uid="{D355E4AE-3E8E-41B1-8795-9D7894FCCA61}"/>
    <cellStyle name="Comma 2 6 4" xfId="30668" xr:uid="{069E9A56-672E-4FA0-AE4C-85F50D10A90C}"/>
    <cellStyle name="Comma 2 6 4 2" xfId="33444" xr:uid="{CFFD161D-E408-4E60-950C-122DDC3F3D9F}"/>
    <cellStyle name="Comma 2 6 4 3" xfId="33445" xr:uid="{7D870A36-D69E-496C-AADB-B7B28BA96B79}"/>
    <cellStyle name="Comma 2 6 4 4" xfId="33446" xr:uid="{90456168-D254-4EA8-A198-488AC05ACC37}"/>
    <cellStyle name="Comma 2 6 4 5" xfId="33447" xr:uid="{1CB586F4-7AC1-4303-A92F-186D4E11783D}"/>
    <cellStyle name="Comma 2 6 5" xfId="30670" xr:uid="{2DEED403-E529-4B1C-A57A-7E63BD36BF76}"/>
    <cellStyle name="Comma 2 6 5 2" xfId="33448" xr:uid="{2DF0F2A9-BABB-4796-BFCB-F823074ECF8E}"/>
    <cellStyle name="Comma 2 6 5 3" xfId="33449" xr:uid="{11E0651E-D8BA-443E-8CB4-89F9AA876ABB}"/>
    <cellStyle name="Comma 2 6 5 4" xfId="33450" xr:uid="{7F39D1C5-2DA3-479D-A38A-19AC82F2DAAF}"/>
    <cellStyle name="Comma 2 6 5 5" xfId="33451" xr:uid="{FF114ACD-FEC3-436C-BE19-D9CB43956A02}"/>
    <cellStyle name="Comma 2 6 6" xfId="33452" xr:uid="{8D7E76FD-1FF2-4826-90BD-B2B046183382}"/>
    <cellStyle name="Comma 2 6 6 2" xfId="22192" xr:uid="{86B61768-4937-4A49-8BE1-0F72F0969662}"/>
    <cellStyle name="Comma 2 6 6 3" xfId="22097" xr:uid="{A9FEAB02-8835-4898-94BB-203CFE2FC005}"/>
    <cellStyle name="Comma 2 6 6 4" xfId="33453" xr:uid="{664B9ECD-E7D4-4319-82D7-D8CC81F6DF2D}"/>
    <cellStyle name="Comma 2 6 6 5" xfId="33454" xr:uid="{AE1265EA-72B8-4D19-AE62-1F5AD6E88949}"/>
    <cellStyle name="Comma 2 6 7" xfId="33455" xr:uid="{4CDB5271-79C9-4900-8230-C06D1392DAEA}"/>
    <cellStyle name="Comma 2 6 7 2" xfId="22198" xr:uid="{53BE9ED0-861E-49EF-82F1-F7246CDDF2D3}"/>
    <cellStyle name="Comma 2 6 7 3" xfId="22200" xr:uid="{63AE5C92-FDFC-4B4A-8956-AA2F9748BB60}"/>
    <cellStyle name="Comma 2 6 7 4" xfId="33456" xr:uid="{3514659E-5D42-4D13-9550-72A3EF4B6F86}"/>
    <cellStyle name="Comma 2 6 7 5" xfId="33457" xr:uid="{D3657849-6F21-4F25-8632-DA57F860F713}"/>
    <cellStyle name="Comma 2 6 8" xfId="33458" xr:uid="{10417D84-8C44-46A3-BB5C-C5FCDCF11EE2}"/>
    <cellStyle name="Comma 2 6 8 2" xfId="22205" xr:uid="{B6C646AD-4E7B-4EFB-A62F-6BF55F19C34A}"/>
    <cellStyle name="Comma 2 6 8 3" xfId="22210" xr:uid="{06986171-CFA5-47E6-8CDE-A2A92962C94D}"/>
    <cellStyle name="Comma 2 6 8 4" xfId="33459" xr:uid="{68B2A85B-738A-4F9D-8937-203A220D5086}"/>
    <cellStyle name="Comma 2 6 8 5" xfId="33460" xr:uid="{D95C135A-E352-4554-9EC4-393256A813EB}"/>
    <cellStyle name="Comma 2 6 9" xfId="33461" xr:uid="{15789FDF-C9DE-46D3-BB2D-5B1492E80263}"/>
    <cellStyle name="Comma 2 6 9 2" xfId="22218" xr:uid="{7674C376-E7B7-4EDB-89E9-3B6CD007CE9A}"/>
    <cellStyle name="Comma 2 6 9 3" xfId="33464" xr:uid="{C2EBE573-6C49-4635-B58E-F3BED607CC1F}"/>
    <cellStyle name="Comma 2 6 9 4" xfId="33465" xr:uid="{5283B714-E646-4861-B0E9-790C742CDA6F}"/>
    <cellStyle name="Comma 2 6 9 5" xfId="33466" xr:uid="{629C86A7-E0C2-4CEC-AD11-7478F60BBD21}"/>
    <cellStyle name="Comma 2 6_Annexure" xfId="33467" xr:uid="{0DFC83C8-12F2-4642-ACDD-234190A0E9CC}"/>
    <cellStyle name="Comma 2 60" xfId="8792" xr:uid="{B3C4AF3F-939A-4AA3-ADC0-9FE30CC6F204}"/>
    <cellStyle name="Comma 2 61" xfId="22071" xr:uid="{B7B1604F-ED53-412D-89C4-374A027829FD}"/>
    <cellStyle name="Comma 2 62" xfId="28327" xr:uid="{08B38220-919F-408D-BE2D-4476B11499E7}"/>
    <cellStyle name="Comma 2 63" xfId="18402" xr:uid="{4D1F7B33-643E-43B5-B738-D83B0AEB4A29}"/>
    <cellStyle name="Comma 2 64" xfId="51604" xr:uid="{0EDCA587-657C-4869-94AB-B3B7856E8035}"/>
    <cellStyle name="Comma 2 65" xfId="51837" xr:uid="{C893FE78-D7E1-437D-9413-78914A64D0C5}"/>
    <cellStyle name="Comma 2 66" xfId="52020" xr:uid="{A916B247-4F08-4E32-856A-9BA9756ED4A8}"/>
    <cellStyle name="Comma 2 67" xfId="52054" xr:uid="{A09C40B7-D27F-4EFF-8736-7161807C52C6}"/>
    <cellStyle name="Comma 2 68" xfId="52063" xr:uid="{ED1C37C1-C168-4D29-8BED-EBA04D288AC4}"/>
    <cellStyle name="Comma 2 69" xfId="52061" xr:uid="{9E065209-5383-426B-821F-08B8A7976205}"/>
    <cellStyle name="Comma 2 7" xfId="2063" xr:uid="{35C36925-A086-4950-9F3E-A0B4B9331F78}"/>
    <cellStyle name="Comma 2 7 10" xfId="33470" xr:uid="{BD00EA47-075C-4B8D-8997-E9AE61171042}"/>
    <cellStyle name="Comma 2 7 10 2" xfId="22340" xr:uid="{525FEF78-55E0-4935-B8DF-78C629195B3E}"/>
    <cellStyle name="Comma 2 7 10 3" xfId="16703" xr:uid="{4C9B1058-FE5B-4E75-B94A-FC707CF294F4}"/>
    <cellStyle name="Comma 2 7 11" xfId="13740" xr:uid="{B76AD039-4771-4349-97DA-9BD03CB90F58}"/>
    <cellStyle name="Comma 2 7 11 2" xfId="13742" xr:uid="{5EB00D71-8CCF-4ACD-9441-E7DF3709A1A3}"/>
    <cellStyle name="Comma 2 7 12" xfId="13744" xr:uid="{03CA344D-7C2F-4E6E-A7DD-24613E5E4374}"/>
    <cellStyle name="Comma 2 7 12 2" xfId="13747" xr:uid="{E0B97159-98C4-4859-A6D9-56CE21926E8C}"/>
    <cellStyle name="Comma 2 7 13" xfId="13749" xr:uid="{434DE32E-F7CA-417D-BF4D-336091D1EC48}"/>
    <cellStyle name="Comma 2 7 13 2" xfId="22450" xr:uid="{16F8A540-0BB8-4DB9-8509-D392BBD0DEF1}"/>
    <cellStyle name="Comma 2 7 14" xfId="21369" xr:uid="{0ED78885-1639-4CB1-9D8D-886B472278CE}"/>
    <cellStyle name="Comma 2 7 15" xfId="21375" xr:uid="{FF3824A2-4FB0-494E-ADFC-E124A14998C5}"/>
    <cellStyle name="Comma 2 7 16" xfId="33471" xr:uid="{9C96BBA8-883A-429F-A757-6F1010DDC90E}"/>
    <cellStyle name="Comma 2 7 17" xfId="33473" xr:uid="{78C147AB-AB03-4A07-BE93-10A2E5524AAF}"/>
    <cellStyle name="Comma 2 7 18" xfId="33475" xr:uid="{1B3917EA-4504-4EF3-805C-7EC08EC375F9}"/>
    <cellStyle name="Comma 2 7 19" xfId="33477" xr:uid="{7FC91971-9A1A-4C70-A9DC-28D02766FD3C}"/>
    <cellStyle name="Comma 2 7 2" xfId="2064" xr:uid="{B8EFBD77-B589-43B4-A527-3BEDD294F861}"/>
    <cellStyle name="Comma 2 7 2 2" xfId="33481" xr:uid="{5E0673D4-2518-4354-8CF1-D4C8CF84BF84}"/>
    <cellStyle name="Comma 2 7 2 2 2" xfId="33483" xr:uid="{A45142A2-F779-4A27-99D2-BEF9028D77FF}"/>
    <cellStyle name="Comma 2 7 2 3" xfId="33484" xr:uid="{7AC51AEA-EC18-4FCA-B2D6-E57EA41C69A7}"/>
    <cellStyle name="Comma 2 7 2 3 2" xfId="33485" xr:uid="{B3F157ED-8012-4CE1-987B-53EC93C32193}"/>
    <cellStyle name="Comma 2 7 2 4" xfId="33486" xr:uid="{93BFA206-1E5F-41F9-B70C-DC948E8ADCF0}"/>
    <cellStyle name="Comma 2 7 2 4 2" xfId="33487" xr:uid="{AA140D3A-2C43-4973-A5DD-541CBAE19F2A}"/>
    <cellStyle name="Comma 2 7 2 5" xfId="33488" xr:uid="{61780089-0127-429B-9707-B50C7AE37BD4}"/>
    <cellStyle name="Comma 2 7 2 6" xfId="33489" xr:uid="{9B8CA05D-7BED-4705-8F25-25A020FDF576}"/>
    <cellStyle name="Comma 2 7 2 7" xfId="33490" xr:uid="{C0EEB8FC-71DE-4AE9-A5FA-391767ED0447}"/>
    <cellStyle name="Comma 2 7 2 8" xfId="33479" xr:uid="{AE675D41-53EC-48E3-8369-D4BDD7342912}"/>
    <cellStyle name="Comma 2 7 2_BSD10" xfId="33491" xr:uid="{DA932295-B16D-41F0-A9CE-001BBA07CD19}"/>
    <cellStyle name="Comma 2 7 20" xfId="21376" xr:uid="{555818D9-60FA-4691-828D-5F2243CFFE48}"/>
    <cellStyle name="Comma 2 7 21" xfId="33472" xr:uid="{F81DA1C1-EC28-4AE3-B60E-BE41B0F7E2A7}"/>
    <cellStyle name="Comma 2 7 22" xfId="33474" xr:uid="{3D78B942-0BA3-4D66-ACBB-8A095457347C}"/>
    <cellStyle name="Comma 2 7 23" xfId="33476" xr:uid="{258A8248-F5D2-4E78-A336-F455A7E70715}"/>
    <cellStyle name="Comma 2 7 24" xfId="33478" xr:uid="{A7D3F018-F129-49CE-A255-6317E3C94E34}"/>
    <cellStyle name="Comma 2 7 25" xfId="33492" xr:uid="{AB2A5F15-1B6D-438D-8B39-C3AC7347AED3}"/>
    <cellStyle name="Comma 2 7 26" xfId="33468" xr:uid="{992E673C-BBEB-4C41-8A07-5112EB5E0D90}"/>
    <cellStyle name="Comma 2 7 27" xfId="51652" xr:uid="{9967EFBA-0D82-489B-B3BB-FB75B82AD0F2}"/>
    <cellStyle name="Comma 2 7 28" xfId="51608" xr:uid="{76CF9C7C-9851-4663-9934-F3C7D42A5090}"/>
    <cellStyle name="Comma 2 7 29" xfId="52036" xr:uid="{4ED03972-9ABC-4CC3-A70D-7A8871746CE0}"/>
    <cellStyle name="Comma 2 7 3" xfId="2065" xr:uid="{094F6C44-A4E6-404C-982E-8E51CCB6C9AD}"/>
    <cellStyle name="Comma 2 7 3 2" xfId="33494" xr:uid="{92E0DB0E-00ED-4EE7-B221-ED230808903E}"/>
    <cellStyle name="Comma 2 7 3 3" xfId="33495" xr:uid="{C320139D-058B-431F-B759-D471E8A6C6EF}"/>
    <cellStyle name="Comma 2 7 3 4" xfId="33496" xr:uid="{084879AE-284C-4026-816B-D4D2B816E327}"/>
    <cellStyle name="Comma 2 7 3 5" xfId="24424" xr:uid="{3D2D6AEB-968F-473A-8FB0-65B9E27D69F2}"/>
    <cellStyle name="Comma 2 7 30" xfId="52056" xr:uid="{D6AE414F-86D7-4671-B5C1-DC1051C81DB7}"/>
    <cellStyle name="Comma 2 7 4" xfId="2067" xr:uid="{8566C28E-43C0-42C3-9787-4A8CBB8F2728}"/>
    <cellStyle name="Comma 2 7 4 2" xfId="33497" xr:uid="{27917030-EFE8-4966-B8A1-71D9A0EF4A5A}"/>
    <cellStyle name="Comma 2 7 4 3" xfId="33498" xr:uid="{482D6EDF-B817-4287-9A85-2A392E9761E6}"/>
    <cellStyle name="Comma 2 7 4 4" xfId="33499" xr:uid="{00BACFD2-5DFA-4347-9ADB-879159A16E9E}"/>
    <cellStyle name="Comma 2 7 4 5" xfId="33500" xr:uid="{32CD1C5E-3481-43B0-8AA2-9B77285B04D9}"/>
    <cellStyle name="Comma 2 7 4 6" xfId="30672" xr:uid="{F14F5094-F2B5-4C92-B493-7AB8356BD522}"/>
    <cellStyle name="Comma 2 7 5" xfId="30674" xr:uid="{F605ADA7-A783-45DE-B7A6-6B9D9EEA54CE}"/>
    <cellStyle name="Comma 2 7 5 2" xfId="33501" xr:uid="{EDE823D2-9A89-4EF7-A58F-13ED0419D1D0}"/>
    <cellStyle name="Comma 2 7 5 3" xfId="33502" xr:uid="{DB85F0FD-FB63-49C8-AF2A-732C3AEB43AD}"/>
    <cellStyle name="Comma 2 7 5 4" xfId="33503" xr:uid="{BAFD811B-1064-456B-AE3A-C0E55F79A428}"/>
    <cellStyle name="Comma 2 7 5 5" xfId="33504" xr:uid="{7CF86057-4CAC-4F84-B00A-26DBB2AA14F3}"/>
    <cellStyle name="Comma 2 7 6" xfId="33505" xr:uid="{ABD61F6E-49C2-451C-AA40-5D4BF8E0B174}"/>
    <cellStyle name="Comma 2 7 6 2" xfId="33506" xr:uid="{08ACA002-7F7F-499B-B9B9-209F412EEEEA}"/>
    <cellStyle name="Comma 2 7 6 3" xfId="33507" xr:uid="{2EB593D6-F4FB-48E5-8FF0-E20AC8663B19}"/>
    <cellStyle name="Comma 2 7 6 4" xfId="33508" xr:uid="{EC18D37B-44F1-45D6-BA8B-E84424D8C255}"/>
    <cellStyle name="Comma 2 7 6 5" xfId="33509" xr:uid="{63A40126-3235-4D91-8950-F3BD8C28909B}"/>
    <cellStyle name="Comma 2 7 7" xfId="33510" xr:uid="{40F41BE4-3AD7-41AB-85EE-5C93B56EA614}"/>
    <cellStyle name="Comma 2 7 7 2" xfId="33511" xr:uid="{471609D9-E0B8-4689-99CF-98443EC2F526}"/>
    <cellStyle name="Comma 2 7 7 3" xfId="33512" xr:uid="{3F92E83D-3DB6-4CE7-8730-A5E718BCE5ED}"/>
    <cellStyle name="Comma 2 7 7 4" xfId="33513" xr:uid="{8DA5E41F-111D-412E-AF9C-09AECE807EE2}"/>
    <cellStyle name="Comma 2 7 7 5" xfId="33514" xr:uid="{2FC015AD-E809-46AC-8148-BA71CAEFC73D}"/>
    <cellStyle name="Comma 2 7 8" xfId="33515" xr:uid="{446E71B4-B525-429E-9335-B25B2E19313A}"/>
    <cellStyle name="Comma 2 7 8 2" xfId="32067" xr:uid="{C307C879-54FE-404D-9437-372E5E8BB69F}"/>
    <cellStyle name="Comma 2 7 8 3" xfId="32069" xr:uid="{963ADCEC-EC2D-4E59-AA9F-DC301A078838}"/>
    <cellStyle name="Comma 2 7 8 4" xfId="32074" xr:uid="{12FAAF4F-CBD8-4356-97F2-AC2A15EC4705}"/>
    <cellStyle name="Comma 2 7 8 5" xfId="33516" xr:uid="{D80120C4-D2C4-46D7-A92F-E9C3A3B4B62E}"/>
    <cellStyle name="Comma 2 7 9" xfId="33517" xr:uid="{619A1CEA-580C-4A2A-9785-EF8DF835C00D}"/>
    <cellStyle name="Comma 2 7 9 2" xfId="32098" xr:uid="{0D8688F4-3C79-435F-A1CD-CB5AE083541C}"/>
    <cellStyle name="Comma 2 7 9 3" xfId="33520" xr:uid="{956ECDB4-6CC3-4785-B132-FB81EDBC7E0A}"/>
    <cellStyle name="Comma 2 7 9 4" xfId="33521" xr:uid="{BC2BD134-0722-4DEB-BE5A-B88571E288CA}"/>
    <cellStyle name="Comma 2 7 9 5" xfId="33522" xr:uid="{79BB12E5-ED17-479A-BDFF-245AF87EED1E}"/>
    <cellStyle name="Comma 2 7_Annexure" xfId="24727" xr:uid="{812FF508-6975-4406-86AB-E8EAA62B48B8}"/>
    <cellStyle name="Comma 2 70" xfId="52107" xr:uid="{F4CC6E5B-FF9C-46FD-BD1F-CAB544852B02}"/>
    <cellStyle name="Comma 2 71" xfId="52115" xr:uid="{3B0F29A4-EB0A-4F8D-ABC7-4841D8833D2F}"/>
    <cellStyle name="Comma 2 72" xfId="52121" xr:uid="{2AA4F84D-ACD1-413C-BF1A-10162F383278}"/>
    <cellStyle name="Comma 2 73" xfId="980" xr:uid="{0704F975-9BA2-42BC-B7F9-24ED35B51ADB}"/>
    <cellStyle name="Comma 2 8" xfId="1562" xr:uid="{A4484791-89CB-44F5-9081-E66CCD96E0C1}"/>
    <cellStyle name="Comma 2 8 10" xfId="31374" xr:uid="{B8EA255A-A0E3-4CB5-A093-389169A79304}"/>
    <cellStyle name="Comma 2 8 10 2" xfId="24770" xr:uid="{E5876017-32BD-42EC-A653-12640CCF5449}"/>
    <cellStyle name="Comma 2 8 10 3" xfId="24776" xr:uid="{B689FB45-92CB-4836-B10B-64600A9A1ED7}"/>
    <cellStyle name="Comma 2 8 11" xfId="13802" xr:uid="{BFCD1AD4-1053-47A4-A56D-77797EA92A31}"/>
    <cellStyle name="Comma 2 8 11 2" xfId="24829" xr:uid="{993CD64B-D1E6-4862-9565-BFD03E211B9B}"/>
    <cellStyle name="Comma 2 8 12" xfId="33523" xr:uid="{F926230C-E303-42EA-B59A-F2E2B9199BA3}"/>
    <cellStyle name="Comma 2 8 12 2" xfId="24863" xr:uid="{E93F3ECA-8405-4EB5-85BF-6EF8AEDBDDA4}"/>
    <cellStyle name="Comma 2 8 13" xfId="14151" xr:uid="{72409F9D-9017-4F3E-8760-821F4A8CDFFE}"/>
    <cellStyle name="Comma 2 8 13 2" xfId="24918" xr:uid="{0A885D3C-7D4D-4F4B-800A-BC80F50899F7}"/>
    <cellStyle name="Comma 2 8 14" xfId="21435" xr:uid="{03F27B18-1942-4755-AFB9-9A88C2B88E5B}"/>
    <cellStyle name="Comma 2 8 15" xfId="21442" xr:uid="{9B2DA6B6-CD4D-4CDB-A4F1-10FEBA142E29}"/>
    <cellStyle name="Comma 2 8 16" xfId="33526" xr:uid="{AB96EE8E-142E-481D-9775-B0833C0CDC29}"/>
    <cellStyle name="Comma 2 8 17" xfId="33528" xr:uid="{65FB57AE-645E-49BB-944C-7E669E608562}"/>
    <cellStyle name="Comma 2 8 18" xfId="33530" xr:uid="{08175673-6F8C-45DB-832A-BB48EE7465F6}"/>
    <cellStyle name="Comma 2 8 19" xfId="20388" xr:uid="{37F95C4D-E3F3-46CD-80E3-30E9BCD5D8E7}"/>
    <cellStyle name="Comma 2 8 2" xfId="28119" xr:uid="{27D7CA51-D8AA-42F9-9A5E-059ADE2889D1}"/>
    <cellStyle name="Comma 2 8 2 2" xfId="28124" xr:uid="{16999A6B-1FDF-484C-A321-81D20A651536}"/>
    <cellStyle name="Comma 2 8 2 2 2" xfId="33532" xr:uid="{976EFD94-834C-44AE-BCB6-8B6CD4DA26E6}"/>
    <cellStyle name="Comma 2 8 2 3" xfId="28126" xr:uid="{B826E537-981C-459B-BE1A-AA8939377FC5}"/>
    <cellStyle name="Comma 2 8 2 3 2" xfId="33533" xr:uid="{6F4A7958-691B-4802-9FB4-62E107BC032D}"/>
    <cellStyle name="Comma 2 8 2 4" xfId="33534" xr:uid="{75867295-60FB-4B82-9A5F-35AB8C219E5D}"/>
    <cellStyle name="Comma 2 8 2 4 2" xfId="33535" xr:uid="{0AD54874-225F-4F34-AE52-20EF908593A0}"/>
    <cellStyle name="Comma 2 8 2 5" xfId="33536" xr:uid="{0BA0F582-9794-48FA-8099-E09D88D8CF2C}"/>
    <cellStyle name="Comma 2 8 2 6" xfId="28211" xr:uid="{542DA522-46EC-402B-997D-171E8C247DA8}"/>
    <cellStyle name="Comma 2 8 2 7" xfId="28213" xr:uid="{A016F64E-55B1-4686-BB4C-D69B3714C6DC}"/>
    <cellStyle name="Comma 2 8 2_BSD10" xfId="33537" xr:uid="{A995702A-9D47-406D-87D4-E5FD2773866D}"/>
    <cellStyle name="Comma 2 8 20" xfId="21443" xr:uid="{17B9A94B-84E5-4250-9532-E17578E794B8}"/>
    <cellStyle name="Comma 2 8 21" xfId="33527" xr:uid="{5E816BE0-C228-46BB-899C-32132C827B93}"/>
    <cellStyle name="Comma 2 8 22" xfId="33529" xr:uid="{F1FC47C6-14E0-4DFB-8D82-16933B23C530}"/>
    <cellStyle name="Comma 2 8 23" xfId="33531" xr:uid="{E97A5021-C189-4A56-9AA3-F426A868E293}"/>
    <cellStyle name="Comma 2 8 24" xfId="28117" xr:uid="{9D24C06F-EDB0-4504-AA04-550D5AB09C6F}"/>
    <cellStyle name="Comma 2 8 3" xfId="28128" xr:uid="{48C7395F-2B80-4B44-A6DC-24E53A8EF394}"/>
    <cellStyle name="Comma 2 8 3 2" xfId="28131" xr:uid="{978C689D-690B-4B7A-835E-A6A79A663F79}"/>
    <cellStyle name="Comma 2 8 3 3" xfId="28133" xr:uid="{E0E644A5-A385-47E4-B01B-DF7736AB4864}"/>
    <cellStyle name="Comma 2 8 3 4" xfId="33538" xr:uid="{2F1234D1-934A-49D9-AA8F-71B5D82E807B}"/>
    <cellStyle name="Comma 2 8 4" xfId="28135" xr:uid="{6004D565-675E-48AF-B500-2D2794498799}"/>
    <cellStyle name="Comma 2 8 4 2" xfId="28137" xr:uid="{F1A99016-4322-4E6B-AE89-E8E66759213B}"/>
    <cellStyle name="Comma 2 8 4 3" xfId="28139" xr:uid="{B94C3012-D85B-43AC-9D32-F84FC1A759A6}"/>
    <cellStyle name="Comma 2 8 4 4" xfId="33539" xr:uid="{C34D4EEA-E7F4-485F-A6E7-7EAA0DF99155}"/>
    <cellStyle name="Comma 2 8 4 5" xfId="33542" xr:uid="{9C4061C8-D7B1-4BA3-901A-D976A8F99A7D}"/>
    <cellStyle name="Comma 2 8 5" xfId="28141" xr:uid="{90EE6055-7465-4128-B2D8-F493C3062E76}"/>
    <cellStyle name="Comma 2 8 5 2" xfId="15664" xr:uid="{D636F316-3397-4CEB-A50F-05CC804D58DE}"/>
    <cellStyle name="Comma 2 8 5 3" xfId="28143" xr:uid="{D7144ECF-8098-4731-95DA-5CFD1FC10180}"/>
    <cellStyle name="Comma 2 8 5 4" xfId="33543" xr:uid="{3DAA861B-3E4E-4103-97CA-8CBE110100F9}"/>
    <cellStyle name="Comma 2 8 5 5" xfId="33544" xr:uid="{9B955602-201F-4A23-93C8-1C016BA37AF2}"/>
    <cellStyle name="Comma 2 8 6" xfId="4886" xr:uid="{E2C0E5D3-EBD0-43AA-AA7B-BED99078D334}"/>
    <cellStyle name="Comma 2 8 6 2" xfId="4891" xr:uid="{7EE40D37-97F2-43E4-862F-3BC497210A2B}"/>
    <cellStyle name="Comma 2 8 6 3" xfId="4920" xr:uid="{A5122BD1-68A0-4E58-9B35-8B16F0469412}"/>
    <cellStyle name="Comma 2 8 6 4" xfId="4923" xr:uid="{EBAF20BF-1C4D-4B48-A50A-24282E03D7F8}"/>
    <cellStyle name="Comma 2 8 6 5" xfId="33545" xr:uid="{1DDA74E2-9749-48DC-A710-59E46A57D052}"/>
    <cellStyle name="Comma 2 8 7" xfId="28145" xr:uid="{FC19D279-49F3-4338-BB5A-DA862812B776}"/>
    <cellStyle name="Comma 2 8 7 2" xfId="33546" xr:uid="{F9C1B525-0A18-4891-8357-3FE836B6EDB7}"/>
    <cellStyle name="Comma 2 8 7 3" xfId="33547" xr:uid="{D9B40ED3-9C73-4EDB-B7B3-01353CBE514B}"/>
    <cellStyle name="Comma 2 8 7 4" xfId="33548" xr:uid="{D4EEBAD9-FCFE-4107-838C-9CF53EC4F05C}"/>
    <cellStyle name="Comma 2 8 7 5" xfId="33549" xr:uid="{25A7543C-95EF-427B-9694-149275CDDD2F}"/>
    <cellStyle name="Comma 2 8 8" xfId="33550" xr:uid="{962AA4FE-D996-4DD9-88E4-4ED84FAC212F}"/>
    <cellStyle name="Comma 2 8 8 2" xfId="33551" xr:uid="{EA26BC77-B99F-4A7A-8596-807C23AFB231}"/>
    <cellStyle name="Comma 2 8 8 3" xfId="33552" xr:uid="{131E1163-CBB4-4DD5-99AF-73300367DA3D}"/>
    <cellStyle name="Comma 2 8 8 4" xfId="33553" xr:uid="{AA8D7DA1-7B0A-4536-B459-1BB25F7063B0}"/>
    <cellStyle name="Comma 2 8 8 5" xfId="33554" xr:uid="{E5889471-AF29-447C-98C8-3C79C7AAA74F}"/>
    <cellStyle name="Comma 2 8 9" xfId="33555" xr:uid="{EAFF8B2D-C257-4DD2-A858-1BA2E25EC3D1}"/>
    <cellStyle name="Comma 2 8 9 2" xfId="33556" xr:uid="{07563B76-1054-4C4C-A2A3-EC2AA3CD17B6}"/>
    <cellStyle name="Comma 2 8 9 3" xfId="33559" xr:uid="{99DBAEC0-EB9B-49D8-8800-B01DE9153125}"/>
    <cellStyle name="Comma 2 8 9 4" xfId="33560" xr:uid="{6E067758-7565-45BE-85D5-F8F7D4870119}"/>
    <cellStyle name="Comma 2 8 9 5" xfId="33561" xr:uid="{995ABA71-B5C7-4676-B600-B46165B88D09}"/>
    <cellStyle name="Comma 2 8_Annexure" xfId="33563" xr:uid="{0B7E7E2E-1BF6-4EA3-B703-77F4341CE9EE}"/>
    <cellStyle name="Comma 2 9" xfId="2068" xr:uid="{38362E0F-9433-429C-A848-3E5A7BDA7127}"/>
    <cellStyle name="Comma 2 9 10" xfId="17076" xr:uid="{D51ADD23-5F7B-4A4E-BC47-1BFCC845D45C}"/>
    <cellStyle name="Comma 2 9 10 2" xfId="33564" xr:uid="{736C84C8-E1A4-4285-A0CE-C01B73684C40}"/>
    <cellStyle name="Comma 2 9 11" xfId="13552" xr:uid="{818DCB43-A137-41E0-95E8-BBE65D0B4084}"/>
    <cellStyle name="Comma 2 9 11 2" xfId="14732" xr:uid="{C61915D1-54C2-4BF3-8C2F-73B3E35AB714}"/>
    <cellStyle name="Comma 2 9 12" xfId="14742" xr:uid="{3A8EA4F6-C2B1-4646-BA54-45CF379D237E}"/>
    <cellStyle name="Comma 2 9 12 2" xfId="5710" xr:uid="{0B9ADEDB-1704-4D6F-AEBB-DBC59D6BF157}"/>
    <cellStyle name="Comma 2 9 13" xfId="14744" xr:uid="{910BFAFF-9D83-4BDA-81A2-AA16E98FF297}"/>
    <cellStyle name="Comma 2 9 13 2" xfId="14746" xr:uid="{76C3BF56-6317-444F-B0D9-67D041E35556}"/>
    <cellStyle name="Comma 2 9 14" xfId="14754" xr:uid="{7C34132B-B9D7-44BE-946E-7B0942674D46}"/>
    <cellStyle name="Comma 2 9 15" xfId="14762" xr:uid="{646000B2-026F-452A-BD07-3AC5F81911B4}"/>
    <cellStyle name="Comma 2 9 16" xfId="8585" xr:uid="{238BC544-EB78-4217-B85A-AF4DC7848D82}"/>
    <cellStyle name="Comma 2 9 17" xfId="8605" xr:uid="{D9FF1644-F8F4-4005-9E9C-8149CCB0CCE8}"/>
    <cellStyle name="Comma 2 9 18" xfId="33565" xr:uid="{FC97B432-9FE7-4254-AB4C-8097D6E7A9E3}"/>
    <cellStyle name="Comma 2 9 19" xfId="29375" xr:uid="{71D93AAE-452D-4506-A081-DCDDDFBF6982}"/>
    <cellStyle name="Comma 2 9 2" xfId="28150" xr:uid="{C1E68C93-87E6-426A-B880-115ED376F690}"/>
    <cellStyle name="Comma 2 9 2 2" xfId="33567" xr:uid="{D25F68D6-2337-4FB1-A13B-2165783DED95}"/>
    <cellStyle name="Comma 2 9 2 2 2" xfId="29228" xr:uid="{D2FAF58C-8C67-48FA-85BC-D1965D2D49EF}"/>
    <cellStyle name="Comma 2 9 2 3" xfId="33568" xr:uid="{90A26FE4-A7C0-4351-9059-88537579149F}"/>
    <cellStyle name="Comma 2 9 2 3 2" xfId="33569" xr:uid="{6E0532FC-3BEE-4D6E-A562-602ADDFB27CE}"/>
    <cellStyle name="Comma 2 9 2 4" xfId="33570" xr:uid="{AAA451D0-2FD5-44C1-B000-EFFE0A5276AF}"/>
    <cellStyle name="Comma 2 9 2 4 2" xfId="33571" xr:uid="{C3B7C3C2-0A67-408F-9D6C-6F21F3182E67}"/>
    <cellStyle name="Comma 2 9 2 5" xfId="33573" xr:uid="{A32243BB-48F6-4DBF-9DE1-59B194023B35}"/>
    <cellStyle name="Comma 2 9 2 6" xfId="33575" xr:uid="{86CE3E72-0DEF-4259-B1CE-77894C803FE2}"/>
    <cellStyle name="Comma 2 9 2 7" xfId="33577" xr:uid="{EAE5CC87-0B06-410B-95D6-D4A35164285D}"/>
    <cellStyle name="Comma 2 9 2_BSD10" xfId="4278" xr:uid="{0AD8FA2B-1A84-43D6-8F29-51154AFB7707}"/>
    <cellStyle name="Comma 2 9 20" xfId="14763" xr:uid="{A11C0426-5737-4D7F-893C-D7B9AA0E9B69}"/>
    <cellStyle name="Comma 2 9 21" xfId="8586" xr:uid="{11B3077C-4BA3-4A90-8059-13777B4FBD43}"/>
    <cellStyle name="Comma 2 9 21 2" xfId="33578" xr:uid="{DFF4D22C-CB54-4093-9C7B-EC3B98A34831}"/>
    <cellStyle name="Comma 2 9 21 3" xfId="33579" xr:uid="{A4E2DBFA-117C-49DD-A43A-81187C983FA6}"/>
    <cellStyle name="Comma 2 9 21 4" xfId="33582" xr:uid="{65BA42B9-3863-4C5C-9BA5-6010175164DA}"/>
    <cellStyle name="Comma 2 9 22" xfId="8606" xr:uid="{CD6B1314-699D-4B37-B5C2-FB769D602F62}"/>
    <cellStyle name="Comma 2 9 23" xfId="33566" xr:uid="{EE0C03F7-8A78-4E43-A7ED-865135A48CC9}"/>
    <cellStyle name="Comma 2 9 24" xfId="28148" xr:uid="{7789E461-D2EF-43B5-86F1-AA7781E6F430}"/>
    <cellStyle name="Comma 2 9 3" xfId="28152" xr:uid="{A6043F6D-616C-47C6-ACB2-5357601BC9F9}"/>
    <cellStyle name="Comma 2 9 3 2" xfId="33583" xr:uid="{DABD7DB9-2A4C-4F8C-901A-64172DF307A5}"/>
    <cellStyle name="Comma 2 9 3 3" xfId="21659" xr:uid="{DBD43864-AA1D-4D0E-9609-520D371467FA}"/>
    <cellStyle name="Comma 2 9 3 4" xfId="33584" xr:uid="{5301B931-9045-43B2-B936-FEDC4026793A}"/>
    <cellStyle name="Comma 2 9 4" xfId="33585" xr:uid="{F15B705C-34D3-4043-AE08-2D04C9E74FE4}"/>
    <cellStyle name="Comma 2 9 4 2" xfId="33586" xr:uid="{6C7CFA51-8BE1-4A45-813F-7C86801D77E4}"/>
    <cellStyle name="Comma 2 9 4 3" xfId="33587" xr:uid="{FAF0F8DE-F0EE-462A-A05E-A3508CBEECC2}"/>
    <cellStyle name="Comma 2 9 4 4" xfId="33588" xr:uid="{D1709909-F5B8-4707-AD9A-FDEFA7200145}"/>
    <cellStyle name="Comma 2 9 5" xfId="33591" xr:uid="{96D41B1E-5A2C-491F-8634-43A17734F70E}"/>
    <cellStyle name="Comma 2 9 5 2" xfId="33595" xr:uid="{AF0D5C59-1863-4B1B-B02C-1C7F72639DE9}"/>
    <cellStyle name="Comma 2 9 5 3" xfId="9673" xr:uid="{C0271583-4565-4155-B522-344D76B9C675}"/>
    <cellStyle name="Comma 2 9 5 4" xfId="33596" xr:uid="{8832835C-1173-4577-8ABB-78C54536CE0F}"/>
    <cellStyle name="Comma 2 9 5 5" xfId="33597" xr:uid="{DD9139A3-D505-4B66-BEF2-26C98BEB18C0}"/>
    <cellStyle name="Comma 2 9 6" xfId="33598" xr:uid="{21BE2AD3-A9CF-4B8E-9E9D-67DF1FFD1362}"/>
    <cellStyle name="Comma 2 9 6 2" xfId="33599" xr:uid="{91CB838F-6E65-4A6C-9B57-510FF494D14D}"/>
    <cellStyle name="Comma 2 9 6 3" xfId="33600" xr:uid="{127F6828-6D5C-4ED1-B2FF-8029B41B5C7A}"/>
    <cellStyle name="Comma 2 9 6 4" xfId="4185" xr:uid="{660471DB-2191-4566-A7A5-B0A0BA3CB346}"/>
    <cellStyle name="Comma 2 9 6 5" xfId="4200" xr:uid="{BD2D7DF5-923F-47BE-99ED-BAA9FB24921F}"/>
    <cellStyle name="Comma 2 9 7" xfId="33601" xr:uid="{014B062B-000E-439C-8AE7-9D3BEDD1BE59}"/>
    <cellStyle name="Comma 2 9 7 2" xfId="33603" xr:uid="{E8B6B9E8-CCD4-4166-9647-9BA02A0FECD1}"/>
    <cellStyle name="Comma 2 9 7 3" xfId="33604" xr:uid="{33220DE8-60F8-4967-AA89-3EE7D5B3296F}"/>
    <cellStyle name="Comma 2 9 7 4" xfId="33605" xr:uid="{7AAEB86E-685F-4DA7-81D4-A62370DF3095}"/>
    <cellStyle name="Comma 2 9 7 5" xfId="33606" xr:uid="{624CD84F-CA61-45E5-9884-91383B7031C7}"/>
    <cellStyle name="Comma 2 9 8" xfId="33607" xr:uid="{47CCFBD2-F284-4EAB-AB4E-C719A52DF1D9}"/>
    <cellStyle name="Comma 2 9 8 2" xfId="33608" xr:uid="{971973F2-DC3D-45EF-9B10-2B300321CCDB}"/>
    <cellStyle name="Comma 2 9 8 3" xfId="33609" xr:uid="{5C966339-CA67-45BE-9398-9D9B3E800E0E}"/>
    <cellStyle name="Comma 2 9 8 4" xfId="33614" xr:uid="{35CB84DC-5609-4902-B1E4-B85B1FAD1B64}"/>
    <cellStyle name="Comma 2 9 8 5" xfId="33615" xr:uid="{A012F32D-8152-4094-B8BF-07A29D465CEA}"/>
    <cellStyle name="Comma 2 9 9" xfId="33616" xr:uid="{D134612E-D9F9-446A-98E4-FB2A4442500E}"/>
    <cellStyle name="Comma 2 9 9 2" xfId="33617" xr:uid="{B77C695B-04B1-4238-B740-6929BF5E9B94}"/>
    <cellStyle name="Comma 2 9 9 3" xfId="33620" xr:uid="{7AEF9141-0ED4-495A-85D2-E2252962AAEA}"/>
    <cellStyle name="Comma 2 9 9 4" xfId="19113" xr:uid="{06F2DA08-9368-4F3F-B95D-9F8958CAB4C9}"/>
    <cellStyle name="Comma 2 9 9 5" xfId="33621" xr:uid="{556D128E-C461-449A-90A9-7A6E23811184}"/>
    <cellStyle name="Comma 2 9_Annexure" xfId="33622" xr:uid="{51EBFA82-5542-49FE-B801-613FE86ED7F8}"/>
    <cellStyle name="Comma 2_Annexure" xfId="32866" xr:uid="{6D402854-AB2B-4687-9920-BBD91A7F20CA}"/>
    <cellStyle name="Comma 20" xfId="1996" xr:uid="{22A72D2A-2C47-45E0-BD66-B0AC33A93ED4}"/>
    <cellStyle name="Comma 20 10" xfId="27290" xr:uid="{DBEAA357-7210-4B88-824E-7EDFB3A8DFA6}"/>
    <cellStyle name="Comma 20 11" xfId="27332" xr:uid="{BA0743DA-5E60-4840-A729-F4405C81C3C5}"/>
    <cellStyle name="Comma 20 12" xfId="27379" xr:uid="{364462E5-D54F-4EE4-9B82-23E51705D9D5}"/>
    <cellStyle name="Comma 20 13" xfId="27288" xr:uid="{5D14A722-CB89-4F25-9E6C-9E423BAD739C}"/>
    <cellStyle name="Comma 20 14" xfId="51752" xr:uid="{4691F44D-21C2-483C-B5A7-4EA9BB080380}"/>
    <cellStyle name="Comma 20 2" xfId="1998" xr:uid="{A0F3A510-CFEE-47A2-A802-A4A5E9D159F1}"/>
    <cellStyle name="Comma 20 2 2" xfId="27693" xr:uid="{43B77335-C121-478E-BA25-F18E67AF2E73}"/>
    <cellStyle name="Comma 20 2 2 2" xfId="27695" xr:uid="{BFA5941F-CC68-454E-AC78-7F1B6247C823}"/>
    <cellStyle name="Comma 20 2 2 3" xfId="27726" xr:uid="{C9BA01C1-B118-40D4-93E4-E5B98E3E6C43}"/>
    <cellStyle name="Comma 20 2 3" xfId="27735" xr:uid="{0F129510-3318-4E46-B21F-584E5C2B07DF}"/>
    <cellStyle name="Comma 20 2 3 2" xfId="27737" xr:uid="{6BDB5BAF-FBBF-48E8-BE4A-A11E492060DF}"/>
    <cellStyle name="Comma 20 2 4" xfId="19177" xr:uid="{00061F46-F54E-499A-B3DD-DCE280778437}"/>
    <cellStyle name="Comma 20 2 5" xfId="27791" xr:uid="{691B34A2-2947-4115-ACAD-0D30126E5653}"/>
    <cellStyle name="Comma 20 2 6" xfId="27553" xr:uid="{CE2D02B0-2392-437F-80C7-9808B8E44E29}"/>
    <cellStyle name="Comma 20 2 7" xfId="51930" xr:uid="{6C4642BE-9952-400F-AF3F-41B4ED5BF8C2}"/>
    <cellStyle name="Comma 20 3" xfId="28043" xr:uid="{E782DD3B-E7AD-4C7A-88F8-A4141231C544}"/>
    <cellStyle name="Comma 20 3 2" xfId="28202" xr:uid="{FB7B2953-2DF4-4E5B-B54D-6ED9B09C2FB1}"/>
    <cellStyle name="Comma 20 3 3" xfId="28242" xr:uid="{25E24283-EB89-4254-99E3-0214AA5E6B4A}"/>
    <cellStyle name="Comma 20 3 4" xfId="28304" xr:uid="{66EBAC28-E52A-4E9B-884F-CDF055389822}"/>
    <cellStyle name="Comma 20 3 5" xfId="28348" xr:uid="{8F871F06-2A26-4328-8415-57A2B567169B}"/>
    <cellStyle name="Comma 20 4" xfId="28560" xr:uid="{CA973709-7EE7-4F79-8138-A1B8B1756B05}"/>
    <cellStyle name="Comma 20 4 2" xfId="28567" xr:uid="{F1B3F3B0-0AED-4B21-A66C-BDC4F17A10D4}"/>
    <cellStyle name="Comma 20 4 3" xfId="28597" xr:uid="{2C311AB4-4D7D-494D-B55B-51E2DAF8F095}"/>
    <cellStyle name="Comma 20 4 4" xfId="22185" xr:uid="{3E3E6AD3-7AE8-4DB6-9608-88034304C77A}"/>
    <cellStyle name="Comma 20 4 5" xfId="28602" xr:uid="{2D41CA0C-588F-4846-828B-D78ACC8C36A3}"/>
    <cellStyle name="Comma 20 5" xfId="28610" xr:uid="{70B9803D-EDFA-40EF-BEB6-4EDDF8CBFD55}"/>
    <cellStyle name="Comma 20 5 2" xfId="28612" xr:uid="{0846D28A-3343-41F2-85B5-44436105C802}"/>
    <cellStyle name="Comma 20 5 3" xfId="28633" xr:uid="{93229993-AB37-4333-97C3-C8BF5EA04718}"/>
    <cellStyle name="Comma 20 5 4" xfId="28638" xr:uid="{65C4B3E3-B219-43D3-9307-E2BA2934E0D0}"/>
    <cellStyle name="Comma 20 5 5" xfId="28650" xr:uid="{3ECD47B7-FDAF-4084-A1CA-5320E1984480}"/>
    <cellStyle name="Comma 20 6" xfId="28657" xr:uid="{7219C646-F948-470C-8AF2-012B7EABF6B6}"/>
    <cellStyle name="Comma 20 6 2" xfId="28660" xr:uid="{1AF00F01-4C97-4298-96BF-B88B81A7CC63}"/>
    <cellStyle name="Comma 20 6 3" xfId="28684" xr:uid="{FEF07AE3-3CEB-4419-9D3D-443F0C20F478}"/>
    <cellStyle name="Comma 20 6 4" xfId="28690" xr:uid="{F6C4F35B-9474-45EC-ADA9-DEBFD77E7039}"/>
    <cellStyle name="Comma 20 6 5" xfId="28699" xr:uid="{2F9F8EB9-784B-4745-A197-04838FFFB024}"/>
    <cellStyle name="Comma 20 7" xfId="28712" xr:uid="{D6133B63-77C5-4C8D-B4D1-5E02AA026098}"/>
    <cellStyle name="Comma 20 7 2" xfId="28715" xr:uid="{55A99ABB-23E0-4F9C-A3BB-1039BF919EA6}"/>
    <cellStyle name="Comma 20 7 3" xfId="28724" xr:uid="{ECC5B884-491D-4847-A03A-A7DB1DCE7EF1}"/>
    <cellStyle name="Comma 20 7 4" xfId="28728" xr:uid="{72BF6321-0015-484E-BAC8-18BE6D2B5C25}"/>
    <cellStyle name="Comma 20 8" xfId="28746" xr:uid="{621429DB-261B-453D-9483-6E85EF71518E}"/>
    <cellStyle name="Comma 20 8 2" xfId="28749" xr:uid="{37480409-4BA9-4CE6-8CC9-702CFE4781D3}"/>
    <cellStyle name="Comma 20 8 3" xfId="13159" xr:uid="{E4BA4A99-3B41-4C38-BB7B-6E833E6CE1C9}"/>
    <cellStyle name="Comma 20 8 4" xfId="28785" xr:uid="{4B74D76A-DC77-4CF2-AB0F-C9BAA03C2DD8}"/>
    <cellStyle name="Comma 20 9" xfId="28801" xr:uid="{9192C576-1017-489E-9D61-3015D44BF29D}"/>
    <cellStyle name="Comma 20 9 2" xfId="28805" xr:uid="{200757C6-7B2D-4F4B-9F0C-E49883798A9A}"/>
    <cellStyle name="Comma 20_Nov 2010" xfId="11438" xr:uid="{ADB10291-5449-4C3C-9B03-979DFB139D28}"/>
    <cellStyle name="Comma 21" xfId="19" xr:uid="{7FC98599-FFBE-409C-8973-FEDF6AB79962}"/>
    <cellStyle name="Comma 21 10" xfId="28855" xr:uid="{C5831477-5915-4B52-B887-ADA993BD939E}"/>
    <cellStyle name="Comma 21 11" xfId="4586" xr:uid="{49B6A3C7-200E-4777-8F82-87FAF8500923}"/>
    <cellStyle name="Comma 21 12" xfId="20772" xr:uid="{98C3486C-987D-4EC6-ADB9-F18C42C11588}"/>
    <cellStyle name="Comma 21 13" xfId="28853" xr:uid="{B0D4583F-D85F-41FB-B1FF-88482A3E8870}"/>
    <cellStyle name="Comma 21 14" xfId="51859" xr:uid="{C4E07333-A3D3-4BF6-A787-D4238F331E33}"/>
    <cellStyle name="Comma 21 15" xfId="1993" xr:uid="{7A1BD179-355A-4439-B863-60CA460C67C5}"/>
    <cellStyle name="Comma 21 2" xfId="56" xr:uid="{2DD6139F-C6FF-45E9-B3B6-54AC92BB4CD3}"/>
    <cellStyle name="Comma 21 2 2" xfId="28859" xr:uid="{B4A31065-EC8E-4729-8783-1A564A31CB36}"/>
    <cellStyle name="Comma 21 2 2 2" xfId="28861" xr:uid="{92DD6932-9F06-47C1-9555-8A2B86CB855F}"/>
    <cellStyle name="Comma 21 2 2 2 2" xfId="22" xr:uid="{31A7EA61-F824-4ABB-8144-D9D2171318D9}"/>
    <cellStyle name="Comma 21 2 3" xfId="28866" xr:uid="{9B60BB40-914F-4F42-92FD-CED75716A76C}"/>
    <cellStyle name="Comma 21 2 4" xfId="28873" xr:uid="{86B43F92-A242-43E5-A849-89F23B63054F}"/>
    <cellStyle name="Comma 21 2 5" xfId="28878" xr:uid="{E747B177-0DA1-4B25-91AC-7AF0FB3B0745}"/>
    <cellStyle name="Comma 21 2 6" xfId="28857" xr:uid="{18753A48-DC25-43CE-92AB-93FF02CBC12F}"/>
    <cellStyle name="Comma 21 2 7" xfId="51931" xr:uid="{29086872-628D-42AE-8937-E7BDE4CBDC71}"/>
    <cellStyle name="Comma 21 2 8" xfId="2000" xr:uid="{7311A523-B6EA-4108-A244-1A51768CEF6E}"/>
    <cellStyle name="Comma 21 3" xfId="28883" xr:uid="{2B41B2FF-C6AB-4D1B-AC00-09C3AAB6754B}"/>
    <cellStyle name="Comma 21 3 2" xfId="28885" xr:uid="{BA7E5C3C-E139-4B85-B10B-615B16A4D43C}"/>
    <cellStyle name="Comma 21 3 3" xfId="28888" xr:uid="{29A10C52-645A-4C0E-97B9-1AB5582981ED}"/>
    <cellStyle name="Comma 21 3 4" xfId="28891" xr:uid="{0CEED709-6D4C-4FB0-8400-FCF044381E7D}"/>
    <cellStyle name="Comma 21 3 5" xfId="13692" xr:uid="{37F8B521-137C-454D-A758-AD49BF10781B}"/>
    <cellStyle name="Comma 21 4" xfId="28893" xr:uid="{051E8082-B794-4522-BEA7-CF554B0EE1DB}"/>
    <cellStyle name="Comma 21 4 2" xfId="28895" xr:uid="{9577F0A9-46FC-451A-A072-A056DC3B03C9}"/>
    <cellStyle name="Comma 21 4 2 2" xfId="33628" xr:uid="{7BC7169A-BAF1-4D12-A0F8-769C6C5C87EA}"/>
    <cellStyle name="Comma 21 4 3" xfId="28897" xr:uid="{71B5862F-FAE9-4E87-930B-0500A17080A7}"/>
    <cellStyle name="Comma 21 4 4" xfId="28899" xr:uid="{3EFC754F-1161-4D54-95F2-4D8C9C55EEEA}"/>
    <cellStyle name="Comma 21 4 5" xfId="28901" xr:uid="{D495136C-F061-4020-8D1F-3D238CC3CFDF}"/>
    <cellStyle name="Comma 21 4 6" xfId="33629" xr:uid="{5E971412-5B76-4AD8-8998-FA9B58A49DE1}"/>
    <cellStyle name="Comma 21 5" xfId="28904" xr:uid="{1B7FC0B1-EC2C-464A-ACEA-163F5D5C829D}"/>
    <cellStyle name="Comma 21 5 2" xfId="28908" xr:uid="{CF01680F-4C63-40A0-AB79-54912D67C1F1}"/>
    <cellStyle name="Comma 21 5 3" xfId="28912" xr:uid="{D03C06E1-1D14-4309-9773-A1FEA4495960}"/>
    <cellStyle name="Comma 21 5 4" xfId="28916" xr:uid="{55474CB2-32B8-4731-B77A-6D2DE9CB582A}"/>
    <cellStyle name="Comma 21 5 5" xfId="28920" xr:uid="{A9DD0FA0-42AD-4E34-9EDD-346EF6695D7C}"/>
    <cellStyle name="Comma 21 6" xfId="28924" xr:uid="{C39B49F1-1AEA-4C22-9003-64D22D3298A9}"/>
    <cellStyle name="Comma 21 6 2" xfId="28927" xr:uid="{D8E4325D-8116-4A96-AA81-EB0AEE8DDAFD}"/>
    <cellStyle name="Comma 21 6 3" xfId="33633" xr:uid="{9BA6FEC4-9BA6-44A4-B3AF-D6609F7BDCD1}"/>
    <cellStyle name="Comma 21 6 4" xfId="33635" xr:uid="{9F592849-6F8E-4234-BCC3-C6E0D1FA0C6A}"/>
    <cellStyle name="Comma 21 7" xfId="28930" xr:uid="{08B34DD5-B522-40BD-938C-C20E2BD34BFE}"/>
    <cellStyle name="Comma 21 7 2" xfId="33636" xr:uid="{86C0D668-AC68-4B55-B27E-F8B5F3ED5FB8}"/>
    <cellStyle name="Comma 21 7 3" xfId="33638" xr:uid="{1CE70EA8-E10D-4EB6-B817-4568F14CA10F}"/>
    <cellStyle name="Comma 21 7 4" xfId="33640" xr:uid="{B6442431-3190-4A78-9505-D29DB352D446}"/>
    <cellStyle name="Comma 21 8" xfId="5733" xr:uid="{3BD7AEA9-2199-4C1C-9A1D-612A22C7C714}"/>
    <cellStyle name="Comma 21 8 2" xfId="33642" xr:uid="{2AE2284D-681E-4159-B5FE-538A210D4D85}"/>
    <cellStyle name="Comma 21 8 3" xfId="33643" xr:uid="{DB025B3E-D94E-4CEF-9D21-AD3B9C84CE7F}"/>
    <cellStyle name="Comma 21 8 4" xfId="33644" xr:uid="{DE886450-1D68-48E5-B159-841406FD1F50}"/>
    <cellStyle name="Comma 21 9" xfId="28933" xr:uid="{2E95D18B-6EA4-4C48-9845-6967C42177A1}"/>
    <cellStyle name="Comma 21 9 2" xfId="33646" xr:uid="{5A41E02B-FCCF-44E9-AE37-C8D5A821293A}"/>
    <cellStyle name="Comma 21_BSD November 2010" xfId="33650" xr:uid="{E99A8780-D455-4330-8393-F87DE0F882A3}"/>
    <cellStyle name="Comma 22" xfId="2002" xr:uid="{535E25B8-873C-43A0-9892-978EB777FF5D}"/>
    <cellStyle name="Comma 22 10" xfId="28936" xr:uid="{C07BB5FC-B3AC-48CD-A654-708BC8F167DD}"/>
    <cellStyle name="Comma 22 10 2" xfId="28938" xr:uid="{08A616C9-CD2B-46F3-9C33-6C8D3EA7A717}"/>
    <cellStyle name="Comma 22 10 2 2" xfId="33651" xr:uid="{6C5B0B82-9C72-45E0-98C5-99383F59E178}"/>
    <cellStyle name="Comma 22 10 2 2 2" xfId="33653" xr:uid="{C51BE7EB-F175-4EF4-8300-DB5A7970D586}"/>
    <cellStyle name="Comma 22 10 2 2 3" xfId="33654" xr:uid="{1ADC8696-6423-405E-8FE2-06ED8C00E08A}"/>
    <cellStyle name="Comma 22 10 2 3" xfId="27863" xr:uid="{2D5BD6E4-7456-4349-9AF7-882D41F02596}"/>
    <cellStyle name="Comma 22 10 2 3 2" xfId="33655" xr:uid="{2E52C680-9008-403B-B3A9-A726E8AD7336}"/>
    <cellStyle name="Comma 22 10 2 3 3" xfId="33656" xr:uid="{744B858F-FC27-4C35-9424-60D394588D0B}"/>
    <cellStyle name="Comma 22 10 2 4" xfId="22083" xr:uid="{831D4830-80ED-4A05-B8CA-282299AE5220}"/>
    <cellStyle name="Comma 22 10 2 4 2" xfId="33657" xr:uid="{99B9A257-6BE0-408E-B2EE-0DD629D97D4C}"/>
    <cellStyle name="Comma 22 10 2 4 3" xfId="33658" xr:uid="{6C90E85C-EC30-4308-B498-674F9E32F526}"/>
    <cellStyle name="Comma 22 10 2 5" xfId="33661" xr:uid="{15A91B21-B5DC-4B5E-A073-2F467EC9E6C3}"/>
    <cellStyle name="Comma 22 10 2 5 2" xfId="33662" xr:uid="{03B1A76F-E691-4F7E-B315-CFC766B4AD4D}"/>
    <cellStyle name="Comma 22 10 2 5 3" xfId="28807" xr:uid="{BED230A1-B247-43A4-BB88-06C3BDADB056}"/>
    <cellStyle name="Comma 22 10 2 6" xfId="23751" xr:uid="{DF1D7731-C0B4-4C8B-90E4-DC1F69B4D2C7}"/>
    <cellStyle name="Comma 22 10 2 7" xfId="23755" xr:uid="{A673119C-B8F3-49BC-B385-3B6FD9788E68}"/>
    <cellStyle name="Comma 22 10 3" xfId="18148" xr:uid="{DA4B1FC4-28E7-466C-8AB5-970AF69FF0CC}"/>
    <cellStyle name="Comma 22 10 3 2" xfId="20747" xr:uid="{A12500BF-C282-4870-A0BF-5288D499F31E}"/>
    <cellStyle name="Comma 22 10 3 3" xfId="27872" xr:uid="{1B2290B2-AAFB-4AF7-A19B-9B2305659C85}"/>
    <cellStyle name="Comma 22 10 4" xfId="14953" xr:uid="{8C3A9651-9E84-4949-AE3A-6E8132AF9CF3}"/>
    <cellStyle name="Comma 22 10 4 2" xfId="33665" xr:uid="{F1D8ED89-0546-4AC6-A462-E60EDC0308F9}"/>
    <cellStyle name="Comma 22 10 4 3" xfId="27880" xr:uid="{498DCC0D-316C-4286-960D-ADB31971304D}"/>
    <cellStyle name="Comma 22 10 5" xfId="28942" xr:uid="{E780FC38-2BB2-49B8-803A-90366E5A51EA}"/>
    <cellStyle name="Comma 22 10 5 2" xfId="33670" xr:uid="{B81348A7-85DB-461B-AE52-90EE9B83652F}"/>
    <cellStyle name="Comma 22 10 5 3" xfId="33673" xr:uid="{91AC7CBD-13CC-4BD2-A798-B82D8404946B}"/>
    <cellStyle name="Comma 22 10 6" xfId="33678" xr:uid="{DED8CAEC-EB0E-46D7-9D6C-D3F302AE35F3}"/>
    <cellStyle name="Comma 22 10 6 2" xfId="33679" xr:uid="{3AFC526F-FD3B-47BE-B8F5-F112C40204D1}"/>
    <cellStyle name="Comma 22 10 6 3" xfId="33681" xr:uid="{BD07111E-A924-4E70-83CD-646AC9C8304D}"/>
    <cellStyle name="Comma 22 10 7" xfId="33682" xr:uid="{C3A14749-63E2-47E4-AC65-4FC6B8751443}"/>
    <cellStyle name="Comma 22 10 8" xfId="31813" xr:uid="{2C451866-9B9D-4CD7-9B6F-473D4B637AFA}"/>
    <cellStyle name="Comma 22 11" xfId="28944" xr:uid="{7D10011C-8DEF-45E3-A864-A48D9DF176D8}"/>
    <cellStyle name="Comma 22 11 2" xfId="28946" xr:uid="{496FA344-80A1-432F-80BF-D17E09F5304D}"/>
    <cellStyle name="Comma 22 11 2 2" xfId="33683" xr:uid="{69459C4B-114E-4F16-8F7D-7271A60EFB13}"/>
    <cellStyle name="Comma 22 11 2 2 2" xfId="33684" xr:uid="{22E49FFB-394A-4BDD-B3CA-B1526C83023A}"/>
    <cellStyle name="Comma 22 11 2 2 3" xfId="33685" xr:uid="{FC5F1FA5-6686-4CFF-98BA-DB6816C2E0B6}"/>
    <cellStyle name="Comma 22 11 2 3" xfId="33687" xr:uid="{9758C6C8-6D56-4A52-A73D-DD77F253A4DE}"/>
    <cellStyle name="Comma 22 11 2 3 2" xfId="33688" xr:uid="{53128AC7-0DF8-435E-8AC8-6AF2408F8268}"/>
    <cellStyle name="Comma 22 11 2 3 3" xfId="33689" xr:uid="{646684D4-E80E-4BF4-86DF-F6CF8A937B9E}"/>
    <cellStyle name="Comma 22 11 2 4" xfId="33691" xr:uid="{B77A9335-6F90-453F-86F2-0D2E748D82F0}"/>
    <cellStyle name="Comma 22 11 2 4 2" xfId="33692" xr:uid="{86A798A1-49D5-4C08-A2FE-4B669830AEC7}"/>
    <cellStyle name="Comma 22 11 2 4 3" xfId="33693" xr:uid="{8AAA0E8A-357F-4ECD-A297-F5DB468EB806}"/>
    <cellStyle name="Comma 22 11 2 5" xfId="33697" xr:uid="{783DAA38-A30C-4600-8050-B7F31F978800}"/>
    <cellStyle name="Comma 22 11 2 5 2" xfId="33699" xr:uid="{A5BA6498-B75C-4051-8C50-B7A139A16752}"/>
    <cellStyle name="Comma 22 11 2 5 3" xfId="33701" xr:uid="{4F4A2A69-81F7-4853-A040-ECEC39FEEE4D}"/>
    <cellStyle name="Comma 22 11 2 6" xfId="33703" xr:uid="{69572852-7018-4A75-80F9-220EEA9B1F78}"/>
    <cellStyle name="Comma 22 11 2 7" xfId="33704" xr:uid="{245EAB7D-D12E-4C80-A0D0-2E68A83B270A}"/>
    <cellStyle name="Comma 22 11 3" xfId="28950" xr:uid="{CBEB5363-806D-4FF5-899B-34067E07517C}"/>
    <cellStyle name="Comma 22 11 3 2" xfId="33707" xr:uid="{9B837C0C-D414-4451-9363-F24CFF05317F}"/>
    <cellStyle name="Comma 22 11 3 3" xfId="33711" xr:uid="{1C7C51B3-F93D-417D-83EA-7729F4454444}"/>
    <cellStyle name="Comma 22 11 4" xfId="21668" xr:uid="{4791F239-1839-4C5B-9BDE-357657A487BE}"/>
    <cellStyle name="Comma 22 11 4 2" xfId="33714" xr:uid="{7D66AE3E-B163-4156-8A3C-915136B4A734}"/>
    <cellStyle name="Comma 22 11 4 3" xfId="33717" xr:uid="{4BD1C316-D7DC-4220-B5AC-CA96DB34002E}"/>
    <cellStyle name="Comma 22 11 5" xfId="20379" xr:uid="{EA70DC93-F74B-418E-A3DF-CDF7E34FCC52}"/>
    <cellStyle name="Comma 22 11 5 2" xfId="33720" xr:uid="{D09F030E-43A5-431A-8305-609D35F423D0}"/>
    <cellStyle name="Comma 22 11 5 3" xfId="33722" xr:uid="{0D4AC411-8C12-494F-9508-D3DC050594D4}"/>
    <cellStyle name="Comma 22 11 6" xfId="33726" xr:uid="{971F5CF1-5DEA-4533-90F6-87BEE2B5F396}"/>
    <cellStyle name="Comma 22 11 6 2" xfId="33727" xr:uid="{17E29175-31AE-479C-B5D1-B6FCA003F670}"/>
    <cellStyle name="Comma 22 11 6 3" xfId="33729" xr:uid="{CF877D9F-2A51-44F3-B02B-BA9F0E5E2419}"/>
    <cellStyle name="Comma 22 11 7" xfId="33730" xr:uid="{CDCB6206-4841-465A-AAF5-C29D032DD38B}"/>
    <cellStyle name="Comma 22 11 8" xfId="33731" xr:uid="{F9604635-1542-4631-A149-18D73723B638}"/>
    <cellStyle name="Comma 22 12" xfId="28953" xr:uid="{358D3AF5-8FFF-4849-8FD5-8C4B675E8292}"/>
    <cellStyle name="Comma 22 12 2" xfId="28955" xr:uid="{C864311B-0ED8-4681-869D-999D2C66D3E9}"/>
    <cellStyle name="Comma 22 12 2 2" xfId="33734" xr:uid="{0B7DA9CE-BE24-4EB9-BEE3-DF1B222871F8}"/>
    <cellStyle name="Comma 22 12 2 2 2" xfId="33185" xr:uid="{6D6FDEC3-16FC-4B06-A43E-F0FD13546531}"/>
    <cellStyle name="Comma 22 12 2 2 3" xfId="33735" xr:uid="{322FF088-F7DC-45DD-870A-D2E9857194A1}"/>
    <cellStyle name="Comma 22 12 2 3" xfId="33737" xr:uid="{88BFB938-07BE-42FD-BFD9-6ABB4EB3C9F8}"/>
    <cellStyle name="Comma 22 12 2 3 2" xfId="33194" xr:uid="{904F41E9-EB30-4A0E-BB9C-5E89D8296EB8}"/>
    <cellStyle name="Comma 22 12 2 3 3" xfId="5440" xr:uid="{C5AD8E1C-28B5-4CBB-9834-7F53866647E3}"/>
    <cellStyle name="Comma 22 12 2 4" xfId="16381" xr:uid="{4A146C32-2780-4564-9396-7B54EB784358}"/>
    <cellStyle name="Comma 22 12 2 4 2" xfId="25739" xr:uid="{3405D046-B339-4CE4-B8B2-114A50BF1978}"/>
    <cellStyle name="Comma 22 12 2 4 3" xfId="33739" xr:uid="{32428B39-B8C5-4AD6-82FA-B991F79B7CBE}"/>
    <cellStyle name="Comma 22 12 2 5" xfId="25742" xr:uid="{12406608-A45F-4EFF-B748-275EE958EA49}"/>
    <cellStyle name="Comma 22 12 2 5 2" xfId="16042" xr:uid="{72553BD5-4AF6-4F03-BC3B-FED1EB44D452}"/>
    <cellStyle name="Comma 22 12 2 5 3" xfId="16083" xr:uid="{F4569764-7F0C-4612-984D-9C7D32461E9B}"/>
    <cellStyle name="Comma 22 12 2 6" xfId="25745" xr:uid="{3615C83E-A8E8-423E-B772-3BD073EF9AE4}"/>
    <cellStyle name="Comma 22 12 2 7" xfId="25747" xr:uid="{0D8495B8-4AA9-43D0-A56D-986C2C4E76CB}"/>
    <cellStyle name="Comma 22 12 3" xfId="24603" xr:uid="{C23AB449-D7AA-430E-A99D-CC4C3D6AF67B}"/>
    <cellStyle name="Comma 22 12 3 2" xfId="33742" xr:uid="{899567FA-CB61-4B16-A5AF-D69C7DFC5D3F}"/>
    <cellStyle name="Comma 22 12 3 3" xfId="33746" xr:uid="{B8DDD377-8F4B-4A51-AAC8-3B2144E88252}"/>
    <cellStyle name="Comma 22 12 4" xfId="28959" xr:uid="{85DA25E1-007C-4D8A-81AA-1652C50AF46D}"/>
    <cellStyle name="Comma 22 12 4 2" xfId="33749" xr:uid="{0CE677B4-0750-4436-A002-42DFF9D8E133}"/>
    <cellStyle name="Comma 22 12 4 3" xfId="33751" xr:uid="{7744E3E2-C357-4290-82F5-173341A68BB6}"/>
    <cellStyle name="Comma 22 12 5" xfId="33754" xr:uid="{2EDF5E4E-A953-4447-875D-66DCBF47F772}"/>
    <cellStyle name="Comma 22 12 5 2" xfId="33757" xr:uid="{86F5000C-226A-45FE-8968-9FF4A3883DE3}"/>
    <cellStyle name="Comma 22 12 5 3" xfId="33759" xr:uid="{D359F22D-3E87-414E-80B2-5F909F136EA2}"/>
    <cellStyle name="Comma 22 12 6" xfId="10330" xr:uid="{61C1C21C-5AE7-4F81-B87B-5C0E793E17A0}"/>
    <cellStyle name="Comma 22 12 6 2" xfId="33760" xr:uid="{4783204B-35C0-49C1-8231-C908A10AF857}"/>
    <cellStyle name="Comma 22 12 6 3" xfId="33762" xr:uid="{D3479D10-A521-4D8C-8BCE-4EBB7DED75CB}"/>
    <cellStyle name="Comma 22 12 7" xfId="8102" xr:uid="{C28D5B89-9C79-4081-94E6-7AA6B1E7F990}"/>
    <cellStyle name="Comma 22 12 8" xfId="8105" xr:uid="{733F49ED-E833-478C-9114-3DB27C811C93}"/>
    <cellStyle name="Comma 22 13" xfId="28963" xr:uid="{5A8948E6-D762-4AE3-A586-D897DACF807A}"/>
    <cellStyle name="Comma 22 13 2" xfId="28965" xr:uid="{0E0B2F64-9900-4230-B8F4-47068F3DC41B}"/>
    <cellStyle name="Comma 22 13 2 2" xfId="33764" xr:uid="{7D1772B8-23EF-4FA8-810A-6C2671802852}"/>
    <cellStyle name="Comma 22 13 2 2 2" xfId="33765" xr:uid="{64FF39CE-728E-4D96-A3E6-54CCDC8B2A50}"/>
    <cellStyle name="Comma 22 13 2 2 3" xfId="33766" xr:uid="{9CC3C0FA-3E93-4F02-A743-E44E070A8A5A}"/>
    <cellStyle name="Comma 22 13 2 3" xfId="33769" xr:uid="{A34D13F9-9521-4BA4-881B-F9D190AE9518}"/>
    <cellStyle name="Comma 22 13 2 3 2" xfId="33770" xr:uid="{90DFE5CE-52CC-4135-8340-722635624D03}"/>
    <cellStyle name="Comma 22 13 2 3 3" xfId="33771" xr:uid="{EB146343-60EF-4B77-892C-8B46D1C93DA3}"/>
    <cellStyle name="Comma 22 13 2 4" xfId="33773" xr:uid="{6D7D451E-DE9A-4697-BB03-C2121685A1D4}"/>
    <cellStyle name="Comma 22 13 2 4 2" xfId="33774" xr:uid="{544B12FA-9396-4607-9A61-4D8D950312A1}"/>
    <cellStyle name="Comma 22 13 2 4 3" xfId="33775" xr:uid="{94C8AC11-A551-42BE-9834-389E13069515}"/>
    <cellStyle name="Comma 22 13 2 5" xfId="33777" xr:uid="{4FBC6413-31D0-4961-B9F6-07903595E7F1}"/>
    <cellStyle name="Comma 22 13 2 5 2" xfId="33778" xr:uid="{0F322510-0A6A-43B6-9D4A-ACDD39999518}"/>
    <cellStyle name="Comma 22 13 2 5 3" xfId="30328" xr:uid="{6CE9D62D-689E-4016-8498-78F64A2E5DDD}"/>
    <cellStyle name="Comma 22 13 2 6" xfId="33780" xr:uid="{0EE9558C-613B-488A-BF05-9CD105C148E8}"/>
    <cellStyle name="Comma 22 13 2 7" xfId="33322" xr:uid="{8D708947-C75F-4B66-B9FC-90B2A0F4B4BC}"/>
    <cellStyle name="Comma 22 13 3" xfId="28969" xr:uid="{7400EF82-0B33-41EE-869F-85F178911A3E}"/>
    <cellStyle name="Comma 22 13 3 2" xfId="33783" xr:uid="{9CF8A7DC-710F-4C4A-8B5C-4FAAED7AD11B}"/>
    <cellStyle name="Comma 22 13 3 3" xfId="33787" xr:uid="{89800B19-3B9F-467D-9FA7-AEC40A879C4C}"/>
    <cellStyle name="Comma 22 13 4" xfId="28973" xr:uid="{06E09500-0415-4311-ABEA-723A6F425A01}"/>
    <cellStyle name="Comma 22 13 4 2" xfId="33790" xr:uid="{5A5654FA-D8F3-4820-93AB-FF6474867023}"/>
    <cellStyle name="Comma 22 13 4 3" xfId="33792" xr:uid="{C3F1DE5F-1798-429A-B34F-D9978E60D581}"/>
    <cellStyle name="Comma 22 13 5" xfId="33795" xr:uid="{F20AA677-E6DB-47EC-9667-4606C808C4CB}"/>
    <cellStyle name="Comma 22 13 5 2" xfId="33798" xr:uid="{B044C13B-CFC9-4728-831E-D7DA3C6092A8}"/>
    <cellStyle name="Comma 22 13 5 3" xfId="33801" xr:uid="{B5482122-A899-4562-A931-E066BB1FD8AE}"/>
    <cellStyle name="Comma 22 13 6" xfId="33805" xr:uid="{EC91BEF0-AE76-428C-A99C-7D0A397DA4A9}"/>
    <cellStyle name="Comma 22 13 6 2" xfId="33806" xr:uid="{7038640D-439C-4ADD-9D63-39B390AAA35C}"/>
    <cellStyle name="Comma 22 13 6 3" xfId="33809" xr:uid="{F1F36D66-48BC-4B5F-9366-F1BA96EDEDF5}"/>
    <cellStyle name="Comma 22 13 7" xfId="33810" xr:uid="{4D032D45-5437-4E59-A331-3538D1419BF3}"/>
    <cellStyle name="Comma 22 13 8" xfId="5494" xr:uid="{54ACB1C6-B9EA-468B-8603-C4911506FCBC}"/>
    <cellStyle name="Comma 22 14" xfId="28975" xr:uid="{55ED61CE-7066-4FC7-AEF4-7DB9A67DE961}"/>
    <cellStyle name="Comma 22 14 2" xfId="28977" xr:uid="{D9F007AF-C626-4BDA-B9FC-778DCBD91D0E}"/>
    <cellStyle name="Comma 22 14 2 2" xfId="33811" xr:uid="{056BE7BD-C261-4D2D-A1D9-477BBFADFC09}"/>
    <cellStyle name="Comma 22 14 2 2 2" xfId="33812" xr:uid="{CBA5B354-7E2D-4A8A-A6D4-D25C02F33D3D}"/>
    <cellStyle name="Comma 22 14 2 2 3" xfId="33813" xr:uid="{1F6ECD23-9FA5-4CA2-AC29-AC3474E85A92}"/>
    <cellStyle name="Comma 22 14 2 3" xfId="22052" xr:uid="{4CC0A3D7-7265-459A-A0EE-93E906D88816}"/>
    <cellStyle name="Comma 22 14 2 3 2" xfId="33814" xr:uid="{C765B2A2-D5D7-493A-843F-B9D23DBF5BEE}"/>
    <cellStyle name="Comma 22 14 2 3 3" xfId="33817" xr:uid="{9FB2E39C-1E5B-4774-82DF-F129F50C4B4E}"/>
    <cellStyle name="Comma 22 14 2 4" xfId="33821" xr:uid="{DB23BB96-97B4-4622-8F04-4325EDF4F553}"/>
    <cellStyle name="Comma 22 14 2 4 2" xfId="33822" xr:uid="{84832D86-ADEC-46D8-BDD6-7BDAA2DDFFEA}"/>
    <cellStyle name="Comma 22 14 2 4 3" xfId="33823" xr:uid="{989E2D9B-5A11-48C1-949B-33FFBBA26B4F}"/>
    <cellStyle name="Comma 22 14 2 5" xfId="33825" xr:uid="{1CBD4D2A-DBAE-4EEB-8FE6-BB1346805484}"/>
    <cellStyle name="Comma 22 14 2 5 2" xfId="33826" xr:uid="{AB1E959D-9FBD-475D-9412-FB186F27CD27}"/>
    <cellStyle name="Comma 22 14 2 5 3" xfId="31696" xr:uid="{072EF76F-3B77-46D0-95C0-C44A5F41DC73}"/>
    <cellStyle name="Comma 22 14 2 6" xfId="33828" xr:uid="{D2491A47-B603-47D7-9BEE-4544FF616DC3}"/>
    <cellStyle name="Comma 22 14 2 7" xfId="33327" xr:uid="{B15737DC-145E-4E56-ACF8-19B8B1478FB4}"/>
    <cellStyle name="Comma 22 14 3" xfId="28982" xr:uid="{FAD72ED9-B2E9-4901-9E64-A13DF971FE30}"/>
    <cellStyle name="Comma 22 14 3 2" xfId="33831" xr:uid="{4609896C-29FD-4E89-B827-A5B955675B08}"/>
    <cellStyle name="Comma 22 14 3 3" xfId="33835" xr:uid="{35CF69E4-3532-4CF7-A8B2-61984E598E11}"/>
    <cellStyle name="Comma 22 14 4" xfId="28988" xr:uid="{C524CC4E-C103-41B3-8B14-7008A2F85F2A}"/>
    <cellStyle name="Comma 22 14 4 2" xfId="33838" xr:uid="{B3D10B2D-D279-44A4-B72C-77C82983E0AE}"/>
    <cellStyle name="Comma 22 14 4 3" xfId="33840" xr:uid="{C63D6F4D-53A1-4288-B092-554D30C6B6D7}"/>
    <cellStyle name="Comma 22 14 5" xfId="25791" xr:uid="{D707814C-4B73-4123-BE94-57DBB473BF74}"/>
    <cellStyle name="Comma 22 14 5 2" xfId="21824" xr:uid="{FB3ADDD7-E21D-46A8-B849-1A319C95AAFE}"/>
    <cellStyle name="Comma 22 14 5 3" xfId="25794" xr:uid="{DA0B39D6-0930-4D9C-98D8-E704E4D19E25}"/>
    <cellStyle name="Comma 22 14 6" xfId="3159" xr:uid="{6E224EC0-60A5-4E78-BF52-DDE99971F3F5}"/>
    <cellStyle name="Comma 22 14 6 2" xfId="21838" xr:uid="{6CD3070F-903A-47A7-9E3A-F14BBA159358}"/>
    <cellStyle name="Comma 22 14 6 3" xfId="9146" xr:uid="{12F3ED66-000C-45F1-9CA6-55D223624115}"/>
    <cellStyle name="Comma 22 14 7" xfId="33841" xr:uid="{617093FE-FDA1-4C0A-84D6-10EBCA30D8AB}"/>
    <cellStyle name="Comma 22 14 8" xfId="33842" xr:uid="{1B9016EA-C7A3-4B4F-BE50-8B2E3D7A87D4}"/>
    <cellStyle name="Comma 22 15" xfId="28990" xr:uid="{32978DDA-D8C1-4227-9D95-FEC63506C88F}"/>
    <cellStyle name="Comma 22 15 2" xfId="28993" xr:uid="{FAFF5024-6937-476E-B53C-6FC79DA86E15}"/>
    <cellStyle name="Comma 22 15 2 2" xfId="33843" xr:uid="{D36482E8-19B8-4F46-AC88-9113B96FFBF8}"/>
    <cellStyle name="Comma 22 15 2 3" xfId="33844" xr:uid="{05D5EEC8-0CB1-4A9E-B2F2-F78D9328EE77}"/>
    <cellStyle name="Comma 22 15 3" xfId="25020" xr:uid="{3820C4A5-DD7C-48E2-8A2B-D3D8B55DF656}"/>
    <cellStyle name="Comma 22 15 3 2" xfId="20762" xr:uid="{CADA9EEE-16F6-4CD1-A8DE-A5E00D913F0B}"/>
    <cellStyle name="Comma 22 15 3 3" xfId="33848" xr:uid="{6114BA60-2882-4BED-914C-423ED9DC429B}"/>
    <cellStyle name="Comma 22 15 4" xfId="28998" xr:uid="{B390139E-D6B4-4BDA-A8A6-883F0BBA37A2}"/>
    <cellStyle name="Comma 22 15 4 2" xfId="33851" xr:uid="{116E3B67-09EF-4B9C-91DC-20969E5F41E0}"/>
    <cellStyle name="Comma 22 15 4 3" xfId="33852" xr:uid="{1AF811BD-6350-44BE-BD26-F757694232E2}"/>
    <cellStyle name="Comma 22 15 5" xfId="15538" xr:uid="{41AC6224-9CBF-4AEC-BB78-CBC4AC0F427E}"/>
    <cellStyle name="Comma 22 15 5 2" xfId="33857" xr:uid="{F14EB2A2-24C8-4484-8C09-0279F2494180}"/>
    <cellStyle name="Comma 22 15 5 3" xfId="33858" xr:uid="{56C8F8A3-63AC-41DC-AE0D-568FF6D98E90}"/>
    <cellStyle name="Comma 22 15 6" xfId="33861" xr:uid="{454EF864-8563-44DC-B2F0-2267FFDD5668}"/>
    <cellStyle name="Comma 22 15 7" xfId="33862" xr:uid="{5C420D8E-16D5-4205-B163-69DCCF21D4D6}"/>
    <cellStyle name="Comma 22 16" xfId="29000" xr:uid="{60ECC958-7867-4FB8-876E-DC71B6EB23B4}"/>
    <cellStyle name="Comma 22 16 2" xfId="29004" xr:uid="{DD2D3E40-1269-47B2-AF54-0C5F5E705AF0}"/>
    <cellStyle name="Comma 22 16 3" xfId="29008" xr:uid="{1648F602-86BE-44FF-B6EE-48B1ABE8778E}"/>
    <cellStyle name="Comma 22 16 4" xfId="29012" xr:uid="{AB5D1EC5-12F4-4ADE-8267-A9F17A77D3AC}"/>
    <cellStyle name="Comma 22 16 5" xfId="15543" xr:uid="{AE92B056-AE18-49DD-9F91-5685CEBF6608}"/>
    <cellStyle name="Comma 22 17" xfId="29015" xr:uid="{F7D924B6-F4FB-491A-A38A-6CA61F88F5E2}"/>
    <cellStyle name="Comma 22 17 2" xfId="29018" xr:uid="{BBE20922-1FBB-4386-A7EB-449E85BC375F}"/>
    <cellStyle name="Comma 22 17 3" xfId="33865" xr:uid="{3215741B-B9E7-4B5A-81A0-FF871CC131E0}"/>
    <cellStyle name="Comma 22 18" xfId="29021" xr:uid="{577C236A-B4B8-4B8D-BEE3-D95D336DA884}"/>
    <cellStyle name="Comma 22 18 2" xfId="33867" xr:uid="{E8BF1AA4-2825-4AF3-A844-BCEF89E35DB5}"/>
    <cellStyle name="Comma 22 18 3" xfId="33871" xr:uid="{A3117E96-4625-45B8-B66F-8692FF3B5F57}"/>
    <cellStyle name="Comma 22 19" xfId="33873" xr:uid="{C8F3D1D2-6C68-44D6-B67B-26F4CA37DADB}"/>
    <cellStyle name="Comma 22 19 2" xfId="33875" xr:uid="{9DEA79A3-D195-49CA-84AC-FC5415CEA3C8}"/>
    <cellStyle name="Comma 22 19 3" xfId="33878" xr:uid="{13137113-681D-4DC5-8677-82212F8163F3}"/>
    <cellStyle name="Comma 22 2" xfId="2069" xr:uid="{79362D1B-37CA-427D-A4D0-A92C5230576D}"/>
    <cellStyle name="Comma 22 2 10" xfId="33879" xr:uid="{BD9E178A-C0FC-4667-961D-4A69CD3C3184}"/>
    <cellStyle name="Comma 22 2 10 2" xfId="26523" xr:uid="{7EC6D3D9-4D5D-4070-B4F5-4422A65FC14A}"/>
    <cellStyle name="Comma 22 2 10 2 2" xfId="26527" xr:uid="{F3403567-7E35-4D1F-9702-C0C38B4EA769}"/>
    <cellStyle name="Comma 22 2 10 2 2 2" xfId="33886" xr:uid="{EEBF4B1A-B23B-4EDF-8431-8D5D6A7AEF86}"/>
    <cellStyle name="Comma 22 2 10 2 2 3" xfId="33891" xr:uid="{26911FA6-A1EF-4DC6-A287-255AC2D67D28}"/>
    <cellStyle name="Comma 22 2 10 2 3" xfId="26531" xr:uid="{B4B13103-2145-43AA-A6C7-AE72203997F3}"/>
    <cellStyle name="Comma 22 2 10 2 3 2" xfId="33898" xr:uid="{550DBBE0-398A-4B33-80FC-2377C3F3A3C2}"/>
    <cellStyle name="Comma 22 2 10 2 3 3" xfId="33901" xr:uid="{3A2C68B0-5409-4CB2-8307-72BC010F07F1}"/>
    <cellStyle name="Comma 22 2 10 2 4" xfId="26535" xr:uid="{BC09247F-69C8-4AE8-939B-DEF6EBE2775B}"/>
    <cellStyle name="Comma 22 2 10 2 4 2" xfId="33904" xr:uid="{021969E5-296A-42D2-B7A2-61DC4E98A9E9}"/>
    <cellStyle name="Comma 22 2 10 2 4 3" xfId="33905" xr:uid="{C447210D-0FC6-444B-8503-6FACDE62DF60}"/>
    <cellStyle name="Comma 22 2 10 2 5" xfId="11891" xr:uid="{5021EA66-BAE1-46F2-8021-D3948632C5E8}"/>
    <cellStyle name="Comma 22 2 10 2 5 2" xfId="33906" xr:uid="{9814DDA4-E74C-4942-88D5-3E399EF8CF00}"/>
    <cellStyle name="Comma 22 2 10 2 5 3" xfId="33907" xr:uid="{5EE27212-151E-46D3-9407-4A71DFD3ACD9}"/>
    <cellStyle name="Comma 22 2 10 2 6" xfId="26538" xr:uid="{A61E160A-F2B8-4EC4-AC54-34FDA73A9D9C}"/>
    <cellStyle name="Comma 22 2 10 2 7" xfId="8519" xr:uid="{27D877C6-B04E-4DED-9007-A1768CFBBFA2}"/>
    <cellStyle name="Comma 22 2 10 3" xfId="33910" xr:uid="{C1E16250-72A4-4727-B985-EBFE92E602CB}"/>
    <cellStyle name="Comma 22 2 10 3 2" xfId="33913" xr:uid="{0A14C618-7271-4FC7-9B43-8FCBC3430EE5}"/>
    <cellStyle name="Comma 22 2 10 3 3" xfId="33916" xr:uid="{58393A9B-5F73-47B9-873F-E80606A0A967}"/>
    <cellStyle name="Comma 22 2 10 4" xfId="33919" xr:uid="{8C977F9E-C3D9-40CB-AD31-74421392CA5E}"/>
    <cellStyle name="Comma 22 2 10 4 2" xfId="33922" xr:uid="{4B377020-B33A-47AB-B22C-817AFC72C053}"/>
    <cellStyle name="Comma 22 2 10 4 3" xfId="33925" xr:uid="{C8C92E46-3AEA-4B39-BAAA-D99FC54C842D}"/>
    <cellStyle name="Comma 22 2 10 5" xfId="33929" xr:uid="{8C3A0D4B-A471-48C5-ADBF-B8D7465DDF90}"/>
    <cellStyle name="Comma 22 2 10 5 2" xfId="33933" xr:uid="{19B13B03-3F1E-45F5-9D78-230DD9CEA4B7}"/>
    <cellStyle name="Comma 22 2 10 5 3" xfId="33937" xr:uid="{E4A9AAC6-7FCC-49D4-B4A2-F51E42B0A8DF}"/>
    <cellStyle name="Comma 22 2 10 6" xfId="33941" xr:uid="{98D396CB-8163-4DD3-95E7-5F9B798250E0}"/>
    <cellStyle name="Comma 22 2 10 6 2" xfId="33945" xr:uid="{7DFCCC02-5D73-474D-947F-95575AEB17A1}"/>
    <cellStyle name="Comma 22 2 10 6 3" xfId="33948" xr:uid="{D4F27391-E6A4-4F17-BD3B-46377432F163}"/>
    <cellStyle name="Comma 22 2 10 7" xfId="31745" xr:uid="{EA79348C-A7AA-4720-B719-B70D6EC77987}"/>
    <cellStyle name="Comma 22 2 10 8" xfId="33952" xr:uid="{CDDFE4D0-60CE-44E2-98F9-3DA040259CC9}"/>
    <cellStyle name="Comma 22 2 11" xfId="33953" xr:uid="{862DF57B-D504-4208-9974-F90F8B1C038E}"/>
    <cellStyle name="Comma 22 2 11 2" xfId="33954" xr:uid="{CE57C6CE-7B76-4C6C-BE7D-977526EF0392}"/>
    <cellStyle name="Comma 22 2 11 2 2" xfId="33955" xr:uid="{3515E96D-0E8C-446F-9DF7-277092ECEC9C}"/>
    <cellStyle name="Comma 22 2 11 2 2 2" xfId="33956" xr:uid="{3157133B-3BD4-4BAA-B207-D2071E24F5A4}"/>
    <cellStyle name="Comma 22 2 11 2 2 3" xfId="33958" xr:uid="{56560A9C-1B37-43A5-8F2A-CD24BF45DFE1}"/>
    <cellStyle name="Comma 22 2 11 2 3" xfId="3489" xr:uid="{C04F5A44-C3C4-4208-A80E-A1D9FD6EB332}"/>
    <cellStyle name="Comma 22 2 11 2 3 2" xfId="33959" xr:uid="{046C91DA-67A0-454A-A6B0-41C33311209B}"/>
    <cellStyle name="Comma 22 2 11 2 3 3" xfId="33963" xr:uid="{D394095D-D4CE-4875-9F0D-6F1201934A25}"/>
    <cellStyle name="Comma 22 2 11 2 4" xfId="3511" xr:uid="{9B8A6DE5-D94F-4AF5-B025-4551D87969CD}"/>
    <cellStyle name="Comma 22 2 11 2 4 2" xfId="33964" xr:uid="{89016BF3-A786-49AF-88C0-8BA71B083F23}"/>
    <cellStyle name="Comma 22 2 11 2 4 3" xfId="33966" xr:uid="{5D2EEBC8-4B5C-4AD6-830D-91089347D1C2}"/>
    <cellStyle name="Comma 22 2 11 2 5" xfId="33970" xr:uid="{F76DBA15-C25E-4ABB-8BCA-B2BF211BE45C}"/>
    <cellStyle name="Comma 22 2 11 2 5 2" xfId="33971" xr:uid="{F535AA2B-48AD-4380-96F6-C07F528E980C}"/>
    <cellStyle name="Comma 22 2 11 2 5 3" xfId="33973" xr:uid="{2B576168-36E0-4688-AE11-7111334CE3E1}"/>
    <cellStyle name="Comma 22 2 11 2 6" xfId="33974" xr:uid="{23A7F9CD-FE65-4AFD-82E6-830AF29B4FA5}"/>
    <cellStyle name="Comma 22 2 11 2 7" xfId="33975" xr:uid="{8B49CD0E-3913-408C-BAF9-D800378330D7}"/>
    <cellStyle name="Comma 22 2 11 3" xfId="33976" xr:uid="{E524AF1E-04EE-4659-B3BC-E60E1B2EA937}"/>
    <cellStyle name="Comma 22 2 11 3 2" xfId="33977" xr:uid="{39A67370-A8EC-48B9-807E-7F7B3F7080ED}"/>
    <cellStyle name="Comma 22 2 11 3 3" xfId="33978" xr:uid="{FEF42038-60FF-4D61-9ABE-31692BFF1470}"/>
    <cellStyle name="Comma 22 2 11 4" xfId="33980" xr:uid="{7902544F-A30D-4D93-B650-8DF38C56A637}"/>
    <cellStyle name="Comma 22 2 11 4 2" xfId="33981" xr:uid="{E50BC483-B9DD-443F-802F-5A0CAEF86B39}"/>
    <cellStyle name="Comma 22 2 11 4 3" xfId="33982" xr:uid="{8DB43B96-2D9F-408F-A68A-7A49D411BF8C}"/>
    <cellStyle name="Comma 22 2 11 5" xfId="33984" xr:uid="{4DDCD046-ED73-490B-BB1A-13DE08C121BC}"/>
    <cellStyle name="Comma 22 2 11 5 2" xfId="33987" xr:uid="{5A2F0698-6813-408A-B1FF-9EE31F3FDA9E}"/>
    <cellStyle name="Comma 22 2 11 5 3" xfId="33989" xr:uid="{01FDCBC2-F4FA-4C37-A3A7-68C04F20D8E9}"/>
    <cellStyle name="Comma 22 2 11 6" xfId="33991" xr:uid="{7CA9A2D8-AB35-46C6-97DC-58DFD9A68D50}"/>
    <cellStyle name="Comma 22 2 11 6 2" xfId="33994" xr:uid="{1F93ABE6-0F68-4575-8F29-4FB9D39DDABD}"/>
    <cellStyle name="Comma 22 2 11 6 3" xfId="33995" xr:uid="{C784B93A-77E7-4E21-BA12-C05DA7834DBE}"/>
    <cellStyle name="Comma 22 2 11 7" xfId="31749" xr:uid="{D0C30398-6E1D-4872-A7D2-9CFAE5FF1852}"/>
    <cellStyle name="Comma 22 2 11 8" xfId="33997" xr:uid="{68600667-6564-4C7B-9E96-0143162D08AB}"/>
    <cellStyle name="Comma 22 2 12" xfId="33999" xr:uid="{274FB7B0-AFA7-450F-A489-0784F427EB0E}"/>
    <cellStyle name="Comma 22 2 12 2" xfId="34000" xr:uid="{687F5B15-7210-43E7-AE0E-3A1AA5CE40E8}"/>
    <cellStyle name="Comma 22 2 12 2 2" xfId="20734" xr:uid="{3923FB75-34FD-4B08-A79E-3BF930EF3F1A}"/>
    <cellStyle name="Comma 22 2 12 2 2 2" xfId="34002" xr:uid="{CD86864F-6BB4-4B39-846E-E5FF8549B039}"/>
    <cellStyle name="Comma 22 2 12 2 2 3" xfId="34006" xr:uid="{77E9DCB3-0F52-43B4-81C1-52F3A80BA40B}"/>
    <cellStyle name="Comma 22 2 12 2 3" xfId="34008" xr:uid="{C44A0E22-D545-4159-B423-0B2C6B270D6F}"/>
    <cellStyle name="Comma 22 2 12 2 3 2" xfId="34009" xr:uid="{D187CF61-07B1-43F3-B87D-E10C3B499664}"/>
    <cellStyle name="Comma 22 2 12 2 3 3" xfId="34011" xr:uid="{E23FACD3-62A7-4DAA-8514-25CD38C66851}"/>
    <cellStyle name="Comma 22 2 12 2 4" xfId="21762" xr:uid="{CC40D2BC-17A2-436A-BD66-B1B6E01F4689}"/>
    <cellStyle name="Comma 22 2 12 2 4 2" xfId="18780" xr:uid="{9CC31375-A5E3-44AC-94D5-54DEBBE3D671}"/>
    <cellStyle name="Comma 22 2 12 2 4 3" xfId="34013" xr:uid="{300C1DB7-4DE1-4846-A854-8AC5225A80E1}"/>
    <cellStyle name="Comma 22 2 12 2 5" xfId="21772" xr:uid="{6DD22E06-CE27-4472-900B-F1313DB2052D}"/>
    <cellStyle name="Comma 22 2 12 2 5 2" xfId="34014" xr:uid="{F541DBEF-B91C-4F91-9B7D-476FC868F895}"/>
    <cellStyle name="Comma 22 2 12 2 5 3" xfId="34016" xr:uid="{2CD3201D-2E2A-4892-94E3-78388114152F}"/>
    <cellStyle name="Comma 22 2 12 2 6" xfId="21773" xr:uid="{D8F9CF65-A6C8-4FA8-AFBC-5CC40123AB4E}"/>
    <cellStyle name="Comma 22 2 12 2 7" xfId="19198" xr:uid="{A6A6A9B8-B4DC-407F-8822-0E99346E9256}"/>
    <cellStyle name="Comma 22 2 12 3" xfId="34017" xr:uid="{37346C68-5AA5-4573-AB97-785A31DE1904}"/>
    <cellStyle name="Comma 22 2 12 3 2" xfId="34018" xr:uid="{44A7625E-AFBF-4E83-AED2-30753629F1F8}"/>
    <cellStyle name="Comma 22 2 12 3 3" xfId="34019" xr:uid="{DBC6AEC8-9C79-494C-B2E9-2F2D02072028}"/>
    <cellStyle name="Comma 22 2 12 4" xfId="34020" xr:uid="{D4BB5955-41EE-468D-80EF-9AFDF8971E44}"/>
    <cellStyle name="Comma 22 2 12 4 2" xfId="34021" xr:uid="{723881B8-AF71-4513-8346-B783E6EC39ED}"/>
    <cellStyle name="Comma 22 2 12 4 3" xfId="34022" xr:uid="{842BEC5E-2A02-4641-8BE5-212BB2B51972}"/>
    <cellStyle name="Comma 22 2 12 5" xfId="34024" xr:uid="{C0988E4D-BA63-4EA1-BA92-4D04D87D0B61}"/>
    <cellStyle name="Comma 22 2 12 5 2" xfId="34027" xr:uid="{5AB339B9-1EBE-4CEA-8EA9-3098147BEE2A}"/>
    <cellStyle name="Comma 22 2 12 5 3" xfId="34030" xr:uid="{447E4582-52C0-42A4-86E1-5A6E8E978163}"/>
    <cellStyle name="Comma 22 2 12 6" xfId="34032" xr:uid="{56C097DB-EC90-4F30-9AAC-972945E71AD9}"/>
    <cellStyle name="Comma 22 2 12 6 2" xfId="34035" xr:uid="{873A1C5D-89AF-4B44-8232-D69BC3D8B0C3}"/>
    <cellStyle name="Comma 22 2 12 6 3" xfId="34036" xr:uid="{0F153441-89FA-415D-9FF6-8D6C4EC424F2}"/>
    <cellStyle name="Comma 22 2 12 7" xfId="31754" xr:uid="{E571BBEE-78BF-458F-8AD2-468B33B32EDC}"/>
    <cellStyle name="Comma 22 2 12 8" xfId="34038" xr:uid="{8B250B31-C3F4-47EB-9B1F-563A39782E3F}"/>
    <cellStyle name="Comma 22 2 13" xfId="34040" xr:uid="{DBD53E50-3904-478A-9FBD-46CB37AEF792}"/>
    <cellStyle name="Comma 22 2 13 2" xfId="34042" xr:uid="{38480876-DDD9-48AC-8396-D143F8A77D68}"/>
    <cellStyle name="Comma 22 2 13 2 2" xfId="34043" xr:uid="{B18F166C-3F08-46DA-84DC-5F03BED25225}"/>
    <cellStyle name="Comma 22 2 13 2 3" xfId="34044" xr:uid="{A62572D3-ED08-445A-AB78-7631A9032888}"/>
    <cellStyle name="Comma 22 2 13 3" xfId="34045" xr:uid="{A229E945-71D4-45BE-B256-8AB7D133A221}"/>
    <cellStyle name="Comma 22 2 13 3 2" xfId="34046" xr:uid="{7AC4E029-B0A9-4EAC-9496-FCF5008E2AB2}"/>
    <cellStyle name="Comma 22 2 13 3 3" xfId="34047" xr:uid="{A1B33D92-9588-4176-8E53-228D4002F867}"/>
    <cellStyle name="Comma 22 2 13 4" xfId="34048" xr:uid="{E0C56C3E-5A18-46EB-A45A-F111213153E5}"/>
    <cellStyle name="Comma 22 2 13 4 2" xfId="34049" xr:uid="{7E407BFF-F99F-4A02-AD49-7FD077B303FD}"/>
    <cellStyle name="Comma 22 2 13 4 3" xfId="6152" xr:uid="{DE24CD0F-EDB7-41C6-956C-2A6AC3194CA6}"/>
    <cellStyle name="Comma 22 2 13 5" xfId="34051" xr:uid="{7296E934-BB12-4F39-BF10-7133E2EE27BE}"/>
    <cellStyle name="Comma 22 2 13 5 2" xfId="23172" xr:uid="{71A148AE-BC00-4C62-9E53-3E6770978765}"/>
    <cellStyle name="Comma 22 2 13 5 3" xfId="23190" xr:uid="{026F5A31-856B-41D9-9B9F-928F29ABA18B}"/>
    <cellStyle name="Comma 22 2 13 6" xfId="34054" xr:uid="{27CC3933-4736-454C-9E6E-CEBD298D501D}"/>
    <cellStyle name="Comma 22 2 13 7" xfId="31759" xr:uid="{2A4ED2D9-4D95-42A0-AFD6-24B02D04A69F}"/>
    <cellStyle name="Comma 22 2 14" xfId="30083" xr:uid="{B66F3EF0-F6F1-44B5-9720-2309FBF2ADCF}"/>
    <cellStyle name="Comma 22 2 14 2" xfId="30085" xr:uid="{98C802A1-E95C-48BF-B90A-70282C4303C3}"/>
    <cellStyle name="Comma 22 2 14 3" xfId="30089" xr:uid="{A7ED244E-C976-4635-9F3C-6EB6FD4952C1}"/>
    <cellStyle name="Comma 22 2 15" xfId="18116" xr:uid="{9890612A-C666-4A2C-9510-9593DCE6C9B7}"/>
    <cellStyle name="Comma 22 2 15 2" xfId="18121" xr:uid="{BFCE09DF-A2DA-4737-A931-317A1909D5A2}"/>
    <cellStyle name="Comma 22 2 15 3" xfId="14902" xr:uid="{3FA90EE9-5CA5-43C5-A89A-FC0A09714C69}"/>
    <cellStyle name="Comma 22 2 16" xfId="18128" xr:uid="{47EED77E-B04A-4F97-BF6C-2936D56C0A26}"/>
    <cellStyle name="Comma 22 2 16 2" xfId="18133" xr:uid="{B26F19FF-ACEF-4643-9489-94ABE61ADFFC}"/>
    <cellStyle name="Comma 22 2 16 3" xfId="14937" xr:uid="{E4FC6E94-2EE6-4660-A5B4-D71C83702C3B}"/>
    <cellStyle name="Comma 22 2 17" xfId="18138" xr:uid="{5D035EA5-49D1-49D3-A392-77E717453937}"/>
    <cellStyle name="Comma 22 2 17 2" xfId="18143" xr:uid="{4B7463E3-FF27-4664-A4DE-91861384925D}"/>
    <cellStyle name="Comma 22 2 17 3" xfId="14948" xr:uid="{6197DE8D-0564-4B53-AAB7-B0CB5BE3137C}"/>
    <cellStyle name="Comma 22 2 18" xfId="18152" xr:uid="{676A32BE-634C-4230-9359-18DA4B234B71}"/>
    <cellStyle name="Comma 22 2 19" xfId="30114" xr:uid="{2F999122-13BE-4F8B-9F90-3B3AB84299F4}"/>
    <cellStyle name="Comma 22 2 2" xfId="27428" xr:uid="{801C70ED-BB84-4BCD-9FEE-58CFF709D8EA}"/>
    <cellStyle name="Comma 22 2 2 2" xfId="25348" xr:uid="{D432DBB9-3116-4159-8B84-0D7B4A5ED2AA}"/>
    <cellStyle name="Comma 22 2 2 2 2" xfId="4240" xr:uid="{8B7E34FC-72B9-4582-A438-06AB726D111E}"/>
    <cellStyle name="Comma 22 2 2 2 2 2" xfId="34056" xr:uid="{11237FEE-A78C-4A8F-9117-05419DCB7DBC}"/>
    <cellStyle name="Comma 22 2 2 2 2 3" xfId="34057" xr:uid="{53403DBC-4B89-45E1-B107-255DDBCA1685}"/>
    <cellStyle name="Comma 22 2 2 2 3" xfId="4838" xr:uid="{82C2A14B-1B5C-442C-8965-BD2844B55F04}"/>
    <cellStyle name="Comma 22 2 2 2 3 2" xfId="27627" xr:uid="{A159BB42-A536-47AB-91F5-AEC3DADA99B3}"/>
    <cellStyle name="Comma 22 2 2 2 3 3" xfId="27665" xr:uid="{30FB53B8-C7F5-4E47-8D35-944282581C4E}"/>
    <cellStyle name="Comma 22 2 2 2 4" xfId="3146" xr:uid="{6A45A04D-3984-4AC0-BBFE-0A4A1E395342}"/>
    <cellStyle name="Comma 22 2 2 2 4 2" xfId="31249" xr:uid="{08402C4E-3E24-4DB3-9831-B7D9C440FB47}"/>
    <cellStyle name="Comma 22 2 2 2 4 3" xfId="31253" xr:uid="{F3CAFB3A-993D-46B3-AC42-0D8AA27DE82A}"/>
    <cellStyle name="Comma 22 2 2 2 5" xfId="3203" xr:uid="{497BE92F-BF3F-47A9-A9C8-21E4A82CC8EA}"/>
    <cellStyle name="Comma 22 2 2 2 5 2" xfId="31256" xr:uid="{92870308-F745-4BD9-BAE7-4E0D137E06FF}"/>
    <cellStyle name="Comma 22 2 2 2 5 3" xfId="31258" xr:uid="{65FF9974-EB91-4007-9708-695B800937EE}"/>
    <cellStyle name="Comma 22 2 2 2 6" xfId="31260" xr:uid="{F2352BFF-A1C2-4E18-9262-0FA35ABFE708}"/>
    <cellStyle name="Comma 22 2 2 2 7" xfId="31265" xr:uid="{D5C73B9A-C7F8-4D64-AAB6-0CBDB4F08A32}"/>
    <cellStyle name="Comma 22 2 2 3" xfId="25351" xr:uid="{5FC5D5BB-2747-4B8E-BC53-7EFDAEA2ACEA}"/>
    <cellStyle name="Comma 22 2 2 3 2" xfId="31777" xr:uid="{F027BB1A-3182-4B9B-A0B5-130A64A5CFC5}"/>
    <cellStyle name="Comma 22 2 2 3 3" xfId="34058" xr:uid="{A9D41ACF-A2B4-4AA3-8E8E-B9B3A3238B1B}"/>
    <cellStyle name="Comma 22 2 2 4" xfId="25355" xr:uid="{6AC64EC3-A7C2-40C3-8DA8-D5848947B5F1}"/>
    <cellStyle name="Comma 22 2 2 4 2" xfId="31779" xr:uid="{CAC29846-C678-4040-B915-CECB51A5CD00}"/>
    <cellStyle name="Comma 22 2 2 4 3" xfId="34059" xr:uid="{C55312C0-9E59-44E9-80DC-30EA605A06B6}"/>
    <cellStyle name="Comma 22 2 2 5" xfId="31783" xr:uid="{9805DEE3-4EAA-4F40-A79F-35346B38D4F1}"/>
    <cellStyle name="Comma 22 2 2 5 2" xfId="31788" xr:uid="{8C2CE361-7C28-4EB0-8535-95374A6813A4}"/>
    <cellStyle name="Comma 22 2 2 5 3" xfId="34060" xr:uid="{F4F2FA45-5827-425C-81C3-E09070C65837}"/>
    <cellStyle name="Comma 22 2 2 6" xfId="31793" xr:uid="{C3009515-8983-4A27-819B-278E5B531021}"/>
    <cellStyle name="Comma 22 2 2 6 2" xfId="8212" xr:uid="{13D6A827-45A7-4191-81E7-6C7B34ABDD85}"/>
    <cellStyle name="Comma 22 2 2 6 3" xfId="8260" xr:uid="{5493EC67-D813-4FF9-95BC-C56433A63819}"/>
    <cellStyle name="Comma 22 2 2 7" xfId="31796" xr:uid="{2D4E9657-F17E-45FA-B982-7C59AB8633D6}"/>
    <cellStyle name="Comma 22 2 2 8" xfId="31802" xr:uid="{7F1CE6A3-0FAE-4887-91E6-62C2FC36C308}"/>
    <cellStyle name="Comma 22 2 2 9" xfId="23679" xr:uid="{3AD05FDD-6C23-462B-8C04-F595774B1C81}"/>
    <cellStyle name="Comma 22 2 20" xfId="18117" xr:uid="{056A8C74-3215-493D-8E6A-566BAC61E173}"/>
    <cellStyle name="Comma 22 2 20 2" xfId="18122" xr:uid="{C1329757-2867-4E7B-A766-8A229A81AA24}"/>
    <cellStyle name="Comma 22 2 20 3" xfId="14903" xr:uid="{F68F927A-13F7-42F2-A5C7-A665D019154E}"/>
    <cellStyle name="Comma 22 2 20 4" xfId="14915" xr:uid="{D1E3DD11-EE24-4C13-8494-2D8E144CFC6E}"/>
    <cellStyle name="Comma 22 2 21" xfId="18129" xr:uid="{A33ED2AF-ACAF-4E82-86E9-53D5EAA7D0F9}"/>
    <cellStyle name="Comma 22 2 21 2" xfId="18134" xr:uid="{E20180F8-906F-4059-B3A9-A452DA862853}"/>
    <cellStyle name="Comma 22 2 21 3" xfId="14938" xr:uid="{67FF4D11-270F-408F-8BFD-62EAE4528700}"/>
    <cellStyle name="Comma 22 2 21 4" xfId="34063" xr:uid="{ECA0BA4D-F107-4272-AAB0-181C17227446}"/>
    <cellStyle name="Comma 22 2 22" xfId="18139" xr:uid="{D4AD1413-DD34-4634-8737-791BADA89C88}"/>
    <cellStyle name="Comma 22 2 22 2" xfId="18144" xr:uid="{543D7E13-B644-4174-8F98-14EC6F234ADF}"/>
    <cellStyle name="Comma 22 2 23" xfId="18153" xr:uid="{5DE74AF9-5D06-42AB-BA3F-4AE4352CA3CC}"/>
    <cellStyle name="Comma 22 2 24" xfId="30115" xr:uid="{943A8FFE-386A-4757-94B9-14EC809B1FE1}"/>
    <cellStyle name="Comma 22 2 25" xfId="30117" xr:uid="{5D4F4292-6D27-4CD1-9C42-90F814A4A573}"/>
    <cellStyle name="Comma 22 2 26" xfId="18025" xr:uid="{6234192B-F099-4E6A-B8CE-A47AD8C758D1}"/>
    <cellStyle name="Comma 22 2 27" xfId="51932" xr:uid="{82341BA4-158E-4C89-A6D9-E6B0BB7EEE4C}"/>
    <cellStyle name="Comma 22 2 3" xfId="29024" xr:uid="{231A8ADB-34FD-4FF6-98C6-96277C98DA0F}"/>
    <cellStyle name="Comma 22 2 3 2" xfId="21178" xr:uid="{3F2267E1-A23B-4696-BB76-7ABE1DAEF02C}"/>
    <cellStyle name="Comma 22 2 3 2 2" xfId="11861" xr:uid="{0EF78EF9-57E4-47E6-ACB6-8F3C3C945AC1}"/>
    <cellStyle name="Comma 22 2 3 2 2 2" xfId="34065" xr:uid="{1DC503F9-4E1A-4352-8E9F-BF1EC68E78D7}"/>
    <cellStyle name="Comma 22 2 3 2 2 3" xfId="34066" xr:uid="{ED28AA24-A8C3-4073-8D56-E6F24BBBB188}"/>
    <cellStyle name="Comma 22 2 3 2 3" xfId="11863" xr:uid="{4C3616ED-8FCF-43E2-BE26-0416D5E8E161}"/>
    <cellStyle name="Comma 22 2 3 2 3 2" xfId="6056" xr:uid="{2AB9A722-C09F-4228-BD82-571E4F2CEC21}"/>
    <cellStyle name="Comma 22 2 3 2 3 3" xfId="34067" xr:uid="{7F4A01E2-EE42-43C2-82DB-BF35783E453F}"/>
    <cellStyle name="Comma 22 2 3 2 4" xfId="11866" xr:uid="{4DB288F7-CC84-414D-ACE9-431B99D7443A}"/>
    <cellStyle name="Comma 22 2 3 2 4 2" xfId="34068" xr:uid="{A1E007CD-7519-48CD-8E37-F981BB3595A1}"/>
    <cellStyle name="Comma 22 2 3 2 4 3" xfId="34069" xr:uid="{5DD36DED-C9B9-4C34-97AE-ABD0C65B1BE2}"/>
    <cellStyle name="Comma 22 2 3 2 5" xfId="11870" xr:uid="{7B015F2F-9831-4C36-BF27-32904A31525A}"/>
    <cellStyle name="Comma 22 2 3 2 5 2" xfId="34070" xr:uid="{E63941CB-B9C8-48B7-A64C-1714A734425E}"/>
    <cellStyle name="Comma 22 2 3 2 5 3" xfId="34071" xr:uid="{992ABF09-EF74-4DFF-9C28-5B461627F782}"/>
    <cellStyle name="Comma 22 2 3 2 6" xfId="28751" xr:uid="{1D9FE732-F2AF-4463-BE1A-F880E199313E}"/>
    <cellStyle name="Comma 22 2 3 2 7" xfId="34072" xr:uid="{BBBCD6AE-810F-4580-9E80-F0581E78A758}"/>
    <cellStyle name="Comma 22 2 3 3" xfId="25366" xr:uid="{E785BD1F-7FBF-47B8-84B8-28C20AFF2EE1}"/>
    <cellStyle name="Comma 22 2 3 3 2" xfId="34075" xr:uid="{7149EC5A-3263-497A-ACF3-131021359CE4}"/>
    <cellStyle name="Comma 22 2 3 3 3" xfId="34077" xr:uid="{98DC7C47-B900-4507-BFD3-F86DA3840D49}"/>
    <cellStyle name="Comma 22 2 3 4" xfId="25371" xr:uid="{7586BE34-1D56-4403-B9AB-C9099E3D4636}"/>
    <cellStyle name="Comma 22 2 3 4 2" xfId="34078" xr:uid="{CDB4AEC3-E54A-4B74-A558-DC01B40F5CBC}"/>
    <cellStyle name="Comma 22 2 3 4 3" xfId="34079" xr:uid="{7C9FF589-404E-413A-AD4E-5D5AB19CDDC9}"/>
    <cellStyle name="Comma 22 2 3 5" xfId="31816" xr:uid="{D9868189-27B0-45B5-A667-0484ABB78D88}"/>
    <cellStyle name="Comma 22 2 3 5 2" xfId="34080" xr:uid="{17AC5939-33D9-41A9-885C-D3A312CCF7AD}"/>
    <cellStyle name="Comma 22 2 3 5 3" xfId="34081" xr:uid="{C629D4C7-A4BE-4665-B305-18AC8D0B57BC}"/>
    <cellStyle name="Comma 22 2 3 6" xfId="34083" xr:uid="{457CB618-0E26-49C1-9602-68B383B000AA}"/>
    <cellStyle name="Comma 22 2 3 6 2" xfId="6567" xr:uid="{6DB24106-3B75-4EB6-83B7-1A00661F8EEF}"/>
    <cellStyle name="Comma 22 2 3 6 3" xfId="34084" xr:uid="{8ACCA166-F1DC-4C8F-9092-B1809D3F480F}"/>
    <cellStyle name="Comma 22 2 3 7" xfId="34086" xr:uid="{3F76DACD-3FD0-4680-9567-482FE43BE431}"/>
    <cellStyle name="Comma 22 2 3 8" xfId="34087" xr:uid="{2DE8C112-165B-4E2C-94BC-65579FBD59BC}"/>
    <cellStyle name="Comma 22 2 3 9" xfId="34090" xr:uid="{B8BDCEF9-9620-4465-A26A-4FDB20AC0CA7}"/>
    <cellStyle name="Comma 22 2 4" xfId="29027" xr:uid="{879B0A86-F66F-4302-895D-9464CBA375BA}"/>
    <cellStyle name="Comma 22 2 4 2" xfId="25388" xr:uid="{4399B21D-E7C7-4D1B-88B3-5FED53E00CF8}"/>
    <cellStyle name="Comma 22 2 4 2 2" xfId="34091" xr:uid="{8652FF19-423C-4580-AC16-333011488453}"/>
    <cellStyle name="Comma 22 2 4 2 2 2" xfId="34092" xr:uid="{C4371EEE-E81A-456E-9B7E-53D1271090CD}"/>
    <cellStyle name="Comma 22 2 4 2 2 3" xfId="17192" xr:uid="{EE333364-65CE-4AE8-BB1B-B71DCB6578DC}"/>
    <cellStyle name="Comma 22 2 4 2 3" xfId="34093" xr:uid="{3C9D4148-8B22-4922-AA2C-E4D1D7B584BE}"/>
    <cellStyle name="Comma 22 2 4 2 3 2" xfId="34094" xr:uid="{596B5F92-B52E-4DEF-859C-B80684D0A0CA}"/>
    <cellStyle name="Comma 22 2 4 2 3 3" xfId="34095" xr:uid="{86A13A81-5E27-4C9A-A176-F2F116A46DE1}"/>
    <cellStyle name="Comma 22 2 4 2 4" xfId="31464" xr:uid="{F90A9FA2-7A82-4943-8007-4E6E00D7B4EB}"/>
    <cellStyle name="Comma 22 2 4 2 4 2" xfId="34096" xr:uid="{B87314A5-0175-4797-A59C-DD8CBE0452C7}"/>
    <cellStyle name="Comma 22 2 4 2 4 3" xfId="34097" xr:uid="{008912DD-290C-4199-9308-C17206AFB30E}"/>
    <cellStyle name="Comma 22 2 4 2 5" xfId="31467" xr:uid="{46C62A0E-A5E1-43FE-B285-8A3F0B97C774}"/>
    <cellStyle name="Comma 22 2 4 2 5 2" xfId="34098" xr:uid="{64E59342-2A4F-498D-B5E4-F9946368082E}"/>
    <cellStyle name="Comma 22 2 4 2 5 3" xfId="34099" xr:uid="{84284FF3-BB57-4627-8118-864A57EEF595}"/>
    <cellStyle name="Comma 22 2 4 2 6" xfId="31470" xr:uid="{72695D5F-5741-4C07-A2B8-80BBB2A14B83}"/>
    <cellStyle name="Comma 22 2 4 2 7" xfId="34100" xr:uid="{7E4ED943-77DA-4D70-AFDC-133FDF9C0511}"/>
    <cellStyle name="Comma 22 2 4 3" xfId="25390" xr:uid="{9ECBAEF9-998D-49D8-BC02-333929F86474}"/>
    <cellStyle name="Comma 22 2 4 3 2" xfId="31819" xr:uid="{F7CF6350-174F-4DD1-8E28-08A0CF5A4FE9}"/>
    <cellStyle name="Comma 22 2 4 3 3" xfId="34102" xr:uid="{2BCBF31E-1CE7-450E-8653-52766D8A2A85}"/>
    <cellStyle name="Comma 22 2 4 4" xfId="31821" xr:uid="{C780232F-30BF-4210-8F61-A9DE88A0CA09}"/>
    <cellStyle name="Comma 22 2 4 4 2" xfId="34103" xr:uid="{F37B302E-AD06-4E7B-B2FA-BA9905EEC016}"/>
    <cellStyle name="Comma 22 2 4 4 3" xfId="34104" xr:uid="{0C979D69-32C6-4447-A9F3-F653CA1618B0}"/>
    <cellStyle name="Comma 22 2 4 5" xfId="25757" xr:uid="{F63D6F29-3C66-47DC-840E-5557A2FBEA52}"/>
    <cellStyle name="Comma 22 2 4 5 2" xfId="25761" xr:uid="{F05B19A2-F75A-42BC-8E7B-20A396FEE037}"/>
    <cellStyle name="Comma 22 2 4 5 3" xfId="25764" xr:uid="{9074EAAD-79F9-42D8-B125-D625C2C9FC3E}"/>
    <cellStyle name="Comma 22 2 4 6" xfId="31824" xr:uid="{9D390AF2-4962-4CBE-8753-A809D61C3D3B}"/>
    <cellStyle name="Comma 22 2 4 6 2" xfId="34105" xr:uid="{B656BAF3-C877-40B7-B37A-4ADD1B3CBBF7}"/>
    <cellStyle name="Comma 22 2 4 6 3" xfId="34106" xr:uid="{930A8368-5668-4AA1-B476-0DA12299AB47}"/>
    <cellStyle name="Comma 22 2 4 7" xfId="34108" xr:uid="{B5D18F2F-B92E-4AF6-A9EC-E8D9754637F8}"/>
    <cellStyle name="Comma 22 2 4 8" xfId="34109" xr:uid="{C681F488-724C-44D2-941D-CB50DC356CBD}"/>
    <cellStyle name="Comma 22 2 4 9" xfId="34110" xr:uid="{8BF83339-4B41-40F7-B187-82D1C63C023E}"/>
    <cellStyle name="Comma 22 2 5" xfId="29029" xr:uid="{6D8BF210-FB2E-45B2-AAAA-34DD2431A9FB}"/>
    <cellStyle name="Comma 22 2 5 2" xfId="25407" xr:uid="{E90D5B3B-8761-49C6-BC65-1B07D83C5149}"/>
    <cellStyle name="Comma 22 2 5 2 2" xfId="20744" xr:uid="{43FCA306-2B3C-46D7-B094-CCCE9D5A161D}"/>
    <cellStyle name="Comma 22 2 5 2 2 2" xfId="34111" xr:uid="{CCC37534-CFE5-4C42-A266-76604C91DE40}"/>
    <cellStyle name="Comma 22 2 5 2 2 3" xfId="34112" xr:uid="{F34C83A2-FCF9-458A-953F-9C4C7B063460}"/>
    <cellStyle name="Comma 22 2 5 2 3" xfId="34113" xr:uid="{B96A9974-79D5-4CA7-B29D-72B188E7907E}"/>
    <cellStyle name="Comma 22 2 5 2 3 2" xfId="34114" xr:uid="{69E0D00C-3A05-48CE-B726-DE0603FD584E}"/>
    <cellStyle name="Comma 22 2 5 2 3 3" xfId="34115" xr:uid="{B872F3CF-C380-404B-801B-6FABF9A36D1C}"/>
    <cellStyle name="Comma 22 2 5 2 4" xfId="31520" xr:uid="{8175CA42-933F-489D-9D4E-B2E4AC7264F0}"/>
    <cellStyle name="Comma 22 2 5 2 4 2" xfId="34116" xr:uid="{0F9731C8-F939-469F-802C-D6AA8428D407}"/>
    <cellStyle name="Comma 22 2 5 2 4 3" xfId="34117" xr:uid="{3A586552-DEF0-4B94-AECB-DD762BC1BFA9}"/>
    <cellStyle name="Comma 22 2 5 2 5" xfId="31523" xr:uid="{6DA076EB-FF90-4E7D-917E-C7F924CE2933}"/>
    <cellStyle name="Comma 22 2 5 2 5 2" xfId="34118" xr:uid="{421E1DCA-0A07-4F6C-B6C0-0AE82C7A0C21}"/>
    <cellStyle name="Comma 22 2 5 2 5 3" xfId="34119" xr:uid="{5664B97A-45ED-4646-97B8-010548F832C5}"/>
    <cellStyle name="Comma 22 2 5 2 6" xfId="31526" xr:uid="{34678DAF-BC60-48CD-9054-79C1A9083E1B}"/>
    <cellStyle name="Comma 22 2 5 2 7" xfId="34120" xr:uid="{760F84D8-3B63-4222-BA47-F19517A3C0CD}"/>
    <cellStyle name="Comma 22 2 5 3" xfId="15195" xr:uid="{E1831E28-DCAE-4148-B014-42B4813D64B4}"/>
    <cellStyle name="Comma 22 2 5 3 2" xfId="20758" xr:uid="{FE1ADA7C-454B-405D-981C-CEBEE967E427}"/>
    <cellStyle name="Comma 22 2 5 3 3" xfId="34121" xr:uid="{E2101C8D-620F-4B9B-A835-A4D0FAC3C092}"/>
    <cellStyle name="Comma 22 2 5 4" xfId="17925" xr:uid="{6630958C-C996-4A59-99CB-B98B5F51F724}"/>
    <cellStyle name="Comma 22 2 5 4 2" xfId="20775" xr:uid="{38A9D89B-96D8-489A-9B72-6FFED92A7985}"/>
    <cellStyle name="Comma 22 2 5 4 3" xfId="34122" xr:uid="{C006A16A-2BE3-4962-8388-6210C7279D93}"/>
    <cellStyle name="Comma 22 2 5 5" xfId="31826" xr:uid="{4E614FED-9B12-43A7-B063-85AB9C221387}"/>
    <cellStyle name="Comma 22 2 5 5 2" xfId="20787" xr:uid="{F4EB4679-B1A3-4281-8F06-729784B477FD}"/>
    <cellStyle name="Comma 22 2 5 5 3" xfId="34123" xr:uid="{84C53C6C-2637-4C05-B026-4A2464F207CB}"/>
    <cellStyle name="Comma 22 2 5 6" xfId="31829" xr:uid="{229D3892-0EC6-4FAF-B134-3B44C252B3E6}"/>
    <cellStyle name="Comma 22 2 5 6 2" xfId="20831" xr:uid="{3044FEA0-EF9B-4DDA-928C-40D7AEC21613}"/>
    <cellStyle name="Comma 22 2 5 6 3" xfId="34125" xr:uid="{7ECB0B34-BDCB-4163-BAD7-451F7C037D8A}"/>
    <cellStyle name="Comma 22 2 5 7" xfId="34127" xr:uid="{0CD1B32F-6604-41AC-AA07-5C7C4B82CD6E}"/>
    <cellStyle name="Comma 22 2 5 8" xfId="34129" xr:uid="{DE15B602-FEEB-4EEA-A5AA-D60D713DDAB0}"/>
    <cellStyle name="Comma 22 2 6" xfId="29033" xr:uid="{AB194FB8-61B3-4E26-9CCE-A1CCBFB19723}"/>
    <cellStyle name="Comma 22 2 6 2" xfId="2989" xr:uid="{85C877CA-9A1F-48D5-8176-043728FC140D}"/>
    <cellStyle name="Comma 22 2 6 2 2" xfId="34130" xr:uid="{B1907AB1-18FC-4669-BD73-2109F8310CC6}"/>
    <cellStyle name="Comma 22 2 6 2 2 2" xfId="22291" xr:uid="{6823D583-E582-4194-B71D-4646538DC821}"/>
    <cellStyle name="Comma 22 2 6 2 2 3" xfId="11488" xr:uid="{E317D740-1693-458D-88C9-A55EA1FA3ECF}"/>
    <cellStyle name="Comma 22 2 6 2 3" xfId="34132" xr:uid="{4924144C-F442-4B8D-8D56-C34CDEBEBB8C}"/>
    <cellStyle name="Comma 22 2 6 2 3 2" xfId="22297" xr:uid="{BF30C29F-83FC-407D-8757-674FC32E8E2F}"/>
    <cellStyle name="Comma 22 2 6 2 3 3" xfId="22300" xr:uid="{9200C90C-8B28-4944-8FD5-F9B4BABEE9CD}"/>
    <cellStyle name="Comma 22 2 6 2 4" xfId="31590" xr:uid="{1BC28620-C538-4ED6-B918-29485A895957}"/>
    <cellStyle name="Comma 22 2 6 2 4 2" xfId="22307" xr:uid="{BBDF93C9-6B29-42AD-B9D1-C22763C5DA65}"/>
    <cellStyle name="Comma 22 2 6 2 4 3" xfId="22310" xr:uid="{B0AC5D15-578E-41AE-AE09-0032A81011AE}"/>
    <cellStyle name="Comma 22 2 6 2 5" xfId="31593" xr:uid="{8FD053BE-5449-467A-A51A-6044C34C4311}"/>
    <cellStyle name="Comma 22 2 6 2 5 2" xfId="34134" xr:uid="{25E69690-7551-44CC-864A-51B4E8D0A091}"/>
    <cellStyle name="Comma 22 2 6 2 5 3" xfId="34136" xr:uid="{C851B1D8-CCEE-46FD-B624-E214273E8E71}"/>
    <cellStyle name="Comma 22 2 6 2 6" xfId="31596" xr:uid="{F2384C1B-6A15-448E-8637-A9BED5D7F3FC}"/>
    <cellStyle name="Comma 22 2 6 2 7" xfId="34138" xr:uid="{8656AFDC-04C1-4BB0-8995-4376D33DC2C3}"/>
    <cellStyle name="Comma 22 2 6 3" xfId="3000" xr:uid="{DD2C3414-1856-4B7C-9F85-58044BB05611}"/>
    <cellStyle name="Comma 22 2 6 3 2" xfId="34139" xr:uid="{F207BB88-7C2E-41F1-AEE2-9E70D88AB421}"/>
    <cellStyle name="Comma 22 2 6 3 3" xfId="34140" xr:uid="{04FF30F9-F237-4C73-B494-07A3CB6CEF8E}"/>
    <cellStyle name="Comma 22 2 6 4" xfId="31833" xr:uid="{B548C9F2-8EC2-4CCF-B0A3-E6CC4F184633}"/>
    <cellStyle name="Comma 22 2 6 4 2" xfId="34141" xr:uid="{56202075-37D5-4A13-9904-F358A37746F7}"/>
    <cellStyle name="Comma 22 2 6 4 3" xfId="34142" xr:uid="{16E201F4-AC20-42E4-A20A-374003CB5579}"/>
    <cellStyle name="Comma 22 2 6 5" xfId="31838" xr:uid="{2B3FDB9D-CCF4-40F4-8BD1-3A073CF162E3}"/>
    <cellStyle name="Comma 22 2 6 5 2" xfId="34143" xr:uid="{83755782-769D-411C-AC5C-02E876F58457}"/>
    <cellStyle name="Comma 22 2 6 5 3" xfId="34145" xr:uid="{15CFA556-E366-4854-B191-8267C8075B51}"/>
    <cellStyle name="Comma 22 2 6 6" xfId="31840" xr:uid="{EFD425E5-5642-469C-AE4F-973A7A120D60}"/>
    <cellStyle name="Comma 22 2 6 6 2" xfId="34146" xr:uid="{A1215A0D-6278-4504-87F6-899400E81B13}"/>
    <cellStyle name="Comma 22 2 6 6 3" xfId="34148" xr:uid="{794130D8-B898-4C0E-AC1C-237E3819E8F5}"/>
    <cellStyle name="Comma 22 2 6 7" xfId="34149" xr:uid="{4C0C50BD-EA52-4F9D-89A8-BEF6459D7E60}"/>
    <cellStyle name="Comma 22 2 6 8" xfId="34150" xr:uid="{1F807FF5-FC6F-4244-8ACB-68A715E8083E}"/>
    <cellStyle name="Comma 22 2 7" xfId="34151" xr:uid="{96BFFD2A-59A4-4AE4-A0DC-BB568F2D5EB8}"/>
    <cellStyle name="Comma 22 2 7 2" xfId="25424" xr:uid="{1D90C273-6856-4EEB-9B54-3BAC96539570}"/>
    <cellStyle name="Comma 22 2 7 2 2" xfId="34152" xr:uid="{08215BF6-4F54-43FE-92F0-1303EFE756AA}"/>
    <cellStyle name="Comma 22 2 7 2 2 2" xfId="22720" xr:uid="{E7D0138A-374D-4586-974C-B3A551EBFAA0}"/>
    <cellStyle name="Comma 22 2 7 2 2 3" xfId="22722" xr:uid="{303459CF-0411-4C5F-BC79-F3FF959797C8}"/>
    <cellStyle name="Comma 22 2 7 2 3" xfId="34153" xr:uid="{3BFB1F8E-A559-4AE8-B427-B476BF7FA772}"/>
    <cellStyle name="Comma 22 2 7 2 3 2" xfId="19909" xr:uid="{347ACA6D-0E8A-48C4-A959-2B78A6600F9E}"/>
    <cellStyle name="Comma 22 2 7 2 3 3" xfId="22727" xr:uid="{60EF3C45-F94A-47AA-B8FF-4591D4269261}"/>
    <cellStyle name="Comma 22 2 7 2 4" xfId="31657" xr:uid="{0F094564-FB97-4460-8D08-6E50D3066EF9}"/>
    <cellStyle name="Comma 22 2 7 2 4 2" xfId="18888" xr:uid="{C67F195B-57F9-4F59-A8A7-6B4DE7FE0CD2}"/>
    <cellStyle name="Comma 22 2 7 2 4 3" xfId="22734" xr:uid="{E7F6ED5A-284F-441E-9078-E816191C114B}"/>
    <cellStyle name="Comma 22 2 7 2 5" xfId="31660" xr:uid="{2EE6B6C9-BCC7-40E4-9428-83BD71CDA6C2}"/>
    <cellStyle name="Comma 22 2 7 2 5 2" xfId="34154" xr:uid="{2415964A-F22E-4C6B-B56A-44A351884DC3}"/>
    <cellStyle name="Comma 22 2 7 2 5 3" xfId="33081" xr:uid="{2A7C2047-E5B0-46D2-A621-74B6A0079903}"/>
    <cellStyle name="Comma 22 2 7 2 6" xfId="31663" xr:uid="{99958A02-ADE3-423E-8881-BCC53808742F}"/>
    <cellStyle name="Comma 22 2 7 2 7" xfId="34155" xr:uid="{AED9453D-4F70-4AD4-8EAD-A0A56C43154A}"/>
    <cellStyle name="Comma 22 2 7 3" xfId="25426" xr:uid="{4CFEE6CB-68B3-49ED-A461-5311BAC30841}"/>
    <cellStyle name="Comma 22 2 7 3 2" xfId="34156" xr:uid="{D4580C51-7073-4B6B-BD3B-34E2F93F8640}"/>
    <cellStyle name="Comma 22 2 7 3 3" xfId="34159" xr:uid="{991D3077-CABA-4F12-9B5F-01FDF0D0D62B}"/>
    <cellStyle name="Comma 22 2 7 4" xfId="25072" xr:uid="{C1329CF1-5664-4F4B-AFD5-E263E8DE23C0}"/>
    <cellStyle name="Comma 22 2 7 4 2" xfId="34160" xr:uid="{4B64D753-6ACD-4A2F-8A50-B13DBFF77AB4}"/>
    <cellStyle name="Comma 22 2 7 4 3" xfId="32539" xr:uid="{17BDC6ED-A983-42B6-9CFE-A2FEAB36F5B9}"/>
    <cellStyle name="Comma 22 2 7 5" xfId="31842" xr:uid="{599A39AD-B2F5-461E-A24B-6CE81C728307}"/>
    <cellStyle name="Comma 22 2 7 5 2" xfId="34161" xr:uid="{BE62B073-1328-46CA-85A2-E69137F35803}"/>
    <cellStyle name="Comma 22 2 7 5 3" xfId="32646" xr:uid="{29962C44-A1C9-456A-96A3-198AFD3A92B5}"/>
    <cellStyle name="Comma 22 2 7 6" xfId="31844" xr:uid="{3AD8B284-DF51-4EE8-93A2-39D7B31A55C9}"/>
    <cellStyle name="Comma 22 2 7 6 2" xfId="34162" xr:uid="{CB708CAE-A098-41F7-B5D3-FD1D007BB6E3}"/>
    <cellStyle name="Comma 22 2 7 6 3" xfId="32743" xr:uid="{A191AE83-3BA0-4E1F-9CD0-23C83B1B5314}"/>
    <cellStyle name="Comma 22 2 7 7" xfId="34163" xr:uid="{2426AC79-3A17-4BFC-9E52-EA35CF7E5B69}"/>
    <cellStyle name="Comma 22 2 7 8" xfId="34164" xr:uid="{6926318E-2CBB-4DA8-A8BB-6EDA54000939}"/>
    <cellStyle name="Comma 22 2 8" xfId="8866" xr:uid="{610CC2FC-57A3-4047-B4ED-EBE3CBB801E7}"/>
    <cellStyle name="Comma 22 2 8 2" xfId="10870" xr:uid="{9BC8E575-ABBB-4618-96C9-675499A4049B}"/>
    <cellStyle name="Comma 22 2 8 2 2" xfId="34165" xr:uid="{6453E6B1-64E0-456F-AD82-3572873C35AC}"/>
    <cellStyle name="Comma 22 2 8 2 2 2" xfId="23256" xr:uid="{C5F1C18D-D3F3-464A-8BFE-C3D2B55990EC}"/>
    <cellStyle name="Comma 22 2 8 2 2 3" xfId="23260" xr:uid="{93872C3D-28EC-46ED-A3CE-AF1656DF255D}"/>
    <cellStyle name="Comma 22 2 8 2 3" xfId="34166" xr:uid="{7FE19D57-8930-4704-BFF5-ACE495DE6565}"/>
    <cellStyle name="Comma 22 2 8 2 3 2" xfId="8020" xr:uid="{D2BBF708-A840-41C4-A1F7-1E4BC5AA7681}"/>
    <cellStyle name="Comma 22 2 8 2 3 3" xfId="23264" xr:uid="{C5E535AB-7B82-4AAE-B810-EEBEC3AC6B48}"/>
    <cellStyle name="Comma 22 2 8 2 4" xfId="31716" xr:uid="{AB9383B2-DA81-4F66-BAEF-4E2189210143}"/>
    <cellStyle name="Comma 22 2 8 2 4 2" xfId="18996" xr:uid="{B4B2F5C4-7FE1-4B07-AEB5-5D51478C5F8B}"/>
    <cellStyle name="Comma 22 2 8 2 4 3" xfId="23269" xr:uid="{C6DBBF7C-6B08-41E5-97C8-1B2B7E5FB261}"/>
    <cellStyle name="Comma 22 2 8 2 5" xfId="31718" xr:uid="{0CF15896-DCA8-4D99-B106-AD316A2333F6}"/>
    <cellStyle name="Comma 22 2 8 2 5 2" xfId="34167" xr:uid="{6AED8D93-7D91-4C41-AEA2-1FE34AE77265}"/>
    <cellStyle name="Comma 22 2 8 2 5 3" xfId="34168" xr:uid="{7FBE76EF-2BDF-4917-816F-24A9B201CA3B}"/>
    <cellStyle name="Comma 22 2 8 2 6" xfId="31720" xr:uid="{CA0240DE-3F42-4D64-BB01-2D5F883C8624}"/>
    <cellStyle name="Comma 22 2 8 2 7" xfId="34169" xr:uid="{B8D56556-9F9C-491A-8784-C085D88CBA10}"/>
    <cellStyle name="Comma 22 2 8 3" xfId="25431" xr:uid="{13629AE5-8EB1-4FE8-8111-30CC9FA7B075}"/>
    <cellStyle name="Comma 22 2 8 3 2" xfId="34170" xr:uid="{B93C99BF-A8C1-422E-93BE-BBBFB5C71146}"/>
    <cellStyle name="Comma 22 2 8 3 3" xfId="34171" xr:uid="{35198C10-68E9-4047-9C2C-2DF26F80548F}"/>
    <cellStyle name="Comma 22 2 8 4" xfId="31846" xr:uid="{2F024828-09D4-4006-93FE-641FA272F9D2}"/>
    <cellStyle name="Comma 22 2 8 4 2" xfId="34172" xr:uid="{1721CD1A-B065-48CB-ADCB-1E1A2C9D76C8}"/>
    <cellStyle name="Comma 22 2 8 4 3" xfId="33208" xr:uid="{A4E088F4-38C4-4661-ACF0-354452A8C6D6}"/>
    <cellStyle name="Comma 22 2 8 5" xfId="31848" xr:uid="{03AD394F-7259-4DB9-8B1E-910C90F5C445}"/>
    <cellStyle name="Comma 22 2 8 5 2" xfId="34173" xr:uid="{80549AE6-FF64-4D3F-A91B-D8C0C52C2E3A}"/>
    <cellStyle name="Comma 22 2 8 5 3" xfId="33238" xr:uid="{1AB8EABF-C07C-442B-B0E2-9E1AAA159AAE}"/>
    <cellStyle name="Comma 22 2 8 6" xfId="31850" xr:uid="{D93F169E-3B0A-4E9B-8FB7-0DE7C85BFF41}"/>
    <cellStyle name="Comma 22 2 8 6 2" xfId="34174" xr:uid="{CDF054C6-FED8-47CD-9484-EE9C4D4226B0}"/>
    <cellStyle name="Comma 22 2 8 6 3" xfId="30626" xr:uid="{D208B474-EA30-44FD-B630-75F43EC14E96}"/>
    <cellStyle name="Comma 22 2 8 7" xfId="34176" xr:uid="{2FB64989-66F6-4148-A606-07F76F198942}"/>
    <cellStyle name="Comma 22 2 8 8" xfId="34178" xr:uid="{D95A743C-9BCF-42AE-939B-58634CB0CD12}"/>
    <cellStyle name="Comma 22 2 9" xfId="8869" xr:uid="{F8C349C1-B831-4439-A11B-518AF40D2185}"/>
    <cellStyle name="Comma 22 2 9 2" xfId="34181" xr:uid="{147454C1-AA59-4708-84D8-D1400656BD85}"/>
    <cellStyle name="Comma 22 2 9 2 2" xfId="7332" xr:uid="{4B17617D-3C28-4335-90DF-E760BFC0D820}"/>
    <cellStyle name="Comma 22 2 9 2 2 2" xfId="6014" xr:uid="{CEE1A1CC-8CCD-4A17-B7BF-5AA5CA14DD2D}"/>
    <cellStyle name="Comma 22 2 9 2 2 3" xfId="5690" xr:uid="{68008103-5551-48A6-A3C8-DD0882ACD184}"/>
    <cellStyle name="Comma 22 2 9 2 3" xfId="34182" xr:uid="{2E023C2F-4F22-4377-AD18-E488996FCB78}"/>
    <cellStyle name="Comma 22 2 9 2 3 2" xfId="23753" xr:uid="{1ABE61E6-D1E5-4029-96F7-FD4979EDE83A}"/>
    <cellStyle name="Comma 22 2 9 2 3 3" xfId="23756" xr:uid="{0DB754B0-087E-4666-81A2-657CE7775B71}"/>
    <cellStyle name="Comma 22 2 9 2 4" xfId="34183" xr:uid="{C6758332-3DDD-4F5A-92A7-09C37F8A9627}"/>
    <cellStyle name="Comma 22 2 9 2 4 2" xfId="19212" xr:uid="{00F2BEEF-C798-4CAB-91B9-1A58E8B2C1C9}"/>
    <cellStyle name="Comma 22 2 9 2 4 3" xfId="23766" xr:uid="{FF2BB841-3E7C-4718-B789-4EE2F4D990AD}"/>
    <cellStyle name="Comma 22 2 9 2 5" xfId="34184" xr:uid="{F443337D-0961-4E91-BAC8-9E9E4B95F00F}"/>
    <cellStyle name="Comma 22 2 9 2 5 2" xfId="34185" xr:uid="{1EE7B2F8-16E1-4F62-9F1E-25C03BC08227}"/>
    <cellStyle name="Comma 22 2 9 2 5 3" xfId="33113" xr:uid="{34229B05-1E04-4203-AEF3-479A740709D0}"/>
    <cellStyle name="Comma 22 2 9 2 6" xfId="34187" xr:uid="{01DB3E78-1FE4-44EA-9A5D-581A1CBB75FA}"/>
    <cellStyle name="Comma 22 2 9 2 7" xfId="34188" xr:uid="{A2A31CC3-5606-494A-81B2-DD0217B8207E}"/>
    <cellStyle name="Comma 22 2 9 3" xfId="31853" xr:uid="{4BB487F5-3D41-4845-B56B-3BF6FC0747DB}"/>
    <cellStyle name="Comma 22 2 9 3 2" xfId="34189" xr:uid="{B516F5D2-A2C9-4C2D-A1BF-84945B72739D}"/>
    <cellStyle name="Comma 22 2 9 3 3" xfId="34190" xr:uid="{6EF42544-0EA1-439D-89FF-5DD784C11032}"/>
    <cellStyle name="Comma 22 2 9 4" xfId="31855" xr:uid="{96D9FC67-9CDD-477A-B584-02D3B07684AA}"/>
    <cellStyle name="Comma 22 2 9 4 2" xfId="34191" xr:uid="{E46C5BB9-24F2-450A-8835-1378F222D411}"/>
    <cellStyle name="Comma 22 2 9 4 3" xfId="33300" xr:uid="{B46ADA9B-5F07-4CE2-ACF4-9717421FE9F8}"/>
    <cellStyle name="Comma 22 2 9 5" xfId="31857" xr:uid="{AF9AEF49-9826-458B-8812-E8B93DA0F456}"/>
    <cellStyle name="Comma 22 2 9 5 2" xfId="34192" xr:uid="{FA2C6E0C-51CE-4BB4-9097-AFF18B02CBEF}"/>
    <cellStyle name="Comma 22 2 9 5 3" xfId="33321" xr:uid="{9E5EB790-0D46-4D27-A78F-FE2C3495886C}"/>
    <cellStyle name="Comma 22 2 9 6" xfId="31859" xr:uid="{936CA928-D246-40F1-9061-FA4C7F59ABDB}"/>
    <cellStyle name="Comma 22 2 9 6 2" xfId="34193" xr:uid="{87024C7C-F62A-41E5-9067-FDFEF8E9BA37}"/>
    <cellStyle name="Comma 22 2 9 6 3" xfId="33326" xr:uid="{E194D34C-20BE-494C-BD25-1341D67CABE6}"/>
    <cellStyle name="Comma 22 2 9 7" xfId="34194" xr:uid="{312ED4D9-9F7A-4E48-88E4-7F23B68F5147}"/>
    <cellStyle name="Comma 22 2 9 8" xfId="34195" xr:uid="{093F8878-DCF0-4F3E-8A5D-845FA3425D1E}"/>
    <cellStyle name="Comma 22 20" xfId="28991" xr:uid="{53D0C9FE-D848-4AC7-BACC-40F7F6C85EF5}"/>
    <cellStyle name="Comma 22 20 2" xfId="28994" xr:uid="{E9F8E782-18C6-45AD-941B-C9168A5450F7}"/>
    <cellStyle name="Comma 22 20 3" xfId="25021" xr:uid="{33B066C5-00F1-40FE-B239-5B95B018E8A5}"/>
    <cellStyle name="Comma 22 21" xfId="29001" xr:uid="{78CBEAE6-1159-482D-ABC8-E63D7F1637DE}"/>
    <cellStyle name="Comma 22 22" xfId="29016" xr:uid="{1AB3A635-DD79-4972-8808-6775828C2CAF}"/>
    <cellStyle name="Comma 22 23" xfId="29022" xr:uid="{E426DEBD-D23A-4E88-823B-7555F9C25CFF}"/>
    <cellStyle name="Comma 22 23 2" xfId="33868" xr:uid="{91EE66EC-4AEA-406E-AF99-551E71551B42}"/>
    <cellStyle name="Comma 22 23 3" xfId="33872" xr:uid="{F50EC6AF-AF24-4411-8133-B9D6FAEDA181}"/>
    <cellStyle name="Comma 22 23 4" xfId="34198" xr:uid="{75EB1C95-F4EC-4EFA-825A-5C129266FE7B}"/>
    <cellStyle name="Comma 22 24" xfId="33874" xr:uid="{1FF3539A-CBDD-430D-9958-952C8BE0D89D}"/>
    <cellStyle name="Comma 22 25" xfId="34199" xr:uid="{94975202-F29D-4BF5-B0C9-ED1443E06822}"/>
    <cellStyle name="Comma 22 25 2" xfId="34200" xr:uid="{71F5A6E3-21C4-41FD-B739-8170E47B0583}"/>
    <cellStyle name="Comma 22 26" xfId="34201" xr:uid="{6EE0AD8B-D42E-497A-BA43-CEFDB0531D3B}"/>
    <cellStyle name="Comma 22 27" xfId="18020" xr:uid="{A0AC6C8A-ACD1-4FFF-8FC6-97C900FA2187}"/>
    <cellStyle name="Comma 22 28" xfId="51860" xr:uid="{4FF947A8-9CE2-4D76-9E1E-C2FB45396D42}"/>
    <cellStyle name="Comma 22 3" xfId="29038" xr:uid="{79AABCF5-858D-4463-A3CE-4E19A1361AFC}"/>
    <cellStyle name="Comma 22 3 10" xfId="34202" xr:uid="{91446FD4-79C4-48CE-BC11-478A6C1A4940}"/>
    <cellStyle name="Comma 22 3 10 2" xfId="34203" xr:uid="{DDE55409-CFB0-4FC8-BDF7-FFBDD5E5E803}"/>
    <cellStyle name="Comma 22 3 10 2 2" xfId="34204" xr:uid="{DB50D673-6D81-4BE4-9472-B8405AFD06CC}"/>
    <cellStyle name="Comma 22 3 10 2 2 2" xfId="9063" xr:uid="{58D34704-7BA9-4C2B-AD4D-590352873DDA}"/>
    <cellStyle name="Comma 22 3 10 2 2 3" xfId="34206" xr:uid="{BF6AA4A7-E52F-4F56-B9F8-9CD9D8D67FE2}"/>
    <cellStyle name="Comma 22 3 10 2 3" xfId="27355" xr:uid="{EDC2B660-3B4E-449C-AC92-B650E24B1264}"/>
    <cellStyle name="Comma 22 3 10 2 3 2" xfId="34207" xr:uid="{C44AAD90-8AEF-4AEA-88A1-D1CFF189DC10}"/>
    <cellStyle name="Comma 22 3 10 2 3 3" xfId="34208" xr:uid="{262D1C52-9FC0-4F94-B615-0D866FB56016}"/>
    <cellStyle name="Comma 22 3 10 2 4" xfId="27358" xr:uid="{EF1E80E2-89A0-4A3A-8147-34D5E1B6317F}"/>
    <cellStyle name="Comma 22 3 10 2 4 2" xfId="34209" xr:uid="{7526CF15-592E-4E80-9519-9D9672E40C84}"/>
    <cellStyle name="Comma 22 3 10 2 4 3" xfId="34211" xr:uid="{D14FD3C2-E9BF-4294-8564-F48D793E858A}"/>
    <cellStyle name="Comma 22 3 10 2 5" xfId="34212" xr:uid="{2AE268B2-8368-4834-AE4F-F1E3DADAD252}"/>
    <cellStyle name="Comma 22 3 10 2 5 2" xfId="34213" xr:uid="{16A9B218-B85A-48B4-8484-AF1B8C03433F}"/>
    <cellStyle name="Comma 22 3 10 2 5 3" xfId="34215" xr:uid="{A286AAB4-58F8-4D8C-BAD9-B9DE9F5ABDA3}"/>
    <cellStyle name="Comma 22 3 10 2 6" xfId="34216" xr:uid="{E56D080C-54F4-43D3-B1FC-30976A30535A}"/>
    <cellStyle name="Comma 22 3 10 2 7" xfId="8814" xr:uid="{1B4A704B-9860-4322-9717-B194099AA036}"/>
    <cellStyle name="Comma 22 3 10 3" xfId="34217" xr:uid="{05371360-6001-4583-84B4-0A25E69B281A}"/>
    <cellStyle name="Comma 22 3 10 3 2" xfId="34218" xr:uid="{BC8DEC44-7515-4F88-B625-56C0FA9EBE70}"/>
    <cellStyle name="Comma 22 3 10 3 3" xfId="27361" xr:uid="{33A64F91-33CA-4C5D-87E5-3814CDF106F5}"/>
    <cellStyle name="Comma 22 3 10 4" xfId="34220" xr:uid="{9B6B2258-5403-481F-A522-31D04597041C}"/>
    <cellStyle name="Comma 22 3 10 4 2" xfId="34221" xr:uid="{100B717E-BC51-4B5C-8D2C-D009F9E69EC7}"/>
    <cellStyle name="Comma 22 3 10 4 3" xfId="27364" xr:uid="{723041C9-12CF-4A4E-8CCC-37D0D7F12DC6}"/>
    <cellStyle name="Comma 22 3 10 5" xfId="34222" xr:uid="{C24F327D-C9B8-41DC-900C-DA014ED00C58}"/>
    <cellStyle name="Comma 22 3 10 5 2" xfId="4242" xr:uid="{923B8762-2C3D-4E2D-A252-5C595788AF2B}"/>
    <cellStyle name="Comma 22 3 10 5 3" xfId="27370" xr:uid="{0605141E-B97D-4444-918D-B3B99AAC4946}"/>
    <cellStyle name="Comma 22 3 10 6" xfId="34223" xr:uid="{7F01460E-B04B-4B50-B90D-459C5FD8A79B}"/>
    <cellStyle name="Comma 22 3 10 6 2" xfId="34226" xr:uid="{04B77B2A-E016-429B-9350-6D843624829E}"/>
    <cellStyle name="Comma 22 3 10 6 3" xfId="34227" xr:uid="{D149C105-E98E-4505-9164-C61FFC36E54D}"/>
    <cellStyle name="Comma 22 3 10 7" xfId="31864" xr:uid="{973F2982-8D77-478E-ACF4-E1953F0E88AC}"/>
    <cellStyle name="Comma 22 3 10 8" xfId="34228" xr:uid="{0DEB7601-91C7-41BB-932E-3953333D528D}"/>
    <cellStyle name="Comma 22 3 11" xfId="34229" xr:uid="{36397063-A5AC-4777-A2E5-7ABF3A879E9C}"/>
    <cellStyle name="Comma 22 3 11 2" xfId="34230" xr:uid="{AEB69155-8C77-4485-BED5-6567146FE0DF}"/>
    <cellStyle name="Comma 22 3 11 2 2" xfId="34231" xr:uid="{6B57E610-7D6F-4D7F-B6CA-0D9FF1D7DEDB}"/>
    <cellStyle name="Comma 22 3 11 2 2 2" xfId="34232" xr:uid="{85A398CD-3F42-45FD-9D11-0CE5E35A17C5}"/>
    <cellStyle name="Comma 22 3 11 2 2 3" xfId="24792" xr:uid="{18E878ED-D94A-488F-A6AB-5391C9320507}"/>
    <cellStyle name="Comma 22 3 11 2 3" xfId="27399" xr:uid="{86264D74-B46B-4908-A45D-E089C5233CE0}"/>
    <cellStyle name="Comma 22 3 11 2 3 2" xfId="34233" xr:uid="{CCD0C39A-1902-442F-ABBA-0D79CE8D99D2}"/>
    <cellStyle name="Comma 22 3 11 2 3 3" xfId="34234" xr:uid="{DC0459E4-A4F1-433C-B371-A5F077688BFA}"/>
    <cellStyle name="Comma 22 3 11 2 4" xfId="20241" xr:uid="{3E5914CC-8F1C-4F8E-ABEB-AD893DAA7EE4}"/>
    <cellStyle name="Comma 22 3 11 2 4 2" xfId="34235" xr:uid="{B6DAA444-8ABF-4BF6-BC30-D6E0AD4AC786}"/>
    <cellStyle name="Comma 22 3 11 2 4 3" xfId="34236" xr:uid="{C5820FC9-3EAF-41CF-8C71-2ACB1ADDFF67}"/>
    <cellStyle name="Comma 22 3 11 2 5" xfId="34237" xr:uid="{DC31DFE3-5249-4421-ABFE-938C8C6AED89}"/>
    <cellStyle name="Comma 22 3 11 2 5 2" xfId="34238" xr:uid="{1966CA59-0133-4C52-B135-F4ABFF6F708D}"/>
    <cellStyle name="Comma 22 3 11 2 5 3" xfId="34239" xr:uid="{B7B5A2CB-90A3-41BC-A07D-8A9037BC1DE2}"/>
    <cellStyle name="Comma 22 3 11 2 6" xfId="34240" xr:uid="{EC53E05C-13A4-482C-8F0C-36EA69280C9C}"/>
    <cellStyle name="Comma 22 3 11 2 7" xfId="34241" xr:uid="{DA512BF0-B996-4826-91F2-23D6500775EA}"/>
    <cellStyle name="Comma 22 3 11 3" xfId="34242" xr:uid="{07DFA90A-E9B4-4B85-8EC3-8602D32E2B62}"/>
    <cellStyle name="Comma 22 3 11 3 2" xfId="34243" xr:uid="{9EB224A6-659C-40EA-B6BF-01E5554C2054}"/>
    <cellStyle name="Comma 22 3 11 3 3" xfId="27402" xr:uid="{05718724-22F5-480A-B4D6-B5D8AAB4B377}"/>
    <cellStyle name="Comma 22 3 11 4" xfId="34244" xr:uid="{953B8991-E40F-47D8-93BE-87033C924D83}"/>
    <cellStyle name="Comma 22 3 11 4 2" xfId="22631" xr:uid="{D899E483-7664-4A32-AB72-E88D7E079E21}"/>
    <cellStyle name="Comma 22 3 11 4 3" xfId="27406" xr:uid="{3871901C-413A-4E6F-8B13-ADEEA814296B}"/>
    <cellStyle name="Comma 22 3 11 5" xfId="34245" xr:uid="{2B8F7BE4-1E80-48B9-A687-801F3E77F584}"/>
    <cellStyle name="Comma 22 3 11 5 2" xfId="34247" xr:uid="{EA8FFCC8-3D26-4FE6-B511-0C99115B9B61}"/>
    <cellStyle name="Comma 22 3 11 5 3" xfId="27412" xr:uid="{68D362D1-03C1-4E1C-953D-B0EFFBD455FD}"/>
    <cellStyle name="Comma 22 3 11 6" xfId="34248" xr:uid="{DA1CB6C8-D451-410B-8F16-6A4A5AE94D77}"/>
    <cellStyle name="Comma 22 3 11 6 2" xfId="34250" xr:uid="{1CD89F25-DA69-4E0B-B33A-8188B1B8253F}"/>
    <cellStyle name="Comma 22 3 11 6 3" xfId="2921" xr:uid="{27ECFACC-AB87-4FD8-952D-9660D48D2966}"/>
    <cellStyle name="Comma 22 3 11 7" xfId="13948" xr:uid="{FD02E3ED-B3F8-4A0B-AAB5-62D3B40D71B1}"/>
    <cellStyle name="Comma 22 3 11 8" xfId="34251" xr:uid="{78ED132B-7D18-4ED3-B4F2-2CEF5127398D}"/>
    <cellStyle name="Comma 22 3 12" xfId="29726" xr:uid="{38D10CAC-52B7-4D38-88AD-7AE96D81FBEC}"/>
    <cellStyle name="Comma 22 3 12 2" xfId="34253" xr:uid="{3683FEA2-1C4C-47EC-947A-CA876027F50B}"/>
    <cellStyle name="Comma 22 3 12 2 2" xfId="34254" xr:uid="{E25CDD02-B393-446D-A349-2A8D65A508F7}"/>
    <cellStyle name="Comma 22 3 12 2 2 2" xfId="34255" xr:uid="{2ABA7941-AF94-4B02-A20E-A2DBC575E81F}"/>
    <cellStyle name="Comma 22 3 12 2 2 3" xfId="34257" xr:uid="{7E751F26-4A62-4288-AC45-52ED589BF730}"/>
    <cellStyle name="Comma 22 3 12 2 3" xfId="27435" xr:uid="{2CAF7829-B806-4297-BCB5-1C301B88B748}"/>
    <cellStyle name="Comma 22 3 12 2 3 2" xfId="34258" xr:uid="{085CE152-3AEC-4C81-9FBD-768EA294C325}"/>
    <cellStyle name="Comma 22 3 12 2 3 3" xfId="34259" xr:uid="{91C6E7A0-7F55-457F-9129-57D5535685A0}"/>
    <cellStyle name="Comma 22 3 12 2 4" xfId="27437" xr:uid="{0D077273-CC02-4233-954F-06B7F682BCD6}"/>
    <cellStyle name="Comma 22 3 12 2 4 2" xfId="34260" xr:uid="{2833F1A7-82FE-4DE5-A692-EA9ED1B34BDD}"/>
    <cellStyle name="Comma 22 3 12 2 4 3" xfId="34261" xr:uid="{820E1ECD-B3B2-4A95-9656-AEBB7575BA99}"/>
    <cellStyle name="Comma 22 3 12 2 5" xfId="34262" xr:uid="{C4A90FC9-6328-4257-982F-6E0470E5E0E8}"/>
    <cellStyle name="Comma 22 3 12 2 5 2" xfId="4177" xr:uid="{C47E6F47-D066-4093-B97C-FF8B4FC64BE0}"/>
    <cellStyle name="Comma 22 3 12 2 5 3" xfId="34263" xr:uid="{06A2BEB4-95F5-43C5-9B68-2DDE4AF5BE96}"/>
    <cellStyle name="Comma 22 3 12 2 6" xfId="34264" xr:uid="{84B345AD-11CA-4C74-A336-18A6ED950257}"/>
    <cellStyle name="Comma 22 3 12 2 7" xfId="34265" xr:uid="{32E60C52-B66F-4DE5-84DF-E2F1D9361C82}"/>
    <cellStyle name="Comma 22 3 12 3" xfId="34266" xr:uid="{1E781CC0-E530-407B-A158-E24D6F24132D}"/>
    <cellStyle name="Comma 22 3 12 3 2" xfId="34267" xr:uid="{AB61A2BD-D68A-419F-AC8C-57D075C9D872}"/>
    <cellStyle name="Comma 22 3 12 3 3" xfId="27440" xr:uid="{21FBEE97-E523-433C-8ACC-B74ECDE801F5}"/>
    <cellStyle name="Comma 22 3 12 4" xfId="34268" xr:uid="{3E1A3B35-72BB-4289-BFB4-43651CE49DB2}"/>
    <cellStyle name="Comma 22 3 12 4 2" xfId="34269" xr:uid="{7DA35827-37B5-4CB7-AFF7-784CA2D06B1B}"/>
    <cellStyle name="Comma 22 3 12 4 3" xfId="27444" xr:uid="{97A77942-FB9D-4247-BFB4-A5E3BCDF13BA}"/>
    <cellStyle name="Comma 22 3 12 5" xfId="34270" xr:uid="{B51E64B8-4058-48A1-914F-F8571C38F6EC}"/>
    <cellStyle name="Comma 22 3 12 5 2" xfId="34272" xr:uid="{CA1873D5-115F-489D-BC44-028F15EAF99F}"/>
    <cellStyle name="Comma 22 3 12 5 3" xfId="27449" xr:uid="{EFC9E694-6F48-456C-BC4C-F7F6DFA4B340}"/>
    <cellStyle name="Comma 22 3 12 6" xfId="34273" xr:uid="{1A55255C-A1BD-48B8-9694-C49FF5F555C2}"/>
    <cellStyle name="Comma 22 3 12 6 2" xfId="34275" xr:uid="{0E21D388-37FE-493E-B186-066EA22CF229}"/>
    <cellStyle name="Comma 22 3 12 6 3" xfId="34276" xr:uid="{39B3C10C-CCDD-4CD1-8E7D-9703CC245BF0}"/>
    <cellStyle name="Comma 22 3 12 7" xfId="12883" xr:uid="{63A2F202-F58E-451C-A021-BDAEBB564BEB}"/>
    <cellStyle name="Comma 22 3 12 8" xfId="34277" xr:uid="{E531D259-8277-4662-ADDD-C91549CBD1D4}"/>
    <cellStyle name="Comma 22 3 13" xfId="29730" xr:uid="{C69FB9E5-B754-4D21-8BD9-F58084AB5678}"/>
    <cellStyle name="Comma 22 3 13 2" xfId="34279" xr:uid="{D2EB4B3F-2B86-4A51-8751-71FF4333A4DC}"/>
    <cellStyle name="Comma 22 3 13 2 2" xfId="30898" xr:uid="{54586281-919A-49F3-8757-B4D3059E41B0}"/>
    <cellStyle name="Comma 22 3 13 2 3" xfId="27478" xr:uid="{23CD1FAB-743A-487C-9753-23F9C40BC33F}"/>
    <cellStyle name="Comma 22 3 13 3" xfId="34280" xr:uid="{1CF6401E-540D-43D7-A2B6-CCF1C17893BD}"/>
    <cellStyle name="Comma 22 3 13 3 2" xfId="30935" xr:uid="{9F48AAA8-8CD9-4E68-BA3D-4DEB2CF74358}"/>
    <cellStyle name="Comma 22 3 13 3 3" xfId="27484" xr:uid="{B10FCBEC-D7C3-4972-9369-EC2FDBBC3FF2}"/>
    <cellStyle name="Comma 22 3 13 4" xfId="34281" xr:uid="{549D0618-5C3D-4F86-8B85-2F0884597270}"/>
    <cellStyle name="Comma 22 3 13 4 2" xfId="30969" xr:uid="{56EEC5F5-B88E-4C1B-8D9E-3E6BDC2B0373}"/>
    <cellStyle name="Comma 22 3 13 4 3" xfId="27490" xr:uid="{BDD5C673-D1CD-41C5-8832-C1F4C4A9FEBA}"/>
    <cellStyle name="Comma 22 3 13 5" xfId="34282" xr:uid="{890A6353-2BD7-49CB-9E0B-4E394D6FC49F}"/>
    <cellStyle name="Comma 22 3 13 5 2" xfId="31009" xr:uid="{75506EEC-E3C4-4F59-8B46-43FE40C17282}"/>
    <cellStyle name="Comma 22 3 13 5 3" xfId="27500" xr:uid="{BADDFC60-39EC-40EC-B3C7-5BFEECC0593A}"/>
    <cellStyle name="Comma 22 3 13 6" xfId="34284" xr:uid="{D7F25F3B-12A0-40C6-AD6B-574C115E5DE6}"/>
    <cellStyle name="Comma 22 3 13 7" xfId="31866" xr:uid="{3CEADE36-8FA7-42D5-9EC2-CB9FC2034090}"/>
    <cellStyle name="Comma 22 3 14" xfId="34286" xr:uid="{C9B93341-6750-4014-8731-6D553684EBF4}"/>
    <cellStyle name="Comma 22 3 14 2" xfId="34287" xr:uid="{5381E008-43AA-4DD9-88D2-47377A091641}"/>
    <cellStyle name="Comma 22 3 14 3" xfId="34288" xr:uid="{996000B4-A4E0-4713-AB03-4380CE9D96AA}"/>
    <cellStyle name="Comma 22 3 15" xfId="14530" xr:uid="{ACFA6718-A193-4584-9BA8-29433A8F853C}"/>
    <cellStyle name="Comma 22 3 15 2" xfId="18332" xr:uid="{7C65C078-D52B-48AC-8C85-8F752F3EC30C}"/>
    <cellStyle name="Comma 22 3 15 3" xfId="15066" xr:uid="{8BD44161-950E-4782-AD1E-2CBDC9988096}"/>
    <cellStyle name="Comma 22 3 16" xfId="18346" xr:uid="{4EAC8DEA-4891-4E8B-A372-3D458036FA4D}"/>
    <cellStyle name="Comma 22 3 16 2" xfId="3755" xr:uid="{B3F4E8A8-532C-49B6-AEF2-F9FE2C28BBFF}"/>
    <cellStyle name="Comma 22 3 16 3" xfId="3775" xr:uid="{03768BDC-F9C2-4417-9872-F487316EFD62}"/>
    <cellStyle name="Comma 22 3 17" xfId="18352" xr:uid="{5BEE82F8-3C24-4AAD-88A0-0E833584D35A}"/>
    <cellStyle name="Comma 22 3 17 2" xfId="12229" xr:uid="{BD454967-3E91-4081-B06F-C7D2854BB160}"/>
    <cellStyle name="Comma 22 3 17 3" xfId="29149" xr:uid="{0AF71E7C-6C4C-4AC1-B735-F9C070F52441}"/>
    <cellStyle name="Comma 22 3 18" xfId="18355" xr:uid="{4E764B41-BD0D-460F-B0EC-811F102E0C01}"/>
    <cellStyle name="Comma 22 3 19" xfId="34290" xr:uid="{74D45007-B5B5-4243-AEA5-798E2A454D60}"/>
    <cellStyle name="Comma 22 3 2" xfId="29040" xr:uid="{76C84306-6D69-494F-902F-7B4706E64F91}"/>
    <cellStyle name="Comma 22 3 2 2" xfId="25470" xr:uid="{7C5566B0-00F1-454A-9D4D-A7962CCC083E}"/>
    <cellStyle name="Comma 22 3 2 2 2" xfId="34293" xr:uid="{DA4F2EEA-A38F-4FBD-9E1E-22194763A738}"/>
    <cellStyle name="Comma 22 3 2 2 2 2" xfId="34294" xr:uid="{922C5E40-F37E-42EB-80E7-069561AE805F}"/>
    <cellStyle name="Comma 22 3 2 2 2 3" xfId="34297" xr:uid="{51E02B78-FE9B-463F-967A-271DB35EBFB6}"/>
    <cellStyle name="Comma 22 3 2 2 3" xfId="34298" xr:uid="{39D3284B-8FB4-4020-B391-197DDA9D57C7}"/>
    <cellStyle name="Comma 22 3 2 2 3 2" xfId="34299" xr:uid="{C51BECB2-2254-452B-8D00-0ABE909E0186}"/>
    <cellStyle name="Comma 22 3 2 2 3 3" xfId="9272" xr:uid="{3D69C574-6194-4190-AF45-566697F6B44F}"/>
    <cellStyle name="Comma 22 3 2 2 4" xfId="34300" xr:uid="{1EA0C853-516B-4B61-AC79-78CA11E81A75}"/>
    <cellStyle name="Comma 22 3 2 2 4 2" xfId="34301" xr:uid="{9AEC7B7B-0AB6-4E95-96D6-7FD09131BFDD}"/>
    <cellStyle name="Comma 22 3 2 2 4 3" xfId="34304" xr:uid="{4D823597-47C7-4A51-93D1-A304F7C280BC}"/>
    <cellStyle name="Comma 22 3 2 2 5" xfId="34305" xr:uid="{261E882F-E48F-420C-AB4D-E6341C81A2B9}"/>
    <cellStyle name="Comma 22 3 2 2 5 2" xfId="34306" xr:uid="{C851DCCF-EDCD-4831-9332-2E18461B8DF6}"/>
    <cellStyle name="Comma 22 3 2 2 5 3" xfId="34309" xr:uid="{4998A493-6331-4EA6-9A88-8C9A32EAD7B1}"/>
    <cellStyle name="Comma 22 3 2 2 6" xfId="34311" xr:uid="{5C6A47DB-71B6-48BE-99A2-A07058D08FD5}"/>
    <cellStyle name="Comma 22 3 2 2 7" xfId="34314" xr:uid="{87697AC2-6DCF-4432-984E-6104AF8BCF9F}"/>
    <cellStyle name="Comma 22 3 2 3" xfId="12168" xr:uid="{FCFDB7F2-4753-4DC3-A74E-6825991F7925}"/>
    <cellStyle name="Comma 22 3 2 3 2" xfId="12172" xr:uid="{4A007BCC-B1AE-4FFD-88A4-7B16EC99DC31}"/>
    <cellStyle name="Comma 22 3 2 3 3" xfId="12180" xr:uid="{7F33DDBC-F3D9-4AB8-B1D7-441420B9C75F}"/>
    <cellStyle name="Comma 22 3 2 4" xfId="12185" xr:uid="{428E464D-2E73-4D75-8E8C-39F48034C1C4}"/>
    <cellStyle name="Comma 22 3 2 4 2" xfId="34316" xr:uid="{6BD149C0-D427-4892-A251-6353748CF6A4}"/>
    <cellStyle name="Comma 22 3 2 4 3" xfId="34317" xr:uid="{46AFB30F-47C8-4CBA-977D-DDBBA7A806D6}"/>
    <cellStyle name="Comma 22 3 2 5" xfId="12193" xr:uid="{4A35AA67-2116-4A2F-92DF-C157984DDDCE}"/>
    <cellStyle name="Comma 22 3 2 5 2" xfId="34321" xr:uid="{0C05E3C3-518C-4E31-B84A-AF172BF6771A}"/>
    <cellStyle name="Comma 22 3 2 5 3" xfId="34322" xr:uid="{F69A402D-8926-4DAD-A008-001A60995E64}"/>
    <cellStyle name="Comma 22 3 2 6" xfId="34326" xr:uid="{66ADCAB3-8948-42A9-AE86-DCED96C7754B}"/>
    <cellStyle name="Comma 22 3 2 6 2" xfId="34328" xr:uid="{A1CA290B-FF2D-46EA-ABAD-3449FD2862F5}"/>
    <cellStyle name="Comma 22 3 2 6 3" xfId="34330" xr:uid="{EDC3F896-D1DF-4B5B-A898-5B4A8196806E}"/>
    <cellStyle name="Comma 22 3 2 7" xfId="34333" xr:uid="{F7E4BE44-4F48-4651-9777-C3B2544F487E}"/>
    <cellStyle name="Comma 22 3 2 8" xfId="34334" xr:uid="{1DF8B0B6-E0DC-495E-8963-0DB96FD5F213}"/>
    <cellStyle name="Comma 22 3 2 9" xfId="23693" xr:uid="{27F3DDB0-D2F4-4BCF-908D-1FFB5152BA58}"/>
    <cellStyle name="Comma 22 3 20" xfId="14531" xr:uid="{1B504093-60CC-40FA-B5A4-4091F56EFD59}"/>
    <cellStyle name="Comma 22 3 20 2" xfId="18333" xr:uid="{9D9F6D69-5444-4EC6-9B76-B52D0DCB7D7E}"/>
    <cellStyle name="Comma 22 3 20 3" xfId="15067" xr:uid="{92664263-B64F-4E76-BD74-B56D8CAAABBE}"/>
    <cellStyle name="Comma 22 3 20 4" xfId="18339" xr:uid="{1133610E-A03F-4C6B-9209-6D7ECB7D9AC5}"/>
    <cellStyle name="Comma 22 3 21" xfId="18347" xr:uid="{87E3D2FC-2396-48B6-B449-DD3E0DA467EB}"/>
    <cellStyle name="Comma 22 3 21 2" xfId="3756" xr:uid="{EF0D29C4-CD9B-48EE-A072-94171151F982}"/>
    <cellStyle name="Comma 22 3 21 3" xfId="3776" xr:uid="{694CE726-836E-458C-96E9-4218A53E6B68}"/>
    <cellStyle name="Comma 22 3 21 4" xfId="34335" xr:uid="{F63C2386-129A-44E9-9343-C2CAA077D146}"/>
    <cellStyle name="Comma 22 3 22" xfId="18353" xr:uid="{7869918B-3D4E-4CC0-8DD7-A28C5A5CBB6C}"/>
    <cellStyle name="Comma 22 3 23" xfId="18356" xr:uid="{ECA5C0F1-8187-47E2-B1F2-466BAA40D18C}"/>
    <cellStyle name="Comma 22 3 24" xfId="34291" xr:uid="{BF4F091B-67F1-40F7-98BD-0A7448CD435D}"/>
    <cellStyle name="Comma 22 3 3" xfId="29042" xr:uid="{4BA8F073-2D9B-41B3-9D9F-93B521105BDF}"/>
    <cellStyle name="Comma 22 3 3 2" xfId="29044" xr:uid="{56DD101E-6D13-41A1-A49C-875195E47586}"/>
    <cellStyle name="Comma 22 3 3 2 2" xfId="34336" xr:uid="{3B81FEB4-EF30-4BC9-8757-9562462DA7A2}"/>
    <cellStyle name="Comma 22 3 3 2 2 2" xfId="34337" xr:uid="{5FC1B7E4-82D4-465D-8E03-890BD19B88EC}"/>
    <cellStyle name="Comma 22 3 3 2 2 3" xfId="34338" xr:uid="{F8645D68-6421-4111-8ABB-49E9B6EB2C6B}"/>
    <cellStyle name="Comma 22 3 3 2 3" xfId="16591" xr:uid="{9085726D-8FA1-4D2C-8028-D7451F546329}"/>
    <cellStyle name="Comma 22 3 3 2 3 2" xfId="11303" xr:uid="{2EA93103-3C1C-4626-AD49-FE71D6BD01DE}"/>
    <cellStyle name="Comma 22 3 3 2 3 3" xfId="34339" xr:uid="{105B794F-7C40-4DB9-8DEE-A637E0436B54}"/>
    <cellStyle name="Comma 22 3 3 2 4" xfId="34341" xr:uid="{8A05ED92-6FAB-4D74-A812-39C9329B7DD4}"/>
    <cellStyle name="Comma 22 3 3 2 4 2" xfId="34343" xr:uid="{D0EFDFE0-31FF-4EAE-9E22-2B101D1677DC}"/>
    <cellStyle name="Comma 22 3 3 2 4 3" xfId="34344" xr:uid="{E9195EE3-06C0-436A-8503-3DA2C99DE2FE}"/>
    <cellStyle name="Comma 22 3 3 2 5" xfId="28809" xr:uid="{49D50804-007C-44D0-BE93-805DA31FCA88}"/>
    <cellStyle name="Comma 22 3 3 2 5 2" xfId="34345" xr:uid="{83DC3D2A-80C7-4317-9C0B-CFF46F6B7967}"/>
    <cellStyle name="Comma 22 3 3 2 5 3" xfId="34346" xr:uid="{1BF40749-57E4-41DC-A06B-14A8CD0C79F5}"/>
    <cellStyle name="Comma 22 3 3 2 6" xfId="28811" xr:uid="{6C2513E9-188C-4CD8-BE30-850E620B6D57}"/>
    <cellStyle name="Comma 22 3 3 2 7" xfId="34347" xr:uid="{56915C01-865A-4328-BCF2-2E54384609CD}"/>
    <cellStyle name="Comma 22 3 3 3" xfId="12202" xr:uid="{4B299FCD-14E4-44D9-A86C-8DE4AB7772C0}"/>
    <cellStyle name="Comma 22 3 3 3 2" xfId="12206" xr:uid="{73227D0C-B362-4531-9369-9B42F52B1BFB}"/>
    <cellStyle name="Comma 22 3 3 3 3" xfId="12214" xr:uid="{E8640CE8-7372-4E45-B3E1-821EED56C293}"/>
    <cellStyle name="Comma 22 3 3 4" xfId="7885" xr:uid="{F044D44F-2659-4D54-AAD6-5F5D9BCA3E7D}"/>
    <cellStyle name="Comma 22 3 3 4 2" xfId="34348" xr:uid="{4C3BE05C-F4A8-4CA1-94D9-D7EF489C6F5C}"/>
    <cellStyle name="Comma 22 3 3 4 3" xfId="34349" xr:uid="{383AEED1-572C-4CB1-8227-DA4749F764AA}"/>
    <cellStyle name="Comma 22 3 3 5" xfId="12221" xr:uid="{3CFB8ABB-9555-4D1F-8EE8-2980F6731A24}"/>
    <cellStyle name="Comma 22 3 3 5 2" xfId="34350" xr:uid="{50DA1DD3-0C0D-4B76-B2A2-DB256F73CD53}"/>
    <cellStyle name="Comma 22 3 3 5 3" xfId="34351" xr:uid="{BEF158E8-274B-4F66-9D85-16EDBA532F83}"/>
    <cellStyle name="Comma 22 3 3 6" xfId="34353" xr:uid="{480359F0-E56B-4C5F-8EB7-514CC4BE4AD6}"/>
    <cellStyle name="Comma 22 3 3 6 2" xfId="34354" xr:uid="{27B2015D-10AB-40F5-AAF5-18381438E94B}"/>
    <cellStyle name="Comma 22 3 3 6 3" xfId="5277" xr:uid="{CD1CB0AE-5628-49B7-9A7B-8406040A2A13}"/>
    <cellStyle name="Comma 22 3 3 7" xfId="34355" xr:uid="{C8A1628A-C42B-4FE4-808D-5E506A3FC290}"/>
    <cellStyle name="Comma 22 3 3 8" xfId="34356" xr:uid="{99D9CBB8-AE49-4AFB-910E-BB29E4AAA6CC}"/>
    <cellStyle name="Comma 22 3 3 9" xfId="34357" xr:uid="{C57FF3E4-E73E-4EEE-A3B4-43BF99AA77F8}"/>
    <cellStyle name="Comma 22 3 4" xfId="29046" xr:uid="{8F439223-2523-4CA5-A99D-5D478F07C184}"/>
    <cellStyle name="Comma 22 3 4 2" xfId="4262" xr:uid="{6D085E82-BAF9-44F6-B16C-AE38D2A2A994}"/>
    <cellStyle name="Comma 22 3 4 2 2" xfId="5119" xr:uid="{AE0846AA-F6BC-4DAB-90F1-59A56C0405B3}"/>
    <cellStyle name="Comma 22 3 4 2 2 2" xfId="34358" xr:uid="{CD06690E-AA7C-4A03-B1EB-7662C34C66A4}"/>
    <cellStyle name="Comma 22 3 4 2 2 3" xfId="34359" xr:uid="{A4BF1B75-FC36-40F7-95CD-E3E04E7257E8}"/>
    <cellStyle name="Comma 22 3 4 2 3" xfId="5133" xr:uid="{F958BF20-26EA-4B6F-A697-9A9C1A596B44}"/>
    <cellStyle name="Comma 22 3 4 2 3 2" xfId="34360" xr:uid="{C230B534-5C4C-4403-BD38-53CB4369891E}"/>
    <cellStyle name="Comma 22 3 4 2 3 3" xfId="34361" xr:uid="{58D31C38-E0AE-468B-860E-6D34ED5BE7AB}"/>
    <cellStyle name="Comma 22 3 4 2 4" xfId="34362" xr:uid="{DFDD347E-220C-4C65-A7B0-04BB3F8C398C}"/>
    <cellStyle name="Comma 22 3 4 2 4 2" xfId="34363" xr:uid="{D674F216-00DF-4FA4-8183-02126B6392D9}"/>
    <cellStyle name="Comma 22 3 4 2 4 3" xfId="34364" xr:uid="{FE8222A4-4786-4B94-9C9A-0A51E44E01CE}"/>
    <cellStyle name="Comma 22 3 4 2 5" xfId="34365" xr:uid="{4E93227C-D016-432A-99B4-81837C024B21}"/>
    <cellStyle name="Comma 22 3 4 2 5 2" xfId="34366" xr:uid="{0BAA3996-CE0A-4E27-8F10-7CCE7BF90E63}"/>
    <cellStyle name="Comma 22 3 4 2 5 3" xfId="34367" xr:uid="{4FEFF1DB-3601-4367-A5C1-F8B20604C0B8}"/>
    <cellStyle name="Comma 22 3 4 2 6" xfId="34369" xr:uid="{35D942B2-2D5D-4120-8CAA-79855BAAEE95}"/>
    <cellStyle name="Comma 22 3 4 2 7" xfId="11030" xr:uid="{A4D2BFE2-53D5-4DF8-8D0E-4B2DB00757BA}"/>
    <cellStyle name="Comma 22 3 4 3" xfId="4276" xr:uid="{30CFC2EE-8896-4178-BD02-D2A0CF673F9A}"/>
    <cellStyle name="Comma 22 3 4 3 2" xfId="12245" xr:uid="{9A6FD323-0492-41E4-8360-420582D2EA6D}"/>
    <cellStyle name="Comma 22 3 4 3 3" xfId="12253" xr:uid="{8B3D8664-FA53-47CB-A509-579675AE58A5}"/>
    <cellStyle name="Comma 22 3 4 4" xfId="5139" xr:uid="{BC1D3D6F-8076-471E-BC79-412E9ADA7B87}"/>
    <cellStyle name="Comma 22 3 4 4 2" xfId="5829" xr:uid="{BCFB8322-564F-4307-845D-4635CFF8E1D8}"/>
    <cellStyle name="Comma 22 3 4 4 3" xfId="34370" xr:uid="{2507E845-EB10-4DC3-B344-1DF1653D42A8}"/>
    <cellStyle name="Comma 22 3 4 5" xfId="12260" xr:uid="{DD3BF868-6CDE-455A-95F0-20CB901AF017}"/>
    <cellStyle name="Comma 22 3 4 5 2" xfId="34371" xr:uid="{E561A3B0-114C-4A00-AE72-B5FBFFC1C6AE}"/>
    <cellStyle name="Comma 22 3 4 5 3" xfId="34372" xr:uid="{7AA892EC-233C-4AD4-A184-D381F423ADA5}"/>
    <cellStyle name="Comma 22 3 4 6" xfId="34374" xr:uid="{B18D40D6-B55D-46E7-B6DF-04278E605C9C}"/>
    <cellStyle name="Comma 22 3 4 6 2" xfId="34375" xr:uid="{B49D16DE-A71E-4843-A3DF-996CB9338D27}"/>
    <cellStyle name="Comma 22 3 4 6 3" xfId="11263" xr:uid="{A892762F-2C12-404A-8644-013A36803610}"/>
    <cellStyle name="Comma 22 3 4 7" xfId="34376" xr:uid="{6F841619-6CCF-4892-BC7B-7D814EACDFC2}"/>
    <cellStyle name="Comma 22 3 4 8" xfId="34377" xr:uid="{236FE73F-B6FC-4C51-95E9-5131754E0EB0}"/>
    <cellStyle name="Comma 22 3 4 9" xfId="34378" xr:uid="{AEBA6E36-8734-4C36-B525-D9AC07864C15}"/>
    <cellStyle name="Comma 22 3 5" xfId="29050" xr:uid="{5C189882-D18E-4230-A6AE-B69E58412C50}"/>
    <cellStyle name="Comma 22 3 5 2" xfId="34379" xr:uid="{390C59F9-436F-4C2E-8078-9AAFFB93ED64}"/>
    <cellStyle name="Comma 22 3 5 2 2" xfId="34381" xr:uid="{973470A2-46A0-47AC-AF9A-AD55C7070B72}"/>
    <cellStyle name="Comma 22 3 5 2 2 2" xfId="34384" xr:uid="{62A19916-78BE-4EF1-A097-5C76DC2F1971}"/>
    <cellStyle name="Comma 22 3 5 2 2 3" xfId="34387" xr:uid="{B8871341-22DA-4924-86FE-3229A909C0C8}"/>
    <cellStyle name="Comma 22 3 5 2 3" xfId="34390" xr:uid="{6359617B-3A41-43DA-BE6F-47C0AC8B9C79}"/>
    <cellStyle name="Comma 22 3 5 2 3 2" xfId="34391" xr:uid="{D5AA18D4-6CCD-4CEE-87CB-B7AEBF6BEA20}"/>
    <cellStyle name="Comma 22 3 5 2 3 3" xfId="34392" xr:uid="{BD1ABD0E-9EFF-497A-AC16-338E4C30D51E}"/>
    <cellStyle name="Comma 22 3 5 2 4" xfId="34394" xr:uid="{A788A9A3-3919-4394-9F74-DB93E5351FC1}"/>
    <cellStyle name="Comma 22 3 5 2 4 2" xfId="34395" xr:uid="{114DCBC0-6A40-4D5B-8664-AD8FC0B4D303}"/>
    <cellStyle name="Comma 22 3 5 2 4 3" xfId="34396" xr:uid="{254E71E5-72CD-4D28-9D00-4F2603073D15}"/>
    <cellStyle name="Comma 22 3 5 2 5" xfId="34398" xr:uid="{7C4EDB3C-DABC-49B7-9686-9AC7D28F94EF}"/>
    <cellStyle name="Comma 22 3 5 2 5 2" xfId="34399" xr:uid="{9B0572F0-E9D3-4500-BB81-E7C686FCE6E9}"/>
    <cellStyle name="Comma 22 3 5 2 5 3" xfId="32052" xr:uid="{D1197BE7-2086-4FE8-8AEE-866B57558E4D}"/>
    <cellStyle name="Comma 22 3 5 2 6" xfId="34400" xr:uid="{C8731B7C-036D-43B3-8198-6FE1A9BBBEFE}"/>
    <cellStyle name="Comma 22 3 5 2 7" xfId="34402" xr:uid="{59AF7A92-A52A-44E7-AA6D-5DCAD23D932B}"/>
    <cellStyle name="Comma 22 3 5 3" xfId="4223" xr:uid="{E6F16C16-26AC-4D00-A22E-5DAC1BFAA87E}"/>
    <cellStyle name="Comma 22 3 5 3 2" xfId="12269" xr:uid="{ED90583D-D5D8-4057-B9BD-56393103FD93}"/>
    <cellStyle name="Comma 22 3 5 3 3" xfId="11198" xr:uid="{C290DAFB-C021-4062-A8A7-3BD8FCB7C84D}"/>
    <cellStyle name="Comma 22 3 5 4" xfId="12277" xr:uid="{20CDEDB6-D786-493F-B5D9-8F49EA0B6047}"/>
    <cellStyle name="Comma 22 3 5 4 2" xfId="34404" xr:uid="{8906CB88-C691-41F0-A5F7-E5F274BEA4C5}"/>
    <cellStyle name="Comma 22 3 5 4 3" xfId="34406" xr:uid="{DC6ECBC4-2350-404D-B890-5A2FED4B39F7}"/>
    <cellStyle name="Comma 22 3 5 5" xfId="12281" xr:uid="{EB66D62B-A304-4A10-BF32-989BFE3B9690}"/>
    <cellStyle name="Comma 22 3 5 5 2" xfId="34408" xr:uid="{5B3F4458-AE8B-4F44-A115-6681931A5A75}"/>
    <cellStyle name="Comma 22 3 5 5 3" xfId="34410" xr:uid="{2328618F-FDE3-4032-B253-49CCA6E69177}"/>
    <cellStyle name="Comma 22 3 5 6" xfId="31881" xr:uid="{2400E0B3-4F53-4E26-9472-0DC0510631D4}"/>
    <cellStyle name="Comma 22 3 5 6 2" xfId="34414" xr:uid="{5174D3FB-FE64-414C-8239-CE68FC37BE10}"/>
    <cellStyle name="Comma 22 3 5 6 3" xfId="18820" xr:uid="{737AE960-1CC3-40D2-B366-E78FF2593A04}"/>
    <cellStyle name="Comma 22 3 5 7" xfId="34415" xr:uid="{1C3B3D8B-1D64-401F-8AF7-0440A327E64C}"/>
    <cellStyle name="Comma 22 3 5 8" xfId="34416" xr:uid="{D246F4AC-0CA8-4D96-839F-C634B6F6E6F9}"/>
    <cellStyle name="Comma 22 3 6" xfId="34420" xr:uid="{134852BB-0A1B-4364-9388-B16C997443B2}"/>
    <cellStyle name="Comma 22 3 6 2" xfId="34422" xr:uid="{E1986A4D-11A2-4467-873A-1C3548AF9B58}"/>
    <cellStyle name="Comma 22 3 6 2 2" xfId="34426" xr:uid="{CE14AE5E-0F31-4605-92B2-DD29F27EFAE3}"/>
    <cellStyle name="Comma 22 3 6 2 2 2" xfId="17585" xr:uid="{F74383B2-5831-4D38-8D6E-B628CCB161BC}"/>
    <cellStyle name="Comma 22 3 6 2 2 3" xfId="17592" xr:uid="{7FC065A7-00F4-4808-B49E-3E2900CF525B}"/>
    <cellStyle name="Comma 22 3 6 2 3" xfId="34429" xr:uid="{A83545FB-FB1F-4CFB-ACD9-1F5277D1C9EF}"/>
    <cellStyle name="Comma 22 3 6 2 3 2" xfId="34430" xr:uid="{5F38CA6F-DA8E-4F1C-977A-C50BA4742565}"/>
    <cellStyle name="Comma 22 3 6 2 3 3" xfId="34432" xr:uid="{527248C1-D811-4895-A43F-54DD427D41AC}"/>
    <cellStyle name="Comma 22 3 6 2 4" xfId="34434" xr:uid="{6C035B1B-F323-4C73-BBB7-8F4F738A3BE7}"/>
    <cellStyle name="Comma 22 3 6 2 4 2" xfId="34435" xr:uid="{4B85E425-2B2B-4AA9-8B85-CA7757E85182}"/>
    <cellStyle name="Comma 22 3 6 2 4 3" xfId="34437" xr:uid="{B5537006-0BC7-42CB-BC3F-315A97BC0A82}"/>
    <cellStyle name="Comma 22 3 6 2 5" xfId="34439" xr:uid="{2665BD52-D1D7-458D-B094-E2A807761C25}"/>
    <cellStyle name="Comma 22 3 6 2 5 2" xfId="10180" xr:uid="{9A8A9410-B901-46F3-BEFE-B6EBCB01ABFC}"/>
    <cellStyle name="Comma 22 3 6 2 5 3" xfId="32080" xr:uid="{CE46EC28-3105-4F2D-914F-C95CDF63FC6C}"/>
    <cellStyle name="Comma 22 3 6 2 6" xfId="34440" xr:uid="{3631C2C6-F6D0-46C3-8B4D-88432F261FEE}"/>
    <cellStyle name="Comma 22 3 6 2 7" xfId="34442" xr:uid="{A107D889-A2FC-4106-B2C7-9E538D138838}"/>
    <cellStyle name="Comma 22 3 6 3" xfId="12296" xr:uid="{5C7C0417-AA61-43F9-B7C3-DFB05CA178BC}"/>
    <cellStyle name="Comma 22 3 6 3 2" xfId="12303" xr:uid="{854F6B85-7EDB-4E7C-9D45-8A957021B7F0}"/>
    <cellStyle name="Comma 22 3 6 3 3" xfId="11690" xr:uid="{59F313A3-CA3B-4ABF-8AB4-49583D9B8C23}"/>
    <cellStyle name="Comma 22 3 6 4" xfId="12309" xr:uid="{4CE2E9A2-CF22-492E-95AD-24466D17F51B}"/>
    <cellStyle name="Comma 22 3 6 4 2" xfId="34446" xr:uid="{79DA0067-4AA8-411F-904F-AF9693C2AD3E}"/>
    <cellStyle name="Comma 22 3 6 4 3" xfId="34449" xr:uid="{EDB7499C-FEF4-4352-A4F0-953BF67BB8B8}"/>
    <cellStyle name="Comma 22 3 6 5" xfId="12313" xr:uid="{5D141C05-E60E-48DD-A38B-F18601350824}"/>
    <cellStyle name="Comma 22 3 6 5 2" xfId="34453" xr:uid="{478CC832-E66A-4B51-9416-B5D01650157A}"/>
    <cellStyle name="Comma 22 3 6 5 3" xfId="34457" xr:uid="{D5154428-EE9C-4394-A394-0F631DFCA4AC}"/>
    <cellStyle name="Comma 22 3 6 6" xfId="31883" xr:uid="{6EF1506D-A27F-4985-B3DC-0C7636DC96A0}"/>
    <cellStyle name="Comma 22 3 6 6 2" xfId="34461" xr:uid="{0324E765-2BCB-4F21-B76E-695229C903F7}"/>
    <cellStyle name="Comma 22 3 6 6 3" xfId="18854" xr:uid="{7942C6D9-BC70-4CF0-B7FF-3D292926E06E}"/>
    <cellStyle name="Comma 22 3 6 7" xfId="34462" xr:uid="{1E7C8565-8CE9-4152-BA71-677FD0E5B8F6}"/>
    <cellStyle name="Comma 22 3 6 8" xfId="34463" xr:uid="{CB283ACD-0AE1-4DA8-BF75-6028C1DE317D}"/>
    <cellStyle name="Comma 22 3 7" xfId="34464" xr:uid="{AFA51083-C1B8-4CC5-B7C7-D3F0E51D6D4E}"/>
    <cellStyle name="Comma 22 3 7 2" xfId="34465" xr:uid="{E9F92AE3-1E27-4EBE-9F9C-D77A4436466F}"/>
    <cellStyle name="Comma 22 3 7 2 2" xfId="34466" xr:uid="{B253A462-2FF0-463C-AB20-34EF088637A0}"/>
    <cellStyle name="Comma 22 3 7 2 2 2" xfId="34468" xr:uid="{6F2536DE-594A-46C5-873C-8A47D6B808C5}"/>
    <cellStyle name="Comma 22 3 7 2 2 3" xfId="34470" xr:uid="{E1D1FFF7-10E9-4D97-83EB-D971A684D61B}"/>
    <cellStyle name="Comma 22 3 7 2 3" xfId="34471" xr:uid="{1B48EB91-C9F9-421F-968A-C25B23697E0C}"/>
    <cellStyle name="Comma 22 3 7 2 3 2" xfId="34473" xr:uid="{C4AFA204-B81C-4122-90E3-FA96ADCB6BC2}"/>
    <cellStyle name="Comma 22 3 7 2 3 3" xfId="17573" xr:uid="{662A58F1-9ADF-4EB5-A23C-2E4F99178E40}"/>
    <cellStyle name="Comma 22 3 7 2 4" xfId="34474" xr:uid="{537319E0-B78C-4843-AA75-500E5A63D33F}"/>
    <cellStyle name="Comma 22 3 7 2 4 2" xfId="19622" xr:uid="{D8AB0BF6-E40A-46D3-BF76-D08597C44823}"/>
    <cellStyle name="Comma 22 3 7 2 4 3" xfId="34475" xr:uid="{30499AD4-C1A4-4220-908F-60015FF20E57}"/>
    <cellStyle name="Comma 22 3 7 2 5" xfId="34476" xr:uid="{89E91CEF-E758-4A22-A4A1-4A34AA50CEC3}"/>
    <cellStyle name="Comma 22 3 7 2 5 2" xfId="34477" xr:uid="{64DE113E-4C09-4E1A-A3F7-2F47FA455E24}"/>
    <cellStyle name="Comma 22 3 7 2 5 3" xfId="32330" xr:uid="{7FEA2619-6B73-4A37-B874-B121DE348383}"/>
    <cellStyle name="Comma 22 3 7 2 6" xfId="34479" xr:uid="{F5934058-D83D-4FCF-BDA3-6E44E54AC800}"/>
    <cellStyle name="Comma 22 3 7 2 7" xfId="34480" xr:uid="{9739393C-8E62-43A7-9F56-22A13741E1F9}"/>
    <cellStyle name="Comma 22 3 7 3" xfId="12323" xr:uid="{EF821257-26FA-4FCB-B4A2-BCCF407ACCBC}"/>
    <cellStyle name="Comma 22 3 7 3 2" xfId="12330" xr:uid="{A73702A2-E812-485E-B998-648DBEFD983B}"/>
    <cellStyle name="Comma 22 3 7 3 3" xfId="8011" xr:uid="{22614ABE-D449-4D9B-8084-6B379031D867}"/>
    <cellStyle name="Comma 22 3 7 4" xfId="12336" xr:uid="{E0BB737C-915D-4A1F-909B-1FE12417F5C7}"/>
    <cellStyle name="Comma 22 3 7 4 2" xfId="26093" xr:uid="{93DD1D64-E139-4FC1-BF4D-0E8C325BAD29}"/>
    <cellStyle name="Comma 22 3 7 4 3" xfId="26100" xr:uid="{9C9CDB91-CA83-415A-9C3A-07EE1B6D52AE}"/>
    <cellStyle name="Comma 22 3 7 5" xfId="11069" xr:uid="{109413F5-CACA-4CBA-A4F1-0B824C6AABE0}"/>
    <cellStyle name="Comma 22 3 7 5 2" xfId="17771" xr:uid="{7E0E0681-303F-4531-B2DD-40EEDEA99AF9}"/>
    <cellStyle name="Comma 22 3 7 5 3" xfId="34481" xr:uid="{52D35A53-A438-44C9-91A4-4F00383CBC7A}"/>
    <cellStyle name="Comma 22 3 7 6" xfId="31885" xr:uid="{506B571C-A977-4A2C-8A0D-C1F667785573}"/>
    <cellStyle name="Comma 22 3 7 6 2" xfId="34482" xr:uid="{B28D4513-C011-4E03-9092-BDBEF8F49B81}"/>
    <cellStyle name="Comma 22 3 7 6 3" xfId="18876" xr:uid="{D2AC663D-B6B4-40AC-B458-C444B29010E9}"/>
    <cellStyle name="Comma 22 3 7 7" xfId="34483" xr:uid="{33A7E877-1524-4938-ADCC-3E36DE5E2EA3}"/>
    <cellStyle name="Comma 22 3 7 8" xfId="34484" xr:uid="{A97FE753-202C-4BBB-BC20-C8634AD40FEF}"/>
    <cellStyle name="Comma 22 3 8" xfId="8875" xr:uid="{E2956594-8B69-4F58-AC3B-8EC4644C230C}"/>
    <cellStyle name="Comma 22 3 8 2" xfId="10892" xr:uid="{3AF4DF59-1595-4306-8474-EBEFA27ED69B}"/>
    <cellStyle name="Comma 22 3 8 2 2" xfId="34485" xr:uid="{40D8FFDD-8C2A-488F-9B8F-30565A75D1B4}"/>
    <cellStyle name="Comma 22 3 8 2 2 2" xfId="34486" xr:uid="{DD0FEA2D-2FE8-44FA-8AE4-11421D491157}"/>
    <cellStyle name="Comma 22 3 8 2 2 3" xfId="34487" xr:uid="{DDC78760-4069-4E68-A857-BB3F91B00FE5}"/>
    <cellStyle name="Comma 22 3 8 2 3" xfId="34488" xr:uid="{C073B041-099E-4A83-83DC-0AF2B4C91E24}"/>
    <cellStyle name="Comma 22 3 8 2 3 2" xfId="34489" xr:uid="{15D94393-5D1D-4640-BB59-27291BFEC9D3}"/>
    <cellStyle name="Comma 22 3 8 2 3 3" xfId="34490" xr:uid="{4C1F0B43-44A9-43F3-984D-8B964DD46E54}"/>
    <cellStyle name="Comma 22 3 8 2 4" xfId="34491" xr:uid="{2377D57E-8307-4E54-8AF5-21F3DBBBB185}"/>
    <cellStyle name="Comma 22 3 8 2 4 2" xfId="19669" xr:uid="{03739713-280F-42B9-BE05-8B0D8EC35B96}"/>
    <cellStyle name="Comma 22 3 8 2 4 3" xfId="34492" xr:uid="{BDCE7F81-2784-44BB-A889-DD7020FE0915}"/>
    <cellStyle name="Comma 22 3 8 2 5" xfId="34493" xr:uid="{E5872B16-3B51-40D5-A80F-0217284FB57F}"/>
    <cellStyle name="Comma 22 3 8 2 5 2" xfId="34494" xr:uid="{5584291D-6B35-4FA1-A427-0B7FFEA2E5E5}"/>
    <cellStyle name="Comma 22 3 8 2 5 3" xfId="34495" xr:uid="{AEAA8798-2C16-4AE8-9639-1C28794C80F7}"/>
    <cellStyle name="Comma 22 3 8 2 6" xfId="34496" xr:uid="{4C208AC0-4F62-4DB6-8800-97ED263095F2}"/>
    <cellStyle name="Comma 22 3 8 2 7" xfId="34499" xr:uid="{B74594E6-1CB6-4D04-A89F-0083ABB2EA3B}"/>
    <cellStyle name="Comma 22 3 8 3" xfId="12347" xr:uid="{91CA914A-FABA-42F7-A1E9-69FD62508BD2}"/>
    <cellStyle name="Comma 22 3 8 3 2" xfId="12351" xr:uid="{F4BA060B-1023-4693-8634-2660F2261A0D}"/>
    <cellStyle name="Comma 22 3 8 3 3" xfId="12358" xr:uid="{E0DF9AA3-2491-42D4-A057-CEC9554D6F99}"/>
    <cellStyle name="Comma 22 3 8 4" xfId="9621" xr:uid="{27E73D3D-D4B2-4C7A-A5C5-F4BB58D70D51}"/>
    <cellStyle name="Comma 22 3 8 4 2" xfId="26476" xr:uid="{C26A3B54-4F2F-41A8-8A61-4AFA72091C81}"/>
    <cellStyle name="Comma 22 3 8 4 3" xfId="26478" xr:uid="{5BFEC715-82AD-418D-99A8-CB5E85AC850D}"/>
    <cellStyle name="Comma 22 3 8 5" xfId="12365" xr:uid="{AA239AC2-0F66-4F48-8D9C-56C65A8A8CB4}"/>
    <cellStyle name="Comma 22 3 8 5 2" xfId="34500" xr:uid="{4522F96D-F31A-4F43-A01D-76AD5AA29138}"/>
    <cellStyle name="Comma 22 3 8 5 3" xfId="16633" xr:uid="{CE685BF1-673F-4F77-8CE1-0F76D8B85D32}"/>
    <cellStyle name="Comma 22 3 8 6" xfId="31887" xr:uid="{7DD7D364-2BD1-421D-BCC1-F0FFFA006EB5}"/>
    <cellStyle name="Comma 22 3 8 6 2" xfId="22394" xr:uid="{ED4364C2-86CE-456E-AF9F-52692D0D4FFB}"/>
    <cellStyle name="Comma 22 3 8 6 3" xfId="18906" xr:uid="{EE3ECF2B-662B-461F-9196-B9BEB9D67A3F}"/>
    <cellStyle name="Comma 22 3 8 7" xfId="34501" xr:uid="{786D6333-0B43-47F3-8570-BE461E499EDA}"/>
    <cellStyle name="Comma 22 3 8 8" xfId="34502" xr:uid="{8DF276A9-FBBC-435B-9BDE-8A2CE28B76FE}"/>
    <cellStyle name="Comma 22 3 9" xfId="5421" xr:uid="{F9CD7820-8A9F-4FCE-B2BB-ED397F9BD288}"/>
    <cellStyle name="Comma 22 3 9 2" xfId="26840" xr:uid="{40ECFB38-5DBE-4BAC-8FBF-926079C773D6}"/>
    <cellStyle name="Comma 22 3 9 2 2" xfId="26842" xr:uid="{9EAA099C-0232-4ED6-B636-D447AB10BC0E}"/>
    <cellStyle name="Comma 22 3 9 2 2 2" xfId="34503" xr:uid="{E966CDEE-7058-4029-974F-653BA882320A}"/>
    <cellStyle name="Comma 22 3 9 2 2 3" xfId="34504" xr:uid="{F241D4E9-C7FF-450E-A62A-99A8318C507E}"/>
    <cellStyle name="Comma 22 3 9 2 3" xfId="26844" xr:uid="{7E276CA0-4FB8-4A3A-ACB9-C1A0E0918A62}"/>
    <cellStyle name="Comma 22 3 9 2 3 2" xfId="34505" xr:uid="{53E8F843-4AEF-4E61-8BBD-F3DCB8F15F47}"/>
    <cellStyle name="Comma 22 3 9 2 3 3" xfId="34506" xr:uid="{5AF07737-AF81-4A15-AB6A-A5626026E1C6}"/>
    <cellStyle name="Comma 22 3 9 2 4" xfId="26846" xr:uid="{A2762BE4-C174-44FC-A75C-8B1FB038AE40}"/>
    <cellStyle name="Comma 22 3 9 2 4 2" xfId="19832" xr:uid="{B18C239E-E4B5-40C0-B100-57CFF2A8673C}"/>
    <cellStyle name="Comma 22 3 9 2 4 3" xfId="34507" xr:uid="{A1026F33-4A41-42C5-90D9-D0EDCC694300}"/>
    <cellStyle name="Comma 22 3 9 2 5" xfId="34508" xr:uid="{A0C9F003-4372-44D3-A5BF-48C5445821BD}"/>
    <cellStyle name="Comma 22 3 9 2 5 2" xfId="34509" xr:uid="{E5148934-41FE-4036-92F4-9BB3CD00CE89}"/>
    <cellStyle name="Comma 22 3 9 2 5 3" xfId="34510" xr:uid="{1FDE6A4E-14A8-4549-A96B-3182F0347BD3}"/>
    <cellStyle name="Comma 22 3 9 2 6" xfId="34511" xr:uid="{BC5F93E7-6CBA-4DE0-9FD6-06361E8740A9}"/>
    <cellStyle name="Comma 22 3 9 2 7" xfId="34512" xr:uid="{8B753404-EFA8-4228-9BEF-71835334C5CE}"/>
    <cellStyle name="Comma 22 3 9 3" xfId="5946" xr:uid="{24209293-B781-4201-B3ED-52042AA3E047}"/>
    <cellStyle name="Comma 22 3 9 3 2" xfId="12404" xr:uid="{EBCE3B67-A233-4C36-849D-F85E1A660D1F}"/>
    <cellStyle name="Comma 22 3 9 3 3" xfId="12411" xr:uid="{EEFD8164-7FAB-4A34-9A5B-1782FA415BCD}"/>
    <cellStyle name="Comma 22 3 9 4" xfId="12418" xr:uid="{7FB3B0A5-028A-4506-B6E7-E474DDDE3EE2}"/>
    <cellStyle name="Comma 22 3 9 4 2" xfId="26851" xr:uid="{64CA0484-B48B-479A-97AA-BD992A2EA22C}"/>
    <cellStyle name="Comma 22 3 9 4 3" xfId="26854" xr:uid="{F0E8F442-AE3F-48F3-9284-3D420D51917A}"/>
    <cellStyle name="Comma 22 3 9 5" xfId="12424" xr:uid="{2FD5C093-4FB8-4720-AFEE-03DD4FEFE81E}"/>
    <cellStyle name="Comma 22 3 9 5 2" xfId="26861" xr:uid="{DC078AEB-E76D-4F26-B003-4E6D7466BCC5}"/>
    <cellStyle name="Comma 22 3 9 5 3" xfId="24551" xr:uid="{208CC9B9-51DB-43F9-AF27-BC67D1449D8F}"/>
    <cellStyle name="Comma 22 3 9 6" xfId="26864" xr:uid="{267BF4FE-3ECF-4C01-B534-3F2E61A7A77A}"/>
    <cellStyle name="Comma 22 3 9 6 2" xfId="24855" xr:uid="{2C654C92-A7FC-483D-94AC-142BF957DFF2}"/>
    <cellStyle name="Comma 22 3 9 6 3" xfId="18935" xr:uid="{C2EBC0F8-E540-4FE2-9CD1-F920143ECE64}"/>
    <cellStyle name="Comma 22 3 9 7" xfId="26868" xr:uid="{2EFBF0FB-BA73-4BD0-B79B-EB2BF64E7B6C}"/>
    <cellStyle name="Comma 22 3 9 8" xfId="26882" xr:uid="{A587A047-C5B9-4E0E-B3A8-5D48E57FF02B}"/>
    <cellStyle name="Comma 22 4" xfId="29052" xr:uid="{9EA0A860-3C23-42B0-8D06-56EAC616C50E}"/>
    <cellStyle name="Comma 22 4 10" xfId="34515" xr:uid="{6D4C9554-4E9A-4380-9D8B-0884C2C67BDA}"/>
    <cellStyle name="Comma 22 4 10 2" xfId="34516" xr:uid="{3383D001-CC1A-4E5B-A503-3B08D0E88F7F}"/>
    <cellStyle name="Comma 22 4 10 3" xfId="26083" xr:uid="{7C6283BE-7396-468B-B23C-A94251A5EEEA}"/>
    <cellStyle name="Comma 22 4 10 4" xfId="34517" xr:uid="{8C7BA96B-1D73-41E4-A89C-0A079B4C1D7F}"/>
    <cellStyle name="Comma 22 4 11" xfId="34518" xr:uid="{D4A1AB48-A409-4AC4-963D-D0B9434FCA7B}"/>
    <cellStyle name="Comma 22 4 12" xfId="34519" xr:uid="{80738D7F-7316-435C-A122-5BBAFF8A5B4F}"/>
    <cellStyle name="Comma 22 4 13" xfId="34520" xr:uid="{1915B039-CFC7-453B-8E40-C1C7D15E02BC}"/>
    <cellStyle name="Comma 22 4 2" xfId="29054" xr:uid="{DC860B52-A940-4CF4-9419-947DC8F60505}"/>
    <cellStyle name="Comma 22 4 2 2" xfId="29056" xr:uid="{22642EBE-6829-4FB0-92DB-6487095EF55F}"/>
    <cellStyle name="Comma 22 4 2 2 2" xfId="10809" xr:uid="{259A9738-83BE-4F4A-8A4E-E99D02089925}"/>
    <cellStyle name="Comma 22 4 2 2 3" xfId="34525" xr:uid="{31AFED56-8D45-40F1-AC53-5A804279A2A0}"/>
    <cellStyle name="Comma 22 4 2 3" xfId="12715" xr:uid="{04097A5B-411D-43C3-B380-C96687400DA6}"/>
    <cellStyle name="Comma 22 4 2 3 2" xfId="21539" xr:uid="{2EF6F158-114C-4365-9882-6B52BD044E52}"/>
    <cellStyle name="Comma 22 4 2 3 3" xfId="21541" xr:uid="{37B7414A-764D-47B1-B451-9AA32DB0583A}"/>
    <cellStyle name="Comma 22 4 2 4" xfId="12719" xr:uid="{C232F8C1-DF72-4597-A329-1561F141E80F}"/>
    <cellStyle name="Comma 22 4 2 4 2" xfId="21573" xr:uid="{8DF7F88A-27C4-406D-88B8-BECB2FA6DC8E}"/>
    <cellStyle name="Comma 22 4 2 4 3" xfId="34526" xr:uid="{AA56634D-5454-4C16-B46E-DC0BFAC81506}"/>
    <cellStyle name="Comma 22 4 2 5" xfId="15876" xr:uid="{78A65184-5C2E-49C6-BB4F-A5759ABFA74D}"/>
    <cellStyle name="Comma 22 4 2 5 2" xfId="5318" xr:uid="{88388864-C327-4E72-9B28-D78B81A75FB2}"/>
    <cellStyle name="Comma 22 4 2 5 3" xfId="34527" xr:uid="{F194F119-852B-4935-9631-C06E19F6EA78}"/>
    <cellStyle name="Comma 22 4 2 6" xfId="20903" xr:uid="{AD54252F-7D69-40F6-9E50-F48F76775F56}"/>
    <cellStyle name="Comma 22 4 2 7" xfId="20913" xr:uid="{5387E153-5AF5-45AB-8C5A-2E11481753B7}"/>
    <cellStyle name="Comma 22 4 2 8" xfId="34530" xr:uid="{B845D805-89F1-4C13-8DEB-8C13F0B48D17}"/>
    <cellStyle name="Comma 22 4 3" xfId="29058" xr:uid="{9F9E6CE8-9D53-4877-8E27-73C0BA7CC06C}"/>
    <cellStyle name="Comma 22 4 3 2" xfId="29061" xr:uid="{67E68420-A7FB-4FD6-903C-0EBA6839FB89}"/>
    <cellStyle name="Comma 22 4 3 3" xfId="12727" xr:uid="{0DCD29B1-1BC9-4892-86A9-08C381921FFE}"/>
    <cellStyle name="Comma 22 4 3 4" xfId="12731" xr:uid="{57C6A7C9-7BBC-407E-B443-39736BF4FA2D}"/>
    <cellStyle name="Comma 22 4 4" xfId="29063" xr:uid="{419049FA-6EB6-4E38-8936-E0C9FFF1B2E1}"/>
    <cellStyle name="Comma 22 4 4 2" xfId="29067" xr:uid="{653B2BA4-4E16-4D03-B5A6-A977077CDF58}"/>
    <cellStyle name="Comma 22 4 4 3" xfId="28661" xr:uid="{87B55796-D101-43CA-A91F-8CBE615E735D}"/>
    <cellStyle name="Comma 22 4 4 4" xfId="28664" xr:uid="{BEF9A5A6-D1A8-4240-A7E1-17BC7DD55229}"/>
    <cellStyle name="Comma 22 4 5" xfId="29069" xr:uid="{3C2FA16C-1653-42E4-A945-84C5EAEE9996}"/>
    <cellStyle name="Comma 22 4 5 2" xfId="34532" xr:uid="{D42322CE-E03A-442E-B2B7-4EFBD7188838}"/>
    <cellStyle name="Comma 22 4 5 3" xfId="28667" xr:uid="{3ACF9232-2C68-4293-B250-2FE7B9FE555F}"/>
    <cellStyle name="Comma 22 4 6" xfId="29071" xr:uid="{1E815023-8B67-493A-8E14-4C6CFBDBAD5E}"/>
    <cellStyle name="Comma 22 4 6 2" xfId="34533" xr:uid="{B5666AB2-5AD2-4179-8834-F9650755DFC0}"/>
    <cellStyle name="Comma 22 4 6 3" xfId="28672" xr:uid="{16289FAA-4C4F-43D9-A0B8-06817C9F987A}"/>
    <cellStyle name="Comma 22 4 7" xfId="34535" xr:uid="{020419D4-3FDD-4257-B7A6-D72B67E3051A}"/>
    <cellStyle name="Comma 22 4 8" xfId="5922" xr:uid="{42D9A813-B66A-46F3-9D1D-28AE8744E78C}"/>
    <cellStyle name="Comma 22 4 9" xfId="8881" xr:uid="{C871CDE5-B44C-4E11-9615-A822402A6D4D}"/>
    <cellStyle name="Comma 22 5" xfId="29073" xr:uid="{0B4F57EB-CB84-4A8D-9C62-B41E752B73A7}"/>
    <cellStyle name="Comma 22 5 2" xfId="29075" xr:uid="{2C63B58F-D8EA-4FDF-BB74-CF17BC1BBE6D}"/>
    <cellStyle name="Comma 22 5 2 2" xfId="29077" xr:uid="{3D25B6BC-5FC8-4F0B-8191-8B24A3BAFBF8}"/>
    <cellStyle name="Comma 22 5 2 2 2" xfId="17459" xr:uid="{E049516D-1E67-47A9-8E54-1689127011E9}"/>
    <cellStyle name="Comma 22 5 2 2 3" xfId="17461" xr:uid="{93746BC2-15C0-4E5B-B7FB-03E8597BA6E4}"/>
    <cellStyle name="Comma 22 5 2 3" xfId="31935" xr:uid="{3DE255D4-3384-452B-86DA-74A90CA112B3}"/>
    <cellStyle name="Comma 22 5 2 3 2" xfId="34536" xr:uid="{B37D2489-1CBF-43DA-82F7-B29F6E8A0530}"/>
    <cellStyle name="Comma 22 5 2 3 3" xfId="34537" xr:uid="{4B746BB2-0E91-4C3C-A4E5-12F14CEE5C7E}"/>
    <cellStyle name="Comma 22 5 2 4" xfId="31937" xr:uid="{F85265FF-B19D-4EB3-A7C6-A5C632D206A1}"/>
    <cellStyle name="Comma 22 5 2 4 2" xfId="34538" xr:uid="{4A92C698-1C1C-4F00-A695-CDCEF7F1C7DD}"/>
    <cellStyle name="Comma 22 5 2 4 3" xfId="34540" xr:uid="{6095793D-E180-45E5-AF9F-73E479D43F3E}"/>
    <cellStyle name="Comma 22 5 2 5" xfId="31940" xr:uid="{0D8B0D2E-456F-464B-80BA-FF86980BC83A}"/>
    <cellStyle name="Comma 22 5 2 5 2" xfId="34542" xr:uid="{F78BC125-AD49-4DC0-AA3A-07122DC52411}"/>
    <cellStyle name="Comma 22 5 2 5 3" xfId="34543" xr:uid="{7EE9853E-949E-443A-AA89-95DADA11A625}"/>
    <cellStyle name="Comma 22 5 2 6" xfId="21185" xr:uid="{B105EAC3-66BB-4692-9DD6-AD03C821A6A5}"/>
    <cellStyle name="Comma 22 5 2 7" xfId="34545" xr:uid="{79F70221-B1A0-4569-B138-1BB229F70354}"/>
    <cellStyle name="Comma 22 5 2 8" xfId="34546" xr:uid="{875F16CA-1A83-4378-9A38-B38B37198DD5}"/>
    <cellStyle name="Comma 22 5 3" xfId="29079" xr:uid="{D53C2C1E-C92F-40C0-B8A7-7F5BEC8963F9}"/>
    <cellStyle name="Comma 22 5 3 2" xfId="29082" xr:uid="{1E030FE2-8DC0-46C7-8F3E-7F2B58156FA3}"/>
    <cellStyle name="Comma 22 5 3 3" xfId="31945" xr:uid="{84726097-62E1-433C-9B08-C67DE3FA746C}"/>
    <cellStyle name="Comma 22 5 3 4" xfId="31947" xr:uid="{3E063691-441D-4E92-B6C3-708AE23ACF46}"/>
    <cellStyle name="Comma 22 5 4" xfId="29084" xr:uid="{986FD076-031B-4C35-AA80-C7ADB2354604}"/>
    <cellStyle name="Comma 22 5 4 2" xfId="34547" xr:uid="{60541C33-95AA-4FB9-97D8-EFECAF32952D}"/>
    <cellStyle name="Comma 22 5 4 3" xfId="31950" xr:uid="{B36020F4-AFEF-46CD-96DE-222C2E5989D4}"/>
    <cellStyle name="Comma 22 5 5" xfId="29086" xr:uid="{53CE251C-9BA3-4F9D-837B-53A446CFD789}"/>
    <cellStyle name="Comma 22 5 5 2" xfId="34548" xr:uid="{F5D1E82C-E284-44EF-8C4B-0A68610247B9}"/>
    <cellStyle name="Comma 22 5 5 3" xfId="31956" xr:uid="{4567EB16-E468-4C2D-87B9-62D1C231FF2F}"/>
    <cellStyle name="Comma 22 5 6" xfId="4445" xr:uid="{0D4A7D2F-615D-404E-9DE9-1B4D86E0E376}"/>
    <cellStyle name="Comma 22 5 6 2" xfId="34549" xr:uid="{4326BC07-8F09-432B-A3B5-E00D3B9D679C}"/>
    <cellStyle name="Comma 22 5 6 3" xfId="31962" xr:uid="{FDE3014A-4F22-4469-B59C-7E3B02267DAC}"/>
    <cellStyle name="Comma 22 5 7" xfId="22830" xr:uid="{5603BEC4-C1FC-4E10-AA0F-26AFEFF5A397}"/>
    <cellStyle name="Comma 22 5 8" xfId="8886" xr:uid="{32726E64-09A3-4DEC-BC05-8A24AC497904}"/>
    <cellStyle name="Comma 22 5 9" xfId="8888" xr:uid="{C1D2F967-4A61-427C-916F-3AC0DE0238EA}"/>
    <cellStyle name="Comma 22 6" xfId="29088" xr:uid="{171767BE-4C4C-4030-A793-24EFDA1598C5}"/>
    <cellStyle name="Comma 22 6 2" xfId="29090" xr:uid="{D93DD236-4312-4762-A6BA-1ADB8AA12645}"/>
    <cellStyle name="Comma 22 6 2 2" xfId="29092" xr:uid="{B28168CD-A28E-49A7-8A7A-85D8813AC173}"/>
    <cellStyle name="Comma 22 6 2 2 2" xfId="34551" xr:uid="{E1ADEC39-E969-4734-8B68-15648BDC1193}"/>
    <cellStyle name="Comma 22 6 2 2 3" xfId="34552" xr:uid="{BB1EB93E-9A5A-4360-B1C4-9618A2F0E2E6}"/>
    <cellStyle name="Comma 22 6 2 3" xfId="31999" xr:uid="{B81DB39A-9D78-4FC4-9FD0-1D617180C059}"/>
    <cellStyle name="Comma 22 6 2 3 2" xfId="34553" xr:uid="{CB428531-2F5F-49B8-93D4-47FC3E9BE537}"/>
    <cellStyle name="Comma 22 6 2 3 3" xfId="34554" xr:uid="{05BABDED-5986-402D-9C5F-DF3B7B629EC2}"/>
    <cellStyle name="Comma 22 6 2 4" xfId="32004" xr:uid="{EFD2AED1-8A7C-4047-BBE3-1B81826BAC3A}"/>
    <cellStyle name="Comma 22 6 2 4 2" xfId="34557" xr:uid="{7B57A746-C311-43EC-89CA-E3C0E7784DB2}"/>
    <cellStyle name="Comma 22 6 2 4 3" xfId="34558" xr:uid="{A048AFEC-FEB8-46D9-93D4-57D2B07A4078}"/>
    <cellStyle name="Comma 22 6 2 5" xfId="32010" xr:uid="{33488BDE-F736-405C-8275-6D87A2A22194}"/>
    <cellStyle name="Comma 22 6 2 5 2" xfId="34559" xr:uid="{8B6A4A7C-FD95-44F6-B10D-3C777FBA3B6D}"/>
    <cellStyle name="Comma 22 6 2 5 3" xfId="34560" xr:uid="{88091500-CA58-4F24-AF6D-36A988C13E4E}"/>
    <cellStyle name="Comma 22 6 2 6" xfId="34562" xr:uid="{AD7BDC6B-3CFE-4904-94CF-840FF8F81BDB}"/>
    <cellStyle name="Comma 22 6 2 7" xfId="34564" xr:uid="{3F1AFEE6-5988-4E18-9E48-16A979BC2CB4}"/>
    <cellStyle name="Comma 22 6 3" xfId="29094" xr:uid="{DD647FBC-A798-4828-8A1A-03F06ABC553D}"/>
    <cellStyle name="Comma 22 6 3 2" xfId="29096" xr:uid="{2D3BFE3F-67AC-4764-9E7A-4AE31D766B09}"/>
    <cellStyle name="Comma 22 6 3 3" xfId="32014" xr:uid="{00C83F73-A978-4D1E-871D-05F0BE9002F7}"/>
    <cellStyle name="Comma 22 6 4" xfId="29098" xr:uid="{2B706C38-FE1A-42BE-9667-4127D9F5C4CF}"/>
    <cellStyle name="Comma 22 6 4 2" xfId="34565" xr:uid="{AB6FD4AC-BE94-43BA-95E6-7D04BCF3472F}"/>
    <cellStyle name="Comma 22 6 4 3" xfId="34566" xr:uid="{4D95B5F7-633D-4791-9D06-8AAD10A7D3D5}"/>
    <cellStyle name="Comma 22 6 5" xfId="29100" xr:uid="{65AB8A67-9174-4752-8029-6D6536ABF7FF}"/>
    <cellStyle name="Comma 22 6 5 2" xfId="34568" xr:uid="{76294294-353C-46AA-AA3A-ED9EA2FE585E}"/>
    <cellStyle name="Comma 22 6 5 3" xfId="32026" xr:uid="{5A7C9775-6717-4151-A532-FFF19A01EC12}"/>
    <cellStyle name="Comma 22 6 6" xfId="34569" xr:uid="{473C16B8-27D4-4301-B13F-3B503B6EA90D}"/>
    <cellStyle name="Comma 22 6 6 2" xfId="34570" xr:uid="{4B0657DD-B2E4-4A30-857C-253FFD18A5B3}"/>
    <cellStyle name="Comma 22 6 6 3" xfId="32032" xr:uid="{5029B949-5A0E-4D9E-91F1-074DE5ABC6F2}"/>
    <cellStyle name="Comma 22 6 7" xfId="34572" xr:uid="{9E20F938-88DA-4D53-B2C8-D37689A50654}"/>
    <cellStyle name="Comma 22 6 8" xfId="34573" xr:uid="{BF9BE5A5-06FF-46F9-8B75-80DB77A44ECC}"/>
    <cellStyle name="Comma 22 6 9" xfId="34574" xr:uid="{58F233A3-9DBF-4ECD-8185-D3DEB7355F4E}"/>
    <cellStyle name="Comma 22 7" xfId="29103" xr:uid="{CE74A43B-200C-45EA-BC94-CEE5AE991D3B}"/>
    <cellStyle name="Comma 22 7 2" xfId="29105" xr:uid="{6F591947-B313-4EAB-A034-9F78F7995BB1}"/>
    <cellStyle name="Comma 22 7 2 2" xfId="7403" xr:uid="{3D54CB0D-C012-403D-B9B6-9769B39F08FD}"/>
    <cellStyle name="Comma 22 7 2 2 2" xfId="4905" xr:uid="{2CBA135F-382F-47F1-8EC3-12C7EF98720F}"/>
    <cellStyle name="Comma 22 7 2 2 3" xfId="7440" xr:uid="{440047B7-9B6A-4A37-AC03-73E737FC16F4}"/>
    <cellStyle name="Comma 22 7 2 3" xfId="7557" xr:uid="{8E2F2C03-BF55-4217-94C6-90B2962123B3}"/>
    <cellStyle name="Comma 22 7 2 3 2" xfId="7564" xr:uid="{3C030574-DBE0-49C5-B573-D32683371EB4}"/>
    <cellStyle name="Comma 22 7 2 3 3" xfId="7579" xr:uid="{D8706367-C179-4395-A6AD-836439431BFE}"/>
    <cellStyle name="Comma 22 7 2 4" xfId="7616" xr:uid="{37930260-4950-4931-B8FB-C827694D97F1}"/>
    <cellStyle name="Comma 22 7 2 4 2" xfId="7630" xr:uid="{295517DD-FF97-4725-AAEC-D86A36D35A17}"/>
    <cellStyle name="Comma 22 7 2 4 3" xfId="6630" xr:uid="{A95CDA5C-605B-4AD2-8BE0-0F8FBCC29760}"/>
    <cellStyle name="Comma 22 7 2 5" xfId="6408" xr:uid="{D4E6933D-8869-4B03-9EE0-309F855C20EF}"/>
    <cellStyle name="Comma 22 7 2 5 2" xfId="6419" xr:uid="{061984A5-39C0-4D83-8615-B8F906998A8E}"/>
    <cellStyle name="Comma 22 7 2 5 3" xfId="6460" xr:uid="{CEBC18D9-1FAD-4228-A7FA-362A0724719C}"/>
    <cellStyle name="Comma 22 7 2 6" xfId="6809" xr:uid="{4D752A5D-D800-464F-B5F8-91E84BD86BA8}"/>
    <cellStyle name="Comma 22 7 2 7" xfId="34575" xr:uid="{7B6EE307-4246-4D9D-8FD0-5B1BA4BA360C}"/>
    <cellStyle name="Comma 22 7 3" xfId="29107" xr:uid="{C1B51C7D-CABE-4242-A909-EF61702F56A5}"/>
    <cellStyle name="Comma 22 7 3 2" xfId="8631" xr:uid="{DEB4D56A-9D97-41D1-BD8C-85DB30928B52}"/>
    <cellStyle name="Comma 22 7 3 3" xfId="8768" xr:uid="{A46BC714-E5EB-4B2A-A9FB-64BDA690B417}"/>
    <cellStyle name="Comma 22 7 4" xfId="29109" xr:uid="{2C59C650-121D-4928-B02D-92C531D4004F}"/>
    <cellStyle name="Comma 22 7 4 2" xfId="4690" xr:uid="{28698B77-33C1-4DCB-BCC8-7F194EABA183}"/>
    <cellStyle name="Comma 22 7 4 3" xfId="3449" xr:uid="{EF7CF87C-ADFE-4AD3-8734-65EA67628776}"/>
    <cellStyle name="Comma 22 7 5" xfId="29111" xr:uid="{BF23B329-04BB-4C24-B139-673B3ED70970}"/>
    <cellStyle name="Comma 22 7 5 2" xfId="7196" xr:uid="{050021DD-03DC-48D9-A377-3F95D0DA4F2F}"/>
    <cellStyle name="Comma 22 7 5 3" xfId="7234" xr:uid="{185210DC-D70B-4DEF-8CA8-028CA1ECABE2}"/>
    <cellStyle name="Comma 22 7 6" xfId="34576" xr:uid="{B395ED29-BA09-4ADC-A7D6-638EF746A398}"/>
    <cellStyle name="Comma 22 7 6 2" xfId="7752" xr:uid="{DF6DE86B-8E7C-42C9-90D3-C1256D0E3EC8}"/>
    <cellStyle name="Comma 22 7 6 3" xfId="4236" xr:uid="{1F1DA6FC-4ED9-4142-967B-BD62D156F1BE}"/>
    <cellStyle name="Comma 22 7 7" xfId="34577" xr:uid="{7E6B527C-06A5-409D-96D2-AB11A25CD463}"/>
    <cellStyle name="Comma 22 7 8" xfId="34579" xr:uid="{A060D747-C14B-4441-8596-DEA7083C91B0}"/>
    <cellStyle name="Comma 22 7 9" xfId="34580" xr:uid="{0E4F0EEA-DC97-4F87-A56D-9A57243AEC95}"/>
    <cellStyle name="Comma 22 8" xfId="29114" xr:uid="{E570AD0C-276D-4704-9423-10BCD15FD9CE}"/>
    <cellStyle name="Comma 22 8 2" xfId="29116" xr:uid="{18DC0226-6F7F-4E9D-AADF-BB5A8368E001}"/>
    <cellStyle name="Comma 22 8 2 2" xfId="34581" xr:uid="{3E13F737-DC3B-4EBD-B33C-0DF6A46652B5}"/>
    <cellStyle name="Comma 22 8 2 2 2" xfId="30786" xr:uid="{339DE8A8-E67F-4AF7-A0DA-D108312DD10B}"/>
    <cellStyle name="Comma 22 8 2 2 3" xfId="30782" xr:uid="{233D331B-30B6-4ED6-9C6F-0B0CCF67EEAF}"/>
    <cellStyle name="Comma 22 8 2 3" xfId="13000" xr:uid="{5E3821D6-15D8-4B48-BEE0-7BFE4AC12003}"/>
    <cellStyle name="Comma 22 8 2 3 2" xfId="13005" xr:uid="{61D68997-1569-4ED8-A050-8B55D8955BB1}"/>
    <cellStyle name="Comma 22 8 2 3 3" xfId="13011" xr:uid="{28A9E9A7-1756-4574-BC02-91B0F7786B92}"/>
    <cellStyle name="Comma 22 8 2 4" xfId="13016" xr:uid="{F600803B-80D2-447B-BDD8-53D4C4F8BFFC}"/>
    <cellStyle name="Comma 22 8 2 4 2" xfId="34582" xr:uid="{B3EEF855-94ED-4097-9582-176AA1DD903D}"/>
    <cellStyle name="Comma 22 8 2 4 3" xfId="34583" xr:uid="{49D77376-0EA2-4C25-86D4-8B9187EE48F0}"/>
    <cellStyle name="Comma 22 8 2 5" xfId="13022" xr:uid="{13CBB755-FA1A-4AA4-94FE-32FB1E296291}"/>
    <cellStyle name="Comma 22 8 2 5 2" xfId="26395" xr:uid="{568694C0-70BC-4C94-A7B0-4552049214BF}"/>
    <cellStyle name="Comma 22 8 2 5 3" xfId="34584" xr:uid="{1DDCEE96-55D2-4CD5-8721-236BFA5BF808}"/>
    <cellStyle name="Comma 22 8 2 6" xfId="26398" xr:uid="{95976C14-7F28-48F0-92FB-173AD8C5EDC7}"/>
    <cellStyle name="Comma 22 8 2 7" xfId="34585" xr:uid="{9F73BAF6-866E-451C-B6E1-79F4177EF76D}"/>
    <cellStyle name="Comma 22 8 3" xfId="29118" xr:uid="{8C1A0D7A-C1A0-46E9-9414-38B191F53482}"/>
    <cellStyle name="Comma 22 8 3 2" xfId="32468" xr:uid="{9C533A46-7D5E-42FE-9BDB-87D5BDD6014C}"/>
    <cellStyle name="Comma 22 8 3 3" xfId="13033" xr:uid="{C6CB1954-3D92-43D7-9A2E-7A740EF1CED0}"/>
    <cellStyle name="Comma 22 8 4" xfId="29120" xr:uid="{DF7748D4-E224-4077-AC47-3A998184A6D7}"/>
    <cellStyle name="Comma 22 8 4 2" xfId="34586" xr:uid="{F679927B-2877-47C2-92F0-100242E7C66A}"/>
    <cellStyle name="Comma 22 8 4 3" xfId="13099" xr:uid="{E6E782D7-11C8-4E92-A7DA-0C563846E7BE}"/>
    <cellStyle name="Comma 22 8 5" xfId="29122" xr:uid="{4A268A52-BA54-4393-95F1-F1ADF13EC9C7}"/>
    <cellStyle name="Comma 22 8 5 2" xfId="34588" xr:uid="{EFA7D594-6A7E-4E5A-9A8A-7FA0582C9946}"/>
    <cellStyle name="Comma 22 8 5 3" xfId="13128" xr:uid="{1471BA5E-26ED-4992-9B37-CA82DEF50180}"/>
    <cellStyle name="Comma 22 8 6" xfId="34589" xr:uid="{3ABB0297-DCB1-4928-A515-EB4368BBACBC}"/>
    <cellStyle name="Comma 22 8 6 2" xfId="25086" xr:uid="{9C2E7537-D0BD-4209-A50A-FBD2F1627284}"/>
    <cellStyle name="Comma 22 8 6 3" xfId="13165" xr:uid="{7DF5F749-6736-4430-B746-E3E3A07947BF}"/>
    <cellStyle name="Comma 22 8 7" xfId="34590" xr:uid="{21464666-60D4-4E9A-B609-D4D9DFEDBC06}"/>
    <cellStyle name="Comma 22 8 8" xfId="34592" xr:uid="{61472D5C-4DC6-4744-A303-652A3C19CD1F}"/>
    <cellStyle name="Comma 22 8 9" xfId="34593" xr:uid="{89E2824D-76CE-45D2-AF81-8BE7B2A4FADD}"/>
    <cellStyle name="Comma 22 9" xfId="29125" xr:uid="{B0A6E921-2B65-43BF-879D-749C5F989D65}"/>
    <cellStyle name="Comma 22 9 2" xfId="29127" xr:uid="{EEADB54C-A8DC-4C94-BBD7-DCBB8F81843B}"/>
    <cellStyle name="Comma 22 9 2 2" xfId="16081" xr:uid="{E9022683-8604-4949-82E8-2E5F084F4E71}"/>
    <cellStyle name="Comma 22 9 2 2 2" xfId="16086" xr:uid="{AA7837DB-2633-491A-9BA6-C6E6D49752E6}"/>
    <cellStyle name="Comma 22 9 2 2 3" xfId="13580" xr:uid="{3300CED6-4A59-43AB-A326-CF8597EA0D08}"/>
    <cellStyle name="Comma 22 9 2 3" xfId="13703" xr:uid="{E56ED648-8F24-427C-B82D-11B0C7E68081}"/>
    <cellStyle name="Comma 22 9 2 3 2" xfId="13710" xr:uid="{F36ED799-BD65-4B16-AFF1-35539B130E1A}"/>
    <cellStyle name="Comma 22 9 2 3 3" xfId="16136" xr:uid="{C4E9386D-0074-40CA-AB88-1500BA809DFE}"/>
    <cellStyle name="Comma 22 9 2 4" xfId="13716" xr:uid="{3B3C81A1-A076-4D94-8FFD-3E960982618A}"/>
    <cellStyle name="Comma 22 9 2 4 2" xfId="13722" xr:uid="{E30A7A07-3DF0-4D02-B129-BC00B9EDB548}"/>
    <cellStyle name="Comma 22 9 2 4 3" xfId="16169" xr:uid="{46A79F9A-5AE6-46E6-871C-AC4B42F87279}"/>
    <cellStyle name="Comma 22 9 2 5" xfId="13727" xr:uid="{239F9E0E-BC72-416C-968E-15A54D29B189}"/>
    <cellStyle name="Comma 22 9 2 5 2" xfId="16182" xr:uid="{8CE3FE48-B843-450B-BF08-CCD09AFCF806}"/>
    <cellStyle name="Comma 22 9 2 5 3" xfId="15745" xr:uid="{E87646F8-C78C-439F-BB2D-91B2BD3E36CB}"/>
    <cellStyle name="Comma 22 9 2 6" xfId="16241" xr:uid="{E42E8B78-C03F-4B1B-8032-5AC6EBB7BD37}"/>
    <cellStyle name="Comma 22 9 2 7" xfId="16277" xr:uid="{BD171090-AA1B-4332-A6AE-3D183F13EE33}"/>
    <cellStyle name="Comma 22 9 3" xfId="29129" xr:uid="{E5B8C5B0-5F7B-46A9-AB94-DF5D17618458}"/>
    <cellStyle name="Comma 22 9 3 2" xfId="33469" xr:uid="{E65FF74A-64FD-45CC-9B52-E3D058C90A8A}"/>
    <cellStyle name="Comma 22 9 3 3" xfId="13737" xr:uid="{20236816-34A2-46E0-9799-C036D07C417C}"/>
    <cellStyle name="Comma 22 9 4" xfId="29131" xr:uid="{D2E8B022-959E-4CC8-8F93-E0103B482551}"/>
    <cellStyle name="Comma 22 9 4 2" xfId="34596" xr:uid="{4D708373-1B2E-49D4-93D8-187B2793D67C}"/>
    <cellStyle name="Comma 22 9 4 3" xfId="13759" xr:uid="{2C771CBF-A58D-437F-B92D-3AB10CAF3C82}"/>
    <cellStyle name="Comma 22 9 5" xfId="20967" xr:uid="{6914008C-1A84-42D3-AEF5-767D97F810A4}"/>
    <cellStyle name="Comma 22 9 5 2" xfId="34598" xr:uid="{AA6861FD-FD5C-4E60-A11C-55CFD53600B3}"/>
    <cellStyle name="Comma 22 9 5 3" xfId="13773" xr:uid="{8408BD04-A1F9-45FE-B653-A61DF5B5781F}"/>
    <cellStyle name="Comma 22 9 6" xfId="34599" xr:uid="{28B993A1-56A4-4B7E-9B6E-02786C99854F}"/>
    <cellStyle name="Comma 22 9 6 2" xfId="34600" xr:uid="{DAF58988-F572-4942-AC37-D19A508CD343}"/>
    <cellStyle name="Comma 22 9 6 3" xfId="13783" xr:uid="{1BC53E76-0437-4208-8112-12EC88F6DAFC}"/>
    <cellStyle name="Comma 22 9 7" xfId="34601" xr:uid="{12E8D733-B692-43DC-B4BE-0B56749F2C69}"/>
    <cellStyle name="Comma 22 9 8" xfId="31373" xr:uid="{58444A4D-4FF0-4BB7-A383-D496B491D17F}"/>
    <cellStyle name="Comma 23" xfId="1947" xr:uid="{586BDC6A-54C4-48E5-A05E-E69790049565}"/>
    <cellStyle name="Comma 23 10" xfId="29134" xr:uid="{B4912DF4-5268-4FEA-9722-EC47BB7DF827}"/>
    <cellStyle name="Comma 23 11" xfId="14813" xr:uid="{34CDEFE2-DCAE-4CD9-96B1-E3B33B05BCDB}"/>
    <cellStyle name="Comma 23 12" xfId="51861" xr:uid="{8B019FEA-0427-4890-A84B-DDEC98273732}"/>
    <cellStyle name="Comma 23 2" xfId="434" xr:uid="{D6319764-F4B1-4C05-ACDC-B18028C6E44F}"/>
    <cellStyle name="Comma 23 2 10" xfId="29339" xr:uid="{B06E4CDB-23C2-422B-92A9-826C136FBB1E}"/>
    <cellStyle name="Comma 23 2 11" xfId="29348" xr:uid="{3ECD0CFC-4DB9-4C85-A6D3-711DE8CCED52}"/>
    <cellStyle name="Comma 23 2 12" xfId="29380" xr:uid="{71595B8F-AC85-4086-BC07-A70F09B6DE6E}"/>
    <cellStyle name="Comma 23 2 13" xfId="14819" xr:uid="{02E455EF-B339-48D0-B688-5D106F0EA4C1}"/>
    <cellStyle name="Comma 23 2 14" xfId="51933" xr:uid="{23ADC71B-024E-4F9E-B6AE-E4490956ADDA}"/>
    <cellStyle name="Comma 23 2 2" xfId="29422" xr:uid="{22DD9458-087D-4857-A939-850404EC4043}"/>
    <cellStyle name="Comma 23 2 2 2" xfId="7409" xr:uid="{F9ADA99F-32D3-4EE8-BAB6-BA0826021FEE}"/>
    <cellStyle name="Comma 23 2 2 2 2" xfId="29424" xr:uid="{BFB316F1-6E63-4EA6-BF95-6A401439EA49}"/>
    <cellStyle name="Comma 23 2 2 3" xfId="29452" xr:uid="{1024990B-D98B-4DE4-B141-12E7744B8B19}"/>
    <cellStyle name="Comma 23 2 2 4" xfId="29457" xr:uid="{69B5F4F8-EBE3-4D8D-991B-E9A39CC1297B}"/>
    <cellStyle name="Comma 23 2 2 5" xfId="29462" xr:uid="{4F3605D8-0996-4C01-8423-DBE48C955D86}"/>
    <cellStyle name="Comma 23 2 3" xfId="29475" xr:uid="{AAE47134-FAA3-4842-8A9F-5233B5379B2A}"/>
    <cellStyle name="Comma 23 2 3 2" xfId="9168" xr:uid="{7B876C00-D3E2-4C12-A862-282003DEF138}"/>
    <cellStyle name="Comma 23 2 3 3" xfId="29492" xr:uid="{6C9BA525-DE7D-4DB5-8280-19A8F15D4041}"/>
    <cellStyle name="Comma 23 2 3 4" xfId="29495" xr:uid="{519F79A7-9E57-4965-AA80-7FA719A74F1A}"/>
    <cellStyle name="Comma 23 2 3 5" xfId="29498" xr:uid="{24E3CAE5-5AA2-4715-8ECB-2783E3328829}"/>
    <cellStyle name="Comma 23 2 4" xfId="29507" xr:uid="{7FE1C759-B9A2-4DF8-A8DB-E6379E4E6D9D}"/>
    <cellStyle name="Comma 23 2 4 2" xfId="7364" xr:uid="{44FA35CB-BB7D-40B0-9BCB-3CDA8A3A9A0F}"/>
    <cellStyle name="Comma 23 2 4 3" xfId="29518" xr:uid="{E7C899E3-DDA5-41BD-A91F-9D4E38AE4CB4}"/>
    <cellStyle name="Comma 23 2 4 4" xfId="29521" xr:uid="{7F8EA2B2-5831-412D-B0E9-D7722807B2D1}"/>
    <cellStyle name="Comma 23 2 5" xfId="29530" xr:uid="{5082BD20-7A19-408B-835F-5B1787870653}"/>
    <cellStyle name="Comma 23 2 5 2" xfId="7618" xr:uid="{314B954B-2405-44FE-BD1A-87FD7B29DA90}"/>
    <cellStyle name="Comma 23 2 5 3" xfId="29549" xr:uid="{09212A1E-DCEF-4087-B16A-E0E8FDE37AFF}"/>
    <cellStyle name="Comma 23 2 5 4" xfId="18160" xr:uid="{A5013F44-DFB0-42C6-B600-40C5302D2B63}"/>
    <cellStyle name="Comma 23 2 6" xfId="29568" xr:uid="{D4D328B8-0777-4D49-96AE-BF71A55C8B1E}"/>
    <cellStyle name="Comma 23 2 6 2" xfId="8969" xr:uid="{0FB883FA-E408-4B10-A3D6-4F08D51E65F8}"/>
    <cellStyle name="Comma 23 2 6 3" xfId="29600" xr:uid="{6B6DA1E2-3CF3-461C-9E60-7CAA6F73A975}"/>
    <cellStyle name="Comma 23 2 6 4" xfId="29605" xr:uid="{A63BD9D6-A0DC-4EAD-9548-2C512464ED95}"/>
    <cellStyle name="Comma 23 2 7" xfId="29615" xr:uid="{5C0687C3-883A-4045-B93D-B9B2EF8621B3}"/>
    <cellStyle name="Comma 23 2 7 2" xfId="9243" xr:uid="{DD794FE4-C724-49AA-B96A-E2B6FDEFB11C}"/>
    <cellStyle name="Comma 23 2 7 3" xfId="29641" xr:uid="{C57FB9C9-2F63-4E8E-BF77-193982169088}"/>
    <cellStyle name="Comma 23 2 7 4" xfId="29644" xr:uid="{2A11F479-1E83-43B8-96D2-318840816207}"/>
    <cellStyle name="Comma 23 2 8" xfId="29653" xr:uid="{77B58299-004E-4489-ADCC-8CDE43C7963E}"/>
    <cellStyle name="Comma 23 2 9" xfId="29684" xr:uid="{1218D245-F304-4A70-9C09-FC3F0219E254}"/>
    <cellStyle name="Comma 23 3" xfId="29714" xr:uid="{9A88C99B-811C-4F46-8EC1-D1580ED12725}"/>
    <cellStyle name="Comma 23 3 2" xfId="29914" xr:uid="{F6FE7C15-9294-4ADB-AB99-841A35D2E891}"/>
    <cellStyle name="Comma 23 3 3" xfId="29952" xr:uid="{43AF0C3A-55C5-4D37-BF51-E89D585D7CE1}"/>
    <cellStyle name="Comma 23 3 4" xfId="29974" xr:uid="{F9B29A5E-9BF1-453A-8A5C-72BEDEC737E3}"/>
    <cellStyle name="Comma 23 3 5" xfId="29998" xr:uid="{D62D8064-4C52-4402-8875-6186EDA97ADB}"/>
    <cellStyle name="Comma 23 4" xfId="30119" xr:uid="{62213D3D-A31B-4662-A53F-2DFA3A7F3034}"/>
    <cellStyle name="Comma 23 4 2" xfId="30126" xr:uid="{6C70CA59-03B3-4162-955F-FDEF12CE1F3E}"/>
    <cellStyle name="Comma 23 4 2 2" xfId="30128" xr:uid="{F9882040-6EEC-4237-B2C6-1AE1DD83D6FC}"/>
    <cellStyle name="Comma 23 4 3" xfId="30140" xr:uid="{E87F3D20-5095-4773-8825-3CE96B8FA3C6}"/>
    <cellStyle name="Comma 23 5" xfId="30155" xr:uid="{C140B829-E503-4F7E-B971-8B0A715D2FAD}"/>
    <cellStyle name="Comma 23 5 2" xfId="15919" xr:uid="{35364A24-B89B-4C7A-9CA2-C5575ACBE789}"/>
    <cellStyle name="Comma 23 6" xfId="30211" xr:uid="{C902A947-F2A8-4317-9727-43B40A72DE3F}"/>
    <cellStyle name="Comma 23 7" xfId="30269" xr:uid="{37811AE6-43A1-448F-9C69-01B119A59248}"/>
    <cellStyle name="Comma 23 8" xfId="30294" xr:uid="{E56A38F0-A2E7-4A82-ABD6-9A9A9B00024F}"/>
    <cellStyle name="Comma 23 9" xfId="18413" xr:uid="{1C997237-6ECC-4F01-BF21-E4167BDCB2BF}"/>
    <cellStyle name="Comma 24" xfId="2004" xr:uid="{D4D61F2A-BAE8-4ED4-9B44-41FC4B31BC23}"/>
    <cellStyle name="Comma 24 10" xfId="30369" xr:uid="{4F67B292-2279-473C-8B59-D26B5B144AC2}"/>
    <cellStyle name="Comma 24 11" xfId="30384" xr:uid="{DD06F4E8-943A-4CF4-8F33-C8B468ABEA3D}"/>
    <cellStyle name="Comma 24 11 2" xfId="30387" xr:uid="{E533541C-418C-4640-ABEF-C55C66D094D9}"/>
    <cellStyle name="Comma 24 11 2 2" xfId="10999" xr:uid="{7C4F7AF4-AADA-4D7F-B144-E951BAF5232B}"/>
    <cellStyle name="Comma 24 11 2 2 2" xfId="30389" xr:uid="{8ADFD406-7FDA-4604-B8DF-4B45215565B5}"/>
    <cellStyle name="Comma 24 11 2 2 3" xfId="30391" xr:uid="{206733A2-23ED-49A9-82E0-0BA457DF7576}"/>
    <cellStyle name="Comma 24 11 2 3" xfId="11006" xr:uid="{BEF78F7D-C7F7-4FC8-AA8E-66298571A001}"/>
    <cellStyle name="Comma 24 11 2 3 2" xfId="30393" xr:uid="{3DBF6D4C-213E-4DC4-9F04-FF2599C56744}"/>
    <cellStyle name="Comma 24 11 2 3 3" xfId="30395" xr:uid="{813C3290-C6A7-4D22-AD53-373E8E20BB1B}"/>
    <cellStyle name="Comma 24 11 2 4" xfId="11009" xr:uid="{056EA139-B572-4D7A-A2E6-D9758594A727}"/>
    <cellStyle name="Comma 24 11 2 4 2" xfId="30397" xr:uid="{20351A7A-FF30-423A-AFFF-35F90F511CFD}"/>
    <cellStyle name="Comma 24 11 2 4 3" xfId="26611" xr:uid="{934B7B9B-0BEF-4696-841A-A6DEB94C2076}"/>
    <cellStyle name="Comma 24 11 2 5" xfId="30399" xr:uid="{9092B611-CE00-49D7-96F4-94A3CEA7FDC4}"/>
    <cellStyle name="Comma 24 11 2 5 2" xfId="30402" xr:uid="{A06BA029-9D86-41AC-BEBC-F2160A9D272B}"/>
    <cellStyle name="Comma 24 11 2 5 3" xfId="30405" xr:uid="{10B535BE-18BC-433E-ACC2-495CE4A25FEE}"/>
    <cellStyle name="Comma 24 11 2 6" xfId="23581" xr:uid="{41D9DA0D-54A3-4E99-9074-99B9E75AB7FB}"/>
    <cellStyle name="Comma 24 11 2 7" xfId="23587" xr:uid="{26D13740-7A4D-45AD-9FD8-6D0C60645288}"/>
    <cellStyle name="Comma 24 11 3" xfId="30408" xr:uid="{4832B2E5-8A70-426A-B957-028BA4D65280}"/>
    <cellStyle name="Comma 24 11 3 2" xfId="30412" xr:uid="{CBD5010C-2E9D-4F3B-8A23-63E597A682D4}"/>
    <cellStyle name="Comma 24 11 3 3" xfId="30415" xr:uid="{A9E9F4F1-41B1-47D0-80BE-D22F6240798E}"/>
    <cellStyle name="Comma 24 11 4" xfId="18090" xr:uid="{EF8A32ED-8526-4C6F-B409-A46D85A495B9}"/>
    <cellStyle name="Comma 24 11 4 2" xfId="30417" xr:uid="{5A3ABC91-3356-4187-8B34-35633EFF6093}"/>
    <cellStyle name="Comma 24 11 4 3" xfId="30419" xr:uid="{0BFA19B4-1414-4AAC-A02F-5D91BAB2DA2B}"/>
    <cellStyle name="Comma 24 11 5" xfId="18101" xr:uid="{6C6C7B44-335D-46A8-B08A-1DE8A1EC5BC5}"/>
    <cellStyle name="Comma 24 11 5 2" xfId="30421" xr:uid="{5995CB66-4A15-47DA-98E3-863BB20BA00E}"/>
    <cellStyle name="Comma 24 11 5 3" xfId="30423" xr:uid="{078BD62E-17B0-425C-B6AE-3BD04BCC7026}"/>
    <cellStyle name="Comma 24 11 6" xfId="30425" xr:uid="{DB324B8E-6449-4A01-A3DF-6562AE4DAFCD}"/>
    <cellStyle name="Comma 24 11 6 2" xfId="30427" xr:uid="{350DB649-B4EB-478E-A32C-8561EC530AFD}"/>
    <cellStyle name="Comma 24 11 6 3" xfId="30429" xr:uid="{1D5D19E4-32AF-4F33-8656-4C1114532892}"/>
    <cellStyle name="Comma 24 11 7" xfId="30431" xr:uid="{63E36ADE-11FC-4371-AB9A-D8C9668828B5}"/>
    <cellStyle name="Comma 24 11 8" xfId="30433" xr:uid="{9408EA80-47EA-4450-87DC-48B3106088D9}"/>
    <cellStyle name="Comma 24 12" xfId="30437" xr:uid="{E732715F-9A05-43F5-8065-C3F98F07F808}"/>
    <cellStyle name="Comma 24 12 2" xfId="30440" xr:uid="{8FC5F22F-3213-44EE-89AA-22BA59610E72}"/>
    <cellStyle name="Comma 24 12 2 2" xfId="11805" xr:uid="{EA7FF0D6-4D07-415D-9E82-1B734FB1333E}"/>
    <cellStyle name="Comma 24 12 2 2 2" xfId="23100" xr:uid="{403EC6B5-36F6-4505-B8CC-1A1398AC9A42}"/>
    <cellStyle name="Comma 24 12 2 2 3" xfId="30442" xr:uid="{0E6F81EF-852F-4539-AE5C-009CB12C2569}"/>
    <cellStyle name="Comma 24 12 2 3" xfId="11808" xr:uid="{AA2A5DDC-3EDD-486C-B280-4FE4026404CB}"/>
    <cellStyle name="Comma 24 12 2 3 2" xfId="23116" xr:uid="{88143E45-D3DD-4BDB-A5D7-988B474FBB94}"/>
    <cellStyle name="Comma 24 12 2 3 3" xfId="30444" xr:uid="{93B2282B-96D5-4DB2-AE9F-D875DA1DC095}"/>
    <cellStyle name="Comma 24 12 2 4" xfId="11811" xr:uid="{489F3BF9-EF1E-498C-B16C-9E58514ECC8A}"/>
    <cellStyle name="Comma 24 12 2 4 2" xfId="23125" xr:uid="{D37CE629-5B88-45A4-8481-7356015D6536}"/>
    <cellStyle name="Comma 24 12 2 4 3" xfId="30446" xr:uid="{4AAA16CE-F1F3-4B4F-886F-96EE1B994CE3}"/>
    <cellStyle name="Comma 24 12 2 5" xfId="30449" xr:uid="{025F267A-0B33-416A-B026-914495700BE9}"/>
    <cellStyle name="Comma 24 12 2 5 2" xfId="30453" xr:uid="{998A97EF-1D10-4169-9BAD-289601C6E164}"/>
    <cellStyle name="Comma 24 12 2 5 3" xfId="30457" xr:uid="{D1C82EA8-A8A8-4E34-AEE6-17C3CE56FDAA}"/>
    <cellStyle name="Comma 24 12 2 6" xfId="23965" xr:uid="{C076550A-AFBE-4265-8F54-3B5AB07A07E7}"/>
    <cellStyle name="Comma 24 12 2 7" xfId="23973" xr:uid="{300B1FE5-2FA3-4583-881D-02469F999795}"/>
    <cellStyle name="Comma 24 12 3" xfId="18321" xr:uid="{968ED6C9-6AA9-40CA-95F3-67CB202C27D0}"/>
    <cellStyle name="Comma 24 12 3 2" xfId="30462" xr:uid="{7102D628-D0F0-44F6-B420-A1834D962489}"/>
    <cellStyle name="Comma 24 12 3 3" xfId="30465" xr:uid="{382DD417-56BD-4B55-8DD1-2456B72CAEE9}"/>
    <cellStyle name="Comma 24 12 4" xfId="30467" xr:uid="{802718C1-8DE3-4973-B335-AF3A12D522B0}"/>
    <cellStyle name="Comma 24 12 4 2" xfId="30470" xr:uid="{897871F1-8BA5-462A-8DE6-131F1AB7860F}"/>
    <cellStyle name="Comma 24 12 4 3" xfId="30472" xr:uid="{A177FD36-D3EA-4FF8-B757-E96600B23A36}"/>
    <cellStyle name="Comma 24 12 5" xfId="30474" xr:uid="{81A23A54-D5A2-42C2-AAA3-6B46D83576DB}"/>
    <cellStyle name="Comma 24 12 5 2" xfId="30476" xr:uid="{7150D77A-898D-4EB3-92CF-335F71392B01}"/>
    <cellStyle name="Comma 24 12 5 3" xfId="30478" xr:uid="{594E2ADA-6B10-4682-A59B-1889981F25E0}"/>
    <cellStyle name="Comma 24 12 6" xfId="10593" xr:uid="{1CC549A4-0E32-440D-873D-EFB1A80B987A}"/>
    <cellStyle name="Comma 24 12 6 2" xfId="30480" xr:uid="{8551E347-1422-4BF3-8481-B2FEA342C7B1}"/>
    <cellStyle name="Comma 24 12 6 3" xfId="30482" xr:uid="{EF4ADAC8-C1B1-41FD-9277-6E41BCB01E10}"/>
    <cellStyle name="Comma 24 12 7" xfId="8455" xr:uid="{6D5EFF0B-A0AF-4E06-8808-5E428188A037}"/>
    <cellStyle name="Comma 24 12 8" xfId="8461" xr:uid="{F0539C82-3E39-4E8E-BD21-8AA80DB779AA}"/>
    <cellStyle name="Comma 24 13" xfId="30486" xr:uid="{16497030-C403-4CDD-A7E1-CFD81A0C145E}"/>
    <cellStyle name="Comma 24 13 2" xfId="30490" xr:uid="{163EB2E8-6783-40DB-A18A-10ECBC21284D}"/>
    <cellStyle name="Comma 24 13 2 2" xfId="8337" xr:uid="{FD5C5329-FB58-4972-8999-CC14F39C887C}"/>
    <cellStyle name="Comma 24 13 2 2 2" xfId="30492" xr:uid="{B9C94DDF-3543-417C-9FBD-57924DDBD224}"/>
    <cellStyle name="Comma 24 13 2 2 3" xfId="30494" xr:uid="{3C0C546B-D2A9-4231-AFE7-6AD21EEEEF51}"/>
    <cellStyle name="Comma 24 13 2 3" xfId="8352" xr:uid="{5712655A-FDEF-4D89-9D0F-E156478AD9CD}"/>
    <cellStyle name="Comma 24 13 2 3 2" xfId="30498" xr:uid="{4F40B95C-AA3B-4317-AF20-A8417893AB28}"/>
    <cellStyle name="Comma 24 13 2 3 3" xfId="30500" xr:uid="{FC568900-552E-46F0-8C7E-AE217EAC6CF9}"/>
    <cellStyle name="Comma 24 13 2 4" xfId="30502" xr:uid="{DAD4BB3F-1047-4586-B203-0C4966B04115}"/>
    <cellStyle name="Comma 24 13 2 4 2" xfId="30504" xr:uid="{1EA9DE94-5731-4521-BC28-7EA24A648639}"/>
    <cellStyle name="Comma 24 13 2 4 3" xfId="30506" xr:uid="{C8816C74-6EEB-4644-8576-FB831AF62198}"/>
    <cellStyle name="Comma 24 13 2 5" xfId="30508" xr:uid="{45C197D1-AA90-4718-A0D2-FB5731ADEAE1}"/>
    <cellStyle name="Comma 24 13 2 5 2" xfId="30510" xr:uid="{F119FB3D-0226-43F1-944A-A46A3762D279}"/>
    <cellStyle name="Comma 24 13 2 5 3" xfId="30512" xr:uid="{1E14C5F4-FB15-4EEA-ADE4-5808A6C7F367}"/>
    <cellStyle name="Comma 24 13 2 6" xfId="19244" xr:uid="{90420013-BD69-43CC-9747-A1A7D2F081CA}"/>
    <cellStyle name="Comma 24 13 2 7" xfId="30514" xr:uid="{983978DB-D3D1-4A85-987A-47738B8EDF61}"/>
    <cellStyle name="Comma 24 13 3" xfId="30516" xr:uid="{C1E6F732-74D5-4746-BA2C-24AA3D836B0A}"/>
    <cellStyle name="Comma 24 13 3 2" xfId="9030" xr:uid="{2DF4DBE3-71DD-4BB6-A0EB-7119D5883C1A}"/>
    <cellStyle name="Comma 24 13 3 3" xfId="9038" xr:uid="{6E2B83CE-5E01-4599-91EC-CFACCFDD1264}"/>
    <cellStyle name="Comma 24 13 4" xfId="4328" xr:uid="{E8808D56-8266-4139-8993-ADDC6DD7B8F2}"/>
    <cellStyle name="Comma 24 13 4 2" xfId="4340" xr:uid="{575792C3-61A2-4CB1-9FB5-09141F3922CE}"/>
    <cellStyle name="Comma 24 13 4 3" xfId="4364" xr:uid="{63310188-011B-4FD5-A737-3D1CB4AB3C91}"/>
    <cellStyle name="Comma 24 13 5" xfId="30518" xr:uid="{0CA3B359-FC3A-4375-936C-B33516BC0B50}"/>
    <cellStyle name="Comma 24 13 5 2" xfId="7816" xr:uid="{0740D630-148E-4FEB-AA3A-790006FC040B}"/>
    <cellStyle name="Comma 24 13 5 3" xfId="7852" xr:uid="{03CEE10A-1EC3-4254-BA9C-41D6DE913735}"/>
    <cellStyle name="Comma 24 13 6" xfId="30521" xr:uid="{8673F9E0-DEA0-428C-BB6D-55A3469BD60A}"/>
    <cellStyle name="Comma 24 13 6 2" xfId="8708" xr:uid="{D4A150D3-7102-401B-8ACF-35ED7F5DB34E}"/>
    <cellStyle name="Comma 24 13 6 3" xfId="7410" xr:uid="{70390E11-9C2D-4D67-A989-44BC27016395}"/>
    <cellStyle name="Comma 24 13 7" xfId="30523" xr:uid="{2D706065-2533-490E-8A91-CC6C3BAEDB20}"/>
    <cellStyle name="Comma 24 13 8" xfId="30525" xr:uid="{6139AB28-F770-45E8-A5A1-9DE6E55751D8}"/>
    <cellStyle name="Comma 24 14" xfId="30530" xr:uid="{3C862FDA-31D3-4799-B8C8-3CDA870F8542}"/>
    <cellStyle name="Comma 24 14 2" xfId="30534" xr:uid="{BEAA2355-FDE6-4265-8E76-184686A418EB}"/>
    <cellStyle name="Comma 24 14 2 2" xfId="9495" xr:uid="{35E6034E-D07E-44E7-9B86-21D5F90257B8}"/>
    <cellStyle name="Comma 24 14 2 2 2" xfId="30537" xr:uid="{4AB5E63A-AA9E-4486-8E9A-A548B25B2886}"/>
    <cellStyle name="Comma 24 14 2 2 3" xfId="30540" xr:uid="{2562E9A1-F2F2-4031-BD27-B55DCC21872B}"/>
    <cellStyle name="Comma 24 14 2 3" xfId="30542" xr:uid="{FAA7D6D7-F56D-4FAA-A6D2-8148B1C10305}"/>
    <cellStyle name="Comma 24 14 2 3 2" xfId="30545" xr:uid="{54C16F6F-1477-4ACA-955C-EAA5BD6B8D93}"/>
    <cellStyle name="Comma 24 14 2 3 3" xfId="30548" xr:uid="{A123CB69-183B-4842-AF0C-E067519BE7E9}"/>
    <cellStyle name="Comma 24 14 2 4" xfId="17685" xr:uid="{AE2AD60C-B652-4AEF-A665-E5FC4799B6FD}"/>
    <cellStyle name="Comma 24 14 2 4 2" xfId="17689" xr:uid="{07D40C8F-0C1C-429B-9802-75009B11E3BB}"/>
    <cellStyle name="Comma 24 14 2 4 3" xfId="14374" xr:uid="{88699607-9C5C-4902-BED8-C83B5F549A02}"/>
    <cellStyle name="Comma 24 14 2 5" xfId="17701" xr:uid="{18379458-8151-4D50-8B83-4769A625300A}"/>
    <cellStyle name="Comma 24 14 2 5 2" xfId="8005" xr:uid="{A1FB3D37-9E58-4D69-9911-7735FA188AB4}"/>
    <cellStyle name="Comma 24 14 2 5 3" xfId="14407" xr:uid="{EBB95C5C-1853-4600-B9E1-3A61B17A8B68}"/>
    <cellStyle name="Comma 24 14 2 6" xfId="17705" xr:uid="{1C56BF38-AFFA-4DC0-8623-C03F7AED7365}"/>
    <cellStyle name="Comma 24 14 2 7" xfId="6654" xr:uid="{630EC300-84C6-43C7-B285-DD2836E31545}"/>
    <cellStyle name="Comma 24 14 3" xfId="30550" xr:uid="{005D534E-8EA1-4374-B253-612D9CF33619}"/>
    <cellStyle name="Comma 24 14 3 2" xfId="9502" xr:uid="{5C9E3A3B-31AD-4220-A269-0CF43B151FF8}"/>
    <cellStyle name="Comma 24 14 3 3" xfId="30552" xr:uid="{0AB4DEE4-0578-406D-A1C4-2608FF2E028A}"/>
    <cellStyle name="Comma 24 14 4" xfId="30554" xr:uid="{CD004434-64D8-44DC-ACAD-C28F8FE0CA3B}"/>
    <cellStyle name="Comma 24 14 4 2" xfId="9513" xr:uid="{46C2B4F5-C706-445D-AC2C-091675F3E942}"/>
    <cellStyle name="Comma 24 14 4 3" xfId="30556" xr:uid="{ADDA4D8B-6A38-4C87-85C9-85BA1E3B1F69}"/>
    <cellStyle name="Comma 24 14 5" xfId="30558" xr:uid="{5D937F29-36CE-42DD-B8AA-E44B6E2CCC33}"/>
    <cellStyle name="Comma 24 14 5 2" xfId="5179" xr:uid="{F7A25E2D-3C3F-411C-A61F-71B7DBEF1FBD}"/>
    <cellStyle name="Comma 24 14 5 3" xfId="30560" xr:uid="{9E1CD537-FF31-4558-B8AE-6528B4C79E5C}"/>
    <cellStyle name="Comma 24 14 6" xfId="30562" xr:uid="{EF6CECC1-F083-429A-B33A-843B630BC6D5}"/>
    <cellStyle name="Comma 24 14 6 2" xfId="4473" xr:uid="{839309B2-6DC8-4525-8634-F3F029ACF06A}"/>
    <cellStyle name="Comma 24 14 6 3" xfId="16195" xr:uid="{AFC17D9A-5757-4031-8644-04274FB3B1B4}"/>
    <cellStyle name="Comma 24 14 7" xfId="23946" xr:uid="{008339B4-F4F4-4126-B417-5C3CA60B5BA0}"/>
    <cellStyle name="Comma 24 14 8" xfId="30564" xr:uid="{8ED394F1-29BF-4E13-9803-0CC862E99EF1}"/>
    <cellStyle name="Comma 24 15" xfId="30568" xr:uid="{99CA562D-DF5B-4B10-88D0-BEFA3C129111}"/>
    <cellStyle name="Comma 24 15 2" xfId="30573" xr:uid="{ED94AC69-A830-4CFA-8D22-DD126AC7A26A}"/>
    <cellStyle name="Comma 24 15 2 2" xfId="30576" xr:uid="{1D969FC8-32E9-4057-9F14-2A5A33C6D469}"/>
    <cellStyle name="Comma 24 15 2 2 2" xfId="32752" xr:uid="{73886464-2734-486C-A17C-5966F61715C8}"/>
    <cellStyle name="Comma 24 15 2 2 3" xfId="32755" xr:uid="{4CBDCBC4-30C7-4C6F-A6A1-AB83089837C8}"/>
    <cellStyle name="Comma 24 15 2 3" xfId="17357" xr:uid="{FA81A2AC-8127-420C-9E23-52BFB83587B7}"/>
    <cellStyle name="Comma 24 15 2 3 2" xfId="32765" xr:uid="{739338AD-9C95-4545-BE77-6F43FFF4E141}"/>
    <cellStyle name="Comma 24 15 2 3 3" xfId="32768" xr:uid="{297DB2B7-7F4B-4D85-AB51-A5E929E5E262}"/>
    <cellStyle name="Comma 24 15 2 4" xfId="18541" xr:uid="{AFA9E8A0-5B5B-4586-ADE0-720B60D0D122}"/>
    <cellStyle name="Comma 24 15 2 4 2" xfId="18546" xr:uid="{95EFBF28-6B81-4F9C-A0F0-1AAAAEF06781}"/>
    <cellStyle name="Comma 24 15 2 4 3" xfId="32778" xr:uid="{3283FA63-DCE7-48A0-920F-8F133C28B576}"/>
    <cellStyle name="Comma 24 15 2 5" xfId="18549" xr:uid="{07B55E44-2013-46FA-A9CE-8D37744550F4}"/>
    <cellStyle name="Comma 24 15 2 5 2" xfId="18553" xr:uid="{30D0880A-8C14-41A1-A44E-1A126FCAD875}"/>
    <cellStyle name="Comma 24 15 2 5 3" xfId="34602" xr:uid="{049B89FD-DC55-4242-8FD9-D422E85738F7}"/>
    <cellStyle name="Comma 24 15 2 6" xfId="18556" xr:uid="{88A115F6-1178-48FA-BBE6-8AD4ACC86CCF}"/>
    <cellStyle name="Comma 24 15 2 7" xfId="34603" xr:uid="{B33C0C0B-D37C-45CD-81A3-2708E8687225}"/>
    <cellStyle name="Comma 24 15 3" xfId="30579" xr:uid="{5B0D4B83-C5D5-490B-A56B-0EF28F5AD9F8}"/>
    <cellStyle name="Comma 24 15 3 2" xfId="30582" xr:uid="{1CEA9DE9-A891-44B6-BF94-343DD2DB5C52}"/>
    <cellStyle name="Comma 24 15 3 3" xfId="30584" xr:uid="{DE240244-A38F-404B-BA43-7ED0E3E62713}"/>
    <cellStyle name="Comma 24 15 4" xfId="30586" xr:uid="{EFB3F76B-DF21-423E-A4FB-A89D8315B000}"/>
    <cellStyle name="Comma 24 15 4 2" xfId="30588" xr:uid="{78CC3150-FC08-49B7-B3AD-B89E4A69571B}"/>
    <cellStyle name="Comma 24 15 4 3" xfId="4524" xr:uid="{6DBCEFBE-E53C-41A6-ABD3-BB1A02EC2163}"/>
    <cellStyle name="Comma 24 15 5" xfId="30590" xr:uid="{B5E0B2F8-0C09-4AEB-9C0A-E96F515E88C8}"/>
    <cellStyle name="Comma 24 15 5 2" xfId="30592" xr:uid="{DB3D74D0-8A44-40D5-BF6A-8961991A2B2E}"/>
    <cellStyle name="Comma 24 15 5 3" xfId="30594" xr:uid="{9FB447CF-CA68-4F7B-98DB-FB199ED974A3}"/>
    <cellStyle name="Comma 24 15 6" xfId="30596" xr:uid="{B02873B2-6F13-4917-80FB-DA7B1A2463B9}"/>
    <cellStyle name="Comma 24 15 6 2" xfId="34604" xr:uid="{4C5DF1E0-CCE7-4028-A33C-1494EDCC0131}"/>
    <cellStyle name="Comma 24 15 6 3" xfId="30129" xr:uid="{C6581978-E439-41A2-A31F-5E1CE09A8565}"/>
    <cellStyle name="Comma 24 15 7" xfId="23951" xr:uid="{B68F34B7-C4E4-49FB-9B93-9EA0A7031FCD}"/>
    <cellStyle name="Comma 24 15 8" xfId="12821" xr:uid="{C7E56B47-295D-4216-AFE9-0B0C047CDD2E}"/>
    <cellStyle name="Comma 24 16" xfId="30599" xr:uid="{34A2E20B-4BF3-49BA-A825-670099FB1898}"/>
    <cellStyle name="Comma 24 16 2" xfId="34606" xr:uid="{ECAA020A-BEA7-4EE7-9478-A8B525DB3CE8}"/>
    <cellStyle name="Comma 24 16 2 2" xfId="34610" xr:uid="{12FCA632-7C9C-4A31-81FA-CE0669D08E97}"/>
    <cellStyle name="Comma 24 16 2 3" xfId="34613" xr:uid="{2DA0B4B8-F82C-499A-8197-4463490AAE6F}"/>
    <cellStyle name="Comma 24 16 3" xfId="34614" xr:uid="{3E424748-3D3E-496B-A037-8F7141D70F32}"/>
    <cellStyle name="Comma 24 16 3 2" xfId="34618" xr:uid="{CCCB3F83-C48D-4849-B3AA-D6959D98D4F7}"/>
    <cellStyle name="Comma 24 16 3 3" xfId="34621" xr:uid="{ED670C95-05CD-4801-926A-35C5E50D20DA}"/>
    <cellStyle name="Comma 24 16 4" xfId="34623" xr:uid="{0329D22E-AE04-4EF8-AAE6-623CD9F2B103}"/>
    <cellStyle name="Comma 24 16 4 2" xfId="34627" xr:uid="{1E715480-8BA0-4B0B-BAF4-D9942CC82819}"/>
    <cellStyle name="Comma 24 16 4 3" xfId="34631" xr:uid="{450565F8-57C9-49B4-8C01-3F0EDCEF3A6B}"/>
    <cellStyle name="Comma 24 16 5" xfId="34632" xr:uid="{94E26D33-549F-40E8-B900-BBB79F76AA53}"/>
    <cellStyle name="Comma 24 16 5 2" xfId="34636" xr:uid="{DF9D5B3D-A2B6-4E51-8113-CC9B1801090F}"/>
    <cellStyle name="Comma 24 16 5 3" xfId="34640" xr:uid="{09601C80-5685-42C5-B048-8591EDEB2CE2}"/>
    <cellStyle name="Comma 24 16 6" xfId="34641" xr:uid="{7ED82CAB-8930-47BC-8D5C-A37708F90199}"/>
    <cellStyle name="Comma 24 16 7" xfId="23954" xr:uid="{9DB91356-3709-4F94-9D2A-56FC5F715D4B}"/>
    <cellStyle name="Comma 24 17" xfId="30603" xr:uid="{CA36CB06-ADA8-47F5-A97F-5116371D51E6}"/>
    <cellStyle name="Comma 24 17 2" xfId="30608" xr:uid="{DA543E32-36D7-41BB-B638-AAC20A5B69E9}"/>
    <cellStyle name="Comma 24 17 2 2" xfId="34644" xr:uid="{D05105D4-8F7C-4B29-9B92-6B200F7335D5}"/>
    <cellStyle name="Comma 24 17 2 3" xfId="34646" xr:uid="{3D925DF2-733D-446D-AC01-E2F1CDF043CB}"/>
    <cellStyle name="Comma 24 17 3" xfId="30611" xr:uid="{71CA4EDF-ADC4-479B-A4AA-666BD04C5BF8}"/>
    <cellStyle name="Comma 24 17 3 2" xfId="34648" xr:uid="{D979F9ED-0AC6-4C13-8687-8256BFFFDFEC}"/>
    <cellStyle name="Comma 24 17 3 3" xfId="34650" xr:uid="{D0D112B2-49D5-45CF-B22D-B7CCFB742DF2}"/>
    <cellStyle name="Comma 24 17 4" xfId="34651" xr:uid="{72A31FBC-5ED1-42D0-AE73-F225AD128E5A}"/>
    <cellStyle name="Comma 24 17 4 2" xfId="34654" xr:uid="{17CA250A-7C43-4E39-BF91-7E8BD1F51C25}"/>
    <cellStyle name="Comma 24 17 4 3" xfId="34657" xr:uid="{8FE751DB-9736-43DA-808B-2BA1660E89D7}"/>
    <cellStyle name="Comma 24 17 5" xfId="34658" xr:uid="{13F6BB89-F35D-47E0-A9EA-B69D258EAA0C}"/>
    <cellStyle name="Comma 24 17 5 2" xfId="34661" xr:uid="{2FEA04D5-27B6-406C-8AE9-890D89F206DD}"/>
    <cellStyle name="Comma 24 17 5 3" xfId="34664" xr:uid="{A182022B-4F5D-4EE6-BB61-0C6F2F294338}"/>
    <cellStyle name="Comma 24 17 6" xfId="34665" xr:uid="{1352C502-13DF-4CA8-9267-A143DD8FDFE6}"/>
    <cellStyle name="Comma 24 17 7" xfId="34666" xr:uid="{A29E2240-3959-4460-8846-E6022F01D2ED}"/>
    <cellStyle name="Comma 24 18" xfId="23037" xr:uid="{D40036A5-DCD0-4169-A427-01CEADED9BB8}"/>
    <cellStyle name="Comma 24 18 2" xfId="28441" xr:uid="{016EA894-BF1A-41D5-864F-4F1B2E6F0682}"/>
    <cellStyle name="Comma 24 18 2 2" xfId="9727" xr:uid="{0FC19454-50EB-440D-B2F6-A9BC626BE768}"/>
    <cellStyle name="Comma 24 18 2 3" xfId="9733" xr:uid="{1221CDFC-E836-4F05-A5E1-33E447FE8585}"/>
    <cellStyle name="Comma 24 18 3" xfId="28445" xr:uid="{497C369C-DF2F-4F1D-B53F-E24A31DDBD92}"/>
    <cellStyle name="Comma 24 18 3 2" xfId="9749" xr:uid="{AE0DD2DF-F65E-406E-9108-29DA059FC5CB}"/>
    <cellStyle name="Comma 24 18 3 3" xfId="9753" xr:uid="{06175C34-9838-45C0-B64A-EBD8A9421468}"/>
    <cellStyle name="Comma 24 18 4" xfId="28448" xr:uid="{6E71D0D5-E2F4-4E00-BDBC-EE48605DB2AA}"/>
    <cellStyle name="Comma 24 18 4 2" xfId="9771" xr:uid="{28CEBEC9-6600-41F1-830A-5CA887180D95}"/>
    <cellStyle name="Comma 24 18 4 3" xfId="9777" xr:uid="{AA67C2AC-9781-481C-BDC3-3F368C1DA82A}"/>
    <cellStyle name="Comma 24 18 5" xfId="28451" xr:uid="{228E97DC-7A60-4DFB-913D-FE1FF9BE3D84}"/>
    <cellStyle name="Comma 24 18 5 2" xfId="9791" xr:uid="{E8C016DE-E0B2-48E4-A946-A4810D167203}"/>
    <cellStyle name="Comma 24 18 5 3" xfId="9801" xr:uid="{5DC26CF8-2C53-4B49-8D05-C3F49943AD77}"/>
    <cellStyle name="Comma 24 18 6" xfId="28454" xr:uid="{BC94484A-A007-4425-9049-DE82540C120A}"/>
    <cellStyle name="Comma 24 18 7" xfId="34667" xr:uid="{3E6488D9-71B3-4065-9F13-7A10971C38BA}"/>
    <cellStyle name="Comma 24 19" xfId="30616" xr:uid="{010682EA-7291-4DB4-907B-65A5510CC289}"/>
    <cellStyle name="Comma 24 19 2" xfId="28463" xr:uid="{BC8F0970-E5BF-483C-927F-0F5890E5AFA4}"/>
    <cellStyle name="Comma 24 19 3" xfId="30620" xr:uid="{3CAF12E1-FB36-4F33-9212-6D167C43B4F2}"/>
    <cellStyle name="Comma 24 2" xfId="650" xr:uid="{07061CF0-9A12-40E2-B85F-BB7C78A095EA}"/>
    <cellStyle name="Comma 24 2 2" xfId="30742" xr:uid="{A3890B78-A3DE-4FCD-ACD3-724ABF6C721D}"/>
    <cellStyle name="Comma 24 2 2 2" xfId="30744" xr:uid="{0A34296D-33CA-4646-A11D-9556407E126C}"/>
    <cellStyle name="Comma 24 2 2 3" xfId="30752" xr:uid="{F689FB15-FD29-45E9-AA8B-F3A6D6981FA1}"/>
    <cellStyle name="Comma 24 2 3" xfId="30768" xr:uid="{E5C71000-F8EA-46E0-9333-528C4D5E22DD}"/>
    <cellStyle name="Comma 24 2 3 2" xfId="30771" xr:uid="{20746FC8-1D78-434F-9417-392E05D98D1B}"/>
    <cellStyle name="Comma 24 2 4" xfId="30802" xr:uid="{B67EF67A-9D26-4C4D-B84A-D6EFE88F0C85}"/>
    <cellStyle name="Comma 24 2 5" xfId="30833" xr:uid="{70B6D3A0-D8C8-4D16-A641-FDAF545509CB}"/>
    <cellStyle name="Comma 24 2 6" xfId="30861" xr:uid="{5994AC24-5E7E-4917-BF4A-86EE99D38CAA}"/>
    <cellStyle name="Comma 24 2 7" xfId="14829" xr:uid="{18E5C2CA-495C-4C48-994A-D20C8D4BDE1B}"/>
    <cellStyle name="Comma 24 2 8" xfId="51934" xr:uid="{63E787B4-4296-4B60-A6F4-7D102853B5BB}"/>
    <cellStyle name="Comma 24 20" xfId="30569" xr:uid="{6E556AA2-3816-4E99-84D6-B62CBB626712}"/>
    <cellStyle name="Comma 24 20 2" xfId="30574" xr:uid="{E1ED28FC-C0E4-4E1A-A499-F4A93633A769}"/>
    <cellStyle name="Comma 24 20 3" xfId="30580" xr:uid="{943B1C5F-633A-40F2-AA7F-DA527565F0BD}"/>
    <cellStyle name="Comma 24 21" xfId="30600" xr:uid="{5F92A665-EC5D-4683-88B7-8C7FB27697F7}"/>
    <cellStyle name="Comma 24 21 2" xfId="34607" xr:uid="{9AC9AAB7-4352-4A63-A97C-41A9AD8A1332}"/>
    <cellStyle name="Comma 24 21 3" xfId="34615" xr:uid="{062F335D-A6FD-4AF4-ABB6-8C39AD4FBAD4}"/>
    <cellStyle name="Comma 24 22" xfId="30604" xr:uid="{7B84D9CA-4A85-4895-AB77-2E0709445475}"/>
    <cellStyle name="Comma 24 22 2" xfId="30609" xr:uid="{66959169-C8D3-4F1B-BFAA-D2CE34D90A67}"/>
    <cellStyle name="Comma 24 22 3" xfId="30612" xr:uid="{176850DC-E801-429B-9349-F5F5C2B29062}"/>
    <cellStyle name="Comma 24 23" xfId="23038" xr:uid="{ED50FE43-1018-4D51-91FC-3A5667BC2337}"/>
    <cellStyle name="Comma 24 24" xfId="30617" xr:uid="{A73DEB3E-E4CF-4318-A2E8-D34C8C7480E4}"/>
    <cellStyle name="Comma 24 25" xfId="31017" xr:uid="{9AF4F26F-B1DD-42E9-B8A3-11D53D47AF03}"/>
    <cellStyle name="Comma 24 25 2" xfId="28469" xr:uid="{F6C0D816-A4F8-4A48-BF21-28F14223A9EF}"/>
    <cellStyle name="Comma 24 25 3" xfId="33763" xr:uid="{EB1FC650-7F29-49A0-A913-2557A5E58F85}"/>
    <cellStyle name="Comma 24 25 4" xfId="33767" xr:uid="{BF7F7A9D-4441-4BC1-A899-784C9BD2DB59}"/>
    <cellStyle name="Comma 24 26" xfId="34670" xr:uid="{478AB8D5-9F83-4C04-9ECF-189511A90DC4}"/>
    <cellStyle name="Comma 24 27" xfId="34673" xr:uid="{1181E65F-5B81-43A6-8059-DF6271763ECA}"/>
    <cellStyle name="Comma 24 27 2" xfId="28474" xr:uid="{1035CA44-2502-4995-ACDD-75AF253CECBD}"/>
    <cellStyle name="Comma 24 28" xfId="34675" xr:uid="{E468E1CD-1878-48E1-ACD7-EEB21E508353}"/>
    <cellStyle name="Comma 24 29" xfId="34678" xr:uid="{C869A3CB-FEC3-4E72-9165-A685566C50BF}"/>
    <cellStyle name="Comma 24 3" xfId="31019" xr:uid="{9893D87C-F5B5-45B4-A63F-13B0BE31275E}"/>
    <cellStyle name="Comma 24 3 10" xfId="31021" xr:uid="{27E0156B-F20E-4D60-BEA1-165F85476EAC}"/>
    <cellStyle name="Comma 24 3 2" xfId="4883" xr:uid="{A61E2C24-4E4F-4222-A411-65AD7DC713E7}"/>
    <cellStyle name="Comma 24 3 2 2" xfId="6206" xr:uid="{C202946B-5723-49E0-AEBD-638159FB96B7}"/>
    <cellStyle name="Comma 24 3 2 2 2" xfId="6218" xr:uid="{92623BC0-6D71-46C4-9E88-5F447269994E}"/>
    <cellStyle name="Comma 24 3 2 2 3" xfId="6233" xr:uid="{D16E5562-2D9C-495A-965F-40AD53A31D16}"/>
    <cellStyle name="Comma 24 3 2 3" xfId="6250" xr:uid="{7CDE80BB-E1C6-4C60-84B8-E49C33F1FA63}"/>
    <cellStyle name="Comma 24 3 2 3 2" xfId="6881" xr:uid="{E2C100EE-8264-4ABD-9C9D-0A77F454C138}"/>
    <cellStyle name="Comma 24 3 2 3 3" xfId="6151" xr:uid="{F5A52994-7C19-419D-A483-B4AC888431EC}"/>
    <cellStyle name="Comma 24 3 2 4" xfId="6264" xr:uid="{12249997-6E8B-4B7E-BA09-6887497C1838}"/>
    <cellStyle name="Comma 24 3 2 4 2" xfId="7174" xr:uid="{73F1D95E-CCFB-4DA6-9A1F-C2391F3087A3}"/>
    <cellStyle name="Comma 24 3 2 4 3" xfId="7181" xr:uid="{F088F2D1-FA55-401B-AAA2-F875C4D4C3C5}"/>
    <cellStyle name="Comma 24 3 2 5" xfId="6397" xr:uid="{DF8E5694-08B9-4110-BE06-AE7FE64B50EF}"/>
    <cellStyle name="Comma 24 3 2 5 2" xfId="7330" xr:uid="{B8D1F9E8-4BE9-4FEA-85B3-27169E16B250}"/>
    <cellStyle name="Comma 24 3 2 5 3" xfId="7338" xr:uid="{79107413-9F44-47CD-A9BF-E7F65A102887}"/>
    <cellStyle name="Comma 24 3 2 6" xfId="6304" xr:uid="{94A00F4A-D831-4C3A-8853-B660E0423202}"/>
    <cellStyle name="Comma 24 3 2 7" xfId="4030" xr:uid="{B4080B26-D23B-4815-8727-AF997D014133}"/>
    <cellStyle name="Comma 24 3 2 8" xfId="6341" xr:uid="{C03C0CA1-FF0D-4AB6-9720-2216B0B0F909}"/>
    <cellStyle name="Comma 24 3 3" xfId="31247" xr:uid="{C1F3840A-4519-47D3-AE62-BAA1981A6FB5}"/>
    <cellStyle name="Comma 24 3 3 2" xfId="3147" xr:uid="{E7777C18-0C93-40CA-93C4-1755FA5EB9D9}"/>
    <cellStyle name="Comma 24 3 3 3" xfId="3204" xr:uid="{0CADC2A2-B196-4479-BBD6-59961FFEF26A}"/>
    <cellStyle name="Comma 24 3 3 4" xfId="31261" xr:uid="{34856E21-3366-492C-96B8-B9AF8A6955F5}"/>
    <cellStyle name="Comma 24 3 4" xfId="31278" xr:uid="{A942182C-5239-4F0A-B6DD-8E48B425287C}"/>
    <cellStyle name="Comma 24 3 4 2" xfId="31280" xr:uid="{AC2C497A-73F7-4A48-B748-43A2B75AA395}"/>
    <cellStyle name="Comma 24 3 4 3" xfId="31289" xr:uid="{1C2EB895-8EDB-4C5F-AB66-B96ADADDDE9D}"/>
    <cellStyle name="Comma 24 3 4 4" xfId="31293" xr:uid="{97A3C1B6-8AB8-44D2-994A-19B7F3C7D8C2}"/>
    <cellStyle name="Comma 24 3 5" xfId="17316" xr:uid="{234D3F80-1DA7-4102-B2A8-B1F49CDBF9D8}"/>
    <cellStyle name="Comma 24 3 5 2" xfId="31308" xr:uid="{AD422077-E359-4836-BFC3-7CC6637BDFBC}"/>
    <cellStyle name="Comma 24 3 5 3" xfId="31317" xr:uid="{FA59D6A2-8BAE-49CD-A138-9B23736966FD}"/>
    <cellStyle name="Comma 24 3 6" xfId="31335" xr:uid="{CD35390A-5229-413A-9B6E-B8007DD04B66}"/>
    <cellStyle name="Comma 24 3 6 2" xfId="31337" xr:uid="{166BBD80-8AD2-4854-A8B4-BEDB6DAADA39}"/>
    <cellStyle name="Comma 24 3 6 3" xfId="31349" xr:uid="{C323200B-3846-4E56-AFDF-5D19AEE7109D}"/>
    <cellStyle name="Comma 24 3 7" xfId="31366" xr:uid="{3CC4E723-F5F3-494D-9DD5-926B3AED248E}"/>
    <cellStyle name="Comma 24 3 8" xfId="31371" xr:uid="{6D2932E2-A554-4283-B9CE-B777692E4290}"/>
    <cellStyle name="Comma 24 3 9" xfId="31394" xr:uid="{129B7278-D874-4A8F-AB06-8F43461D99B0}"/>
    <cellStyle name="Comma 24 30" xfId="14824" xr:uid="{D8AE2B67-FA97-4172-AC6D-C6D163792ABE}"/>
    <cellStyle name="Comma 24 31" xfId="51862" xr:uid="{C0AA259F-FF16-4E9D-859F-180FCDCE2E49}"/>
    <cellStyle name="Comma 24 4" xfId="24355" xr:uid="{DFD73B75-BC64-4BEB-97B7-ADEFF83EAB3E}"/>
    <cellStyle name="Comma 24 4 2" xfId="31424" xr:uid="{D4CCFDC0-9C4D-42E1-88B6-0B60A09E2EDA}"/>
    <cellStyle name="Comma 24 4 2 2" xfId="11476" xr:uid="{272FCA8C-BB54-48D1-9962-2558A109DF75}"/>
    <cellStyle name="Comma 24 4 2 2 2" xfId="3553" xr:uid="{A4965B41-FA40-4BF2-B5FD-0799FDA9EE86}"/>
    <cellStyle name="Comma 24 4 2 2 3" xfId="3573" xr:uid="{9F7A8C59-8E63-4023-B6DB-0369D18C8754}"/>
    <cellStyle name="Comma 24 4 2 3" xfId="11480" xr:uid="{4F7F96B2-10D0-46B0-BFE8-706CB084B1EB}"/>
    <cellStyle name="Comma 24 4 2 3 2" xfId="11484" xr:uid="{4520F1AA-92B4-4EA0-AC4A-5F1993AA8007}"/>
    <cellStyle name="Comma 24 4 2 3 3" xfId="11493" xr:uid="{4A7F32AD-10EB-4429-9138-6DC5A851EC07}"/>
    <cellStyle name="Comma 24 4 2 4" xfId="11526" xr:uid="{0625D21D-D56A-4B5C-BB85-326B83812815}"/>
    <cellStyle name="Comma 24 4 2 4 2" xfId="3368" xr:uid="{04954A1A-2090-42DD-8DBC-593E47EF8C98}"/>
    <cellStyle name="Comma 24 4 2 4 3" xfId="3409" xr:uid="{7C0F57F3-B9C9-4226-91E2-85CA83425F71}"/>
    <cellStyle name="Comma 24 4 2 5" xfId="5325" xr:uid="{225CD2E6-9045-431B-94EA-A6AE2AA46F16}"/>
    <cellStyle name="Comma 24 4 2 5 2" xfId="4796" xr:uid="{02A57642-EB59-4250-A945-C53DF96785CD}"/>
    <cellStyle name="Comma 24 4 2 5 3" xfId="2797" xr:uid="{1FBD39C7-20AB-4CEC-9094-926F9464FD7C}"/>
    <cellStyle name="Comma 24 4 2 6" xfId="5453" xr:uid="{AED4A763-64FA-440E-A938-55DE54A2FDD5}"/>
    <cellStyle name="Comma 24 4 2 7" xfId="5471" xr:uid="{B7CF895C-E788-4E3A-BA26-41283CEA66FF}"/>
    <cellStyle name="Comma 24 4 2 8" xfId="11563" xr:uid="{AC046E12-78D0-48C1-BAD7-D1750442C275}"/>
    <cellStyle name="Comma 24 4 3" xfId="31426" xr:uid="{00B672FD-A0FE-4263-9C45-71F5B4B6BCEE}"/>
    <cellStyle name="Comma 24 4 3 2" xfId="11867" xr:uid="{3D031368-D25E-4750-9C96-BDECEEC74AE1}"/>
    <cellStyle name="Comma 24 4 3 3" xfId="11871" xr:uid="{BA06B3C2-F3C1-4134-B66E-212E1FCAD97E}"/>
    <cellStyle name="Comma 24 4 4" xfId="12875" xr:uid="{1149DBB0-3DCE-4617-A758-36B3B1538475}"/>
    <cellStyle name="Comma 24 4 4 2" xfId="31431" xr:uid="{63303648-59D7-4F7E-8EA4-70C6E24C3756}"/>
    <cellStyle name="Comma 24 4 4 3" xfId="28756" xr:uid="{43003AE5-5161-4E74-9CB3-210317165A9B}"/>
    <cellStyle name="Comma 24 4 5" xfId="12878" xr:uid="{411266AD-BA26-4A6C-88E3-FF2E4C5B1222}"/>
    <cellStyle name="Comma 24 4 5 2" xfId="31433" xr:uid="{96FFFE8C-2336-4875-9DEA-C3AEFF8C70E4}"/>
    <cellStyle name="Comma 24 4 5 3" xfId="28764" xr:uid="{E53563F6-8EFB-4513-AD39-70C235DE4211}"/>
    <cellStyle name="Comma 24 4 6" xfId="31435" xr:uid="{88E498F0-1B40-4FB0-8D39-654009CD026B}"/>
    <cellStyle name="Comma 24 4 6 2" xfId="31437" xr:uid="{87A1A7E7-5393-44C7-A035-4F71782D907E}"/>
    <cellStyle name="Comma 24 4 6 3" xfId="28773" xr:uid="{B82E3EB1-0DFF-4E70-AF94-682794243A01}"/>
    <cellStyle name="Comma 24 4 7" xfId="31440" xr:uid="{8E27FD33-CF4F-45BC-8D3A-6A147FD4E263}"/>
    <cellStyle name="Comma 24 4 8" xfId="31442" xr:uid="{924CBE14-A0C0-4360-90E6-73D3BF231811}"/>
    <cellStyle name="Comma 24 4 9" xfId="3624" xr:uid="{CCB28DAD-81B0-4759-B39B-8A96E75081AC}"/>
    <cellStyle name="Comma 24 5" xfId="31445" xr:uid="{E2E588EF-A32F-4323-82E2-3F7F1C1E4212}"/>
    <cellStyle name="Comma 24 5 2" xfId="31447" xr:uid="{3C428E77-B924-45D3-9ACD-DB340CA57AC7}"/>
    <cellStyle name="Comma 24 5 2 2" xfId="31449" xr:uid="{2F197270-7378-43DA-80AB-B048D60F4199}"/>
    <cellStyle name="Comma 24 5 2 2 2" xfId="22575" xr:uid="{A660899F-9847-4968-BF8D-94BBA63D8025}"/>
    <cellStyle name="Comma 24 5 2 2 3" xfId="22580" xr:uid="{BEEFABBA-D14D-428C-9FCC-BE5488156A6D}"/>
    <cellStyle name="Comma 24 5 2 3" xfId="31451" xr:uid="{FB844BA4-01A8-4774-8DCA-9A0469DE144C}"/>
    <cellStyle name="Comma 24 5 2 3 2" xfId="14853" xr:uid="{3144CC41-D371-4F99-BF47-2AFAA5B15BD9}"/>
    <cellStyle name="Comma 24 5 2 3 3" xfId="22592" xr:uid="{0988236E-0A57-48E7-8AAB-660A573BA49A}"/>
    <cellStyle name="Comma 24 5 2 4" xfId="31453" xr:uid="{B8D40067-5EE4-4C40-8EB6-33998D4EBECF}"/>
    <cellStyle name="Comma 24 5 2 4 2" xfId="22597" xr:uid="{51DAA239-4A2C-412A-A870-868316738D7C}"/>
    <cellStyle name="Comma 24 5 2 4 3" xfId="22600" xr:uid="{F1E2C180-FA39-455C-A333-839BDA55EC7F}"/>
    <cellStyle name="Comma 24 5 2 5" xfId="31455" xr:uid="{A8E016AA-1B7F-4F46-BC77-E4C787C8D1FE}"/>
    <cellStyle name="Comma 24 5 2 5 2" xfId="8221" xr:uid="{A8FA079F-ADE8-48EA-A206-35B6FE6434C0}"/>
    <cellStyle name="Comma 24 5 2 5 3" xfId="22609" xr:uid="{69D41A3C-D649-49CB-85B5-CC8213D60D8C}"/>
    <cellStyle name="Comma 24 5 2 6" xfId="31457" xr:uid="{77A08740-6330-43E7-927E-7B07632120DE}"/>
    <cellStyle name="Comma 24 5 2 7" xfId="31459" xr:uid="{76C6179D-3C3F-4FCD-A7B4-3B561D8EBEB0}"/>
    <cellStyle name="Comma 24 5 3" xfId="31462" xr:uid="{A2144836-BC8E-45C3-9A91-DC0BAF397647}"/>
    <cellStyle name="Comma 24 5 3 2" xfId="31465" xr:uid="{9B529899-34F7-4994-9335-74DACA0B4685}"/>
    <cellStyle name="Comma 24 5 3 3" xfId="31468" xr:uid="{7300DB3E-0137-4181-9042-8D3277A11A48}"/>
    <cellStyle name="Comma 24 5 4" xfId="31472" xr:uid="{D10F1653-06CA-4D0D-9851-AE87F8A6EBE2}"/>
    <cellStyle name="Comma 24 5 4 2" xfId="31475" xr:uid="{50C287E8-71CB-4AB9-80BD-A953C53E328E}"/>
    <cellStyle name="Comma 24 5 4 3" xfId="31477" xr:uid="{36FAD067-824E-4D2B-B160-CA9123458A1A}"/>
    <cellStyle name="Comma 24 5 5" xfId="31480" xr:uid="{C8995FBB-AA95-41BF-A5C0-FACC14DEC43C}"/>
    <cellStyle name="Comma 24 5 5 2" xfId="31482" xr:uid="{EB6048D4-84F9-4B43-B0CA-22415013F452}"/>
    <cellStyle name="Comma 24 5 5 3" xfId="31485" xr:uid="{7F6C95B7-0C49-461C-A430-113FC343C1AC}"/>
    <cellStyle name="Comma 24 5 6" xfId="6315" xr:uid="{8A5C4259-E9CD-4921-AA64-DF35418FB738}"/>
    <cellStyle name="Comma 24 5 6 2" xfId="6332" xr:uid="{911FEB91-1029-4541-A6A0-E272033814F2}"/>
    <cellStyle name="Comma 24 5 6 3" xfId="4998" xr:uid="{7B3A5953-536E-4BAD-B44B-1695E05D075D}"/>
    <cellStyle name="Comma 24 5 7" xfId="4043" xr:uid="{696AC5CA-BC25-4B82-A6CE-482C104B0F50}"/>
    <cellStyle name="Comma 24 5 8" xfId="6348" xr:uid="{B990CF70-24E1-4003-B912-6CB438EC87BA}"/>
    <cellStyle name="Comma 24 5 9" xfId="31488" xr:uid="{BC18E4B8-8D49-4064-8522-DEA561DD262E}"/>
    <cellStyle name="Comma 24 6" xfId="15553" xr:uid="{7301F0EB-91DE-493F-A4B3-0B1ADF84251F}"/>
    <cellStyle name="Comma 24 6 2" xfId="31491" xr:uid="{13E23E99-21C5-4888-AD95-14D63C82E1A3}"/>
    <cellStyle name="Comma 24 6 2 2" xfId="31493" xr:uid="{19332F33-CFA1-4D01-890A-5B6C8E4C4FE5}"/>
    <cellStyle name="Comma 24 6 2 2 2" xfId="31495" xr:uid="{B74A591D-E3C1-44E4-8F0B-7DE44C0C6D96}"/>
    <cellStyle name="Comma 24 6 2 2 3" xfId="31497" xr:uid="{5CB6D71C-4B00-4FD2-832A-60420744973C}"/>
    <cellStyle name="Comma 24 6 2 3" xfId="6034" xr:uid="{9AFDC0D3-4846-49A9-9E68-3B4EB39CCE27}"/>
    <cellStyle name="Comma 24 6 2 3 2" xfId="31499" xr:uid="{985A6106-2554-44CB-8546-D1FA3CC6C303}"/>
    <cellStyle name="Comma 24 6 2 3 3" xfId="31502" xr:uid="{CA3A29CA-1FFF-4EED-B653-480281A9B49D}"/>
    <cellStyle name="Comma 24 6 2 4" xfId="6054" xr:uid="{F3016BFD-605F-4A04-A1A8-850A00F4C17C}"/>
    <cellStyle name="Comma 24 6 2 4 2" xfId="31504" xr:uid="{3B6C3954-9835-4D65-9402-8043CCD0AC04}"/>
    <cellStyle name="Comma 24 6 2 4 3" xfId="31506" xr:uid="{36C2496C-F143-4D53-BEFD-036D79451267}"/>
    <cellStyle name="Comma 24 6 2 5" xfId="31508" xr:uid="{AEEBC21C-657F-442A-A172-7ED2B6AC900A}"/>
    <cellStyle name="Comma 24 6 2 5 2" xfId="31510" xr:uid="{22E9F3A7-4B05-4F81-84DB-A999B98877D2}"/>
    <cellStyle name="Comma 24 6 2 5 3" xfId="31512" xr:uid="{67E69EF6-9183-4A34-9A21-ACE99DDE0A58}"/>
    <cellStyle name="Comma 24 6 2 6" xfId="31514" xr:uid="{F1B7CD5B-5B7F-44D0-8E8B-704E0F1A7A1B}"/>
    <cellStyle name="Comma 24 6 2 7" xfId="31516" xr:uid="{42C65672-338B-4A47-BB26-EDB5E64C3859}"/>
    <cellStyle name="Comma 24 6 3" xfId="31518" xr:uid="{155BCFDD-EFA0-44F7-8191-272633D80E66}"/>
    <cellStyle name="Comma 24 6 3 2" xfId="31521" xr:uid="{79B3F988-9631-451D-943B-A7580AC516B0}"/>
    <cellStyle name="Comma 24 6 3 3" xfId="31524" xr:uid="{96E16090-49C1-40E6-AA3C-C05273DE24D1}"/>
    <cellStyle name="Comma 24 6 4" xfId="31528" xr:uid="{252FB069-5C51-49A8-856A-798D3A3E5242}"/>
    <cellStyle name="Comma 24 6 4 2" xfId="31530" xr:uid="{375FC6C5-BEBA-4839-8255-EB2F45D275E3}"/>
    <cellStyle name="Comma 24 6 4 3" xfId="21043" xr:uid="{5E38A838-C8E6-47BC-8544-1E8754156FF9}"/>
    <cellStyle name="Comma 24 6 5" xfId="31535" xr:uid="{71D87B10-7FF9-4412-9F02-2EFCFF0784AE}"/>
    <cellStyle name="Comma 24 6 5 2" xfId="31537" xr:uid="{E972CFF5-89A7-44A9-A1AB-74734D48D9A5}"/>
    <cellStyle name="Comma 24 6 5 3" xfId="31539" xr:uid="{8331DDE4-40C6-4FB8-A403-30EEEA77C2A9}"/>
    <cellStyle name="Comma 24 6 6" xfId="31541" xr:uid="{F730A748-3CA7-4A62-8DE1-948321974A62}"/>
    <cellStyle name="Comma 24 6 6 2" xfId="31543" xr:uid="{EAD3A811-335A-45CE-9F2D-978C3780D482}"/>
    <cellStyle name="Comma 24 6 6 3" xfId="31546" xr:uid="{CD36A2F2-1496-4F0E-88D2-BC673C259088}"/>
    <cellStyle name="Comma 24 6 7" xfId="31549" xr:uid="{B083F4DE-9241-4DA0-A594-C7E4BEA4BD6E}"/>
    <cellStyle name="Comma 24 6 8" xfId="31551" xr:uid="{23BFAE0E-AD72-443B-A34F-1BF19546D90F}"/>
    <cellStyle name="Comma 24 6 9" xfId="31554" xr:uid="{DA499520-D8D1-49F0-9514-E52830CE0CC4}"/>
    <cellStyle name="Comma 24 7" xfId="13826" xr:uid="{0812F1A3-2B6D-46F8-992C-3D4290B2DD8A}"/>
    <cellStyle name="Comma 24 7 2" xfId="31556" xr:uid="{B1EC1B99-6381-44F1-BAAA-992978454DC4}"/>
    <cellStyle name="Comma 24 7 2 2" xfId="31558" xr:uid="{E5650C78-140E-4E92-A0D9-F7C26E63BC86}"/>
    <cellStyle name="Comma 24 7 2 2 2" xfId="31560" xr:uid="{8C6B18A4-7BB9-4921-9CDF-40661815F93E}"/>
    <cellStyle name="Comma 24 7 2 2 3" xfId="31562" xr:uid="{DAD2AAC0-D2F5-4FDD-8053-417A81A94A45}"/>
    <cellStyle name="Comma 24 7 2 3" xfId="31564" xr:uid="{6382507F-A4A3-47C1-BA60-D87D861889FA}"/>
    <cellStyle name="Comma 24 7 2 3 2" xfId="31567" xr:uid="{A281BE43-0A20-4384-9E8A-22639276BAE3}"/>
    <cellStyle name="Comma 24 7 2 3 3" xfId="31570" xr:uid="{6B53C6AA-F7A5-49BE-9DDF-B970B82BB9AD}"/>
    <cellStyle name="Comma 24 7 2 4" xfId="31572" xr:uid="{D98FF6F0-228F-4451-9424-51FD96E04A60}"/>
    <cellStyle name="Comma 24 7 2 4 2" xfId="31575" xr:uid="{03192487-5B80-4696-9101-64DFE5AE9C4A}"/>
    <cellStyle name="Comma 24 7 2 4 3" xfId="31578" xr:uid="{E7D43948-F6CC-400A-B3FD-075C7AADD9BC}"/>
    <cellStyle name="Comma 24 7 2 5" xfId="31580" xr:uid="{A3DA5674-9B2C-45F0-AF1F-D9E193C00453}"/>
    <cellStyle name="Comma 24 7 2 5 2" xfId="31583" xr:uid="{7B032FFC-6DB4-4F67-B9A7-6EFD27BCBF3A}"/>
    <cellStyle name="Comma 24 7 2 5 3" xfId="31585" xr:uid="{901F9498-A7F8-483F-93C4-E53C6808E2D9}"/>
    <cellStyle name="Comma 24 7 2 6" xfId="5747" xr:uid="{5C97CEFF-1BB2-4B58-A654-A1E25A32F3D8}"/>
    <cellStyle name="Comma 24 7 2 7" xfId="6995" xr:uid="{6B399F86-311E-4D0B-ADBD-C6E884B329BF}"/>
    <cellStyle name="Comma 24 7 3" xfId="31588" xr:uid="{AA9D40AA-E4F0-476B-901E-AE545F53593F}"/>
    <cellStyle name="Comma 24 7 3 2" xfId="31591" xr:uid="{1B4F33EA-82D0-4678-9CC7-8FB29A2FBB1D}"/>
    <cellStyle name="Comma 24 7 3 3" xfId="31594" xr:uid="{C890703F-4B3B-4D67-BA31-9BD6A21B6EF8}"/>
    <cellStyle name="Comma 24 7 4" xfId="31598" xr:uid="{C39776A5-C32D-4E05-89C5-19E76FE5A5CD}"/>
    <cellStyle name="Comma 24 7 4 2" xfId="31600" xr:uid="{04BA61BC-EA79-438E-AC23-352211C3DD30}"/>
    <cellStyle name="Comma 24 7 4 3" xfId="31602" xr:uid="{229CE716-E834-4AE1-A7C2-63ED648ABE85}"/>
    <cellStyle name="Comma 24 7 5" xfId="31605" xr:uid="{531E223B-EA8D-4066-BDA4-2844C097E64B}"/>
    <cellStyle name="Comma 24 7 5 2" xfId="31607" xr:uid="{BFA21F66-FEA4-4856-9BA6-EF0622E1A6B3}"/>
    <cellStyle name="Comma 24 7 5 3" xfId="31609" xr:uid="{D19B0012-5CAD-4B40-96FB-55774FAD2287}"/>
    <cellStyle name="Comma 24 7 6" xfId="31611" xr:uid="{2AD90791-335B-4B47-9AE2-EC7B0C0E12C5}"/>
    <cellStyle name="Comma 24 7 6 2" xfId="31614" xr:uid="{74E2056F-A50B-4C4E-AAD9-378A7246E002}"/>
    <cellStyle name="Comma 24 7 6 3" xfId="31617" xr:uid="{9B9031E1-8023-4495-907F-F75E1A0BCEED}"/>
    <cellStyle name="Comma 24 7 7" xfId="31619" xr:uid="{6B5A8433-1563-4E2D-96AA-1AFE336F4100}"/>
    <cellStyle name="Comma 24 7 8" xfId="31621" xr:uid="{A0C62E33-F96C-41CD-B30E-068C5114083D}"/>
    <cellStyle name="Comma 24 8" xfId="31625" xr:uid="{197C879C-2863-4008-B0CC-3688F85F6D84}"/>
    <cellStyle name="Comma 24 8 2" xfId="31627" xr:uid="{E865C933-0BC1-4DA0-B645-CF3111B9947F}"/>
    <cellStyle name="Comma 24 8 2 2" xfId="4747" xr:uid="{F0E81F27-76E5-437F-BB70-1E3BA25665CB}"/>
    <cellStyle name="Comma 24 8 2 2 2" xfId="31629" xr:uid="{048F870B-B03C-44B3-A112-6DB82B72623E}"/>
    <cellStyle name="Comma 24 8 2 2 3" xfId="31632" xr:uid="{D3FA7806-9818-4754-AB38-905BFC3B4810}"/>
    <cellStyle name="Comma 24 8 2 3" xfId="11938" xr:uid="{4C8C2536-14B3-422D-B6A4-9928AF3662F7}"/>
    <cellStyle name="Comma 24 8 2 3 2" xfId="31634" xr:uid="{5B620323-E707-4D4E-A791-A24332560AD7}"/>
    <cellStyle name="Comma 24 8 2 3 3" xfId="31636" xr:uid="{95B0AB1E-9ABF-4421-AA91-8E6663D29F73}"/>
    <cellStyle name="Comma 24 8 2 4" xfId="31638" xr:uid="{D2818EB3-6147-4CF4-81B6-D198693B8503}"/>
    <cellStyle name="Comma 24 8 2 4 2" xfId="31640" xr:uid="{3F77ABF0-0E08-47C7-B3C1-E2505E69E5EB}"/>
    <cellStyle name="Comma 24 8 2 4 3" xfId="31642" xr:uid="{831F4184-6B03-4AFE-912C-C3B535A21FD3}"/>
    <cellStyle name="Comma 24 8 2 5" xfId="31644" xr:uid="{543A0B1A-1A32-422F-AD5A-9556463DCFD1}"/>
    <cellStyle name="Comma 24 8 2 5 2" xfId="31646" xr:uid="{44BB3B35-2766-45F5-BF57-9A806E02094A}"/>
    <cellStyle name="Comma 24 8 2 5 3" xfId="31648" xr:uid="{3AF29C66-79DB-4195-878D-8FEFED64BCD5}"/>
    <cellStyle name="Comma 24 8 2 6" xfId="31650" xr:uid="{7363CC34-08BB-4A7F-8A63-33C6573C29F5}"/>
    <cellStyle name="Comma 24 8 2 7" xfId="31652" xr:uid="{77C488B7-2540-4969-9782-B8E296F7A4EA}"/>
    <cellStyle name="Comma 24 8 3" xfId="31655" xr:uid="{815F9BE4-BB60-4659-BED3-208D5FC55B72}"/>
    <cellStyle name="Comma 24 8 3 2" xfId="31658" xr:uid="{2E728A89-CA62-4B6C-8C9C-D435E6C00AF8}"/>
    <cellStyle name="Comma 24 8 3 3" xfId="31661" xr:uid="{9D6AF043-52B7-4A00-8601-F35A5C2182A9}"/>
    <cellStyle name="Comma 24 8 4" xfId="31665" xr:uid="{791EA477-2D34-4F7D-9EC2-D3D8A96C375A}"/>
    <cellStyle name="Comma 24 8 4 2" xfId="31668" xr:uid="{31A7F830-6964-49C1-83AE-0CF433844C08}"/>
    <cellStyle name="Comma 24 8 4 3" xfId="31671" xr:uid="{E2BA3A84-12E7-4600-AC4A-BB3B945DBB02}"/>
    <cellStyle name="Comma 24 8 5" xfId="31675" xr:uid="{93FD480B-6183-48A2-8041-C1B123D5B112}"/>
    <cellStyle name="Comma 24 8 5 2" xfId="31678" xr:uid="{28870749-2B51-4000-BA40-A7386C3BBF1F}"/>
    <cellStyle name="Comma 24 8 5 3" xfId="31681" xr:uid="{B97DE746-8C46-4D07-B294-23C25A99EF17}"/>
    <cellStyle name="Comma 24 8 6" xfId="31683" xr:uid="{E428CEE9-9F12-44F8-AF03-56B759D72956}"/>
    <cellStyle name="Comma 24 8 6 2" xfId="31686" xr:uid="{7065F964-56C1-4EBD-A37B-A097C24F3393}"/>
    <cellStyle name="Comma 24 8 6 3" xfId="31689" xr:uid="{C4CCE680-373E-4ECB-BC5E-A7ACBED499FA}"/>
    <cellStyle name="Comma 24 8 7" xfId="31691" xr:uid="{AE1C963F-2318-4680-80EA-F72DEAA8AA2A}"/>
    <cellStyle name="Comma 24 8 8" xfId="31693" xr:uid="{C72257AF-6A18-4ED4-917A-AA5DEA2629F7}"/>
    <cellStyle name="Comma 24 9" xfId="15599" xr:uid="{3FB6DD50-49EE-405C-AE1B-DC1B926E5766}"/>
    <cellStyle name="Comma 25" xfId="2070" xr:uid="{240E7224-B098-4B8D-87E9-D95653F442FD}"/>
    <cellStyle name="Comma 25 10" xfId="33106" xr:uid="{4ED431FF-4EC4-426F-80EC-7724405E6CBF}"/>
    <cellStyle name="Comma 25 11" xfId="33108" xr:uid="{95C1CA55-D975-4AA2-B517-F4D332E06C38}"/>
    <cellStyle name="Comma 25 12" xfId="34679" xr:uid="{04282486-CA98-43B8-AC5C-6C4020810235}"/>
    <cellStyle name="Comma 25 13" xfId="32695" xr:uid="{64E03AA5-AD9E-4672-9EDD-FB2F9B3F6360}"/>
    <cellStyle name="Comma 25 14" xfId="32697" xr:uid="{0A44FEE8-17CC-487C-B352-998A59AC6BCB}"/>
    <cellStyle name="Comma 25 14 2" xfId="34680" xr:uid="{E60468BF-BA63-403A-ADBC-209EB762A4F5}"/>
    <cellStyle name="Comma 25 14 2 2" xfId="34681" xr:uid="{472EB743-18CB-44B9-94D9-D1E918030BB3}"/>
    <cellStyle name="Comma 25 14 2 3" xfId="34682" xr:uid="{C8C36CF2-E1E5-4619-B162-6054662F08F8}"/>
    <cellStyle name="Comma 25 14 3" xfId="34683" xr:uid="{BD0C8C7F-D018-4434-A607-3E98CC721D0C}"/>
    <cellStyle name="Comma 25 14 3 2" xfId="34684" xr:uid="{1C3314C2-477D-4191-9AFD-C3EDE3839293}"/>
    <cellStyle name="Comma 25 14 3 3" xfId="34685" xr:uid="{FBE56BF2-696F-48BC-8D0D-5DF46E5FC8F3}"/>
    <cellStyle name="Comma 25 14 4" xfId="34686" xr:uid="{3CDF0EA6-4ED5-4A6F-B7DF-7D41FF6C7E1F}"/>
    <cellStyle name="Comma 25 14 4 2" xfId="34687" xr:uid="{82E0D30B-CF36-4DC2-B239-92B3456E95EA}"/>
    <cellStyle name="Comma 25 14 4 3" xfId="34688" xr:uid="{F401AE1E-8A97-4B3C-8564-2FC28DE66C95}"/>
    <cellStyle name="Comma 25 14 5" xfId="34689" xr:uid="{0BA27B4A-9672-4581-BB60-5B043F0B8891}"/>
    <cellStyle name="Comma 25 14 5 2" xfId="34690" xr:uid="{F776E64F-700A-4E74-8F00-E52792A224E3}"/>
    <cellStyle name="Comma 25 14 5 3" xfId="34691" xr:uid="{35763DEB-7863-40C7-A78F-5C0F9E444D35}"/>
    <cellStyle name="Comma 25 14 6" xfId="34692" xr:uid="{76CCB778-A19F-490A-8998-4995DA1D7DB4}"/>
    <cellStyle name="Comma 25 14 7" xfId="34693" xr:uid="{79EDA8BA-98BD-415A-A025-8F22DBB10A60}"/>
    <cellStyle name="Comma 25 15" xfId="32699" xr:uid="{A42CA723-68C2-48F8-BD37-084E40AF0DF4}"/>
    <cellStyle name="Comma 25 16" xfId="34694" xr:uid="{22F6A94D-0471-406B-928A-81272D7167A7}"/>
    <cellStyle name="Comma 25 17" xfId="34696" xr:uid="{ECC44431-1FD5-49F3-BBF6-183F32B81D12}"/>
    <cellStyle name="Comma 25 18" xfId="34697" xr:uid="{AAB1F093-4FDB-4793-9066-9A191B3EF642}"/>
    <cellStyle name="Comma 25 19" xfId="32839" xr:uid="{1115D3CF-E502-4F22-9480-3DDF968C5A67}"/>
    <cellStyle name="Comma 25 2" xfId="765" xr:uid="{D5C0259E-BA02-4768-8231-F9FDA1A94974}"/>
    <cellStyle name="Comma 25 2 2" xfId="34700" xr:uid="{151BBDCC-E551-4C57-AD63-6170B64D2A0F}"/>
    <cellStyle name="Comma 25 2 3" xfId="34702" xr:uid="{34F156EC-E67F-4079-9B91-ADF7AA7E944A}"/>
    <cellStyle name="Comma 25 2 4" xfId="19189" xr:uid="{BAD928B1-0162-48BB-B50E-54C203CBD5E1}"/>
    <cellStyle name="Comma 25 2 5" xfId="34703" xr:uid="{32505D6A-7CA4-4D8C-A7B2-05C89BBF5C9B}"/>
    <cellStyle name="Comma 25 2 6" xfId="34698" xr:uid="{0F14C49D-718F-4ADF-AFFF-6AC9AD7476A2}"/>
    <cellStyle name="Comma 25 2 7" xfId="51935" xr:uid="{3B4CBB8F-F4A4-4844-AC8F-04BAF872E5B2}"/>
    <cellStyle name="Comma 25 20" xfId="32700" xr:uid="{6B17147E-8780-42B5-927C-0D952AB72441}"/>
    <cellStyle name="Comma 25 21" xfId="34695" xr:uid="{B382D22D-24C0-405F-B8E7-44577F6D4FCF}"/>
    <cellStyle name="Comma 25 22" xfId="14834" xr:uid="{524D65DA-223E-438C-82E8-9D7D6C3123DD}"/>
    <cellStyle name="Comma 25 23" xfId="51863" xr:uid="{1DC5BC8E-0E1E-4A8D-8843-C48E3A11172A}"/>
    <cellStyle name="Comma 25 3" xfId="34705" xr:uid="{A37D55FE-A68C-42B6-8036-7DF6F75CC73B}"/>
    <cellStyle name="Comma 25 3 2" xfId="34707" xr:uid="{D7F0B804-69F1-4029-A45B-F3D1C6288645}"/>
    <cellStyle name="Comma 25 3 3" xfId="34709" xr:uid="{FA2F5315-64B7-428B-8D6C-6D41DA7907EA}"/>
    <cellStyle name="Comma 25 3 4" xfId="34710" xr:uid="{EC3C0641-51BF-4865-B155-EED83E430F57}"/>
    <cellStyle name="Comma 25 3 5" xfId="34711" xr:uid="{0CC3BD2B-07DD-4047-81E9-2B1EF2083384}"/>
    <cellStyle name="Comma 25 4" xfId="34713" xr:uid="{E8D128D6-D278-456C-A21E-A3DB6FA20DFA}"/>
    <cellStyle name="Comma 25 4 2" xfId="34715" xr:uid="{0B79728B-1C42-4394-838F-AC9B474774A4}"/>
    <cellStyle name="Comma 25 4 3" xfId="34717" xr:uid="{7C76B5A5-21E8-4AAC-A667-BE8B1348D648}"/>
    <cellStyle name="Comma 25 4 4" xfId="34718" xr:uid="{3BD2BCC7-8BAD-43EC-8E14-EA87DD3CA271}"/>
    <cellStyle name="Comma 25 5" xfId="3470" xr:uid="{9C861C03-6DDC-48C1-966D-DCEED56DF570}"/>
    <cellStyle name="Comma 25 5 2" xfId="2838" xr:uid="{CF67864F-76AE-46C9-8BA9-DEA6DDE733DC}"/>
    <cellStyle name="Comma 25 6" xfId="3497" xr:uid="{D654A07F-67FE-419A-AB09-29AA38BC19B2}"/>
    <cellStyle name="Comma 25 6 2" xfId="34719" xr:uid="{E64764F4-7C69-4D39-8170-6C4471377299}"/>
    <cellStyle name="Comma 25 7" xfId="3526" xr:uid="{909B08B1-0E27-4DD7-ABB3-EB8595F4B56C}"/>
    <cellStyle name="Comma 25 7 2" xfId="34720" xr:uid="{F8CB8BEE-6432-45C8-9E6A-E0A2B63A84EB}"/>
    <cellStyle name="Comma 25 8" xfId="34721" xr:uid="{39EF851D-291F-4053-A1D4-BE4D013FFC16}"/>
    <cellStyle name="Comma 25 9" xfId="15818" xr:uid="{5D0CAB57-C73F-403B-AAB2-0EC2FB05B3F8}"/>
    <cellStyle name="Comma 26" xfId="1932" xr:uid="{73A5D9D7-7635-4D00-9527-BB62C6BFE02E}"/>
    <cellStyle name="Comma 26 10" xfId="34722" xr:uid="{27006D47-1243-4D51-BE19-9394A48ABA81}"/>
    <cellStyle name="Comma 26 11" xfId="34723" xr:uid="{D8F05C05-78D8-44A6-A594-F584D8F8F8E2}"/>
    <cellStyle name="Comma 26 12" xfId="20784" xr:uid="{EA14F080-650C-4BD2-A131-3210C3921F18}"/>
    <cellStyle name="Comma 26 13" xfId="19272" xr:uid="{6D0B87E5-5A85-476E-BFF5-048C4F5180F0}"/>
    <cellStyle name="Comma 26 13 2" xfId="34725" xr:uid="{042DC32A-1D0E-4F39-B9BE-99C2D7E512CA}"/>
    <cellStyle name="Comma 26 13 2 2" xfId="11323" xr:uid="{18591787-4AE5-4120-8454-289A936188E5}"/>
    <cellStyle name="Comma 26 13 2 3" xfId="3677" xr:uid="{2065B7EA-8201-4B7F-9A79-ADA945020432}"/>
    <cellStyle name="Comma 26 13 3" xfId="34727" xr:uid="{CC505FEC-1ED7-4BAD-B910-C7E6E635A4E5}"/>
    <cellStyle name="Comma 26 13 3 2" xfId="34730" xr:uid="{CC153D9B-40F7-41CA-BBF5-5B14BEC3975A}"/>
    <cellStyle name="Comma 26 13 3 3" xfId="34735" xr:uid="{36E9183B-D3E0-4967-9394-3B8264EFDD1F}"/>
    <cellStyle name="Comma 26 13 4" xfId="34738" xr:uid="{7D92DF53-0B68-47C6-9431-E49F4634433E}"/>
    <cellStyle name="Comma 26 13 4 2" xfId="34741" xr:uid="{D785292B-94A5-45EE-A840-AE7F09D716F6}"/>
    <cellStyle name="Comma 26 13 4 3" xfId="34746" xr:uid="{1AD87231-5DAA-4F96-8457-B732BCDBEE66}"/>
    <cellStyle name="Comma 26 13 5" xfId="34747" xr:uid="{5F7C6B55-7F3C-493C-936F-02F8A76818ED}"/>
    <cellStyle name="Comma 26 13 5 2" xfId="34750" xr:uid="{30BE2BDC-5ECF-4BA0-B801-A00CD7DFD15A}"/>
    <cellStyle name="Comma 26 13 5 3" xfId="34753" xr:uid="{CDBF50A1-7CD2-400F-896E-F77224840488}"/>
    <cellStyle name="Comma 26 13 6" xfId="34754" xr:uid="{67DB07CF-51AC-43BF-99E9-CFA78BD10C49}"/>
    <cellStyle name="Comma 26 13 7" xfId="34755" xr:uid="{B67150F1-C6A9-4347-B052-957101F4E1AA}"/>
    <cellStyle name="Comma 26 14" xfId="34756" xr:uid="{A71807A0-1B2F-449A-BEC7-52E6C40BF462}"/>
    <cellStyle name="Comma 26 14 2" xfId="34758" xr:uid="{7D899402-E27B-48A3-8C95-A66513D25332}"/>
    <cellStyle name="Comma 26 14 2 2" xfId="34759" xr:uid="{6AEB4820-5BB5-482E-A140-7DCFF96052C5}"/>
    <cellStyle name="Comma 26 14 2 3" xfId="34760" xr:uid="{FCB087E7-ADD6-4312-80D9-BD258C294E65}"/>
    <cellStyle name="Comma 26 14 3" xfId="34762" xr:uid="{28D87B72-99DC-45B9-B3C8-969C5518D978}"/>
    <cellStyle name="Comma 26 14 3 2" xfId="34764" xr:uid="{172C8DBC-2A0E-4EFE-82A6-C9156A069AF0}"/>
    <cellStyle name="Comma 26 14 3 3" xfId="34766" xr:uid="{4B1D7636-BB55-4999-8501-C7D9DF3D0677}"/>
    <cellStyle name="Comma 26 14 4" xfId="34767" xr:uid="{330E42B5-055D-46CD-8809-D955590DB0C2}"/>
    <cellStyle name="Comma 26 14 4 2" xfId="34770" xr:uid="{5F26CA85-C3B6-480A-9533-4174DD027A4D}"/>
    <cellStyle name="Comma 26 14 4 3" xfId="34773" xr:uid="{A44E05F7-C526-422B-82EF-92D1A57FBD14}"/>
    <cellStyle name="Comma 26 14 5" xfId="30865" xr:uid="{5415F95B-BACE-4952-88BC-6161FFAF2774}"/>
    <cellStyle name="Comma 26 14 5 2" xfId="30868" xr:uid="{CFC8BE11-5189-4CEF-B8BD-BE7F9A3F7CCC}"/>
    <cellStyle name="Comma 26 14 5 3" xfId="30871" xr:uid="{2D552588-65AF-48DB-9D44-8E61C080FEB1}"/>
    <cellStyle name="Comma 26 14 6" xfId="30873" xr:uid="{93CBAABC-3BBE-44E0-9687-68B547AA8BB6}"/>
    <cellStyle name="Comma 26 14 7" xfId="30878" xr:uid="{0DB92A1A-0AA6-4C14-BD3C-A506F7BC5C45}"/>
    <cellStyle name="Comma 26 15" xfId="34775" xr:uid="{3D19E57C-38E1-47F8-8670-79B7FE2B0337}"/>
    <cellStyle name="Comma 26 15 2" xfId="34780" xr:uid="{DC05FEFF-209E-41C4-9032-78CA99033054}"/>
    <cellStyle name="Comma 26 15 3" xfId="34784" xr:uid="{78630151-CEA9-4E67-B1F8-1319AA7C0801}"/>
    <cellStyle name="Comma 26 16" xfId="3299" xr:uid="{9A188641-3EB6-49AE-945E-1179EDAF470B}"/>
    <cellStyle name="Comma 26 16 2" xfId="34786" xr:uid="{94D74BE0-11AA-46EC-9B91-04F79AED064D}"/>
    <cellStyle name="Comma 26 16 3" xfId="34793" xr:uid="{7FE47222-B058-45E4-8AB2-5F7F1F5E67A1}"/>
    <cellStyle name="Comma 26 17" xfId="3346" xr:uid="{117A623A-0BE1-4B84-9366-DA75B0B1B474}"/>
    <cellStyle name="Comma 26 17 2" xfId="3441" xr:uid="{89B87353-59F9-46AB-BF3F-FA89CE936CB6}"/>
    <cellStyle name="Comma 26 17 3" xfId="34794" xr:uid="{E528E3E1-345C-442C-AAF1-6F82FBCC2A42}"/>
    <cellStyle name="Comma 26 18" xfId="7654" xr:uid="{D1553160-3D75-4754-B117-242B08839FBD}"/>
    <cellStyle name="Comma 26 18 2" xfId="29450" xr:uid="{BD4DCE58-760F-49D1-8298-B1643B859DC6}"/>
    <cellStyle name="Comma 26 18 3" xfId="34795" xr:uid="{821114BC-E725-4659-8E96-840545157CBD}"/>
    <cellStyle name="Comma 26 19" xfId="34796" xr:uid="{3752215C-8A20-4931-A68D-BC3811F37CF9}"/>
    <cellStyle name="Comma 26 2" xfId="26583" xr:uid="{DDA76E50-8403-4568-BFAA-8D0BEC3D2BD1}"/>
    <cellStyle name="Comma 26 2 2" xfId="34798" xr:uid="{4AE9857A-5C96-4468-BEE4-481908767268}"/>
    <cellStyle name="Comma 26 2 3" xfId="34800" xr:uid="{AB13A3E7-1491-4D61-B67A-60063EDA690E}"/>
    <cellStyle name="Comma 26 2 4" xfId="34802" xr:uid="{324B5C28-A45C-4FE5-847A-CC1E1FE4E3EA}"/>
    <cellStyle name="Comma 26 2 5" xfId="34803" xr:uid="{30832C59-4D1A-47A1-AE8C-8B7B5B12CE87}"/>
    <cellStyle name="Comma 26 20" xfId="34776" xr:uid="{108CECA0-0C24-4EE2-9A90-3B5E8EAEFF9F}"/>
    <cellStyle name="Comma 26 21" xfId="3300" xr:uid="{7523BA07-A9D5-4B45-8435-B9859811CEF0}"/>
    <cellStyle name="Comma 26 21 2" xfId="34787" xr:uid="{C6387FE8-78A8-4247-B721-EBBEC8560DBF}"/>
    <cellStyle name="Comma 26 22" xfId="3347" xr:uid="{AE93F02A-2F0F-4342-8BD0-FB44764F5B04}"/>
    <cellStyle name="Comma 26 23" xfId="7655" xr:uid="{A07A2FB8-15A3-46DB-AB55-35FC74E8327D}"/>
    <cellStyle name="Comma 26 24" xfId="34797" xr:uid="{52583FAF-A620-40C2-ABC0-543C9B155AC2}"/>
    <cellStyle name="Comma 26 25" xfId="6740" xr:uid="{54D3EFD7-65DE-4C38-9AD7-E232F2352958}"/>
    <cellStyle name="Comma 26 26" xfId="51970" xr:uid="{041D9315-60C2-4EC3-B0F0-0982FA8085EC}"/>
    <cellStyle name="Comma 26 3" xfId="34804" xr:uid="{4E207747-768D-4E16-89D6-1A46DFBD2F6B}"/>
    <cellStyle name="Comma 26 3 2" xfId="34806" xr:uid="{BB5BA72E-08FE-4ECC-94E3-49FB468189CA}"/>
    <cellStyle name="Comma 26 3 3" xfId="32442" xr:uid="{D5DD2408-6389-468B-A1C5-A300A8B185A0}"/>
    <cellStyle name="Comma 26 3 4" xfId="32445" xr:uid="{788466D4-2302-4A7E-B25E-0989497E2048}"/>
    <cellStyle name="Comma 26 4" xfId="34808" xr:uid="{09D7E3B7-1ECE-4F1A-887F-17D7093580F2}"/>
    <cellStyle name="Comma 26 4 2" xfId="34810" xr:uid="{32F4DB01-51C1-4CCF-A824-8CBCAF23D92E}"/>
    <cellStyle name="Comma 26 4 3" xfId="34812" xr:uid="{670330D2-834C-488F-A051-E779F3C399E0}"/>
    <cellStyle name="Comma 26 4 4" xfId="34814" xr:uid="{2B374257-8EF2-4953-AEA1-A28BEA4BE491}"/>
    <cellStyle name="Comma 26 5" xfId="34815" xr:uid="{F443CD50-6064-4ADE-9D1D-07E18B4970CD}"/>
    <cellStyle name="Comma 26 5 2" xfId="15826" xr:uid="{6F6C47C6-B0BE-4F66-B246-8244FBEF3EE2}"/>
    <cellStyle name="Comma 26 5 3" xfId="34819" xr:uid="{097D60B5-4E26-40B7-B297-D0108706FF5F}"/>
    <cellStyle name="Comma 26 5 4" xfId="34823" xr:uid="{64D06477-55BB-4C2B-9113-5FDE5D72D51C}"/>
    <cellStyle name="Comma 26 6" xfId="34825" xr:uid="{3B52AB08-2D7C-45AE-B54A-1F4C82B0690D}"/>
    <cellStyle name="Comma 26 6 2" xfId="34827" xr:uid="{B3FE11D3-BC01-47D2-8CD3-B615C4FC3045}"/>
    <cellStyle name="Comma 26 7" xfId="34830" xr:uid="{E9B66349-088A-45F5-89BE-A8E2AF7E704C}"/>
    <cellStyle name="Comma 26 7 2" xfId="34832" xr:uid="{9D6EB1F4-6595-4DAE-A3A6-D06F808D3B5C}"/>
    <cellStyle name="Comma 26 8" xfId="34833" xr:uid="{926588C7-1CED-4F48-8E97-1D023DD1ED7E}"/>
    <cellStyle name="Comma 26 8 2" xfId="34835" xr:uid="{802DE582-7939-4079-8D83-C5E562A83F33}"/>
    <cellStyle name="Comma 26 9" xfId="34837" xr:uid="{E8BD796D-4A34-4141-B3DA-F696B1C1CAD0}"/>
    <cellStyle name="Comma 27" xfId="1934" xr:uid="{922686A6-2443-4BD3-B00E-7BAA37E68672}"/>
    <cellStyle name="Comma 27 10" xfId="6031" xr:uid="{7229E284-F44E-41A9-8288-3B2A5F82B09F}"/>
    <cellStyle name="Comma 27 2" xfId="34838" xr:uid="{52DE5C98-720D-4335-808C-024A0DD0ADD4}"/>
    <cellStyle name="Comma 27 2 2" xfId="34840" xr:uid="{746CBEFD-6527-442B-9E25-81C27BA4B14D}"/>
    <cellStyle name="Comma 27 2 2 2" xfId="34842" xr:uid="{403E7AEA-9DDD-4B18-9FDB-6389B42F1471}"/>
    <cellStyle name="Comma 27 2 3" xfId="34843" xr:uid="{8869127D-896C-4655-9DF0-76D624C13D75}"/>
    <cellStyle name="Comma 27 2 3 2" xfId="34845" xr:uid="{785F6552-9EE0-473C-9E49-D8D447858A44}"/>
    <cellStyle name="Comma 27 2 4" xfId="34846" xr:uid="{DF132AD6-2D03-4101-8E4E-899220EECCCE}"/>
    <cellStyle name="Comma 27 3" xfId="34848" xr:uid="{03E2511B-FBB3-49FC-BE24-1E95645954E8}"/>
    <cellStyle name="Comma 27 3 2" xfId="34850" xr:uid="{1E6903DC-F393-46B0-8BDB-D767648F4D79}"/>
    <cellStyle name="Comma 27 3 2 2" xfId="34852" xr:uid="{6B9F1E17-737F-4C85-96DF-34B8AC9CE7B2}"/>
    <cellStyle name="Comma 27 3 3" xfId="34853" xr:uid="{F23035FC-49BD-4C53-917B-852948B97074}"/>
    <cellStyle name="Comma 27 3 3 2" xfId="34854" xr:uid="{93F51AAF-F7EC-46D4-A599-E8DA379BFD7D}"/>
    <cellStyle name="Comma 27 3 4" xfId="34855" xr:uid="{C679B48B-1D8A-4D1A-8594-F248BC3D38DF}"/>
    <cellStyle name="Comma 27 4" xfId="34856" xr:uid="{2311D234-7D5D-497B-9EB4-635302EC223D}"/>
    <cellStyle name="Comma 27 4 2" xfId="34858" xr:uid="{7CB6BA3D-333F-4847-A012-DC65B0DFC682}"/>
    <cellStyle name="Comma 27 4 2 2" xfId="34860" xr:uid="{F0E6FF1C-5F09-4818-A9D1-130C39E8FEC5}"/>
    <cellStyle name="Comma 27 4 3" xfId="34861" xr:uid="{3DA16F3F-1412-4686-890D-02C5787DB8AE}"/>
    <cellStyle name="Comma 27 4 3 2" xfId="34862" xr:uid="{1F529AA7-9A63-45A7-B2DF-6073BBF16F40}"/>
    <cellStyle name="Comma 27 4 4" xfId="34863" xr:uid="{C2640F73-94E5-4AC3-B0F6-C8591BD37F58}"/>
    <cellStyle name="Comma 27 5" xfId="3149" xr:uid="{21436E30-D38D-4579-86DF-03CFA8735900}"/>
    <cellStyle name="Comma 27 5 2" xfId="34864" xr:uid="{EFEB802C-6C25-4D63-90DF-8BF0836741D7}"/>
    <cellStyle name="Comma 27 5 2 2" xfId="34865" xr:uid="{0007EA0E-D923-4772-B4B6-97BE23487476}"/>
    <cellStyle name="Comma 27 5 3" xfId="34866" xr:uid="{B512EF88-B769-4B80-8645-2BC0D0F425F1}"/>
    <cellStyle name="Comma 27 5 3 2" xfId="34867" xr:uid="{F83FD115-2A47-4F35-A04A-D42FF948C50D}"/>
    <cellStyle name="Comma 27 5 4" xfId="34868" xr:uid="{10326CDC-D626-4E9E-AB2D-89F0902AE35B}"/>
    <cellStyle name="Comma 27 6" xfId="28245" xr:uid="{55C2AE3D-D3B3-4C22-BCE2-01160E9A7026}"/>
    <cellStyle name="Comma 27 6 2" xfId="34870" xr:uid="{D531091F-3527-41B3-85CA-C18634E29695}"/>
    <cellStyle name="Comma 27 6 3" xfId="34872" xr:uid="{403619AD-245A-404C-AE6D-4402CB91E9D2}"/>
    <cellStyle name="Comma 27 6 4" xfId="34874" xr:uid="{70C29412-7066-4373-8A4D-104BE5DD32F0}"/>
    <cellStyle name="Comma 27 7" xfId="34876" xr:uid="{DED131C5-B460-401A-884D-FEBE319B550F}"/>
    <cellStyle name="Comma 27 7 2" xfId="34878" xr:uid="{1039070F-CB9A-4492-93B8-4D75BC020AE7}"/>
    <cellStyle name="Comma 27 8" xfId="34880" xr:uid="{FFED2085-F474-462D-94F0-20AD68EADFB3}"/>
    <cellStyle name="Comma 27 8 2" xfId="34886" xr:uid="{87B5A426-ADE2-45B8-A5A1-814CC358294A}"/>
    <cellStyle name="Comma 27 9" xfId="34385" xr:uid="{8CCBCADF-2E3A-4A6B-B171-9BC8438958AA}"/>
    <cellStyle name="Comma 28" xfId="1936" xr:uid="{C34BE5D5-C8BD-44EC-AC46-6F1E22CCFD6C}"/>
    <cellStyle name="Comma 28 2" xfId="34889" xr:uid="{1F459370-85E7-4892-B797-4D83F4E826FF}"/>
    <cellStyle name="Comma 28 2 2" xfId="11886" xr:uid="{8524BC52-9982-408C-9493-23E34607F729}"/>
    <cellStyle name="Comma 28 2 3" xfId="26536" xr:uid="{884DDF02-A539-419B-8394-B2BAD818C851}"/>
    <cellStyle name="Comma 28 2 4" xfId="8517" xr:uid="{BE134F25-E275-4237-90D9-7F73C8670C6D}"/>
    <cellStyle name="Comma 28 3" xfId="34891" xr:uid="{5CBD2A6F-9FAA-4DED-925B-4D72EE3F00F0}"/>
    <cellStyle name="Comma 28 3 2" xfId="34893" xr:uid="{82762D90-1F35-4B37-9AAA-92D3B85A43F9}"/>
    <cellStyle name="Comma 28 4" xfId="34894" xr:uid="{F478022F-5383-4753-919D-B8DC52DB2C84}"/>
    <cellStyle name="Comma 28 4 2" xfId="34896" xr:uid="{C399DC83-D8BE-4C59-90DF-A0817DC5D2D3}"/>
    <cellStyle name="Comma 28 5" xfId="28251" xr:uid="{9799E20D-D92B-49F5-8756-0CCB253CA281}"/>
    <cellStyle name="Comma 28 6" xfId="34887" xr:uid="{9EC45409-DB15-4CB9-BE03-5ED704689624}"/>
    <cellStyle name="Comma 29" xfId="1362" xr:uid="{BA3B876B-7159-4710-9678-B03555450CD6}"/>
    <cellStyle name="Comma 29 2" xfId="34899" xr:uid="{A09AEC57-CF38-42BC-86A7-A3871E427D30}"/>
    <cellStyle name="Comma 29 2 2" xfId="33968" xr:uid="{F54249B5-CBA2-404A-9879-F4671F26A602}"/>
    <cellStyle name="Comma 29 3" xfId="34901" xr:uid="{F34EA9A8-7234-4B10-A991-63D269AED1E8}"/>
    <cellStyle name="Comma 29 3 2" xfId="34903" xr:uid="{7F5F4653-29E1-4493-B8E7-D2C6FE365F08}"/>
    <cellStyle name="Comma 29 3 3" xfId="34905" xr:uid="{E72FE798-1B3B-46DD-9EEC-8919E23EC596}"/>
    <cellStyle name="Comma 29 3 4" xfId="34906" xr:uid="{19EFE4BC-513F-46C3-84BE-60F84FC61D8B}"/>
    <cellStyle name="Comma 29 4" xfId="34907" xr:uid="{322F12C4-2FC2-4D28-B2CE-707E8A39AFE4}"/>
    <cellStyle name="Comma 29 4 2" xfId="34909" xr:uid="{53182030-6D1C-4703-860A-CFAD4EEEEAD1}"/>
    <cellStyle name="Comma 29 4 3" xfId="34910" xr:uid="{14C9DD6C-92CB-434E-9D61-ADA4C2231740}"/>
    <cellStyle name="Comma 29 4 4" xfId="34912" xr:uid="{D0672B64-39E0-459D-AB85-4056F340FEE2}"/>
    <cellStyle name="Comma 29 5" xfId="28258" xr:uid="{BDFD4267-95CF-4B2F-B1E8-47DD50F33C5E}"/>
    <cellStyle name="Comma 29 6" xfId="34897" xr:uid="{CB78B51B-EC7A-4F3C-8E3F-957BCFBA475E}"/>
    <cellStyle name="Comma 3" xfId="53" xr:uid="{66F4054D-D011-4C63-8A8D-58F3E7610699}"/>
    <cellStyle name="Comma 3 10" xfId="2073" xr:uid="{B44D1E3C-6786-442D-8B6B-38E67D48533A}"/>
    <cellStyle name="Comma 3 10 10" xfId="34913" xr:uid="{14F13562-15E6-4ECD-AE5A-B6E02CE4045D}"/>
    <cellStyle name="Comma 3 10 11" xfId="34914" xr:uid="{AFEB32A5-3D74-42DF-AE79-C3174D3EE837}"/>
    <cellStyle name="Comma 3 10 12" xfId="34915" xr:uid="{6ECC0CD9-C438-44BA-8937-572619712283}"/>
    <cellStyle name="Comma 3 10 2" xfId="34916" xr:uid="{67BC1F7B-4913-494E-88A4-305C20CB31BA}"/>
    <cellStyle name="Comma 3 10 2 10" xfId="34917" xr:uid="{B444121E-A5B8-4772-8694-7DDEB0047A22}"/>
    <cellStyle name="Comma 3 10 2 11" xfId="4652" xr:uid="{B5739295-3836-4CEF-8B67-115A3FFA8714}"/>
    <cellStyle name="Comma 3 10 2 2" xfId="34920" xr:uid="{C8005351-AC23-4249-B23F-E33996071AEF}"/>
    <cellStyle name="Comma 3 10 2 2 2" xfId="23786" xr:uid="{D9CB462D-7A7D-4D7A-9974-342B2489C90B}"/>
    <cellStyle name="Comma 3 10 2 2 2 2" xfId="23789" xr:uid="{A07FF100-6F21-4823-A61E-26AC886CD20B}"/>
    <cellStyle name="Comma 3 10 2 2 2 2 2" xfId="23794" xr:uid="{3B85562D-E272-4846-9419-0B0165DC70D9}"/>
    <cellStyle name="Comma 3 10 2 2 2 2 3" xfId="19024" xr:uid="{6B08F9E1-9DB3-405B-9C89-8D7E9498C0E0}"/>
    <cellStyle name="Comma 3 10 2 2 2 2 4" xfId="34921" xr:uid="{FE22392C-68E1-4FEB-85CE-DA2194C082FB}"/>
    <cellStyle name="Comma 3 10 2 2 2 3" xfId="23797" xr:uid="{EEE351E1-30EB-46C5-912D-76332111B33B}"/>
    <cellStyle name="Comma 3 10 2 2 2 4" xfId="34922" xr:uid="{C91DFC36-E252-4A09-9F50-2E6F34169349}"/>
    <cellStyle name="Comma 3 10 2 2 2 5" xfId="34923" xr:uid="{92943307-51E3-4041-ACE0-A00BB82CC136}"/>
    <cellStyle name="Comma 3 10 2 2 2 6" xfId="34924" xr:uid="{FCF4ADC8-F855-4555-B4D9-B89806D1049D}"/>
    <cellStyle name="Comma 3 10 2 2 2 7" xfId="34925" xr:uid="{6A9CBF4B-F998-4827-9ABF-BE03F9174A9F}"/>
    <cellStyle name="Comma 3 10 2 2 3" xfId="23800" xr:uid="{08B2D196-6326-4459-8311-46ADF8B05DC9}"/>
    <cellStyle name="Comma 3 10 2 2 3 2" xfId="16937" xr:uid="{DD13C033-7081-47CD-984D-CFD54F4AE12C}"/>
    <cellStyle name="Comma 3 10 2 2 3 3" xfId="23805" xr:uid="{5B13BC18-53CA-4010-B004-632C301F6895}"/>
    <cellStyle name="Comma 3 10 2 2 3 4" xfId="34928" xr:uid="{7397F321-1317-4E76-BBCC-CA5E11A73824}"/>
    <cellStyle name="Comma 3 10 2 2 4" xfId="23810" xr:uid="{D38B1E2B-141F-4BE9-810D-6E2F6E342AE0}"/>
    <cellStyle name="Comma 3 10 2 2 5" xfId="23835" xr:uid="{5653DB9E-6AE6-4F67-BB43-CB18B7061C69}"/>
    <cellStyle name="Comma 3 10 2 2 6" xfId="23850" xr:uid="{AF89E77E-5193-4F5B-AC8D-5E8EEA37D926}"/>
    <cellStyle name="Comma 3 10 2 2 7" xfId="9983" xr:uid="{7834B677-398F-484E-86BA-AF3B48BA08AA}"/>
    <cellStyle name="Comma 3 10 2 3" xfId="34929" xr:uid="{D5ABA2A5-10C3-4233-B9C1-3F9C83AC3074}"/>
    <cellStyle name="Comma 3 10 2 4" xfId="28909" xr:uid="{F5FD0C9F-AD4C-4384-BD19-7E5CB63E5926}"/>
    <cellStyle name="Comma 3 10 2 5" xfId="28913" xr:uid="{1D4F97BF-5B5D-4815-81C5-2629D754D2CF}"/>
    <cellStyle name="Comma 3 10 2 5 2" xfId="34930" xr:uid="{D6B8DC5E-6F49-4750-BE48-F8D195B3AA69}"/>
    <cellStyle name="Comma 3 10 2 5 3" xfId="34931" xr:uid="{26CEC0F6-7F25-4BA4-9176-F915E7370C27}"/>
    <cellStyle name="Comma 3 10 2 5 4" xfId="34933" xr:uid="{838B73A3-1BD0-4AB7-904E-6D54F83AE15F}"/>
    <cellStyle name="Comma 3 10 2 6" xfId="28917" xr:uid="{BC25B829-FCDB-4FF3-9388-24188B2DB50B}"/>
    <cellStyle name="Comma 3 10 2 7" xfId="28921" xr:uid="{FD75418A-ED73-40BE-BC20-0096CB658840}"/>
    <cellStyle name="Comma 3 10 2 8" xfId="24213" xr:uid="{FE1C9F5F-1B2E-4FE3-9AA5-7D11480E4519}"/>
    <cellStyle name="Comma 3 10 2 9" xfId="22816" xr:uid="{FCD14F05-494C-4841-8B29-EC3353519911}"/>
    <cellStyle name="Comma 3 10 3" xfId="34934" xr:uid="{1E5E3A5C-D803-4570-9803-9E824DD10059}"/>
    <cellStyle name="Comma 3 10 3 2" xfId="34935" xr:uid="{90EFBDE0-6AAC-4C34-849C-C4920AE3FB95}"/>
    <cellStyle name="Comma 3 10 4" xfId="34936" xr:uid="{C90D4197-11A2-4D5F-A50F-D81355E9FEBF}"/>
    <cellStyle name="Comma 3 10 4 2" xfId="34937" xr:uid="{C8B82863-BD60-4BB4-819B-FB847C704528}"/>
    <cellStyle name="Comma 3 10 4 2 2" xfId="28366" xr:uid="{73DA87E0-3BC4-4A84-A996-59F54C83F61D}"/>
    <cellStyle name="Comma 3 10 4 2 2 2" xfId="34938" xr:uid="{9B767DB9-D256-4F69-9DFC-15EC23BB83B4}"/>
    <cellStyle name="Comma 3 10 4 2 2 3" xfId="34939" xr:uid="{20437339-0042-4195-9AC1-863F553630ED}"/>
    <cellStyle name="Comma 3 10 4 2 2 4" xfId="34940" xr:uid="{524DC185-F82A-47FC-9B86-34C1CF410C46}"/>
    <cellStyle name="Comma 3 10 4 2 3" xfId="34941" xr:uid="{9B6701F9-41F6-4D57-9987-A3DCB3EE95AC}"/>
    <cellStyle name="Comma 3 10 4 2 4" xfId="34942" xr:uid="{1D82CC68-60A2-41B1-B987-8F5B6CF217F7}"/>
    <cellStyle name="Comma 3 10 4 2 5" xfId="34478" xr:uid="{90B97EC4-2F17-47D6-B105-57390A2738D1}"/>
    <cellStyle name="Comma 3 10 4 2 6" xfId="32331" xr:uid="{AAE02117-DD58-493C-BDC7-A6D8459E0A43}"/>
    <cellStyle name="Comma 3 10 4 2 7" xfId="32345" xr:uid="{E0FDC0F6-33D9-44DA-8380-C9BF802E0886}"/>
    <cellStyle name="Comma 3 10 4 3" xfId="34943" xr:uid="{CF05110B-1BB2-4D58-9E40-6CFA6D3CE929}"/>
    <cellStyle name="Comma 3 10 4 3 2" xfId="34944" xr:uid="{7BF7F4DA-A0B2-4E97-807E-F08266E53A7E}"/>
    <cellStyle name="Comma 3 10 4 3 3" xfId="13623" xr:uid="{F411A180-E9A5-419D-951F-1C904AECB7FB}"/>
    <cellStyle name="Comma 3 10 4 3 4" xfId="34945" xr:uid="{1FDD96E6-DF1A-4C62-846C-44FCEF430E78}"/>
    <cellStyle name="Comma 3 10 4 4" xfId="33637" xr:uid="{5EFCFFC1-C476-4BB9-BA28-2C4625364A47}"/>
    <cellStyle name="Comma 3 10 4 5" xfId="33639" xr:uid="{1F7E47A6-3066-4D18-A519-BF70C70DCC11}"/>
    <cellStyle name="Comma 3 10 4 6" xfId="33641" xr:uid="{32A1D2E0-E9CA-4C24-AA08-422E1421A8EC}"/>
    <cellStyle name="Comma 3 10 4 7" xfId="34946" xr:uid="{CA635499-B8E2-4FF9-B889-23709F34A523}"/>
    <cellStyle name="Comma 3 10 4 8" xfId="34947" xr:uid="{622FE568-382F-4A8C-8E65-0106049F73A8}"/>
    <cellStyle name="Comma 3 10 5" xfId="34948" xr:uid="{D01536E7-A5A5-4A96-98AA-9746E5261051}"/>
    <cellStyle name="Comma 3 10 6" xfId="34951" xr:uid="{D8D34171-E8C1-4A91-B137-042ACCF1C1D1}"/>
    <cellStyle name="Comma 3 10 6 2" xfId="34953" xr:uid="{59AB4E9C-D2C6-43E2-B304-CF62BA41C34D}"/>
    <cellStyle name="Comma 3 10 6 3" xfId="34955" xr:uid="{0CCE0FA6-2851-4E3A-82C3-07F545155990}"/>
    <cellStyle name="Comma 3 10 6 4" xfId="33647" xr:uid="{22F5176E-57E1-4965-BC1C-E6541937C5E8}"/>
    <cellStyle name="Comma 3 10 7" xfId="34956" xr:uid="{FCB1B681-B0AA-48A1-89E3-5FB44009EE71}"/>
    <cellStyle name="Comma 3 10 8" xfId="34957" xr:uid="{AC89F1F3-E713-4708-8F09-EBDCF788A820}"/>
    <cellStyle name="Comma 3 10 9" xfId="34958" xr:uid="{2BF65CB0-3127-4450-8DA9-686FB24F3BC3}"/>
    <cellStyle name="Comma 3 11" xfId="2074" xr:uid="{6A308FC9-91F4-4787-8C64-2F9FEDA212C1}"/>
    <cellStyle name="Comma 3 11 2" xfId="30948" xr:uid="{28FE0565-7928-4E92-B0EB-4AC57D4E37FE}"/>
    <cellStyle name="Comma 3 11 3" xfId="34959" xr:uid="{BCFA0123-6D2C-446C-A3E5-83399FC49961}"/>
    <cellStyle name="Comma 3 11 4" xfId="34960" xr:uid="{737EB09A-F68E-4597-8689-C65BBDC83F32}"/>
    <cellStyle name="Comma 3 11 5" xfId="34961" xr:uid="{0F9AA32B-8840-42EA-9545-0B63914B634D}"/>
    <cellStyle name="Comma 3 11 6" xfId="22099" xr:uid="{22681AD0-E6B1-4B40-A14E-176685C78E78}"/>
    <cellStyle name="Comma 3 12" xfId="34962" xr:uid="{1C283689-BE5A-4433-8C37-41337AF402F2}"/>
    <cellStyle name="Comma 3 12 2" xfId="30953" xr:uid="{7BD29164-221E-4AB0-9958-EA237042B589}"/>
    <cellStyle name="Comma 3 12 3" xfId="34963" xr:uid="{3AD37469-E722-4CFD-BBBD-AAC32E31A163}"/>
    <cellStyle name="Comma 3 12 4" xfId="34964" xr:uid="{3D3BDBB6-F51E-44BC-895A-6F29A5026353}"/>
    <cellStyle name="Comma 3 12 5" xfId="34965" xr:uid="{4AC7DD41-9857-4F7B-B8DF-A4036049A484}"/>
    <cellStyle name="Comma 3 13" xfId="34966" xr:uid="{5E00D97B-33FE-4D60-A765-6299D8E75014}"/>
    <cellStyle name="Comma 3 13 2" xfId="30957" xr:uid="{019C32C7-1DF4-422D-A4B9-6EE3B8F8A2C7}"/>
    <cellStyle name="Comma 3 13 3" xfId="34967" xr:uid="{1861184D-3B86-43FE-A3F3-53151B62E4D9}"/>
    <cellStyle name="Comma 3 13 4" xfId="34968" xr:uid="{D4F0FB56-D0F0-4D48-AC5E-193E23F43498}"/>
    <cellStyle name="Comma 3 13 5" xfId="34969" xr:uid="{0E740C8F-A94C-4C57-AE65-2222A39EF62E}"/>
    <cellStyle name="Comma 3 14" xfId="34186" xr:uid="{7493DA95-F4F5-4C30-A5AA-5915F4F69B91}"/>
    <cellStyle name="Comma 3 14 10" xfId="30095" xr:uid="{CAE54DA8-206F-4D98-B95B-6DC301AFE2D6}"/>
    <cellStyle name="Comma 3 14 11" xfId="30098" xr:uid="{0FD90DB8-E189-436B-9FDB-D6527FE5227E}"/>
    <cellStyle name="Comma 3 14 2" xfId="14242" xr:uid="{EF1DEBB1-CEC3-4A9D-B5A2-EF6E9659CCFF}"/>
    <cellStyle name="Comma 3 14 2 2" xfId="34970" xr:uid="{5039ACE0-813F-456C-8346-529FB5862C32}"/>
    <cellStyle name="Comma 3 14 2 2 2" xfId="34972" xr:uid="{DFD1F5F1-F7CD-4B03-AF43-1663973FC1C3}"/>
    <cellStyle name="Comma 3 14 2 2 2 2" xfId="34973" xr:uid="{4343B94C-EB8C-4B58-8454-BEBAE9F21629}"/>
    <cellStyle name="Comma 3 14 2 2 2 3" xfId="34974" xr:uid="{207DC6C8-A13F-410D-89EC-625D52BBC3CC}"/>
    <cellStyle name="Comma 3 14 2 2 2 4" xfId="34976" xr:uid="{DFA13986-B1FD-46C3-8511-4DA6D5E67E13}"/>
    <cellStyle name="Comma 3 14 2 2 3" xfId="34977" xr:uid="{60BD409F-441C-4D19-B585-4912D0E45929}"/>
    <cellStyle name="Comma 3 14 2 2 4" xfId="34978" xr:uid="{887B0FC2-25CB-41A1-9188-F7039D1E6427}"/>
    <cellStyle name="Comma 3 14 2 2 5" xfId="34979" xr:uid="{03D9F2C2-02FF-4D82-87DC-6A8E3248CD1F}"/>
    <cellStyle name="Comma 3 14 2 2 6" xfId="34980" xr:uid="{EB6A44BB-DBA9-42F3-8085-86856245A6B7}"/>
    <cellStyle name="Comma 3 14 2 2 7" xfId="34981" xr:uid="{BC65E2E9-A5C5-47A0-A023-E566F57C444E}"/>
    <cellStyle name="Comma 3 14 2 3" xfId="34982" xr:uid="{B01308A7-8722-416E-9AD0-9B6BFEE7FA45}"/>
    <cellStyle name="Comma 3 14 2 3 2" xfId="34983" xr:uid="{4F2D3BF3-B747-49F6-8A78-3109ABAD611C}"/>
    <cellStyle name="Comma 3 14 2 3 3" xfId="34984" xr:uid="{C04E8369-D712-4B03-9CC8-A40B4F79DCF9}"/>
    <cellStyle name="Comma 3 14 2 3 4" xfId="34985" xr:uid="{2E843F8B-2590-4EC2-9844-95286C6B2C17}"/>
    <cellStyle name="Comma 3 14 2 4" xfId="2839" xr:uid="{8F00F5E7-C649-42C5-8E6C-2B7392D26D98}"/>
    <cellStyle name="Comma 3 14 2 5" xfId="3836" xr:uid="{BE8A6920-6052-41ED-BF08-4BA551DDEC6D}"/>
    <cellStyle name="Comma 3 14 2 6" xfId="34986" xr:uid="{53EAD65E-44A2-45F4-AB30-D0FC5CF5F487}"/>
    <cellStyle name="Comma 3 14 2 7" xfId="34987" xr:uid="{4F802B6C-C69F-40D1-9DCD-56D59B2D5340}"/>
    <cellStyle name="Comma 3 14 2 8" xfId="24262" xr:uid="{258DDF63-499C-4F33-BFF5-D7F4E1C27DDF}"/>
    <cellStyle name="Comma 3 14 3" xfId="34988" xr:uid="{F53AF2B4-738E-4629-AC55-6542E2CBA145}"/>
    <cellStyle name="Comma 3 14 3 2" xfId="34989" xr:uid="{1D91D6FD-C789-4A11-90C5-760BE93641B3}"/>
    <cellStyle name="Comma 3 14 4" xfId="34990" xr:uid="{E3BC51B4-F1B2-4976-9EE6-8F85697F1AED}"/>
    <cellStyle name="Comma 3 14 4 2" xfId="34991" xr:uid="{88EEDC49-3410-4C9C-902E-9207516182C5}"/>
    <cellStyle name="Comma 3 14 5" xfId="34992" xr:uid="{DE5928F9-31D2-47CB-A1FE-61420BBE4181}"/>
    <cellStyle name="Comma 3 14 5 2" xfId="34993" xr:uid="{848E1E3D-A4C7-4232-B9C7-1A61B6641636}"/>
    <cellStyle name="Comma 3 14 5 3" xfId="34994" xr:uid="{4962B108-B885-433A-A805-FD1B35689890}"/>
    <cellStyle name="Comma 3 14 5 4" xfId="34995" xr:uid="{6501D233-8073-4AFC-9886-C3A37F3FB8C2}"/>
    <cellStyle name="Comma 3 14 6" xfId="16682" xr:uid="{7A78FE8E-8C8C-4ED0-8CD4-0CB2FBB7D7F4}"/>
    <cellStyle name="Comma 3 14 7" xfId="34996" xr:uid="{F2B5E1B2-752B-41AA-B75A-8E340E88D28A}"/>
    <cellStyle name="Comma 3 14 8" xfId="34997" xr:uid="{FD4EA97A-388D-4BEA-B086-162285894503}"/>
    <cellStyle name="Comma 3 14 9" xfId="34998" xr:uid="{261302A4-4A3C-491E-80DA-02BD13F6E779}"/>
    <cellStyle name="Comma 3 15" xfId="33114" xr:uid="{2DAC9E42-AC84-4B5C-B452-162A9F960079}"/>
    <cellStyle name="Comma 3 15 2" xfId="34999" xr:uid="{C50DA97B-B9BF-4333-A9EE-B13D01B9A763}"/>
    <cellStyle name="Comma 3 15 2 2" xfId="35002" xr:uid="{5BFA8C98-CAE3-44A4-AE11-1F8D0E8A3B76}"/>
    <cellStyle name="Comma 3 15 2 2 2" xfId="35005" xr:uid="{5656786C-1BAF-4DB8-AEB8-D945B7A06DA9}"/>
    <cellStyle name="Comma 3 15 2 2 3" xfId="35008" xr:uid="{16D5C339-AE94-4356-94AC-D281BFD8B39D}"/>
    <cellStyle name="Comma 3 15 2 2 4" xfId="35011" xr:uid="{18932CC2-F26E-489F-9ECA-2CD5F7858967}"/>
    <cellStyle name="Comma 3 15 2 3" xfId="35014" xr:uid="{A792466D-03D4-41D2-89A1-E59FF026A746}"/>
    <cellStyle name="Comma 3 15 2 4" xfId="15827" xr:uid="{94DEDC73-8526-4C27-8730-9FAAB38D3790}"/>
    <cellStyle name="Comma 3 15 2 5" xfId="34820" xr:uid="{EF3BA36E-0A4E-416F-A0CB-CD608171A0CE}"/>
    <cellStyle name="Comma 3 15 2 6" xfId="34824" xr:uid="{1B4C0D7E-C67C-48CE-AACB-908D58B1CC41}"/>
    <cellStyle name="Comma 3 15 2 7" xfId="35017" xr:uid="{CABE3B8A-CE87-4232-B867-1CC6EA77FAA6}"/>
    <cellStyle name="Comma 3 15 2 8" xfId="24276" xr:uid="{1DDDA8A3-6A49-428E-A763-BF8B9FAA0F62}"/>
    <cellStyle name="Comma 3 15 3" xfId="35018" xr:uid="{905CFC9C-D521-4E82-B700-3C314EE3A192}"/>
    <cellStyle name="Comma 3 15 3 2" xfId="35019" xr:uid="{84E6839A-0F22-4A62-AECD-E1F9C0592734}"/>
    <cellStyle name="Comma 3 15 3 3" xfId="35020" xr:uid="{E7F345E4-D50B-49AF-A64C-603266015426}"/>
    <cellStyle name="Comma 3 15 3 4" xfId="34828" xr:uid="{A6125224-7D81-4FBF-9CFC-24F6E84146F6}"/>
    <cellStyle name="Comma 3 15 4" xfId="35021" xr:uid="{7A5B5B83-4316-4027-A77F-77312407C076}"/>
    <cellStyle name="Comma 3 15 5" xfId="35023" xr:uid="{C97FE89E-0ED4-4024-B860-EDC0AAE65653}"/>
    <cellStyle name="Comma 3 15 6" xfId="35024" xr:uid="{985043C0-A716-4F7F-8DD0-BACA9AD9F74C}"/>
    <cellStyle name="Comma 3 15 7" xfId="35025" xr:uid="{B65757AE-79C5-4AFA-BF82-9CE988430DF6}"/>
    <cellStyle name="Comma 3 16" xfId="26040" xr:uid="{DEAA432F-9582-49AF-976B-7F1BF473BE1F}"/>
    <cellStyle name="Comma 3 16 2" xfId="26044" xr:uid="{6F778E61-64E9-487B-B5FD-07B1EB18FFE0}"/>
    <cellStyle name="Comma 3 17" xfId="26048" xr:uid="{DEF1BE77-971E-4A31-A556-5C84D9DDBCB8}"/>
    <cellStyle name="Comma 3 17 2" xfId="35026" xr:uid="{BCB04093-6315-40FC-9CF7-1E538AF8003A}"/>
    <cellStyle name="Comma 3 17 3" xfId="35027" xr:uid="{18FDF7B8-571B-4165-BE20-DBB9EE5AEC94}"/>
    <cellStyle name="Comma 3 17 4" xfId="35029" xr:uid="{5E0C3BFB-405B-41D1-8E49-A82EC5F8C176}"/>
    <cellStyle name="Comma 3 17 5" xfId="35031" xr:uid="{CD14830C-9C40-4134-831F-41F359697705}"/>
    <cellStyle name="Comma 3 18" xfId="35032" xr:uid="{57BE04B0-9F7E-443E-8A42-77020B12EFB4}"/>
    <cellStyle name="Comma 3 18 2" xfId="35034" xr:uid="{7F9C03CF-CBC3-40E1-ADC5-06991720EF62}"/>
    <cellStyle name="Comma 3 19" xfId="35035" xr:uid="{AB3D11D7-1C6A-42BF-8B0A-2D13F9335429}"/>
    <cellStyle name="Comma 3 2" xfId="2075" xr:uid="{4D4B2018-1C1C-43CA-9902-7F3A27BD7497}"/>
    <cellStyle name="Comma 3 2 10" xfId="35040" xr:uid="{E8457E9F-8561-441C-BE35-265BF24BF1A2}"/>
    <cellStyle name="Comma 3 2 10 2" xfId="25458" xr:uid="{29D36C8D-6890-4A3A-84FC-8D49A2DACCED}"/>
    <cellStyle name="Comma 3 2 10 3" xfId="10543" xr:uid="{1384597B-A509-4E2D-B7DF-F8893827DA6D}"/>
    <cellStyle name="Comma 3 2 10 4" xfId="25481" xr:uid="{3A95B9F0-B717-41AA-AE43-9F62E6FE6CD6}"/>
    <cellStyle name="Comma 3 2 11" xfId="3841" xr:uid="{B0F1F6BD-C63C-47CD-B25B-F8B3691A54B9}"/>
    <cellStyle name="Comma 3 2 11 2" xfId="10971" xr:uid="{05692DBB-3DE0-4020-B48F-27C22511DDD3}"/>
    <cellStyle name="Comma 3 2 12" xfId="14271" xr:uid="{EC76EF2C-4449-4B9F-8B50-F683F19352BE}"/>
    <cellStyle name="Comma 3 2 12 2" xfId="14274" xr:uid="{33EAA19B-F101-4FC3-99F7-1B4E03BF6631}"/>
    <cellStyle name="Comma 3 2 13" xfId="14280" xr:uid="{A6A27CD6-FABA-428D-A08A-9AA7F0C059F5}"/>
    <cellStyle name="Comma 3 2 14" xfId="14291" xr:uid="{62221132-D6AB-41F0-B74F-FDEF12132161}"/>
    <cellStyle name="Comma 3 2 15" xfId="35041" xr:uid="{3C8DE1B7-FDCC-42B1-818C-FCBEDAE57C98}"/>
    <cellStyle name="Comma 3 2 16" xfId="35038" xr:uid="{10A16CC5-9285-4C0D-AC29-F590B3B2E6C1}"/>
    <cellStyle name="Comma 3 2 2" xfId="2076" xr:uid="{BFCD0642-8980-4480-850A-CBF8EEA22610}"/>
    <cellStyle name="Comma 3 2 2 10" xfId="26249" xr:uid="{409DD4B2-E636-47DC-8104-4D914D9EAFB1}"/>
    <cellStyle name="Comma 3 2 2 10 2" xfId="35045" xr:uid="{A0BD99DD-E2B4-475B-96BA-BDCB898B54EA}"/>
    <cellStyle name="Comma 3 2 2 11" xfId="26252" xr:uid="{0ED4AC93-4FAF-46E1-84B8-744F4501C402}"/>
    <cellStyle name="Comma 3 2 2 12" xfId="28052" xr:uid="{19155DA8-F649-4EC2-84DF-C96F17201001}"/>
    <cellStyle name="Comma 3 2 2 2" xfId="877" xr:uid="{86DF2772-B198-4600-B416-085ABEF023DC}"/>
    <cellStyle name="Comma 3 2 2 2 10" xfId="11376" xr:uid="{C0825AF0-1FED-45A7-A926-AAC68C6AA063}"/>
    <cellStyle name="Comma 3 2 2 2 10 2" xfId="11380" xr:uid="{3E039D9B-C508-448A-9B12-6172A10C78D2}"/>
    <cellStyle name="Comma 3 2 2 2 11" xfId="10148" xr:uid="{C2FAB09B-E16A-4C00-AEAE-9465B17D827C}"/>
    <cellStyle name="Comma 3 2 2 2 12" xfId="10156" xr:uid="{FD557B66-EA1B-43AB-A6B4-DCBCCDD0C5E0}"/>
    <cellStyle name="Comma 3 2 2 2 13" xfId="10466" xr:uid="{C058D039-ED3B-4964-8FD4-2519C01DC634}"/>
    <cellStyle name="Comma 3 2 2 2 14" xfId="26101" xr:uid="{46D19E7C-BDE6-4701-80D6-152AA34133C1}"/>
    <cellStyle name="Comma 3 2 2 2 2" xfId="26106" xr:uid="{2F4B6EAD-6F34-4B02-B229-B6F2D8A9CCBF}"/>
    <cellStyle name="Comma 3 2 2 2 2 10" xfId="35046" xr:uid="{8DCE1834-AFB1-44E3-AE7F-226B51530139}"/>
    <cellStyle name="Comma 3 2 2 2 2 11" xfId="35047" xr:uid="{626FB49A-F8BA-49E5-BC59-4C91A5F05B66}"/>
    <cellStyle name="Comma 3 2 2 2 2 2" xfId="26109" xr:uid="{0CA6A38D-ABD4-40CA-9C5A-2C5A36DD0901}"/>
    <cellStyle name="Comma 3 2 2 2 2 2 2" xfId="27322" xr:uid="{4000C00E-C730-4BD7-A7DD-324853A958CB}"/>
    <cellStyle name="Comma 3 2 2 2 2 2 3" xfId="27324" xr:uid="{CB5E039C-BA4F-4786-AE56-87BA3440ED5D}"/>
    <cellStyle name="Comma 3 2 2 2 2 2 4" xfId="35049" xr:uid="{AD4A537A-3261-4023-A20D-F243BA3FC247}"/>
    <cellStyle name="Comma 3 2 2 2 2 3" xfId="27326" xr:uid="{DE99F85F-7604-4CD3-B6E3-5C88CA20837F}"/>
    <cellStyle name="Comma 3 2 2 2 2 3 2" xfId="35050" xr:uid="{C2938DA8-F85B-4694-B9FF-9254DCE93008}"/>
    <cellStyle name="Comma 3 2 2 2 2 3 3" xfId="35051" xr:uid="{61A6E4DA-048F-43B1-81A6-5B10C7A2FC38}"/>
    <cellStyle name="Comma 3 2 2 2 2 3 4" xfId="35052" xr:uid="{5CEE3873-D6FF-46B2-85C8-21854B8244DD}"/>
    <cellStyle name="Comma 3 2 2 2 2 4" xfId="27328" xr:uid="{519EAB82-F730-43C3-ABCE-B26ED7D90CD3}"/>
    <cellStyle name="Comma 3 2 2 2 2 4 2" xfId="35053" xr:uid="{B3748158-FAE8-4AA0-ADE1-3415622E4586}"/>
    <cellStyle name="Comma 3 2 2 2 2 4 3" xfId="35054" xr:uid="{69E7B479-0694-4609-9A0E-CF3E583E48C8}"/>
    <cellStyle name="Comma 3 2 2 2 2 4 4" xfId="35055" xr:uid="{3A79F586-14F6-492F-AC2B-FDF2161BE257}"/>
    <cellStyle name="Comma 3 2 2 2 2 5" xfId="27330" xr:uid="{7CDAC066-A111-4504-BC2B-40E9B429B03D}"/>
    <cellStyle name="Comma 3 2 2 2 2 5 2" xfId="35056" xr:uid="{DE920320-B5EC-4B6E-B26E-0E3A62BBC316}"/>
    <cellStyle name="Comma 3 2 2 2 2 5 3" xfId="35057" xr:uid="{9EEF4766-192B-4945-9890-49E5F6EBD0D6}"/>
    <cellStyle name="Comma 3 2 2 2 2 5 4" xfId="35058" xr:uid="{B15DC4AD-5045-432B-B799-8E36C076FD2B}"/>
    <cellStyle name="Comma 3 2 2 2 2 6" xfId="20867" xr:uid="{1E6870A2-7304-4A18-B333-A544767028B3}"/>
    <cellStyle name="Comma 3 2 2 2 2 6 2" xfId="20299" xr:uid="{D74DE2F9-7143-4BC3-A8DD-8A03C04A0946}"/>
    <cellStyle name="Comma 3 2 2 2 2 6 3" xfId="20306" xr:uid="{7AAE2E4F-DC3A-4439-8CF9-00F038BCE5BF}"/>
    <cellStyle name="Comma 3 2 2 2 2 6 4" xfId="20310" xr:uid="{DDDB2921-F51D-47A2-A5E3-347151F2AFD9}"/>
    <cellStyle name="Comma 3 2 2 2 2 7" xfId="18108" xr:uid="{3503EB98-70B1-46DF-9900-A4E59DB9CBCE}"/>
    <cellStyle name="Comma 3 2 2 2 2 7 2" xfId="20397" xr:uid="{7C5BE7BA-8C4F-4136-A1BC-45E58D2CDC64}"/>
    <cellStyle name="Comma 3 2 2 2 2 7 3" xfId="20400" xr:uid="{B218B028-C1B4-4256-85B9-C16D1019306D}"/>
    <cellStyle name="Comma 3 2 2 2 2 7 4" xfId="29372" xr:uid="{7EF963C8-407B-4EF5-8007-97059A8A814E}"/>
    <cellStyle name="Comma 3 2 2 2 2 8" xfId="35063" xr:uid="{4D0E8EE8-1673-42F0-B859-E9AF7C8FC302}"/>
    <cellStyle name="Comma 3 2 2 2 2 8 2" xfId="20456" xr:uid="{FF1C08B8-33E6-45F4-BDAB-D06DB438A8BA}"/>
    <cellStyle name="Comma 3 2 2 2 2 8 3" xfId="20459" xr:uid="{A304952E-0B11-478C-808D-663A6A31E6F5}"/>
    <cellStyle name="Comma 3 2 2 2 2 8 4" xfId="29392" xr:uid="{36E7C0DD-4B05-48C4-B708-7AAA0801573B}"/>
    <cellStyle name="Comma 3 2 2 2 2 9" xfId="35066" xr:uid="{7BB32BAD-205A-4EA2-9B02-6C0F4B25EB07}"/>
    <cellStyle name="Comma 3 2 2 2 3" xfId="26116" xr:uid="{FF55AA11-A838-4C22-87F8-7CE6AECED51A}"/>
    <cellStyle name="Comma 3 2 2 2 3 2" xfId="27368" xr:uid="{90F3190A-326E-4440-B72D-549E804D6559}"/>
    <cellStyle name="Comma 3 2 2 2 3 3" xfId="27373" xr:uid="{67A996C3-C93F-4C71-B458-2C193BD4231F}"/>
    <cellStyle name="Comma 3 2 2 2 3 4" xfId="27375" xr:uid="{54ECE6C7-D995-4D6C-B5E7-E777DD580289}"/>
    <cellStyle name="Comma 3 2 2 2 4" xfId="35069" xr:uid="{3B5D3965-0E10-4813-BD78-9DA4F1F1983F}"/>
    <cellStyle name="Comma 3 2 2 2 4 2" xfId="27410" xr:uid="{7FBA3488-661B-41B3-B485-87B9C9BC4AF8}"/>
    <cellStyle name="Comma 3 2 2 2 4 3" xfId="5032" xr:uid="{D60750C1-2512-4E1D-942D-50FBF4BDE5B0}"/>
    <cellStyle name="Comma 3 2 2 2 4 4" xfId="7774" xr:uid="{DABFBA54-71A8-433F-900A-DBED23E3C422}"/>
    <cellStyle name="Comma 3 2 2 2 5" xfId="35072" xr:uid="{61313D21-71FF-467F-BAFE-9BBEF5435B94}"/>
    <cellStyle name="Comma 3 2 2 2 5 2" xfId="27447" xr:uid="{37F29269-64C7-42EB-B924-91E45EE85211}"/>
    <cellStyle name="Comma 3 2 2 2 5 3" xfId="27452" xr:uid="{90E936FE-54C6-460B-BFB6-8CF0FD48E590}"/>
    <cellStyle name="Comma 3 2 2 2 5 4" xfId="27454" xr:uid="{1E6A5A4E-5900-403C-981F-52FE70AE8454}"/>
    <cellStyle name="Comma 3 2 2 2 6" xfId="35075" xr:uid="{8F2288AF-5921-4A0A-A88C-AF76D09AEEB7}"/>
    <cellStyle name="Comma 3 2 2 2 6 2" xfId="27495" xr:uid="{660B494C-61DC-4DF0-B30A-B01DE7845576}"/>
    <cellStyle name="Comma 3 2 2 2 6 3" xfId="27503" xr:uid="{3469F8CE-935A-4853-9E50-5EA64F04AE28}"/>
    <cellStyle name="Comma 3 2 2 2 6 4" xfId="27507" xr:uid="{890B7910-89CD-46F4-9D61-03F4E2D15D44}"/>
    <cellStyle name="Comma 3 2 2 2 7" xfId="35078" xr:uid="{B9A4C5C5-F955-498F-B780-B0D564C5EF0E}"/>
    <cellStyle name="Comma 3 2 2 2 7 2" xfId="27534" xr:uid="{CFD0E16F-B964-4D30-BE22-F0288AED267A}"/>
    <cellStyle name="Comma 3 2 2 2 7 3" xfId="27537" xr:uid="{78571E94-F5A7-4033-9E9D-A0FCE78D52CE}"/>
    <cellStyle name="Comma 3 2 2 2 7 4" xfId="35081" xr:uid="{612C0E0C-662B-4F12-AA45-40E4D453FFA5}"/>
    <cellStyle name="Comma 3 2 2 2 8" xfId="35084" xr:uid="{8394DB24-5E10-43FE-91E8-8448176C0EB7}"/>
    <cellStyle name="Comma 3 2 2 2 8 2" xfId="35086" xr:uid="{D58AC430-1700-4B81-9F47-0D7D82F57080}"/>
    <cellStyle name="Comma 3 2 2 2 8 3" xfId="35088" xr:uid="{9F504940-9321-4445-AED9-70E6A10396BE}"/>
    <cellStyle name="Comma 3 2 2 2 8 4" xfId="35089" xr:uid="{DCAEC903-5C04-4619-9541-1400FA9AAB1E}"/>
    <cellStyle name="Comma 3 2 2 2 9" xfId="25002" xr:uid="{4B032BC1-B9CA-457E-B055-BF5D8555C3A3}"/>
    <cellStyle name="Comma 3 2 2 2 9 2" xfId="35090" xr:uid="{CB8E5DC3-AFC8-46DF-A1FE-62836D41147A}"/>
    <cellStyle name="Comma 3 2 2 2 9 3" xfId="35092" xr:uid="{6AB46ACE-58C5-4CE8-A7A7-E029213277C0}"/>
    <cellStyle name="Comma 3 2 2 2 9 4" xfId="35094" xr:uid="{7D78F64C-FA25-4298-8E8B-69F475CBFD9E}"/>
    <cellStyle name="Comma 3 2 2 3" xfId="880" xr:uid="{D5DFE6C3-3D21-46CC-A77D-8BB5E73C69EB}"/>
    <cellStyle name="Comma 3 2 2 3 2" xfId="26122" xr:uid="{27163F88-FA4A-4BBE-99D0-F2B78BB30CD2}"/>
    <cellStyle name="Comma 3 2 2 3 2 2" xfId="19548" xr:uid="{A36D0700-39AA-48CA-BDE4-7516393882EC}"/>
    <cellStyle name="Comma 3 2 2 3 3" xfId="26124" xr:uid="{4C4EF9CC-5F6B-42EC-8B45-56D9F8E235F4}"/>
    <cellStyle name="Comma 3 2 2 3 4" xfId="35095" xr:uid="{B77B932F-9105-40DD-961D-A99AA6CCABB2}"/>
    <cellStyle name="Comma 3 2 2 3 5" xfId="26119" xr:uid="{71784FEF-04E5-45D7-93BF-A06C1ABDAB26}"/>
    <cellStyle name="Comma 3 2 2 4" xfId="26127" xr:uid="{2118F02E-F566-49B3-A592-91BA1B77CC55}"/>
    <cellStyle name="Comma 3 2 2 4 2" xfId="26130" xr:uid="{ED85EF6F-AE5A-4783-83C0-9876AD952E9C}"/>
    <cellStyle name="Comma 3 2 2 4 3" xfId="26134" xr:uid="{68A6D7C7-2F62-4A05-A2DA-3D322F687E5C}"/>
    <cellStyle name="Comma 3 2 2 4 4" xfId="32374" xr:uid="{D0ECBF81-D6C0-4AAE-9779-EE40FF1A1BCF}"/>
    <cellStyle name="Comma 3 2 2 5" xfId="26138" xr:uid="{DCAC1ED4-EDCB-4064-89FB-6F5B9696F113}"/>
    <cellStyle name="Comma 3 2 2 5 2" xfId="26141" xr:uid="{8E7EBD7C-BB06-45F3-96E9-A6D437582998}"/>
    <cellStyle name="Comma 3 2 2 5 3" xfId="26145" xr:uid="{3BD82324-0DEF-4588-9247-4F5C58C8D8FB}"/>
    <cellStyle name="Comma 3 2 2 5 4" xfId="32380" xr:uid="{85B5AB8E-6ED9-48FB-B3FC-420D0C4E3E85}"/>
    <cellStyle name="Comma 3 2 2 6" xfId="13419" xr:uid="{2F77E034-FC56-4F41-8C72-36BEAEAC9440}"/>
    <cellStyle name="Comma 3 2 2 6 2" xfId="26163" xr:uid="{23FA7843-1EC5-400B-847F-99A5F196FBB0}"/>
    <cellStyle name="Comma 3 2 2 6 3" xfId="35096" xr:uid="{B1DCACB0-79C9-473F-A318-240454F60281}"/>
    <cellStyle name="Comma 3 2 2 6 4" xfId="35098" xr:uid="{34484F06-2AA3-48BB-8A70-326EEE72028A}"/>
    <cellStyle name="Comma 3 2 2 7" xfId="19770" xr:uid="{BFA8B1A8-0820-41E9-93B1-D856885C6648}"/>
    <cellStyle name="Comma 3 2 2 7 2" xfId="26169" xr:uid="{CB573718-21E1-4168-BC3D-6B386F95B6BA}"/>
    <cellStyle name="Comma 3 2 2 7 3" xfId="35103" xr:uid="{F6108BA1-A574-4152-9B9D-BE126DB868DD}"/>
    <cellStyle name="Comma 3 2 2 7 4" xfId="35107" xr:uid="{56AC1FC9-8370-4166-8D6E-4D9211C53917}"/>
    <cellStyle name="Comma 3 2 2 8" xfId="26173" xr:uid="{A1502731-C731-4A7C-94E2-411837CF8F47}"/>
    <cellStyle name="Comma 3 2 2 8 2" xfId="17741" xr:uid="{45D8FA6B-3E2F-4B2B-A3FB-7427C2109C79}"/>
    <cellStyle name="Comma 3 2 2 8 3" xfId="35108" xr:uid="{6E903254-0778-4754-9020-D305C7F4BA1F}"/>
    <cellStyle name="Comma 3 2 2 8 4" xfId="35109" xr:uid="{24153FC1-BE73-45A6-A27C-A3C3B8E0643A}"/>
    <cellStyle name="Comma 3 2 2 9" xfId="6430" xr:uid="{F2DF2C2A-1727-4AF1-834C-2924FFC4458A}"/>
    <cellStyle name="Comma 3 2 2 9 2" xfId="6448" xr:uid="{1B124289-FA0C-477B-B719-6535D011972A}"/>
    <cellStyle name="Comma 3 2 2 9 3" xfId="6452" xr:uid="{4A711424-2338-4FD4-99B5-1FDD58EA7D3A}"/>
    <cellStyle name="Comma 3 2 2 9 4" xfId="21893" xr:uid="{2D90F22A-E7CF-4B31-AA02-1FB3D0CC7F30}"/>
    <cellStyle name="Comma 3 2 2_BSD2" xfId="35022" xr:uid="{BAF92BEA-F2E8-42D3-ACFF-F1F0A707173C}"/>
    <cellStyle name="Comma 3 2 3" xfId="2077" xr:uid="{C406DE2A-DCBA-477B-B413-67C069AE56FF}"/>
    <cellStyle name="Comma 3 2 3 2" xfId="2078" xr:uid="{8103756B-0986-4D93-88CB-2B9568FDA30F}"/>
    <cellStyle name="Comma 3 2 3 2 2" xfId="35113" xr:uid="{8343C9BC-5A81-4CC6-B4FD-979DABACDDE6}"/>
    <cellStyle name="Comma 3 2 3 2 3" xfId="35114" xr:uid="{96B866C1-52A6-423D-A7D0-BD55337D0D5D}"/>
    <cellStyle name="Comma 3 2 3 3" xfId="35115" xr:uid="{AB09F944-64CF-4A09-AFC9-AB12843C4C6A}"/>
    <cellStyle name="Comma 3 2 3 4" xfId="35117" xr:uid="{F45C5993-0FB0-4482-BC29-19AD9D3176FD}"/>
    <cellStyle name="Comma 3 2 3 5" xfId="35118" xr:uid="{C43382F2-1DF2-434D-93DB-992928B10F76}"/>
    <cellStyle name="Comma 3 2 3 6" xfId="35111" xr:uid="{E9B71C0C-E71D-466E-9501-338941BF7807}"/>
    <cellStyle name="Comma 3 2 4" xfId="2079" xr:uid="{65C86690-0183-49F0-9CA0-D1FD7FAFE3EF}"/>
    <cellStyle name="Comma 3 2 4 2" xfId="18877" xr:uid="{C3837F1E-81C8-40C6-AAD5-28332153C00D}"/>
    <cellStyle name="Comma 3 2 4 2 2" xfId="28071" xr:uid="{9FC29CCB-D13F-4E50-910E-5EA31766D920}"/>
    <cellStyle name="Comma 3 2 4 3" xfId="35119" xr:uid="{8221A5F5-AAF4-4000-9718-E380BA234A6D}"/>
    <cellStyle name="Comma 3 2 4 4" xfId="35121" xr:uid="{7D8AF9CC-0CFF-4628-875B-0EF3D2D7E7AD}"/>
    <cellStyle name="Comma 3 2 4 5" xfId="18874" xr:uid="{7633CECF-C440-419A-B049-EF40FA4BD902}"/>
    <cellStyle name="Comma 3 2 5" xfId="18881" xr:uid="{B52F9D64-3CA8-4069-9B71-72B0339D388F}"/>
    <cellStyle name="Comma 3 2 5 2" xfId="35122" xr:uid="{7BFCC67A-7C19-44EF-AA55-D7C9D5E00A71}"/>
    <cellStyle name="Comma 3 2 5 2 2" xfId="28105" xr:uid="{0429CB58-0AA0-4A9D-9056-B7B9C9DA167D}"/>
    <cellStyle name="Comma 3 2 5 3" xfId="35123" xr:uid="{9B503AAE-BFA8-4E5C-B866-AC0822D7D92F}"/>
    <cellStyle name="Comma 3 2 5 4" xfId="35126" xr:uid="{9F981A0B-0583-400D-BBD4-6F86C209BFE1}"/>
    <cellStyle name="Comma 3 2 6" xfId="18884" xr:uid="{7B710BCE-2B3E-46CC-BD35-86557519E921}"/>
    <cellStyle name="Comma 3 2 6 2" xfId="35127" xr:uid="{DF7D9524-F44D-4DE1-B75F-5E6985D2CE41}"/>
    <cellStyle name="Comma 3 2 6 3" xfId="35128" xr:uid="{F73572E2-26E7-4AE1-AF96-4415A5B4AE98}"/>
    <cellStyle name="Comma 3 2 6 4" xfId="35131" xr:uid="{FC71C40A-9780-4224-A3EF-3C1DD652872F}"/>
    <cellStyle name="Comma 3 2 6 5" xfId="35132" xr:uid="{38018204-5405-4652-BF7F-D17ACB3F6CCF}"/>
    <cellStyle name="Comma 3 2 7" xfId="18887" xr:uid="{BB428C56-567F-48BF-BB4A-F0E67330932C}"/>
    <cellStyle name="Comma 3 2 7 2" xfId="35135" xr:uid="{28222720-7C0E-4C20-8951-FC74983BB430}"/>
    <cellStyle name="Comma 3 2 7 3" xfId="35136" xr:uid="{5EDB2774-AEEE-4A3F-955D-C50D20263D9E}"/>
    <cellStyle name="Comma 3 2 7 4" xfId="35137" xr:uid="{53D1F6B5-8596-4871-A09F-6D362E65D006}"/>
    <cellStyle name="Comma 3 2 7 5" xfId="35138" xr:uid="{9A2500BB-B652-4E3F-A5CF-AFBF7C0B6717}"/>
    <cellStyle name="Comma 3 2 8" xfId="35139" xr:uid="{28035017-8035-473E-9931-C12599D27B63}"/>
    <cellStyle name="Comma 3 2 8 2" xfId="35140" xr:uid="{02DB4C67-4E71-4C10-9FE2-9D61CC579577}"/>
    <cellStyle name="Comma 3 2 8 2 2" xfId="35141" xr:uid="{7CE2CB94-8CB9-4478-BD35-CCFC2F9A4AA1}"/>
    <cellStyle name="Comma 3 2 8 3" xfId="35142" xr:uid="{D0F21476-244D-4143-9294-40FDAA208972}"/>
    <cellStyle name="Comma 3 2 8 4" xfId="17609" xr:uid="{2C5C26B8-542E-4858-86B4-420175E0629A}"/>
    <cellStyle name="Comma 3 2 8 5" xfId="17612" xr:uid="{10744F97-B375-423F-8D94-3124870C3CD8}"/>
    <cellStyle name="Comma 3 2 8 6" xfId="17616" xr:uid="{E561864C-EB12-46BB-A2F8-768A4D82B4D4}"/>
    <cellStyle name="Comma 3 2 9" xfId="35143" xr:uid="{D5A0D917-C0B6-4675-B2D5-40138F8DB7C9}"/>
    <cellStyle name="Comma 3 2 9 2" xfId="35144" xr:uid="{0E19E726-DA55-4021-A6AE-9E7F61F2FB87}"/>
    <cellStyle name="Comma 3 2 9 3" xfId="35145" xr:uid="{034D293F-E99E-47EF-8E78-6C65BC3CBC01}"/>
    <cellStyle name="Comma 3 2 9 4" xfId="10713" xr:uid="{1E0D9628-7E8B-4B80-AC50-6B9EF91D498A}"/>
    <cellStyle name="Comma 3 2 9 5" xfId="35146" xr:uid="{1B6136D2-2F0D-4A84-B7AB-7526B422EC7A}"/>
    <cellStyle name="Comma 3 2_Annexure" xfId="30675" xr:uid="{CB956461-8A83-4A45-A43A-F19E74C43102}"/>
    <cellStyle name="Comma 3 20" xfId="33115" xr:uid="{591BC2A6-A1BE-41F1-8774-D3A97E0B1840}"/>
    <cellStyle name="Comma 3 21" xfId="26041" xr:uid="{D01FB3BC-DD5D-4966-BE55-91B5B95029A8}"/>
    <cellStyle name="Comma 3 22" xfId="26049" xr:uid="{D2A1D6E0-2084-4B4C-9271-C21E587A2EBB}"/>
    <cellStyle name="Comma 3 23" xfId="35033" xr:uid="{68CE9531-8C5D-41A7-A349-1A3195F55D39}"/>
    <cellStyle name="Comma 3 24" xfId="35036" xr:uid="{0A68E739-A88F-49A2-8D98-DDDB4ED5ABC0}"/>
    <cellStyle name="Comma 3 24 2" xfId="35147" xr:uid="{25916683-7C4B-4AA4-AE99-B276785FBAAF}"/>
    <cellStyle name="Comma 3 24 3" xfId="35148" xr:uid="{5A5205B0-1271-4A31-A28A-19C96FE8661A}"/>
    <cellStyle name="Comma 3 25" xfId="35149" xr:uid="{7D9DC335-C89A-4D39-9C68-D0B32C16B6CF}"/>
    <cellStyle name="Comma 3 26" xfId="31161" xr:uid="{63BF7455-C352-46D2-B6B2-03B6A6AC20B2}"/>
    <cellStyle name="Comma 3 27" xfId="31164" xr:uid="{7A6228DD-E3BB-4574-8244-C6CBDA61FCD5}"/>
    <cellStyle name="Comma 3 28" xfId="24939" xr:uid="{A33AEE95-EB44-4C3A-BF0D-2D4658E2F57E}"/>
    <cellStyle name="Comma 3 29" xfId="35151" xr:uid="{AE358700-C710-4C6B-AD1F-8D9183605268}"/>
    <cellStyle name="Comma 3 3" xfId="2080" xr:uid="{093CFD9D-DA39-48D1-9D33-1BC98AE6C716}"/>
    <cellStyle name="Comma 3 3 10" xfId="51753" xr:uid="{68BA52ED-7182-4523-80E9-222EC7806470}"/>
    <cellStyle name="Comma 3 3 2" xfId="2082" xr:uid="{4958C0E8-1858-4C91-A67C-13A92ACE526D}"/>
    <cellStyle name="Comma 3 3 2 2" xfId="2084" xr:uid="{00DF3979-C4D9-4771-9F15-0787E6AAC24D}"/>
    <cellStyle name="Comma 3 3 2 2 2" xfId="26479" xr:uid="{17CC1256-E628-490C-91A9-60B3685F77DB}"/>
    <cellStyle name="Comma 3 3 2 3" xfId="2085" xr:uid="{E3E89111-45F2-4B26-A48B-6ABE31BA264B}"/>
    <cellStyle name="Comma 3 3 2 3 2" xfId="35156" xr:uid="{81AC82D0-EADE-412A-B1FC-FA7C4561A2FE}"/>
    <cellStyle name="Comma 3 3 2 4" xfId="35157" xr:uid="{DA6A97B5-F904-42E1-ADD6-F03502828DB1}"/>
    <cellStyle name="Comma 3 3 2 5" xfId="35159" xr:uid="{65EE1F76-8898-48FA-9401-8CFEEEF23879}"/>
    <cellStyle name="Comma 3 3 2 6" xfId="35162" xr:uid="{5C8B1792-BE55-4466-B9EE-57B05222D92E}"/>
    <cellStyle name="Comma 3 3 2 7" xfId="35155" xr:uid="{1A8931E4-9557-43B8-B517-47E71B0DC29A}"/>
    <cellStyle name="Comma 3 3 2 8" xfId="51936" xr:uid="{5B08B63C-3E55-4A4C-BC75-7FE5548CB890}"/>
    <cellStyle name="Comma 3 3 3" xfId="2087" xr:uid="{9B1238CF-C45D-4AE4-B63E-545E6FBCFA31}"/>
    <cellStyle name="Comma 3 3 3 2" xfId="16634" xr:uid="{7D51B241-E773-400A-85EF-99F6583DB60C}"/>
    <cellStyle name="Comma 3 3 3 3" xfId="35164" xr:uid="{6A583151-5E13-467D-901A-CF56225548CF}"/>
    <cellStyle name="Comma 3 3 4" xfId="18899" xr:uid="{DCB1B0DD-4537-4F1C-99A6-5A3D4081A0C6}"/>
    <cellStyle name="Comma 3 3 5" xfId="18911" xr:uid="{4A78A1B3-2242-4C42-9951-1A7CE1F8DC29}"/>
    <cellStyle name="Comma 3 3 5 2" xfId="30680" xr:uid="{7CFF2053-0922-4FBC-915E-EBFDF9BF688D}"/>
    <cellStyle name="Comma 3 3 5 3" xfId="30682" xr:uid="{3CDD133C-85A2-45C8-9DE1-4DC48C04631D}"/>
    <cellStyle name="Comma 3 3 5 4" xfId="35167" xr:uid="{1727B5D2-6ED0-406E-8F64-C6A354D6A885}"/>
    <cellStyle name="Comma 3 3 6" xfId="30685" xr:uid="{A2A99EB2-8AD4-42E4-91E6-4C78185F9A86}"/>
    <cellStyle name="Comma 3 3 6 2" xfId="30687" xr:uid="{129A3C38-5502-4D42-B0E3-7B1D25629BD8}"/>
    <cellStyle name="Comma 3 3 7" xfId="30690" xr:uid="{968DD5D7-6E8B-443D-890F-3EE048EAF5E6}"/>
    <cellStyle name="Comma 3 3 8" xfId="30694" xr:uid="{14A2A98E-6705-4C5D-B5CA-85EAB4F2822D}"/>
    <cellStyle name="Comma 3 3 9" xfId="35154" xr:uid="{7A7DF097-6375-4648-91A4-1DEC6BBFCCEF}"/>
    <cellStyle name="Comma 3 30" xfId="35150" xr:uid="{D2FAFBFA-91C7-437D-80C1-152E6CEC425C}"/>
    <cellStyle name="Comma 3 30 2" xfId="35168" xr:uid="{9728124C-2AFA-4355-9FF3-109D099EDC62}"/>
    <cellStyle name="Comma 3 30 3" xfId="23384" xr:uid="{23070DB9-6277-4C7F-90E2-58B94598C5E9}"/>
    <cellStyle name="Comma 3 30 4" xfId="35169" xr:uid="{F311F68B-3EC3-40F0-9FA6-B4C0136C7FC7}"/>
    <cellStyle name="Comma 3 31" xfId="31162" xr:uid="{396299A2-1D0D-4004-BBEF-4647FA1D0CC2}"/>
    <cellStyle name="Comma 3 32" xfId="31165" xr:uid="{0F7AA372-90D9-4882-BA90-61A49E6902BC}"/>
    <cellStyle name="Comma 3 32 2" xfId="35171" xr:uid="{23FC9A22-0AAC-4B8D-AC01-06EA8479D857}"/>
    <cellStyle name="Comma 3 32 2 2" xfId="35173" xr:uid="{FE77CC84-08D0-4446-AA8F-9961010D3A1D}"/>
    <cellStyle name="Comma 3 32 3" xfId="23390" xr:uid="{5B26DA03-FE50-4295-8008-13C0788E703F}"/>
    <cellStyle name="Comma 3 32 4" xfId="35175" xr:uid="{97A9187F-EBE0-4499-8F73-2A8931177BA6}"/>
    <cellStyle name="Comma 3 33" xfId="24940" xr:uid="{D7FCDA77-9D61-4B88-A11C-59A0DDFDB577}"/>
    <cellStyle name="Comma 3 33 2" xfId="35177" xr:uid="{9009749E-B7EB-4827-9C9D-F648502DBC29}"/>
    <cellStyle name="Comma 3 33 3" xfId="35178" xr:uid="{9913BE34-EC9B-483F-B1C4-007DE18D3303}"/>
    <cellStyle name="Comma 3 33 4" xfId="35179" xr:uid="{C363E722-2FCF-4515-AD17-96FEFD4932D2}"/>
    <cellStyle name="Comma 3 34" xfId="35152" xr:uid="{786914B5-2DC1-4ABA-939D-92AF5E34A469}"/>
    <cellStyle name="Comma 3 34 2" xfId="27887" xr:uid="{9EEC92D2-D6CE-4B91-BEE3-F54CDF0AFDCD}"/>
    <cellStyle name="Comma 3 34 3" xfId="35181" xr:uid="{CF86159B-92DB-4E9E-BB44-277F81DD1BFB}"/>
    <cellStyle name="Comma 3 34 4" xfId="35183" xr:uid="{36BA2E37-93D5-4727-87F0-CEE7C8632911}"/>
    <cellStyle name="Comma 3 35" xfId="35184" xr:uid="{1E7723EF-4D7F-4249-B51D-5FACEACEDF0C}"/>
    <cellStyle name="Comma 3 35 2" xfId="35187" xr:uid="{86134A62-21F1-4B79-86A4-57EBDF04564E}"/>
    <cellStyle name="Comma 3 35 3" xfId="35188" xr:uid="{826CDEF1-3C06-4B40-A659-9CF3A2FF8D6E}"/>
    <cellStyle name="Comma 3 35 4" xfId="35189" xr:uid="{2B4A8C84-666F-4369-B063-6F8E0A4A2910}"/>
    <cellStyle name="Comma 3 36" xfId="35190" xr:uid="{4C5961BA-82BF-413A-919E-B0CF0AAD0DD9}"/>
    <cellStyle name="Comma 3 37" xfId="35191" xr:uid="{F229FE67-846F-4E10-B60F-FB84DFBA0B84}"/>
    <cellStyle name="Comma 3 38" xfId="35192" xr:uid="{72CA5072-4367-42A6-BFB6-7CC1DB04A31D}"/>
    <cellStyle name="Comma 3 39" xfId="35194" xr:uid="{FDBAC4B6-6949-4895-ADA9-C293D6E51E4C}"/>
    <cellStyle name="Comma 3 4" xfId="2088" xr:uid="{1B5AE991-069F-4CA0-B2BC-4E8709EE15E8}"/>
    <cellStyle name="Comma 3 4 10" xfId="17239" xr:uid="{B377BD67-06FA-4468-9247-A60D756B563E}"/>
    <cellStyle name="Comma 3 4 11" xfId="14678" xr:uid="{5B93B4C4-E965-4A3D-985C-6F22AC684AED}"/>
    <cellStyle name="Comma 3 4 11 10" xfId="35197" xr:uid="{46107547-C142-4744-8412-0E5DB02AD351}"/>
    <cellStyle name="Comma 3 4 11 2" xfId="14684" xr:uid="{DF687171-6EBA-4C61-9F17-9CB9FEE87220}"/>
    <cellStyle name="Comma 3 4 11 2 2" xfId="14691" xr:uid="{D0107802-EF68-4632-948A-6B5A48823FDA}"/>
    <cellStyle name="Comma 3 4 11 2 2 2" xfId="9973" xr:uid="{110B1EF4-2F9E-46FC-9141-26111078B0EC}"/>
    <cellStyle name="Comma 3 4 11 2 2 2 2" xfId="25053" xr:uid="{9BF46BBF-A995-40C3-98C3-53C1432E407B}"/>
    <cellStyle name="Comma 3 4 11 2 2 2 3" xfId="24924" xr:uid="{CC355E57-6D1F-4315-BC8B-80098B80B782}"/>
    <cellStyle name="Comma 3 4 11 2 2 2 4" xfId="35198" xr:uid="{2504A1D0-E309-4AD0-8E8E-FFAA626BBCBD}"/>
    <cellStyle name="Comma 3 4 11 2 2 3" xfId="9976" xr:uid="{FC70F418-7F3C-45A5-AB73-B36A5571F3A4}"/>
    <cellStyle name="Comma 3 4 11 2 2 4" xfId="35199" xr:uid="{571FF576-23D5-44BD-9D28-AB79F45181DA}"/>
    <cellStyle name="Comma 3 4 11 2 2 5" xfId="35200" xr:uid="{31D8FC7D-1B9A-40B7-99ED-4978199E73CD}"/>
    <cellStyle name="Comma 3 4 11 2 2 6" xfId="35201" xr:uid="{D5D088E6-A7D6-4074-8A61-8A21E61CF552}"/>
    <cellStyle name="Comma 3 4 11 2 2 7" xfId="35202" xr:uid="{A1517C2C-3571-471C-B16A-8B18E4682BC0}"/>
    <cellStyle name="Comma 3 4 11 2 3" xfId="35204" xr:uid="{985F89E5-A335-43D7-A959-508B66BAB36A}"/>
    <cellStyle name="Comma 3 4 11 2 3 2" xfId="9984" xr:uid="{0823A67D-6232-4219-87F4-59ABD4088B81}"/>
    <cellStyle name="Comma 3 4 11 2 3 3" xfId="9989" xr:uid="{0D812E55-752D-4912-A1BD-A55F146F9330}"/>
    <cellStyle name="Comma 3 4 11 2 3 4" xfId="15221" xr:uid="{F6D45B8E-8C5F-480C-B098-F44AC97624D3}"/>
    <cellStyle name="Comma 3 4 11 2 4" xfId="25070" xr:uid="{BA81DEE3-961A-4FFD-AD42-D7F256719825}"/>
    <cellStyle name="Comma 3 4 11 2 5" xfId="35205" xr:uid="{A60CBC0C-6E51-47EA-8DB4-141CCA1C4310}"/>
    <cellStyle name="Comma 3 4 11 2 6" xfId="35207" xr:uid="{BE46293D-4DC0-4ABF-AB27-99D91FCCD5C0}"/>
    <cellStyle name="Comma 3 4 11 2 7" xfId="35209" xr:uid="{0CD32680-5792-4819-A082-94432EACA9D3}"/>
    <cellStyle name="Comma 3 4 11 3" xfId="14696" xr:uid="{610DE0DA-6E33-4C45-8806-9F1184407D7D}"/>
    <cellStyle name="Comma 3 4 11 4" xfId="14708" xr:uid="{84FCC3A9-479E-43F0-AB08-DF65041D7C28}"/>
    <cellStyle name="Comma 3 4 11 5" xfId="8842" xr:uid="{F0DCDA43-F91C-4FF9-A6C5-624CE717DBD7}"/>
    <cellStyle name="Comma 3 4 11 5 2" xfId="35211" xr:uid="{41939436-6880-4C53-81DC-24143A19C443}"/>
    <cellStyle name="Comma 3 4 11 5 3" xfId="35212" xr:uid="{D597C0AE-6ACB-4B8E-BD95-B31343AD726E}"/>
    <cellStyle name="Comma 3 4 11 5 4" xfId="35213" xr:uid="{AA7A184A-5314-45C6-8057-98940D29BA6B}"/>
    <cellStyle name="Comma 3 4 11 6" xfId="3848" xr:uid="{48CEA7F0-1253-473E-94F6-B94A93316498}"/>
    <cellStyle name="Comma 3 4 11 7" xfId="35214" xr:uid="{8598A377-2A23-4C42-9419-55B124E10361}"/>
    <cellStyle name="Comma 3 4 11 8" xfId="35215" xr:uid="{C7126277-495F-4AA6-9C0F-0F07A7D3EE70}"/>
    <cellStyle name="Comma 3 4 11 9" xfId="23018" xr:uid="{463F8D77-0FEE-4077-B858-333F158E2C19}"/>
    <cellStyle name="Comma 3 4 12" xfId="14712" xr:uid="{3B626548-2E69-4E26-B34B-1205C4D5F693}"/>
    <cellStyle name="Comma 3 4 12 2" xfId="14716" xr:uid="{9E535B1F-C20E-4591-87D1-CDCEE94F562D}"/>
    <cellStyle name="Comma 3 4 12 2 2" xfId="35217" xr:uid="{4D3877F9-8AF9-4CE5-AB66-E2A94F924990}"/>
    <cellStyle name="Comma 3 4 12 2 2 2" xfId="35218" xr:uid="{C817BE58-F099-40EE-A8AD-94A20E5E0C3C}"/>
    <cellStyle name="Comma 3 4 12 2 2 3" xfId="35219" xr:uid="{7524876C-9585-4517-87AD-F6C0760486F5}"/>
    <cellStyle name="Comma 3 4 12 2 2 4" xfId="35220" xr:uid="{C1CFDBD4-40B3-410B-84ED-3DEB4FD71AA6}"/>
    <cellStyle name="Comma 3 4 12 2 3" xfId="35222" xr:uid="{D4241AE9-9665-4C9D-AABD-C058406ED125}"/>
    <cellStyle name="Comma 3 4 12 2 4" xfId="35224" xr:uid="{160BFDA9-33AC-4421-8294-3E60B256BC67}"/>
    <cellStyle name="Comma 3 4 12 2 5" xfId="35225" xr:uid="{A70CE1FE-1C76-4470-A00F-E568E638AE67}"/>
    <cellStyle name="Comma 3 4 12 2 6" xfId="35226" xr:uid="{1858CD44-3F27-4F85-9068-A0DBFCCF9E38}"/>
    <cellStyle name="Comma 3 4 12 2 7" xfId="31500" xr:uid="{4CE11867-070C-46BD-A0F9-5CD218588832}"/>
    <cellStyle name="Comma 3 4 12 3" xfId="35227" xr:uid="{97A6DDC4-3D20-4FFF-BF92-127877039066}"/>
    <cellStyle name="Comma 3 4 12 3 2" xfId="32894" xr:uid="{688DD0AD-22A0-44DF-ABD1-533150366C58}"/>
    <cellStyle name="Comma 3 4 12 3 3" xfId="32924" xr:uid="{4C05FCC7-E969-40CC-93F2-D35F6F06CAB5}"/>
    <cellStyle name="Comma 3 4 12 3 4" xfId="32946" xr:uid="{A53520FF-C580-453A-AEFA-C3E0EAAD8989}"/>
    <cellStyle name="Comma 3 4 12 4" xfId="35228" xr:uid="{BE344694-6F8E-46A4-818B-E01176770B07}"/>
    <cellStyle name="Comma 3 4 12 5" xfId="35229" xr:uid="{8E35E95A-F6E2-4C3F-B414-1116816968E7}"/>
    <cellStyle name="Comma 3 4 12 6" xfId="35230" xr:uid="{20E3E3AF-A28C-4522-898E-162AE4B406F1}"/>
    <cellStyle name="Comma 3 4 12 7" xfId="17196" xr:uid="{E0D18B2A-4E8A-4BF6-A240-F1AF28A4C4A4}"/>
    <cellStyle name="Comma 3 4 13" xfId="14720" xr:uid="{4E43A9B0-10C2-4BA5-917A-FFDC16E82556}"/>
    <cellStyle name="Comma 3 4 14" xfId="14729" xr:uid="{D050F958-86C8-4ADB-9A7F-028775E65FAE}"/>
    <cellStyle name="Comma 3 4 14 2" xfId="20146" xr:uid="{38CB5732-CD0F-4475-9812-CE6B61C5198B}"/>
    <cellStyle name="Comma 3 4 14 3" xfId="20148" xr:uid="{442B6339-F1B9-4FC8-A95B-5350881E54E0}"/>
    <cellStyle name="Comma 3 4 14 4" xfId="35231" xr:uid="{9EB756AC-2D9A-4660-9E60-0A79D3D83437}"/>
    <cellStyle name="Comma 3 4 15" xfId="21636" xr:uid="{028E3DD0-04CF-40CD-AC61-D44C49DCA04E}"/>
    <cellStyle name="Comma 3 4 16" xfId="21639" xr:uid="{8E45CFDD-B566-45B2-8767-5ED3B9462639}"/>
    <cellStyle name="Comma 3 4 17" xfId="21642" xr:uid="{A0D035B2-B643-41BC-AEB3-CEE2881636CC}"/>
    <cellStyle name="Comma 3 4 18" xfId="10604" xr:uid="{57AB4490-A88A-4DCB-90E7-8F0CC48354C7}"/>
    <cellStyle name="Comma 3 4 19" xfId="8495" xr:uid="{BC9AD0CC-89DF-4C6C-B747-F693F94507F8}"/>
    <cellStyle name="Comma 3 4 2" xfId="2090" xr:uid="{F0DEE353-2004-4A76-8AB4-7479612EDC40}"/>
    <cellStyle name="Comma 3 4 2 10" xfId="30206" xr:uid="{3A0C3EB2-3DDA-4013-BFF2-1A604F0AE7B0}"/>
    <cellStyle name="Comma 3 4 2 10 2" xfId="35236" xr:uid="{CE01F22B-6EC5-4044-A633-A0893983B83C}"/>
    <cellStyle name="Comma 3 4 2 10 3" xfId="35238" xr:uid="{BB1910F8-B06B-4C09-9270-3B5013F88180}"/>
    <cellStyle name="Comma 3 4 2 10 4" xfId="35240" xr:uid="{B5462BAF-606D-45AE-B206-FA9E60B9EAB7}"/>
    <cellStyle name="Comma 3 4 2 11" xfId="30209" xr:uid="{F5691B2F-7849-4549-9AB8-47EB915D02A3}"/>
    <cellStyle name="Comma 3 4 2 12" xfId="35244" xr:uid="{DA795B5A-E01B-4C2C-83F9-C8936970C5EF}"/>
    <cellStyle name="Comma 3 4 2 13" xfId="17588" xr:uid="{6ACB295E-B550-4A57-A59F-9B90AB069E5C}"/>
    <cellStyle name="Comma 3 4 2 14" xfId="35246" xr:uid="{18625FC4-99BE-481B-AD42-BFC3373E43FE}"/>
    <cellStyle name="Comma 3 4 2 15" xfId="35248" xr:uid="{96734813-3D4F-4751-A8BA-E7D8EFF4C529}"/>
    <cellStyle name="Comma 3 4 2 16" xfId="35232" xr:uid="{4B085E05-6302-4412-936A-A7A1BD8A133F}"/>
    <cellStyle name="Comma 3 4 2 17" xfId="51905" xr:uid="{F9E6F8EE-778D-45AC-BC2C-93B88B7CB2F4}"/>
    <cellStyle name="Comma 3 4 2 2" xfId="2092" xr:uid="{C74FEAE7-429D-40E0-A894-7CB0A7A201EC}"/>
    <cellStyle name="Comma 3 4 2 2 10" xfId="17559" xr:uid="{FE46E562-5349-4DB9-8743-185DF2E9CC8C}"/>
    <cellStyle name="Comma 3 4 2 2 11" xfId="17563" xr:uid="{C9A6C5BB-52DF-4A43-BFF8-D5484B875392}"/>
    <cellStyle name="Comma 3 4 2 2 12" xfId="11697" xr:uid="{E599F3FF-203E-4F65-9291-71946A55E92D}"/>
    <cellStyle name="Comma 3 4 2 2 13" xfId="26855" xr:uid="{7701C6E3-93CF-4CC4-ADC1-45AD06D821CA}"/>
    <cellStyle name="Comma 3 4 2 2 2" xfId="35251" xr:uid="{CE8B2129-5C9D-49D6-B282-35DE4A87CBE4}"/>
    <cellStyle name="Comma 3 4 2 2 2 10" xfId="21545" xr:uid="{6389D1A2-EF8E-4393-A9CF-8188A174F803}"/>
    <cellStyle name="Comma 3 4 2 2 2 2" xfId="21588" xr:uid="{17520D94-F029-4C8F-8DF6-8B30EE7D460F}"/>
    <cellStyle name="Comma 3 4 2 2 2 2 2" xfId="14706" xr:uid="{581DAB58-DF3D-4514-922D-DE2F4094DBE2}"/>
    <cellStyle name="Comma 3 4 2 2 2 2 2 2" xfId="21592" xr:uid="{EF713852-C600-4A1A-930A-EDA4CA5F1BC7}"/>
    <cellStyle name="Comma 3 4 2 2 2 2 2 2 2" xfId="30074" xr:uid="{C0A727A4-494E-46A9-92EA-FB065132BF84}"/>
    <cellStyle name="Comma 3 4 2 2 2 2 2 2 3" xfId="31983" xr:uid="{D42E97C9-1FD2-4200-AE96-C61257BCABF5}"/>
    <cellStyle name="Comma 3 4 2 2 2 2 2 2 4" xfId="24763" xr:uid="{066F64CC-7E65-496D-B625-4AA94E020E59}"/>
    <cellStyle name="Comma 3 4 2 2 2 2 2 3" xfId="35252" xr:uid="{D5AA6539-7677-4632-9796-3FECAFF9D796}"/>
    <cellStyle name="Comma 3 4 2 2 2 2 2 4" xfId="23337" xr:uid="{D725DFE8-599E-4580-9045-4989ADAE26C7}"/>
    <cellStyle name="Comma 3 4 2 2 2 2 2 5" xfId="35255" xr:uid="{FC640D86-141E-45F7-AD93-53655D84E9B7}"/>
    <cellStyle name="Comma 3 4 2 2 2 2 2 6" xfId="35256" xr:uid="{D91D1AFA-4853-40C1-9A10-8F85067524C3}"/>
    <cellStyle name="Comma 3 4 2 2 2 2 2 7" xfId="35257" xr:uid="{BBE5EEA6-CB74-4236-9388-EBBCA81F7CE7}"/>
    <cellStyle name="Comma 3 4 2 2 2 2 3" xfId="8840" xr:uid="{7A722982-6644-4DE6-B84D-831F052D43AC}"/>
    <cellStyle name="Comma 3 4 2 2 2 2 3 2" xfId="21594" xr:uid="{EF65B217-8A55-41EC-A321-B407BAC0B6B4}"/>
    <cellStyle name="Comma 3 4 2 2 2 2 3 3" xfId="35259" xr:uid="{9AC0CED0-2DFE-4752-BB7A-9020C97E9AD3}"/>
    <cellStyle name="Comma 3 4 2 2 2 2 3 4" xfId="23341" xr:uid="{1B6BAB39-C229-4CBA-B665-826DE20D3E17}"/>
    <cellStyle name="Comma 3 4 2 2 2 2 4" xfId="3845" xr:uid="{1F583E41-F6FA-4998-98A6-AEEE3FD35BB0}"/>
    <cellStyle name="Comma 3 4 2 2 2 2 5" xfId="4293" xr:uid="{EC5E90DE-3EB2-4946-8328-B7B2DABB7DBD}"/>
    <cellStyle name="Comma 3 4 2 2 2 2 6" xfId="5320" xr:uid="{2BEDB4DE-9FED-4438-A19C-EE7945671CEA}"/>
    <cellStyle name="Comma 3 4 2 2 2 2 7" xfId="34529" xr:uid="{6C20A05A-C810-43AF-98FE-2715C7462E8A}"/>
    <cellStyle name="Comma 3 4 2 2 2 3" xfId="29382" xr:uid="{DAA5D526-09DA-4666-901D-4B171EAA11D0}"/>
    <cellStyle name="Comma 3 4 2 2 2 4" xfId="17744" xr:uid="{DE988616-5176-4331-A54A-A956955DB237}"/>
    <cellStyle name="Comma 3 4 2 2 2 5" xfId="29387" xr:uid="{87E8A2BF-F908-44A4-8FB8-75F60070F441}"/>
    <cellStyle name="Comma 3 4 2 2 2 5 2" xfId="20153" xr:uid="{2440DCB4-4E38-4B0D-83AF-8F63494F4D82}"/>
    <cellStyle name="Comma 3 4 2 2 2 5 3" xfId="35260" xr:uid="{E00F49BA-1B3A-4017-ABDE-E057A13B471A}"/>
    <cellStyle name="Comma 3 4 2 2 2 5 4" xfId="7704" xr:uid="{5608E41D-11CE-4B78-BCA8-E7F4EC590962}"/>
    <cellStyle name="Comma 3 4 2 2 2 6" xfId="21829" xr:uid="{04214154-4BA7-4B53-A5F2-5170C461C0B5}"/>
    <cellStyle name="Comma 3 4 2 2 2 7" xfId="35261" xr:uid="{9DDD006F-D480-48BA-9D36-00F6B12DE5CE}"/>
    <cellStyle name="Comma 3 4 2 2 2 8" xfId="35262" xr:uid="{3473BCBE-A968-4437-A449-BC922CEA9E07}"/>
    <cellStyle name="Comma 3 4 2 2 2 9" xfId="35263" xr:uid="{750D2398-A7DD-495E-B6F9-A25E74A44CE1}"/>
    <cellStyle name="Comma 3 4 2 2 3" xfId="35264" xr:uid="{B25BDD28-3211-4B52-A042-789E5795B9B9}"/>
    <cellStyle name="Comma 3 4 2 2 4" xfId="35265" xr:uid="{631877C4-DC81-4DF6-BBA0-4C277029B673}"/>
    <cellStyle name="Comma 3 4 2 2 4 2" xfId="29391" xr:uid="{E2C9B981-07E3-4621-9629-DBDF7BC45A55}"/>
    <cellStyle name="Comma 3 4 2 2 4 2 2" xfId="35266" xr:uid="{61E4EC39-81D6-4675-B2D8-6F6AF66A8BB2}"/>
    <cellStyle name="Comma 3 4 2 2 4 2 2 2" xfId="35268" xr:uid="{B323236F-9071-4981-A58E-2A9984D2CA1C}"/>
    <cellStyle name="Comma 3 4 2 2 4 2 2 3" xfId="35270" xr:uid="{31C0669E-0AE3-46F3-987F-56E383283F62}"/>
    <cellStyle name="Comma 3 4 2 2 4 2 2 4" xfId="17088" xr:uid="{98F26C07-FBDE-46D5-8247-6267860959DA}"/>
    <cellStyle name="Comma 3 4 2 2 4 2 3" xfId="35271" xr:uid="{C7EE98C8-B197-48EE-86DD-09471383E84E}"/>
    <cellStyle name="Comma 3 4 2 2 4 2 4" xfId="35272" xr:uid="{75F48B6B-5189-4548-989C-7F41BD8B3AFB}"/>
    <cellStyle name="Comma 3 4 2 2 4 2 5" xfId="35273" xr:uid="{59AB49FB-32B6-456C-B625-35D5B331D9EF}"/>
    <cellStyle name="Comma 3 4 2 2 4 2 6" xfId="35274" xr:uid="{868EAC46-48A3-4DD1-9BA2-BFF155CFA2DF}"/>
    <cellStyle name="Comma 3 4 2 2 4 2 7" xfId="35275" xr:uid="{586D0E95-0098-40FA-9AC2-F1C13106FF94}"/>
    <cellStyle name="Comma 3 4 2 2 4 3" xfId="32541" xr:uid="{0C15F16B-0664-48B5-B47D-8B0859EE52C5}"/>
    <cellStyle name="Comma 3 4 2 2 4 3 2" xfId="35276" xr:uid="{27E72995-26E8-4A44-AB65-0880F8292562}"/>
    <cellStyle name="Comma 3 4 2 2 4 3 3" xfId="27296" xr:uid="{C22847CB-CDF6-41DD-86B3-4BB2ABE0E8BA}"/>
    <cellStyle name="Comma 3 4 2 2 4 3 4" xfId="27298" xr:uid="{2D48702F-FCD3-4022-AA8A-2BD91EEC04BB}"/>
    <cellStyle name="Comma 3 4 2 2 4 4" xfId="24252" xr:uid="{782EF0E1-5217-43A0-9D0B-B3DF2A5F92D8}"/>
    <cellStyle name="Comma 3 4 2 2 4 5" xfId="11452" xr:uid="{D391C800-07FA-4BC1-A90B-51F5277F9B5D}"/>
    <cellStyle name="Comma 3 4 2 2 4 6" xfId="6800" xr:uid="{79B49222-392B-47B2-9B45-C911694F724A}"/>
    <cellStyle name="Comma 3 4 2 2 4 7" xfId="6847" xr:uid="{A40F5254-1E21-466B-8043-8F82446AA133}"/>
    <cellStyle name="Comma 3 4 2 2 5" xfId="35277" xr:uid="{6CB7D778-7C14-4EFC-9151-48AF2CCC6F9A}"/>
    <cellStyle name="Comma 3 4 2 2 6" xfId="35278" xr:uid="{78070EED-1422-446B-9AC8-46F3E1A820B2}"/>
    <cellStyle name="Comma 3 4 2 2 6 2" xfId="29398" xr:uid="{F62C887F-9126-4AD5-A8B3-E92C05F81524}"/>
    <cellStyle name="Comma 3 4 2 2 6 3" xfId="35279" xr:uid="{5E9A3903-4CA1-43C1-AB22-AE0C37C257CA}"/>
    <cellStyle name="Comma 3 4 2 2 6 4" xfId="35280" xr:uid="{7E27F38C-5DAE-4E8E-BF5C-1C1C00DDE13B}"/>
    <cellStyle name="Comma 3 4 2 2 7" xfId="35281" xr:uid="{A03BC3A0-4F1F-4A21-AEC8-34E966FD535E}"/>
    <cellStyle name="Comma 3 4 2 2 8" xfId="35285" xr:uid="{76B3FF95-7C86-4736-AB68-496B8029E7F2}"/>
    <cellStyle name="Comma 3 4 2 2 9" xfId="35286" xr:uid="{AFD07144-A997-47D4-92C8-2F915B881D9C}"/>
    <cellStyle name="Comma 3 4 2 3" xfId="26858" xr:uid="{ECB5C628-9B2F-49E4-830F-BA4B2E0EFE69}"/>
    <cellStyle name="Comma 3 4 2 4" xfId="35287" xr:uid="{2220BA39-16F0-4132-BF59-6F23709E21E9}"/>
    <cellStyle name="Comma 3 4 2 5" xfId="35288" xr:uid="{9852C723-5F92-4691-BD41-FDE8DCF31827}"/>
    <cellStyle name="Comma 3 4 2 6" xfId="35289" xr:uid="{1C88142F-1E55-402E-AFD5-FEF0704CF277}"/>
    <cellStyle name="Comma 3 4 2 7" xfId="35291" xr:uid="{BF8406E0-F638-4BBC-8A81-C23CFBFAFF11}"/>
    <cellStyle name="Comma 3 4 2 7 10" xfId="17607" xr:uid="{8CCA50A7-B3EA-4DAE-83DC-9ED4A9E46A96}"/>
    <cellStyle name="Comma 3 4 2 7 2" xfId="35292" xr:uid="{37228D10-B83D-4355-9E73-A888993B5606}"/>
    <cellStyle name="Comma 3 4 2 7 2 2" xfId="35293" xr:uid="{15F828A4-B05E-421A-A0D5-15A07AA98799}"/>
    <cellStyle name="Comma 3 4 2 7 2 2 2" xfId="35294" xr:uid="{D0F9AA07-28B0-404E-A654-7A38A30DB419}"/>
    <cellStyle name="Comma 3 4 2 7 2 2 2 2" xfId="35295" xr:uid="{8A75C736-B7FF-449E-9C5D-564866A9B226}"/>
    <cellStyle name="Comma 3 4 2 7 2 2 2 3" xfId="35297" xr:uid="{D2736113-18DA-4698-8ED8-3330E825E9B6}"/>
    <cellStyle name="Comma 3 4 2 7 2 2 2 4" xfId="35298" xr:uid="{39C7C4D6-A821-4776-B4A7-36E8EA78C30A}"/>
    <cellStyle name="Comma 3 4 2 7 2 2 3" xfId="31267" xr:uid="{8A3EA7B5-6D99-4FBD-A967-A2AF882BD7CC}"/>
    <cellStyle name="Comma 3 4 2 7 2 2 4" xfId="31269" xr:uid="{81C627A6-6E2F-425F-ABAF-EF8F82492670}"/>
    <cellStyle name="Comma 3 4 2 7 2 2 5" xfId="35299" xr:uid="{07399E1B-0902-4D75-8B8C-0447435D9E19}"/>
    <cellStyle name="Comma 3 4 2 7 2 2 6" xfId="16179" xr:uid="{1D13C5D6-37ED-4247-A869-307418CC5DCF}"/>
    <cellStyle name="Comma 3 4 2 7 2 2 7" xfId="15742" xr:uid="{B74B12B7-62BE-4246-B8EF-393120D661F2}"/>
    <cellStyle name="Comma 3 4 2 7 2 3" xfId="35300" xr:uid="{AE2AB726-4FDF-4D00-8CBB-4988118B6A10}"/>
    <cellStyle name="Comma 3 4 2 7 2 3 2" xfId="28084" xr:uid="{C43E0D1D-27AC-4B2F-8F41-FF2A3BE1D173}"/>
    <cellStyle name="Comma 3 4 2 7 2 3 3" xfId="28113" xr:uid="{4198AE74-F1A1-4FFA-9915-34A436D33AAF}"/>
    <cellStyle name="Comma 3 4 2 7 2 3 4" xfId="28166" xr:uid="{39F55883-8631-4A8F-A434-4C84A2B3AA08}"/>
    <cellStyle name="Comma 3 4 2 7 2 4" xfId="35301" xr:uid="{843DAFAA-D3DD-4D3A-9558-D333D31872F2}"/>
    <cellStyle name="Comma 3 4 2 7 2 5" xfId="35302" xr:uid="{B88AE010-C56F-4A2A-9F6B-AA52D1B70534}"/>
    <cellStyle name="Comma 3 4 2 7 2 6" xfId="19285" xr:uid="{DE216935-1278-4B78-A784-DC784138B21F}"/>
    <cellStyle name="Comma 3 4 2 7 2 7" xfId="35303" xr:uid="{B3223266-CF33-4BBF-AD1E-692F20D56DA7}"/>
    <cellStyle name="Comma 3 4 2 7 3" xfId="35304" xr:uid="{EDF6CAF8-9A90-460A-89C6-5449A26E5D12}"/>
    <cellStyle name="Comma 3 4 2 7 4" xfId="35305" xr:uid="{8E4C8746-9623-4BCE-87E9-14546CF2D4F4}"/>
    <cellStyle name="Comma 3 4 2 7 5" xfId="35306" xr:uid="{90BB693E-AC0C-451A-9676-E9EE95B90431}"/>
    <cellStyle name="Comma 3 4 2 7 5 2" xfId="35307" xr:uid="{E617EE94-D548-40A3-B532-BF3C8103EDAA}"/>
    <cellStyle name="Comma 3 4 2 7 5 3" xfId="35308" xr:uid="{388674EA-203C-4AEA-A00A-3346207BB96F}"/>
    <cellStyle name="Comma 3 4 2 7 5 4" xfId="35309" xr:uid="{F2E9F792-80D3-4A56-BEFA-CA6ABD436F81}"/>
    <cellStyle name="Comma 3 4 2 7 6" xfId="35310" xr:uid="{6BDB1E19-E9E2-4273-86B7-72DA289C6DF9}"/>
    <cellStyle name="Comma 3 4 2 7 7" xfId="35311" xr:uid="{436C1976-C17D-4742-9BD7-5EB59F448EAF}"/>
    <cellStyle name="Comma 3 4 2 7 8" xfId="35313" xr:uid="{42EB2C5A-92FC-4B8D-8EE7-CB9B0303E444}"/>
    <cellStyle name="Comma 3 4 2 7 9" xfId="35314" xr:uid="{8D83E40D-5E37-4DA8-B3CF-D91C81C4A824}"/>
    <cellStyle name="Comma 3 4 2 8" xfId="35315" xr:uid="{DCB287A3-39BA-4E96-A243-909D652298FE}"/>
    <cellStyle name="Comma 3 4 2 8 2" xfId="35316" xr:uid="{E9DB0C34-0FB4-473A-BD3A-870F43EB764D}"/>
    <cellStyle name="Comma 3 4 2 8 2 2" xfId="6884" xr:uid="{35509D71-4D99-4BF5-8C0E-48C759C5F6AA}"/>
    <cellStyle name="Comma 3 4 2 8 2 2 2" xfId="35318" xr:uid="{1931885A-AAF5-446D-9201-355718BBC5BB}"/>
    <cellStyle name="Comma 3 4 2 8 2 2 3" xfId="35320" xr:uid="{8C4842EA-4E61-43A8-BA18-FAC3EBAB03B4}"/>
    <cellStyle name="Comma 3 4 2 8 2 2 4" xfId="35321" xr:uid="{0295F356-E105-40BB-A9D7-908C4722D1C3}"/>
    <cellStyle name="Comma 3 4 2 8 2 3" xfId="35322" xr:uid="{F1AB47F0-7A5E-4A02-85D5-AAE8D8B0989C}"/>
    <cellStyle name="Comma 3 4 2 8 2 4" xfId="35323" xr:uid="{B0EBC737-18CC-4DC0-AC7C-409C0E3C236A}"/>
    <cellStyle name="Comma 3 4 2 8 2 5" xfId="35324" xr:uid="{BD1D20BC-00BB-4EA8-A99A-2A2BF18CB379}"/>
    <cellStyle name="Comma 3 4 2 8 2 6" xfId="35325" xr:uid="{51E79DC6-1A75-4186-B142-7A6E83CE8FF5}"/>
    <cellStyle name="Comma 3 4 2 8 2 7" xfId="35326" xr:uid="{AE384DFD-662C-4B23-A14B-B9C42EF5BD29}"/>
    <cellStyle name="Comma 3 4 2 8 3" xfId="35327" xr:uid="{436D71C6-7BDE-4E89-BAC3-D7468F216B6A}"/>
    <cellStyle name="Comma 3 4 2 8 3 2" xfId="35328" xr:uid="{6A5177E1-AFDD-4470-8D70-BA4A0C2EACEC}"/>
    <cellStyle name="Comma 3 4 2 8 3 3" xfId="35329" xr:uid="{7EB2BA21-5060-4DF3-862B-AC365DEB6DD4}"/>
    <cellStyle name="Comma 3 4 2 8 3 4" xfId="35330" xr:uid="{BA4A2B8F-00EE-4F97-BABC-16ED3592F057}"/>
    <cellStyle name="Comma 3 4 2 8 4" xfId="35331" xr:uid="{F15BBDFC-F44D-4A62-A683-602C43E63659}"/>
    <cellStyle name="Comma 3 4 2 8 5" xfId="35332" xr:uid="{34FB3D2E-F90C-42CC-BD0D-D223D1F8A826}"/>
    <cellStyle name="Comma 3 4 2 8 6" xfId="35334" xr:uid="{0DD9FD76-8394-47AD-AC64-EC7647D42A51}"/>
    <cellStyle name="Comma 3 4 2 8 7" xfId="35335" xr:uid="{87459DE1-8613-4088-8615-35CB1474B6EE}"/>
    <cellStyle name="Comma 3 4 2 9" xfId="35336" xr:uid="{D316E14A-414C-411A-9F23-647A7DA8E144}"/>
    <cellStyle name="Comma 3 4 20" xfId="21637" xr:uid="{4AC37350-13E9-4664-9E2E-D43B03CCE727}"/>
    <cellStyle name="Comma 3 4 21" xfId="21640" xr:uid="{8E642693-AD0C-4091-B3E1-8231F2777811}"/>
    <cellStyle name="Comma 3 4 21 2" xfId="35337" xr:uid="{2DF49E43-84EF-4A82-A0AB-0E426FE2F3A1}"/>
    <cellStyle name="Comma 3 4 21 3" xfId="35338" xr:uid="{63FB7A80-1F91-4EEC-8119-77FB35B6DC00}"/>
    <cellStyle name="Comma 3 4 21 4" xfId="35339" xr:uid="{64853877-6969-473B-A1B9-69AC4F4CA196}"/>
    <cellStyle name="Comma 3 4 22" xfId="21643" xr:uid="{7DB4CA44-DDD7-418C-8C58-93E2E901AEED}"/>
    <cellStyle name="Comma 3 4 3" xfId="2095" xr:uid="{B7258795-5224-4BC3-8E76-2400BAE16A0C}"/>
    <cellStyle name="Comma 3 4 3 2" xfId="24552" xr:uid="{24B7F031-EFDD-4CC7-A6C1-B97C765E48D3}"/>
    <cellStyle name="Comma 3 4 4" xfId="18926" xr:uid="{F884BA0D-2BD8-400D-A3A4-A4AD2D54447B}"/>
    <cellStyle name="Comma 3 4 4 2" xfId="18936" xr:uid="{273EBF35-77A8-474E-93C8-55AD7BE35B20}"/>
    <cellStyle name="Comma 3 4 5" xfId="18940" xr:uid="{84A5FD15-4356-4D62-AF9D-527A2C42B7E2}"/>
    <cellStyle name="Comma 3 4 6" xfId="35341" xr:uid="{37F27797-031D-4331-9FF8-119DC90F58C9}"/>
    <cellStyle name="Comma 3 4 7" xfId="35342" xr:uid="{35989FD6-BECB-42F6-9002-D45C9D5C435E}"/>
    <cellStyle name="Comma 3 4 7 10" xfId="6349" xr:uid="{E6F0DCDE-A03E-44F1-AD7A-867B4EF28208}"/>
    <cellStyle name="Comma 3 4 7 11" xfId="31489" xr:uid="{B7C7281F-87B7-4EB1-A444-7C4509E98316}"/>
    <cellStyle name="Comma 3 4 7 2" xfId="26895" xr:uid="{CADE7CE3-07EF-4959-A905-CC45C370BE80}"/>
    <cellStyle name="Comma 3 4 7 2 10" xfId="13858" xr:uid="{35354B11-6A74-465D-8283-A6FEB8C39F24}"/>
    <cellStyle name="Comma 3 4 7 2 2" xfId="35343" xr:uid="{595556BC-2BE2-46A8-84A3-3F4A67301046}"/>
    <cellStyle name="Comma 3 4 7 2 2 2" xfId="29814" xr:uid="{C391485A-1018-4CFE-8842-DA3A67B7FE1A}"/>
    <cellStyle name="Comma 3 4 7 2 2 2 2" xfId="29820" xr:uid="{8760423E-011D-4BE5-9041-93E69BC69871}"/>
    <cellStyle name="Comma 3 4 7 2 2 2 2 2" xfId="35346" xr:uid="{1DFB4876-FB3C-4FD3-8B10-3E7D86C9247A}"/>
    <cellStyle name="Comma 3 4 7 2 2 2 2 3" xfId="35349" xr:uid="{704A25DC-6D7C-4D51-B8A5-545B3B0E6188}"/>
    <cellStyle name="Comma 3 4 7 2 2 2 2 4" xfId="17630" xr:uid="{07D128BD-3827-447F-8861-6D6FB6AEB8B1}"/>
    <cellStyle name="Comma 3 4 7 2 2 2 3" xfId="29825" xr:uid="{83A5AA63-E278-4141-BBA1-F0C02B4B955B}"/>
    <cellStyle name="Comma 3 4 7 2 2 2 4" xfId="35353" xr:uid="{68EBBAD9-0CF2-4D46-ACF3-0933DA4ED80C}"/>
    <cellStyle name="Comma 3 4 7 2 2 2 5" xfId="35357" xr:uid="{5716ACBE-2FB5-44A7-9397-5E34F02285BF}"/>
    <cellStyle name="Comma 3 4 7 2 2 2 6" xfId="30160" xr:uid="{9A7F9894-4805-4F37-A377-1B99E92DDC96}"/>
    <cellStyle name="Comma 3 4 7 2 2 2 7" xfId="30163" xr:uid="{A8723C4E-C6D0-47CD-94B7-BF0A39A2DA5B}"/>
    <cellStyle name="Comma 3 4 7 2 2 3" xfId="29829" xr:uid="{EEA92743-E353-4710-8578-8668B4017B21}"/>
    <cellStyle name="Comma 3 4 7 2 2 3 2" xfId="29832" xr:uid="{CBB2D74B-1E67-4609-99D0-C9D74974BB70}"/>
    <cellStyle name="Comma 3 4 7 2 2 3 3" xfId="29837" xr:uid="{EC47B666-DBCB-425D-9219-8FFF1ED84493}"/>
    <cellStyle name="Comma 3 4 7 2 2 3 4" xfId="35361" xr:uid="{0ECEDA78-7E6D-4F6D-931C-393346B1B335}"/>
    <cellStyle name="Comma 3 4 7 2 2 4" xfId="15020" xr:uid="{29AD9677-FE17-49D6-B5F5-413BAF6FDD62}"/>
    <cellStyle name="Comma 3 4 7 2 2 5" xfId="29844" xr:uid="{C79D9261-D598-4537-A221-AD16A3399940}"/>
    <cellStyle name="Comma 3 4 7 2 2 6" xfId="24312" xr:uid="{245CE469-CD7E-4572-87CF-2251ED1B6AF0}"/>
    <cellStyle name="Comma 3 4 7 2 2 7" xfId="24320" xr:uid="{40304232-07BA-4935-B52A-B35FF3506FDC}"/>
    <cellStyle name="Comma 3 4 7 2 3" xfId="35362" xr:uid="{FC106611-EA49-4C8D-B7C7-2132BB136F86}"/>
    <cellStyle name="Comma 3 4 7 2 4" xfId="35363" xr:uid="{315F15AB-BC88-4CC4-B1D5-9EC93F9E0EB0}"/>
    <cellStyle name="Comma 3 4 7 2 5" xfId="35364" xr:uid="{4F27CF5A-8635-47EF-9085-DC6F0E7871DE}"/>
    <cellStyle name="Comma 3 4 7 2 5 2" xfId="29872" xr:uid="{957D85BD-F335-43F7-BF8A-6EF903E4E257}"/>
    <cellStyle name="Comma 3 4 7 2 5 3" xfId="35366" xr:uid="{E5DCFED7-2A0D-41CA-8B70-C7D98569EE33}"/>
    <cellStyle name="Comma 3 4 7 2 5 4" xfId="35369" xr:uid="{A6546C6C-3EBD-4A65-A59A-3BE03E50B28E}"/>
    <cellStyle name="Comma 3 4 7 2 6" xfId="35372" xr:uid="{B0DC732B-B8D8-4A26-B666-C2B447EF5A1D}"/>
    <cellStyle name="Comma 3 4 7 2 7" xfId="35373" xr:uid="{200BC473-386C-42E2-9057-70492840AD88}"/>
    <cellStyle name="Comma 3 4 7 2 8" xfId="35378" xr:uid="{0BBE8879-1657-404D-BD95-9DC037AF7EC1}"/>
    <cellStyle name="Comma 3 4 7 2 9" xfId="35379" xr:uid="{B1B01804-D849-497F-A954-FF488D7A3F38}"/>
    <cellStyle name="Comma 3 4 7 3" xfId="26898" xr:uid="{FE06CF15-5267-482B-8C69-D988117F77D7}"/>
    <cellStyle name="Comma 3 4 7 4" xfId="35380" xr:uid="{FF08BD05-66B2-4731-AEFE-2EC39CB04075}"/>
    <cellStyle name="Comma 3 4 7 4 2" xfId="35206" xr:uid="{C451DEAC-9714-4F53-886B-1F877E2E6FDD}"/>
    <cellStyle name="Comma 3 4 7 4 2 2" xfId="10032" xr:uid="{D298DFC8-F6B3-4B0E-B8EC-3F8438F3721C}"/>
    <cellStyle name="Comma 3 4 7 4 2 2 2" xfId="3457" xr:uid="{770B35F5-3F68-46F8-A652-610DAA7BB432}"/>
    <cellStyle name="Comma 3 4 7 4 2 2 3" xfId="10363" xr:uid="{DA1F829F-ADB0-4382-A421-400ED8A3F5C1}"/>
    <cellStyle name="Comma 3 4 7 4 2 2 4" xfId="10375" xr:uid="{CDF48EA2-B204-4DBC-B7A1-79511FE0F979}"/>
    <cellStyle name="Comma 3 4 7 4 2 3" xfId="10036" xr:uid="{2C6FEF09-CE03-4444-8763-872B94BCDD2D}"/>
    <cellStyle name="Comma 3 4 7 4 2 4" xfId="15239" xr:uid="{E32F5DD1-478B-40D6-ADEB-06AF0A681459}"/>
    <cellStyle name="Comma 3 4 7 4 2 5" xfId="35382" xr:uid="{F158EF51-1691-4DB3-A4FC-A8AD6D18FA3A}"/>
    <cellStyle name="Comma 3 4 7 4 2 6" xfId="35383" xr:uid="{B0CD6251-5BB5-4D2B-9330-A2D6AB0B099B}"/>
    <cellStyle name="Comma 3 4 7 4 2 7" xfId="35384" xr:uid="{4EB21467-AA16-490A-BE8F-8C7EF820F3DF}"/>
    <cellStyle name="Comma 3 4 7 4 3" xfId="35208" xr:uid="{1C97D1C3-8B50-4B00-9DBF-4DF276257F61}"/>
    <cellStyle name="Comma 3 4 7 4 3 2" xfId="10050" xr:uid="{4458563D-D3EA-4E0D-BA21-BCA321E3AD39}"/>
    <cellStyle name="Comma 3 4 7 4 3 3" xfId="10055" xr:uid="{069156C0-052C-4F27-81D0-5052533C9CC1}"/>
    <cellStyle name="Comma 3 4 7 4 3 4" xfId="35387" xr:uid="{DB5CC54A-107F-42C2-B3B4-8A539289DB88}"/>
    <cellStyle name="Comma 3 4 7 4 4" xfId="35210" xr:uid="{D77CD615-2B97-43EC-9E18-C901D1DB2234}"/>
    <cellStyle name="Comma 3 4 7 4 5" xfId="35388" xr:uid="{6FAEDB3F-C20D-43DF-86E0-69CA56B7551C}"/>
    <cellStyle name="Comma 3 4 7 4 6" xfId="14142" xr:uid="{02C268C2-E004-4F40-A5D8-C2F01B256C40}"/>
    <cellStyle name="Comma 3 4 7 4 7" xfId="35389" xr:uid="{7F496406-4992-43FD-8DE7-E1D6A010103B}"/>
    <cellStyle name="Comma 3 4 7 5" xfId="35391" xr:uid="{10290D7F-EF62-4CBF-B756-65AFE9D0C399}"/>
    <cellStyle name="Comma 3 4 7 6" xfId="35393" xr:uid="{17ADD328-D7B0-411A-AB71-1B6DD4D9396B}"/>
    <cellStyle name="Comma 3 4 7 6 2" xfId="35394" xr:uid="{64F82C86-4758-45BE-B84E-A3191C5A2D60}"/>
    <cellStyle name="Comma 3 4 7 6 3" xfId="35395" xr:uid="{8938B1DA-B410-45F5-BF06-83427E82EF9D}"/>
    <cellStyle name="Comma 3 4 7 6 4" xfId="35396" xr:uid="{5FFB62EF-35A6-41A9-8687-DCC69DA17E12}"/>
    <cellStyle name="Comma 3 4 7 7" xfId="35398" xr:uid="{F8362902-5940-4CBC-85B2-9DE672564C62}"/>
    <cellStyle name="Comma 3 4 7 8" xfId="35399" xr:uid="{A24B6803-D12F-40CF-860E-D72D54DC0167}"/>
    <cellStyle name="Comma 3 4 7 9" xfId="35400" xr:uid="{B6978D90-2BE4-4C89-8A08-014BFB0F0705}"/>
    <cellStyle name="Comma 3 4 8" xfId="35403" xr:uid="{1687F0BA-295A-4D2F-B0DC-E4CFC05D4362}"/>
    <cellStyle name="Comma 3 4 9" xfId="35404" xr:uid="{AFFA1A36-E102-4878-A4D3-69146BFFE5D5}"/>
    <cellStyle name="Comma 3 40" xfId="35185" xr:uid="{0905A0DE-219D-48E3-A65A-3BD8897887E5}"/>
    <cellStyle name="Comma 3 41" xfId="52064" xr:uid="{F6BBB8FC-353D-4F43-8520-93A06A3B44F4}"/>
    <cellStyle name="Comma 3 42" xfId="52066" xr:uid="{500FC6EE-A8E0-4530-A3F6-EC38FE01E989}"/>
    <cellStyle name="Comma 3 43" xfId="52108" xr:uid="{5A809BC4-7D65-439A-8B9E-793F7FCB4FE8}"/>
    <cellStyle name="Comma 3 44" xfId="52116" xr:uid="{A2ADCF71-766E-4C18-A5E7-DA626D6FAD14}"/>
    <cellStyle name="Comma 3 45" xfId="52122" xr:uid="{A93869CC-4272-4B39-BFB4-343232E62E7E}"/>
    <cellStyle name="Comma 3 46" xfId="2072" xr:uid="{09C92823-F243-4756-8E05-DBB2C408A32C}"/>
    <cellStyle name="Comma 3 5" xfId="2096" xr:uid="{D5BE00A5-47FC-412F-946A-972CE3B3A818}"/>
    <cellStyle name="Comma 3 5 2" xfId="2098" xr:uid="{4B16EB01-C7C6-4DEA-BE09-851C87E33FA0}"/>
    <cellStyle name="Comma 3 5 2 2" xfId="35409" xr:uid="{A2A761B4-8303-468C-8966-80B4E22E7486}"/>
    <cellStyle name="Comma 3 5 2 3" xfId="35410" xr:uid="{4679E29D-4E01-4357-82F7-3E6005BC14FD}"/>
    <cellStyle name="Comma 3 5 2 4" xfId="35407" xr:uid="{51E7DF20-1C41-4474-9D41-FF85E8C0E3A1}"/>
    <cellStyle name="Comma 3 5 3" xfId="35412" xr:uid="{40F7D4F8-54DA-47D9-8A4F-B803C8ED5973}"/>
    <cellStyle name="Comma 3 5 3 2" xfId="35413" xr:uid="{18E01B4E-B8EA-4726-8740-C0596BD69824}"/>
    <cellStyle name="Comma 3 5 4" xfId="18954" xr:uid="{0816C446-98D8-4C23-8A90-242BC7CBBB94}"/>
    <cellStyle name="Comma 3 5 5" xfId="35406" xr:uid="{2B4B732C-AF12-46C0-9FC3-AED2C9AC7468}"/>
    <cellStyle name="Comma 3 5 6" xfId="51864" xr:uid="{A36FD590-5ACF-4CB6-969D-FE85D09EC39F}"/>
    <cellStyle name="Comma 3 6" xfId="2099" xr:uid="{8C8AAC3E-6032-4455-A0BE-534ABB738265}"/>
    <cellStyle name="Comma 3 6 10" xfId="17287" xr:uid="{2F44ED65-7F8E-4ECB-92FE-F1D9F946054C}"/>
    <cellStyle name="Comma 3 6 10 2" xfId="35416" xr:uid="{B2C102D3-746B-4015-94D7-C7613A173CE7}"/>
    <cellStyle name="Comma 3 6 10 3" xfId="35418" xr:uid="{A29A1481-055F-44A4-90EA-ABBA98643CC8}"/>
    <cellStyle name="Comma 3 6 10 4" xfId="35420" xr:uid="{436E1C0B-5DD7-4DE0-BB60-9C1F50D5958A}"/>
    <cellStyle name="Comma 3 6 11" xfId="15080" xr:uid="{B0401E59-4454-46CF-80FB-0E3213634178}"/>
    <cellStyle name="Comma 3 6 12" xfId="15086" xr:uid="{E82477A3-E46F-4CED-A59A-EA81E9DF501C}"/>
    <cellStyle name="Comma 3 6 13" xfId="15089" xr:uid="{E06CCDC1-CE69-45F2-8AA5-7FE288EDA35F}"/>
    <cellStyle name="Comma 3 6 14" xfId="21811" xr:uid="{1E4CD5BE-2243-44DB-A20F-C6B459DFF627}"/>
    <cellStyle name="Comma 3 6 15" xfId="21814" xr:uid="{02476EF1-2E0B-41A0-93C4-21AE675F589F}"/>
    <cellStyle name="Comma 3 6 16" xfId="35422" xr:uid="{DB0E141F-AC89-4598-B1E4-5639B8D7E00C}"/>
    <cellStyle name="Comma 3 6 17" xfId="35423" xr:uid="{73475E69-9C17-4CF9-98B0-58999AA0868D}"/>
    <cellStyle name="Comma 3 6 17 2" xfId="35425" xr:uid="{6AFFDC40-8346-495E-8271-B12B4240435D}"/>
    <cellStyle name="Comma 3 6 17 3" xfId="35427" xr:uid="{E7825A17-E8AA-42D6-A931-4AAC3F99F40E}"/>
    <cellStyle name="Comma 3 6 17 4" xfId="35429" xr:uid="{323EB0E8-9DB4-4C3E-B11E-009244139550}"/>
    <cellStyle name="Comma 3 6 18" xfId="35432" xr:uid="{9AD5A43E-E11A-4CFE-B466-32978DEAA4DA}"/>
    <cellStyle name="Comma 3 6 19" xfId="35435" xr:uid="{3D7A9A42-E9D5-4E11-814A-A67E28CBEFEC}"/>
    <cellStyle name="Comma 3 6 2" xfId="2100" xr:uid="{98C44086-0594-4D2E-B47A-E7C0AD9AA6C0}"/>
    <cellStyle name="Comma 3 6 2 10" xfId="35437" xr:uid="{B64B50F8-BFE6-40C3-9697-86D5357F0FB6}"/>
    <cellStyle name="Comma 3 6 2 11" xfId="35438" xr:uid="{4AD7DEB9-F802-4FDB-8F08-620DD59E6FBE}"/>
    <cellStyle name="Comma 3 6 2 12" xfId="30359" xr:uid="{F1D9EE51-0E0D-4B00-985B-7B2EAF0B8D22}"/>
    <cellStyle name="Comma 3 6 2 13" xfId="35436" xr:uid="{5FC84307-B9B2-4FC1-A0C5-18C5FC1E87FD}"/>
    <cellStyle name="Comma 3 6 2 2" xfId="35442" xr:uid="{F6A13376-41AB-40FF-9AFB-5337142040EB}"/>
    <cellStyle name="Comma 3 6 2 2 10" xfId="23572" xr:uid="{3E63A508-CA20-435C-9390-DC99CE2A1A13}"/>
    <cellStyle name="Comma 3 6 2 2 2" xfId="35445" xr:uid="{16BFC868-883E-4331-9947-9E16B37A5889}"/>
    <cellStyle name="Comma 3 6 2 2 2 2" xfId="31784" xr:uid="{8B2A9391-BFCD-4DE6-8F71-7A18E5A02396}"/>
    <cellStyle name="Comma 3 6 2 2 2 2 2" xfId="31789" xr:uid="{12E4C91A-D0B1-4D50-97CD-FC5A18CD82E0}"/>
    <cellStyle name="Comma 3 6 2 2 2 2 2 2" xfId="28741" xr:uid="{5F3E189B-2C8A-4165-AAEC-D7D67FD1C298}"/>
    <cellStyle name="Comma 3 6 2 2 2 2 2 3" xfId="28743" xr:uid="{90248631-58EE-47BB-A6D7-7A6D2A692ACE}"/>
    <cellStyle name="Comma 3 6 2 2 2 2 2 4" xfId="31194" xr:uid="{F1F8D46A-1392-49D6-A202-194ED7F4823E}"/>
    <cellStyle name="Comma 3 6 2 2 2 2 3" xfId="34061" xr:uid="{AD86DF10-FEE3-4222-BBCA-3E317A710DD1}"/>
    <cellStyle name="Comma 3 6 2 2 2 2 4" xfId="31338" xr:uid="{BDCBC588-C996-4ABC-B0B5-5FB943E137A1}"/>
    <cellStyle name="Comma 3 6 2 2 2 2 5" xfId="31350" xr:uid="{78F6A078-19A7-44BD-88DA-6A2CC1A790EE}"/>
    <cellStyle name="Comma 3 6 2 2 2 2 6" xfId="31353" xr:uid="{1D236D44-5B4B-4DBB-9D8A-6E2EAF30392B}"/>
    <cellStyle name="Comma 3 6 2 2 2 2 7" xfId="31356" xr:uid="{BD5AE735-C4AD-4A51-A20B-838D136F2953}"/>
    <cellStyle name="Comma 3 6 2 2 2 3" xfId="31794" xr:uid="{D8BC9980-C519-4FB6-9A3E-DE112975E41D}"/>
    <cellStyle name="Comma 3 6 2 2 2 3 2" xfId="8213" xr:uid="{B394454E-8195-4928-9242-4C5F28122D17}"/>
    <cellStyle name="Comma 3 6 2 2 2 3 3" xfId="8261" xr:uid="{3D738065-9EEC-47AF-A48C-40D88DAACF1D}"/>
    <cellStyle name="Comma 3 6 2 2 2 3 4" xfId="8314" xr:uid="{84C39F64-E43B-4DF3-B803-A2E8B12E7CCF}"/>
    <cellStyle name="Comma 3 6 2 2 2 4" xfId="31797" xr:uid="{1ABDFC56-5D76-4584-848C-BA357259CFC1}"/>
    <cellStyle name="Comma 3 6 2 2 2 5" xfId="31803" xr:uid="{547A5597-C286-4EEE-A2CD-C668617BDF18}"/>
    <cellStyle name="Comma 3 6 2 2 2 6" xfId="23680" xr:uid="{2927910C-1891-491B-83FF-9B5021D28374}"/>
    <cellStyle name="Comma 3 6 2 2 2 7" xfId="16222" xr:uid="{BF5257B4-4981-4FA3-AE71-F83ABFC1BDF0}"/>
    <cellStyle name="Comma 3 6 2 2 3" xfId="35448" xr:uid="{24F79C09-50D2-40F2-8D7D-B85335FFD1F3}"/>
    <cellStyle name="Comma 3 6 2 2 4" xfId="35451" xr:uid="{C61FC667-C57D-42ED-AD17-FFF5F21F7070}"/>
    <cellStyle name="Comma 3 6 2 2 5" xfId="35452" xr:uid="{0E657615-433A-4E83-A1B9-C7D1770AC7CA}"/>
    <cellStyle name="Comma 3 6 2 2 5 2" xfId="31827" xr:uid="{71DE6BC9-E261-4770-9A8C-C530229EA6EF}"/>
    <cellStyle name="Comma 3 6 2 2 5 3" xfId="31830" xr:uid="{FAA529CA-D255-4655-84D0-AE319D2ADBFC}"/>
    <cellStyle name="Comma 3 6 2 2 5 4" xfId="34128" xr:uid="{96448518-8CA2-4EBC-99E2-FFFB63FAE579}"/>
    <cellStyle name="Comma 3 6 2 2 6" xfId="35453" xr:uid="{2CE2A420-FA33-41A7-8C81-BE08A4060AF4}"/>
    <cellStyle name="Comma 3 6 2 2 7" xfId="35454" xr:uid="{B42E5D35-5540-4F2A-8719-D4C2CD4F68C9}"/>
    <cellStyle name="Comma 3 6 2 2 8" xfId="35455" xr:uid="{212DDD86-5D3E-4D2A-928E-AB51BD6E9511}"/>
    <cellStyle name="Comma 3 6 2 2 9" xfId="35456" xr:uid="{229AF66A-68D0-450A-A523-875CC98E7454}"/>
    <cellStyle name="Comma 3 6 2 3" xfId="35459" xr:uid="{B29640C3-0385-4D69-A89E-BBBEB892FAA6}"/>
    <cellStyle name="Comma 3 6 2 4" xfId="35462" xr:uid="{388A04DA-1313-48CB-80DB-E5F2390036B4}"/>
    <cellStyle name="Comma 3 6 2 4 2" xfId="35465" xr:uid="{769908A3-3AD0-4831-805F-A4933BDFD37B}"/>
    <cellStyle name="Comma 3 6 2 4 2 2" xfId="15877" xr:uid="{8BB5AE60-6D92-422F-9FD2-1A1F01412F86}"/>
    <cellStyle name="Comma 3 6 2 4 2 2 2" xfId="5319" xr:uid="{6F03F53C-7D39-486F-AB04-D63C8D07F9CC}"/>
    <cellStyle name="Comma 3 6 2 4 2 2 3" xfId="34528" xr:uid="{399976F4-8BDB-47FC-902A-542025AF914E}"/>
    <cellStyle name="Comma 3 6 2 4 2 2 4" xfId="35467" xr:uid="{FA9B0E64-CAE5-485B-924C-292EA81AF555}"/>
    <cellStyle name="Comma 3 6 2 4 2 3" xfId="20904" xr:uid="{B7DFEC17-7179-4D76-8BD5-B9274BDC3E98}"/>
    <cellStyle name="Comma 3 6 2 4 2 4" xfId="20914" xr:uid="{B584D0BA-ACEB-4F61-BC41-48BDDD248E79}"/>
    <cellStyle name="Comma 3 6 2 4 2 5" xfId="34531" xr:uid="{A63CA438-FEE1-42B4-93ED-B4D0091B506A}"/>
    <cellStyle name="Comma 3 6 2 4 2 6" xfId="23704" xr:uid="{EBDDC4B8-B9D6-4D1F-A3FF-97895249AF2C}"/>
    <cellStyle name="Comma 3 6 2 4 2 7" xfId="7124" xr:uid="{979537DF-7ACF-4647-A0ED-B8B8DB8A9ECA}"/>
    <cellStyle name="Comma 3 6 2 4 3" xfId="35470" xr:uid="{BE780D28-B299-46A2-998A-249CA8B50E9E}"/>
    <cellStyle name="Comma 3 6 2 4 3 2" xfId="31897" xr:uid="{21DF7FAE-68DA-4AA5-9EA1-62DB348C5B1D}"/>
    <cellStyle name="Comma 3 6 2 4 3 3" xfId="20927" xr:uid="{9C16FA08-ADFB-4EB4-B8FA-A1C18310A34F}"/>
    <cellStyle name="Comma 3 6 2 4 3 4" xfId="20932" xr:uid="{82307ED5-73D4-48B5-812C-0A9EF3550701}"/>
    <cellStyle name="Comma 3 6 2 4 4" xfId="35472" xr:uid="{8D4D1034-B0CC-435E-A1B5-11C0E231133F}"/>
    <cellStyle name="Comma 3 6 2 4 5" xfId="35473" xr:uid="{67DE9EC1-2902-43DD-852F-DFD287D10308}"/>
    <cellStyle name="Comma 3 6 2 4 6" xfId="18229" xr:uid="{F6E0C94D-30C8-45DE-BD25-7AC8FFC8C006}"/>
    <cellStyle name="Comma 3 6 2 4 7" xfId="15045" xr:uid="{5ABA771F-7AF5-4EE9-858E-157A8A729411}"/>
    <cellStyle name="Comma 3 6 2 5" xfId="18515" xr:uid="{109FE8EF-C7A4-47D0-8749-A80D55014389}"/>
    <cellStyle name="Comma 3 6 2 6" xfId="35476" xr:uid="{8FDE7F48-4C78-41C6-ACC0-72CA4CD4A79E}"/>
    <cellStyle name="Comma 3 6 2 6 2" xfId="35479" xr:uid="{FD0E0249-F22C-4128-8DFB-E08A67251E0E}"/>
    <cellStyle name="Comma 3 6 2 6 3" xfId="35482" xr:uid="{445405EC-F989-4D0F-87A3-2ECF4DB08321}"/>
    <cellStyle name="Comma 3 6 2 6 4" xfId="35485" xr:uid="{248454E1-4A26-43FE-B52D-D36CEAEB7CA6}"/>
    <cellStyle name="Comma 3 6 2 7" xfId="35489" xr:uid="{9FA098ED-DDFD-43CA-8579-35C134C39773}"/>
    <cellStyle name="Comma 3 6 2 8" xfId="35492" xr:uid="{CA7A7302-C188-4B91-9E28-F71C468D4696}"/>
    <cellStyle name="Comma 3 6 2 9" xfId="35495" xr:uid="{95E20896-0618-44EE-9272-1107CF9F9B9C}"/>
    <cellStyle name="Comma 3 6 20" xfId="21815" xr:uid="{D5D26388-BA68-4690-8351-6B4BB658DE25}"/>
    <cellStyle name="Comma 3 6 21" xfId="35414" xr:uid="{D819DA91-6C7D-413E-9F43-05EE3408E4D7}"/>
    <cellStyle name="Comma 3 6 3" xfId="35496" xr:uid="{B5F435E5-2F9F-49DE-929B-B510307621FE}"/>
    <cellStyle name="Comma 3 6 3 2" xfId="35499" xr:uid="{7C5235AF-C9C8-4694-B9BC-269B1244A01C}"/>
    <cellStyle name="Comma 3 6 4" xfId="18971" xr:uid="{49EC468D-38D7-4FE7-A9F6-940D5D070AC4}"/>
    <cellStyle name="Comma 3 6 4 2" xfId="18975" xr:uid="{15523444-6EBC-4B65-8D61-9036BD2BF7E0}"/>
    <cellStyle name="Comma 3 6 5" xfId="18978" xr:uid="{4D848623-160F-4BB2-8180-FD43E0E00AAA}"/>
    <cellStyle name="Comma 3 6 6" xfId="35500" xr:uid="{2913F702-9503-4998-84FF-F5F34CD04474}"/>
    <cellStyle name="Comma 3 6 7" xfId="35501" xr:uid="{DCDF9603-F60F-4036-93B6-AA62A67868EE}"/>
    <cellStyle name="Comma 3 6 7 10" xfId="35503" xr:uid="{1CE2B777-C004-4B60-B68A-506984A6258D}"/>
    <cellStyle name="Comma 3 6 7 2" xfId="24565" xr:uid="{268F6E3B-6F9B-479C-A2D3-F4FCD2F60D51}"/>
    <cellStyle name="Comma 3 6 7 2 2" xfId="28902" xr:uid="{C1ED72CC-5FF2-43EB-A606-9D69B54AADB7}"/>
    <cellStyle name="Comma 3 6 7 2 2 2" xfId="28905" xr:uid="{AD94B81D-68DF-4DB7-90A0-BFDE686DBC75}"/>
    <cellStyle name="Comma 3 6 7 2 2 2 2" xfId="35504" xr:uid="{4AD121DB-BCFB-4B4C-AD3C-0097DA2563AC}"/>
    <cellStyle name="Comma 3 6 7 2 2 2 3" xfId="35505" xr:uid="{B40C0B70-5E3D-4A9E-B7E6-02FCFA7FA059}"/>
    <cellStyle name="Comma 3 6 7 2 2 2 4" xfId="35506" xr:uid="{82B20288-3D2E-4F95-87D5-62DC06EA2DA0}"/>
    <cellStyle name="Comma 3 6 7 2 2 3" xfId="28910" xr:uid="{43765FA9-A4B4-4DE7-9E98-86C1F365D977}"/>
    <cellStyle name="Comma 3 6 7 2 2 4" xfId="28914" xr:uid="{DB860807-B1DE-4EC7-ABBE-4BB079CBEEAF}"/>
    <cellStyle name="Comma 3 6 7 2 2 5" xfId="28918" xr:uid="{1F552EDB-0713-47C5-83A9-066F0FD4B388}"/>
    <cellStyle name="Comma 3 6 7 2 2 6" xfId="24211" xr:uid="{68759D8D-A04B-47A1-AEC1-7FF44C63E5C0}"/>
    <cellStyle name="Comma 3 6 7 2 2 7" xfId="22812" xr:uid="{FA89EC2B-5675-472B-8F5F-57C732640DE3}"/>
    <cellStyle name="Comma 3 6 7 2 3" xfId="28922" xr:uid="{11A2BE37-EAE7-4D63-A00F-F40B6CD182C6}"/>
    <cellStyle name="Comma 3 6 7 2 3 2" xfId="28925" xr:uid="{50CB6725-4BAE-4FC6-9A7D-8BDAC8D063C6}"/>
    <cellStyle name="Comma 3 6 7 2 3 3" xfId="33632" xr:uid="{885DE203-B8A2-4583-945B-3EA9723D27A9}"/>
    <cellStyle name="Comma 3 6 7 2 3 4" xfId="33634" xr:uid="{EB20F5BB-64BF-4DF9-AA0E-C08133BBF59B}"/>
    <cellStyle name="Comma 3 6 7 2 4" xfId="28928" xr:uid="{BEA0F0A0-366C-4C23-B628-99623FC57CFD}"/>
    <cellStyle name="Comma 3 6 7 2 5" xfId="5731" xr:uid="{0FA9C66C-C29E-4814-B25C-217B2EC82ED2}"/>
    <cellStyle name="Comma 3 6 7 2 6" xfId="28931" xr:uid="{052B3A84-1B18-4E3B-8709-E3701ADA3298}"/>
    <cellStyle name="Comma 3 6 7 2 7" xfId="35507" xr:uid="{3CE11069-858C-4B92-B554-1C872D9034DA}"/>
    <cellStyle name="Comma 3 6 7 3" xfId="24568" xr:uid="{DEEB84B2-9727-43C7-87DB-9FD9F25C627C}"/>
    <cellStyle name="Comma 3 6 7 4" xfId="35508" xr:uid="{BE533410-B335-44CB-B898-CBFB1301E3FD}"/>
    <cellStyle name="Comma 3 6 7 5" xfId="35509" xr:uid="{F9F9A60C-558B-4BE2-9C36-0F13EBCBFFDA}"/>
    <cellStyle name="Comma 3 6 7 5 2" xfId="31443" xr:uid="{8A9308EE-23CF-419A-9C4D-E8C38EF92FD0}"/>
    <cellStyle name="Comma 3 6 7 5 3" xfId="15550" xr:uid="{C244F4FF-6F03-4A8B-86C1-9A57BE1A1CE8}"/>
    <cellStyle name="Comma 3 6 7 5 4" xfId="13824" xr:uid="{D9EE8A03-07B4-4522-A0C0-5D41463287EC}"/>
    <cellStyle name="Comma 3 6 7 6" xfId="3831" xr:uid="{11602F9F-030C-49E8-8052-65DDD2B27AFB}"/>
    <cellStyle name="Comma 3 6 7 7" xfId="35510" xr:uid="{19B4247C-7076-4415-BAB6-91A2FC6E47D0}"/>
    <cellStyle name="Comma 3 6 7 8" xfId="3882" xr:uid="{3BCB9829-87E5-43B3-B158-932A9263DC5B}"/>
    <cellStyle name="Comma 3 6 7 9" xfId="28250" xr:uid="{8F6B0AB8-FEB6-4AD9-A4B5-7F711ECEB818}"/>
    <cellStyle name="Comma 3 6 8" xfId="35511" xr:uid="{6E89E9E9-E2A7-46EB-B967-93B0CB705300}"/>
    <cellStyle name="Comma 3 6 8 2" xfId="24582" xr:uid="{388A1555-6AA3-42D1-9F2D-6B1760493520}"/>
    <cellStyle name="Comma 3 6 8 2 2" xfId="35513" xr:uid="{9577C0B6-D38D-438C-89F3-688AA5F66724}"/>
    <cellStyle name="Comma 3 6 8 2 2 2" xfId="35514" xr:uid="{A0752128-2C9F-4B2A-8774-23D9ED57F5AC}"/>
    <cellStyle name="Comma 3 6 8 2 2 3" xfId="35515" xr:uid="{E66888FF-E503-4C9C-95D6-5EB3DBACD2E0}"/>
    <cellStyle name="Comma 3 6 8 2 2 4" xfId="32630" xr:uid="{029CBE17-5B39-423F-ACAE-DD85E8093D0C}"/>
    <cellStyle name="Comma 3 6 8 2 3" xfId="35516" xr:uid="{17DABAD9-1D7D-45B7-AD51-5F620F78F03C}"/>
    <cellStyle name="Comma 3 6 8 2 4" xfId="35517" xr:uid="{3B1FE54E-A8E1-41EB-8C7B-3A9EA37EA780}"/>
    <cellStyle name="Comma 3 6 8 2 5" xfId="35518" xr:uid="{6DE71AF6-E754-46F3-9175-4ED5FF32C260}"/>
    <cellStyle name="Comma 3 6 8 2 6" xfId="35519" xr:uid="{A8AA3481-E849-4722-8D48-87F3621101EF}"/>
    <cellStyle name="Comma 3 6 8 2 7" xfId="35521" xr:uid="{DBA26240-3565-40F2-88BE-37411525F770}"/>
    <cellStyle name="Comma 3 6 8 3" xfId="14087" xr:uid="{E9A1E860-42E5-4D15-839F-DAB38B47469E}"/>
    <cellStyle name="Comma 3 6 8 3 2" xfId="35523" xr:uid="{6DE32599-4706-45C4-92DC-2323D877EE22}"/>
    <cellStyle name="Comma 3 6 8 3 3" xfId="35524" xr:uid="{A86CE826-3FF4-4934-9DBE-19EE58AB8B18}"/>
    <cellStyle name="Comma 3 6 8 3 4" xfId="31630" xr:uid="{904CDAF5-9E41-45E0-A6E0-C79FAFFE101D}"/>
    <cellStyle name="Comma 3 6 8 4" xfId="35525" xr:uid="{1D47125E-ED36-4ED7-A6CF-448BB65519A2}"/>
    <cellStyle name="Comma 3 6 8 5" xfId="35526" xr:uid="{27ACF9A9-CCC6-455E-8A61-EB1965E4218A}"/>
    <cellStyle name="Comma 3 6 8 6" xfId="35527" xr:uid="{8DAF5864-961D-4021-9687-8B61F56A75FA}"/>
    <cellStyle name="Comma 3 6 8 7" xfId="35528" xr:uid="{D0CDBC7A-C52A-47D9-973A-718E9191D30C}"/>
    <cellStyle name="Comma 3 6 9" xfId="35529" xr:uid="{7AB3926C-3A63-4671-9FE4-814B409C9BE9}"/>
    <cellStyle name="Comma 3 7" xfId="2101" xr:uid="{E7A22A3C-5EA6-41D7-A32A-57C474707707}"/>
    <cellStyle name="Comma 3 7 2" xfId="35531" xr:uid="{580C450D-861C-4E2C-9496-12927705E907}"/>
    <cellStyle name="Comma 3 7 3" xfId="24438" xr:uid="{AC25FD4B-F7C2-48AD-BFCC-4E39180FEA0C}"/>
    <cellStyle name="Comma 3 7 4" xfId="18988" xr:uid="{747ADCA9-6185-4768-875C-95345B324A33}"/>
    <cellStyle name="Comma 3 7 5" xfId="18994" xr:uid="{70EF4FE1-DCA2-46FF-8E53-2D3A6F8CF71B}"/>
    <cellStyle name="Comma 3 7 6" xfId="35530" xr:uid="{35C67A28-011B-46A2-B23A-DED771CC8E2D}"/>
    <cellStyle name="Comma 3 8" xfId="1576" xr:uid="{66BD60E6-74CD-4CE3-AF68-8389DCA799A4}"/>
    <cellStyle name="Comma 3 8 2" xfId="28172" xr:uid="{BFF94760-2F4C-49B5-9018-764E2350A8DC}"/>
    <cellStyle name="Comma 3 8 3" xfId="28174" xr:uid="{AD61CFE5-2AD8-4F59-8C2E-5766747F2996}"/>
    <cellStyle name="Comma 3 8 4" xfId="19149" xr:uid="{8032AC89-F37A-4F61-B748-92876B03E08E}"/>
    <cellStyle name="Comma 3 8 5" xfId="19154" xr:uid="{E1012D9B-2B3C-47A9-B044-5C57E6613753}"/>
    <cellStyle name="Comma 3 8 6" xfId="28170" xr:uid="{8064F158-C129-46EA-A7F9-2BBADAA7D7C1}"/>
    <cellStyle name="Comma 3 9" xfId="734" xr:uid="{BBC4C52A-D285-4755-B9D4-C312FA02F7B2}"/>
    <cellStyle name="Comma 3 9 2" xfId="28178" xr:uid="{B201089E-BFC2-46B4-B401-67D6F7ED1BDE}"/>
    <cellStyle name="Comma 3 9 3" xfId="24803" xr:uid="{5FF07FB3-CD90-4B03-9F11-69534478EBF0}"/>
    <cellStyle name="Comma 3 9 4" xfId="19168" xr:uid="{87B59B26-3EFF-4549-A376-0300DAB56F92}"/>
    <cellStyle name="Comma 3 9 5" xfId="19173" xr:uid="{3D42A872-334D-49C4-A341-FBA00570F98C}"/>
    <cellStyle name="Comma 3 9 6" xfId="28176" xr:uid="{C7195E58-45E5-4095-ABC2-4756EDC74FC2}"/>
    <cellStyle name="Comma 3_Afriyie Request (2)" xfId="35532" xr:uid="{AB77551D-4A84-4501-BAF5-7A74F77946AF}"/>
    <cellStyle name="Comma 30" xfId="2071" xr:uid="{A3605B4B-0C6B-4DEA-ABCE-D56E8564E40E}"/>
    <cellStyle name="Comma 30 2" xfId="34699" xr:uid="{E84F1C67-3725-4EE2-887F-48CBF36760E9}"/>
    <cellStyle name="Comma 30 2 2" xfId="34701" xr:uid="{A1A91D5D-42FB-485F-9610-857A0B321CE0}"/>
    <cellStyle name="Comma 30 3" xfId="34706" xr:uid="{4A3237DA-FACE-4EE3-BB01-049B435B57CE}"/>
    <cellStyle name="Comma 30 3 2" xfId="34708" xr:uid="{B3BBDF8E-324D-43DC-8456-9CCF5E9269D4}"/>
    <cellStyle name="Comma 30 4" xfId="34714" xr:uid="{5B13FDFC-91B5-4DF5-AE5B-B9AFBB411200}"/>
    <cellStyle name="Comma 30 4 2" xfId="34716" xr:uid="{9AD1C081-4E5A-407E-8219-CFEFCCB9637C}"/>
    <cellStyle name="Comma 30 5" xfId="3471" xr:uid="{1F65B5E6-BE9D-4732-89A3-65BFDE3BE8DD}"/>
    <cellStyle name="Comma 30 6" xfId="3498" xr:uid="{F201260D-9C44-4979-96CF-0784876EB41E}"/>
    <cellStyle name="Comma 30 7" xfId="14835" xr:uid="{EE7C7C20-F5E7-4CBF-BC64-E23F109ADD8C}"/>
    <cellStyle name="Comma 31" xfId="6741" xr:uid="{357FFEF4-2F76-4355-95BA-77F89848060B}"/>
    <cellStyle name="Comma 31 2" xfId="26584" xr:uid="{8C0E1584-DEB5-4433-B974-43E095AA542F}"/>
    <cellStyle name="Comma 31 2 2" xfId="34799" xr:uid="{49DD8BB1-37D7-49D3-B9D2-7CE5260325C6}"/>
    <cellStyle name="Comma 31 2 3" xfId="34801" xr:uid="{48E7CBBB-3833-4E29-9065-43403B037AEE}"/>
    <cellStyle name="Comma 31 3" xfId="34805" xr:uid="{25B2786E-5BEF-44E2-9D5B-4E077FABE30C}"/>
    <cellStyle name="Comma 31 3 2" xfId="34807" xr:uid="{FFD74E7F-6265-42AB-8F2C-C78B5399C22A}"/>
    <cellStyle name="Comma 31 3 3" xfId="32443" xr:uid="{D9A6B7B2-AAC9-4F21-8FB8-AAF10B87318A}"/>
    <cellStyle name="Comma 31 4" xfId="34809" xr:uid="{ABC2954B-44C2-4171-B8D3-6B75E95B4F06}"/>
    <cellStyle name="Comma 31 4 2" xfId="34811" xr:uid="{D7D2F18C-616C-4692-B3BB-469FE7122931}"/>
    <cellStyle name="Comma 31 5" xfId="34816" xr:uid="{F4412CAB-F023-4053-9B91-62CFACBB57BC}"/>
    <cellStyle name="Comma 31 5 2" xfId="15828" xr:uid="{7EC56F54-0775-4FFD-9FCB-DD95A720C665}"/>
    <cellStyle name="Comma 31 6" xfId="34826" xr:uid="{253AEB59-2D4E-4395-9D45-A702E6606D75}"/>
    <cellStyle name="Comma 31 7" xfId="34831" xr:uid="{5ADC1D58-2D21-45EB-8B61-F77F81B9522F}"/>
    <cellStyle name="Comma 31 8" xfId="34834" xr:uid="{7666D009-8391-4D37-9C96-13D2D6641171}"/>
    <cellStyle name="Comma 32" xfId="6032" xr:uid="{4D1D8D1F-EF4E-43DE-8392-E17DB7D1C665}"/>
    <cellStyle name="Comma 32 2" xfId="34839" xr:uid="{AB954397-85CF-45F2-B2B7-F0A09E4973DC}"/>
    <cellStyle name="Comma 32 2 2" xfId="34841" xr:uid="{37B70167-C3CB-45FD-8144-C02CDBCB820E}"/>
    <cellStyle name="Comma 32 2 3" xfId="34844" xr:uid="{949FB7AB-2AF0-4AC6-8343-1ADE906A5EA4}"/>
    <cellStyle name="Comma 32 2 4" xfId="34847" xr:uid="{7B47D403-9C6E-47F3-89A9-C49888753CDD}"/>
    <cellStyle name="Comma 32 3" xfId="34849" xr:uid="{54D7B1D7-FC21-41F6-97E7-1DA270EAD082}"/>
    <cellStyle name="Comma 32 3 2" xfId="34851" xr:uid="{046AC2B3-6B93-4739-A86A-D3AC8235965E}"/>
    <cellStyle name="Comma 32 4" xfId="34857" xr:uid="{44C3BC13-9DE9-4FEA-B688-AF18ACA584D5}"/>
    <cellStyle name="Comma 32 4 2" xfId="34859" xr:uid="{C8B8D6A6-90EF-445A-BBD1-4641363C8AE8}"/>
    <cellStyle name="Comma 32 5" xfId="3150" xr:uid="{D45F53D8-FDC4-48EA-8EFE-16EE67A0D1EA}"/>
    <cellStyle name="Comma 32 6" xfId="28246" xr:uid="{39F52F5F-1FC0-4CD2-8378-3C65F78D3777}"/>
    <cellStyle name="Comma 33" xfId="34888" xr:uid="{C0930A3E-CB54-4998-8550-64898BED370A}"/>
    <cellStyle name="Comma 33 2" xfId="34890" xr:uid="{027407DB-D559-4CF1-9163-B44BB3E49178}"/>
    <cellStyle name="Comma 33 2 2" xfId="11887" xr:uid="{93C697DC-F3FE-484E-B690-5F313FA15ED6}"/>
    <cellStyle name="Comma 33 3" xfId="34892" xr:uid="{85B8D1E7-7AA4-4295-99CF-342116CDBFA7}"/>
    <cellStyle name="Comma 33 4" xfId="34895" xr:uid="{0F8109E3-B101-4B89-8D33-6B2FDFD62EC7}"/>
    <cellStyle name="Comma 33 5" xfId="28252" xr:uid="{383ABE4D-040D-4CD2-B345-FD14657731FF}"/>
    <cellStyle name="Comma 33 6" xfId="28254" xr:uid="{76680112-CE55-435F-9274-4024088895F3}"/>
    <cellStyle name="Comma 34" xfId="34898" xr:uid="{34250635-F053-4935-B4CD-FCDA264F3259}"/>
    <cellStyle name="Comma 34 2" xfId="34900" xr:uid="{D237EF46-35A3-49D1-9CDE-CB743EFB6EB0}"/>
    <cellStyle name="Comma 34 2 2" xfId="33969" xr:uid="{92ABB993-7CB2-4271-83D2-33BFDA2D74F0}"/>
    <cellStyle name="Comma 34 3" xfId="34902" xr:uid="{233EB604-0F35-4E3A-8883-966901F7FCD1}"/>
    <cellStyle name="Comma 34 3 2" xfId="34904" xr:uid="{E72DDABE-E3B6-431A-9C34-6B29532C5D93}"/>
    <cellStyle name="Comma 34 4" xfId="34908" xr:uid="{970721CB-59BC-48A6-85DF-C83D96B7659C}"/>
    <cellStyle name="Comma 34 5" xfId="28259" xr:uid="{B7627A4B-D0C9-4A1F-9062-E8E66FCE1FCC}"/>
    <cellStyle name="Comma 34 6" xfId="28261" xr:uid="{F8E61373-2DAA-47F8-9E33-6407DA3719D9}"/>
    <cellStyle name="Comma 35" xfId="35534" xr:uid="{C2CC3A42-F87A-4D51-8CAD-000B2EB08E77}"/>
    <cellStyle name="Comma 35 2" xfId="35536" xr:uid="{E369C249-690E-4264-B930-AEF50EF2D6A6}"/>
    <cellStyle name="Comma 35 2 2" xfId="21769" xr:uid="{6FA179FD-98C6-4EF6-B5A0-578BF6DA8324}"/>
    <cellStyle name="Comma 35 3" xfId="35538" xr:uid="{994AD1F5-BFFF-476F-A073-E645AC8FEAF7}"/>
    <cellStyle name="Comma 35 3 2" xfId="21781" xr:uid="{1D0C5771-57C2-4817-AA1A-1C376256F221}"/>
    <cellStyle name="Comma 35 4" xfId="25159" xr:uid="{3E862F2C-8190-46A9-8205-C483F7C30772}"/>
    <cellStyle name="Comma 35 5" xfId="28265" xr:uid="{06711439-49FA-4E71-96E5-0A49022E6FCC}"/>
    <cellStyle name="Comma 35 6" xfId="28275" xr:uid="{627ACB78-1F83-4FB9-B4BB-E36A4C2BEA4C}"/>
    <cellStyle name="Comma 36" xfId="35542" xr:uid="{CC0E6C21-42CD-41F9-96AB-084ADF1CC142}"/>
    <cellStyle name="Comma 36 2" xfId="35544" xr:uid="{1E1B420C-BFCC-41A3-A3A6-BD3718F8AE55}"/>
    <cellStyle name="Comma 36 2 2" xfId="35546" xr:uid="{33857D06-2F74-42D1-88F1-BEE7FAD91F9A}"/>
    <cellStyle name="Comma 36 2 3" xfId="35548" xr:uid="{E1435E9D-2971-491D-9DC8-D17758DFC1DB}"/>
    <cellStyle name="Comma 36 3" xfId="35549" xr:uid="{F6ABAC17-CFCC-45E4-841E-C76B4E71AD1B}"/>
    <cellStyle name="Comma 36 3 2" xfId="35553" xr:uid="{8F2638CE-0156-4D42-974B-6415AC4C2DF4}"/>
    <cellStyle name="Comma 36 3 2 2" xfId="16069" xr:uid="{BD9F84C1-94AF-4946-8AA4-DD6BB928BC18}"/>
    <cellStyle name="Comma 36 3 3" xfId="35554" xr:uid="{C94592D5-EC78-4179-9FBF-27C49A473611}"/>
    <cellStyle name="Comma 36 4" xfId="25177" xr:uid="{E5F399A7-EFA3-4CA7-8420-41D2CECC42FE}"/>
    <cellStyle name="Comma 36 4 2" xfId="3700" xr:uid="{8C6C9E24-0FD3-44A9-93CE-9B68DBA72720}"/>
    <cellStyle name="Comma 36 5" xfId="35555" xr:uid="{622A1E8E-EC12-4982-84D7-C7A6B5D8DD2F}"/>
    <cellStyle name="Comma 36 6" xfId="35557" xr:uid="{EB6B157D-1F2A-4CE2-BD2E-259A9C8319F8}"/>
    <cellStyle name="Comma 37" xfId="35558" xr:uid="{27D1ECE9-441A-45A1-BE70-A6F97AF28535}"/>
    <cellStyle name="Comma 37 2" xfId="35560" xr:uid="{C52B5884-8F1C-478B-A73E-94113C32DF14}"/>
    <cellStyle name="Comma 37 3" xfId="35562" xr:uid="{7A5C5E1A-AC6A-4FED-B21D-ACCA55C9BF6F}"/>
    <cellStyle name="Comma 37 4" xfId="35568" xr:uid="{23EFDF4A-193B-4C2F-A5DE-344F9F2B691D}"/>
    <cellStyle name="Comma 37 5" xfId="35570" xr:uid="{524072A8-8436-4DDA-B57A-70D72F6E4485}"/>
    <cellStyle name="Comma 38" xfId="35572" xr:uid="{B587F35A-3F74-42DB-83F6-DC063923EE12}"/>
    <cellStyle name="Comma 38 2" xfId="35574" xr:uid="{43DA042F-AB8B-4BE8-8D71-D7559654AD17}"/>
    <cellStyle name="Comma 38 2 2" xfId="35577" xr:uid="{743F935A-C0D3-4F43-B7D4-E7AFE91B93B7}"/>
    <cellStyle name="Comma 38 3" xfId="35578" xr:uid="{3CDCE818-1EAB-4818-A380-CB4BEEE20E2F}"/>
    <cellStyle name="Comma 38 3 2" xfId="35581" xr:uid="{7584CD37-DD89-4A17-B9CF-4606D404C6E8}"/>
    <cellStyle name="Comma 38 4" xfId="35582" xr:uid="{1D3C7A67-35FA-4B98-8C17-C83F23CE0949}"/>
    <cellStyle name="Comma 38 5" xfId="35584" xr:uid="{0B9EE752-6553-4CAA-8674-E7210C04636E}"/>
    <cellStyle name="Comma 38 6" xfId="35588" xr:uid="{3CE5F4FA-6EC0-462F-B1A9-97473EE400ED}"/>
    <cellStyle name="Comma 39" xfId="14129" xr:uid="{72DC92E4-67CB-4879-9477-5B301FA2CC99}"/>
    <cellStyle name="Comma 39 2" xfId="35589" xr:uid="{42DA4EEF-EF13-4E9A-8DAA-5571C2661E36}"/>
    <cellStyle name="Comma 39 2 2" xfId="35591" xr:uid="{498805BA-5FE4-4D3B-BC5E-52BD85230348}"/>
    <cellStyle name="Comma 39 3" xfId="35592" xr:uid="{56646CB8-452B-4A2C-8B77-07CF3CCBDD9B}"/>
    <cellStyle name="Comma 39 4" xfId="35594" xr:uid="{452669FB-1142-4E21-B2E5-02FBBCEDEF42}"/>
    <cellStyle name="Comma 39 5" xfId="35596" xr:uid="{C791D3B9-1718-4F4B-A38B-5437EF84521E}"/>
    <cellStyle name="Comma 4" xfId="58" xr:uid="{8F629597-F17A-4933-A351-7983D411D369}"/>
    <cellStyle name="Comma 4 10" xfId="25949" xr:uid="{1D12E972-B486-4041-A2F0-1E7A2C19A496}"/>
    <cellStyle name="Comma 4 10 2" xfId="35599" xr:uid="{7F1A19B0-6C9D-4AB4-BC6D-6CAB903063A2}"/>
    <cellStyle name="Comma 4 10 3" xfId="35600" xr:uid="{2CB30D78-57B0-4F16-A364-627A5F7E4044}"/>
    <cellStyle name="Comma 4 10 4" xfId="35601" xr:uid="{EF936686-21A9-4B13-AF6F-648EF26CFAD7}"/>
    <cellStyle name="Comma 4 10 5" xfId="35602" xr:uid="{80FB2F15-614C-42BE-802A-5ABDC46AAEAB}"/>
    <cellStyle name="Comma 4 11" xfId="25952" xr:uid="{EA098589-461D-40D9-B64E-B67C6FD53FE7}"/>
    <cellStyle name="Comma 4 11 2" xfId="35603" xr:uid="{B2383DE5-101C-4E45-9116-235488817577}"/>
    <cellStyle name="Comma 4 11 3" xfId="35604" xr:uid="{1D1F1245-9790-4916-8447-1951C80CA943}"/>
    <cellStyle name="Comma 4 11 4" xfId="35605" xr:uid="{FC7D71B2-D49B-4B7B-B884-937A514D5254}"/>
    <cellStyle name="Comma 4 11 5" xfId="35606" xr:uid="{3359C2F5-BED7-4235-8268-F001F393103E}"/>
    <cellStyle name="Comma 4 12" xfId="35608" xr:uid="{A3CDF8F7-5865-43DC-B305-837109776952}"/>
    <cellStyle name="Comma 4 12 2" xfId="35609" xr:uid="{1A20FCF3-97B0-425B-96A2-78A982A413F2}"/>
    <cellStyle name="Comma 4 12 3" xfId="35610" xr:uid="{F00A001B-61B1-4609-8660-CBC14326C939}"/>
    <cellStyle name="Comma 4 12 4" xfId="35611" xr:uid="{88FA0BEF-30BE-474C-99BC-06113AE07597}"/>
    <cellStyle name="Comma 4 12 5" xfId="35612" xr:uid="{DABC0442-92A4-431D-928A-90EA1B3F8BBD}"/>
    <cellStyle name="Comma 4 13" xfId="16960" xr:uid="{27F1D7A7-0AF2-4023-81C3-0D59318270C6}"/>
    <cellStyle name="Comma 4 13 2" xfId="35613" xr:uid="{0CD82918-A34D-44B0-BEEE-94B1196235F5}"/>
    <cellStyle name="Comma 4 13 3" xfId="35614" xr:uid="{58928BEC-17E2-410F-A65C-25A9E8940253}"/>
    <cellStyle name="Comma 4 13 4" xfId="35617" xr:uid="{99212C45-3E65-4E8A-9C36-BDEA1D65DE24}"/>
    <cellStyle name="Comma 4 13 5" xfId="35618" xr:uid="{9D29CE8A-54BF-48F7-A8BB-8986F01B700E}"/>
    <cellStyle name="Comma 4 14" xfId="35619" xr:uid="{870CAE89-F881-46E5-9A82-F86D80B894C7}"/>
    <cellStyle name="Comma 4 14 2" xfId="14441" xr:uid="{BB9FA8F5-6CA1-48F2-BC14-D8CB87A4D954}"/>
    <cellStyle name="Comma 4 14 3" xfId="35620" xr:uid="{7C2E03E5-C464-48B6-A99A-7E7E8CB524A7}"/>
    <cellStyle name="Comma 4 14 4" xfId="35623" xr:uid="{FE340C8F-C26A-4701-BE6A-4266C24284B9}"/>
    <cellStyle name="Comma 4 14 5" xfId="35624" xr:uid="{00C78922-7060-418E-8160-765E5C98C79E}"/>
    <cellStyle name="Comma 4 15" xfId="35625" xr:uid="{2460D46F-0A49-4229-949D-81FD125A03FF}"/>
    <cellStyle name="Comma 4 15 2" xfId="5603" xr:uid="{E53AA6BA-04FF-46E6-B8D7-8E3FA9EC6FB9}"/>
    <cellStyle name="Comma 4 15 3" xfId="4701" xr:uid="{FDD8F4BA-6862-45C4-A1DD-F5B15D81DA40}"/>
    <cellStyle name="Comma 4 16" xfId="26102" xr:uid="{336416BE-DD20-46B8-8A03-2DF044D637D1}"/>
    <cellStyle name="Comma 4 16 2" xfId="26112" xr:uid="{2F60FB28-D697-49EC-B51B-1AAA1FB12013}"/>
    <cellStyle name="Comma 4 17" xfId="26113" xr:uid="{DC233A83-4501-4270-B2D3-6D666A53C7DE}"/>
    <cellStyle name="Comma 4 17 2" xfId="27366" xr:uid="{2CE9922B-AE58-4D8C-9D56-4731B5770D5C}"/>
    <cellStyle name="Comma 4 18" xfId="35067" xr:uid="{962B5802-89B2-4210-AA07-DF75C81AD129}"/>
    <cellStyle name="Comma 4 19" xfId="35070" xr:uid="{C3BFFA74-3B38-4276-91A8-CD0553D7DBA3}"/>
    <cellStyle name="Comma 4 2" xfId="2103" xr:uid="{A2E0EE1A-F80D-41C2-9298-EF1AF402561D}"/>
    <cellStyle name="Comma 4 2 10" xfId="35628" xr:uid="{EF99A69B-5E8F-43EF-830E-45F9C8A1FD13}"/>
    <cellStyle name="Comma 4 2 10 2" xfId="35629" xr:uid="{4C589710-39D9-4ACC-8035-E9F662A1E138}"/>
    <cellStyle name="Comma 4 2 11" xfId="15781" xr:uid="{F5DC1BE7-51F0-4FC4-BF0E-F317AEF9469C}"/>
    <cellStyle name="Comma 4 2 12" xfId="15797" xr:uid="{3830A274-6B65-447F-8AD0-030413773468}"/>
    <cellStyle name="Comma 4 2 2" xfId="1742" xr:uid="{E771A031-A6AC-4297-BCA2-1866F9127B3E}"/>
    <cellStyle name="Comma 4 2 2 2" xfId="2104" xr:uid="{DBB90F1E-DB76-402D-A1D6-2AB397448906}"/>
    <cellStyle name="Comma 4 2 2 2 2" xfId="35633" xr:uid="{DAE63451-50F3-4D5A-9DCF-45C7809ED17F}"/>
    <cellStyle name="Comma 4 2 2 2 2 2" xfId="35634" xr:uid="{54DC1483-38BB-4F83-A432-84861FD74344}"/>
    <cellStyle name="Comma 4 2 2 2 3" xfId="23091" xr:uid="{B115757F-5AAB-41FE-ACD5-AFC7BA0F12F1}"/>
    <cellStyle name="Comma 4 2 2 2 4" xfId="23104" xr:uid="{71F71EED-DD59-44E7-A8D2-ACB312812A98}"/>
    <cellStyle name="Comma 4 2 2 2 5" xfId="35632" xr:uid="{712E821D-1384-4173-923B-883C27B83ED9}"/>
    <cellStyle name="Comma 4 2 2 3" xfId="35637" xr:uid="{F06C09E0-4DEE-4423-968D-D0B80DA8EA1B}"/>
    <cellStyle name="Comma 4 2 2 3 2" xfId="23371" xr:uid="{A65A84E0-5113-46EB-BCB5-ECCCDD9A4E81}"/>
    <cellStyle name="Comma 4 2 2 3 2 2" xfId="6970" xr:uid="{949B69C2-C609-4AFF-BFF7-B3CAEC096F27}"/>
    <cellStyle name="Comma 4 2 2 3 2 2 2" xfId="23374" xr:uid="{9F9896E1-B246-4A11-AA32-B72062DFD9BF}"/>
    <cellStyle name="Comma 4 2 2 3 2 2 3" xfId="35638" xr:uid="{49CBCDD0-7750-49AC-BBBB-8FF62D0A7DA1}"/>
    <cellStyle name="Comma 4 2 2 3 2 2 4" xfId="35639" xr:uid="{3D2BA6F9-5AA4-4679-9B21-D18E3722E37A}"/>
    <cellStyle name="Comma 4 2 2 3 2 3" xfId="23379" xr:uid="{2E7A824C-EE7E-414C-9F38-A281636F49FE}"/>
    <cellStyle name="Comma 4 2 2 3 2 4" xfId="35641" xr:uid="{E0DC8498-9E03-4008-8F1F-E015303BB390}"/>
    <cellStyle name="Comma 4 2 2 3 2 5" xfId="35643" xr:uid="{EB7FEFF7-A76E-4CF1-8C18-51516E8595D2}"/>
    <cellStyle name="Comma 4 2 2 3 3" xfId="23399" xr:uid="{E680000E-4324-4F84-A614-5B8E24621426}"/>
    <cellStyle name="Comma 4 2 2 3 4" xfId="23408" xr:uid="{6C3305BF-1960-4B44-AC7A-B7DA6C842A1E}"/>
    <cellStyle name="Comma 4 2 2 3 5" xfId="23424" xr:uid="{9130EF59-64C7-4349-A9A2-C518B31C5C9D}"/>
    <cellStyle name="Comma 4 2 2 4" xfId="35644" xr:uid="{FCC6E447-24BA-45C6-8F18-A9EF3B1A5925}"/>
    <cellStyle name="Comma 4 2 2 4 2" xfId="35645" xr:uid="{AE5C284D-D9F1-4DDD-9149-3D4971D94A12}"/>
    <cellStyle name="Comma 4 2 2 5" xfId="10101" xr:uid="{55F6672C-0966-482D-98F5-2653A7BFDE8D}"/>
    <cellStyle name="Comma 4 2 2 6" xfId="35646" xr:uid="{929782E6-B5CA-4EA7-8DDC-70828B4B708D}"/>
    <cellStyle name="Comma 4 2 2 7" xfId="35647" xr:uid="{8EAB796F-1C0E-4C09-BC57-46BFBF9ECA3E}"/>
    <cellStyle name="Comma 4 2 2 8" xfId="35631" xr:uid="{018E6EB8-AED9-44CD-AE17-CF06A05E45F1}"/>
    <cellStyle name="Comma 4 2 2_BSD2" xfId="35648" xr:uid="{1B312221-39C3-492C-87D6-6E039B3D28AC}"/>
    <cellStyle name="Comma 4 2 3" xfId="23655" xr:uid="{D8479A5D-AE2F-4273-B678-CD5E51FEF960}"/>
    <cellStyle name="Comma 4 2 3 2" xfId="26950" xr:uid="{F3AE4DC4-C3CF-4DFC-ACB6-47F61D4B72D2}"/>
    <cellStyle name="Comma 4 2 3 2 2" xfId="26953" xr:uid="{B9666069-00C7-4FBB-86D2-5205950206BE}"/>
    <cellStyle name="Comma 4 2 3 3" xfId="26961" xr:uid="{80444AF4-4854-43CF-B109-A291BAD9E929}"/>
    <cellStyle name="Comma 4 2 3 4" xfId="26970" xr:uid="{F8151B3C-8F8F-4C40-A92E-01734E092583}"/>
    <cellStyle name="Comma 4 2 4" xfId="19387" xr:uid="{7503427A-AC65-406F-AC2E-5D678F19AF55}"/>
    <cellStyle name="Comma 4 2 4 2" xfId="19389" xr:uid="{650EB01A-C54D-4DF6-A5BC-9D294C558A12}"/>
    <cellStyle name="Comma 4 2 4 2 2" xfId="35649" xr:uid="{C429CC48-DD87-472B-B502-5437133F16EF}"/>
    <cellStyle name="Comma 4 2 4 3" xfId="35650" xr:uid="{A4C2BD1D-7166-4F6B-AD09-40B60753AB16}"/>
    <cellStyle name="Comma 4 2 4 4" xfId="35653" xr:uid="{C73B9DDC-9A5B-4698-8536-CB8C33CF137B}"/>
    <cellStyle name="Comma 4 2 4 5" xfId="25563" xr:uid="{CE49320A-A218-4E90-8341-E5423C159DAB}"/>
    <cellStyle name="Comma 4 2 5" xfId="4403" xr:uid="{637E7EBF-E45A-4E46-94D5-35776DF2F05D}"/>
    <cellStyle name="Comma 4 2 5 2" xfId="11286" xr:uid="{6A9CB7BC-5B6E-41FB-AF13-717AD3C2C768}"/>
    <cellStyle name="Comma 4 2 5 2 2" xfId="35654" xr:uid="{7E396094-F61E-4257-9E8A-CA0094292E5B}"/>
    <cellStyle name="Comma 4 2 5 3" xfId="5165" xr:uid="{9F560D98-BB5F-4531-9650-4409DF1E23C2}"/>
    <cellStyle name="Comma 4 2 5 4" xfId="9285" xr:uid="{E56306D2-93AF-449D-9078-7A2DD246444B}"/>
    <cellStyle name="Comma 4 2 5 5" xfId="35655" xr:uid="{2A4795C3-F1EC-4CBA-B0AD-D8638E50407E}"/>
    <cellStyle name="Comma 4 2 5 6" xfId="35658" xr:uid="{8D693CC7-264F-4EBD-9280-FA3D842BACD2}"/>
    <cellStyle name="Comma 4 2 6" xfId="11289" xr:uid="{51BC034D-37BE-43A1-B2A5-E9EDF77FB43A}"/>
    <cellStyle name="Comma 4 2 6 2" xfId="5957" xr:uid="{9371437A-4424-432A-A78B-B717BCA8DC1A}"/>
    <cellStyle name="Comma 4 2 6 3" xfId="35659" xr:uid="{6ABDEDD2-6D74-42AC-94B7-3113A9079D85}"/>
    <cellStyle name="Comma 4 2 6 4" xfId="35663" xr:uid="{C754A266-BD26-49AF-86A5-0A8548E51251}"/>
    <cellStyle name="Comma 4 2 7" xfId="11292" xr:uid="{367E1651-8735-4CCB-A350-1B5B6025A214}"/>
    <cellStyle name="Comma 4 2 7 2" xfId="35664" xr:uid="{65A7BF10-A701-42E3-A4A2-08D956B749EC}"/>
    <cellStyle name="Comma 4 2 7 3" xfId="29685" xr:uid="{08A1DC65-00DF-449C-9BEC-6729DE3FE219}"/>
    <cellStyle name="Comma 4 2 7 4" xfId="29690" xr:uid="{84701746-961C-471A-A821-F340F669FBA9}"/>
    <cellStyle name="Comma 4 2 8" xfId="22323" xr:uid="{8F5D9A61-20F6-4647-89B0-9C08AE536CC2}"/>
    <cellStyle name="Comma 4 2 8 2" xfId="35665" xr:uid="{28144A1A-8085-41E3-B77F-6CCBEC08859D}"/>
    <cellStyle name="Comma 4 2 8 3" xfId="29702" xr:uid="{F33378D7-DE79-4BC3-9830-3B62BF7B89FB}"/>
    <cellStyle name="Comma 4 2 8 4" xfId="13886" xr:uid="{0EEFF24C-5B83-4CA9-9858-C2C5EE109314}"/>
    <cellStyle name="Comma 4 2 9" xfId="35666" xr:uid="{09817E5B-0E65-44EB-925C-E0DF9F907A45}"/>
    <cellStyle name="Comma 4 2 9 2" xfId="35667" xr:uid="{47331D4B-8766-45D7-8969-0DC45A62DD99}"/>
    <cellStyle name="Comma 4 2_Annexure" xfId="35670" xr:uid="{ACB1C7F0-4899-471E-9C4A-0A14D1CA021C}"/>
    <cellStyle name="Comma 4 20" xfId="35626" xr:uid="{A42AE853-C94D-4B8F-B6B1-D925A8B01A47}"/>
    <cellStyle name="Comma 4 21" xfId="26103" xr:uid="{B0C71F76-4639-4D8E-8C68-ABBF5E61B4DB}"/>
    <cellStyle name="Comma 4 22" xfId="26114" xr:uid="{2FE78168-73D5-4627-9056-88FA6767CE78}"/>
    <cellStyle name="Comma 4 23" xfId="35068" xr:uid="{DE32E590-F333-4063-9E5A-10DA4C9FC442}"/>
    <cellStyle name="Comma 4 23 2" xfId="27408" xr:uid="{C401088C-3911-4931-B480-F6B64872BBD3}"/>
    <cellStyle name="Comma 4 23 3" xfId="5030" xr:uid="{A1942B8B-D5E4-44AB-A589-B0CF303DE27A}"/>
    <cellStyle name="Comma 4 23 4" xfId="7780" xr:uid="{96470011-B5DF-4401-A994-5C6B44C9DB21}"/>
    <cellStyle name="Comma 4 24" xfId="35071" xr:uid="{273A9E96-272C-499F-964F-DDE9726140EB}"/>
    <cellStyle name="Comma 4 25" xfId="35073" xr:uid="{AAD779CA-3A32-4550-81B4-2D244856CFE2}"/>
    <cellStyle name="Comma 4 25 2" xfId="27493" xr:uid="{16DFD93C-4692-4B64-8FB7-BED974EA7693}"/>
    <cellStyle name="Comma 4 25 3" xfId="27501" xr:uid="{2D19CDAF-C099-443C-A412-C0E47C94053D}"/>
    <cellStyle name="Comma 4 25 4" xfId="27504" xr:uid="{36D37914-17A8-4E01-B620-78979F5040F0}"/>
    <cellStyle name="Comma 4 26" xfId="35076" xr:uid="{AF555638-670E-404F-8A6E-96C0961CF5FA}"/>
    <cellStyle name="Comma 4 26 2" xfId="27532" xr:uid="{B55FCE86-3D44-49B0-92B1-68AB97D14E62}"/>
    <cellStyle name="Comma 4 26 3" xfId="27535" xr:uid="{695AC06C-CFBF-4AE3-AC43-499EC44F7228}"/>
    <cellStyle name="Comma 4 26 4" xfId="35079" xr:uid="{7E59AC71-0AE2-4E66-8251-39F688E28AA1}"/>
    <cellStyle name="Comma 4 27" xfId="35082" xr:uid="{0B43F968-B055-4470-A7D1-4E6EBF0BD471}"/>
    <cellStyle name="Comma 4 27 2" xfId="35085" xr:uid="{F0E70B0D-258C-4A93-B5E8-AF2389D45FC4}"/>
    <cellStyle name="Comma 4 27 3" xfId="35087" xr:uid="{24098AD4-2121-47ED-A036-E7CE944F4549}"/>
    <cellStyle name="Comma 4 28" xfId="25000" xr:uid="{002F7C0E-94BE-4F2D-9400-0452D0C7B3A4}"/>
    <cellStyle name="Comma 4 29" xfId="27094" xr:uid="{9FBD730A-4600-41B2-97B5-C35E1335F647}"/>
    <cellStyle name="Comma 4 3" xfId="2105" xr:uid="{07F5D63C-25D3-46CD-861E-70546C9CFBF4}"/>
    <cellStyle name="Comma 4 3 2" xfId="1811" xr:uid="{C936291E-B070-4824-AD34-0DAD5D22B4CE}"/>
    <cellStyle name="Comma 4 3 2 2" xfId="772" xr:uid="{3F274DF2-F2B7-4A12-ACCC-A4767B8B4B26}"/>
    <cellStyle name="Comma 4 3 2 2 2" xfId="35674" xr:uid="{9B08884A-326D-414C-B33F-CF3EA7E08878}"/>
    <cellStyle name="Comma 4 3 2 3" xfId="35675" xr:uid="{8322B608-6DCF-4175-AD0A-62CBDDCB3799}"/>
    <cellStyle name="Comma 4 3 2 4" xfId="35673" xr:uid="{B754EF72-A23E-49E2-A7E8-BCBB3703F262}"/>
    <cellStyle name="Comma 4 3 2 5" xfId="51866" xr:uid="{C725AEAD-9AB1-4A91-BF37-B6CB4D105DD9}"/>
    <cellStyle name="Comma 4 3 3" xfId="1814" xr:uid="{C49A88F3-A715-41DD-834B-245E765BA060}"/>
    <cellStyle name="Comma 4 3 3 2" xfId="35678" xr:uid="{DE44B25A-0C0D-4730-82F1-A64ADF4CCEB4}"/>
    <cellStyle name="Comma 4 3 3 3" xfId="35679" xr:uid="{1DC88258-A4D2-44D8-86B8-F58CFC5899B9}"/>
    <cellStyle name="Comma 4 3 3 4" xfId="35677" xr:uid="{85C23399-3A49-4219-B7B4-676A251BE42A}"/>
    <cellStyle name="Comma 4 3 4" xfId="19420" xr:uid="{89F536A9-D266-4592-BB83-184F9B76A9E0}"/>
    <cellStyle name="Comma 4 3 4 2" xfId="30700" xr:uid="{DC40248E-EB89-4316-B37C-E5FFCDA1D066}"/>
    <cellStyle name="Comma 4 3 4 3" xfId="30702" xr:uid="{F95677F9-9135-42BA-8BE1-814722455833}"/>
    <cellStyle name="Comma 4 3 4 4" xfId="35682" xr:uid="{604E4F8D-8EA9-4DC1-B930-8D1FA1221BD5}"/>
    <cellStyle name="Comma 4 3 5" xfId="11341" xr:uid="{B214F441-BE28-4472-BEAE-BFE8D2A3E107}"/>
    <cellStyle name="Comma 4 3 5 2" xfId="11348" xr:uid="{527B814B-72DE-4165-94A2-B1B9A1DAF16D}"/>
    <cellStyle name="Comma 4 3 6" xfId="11352" xr:uid="{604257B0-619E-4055-BE0D-C7486264E2A0}"/>
    <cellStyle name="Comma 4 3 7" xfId="35672" xr:uid="{A02C17E5-35C3-47C2-B773-78651BD25A0B}"/>
    <cellStyle name="Comma 4 30" xfId="35074" xr:uid="{BEDDB0C6-0AF0-4878-900A-60BA63CABCE2}"/>
    <cellStyle name="Comma 4 31" xfId="35077" xr:uid="{22A43EE1-1890-4213-B120-3D0E33B19F01}"/>
    <cellStyle name="Comma 4 32" xfId="35083" xr:uid="{C0F9516A-2355-4A82-80DE-5DCAFF69C8CB}"/>
    <cellStyle name="Comma 4 33" xfId="25001" xr:uid="{CC3D5669-AA46-44AF-AF6C-F7E16788B2F0}"/>
    <cellStyle name="Comma 4 34" xfId="27095" xr:uid="{B8F4A858-8482-4F74-ADE7-444B770B64AF}"/>
    <cellStyle name="Comma 4 35" xfId="27097" xr:uid="{A53D8C23-FD5D-4C95-BF0B-360419BD723D}"/>
    <cellStyle name="Comma 4 36" xfId="10437" xr:uid="{6FAAB1A0-BF3A-4CBD-A20B-5127FAB9D72E}"/>
    <cellStyle name="Comma 4 37" xfId="10454" xr:uid="{1D0537A6-51FA-43B5-8224-D46759839C06}"/>
    <cellStyle name="Comma 4 38" xfId="10460" xr:uid="{46E40C6D-48E8-425E-8892-B56B4E7367D0}"/>
    <cellStyle name="Comma 4 39" xfId="4072" xr:uid="{BCC81E9E-CEF6-43B0-A3E6-E812A26CD6DD}"/>
    <cellStyle name="Comma 4 4" xfId="2106" xr:uid="{FC275205-C495-457C-8F84-B6E23D9D3253}"/>
    <cellStyle name="Comma 4 4 2" xfId="2108" xr:uid="{C9BAE355-ED14-40F9-9B13-DBF3F91CFC76}"/>
    <cellStyle name="Comma 4 4 2 2" xfId="32105" xr:uid="{AB75DCB7-AFB2-40EE-835E-CA93F0E74AED}"/>
    <cellStyle name="Comma 4 4 2 3" xfId="35685" xr:uid="{AFF455B8-EB4D-47C3-AE53-67CA294EF595}"/>
    <cellStyle name="Comma 4 4 2 4" xfId="51937" xr:uid="{DF5A9589-0A9E-48F6-988F-2D80253FF243}"/>
    <cellStyle name="Comma 4 4 3" xfId="35687" xr:uid="{380F561E-BDD4-4E19-830B-E0540919BD9D}"/>
    <cellStyle name="Comma 4 4 3 2" xfId="35688" xr:uid="{95558F23-D1D2-4E98-A075-2655988B8617}"/>
    <cellStyle name="Comma 4 4 4" xfId="19428" xr:uid="{7C8619EE-EA20-4F88-A5A9-9A2829F0C992}"/>
    <cellStyle name="Comma 4 4 4 2" xfId="35689" xr:uid="{F9429BB7-B075-44F4-AA94-22748D89C6F6}"/>
    <cellStyle name="Comma 4 4 5" xfId="10290" xr:uid="{510DE5B0-9E52-4B68-93B9-E87685942459}"/>
    <cellStyle name="Comma 4 4 6" xfId="35684" xr:uid="{029961E4-D828-440C-AC0E-5681DFAF4407}"/>
    <cellStyle name="Comma 4 40" xfId="27098" xr:uid="{244509E1-B5D1-450C-97DA-759A3A6D3527}"/>
    <cellStyle name="Comma 4 41" xfId="35598" xr:uid="{B620C51F-C19D-4839-9F62-97F6221ECF52}"/>
    <cellStyle name="Comma 4 42" xfId="52075" xr:uid="{4FD34BA8-C717-4A85-9ADD-EF84FDA16865}"/>
    <cellStyle name="Comma 4 43" xfId="52081" xr:uid="{7283F7BE-3521-4A72-A8D5-DB2C56D2C175}"/>
    <cellStyle name="Comma 4 44" xfId="2102" xr:uid="{1718279E-8B40-4734-837E-2709FE9D401E}"/>
    <cellStyle name="Comma 4 5" xfId="71" xr:uid="{CECA439F-706F-4474-A7BB-B35C2BA7DC0E}"/>
    <cellStyle name="Comma 4 5 2" xfId="35690" xr:uid="{8864B04D-4792-475F-A79E-1B8D7693D747}"/>
    <cellStyle name="Comma 4 5 2 2" xfId="35691" xr:uid="{5EEC5A01-602E-4C13-A5A9-AE56C020620F}"/>
    <cellStyle name="Comma 4 5 2 3" xfId="35692" xr:uid="{2DFB0D21-EF8A-42BF-8057-5F02C9C07DBD}"/>
    <cellStyle name="Comma 4 5 3" xfId="35694" xr:uid="{245CB0D6-435A-4B1C-A3D7-5A429E1544D1}"/>
    <cellStyle name="Comma 4 5 3 2" xfId="35695" xr:uid="{C1E482F4-847A-4F8D-A859-C0F2CDAD87BE}"/>
    <cellStyle name="Comma 4 5 3 3" xfId="35696" xr:uid="{79E12FB4-A04E-419F-98DE-9B24D5D9C970}"/>
    <cellStyle name="Comma 4 5 4" xfId="19438" xr:uid="{9526870C-0EE4-41FB-BB9F-D5F2E17F6F55}"/>
    <cellStyle name="Comma 4 5 5" xfId="26674" xr:uid="{FE247F27-AAC5-4389-B134-F6A8D4F3058B}"/>
    <cellStyle name="Comma 4 6" xfId="44" xr:uid="{9725CFD4-904C-435D-BCC9-FC2DF7604E1A}"/>
    <cellStyle name="Comma 4 6 10" xfId="51865" xr:uid="{79EC786E-B36D-42DB-87E2-9B67AD97CE38}"/>
    <cellStyle name="Comma 4 6 11" xfId="2109" xr:uid="{D1A61EAA-B55E-44E3-9474-697EFA58172E}"/>
    <cellStyle name="Comma 4 6 2" xfId="54" xr:uid="{F1BD7706-07BB-411D-94EB-5A22669D76DF}"/>
    <cellStyle name="Comma 4 6 2 2" xfId="35698" xr:uid="{0829F727-A16F-4BBD-B744-312D122EA045}"/>
    <cellStyle name="Comma 4 6 2 3" xfId="35699" xr:uid="{A499027B-9CB4-4714-A865-58700E7FB79F}"/>
    <cellStyle name="Comma 4 6 2 4" xfId="35697" xr:uid="{E775B826-1D16-4B82-9DE7-58446412559E}"/>
    <cellStyle name="Comma 4 6 2 5" xfId="2110" xr:uid="{4597AA1A-2C5E-4D10-AD01-E87C6094DB1F}"/>
    <cellStyle name="Comma 4 6 3" xfId="35700" xr:uid="{2AE9942D-07AB-4134-9746-17DDDE1BBE06}"/>
    <cellStyle name="Comma 4 6 4" xfId="19445" xr:uid="{D366AAF6-9F37-45C7-B2F7-96F556110E28}"/>
    <cellStyle name="Comma 4 6 4 2" xfId="35701" xr:uid="{299C2717-7439-4E63-9D08-4FC94F085394}"/>
    <cellStyle name="Comma 4 6 4 3" xfId="35702" xr:uid="{A3567C32-D6FD-472F-B120-9C029A41E054}"/>
    <cellStyle name="Comma 4 6 4 4" xfId="35705" xr:uid="{869C7239-3B2F-4FB7-8621-3BDFFDEA6FC8}"/>
    <cellStyle name="Comma 4 6 5" xfId="45" xr:uid="{3EC7DF69-6873-4542-8130-C68B4B9AF318}"/>
    <cellStyle name="Comma 4 6 5 2" xfId="55" xr:uid="{516494EA-33F1-4306-810E-FB742BCDCCF3}"/>
    <cellStyle name="Comma 4 6 5 2 2" xfId="7584" xr:uid="{F383257A-9EDA-49DC-80D6-FFEFD98B1563}"/>
    <cellStyle name="Comma 4 6 5 3" xfId="11384" xr:uid="{FF2B1559-DBAA-41FB-80EC-74BC86ACD232}"/>
    <cellStyle name="Comma 4 6 6" xfId="11388" xr:uid="{5060E4EC-6AB2-4D84-B9C8-FC26265CD577}"/>
    <cellStyle name="Comma 4 6 7" xfId="10486" xr:uid="{852EBF01-C437-48F9-9142-DAB408D5FFE6}"/>
    <cellStyle name="Comma 4 6 8" xfId="10173" xr:uid="{FB6E524A-3F9D-4AC6-8E44-D5D1D264831B}"/>
    <cellStyle name="Comma 4 6 9" xfId="26676" xr:uid="{F6FEAB2D-640D-496E-8CE7-053E329352F0}"/>
    <cellStyle name="Comma 4 7" xfId="51" xr:uid="{3C0A1202-3976-4B29-B033-5399E1772B2F}"/>
    <cellStyle name="Comma 4 7 2" xfId="35708" xr:uid="{A2EE6430-5969-4164-AA63-FFB9CA4E83C5}"/>
    <cellStyle name="Comma 4 7 3" xfId="24449" xr:uid="{9406534E-3A26-4B5F-9072-363AA8A407AD}"/>
    <cellStyle name="Comma 4 7 4" xfId="19456" xr:uid="{78E71522-5528-4827-B719-778EA33BC84C}"/>
    <cellStyle name="Comma 4 7 5" xfId="11391" xr:uid="{258A4513-F934-4FF8-8DD2-951CD1084114}"/>
    <cellStyle name="Comma 4 7 6" xfId="11400" xr:uid="{0B20DAA4-91EE-4B38-8B55-0BF12ED9D81A}"/>
    <cellStyle name="Comma 4 7 7" xfId="35706" xr:uid="{318A5438-8C54-46FF-9DFD-E519D513CE1B}"/>
    <cellStyle name="Comma 4 7 8" xfId="2111" xr:uid="{86319D2C-4FBA-46E2-9016-C382705DE282}"/>
    <cellStyle name="Comma 4 8" xfId="2112" xr:uid="{55733461-6DB0-480A-8842-8A1FB86B93A1}"/>
    <cellStyle name="Comma 4 8 2" xfId="35709" xr:uid="{2A540A75-4018-4322-868D-612ECA9CE466}"/>
    <cellStyle name="Comma 4 8 3" xfId="35710" xr:uid="{C0279592-0B2B-45E9-919A-8A2E7BFD8710}"/>
    <cellStyle name="Comma 4 8 4" xfId="19494" xr:uid="{B5AFD1B6-83FE-403B-8C36-75729D36DF04}"/>
    <cellStyle name="Comma 4 8 5" xfId="11423" xr:uid="{3198BB10-6109-4B32-9D94-E4E99045CAC9}"/>
    <cellStyle name="Comma 4 8 6" xfId="5335" xr:uid="{0C718A83-0C1F-4685-B99D-C5EBF9CB1DFA}"/>
    <cellStyle name="Comma 4 8 7" xfId="28188" xr:uid="{88A68007-C921-4407-962E-197649B5DF5A}"/>
    <cellStyle name="Comma 4 9" xfId="28190" xr:uid="{89990418-F798-42CC-9159-E349BF2BCA19}"/>
    <cellStyle name="Comma 4 9 2" xfId="35711" xr:uid="{833622FF-4AC0-4FAB-B891-D0B05889DB04}"/>
    <cellStyle name="Comma 4 9 3" xfId="35712" xr:uid="{C037349F-1CC1-4160-91D5-2AE996C42E3D}"/>
    <cellStyle name="Comma 4 9 4" xfId="19501" xr:uid="{CE61091F-8C32-490A-A6A1-1460F6121E8D}"/>
    <cellStyle name="Comma 4 9 5" xfId="11448" xr:uid="{13948193-5837-4CE6-A488-ACDC8B4C3FAB}"/>
    <cellStyle name="Comma 4_Afriyie Request (2)" xfId="35715" xr:uid="{3023DA7D-73B5-4067-AA00-912F14489673}"/>
    <cellStyle name="Comma 40" xfId="35535" xr:uid="{EAD21206-8670-407F-8DDF-402D46B39B68}"/>
    <cellStyle name="Comma 40 2" xfId="35537" xr:uid="{6CEA5407-EC0A-4EFC-BD02-027475487E32}"/>
    <cellStyle name="Comma 40 2 2" xfId="21770" xr:uid="{F00735B8-2118-428A-83DB-44000223AA6A}"/>
    <cellStyle name="Comma 40 3" xfId="35539" xr:uid="{A31B12B2-A5B2-44A5-87D7-6E6EB69D2084}"/>
    <cellStyle name="Comma 40 4" xfId="25160" xr:uid="{B4507822-ED41-402C-AC5C-67A052098D94}"/>
    <cellStyle name="Comma 40 5" xfId="28266" xr:uid="{AB74BEC9-B1C3-49D5-9A84-0CF8256D08CC}"/>
    <cellStyle name="Comma 41" xfId="35543" xr:uid="{CFD3D340-9079-433B-95E8-5FA5E7190627}"/>
    <cellStyle name="Comma 41 2" xfId="35545" xr:uid="{F3653A96-E59B-4DF6-9342-F9E70D39989A}"/>
    <cellStyle name="Comma 41 3" xfId="35550" xr:uid="{9DDE64C9-2BBA-43D0-BF2E-C4598155B0BE}"/>
    <cellStyle name="Comma 41 4" xfId="25178" xr:uid="{B306A1F6-8CCB-47FC-98E8-A3EBC4DC5296}"/>
    <cellStyle name="Comma 41 5" xfId="35556" xr:uid="{F660C4EC-ED6D-40F2-8660-C3840B867959}"/>
    <cellStyle name="Comma 42" xfId="35559" xr:uid="{D60DB8F4-B0E2-4431-BE0E-54BA90F2707B}"/>
    <cellStyle name="Comma 42 2" xfId="35561" xr:uid="{C3B0A5C8-FE98-45B9-B9AD-5FD3FE9D38D5}"/>
    <cellStyle name="Comma 42 3" xfId="35563" xr:uid="{66203D44-B6A7-463A-902F-25B16DBF5CD7}"/>
    <cellStyle name="Comma 42 4" xfId="35569" xr:uid="{7FF7479A-514C-4BE6-971B-6240F9E15F20}"/>
    <cellStyle name="Comma 42 5" xfId="35571" xr:uid="{B8221B75-498C-4876-AD50-DB25F891A7A4}"/>
    <cellStyle name="Comma 43" xfId="35573" xr:uid="{F165075F-5483-4BF5-A78C-E51D202CB7E9}"/>
    <cellStyle name="Comma 43 2" xfId="35575" xr:uid="{BA0A7BDF-29FD-46D6-9932-39852004FEE0}"/>
    <cellStyle name="Comma 43 3" xfId="35579" xr:uid="{8EADDAD5-0FF5-4D30-8D08-62430B1784E7}"/>
    <cellStyle name="Comma 43 4" xfId="35583" xr:uid="{71E15855-D75B-4BA1-A790-C7E76ADED39C}"/>
    <cellStyle name="Comma 43 5" xfId="35585" xr:uid="{21231CDC-C840-4E4D-8EAA-5C433DABA22B}"/>
    <cellStyle name="Comma 44" xfId="14130" xr:uid="{5340A931-0462-4404-A4A2-DABA80894DB0}"/>
    <cellStyle name="Comma 44 2" xfId="35590" xr:uid="{5536AC1C-C796-4BFB-A548-E1C129B5861B}"/>
    <cellStyle name="Comma 44 3" xfId="35593" xr:uid="{85C3949B-D694-40CC-B152-F9C67BBD7E6C}"/>
    <cellStyle name="Comma 44 4" xfId="35595" xr:uid="{48A835C7-F5EB-4908-86F9-07BDC9101330}"/>
    <cellStyle name="Comma 44 5" xfId="35597" xr:uid="{C59D350A-981D-42C8-A616-8BC3607C0C97}"/>
    <cellStyle name="Comma 45" xfId="14132" xr:uid="{19BF6CB1-95B3-46BD-A5C7-444AA292F21A}"/>
    <cellStyle name="Comma 45 2" xfId="35716" xr:uid="{058D5170-15AC-46C6-BFEA-67373EE0CD2A}"/>
    <cellStyle name="Comma 45 3" xfId="35718" xr:uid="{FD1C0851-0498-4E97-8D1B-9C7CEDDF1818}"/>
    <cellStyle name="Comma 45 4" xfId="35720" xr:uid="{3F0ACE46-61D5-4948-B2BD-8EE31702808C}"/>
    <cellStyle name="Comma 46" xfId="10009" xr:uid="{BD0BDE39-5C29-45C8-910C-167F2199F0C4}"/>
    <cellStyle name="Comma 46 2" xfId="35722" xr:uid="{EE1378D5-F87C-44C1-AA6F-50046D1CDBCB}"/>
    <cellStyle name="Comma 46 3" xfId="35724" xr:uid="{841846EA-229C-4787-8A08-2560816FBB70}"/>
    <cellStyle name="Comma 46 4" xfId="35727" xr:uid="{B3642B15-8FE4-4BF1-A60B-A8AC7BE9288A}"/>
    <cellStyle name="Comma 47" xfId="7532" xr:uid="{F570EE33-85F3-40E7-AC05-73B5535C204F}"/>
    <cellStyle name="Comma 47 2" xfId="35729" xr:uid="{F9168697-1CD2-4A6A-AFCE-C67435F77623}"/>
    <cellStyle name="Comma 47 3" xfId="35731" xr:uid="{B52C3049-B5EA-41DD-8EBC-5743D265C2C5}"/>
    <cellStyle name="Comma 47 4" xfId="35734" xr:uid="{F7964135-0323-4B0C-A513-3A4BDC7C8AFD}"/>
    <cellStyle name="Comma 48" xfId="7535" xr:uid="{D787E92D-2B9C-4709-9613-3EF0E581C0E5}"/>
    <cellStyle name="Comma 48 2" xfId="26495" xr:uid="{C57FD72C-8A12-4505-9E6B-C6297CA59541}"/>
    <cellStyle name="Comma 48 3" xfId="4179" xr:uid="{BD1742D8-C216-4A2C-B4A8-EE41F1A34430}"/>
    <cellStyle name="Comma 48 4" xfId="35737" xr:uid="{933A9576-35A6-42FC-8A0F-63E55B1EBC95}"/>
    <cellStyle name="Comma 49" xfId="35741" xr:uid="{E6CC8B2D-DFB1-4354-8B01-1FCF1B797461}"/>
    <cellStyle name="Comma 49 2" xfId="35743" xr:uid="{260B2352-3863-4326-8C8B-CBB46E332DFE}"/>
    <cellStyle name="Comma 49 3" xfId="4897" xr:uid="{9CBFB42E-0B53-42C0-892E-1D723FD92059}"/>
    <cellStyle name="Comma 49 4" xfId="4900" xr:uid="{F6E04434-864D-4B3F-8CAE-869D6753F20D}"/>
    <cellStyle name="Comma 5" xfId="50" xr:uid="{521A1882-62D3-4B34-BD96-1B7A22D3E4E6}"/>
    <cellStyle name="Comma 5 10" xfId="35745" xr:uid="{6436CCEC-E9CE-4DE7-9A57-CC94303B3F8F}"/>
    <cellStyle name="Comma 5 10 2" xfId="35746" xr:uid="{D540466B-413D-4B18-8012-55E018C65EDA}"/>
    <cellStyle name="Comma 5 10 3" xfId="35748" xr:uid="{9AFA93F6-1743-4D34-849A-30A6AE75B40D}"/>
    <cellStyle name="Comma 5 10 4" xfId="35749" xr:uid="{E59BB54C-D923-4F90-9B7E-0FF8657B0072}"/>
    <cellStyle name="Comma 5 10 5" xfId="35750" xr:uid="{6C278049-8019-4129-8074-FB85352C1A2F}"/>
    <cellStyle name="Comma 5 11" xfId="35751" xr:uid="{BF975A07-E995-4B9E-9D2F-A2561652D95A}"/>
    <cellStyle name="Comma 5 11 2" xfId="35752" xr:uid="{53843BD6-50E3-454F-8110-BA9A5EAD34F1}"/>
    <cellStyle name="Comma 5 11 3" xfId="35754" xr:uid="{EDBCF432-0E98-42C0-9E24-067C3195B03F}"/>
    <cellStyle name="Comma 5 11 4" xfId="35755" xr:uid="{505605A9-33AF-48C6-80A4-23C4D6C378B8}"/>
    <cellStyle name="Comma 5 11 5" xfId="35756" xr:uid="{F6550B12-A3BB-492C-850B-AD37B8101BBD}"/>
    <cellStyle name="Comma 5 12" xfId="35757" xr:uid="{F16A8E11-5BAA-4575-B622-117A530C172A}"/>
    <cellStyle name="Comma 5 12 2" xfId="35758" xr:uid="{36DA46F1-92A9-4C77-BE58-BD84439A5D40}"/>
    <cellStyle name="Comma 5 12 3" xfId="35759" xr:uid="{CA7090DA-EFFB-49AE-856B-AC9B07BFBB5E}"/>
    <cellStyle name="Comma 5 12 4" xfId="35760" xr:uid="{6F8ECF61-1EA7-4CBA-A187-3C1183D2F4DE}"/>
    <cellStyle name="Comma 5 12 5" xfId="35761" xr:uid="{5A0BA6D8-EC21-496C-A5D7-C23BFE1E1917}"/>
    <cellStyle name="Comma 5 13" xfId="35762" xr:uid="{FF2907BA-18C5-47EC-8D97-A32E484D0246}"/>
    <cellStyle name="Comma 5 13 2" xfId="29989" xr:uid="{B5619A45-8703-4398-B549-6BFC2A8B08D9}"/>
    <cellStyle name="Comma 5 13 3" xfId="29992" xr:uid="{EFD2346A-20EB-4FD6-B630-21C5508A80DB}"/>
    <cellStyle name="Comma 5 13 4" xfId="29994" xr:uid="{CA91468F-DD0C-4502-9ACB-B8098A1F9B56}"/>
    <cellStyle name="Comma 5 13 5" xfId="35763" xr:uid="{53B72765-0F38-45D3-99EC-0C9451A176BF}"/>
    <cellStyle name="Comma 5 14" xfId="35764" xr:uid="{64029880-F0CB-4849-A15A-520F02F4FC88}"/>
    <cellStyle name="Comma 5 14 2" xfId="14667" xr:uid="{94DAFAE6-FF0A-4CC8-93D4-22C89B835597}"/>
    <cellStyle name="Comma 5 14 3" xfId="6197" xr:uid="{32346BEE-93F0-4BE4-9DA4-E91446526D25}"/>
    <cellStyle name="Comma 5 15" xfId="35765" xr:uid="{232462EF-C8B0-413B-80CB-851049F1312E}"/>
    <cellStyle name="Comma 5 15 2" xfId="35767" xr:uid="{B57E0C22-ADFE-48AE-93D3-6ACEF756D2E8}"/>
    <cellStyle name="Comma 5 15 3" xfId="35769" xr:uid="{4396646C-B43A-4B22-89CF-67D6C47B716A}"/>
    <cellStyle name="Comma 5 16" xfId="26165" xr:uid="{BC5B6686-C943-4752-9514-D4C596D707F8}"/>
    <cellStyle name="Comma 5 16 2" xfId="35771" xr:uid="{57747C6B-5A32-4F2D-B244-45A5285FDE29}"/>
    <cellStyle name="Comma 5 16 3" xfId="35773" xr:uid="{35CF8AB3-8F59-4F70-87E4-7113B55A6F80}"/>
    <cellStyle name="Comma 5 17" xfId="35101" xr:uid="{AC0CCE85-418C-4E06-90A9-3358A62426B4}"/>
    <cellStyle name="Comma 5 17 2" xfId="35774" xr:uid="{3C9BAA98-8234-4CA8-8D76-02EF3B2C9055}"/>
    <cellStyle name="Comma 5 17 3" xfId="35776" xr:uid="{4B9FD155-E1DD-4D31-A38E-00A5A97D3F80}"/>
    <cellStyle name="Comma 5 18" xfId="35104" xr:uid="{1B1D9590-0BA2-4854-B3F0-FE1246AD3F8E}"/>
    <cellStyle name="Comma 5 18 2" xfId="35777" xr:uid="{9ACF80E6-8DD2-4597-B541-86FAAB0B4ADB}"/>
    <cellStyle name="Comma 5 18 3" xfId="7955" xr:uid="{6F7EF568-A558-4BCF-822C-AF5539FBFD06}"/>
    <cellStyle name="Comma 5 19" xfId="35778" xr:uid="{8531748B-2790-4F8E-BBE6-F2A2C9BD5FE1}"/>
    <cellStyle name="Comma 5 19 2" xfId="35780" xr:uid="{77B7A696-1141-4A1A-B9CF-9ECA331A9145}"/>
    <cellStyle name="Comma 5 19 3" xfId="35782" xr:uid="{69D78F38-19A0-47C5-A56E-DE4E64CA04DE}"/>
    <cellStyle name="Comma 5 2" xfId="2114" xr:uid="{C14631A9-3AD0-4C02-A0C4-2F3044ECA9B8}"/>
    <cellStyle name="Comma 5 2 2" xfId="156" xr:uid="{E00A9BA4-EB4E-4DBF-9CD7-00E8ED6BB133}"/>
    <cellStyle name="Comma 5 2 2 2" xfId="1458" xr:uid="{7B48DC91-814A-4B18-87D2-BD39B0E02AE6}"/>
    <cellStyle name="Comma 5 2 2 2 2" xfId="35788" xr:uid="{A65D81A4-15BB-47D8-A141-53B4D4D5B17F}"/>
    <cellStyle name="Comma 5 2 2 2 3" xfId="35789" xr:uid="{B557B259-A7E5-4E31-AA4B-7D17FE07ACC7}"/>
    <cellStyle name="Comma 5 2 2 2 4" xfId="4247" xr:uid="{69BB3255-57BE-470A-90A0-70F94360DEE3}"/>
    <cellStyle name="Comma 5 2 2 2 5" xfId="35787" xr:uid="{5CFC072E-C632-41D9-8E09-B17818EC1C5B}"/>
    <cellStyle name="Comma 5 2 2 2 6" xfId="51938" xr:uid="{1AF57F32-6D5E-4875-A725-B0BBDCA5E43E}"/>
    <cellStyle name="Comma 5 2 2 3" xfId="1478" xr:uid="{CD9A9119-216F-4EA4-93C3-850601A07426}"/>
    <cellStyle name="Comma 5 2 2 3 2" xfId="35796" xr:uid="{D91823DA-2743-4FE4-BDA3-0F59CDB902B1}"/>
    <cellStyle name="Comma 5 2 2 3 3" xfId="35799" xr:uid="{BA0B6EF6-2A81-410F-86CB-5BCBCF7C0F71}"/>
    <cellStyle name="Comma 5 2 2 3 4" xfId="35793" xr:uid="{1DD79622-D765-4A5B-B380-4ABBAA4B210E}"/>
    <cellStyle name="Comma 5 2 2 4" xfId="35802" xr:uid="{59B24312-C227-41F6-AC06-8360AF187AA6}"/>
    <cellStyle name="Comma 5 2 2 4 2" xfId="35805" xr:uid="{5B048DA6-BE0D-4521-B16B-9A0DB86439F5}"/>
    <cellStyle name="Comma 5 2 2 4 3" xfId="35806" xr:uid="{A7B30167-F6B0-42B2-838B-3C9FC75819CB}"/>
    <cellStyle name="Comma 5 2 2 5" xfId="35809" xr:uid="{087F681E-EA13-495D-A3BF-5E90D1D16F96}"/>
    <cellStyle name="Comma 5 2 2 5 2" xfId="35812" xr:uid="{788CEEA3-2CAB-4B0F-A504-8459C166A187}"/>
    <cellStyle name="Comma 5 2 2 5 3" xfId="35813" xr:uid="{685369FB-D5D9-44D9-ABF4-03D7E5CB5148}"/>
    <cellStyle name="Comma 5 2 2 6" xfId="34883" xr:uid="{8BD91942-732F-4130-83D2-9F2317A69048}"/>
    <cellStyle name="Comma 5 2 2 6 2" xfId="35814" xr:uid="{D7F29618-7D20-4508-BB92-2B9099220748}"/>
    <cellStyle name="Comma 5 2 2 6 3" xfId="35815" xr:uid="{4DFD514B-E2CC-4CB1-B4AD-65B9EA322527}"/>
    <cellStyle name="Comma 5 2 2 7" xfId="35816" xr:uid="{A6473E21-F0D0-46BE-B2DF-A00A06A9FA7C}"/>
    <cellStyle name="Comma 5 2 2 8" xfId="35817" xr:uid="{7F41B87E-E1B2-47FE-8DF6-984AB966A8E6}"/>
    <cellStyle name="Comma 5 2 2 9" xfId="35786" xr:uid="{3DF17030-3642-434E-BDFB-734CBBA067D7}"/>
    <cellStyle name="Comma 5 2 3" xfId="149" xr:uid="{9B9A85C5-3FDF-468F-9527-96601004ED8F}"/>
    <cellStyle name="Comma 5 2 3 2" xfId="35820" xr:uid="{AB57D3ED-D93D-4710-8684-EA6A4BC55D0E}"/>
    <cellStyle name="Comma 5 2 3 3" xfId="26519" xr:uid="{DA9E2B5C-32A6-49C7-BF4E-622F2B6E6D9A}"/>
    <cellStyle name="Comma 5 2 3 4" xfId="35819" xr:uid="{D0DE7EFE-B50B-4AFF-86DD-A4BA70A79A64}"/>
    <cellStyle name="Comma 5 2 3 5" xfId="51867" xr:uid="{CA65B907-BD6F-412F-99C1-BE3ACB149F95}"/>
    <cellStyle name="Comma 5 2 4" xfId="209" xr:uid="{23F435B6-A9C4-402A-8476-04067253E1B1}"/>
    <cellStyle name="Comma 5 2 4 2" xfId="35822" xr:uid="{CDFE5EF0-5842-4437-837C-1E5638F63534}"/>
    <cellStyle name="Comma 5 2 5" xfId="3342" xr:uid="{7C064300-2FFF-4964-AC0A-4230A66E1393}"/>
    <cellStyle name="Comma 5 20" xfId="35766" xr:uid="{B6514138-787C-4957-882C-36252D2ECBA2}"/>
    <cellStyle name="Comma 5 20 2" xfId="35768" xr:uid="{3B83DEFB-D6ED-4084-8299-3349631F6EF4}"/>
    <cellStyle name="Comma 5 20 3" xfId="35770" xr:uid="{137F5199-D0A4-4F6A-915C-E38E052A4972}"/>
    <cellStyle name="Comma 5 21" xfId="26166" xr:uid="{6F5DED97-072C-4B69-80F1-0EB5BCE29EAC}"/>
    <cellStyle name="Comma 5 21 2" xfId="35772" xr:uid="{80ED052D-404F-499D-A1A1-0EA4C9A2CE30}"/>
    <cellStyle name="Comma 5 22" xfId="35102" xr:uid="{C49E1410-4611-421B-B8F7-F797DE721CB5}"/>
    <cellStyle name="Comma 5 22 2" xfId="35775" xr:uid="{33D4B249-31AB-4268-B4BA-017AB9474446}"/>
    <cellStyle name="Comma 5 23" xfId="35105" xr:uid="{FFB205AD-B411-4622-B2F3-D1881C99A238}"/>
    <cellStyle name="Comma 5 24" xfId="35779" xr:uid="{DA70A31D-4AA5-4A37-9265-E413B1A2B170}"/>
    <cellStyle name="Comma 5 24 2" xfId="35781" xr:uid="{413C458D-4682-47FF-8B40-8951D123B243}"/>
    <cellStyle name="Comma 5 24 3" xfId="35783" xr:uid="{7A2B0325-3644-4A38-B812-0DD17F90B0BB}"/>
    <cellStyle name="Comma 5 24 4" xfId="3741" xr:uid="{66C2277B-55B7-4748-BCA4-3E0D80DCC33D}"/>
    <cellStyle name="Comma 5 25" xfId="2113" xr:uid="{938AD8EA-D1F0-4A06-97E9-8E5231ADCDEF}"/>
    <cellStyle name="Comma 5 3" xfId="2115" xr:uid="{010B3E84-3708-4ED4-A716-28C824E27C48}"/>
    <cellStyle name="Comma 5 3 2" xfId="2117" xr:uid="{07A2EBE7-CB78-4378-BBD6-074C9395D2F8}"/>
    <cellStyle name="Comma 5 3 2 2" xfId="25730" xr:uid="{A948BC86-4630-4F59-B558-355F9D150F3F}"/>
    <cellStyle name="Comma 5 3 2 3" xfId="35825" xr:uid="{156264A1-977B-4040-B288-0084DAB4DBDA}"/>
    <cellStyle name="Comma 5 3 2 4" xfId="51939" xr:uid="{0B54BCFB-95C6-4354-8366-6F0D9D10CBE8}"/>
    <cellStyle name="Comma 5 3 3" xfId="2119" xr:uid="{A303C7A7-9A6B-4C29-AC5D-84201DDC0395}"/>
    <cellStyle name="Comma 5 3 3 2" xfId="35827" xr:uid="{1E8D6853-BA2B-4E0D-A970-DD45FFDC193D}"/>
    <cellStyle name="Comma 5 3 3 3" xfId="51868" xr:uid="{368080D2-106C-470C-8A50-B0279F147514}"/>
    <cellStyle name="Comma 5 3 4" xfId="30714" xr:uid="{9CE13E2B-EA9C-4EBE-AD4B-60FF871BB1AB}"/>
    <cellStyle name="Comma 5 3 5" xfId="11823" xr:uid="{087D6AC9-C7EB-479C-9FCA-EFFC79934F08}"/>
    <cellStyle name="Comma 5 3 6" xfId="35824" xr:uid="{182EF668-8B44-469B-9B23-6E974D7C07D6}"/>
    <cellStyle name="Comma 5 4" xfId="2120" xr:uid="{C11DFC89-BA2C-4DE1-86F3-6486102582F1}"/>
    <cellStyle name="Comma 5 4 2" xfId="2121" xr:uid="{4F875C3B-489E-44BD-AD51-6F830F7805D1}"/>
    <cellStyle name="Comma 5 4 2 2" xfId="27279" xr:uid="{FE9C1F31-AEDB-4C4E-A27E-06BE792FFB65}"/>
    <cellStyle name="Comma 5 4 3" xfId="27282" xr:uid="{F2F7ECC4-459D-4078-A468-0AFB52276E47}"/>
    <cellStyle name="Comma 5 4 4" xfId="27285" xr:uid="{99025142-FC7D-4BD8-A5C1-FF1E3F3EB47F}"/>
    <cellStyle name="Comma 5 4 5" xfId="4624" xr:uid="{53DA33DA-F12A-40D9-B906-3472A6ADDA4F}"/>
    <cellStyle name="Comma 5 5" xfId="2123" xr:uid="{B18CA458-3019-4DAA-B453-1D4C1D6C356C}"/>
    <cellStyle name="Comma 5 5 2" xfId="35829" xr:uid="{AF4535F1-5A9D-418C-8904-63489B1C1F4F}"/>
    <cellStyle name="Comma 5 5 3" xfId="35830" xr:uid="{BD0D4115-A952-4711-8C01-3C7CEAF39171}"/>
    <cellStyle name="Comma 5 5 4" xfId="30718" xr:uid="{132933B6-D631-4399-A7BC-794D836DA226}"/>
    <cellStyle name="Comma 5 5 5" xfId="5851" xr:uid="{62E72559-5010-4A33-B492-D78FA9B0F205}"/>
    <cellStyle name="Comma 5 6" xfId="35831" xr:uid="{2BC416C5-C17E-4E2E-B1C2-93D43820C4BE}"/>
    <cellStyle name="Comma 5 6 2" xfId="35832" xr:uid="{48430579-4908-45ED-9F33-CFD087CAA33F}"/>
    <cellStyle name="Comma 5 6 3" xfId="35833" xr:uid="{A3BA1ED6-39FD-407E-8F98-4DAF8187FD9E}"/>
    <cellStyle name="Comma 5 6 4" xfId="30721" xr:uid="{04FB6063-F347-43EB-B799-8B5AA544953A}"/>
    <cellStyle name="Comma 5 6 5" xfId="11830" xr:uid="{525FC72F-6E7E-4BAA-8C18-9FC86A2235E5}"/>
    <cellStyle name="Comma 5 7" xfId="35834" xr:uid="{F00DE703-2DBD-4545-8112-BA0FCA92A7A4}"/>
    <cellStyle name="Comma 5 7 2" xfId="35835" xr:uid="{86F8D656-7496-45B1-99B3-C5044A2CAD55}"/>
    <cellStyle name="Comma 5 7 3" xfId="24454" xr:uid="{82455E90-7836-4F2D-9A29-1981D19FE8F5}"/>
    <cellStyle name="Comma 5 7 4" xfId="35836" xr:uid="{FA3BE6E0-A5D7-48B3-865B-E39BDBB18923}"/>
    <cellStyle name="Comma 5 7 5" xfId="11838" xr:uid="{2DA6FE15-79FC-41CD-BE34-8724A5C16DD7}"/>
    <cellStyle name="Comma 5 8" xfId="16251" xr:uid="{69900993-D9BB-4C46-86BC-D0022873E0F4}"/>
    <cellStyle name="Comma 5 8 2" xfId="16256" xr:uid="{D732523E-1822-40D9-9A23-69CB15C0A9D3}"/>
    <cellStyle name="Comma 5 8 3" xfId="35837" xr:uid="{3A8594A8-9AC1-483C-B478-D84862FAC499}"/>
    <cellStyle name="Comma 5 8 4" xfId="35838" xr:uid="{7EA401C5-0D2B-4B9A-BBDE-FB4244691477}"/>
    <cellStyle name="Comma 5 8 5" xfId="35839" xr:uid="{F4F54E3E-A6D8-4029-BCF4-ACB3A0ABD630}"/>
    <cellStyle name="Comma 5 9" xfId="16258" xr:uid="{C0C7D9D1-16D0-4F93-A836-D671B974773C}"/>
    <cellStyle name="Comma 5 9 2" xfId="16265" xr:uid="{2404F481-4101-4092-997E-1D13A7A86FB3}"/>
    <cellStyle name="Comma 5 9 3" xfId="35840" xr:uid="{421FE6F2-BD7F-4EE8-99CF-A342A5DD1B6D}"/>
    <cellStyle name="Comma 5 9 4" xfId="35841" xr:uid="{6815562D-589E-4234-81A6-01ACAC26B537}"/>
    <cellStyle name="Comma 5 9 5" xfId="34064" xr:uid="{2435EB13-194D-4425-9FEA-5A94152C3944}"/>
    <cellStyle name="Comma 5_Annexure" xfId="35842" xr:uid="{614427F8-223E-4C55-9372-CE94EA338A41}"/>
    <cellStyle name="Comma 50" xfId="14133" xr:uid="{D5003356-57C7-4560-889A-F057728307F2}"/>
    <cellStyle name="Comma 50 2" xfId="35717" xr:uid="{E04B9E9C-5889-48EB-AA3B-F09B555B0BC1}"/>
    <cellStyle name="Comma 50 3" xfId="35719" xr:uid="{78E9E5B3-60B4-44E2-8AA5-2C44D57DE485}"/>
    <cellStyle name="Comma 50 4" xfId="35721" xr:uid="{AFAAA51D-6477-4A12-A8B6-75EE1EB3C3A9}"/>
    <cellStyle name="Comma 51" xfId="10010" xr:uid="{9C9EB4D2-8682-402E-A62E-8C646EB74D1E}"/>
    <cellStyle name="Comma 51 2" xfId="35723" xr:uid="{7A4448FE-DECB-4EDF-93F4-6384740F8E89}"/>
    <cellStyle name="Comma 51 3" xfId="35725" xr:uid="{5D9F0267-8268-49CA-A1B6-81483E0B2F3A}"/>
    <cellStyle name="Comma 51 4" xfId="35728" xr:uid="{9F827B2B-26FF-40F8-860A-8A68035A1D08}"/>
    <cellStyle name="Comma 52" xfId="7533" xr:uid="{296144AE-DA88-48F2-9AD4-89BCEBC30534}"/>
    <cellStyle name="Comma 52 2" xfId="35730" xr:uid="{EA846111-D2D9-4826-B541-1FCD4D3CDE78}"/>
    <cellStyle name="Comma 52 3" xfId="35732" xr:uid="{4F923AA9-BC7E-4606-9AD6-9A49C44CAD7B}"/>
    <cellStyle name="Comma 52 4" xfId="35735" xr:uid="{10C350B0-C920-4DFC-A818-B78081E5242D}"/>
    <cellStyle name="Comma 53" xfId="7536" xr:uid="{031A9417-5477-4966-ABAA-BD501E5C71CE}"/>
    <cellStyle name="Comma 53 2" xfId="26496" xr:uid="{7623339B-775F-40F1-8825-1E60F03ADF94}"/>
    <cellStyle name="Comma 53 3" xfId="4180" xr:uid="{2A51C0DA-5946-4BD1-AB04-3590FCB1D550}"/>
    <cellStyle name="Comma 53 4" xfId="35738" xr:uid="{0B03BE60-4285-423D-BC67-3232E3C9FB31}"/>
    <cellStyle name="Comma 54" xfId="35742" xr:uid="{0C8F1E8C-F6D7-4129-A101-EB19EA12095E}"/>
    <cellStyle name="Comma 54 2" xfId="35744" xr:uid="{B1F712D2-21DE-4807-9337-1D7805DEDE66}"/>
    <cellStyle name="Comma 54 3" xfId="4898" xr:uid="{4FD3A0A4-F902-47DA-98BF-0BD3EA338583}"/>
    <cellStyle name="Comma 54 4" xfId="4901" xr:uid="{7BC5728C-05C1-40B9-8021-0C9600BCB609}"/>
    <cellStyle name="Comma 55" xfId="35843" xr:uid="{92CFA698-DD5D-48A4-A05C-FAF67FFCD1AF}"/>
    <cellStyle name="Comma 55 2" xfId="35846" xr:uid="{6A6B660B-51F1-408A-8952-2ACE9DEA1F1F}"/>
    <cellStyle name="Comma 55 3" xfId="35849" xr:uid="{D66EC4EB-4507-46E9-A390-16EDAFD0EBF2}"/>
    <cellStyle name="Comma 55 4" xfId="35851" xr:uid="{BA009F48-D2AE-48E6-A102-FA4A5ED12D4D}"/>
    <cellStyle name="Comma 56" xfId="35853" xr:uid="{AC921260-64B3-487D-B561-92D2063CACFD}"/>
    <cellStyle name="Comma 56 2" xfId="35855" xr:uid="{6894BA9C-C0D3-4A29-BCF3-373AA5AF404C}"/>
    <cellStyle name="Comma 56 3" xfId="35857" xr:uid="{600FD3B2-2F6B-434A-845F-BBEC5CDAF5AF}"/>
    <cellStyle name="Comma 56 4" xfId="21091" xr:uid="{CD686BBD-BC65-4B35-AD85-2F2481D5667A}"/>
    <cellStyle name="Comma 57" xfId="26363" xr:uid="{176E6EEA-E362-47CD-B7B6-5DB5F6EDAF5B}"/>
    <cellStyle name="Comma 57 2" xfId="35859" xr:uid="{62C7A2F3-729F-4A8B-8B7A-4844FFBB61FE}"/>
    <cellStyle name="Comma 57 3" xfId="35861" xr:uid="{12A64085-E8E6-45A8-B812-0F1B9D2352AB}"/>
    <cellStyle name="Comma 57 4" xfId="21095" xr:uid="{9422E750-3F4C-4134-AF85-AF3E141876D9}"/>
    <cellStyle name="Comma 58" xfId="35863" xr:uid="{04873538-363D-4D6B-BF5B-18CBAAA9A838}"/>
    <cellStyle name="Comma 58 2" xfId="10980" xr:uid="{7B331487-BEA7-46FA-A91A-2B94A2ACC87F}"/>
    <cellStyle name="Comma 58 3" xfId="10983" xr:uid="{EE85B78F-C39D-4DCA-BF56-D9A4A247F9B9}"/>
    <cellStyle name="Comma 58 4" xfId="6822" xr:uid="{FBD50C45-9394-4522-8386-351D8248403F}"/>
    <cellStyle name="Comma 59" xfId="35865" xr:uid="{7986F4AC-E7BA-417A-8C55-6F44208FCDF4}"/>
    <cellStyle name="Comma 59 2" xfId="35867" xr:uid="{F37D881F-1A05-4244-888E-AC6F235D3D36}"/>
    <cellStyle name="Comma 59 3" xfId="35869" xr:uid="{F6612CC5-E9A6-46C6-92AA-9A7DE12061C2}"/>
    <cellStyle name="Comma 59 4" xfId="35871" xr:uid="{50EA07A1-E559-498F-878A-6135A0F7E7E0}"/>
    <cellStyle name="Comma 6" xfId="2124" xr:uid="{FAFA106E-1A62-479E-9DFF-BE187D9E89F8}"/>
    <cellStyle name="Comma 6 10" xfId="34388" xr:uid="{0C8B2A5C-2DC7-42E4-B26E-84847FFC36DE}"/>
    <cellStyle name="Comma 6 10 2" xfId="33985" xr:uid="{2A61D797-4AE9-4F1E-82FB-3A9A8B566FA1}"/>
    <cellStyle name="Comma 6 10 3" xfId="33992" xr:uid="{C185A4F6-F07D-41F5-AF77-E548E2B97DED}"/>
    <cellStyle name="Comma 6 10 4" xfId="31750" xr:uid="{54613187-D726-4A2D-8BCE-E1AE109B1D15}"/>
    <cellStyle name="Comma 6 10 5" xfId="33998" xr:uid="{26D8847B-DCF4-47BB-8FE8-38800745715B}"/>
    <cellStyle name="Comma 6 11" xfId="35875" xr:uid="{4B290EBD-94EF-40E7-9723-36DC5973AD9F}"/>
    <cellStyle name="Comma 6 11 2" xfId="34025" xr:uid="{717839C4-9765-4AD5-B38B-76EE889D0D0C}"/>
    <cellStyle name="Comma 6 11 2 2" xfId="34028" xr:uid="{8ECBA789-EE26-4294-9C2D-0E67DB0CF77F}"/>
    <cellStyle name="Comma 6 11 3" xfId="34033" xr:uid="{0C4F7C2F-330C-4F70-B3F5-CE608252A419}"/>
    <cellStyle name="Comma 6 11 4" xfId="31755" xr:uid="{60B6B927-9C6B-4439-9AD2-C6079DAA9FF1}"/>
    <cellStyle name="Comma 6 11 5" xfId="34039" xr:uid="{3688C20D-2A5A-4B8F-8158-C4EC3D70231F}"/>
    <cellStyle name="Comma 6 12" xfId="10551" xr:uid="{87A7AD41-470B-43B8-9499-59C94887805D}"/>
    <cellStyle name="Comma 6 12 2" xfId="34052" xr:uid="{2B6AF374-A0A4-427E-8730-3BA6EB1211F7}"/>
    <cellStyle name="Comma 6 12 3" xfId="34055" xr:uid="{95556C16-6766-4CA6-8B6A-EC1E1EF01FCB}"/>
    <cellStyle name="Comma 6 12 4" xfId="31760" xr:uid="{B3503BFC-C9AA-48E9-8BBC-064A0A6D3E35}"/>
    <cellStyle name="Comma 6 12 5" xfId="35877" xr:uid="{A7E9E9C8-37A2-4A10-9F34-B240A2CD4105}"/>
    <cellStyle name="Comma 6 13" xfId="8347" xr:uid="{8E278FAA-9C88-423E-9950-3F448B7C3C13}"/>
    <cellStyle name="Comma 6 13 2" xfId="30102" xr:uid="{3646E9CB-EBC9-4EEC-96CD-9C41B7AB2BBD}"/>
    <cellStyle name="Comma 6 13 3" xfId="30109" xr:uid="{FABE2382-69C5-4854-BC1C-DA118CEE76F2}"/>
    <cellStyle name="Comma 6 13 4" xfId="30112" xr:uid="{4946347F-57A6-4BC7-9C17-324C93D13923}"/>
    <cellStyle name="Comma 6 13 5" xfId="35879" xr:uid="{5EAA9742-B2A0-4B01-9CEA-2C6591B7E0A2}"/>
    <cellStyle name="Comma 6 14" xfId="8359" xr:uid="{E6FD7B8A-A129-4395-84A3-4E8DCC83E984}"/>
    <cellStyle name="Comma 6 14 2" xfId="14928" xr:uid="{1270868F-BA33-4C5F-A1F7-8A78F566F833}"/>
    <cellStyle name="Comma 6 14 3" xfId="35880" xr:uid="{5CC5D413-F517-40EE-8342-90B7FD263256}"/>
    <cellStyle name="Comma 6 14 4" xfId="35881" xr:uid="{E48732F3-84DD-4BA0-9E35-9343E52485B1}"/>
    <cellStyle name="Comma 6 15" xfId="35882" xr:uid="{D179551F-9D2A-4130-BFFC-C18970D5B7C3}"/>
    <cellStyle name="Comma 6 15 2" xfId="35884" xr:uid="{E419F995-A6C4-4045-8528-6713C90106D3}"/>
    <cellStyle name="Comma 6 15 3" xfId="35886" xr:uid="{C60318DB-EEEB-472E-BDDF-2A3D8FF72649}"/>
    <cellStyle name="Comma 6 15 4" xfId="31805" xr:uid="{EA1FED2C-C240-4D83-9F7A-B47BF953542F}"/>
    <cellStyle name="Comma 6 16" xfId="26204" xr:uid="{15C679CC-D9BC-427A-9802-418BF212ECFF}"/>
    <cellStyle name="Comma 6 16 2" xfId="33674" xr:uid="{79B1380E-C57B-47BE-91AB-A8E4268D9F92}"/>
    <cellStyle name="Comma 6 17" xfId="35887" xr:uid="{9EC0239B-AA59-43BC-BA29-500CAED6FCF8}"/>
    <cellStyle name="Comma 6 17 2" xfId="33723" xr:uid="{3AE7629B-D293-4FA7-9C90-62DE542FD695}"/>
    <cellStyle name="Comma 6 18" xfId="10324" xr:uid="{E6F4C6B9-5C0F-47E0-9FEB-5B95498681B9}"/>
    <cellStyle name="Comma 6 18 2" xfId="10326" xr:uid="{17DED1B7-F056-4A82-A3F7-BB6947CE0016}"/>
    <cellStyle name="Comma 6 19" xfId="10331" xr:uid="{95BC7101-C593-4667-BEB8-2515EB31ACC1}"/>
    <cellStyle name="Comma 6 19 2" xfId="33802" xr:uid="{0A3B8FF3-7A6A-48DF-8C9B-3B8AEAA19609}"/>
    <cellStyle name="Comma 6 2" xfId="2125" xr:uid="{C4746F9C-2375-4CF9-A236-1541641F556B}"/>
    <cellStyle name="Comma 6 2 10" xfId="29953" xr:uid="{7DF8BFCE-A2CF-4C3E-81B5-CD3D32031831}"/>
    <cellStyle name="Comma 6 2 11" xfId="17850" xr:uid="{A2B2046D-8E7B-4AF9-A999-D89276801BD9}"/>
    <cellStyle name="Comma 6 2 12" xfId="17859" xr:uid="{25319C5A-A273-48A3-A8F1-4C538BC88E92}"/>
    <cellStyle name="Comma 6 2 13" xfId="35890" xr:uid="{3FC8D71A-9DB8-4D0F-BC32-7C0E7338870E}"/>
    <cellStyle name="Comma 6 2 14" xfId="51761" xr:uid="{4E67129B-29FD-4EC6-82BE-770FE87EB4DA}"/>
    <cellStyle name="Comma 6 2 2" xfId="962" xr:uid="{04740EB2-446A-42D3-A88A-A109B0A2E83D}"/>
    <cellStyle name="Comma 6 2 2 2" xfId="2066" xr:uid="{2515064E-37CC-41C5-B98A-EE97B67622CC}"/>
    <cellStyle name="Comma 6 2 2 2 2" xfId="10237" xr:uid="{BE8BC260-CB33-4095-9803-15E559D5936A}"/>
    <cellStyle name="Comma 6 2 2 2 3" xfId="35894" xr:uid="{C9EB588E-541C-4889-A170-FA78CE3BA3FA}"/>
    <cellStyle name="Comma 6 2 2 3" xfId="35895" xr:uid="{F6B8D3AD-0727-41AC-896B-BABE83B4F058}"/>
    <cellStyle name="Comma 6 2 2 3 2" xfId="35896" xr:uid="{A992E327-759C-4AAE-90EA-C1FF08B1009B}"/>
    <cellStyle name="Comma 6 2 2 4" xfId="35897" xr:uid="{6796869F-E78A-4EF6-BA49-ABAE8BE7C762}"/>
    <cellStyle name="Comma 6 2 2 5" xfId="35898" xr:uid="{C1AAAF6A-5448-4A1C-9038-1C62B9C1BD57}"/>
    <cellStyle name="Comma 6 2 2 6" xfId="35899" xr:uid="{CEA405AA-B384-4DE2-9A4C-61E540D1A656}"/>
    <cellStyle name="Comma 6 2 2 7" xfId="35893" xr:uid="{145C8AF7-1402-4900-89F2-7599FEB54965}"/>
    <cellStyle name="Comma 6 2 2 8" xfId="51869" xr:uid="{C2BBA77E-2074-4AF7-8B55-1926C7833B88}"/>
    <cellStyle name="Comma 6 2 3" xfId="969" xr:uid="{4EFF2520-C275-43BB-8573-1C2A6DD70B61}"/>
    <cellStyle name="Comma 6 2 3 2" xfId="35902" xr:uid="{280C7735-87C0-480A-8EF8-EE10A9BE5B97}"/>
    <cellStyle name="Comma 6 2 3 3" xfId="35903" xr:uid="{CA3BDFB9-67E5-4D6A-8E86-4513AA66BDEB}"/>
    <cellStyle name="Comma 6 2 3 4" xfId="35904" xr:uid="{D428FCA6-1EBB-4229-967E-A361146145F4}"/>
    <cellStyle name="Comma 6 2 3 5" xfId="35905" xr:uid="{EA88EA17-2D02-42D0-8D61-C072953982B0}"/>
    <cellStyle name="Comma 6 2 3 6" xfId="35901" xr:uid="{8DB2472C-F8FF-488E-9705-0A2C846839AF}"/>
    <cellStyle name="Comma 6 2 4" xfId="35907" xr:uid="{CE7589C0-58F4-4AEB-9AD8-6EB6FCBFFC7E}"/>
    <cellStyle name="Comma 6 2 4 2" xfId="35908" xr:uid="{3B145970-15B6-4502-B775-C230FF57C13D}"/>
    <cellStyle name="Comma 6 2 4 3" xfId="35909" xr:uid="{C673B1C9-310A-403F-9D28-E2C7B0B70EF4}"/>
    <cellStyle name="Comma 6 2 4 4" xfId="35910" xr:uid="{0BDF7115-696B-4F87-BA4D-90366464099D}"/>
    <cellStyle name="Comma 6 2 4 5" xfId="35911" xr:uid="{82BC2936-A418-4FFE-B6B5-DA9E850433E0}"/>
    <cellStyle name="Comma 6 2 5" xfId="35914" xr:uid="{812C5F6D-9BFE-4ED6-ACBD-FA447387095F}"/>
    <cellStyle name="Comma 6 2 5 2" xfId="9006" xr:uid="{46B65210-02E8-46D3-8694-DA3D3AD02747}"/>
    <cellStyle name="Comma 6 2 5 3" xfId="9015" xr:uid="{A2B4FC4F-AB6F-48CE-9387-D5A5DAA77533}"/>
    <cellStyle name="Comma 6 2 5 4" xfId="9043" xr:uid="{ED927710-C259-440E-B784-6C05374EFB14}"/>
    <cellStyle name="Comma 6 2 5 5" xfId="9048" xr:uid="{788E650B-A547-4796-B1E2-D2E33DA64F84}"/>
    <cellStyle name="Comma 6 2 6" xfId="35915" xr:uid="{22A1ADA9-9388-4503-9C1C-C4326869762A}"/>
    <cellStyle name="Comma 6 2 6 2" xfId="9486" xr:uid="{ACD2453A-508A-47E5-829F-1C0A61103736}"/>
    <cellStyle name="Comma 6 2 6 3" xfId="5375" xr:uid="{7964BAAF-755B-4843-A434-F48A4BE0D664}"/>
    <cellStyle name="Comma 6 2 6 4" xfId="9508" xr:uid="{4C1A19BE-E2BA-4E8E-A4F7-E6D64A411336}"/>
    <cellStyle name="Comma 6 2 6 5" xfId="9518" xr:uid="{96FFBFDD-5AE5-4861-BD94-86020760F101}"/>
    <cellStyle name="Comma 6 2 7" xfId="35916" xr:uid="{4F6626D5-B397-4ECD-84C8-D585CE316D90}"/>
    <cellStyle name="Comma 6 2 7 2" xfId="35917" xr:uid="{3A582A78-E58A-4E17-A03B-03DAA4074C4A}"/>
    <cellStyle name="Comma 6 2 7 2 2" xfId="35918" xr:uid="{C053FEA0-532D-438A-A937-8D2C92D98656}"/>
    <cellStyle name="Comma 6 2 7 3" xfId="35919" xr:uid="{C74D422C-FF05-4F10-8040-5AB29A55F86B}"/>
    <cellStyle name="Comma 6 2 7 4" xfId="35920" xr:uid="{6858A9F7-4183-4631-9923-ACBFFB8A4346}"/>
    <cellStyle name="Comma 6 2 7 5" xfId="35921" xr:uid="{51D2AFC5-6E32-40EF-BA6D-C99D027A93FF}"/>
    <cellStyle name="Comma 6 2 8" xfId="35922" xr:uid="{317B3A64-EA8F-45B0-B376-9B7E710026A4}"/>
    <cellStyle name="Comma 6 2 8 2" xfId="35923" xr:uid="{1D0A112C-9BFE-415C-9E46-55E135AC44CD}"/>
    <cellStyle name="Comma 6 2 8 3" xfId="35924" xr:uid="{AA81178E-74B7-4998-A1D9-CFBE19CEBDCC}"/>
    <cellStyle name="Comma 6 2 8 4" xfId="35925" xr:uid="{8350FC5A-B1F3-4EA6-8D23-ECB8A7391069}"/>
    <cellStyle name="Comma 6 2 8 5" xfId="3974" xr:uid="{3461CCD8-BDD0-43E3-A195-D98DEDDF2BF0}"/>
    <cellStyle name="Comma 6 2 9" xfId="23558" xr:uid="{45F56276-6311-4749-8286-710FA0D34066}"/>
    <cellStyle name="Comma 6 2 9 2" xfId="35926" xr:uid="{87737EDA-1EDD-417F-976F-9324F560BCB9}"/>
    <cellStyle name="Comma 6 2_Annexure" xfId="35927" xr:uid="{9CE943A3-A011-48E7-9ACD-3263A8C3ED54}"/>
    <cellStyle name="Comma 6 20" xfId="35883" xr:uid="{A9155573-79F6-4B21-B6A6-A16332B1C97B}"/>
    <cellStyle name="Comma 6 20 2" xfId="35885" xr:uid="{3A24E61E-AEBE-4125-938F-1BFCC9B4AEB7}"/>
    <cellStyle name="Comma 6 21" xfId="26205" xr:uid="{84EC8AB5-2ABB-4DCC-909D-6BF5F400E246}"/>
    <cellStyle name="Comma 6 21 2" xfId="33675" xr:uid="{B860AFFE-0BA6-47CC-9B85-5B70D2884B02}"/>
    <cellStyle name="Comma 6 22" xfId="35888" xr:uid="{F397B21B-BA6B-4C4F-9AB4-2E42E7BDA793}"/>
    <cellStyle name="Comma 6 23" xfId="10325" xr:uid="{237216ED-5726-4B78-A985-FEBA429391FF}"/>
    <cellStyle name="Comma 6 24" xfId="10332" xr:uid="{E9032344-0344-448D-8187-0E78B8BB71B3}"/>
    <cellStyle name="Comma 6 25" xfId="3826" xr:uid="{96C6FB44-EEF0-4D9C-9DC8-47DC283F997C}"/>
    <cellStyle name="Comma 6 26" xfId="35928" xr:uid="{797A77F7-7B2C-4DAF-B0A7-D9BBF444FDE5}"/>
    <cellStyle name="Comma 6 27" xfId="4806" xr:uid="{8C930F13-F725-420F-91EB-605D19D8A130}"/>
    <cellStyle name="Comma 6 28" xfId="19841" xr:uid="{BC73A342-3513-4F6A-B437-B5E3251E9CF5}"/>
    <cellStyle name="Comma 6 29" xfId="35873" xr:uid="{EFD1A2C6-7F51-424D-83AC-58EBDCD5CD62}"/>
    <cellStyle name="Comma 6 3" xfId="2126" xr:uid="{880359DA-2206-42D4-97C4-BE859921BE8B}"/>
    <cellStyle name="Comma 6 3 2" xfId="1119" xr:uid="{B02B3353-DED7-49FA-BB2A-2850DEE97B28}"/>
    <cellStyle name="Comma 6 3 2 2" xfId="35933" xr:uid="{C149AEB1-E85F-42DE-BCD1-DC5958A365C6}"/>
    <cellStyle name="Comma 6 3 2 3" xfId="35934" xr:uid="{79170159-892D-4B62-B10B-17B0902EF1FD}"/>
    <cellStyle name="Comma 6 3 2 4" xfId="35932" xr:uid="{07252E9D-F211-4E36-8722-1B25659575FF}"/>
    <cellStyle name="Comma 6 3 2 5" xfId="51940" xr:uid="{F6C9CCE8-AEE0-43CD-9269-7C827A68E7D0}"/>
    <cellStyle name="Comma 6 3 3" xfId="1126" xr:uid="{B50EAAE4-4C01-4578-A220-AD4646B7B620}"/>
    <cellStyle name="Comma 6 3 3 2" xfId="35937" xr:uid="{BBC0F600-ED46-4D1D-B3CC-2154588453C3}"/>
    <cellStyle name="Comma 6 3 3 3" xfId="35936" xr:uid="{91DEC9B3-ED7C-403B-A03D-444687AF2570}"/>
    <cellStyle name="Comma 6 3 3 4" xfId="51870" xr:uid="{639B3309-0176-483D-9B8B-FDDD6B55CB97}"/>
    <cellStyle name="Comma 6 3 4" xfId="1133" xr:uid="{66297B6B-EC14-4612-AAE8-C64157C83F4C}"/>
    <cellStyle name="Comma 6 3 4 2" xfId="35942" xr:uid="{954B54C5-4FED-420A-910B-FED0DB000525}"/>
    <cellStyle name="Comma 6 3 4 3" xfId="35941" xr:uid="{80EDD078-48F5-48C0-972F-5DC6470DD8F0}"/>
    <cellStyle name="Comma 6 3 5" xfId="35946" xr:uid="{1194CCE1-114F-47A5-9C26-8581B2749895}"/>
    <cellStyle name="Comma 6 3 5 2" xfId="35949" xr:uid="{57D157EA-2D01-4F01-9AB6-4E4CBA29430B}"/>
    <cellStyle name="Comma 6 3 6" xfId="35951" xr:uid="{8EFD6071-1AE7-4A61-B192-D04685B200E2}"/>
    <cellStyle name="Comma 6 3 7" xfId="35954" xr:uid="{407BBEB7-56C9-457B-A902-C1DE359692A5}"/>
    <cellStyle name="Comma 6 3 8" xfId="35930" xr:uid="{4AB99A8E-0657-4436-AF03-76FE79285FD7}"/>
    <cellStyle name="Comma 6 30" xfId="51643" xr:uid="{FACBCDA4-3D65-4478-8137-B7E2C8B353B2}"/>
    <cellStyle name="Comma 6 31" xfId="52077" xr:uid="{1698B370-62BA-422A-8028-1F0D10FD2FBB}"/>
    <cellStyle name="Comma 6 32" xfId="52083" xr:uid="{D8579BB9-3D00-4544-8C0F-6538EC4671AB}"/>
    <cellStyle name="Comma 6 4" xfId="2127" xr:uid="{F0B8C34E-4D0D-4BA7-B842-CA308DD222FB}"/>
    <cellStyle name="Comma 6 4 2" xfId="35962" xr:uid="{A3C9AB86-7E39-45B2-BF7B-DBFB1EBA31A3}"/>
    <cellStyle name="Comma 6 4 2 2" xfId="35965" xr:uid="{0A563E10-2D47-43C6-A12A-73A8FCB22121}"/>
    <cellStyle name="Comma 6 4 3" xfId="30220" xr:uid="{368FAF0E-6DA7-4747-B5B9-4A6750141FB7}"/>
    <cellStyle name="Comma 6 4 3 2" xfId="35968" xr:uid="{A28B299D-AEAB-4168-8FDE-5FD415975DA3}"/>
    <cellStyle name="Comma 6 4 4" xfId="30225" xr:uid="{10BF8392-C4C9-442A-A601-E9C8A46B894C}"/>
    <cellStyle name="Comma 6 4 4 2" xfId="35971" xr:uid="{A95FE4B0-B825-42C0-8312-D1C0054D5997}"/>
    <cellStyle name="Comma 6 4 5" xfId="35975" xr:uid="{F5FCCA6C-F4B4-4A74-A0C1-2EDB0CD8A207}"/>
    <cellStyle name="Comma 6 4 5 2" xfId="35979" xr:uid="{93B3E6C9-E693-4134-B5DB-F4BA5EB1C8B5}"/>
    <cellStyle name="Comma 6 4 6" xfId="35982" xr:uid="{83C3876E-1BFC-4CB5-BD47-9CABD5A2D795}"/>
    <cellStyle name="Comma 6 4 7" xfId="35959" xr:uid="{105E8BCB-AFD1-474A-9ACB-05F8F3E3DFD5}"/>
    <cellStyle name="Comma 6 5" xfId="2128" xr:uid="{3F4D73A1-6CDC-46A7-876E-A8E470A2E8EB}"/>
    <cellStyle name="Comma 6 5 2" xfId="35985" xr:uid="{CD9891A2-BAF3-49EF-86CD-EA7D701B53FB}"/>
    <cellStyle name="Comma 6 5 2 2" xfId="35986" xr:uid="{D674B462-E95A-4DDA-BAED-5707C928341D}"/>
    <cellStyle name="Comma 6 5 3" xfId="30230" xr:uid="{D564BAEC-6ACC-4FE4-93CE-16982C3CC19A}"/>
    <cellStyle name="Comma 6 5 3 2" xfId="35987" xr:uid="{A8E0A837-AE76-4E45-8E70-0D7BF181FD69}"/>
    <cellStyle name="Comma 6 5 4" xfId="4786" xr:uid="{83C328E6-93D9-42D4-B223-0737C993E369}"/>
    <cellStyle name="Comma 6 5 5" xfId="2788" xr:uid="{1DC03AD9-BD0A-452D-812F-B0DDBF43D2BC}"/>
    <cellStyle name="Comma 6 5 6" xfId="35988" xr:uid="{7690EB46-85F1-4B37-B352-188737426615}"/>
    <cellStyle name="Comma 6 5 7" xfId="35984" xr:uid="{DAD83CDF-F2A7-4481-AC7F-7819790DBA5A}"/>
    <cellStyle name="Comma 6 5 8" xfId="51907" xr:uid="{ED0DDC53-C8DD-4C68-8784-D94B3419144E}"/>
    <cellStyle name="Comma 6 6" xfId="2129" xr:uid="{F157783C-F6B4-4035-8D34-12E34DA5CA92}"/>
    <cellStyle name="Comma 6 6 2" xfId="35990" xr:uid="{E9DC0F2F-11C6-426E-BE4E-9384E243A375}"/>
    <cellStyle name="Comma 6 6 2 2" xfId="35991" xr:uid="{BD0D0677-B695-43D0-B3C3-C55B98393986}"/>
    <cellStyle name="Comma 6 6 3" xfId="30234" xr:uid="{2CA6764C-F63D-4549-9B41-F316EE5D5FBD}"/>
    <cellStyle name="Comma 6 6 3 2" xfId="35992" xr:uid="{55B66A46-AB89-4C13-A2A6-A73006533BF6}"/>
    <cellStyle name="Comma 6 6 4" xfId="30236" xr:uid="{37203F71-F1C7-4AA3-8871-8018B9649E28}"/>
    <cellStyle name="Comma 6 6 5" xfId="35993" xr:uid="{C21EA1B9-5C6E-4DA5-8E13-00A73602F23D}"/>
    <cellStyle name="Comma 6 6 6" xfId="35989" xr:uid="{84151F48-8B5B-43BF-8865-1921F8BAF219}"/>
    <cellStyle name="Comma 6 7" xfId="35994" xr:uid="{DDFEBDA1-680E-4B77-8E8D-812160FCBEAA}"/>
    <cellStyle name="Comma 6 7 2" xfId="35995" xr:uid="{CB65D270-E3E4-4381-BD43-E920449CDF3A}"/>
    <cellStyle name="Comma 6 7 3" xfId="24459" xr:uid="{78E468A1-6120-4194-8EBA-24403032229D}"/>
    <cellStyle name="Comma 6 7 4" xfId="30238" xr:uid="{CA3BCD2A-2745-455B-B16F-925F96E95577}"/>
    <cellStyle name="Comma 6 7 5" xfId="35996" xr:uid="{505888CF-07E4-4B31-8ECE-FF79A187A03A}"/>
    <cellStyle name="Comma 6 8" xfId="13526" xr:uid="{DF9EEE90-DBAD-4675-9270-EB9E6767D836}"/>
    <cellStyle name="Comma 6 8 2" xfId="35997" xr:uid="{8BBDA07C-80D0-4C1E-B1C8-3212662B6F4F}"/>
    <cellStyle name="Comma 6 8 3" xfId="35998" xr:uid="{F9AD2C90-DBB2-4412-8312-0F4B702135C3}"/>
    <cellStyle name="Comma 6 8 4" xfId="35999" xr:uid="{FE2F8793-9514-4F77-86F7-82DF1AF633A2}"/>
    <cellStyle name="Comma 6 8 5" xfId="36000" xr:uid="{52FC4712-9ED1-4D27-ACE0-F850852A8DF0}"/>
    <cellStyle name="Comma 6 9" xfId="28192" xr:uid="{2C0519C5-634A-4AD7-B182-7A0480AAF715}"/>
    <cellStyle name="Comma 6 9 2" xfId="36001" xr:uid="{D05CEC91-08CB-4A8C-ADE9-3F60273EC1E8}"/>
    <cellStyle name="Comma 6 9 3" xfId="36002" xr:uid="{91E62E0F-AA17-4209-A4BF-0909FCA5731C}"/>
    <cellStyle name="Comma 6 9 4" xfId="36003" xr:uid="{D7FC336F-5667-4181-B01D-5A5D495F62A7}"/>
    <cellStyle name="Comma 6 9 5" xfId="36004" xr:uid="{CEB99BD8-B6F2-4A7A-8D6D-6A54CF6580F0}"/>
    <cellStyle name="Comma 6_Annexure" xfId="36005" xr:uid="{0E07ADF3-6720-48CD-80DD-3881B9399F1A}"/>
    <cellStyle name="Comma 60" xfId="35844" xr:uid="{76982148-34B0-42E3-A112-EC10C3F8BE97}"/>
    <cellStyle name="Comma 60 2" xfId="35847" xr:uid="{8F233498-5A3F-42E3-B7FE-4A55DE1E36E2}"/>
    <cellStyle name="Comma 60 3" xfId="35850" xr:uid="{AD78C52D-0536-4286-A4ED-ABE070628565}"/>
    <cellStyle name="Comma 60 4" xfId="35852" xr:uid="{16DF59CF-1E5A-441B-AE23-C9713ACA5687}"/>
    <cellStyle name="Comma 61" xfId="35854" xr:uid="{4CAC7F9C-1814-44EB-BD18-47C1C40A8457}"/>
    <cellStyle name="Comma 61 2" xfId="35856" xr:uid="{F9586696-EC8F-4716-B22E-92A86C32B0D7}"/>
    <cellStyle name="Comma 61 3" xfId="35858" xr:uid="{34F275F4-CB65-4FBD-9E0B-DAC4BA1B2CE5}"/>
    <cellStyle name="Comma 61 4" xfId="21092" xr:uid="{272D3A1B-DFD3-4916-82AD-84FBEEBDE85E}"/>
    <cellStyle name="Comma 62" xfId="26364" xr:uid="{BCE7F582-1AA1-46B4-BE5F-0A4E72DF7947}"/>
    <cellStyle name="Comma 62 2" xfId="35860" xr:uid="{264FD845-5A16-43BD-987F-61DF8DC56B3E}"/>
    <cellStyle name="Comma 62 3" xfId="35862" xr:uid="{B57EBDC0-7479-4AEA-8C8C-52F26D46B3BA}"/>
    <cellStyle name="Comma 62 4" xfId="21096" xr:uid="{9E170D66-9E0F-4DBA-89D1-E6814E8B6688}"/>
    <cellStyle name="Comma 63" xfId="35864" xr:uid="{2779CA74-EB76-4255-9A94-33CBC5E870E6}"/>
    <cellStyle name="Comma 63 2" xfId="10981" xr:uid="{D2AAFC2A-0D10-408D-9F3E-2A610A282A8C}"/>
    <cellStyle name="Comma 63 3" xfId="10984" xr:uid="{F5FAFE0A-BAA8-4B91-B9A2-8F57436E652F}"/>
    <cellStyle name="Comma 63 4" xfId="6823" xr:uid="{FDE5E87A-0BE1-49BC-B819-94F271BFB0B8}"/>
    <cellStyle name="Comma 64" xfId="35866" xr:uid="{1F8DDEF8-7D8F-4D46-8AF9-646849455C7D}"/>
    <cellStyle name="Comma 64 2" xfId="35868" xr:uid="{E9DF0043-D077-4BC1-9E93-23153705EACF}"/>
    <cellStyle name="Comma 64 3" xfId="35870" xr:uid="{7BCF1E7E-9849-40A5-9E4B-17E0CCB79E74}"/>
    <cellStyle name="Comma 64 4" xfId="35872" xr:uid="{83DBF8E7-0B74-4C4B-BF84-192B4D6333D4}"/>
    <cellStyle name="Comma 65" xfId="36006" xr:uid="{E3CE3E10-1DDE-4D43-813E-87F0468B3BF4}"/>
    <cellStyle name="Comma 65 2" xfId="36008" xr:uid="{B5AA1911-1104-4B5A-9997-79B0F9D8BB59}"/>
    <cellStyle name="Comma 65 3" xfId="36010" xr:uid="{D1FAF689-470C-4B6C-A09C-93442139A4E4}"/>
    <cellStyle name="Comma 65 4" xfId="36012" xr:uid="{7C6D5641-6231-4E26-B057-A2466DAEA182}"/>
    <cellStyle name="Comma 66" xfId="36014" xr:uid="{DDAC16D8-9D4A-4EE6-9444-A9458B3CEA92}"/>
    <cellStyle name="Comma 66 2" xfId="36016" xr:uid="{495DDB13-3A49-46E3-9FD2-9DBEBCDD72F9}"/>
    <cellStyle name="Comma 66 3" xfId="36018" xr:uid="{313A966D-CE7A-42CC-ABE3-A9883F94011C}"/>
    <cellStyle name="Comma 66 4" xfId="36020" xr:uid="{19D02B7A-C1C1-4829-A9EE-636349ACF2E7}"/>
    <cellStyle name="Comma 67" xfId="18037" xr:uid="{B24AAFD1-C098-4438-A3F5-45021BC38DBA}"/>
    <cellStyle name="Comma 67 2" xfId="36021" xr:uid="{8602693D-12BD-43E3-B58E-CE12126DD987}"/>
    <cellStyle name="Comma 67 3" xfId="36023" xr:uid="{5EFEFEB0-009C-4D9D-B557-CAF5F2077BB9}"/>
    <cellStyle name="Comma 67 4" xfId="36024" xr:uid="{2CE13332-7B02-4177-A0BE-D20FBC646750}"/>
    <cellStyle name="Comma 68" xfId="14842" xr:uid="{CE97901F-24DA-428A-BEDB-240E81689C16}"/>
    <cellStyle name="Comma 68 2" xfId="36025" xr:uid="{066AC0F5-15E6-4408-954D-DA6F9433B514}"/>
    <cellStyle name="Comma 68 3" xfId="36026" xr:uid="{62707440-BD4E-4C16-AC8D-D48226C3FAF4}"/>
    <cellStyle name="Comma 68 4" xfId="36029" xr:uid="{627C2D57-407D-4B83-9D10-68FD2BB3D800}"/>
    <cellStyle name="Comma 69" xfId="36030" xr:uid="{C1AECADD-3D6E-451D-ADEF-930777FF7207}"/>
    <cellStyle name="Comma 69 2" xfId="36032" xr:uid="{41AD9FC7-B200-4BCD-AA9F-7EFB1FB7C150}"/>
    <cellStyle name="Comma 69 2 2" xfId="36037" xr:uid="{0E85910F-BE26-40B9-9A88-69E7E85E0326}"/>
    <cellStyle name="Comma 69 2 3" xfId="36041" xr:uid="{3137F59C-4C11-4FF0-8B7B-FCCE717792A2}"/>
    <cellStyle name="Comma 69 3" xfId="36042" xr:uid="{20C3162F-E1EC-4EFC-A8F4-E4AE974123E7}"/>
    <cellStyle name="Comma 69 3 2" xfId="36046" xr:uid="{98480B11-BB1B-4764-9A0D-46ED250E5191}"/>
    <cellStyle name="Comma 69 3 3" xfId="36048" xr:uid="{3F20B70A-B5D3-47A0-AE66-2E7E0B3FDEDB}"/>
    <cellStyle name="Comma 69 4" xfId="36049" xr:uid="{CC8F3642-21F2-442C-A6C6-3E2ECBC753E0}"/>
    <cellStyle name="Comma 69 5" xfId="36050" xr:uid="{EB5309A7-4E3D-4CA3-93C7-EBDF5D533069}"/>
    <cellStyle name="Comma 69 6" xfId="4414" xr:uid="{8DFC7F5B-F2DA-476A-BC40-E36095827420}"/>
    <cellStyle name="Comma 69_aggregate" xfId="8262" xr:uid="{28937F3F-33C1-40D5-B892-2133310EEDE3}"/>
    <cellStyle name="Comma 7" xfId="2130" xr:uid="{F350689C-6102-4951-93D4-CF2D4356958D}"/>
    <cellStyle name="Comma 7 10" xfId="36053" xr:uid="{A5656B31-EC2F-4C91-A489-5D8EB23A512B}"/>
    <cellStyle name="Comma 7 10 2" xfId="34246" xr:uid="{B9DE9FB4-E213-4F87-9255-04CB2FCE3036}"/>
    <cellStyle name="Comma 7 10 3" xfId="34249" xr:uid="{08A6519B-4EDC-419E-B1F3-2B33F768E0EC}"/>
    <cellStyle name="Comma 7 10 4" xfId="13949" xr:uid="{D68A4E00-25BC-4743-9E63-08E6DC81D539}"/>
    <cellStyle name="Comma 7 10 5" xfId="34252" xr:uid="{AF216BC4-95C9-45C3-BD77-D18AC27733E7}"/>
    <cellStyle name="Comma 7 11" xfId="36054" xr:uid="{55CA85E2-F6B8-49A9-89EA-BC45EA6B9F87}"/>
    <cellStyle name="Comma 7 11 2" xfId="34271" xr:uid="{D0FC09F4-C253-42AE-9008-3C069210D720}"/>
    <cellStyle name="Comma 7 11 3" xfId="34274" xr:uid="{EF064139-61CB-4B44-8D11-D991793E9AB7}"/>
    <cellStyle name="Comma 7 11 4" xfId="12884" xr:uid="{40D2B8C5-8167-4525-A57B-E5B1FD731080}"/>
    <cellStyle name="Comma 7 11 5" xfId="34278" xr:uid="{19B060AA-0F24-434B-80F1-73FC5F41CC22}"/>
    <cellStyle name="Comma 7 12" xfId="36055" xr:uid="{B2DD2C42-6075-4125-8502-1E3D4D5D206C}"/>
    <cellStyle name="Comma 7 12 2" xfId="34283" xr:uid="{85A7D680-9368-4E8E-B4E9-DEC34AB1ACEC}"/>
    <cellStyle name="Comma 7 12 3" xfId="34285" xr:uid="{471BE617-BC50-4270-80F3-A777AA1F3FC0}"/>
    <cellStyle name="Comma 7 12 4" xfId="31867" xr:uid="{C2E41433-120B-429B-9DD8-2290151549DD}"/>
    <cellStyle name="Comma 7 12 5" xfId="36056" xr:uid="{DC2C7E0D-71AB-4916-940B-EF7A83F90457}"/>
    <cellStyle name="Comma 7 13" xfId="36057" xr:uid="{7EB68A91-C76D-4590-950E-971CD78AB23A}"/>
    <cellStyle name="Comma 7 13 2" xfId="36058" xr:uid="{626D980A-3085-405C-82D6-AC4AB352157B}"/>
    <cellStyle name="Comma 7 13 3" xfId="36059" xr:uid="{964F2F8A-F08D-4A84-BC79-5D25F4311894}"/>
    <cellStyle name="Comma 7 13 4" xfId="36060" xr:uid="{5DAE4A86-429F-4222-B026-12BCF04D99C1}"/>
    <cellStyle name="Comma 7 13 5" xfId="36061" xr:uid="{CE50266F-C408-432C-8814-13D9C97A3C90}"/>
    <cellStyle name="Comma 7 14" xfId="26340" xr:uid="{58B63CA6-59BE-4D5A-ACBB-BC868D325244}"/>
    <cellStyle name="Comma 7 14 2" xfId="36062" xr:uid="{2A33790A-C814-4AB8-97D6-1AB812A4A847}"/>
    <cellStyle name="Comma 7 14 3" xfId="36063" xr:uid="{718E322D-433F-4EE6-B9ED-C70729C422C2}"/>
    <cellStyle name="Comma 7 15" xfId="36064" xr:uid="{05011FDE-4984-4E09-92D7-96A2AB679443}"/>
    <cellStyle name="Comma 7 15 2" xfId="36066" xr:uid="{E4622FD2-C3EF-4103-ACC1-1BF1BE5EB028}"/>
    <cellStyle name="Comma 7 15 3" xfId="36067" xr:uid="{1C0EF4A4-07A1-4EAD-AF72-380780697943}"/>
    <cellStyle name="Comma 7 16" xfId="15035" xr:uid="{504CAD1A-2120-4BA5-8B19-F36B3FC6BDA5}"/>
    <cellStyle name="Comma 7 16 2" xfId="29156" xr:uid="{5F157B9D-8C47-4F1D-AF68-7AAD79FB2896}"/>
    <cellStyle name="Comma 7 17" xfId="36068" xr:uid="{C3A92D4F-2FF7-47F3-B648-C7E00074343B}"/>
    <cellStyle name="Comma 7 17 2" xfId="29191" xr:uid="{D6AA44CE-0694-4D19-9A41-17E8D83FD639}"/>
    <cellStyle name="Comma 7 18" xfId="10379" xr:uid="{571FC0C4-1A22-4A9C-8AF9-AFBF56C37850}"/>
    <cellStyle name="Comma 7 18 2" xfId="3320" xr:uid="{1F25020E-5AE5-448C-8905-231BC6CA7EC8}"/>
    <cellStyle name="Comma 7 19" xfId="10384" xr:uid="{17A89757-DBBC-4113-BD2D-8F691A1D0549}"/>
    <cellStyle name="Comma 7 2" xfId="2038" xr:uid="{549405AB-3D06-4A24-AEAC-CDAFDF929C74}"/>
    <cellStyle name="Comma 7 2 10" xfId="30307" xr:uid="{6F8FF781-45A7-4E44-AC5C-33A807F1CD0C}"/>
    <cellStyle name="Comma 7 2 11" xfId="30309" xr:uid="{58C350C8-090F-41E5-83CE-AB92E6761DC1}"/>
    <cellStyle name="Comma 7 2 12" xfId="36071" xr:uid="{3A78DA0D-061D-456C-94F3-D0A4B7E0AAC4}"/>
    <cellStyle name="Comma 7 2 2" xfId="2131" xr:uid="{8D4989B4-1607-4082-8F93-4E1F4281B627}"/>
    <cellStyle name="Comma 7 2 2 2" xfId="11779" xr:uid="{A54BE514-4CE2-4B73-8CB9-AA09CB81BA7E}"/>
    <cellStyle name="Comma 7 2 2 3" xfId="11787" xr:uid="{ED1F5AF4-09D4-4A89-B528-8B5F68FDA816}"/>
    <cellStyle name="Comma 7 2 2 4" xfId="11792" xr:uid="{167B04A6-98CB-4FE9-83C3-0A65A48706B7}"/>
    <cellStyle name="Comma 7 2 2 5" xfId="11798" xr:uid="{058FE28C-D3A2-4534-8EDD-83D6458FC69E}"/>
    <cellStyle name="Comma 7 2 2 6" xfId="36073" xr:uid="{E27C67AF-14F7-4A0D-A94A-531106C90F4B}"/>
    <cellStyle name="Comma 7 2 2 7" xfId="51941" xr:uid="{D4A36B50-9B8E-4DBF-B3BE-E2CF9D2D9083}"/>
    <cellStyle name="Comma 7 2 3" xfId="2132" xr:uid="{49B60B12-5BDA-4860-94A2-4DC269C39E0E}"/>
    <cellStyle name="Comma 7 2 3 2" xfId="11847" xr:uid="{6CC4920E-F197-4C1C-8A25-D2E41A1EDA3E}"/>
    <cellStyle name="Comma 7 2 3 3" xfId="11859" xr:uid="{5265D70E-E61E-4BA9-8715-14F57E29C1F5}"/>
    <cellStyle name="Comma 7 2 3 4" xfId="36075" xr:uid="{BF5DF4A0-D183-462F-ADE5-21192F431FF6}"/>
    <cellStyle name="Comma 7 2 3 5" xfId="36076" xr:uid="{FF7E2F50-E9E6-4A35-A445-E6BD432CB91E}"/>
    <cellStyle name="Comma 7 2 3 6" xfId="36074" xr:uid="{A92E18C4-21D8-4288-A6E6-48243BED937A}"/>
    <cellStyle name="Comma 7 2 3 7" xfId="51871" xr:uid="{6BB992D0-330F-4658-9358-6DC25FE7C55A}"/>
    <cellStyle name="Comma 7 2 4" xfId="2133" xr:uid="{8B893CC8-86CA-437D-9219-ECD7A176678A}"/>
    <cellStyle name="Comma 7 2 4 2" xfId="10284" xr:uid="{D0FBDB60-5A26-4DC8-897C-6D05E86B34C8}"/>
    <cellStyle name="Comma 7 2 4 3" xfId="11905" xr:uid="{31095661-3BDB-4AD2-907C-FF49298CB019}"/>
    <cellStyle name="Comma 7 2 4 4" xfId="36078" xr:uid="{41A17B73-2E68-45F9-9CD6-70A6258667A1}"/>
    <cellStyle name="Comma 7 2 4 5" xfId="36077" xr:uid="{4E462E09-4191-49DE-8120-731976BEDD2F}"/>
    <cellStyle name="Comma 7 2 5" xfId="2134" xr:uid="{9F637CD2-09A8-4F4F-804F-DCB37E578BF1}"/>
    <cellStyle name="Comma 7 2 5 2" xfId="36082" xr:uid="{DEB6A79D-E14B-425E-86F5-4A471C20D38C}"/>
    <cellStyle name="Comma 7 2 5 3" xfId="36086" xr:uid="{A70D8692-5311-4BC8-966A-B838EF6B1104}"/>
    <cellStyle name="Comma 7 2 5 4" xfId="36087" xr:uid="{84AC60DF-21C4-4B5D-AA63-8EE6197D0605}"/>
    <cellStyle name="Comma 7 2 5 5" xfId="36081" xr:uid="{0304780D-BD1F-4FC1-B447-17CB9942F5EC}"/>
    <cellStyle name="Comma 7 2 6" xfId="36088" xr:uid="{4E9D76AE-7F0E-41A7-95DD-1504AD0BA4CE}"/>
    <cellStyle name="Comma 7 2 6 2" xfId="2885" xr:uid="{5D3F90C4-E6D6-41DC-976F-E85AF4B81B2C}"/>
    <cellStyle name="Comma 7 2 6 3" xfId="4779" xr:uid="{80517118-0A91-4889-A1DA-4A219EB14904}"/>
    <cellStyle name="Comma 7 2 6 4" xfId="36089" xr:uid="{325A9B3C-2065-4033-8481-CA286128D190}"/>
    <cellStyle name="Comma 7 2 7" xfId="36090" xr:uid="{7874B892-3929-4D63-84EE-0CA6F579F93B}"/>
    <cellStyle name="Comma 7 2 7 2" xfId="34704" xr:uid="{73061ADA-E3AF-4725-982C-E7F1604B69F4}"/>
    <cellStyle name="Comma 7 2 7 3" xfId="36091" xr:uid="{DE81B732-BBCD-411B-B875-C7F90B25CB77}"/>
    <cellStyle name="Comma 7 2 7 4" xfId="36092" xr:uid="{730DAB12-2874-4B05-82A1-AC45093C3A18}"/>
    <cellStyle name="Comma 7 2 8" xfId="36093" xr:uid="{C8BF7353-9D49-4487-BE02-A79E097DB1F2}"/>
    <cellStyle name="Comma 7 2 8 2" xfId="34712" xr:uid="{B4D65FFC-A971-452F-A801-507050F0671B}"/>
    <cellStyle name="Comma 7 2 8 3" xfId="36094" xr:uid="{8B20D007-6955-4B9C-B618-901DD1023E8A}"/>
    <cellStyle name="Comma 7 2 8 4" xfId="36095" xr:uid="{8E170C5A-E311-4E58-A8CD-0E58481CEFA9}"/>
    <cellStyle name="Comma 7 2 9" xfId="25476" xr:uid="{CE4A9BCD-A8CC-4C09-9479-0A470BC3F38A}"/>
    <cellStyle name="Comma 7 2 9 2" xfId="36096" xr:uid="{C0322827-A5F8-4656-B086-177A47F91DC7}"/>
    <cellStyle name="Comma 7 20" xfId="36065" xr:uid="{609FF588-153E-4DDA-81E1-E8E06988A831}"/>
    <cellStyle name="Comma 7 21" xfId="15036" xr:uid="{077756AB-0BCC-4D02-891F-EAF29BA57EAD}"/>
    <cellStyle name="Comma 7 22" xfId="36069" xr:uid="{EE8214F4-C214-42C1-9673-192AD3B82E9F}"/>
    <cellStyle name="Comma 7 23" xfId="10380" xr:uid="{CEB1E49A-3023-4C1E-B559-C9A7A7F24453}"/>
    <cellStyle name="Comma 7 24" xfId="10385" xr:uid="{FE60CF6E-E7A5-40D4-A50E-2B94B4573DD3}"/>
    <cellStyle name="Comma 7 24 2" xfId="29275" xr:uid="{EC4135D4-BF2E-405D-917B-16B7B384CDA7}"/>
    <cellStyle name="Comma 7 24 3" xfId="29278" xr:uid="{562C26E4-40C2-4C67-ACFE-C6E54286F929}"/>
    <cellStyle name="Comma 7 24 4" xfId="29283" xr:uid="{1E387E17-E2E6-44B6-9470-E631CACFBC4A}"/>
    <cellStyle name="Comma 7 25" xfId="10389" xr:uid="{5D3DB980-D02D-4B79-9A3E-8C5E0843DC95}"/>
    <cellStyle name="Comma 7 25 2" xfId="29307" xr:uid="{9384FC6A-CACC-430C-BA27-EC0F4D11C645}"/>
    <cellStyle name="Comma 7 25 3" xfId="29312" xr:uid="{9817B36D-5DD6-49B1-BC74-4FB0E8CDCB54}"/>
    <cellStyle name="Comma 7 25 4" xfId="29314" xr:uid="{D32750F7-536F-4589-B9FB-C60C4FBCC0DF}"/>
    <cellStyle name="Comma 7 26" xfId="36052" xr:uid="{42575301-E778-46FC-ABA7-3036CF1ABB22}"/>
    <cellStyle name="Comma 7 27" xfId="51649" xr:uid="{EC6B5EBF-414B-4A54-8261-D3A61B8A9A7F}"/>
    <cellStyle name="Comma 7 3" xfId="2135" xr:uid="{3CDF348E-3DCC-48D7-ADF5-CCAEDD35D3C1}"/>
    <cellStyle name="Comma 7 3 2" xfId="36099" xr:uid="{665239BD-D841-48E2-A4A4-DE7435D2A949}"/>
    <cellStyle name="Comma 7 3 2 2" xfId="36100" xr:uid="{70326D1E-DFF2-4983-AE10-E77F5B3C3B9D}"/>
    <cellStyle name="Comma 7 3 3" xfId="36101" xr:uid="{93A3B878-8AB8-43E9-BB20-DDB978E63EF4}"/>
    <cellStyle name="Comma 7 3 3 2" xfId="4783" xr:uid="{80D6E81F-A879-440A-91CD-1D457CEA5B3C}"/>
    <cellStyle name="Comma 7 3 4" xfId="36102" xr:uid="{E8CF7232-CFA9-4595-B89A-E4C35C3E0C2F}"/>
    <cellStyle name="Comma 7 3 5" xfId="36105" xr:uid="{D6FDCFE3-72E2-4345-8841-69525BFC91A0}"/>
    <cellStyle name="Comma 7 3 6" xfId="36098" xr:uid="{0C2C5DB6-CDA1-4077-9874-588F1C5C3F49}"/>
    <cellStyle name="Comma 7 4" xfId="36108" xr:uid="{496DF561-2BAD-4327-84B8-A22DDB0B3E62}"/>
    <cellStyle name="Comma 7 4 2" xfId="36109" xr:uid="{72EFED7E-CF14-4EBC-BF11-F9116C6FCD7F}"/>
    <cellStyle name="Comma 7 4 2 2" xfId="36110" xr:uid="{4B537345-DCEF-4A0A-9B8C-1ADF82F8AD46}"/>
    <cellStyle name="Comma 7 4 3" xfId="36111" xr:uid="{4565EC10-9558-4CC3-8934-1D2FF82BA94E}"/>
    <cellStyle name="Comma 7 4 3 2" xfId="36112" xr:uid="{BD045C60-F4D2-49B7-BB11-76BACEE1D0E0}"/>
    <cellStyle name="Comma 7 4 4" xfId="17297" xr:uid="{8AF31229-B2D9-449F-BD93-704C252D1086}"/>
    <cellStyle name="Comma 7 4 5" xfId="36113" xr:uid="{B7F01795-331D-4FFA-8F4D-9271B0CCD5F1}"/>
    <cellStyle name="Comma 7 5" xfId="36115" xr:uid="{1106377D-DAA4-46F3-A5E3-154D45DB5425}"/>
    <cellStyle name="Comma 7 5 2" xfId="36116" xr:uid="{E2BE4873-BF07-4CC9-BFE1-B40576BABAE9}"/>
    <cellStyle name="Comma 7 5 3" xfId="36117" xr:uid="{61998022-BA33-4C19-B0C1-385606CB7259}"/>
    <cellStyle name="Comma 7 5 4" xfId="17299" xr:uid="{37882A31-E528-4F18-AE5B-91F6A3009686}"/>
    <cellStyle name="Comma 7 5 5" xfId="36118" xr:uid="{D27229BD-8FB8-426E-BD0C-E0F6A4DE8AD3}"/>
    <cellStyle name="Comma 7 6" xfId="36119" xr:uid="{30A25289-5524-48D0-A8BA-2271B4DB704E}"/>
    <cellStyle name="Comma 7 6 2" xfId="36120" xr:uid="{EDA62CB8-D064-42E2-9C35-011DDD2E27BB}"/>
    <cellStyle name="Comma 7 6 3" xfId="36121" xr:uid="{1F0B50A0-73E5-417C-86A6-470CDDE532DC}"/>
    <cellStyle name="Comma 7 6 4" xfId="36122" xr:uid="{3C49FF2B-3C6C-434F-8080-7CFDF7DEE8FE}"/>
    <cellStyle name="Comma 7 6 5" xfId="36123" xr:uid="{62104146-D344-413C-8C64-9E038CE6CC4F}"/>
    <cellStyle name="Comma 7 7" xfId="36124" xr:uid="{1ECAFB42-7460-49C7-9417-4BB46639C333}"/>
    <cellStyle name="Comma 7 7 2" xfId="36125" xr:uid="{75B3451C-5B5E-4F03-86E3-706D450F0920}"/>
    <cellStyle name="Comma 7 7 3" xfId="36126" xr:uid="{6483BBFE-F2AA-4C0F-AFFE-410BC6F0B891}"/>
    <cellStyle name="Comma 7 7 4" xfId="36127" xr:uid="{546BE8C7-87C1-4AA3-B68D-367B5EBD900E}"/>
    <cellStyle name="Comma 7 7 5" xfId="36128" xr:uid="{8B93A926-A7C5-4A15-BD04-8F29E55FCE22}"/>
    <cellStyle name="Comma 7 8" xfId="8043" xr:uid="{E8208389-ED4B-4557-8CFF-6456174EBFE0}"/>
    <cellStyle name="Comma 7 8 2" xfId="36129" xr:uid="{3A32D3E0-437A-4C1F-86EE-1C5F496BB7BF}"/>
    <cellStyle name="Comma 7 8 3" xfId="36132" xr:uid="{62795F6B-934D-4F31-B145-3F5B471B21AC}"/>
    <cellStyle name="Comma 7 8 4" xfId="36133" xr:uid="{3D0658E7-2958-416A-A239-D8B628CFAE11}"/>
    <cellStyle name="Comma 7 8 5" xfId="36134" xr:uid="{BA564DFC-3A4F-477B-B26A-AA694212D797}"/>
    <cellStyle name="Comma 7 9" xfId="28194" xr:uid="{97206989-8681-4522-99FB-E59037FD3F21}"/>
    <cellStyle name="Comma 7 9 2" xfId="32318" xr:uid="{08DABC03-699A-4163-84B4-DD36C7C22D38}"/>
    <cellStyle name="Comma 7 9 3" xfId="32320" xr:uid="{0E6DF6F2-96BB-4B83-BF50-8CD040B6AE20}"/>
    <cellStyle name="Comma 7 9 4" xfId="32322" xr:uid="{FE00A52A-171C-45A4-AD87-60BEAF988103}"/>
    <cellStyle name="Comma 7 9 5" xfId="32326" xr:uid="{F47B0636-824D-450A-9075-C3D18640285D}"/>
    <cellStyle name="Comma 7_Annexure" xfId="35891" xr:uid="{60BA5851-1C40-4FFB-8946-BFEEDB541F79}"/>
    <cellStyle name="Comma 70" xfId="36007" xr:uid="{EC3FDFE3-AB66-4FC1-98E1-953FA4BA734D}"/>
    <cellStyle name="Comma 70 2" xfId="36009" xr:uid="{E40780FF-2FE4-44F8-AD24-8670F9F03CAC}"/>
    <cellStyle name="Comma 70 3" xfId="36011" xr:uid="{4578D623-4D3A-4C4C-A3EA-78B07BB6351C}"/>
    <cellStyle name="Comma 70 4" xfId="36013" xr:uid="{B40471BC-3E48-4FE8-854B-3AA2EE317D98}"/>
    <cellStyle name="Comma 71" xfId="36015" xr:uid="{25672C24-A701-4124-9E47-D0FF5E67D943}"/>
    <cellStyle name="Comma 71 2" xfId="36017" xr:uid="{ECEDDD69-1414-4BF0-93C8-3D1FFB0F678C}"/>
    <cellStyle name="Comma 71 3" xfId="36019" xr:uid="{C3938F49-89BB-4F92-9DA5-44C242CB948C}"/>
    <cellStyle name="Comma 72" xfId="18038" xr:uid="{F56F9F44-CF46-43B4-A842-5B5BED82B147}"/>
    <cellStyle name="Comma 72 2" xfId="36022" xr:uid="{9A893621-1115-4089-846F-B4C5457FF24F}"/>
    <cellStyle name="Comma 73" xfId="14843" xr:uid="{0C095E01-F06F-432D-A621-B4D5DF117B56}"/>
    <cellStyle name="Comma 74" xfId="36031" xr:uid="{F8C54E83-0517-430F-8266-4EDC032F874F}"/>
    <cellStyle name="Comma 75" xfId="36135" xr:uid="{303C769B-8DA9-4D3D-B78E-E27F3D8218C7}"/>
    <cellStyle name="Comma 76" xfId="36137" xr:uid="{36E4CFA8-BCB5-4573-B7FC-C4004D365BB3}"/>
    <cellStyle name="Comma 77" xfId="36139" xr:uid="{BEDA87CA-DC5C-42AF-8672-A9AE6D94A051}"/>
    <cellStyle name="Comma 78" xfId="36141" xr:uid="{C683563A-95D0-4306-A52D-1CEE7226CB99}"/>
    <cellStyle name="Comma 79" xfId="36143" xr:uid="{5784CB6D-6E97-4BC5-BFE0-EF4988E13430}"/>
    <cellStyle name="Comma 8" xfId="2137" xr:uid="{B11E79B7-8937-4616-9E2C-3D5015BC0CE8}"/>
    <cellStyle name="Comma 8 10" xfId="33715" xr:uid="{252210B2-6712-4589-9180-533530955192}"/>
    <cellStyle name="Comma 8 10 2" xfId="36146" xr:uid="{27031DF0-D264-4222-9966-A6B5E5D8116D}"/>
    <cellStyle name="Comma 8 10 2 2" xfId="7683" xr:uid="{42A8BE04-28CB-4FE5-B17E-881F3CADAEAD}"/>
    <cellStyle name="Comma 8 10 3" xfId="36147" xr:uid="{0CD74795-836B-44D1-8A8E-94FEA17A4244}"/>
    <cellStyle name="Comma 8 10 4" xfId="31891" xr:uid="{50B948CC-3C31-4CC0-9321-28AD51D6AE6E}"/>
    <cellStyle name="Comma 8 10 5" xfId="28078" xr:uid="{3CE06BF0-D483-484C-AB39-C9D41072C874}"/>
    <cellStyle name="Comma 8 11" xfId="36148" xr:uid="{F6D7A066-4122-4450-B9E4-ACA5C769D48A}"/>
    <cellStyle name="Comma 8 11 2" xfId="30977" xr:uid="{E6D250DB-3A2E-4BB6-8994-5607C1332185}"/>
    <cellStyle name="Comma 8 11 3" xfId="36149" xr:uid="{36777195-15A1-42D9-9CCB-CBCC0533FD99}"/>
    <cellStyle name="Comma 8 11 4" xfId="31894" xr:uid="{43675C08-429E-4099-A755-552215BEAA03}"/>
    <cellStyle name="Comma 8 11 5" xfId="36150" xr:uid="{14C52EAC-F5A4-4D28-AE9E-4CC6492B893C}"/>
    <cellStyle name="Comma 8 12" xfId="36151" xr:uid="{5499C4AA-83F3-4AF3-B13F-2FD957D5B4AB}"/>
    <cellStyle name="Comma 8 12 2" xfId="30982" xr:uid="{9E4FE3C6-B41D-4731-B281-EFDB48792B32}"/>
    <cellStyle name="Comma 8 12 3" xfId="36152" xr:uid="{CE9909C8-D098-4921-B9D3-5B94AC641ED1}"/>
    <cellStyle name="Comma 8 12 4" xfId="36153" xr:uid="{0C410441-B1B9-4267-8389-79C94D7B1F8D}"/>
    <cellStyle name="Comma 8 13" xfId="36154" xr:uid="{0ABBBAA3-C965-4202-AF6D-E507FD44FB80}"/>
    <cellStyle name="Comma 8 14" xfId="36155" xr:uid="{A3BA8EA5-2872-4420-9640-43915C8ECC90}"/>
    <cellStyle name="Comma 8 15" xfId="36156" xr:uid="{AB3B8C6C-69B7-430B-89A4-27AA8210CD35}"/>
    <cellStyle name="Comma 8 16" xfId="36145" xr:uid="{643CF7B1-5D7D-4B70-B50F-E038D4AB7CC3}"/>
    <cellStyle name="Comma 8 17" xfId="51762" xr:uid="{DF9162BD-907E-4B39-8F6A-F94E1EC3F75A}"/>
    <cellStyle name="Comma 8 2" xfId="2139" xr:uid="{100AD61B-ED1C-40E5-B62F-9679CF56AA61}"/>
    <cellStyle name="Comma 8 2 2" xfId="36158" xr:uid="{D76588CB-A8CC-4AA0-85C5-CCF118FE5F7A}"/>
    <cellStyle name="Comma 8 2 2 2" xfId="36159" xr:uid="{99312C25-A702-4FD7-B094-F9DF97A10E5A}"/>
    <cellStyle name="Comma 8 2 2 3" xfId="36160" xr:uid="{BD6B7643-731A-433E-950C-545AC8FD9042}"/>
    <cellStyle name="Comma 8 2 3" xfId="36161" xr:uid="{9CF7A87E-0D54-446E-B78D-F02B6F67C1C2}"/>
    <cellStyle name="Comma 8 2 3 2" xfId="36162" xr:uid="{F12D82A8-9A84-4D19-A56C-820DC74F91F6}"/>
    <cellStyle name="Comma 8 2 4" xfId="19611" xr:uid="{487F2C8A-DA00-442C-BB24-21916A42C75B}"/>
    <cellStyle name="Comma 8 2 4 2" xfId="19615" xr:uid="{ACB0F2A2-343D-4751-8D5D-689208DC3877}"/>
    <cellStyle name="Comma 8 2 5" xfId="36157" xr:uid="{431903ED-609F-495D-899D-1C07E97CDB6A}"/>
    <cellStyle name="Comma 8 2 6" xfId="51942" xr:uid="{FB9F56D2-F02D-45B9-A38A-C02E9F3B1A73}"/>
    <cellStyle name="Comma 8 3" xfId="2141" xr:uid="{63CE3D49-09ED-4CCC-BCB1-78D39D048401}"/>
    <cellStyle name="Comma 8 3 2" xfId="36164" xr:uid="{0898A00C-C889-435B-8DD1-5C02E994602C}"/>
    <cellStyle name="Comma 8 3 2 2" xfId="36165" xr:uid="{627D3CFC-765D-47CC-AE29-44F69AC865CA}"/>
    <cellStyle name="Comma 8 3 2 3" xfId="36166" xr:uid="{0B0C96F0-7F95-4A2C-92C0-A312E50A2B9A}"/>
    <cellStyle name="Comma 8 3 3" xfId="36167" xr:uid="{6D237BCB-45B4-4911-B5B2-6AD8647ADAAD}"/>
    <cellStyle name="Comma 8 3 3 2" xfId="36168" xr:uid="{F7D356E8-7641-4C8C-970A-91C88662C1AC}"/>
    <cellStyle name="Comma 8 3 4" xfId="19631" xr:uid="{B4B5DBD0-149D-4A46-B1CA-B77F46FD7754}"/>
    <cellStyle name="Comma 8 3 5" xfId="36163" xr:uid="{5EACF256-5AAA-4019-AF2A-117E356867A1}"/>
    <cellStyle name="Comma 8 3 6" xfId="51872" xr:uid="{BC8256E6-3D1F-433C-80B7-4BD8C42694BF}"/>
    <cellStyle name="Comma 8 4" xfId="36169" xr:uid="{81008065-B259-4711-968F-E27AF7377E9B}"/>
    <cellStyle name="Comma 8 4 2" xfId="36170" xr:uid="{3100BF64-A1BC-4659-A3CF-094B74C6F74F}"/>
    <cellStyle name="Comma 8 4 2 2" xfId="36171" xr:uid="{B81E4B33-B806-40F7-871E-698DF6627FD6}"/>
    <cellStyle name="Comma 8 4 2 3" xfId="36172" xr:uid="{8A9D8449-5408-4B03-9755-4790CBEEAA83}"/>
    <cellStyle name="Comma 8 4 3" xfId="36173" xr:uid="{CBBD6E4F-B753-49ED-BC59-7E42ED270ABF}"/>
    <cellStyle name="Comma 8 4 3 2" xfId="36174" xr:uid="{17C28F8B-7744-4D13-8F3F-2F18A711D986}"/>
    <cellStyle name="Comma 8 4 4" xfId="3703" xr:uid="{0A402F4B-CB9B-4A73-A35C-B48D7060B405}"/>
    <cellStyle name="Comma 8 4 4 2" xfId="5773" xr:uid="{05A5E4A9-A9F2-400A-BAB0-5C7DCF3C90BB}"/>
    <cellStyle name="Comma 8 4 4 3" xfId="36175" xr:uid="{A2F058AF-790B-42E5-A887-12EEF0623821}"/>
    <cellStyle name="Comma 8 4 5" xfId="5572" xr:uid="{93B99646-0B6E-4FDC-B730-B5D8C4D57996}"/>
    <cellStyle name="Comma 8 4 6" xfId="36176" xr:uid="{FEC356A0-BD0F-421D-B458-64F87446D5BA}"/>
    <cellStyle name="Comma 8 5" xfId="36177" xr:uid="{C8674C84-3E0F-4BE6-B9C3-D1026D7D4F5C}"/>
    <cellStyle name="Comma 8 5 2" xfId="36178" xr:uid="{8558A564-C24F-42A4-8317-6C05BEF9270D}"/>
    <cellStyle name="Comma 8 5 2 2" xfId="11038" xr:uid="{E07A1A45-948C-46B4-B0CF-D43B2A618CAD}"/>
    <cellStyle name="Comma 8 5 3" xfId="36179" xr:uid="{39B2D8DD-8010-493A-B327-915600AE6D7C}"/>
    <cellStyle name="Comma 8 5 4" xfId="19644" xr:uid="{3D6B2B4D-05EB-4377-898C-6342AF09DE33}"/>
    <cellStyle name="Comma 8 5 5" xfId="19647" xr:uid="{3EAEE83B-68EA-45B4-B783-357ED0BE04B9}"/>
    <cellStyle name="Comma 8 6" xfId="36180" xr:uid="{27BB2625-E618-4FBD-991E-C73747E0A5F6}"/>
    <cellStyle name="Comma 8 6 2" xfId="36181" xr:uid="{10BD485D-2AEB-4280-BA8B-8607025476B6}"/>
    <cellStyle name="Comma 8 6 2 2" xfId="36182" xr:uid="{15446A04-8BF9-4C5F-9DAE-EDD3179D20CE}"/>
    <cellStyle name="Comma 8 6 3" xfId="36183" xr:uid="{F7718B47-1672-4624-B829-794D91787D73}"/>
    <cellStyle name="Comma 8 6 4" xfId="19655" xr:uid="{EA3D7ECE-9840-4C91-BD37-8F0098915BAD}"/>
    <cellStyle name="Comma 8 6 5" xfId="19659" xr:uid="{DDEC1184-FDF3-4A83-B310-57D70CA22A2B}"/>
    <cellStyle name="Comma 8 7" xfId="36184" xr:uid="{3DA58FA4-EA97-4E5D-95E2-F8844CC7A75B}"/>
    <cellStyle name="Comma 8 7 2" xfId="36185" xr:uid="{1E4E23CB-E43B-451B-BB5D-B6B31412C26C}"/>
    <cellStyle name="Comma 8 7 2 2" xfId="12500" xr:uid="{9F550912-ACAB-4E01-AFE9-DB98AB8B52E0}"/>
    <cellStyle name="Comma 8 7 3" xfId="36186" xr:uid="{99F24C33-4AD8-4786-9488-C35DA352F8DF}"/>
    <cellStyle name="Comma 8 7 4" xfId="6498" xr:uid="{1B4B5EDE-EB35-4547-A048-13AC030610B4}"/>
    <cellStyle name="Comma 8 7 5" xfId="19668" xr:uid="{A2309821-CC28-45AF-9C88-77BBF635BC7B}"/>
    <cellStyle name="Comma 8 8" xfId="36187" xr:uid="{ED9DDC08-02BA-45B9-9D1B-98E0CE32E7B5}"/>
    <cellStyle name="Comma 8 8 2" xfId="36188" xr:uid="{C52CE94D-8AF5-462A-97BC-001E72DECECD}"/>
    <cellStyle name="Comma 8 8 2 2" xfId="36189" xr:uid="{2D6C0116-5EC3-4CF1-B4C8-3FD5DCA2DE4C}"/>
    <cellStyle name="Comma 8 8 2 3" xfId="36190" xr:uid="{2DF36C43-09E9-48C9-B935-B906A6B68C1B}"/>
    <cellStyle name="Comma 8 8 3" xfId="36191" xr:uid="{7061C8FB-3BE8-4245-B0AD-715FF616C023}"/>
    <cellStyle name="Comma 8 8 4" xfId="19766" xr:uid="{E9528440-DAEB-4929-A552-02CE00E0999A}"/>
    <cellStyle name="Comma 8 8 5" xfId="19775" xr:uid="{FFDEE0F4-7685-4381-9D2D-575119C458E0}"/>
    <cellStyle name="Comma 8 8 6" xfId="36192" xr:uid="{245A3704-956F-4D69-9972-56CC55C0CA91}"/>
    <cellStyle name="Comma 8 9" xfId="20840" xr:uid="{A67367DF-A1C0-4589-A28C-D0F3883B001A}"/>
    <cellStyle name="Comma 8 9 2" xfId="36194" xr:uid="{0F8B1CDB-9101-4574-A593-B4BB6558BA23}"/>
    <cellStyle name="Comma 8 9 2 2" xfId="36196" xr:uid="{BDBB6FF3-BF59-4726-837E-292BECEAD026}"/>
    <cellStyle name="Comma 8 9 3" xfId="24816" xr:uid="{F7980B66-4129-427F-9114-691A5A43122F}"/>
    <cellStyle name="Comma 8 9 4" xfId="19790" xr:uid="{1AE83AFF-0580-401B-B8B6-CDABAF6B88D0}"/>
    <cellStyle name="Comma 8 9 5" xfId="19799" xr:uid="{7C8AF87F-4A71-45AF-AFDA-0C8424EAF5CE}"/>
    <cellStyle name="Comma 8 9 6" xfId="11909" xr:uid="{FD165860-2D83-4876-AD4C-F3597547FDA3}"/>
    <cellStyle name="Comma 8_Annexure" xfId="36197" xr:uid="{D3554289-ED71-44AB-A871-B8DCE0739290}"/>
    <cellStyle name="Comma 80" xfId="36136" xr:uid="{87BC7345-E208-49D8-AC74-9A7CC5778291}"/>
    <cellStyle name="Comma 81" xfId="36138" xr:uid="{A5876F6C-3319-4EF3-A6ED-5F67DF4C73EC}"/>
    <cellStyle name="Comma 82" xfId="36140" xr:uid="{6F7CDD6F-8DF5-4A90-98F3-A3CCA8434357}"/>
    <cellStyle name="Comma 83" xfId="36142" xr:uid="{A6AD0F49-B8CE-4891-8B79-F714CB81FC6E}"/>
    <cellStyle name="Comma 84" xfId="36144" xr:uid="{D2CD758E-6ADE-4459-AB2A-173DFE86E924}"/>
    <cellStyle name="Comma 85" xfId="2142" xr:uid="{767FDAC2-57B5-482C-A998-7F627679E56E}"/>
    <cellStyle name="Comma 86" xfId="36199" xr:uid="{6EEAF57B-ECCB-459C-94D8-03A1A41B72A8}"/>
    <cellStyle name="Comma 87" xfId="2143" xr:uid="{CE17301E-A9BC-478F-88FC-D12E307B6F76}"/>
    <cellStyle name="Comma 88" xfId="36203" xr:uid="{D072BB24-6E7A-44FD-9D7D-A83A9C4ED721}"/>
    <cellStyle name="Comma 89" xfId="49" xr:uid="{E50AA47A-D6F7-486D-893A-310414376D98}"/>
    <cellStyle name="Comma 89 2" xfId="8492" xr:uid="{BE4B3726-5F1F-4DB6-98B1-8E16533E8B70}"/>
    <cellStyle name="Comma 9" xfId="2091" xr:uid="{64EBD04D-61A0-4346-901A-5D6A89203B35}"/>
    <cellStyle name="Comma 9 10" xfId="26014" xr:uid="{FA8AF59E-6513-4666-BF6F-CB4680FD2D83}"/>
    <cellStyle name="Comma 9 10 2" xfId="36206" xr:uid="{F2569C6A-08C4-46F7-9194-F45E78FFA278}"/>
    <cellStyle name="Comma 9 10 3" xfId="36207" xr:uid="{D3DCA0E4-5656-44CC-BC67-C15A950C38E1}"/>
    <cellStyle name="Comma 9 10 4" xfId="2827" xr:uid="{0E3F7C39-20D4-4F78-B4EA-690308DAB407}"/>
    <cellStyle name="Comma 9 11" xfId="36209" xr:uid="{394E59FC-C77A-41D3-8103-1FA36D27880F}"/>
    <cellStyle name="Comma 9 11 2" xfId="34676" xr:uid="{1BA3C304-5A35-4A80-A67A-65B40C23240C}"/>
    <cellStyle name="Comma 9 11 3" xfId="36210" xr:uid="{4A8C106F-1D7A-47F9-A3BD-6C479095C301}"/>
    <cellStyle name="Comma 9 11 4" xfId="31915" xr:uid="{110D6AC4-EF08-438A-B13C-E1093A3B2E57}"/>
    <cellStyle name="Comma 9 12" xfId="36213" xr:uid="{79E500B6-759A-4C3E-B3FA-5FF67136995C}"/>
    <cellStyle name="Comma 9 13" xfId="36215" xr:uid="{365244F9-6BF4-4CB0-81A0-61CA52732213}"/>
    <cellStyle name="Comma 9 14" xfId="36216" xr:uid="{9608429E-3156-416B-9188-5D90D494F124}"/>
    <cellStyle name="Comma 9 15" xfId="36217" xr:uid="{269D3D7F-8685-4F7E-B819-A6E5EE94007C}"/>
    <cellStyle name="Comma 9 16" xfId="35112" xr:uid="{45904E25-F6A9-4CA1-ABE6-E2B32EB0530C}"/>
    <cellStyle name="Comma 9 17" xfId="36205" xr:uid="{02D019B1-C8C4-40CE-B400-FEAECC9B374F}"/>
    <cellStyle name="Comma 9 18" xfId="51763" xr:uid="{8134F69F-9E6F-4D54-9586-CF419E1CE131}"/>
    <cellStyle name="Comma 9 2" xfId="2093" xr:uid="{C2C65B19-9F45-43AF-85F9-08589EC2888F}"/>
    <cellStyle name="Comma 9 2 2" xfId="3979" xr:uid="{FFD2CEEA-1511-40FD-91F5-505575CA7D7B}"/>
    <cellStyle name="Comma 9 2 2 2" xfId="17130" xr:uid="{58DBF878-B928-498B-A414-738CF7E60885}"/>
    <cellStyle name="Comma 9 2 2 2 2" xfId="14703" xr:uid="{41E2BEB8-157D-4912-B3A7-85CD17A8DF9E}"/>
    <cellStyle name="Comma 9 2 2 2 3" xfId="8835" xr:uid="{262A3751-75AB-4367-8EC6-BDE0C28E29CD}"/>
    <cellStyle name="Comma 9 2 2 3" xfId="17134" xr:uid="{CDBAEA5E-9A7A-43D8-A49A-B229EDB13FF0}"/>
    <cellStyle name="Comma 9 2 2 4" xfId="17140" xr:uid="{118B6AD7-B8BD-4748-9FED-8E75BFCD3470}"/>
    <cellStyle name="Comma 9 2 2 5" xfId="36220" xr:uid="{929BAF05-6AC1-4089-8D0A-AEC38BBCBBD1}"/>
    <cellStyle name="Comma 9 2 3" xfId="23668" xr:uid="{C592CB31-AA87-4A93-9231-DA6FCA037690}"/>
    <cellStyle name="Comma 9 2 3 2" xfId="17171" xr:uid="{14893D43-EEFE-4706-AEC3-BCA56441EEBA}"/>
    <cellStyle name="Comma 9 2 4" xfId="19996" xr:uid="{46FF4102-D401-4062-8A06-1C5E03F01D3E}"/>
    <cellStyle name="Comma 9 2 4 2" xfId="17230" xr:uid="{2A4021D5-422F-419C-9370-6513A314AA40}"/>
    <cellStyle name="Comma 9 2 4 3" xfId="17236" xr:uid="{34135C93-6992-497F-B251-9938972D7FB9}"/>
    <cellStyle name="Comma 9 2 5" xfId="20000" xr:uid="{35CD954E-5581-4B06-B8DB-4B80C8A90141}"/>
    <cellStyle name="Comma 9 2 6" xfId="17780" xr:uid="{950B8601-198C-4D35-9CEC-2905BE46F24B}"/>
    <cellStyle name="Comma 9 2 7" xfId="51943" xr:uid="{553879D3-E207-42E1-B95E-66C03B16ADF0}"/>
    <cellStyle name="Comma 9 3" xfId="2144" xr:uid="{C10C826C-CBDA-4BDC-AE4A-F067A77CBFB7}"/>
    <cellStyle name="Comma 9 3 2" xfId="32489" xr:uid="{66693EA7-47EE-4AE9-B015-D2A29F97124C}"/>
    <cellStyle name="Comma 9 3 2 2" xfId="24867" xr:uid="{FBC79227-2005-4675-A0BF-11A3848C55D5}"/>
    <cellStyle name="Comma 9 3 2 2 2" xfId="24869" xr:uid="{C6BC6B9E-E104-4E29-9C3D-E61B90AC32BF}"/>
    <cellStyle name="Comma 9 3 2 3" xfId="24871" xr:uid="{9EF5156A-55CC-4F06-8468-3F77BF8DCDF9}"/>
    <cellStyle name="Comma 9 3 3" xfId="32492" xr:uid="{D9A463E4-3854-4B4D-943E-1099B3F04058}"/>
    <cellStyle name="Comma 9 3 3 2" xfId="24919" xr:uid="{476CD331-729A-4ACD-B72F-B1C8AB4B0C63}"/>
    <cellStyle name="Comma 9 3 4" xfId="20019" xr:uid="{4DBFFD0F-9EC6-4C00-BEC6-2E830C2475B6}"/>
    <cellStyle name="Comma 9 3 5" xfId="36223" xr:uid="{B159CCEB-31EC-4C90-AA3A-3405BCD9A167}"/>
    <cellStyle name="Comma 9 3 6" xfId="14491" xr:uid="{D27973C5-9B82-45A0-A09C-A21FCCC4DD45}"/>
    <cellStyle name="Comma 9 3 7" xfId="51873" xr:uid="{5BC7526F-0C70-43FA-A953-01464E1E88F2}"/>
    <cellStyle name="Comma 9 4" xfId="2145" xr:uid="{D8AD91E4-5EE6-40F1-BBF8-AEDA581BAE7B}"/>
    <cellStyle name="Comma 9 4 2" xfId="32501" xr:uid="{231A03EC-7960-485F-A315-5A34AF83ACC1}"/>
    <cellStyle name="Comma 9 4 3" xfId="32505" xr:uid="{FFFFE4AA-761A-48AF-A755-7DA1A8F578FF}"/>
    <cellStyle name="Comma 9 4 4" xfId="20023" xr:uid="{5598416B-588C-4786-B209-FE35AE36BC53}"/>
    <cellStyle name="Comma 9 4 5" xfId="16663" xr:uid="{5891FBDC-E7B1-4D64-A702-373432944ECD}"/>
    <cellStyle name="Comma 9 5" xfId="2146" xr:uid="{A2B0847E-B901-4B35-BAF1-65C6CDF7FBC1}"/>
    <cellStyle name="Comma 9 5 2" xfId="32515" xr:uid="{F5DDF08A-09E8-41D1-868E-5578C33EF05E}"/>
    <cellStyle name="Comma 9 5 3" xfId="32520" xr:uid="{0ABEB1D7-5E48-498A-B4D5-567D9BE4A771}"/>
    <cellStyle name="Comma 9 5 4" xfId="20032" xr:uid="{31C96B2D-21EA-442E-AA30-4ECB2220A4BD}"/>
    <cellStyle name="Comma 9 5 5" xfId="36224" xr:uid="{3C3F62E2-25F7-4ACC-89BC-9E2C34B78DCD}"/>
    <cellStyle name="Comma 9 5 6" xfId="19549" xr:uid="{7C4A6CC4-5CAD-4790-A839-952F6CA2E3C1}"/>
    <cellStyle name="Comma 9 6" xfId="36225" xr:uid="{F873E491-5E7A-4A11-8169-F0D9E494BB50}"/>
    <cellStyle name="Comma 9 6 2" xfId="32528" xr:uid="{0142CF4B-5406-4E2D-BAA6-6B3C68DC3E40}"/>
    <cellStyle name="Comma 9 6 2 2" xfId="36226" xr:uid="{69DE2B2D-DCE6-4C9C-89D9-663426CE930F}"/>
    <cellStyle name="Comma 9 6 3" xfId="32532" xr:uid="{9F2A638D-FA47-4F59-8C45-D694F5C572A4}"/>
    <cellStyle name="Comma 9 6 4" xfId="20041" xr:uid="{21E206AA-8FCE-4DBF-9D64-622EE17335E6}"/>
    <cellStyle name="Comma 9 6 5" xfId="36227" xr:uid="{E70F7FDA-E0A8-4C1B-A068-222E64128768}"/>
    <cellStyle name="Comma 9 7" xfId="36228" xr:uid="{CCE30C08-9D90-40A4-BE6A-B24135D260DC}"/>
    <cellStyle name="Comma 9 7 2" xfId="32634" xr:uid="{27B7A6F5-CFA6-4A31-95EB-A6F938A21955}"/>
    <cellStyle name="Comma 9 7 3" xfId="36229" xr:uid="{298F922F-D355-4FBB-A5E7-DF39D70EB25D}"/>
    <cellStyle name="Comma 9 7 4" xfId="20048" xr:uid="{2BB69D16-72E3-4FDE-A795-36942C8F8D72}"/>
    <cellStyle name="Comma 9 7 5" xfId="22915" xr:uid="{86A581CF-B485-4D52-9FB7-CC5595120C0F}"/>
    <cellStyle name="Comma 9 8" xfId="36231" xr:uid="{D8CA7CAE-D450-4060-9611-4DD1495044CE}"/>
    <cellStyle name="Comma 9 8 2" xfId="32639" xr:uid="{28B81821-27E6-4212-826B-9F6776AE39C6}"/>
    <cellStyle name="Comma 9 8 3" xfId="36232" xr:uid="{8A151182-8AC2-4616-94FE-C6CDE79B1CD5}"/>
    <cellStyle name="Comma 9 8 4" xfId="20091" xr:uid="{7279416B-CCCD-4AE7-9F1A-DA5BFFFAD9A3}"/>
    <cellStyle name="Comma 9 9" xfId="36233" xr:uid="{A9754A37-E06E-4E35-B5A4-6E45B567421C}"/>
    <cellStyle name="Comma 9 9 2" xfId="36234" xr:uid="{5491E397-013B-4A41-81F8-31C8B9EEF49C}"/>
    <cellStyle name="Comma 9 9 3" xfId="36235" xr:uid="{A43AEDD1-37C1-4D91-91A1-9FA868E7C271}"/>
    <cellStyle name="Comma 9 9 4" xfId="20097" xr:uid="{FC80560D-B49A-4ABE-99CC-2E0D279A65E2}"/>
    <cellStyle name="Comma 9_Annexure" xfId="36236" xr:uid="{86AC04FF-5F35-44F5-AAD8-A221B3F6B86A}"/>
    <cellStyle name="Comma 90" xfId="36198" xr:uid="{F9BAD8E5-734C-45E2-A93E-540280BA6D6F}"/>
    <cellStyle name="Comma 91" xfId="36200" xr:uid="{CDB8C675-D676-4A17-8017-B9EFD5E45AF4}"/>
    <cellStyle name="Comma 92" xfId="36202" xr:uid="{A04F5771-F634-4A83-B740-2295BBEB17A9}"/>
    <cellStyle name="Comma 93" xfId="36204" xr:uid="{E06E0D92-5285-4969-B14A-619549830A54}"/>
    <cellStyle name="Comma 94" xfId="8493" xr:uid="{B846165F-B8EF-4BD6-A67F-F1A377E01B66}"/>
    <cellStyle name="Comma 95" xfId="2977" xr:uid="{1A4A24FB-E60A-40BC-97A7-404BD5F51258}"/>
    <cellStyle name="Comma 96" xfId="14136" xr:uid="{5334A0BD-FA07-43C2-98D9-A4B4DC204C8C}"/>
    <cellStyle name="Comma 97" xfId="36237" xr:uid="{6F03A117-3653-4A26-89F8-9308047BF031}"/>
    <cellStyle name="Comma 98" xfId="36238" xr:uid="{A2A1F961-9EBF-407D-9B7E-253AC9F797FD}"/>
    <cellStyle name="Comma 99" xfId="36239" xr:uid="{50EBB58C-B567-4E57-A25F-DAEF242A84A6}"/>
    <cellStyle name="Comma 99 2" xfId="36240" xr:uid="{88264C27-98CA-4960-B3B6-DA4912E90FF5}"/>
    <cellStyle name="Comma Cents" xfId="36241" xr:uid="{FCA2BDDF-17D7-42F4-A03C-14D1494A510F}"/>
    <cellStyle name="Comma Cents 2" xfId="36244" xr:uid="{C389DEC4-CE8E-4C26-9936-2FFF992D0752}"/>
    <cellStyle name="Comma Cents 3" xfId="36247" xr:uid="{EC1E32BD-2681-4066-84B9-38C67057797D}"/>
    <cellStyle name="Comma Cents 4" xfId="36250" xr:uid="{AAEBBDAD-816C-47B4-816C-E510416746C5}"/>
    <cellStyle name="Comma0" xfId="1794" xr:uid="{EC442CA3-1929-4460-8C6E-9A089F3D5314}"/>
    <cellStyle name="Comma0 - Style3" xfId="35296" xr:uid="{C5FD3270-98E0-4EC6-AA24-DEF399189D3B}"/>
    <cellStyle name="Comma0 10" xfId="27305" xr:uid="{D6540994-D4A0-48B2-A132-26A8B56A3964}"/>
    <cellStyle name="Comma0 11" xfId="27309" xr:uid="{4E056065-A9DB-4816-B091-2A8C89B3E031}"/>
    <cellStyle name="Comma0 12" xfId="27312" xr:uid="{7E5F5FAF-BB6A-4D06-B370-0CB82C115128}"/>
    <cellStyle name="Comma0 13" xfId="7980" xr:uid="{36B0DFDF-2050-4A07-AC67-172F46F577F0}"/>
    <cellStyle name="Comma0 14" xfId="36251" xr:uid="{C212EE5C-F3D3-4008-9747-D26F96AA77FE}"/>
    <cellStyle name="Comma0 15" xfId="36252" xr:uid="{7916C963-F15D-440B-8A89-C6CAE81F0D4A}"/>
    <cellStyle name="Comma0 16" xfId="36253" xr:uid="{E8EAF563-7F60-4DDE-9F33-750EC5DFB9E3}"/>
    <cellStyle name="Comma0 17" xfId="36254" xr:uid="{55430DC9-C644-43A3-8CCC-33307FD55F2D}"/>
    <cellStyle name="Comma0 18" xfId="15077" xr:uid="{5F1DBB37-0AB6-482C-94E4-8616DA5AFF9F}"/>
    <cellStyle name="Comma0 2" xfId="8709" xr:uid="{8382CB3A-DCAD-435E-A4BD-AB102B1449CA}"/>
    <cellStyle name="Comma0 2 2" xfId="36255" xr:uid="{420121E2-71DF-40E4-B2D7-40D5040BD976}"/>
    <cellStyle name="Comma0 2 2 2" xfId="36256" xr:uid="{895E2635-FB99-43F9-8E84-BEE59ECAEB82}"/>
    <cellStyle name="Comma0 2 3" xfId="36258" xr:uid="{2E1F7673-8BBD-4760-B8E1-BEE69220A2C7}"/>
    <cellStyle name="Comma0 2 3 2" xfId="36262" xr:uid="{0387BC90-48AE-4A40-91EB-58959FBEE011}"/>
    <cellStyle name="Comma0 2 4" xfId="36265" xr:uid="{C976B76E-7DC5-45F4-B07C-470146109066}"/>
    <cellStyle name="Comma0 3" xfId="7411" xr:uid="{B9849B81-D794-49C3-8BA9-4A0E73B5406B}"/>
    <cellStyle name="Comma0 3 2" xfId="29425" xr:uid="{A9B9EE20-3586-4247-858A-75C8AD1CFB57}"/>
    <cellStyle name="Comma0 3 3" xfId="29429" xr:uid="{BB013599-AE19-4DBE-BC6B-056B78C66E14}"/>
    <cellStyle name="Comma0 4" xfId="29453" xr:uid="{653FF2BB-4239-4A5C-A6C5-0A3D6C7F0258}"/>
    <cellStyle name="Comma0 4 2" xfId="29455" xr:uid="{40F4AE4F-704F-4CE0-A90E-BFE928797F10}"/>
    <cellStyle name="Comma0 5" xfId="29458" xr:uid="{2C112225-D77B-4AFD-B32E-B362F3853253}"/>
    <cellStyle name="Comma0 5 2" xfId="29460" xr:uid="{551C4D40-8303-4AA7-A899-28FD6D624667}"/>
    <cellStyle name="Comma0 6" xfId="29463" xr:uid="{F9CED8D3-D6D2-42EA-AF2B-8BB6AC37CF14}"/>
    <cellStyle name="Comma0 7" xfId="29466" xr:uid="{DE24A8BB-B7C7-4459-94C4-74A0A125B598}"/>
    <cellStyle name="Comma0 8" xfId="29469" xr:uid="{795C36A7-892C-402D-8401-83E391C09DA4}"/>
    <cellStyle name="Comma0 9" xfId="29473" xr:uid="{FA73380B-8B11-449E-B0F9-86BD3F25F193}"/>
    <cellStyle name="Comma0_X" xfId="34368" xr:uid="{AE42D68F-C6BC-4A6D-909C-19727258433B}"/>
    <cellStyle name="Comment" xfId="36266" xr:uid="{975F3B45-2A19-4925-B700-4606493B5721}"/>
    <cellStyle name="Comment 2" xfId="36267" xr:uid="{8CA61142-9B1E-4FFA-B6D6-FA08FFBD2C6A}"/>
    <cellStyle name="Comment 3" xfId="36268" xr:uid="{EA7FC8FF-0B45-42BB-927E-2C5875710904}"/>
    <cellStyle name="Commentaire" xfId="36269" xr:uid="{B6B7F577-8037-46CA-B0B1-95C0845C858B}"/>
    <cellStyle name="Commentaire 2" xfId="36270" xr:uid="{96B953B2-6A00-4CE1-A3F3-C57DEA35BE59}"/>
    <cellStyle name="Currency [1]" xfId="36271" xr:uid="{4C9BD399-0975-4B23-A72E-6B3E42F3824D}"/>
    <cellStyle name="Currency [1] 2" xfId="11285" xr:uid="{90D4FCEF-D872-4EDE-B198-EA61047E617E}"/>
    <cellStyle name="Currency [1] 3" xfId="11334" xr:uid="{AA31BB10-DDBC-480A-B712-7945C4ED6AB3}"/>
    <cellStyle name="Currency [1] 4" xfId="11362" xr:uid="{E1F8E328-6D84-4597-9CE2-0BFE87621CBC}"/>
    <cellStyle name="Currency [2]" xfId="36273" xr:uid="{C7C25AAE-0772-4BA3-B487-73C7FDB5F829}"/>
    <cellStyle name="Currency [2] 2" xfId="36276" xr:uid="{FA3CF239-AA14-481C-B3AC-B25860E41A19}"/>
    <cellStyle name="Currency [2] 3" xfId="36279" xr:uid="{D60EDD2C-78A7-4F97-A22B-777EC4260B9D}"/>
    <cellStyle name="Currency [2] 4" xfId="36282" xr:uid="{FDAFF226-CE3D-4FFF-A03B-DCABD03FB5F0}"/>
    <cellStyle name="Currency 2" xfId="462" xr:uid="{C33BF6F7-076A-4E24-9686-083B542C506C}"/>
    <cellStyle name="Currency 2 2" xfId="21414" xr:uid="{8D8E5AF7-0AA6-4239-9BC0-74B35EB65FAC}"/>
    <cellStyle name="Currency 2 2 2" xfId="21416" xr:uid="{F5A8F11A-2433-4D92-B6B5-5DE79DCCB809}"/>
    <cellStyle name="Currency 2 2 2 2" xfId="36284" xr:uid="{E6551BCA-EE5B-4AC8-8EF8-E6A76F7624D9}"/>
    <cellStyle name="Currency 2 2 2 3" xfId="36285" xr:uid="{A4441AE9-B2B5-42FE-8061-28C67FE7FC0B}"/>
    <cellStyle name="Currency 2 2 3" xfId="24877" xr:uid="{BCA6BEA3-E165-4882-83F2-6B5821F21463}"/>
    <cellStyle name="Currency 2 2 4" xfId="31067" xr:uid="{7D5B47ED-B294-449E-BF1D-EF744B14D508}"/>
    <cellStyle name="Currency 2 3" xfId="21418" xr:uid="{66BD296A-EB8F-4A08-B0FD-123265B2904F}"/>
    <cellStyle name="Currency 2 3 2" xfId="31912" xr:uid="{5C209036-14C7-4109-99BD-3E572CD8F29B}"/>
    <cellStyle name="Currency 2 3 3" xfId="31918" xr:uid="{4CFF1185-3954-4928-9799-5DEFE91BA1EA}"/>
    <cellStyle name="Currency 2 4" xfId="19589" xr:uid="{3858178E-7BB3-4A39-92E2-DB826B64A3C0}"/>
    <cellStyle name="Currency 2 4 2" xfId="36286" xr:uid="{9306682D-9A07-41B9-9491-D32F33985B18}"/>
    <cellStyle name="Currency 2 5" xfId="36287" xr:uid="{7F388909-4B93-45A6-B442-4861FA5AE438}"/>
    <cellStyle name="Currency 2 6" xfId="36283" xr:uid="{8CC894CB-0EC6-4A99-B70D-46622DD65BD1}"/>
    <cellStyle name="Currency 3" xfId="36288" xr:uid="{3A75B452-26FF-471E-A9FF-EFA1ACC344BA}"/>
    <cellStyle name="Currency 3 2" xfId="4001" xr:uid="{0E5932DA-4552-4D45-8BBA-6B8AF06791BC}"/>
    <cellStyle name="Currency 3 2 2" xfId="21464" xr:uid="{EE5C054C-B32B-4F93-8412-6B8D69F029B5}"/>
    <cellStyle name="Currency 3 2 2 2" xfId="36289" xr:uid="{204C3A04-29D1-4CAC-B3E8-C2007E2601AA}"/>
    <cellStyle name="Currency 3 2 2 3" xfId="36290" xr:uid="{27C21E65-C1B9-4287-80ED-F41B0A200704}"/>
    <cellStyle name="Currency 3 2 3" xfId="24885" xr:uid="{674DE6B3-C1ED-40EE-98D2-B3F2DF093B69}"/>
    <cellStyle name="Currency 3 2 4" xfId="31143" xr:uid="{B0678FFD-B113-445A-A1BC-D14EE7BFAD32}"/>
    <cellStyle name="Currency 3 3" xfId="21466" xr:uid="{336C3E31-31A3-400E-B817-19BABC06D447}"/>
    <cellStyle name="Currency 3 3 2" xfId="27715" xr:uid="{CEA52589-BADB-4F2C-BD40-BAB8675E5D32}"/>
    <cellStyle name="Currency 3 3 3" xfId="27720" xr:uid="{F306A158-BD45-4857-8C50-871E43F3FEA4}"/>
    <cellStyle name="Currency 3 4" xfId="21468" xr:uid="{9E49565E-81AC-4449-B2C5-7A27F1ABCFC6}"/>
    <cellStyle name="Currency 3 4 2" xfId="36291" xr:uid="{ABABBA18-9EB4-4CE5-97A9-228A120F20BF}"/>
    <cellStyle name="Currency 3 5" xfId="36292" xr:uid="{F4526754-D840-41E4-A6BE-F74674293681}"/>
    <cellStyle name="Currency 4" xfId="24670" xr:uid="{061BF6EB-A002-4EE5-9738-E1D9C3204F96}"/>
    <cellStyle name="Currency0" xfId="470" xr:uid="{CE741C9D-59F2-428F-9934-8D591D3EF61F}"/>
    <cellStyle name="Currency0 2" xfId="16196" xr:uid="{062CD409-EC52-414B-89DE-47B26B356B35}"/>
    <cellStyle name="Currency0 2 2" xfId="29917" xr:uid="{297955D0-64FE-4BA3-8ED3-7F958C1CF232}"/>
    <cellStyle name="Currency0 2 2 2" xfId="29921" xr:uid="{CC06955A-26E4-4171-8C9D-9A59705BCAF7}"/>
    <cellStyle name="Currency0 2 3" xfId="29924" xr:uid="{9C0EE201-B38E-4A00-8FEF-2151B107390C}"/>
    <cellStyle name="Currency0 3" xfId="17818" xr:uid="{5B17327B-9238-4182-9721-31A4A559D237}"/>
    <cellStyle name="Currency0 3 2" xfId="17822" xr:uid="{BAAF58A9-A428-4615-A6D0-810CE78C1DA8}"/>
    <cellStyle name="Currency0 3 3" xfId="9642" xr:uid="{94F2AFB9-22B9-4F92-AFF4-29051B16A0AD}"/>
    <cellStyle name="Currency0 4" xfId="17829" xr:uid="{9FADCD3D-1AE3-4B47-8CA8-8F465CD29BB7}"/>
    <cellStyle name="Currency0 4 2" xfId="17835" xr:uid="{71FA966D-D503-4439-A748-5B04FD5F4E43}"/>
    <cellStyle name="Currency0 5" xfId="17839" xr:uid="{9D69F9CF-AB81-48BE-872E-59CF39B93E80}"/>
    <cellStyle name="Currency0 5 2" xfId="17843" xr:uid="{FFBAFAC8-D7A0-4191-B6DB-4E8F4DC0806C}"/>
    <cellStyle name="Currency0 6" xfId="17847" xr:uid="{D5DD091F-445E-4F50-851C-63F151CC7498}"/>
    <cellStyle name="Currency0 7" xfId="29945" xr:uid="{5009D2E9-337F-4490-A3E9-EB2F6D68B356}"/>
    <cellStyle name="Currency0 8" xfId="29947" xr:uid="{9EDD7C21-4C8B-4B3D-A183-04FBCEA23219}"/>
    <cellStyle name="Currency0_X" xfId="34401" xr:uid="{25539897-AC78-428B-9B6C-6EE1391423E5}"/>
    <cellStyle name="Currency2" xfId="29975" xr:uid="{9022B36C-AD47-4251-B705-3FB172E9C6AA}"/>
    <cellStyle name="Currency2 2" xfId="29977" xr:uid="{35EF9088-84E1-4069-8A22-13D876E2A433}"/>
    <cellStyle name="Currency2 3" xfId="17895" xr:uid="{39185522-6EFA-44AF-87A3-499F592133EE}"/>
    <cellStyle name="Currency2 4" xfId="17907" xr:uid="{701AF7B3-806A-4253-816F-542F2921A2B0}"/>
    <cellStyle name="Custom - Style1" xfId="36293" xr:uid="{7963FDD5-C16D-4CF4-8424-54C123737E55}"/>
    <cellStyle name="Custom - Style1 2" xfId="36294" xr:uid="{B347F827-5BF6-4032-BF86-F27916AB5313}"/>
    <cellStyle name="Custom - Style1 3" xfId="16796" xr:uid="{0FF73207-6669-4BAD-90AF-08895755B2F9}"/>
    <cellStyle name="Custom - Style8" xfId="27569" xr:uid="{EFD07D25-4C95-400D-B061-5887C0C539DE}"/>
    <cellStyle name="Custom - Style8 2" xfId="27572" xr:uid="{43245EA2-A517-49B2-9141-355DA00371F7}"/>
    <cellStyle name="Custom - Style8 3" xfId="27575" xr:uid="{29924E89-C582-40BF-966D-7C258923F2BB}"/>
    <cellStyle name="D" xfId="35533" xr:uid="{64E5C6B5-100A-4EDF-85A9-DDB721B9552D}"/>
    <cellStyle name="D 2" xfId="36295" xr:uid="{956B1F7F-2119-4319-AB44-B06F4176C1B4}"/>
    <cellStyle name="D 3" xfId="14197" xr:uid="{EFA2D593-07B4-469F-930F-AB54113F14ED}"/>
    <cellStyle name="D 4" xfId="14204" xr:uid="{B5B46964-35D7-4A31-B869-50A1E28E260F}"/>
    <cellStyle name="Data" xfId="36297" xr:uid="{795E70F2-BBE0-411E-B5A4-9CC2DB7C671F}"/>
    <cellStyle name="Data   - Style2" xfId="32072" xr:uid="{6FBD1DCF-91F3-4B8F-BE94-94175E904F4D}"/>
    <cellStyle name="Data   - Style2 2" xfId="34310" xr:uid="{FE3C144A-0030-40E2-BC53-2E3784F2DAE4}"/>
    <cellStyle name="Data   - Style2 3" xfId="20633" xr:uid="{3451AE17-8A41-464D-AFED-47A8192F7529}"/>
    <cellStyle name="Data 2" xfId="34911" xr:uid="{A0B152FD-07B8-404B-8298-0E5E13E7E2F6}"/>
    <cellStyle name="Data 3" xfId="36300" xr:uid="{44974501-E1F2-4935-8FB2-E5C9024C5FC7}"/>
    <cellStyle name="Data 4" xfId="36302" xr:uid="{D6AD8101-0C9B-4F00-9F58-AE8FFA59782A}"/>
    <cellStyle name="Date" xfId="2147" xr:uid="{2CCE584C-0E68-4185-8D25-5C25957D3DBB}"/>
    <cellStyle name="Date 10" xfId="27818" xr:uid="{54886D43-CE11-48CC-BEC4-FCA687AAB495}"/>
    <cellStyle name="Date 11" xfId="36303" xr:uid="{C88F2F48-2F81-43A9-B007-404237311B5C}"/>
    <cellStyle name="Date 2" xfId="36304" xr:uid="{CA3E2E59-261B-40D2-9839-12DE3AB02544}"/>
    <cellStyle name="Date 2 2" xfId="11721" xr:uid="{1FB888DD-31FD-4A58-A95D-D7E97C39C78F}"/>
    <cellStyle name="Date 2 2 2" xfId="26308" xr:uid="{24437FD2-68B4-4D9B-93B3-7220C7DBBEC0}"/>
    <cellStyle name="Date 2 2 3" xfId="26312" xr:uid="{110FACDE-0B64-4CF8-9D14-4F309265A309}"/>
    <cellStyle name="Date 2 2 4" xfId="15332" xr:uid="{72C882F2-64FF-4B91-9E65-615E28410030}"/>
    <cellStyle name="date 2 3" xfId="11725" xr:uid="{CB4A78E2-2D9D-4D22-B00C-67FAE016E234}"/>
    <cellStyle name="date 2 3 2" xfId="26349" xr:uid="{94954676-38B1-4381-ABFD-E65D0D5221B1}"/>
    <cellStyle name="date 2 4" xfId="11728" xr:uid="{4106B644-900D-4887-A799-2C6B78CA35CD}"/>
    <cellStyle name="Date 2 5" xfId="36305" xr:uid="{1425EE02-FC98-44D4-98C4-83C41A514CA3}"/>
    <cellStyle name="Date 3" xfId="36306" xr:uid="{A03BE596-93D4-432B-8209-3D43D692E7C6}"/>
    <cellStyle name="Date 3 2" xfId="11786" xr:uid="{2D05605D-3376-409B-8213-05BD25A41863}"/>
    <cellStyle name="Date 3 2 2" xfId="36307" xr:uid="{B1967C5D-916C-45A9-9591-C2A9EF766EDB}"/>
    <cellStyle name="Date 3 3" xfId="11791" xr:uid="{9C4ED3D0-704F-42DB-8C15-8DF34E3B0426}"/>
    <cellStyle name="Date 3 3 2" xfId="36308" xr:uid="{E723F036-D9BC-492A-80A3-6DB3F6B1FE66}"/>
    <cellStyle name="Date 3 4" xfId="11797" xr:uid="{EB77032B-6B72-4273-959D-A6C2A5CEAFE4}"/>
    <cellStyle name="Date 4" xfId="36310" xr:uid="{09A4F502-D55A-4F42-BBBD-37A2D510FFAA}"/>
    <cellStyle name="Date 4 2" xfId="11858" xr:uid="{9A33E83A-94C8-41FB-A016-0D3ACC809463}"/>
    <cellStyle name="Date 5" xfId="36314" xr:uid="{A12B587F-06E3-4DD5-AF17-E7596E00476F}"/>
    <cellStyle name="Date 5 2" xfId="11904" xr:uid="{F094FC23-D699-41E6-AA82-FA55780AD2A8}"/>
    <cellStyle name="Date 6" xfId="36318" xr:uid="{0DB54A84-02EF-4F96-9876-796208DA76ED}"/>
    <cellStyle name="Date 6 2" xfId="36085" xr:uid="{4EBF90C2-121E-4BE2-B7C0-08D657D22CA6}"/>
    <cellStyle name="Date 7" xfId="36322" xr:uid="{AEB543C4-B97F-4F78-B240-D6CC93101471}"/>
    <cellStyle name="Date 8" xfId="36326" xr:uid="{D07C4637-349E-4DFE-8D57-298D937CD406}"/>
    <cellStyle name="Date 9" xfId="36328" xr:uid="{9D28BF2F-C8E5-4A19-BD8B-2E60C31CB7E1}"/>
    <cellStyle name="Date m/d/yy" xfId="16683" xr:uid="{6BACC320-99D3-402F-AE02-88B55B4362F7}"/>
    <cellStyle name="Date m/d/yy 2" xfId="36329" xr:uid="{71C53BA5-700F-4DE6-90F1-25AC859DE76B}"/>
    <cellStyle name="Date m/d/yy 3" xfId="36330" xr:uid="{0479D182-2A91-4953-94E5-06CD64049AEF}"/>
    <cellStyle name="Date m/d/yy 4" xfId="36332" xr:uid="{9EE56D4A-2D44-42E1-8CA6-10F064E38FFD}"/>
    <cellStyle name="Date_aggregate" xfId="35931" xr:uid="{7B5E1703-96DA-41E8-9787-AA686BBDA744}"/>
    <cellStyle name="DateTime" xfId="5253" xr:uid="{76D8E9BF-BE11-4327-AAD5-4A32E9E4579B}"/>
    <cellStyle name="DAv" xfId="36333" xr:uid="{A86AF861-3430-4E4A-B3B6-D6B8A5D8F9E7}"/>
    <cellStyle name="DAv 2" xfId="31800" xr:uid="{6B70FF8A-321D-44FB-AD6B-B18FB9695AC4}"/>
    <cellStyle name="DAv 3" xfId="23676" xr:uid="{7AF0FAEF-E8C5-43EE-81B3-8488D850306C}"/>
    <cellStyle name="DAv 4" xfId="16221" xr:uid="{4911D378-1714-40EC-AEA7-20D33CF6C8F7}"/>
    <cellStyle name="day of week" xfId="8587" xr:uid="{534F7F58-491F-4CE7-A3D8-126411B11D1A}"/>
    <cellStyle name="DEM" xfId="36335" xr:uid="{C5013EC6-9D62-4FDA-8783-B754DE74735B}"/>
    <cellStyle name="Dept Heading" xfId="9248" xr:uid="{E953F4FD-CA00-4BD3-BF17-EB175BEA4BF3}"/>
    <cellStyle name="Dept Heading 2" xfId="3108" xr:uid="{F3033A88-E655-49CB-A30D-CBE1D94CEB3E}"/>
    <cellStyle name="Dept Heading 3" xfId="9420" xr:uid="{10AFBC99-4323-44B9-AF75-34A71AE94162}"/>
    <cellStyle name="Dept Heading 4" xfId="9422" xr:uid="{EB42B409-0E0C-4331-BEAE-96717AFEA70F}"/>
    <cellStyle name="Dezimal [0]_values" xfId="10686" xr:uid="{206B9117-2513-402E-B53A-47FB045D9F98}"/>
    <cellStyle name="Dezimal_Utopia 5_1 to 5_22 update 21" xfId="30519" xr:uid="{C572DBA6-771A-443C-917C-E4A777BC1144}"/>
    <cellStyle name="diskette" xfId="36336" xr:uid="{362ECAFA-E15B-47F8-B49E-6DCC1530A7BD}"/>
    <cellStyle name="diskette 2" xfId="36337" xr:uid="{E64302F4-26C5-4B55-BEC2-EC91B4A15A6D}"/>
    <cellStyle name="dRAFT" xfId="36338" xr:uid="{B807ECB7-363F-472F-9DBA-574358A7D637}"/>
    <cellStyle name="Driver" xfId="36339" xr:uid="{E6A90A16-249C-451F-809E-EACFEECA4429}"/>
    <cellStyle name="Driver 2" xfId="36342" xr:uid="{E2A38E3A-6F80-40E5-8AA4-744402E778CE}"/>
    <cellStyle name="Driver 3" xfId="36343" xr:uid="{56FBC6A8-B0A8-41ED-AC49-7322E61CF4CF}"/>
    <cellStyle name="Driver 4" xfId="21513" xr:uid="{AF91ABBA-2256-4AAC-AFCE-EAC2990D3B6E}"/>
    <cellStyle name="Emphasis 1" xfId="36344" xr:uid="{FAEC1FEE-BF2E-445F-B74B-A6C77D47BD35}"/>
    <cellStyle name="Emphasis 1 2" xfId="36345" xr:uid="{6CAEF792-426E-4F7E-930C-017B0373366F}"/>
    <cellStyle name="Emphasis 1 3" xfId="6912" xr:uid="{1E573D7D-88F9-40CA-A696-3348C6E319E7}"/>
    <cellStyle name="Emphasis 1 4" xfId="6918" xr:uid="{D56D8B89-39C7-4895-BDD3-7E2C71CBD71F}"/>
    <cellStyle name="Emphasis 2" xfId="25803" xr:uid="{1DCCE88C-D507-4E65-A426-A15A416C73C7}"/>
    <cellStyle name="Emphasis 2 2" xfId="25808" xr:uid="{294EE803-0FAF-49CF-ACB7-F68E7CF11DE6}"/>
    <cellStyle name="Emphasis 2 3" xfId="6947" xr:uid="{EE91D971-EB34-44F7-AFC1-01BA023B6786}"/>
    <cellStyle name="Emphasis 2 4" xfId="6972" xr:uid="{C941715E-49DF-472C-9B22-F328358D4AB8}"/>
    <cellStyle name="Emphasis 3" xfId="25818" xr:uid="{277BCC7D-977C-4340-844E-912A1423A7F1}"/>
    <cellStyle name="Emphasis 3 2" xfId="7669" xr:uid="{E147195C-404C-4DED-BABF-9E13B407CDA6}"/>
    <cellStyle name="Emphasis 3 3" xfId="4960" xr:uid="{9064B55F-82D6-4BEF-AA44-B84F0F417570}"/>
    <cellStyle name="Emphasis 3 4" xfId="6161" xr:uid="{C1EA94E2-7034-4A8B-9D4C-CB5F9CB40385}"/>
    <cellStyle name="Entrée" xfId="36346" xr:uid="{2829093A-5E25-4BD8-BAAB-15B9EDF24844}"/>
    <cellStyle name="Entrée 2" xfId="36347" xr:uid="{89A4A59C-AC8F-4F9E-A4E5-36481FC40269}"/>
    <cellStyle name="eptembre" xfId="22544" xr:uid="{50A20CC0-DB6D-4741-B861-7B60981CAF89}"/>
    <cellStyle name="eptembre 2" xfId="36348" xr:uid="{2194D820-5FEB-4E4A-B11C-8CDD7F2CBE0F}"/>
    <cellStyle name="eptembre 3" xfId="36349" xr:uid="{30D180F6-F353-4177-BFCF-A16193399E1D}"/>
    <cellStyle name="Estimate" xfId="36350" xr:uid="{731D1466-F9A3-4560-9B98-901BE091E181}"/>
    <cellStyle name="Euro" xfId="1346" xr:uid="{98571EE0-6F39-4DF5-AF9A-81B4FBCC5E5A}"/>
    <cellStyle name="Euro 10" xfId="36351" xr:uid="{774D6EFF-F522-4751-B6CC-7EEA943371EE}"/>
    <cellStyle name="Euro 11" xfId="11397" xr:uid="{12F76B37-0C30-420E-AB9A-9CE61541B9ED}"/>
    <cellStyle name="Euro 2" xfId="12089" xr:uid="{29AC83A6-6FE8-4033-BECC-2C59855BD537}"/>
    <cellStyle name="Euro 2 2" xfId="12095" xr:uid="{1738775E-C46E-4F19-BCA7-9D8340A988D1}"/>
    <cellStyle name="Euro 2 3" xfId="12102" xr:uid="{CAC9A7FF-C623-47C0-AAAD-7E32CF3C11E2}"/>
    <cellStyle name="Euro 3" xfId="12106" xr:uid="{3F1AE986-E2E6-4B71-BFAA-137B8A78867E}"/>
    <cellStyle name="Euro 3 2" xfId="36355" xr:uid="{6E6D2962-B1BC-448A-948B-D73ADC772507}"/>
    <cellStyle name="Euro 3 3" xfId="36358" xr:uid="{92577B90-A7B4-44F8-ACFD-DD6A1E2E6712}"/>
    <cellStyle name="Euro 3 4" xfId="36361" xr:uid="{1936F73B-373C-4C93-A20E-393C8E71E836}"/>
    <cellStyle name="Euro 3 5" xfId="36362" xr:uid="{0673F9C6-BB70-4CFC-8A6D-11D9AA631895}"/>
    <cellStyle name="Euro 4" xfId="12109" xr:uid="{161F51D7-C199-4E89-BAAC-3C40015DC9FE}"/>
    <cellStyle name="Euro 5" xfId="36363" xr:uid="{9A7FC832-AC23-46F3-8F4A-725542162A08}"/>
    <cellStyle name="Euro 6" xfId="36364" xr:uid="{59ED3CDC-FEBB-4448-AC3B-FE0BF0741640}"/>
    <cellStyle name="Euro 7" xfId="36365" xr:uid="{D6292FE7-0B1C-49ED-8D9D-35CCD5F05D81}"/>
    <cellStyle name="Euro 8" xfId="36366" xr:uid="{A0A9FA88-3C59-4A2A-BE81-FC8E86EAF77F}"/>
    <cellStyle name="Euro 9" xfId="36367" xr:uid="{25D87909-DD41-4885-A07B-0D22198BB139}"/>
    <cellStyle name="Excel.Chart" xfId="36368" xr:uid="{5C9A5BCB-6424-46C8-82F6-F69AA26EEA02}"/>
    <cellStyle name="Excel.Chart 2" xfId="36369" xr:uid="{B57F0589-41FE-4913-B93F-9E0FA5828359}"/>
    <cellStyle name="Excel_BuiltIn_Comma 1" xfId="36370" xr:uid="{6844DB7E-45D7-431D-8294-51446B241159}"/>
    <cellStyle name="Explanatory Text" xfId="84" builtinId="53" customBuiltin="1"/>
    <cellStyle name="Explanatory Text 10" xfId="36372" xr:uid="{D25944EA-3286-46C1-AA36-08AB062163F7}"/>
    <cellStyle name="Explanatory Text 10 2" xfId="36373" xr:uid="{B0A287F9-8D51-4B0D-A62F-EE5C55AC8899}"/>
    <cellStyle name="Explanatory Text 10 2 2" xfId="36374" xr:uid="{7B06BED3-9B48-475E-A272-3F8C378791FF}"/>
    <cellStyle name="Explanatory Text 10 3" xfId="36375" xr:uid="{2821FE46-FF01-4E71-B2E1-352876CAE019}"/>
    <cellStyle name="Explanatory Text 10 3 2" xfId="36376" xr:uid="{1BC442C1-7EAD-4D35-A295-66A5F474278C}"/>
    <cellStyle name="Explanatory Text 10 4" xfId="36377" xr:uid="{DB4BC4F5-73B5-4F80-84C5-4760A1842D0E}"/>
    <cellStyle name="Explanatory Text 10 5" xfId="36378" xr:uid="{4C1F865D-C608-46C3-8570-72B87AD470BF}"/>
    <cellStyle name="Explanatory Text 10 6" xfId="36379" xr:uid="{AEEE21DC-D3EC-4E25-930D-8EB87B627242}"/>
    <cellStyle name="Explanatory Text 10_BSD2" xfId="28328" xr:uid="{A7F524C3-DB02-4599-ADDF-82EAC6578407}"/>
    <cellStyle name="Explanatory Text 11" xfId="36381" xr:uid="{DA0AA905-4D7C-4178-B20F-468E002BE63D}"/>
    <cellStyle name="Explanatory Text 11 2" xfId="36382" xr:uid="{BA178113-D858-479D-B9B0-F7136B3BF7EA}"/>
    <cellStyle name="Explanatory Text 11 2 2" xfId="36385" xr:uid="{0CBB176D-6AFF-4663-AF91-9220AE7E4CBB}"/>
    <cellStyle name="Explanatory Text 11 3" xfId="36386" xr:uid="{F920F691-640B-432A-8419-7F50E15F6BEB}"/>
    <cellStyle name="Explanatory Text 11 3 2" xfId="36389" xr:uid="{B2B9EBDB-F547-457E-AC54-0A65AC3ACCAA}"/>
    <cellStyle name="Explanatory Text 11 4" xfId="36390" xr:uid="{615140A6-A39E-4D68-A5A3-9AC06941C850}"/>
    <cellStyle name="Explanatory Text 11 5" xfId="36391" xr:uid="{E6A062B0-A792-4D0B-870D-30E07E7B0AAC}"/>
    <cellStyle name="Explanatory Text 11 6" xfId="36392" xr:uid="{FC842CE8-2AE0-4895-8B6C-06971059C06C}"/>
    <cellStyle name="Explanatory Text 11_BSD2" xfId="28538" xr:uid="{E98F82F4-0C6A-42FE-A77A-AFE56871E29A}"/>
    <cellStyle name="Explanatory Text 12" xfId="36393" xr:uid="{3DBA0C34-0C45-4454-8ABC-A72490180472}"/>
    <cellStyle name="Explanatory Text 12 2" xfId="13458" xr:uid="{A4F196E5-A1B3-4A00-A312-4E35A0B3B28D}"/>
    <cellStyle name="Explanatory Text 12 2 2" xfId="13461" xr:uid="{1D6E66DF-80CF-4F58-9C32-B4302A238663}"/>
    <cellStyle name="Explanatory Text 12 3" xfId="13466" xr:uid="{0BBDD84F-5B18-4C82-946E-DB1CFC67A864}"/>
    <cellStyle name="Explanatory Text 12 3 2" xfId="36394" xr:uid="{DDB59DB4-8086-49E4-9206-A2A6B0893E1F}"/>
    <cellStyle name="Explanatory Text 12 4" xfId="13562" xr:uid="{4C1331F8-91F0-441A-92DB-FF3E484F9555}"/>
    <cellStyle name="Explanatory Text 12 5" xfId="36395" xr:uid="{04BE8BE2-CB09-4B9A-A112-32D06023B940}"/>
    <cellStyle name="Explanatory Text 12 6" xfId="36396" xr:uid="{3B7CFC8A-4F19-43CC-91DA-746521600A5F}"/>
    <cellStyle name="Explanatory Text 12_BSD2" xfId="30799" xr:uid="{CBD51B86-9E7E-4443-9170-A0906A393125}"/>
    <cellStyle name="Explanatory Text 13" xfId="36193" xr:uid="{7A48879B-8395-47A1-A62E-873636ECADDA}"/>
    <cellStyle name="Explanatory Text 13 2" xfId="36195" xr:uid="{B676136E-D691-48AC-B353-2A1118C8BBEF}"/>
    <cellStyle name="Explanatory Text 13 2 2" xfId="4870" xr:uid="{DF70DF2B-6015-404C-B65B-6DA37911486D}"/>
    <cellStyle name="Explanatory Text 13 3" xfId="36397" xr:uid="{21631917-EBD9-436F-A59E-DB64321A173F}"/>
    <cellStyle name="Explanatory Text 13 4" xfId="36398" xr:uid="{414BB893-18DC-494F-8C6C-22998E9D86ED}"/>
    <cellStyle name="Explanatory Text 13 5" xfId="36399" xr:uid="{8BD9438C-2FE1-49F6-ABF5-9C190BA8FB41}"/>
    <cellStyle name="Explanatory Text 13_BSD2" xfId="26718" xr:uid="{26D9B174-BE23-481E-868C-8C7219C78F27}"/>
    <cellStyle name="Explanatory Text 14" xfId="24815" xr:uid="{4C2828B0-D1EA-495E-B141-8B105079D489}"/>
    <cellStyle name="Explanatory Text 14 2" xfId="36400" xr:uid="{8BF9DD99-44BD-44DF-8DB7-EC99012D364A}"/>
    <cellStyle name="Explanatory Text 14 2 2" xfId="36402" xr:uid="{281A7FDD-3F2D-497C-97FB-4B8BB7BE5064}"/>
    <cellStyle name="Explanatory Text 14 3" xfId="36403" xr:uid="{17EAB5F0-2A96-4B54-A758-7653BD8DF97D}"/>
    <cellStyle name="Explanatory Text 14 4" xfId="36404" xr:uid="{4A59EE8E-5657-469D-997D-874318621EFA}"/>
    <cellStyle name="Explanatory Text 14 5" xfId="36405" xr:uid="{2579768C-81C6-4708-A0C4-1A27C5AA3513}"/>
    <cellStyle name="Explanatory Text 14_BSD2" xfId="36406" xr:uid="{27B1DD52-4022-44E4-8F47-BC606E7235E8}"/>
    <cellStyle name="Explanatory Text 15" xfId="19786" xr:uid="{D1A78AB4-27AD-4E7B-87BE-AC1C76F84167}"/>
    <cellStyle name="Explanatory Text 15 2" xfId="19791" xr:uid="{01056E5D-3C6A-4EEE-800D-2B587EC07B28}"/>
    <cellStyle name="Explanatory Text 15 2 2" xfId="36409" xr:uid="{FBD2CE70-DFC6-4468-97F9-9F1C29944567}"/>
    <cellStyle name="Explanatory Text 15 3" xfId="36412" xr:uid="{5969F374-7AEC-4EB2-A937-2E4B564FB3A4}"/>
    <cellStyle name="Explanatory Text 15_BSD2" xfId="31979" xr:uid="{40B4B1CF-04AB-4926-8572-6E339AEE156F}"/>
    <cellStyle name="Explanatory Text 16" xfId="19795" xr:uid="{41D73BDB-0B69-4B94-B319-1DF07EEA8541}"/>
    <cellStyle name="Explanatory Text 16 2" xfId="36414" xr:uid="{A38BD76D-AA7D-4AAA-AA44-3E815B14B054}"/>
    <cellStyle name="Explanatory Text 16 2 2" xfId="27109" xr:uid="{8102BBE9-0AD3-4003-B3E1-1FA93B90D89C}"/>
    <cellStyle name="Explanatory Text 16 3" xfId="36416" xr:uid="{E44E6F2C-80A9-4C52-A88F-D216F781D1C7}"/>
    <cellStyle name="Explanatory Text 16_BSD2" xfId="36418" xr:uid="{525D4EB3-A936-4475-B42C-9B915B30F14B}"/>
    <cellStyle name="Explanatory Text 17" xfId="11907" xr:uid="{8626757C-DB77-4548-BA52-C13E6474ACB7}"/>
    <cellStyle name="Explanatory Text 17 2" xfId="7788" xr:uid="{B3736937-CFC7-42B4-9A53-17CDD895B065}"/>
    <cellStyle name="Explanatory Text 17 2 2" xfId="7476" xr:uid="{34801CEE-04E5-4220-B2B5-D15734B23D17}"/>
    <cellStyle name="Explanatory Text 17 3" xfId="11914" xr:uid="{D30C4428-6AC0-42BC-BE1D-6AEEF8BDEBE6}"/>
    <cellStyle name="Explanatory Text 17_BSD2" xfId="28167" xr:uid="{FDA904B6-542A-4DE6-BBAE-FCB66B91EBBD}"/>
    <cellStyle name="Explanatory Text 18" xfId="10926" xr:uid="{D99AA2C7-AB40-4407-93EA-3D1D46124877}"/>
    <cellStyle name="Explanatory Text 18 2" xfId="36420" xr:uid="{60C9B69A-0350-4582-9168-4DF65F846350}"/>
    <cellStyle name="Explanatory Text 18 2 2" xfId="22705" xr:uid="{9B015A18-8333-4902-AD43-A1BBA62A3D05}"/>
    <cellStyle name="Explanatory Text 18 3" xfId="36422" xr:uid="{5917810D-92F5-4107-AF8B-C2AE4B57700A}"/>
    <cellStyle name="Explanatory Text 18_BSD2" xfId="31389" xr:uid="{CDBDD109-BF2E-4BF6-A1ED-E70EB9D89F30}"/>
    <cellStyle name="Explanatory Text 19" xfId="23417" xr:uid="{6D6B2D9F-49DE-4DEF-834C-1384D359BE10}"/>
    <cellStyle name="Explanatory Text 19 2" xfId="36424" xr:uid="{62748A81-6838-4146-AE3E-9EB97C5A3664}"/>
    <cellStyle name="Explanatory Text 19 2 2" xfId="36426" xr:uid="{1C8D853E-A6BB-494C-BCC1-E52E19406C2F}"/>
    <cellStyle name="Explanatory Text 19 3" xfId="36428" xr:uid="{B66453BC-BF0B-4483-A5F4-D86B5A6D42F4}"/>
    <cellStyle name="Explanatory Text 19_BSD2" xfId="29727" xr:uid="{F45D33B6-D783-4B51-8D5E-EC196C4665F6}"/>
    <cellStyle name="Explanatory Text 2" xfId="2148" xr:uid="{27EF30AF-B342-43FF-8D38-B58C96DF7A3D}"/>
    <cellStyle name="Explanatory Text 2 10" xfId="26057" xr:uid="{D9BB4460-F144-4ADF-A6A0-995DEF0D0BF0}"/>
    <cellStyle name="Explanatory Text 2 10 2" xfId="36430" xr:uid="{69113A16-F8A6-40D8-93D6-1BF819A7C63E}"/>
    <cellStyle name="Explanatory Text 2 11" xfId="36431" xr:uid="{A6C6D1CB-5C8D-4787-961D-55234C93D964}"/>
    <cellStyle name="Explanatory Text 2 2" xfId="36432" xr:uid="{BAF624A3-E5EC-4F72-9FE6-FEB6B88B2F05}"/>
    <cellStyle name="Explanatory Text 2 2 2" xfId="11734" xr:uid="{B269B714-6AB5-4EB0-82C5-CDADC4D9E6E5}"/>
    <cellStyle name="Explanatory Text 2 2 2 2" xfId="36434" xr:uid="{17087E19-43DD-47DE-A976-22E97DE338FD}"/>
    <cellStyle name="Explanatory Text 2 2 3" xfId="36435" xr:uid="{B9411E11-822D-44F9-851E-425D74696959}"/>
    <cellStyle name="Explanatory Text 2 2 3 2" xfId="36436" xr:uid="{431218C6-2E8C-4EEB-A668-4B6ACF50D45B}"/>
    <cellStyle name="Explanatory Text 2 2 4" xfId="36437" xr:uid="{F8A4689B-73F4-4EF9-8B68-5924D0BBFEAA}"/>
    <cellStyle name="Explanatory Text 2 2 5" xfId="36438" xr:uid="{64EAE992-B283-4919-A54C-7B1D0E30AA66}"/>
    <cellStyle name="Explanatory Text 2 3" xfId="14358" xr:uid="{C80A7AA1-1C20-4922-9174-96F2C01A38A4}"/>
    <cellStyle name="Explanatory Text 2 3 2" xfId="11754" xr:uid="{6BB3890B-9E7D-499B-85A0-15FE472416BF}"/>
    <cellStyle name="Explanatory Text 2 3 3" xfId="36439" xr:uid="{59FAE2F0-8B36-44A5-9FED-7E36646A313F}"/>
    <cellStyle name="Explanatory Text 2 3 4" xfId="36440" xr:uid="{99D7FCB7-CB13-45AE-931C-2D727EC019DE}"/>
    <cellStyle name="Explanatory Text 2 3 5" xfId="10435" xr:uid="{A7FFB5E1-AD5B-410C-8FBC-BE566C3326F0}"/>
    <cellStyle name="Explanatory Text 2 4" xfId="36441" xr:uid="{8BF7C6B8-71F8-41FD-9BC6-40B689766884}"/>
    <cellStyle name="Explanatory Text 2 4 2" xfId="6502" xr:uid="{11054680-CD58-4005-91CF-235F33307C4B}"/>
    <cellStyle name="Explanatory Text 2 4 2 2" xfId="36442" xr:uid="{2CF1AE5E-A08E-4E19-8237-EDB6728B236F}"/>
    <cellStyle name="Explanatory Text 2 4 3" xfId="36443" xr:uid="{8ED8B3E6-E968-47F1-8804-413D5E40D52E}"/>
    <cellStyle name="Explanatory Text 2 4 4" xfId="36444" xr:uid="{6DFCEBA0-02BF-4293-B39A-EBF3CFE07DAB}"/>
    <cellStyle name="Explanatory Text 2 4 5" xfId="36445" xr:uid="{A7086AAC-F6E3-47F7-A183-44DC87FCA416}"/>
    <cellStyle name="Explanatory Text 2 4_BSD2" xfId="36446" xr:uid="{B85FB11F-CB01-419C-A757-B3B16AA65FDB}"/>
    <cellStyle name="Explanatory Text 2 5" xfId="26155" xr:uid="{2A3C615D-52B7-4CFC-98CC-06532B29A58B}"/>
    <cellStyle name="Explanatory Text 2 5 2" xfId="11767" xr:uid="{A1A5A1C2-B27D-45BD-8FF1-F5C491E04325}"/>
    <cellStyle name="Explanatory Text 2 5 3" xfId="36448" xr:uid="{3BE4A050-9C57-44D2-90B6-0CEF5A3275D8}"/>
    <cellStyle name="Explanatory Text 2 5 4" xfId="36449" xr:uid="{C657522A-261A-465E-B744-B80A24842F32}"/>
    <cellStyle name="Explanatory Text 2 6" xfId="36450" xr:uid="{AC4A449C-DE72-42B3-8E7A-448F5FED2571}"/>
    <cellStyle name="Explanatory Text 2 6 2" xfId="3401" xr:uid="{766AD851-835B-41E0-A38C-C275FA86C897}"/>
    <cellStyle name="Explanatory Text 2 6 3" xfId="36451" xr:uid="{34C08A9F-FD6A-4C53-BCD6-A4158D36CE83}"/>
    <cellStyle name="Explanatory Text 2 6 4" xfId="36452" xr:uid="{CA7F98B0-D755-44C8-9CAF-D8816578E05C}"/>
    <cellStyle name="Explanatory Text 2 7" xfId="36453" xr:uid="{1B77B2BD-E5E8-4FFB-95D0-EE37D91A71D9}"/>
    <cellStyle name="Explanatory Text 2 7 2" xfId="11824" xr:uid="{FE4E1701-4701-43C7-8147-285031E9DC7B}"/>
    <cellStyle name="Explanatory Text 2 7 3" xfId="36454" xr:uid="{4C457D5E-60C5-4301-AE29-B4B0A784ABCA}"/>
    <cellStyle name="Explanatory Text 2 7 4" xfId="36455" xr:uid="{0DABB6AA-C4DF-4353-93DD-3DD0710EFA6B}"/>
    <cellStyle name="Explanatory Text 2 8" xfId="36456" xr:uid="{97609682-C5BD-4912-A62F-E8A720BAE646}"/>
    <cellStyle name="Explanatory Text 2 8 2" xfId="4632" xr:uid="{B7E3E21C-F38E-4284-90BE-1A305E8477BA}"/>
    <cellStyle name="Explanatory Text 2 8 2 2" xfId="36457" xr:uid="{AAB10FBF-E71B-4F1E-A8CB-6CE5F968AB09}"/>
    <cellStyle name="Explanatory Text 2 8 3" xfId="36458" xr:uid="{4C2181B2-FFA3-49C6-8BBA-160090ADE0BE}"/>
    <cellStyle name="Explanatory Text 2 8 4" xfId="36459" xr:uid="{AE4A3F28-79E6-4AA9-B657-192940E81AA8}"/>
    <cellStyle name="Explanatory Text 2 8 5" xfId="36460" xr:uid="{1E1CE523-4741-4310-8C84-7342AA3E574F}"/>
    <cellStyle name="Explanatory Text 2 8_BSD2" xfId="26633" xr:uid="{CD1A9CE6-F904-4881-8649-573CF1E7AA81}"/>
    <cellStyle name="Explanatory Text 2 9" xfId="36461" xr:uid="{3168A670-575C-4078-ACE2-A195B291F52A}"/>
    <cellStyle name="Explanatory Text 2 9 2" xfId="5873" xr:uid="{62580BC8-7A70-447B-A2D5-8F69BF522097}"/>
    <cellStyle name="Explanatory Text 2 9 3" xfId="5737" xr:uid="{7CCC6DA8-0F05-423E-8FDA-6227DE3BC541}"/>
    <cellStyle name="Explanatory Text 2 9 4" xfId="36462" xr:uid="{3CF4643B-A5F3-4C0F-9AB0-F50169142BCF}"/>
    <cellStyle name="Explanatory Text 20" xfId="19787" xr:uid="{3CBF9EC8-4DF7-48FE-BE02-E7E9AB4F6F76}"/>
    <cellStyle name="Explanatory Text 20 2" xfId="19792" xr:uid="{47D0E11A-F96C-4174-A63A-09BF4BDC11D9}"/>
    <cellStyle name="Explanatory Text 20 2 2" xfId="36410" xr:uid="{12283EF9-18AA-4B29-A32A-21684166C718}"/>
    <cellStyle name="Explanatory Text 20 3" xfId="36413" xr:uid="{3699E250-FC71-41EC-BCA5-FEF41BFD9F7C}"/>
    <cellStyle name="Explanatory Text 20_BSD2" xfId="31980" xr:uid="{5FE5E119-41FD-4F16-917C-14CA591FD514}"/>
    <cellStyle name="Explanatory Text 21" xfId="19796" xr:uid="{A416C1B0-432A-4268-9BFD-9F01822F7281}"/>
    <cellStyle name="Explanatory Text 21 2" xfId="36415" xr:uid="{A857172E-3CA1-425F-A1E8-AD36A9BC0A1E}"/>
    <cellStyle name="Explanatory Text 21 2 2" xfId="27110" xr:uid="{043E4579-E223-4C2E-A8AB-02F2DBC1685D}"/>
    <cellStyle name="Explanatory Text 21 3" xfId="36417" xr:uid="{B1229AED-AC56-4BC0-B6E6-31C400BA38C3}"/>
    <cellStyle name="Explanatory Text 21_BSD2" xfId="36419" xr:uid="{B6CD9A0A-75C3-4346-AFED-CD4A49C26E06}"/>
    <cellStyle name="Explanatory Text 22" xfId="11908" xr:uid="{DEFFF60C-50F6-430B-A2A5-3949C6809C71}"/>
    <cellStyle name="Explanatory Text 22 2" xfId="7789" xr:uid="{714DB2C5-A62E-49EA-B2A4-99D49ED747C7}"/>
    <cellStyle name="Explanatory Text 22 2 2" xfId="7477" xr:uid="{598537B7-3254-4999-86C8-EE5B7133BFDB}"/>
    <cellStyle name="Explanatory Text 22 3" xfId="11915" xr:uid="{DA5DB37F-688D-4A05-9328-4517DC64F1CE}"/>
    <cellStyle name="Explanatory Text 22_BSD2" xfId="28168" xr:uid="{6B14BB1C-218C-444B-B522-4F262248A818}"/>
    <cellStyle name="Explanatory Text 23" xfId="10927" xr:uid="{6D0614B6-0C16-4282-BE23-76BDBAFBFD57}"/>
    <cellStyle name="Explanatory Text 23 2" xfId="36421" xr:uid="{5555F6A5-E8B0-4878-B109-326A862F43E7}"/>
    <cellStyle name="Explanatory Text 23 2 2" xfId="22706" xr:uid="{1F6F5D99-B5C8-415C-9F6A-1BC803E0BEFC}"/>
    <cellStyle name="Explanatory Text 23 3" xfId="36423" xr:uid="{04FEA6F6-9B13-4A67-9B74-A1C42AD28A43}"/>
    <cellStyle name="Explanatory Text 23_BSD2" xfId="31390" xr:uid="{BEEE67CE-C14D-45DB-85F7-2664DDF808BE}"/>
    <cellStyle name="Explanatory Text 24" xfId="23418" xr:uid="{15D7F3F1-FB20-481E-A53B-76155DE64282}"/>
    <cellStyle name="Explanatory Text 24 2" xfId="36425" xr:uid="{1BB9D255-C6C2-4BAD-8B11-C53E354B55A4}"/>
    <cellStyle name="Explanatory Text 24 2 2" xfId="36427" xr:uid="{FF3FC250-272A-4098-BB16-3FD949F32167}"/>
    <cellStyle name="Explanatory Text 24 3" xfId="36429" xr:uid="{061F074B-4F25-4851-BD3D-B6E898F16945}"/>
    <cellStyle name="Explanatory Text 24_BSD2" xfId="29728" xr:uid="{21BEEB89-661C-41E5-AD87-7B2348997951}"/>
    <cellStyle name="Explanatory Text 25" xfId="36463" xr:uid="{BAA4FD26-B90F-44C4-BE35-7314BAD28276}"/>
    <cellStyle name="Explanatory Text 25 2" xfId="36465" xr:uid="{B7DAFA4A-BC92-428F-9F3A-12C2D361BA10}"/>
    <cellStyle name="Explanatory Text 25 2 2" xfId="36468" xr:uid="{35F5A30B-39B0-4218-9AE6-E998B5CD814C}"/>
    <cellStyle name="Explanatory Text 25 3" xfId="36470" xr:uid="{4EB73231-7B25-4A05-8370-CD32A4919DE3}"/>
    <cellStyle name="Explanatory Text 25_BSD2" xfId="29879" xr:uid="{990A52EB-1DA8-4CDA-889D-4C08BEBBA9EF}"/>
    <cellStyle name="Explanatory Text 26" xfId="35668" xr:uid="{2A179317-1DB4-4359-85A0-9336CD4818D7}"/>
    <cellStyle name="Explanatory Text 26 2" xfId="36473" xr:uid="{F74E13D9-9ABC-4131-8569-2C7F32BA5C0E}"/>
    <cellStyle name="Explanatory Text 26 2 2" xfId="36476" xr:uid="{061EE4AF-58F3-4DEB-B21E-A1F8C1206AFE}"/>
    <cellStyle name="Explanatory Text 26 3" xfId="36478" xr:uid="{918E8DA6-FF76-41D9-92A5-0D0DE80E706C}"/>
    <cellStyle name="Explanatory Text 26_BSD2" xfId="31208" xr:uid="{8650B3E0-00EA-4669-998E-14E5C2FB1F1C}"/>
    <cellStyle name="Explanatory Text 27" xfId="14435" xr:uid="{5FA03B70-BFC8-43A9-8406-6B75D9E6E844}"/>
    <cellStyle name="Explanatory Text 27 2" xfId="36480" xr:uid="{9A98B242-22BE-46A4-92BE-7E43135FEA06}"/>
    <cellStyle name="Explanatory Text 27 2 2" xfId="36482" xr:uid="{CC5648FD-9BAA-44BD-9E76-00EAE6F3FD52}"/>
    <cellStyle name="Explanatory Text 27 3" xfId="36484" xr:uid="{54E2A7E0-727F-40B2-A383-1341494D113C}"/>
    <cellStyle name="Explanatory Text 27_BSD2" xfId="36486" xr:uid="{1A07C460-B90C-4416-9E84-98341E44B8E5}"/>
    <cellStyle name="Explanatory Text 28" xfId="36488" xr:uid="{6981797E-17DF-49FE-AD14-1879AEEBF916}"/>
    <cellStyle name="Explanatory Text 28 2" xfId="36490" xr:uid="{5423FA4F-8100-4ABF-AC75-CE4D59B8C151}"/>
    <cellStyle name="Explanatory Text 28 2 2" xfId="36492" xr:uid="{B8D4AC91-C72B-44B1-B617-0E2F47DE38E7}"/>
    <cellStyle name="Explanatory Text 28 3" xfId="36495" xr:uid="{7F287051-EBBD-4B80-B24D-4AA3E3B9A30C}"/>
    <cellStyle name="Explanatory Text 28_BSD2" xfId="36499" xr:uid="{C9912236-FB54-4387-AF5F-01D2794E59BB}"/>
    <cellStyle name="Explanatory Text 29" xfId="36501" xr:uid="{77D4D11C-71ED-4EDC-A938-1DFF65B26FE5}"/>
    <cellStyle name="Explanatory Text 29 2" xfId="36503" xr:uid="{D748E9C7-AEDA-4D4F-B268-FA745405E0E2}"/>
    <cellStyle name="Explanatory Text 29 2 2" xfId="36506" xr:uid="{02F207CF-AF26-4920-A527-C764EB027DC9}"/>
    <cellStyle name="Explanatory Text 29 3" xfId="36508" xr:uid="{68F89FB8-1DA6-4889-BA7D-B0AD8E781802}"/>
    <cellStyle name="Explanatory Text 29_BSD2" xfId="36510" xr:uid="{1752536B-906A-4ADC-A182-BDBAAA1BDB5E}"/>
    <cellStyle name="Explanatory Text 3" xfId="2149" xr:uid="{64282CA6-01C6-4BE6-9CE2-59904B6E50E6}"/>
    <cellStyle name="Explanatory Text 3 2" xfId="36512" xr:uid="{FE32BFD0-D377-44D4-8DD7-FB6B76E12AC8}"/>
    <cellStyle name="Explanatory Text 3 2 2" xfId="36514" xr:uid="{8ED3B643-8C1C-4A3D-ABF0-65342464505F}"/>
    <cellStyle name="Explanatory Text 3 2 3" xfId="36518" xr:uid="{DBB2BA03-2AA7-4528-B460-7BFB4E48D67D}"/>
    <cellStyle name="Explanatory Text 3 3" xfId="36519" xr:uid="{CD44390A-6A57-4638-B3C4-055D1CC0A949}"/>
    <cellStyle name="Explanatory Text 3 3 2" xfId="36521" xr:uid="{1570F1D6-5F52-4949-8DD2-0CABBDF056FA}"/>
    <cellStyle name="Explanatory Text 3 3 3" xfId="17425" xr:uid="{A8CB3E81-8A2A-4B6B-8056-ECCDD17F8FF4}"/>
    <cellStyle name="Explanatory Text 3 4" xfId="36522" xr:uid="{FCAF07CF-8871-44D0-9BCC-AAB82DADC027}"/>
    <cellStyle name="Explanatory Text 3 4 2" xfId="36526" xr:uid="{50F1BABE-5E96-4648-BA77-42DB90C3E226}"/>
    <cellStyle name="Explanatory Text 3 5" xfId="36527" xr:uid="{BD007284-D45C-4B22-B3B1-15B8C3DF0209}"/>
    <cellStyle name="Explanatory Text 3_Annexure" xfId="36528" xr:uid="{F5BEC89B-3F16-4856-8ED0-C9EAAB102E26}"/>
    <cellStyle name="Explanatory Text 30" xfId="36464" xr:uid="{C046348E-51BB-4E91-AF6B-768010BAA379}"/>
    <cellStyle name="Explanatory Text 30 2" xfId="36466" xr:uid="{1377C4CC-DCB7-4DA5-938A-5C4F15C824F9}"/>
    <cellStyle name="Explanatory Text 30 2 2" xfId="36469" xr:uid="{CA77128B-296A-42E0-8710-55FADCE69453}"/>
    <cellStyle name="Explanatory Text 30 3" xfId="36471" xr:uid="{03928D25-BFA9-4B0A-8CFD-422CFEA866C8}"/>
    <cellStyle name="Explanatory Text 30_BSD2" xfId="29880" xr:uid="{42317557-A6D2-4853-B665-754015CBE986}"/>
    <cellStyle name="Explanatory Text 31" xfId="35669" xr:uid="{B76F7253-BC00-4FFA-8BED-EA40FA2ECF9D}"/>
    <cellStyle name="Explanatory Text 31 2" xfId="36474" xr:uid="{C31FFE9C-2E39-4050-BA74-60ADBDE12136}"/>
    <cellStyle name="Explanatory Text 31 2 2" xfId="36477" xr:uid="{7BB3901B-C17D-4405-B426-2FE806AB8B5D}"/>
    <cellStyle name="Explanatory Text 31 3" xfId="36479" xr:uid="{48FB78E2-9436-4A4B-B35F-76643F851069}"/>
    <cellStyle name="Explanatory Text 31_BSD2" xfId="31209" xr:uid="{17B77DC2-AF02-43F3-B690-06DB687F0A38}"/>
    <cellStyle name="Explanatory Text 32" xfId="14436" xr:uid="{BB4C613E-286F-4FF6-822D-C0F1F4E80DCF}"/>
    <cellStyle name="Explanatory Text 32 2" xfId="36481" xr:uid="{1E3DD362-F688-489C-87CA-790DBD338025}"/>
    <cellStyle name="Explanatory Text 32 2 2" xfId="36483" xr:uid="{7BD862FC-07A2-4107-AA1A-3D3F1CE40554}"/>
    <cellStyle name="Explanatory Text 32 3" xfId="36485" xr:uid="{0C6E6C1D-9DC8-4F06-AB01-9BA056D045B5}"/>
    <cellStyle name="Explanatory Text 32_BSD2" xfId="36487" xr:uid="{D3F08EDD-C2C2-4A4E-9FA9-D1F07A6564D4}"/>
    <cellStyle name="Explanatory Text 33" xfId="36489" xr:uid="{92FC70D0-0BA7-4C08-ABA7-FAE3BE942B28}"/>
    <cellStyle name="Explanatory Text 33 2" xfId="36491" xr:uid="{B981DE35-8AA6-4A9B-8383-E3A5B10AB07E}"/>
    <cellStyle name="Explanatory Text 33 2 2" xfId="36493" xr:uid="{70FCEAB5-D3F0-4E73-B2B7-51B5217EA3C4}"/>
    <cellStyle name="Explanatory Text 33 3" xfId="36496" xr:uid="{82C651EC-3DAC-4915-87C5-C7BCD9F83C72}"/>
    <cellStyle name="Explanatory Text 33_BSD2" xfId="36500" xr:uid="{55C02BB9-432F-4B75-8A45-69AB306E3399}"/>
    <cellStyle name="Explanatory Text 34" xfId="36502" xr:uid="{A95AC74A-0F7B-4A89-8310-AC4FA01F6964}"/>
    <cellStyle name="Explanatory Text 34 2" xfId="36504" xr:uid="{6BD645EC-0C18-47CF-A635-CE028BD9CD98}"/>
    <cellStyle name="Explanatory Text 34 2 2" xfId="36507" xr:uid="{92A7A8FB-CFD7-4852-BC45-5D597804AC23}"/>
    <cellStyle name="Explanatory Text 34 3" xfId="36509" xr:uid="{45304BE6-48F1-4B7E-8482-8C79F3F7571B}"/>
    <cellStyle name="Explanatory Text 34_BSD2" xfId="36511" xr:uid="{8F490424-5040-439D-95DD-BF46B22E9E2C}"/>
    <cellStyle name="Explanatory Text 35" xfId="36529" xr:uid="{0964B005-EEF5-4A4D-B498-B56F88CD5516}"/>
    <cellStyle name="Explanatory Text 35 2" xfId="36531" xr:uid="{BA7C96C3-B92D-4AEC-BF6B-F029BD44BD4F}"/>
    <cellStyle name="Explanatory Text 35 2 2" xfId="36533" xr:uid="{C6F398C6-076F-4AEF-BA5B-417EF202318A}"/>
    <cellStyle name="Explanatory Text 35 3" xfId="36535" xr:uid="{1FE8ED90-C9AB-42C1-B4B4-C36B52F4C571}"/>
    <cellStyle name="Explanatory Text 35_BSD2" xfId="36538" xr:uid="{B38A6AFA-4D88-4364-B528-1DFFC11D0B13}"/>
    <cellStyle name="Explanatory Text 36" xfId="36540" xr:uid="{3BC8605F-80CE-4840-84AF-AAD9EFC3B358}"/>
    <cellStyle name="Explanatory Text 36 2" xfId="36543" xr:uid="{433BFA53-3B39-49B3-81A1-D608B1750106}"/>
    <cellStyle name="Explanatory Text 36 2 2" xfId="33623" xr:uid="{A06F8413-6671-43D7-B04A-A367A503BF82}"/>
    <cellStyle name="Explanatory Text 36 3" xfId="36545" xr:uid="{96282181-E76B-4E99-AEBD-1AB70DD1862C}"/>
    <cellStyle name="Explanatory Text 36_BSD2" xfId="36547" xr:uid="{25CF49BC-EEA3-44B6-B1FB-CA03DDDCA9F8}"/>
    <cellStyle name="Explanatory Text 37" xfId="36549" xr:uid="{78B6AE03-61A3-4C06-BE3E-8711231CD829}"/>
    <cellStyle name="Explanatory Text 37 2" xfId="36551" xr:uid="{7ECE32D1-3E4E-4EED-A8DA-D318DD1A1E69}"/>
    <cellStyle name="Explanatory Text 37 2 2" xfId="36555" xr:uid="{6A3BBA6D-9233-4A00-890C-698C04F26885}"/>
    <cellStyle name="Explanatory Text 37 3" xfId="36557" xr:uid="{49D915A6-4FEC-420A-B01A-6DC7D9688A52}"/>
    <cellStyle name="Explanatory Text 37_BSD2" xfId="36559" xr:uid="{055B305B-2954-4DE1-9126-43056E4740FF}"/>
    <cellStyle name="Explanatory Text 38" xfId="36561" xr:uid="{DE5CEB90-CD32-4B4F-A378-5F62FC4D3985}"/>
    <cellStyle name="Explanatory Text 38 2" xfId="32002" xr:uid="{FC3DF248-0BE6-4E89-8284-67735579FC35}"/>
    <cellStyle name="Explanatory Text 38 2 2" xfId="34555" xr:uid="{2C2E28EC-E2EC-4151-A9E2-25DDBB32ACC9}"/>
    <cellStyle name="Explanatory Text 38 3" xfId="32006" xr:uid="{E6D937E8-6C2C-4D64-A10F-4595DFBA625E}"/>
    <cellStyle name="Explanatory Text 38_BSD2" xfId="27671" xr:uid="{E6E4EF36-0BFA-42C6-9729-DEC704AF0B1F}"/>
    <cellStyle name="Explanatory Text 39" xfId="36563" xr:uid="{A8960CA7-A60D-44B7-AAE9-A23119006F9B}"/>
    <cellStyle name="Explanatory Text 39 2" xfId="32017" xr:uid="{FE684F51-7140-4500-8857-0D494DD2D2ED}"/>
    <cellStyle name="Explanatory Text 39 2 2" xfId="36565" xr:uid="{8966A63E-D247-4406-A831-6CA250403B49}"/>
    <cellStyle name="Explanatory Text 39 3" xfId="32020" xr:uid="{68D65C57-CE4D-49C2-8BA4-8D36EAC7BB8B}"/>
    <cellStyle name="Explanatory Text 39_BSD2" xfId="36567" xr:uid="{7563FC2C-DB76-4DB0-B59B-41C75AED446E}"/>
    <cellStyle name="Explanatory Text 4" xfId="2150" xr:uid="{68A4A798-8F5D-4C6A-A503-66E0B4C76061}"/>
    <cellStyle name="Explanatory Text 4 2" xfId="36569" xr:uid="{6E0CF06F-7AF2-4576-8894-D1DB54F75F58}"/>
    <cellStyle name="Explanatory Text 4 2 2" xfId="36570" xr:uid="{B8A8B745-78BA-413A-91A4-790F42AB853C}"/>
    <cellStyle name="Explanatory Text 4 3" xfId="36571" xr:uid="{A4949A45-B0FC-4CD1-A138-07989E59E402}"/>
    <cellStyle name="Explanatory Text 4 3 2" xfId="36572" xr:uid="{59B5132C-26EA-41C4-8BA9-281839190CF9}"/>
    <cellStyle name="Explanatory Text 4 4" xfId="36573" xr:uid="{18863AC6-2CD2-4915-B554-A37329E0FD1C}"/>
    <cellStyle name="Explanatory Text 4 4 2" xfId="36576" xr:uid="{BC90071C-EDC8-44ED-90BD-DB6E4A6884AD}"/>
    <cellStyle name="Explanatory Text 4 5" xfId="36577" xr:uid="{87581C11-3418-4CC4-B277-E2996A5DA37A}"/>
    <cellStyle name="Explanatory Text 4 6" xfId="36579" xr:uid="{8F1236E6-DDAF-476D-AC77-36870A5DDD93}"/>
    <cellStyle name="Explanatory Text 4 7" xfId="34157" xr:uid="{844A01A9-CFF5-4600-99C4-0BF1AA4D2A17}"/>
    <cellStyle name="Explanatory Text 4_Annexure" xfId="36051" xr:uid="{D1AABE08-3BAA-45A8-ADE4-76FE09483C32}"/>
    <cellStyle name="Explanatory Text 40" xfId="36530" xr:uid="{5DD28AC3-1271-4537-8E84-78602377595F}"/>
    <cellStyle name="Explanatory Text 40 2" xfId="36532" xr:uid="{618C3EE4-CBF3-4731-9E68-A8E57561E2FC}"/>
    <cellStyle name="Explanatory Text 40 2 2" xfId="36534" xr:uid="{834E98CB-D05B-45E0-BF0A-0BF5FC88606F}"/>
    <cellStyle name="Explanatory Text 40 3" xfId="36536" xr:uid="{3502F817-5EDA-4979-9492-4F6EA2352C76}"/>
    <cellStyle name="Explanatory Text 40_BSD2" xfId="36539" xr:uid="{06EE2016-A07D-467E-ADCA-349CCD566392}"/>
    <cellStyle name="Explanatory Text 41" xfId="36541" xr:uid="{B73E9A94-E5C2-48E9-9BF5-083F6211EFA3}"/>
    <cellStyle name="Explanatory Text 41 2" xfId="36544" xr:uid="{8249F1F3-D0CB-4304-BEF5-EDB0DC52BCE0}"/>
    <cellStyle name="Explanatory Text 41 2 2" xfId="33624" xr:uid="{DC67027B-3419-4C9D-A5FB-9E775B4055FB}"/>
    <cellStyle name="Explanatory Text 41 3" xfId="36546" xr:uid="{D9C21A4D-F74B-422C-9506-65A51E15EC7A}"/>
    <cellStyle name="Explanatory Text 41_BSD2" xfId="36548" xr:uid="{6FA49C2B-65F0-4490-BE1B-4284359E0FCB}"/>
    <cellStyle name="Explanatory Text 42" xfId="36550" xr:uid="{03EF9323-C7CC-4BE4-A6D7-1F782138B13A}"/>
    <cellStyle name="Explanatory Text 42 2" xfId="36552" xr:uid="{E8AEA44D-4647-4AEB-8A7F-A31768202F9F}"/>
    <cellStyle name="Explanatory Text 42 2 2" xfId="36556" xr:uid="{A7C038C8-C6F4-4FA2-817B-5AC0A03BD559}"/>
    <cellStyle name="Explanatory Text 42 3" xfId="36558" xr:uid="{3F4638E6-BB6B-4E1C-9187-68F63C0401E1}"/>
    <cellStyle name="Explanatory Text 42_BSD2" xfId="36560" xr:uid="{BBFFB065-ECFE-4F2F-86F7-678D9524A279}"/>
    <cellStyle name="Explanatory Text 43" xfId="36562" xr:uid="{60CC8D7C-2919-477C-AB4C-CE5A85F2AB04}"/>
    <cellStyle name="Explanatory Text 43 2" xfId="32003" xr:uid="{39A82829-1114-4240-A917-19B73A7EAB71}"/>
    <cellStyle name="Explanatory Text 43 2 2" xfId="34556" xr:uid="{E9958CC5-BA10-48A9-AD89-D330CB457EAE}"/>
    <cellStyle name="Explanatory Text 43 3" xfId="32007" xr:uid="{31301D85-588E-441A-92B3-23FE5F7F13D2}"/>
    <cellStyle name="Explanatory Text 43_BSD2" xfId="27672" xr:uid="{1839BDCA-F7BA-4E98-A695-122A9D08FA0F}"/>
    <cellStyle name="Explanatory Text 44" xfId="36564" xr:uid="{45AC2969-4EF2-4C68-8D5B-9084043A3FE5}"/>
    <cellStyle name="Explanatory Text 44 2" xfId="32018" xr:uid="{E9686849-4AB3-4BAD-A450-8C7F010D4AC8}"/>
    <cellStyle name="Explanatory Text 44 2 2" xfId="36566" xr:uid="{B45F49C5-E4F6-4E55-808A-5D664626B2E5}"/>
    <cellStyle name="Explanatory Text 44 3" xfId="32021" xr:uid="{AD31339A-F1BA-4A33-88C7-86FF3A6A1560}"/>
    <cellStyle name="Explanatory Text 44_BSD2" xfId="36568" xr:uid="{156B529D-63FA-4D20-8FAF-855C697E45CD}"/>
    <cellStyle name="Explanatory Text 45" xfId="33625" xr:uid="{4D340A6F-BD21-4962-95D3-05A307530E57}"/>
    <cellStyle name="Explanatory Text 45 2" xfId="36580" xr:uid="{583CDB5C-9669-40DA-958A-3931B67EDF10}"/>
    <cellStyle name="Explanatory Text 45 2 2" xfId="36582" xr:uid="{5EF0C74B-CEF4-453C-A113-E22BF2836A78}"/>
    <cellStyle name="Explanatory Text 45 3" xfId="36584" xr:uid="{AF373561-4222-4F96-AE71-C174DC6D7B2D}"/>
    <cellStyle name="Explanatory Text 45_BSD2" xfId="36586" xr:uid="{890E0E1A-20C3-412E-BDB0-BF318A4CC09A}"/>
    <cellStyle name="Explanatory Text 46" xfId="36588" xr:uid="{9CE4AC0C-2C15-4F94-B010-8CA76B3B795D}"/>
    <cellStyle name="Explanatory Text 46 2" xfId="36591" xr:uid="{99DBD39A-CC89-4E43-95DB-C76F28CCFA8D}"/>
    <cellStyle name="Explanatory Text 46 2 2" xfId="36593" xr:uid="{9C187514-16C1-4C20-A820-ABD02C377F71}"/>
    <cellStyle name="Explanatory Text 46 3" xfId="36596" xr:uid="{414D3A3F-74A1-47FA-BFBF-AE8BD448847B}"/>
    <cellStyle name="Explanatory Text 46_BSD2" xfId="5949" xr:uid="{38AE04E0-2A5A-414C-932D-7D2EA8EC943D}"/>
    <cellStyle name="Explanatory Text 47" xfId="36598" xr:uid="{AB75FA86-EC8F-4A77-97DE-CA1E29900FC5}"/>
    <cellStyle name="Explanatory Text 47 2" xfId="36600" xr:uid="{53BDB50A-E269-4A1B-9210-B1757C54343D}"/>
    <cellStyle name="Explanatory Text 47 2 2" xfId="36602" xr:uid="{09D969B7-4417-4F33-8A84-7A83C4887550}"/>
    <cellStyle name="Explanatory Text 47 3" xfId="20987" xr:uid="{E0A725F9-5868-44F8-A259-F167A8DC881E}"/>
    <cellStyle name="Explanatory Text 47_BSD2" xfId="36604" xr:uid="{F6CF7843-2EEA-41BC-A09E-7F0048867563}"/>
    <cellStyle name="Explanatory Text 48" xfId="36606" xr:uid="{98972D05-3E79-4997-AF3F-CD1CCFCB4839}"/>
    <cellStyle name="Explanatory Text 48 2" xfId="36608" xr:uid="{E30E591E-FBD8-4AB0-A3C7-3BB4549D1039}"/>
    <cellStyle name="Explanatory Text 48 2 2" xfId="36610" xr:uid="{FD0F9FFA-0C0E-473E-85CB-9893F12DC54C}"/>
    <cellStyle name="Explanatory Text 48 3" xfId="36612" xr:uid="{286C71DA-6BF3-49E8-8A5E-C3DB46D42FFC}"/>
    <cellStyle name="Explanatory Text 48_BSD2" xfId="26618" xr:uid="{2987F93B-6350-487F-B4EE-CF527B47D91D}"/>
    <cellStyle name="Explanatory Text 49" xfId="36615" xr:uid="{0E0815B8-355E-4A6D-8B54-71BB17C25710}"/>
    <cellStyle name="Explanatory Text 49 2" xfId="33051" xr:uid="{248FC1FA-9BC8-4799-9B51-E360EE7A0870}"/>
    <cellStyle name="Explanatory Text 49 2 2" xfId="36617" xr:uid="{9AE60FEE-1AF7-4FFC-9B5A-A7029FE9C70F}"/>
    <cellStyle name="Explanatory Text 49 3" xfId="33056" xr:uid="{5FA547D6-6825-4C56-B69B-8F41CC2A7AD0}"/>
    <cellStyle name="Explanatory Text 49_BSD2" xfId="10990" xr:uid="{751EFFC3-45B0-46EC-8D89-7394B3C070FA}"/>
    <cellStyle name="Explanatory Text 5" xfId="31666" xr:uid="{7E9B987A-B30A-4E2C-9EE0-23F58110EB95}"/>
    <cellStyle name="Explanatory Text 5 2" xfId="36619" xr:uid="{EBA16981-5EF0-4937-9843-EB4CB08507DE}"/>
    <cellStyle name="Explanatory Text 5 2 2" xfId="14490" xr:uid="{D8033FD7-1A91-4F35-BDA1-64A2B9EF0143}"/>
    <cellStyle name="Explanatory Text 5 3" xfId="36620" xr:uid="{31E70933-100B-40B4-B409-3283C4984B5C}"/>
    <cellStyle name="Explanatory Text 5 3 2" xfId="19563" xr:uid="{FE55069C-C940-47B1-B953-38ABC486BAE5}"/>
    <cellStyle name="Explanatory Text 5 4" xfId="36621" xr:uid="{1692D147-73B1-4799-9EA7-B591FA9BD608}"/>
    <cellStyle name="Explanatory Text 5 4 2" xfId="19584" xr:uid="{B1E7B096-9400-4E3D-8446-6B2A8B5653A9}"/>
    <cellStyle name="Explanatory Text 5 5" xfId="36622" xr:uid="{64C2B244-D881-477E-A70A-5B0239634FBD}"/>
    <cellStyle name="Explanatory Text 5 6" xfId="16836" xr:uid="{9C70C00B-5700-4FD3-BEF9-10B4D05354BD}"/>
    <cellStyle name="Explanatory Text 5_Annexure" xfId="20834" xr:uid="{04CEF2E1-C2F5-4E7F-AC5C-EC0B0788A0AC}"/>
    <cellStyle name="Explanatory Text 50" xfId="33626" xr:uid="{B9DCADBB-D47E-47A2-BDA9-40ADFE7234C5}"/>
    <cellStyle name="Explanatory Text 50 2" xfId="36581" xr:uid="{FDB5CBCC-026F-454D-AD9B-5475928DB943}"/>
    <cellStyle name="Explanatory Text 50 2 2" xfId="36583" xr:uid="{BAFE8A8C-88D3-4CEB-8911-6D143A3A2BD9}"/>
    <cellStyle name="Explanatory Text 50 3" xfId="36585" xr:uid="{B2CF7949-12D8-46BE-A812-5A27417A15A0}"/>
    <cellStyle name="Explanatory Text 50_BSD2" xfId="36587" xr:uid="{7A5B59C0-E0B1-450E-BF64-9EFF01FDA213}"/>
    <cellStyle name="Explanatory Text 51" xfId="36589" xr:uid="{73DD1D34-15F5-4F1D-95F3-46D93043821E}"/>
    <cellStyle name="Explanatory Text 51 2" xfId="36592" xr:uid="{544D01B2-DD54-44B8-BC85-FF2BC500E8C4}"/>
    <cellStyle name="Explanatory Text 51 2 2" xfId="36594" xr:uid="{D30B73BD-1B3E-4219-98BB-FA40CA58B4EA}"/>
    <cellStyle name="Explanatory Text 51 3" xfId="36597" xr:uid="{CEE9FCAD-B658-4DF0-A5BA-39AFFC21662F}"/>
    <cellStyle name="Explanatory Text 51_BSD2" xfId="5950" xr:uid="{08D06462-9875-4936-9320-C5F3C4F2AF2D}"/>
    <cellStyle name="Explanatory Text 52" xfId="36599" xr:uid="{C4446765-E462-403F-A804-3FC251BBEEDF}"/>
    <cellStyle name="Explanatory Text 52 2" xfId="36601" xr:uid="{057D2E66-638D-4DBC-9842-810657EE7C90}"/>
    <cellStyle name="Explanatory Text 52 2 2" xfId="36603" xr:uid="{12442E33-1F80-4B42-B910-CCC87424C32D}"/>
    <cellStyle name="Explanatory Text 52 3" xfId="20988" xr:uid="{21C695C1-225D-4251-B1C0-E7B91C6238C0}"/>
    <cellStyle name="Explanatory Text 52_BSD2" xfId="36605" xr:uid="{BE3FD852-60E3-4596-A303-172237FFAF14}"/>
    <cellStyle name="Explanatory Text 53" xfId="36607" xr:uid="{85FFA1EB-3306-40E2-9F99-8A7C1AD86337}"/>
    <cellStyle name="Explanatory Text 53 2" xfId="36609" xr:uid="{8A98EB14-B9EB-4D62-8034-E51F945A18CD}"/>
    <cellStyle name="Explanatory Text 53 2 2" xfId="36611" xr:uid="{5D9284C6-6E30-4758-8A58-FEE05C1551AF}"/>
    <cellStyle name="Explanatory Text 53 3" xfId="36613" xr:uid="{BC1D6B5B-34A1-48D6-A289-81492BFAE4CA}"/>
    <cellStyle name="Explanatory Text 53_BSD2" xfId="26619" xr:uid="{5EA7481D-784B-4D3F-9BD8-CDFFA964F58C}"/>
    <cellStyle name="Explanatory Text 54" xfId="36616" xr:uid="{4AF11997-0B0C-4C48-A994-119B4F936223}"/>
    <cellStyle name="Explanatory Text 54 2" xfId="33052" xr:uid="{1903A4ED-5135-4B27-AFB0-D266EE66682A}"/>
    <cellStyle name="Explanatory Text 54 2 2" xfId="36618" xr:uid="{FE88D9CB-BAFA-464A-AE2A-0B2E6B3ABBDE}"/>
    <cellStyle name="Explanatory Text 54 3" xfId="33057" xr:uid="{5709DE6B-173C-46FA-B390-46F9BE26BBD7}"/>
    <cellStyle name="Explanatory Text 54_BSD2" xfId="10991" xr:uid="{CCC4593C-3E95-4F0D-8738-FD723C6A0564}"/>
    <cellStyle name="Explanatory Text 55" xfId="36624" xr:uid="{2A892985-0734-41CF-B7D8-4DB5CFBA6D0C}"/>
    <cellStyle name="Explanatory Text 55 2" xfId="36626" xr:uid="{C8F3528B-998D-417A-BD2E-06905C494C4E}"/>
    <cellStyle name="Explanatory Text 55 2 2" xfId="36628" xr:uid="{60A5EA1D-EBF1-4771-90AF-7A102A02BF36}"/>
    <cellStyle name="Explanatory Text 55 3" xfId="36629" xr:uid="{7F51940C-3870-41E8-B5F9-5F78C77872CF}"/>
    <cellStyle name="Explanatory Text 55_BSD2" xfId="36630" xr:uid="{E11259D3-F911-4E34-8BE2-A7B8BD8F08EB}"/>
    <cellStyle name="Explanatory Text 56" xfId="17143" xr:uid="{F60B1D15-B7BE-4E65-862E-61B7BA36F504}"/>
    <cellStyle name="Explanatory Text 56 2" xfId="36631" xr:uid="{BEA7FF33-B66D-498B-BC51-B7A66BBC8848}"/>
    <cellStyle name="Explanatory Text 56 2 2" xfId="36633" xr:uid="{C0EFB1D8-2978-4E59-8B0D-5BA20A644716}"/>
    <cellStyle name="Explanatory Text 56 3" xfId="36634" xr:uid="{969A8BD0-FBE8-4078-A075-D988B63CCFB0}"/>
    <cellStyle name="Explanatory Text 56_BSD2" xfId="4844" xr:uid="{0B55CED9-5B88-4A71-AACE-635182572BFD}"/>
    <cellStyle name="Explanatory Text 57" xfId="36635" xr:uid="{982708AF-6B20-4906-9C03-1E3055C622B7}"/>
    <cellStyle name="Explanatory Text 57 2" xfId="13517" xr:uid="{97116C04-E5DC-4154-B953-161656B50A4F}"/>
    <cellStyle name="Explanatory Text 57 2 2" xfId="13523" xr:uid="{0FB0A62B-35E6-4A87-BE79-6F8437C79E46}"/>
    <cellStyle name="Explanatory Text 57 3" xfId="13532" xr:uid="{6112B25D-2E8C-4C54-87A7-A8C306D2A3E6}"/>
    <cellStyle name="Explanatory Text 57_BSD2" xfId="36637" xr:uid="{4B907697-BDB5-4AA5-87BE-8447BE1F4F7A}"/>
    <cellStyle name="Explanatory Text 58" xfId="36638" xr:uid="{77169551-1E1B-41C2-BAAC-B2E413070DBB}"/>
    <cellStyle name="Explanatory Text 58 2" xfId="36640" xr:uid="{ABC05FA9-0593-4A63-8CA7-C090A966D9BE}"/>
    <cellStyle name="Explanatory Text 58 2 2" xfId="21251" xr:uid="{CBB62273-4D5E-48B0-8091-8A486E097041}"/>
    <cellStyle name="Explanatory Text 58 3" xfId="36642" xr:uid="{FE5BC789-DEC2-429D-B6FE-909067C34BF6}"/>
    <cellStyle name="Explanatory Text 58_BSD2" xfId="27333" xr:uid="{1D0D68B5-48FB-4124-BCFF-D120FF8EEFD9}"/>
    <cellStyle name="Explanatory Text 59" xfId="36643" xr:uid="{CFB01920-FCEE-492E-BA4E-2A4000737926}"/>
    <cellStyle name="Explanatory Text 59 2" xfId="36645" xr:uid="{5CB7363C-B9E9-4C73-9966-79857615B1B4}"/>
    <cellStyle name="Explanatory Text 59 2 2" xfId="36651" xr:uid="{71EA95F3-0CA6-4C9A-AEAD-AFDA8B766D44}"/>
    <cellStyle name="Explanatory Text 59 3" xfId="36652" xr:uid="{B5B60207-C066-4825-8DF5-E52B04473185}"/>
    <cellStyle name="Explanatory Text 59_BSD2" xfId="4924" xr:uid="{6E965F1D-841A-4DBE-B883-0A83EAAAE3CA}"/>
    <cellStyle name="Explanatory Text 6" xfId="31669" xr:uid="{7F8C2E14-8180-47AE-B954-12646E389629}"/>
    <cellStyle name="Explanatory Text 6 2" xfId="36653" xr:uid="{A8FE6BE4-5770-4D09-88C4-B17821C6AFDF}"/>
    <cellStyle name="Explanatory Text 6 2 2" xfId="36654" xr:uid="{D71E30C7-5E25-40E1-BF56-B5697EA1C21E}"/>
    <cellStyle name="Explanatory Text 6 3" xfId="36655" xr:uid="{BC5E61B2-65CF-423E-9433-F88D9480F1C8}"/>
    <cellStyle name="Explanatory Text 6 3 2" xfId="36656" xr:uid="{28698C93-E5D8-4765-B725-8AF434B9273E}"/>
    <cellStyle name="Explanatory Text 6 4" xfId="18478" xr:uid="{943D0C00-8372-4A55-B775-F89BA4EF6D7A}"/>
    <cellStyle name="Explanatory Text 6 4 2" xfId="36658" xr:uid="{7BA05394-CC4E-48D4-AF3E-C227FBC9F33F}"/>
    <cellStyle name="Explanatory Text 6 5" xfId="15213" xr:uid="{BB2C4A89-EDA7-421B-A793-F9D3016C13E3}"/>
    <cellStyle name="Explanatory Text 6 6" xfId="13279" xr:uid="{972EF964-ED7C-4717-8A33-2813AAB55B64}"/>
    <cellStyle name="Explanatory Text 6_Annexure" xfId="4391" xr:uid="{A6D13452-BB2E-4C94-A512-DCB46C645C37}"/>
    <cellStyle name="Explanatory Text 60" xfId="36625" xr:uid="{BF81A57B-04B9-4711-B248-A3FC68DB12A0}"/>
    <cellStyle name="Explanatory Text 60 2" xfId="36627" xr:uid="{8AF3B4B2-7CF5-4AB8-8718-6B9331646472}"/>
    <cellStyle name="Explanatory Text 61" xfId="17144" xr:uid="{0B53E452-19FA-442C-83EA-057096200D83}"/>
    <cellStyle name="Explanatory Text 61 2" xfId="36632" xr:uid="{344BF808-D47A-48A3-AC3A-617CF666593D}"/>
    <cellStyle name="Explanatory Text 62" xfId="36636" xr:uid="{43985332-0A51-4D7C-96B6-FDEBD4FB00DE}"/>
    <cellStyle name="Explanatory Text 62 2" xfId="13518" xr:uid="{008F412A-8893-4B73-A69F-CC2BB8E55B6B}"/>
    <cellStyle name="Explanatory Text 63" xfId="36639" xr:uid="{AC6CEE08-1BA7-44D5-889D-E0D637C608A3}"/>
    <cellStyle name="Explanatory Text 63 2" xfId="36641" xr:uid="{6FD5B6B7-45B2-4949-B44C-14163BE84FC3}"/>
    <cellStyle name="Explanatory Text 64" xfId="36644" xr:uid="{B1FAE84E-CCB6-4EF2-9E77-0E8A481A0522}"/>
    <cellStyle name="Explanatory Text 64 2" xfId="36646" xr:uid="{71590219-03F4-4467-8741-C16C19D738C0}"/>
    <cellStyle name="Explanatory Text 65" xfId="19808" xr:uid="{2FB91A05-3FD5-44F2-AFDA-2790E90D0709}"/>
    <cellStyle name="Explanatory Text 65 2" xfId="19812" xr:uid="{6BCDA2CC-50C0-4C31-94D3-3E4DFF4389CF}"/>
    <cellStyle name="Explanatory Text 66" xfId="3991" xr:uid="{00EC8BE9-7DD6-4F8B-B7F6-798EB5A329F9}"/>
    <cellStyle name="Explanatory Text 66 2" xfId="36659" xr:uid="{50736B82-A379-4926-B968-E46D067CEF05}"/>
    <cellStyle name="Explanatory Text 67" xfId="36661" xr:uid="{905AEBD7-F11C-440A-A62C-6239916E5FA6}"/>
    <cellStyle name="Explanatory Text 67 2" xfId="36663" xr:uid="{80886242-52E4-4F4F-B8D8-35F9122B3352}"/>
    <cellStyle name="Explanatory Text 68" xfId="36666" xr:uid="{0B5C895B-96A6-4E15-A3C2-21E3226B5529}"/>
    <cellStyle name="Explanatory Text 68 2" xfId="36668" xr:uid="{B8574CD6-BC4B-4EB9-A379-0BE8A8CCA303}"/>
    <cellStyle name="Explanatory Text 69" xfId="36671" xr:uid="{47DD50E3-5F4D-4B80-8F72-8DEB5F80F0EF}"/>
    <cellStyle name="Explanatory Text 69 2" xfId="36673" xr:uid="{27D326A3-202D-43E6-81F3-7EF5F21FC089}"/>
    <cellStyle name="Explanatory Text 7" xfId="31672" xr:uid="{8819B2D5-F33D-4142-B7ED-3062D783522B}"/>
    <cellStyle name="Explanatory Text 7 10" xfId="33007" xr:uid="{9FEEA249-D002-4A7E-A084-15922F388FF3}"/>
    <cellStyle name="Explanatory Text 7 10 2" xfId="33010" xr:uid="{D8CE7209-3DDB-42B6-BF80-999D173B384E}"/>
    <cellStyle name="Explanatory Text 7 11" xfId="33015" xr:uid="{0D530364-AFB8-4A79-AEDB-8CA56963004F}"/>
    <cellStyle name="Explanatory Text 7 11 2" xfId="33018" xr:uid="{974874FB-7322-48A8-8FEE-56A360D79211}"/>
    <cellStyle name="Explanatory Text 7 12" xfId="33024" xr:uid="{5C3AD80A-4AB0-46D6-8AA1-AFA0264C6B0E}"/>
    <cellStyle name="Explanatory Text 7 13" xfId="33031" xr:uid="{17AFDEA3-E3AE-44BB-B616-5BCDDC69B987}"/>
    <cellStyle name="Explanatory Text 7 14" xfId="36676" xr:uid="{947E67B7-4C2A-4B98-8848-D19BEE81E106}"/>
    <cellStyle name="Explanatory Text 7 2" xfId="36678" xr:uid="{E950E10D-A7CE-45F7-AA18-587AE1C0E2DA}"/>
    <cellStyle name="Explanatory Text 7 2 2" xfId="36679" xr:uid="{392A9155-E85B-4248-91DD-71D473BEBFA7}"/>
    <cellStyle name="Explanatory Text 7 3" xfId="36680" xr:uid="{4819C06E-A43E-4B69-8D87-C5855D107C39}"/>
    <cellStyle name="Explanatory Text 7 3 2" xfId="36681" xr:uid="{249780BF-5A73-4924-A40A-CC1B2D020DD1}"/>
    <cellStyle name="Explanatory Text 7 4" xfId="18483" xr:uid="{BB4FED88-AA69-407D-8A73-421A75932164}"/>
    <cellStyle name="Explanatory Text 7 4 2" xfId="36683" xr:uid="{165041D4-3A07-40FC-819B-1A666E7E55E7}"/>
    <cellStyle name="Explanatory Text 7 5" xfId="15219" xr:uid="{9B0BB0FA-DC26-4D38-9C5B-0A69F1444BCF}"/>
    <cellStyle name="Explanatory Text 7 5 2" xfId="36686" xr:uid="{3E411F60-1D4C-445C-B899-C6F0DEC77034}"/>
    <cellStyle name="Explanatory Text 7 6" xfId="13281" xr:uid="{3F7155C4-E0AD-4502-9260-9D7A13C4A66A}"/>
    <cellStyle name="Explanatory Text 7 6 2" xfId="36687" xr:uid="{0BBC1429-94D3-4CC0-98B6-555058B407C2}"/>
    <cellStyle name="Explanatory Text 7 7" xfId="36688" xr:uid="{9225CFED-F17F-447D-985A-E5F444F8CC2B}"/>
    <cellStyle name="Explanatory Text 7 7 2" xfId="36689" xr:uid="{C34F5595-272D-430E-A6A9-B278EAEFE6E3}"/>
    <cellStyle name="Explanatory Text 7 8" xfId="36690" xr:uid="{F6D16112-4A7C-484F-9488-EB9D256CB97B}"/>
    <cellStyle name="Explanatory Text 7 8 2" xfId="36691" xr:uid="{C1EFAC5F-3D6C-499E-A61D-500947FFDBCD}"/>
    <cellStyle name="Explanatory Text 7 9" xfId="36692" xr:uid="{F9F5B45A-8982-4BC5-B1DF-174BB43A749C}"/>
    <cellStyle name="Explanatory Text 7 9 2" xfId="36693" xr:uid="{78142C88-D814-4A35-A187-28DFD4D21235}"/>
    <cellStyle name="Explanatory Text 7_Annexure" xfId="36694" xr:uid="{CC1DBFC2-E8AE-47A9-888C-9E7614FBA4AA}"/>
    <cellStyle name="Explanatory Text 70" xfId="19809" xr:uid="{9ED0FADA-F05B-40AE-BA60-3244B3E4998D}"/>
    <cellStyle name="Explanatory Text 70 2" xfId="19813" xr:uid="{93EC3A90-4C8C-465A-A3C5-3F43D63513FB}"/>
    <cellStyle name="Explanatory Text 71" xfId="3992" xr:uid="{25615495-0B14-4213-BE30-21A5D77B774B}"/>
    <cellStyle name="Explanatory Text 71 2" xfId="36660" xr:uid="{1F50E154-24E4-4444-9C33-3CEC4E6D2C80}"/>
    <cellStyle name="Explanatory Text 72" xfId="36662" xr:uid="{54A1DE0B-B484-43AE-90E2-134C4F384E3F}"/>
    <cellStyle name="Explanatory Text 72 2" xfId="36664" xr:uid="{64A87685-1599-4319-BBDF-8008D4EA0F74}"/>
    <cellStyle name="Explanatory Text 73" xfId="36667" xr:uid="{89F6A859-CCE2-46F6-8320-400BE22EDB6F}"/>
    <cellStyle name="Explanatory Text 73 2" xfId="36669" xr:uid="{C7D41314-10AD-4F11-8A42-193F1D0FA71E}"/>
    <cellStyle name="Explanatory Text 74" xfId="36672" xr:uid="{EA8ACAE2-120D-4D14-8880-5DE3845D5572}"/>
    <cellStyle name="Explanatory Text 74 2" xfId="36674" xr:uid="{B395020C-08C1-4D69-836A-4D497FB996D4}"/>
    <cellStyle name="Explanatory Text 75" xfId="36695" xr:uid="{F4F2F4BA-8F47-44FD-9208-969C82EA53B8}"/>
    <cellStyle name="Explanatory Text 75 2" xfId="36697" xr:uid="{FAF9CD8B-E299-421D-94BF-5ACCB0AC67B7}"/>
    <cellStyle name="Explanatory Text 76" xfId="36700" xr:uid="{6D5CF4E7-74CE-4A10-8B63-BFEBCF9FC17B}"/>
    <cellStyle name="Explanatory Text 76 2" xfId="36702" xr:uid="{464E4CC2-6B9B-4BBD-B20C-84D2237700ED}"/>
    <cellStyle name="Explanatory Text 77" xfId="36705" xr:uid="{F7B1BC46-B777-428A-B301-74127273F106}"/>
    <cellStyle name="Explanatory Text 77 2" xfId="36707" xr:uid="{81E4FBFC-2DBE-4022-85C9-885B30F7AAC1}"/>
    <cellStyle name="Explanatory Text 78" xfId="36709" xr:uid="{8EAC966E-9DC6-4005-AC84-9DEFC3E24D77}"/>
    <cellStyle name="Explanatory Text 78 2" xfId="36711" xr:uid="{658101CE-EAB4-4C14-817F-BEE0D65D946C}"/>
    <cellStyle name="Explanatory Text 79" xfId="36713" xr:uid="{95B0DC94-0919-4079-BC7E-B06660DB6566}"/>
    <cellStyle name="Explanatory Text 79 2" xfId="36715" xr:uid="{74C877ED-3E49-4092-A8F5-604F5209FFEF}"/>
    <cellStyle name="Explanatory Text 8" xfId="36717" xr:uid="{C682EA8D-17BE-48E0-9C35-54206DF1B468}"/>
    <cellStyle name="Explanatory Text 8 2" xfId="36720" xr:uid="{C3CB10A5-182F-4AAB-81B3-BB788B1C5B5A}"/>
    <cellStyle name="Explanatory Text 8 2 2" xfId="36721" xr:uid="{7F92F7F9-3F74-4472-BEC3-48E7CA795312}"/>
    <cellStyle name="Explanatory Text 8 3" xfId="36722" xr:uid="{E8CEDE8A-9506-44EA-AB7C-1DC7915AD464}"/>
    <cellStyle name="Explanatory Text 8 3 2" xfId="36723" xr:uid="{2A8A3F0C-92D6-45C3-95E4-B16F81F94802}"/>
    <cellStyle name="Explanatory Text 8 4" xfId="36725" xr:uid="{1C89E641-CCC0-4B93-8675-BF0781CB2887}"/>
    <cellStyle name="Explanatory Text 8 5" xfId="36727" xr:uid="{83F5525D-D0CC-4D79-911B-A142E4D2D394}"/>
    <cellStyle name="Explanatory Text 8 6" xfId="36729" xr:uid="{9300640C-DCF8-4955-B670-35E363A8363B}"/>
    <cellStyle name="Explanatory Text 8_BSD2" xfId="36731" xr:uid="{AB0AE01A-FC1C-4642-9BB5-F339C619DEE8}"/>
    <cellStyle name="Explanatory Text 80" xfId="36696" xr:uid="{B35121EB-B971-481F-AA81-4CEFED3A26B2}"/>
    <cellStyle name="Explanatory Text 80 2" xfId="36698" xr:uid="{1BA041DC-B0A3-4231-9085-5DDE5CDE0857}"/>
    <cellStyle name="Explanatory Text 81" xfId="36701" xr:uid="{4012D09F-E7CA-45D5-917D-590890A74C8C}"/>
    <cellStyle name="Explanatory Text 81 2" xfId="36703" xr:uid="{42FA3460-E977-4176-B91A-781223BF09EA}"/>
    <cellStyle name="Explanatory Text 82" xfId="36706" xr:uid="{A67CD474-FAB4-4079-A599-12A3F0180C3D}"/>
    <cellStyle name="Explanatory Text 82 2" xfId="36708" xr:uid="{90A61E9E-ECFA-4853-B0DF-6A750A058E71}"/>
    <cellStyle name="Explanatory Text 83" xfId="36710" xr:uid="{C3802610-D624-4CF2-886C-4D4076B636D6}"/>
    <cellStyle name="Explanatory Text 83 2" xfId="36712" xr:uid="{373CB211-3088-471F-A654-F80D938F021B}"/>
    <cellStyle name="Explanatory Text 84" xfId="36714" xr:uid="{AC992339-F0EC-4796-9D73-539E235D983D}"/>
    <cellStyle name="Explanatory Text 84 2" xfId="36716" xr:uid="{BEE29CB9-BA75-4BF2-98A2-5D86DBE59BFC}"/>
    <cellStyle name="Explanatory Text 85" xfId="36732" xr:uid="{40FDDC3A-DBCD-4F93-A881-EE325950994D}"/>
    <cellStyle name="Explanatory Text 85 2" xfId="36733" xr:uid="{7AD76011-A63D-490E-A389-CFBD0B908C2F}"/>
    <cellStyle name="Explanatory Text 86" xfId="36734" xr:uid="{F73F800A-876E-4E5F-9E67-28E0CA42E000}"/>
    <cellStyle name="Explanatory Text 86 2" xfId="36736" xr:uid="{44D31D3F-31D1-4222-8A69-B50E1AE137DE}"/>
    <cellStyle name="Explanatory Text 87" xfId="36737" xr:uid="{1FC8E326-00C5-4EA6-BD07-12AEF24EFE44}"/>
    <cellStyle name="Explanatory Text 87 2" xfId="36738" xr:uid="{ADFA2D1F-45ED-4C9D-A08A-22A791290A26}"/>
    <cellStyle name="Explanatory Text 88" xfId="7223" xr:uid="{05375ECE-1AD3-463F-AFB7-81467139DFAE}"/>
    <cellStyle name="Explanatory Text 88 2" xfId="7615" xr:uid="{E5101502-C25F-406F-9FBE-7772BBFD904A}"/>
    <cellStyle name="Explanatory Text 89" xfId="23330" xr:uid="{0D7A5037-BFED-4EF5-BE65-33E57A2ECD0D}"/>
    <cellStyle name="Explanatory Text 89 2" xfId="8821" xr:uid="{C007FD60-175D-4513-A92E-CBE2730B3E45}"/>
    <cellStyle name="Explanatory Text 9" xfId="36739" xr:uid="{2681521C-FEE4-4032-8F9C-775F4331006B}"/>
    <cellStyle name="Explanatory Text 9 2" xfId="36740" xr:uid="{6EE6CF06-9DD8-48EC-B8DA-383242DD8F5E}"/>
    <cellStyle name="Explanatory Text 9 2 2" xfId="36741" xr:uid="{9BFCA359-20EA-4D4F-93C5-B8EA2A833B6E}"/>
    <cellStyle name="Explanatory Text 9 3" xfId="36742" xr:uid="{79B205F4-8C3E-4DA3-9AE7-5AC1CC44A2BE}"/>
    <cellStyle name="Explanatory Text 9 3 2" xfId="36743" xr:uid="{25CB42A5-74F2-4E12-A817-AF37555678F1}"/>
    <cellStyle name="Explanatory Text 9 4" xfId="36745" xr:uid="{35040FDB-39B9-4428-9B55-563DBEBE775F}"/>
    <cellStyle name="Explanatory Text 9 5" xfId="21619" xr:uid="{54846080-8EAC-494D-898E-410E9471964E}"/>
    <cellStyle name="Explanatory Text 9 6" xfId="20515" xr:uid="{168803A2-B638-443D-B0F7-1F458654090F}"/>
    <cellStyle name="Explanatory Text 9_BSD2" xfId="25787" xr:uid="{7B1AEBC0-FF70-429F-9D29-D71537B6B80B}"/>
    <cellStyle name="F2" xfId="36746" xr:uid="{99628CAB-EC84-4329-AF00-0293B27CE7D7}"/>
    <cellStyle name="F2 2" xfId="36747" xr:uid="{ADBC1EA2-E7B6-44CA-9ACB-1C319D58800A}"/>
    <cellStyle name="F2 3" xfId="36749" xr:uid="{2BB23FAA-04DB-4245-9C6B-1F52A307626D}"/>
    <cellStyle name="F2 4" xfId="36750" xr:uid="{A10213FE-8851-4963-BC46-F9581468EAC5}"/>
    <cellStyle name="F2 5" xfId="36751" xr:uid="{2298EFB3-06A0-464B-BC01-71B543F19A67}"/>
    <cellStyle name="F3" xfId="36752" xr:uid="{357C3E89-905A-4FF2-9D59-3E0E6D9730DA}"/>
    <cellStyle name="F3 2" xfId="36753" xr:uid="{8F4158AF-A17A-4325-AAA8-2E6EC39B1802}"/>
    <cellStyle name="F3 3" xfId="36754" xr:uid="{95F27039-6A2C-4A1A-A789-4D7139BF4E3A}"/>
    <cellStyle name="F3 4" xfId="36755" xr:uid="{ED428EEA-A864-40E2-B7FA-D82971B79E3D}"/>
    <cellStyle name="F3 5" xfId="36757" xr:uid="{813E8914-7F37-4E98-96AC-932FD9BF85E1}"/>
    <cellStyle name="F4" xfId="36758" xr:uid="{7D079669-5746-42B5-BB56-97EB8E546E71}"/>
    <cellStyle name="F4 2" xfId="36759" xr:uid="{FE9B56A6-C97D-4CA0-AB2B-ADF4B22A7156}"/>
    <cellStyle name="F4 3" xfId="36760" xr:uid="{EDB3210A-BBFD-4595-9859-60DB8DABCF21}"/>
    <cellStyle name="F4 4" xfId="36761" xr:uid="{5376A846-1EBC-4CC0-A48B-3D400E71B530}"/>
    <cellStyle name="F4 5" xfId="36762" xr:uid="{42A245E4-9112-45BD-88B0-9B18FBC29D6A}"/>
    <cellStyle name="F5" xfId="36763" xr:uid="{138D5CC7-2A1E-4464-8906-5DBF012B69FD}"/>
    <cellStyle name="F5 2" xfId="36764" xr:uid="{CE2F82F3-BCED-469B-8D5D-DE7195349F93}"/>
    <cellStyle name="F5 3" xfId="36765" xr:uid="{4E391FE9-3B91-4F23-B8FE-4C3AE081D28F}"/>
    <cellStyle name="F5 4" xfId="36766" xr:uid="{3D9826C7-9712-4795-AA11-F0640E6ED6DC}"/>
    <cellStyle name="F5 5" xfId="36767" xr:uid="{0E71A60D-4DBC-4154-BE09-0513EFE024C5}"/>
    <cellStyle name="F6" xfId="36768" xr:uid="{8AA751B9-4621-4338-BCB6-8AD82617F26A}"/>
    <cellStyle name="F6 2" xfId="36769" xr:uid="{0445C790-A914-47E1-92FB-CA0A4B2BD7A4}"/>
    <cellStyle name="F6 3" xfId="36770" xr:uid="{5E92CB6E-B637-4C8B-83EF-EF1A4B9A099F}"/>
    <cellStyle name="F6 4" xfId="5638" xr:uid="{AC36213A-E845-4E98-BC78-3B275F58B1BF}"/>
    <cellStyle name="F6 5" xfId="36771" xr:uid="{F0FCB538-6FF4-4C09-9A0C-2801811A377C}"/>
    <cellStyle name="F7" xfId="36772" xr:uid="{2FD81A7A-A798-4E9D-A040-78ADFD038FD6}"/>
    <cellStyle name="F7 2" xfId="36773" xr:uid="{8DF4B900-CA54-45F5-8D94-977BA84B5279}"/>
    <cellStyle name="F7 3" xfId="24704" xr:uid="{715D332F-BB13-4949-A23A-09DC5D463B2E}"/>
    <cellStyle name="F7 4" xfId="36775" xr:uid="{75A760BC-13EE-4171-BC1D-5E81F64F912B}"/>
    <cellStyle name="F7 5" xfId="36776" xr:uid="{55DB87F2-60E4-490D-B27A-0CE13109F7AF}"/>
    <cellStyle name="F8" xfId="36777" xr:uid="{A32523EB-747A-48BB-A47B-4A420ED53BF9}"/>
    <cellStyle name="F8 2" xfId="15117" xr:uid="{084C7B08-9773-4DDF-B209-DBDE93F3C683}"/>
    <cellStyle name="F8 3" xfId="36778" xr:uid="{A00B57C0-F008-4618-BBDE-F17F528276FE}"/>
    <cellStyle name="F8 4" xfId="36779" xr:uid="{128EFBB0-B836-400B-9FB9-41A2A66AE471}"/>
    <cellStyle name="F8 5" xfId="36780" xr:uid="{8F667720-F578-4939-B71E-3BD9BF113601}"/>
    <cellStyle name="facha" xfId="36781" xr:uid="{1FC9B5AC-A66C-4B0B-B947-76A8C1EB90A9}"/>
    <cellStyle name="facha 2" xfId="27300" xr:uid="{4B158466-CF7D-45E5-B067-50D332C9116F}"/>
    <cellStyle name="facha 3" xfId="27304" xr:uid="{D71D3BC9-500A-437E-8853-D81D945C692A}"/>
    <cellStyle name="facha 4" xfId="27308" xr:uid="{2EBB9260-8FDA-4850-A4E3-A0C96A4554D7}"/>
    <cellStyle name="Fecha" xfId="29176" xr:uid="{80FAB39E-0A37-49A5-A8B1-799236579C31}"/>
    <cellStyle name="Fecha 2" xfId="29178" xr:uid="{6D01DDC9-64D2-461B-A749-BD7502A6BEA8}"/>
    <cellStyle name="Fecha 3" xfId="29180" xr:uid="{6E89D3E3-A09E-4B15-9ED0-EE91F426E654}"/>
    <cellStyle name="Fecha 4" xfId="36782" xr:uid="{EB918C37-3F87-49A4-91C2-2D9E3FC7110C}"/>
    <cellStyle name="FieldName" xfId="29013" xr:uid="{ECCF065A-6094-4E8B-BC16-702046077986}"/>
    <cellStyle name="Fijo" xfId="36783" xr:uid="{1D28C19D-7186-442D-8896-01047BD44AC6}"/>
    <cellStyle name="Fijo 2" xfId="8736" xr:uid="{119CA93D-BD95-4853-A4CC-4D009184C172}"/>
    <cellStyle name="first line" xfId="30754" xr:uid="{4C61BB94-BA74-4AB8-80D1-8D0E6063E233}"/>
    <cellStyle name="first line 2" xfId="8167" xr:uid="{851983C0-A92D-451E-9349-AD1CAC1CD17A}"/>
    <cellStyle name="first line 3" xfId="8177" xr:uid="{6DC5C1C4-F9C7-490F-8905-CE8F3D51868B}"/>
    <cellStyle name="first line 4" xfId="8185" xr:uid="{D4FEC27C-DF00-4997-BDFB-703B2F8B1B8F}"/>
    <cellStyle name="FirstNumbers" xfId="36785" xr:uid="{6223D2BB-CBCA-4C96-BBBC-202C8C22A08E}"/>
    <cellStyle name="FirstNumbers 2" xfId="36786" xr:uid="{B950E9F9-FC04-458C-9CFD-F0D212FB380C}"/>
    <cellStyle name="FirstNumbers 3" xfId="36787" xr:uid="{3AF2E5AD-4665-43C9-8114-C32D3A939EE5}"/>
    <cellStyle name="FirstNumbers 4" xfId="36788" xr:uid="{96253ADE-C9E6-4736-A53C-74C33CE715FE}"/>
    <cellStyle name="Fixed" xfId="2151" xr:uid="{A24B637C-3B51-4E7E-B65F-7C699677A98E}"/>
    <cellStyle name="Fixed [0]" xfId="36790" xr:uid="{85B09E40-07A5-45BC-B7F2-99C893D6A17B}"/>
    <cellStyle name="Fixed [0] 2" xfId="5216" xr:uid="{276D28CB-F22F-41C1-81CD-E3C2131A9B4A}"/>
    <cellStyle name="Fixed [0] 3" xfId="36794" xr:uid="{FE9A2D76-E9B3-41F7-95B7-CCADCCEECCD3}"/>
    <cellStyle name="Fixed [0] 4" xfId="15524" xr:uid="{E22E6D46-DE6B-4798-87B8-0CAE716BC0C5}"/>
    <cellStyle name="Fixed 10" xfId="36796" xr:uid="{D1B54460-76ED-4F04-ABE7-9578BFF6B7AF}"/>
    <cellStyle name="Fixed 2" xfId="36797" xr:uid="{4D9DAAFD-E37A-4CF2-AB23-783EC7DFC9F3}"/>
    <cellStyle name="Fixed 2 2" xfId="33120" xr:uid="{B4298C9B-12B2-43DE-AEA3-5A704C9492BD}"/>
    <cellStyle name="Fixed 2 2 2" xfId="36798" xr:uid="{7FF92093-3BD6-4F42-BA3F-4575020628BE}"/>
    <cellStyle name="Fixed 2 3" xfId="32714" xr:uid="{C3CEE789-7663-4854-840F-859310199E8E}"/>
    <cellStyle name="Fixed 3" xfId="36799" xr:uid="{736536A2-5534-443E-993C-3D50C86D4AEB}"/>
    <cellStyle name="Fixed 3 2" xfId="36800" xr:uid="{B9D1E489-BE1E-4952-85C9-7230A8EFDF58}"/>
    <cellStyle name="Fixed 3 3" xfId="36801" xr:uid="{2DA388A5-063F-4677-B2E5-2AB43C7D574A}"/>
    <cellStyle name="Fixed 4" xfId="36802" xr:uid="{8B75BA61-99EC-4F46-B48B-D93D929522F1}"/>
    <cellStyle name="Fixed 4 2" xfId="28061" xr:uid="{0446615F-4F53-42DC-91E1-18FED9027124}"/>
    <cellStyle name="Fixed 5" xfId="36803" xr:uid="{CAC92154-3200-43DE-AEC0-C978660EA15C}"/>
    <cellStyle name="Fixed 5 2" xfId="19675" xr:uid="{C189995B-3ABC-475C-BD68-1D891ECD3F7A}"/>
    <cellStyle name="Fixed 6" xfId="11835" xr:uid="{E0C1BCE8-8D66-4875-94D9-293977D2BDA8}"/>
    <cellStyle name="Fixed 7" xfId="36804" xr:uid="{5A831B5C-8BC8-4CCD-9445-9696E8FCE929}"/>
    <cellStyle name="Fixed 8" xfId="36805" xr:uid="{57B735C9-D84F-48CA-BD6C-F6BC2A76909D}"/>
    <cellStyle name="Fixed 9" xfId="12689" xr:uid="{98DF8241-3E8A-4D4D-90B5-8290A467F71A}"/>
    <cellStyle name="Fixed_X" xfId="21053" xr:uid="{9B6F7C2B-9F77-4F6F-BAAC-8F2BC55A3ED4}"/>
    <cellStyle name="fixed0 - Style4" xfId="16006" xr:uid="{EB6BA209-C9F7-4C6E-86A3-40FA8C882DAE}"/>
    <cellStyle name="Fixed2 - Style2" xfId="36806" xr:uid="{35154C04-4A99-42F4-AE1D-9C478EAC5E98}"/>
    <cellStyle name="Fixo" xfId="36807" xr:uid="{0F547F65-8411-439A-8DE7-A8C1E5E80B17}"/>
    <cellStyle name="Fixo 2" xfId="36808" xr:uid="{36527075-7E66-4C54-8C44-6CB1E76D676B}"/>
    <cellStyle name="Footnote" xfId="4700" xr:uid="{606A254F-6161-4092-AA1F-C74A8D13903C}"/>
    <cellStyle name="formula1" xfId="21995" xr:uid="{D9E10CEB-4C3D-4B55-A903-2436565A1A78}"/>
    <cellStyle name="formula2" xfId="22008" xr:uid="{6D3D1EF0-A34C-4A8F-8651-A8FE78F091BA}"/>
    <cellStyle name="formula3" xfId="25661" xr:uid="{61459341-D903-4F40-A3B1-6ADF0214604E}"/>
    <cellStyle name="General" xfId="36809" xr:uid="{98694CC8-E464-4A1B-9394-54F15CA6722D}"/>
    <cellStyle name="General 2" xfId="36815" xr:uid="{739F0DFC-FC02-484E-BD9C-111AEC4F51E7}"/>
    <cellStyle name="General 3" xfId="25400" xr:uid="{5A693358-82AA-4F8C-89B9-065FA24468F5}"/>
    <cellStyle name="General 4" xfId="25408" xr:uid="{9A939EBC-FABE-4799-9D7D-903681F521E1}"/>
    <cellStyle name="Gentia To Excel" xfId="36816" xr:uid="{4D7E85AF-6167-4C7A-9D88-F1E48DDE2D37}"/>
    <cellStyle name="Gentia To Excel 2" xfId="27230" xr:uid="{44C92BCC-D6F2-4652-99D0-A1ADF97A6CC3}"/>
    <cellStyle name="Gentia To Excel 3" xfId="27232" xr:uid="{1157F12C-98C1-45E2-8A80-CBA20B24E64E}"/>
    <cellStyle name="Gentia To Excel 4" xfId="27234" xr:uid="{45304FC8-4F34-415A-83FE-D3882E50DCFA}"/>
    <cellStyle name="Good" xfId="76" builtinId="26" customBuiltin="1"/>
    <cellStyle name="Good 10" xfId="36817" xr:uid="{FE75727E-E62E-449C-8636-2A91C645D215}"/>
    <cellStyle name="Good 10 2" xfId="36818" xr:uid="{DED13230-4BB7-4404-829A-5397ADB5EF9E}"/>
    <cellStyle name="Good 10 2 2" xfId="36819" xr:uid="{729987D4-8912-4A18-AABB-E8F4DDA46CCB}"/>
    <cellStyle name="Good 10 3" xfId="36820" xr:uid="{F0253902-6A85-49E7-AAF7-36A60ECA3BB9}"/>
    <cellStyle name="Good 10 3 2" xfId="36821" xr:uid="{23219CFB-37E1-4C96-A2F4-4A16A3B72095}"/>
    <cellStyle name="Good 10 4" xfId="15379" xr:uid="{29F774C9-5010-44AE-B028-A3B8F406B11E}"/>
    <cellStyle name="Good 10 5" xfId="36822" xr:uid="{B4194760-58B7-4637-946E-3A4766D72CF9}"/>
    <cellStyle name="Good 10 6" xfId="36823" xr:uid="{DD260285-4C48-4D7F-921F-9B2D5D136F56}"/>
    <cellStyle name="Good 10_BSD2" xfId="36824" xr:uid="{F1FB593B-971C-4E18-A7FB-8D8A256F29E1}"/>
    <cellStyle name="Good 11" xfId="7562" xr:uid="{EBA219ED-9F12-44B2-9141-BC624B0112AB}"/>
    <cellStyle name="Good 11 2" xfId="36827" xr:uid="{AA66B97B-5F53-4D02-9990-5766CC5EE49A}"/>
    <cellStyle name="Good 11 2 2" xfId="36828" xr:uid="{34DEF045-E348-437C-8FE0-7A9F0B45C887}"/>
    <cellStyle name="Good 11 3" xfId="36829" xr:uid="{0364F894-EF62-4988-8576-ADEF4E2B9992}"/>
    <cellStyle name="Good 11 3 2" xfId="36831" xr:uid="{D4DF3898-8271-4B9C-AAAE-28B76EDBC72D}"/>
    <cellStyle name="Good 11 4" xfId="15383" xr:uid="{B93B070A-2B98-47B2-BF1E-2CC71D165D07}"/>
    <cellStyle name="Good 11 5" xfId="36832" xr:uid="{B5E61AAB-0EB3-48C6-A6FD-26F1229D716C}"/>
    <cellStyle name="Good 11 6" xfId="36834" xr:uid="{5BA99105-BD47-4E4C-A2A1-FEEA4BB8483D}"/>
    <cellStyle name="Good 11_BSD2" xfId="36835" xr:uid="{69CF4BC4-4220-487C-A916-D97460A0ED20}"/>
    <cellStyle name="Good 12" xfId="36836" xr:uid="{C7572582-C9FB-45C6-9E3E-F0001D753F50}"/>
    <cellStyle name="Good 12 2" xfId="36837" xr:uid="{A900DDCB-8D9E-4C29-A656-4F4DFE80126A}"/>
    <cellStyle name="Good 12 2 2" xfId="36838" xr:uid="{FBC13715-7522-429D-9E06-36C15C5D8DB0}"/>
    <cellStyle name="Good 12 3" xfId="36839" xr:uid="{C8512B84-A891-44EB-8B0D-3142A9C7EA76}"/>
    <cellStyle name="Good 12 3 2" xfId="36841" xr:uid="{0A238236-932B-423D-9076-48ED3B54D4B8}"/>
    <cellStyle name="Good 12 4" xfId="36842" xr:uid="{157D71F6-A12F-443F-B615-B4B7312A197F}"/>
    <cellStyle name="Good 12 5" xfId="36843" xr:uid="{F31D183D-F922-42BD-B4E3-8753FCE26854}"/>
    <cellStyle name="Good 12 6" xfId="36845" xr:uid="{8755A917-6F75-4449-9341-84B8D935AC16}"/>
    <cellStyle name="Good 12_BSD2" xfId="36846" xr:uid="{782D32B2-7A8D-4DC0-8728-1EA567659565}"/>
    <cellStyle name="Good 13" xfId="36847" xr:uid="{5E9CEE3E-1148-4EDC-BA16-CB1069C1653A}"/>
    <cellStyle name="Good 13 2" xfId="36848" xr:uid="{72B9B3CF-26A0-4DCB-86D1-9A07C48FDF52}"/>
    <cellStyle name="Good 13 2 2" xfId="36849" xr:uid="{F06B562E-2CFF-4BB5-90A3-193C6CE37A81}"/>
    <cellStyle name="Good 13 3" xfId="36850" xr:uid="{1F765290-DDA7-450C-8798-11C8357E4E92}"/>
    <cellStyle name="Good 13 4" xfId="36851" xr:uid="{E3953366-F8C6-42CB-8890-6C8FBCF47B3E}"/>
    <cellStyle name="Good 13 5" xfId="36852" xr:uid="{E92079AA-6B0C-499F-BBC8-79999B4845A2}"/>
    <cellStyle name="Good 13_BSD2" xfId="36853" xr:uid="{E26AFE3F-6556-43C1-966D-7BEDE96F812D}"/>
    <cellStyle name="Good 14" xfId="36854" xr:uid="{EA57B524-9E6B-49F3-A655-79CCD0AAAB78}"/>
    <cellStyle name="Good 14 2" xfId="30400" xr:uid="{A9FB2A7B-B012-4F7A-B42D-F8AEE7564ACA}"/>
    <cellStyle name="Good 14 2 2" xfId="30403" xr:uid="{0F5BD572-8CB3-4283-B5A2-6B17896C800A}"/>
    <cellStyle name="Good 14 3" xfId="23582" xr:uid="{78508910-83A2-4076-B5BD-1EA0D50709C8}"/>
    <cellStyle name="Good 14 4" xfId="23588" xr:uid="{A94E03A5-A438-49A6-9D50-9F55C4D68D5B}"/>
    <cellStyle name="Good 14 5" xfId="23593" xr:uid="{58432116-E262-49A4-ADE9-740BA9B74E05}"/>
    <cellStyle name="Good 14_BSD2" xfId="36855" xr:uid="{47DF83D0-D173-48FF-886B-A1BF859D171D}"/>
    <cellStyle name="Good 15" xfId="36856" xr:uid="{D8ADCFAF-B5C9-4C5E-8D0A-56066AF9FB92}"/>
    <cellStyle name="Good 15 2" xfId="36859" xr:uid="{2AEBA25D-A6DD-4E05-93F1-BB6956849B4F}"/>
    <cellStyle name="Good 15 2 2" xfId="36861" xr:uid="{A36B4BC8-2B19-4872-9C8D-EA88BD9C14AC}"/>
    <cellStyle name="Good 15 3" xfId="23157" xr:uid="{475F2B4E-B912-4563-9985-3F88AAFAD1AB}"/>
    <cellStyle name="Good 15_BSD2" xfId="8669" xr:uid="{46BF0C0F-C458-4334-A1B5-AF9C67E875CA}"/>
    <cellStyle name="Good 16" xfId="36863" xr:uid="{D82E3A82-1996-4498-B0F2-03A0FF2FF021}"/>
    <cellStyle name="Good 16 2" xfId="36865" xr:uid="{9BFD6F36-BB43-4335-B153-5467F1FFF5E6}"/>
    <cellStyle name="Good 16 2 2" xfId="36868" xr:uid="{C04BEC89-2707-49BD-9990-BF586691801F}"/>
    <cellStyle name="Good 16 3" xfId="23609" xr:uid="{CE2178B2-60DB-434A-B9DE-E25D9C5EC8EE}"/>
    <cellStyle name="Good 16_BSD2" xfId="36870" xr:uid="{4D4D3169-2130-4723-9A6D-3C9BA9FE44EB}"/>
    <cellStyle name="Good 17" xfId="36872" xr:uid="{BA505CE9-355A-4E2C-9C51-DC1D100D4E54}"/>
    <cellStyle name="Good 17 2" xfId="36874" xr:uid="{91697297-BB7C-4A83-82E4-6AA839EA87D3}"/>
    <cellStyle name="Good 17 2 2" xfId="36876" xr:uid="{073B5282-CE7C-4129-92E7-DE352E99783D}"/>
    <cellStyle name="Good 17 3" xfId="23627" xr:uid="{0518CAF8-D7B9-4829-B3ED-593FA3BF15FB}"/>
    <cellStyle name="Good 17_BSD2" xfId="22351" xr:uid="{0C438DDD-E4CE-4B41-B43D-4D2D0F0FDA1C}"/>
    <cellStyle name="Good 18" xfId="25809" xr:uid="{EA7B809E-3036-443C-B754-DF8B232D6042}"/>
    <cellStyle name="Good 18 2" xfId="36878" xr:uid="{84BF9CD1-0B71-4250-976F-05CFB997331A}"/>
    <cellStyle name="Good 18 2 2" xfId="36881" xr:uid="{8BBBCB2A-4959-4DB1-9FD2-5A1C2E7BF14D}"/>
    <cellStyle name="Good 18 3" xfId="23633" xr:uid="{06208758-3C2B-438A-8EAE-744F9B63C4F5}"/>
    <cellStyle name="Good 18_BSD2" xfId="22464" xr:uid="{8E87F6D2-E582-472B-B6C2-5C5508D2FB65}"/>
    <cellStyle name="Good 19" xfId="6948" xr:uid="{A50F0175-A43F-4A0C-AA8A-BBC771B86803}"/>
    <cellStyle name="Good 19 2" xfId="9291" xr:uid="{669BA02D-4921-435B-989C-4BCC916F3ECE}"/>
    <cellStyle name="Good 19 2 2" xfId="36883" xr:uid="{D5C99142-3E48-4291-AE06-3842F810989F}"/>
    <cellStyle name="Good 19 3" xfId="23646" xr:uid="{1BB60D1F-293D-423E-AA4F-4836F76A311F}"/>
    <cellStyle name="Good 19_BSD2" xfId="36885" xr:uid="{EAFF20D4-4C61-464E-8340-934C1D529FAA}"/>
    <cellStyle name="Good 2" xfId="2152" xr:uid="{BCBFB1A8-3FBC-4EF6-A4FA-D2AFAD16F268}"/>
    <cellStyle name="Good 2 10" xfId="36887" xr:uid="{9A6711CE-DC69-4752-A79F-25E6C973E9CC}"/>
    <cellStyle name="Good 2 10 2" xfId="36888" xr:uid="{FB2626B1-9481-40A2-8EB7-059F4B0B2618}"/>
    <cellStyle name="Good 2 11" xfId="36889" xr:uid="{C02446D1-1D68-4F19-8D6B-6DF86AB68D59}"/>
    <cellStyle name="Good 2 12" xfId="36890" xr:uid="{F6937B10-2F4D-491B-A058-C629CEFC2681}"/>
    <cellStyle name="Good 2 13" xfId="51764" xr:uid="{114C6CD4-EFBB-4911-97DF-AAF8C423C77C}"/>
    <cellStyle name="Good 2 2" xfId="544" xr:uid="{E510AFDC-1906-438C-B94D-EF1586ADEE5D}"/>
    <cellStyle name="Good 2 2 2" xfId="28283" xr:uid="{B59A4D0C-8B8A-48F4-AFFA-F50ED46D1BE1}"/>
    <cellStyle name="Good 2 2 2 2" xfId="36892" xr:uid="{3777C99E-F397-420E-8B4A-7547F3B9D436}"/>
    <cellStyle name="Good 2 2 3" xfId="36893" xr:uid="{FE77AB5C-409F-41A6-965C-1603157A4984}"/>
    <cellStyle name="Good 2 2 3 2" xfId="36894" xr:uid="{307699A0-90D1-4BC0-AA02-F84FDCEEF5AC}"/>
    <cellStyle name="Good 2 2 4" xfId="36896" xr:uid="{D69B2DF6-2024-4863-8FB5-1F8334E92CF7}"/>
    <cellStyle name="Good 2 2 5" xfId="36898" xr:uid="{8263E657-E70A-4814-9FC8-E99CB0615D5A}"/>
    <cellStyle name="Good 2 2 6" xfId="36899" xr:uid="{C8421770-1A1A-448F-B744-CE43D1E0077A}"/>
    <cellStyle name="Good 2 2 7" xfId="36891" xr:uid="{2F2F0318-B2C0-4EB0-B84D-FA94C02B9AFD}"/>
    <cellStyle name="Good 2 3" xfId="36900" xr:uid="{5BAF933F-D94D-4B7B-90CF-3EEE79B4BC86}"/>
    <cellStyle name="Good 2 3 2" xfId="28287" xr:uid="{9FB6CF68-7282-4BF8-963B-96C8A9A28A9A}"/>
    <cellStyle name="Good 2 3 3" xfId="36901" xr:uid="{D5D7284F-825F-49C3-B08B-B69B834D01CD}"/>
    <cellStyle name="Good 2 3 4" xfId="36903" xr:uid="{335C317F-8EB8-4D3B-8865-E924C42813F9}"/>
    <cellStyle name="Good 2 3 5" xfId="36905" xr:uid="{A091B353-F31A-489B-973D-3C4795F6F2F6}"/>
    <cellStyle name="Good 2 4" xfId="36906" xr:uid="{9D791CE3-A95D-4627-8694-F85A6CA5E2B8}"/>
    <cellStyle name="Good 2 4 2" xfId="28292" xr:uid="{0027FA79-238F-4807-BC7D-E389A8F58E03}"/>
    <cellStyle name="Good 2 4 2 2" xfId="3078" xr:uid="{6B54D015-88B6-4FC9-9303-9CC7E3F135FE}"/>
    <cellStyle name="Good 2 4 3" xfId="36909" xr:uid="{0F12A766-67BC-43B2-B104-3419C170C13D}"/>
    <cellStyle name="Good 2 4 4" xfId="36913" xr:uid="{674D4144-37E0-4E0B-A847-8DDEA7CFD48E}"/>
    <cellStyle name="Good 2 4 5" xfId="36916" xr:uid="{4281A723-EE8F-4D1C-B76E-B604D10DD890}"/>
    <cellStyle name="Good 2 4_BSD2" xfId="21075" xr:uid="{052A3C8B-26D3-4E56-A1D1-44DD46F14FF1}"/>
    <cellStyle name="Good 2 5" xfId="36917" xr:uid="{4BE23FEC-2A55-4F69-90D2-3E2B53B95E5A}"/>
    <cellStyle name="Good 2 5 2" xfId="28299" xr:uid="{BB5AC3A9-6AFF-46EF-88C4-10667D82CDCF}"/>
    <cellStyle name="Good 2 5 3" xfId="36920" xr:uid="{D6CAB298-B966-4778-89ED-C4BEB8FFF6D6}"/>
    <cellStyle name="Good 2 5 4" xfId="36921" xr:uid="{43C6B688-58ED-4FD4-B3BB-7010C8C1A0F1}"/>
    <cellStyle name="Good 2 6" xfId="36922" xr:uid="{0FE92E13-F9E0-42FA-80CE-DDA27B82CC78}"/>
    <cellStyle name="Good 2 6 2" xfId="36924" xr:uid="{29976CDB-6A4C-4FE6-B37E-A3C95B2F27CF}"/>
    <cellStyle name="Good 2 6 3" xfId="36927" xr:uid="{E1B9347F-ACB6-4AE5-A979-5BE3BE2AAEB6}"/>
    <cellStyle name="Good 2 6 4" xfId="36928" xr:uid="{050DA43A-95CA-4AD0-BC81-87EC1C1F4D75}"/>
    <cellStyle name="Good 2 7" xfId="36929" xr:uid="{434E22EF-F506-4EEA-8A9F-0FDFC1B39249}"/>
    <cellStyle name="Good 2 7 2" xfId="36931" xr:uid="{FEDB565B-A9B6-4C7F-A449-2C785B6CAC4F}"/>
    <cellStyle name="Good 2 7 3" xfId="36932" xr:uid="{465A5CC3-69C3-4690-BB95-90A5CEF1D841}"/>
    <cellStyle name="Good 2 7 4" xfId="36933" xr:uid="{DFD8DD51-F0D1-4EB6-8535-9A2CDF14B16C}"/>
    <cellStyle name="Good 2 8" xfId="36934" xr:uid="{2959068A-3508-4C61-BE92-D7EF13013553}"/>
    <cellStyle name="Good 2 8 2" xfId="36936" xr:uid="{140E8F5D-9DF3-4922-8F46-92FCF0EACCA9}"/>
    <cellStyle name="Good 2 8 2 2" xfId="36937" xr:uid="{9AE3920E-6B7C-4380-8ACF-EA3EE7DEE76E}"/>
    <cellStyle name="Good 2 8 3" xfId="36938" xr:uid="{4AA23904-890F-41AC-B1F6-1E733A03016C}"/>
    <cellStyle name="Good 2 8 4" xfId="36939" xr:uid="{D288B584-8792-416D-B598-09DED8936F77}"/>
    <cellStyle name="Good 2 8 5" xfId="36940" xr:uid="{2328AEE6-4FD1-43D0-B9D6-204F67ED4555}"/>
    <cellStyle name="Good 2 8_BSD2" xfId="36941" xr:uid="{597FDA75-9D2F-4097-9B54-DD834EF2C233}"/>
    <cellStyle name="Good 2 9" xfId="36943" xr:uid="{89FCBCCE-F6B5-4668-A523-20F0AAF451BF}"/>
    <cellStyle name="Good 2 9 2" xfId="36945" xr:uid="{A6162770-68A6-4D42-851A-5B96AF3C1705}"/>
    <cellStyle name="Good 2 9 3" xfId="31808" xr:uid="{0842159A-6744-40C7-8F11-C6113C968BE5}"/>
    <cellStyle name="Good 2 9 4" xfId="36946" xr:uid="{B0055B82-B98A-43ED-B1ED-2B78C9C2B821}"/>
    <cellStyle name="Good 20" xfId="36857" xr:uid="{CAA829EA-CCE4-4221-908E-1E2F60BD3DBC}"/>
    <cellStyle name="Good 20 2" xfId="36860" xr:uid="{8F5C5530-B871-41D4-8EB2-490D728E48E0}"/>
    <cellStyle name="Good 20 2 2" xfId="36862" xr:uid="{EB0F6465-90D8-4480-B4B5-151EB23894A3}"/>
    <cellStyle name="Good 20 3" xfId="23158" xr:uid="{7B011CA3-9A73-4563-928B-0716FCC986A8}"/>
    <cellStyle name="Good 20_BSD2" xfId="8670" xr:uid="{A1B7E9AB-F2C7-4ED7-8CD2-E2D332DE586B}"/>
    <cellStyle name="Good 21" xfId="36864" xr:uid="{3FC2AF5D-3561-4EA3-90BE-C9BD8CB1ACD9}"/>
    <cellStyle name="Good 21 2" xfId="36866" xr:uid="{4CFDCB9D-113F-4E95-961B-B61F51476180}"/>
    <cellStyle name="Good 21 2 2" xfId="36869" xr:uid="{17E3E4E6-D56B-4C12-9C7E-6EE4A862AA21}"/>
    <cellStyle name="Good 21 3" xfId="23610" xr:uid="{9039D37D-4FC8-422F-A59B-3741770B8D90}"/>
    <cellStyle name="Good 21_BSD2" xfId="36871" xr:uid="{A64D3523-2AE0-4694-BFD8-AC9AA4DBDFD2}"/>
    <cellStyle name="Good 22" xfId="36873" xr:uid="{097C1C59-74A7-4824-B80E-B4DDAB1B3636}"/>
    <cellStyle name="Good 22 2" xfId="36875" xr:uid="{940059C6-1A27-4891-971A-45555C3BA982}"/>
    <cellStyle name="Good 22 2 2" xfId="36877" xr:uid="{4F51626E-F832-4D27-8005-D5C577F9FF4A}"/>
    <cellStyle name="Good 22 3" xfId="23628" xr:uid="{FF958D9D-0165-420B-BC1B-00A1FDEBCD34}"/>
    <cellStyle name="Good 22_BSD2" xfId="22352" xr:uid="{08562F2E-726D-4C59-8CFC-F7B2A1305E02}"/>
    <cellStyle name="Good 23" xfId="25810" xr:uid="{7FED00AB-C6EE-477F-9711-EA8C83BA59A5}"/>
    <cellStyle name="Good 23 2" xfId="36879" xr:uid="{45947C21-1D55-4669-B0BC-BF0A50DCD0E5}"/>
    <cellStyle name="Good 23 2 2" xfId="36882" xr:uid="{066073E2-3071-4BC7-B6BA-3963BF7EBFE3}"/>
    <cellStyle name="Good 23 3" xfId="23634" xr:uid="{CCA35211-35D0-4F09-94DF-BD1D2B989D3D}"/>
    <cellStyle name="Good 23_BSD2" xfId="22465" xr:uid="{F1119AB1-6001-4312-994D-0B452F38F8EE}"/>
    <cellStyle name="Good 24" xfId="6949" xr:uid="{2F05663B-CA40-4B25-AA7F-141277D25D91}"/>
    <cellStyle name="Good 24 2" xfId="9292" xr:uid="{B999F87A-6C88-40AA-805C-B621FB4A1742}"/>
    <cellStyle name="Good 24 2 2" xfId="36884" xr:uid="{F7910671-818B-4EE6-84B4-415305063CB8}"/>
    <cellStyle name="Good 24 3" xfId="23647" xr:uid="{CC96B7A3-0D9D-4B6D-890A-2FC3F74DC9B4}"/>
    <cellStyle name="Good 24_BSD2" xfId="36886" xr:uid="{FCCFA902-FCCF-49AE-B87B-12B0CD64B968}"/>
    <cellStyle name="Good 25" xfId="6973" xr:uid="{F353FAC0-FC9B-4015-BAD1-984C58E25181}"/>
    <cellStyle name="Good 25 2" xfId="36947" xr:uid="{6FDAC947-FFC3-4B60-BA3C-843B7D873D98}"/>
    <cellStyle name="Good 25 2 2" xfId="6905" xr:uid="{466B0346-16F9-4ACA-9B8A-A3A83F2F791C}"/>
    <cellStyle name="Good 25 3" xfId="23660" xr:uid="{195398C4-593D-4F5F-A292-213B458BC58E}"/>
    <cellStyle name="Good 25_BSD2" xfId="30812" xr:uid="{D6E0DBD9-2FBC-4DED-B12E-0D7C22A6494A}"/>
    <cellStyle name="Good 26" xfId="36950" xr:uid="{3BAF4603-C0F9-4661-9F76-D1327E5A10B2}"/>
    <cellStyle name="Good 26 2" xfId="36953" xr:uid="{0AACCC23-FC23-488B-BD58-3E5C2EC8FEC6}"/>
    <cellStyle name="Good 26 2 2" xfId="36956" xr:uid="{3602B3C5-CC3F-4560-A5F1-28F294812093}"/>
    <cellStyle name="Good 26 3" xfId="23674" xr:uid="{D22A7835-26DB-43D2-A52C-AE1B98EC97A8}"/>
    <cellStyle name="Good 26_BSD2" xfId="30999" xr:uid="{336FCAC3-6CA8-4549-A9ED-12B9FAC37A9A}"/>
    <cellStyle name="Good 27" xfId="33882" xr:uid="{A0DE8587-9AE9-4746-80B2-6760E1F214D5}"/>
    <cellStyle name="Good 27 2" xfId="36958" xr:uid="{FD3C9283-DB45-40C7-9B37-BBCDCF51F74F}"/>
    <cellStyle name="Good 27 2 2" xfId="36961" xr:uid="{99C17D69-936E-4F8F-BF4C-F7E6449DE8D9}"/>
    <cellStyle name="Good 27 3" xfId="23689" xr:uid="{CE610BF9-AEDD-4369-A8AC-92B6FB1B6611}"/>
    <cellStyle name="Good 27_BSD2" xfId="4174" xr:uid="{4303AEEB-B73C-485D-B3B6-E9B9C4DBCA7A}"/>
    <cellStyle name="Good 28" xfId="33887" xr:uid="{A419D874-1479-444D-BD29-14B45D930B1A}"/>
    <cellStyle name="Good 28 2" xfId="36963" xr:uid="{529A6566-E2C0-4D6E-BEA8-4C983AEDCF57}"/>
    <cellStyle name="Good 28 2 2" xfId="36965" xr:uid="{C407CEFD-D25C-4AB4-8F18-7F2399068865}"/>
    <cellStyle name="Good 28 3" xfId="23700" xr:uid="{A5C7BB3A-B046-4C6D-A4A7-1804A9E0F02D}"/>
    <cellStyle name="Good 28_BSD2" xfId="14077" xr:uid="{0628D3F8-1625-41F5-B0A0-67DC5C18970B}"/>
    <cellStyle name="Good 29" xfId="36967" xr:uid="{DCE1A262-3467-4086-919B-E2CD4F7B2295}"/>
    <cellStyle name="Good 29 2" xfId="36969" xr:uid="{373ED20F-CF40-4447-A632-462CD919CB5A}"/>
    <cellStyle name="Good 29 2 2" xfId="36971" xr:uid="{38896683-0FF1-4CB7-9AA0-ED27D022316B}"/>
    <cellStyle name="Good 29 3" xfId="22563" xr:uid="{5431ED5B-3875-4F73-8F5C-EA71A35245F5}"/>
    <cellStyle name="Good 29_BSD2" xfId="36973" xr:uid="{19156B1A-A8E0-4305-873C-727C48E826E5}"/>
    <cellStyle name="Good 3" xfId="2153" xr:uid="{9155732F-4788-4B2A-9C56-82E8224E04DB}"/>
    <cellStyle name="Good 3 2" xfId="36494" xr:uid="{0612737B-272B-4BC4-87D0-DA83AF64DD5E}"/>
    <cellStyle name="Good 3 2 2" xfId="28334" xr:uid="{52F0C70D-FD7D-45C7-BC50-96FC46AFC464}"/>
    <cellStyle name="Good 3 2 3" xfId="36975" xr:uid="{21B67ABF-CE1D-4A8C-98A9-E1BD5465C807}"/>
    <cellStyle name="Good 3 3" xfId="36976" xr:uid="{A59992CC-0FEA-4161-95AF-8EE70EFF0C3C}"/>
    <cellStyle name="Good 3 3 2" xfId="28338" xr:uid="{E362CDF3-BD96-4B15-A9EF-442D91AD2F6E}"/>
    <cellStyle name="Good 3 3 3" xfId="33652" xr:uid="{210639D1-DECC-4C7A-B65E-A0413F8622A3}"/>
    <cellStyle name="Good 3 4" xfId="36978" xr:uid="{EDFAB288-9BFC-4990-AE01-1B8C05B8ABF1}"/>
    <cellStyle name="Good 3 4 2" xfId="28342" xr:uid="{0F11C839-102A-4BA1-96E3-173DA1ECB4E8}"/>
    <cellStyle name="Good 3 5" xfId="36980" xr:uid="{670CA2BD-32A6-4AE5-B116-4F6536F126A2}"/>
    <cellStyle name="Good 3 6" xfId="36981" xr:uid="{093E1A0A-4A9C-4E8F-9431-9EBDD0404A72}"/>
    <cellStyle name="Good 3 7" xfId="51765" xr:uid="{0351C772-0CA0-4A85-A693-86CA60D133E6}"/>
    <cellStyle name="Good 3_Annexure" xfId="36982" xr:uid="{B513FCF0-EA6F-4CAB-916E-B8628268008D}"/>
    <cellStyle name="Good 30" xfId="6974" xr:uid="{E2269BD9-5845-47F3-8059-592D62D6D99A}"/>
    <cellStyle name="Good 30 2" xfId="36948" xr:uid="{D4A321EA-F984-4A14-85CC-5CD62ED027B5}"/>
    <cellStyle name="Good 30 2 2" xfId="6906" xr:uid="{258D784E-C7A6-440A-AA99-AB5CED1FA7D8}"/>
    <cellStyle name="Good 30 3" xfId="23661" xr:uid="{5BDE7116-3993-452A-B434-EB26D3055973}"/>
    <cellStyle name="Good 30_BSD2" xfId="30813" xr:uid="{BC8A3CD8-282C-428C-9DD2-C6053839C783}"/>
    <cellStyle name="Good 31" xfId="36951" xr:uid="{AF362EE1-1E41-441A-B4B0-4077B28679B7}"/>
    <cellStyle name="Good 31 2" xfId="36954" xr:uid="{066C9050-667A-4B56-90B7-CF97A2A7A176}"/>
    <cellStyle name="Good 31 2 2" xfId="36957" xr:uid="{047FAACF-6C5F-4D83-99B5-27968393219D}"/>
    <cellStyle name="Good 31 3" xfId="23675" xr:uid="{9FD93F87-6E3D-41C4-BCCE-AE5DEC0DFBFA}"/>
    <cellStyle name="Good 31_BSD2" xfId="31000" xr:uid="{2817BAA4-E0FE-4F2B-81B0-A0D27FE6CE34}"/>
    <cellStyle name="Good 32" xfId="33883" xr:uid="{0B14997D-1BCC-40E9-B72D-943CA1A83A65}"/>
    <cellStyle name="Good 32 2" xfId="36959" xr:uid="{68B4918E-0C8B-4509-8CEE-EDF77043513B}"/>
    <cellStyle name="Good 32 2 2" xfId="36962" xr:uid="{EE071436-CB61-4634-BEF9-452D2F8A151D}"/>
    <cellStyle name="Good 32 3" xfId="23690" xr:uid="{FE158D87-C559-49DC-8F9E-AF617203CB35}"/>
    <cellStyle name="Good 32_BSD2" xfId="4175" xr:uid="{4F8FBC78-ED37-4FF5-8BC1-BCDC05B3567C}"/>
    <cellStyle name="Good 33" xfId="33888" xr:uid="{D6855B33-A2C7-4302-8267-206344DFDE8A}"/>
    <cellStyle name="Good 33 2" xfId="36964" xr:uid="{6B12AAC1-892D-4A12-AAE2-2990587C0EE8}"/>
    <cellStyle name="Good 33 2 2" xfId="36966" xr:uid="{A3C30FC8-53CD-4FE9-BD65-7CA200BCAC77}"/>
    <cellStyle name="Good 33 3" xfId="23701" xr:uid="{277738B1-C3D2-4A3C-8C37-DDD91A19665A}"/>
    <cellStyle name="Good 33_BSD2" xfId="14078" xr:uid="{32EEC3E7-FC19-423D-84B3-4B3B87982B2E}"/>
    <cellStyle name="Good 34" xfId="36968" xr:uid="{1611F343-0700-4557-8D9E-34D9AF914A48}"/>
    <cellStyle name="Good 34 2" xfId="36970" xr:uid="{59E180A2-320C-47B7-A105-AC89055EF8E0}"/>
    <cellStyle name="Good 34 2 2" xfId="36972" xr:uid="{6666863A-DF4D-4114-AA4A-E77E428AF394}"/>
    <cellStyle name="Good 34 3" xfId="22564" xr:uid="{2D8A6AE7-FC5F-4AB3-A589-7E3852D007DB}"/>
    <cellStyle name="Good 34_BSD2" xfId="36974" xr:uid="{8C9C9A41-0515-43C1-93EC-B8CFE7C74879}"/>
    <cellStyle name="Good 35" xfId="36984" xr:uid="{7995143E-30B9-4A27-B9CD-ECCE6E2880C9}"/>
    <cellStyle name="Good 35 2" xfId="36986" xr:uid="{DB89E5E6-CB96-483C-993C-E05D68B4D2FD}"/>
    <cellStyle name="Good 35 2 2" xfId="32988" xr:uid="{2301F0BE-91AC-4A6A-BD79-F43947177E31}"/>
    <cellStyle name="Good 35 3" xfId="23778" xr:uid="{C8094AA1-B62E-422C-ABBB-A6EF6AF8F5A6}"/>
    <cellStyle name="Good 35_BSD2" xfId="22348" xr:uid="{726DA80D-7D37-4D50-8AAD-C51BE2E6767B}"/>
    <cellStyle name="Good 36" xfId="36988" xr:uid="{CC87D04B-D0BE-4FD5-A591-F17B4591E462}"/>
    <cellStyle name="Good 36 2" xfId="36991" xr:uid="{363861D9-1575-4E39-8AC8-1E06A418AE88}"/>
    <cellStyle name="Good 36 2 2" xfId="33252" xr:uid="{119B578D-BBAF-44DC-88B0-5AE12F63124C}"/>
    <cellStyle name="Good 36 3" xfId="23790" xr:uid="{C96911E9-E039-4F98-B45E-5885EC2A0C99}"/>
    <cellStyle name="Good 36_BSD2" xfId="24780" xr:uid="{5A6E3A20-2F45-4B79-BF17-FC32EF7CCB09}"/>
    <cellStyle name="Good 37" xfId="32497" xr:uid="{CA96EDDC-C0D8-4EDB-A10F-204E6CE72148}"/>
    <cellStyle name="Good 37 2" xfId="36993" xr:uid="{7AC7A024-E303-4FCD-8E3F-86EDD5B015BB}"/>
    <cellStyle name="Good 37 2 2" xfId="33355" xr:uid="{862E1DC6-C18B-4903-A78D-74194B89514E}"/>
    <cellStyle name="Good 37 3" xfId="16938" xr:uid="{226646D0-75B7-473D-AA21-A80ABCBDE189}"/>
    <cellStyle name="Good 37_BSD2" xfId="36997" xr:uid="{22FB6D84-E1C0-4F0B-8559-CEBA8D30B1CC}"/>
    <cellStyle name="Good 38" xfId="32502" xr:uid="{DDAD64B0-F0DE-4366-92EB-08E98F381083}"/>
    <cellStyle name="Good 38 2" xfId="36999" xr:uid="{BE3532AA-15C0-4158-88BB-09BCD7B8EB0A}"/>
    <cellStyle name="Good 38 2 2" xfId="8122" xr:uid="{791064DB-684F-41B7-B106-E102CE7EF94A}"/>
    <cellStyle name="Good 38 3" xfId="23813" xr:uid="{E7F28004-C5A9-4BAA-BB81-CE7F1E282783}"/>
    <cellStyle name="Good 38_BSD2" xfId="37001" xr:uid="{496D8604-1545-40EE-B07B-66AB066EB300}"/>
    <cellStyle name="Good 39" xfId="32506" xr:uid="{1154B172-3435-47EA-A398-5FD66312552B}"/>
    <cellStyle name="Good 39 2" xfId="37003" xr:uid="{4F41EF8E-D06E-488E-B808-8A09B4C287F3}"/>
    <cellStyle name="Good 39 2 2" xfId="33462" xr:uid="{2F66B031-AC36-4026-9C68-FC592D5AFE58}"/>
    <cellStyle name="Good 39 3" xfId="23838" xr:uid="{C95BA589-60C2-45D5-A5AA-7F67E9E10E63}"/>
    <cellStyle name="Good 39_BSD2" xfId="37005" xr:uid="{0FAE33DC-A6F8-4968-82F2-7AD8B3B697B1}"/>
    <cellStyle name="Good 4" xfId="2154" xr:uid="{70A47A04-BBD1-4DDF-AA1A-0AC8F0E4F249}"/>
    <cellStyle name="Good 4 2" xfId="37007" xr:uid="{B16F2E16-B23D-40B2-90EE-53636C1A0CC9}"/>
    <cellStyle name="Good 4 2 2" xfId="28375" xr:uid="{FE2FDBC0-424A-4432-9EE1-00F434695EC6}"/>
    <cellStyle name="Good 4 3" xfId="37009" xr:uid="{17F8E980-AD86-44CB-B3CF-845B71D4F725}"/>
    <cellStyle name="Good 4 3 2" xfId="7287" xr:uid="{ACC1B719-2E11-479F-AA52-F4237EE96B21}"/>
    <cellStyle name="Good 4 4" xfId="37010" xr:uid="{80CA731B-B522-44FB-A429-2773CBC4DD5E}"/>
    <cellStyle name="Good 4 4 2" xfId="28380" xr:uid="{FDA146D7-870C-4CAF-95A7-51FA9EC2D475}"/>
    <cellStyle name="Good 4 5" xfId="37011" xr:uid="{2EA81977-2E3C-412A-A944-5F494137A8A8}"/>
    <cellStyle name="Good 4 6" xfId="37012" xr:uid="{5C5929FC-D673-4F01-9533-908B12CE0A5E}"/>
    <cellStyle name="Good 4 7" xfId="36497" xr:uid="{C3E55A1A-2AA5-4402-A25F-9E0BDB02499E}"/>
    <cellStyle name="Good 4 8" xfId="51766" xr:uid="{FD890329-175F-4AB7-ACA3-1706E5BAB0E9}"/>
    <cellStyle name="Good 4_Annexure" xfId="37013" xr:uid="{49CA8B3C-4BD7-4306-ADAA-06BB95E23EC2}"/>
    <cellStyle name="Good 40" xfId="36985" xr:uid="{AAE30048-FBFE-4320-BD9C-BD18DE0DBC9C}"/>
    <cellStyle name="Good 40 2" xfId="36987" xr:uid="{189AF408-33C2-4987-A26E-09F2D5DB213B}"/>
    <cellStyle name="Good 40 2 2" xfId="32989" xr:uid="{6F15A64A-7CFD-42B2-B79A-D0783013C428}"/>
    <cellStyle name="Good 40 3" xfId="23779" xr:uid="{47D506E8-1F44-4637-9FF1-816530B4DD59}"/>
    <cellStyle name="Good 40_BSD2" xfId="22349" xr:uid="{70A2E8EF-72BD-4D34-B999-5970CF40618E}"/>
    <cellStyle name="Good 41" xfId="36989" xr:uid="{F70D7325-2C65-4D78-9BE8-45A28CEBD886}"/>
    <cellStyle name="Good 41 2" xfId="36992" xr:uid="{95ED3AC3-BC4A-4A50-B00D-84CC3EF5E2CD}"/>
    <cellStyle name="Good 41 2 2" xfId="33253" xr:uid="{61910869-3242-4647-B10A-21D3CFB1DCA9}"/>
    <cellStyle name="Good 41 3" xfId="23791" xr:uid="{81324C67-C76B-4C12-9C56-97D02B06AF4B}"/>
    <cellStyle name="Good 41_BSD2" xfId="24781" xr:uid="{762D1AB3-7E4B-4862-9435-448F67F5CC1B}"/>
    <cellStyle name="Good 42" xfId="32498" xr:uid="{DBE6F345-AF80-4748-B25F-768D2DB2CDB0}"/>
    <cellStyle name="Good 42 2" xfId="36994" xr:uid="{C5E2CD51-9D00-47CF-8422-F46A76550D28}"/>
    <cellStyle name="Good 42 2 2" xfId="33356" xr:uid="{C2C458DD-0E90-4614-BF37-9DDA831E9304}"/>
    <cellStyle name="Good 42 3" xfId="16939" xr:uid="{531B1CA7-8A69-4D7A-B7E0-B23C6E85163D}"/>
    <cellStyle name="Good 42_BSD2" xfId="36998" xr:uid="{D70EC134-66E2-48D9-8969-F0DC9F69C639}"/>
    <cellStyle name="Good 43" xfId="32503" xr:uid="{C20EEAF1-66F9-492F-9995-95ADF2704B37}"/>
    <cellStyle name="Good 43 2" xfId="37000" xr:uid="{223932A0-7BE3-414D-BBEC-DE86EF57E05A}"/>
    <cellStyle name="Good 43 2 2" xfId="8123" xr:uid="{1C17F7FD-C820-4E83-9EC6-8CC4FC7490EA}"/>
    <cellStyle name="Good 43 3" xfId="23814" xr:uid="{16C75A6C-6124-496B-A658-81E90FD0D002}"/>
    <cellStyle name="Good 43_BSD2" xfId="37002" xr:uid="{69509BFA-AB76-4B64-A173-F7D8A0A3F21F}"/>
    <cellStyle name="Good 44" xfId="32507" xr:uid="{60672846-0547-4112-89A8-1D3B084EC82E}"/>
    <cellStyle name="Good 44 2" xfId="37004" xr:uid="{E44D7BBC-2FCF-44A1-8C55-8D0CCEB77EA5}"/>
    <cellStyle name="Good 44 2 2" xfId="33463" xr:uid="{ABA4A315-A620-40D7-999B-2F8DB20CBB56}"/>
    <cellStyle name="Good 44 3" xfId="23839" xr:uid="{64CBABEB-DE74-4C3D-9FB9-83323AEF38CF}"/>
    <cellStyle name="Good 44_BSD2" xfId="37006" xr:uid="{D68EEACB-209E-45C3-8104-E45967C5CE6E}"/>
    <cellStyle name="Good 45" xfId="20024" xr:uid="{264D70ED-BFE6-4F3B-964D-18F2E3551446}"/>
    <cellStyle name="Good 45 2" xfId="37014" xr:uid="{BEFF04B3-3F2B-411F-A705-12EEC58091CC}"/>
    <cellStyle name="Good 45 2 2" xfId="33518" xr:uid="{FB483760-A8BC-4D94-AB14-38E51F823EC0}"/>
    <cellStyle name="Good 45 3" xfId="23853" xr:uid="{93B99901-D068-45BC-8726-0B66B913BF1B}"/>
    <cellStyle name="Good 45_BSD2" xfId="37016" xr:uid="{2198BAE3-66F4-43B2-A66D-E0609506F7D1}"/>
    <cellStyle name="Good 46" xfId="37018" xr:uid="{32E2CCC4-3A95-4263-AD95-B74D93301B21}"/>
    <cellStyle name="Good 46 2" xfId="37020" xr:uid="{CA77536E-3BE0-4D4A-B84E-4A2259FA4FA7}"/>
    <cellStyle name="Good 46 2 2" xfId="33557" xr:uid="{A49DA246-02DE-4733-A4E2-FFD4F0AFC9E1}"/>
    <cellStyle name="Good 46 3" xfId="4663" xr:uid="{2DD9C32A-FF2B-427C-8601-7E12C7C3BC99}"/>
    <cellStyle name="Good 46_BSD2" xfId="34224" xr:uid="{A18F891B-F7FB-4414-8786-65FFA854528E}"/>
    <cellStyle name="Good 47" xfId="37022" xr:uid="{913CAA7C-F1A3-4FD5-B0BF-E2ABA5164D53}"/>
    <cellStyle name="Good 47 2" xfId="37025" xr:uid="{DC6042C3-7898-487A-86C5-8B29CE64B673}"/>
    <cellStyle name="Good 47 2 2" xfId="33618" xr:uid="{FF238955-368F-49FD-96D5-5CAFAD05B143}"/>
    <cellStyle name="Good 47 3" xfId="23867" xr:uid="{5E613913-4B7A-4BB3-A728-A9A74E284A5C}"/>
    <cellStyle name="Good 47_BSD2" xfId="37027" xr:uid="{02A44C01-007A-4106-B346-9B49843C77C7}"/>
    <cellStyle name="Good 48" xfId="33648" xr:uid="{ADACF33F-354A-4631-B256-DC59AD0FDC43}"/>
    <cellStyle name="Good 48 2" xfId="37029" xr:uid="{9F235AC3-8A08-4393-8883-350189C66A98}"/>
    <cellStyle name="Good 48 2 2" xfId="37031" xr:uid="{86D9608D-C022-423F-90E3-B9D995AC1FBC}"/>
    <cellStyle name="Good 48 3" xfId="23878" xr:uid="{04E0138D-F092-4531-AA19-121A432808D7}"/>
    <cellStyle name="Good 48_BSD2" xfId="37033" xr:uid="{97E4F52A-3FB4-42E0-9977-752F0FAABBAD}"/>
    <cellStyle name="Good 49" xfId="37035" xr:uid="{B3461222-CE9D-4A3F-9672-D52235E745BB}"/>
    <cellStyle name="Good 49 2" xfId="37037" xr:uid="{974D5857-1548-401D-94D6-68794507F3F6}"/>
    <cellStyle name="Good 49 2 2" xfId="9564" xr:uid="{8759F124-32DF-4ED1-B7B4-0B9BE7CC4846}"/>
    <cellStyle name="Good 49 3" xfId="9934" xr:uid="{95D9804B-225B-4C59-8CAD-F8FF2E49621B}"/>
    <cellStyle name="Good 49_BSD2" xfId="37039" xr:uid="{730A15A0-4FA2-4225-B764-98867EC45192}"/>
    <cellStyle name="Good 5" xfId="2155" xr:uid="{B82958E4-1B4E-4DFD-ACDA-E5286D668A61}"/>
    <cellStyle name="Good 5 2" xfId="37042" xr:uid="{085E4CAA-8E35-4517-99CA-4F73E09F4966}"/>
    <cellStyle name="Good 5 2 2" xfId="28421" xr:uid="{D2539DCF-3853-489A-B046-2B19DC297995}"/>
    <cellStyle name="Good 5 3" xfId="37043" xr:uid="{3E852077-1B7E-4385-926D-4785D9FA130A}"/>
    <cellStyle name="Good 5 3 2" xfId="28425" xr:uid="{949E2A6E-452C-42AE-88DE-0EC69631B34D}"/>
    <cellStyle name="Good 5 4" xfId="37044" xr:uid="{6C55A3F8-9AFC-49A8-9BFB-87DC18E8DA55}"/>
    <cellStyle name="Good 5 4 2" xfId="28429" xr:uid="{35B92EBB-CC89-4F34-9940-4533AAF69C69}"/>
    <cellStyle name="Good 5 5" xfId="37045" xr:uid="{7ADA1644-C87B-4608-AF70-00E8FC05294A}"/>
    <cellStyle name="Good 5 6" xfId="37046" xr:uid="{EA1BDCB5-5B22-4A23-BA1C-627D75D1F430}"/>
    <cellStyle name="Good 5 7" xfId="37041" xr:uid="{520423B5-ABBF-41C3-9F07-542224357F72}"/>
    <cellStyle name="Good 5_Annexure" xfId="20175" xr:uid="{D27AA5BF-22DE-46FA-8DC4-9B27A24F1DD7}"/>
    <cellStyle name="Good 50" xfId="20025" xr:uid="{50594D98-D1C0-4AD0-8C57-BFF28EEA3922}"/>
    <cellStyle name="Good 50 2" xfId="37015" xr:uid="{C64B3F99-4317-4024-942F-8C030548A854}"/>
    <cellStyle name="Good 50 2 2" xfId="33519" xr:uid="{B91C0B65-C7BA-481A-A6CC-7FC845212075}"/>
    <cellStyle name="Good 50 3" xfId="23854" xr:uid="{30EF40FE-99E3-48F9-A729-10BA6C5B54F2}"/>
    <cellStyle name="Good 50_BSD2" xfId="37017" xr:uid="{34DF27AD-CDD1-47E8-9A98-6E4409B3648F}"/>
    <cellStyle name="Good 51" xfId="37019" xr:uid="{A529764D-6905-42D8-B70B-5801D611DEB8}"/>
    <cellStyle name="Good 51 2" xfId="37021" xr:uid="{D2025E55-D709-4C02-83DC-F438223541B5}"/>
    <cellStyle name="Good 51 2 2" xfId="33558" xr:uid="{07427CBE-12F0-44EA-A556-3BF0F97F5391}"/>
    <cellStyle name="Good 51 3" xfId="4664" xr:uid="{CD84CAED-7AA7-4B9B-9C8B-7D16D78C4C40}"/>
    <cellStyle name="Good 51_BSD2" xfId="34225" xr:uid="{EB4E7816-A562-4459-9851-1FF8CEC9477C}"/>
    <cellStyle name="Good 52" xfId="37023" xr:uid="{B2E89D56-F317-4550-8CC1-FF900BCC0078}"/>
    <cellStyle name="Good 52 2" xfId="37026" xr:uid="{F2C6E5B7-F75C-4D16-BBCF-DE3F50A19EA7}"/>
    <cellStyle name="Good 52 2 2" xfId="33619" xr:uid="{CCA13140-75BA-457D-A9C5-549A675BE2D4}"/>
    <cellStyle name="Good 52 3" xfId="23868" xr:uid="{C69D9AA4-708A-4AD1-B5EF-CAB90B84BD55}"/>
    <cellStyle name="Good 52_BSD2" xfId="37028" xr:uid="{D687E838-9588-4E8B-8935-43FDE25566EB}"/>
    <cellStyle name="Good 53" xfId="33649" xr:uid="{D6D9451C-B48B-4E5C-ACF3-F4CE6323768B}"/>
    <cellStyle name="Good 53 2" xfId="37030" xr:uid="{7F7FCCBA-1781-4625-B489-34A2BDC6D77C}"/>
    <cellStyle name="Good 53 2 2" xfId="37032" xr:uid="{C1FBDCFE-8078-49DD-9513-4622AB9CE54C}"/>
    <cellStyle name="Good 53 3" xfId="23879" xr:uid="{886D8AF6-FD57-4DC2-9EF4-D4E6D7AC1584}"/>
    <cellStyle name="Good 53_BSD2" xfId="37034" xr:uid="{4322E19E-89BA-46DE-899A-FC77F398E9BE}"/>
    <cellStyle name="Good 54" xfId="37036" xr:uid="{B534F429-E05F-493B-AF32-22F4328D3E09}"/>
    <cellStyle name="Good 54 2" xfId="37038" xr:uid="{C2407427-4D01-4255-B75F-0A90A8875B52}"/>
    <cellStyle name="Good 54 2 2" xfId="9565" xr:uid="{FDE1B893-DE66-498D-B2BA-63503B29DA8F}"/>
    <cellStyle name="Good 54 3" xfId="9935" xr:uid="{F946AB94-802A-4F61-BAD7-2454A277315D}"/>
    <cellStyle name="Good 54_BSD2" xfId="37040" xr:uid="{1E50511C-C343-40A2-97F7-A25518D18860}"/>
    <cellStyle name="Good 55" xfId="32805" xr:uid="{2979AD3A-A76F-4ED6-9F4D-94310A9359A4}"/>
    <cellStyle name="Good 55 2" xfId="29350" xr:uid="{81620A35-ABCA-40B7-8371-9EEBEDFDD31D}"/>
    <cellStyle name="Good 55 2 2" xfId="37047" xr:uid="{51C2DA6A-C3AE-4A30-BF71-EE399742E47F}"/>
    <cellStyle name="Good 55 2 2 2" xfId="25816" xr:uid="{425607AA-E48E-48B0-9C28-01251985E0CC}"/>
    <cellStyle name="Good 55 2 3" xfId="32361" xr:uid="{0D37BE9C-7EDD-4097-804F-B3311F09AA58}"/>
    <cellStyle name="Good 55 2 3 2" xfId="25830" xr:uid="{9A2F728D-8A30-4F31-AD82-CB22B08FB4E0}"/>
    <cellStyle name="Good 55 2 4" xfId="32363" xr:uid="{2EC79973-EBE8-4EE0-AF91-636D747224B9}"/>
    <cellStyle name="Good 55 2_BSD2" xfId="33266" xr:uid="{1E191D9F-80E3-4E33-A10C-4BE7C4423977}"/>
    <cellStyle name="Good 55 3" xfId="12826" xr:uid="{C91EF74C-1E1F-483D-A36B-C69BA13D425B}"/>
    <cellStyle name="Good 55 3 2" xfId="23912" xr:uid="{7211D7E2-C720-4557-B321-EE2A7FEB5DC3}"/>
    <cellStyle name="Good 55 4" xfId="15400" xr:uid="{4B7D17E7-5D56-4659-9CED-8C3D52A4AAAC}"/>
    <cellStyle name="Good 55 4 2" xfId="37049" xr:uid="{3297973A-D686-4A7C-BAE6-64941EA01CCE}"/>
    <cellStyle name="Good 55 5" xfId="34315" xr:uid="{5DF490E4-2A58-4DF0-BBE2-6C0325F04312}"/>
    <cellStyle name="Good 55_BSD2" xfId="37050" xr:uid="{BCC5680B-1B3C-4D32-A435-8E68A0F8FF90}"/>
    <cellStyle name="Good 56" xfId="32808" xr:uid="{66350DFD-0259-45ED-8797-F7C93729AD0B}"/>
    <cellStyle name="Good 56 2" xfId="29355" xr:uid="{DC18771C-EFB5-4964-9470-F03C8535B263}"/>
    <cellStyle name="Good 56 2 2" xfId="37052" xr:uid="{1CE2F96F-67BC-4602-820F-5226CEE1B2CF}"/>
    <cellStyle name="Good 56 2 2 2" xfId="26385" xr:uid="{D2F5B460-D5D1-48D7-BCC2-7BAFBF18106D}"/>
    <cellStyle name="Good 56 2 3" xfId="37054" xr:uid="{C08315EF-BB88-43C2-9BEB-74D129BF6009}"/>
    <cellStyle name="Good 56 2 3 2" xfId="5590" xr:uid="{F2CD8B8F-868A-4AB5-9F6B-6CBA5EF85B50}"/>
    <cellStyle name="Good 56 2 4" xfId="13243" xr:uid="{260E8667-BF9B-4C43-BBDA-35DFAB646069}"/>
    <cellStyle name="Good 56 2_BSD2" xfId="33866" xr:uid="{67FF375B-2908-4EFC-8859-4C6113188402}"/>
    <cellStyle name="Good 56 3" xfId="7640" xr:uid="{0B59610C-F8B8-4900-B704-7EBA3BC74A27}"/>
    <cellStyle name="Good 56 3 2" xfId="21317" xr:uid="{17DDC738-268F-4838-8E2D-4A1547060FCA}"/>
    <cellStyle name="Good 56 4" xfId="5760" xr:uid="{90EBDF27-AAEC-4D26-BE28-3A53288B1369}"/>
    <cellStyle name="Good 56 4 2" xfId="21562" xr:uid="{0F29277F-583A-4394-85F8-E65933886282}"/>
    <cellStyle name="Good 56 5" xfId="34318" xr:uid="{A469B45E-FE8B-4170-A58D-3175BED386E8}"/>
    <cellStyle name="Good 56_BSD2" xfId="37055" xr:uid="{BF07B9C1-E444-43E4-A3C4-701596BA6BA9}"/>
    <cellStyle name="Good 57" xfId="37057" xr:uid="{7D071C6D-CF14-4ED3-88A5-AB5C915A7449}"/>
    <cellStyle name="Good 57 2" xfId="29360" xr:uid="{A84382B3-F490-4F86-9B4D-516D880E6192}"/>
    <cellStyle name="Good 57 2 2" xfId="37059" xr:uid="{4B29EFA7-E4C8-44BD-8AF8-7A8CC5113946}"/>
    <cellStyle name="Good 57 2 2 2" xfId="37061" xr:uid="{22D0AED0-EDDA-4EB8-8954-A0C24EF1921E}"/>
    <cellStyle name="Good 57 2 3" xfId="37062" xr:uid="{E9DC2AC0-8276-40F8-9A6D-EBE2D0A31CD7}"/>
    <cellStyle name="Good 57 2 3 2" xfId="37063" xr:uid="{37D953C7-5210-4B6A-8144-C395401BF105}"/>
    <cellStyle name="Good 57 2 4" xfId="37064" xr:uid="{657BAF24-4329-4B13-8E94-2BE246825267}"/>
    <cellStyle name="Good 57 2_BSD2" xfId="37065" xr:uid="{4E4177AD-BCCB-428B-9AA1-6B6139043AD2}"/>
    <cellStyle name="Good 57 3" xfId="23922" xr:uid="{DB7F4885-D347-456D-A8A7-65FF82F0F380}"/>
    <cellStyle name="Good 57 3 2" xfId="23926" xr:uid="{5106F2D4-CCC4-4D36-82D3-576242215F00}"/>
    <cellStyle name="Good 57 4" xfId="17659" xr:uid="{213C1518-396E-4311-9236-E6DC54A9A4C1}"/>
    <cellStyle name="Good 57 4 2" xfId="27559" xr:uid="{EE1B960B-A822-4E72-81D0-DC654B243EDF}"/>
    <cellStyle name="Good 57 5" xfId="34327" xr:uid="{6545C292-594E-4D13-B6A9-601373D2AA95}"/>
    <cellStyle name="Good 57_BSD2" xfId="37066" xr:uid="{C6B36288-489E-496F-9E45-D1AAF6B99948}"/>
    <cellStyle name="Good 58" xfId="37068" xr:uid="{C1BD100F-FFF7-4121-9F93-75E00561D041}"/>
    <cellStyle name="Good 58 2" xfId="29365" xr:uid="{839B0A47-CE49-47ED-B0BD-D27097B21B21}"/>
    <cellStyle name="Good 58 2 2" xfId="26469" xr:uid="{B7FF4BAE-3B94-4907-8951-04129D7A5813}"/>
    <cellStyle name="Good 58 2 2 2" xfId="32117" xr:uid="{1CA6B443-19B2-4DAA-B0FF-C22213A1108E}"/>
    <cellStyle name="Good 58 2 3" xfId="26472" xr:uid="{F9F1BAF3-6AFB-41E2-9921-17E3B1603CE2}"/>
    <cellStyle name="Good 58 2 3 2" xfId="37071" xr:uid="{44F83FA9-4DE1-4381-83DA-8ADF59198190}"/>
    <cellStyle name="Good 58 2 4" xfId="4251" xr:uid="{9A768B3E-8968-422D-8993-F32F80736537}"/>
    <cellStyle name="Good 58 2_BSD2" xfId="6770" xr:uid="{5E96FFE0-D83A-427C-A2F9-4D448522ED87}"/>
    <cellStyle name="Good 58 3" xfId="23934" xr:uid="{B4F7D167-6B7E-4C22-8166-95A2F7FF455E}"/>
    <cellStyle name="Good 58 3 2" xfId="23939" xr:uid="{3F3CBC5D-B757-4E69-98E3-F1A0CF333A0F}"/>
    <cellStyle name="Good 58 4" xfId="23943" xr:uid="{410C1440-206B-471F-9BE8-C6B01326804A}"/>
    <cellStyle name="Good 58 4 2" xfId="4310" xr:uid="{FC4B95CA-C966-43B6-B95F-65ED4714A33F}"/>
    <cellStyle name="Good 58 5" xfId="37072" xr:uid="{50417A2F-294A-46D3-A8A5-FCC4A556A228}"/>
    <cellStyle name="Good 58_BSD2" xfId="3288" xr:uid="{4F10ED5F-700E-4550-9AC3-F410CEB12976}"/>
    <cellStyle name="Good 59" xfId="37073" xr:uid="{ECDE9E29-F510-444B-BF79-BB6749BCF215}"/>
    <cellStyle name="Good 59 2" xfId="30450" xr:uid="{E40C8B84-DC8C-4A4C-9FE2-067D83193BF8}"/>
    <cellStyle name="Good 59 2 2" xfId="30454" xr:uid="{33AAD10C-A5EE-4567-BE96-A09D79F5B108}"/>
    <cellStyle name="Good 59 2 2 2" xfId="37075" xr:uid="{7C3214C0-25D6-4FC1-8940-44AF7ECCD6F1}"/>
    <cellStyle name="Good 59 2 3" xfId="30458" xr:uid="{8F84F943-65A2-4E40-824C-21D0853145F3}"/>
    <cellStyle name="Good 59 2 3 2" xfId="37076" xr:uid="{0D5376B8-BDD4-445B-862A-55654176590D}"/>
    <cellStyle name="Good 59 2 4" xfId="37077" xr:uid="{1FD2D15E-FBEA-4764-BA7A-3BF8055297CA}"/>
    <cellStyle name="Good 59 2_BSD2" xfId="28351" xr:uid="{A6CF2136-5125-4523-883D-23AAB0139AF6}"/>
    <cellStyle name="Good 59 3" xfId="23966" xr:uid="{34976140-D923-49DB-9744-E090EC706920}"/>
    <cellStyle name="Good 59 3 2" xfId="23969" xr:uid="{531CD25E-E499-4BD1-A2B8-EA6D3C16A01C}"/>
    <cellStyle name="Good 59 4" xfId="23974" xr:uid="{06EEE33F-1979-4A29-8CC4-53CCEDA2B96B}"/>
    <cellStyle name="Good 59 4 2" xfId="27634" xr:uid="{AAD9E997-764C-4521-A679-7C2A5FF48EB1}"/>
    <cellStyle name="Good 59 5" xfId="37078" xr:uid="{B540BEC7-FCCC-4894-890C-0AF89A0EDE71}"/>
    <cellStyle name="Good 59_BSD2" xfId="35586" xr:uid="{22A3C06B-F8F7-4521-A90A-7AF021139F22}"/>
    <cellStyle name="Good 6" xfId="37079" xr:uid="{71866C71-5FC6-4445-887A-77845DCA630D}"/>
    <cellStyle name="Good 6 2" xfId="30613" xr:uid="{C9A719F6-C2FC-45A2-A05D-C3D8F52E182C}"/>
    <cellStyle name="Good 6 2 2" xfId="28461" xr:uid="{1E003AFC-04C4-4587-BC8F-CD13839C1B90}"/>
    <cellStyle name="Good 6 2 2 2" xfId="10203" xr:uid="{708B151F-E062-465C-B557-1908E4AED40D}"/>
    <cellStyle name="Good 6 2 3" xfId="30618" xr:uid="{5868D51B-3B3C-43CF-8AB7-FD8DA2A22DDB}"/>
    <cellStyle name="Good 6 2 3 2" xfId="10214" xr:uid="{743AB73C-A8A3-4CF8-97CF-02FB91B56BA3}"/>
    <cellStyle name="Good 6 2 4" xfId="25083" xr:uid="{CA4FDDC4-311D-4085-9EC6-C969CEFC466E}"/>
    <cellStyle name="Good 6 2_BSD2" xfId="37080" xr:uid="{37B74ABC-5E62-4646-BAB2-015B4C28339E}"/>
    <cellStyle name="Good 6 3" xfId="31014" xr:uid="{45E0A4C3-2A39-4B7C-A8B6-1C9EE6E2614A}"/>
    <cellStyle name="Good 6 3 2" xfId="28468" xr:uid="{097FCB5A-E383-4B45-A903-19462806DED5}"/>
    <cellStyle name="Good 6 4" xfId="34668" xr:uid="{824CC332-3A29-48E0-9366-D8BBCE411479}"/>
    <cellStyle name="Good 6 4 2" xfId="11895" xr:uid="{0DEC61A9-080E-4FA2-BBC0-0185C4738A20}"/>
    <cellStyle name="Good 6 5" xfId="34671" xr:uid="{6644B1BA-5ED0-4D1F-8944-0C06B6E11131}"/>
    <cellStyle name="Good 6 5 2" xfId="28473" xr:uid="{C8D8BB1F-1F9E-4546-932A-C2DF9D99AC70}"/>
    <cellStyle name="Good 6 6" xfId="34674" xr:uid="{5B4B143E-D118-4E44-B418-FC5E9AFDCB71}"/>
    <cellStyle name="Good 6 6 2" xfId="37081" xr:uid="{B437E202-7100-40C1-A0E5-48CA634B16E6}"/>
    <cellStyle name="Good 6 7" xfId="34677" xr:uid="{578DC2A6-80B1-47A5-8483-4F84641CBD1B}"/>
    <cellStyle name="Good 6 8" xfId="36211" xr:uid="{1E2136E6-EB84-4EF6-95CE-02637D8CF41E}"/>
    <cellStyle name="Good 6_Annexure" xfId="37082" xr:uid="{9EB7FA7D-3FDB-4B90-A701-193B3D99D3E7}"/>
    <cellStyle name="Good 60" xfId="32806" xr:uid="{D2670705-037E-4EDC-BC4A-041AC1B5BB15}"/>
    <cellStyle name="Good 60 2" xfId="29351" xr:uid="{7E9124AD-06FC-4B63-8643-15AC9D70C1DC}"/>
    <cellStyle name="Good 60 2 2" xfId="37048" xr:uid="{0882CFC4-DF6A-403A-9490-10B1C5776763}"/>
    <cellStyle name="Good 60 3" xfId="12827" xr:uid="{D77E975E-588D-4921-9F0E-4988028E1859}"/>
    <cellStyle name="Good 60 3 2" xfId="23913" xr:uid="{EC8BB2B9-63AC-4848-9BBB-5537BF00E9B9}"/>
    <cellStyle name="Good 60 4" xfId="15401" xr:uid="{41F064D1-C672-47DB-BFA2-2C27A5EFD81A}"/>
    <cellStyle name="Good 60_BSD2" xfId="37051" xr:uid="{A96FEEE1-89C6-43E6-9A90-F68675375798}"/>
    <cellStyle name="Good 61" xfId="32809" xr:uid="{210AC5F9-B6E8-467A-924F-E63B39D5C714}"/>
    <cellStyle name="Good 61 2" xfId="29356" xr:uid="{79116146-6D9E-4B9B-8792-6ED0EA2C0692}"/>
    <cellStyle name="Good 61 2 2" xfId="37053" xr:uid="{D9F675E4-AB7A-4494-B17B-B454CFDDD62D}"/>
    <cellStyle name="Good 61 3" xfId="7641" xr:uid="{D59407F8-593E-4ABE-97E1-B5D0426A479A}"/>
    <cellStyle name="Good 61 3 2" xfId="21318" xr:uid="{C51A5B55-7D94-4139-8E72-42B338F15833}"/>
    <cellStyle name="Good 61 4" xfId="5761" xr:uid="{F480350B-C936-45D0-B336-4A225503E471}"/>
    <cellStyle name="Good 61_BSD2" xfId="37056" xr:uid="{7CC63E29-C5A1-4810-A49C-B80875152862}"/>
    <cellStyle name="Good 62" xfId="37058" xr:uid="{CA9E904E-1EAE-462C-931C-902392F3997C}"/>
    <cellStyle name="Good 62 2" xfId="29361" xr:uid="{6EF898E7-395E-4785-83AA-B64063601336}"/>
    <cellStyle name="Good 62 2 2" xfId="37060" xr:uid="{E99181C7-5684-4D82-AB8F-A5D07D300789}"/>
    <cellStyle name="Good 62 3" xfId="23923" xr:uid="{5DA6F4DB-B47A-4C3D-B32D-1476D0482868}"/>
    <cellStyle name="Good 62 3 2" xfId="23927" xr:uid="{637FB71E-B343-4E8B-B22A-73DDA1D81CD9}"/>
    <cellStyle name="Good 62 4" xfId="17660" xr:uid="{D8E89A16-57F0-406C-AE38-0F313BA53416}"/>
    <cellStyle name="Good 62_BSD2" xfId="37067" xr:uid="{95CA5230-6572-4A5A-9FF9-ABCFDC3438D8}"/>
    <cellStyle name="Good 63" xfId="37069" xr:uid="{D387968D-3B28-43DE-B10D-6A2D02C12F60}"/>
    <cellStyle name="Good 63 2" xfId="29366" xr:uid="{8C72D1E2-5AF9-48E9-A0EF-4CB65DE5090B}"/>
    <cellStyle name="Good 63 2 2" xfId="26470" xr:uid="{A1243784-3116-4CDB-8137-F9A434467208}"/>
    <cellStyle name="Good 63 3" xfId="23935" xr:uid="{271E2247-9145-444E-B928-C6ECE4AC3179}"/>
    <cellStyle name="Good 63 3 2" xfId="23940" xr:uid="{ADAC4F25-94AD-4FFC-A888-734122F63476}"/>
    <cellStyle name="Good 63 4" xfId="23944" xr:uid="{89679814-DA9A-4682-91E7-EAA6F06E2F55}"/>
    <cellStyle name="Good 63_BSD2" xfId="3289" xr:uid="{F54ACF64-7AEE-4063-812A-6E333BDF0199}"/>
    <cellStyle name="Good 64" xfId="37074" xr:uid="{C4DB5333-3239-43B3-A674-33736DC07D35}"/>
    <cellStyle name="Good 64 2" xfId="30451" xr:uid="{9C9AB9DA-4C64-4E90-961E-2AB52C913878}"/>
    <cellStyle name="Good 64 2 2" xfId="30455" xr:uid="{27BF5E88-7D5B-4257-8FC5-B98B8AF64186}"/>
    <cellStyle name="Good 64 3" xfId="23967" xr:uid="{05BA980D-7588-49E7-833E-E3FD1D529D12}"/>
    <cellStyle name="Good 64 3 2" xfId="23970" xr:uid="{F6E9C64F-2911-4552-9257-35784A536782}"/>
    <cellStyle name="Good 64 4" xfId="23975" xr:uid="{3330E347-AB09-4D82-A8DB-CE5C9A82876A}"/>
    <cellStyle name="Good 64_BSD2" xfId="35587" xr:uid="{C47C3B81-7A4A-49CD-BF63-44EF738508A8}"/>
    <cellStyle name="Good 65" xfId="37083" xr:uid="{B998427A-0F06-4A2E-B69C-541847F3B21A}"/>
    <cellStyle name="Good 65 2" xfId="37086" xr:uid="{A3E3A69A-C3F1-47FD-9D11-375199BD8E5C}"/>
    <cellStyle name="Good 65 2 2" xfId="37089" xr:uid="{660D8312-41E3-4C8B-B39A-FFE3498FB7C6}"/>
    <cellStyle name="Good 65 3" xfId="23981" xr:uid="{7F9C0DC2-BB19-4ECE-BFD0-30E44C81AB13}"/>
    <cellStyle name="Good 65 3 2" xfId="23986" xr:uid="{630496D4-7207-4015-A379-B0C83259AAF7}"/>
    <cellStyle name="Good 65 4" xfId="23989" xr:uid="{C41CBA23-DE15-4AD6-871D-B19FACA71A24}"/>
    <cellStyle name="Good 65_BSD2" xfId="37091" xr:uid="{F3C3ECCC-C8E8-40C7-9C37-24F61A862297}"/>
    <cellStyle name="Good 66" xfId="37093" xr:uid="{2FC52F39-8DD7-478D-8467-8987DBE86E30}"/>
    <cellStyle name="Good 66 2" xfId="33257" xr:uid="{8970D90E-D8FF-42D7-BB4C-89C301BD0874}"/>
    <cellStyle name="Good 66 2 2" xfId="37097" xr:uid="{5206E2E6-EFE0-437A-BBD2-D569B62E8BF7}"/>
    <cellStyle name="Good 66 3" xfId="23996" xr:uid="{FEE0024D-DEE2-43A6-9A3C-5E14798B8C42}"/>
    <cellStyle name="Good 66 3 2" xfId="24001" xr:uid="{4D937887-390A-45F7-B61B-F5733ABA4524}"/>
    <cellStyle name="Good 66 4" xfId="24004" xr:uid="{A229ECFB-B55B-428B-885D-331D9801E1EC}"/>
    <cellStyle name="Good 66_BSD2" xfId="37099" xr:uid="{D5E67EAD-17EC-4B8F-9DE0-D0DBD6407544}"/>
    <cellStyle name="Good 67" xfId="37101" xr:uid="{B53D73AF-34C4-4DE9-96D3-DC1373FD845F}"/>
    <cellStyle name="Good 67 2" xfId="37103" xr:uid="{58100C83-9F6B-4362-AF47-EEED6B79D6F5}"/>
    <cellStyle name="Good 67 2 2" xfId="37105" xr:uid="{27333BE1-54DA-40D7-A23D-D8343E852506}"/>
    <cellStyle name="Good 67 3" xfId="24010" xr:uid="{FA895DFF-698A-4C7D-BAED-4B374FD93AE5}"/>
    <cellStyle name="Good 67 3 2" xfId="24013" xr:uid="{0592E769-2DD8-4E37-B96A-AEC3CDFB6E5A}"/>
    <cellStyle name="Good 67 4" xfId="24016" xr:uid="{E7407F75-F832-40C6-B6A3-46CFE8C52430}"/>
    <cellStyle name="Good 67_BSD2" xfId="29540" xr:uid="{640FAFC5-2B25-4369-A9EF-586E37769C64}"/>
    <cellStyle name="Good 68" xfId="7670" xr:uid="{D5A2A6FD-D312-4483-B42C-00ACDC168C7B}"/>
    <cellStyle name="Good 68 2" xfId="37107" xr:uid="{8632B01A-FC4C-4945-8E5F-1DA94DC05362}"/>
    <cellStyle name="Good 68 2 2" xfId="37109" xr:uid="{BCA0BDE2-0D12-4926-AE4B-C0C40C6B33D9}"/>
    <cellStyle name="Good 68 3" xfId="24023" xr:uid="{E286A503-0D3F-4B08-8EFF-DC72400A40AF}"/>
    <cellStyle name="Good 68 3 2" xfId="24030" xr:uid="{6C06DD6C-A11C-4871-872D-111C9229097C}"/>
    <cellStyle name="Good 68 4" xfId="24033" xr:uid="{52F7A712-CF50-48C7-B6F2-FF47853DC8DD}"/>
    <cellStyle name="Good 68_BSD2" xfId="37111" xr:uid="{C2B02CD8-7F51-46F0-8A17-8FF6C794F406}"/>
    <cellStyle name="Good 69" xfId="4961" xr:uid="{4E514B47-907D-4AA1-9DF5-9C42FB25D89C}"/>
    <cellStyle name="Good 69 2" xfId="37113" xr:uid="{DA015D22-CE3A-48DB-88F3-4C107F8AB8D3}"/>
    <cellStyle name="Good 69 2 2" xfId="37115" xr:uid="{B4EAACCD-08C1-474B-9505-35F9D42BD28E}"/>
    <cellStyle name="Good 69 3" xfId="24049" xr:uid="{AA24EE2B-9A2B-49FB-BF86-5C6974877550}"/>
    <cellStyle name="Good 69 3 2" xfId="37117" xr:uid="{D78F826C-86B7-4D21-8E0E-A02E8CFC4822}"/>
    <cellStyle name="Good 69 4" xfId="37119" xr:uid="{ED62BCA9-6330-465C-AEA5-C6BF3CB48B64}"/>
    <cellStyle name="Good 69_BSD2" xfId="37123" xr:uid="{AFF321E4-4368-4FCB-A5FD-2F137BCD7933}"/>
    <cellStyle name="Good 7" xfId="32811" xr:uid="{C86A6218-9AAA-4A62-88CD-56511636866E}"/>
    <cellStyle name="Good 7 10" xfId="27343" xr:uid="{C18F68AC-00F5-4723-831C-2159C6FC34DD}"/>
    <cellStyle name="Good 7 10 2" xfId="37125" xr:uid="{45742C97-CA7E-403E-A59B-617C65B73AA5}"/>
    <cellStyle name="Good 7 11" xfId="37126" xr:uid="{95C472DA-2846-4302-B724-BD4BECE36FB6}"/>
    <cellStyle name="Good 7 11 2" xfId="12951" xr:uid="{D6EB2FD3-6B53-4160-9663-B8F280067A60}"/>
    <cellStyle name="Good 7 12" xfId="24290" xr:uid="{35A3DF61-C949-45C2-9844-CCE2823314E0}"/>
    <cellStyle name="Good 7 13" xfId="37127" xr:uid="{2FC8F243-6568-4EF0-A03C-2783E7810873}"/>
    <cellStyle name="Good 7 14" xfId="37128" xr:uid="{0A510DA7-A014-4AE0-9ACB-DA7DD6AA9E7C}"/>
    <cellStyle name="Good 7 2" xfId="32813" xr:uid="{C056156D-78EE-43C3-AE4C-B47FF0930B30}"/>
    <cellStyle name="Good 7 2 2" xfId="28508" xr:uid="{F81EC390-BDB9-48E1-BB73-02E5F34C9F4F}"/>
    <cellStyle name="Good 7 2 2 2" xfId="37132" xr:uid="{29D37800-F815-4831-A728-A82DC3A503BD}"/>
    <cellStyle name="Good 7 2 3" xfId="36983" xr:uid="{A12464D4-378E-4308-922D-0D6A95B9EB7F}"/>
    <cellStyle name="Good 7 2 3 2" xfId="37133" xr:uid="{862D4CE3-8702-4285-85B7-D96477F8766C}"/>
    <cellStyle name="Good 7 2 4" xfId="22044" xr:uid="{12D56E73-D599-431C-8CEC-9E7B969747E7}"/>
    <cellStyle name="Good 7 2_BSD2" xfId="37134" xr:uid="{77D0CEF2-965C-4C84-818D-FD6427F5A096}"/>
    <cellStyle name="Good 7 3" xfId="32815" xr:uid="{141786DB-7859-4C04-AA2F-4A6B7808B79A}"/>
    <cellStyle name="Good 7 3 2" xfId="28512" xr:uid="{18917675-3378-4AC6-9DF0-D80A8236A8E0}"/>
    <cellStyle name="Good 7 4" xfId="32817" xr:uid="{CB45E38D-3AC2-4AA1-AB25-8C0F71EB6EC8}"/>
    <cellStyle name="Good 7 4 2" xfId="28516" xr:uid="{EFDE0534-4703-49D5-88A4-3C88D5879C36}"/>
    <cellStyle name="Good 7 5" xfId="32819" xr:uid="{203D6BAD-30F2-4DFC-BF29-00179FB9EE92}"/>
    <cellStyle name="Good 7 5 2" xfId="28520" xr:uid="{D5E0DCD2-C175-4740-A3C0-BA26F56DACD8}"/>
    <cellStyle name="Good 7 6" xfId="37135" xr:uid="{99C803FC-3AFA-494E-83FA-02166A20E712}"/>
    <cellStyle name="Good 7 6 2" xfId="37136" xr:uid="{1B633D27-6D61-4D1C-966D-CBEADE2940F3}"/>
    <cellStyle name="Good 7 7" xfId="37137" xr:uid="{B4E8088C-19CF-488D-A59F-747CFA8C9139}"/>
    <cellStyle name="Good 7 7 2" xfId="37138" xr:uid="{9E60AE34-9D5D-4A1F-965C-6D38BE54CC7E}"/>
    <cellStyle name="Good 7 8" xfId="37139" xr:uid="{570D40B4-B605-476D-BD14-539DDB391D15}"/>
    <cellStyle name="Good 7 8 2" xfId="37140" xr:uid="{5125628A-D937-46AA-B32E-B2DAB6243CA2}"/>
    <cellStyle name="Good 7 9" xfId="37141" xr:uid="{1DE2169A-01C0-41E7-A9C8-4F5C3A061D2E}"/>
    <cellStyle name="Good 7 9 2" xfId="37142" xr:uid="{16D48088-CF48-4DF2-BDFA-0877613210F4}"/>
    <cellStyle name="Good 7_Annexure" xfId="37143" xr:uid="{9CBF89BC-780A-4C86-BDD3-E9E88FD0D04D}"/>
    <cellStyle name="Good 70" xfId="37084" xr:uid="{D276AE6A-E9A3-4DB0-B2D5-7B4B677B1499}"/>
    <cellStyle name="Good 70 2" xfId="37087" xr:uid="{96470593-0242-4334-B92D-77F418C172C1}"/>
    <cellStyle name="Good 70 2 2" xfId="37090" xr:uid="{B8AEE29E-04FD-49C6-B506-29E9E0ED281D}"/>
    <cellStyle name="Good 70 3" xfId="23982" xr:uid="{D0962621-6DBF-4D34-8B4C-9FAAA7366F4A}"/>
    <cellStyle name="Good 70 3 2" xfId="23987" xr:uid="{F1666826-1C64-4CE8-A788-7432153C8B3C}"/>
    <cellStyle name="Good 70 4" xfId="23990" xr:uid="{0725F4BA-E8FB-41F5-8202-DDB2180EF97A}"/>
    <cellStyle name="Good 70_BSD2" xfId="37092" xr:uid="{FC63A61F-9999-4861-BAE7-C654BABC4E6D}"/>
    <cellStyle name="Good 71" xfId="37094" xr:uid="{71C59A7D-F74A-4039-9A76-2EF228DF273F}"/>
    <cellStyle name="Good 71 2" xfId="33258" xr:uid="{2452C58A-C12C-49BA-A292-9458BFAC6FEC}"/>
    <cellStyle name="Good 71 2 2" xfId="37098" xr:uid="{FEDCC039-71E5-4C32-AB89-5447B10450D5}"/>
    <cellStyle name="Good 71 3" xfId="23997" xr:uid="{29EE40BE-4E28-44D7-805E-7718A9053345}"/>
    <cellStyle name="Good 71 3 2" xfId="24002" xr:uid="{ED64157F-236F-41E5-A369-3E793A83A423}"/>
    <cellStyle name="Good 71 4" xfId="24005" xr:uid="{1051CEDA-2E76-4989-BF93-936BFF17566C}"/>
    <cellStyle name="Good 71_BSD2" xfId="37100" xr:uid="{30D722E5-82E1-426F-BA78-355751887751}"/>
    <cellStyle name="Good 72" xfId="37102" xr:uid="{8710CC35-62BC-4EDA-AB3D-D411875BD396}"/>
    <cellStyle name="Good 72 2" xfId="37104" xr:uid="{324EB033-420B-4083-B565-7AFBB54C6D24}"/>
    <cellStyle name="Good 72 2 2" xfId="37106" xr:uid="{9A726B1F-439C-442C-9355-02E107DD7755}"/>
    <cellStyle name="Good 72 3" xfId="24011" xr:uid="{6B72A6DE-9D40-450E-82EF-023667FDBFE0}"/>
    <cellStyle name="Good 72 3 2" xfId="24014" xr:uid="{185A6D2A-B275-4015-95AB-507B4397AE5B}"/>
    <cellStyle name="Good 72 4" xfId="24017" xr:uid="{34FC4506-BD6C-4138-ADFD-EA31924635D3}"/>
    <cellStyle name="Good 72_BSD2" xfId="29541" xr:uid="{443E57BE-4044-44E9-8697-9BB7F1513FC1}"/>
    <cellStyle name="Good 73" xfId="7671" xr:uid="{2E942AE0-0489-4EA8-B6FF-244FB1C07CA1}"/>
    <cellStyle name="Good 73 2" xfId="37108" xr:uid="{B3D95CF7-119B-4B5B-BBB3-9CA6ED94E67A}"/>
    <cellStyle name="Good 73 2 2" xfId="37110" xr:uid="{2FFF77C3-29DE-4E9C-8C84-C43060A8E056}"/>
    <cellStyle name="Good 73 3" xfId="24024" xr:uid="{5E7C1335-90F2-4803-A1A1-ECCC83B2359E}"/>
    <cellStyle name="Good 73 3 2" xfId="24031" xr:uid="{00A51EB7-5300-4158-9250-EA7E62E88D04}"/>
    <cellStyle name="Good 73 4" xfId="24034" xr:uid="{AF08E92B-172C-4546-9421-581C45BE25E3}"/>
    <cellStyle name="Good 73_BSD2" xfId="37112" xr:uid="{444A2E52-DF93-4B72-AB93-9CC4CAF30836}"/>
    <cellStyle name="Good 74" xfId="4962" xr:uid="{93781286-CEE0-4C80-BA44-580631F214CE}"/>
    <cellStyle name="Good 74 2" xfId="37114" xr:uid="{53501DD2-FF86-4D54-B61E-4D1BCC034BB4}"/>
    <cellStyle name="Good 74 2 2" xfId="37116" xr:uid="{FB380DAD-C533-4C6C-B435-C1CB6A7B2C0D}"/>
    <cellStyle name="Good 74 3" xfId="24050" xr:uid="{24FA9CE6-583A-488E-B1F4-C0BF208E416A}"/>
    <cellStyle name="Good 74 3 2" xfId="37118" xr:uid="{0CCDA772-D72C-466E-8CBA-328EC3696C37}"/>
    <cellStyle name="Good 74 4" xfId="37120" xr:uid="{20A6730C-3ACE-4FDE-A88B-1DF6982CEDE2}"/>
    <cellStyle name="Good 74_BSD2" xfId="37124" xr:uid="{E0FB1326-9575-44DE-A061-50C38C25CF5A}"/>
    <cellStyle name="Good 75" xfId="6162" xr:uid="{4E44402F-A57A-49C4-AF33-7D87C5405563}"/>
    <cellStyle name="Good 75 2" xfId="37144" xr:uid="{32D06E45-885C-414B-A9C0-7ABBA4107150}"/>
    <cellStyle name="Good 75 2 2" xfId="32189" xr:uid="{DAB09BA0-F30E-4E3E-9603-5818A98F101E}"/>
    <cellStyle name="Good 75 3" xfId="24053" xr:uid="{1D4715F9-BEEA-4C91-BE26-B8A1D2002CA2}"/>
    <cellStyle name="Good 75 3 2" xfId="37146" xr:uid="{6A36062C-50F8-4207-889A-985F7DC6C193}"/>
    <cellStyle name="Good 75 4" xfId="37148" xr:uid="{647389C7-82BF-4A2B-AA89-DAC816D90EEC}"/>
    <cellStyle name="Good 75_BSD2" xfId="25482" xr:uid="{6102B3E1-EE9C-4859-B5CC-11756D727E67}"/>
    <cellStyle name="Good 76" xfId="37150" xr:uid="{047360E8-3D54-4CB0-A814-1186FBBC23B6}"/>
    <cellStyle name="Good 76 2" xfId="37153" xr:uid="{7C7AD8A5-CA9F-41E6-BE9A-674EE657DD8E}"/>
    <cellStyle name="Good 76 2 2" xfId="37156" xr:uid="{746BC866-5223-43CA-BA63-0FA723A6DD82}"/>
    <cellStyle name="Good 76 3" xfId="24060" xr:uid="{0542AAA7-E17F-422D-A608-3E5CF86BBD10}"/>
    <cellStyle name="Good 76 3 2" xfId="37158" xr:uid="{452970AD-3812-489E-AA0B-299EB150DD4C}"/>
    <cellStyle name="Good 76 4" xfId="37160" xr:uid="{E549A4AF-A114-4FDA-AD65-16DB832557C8}"/>
    <cellStyle name="Good 76_BSD2" xfId="37162" xr:uid="{C1799CF6-A74D-47ED-8F66-1693AA1EED2D}"/>
    <cellStyle name="Good 77" xfId="33894" xr:uid="{2FD4BC9F-F59D-426E-8793-1EDF913A99F1}"/>
    <cellStyle name="Good 77 2" xfId="37164" xr:uid="{FB802F0E-F2F1-4442-A7CD-C4ABCBC2FE12}"/>
    <cellStyle name="Good 77 2 2" xfId="37166" xr:uid="{6F7763EA-6320-47AC-A0F2-459D93E46750}"/>
    <cellStyle name="Good 77 3" xfId="21050" xr:uid="{7CE26920-143D-470E-9629-5DCD8E70DAFC}"/>
    <cellStyle name="Good 77 3 2" xfId="29949" xr:uid="{791D4C93-1B06-495D-BEA2-D8135CB7FD33}"/>
    <cellStyle name="Good 77 4" xfId="37167" xr:uid="{12BB34AD-F37A-49C6-B29D-78B78C80E4AC}"/>
    <cellStyle name="Good 77_BSD2" xfId="30016" xr:uid="{3D39DE17-7472-42DE-AD43-3C3CBB42B12B}"/>
    <cellStyle name="Good 78" xfId="33899" xr:uid="{9394C683-83DC-4E8B-B512-239C5A7E5065}"/>
    <cellStyle name="Good 78 2" xfId="37168" xr:uid="{E6EA20DB-A85C-4EBA-8163-030DB55F7290}"/>
    <cellStyle name="Good 78 2 2" xfId="37170" xr:uid="{E81BCA50-9919-4686-A373-E4A0AF1E5257}"/>
    <cellStyle name="Good 78 3" xfId="24070" xr:uid="{46BDFE34-4C4E-4D08-B6C0-623F9197DEFD}"/>
    <cellStyle name="Good 78 3 2" xfId="37171" xr:uid="{2D573F0D-170E-434B-AB0C-1097B581E0D9}"/>
    <cellStyle name="Good 78 4" xfId="37172" xr:uid="{D00D8195-2D38-4B55-AA49-B8E113911FDD}"/>
    <cellStyle name="Good 78_BSD2" xfId="37173" xr:uid="{018A79E3-F144-4D27-A7A4-8B26A1874045}"/>
    <cellStyle name="Good 79" xfId="37174" xr:uid="{B18B9501-21C3-4D95-B148-E6515B169EBE}"/>
    <cellStyle name="Good 79 2" xfId="37176" xr:uid="{5768811D-2DC1-4FE1-A37E-F57830D72E47}"/>
    <cellStyle name="Good 79 2 2" xfId="37179" xr:uid="{17B98915-EE7D-4D17-B5F1-B6C6AF355767}"/>
    <cellStyle name="Good 79 3" xfId="24084" xr:uid="{9C9D08E6-D3E8-424A-963F-7B155F13B41E}"/>
    <cellStyle name="Good 79 3 2" xfId="37180" xr:uid="{0057C2F2-B604-4667-B818-8E47F6D7E6EA}"/>
    <cellStyle name="Good 79 4" xfId="10822" xr:uid="{FB4015FD-668B-401F-9F06-41C9382D262C}"/>
    <cellStyle name="Good 79_BSD2" xfId="35421" xr:uid="{93A8B606-AE04-4255-92F0-9450B8324903}"/>
    <cellStyle name="Good 8" xfId="32822" xr:uid="{AA3B414C-BACC-4DB1-9044-8251EBC0B5E0}"/>
    <cellStyle name="Good 8 2" xfId="18916" xr:uid="{5730B980-2600-4581-A3A4-04911C805E95}"/>
    <cellStyle name="Good 8 2 2" xfId="28543" xr:uid="{7B302A20-D823-4FA4-891C-A5ECF7E32CD1}"/>
    <cellStyle name="Good 8 2 2 2" xfId="37181" xr:uid="{4AEBDB59-0DD3-4D16-8C9E-7471C35DA6ED}"/>
    <cellStyle name="Good 8 2 3" xfId="37182" xr:uid="{D10BD987-2B62-4041-93E7-B417BE1ABB12}"/>
    <cellStyle name="Good 8 2 3 2" xfId="37184" xr:uid="{7677A6A0-D32A-4642-9C0C-D52BB05E1343}"/>
    <cellStyle name="Good 8 2 4" xfId="37185" xr:uid="{8DD7B0B5-7D8A-48C2-B755-48F7EFBF2ED6}"/>
    <cellStyle name="Good 8 2_BSD2" xfId="34875" xr:uid="{6ABA594E-003F-480A-9C70-4FA85FB0378E}"/>
    <cellStyle name="Good 8 3" xfId="32824" xr:uid="{BC4D4DF9-81EE-41BD-8E0B-3CFC9CF90C72}"/>
    <cellStyle name="Good 8 3 2" xfId="28547" xr:uid="{71B38F32-2DCE-4E14-9184-EC9829708428}"/>
    <cellStyle name="Good 8 4" xfId="32826" xr:uid="{E0450B9B-A6C1-4073-AE48-A378BC02A2A9}"/>
    <cellStyle name="Good 8 4 2" xfId="28553" xr:uid="{F228B0E3-D158-46AE-B313-AAE4D0B1F4D6}"/>
    <cellStyle name="Good 8 5" xfId="32828" xr:uid="{37E52F80-35A2-4A99-BED8-735139C1FE93}"/>
    <cellStyle name="Good 8 6" xfId="37186" xr:uid="{CE6225F0-7E84-4557-95FB-98B600D22031}"/>
    <cellStyle name="Good 8 7" xfId="37187" xr:uid="{27455E0F-C06E-44E3-851E-53B25B402E90}"/>
    <cellStyle name="Good 8_BSD2" xfId="37189" xr:uid="{8625EB3E-48F3-4578-B5A9-6A81DAC51909}"/>
    <cellStyle name="Good 80" xfId="6163" xr:uid="{BCCEA522-15D8-48EA-980F-77E1D38AEA80}"/>
    <cellStyle name="Good 80 2" xfId="37145" xr:uid="{21271A33-B4C9-4B1C-BF0E-28C823633602}"/>
    <cellStyle name="Good 80 2 2" xfId="32190" xr:uid="{F2E37AF5-9F70-4474-B26B-37722D2F6AF7}"/>
    <cellStyle name="Good 80 3" xfId="24054" xr:uid="{401F0794-228B-4EC0-A1F9-2311A09E3DC1}"/>
    <cellStyle name="Good 80 3 2" xfId="37147" xr:uid="{CEA201DE-8A37-497B-8E87-81683A60F93A}"/>
    <cellStyle name="Good 80 4" xfId="37149" xr:uid="{9BF55598-2EE1-4030-8AD8-B298504108D8}"/>
    <cellStyle name="Good 80_BSD2" xfId="25483" xr:uid="{506ACAFF-993C-44DF-88F6-A0709CBDBE86}"/>
    <cellStyle name="Good 81" xfId="37151" xr:uid="{011D3BBE-9370-4C45-AD8E-F08006165B39}"/>
    <cellStyle name="Good 81 2" xfId="37154" xr:uid="{5610EC4B-E217-4B77-B65F-CC93254FC8D5}"/>
    <cellStyle name="Good 81 2 2" xfId="37157" xr:uid="{1A0F9FB2-DC8D-476A-B789-1974F8E5C5D0}"/>
    <cellStyle name="Good 81 3" xfId="24061" xr:uid="{86873903-5539-4C36-9B4E-BA373D52D454}"/>
    <cellStyle name="Good 81 3 2" xfId="37159" xr:uid="{96A6997D-7426-4175-9B65-57BBAE6FB17E}"/>
    <cellStyle name="Good 81 4" xfId="37161" xr:uid="{DF6395BF-E8A7-48D9-BBAA-D59C23B29189}"/>
    <cellStyle name="Good 81_BSD2" xfId="37163" xr:uid="{70A4BF9D-6384-429E-8828-25037D182A35}"/>
    <cellStyle name="Good 82" xfId="33895" xr:uid="{FC5C3A07-B741-47D3-9B8E-38C878AE952C}"/>
    <cellStyle name="Good 82 2" xfId="37165" xr:uid="{1FEEE587-E8B0-4F07-9582-794EB8A926F4}"/>
    <cellStyle name="Good 83" xfId="33900" xr:uid="{8A261C63-25E4-46EC-806A-7C51DB8196B0}"/>
    <cellStyle name="Good 83 2" xfId="37169" xr:uid="{C9370C92-31C5-4F5C-9793-4CD13EAC08FC}"/>
    <cellStyle name="Good 84" xfId="37175" xr:uid="{A8BBD8EA-AABA-4279-A101-F57939C251EF}"/>
    <cellStyle name="Good 84 2" xfId="37177" xr:uid="{ED232B60-194E-42CE-89AB-54C598161670}"/>
    <cellStyle name="Good 85" xfId="4082" xr:uid="{3326CC36-F59D-4D5F-AEEE-E42DA71C6671}"/>
    <cellStyle name="Good 85 2" xfId="37190" xr:uid="{7173B8B3-B703-4FF5-927B-3F6FE73669F7}"/>
    <cellStyle name="Good 86" xfId="37193" xr:uid="{134F8331-24EF-44D6-B3F5-67F4811F3D77}"/>
    <cellStyle name="Good 86 2" xfId="37195" xr:uid="{C248196A-2472-4626-AA10-B849D9D6FB97}"/>
    <cellStyle name="Good 87" xfId="32512" xr:uid="{BBEB4A65-13EA-47C0-AA27-65E3B529DFBF}"/>
    <cellStyle name="Good 87 2" xfId="14045" xr:uid="{96D93A67-1D39-48A4-8874-C805B13A2EBB}"/>
    <cellStyle name="Good 88" xfId="32516" xr:uid="{8780F400-7320-4331-9331-DEF9ED1162CA}"/>
    <cellStyle name="Good 88 2" xfId="14061" xr:uid="{D492C811-5B8B-4F0E-8DA2-95AC4456C36B}"/>
    <cellStyle name="Good 89" xfId="32521" xr:uid="{262497C6-9FB7-4C05-AADD-5198A0816FF2}"/>
    <cellStyle name="Good 89 2" xfId="14091" xr:uid="{19E5AED5-F337-47B1-9154-1CE8513A2087}"/>
    <cellStyle name="Good 9" xfId="32831" xr:uid="{2E09B130-D907-4865-99E9-1054FF065AF9}"/>
    <cellStyle name="Good 9 2" xfId="32833" xr:uid="{17B24887-8115-42B6-AAF6-5A0A99C16C89}"/>
    <cellStyle name="Good 9 2 2" xfId="37196" xr:uid="{E28425E5-D438-465F-ABAA-200EB6B903B8}"/>
    <cellStyle name="Good 9 2 2 2" xfId="37197" xr:uid="{22AEAEAE-2206-4476-AD0C-C7A3D24D3774}"/>
    <cellStyle name="Good 9 2 3" xfId="37198" xr:uid="{807D34C3-176B-451A-ADA3-E7AB8BD2F0BF}"/>
    <cellStyle name="Good 9 2 3 2" xfId="37199" xr:uid="{ABA91D48-2369-43FD-BEA9-8EAF400320B7}"/>
    <cellStyle name="Good 9 2 4" xfId="37200" xr:uid="{B8AD6E3F-A133-4BA4-8E69-FDD77E703941}"/>
    <cellStyle name="Good 9 2_BSD2" xfId="22469" xr:uid="{2C354405-840A-4A1F-986D-7C9A8C13045D}"/>
    <cellStyle name="Good 9 3" xfId="32835" xr:uid="{D9BDD143-882D-436F-B7B1-F83FF2601596}"/>
    <cellStyle name="Good 9 3 2" xfId="17648" xr:uid="{CDDEAD20-5E41-4B75-AC5E-60881F255D36}"/>
    <cellStyle name="Good 9 4" xfId="18594" xr:uid="{F59FBEC0-9713-4030-90B5-28A812387C9D}"/>
    <cellStyle name="Good 9 4 2" xfId="37201" xr:uid="{DAA01B61-BDCE-4AF3-A1E5-6D389FE228A2}"/>
    <cellStyle name="Good 9 5" xfId="37203" xr:uid="{3CC2988B-6D7F-474E-9AF4-7608D2F6AEC7}"/>
    <cellStyle name="Good 9 6" xfId="37204" xr:uid="{8F616B24-1DB1-4827-81D3-7791865EF300}"/>
    <cellStyle name="Good 9 7" xfId="37206" xr:uid="{B62EC267-984E-4FDB-B681-371E1F2AE2AD}"/>
    <cellStyle name="Good 9_BSD2" xfId="37207" xr:uid="{D64D7969-1FE6-4736-81B9-733947393C0E}"/>
    <cellStyle name="GOVDATA" xfId="37208" xr:uid="{EA38D353-8DE4-4043-9293-D5EE2CAB0E83}"/>
    <cellStyle name="GOVDATA 2" xfId="37210" xr:uid="{DB588B69-3BA7-4E44-BEB6-91980AAFDE8D}"/>
    <cellStyle name="GOVDATA 3" xfId="37212" xr:uid="{A896085C-3A25-46D4-9740-BAABB58F8C7B}"/>
    <cellStyle name="Grey" xfId="1444" xr:uid="{313636D2-602E-4243-98EE-D78A542BA7CA}"/>
    <cellStyle name="Grey 2" xfId="12793" xr:uid="{7E66527A-A0A7-4E4A-9F7A-E3E6293DA824}"/>
    <cellStyle name="Grey 2 2" xfId="12798" xr:uid="{0BAA8800-1B54-4033-BB3B-DB15271DF9F3}"/>
    <cellStyle name="Grey 3" xfId="4902" xr:uid="{E144F60D-DB5A-4024-B53C-0F2E4A14C5F4}"/>
    <cellStyle name="Grey 3 2" xfId="37213" xr:uid="{6C08DB4A-432E-49D6-89DE-FD998A0F09BF}"/>
    <cellStyle name="Grey 4" xfId="7436" xr:uid="{3EA77C01-5A84-4BAF-9456-0ADB18A7A6B4}"/>
    <cellStyle name="Grey 5" xfId="26343" xr:uid="{214B33C2-CF53-4E4E-A61F-892350FB7D9A}"/>
    <cellStyle name="h" xfId="14336" xr:uid="{9E319A70-D4B7-4D39-996E-939B858964F8}"/>
    <cellStyle name="h 2" xfId="37214" xr:uid="{685DB561-7C4B-457C-9376-F58FACCC797D}"/>
    <cellStyle name="h 3" xfId="37215" xr:uid="{8C66DF27-E8E9-44E5-B438-7B09EB67C5DB}"/>
    <cellStyle name="h 4" xfId="36433" xr:uid="{3DC35704-FBFB-4F92-BA0B-3AF52F47EE29}"/>
    <cellStyle name="Hard" xfId="13170" xr:uid="{5649AC9F-99DD-4785-9097-7FEBB75E56CC}"/>
    <cellStyle name="Hard 2" xfId="6058" xr:uid="{C8F838C7-520C-4ACE-B4A0-39A4D9F724F9}"/>
    <cellStyle name="Hard 3" xfId="37218" xr:uid="{5F8F77CD-A593-4969-804C-67D94124D8C1}"/>
    <cellStyle name="Hard 4" xfId="25876" xr:uid="{0D35E684-6857-407B-B33F-C74A11E47B31}"/>
    <cellStyle name="Hardcoded" xfId="37219" xr:uid="{2DD333CA-6688-4F31-B4A7-2F7C3D016848}"/>
    <cellStyle name="Hardcoded 2" xfId="37221" xr:uid="{13A12368-8FBF-4072-A25C-55424E56386F}"/>
    <cellStyle name="Hardcoded 3" xfId="37223" xr:uid="{EDE09027-49E2-4E4D-971F-32188F80178D}"/>
    <cellStyle name="Hardcoded 4" xfId="37224" xr:uid="{DB295BE5-5E09-4154-82A3-A42522D4F7EE}"/>
    <cellStyle name="HC" xfId="23727" xr:uid="{15D3F269-2F27-4A18-A699-4A8D597B0757}"/>
    <cellStyle name="HC 2" xfId="13958" xr:uid="{0EB62E15-7E6A-4205-8428-CB12B274A05D}"/>
    <cellStyle name="HC 3" xfId="28641" xr:uid="{9937DAE1-0F0D-4060-A236-3B4FD25AE5F2}"/>
    <cellStyle name="HC 4" xfId="28645" xr:uid="{9234A84C-6994-4E5E-B767-DB7A97AA465B}"/>
    <cellStyle name="Header" xfId="37226" xr:uid="{AAFC3133-DF9E-4C74-BE95-93E368C2E8B4}"/>
    <cellStyle name="Header 2" xfId="37228" xr:uid="{4D0CCA67-7F34-4647-A606-825EF70B35FC}"/>
    <cellStyle name="Header 3" xfId="37230" xr:uid="{E6E2F5F9-6DA0-4C60-89BE-FADC86DB2EF3}"/>
    <cellStyle name="Header 4" xfId="37232" xr:uid="{3A90002A-97FC-4B19-8872-55BE548FCD1F}"/>
    <cellStyle name="Header style" xfId="37233" xr:uid="{C16BDEAB-2010-424F-B422-D69BAA82BC4F}"/>
    <cellStyle name="Header1" xfId="2156" xr:uid="{0BAEE298-BC7C-4B33-9D88-168446371B2F}"/>
    <cellStyle name="Header1 2" xfId="37234" xr:uid="{1DC72118-908D-4ED9-B996-80EE915A1813}"/>
    <cellStyle name="Header1 2 2" xfId="37236" xr:uid="{FE3FB16F-51BA-456D-9FF7-73BA2EFE7759}"/>
    <cellStyle name="Header1 2 3" xfId="37238" xr:uid="{B7CF67FC-D13B-4234-8D6D-29CC2F20CF6E}"/>
    <cellStyle name="Header1 3" xfId="37239" xr:uid="{C0371467-34FE-49C6-95F6-4B939D1AC71E}"/>
    <cellStyle name="Header1 3 2" xfId="37241" xr:uid="{8ED6E393-7FAD-4B15-AFC1-647145FA146D}"/>
    <cellStyle name="Header1 3 3" xfId="37243" xr:uid="{82D33CD5-EC0E-4FFB-BDB0-D8FE5E8003A0}"/>
    <cellStyle name="Header1 4" xfId="37244" xr:uid="{D6DBD3BC-38D3-48FB-B383-945EF223C5B7}"/>
    <cellStyle name="Header1 5" xfId="37245" xr:uid="{226F3909-6EB5-430B-8347-CE256C2EA908}"/>
    <cellStyle name="Header1 6" xfId="37246" xr:uid="{DE2A1D4A-8B41-4235-9686-0980918AFB78}"/>
    <cellStyle name="Header1 7" xfId="51635" xr:uid="{DED5A443-77EC-4B1A-98CA-3C5412051ADA}"/>
    <cellStyle name="Header2" xfId="2157" xr:uid="{CDE305B0-BB3B-425E-8534-E0B9C9726BCB}"/>
    <cellStyle name="Header2 2" xfId="37247" xr:uid="{32C2F6FC-A8AE-4127-85F5-FAA35530EEF7}"/>
    <cellStyle name="Header2 2 2" xfId="37249" xr:uid="{A7D0348E-C8D0-4BC1-B260-1248A7689B19}"/>
    <cellStyle name="Header2 2 3" xfId="12030" xr:uid="{0348A0DA-103C-40E0-8B76-CF84DA458D48}"/>
    <cellStyle name="Header2 3" xfId="37250" xr:uid="{19E8894D-0FBD-4873-913D-C4DE8DCB41CF}"/>
    <cellStyle name="Header2 3 2" xfId="37252" xr:uid="{ECAA28B4-5D8D-49AF-B13A-4622FA0DD054}"/>
    <cellStyle name="Header2 3 3" xfId="12046" xr:uid="{88D017A5-2FE5-4348-8316-0F6718C1DAE5}"/>
    <cellStyle name="Header2 4" xfId="32333" xr:uid="{30B708DE-78FF-443A-A645-8A73658E2464}"/>
    <cellStyle name="Header2 5" xfId="32337" xr:uid="{6433749A-BE84-4533-91E9-94DD5F868357}"/>
    <cellStyle name="Header2 6" xfId="32339" xr:uid="{A5BC1E24-AC89-45BC-BECE-D11EA8D398C8}"/>
    <cellStyle name="Header2 7" xfId="51615" xr:uid="{9668EC86-F161-427A-A4E0-4105CF1D829C}"/>
    <cellStyle name="Heading" xfId="37253" xr:uid="{BE956553-8B7A-44F8-BFCB-32B8F2AA57C3}"/>
    <cellStyle name="Heading 1" xfId="72" builtinId="16" customBuiltin="1"/>
    <cellStyle name="Heading 1 10" xfId="2158" xr:uid="{FCD9356F-7D3B-4EDD-A2C9-87A86119E542}"/>
    <cellStyle name="Heading 1 10 2" xfId="37255" xr:uid="{D7E61ED3-7CD6-4F9D-9F91-72CDB9F3D41E}"/>
    <cellStyle name="Heading 1 10 2 2" xfId="37256" xr:uid="{F3613AFC-8297-4C14-9D15-314650D50909}"/>
    <cellStyle name="Heading 1 10 2 2 2" xfId="29059" xr:uid="{40360464-64F9-4022-B444-09CF020E82B9}"/>
    <cellStyle name="Heading 1 10 2 3" xfId="37258" xr:uid="{4AF8AF1A-143B-4B9A-9F55-84417D4423C1}"/>
    <cellStyle name="Heading 1 10 2 3 2" xfId="29080" xr:uid="{6A0BDD71-2DE8-4130-84F1-D20915829B88}"/>
    <cellStyle name="Heading 1 10 2 4" xfId="37260" xr:uid="{D9DE93E7-EB40-424D-88E0-DD3BE7F6DC43}"/>
    <cellStyle name="Heading 1 10 2_BSD2" xfId="37261" xr:uid="{FC522803-F077-4F33-B0D5-CAFCA39FAC0D}"/>
    <cellStyle name="Heading 1 10 3" xfId="37262" xr:uid="{B59E2461-41DC-4AD7-8E7A-573436760937}"/>
    <cellStyle name="Heading 1 10 3 2" xfId="37263" xr:uid="{92BF754F-1F90-41D2-9DF2-E1463D58DC03}"/>
    <cellStyle name="Heading 1 10 4" xfId="37264" xr:uid="{5897CC3A-21AB-4E9A-95FA-564726673A26}"/>
    <cellStyle name="Heading 1 10 4 2" xfId="37265" xr:uid="{612181D2-006C-4CBF-80F4-3EC9A0B77FCE}"/>
    <cellStyle name="Heading 1 10 5" xfId="6564" xr:uid="{A904BB16-ABB7-458F-8FF4-A23F46D6209C}"/>
    <cellStyle name="Heading 1 10 6" xfId="37266" xr:uid="{503B6904-B425-472C-8930-36A56C436BBF}"/>
    <cellStyle name="Heading 1 10 7" xfId="37267" xr:uid="{71FF8CE8-F612-4463-8D0F-5DDF896D5899}"/>
    <cellStyle name="Heading 1 10 8" xfId="37254" xr:uid="{D3D02FAA-0AB2-4009-83F7-BDCC909849F6}"/>
    <cellStyle name="Heading 1 10_BSD2" xfId="37269" xr:uid="{6F38C9DB-98C8-4B52-B470-98FBDF8BEE96}"/>
    <cellStyle name="Heading 1 11" xfId="2161" xr:uid="{071D1007-EA99-4782-AB0A-8C54F5AE33D7}"/>
    <cellStyle name="Heading 1 11 2" xfId="37271" xr:uid="{9BAE26F4-6FA6-4529-B146-85FA7991455D}"/>
    <cellStyle name="Heading 1 11 2 2" xfId="37272" xr:uid="{D7657EFD-7315-4CA5-B749-3FFE80AA1965}"/>
    <cellStyle name="Heading 1 11 2 2 2" xfId="37273" xr:uid="{0A74CFE3-D796-4B39-93B3-C244DF571CC4}"/>
    <cellStyle name="Heading 1 11 2 3" xfId="37275" xr:uid="{9A231C0C-B4D8-4078-8BA4-6C43434DDA45}"/>
    <cellStyle name="Heading 1 11 2 3 2" xfId="37276" xr:uid="{7B519F61-6CB7-4713-9923-238BF7951C62}"/>
    <cellStyle name="Heading 1 11 2 4" xfId="37277" xr:uid="{51486E3C-3AFB-4609-82FF-8E5A374FC9E4}"/>
    <cellStyle name="Heading 1 11 2_BSD2" xfId="37278" xr:uid="{82A64F97-9E33-4F33-A255-DDEADCCEA7D8}"/>
    <cellStyle name="Heading 1 11 3" xfId="37279" xr:uid="{4F02DDC9-813A-4869-B208-2A6246ED28CF}"/>
    <cellStyle name="Heading 1 11 3 2" xfId="37280" xr:uid="{5B867FD3-F940-476C-8EDD-961F1BF9F323}"/>
    <cellStyle name="Heading 1 11 4" xfId="37281" xr:uid="{E5063650-373B-4799-BFDF-77B3659C5B46}"/>
    <cellStyle name="Heading 1 11 4 2" xfId="37282" xr:uid="{F4FA4A6F-1B80-4D86-893F-A5DA26C68C7E}"/>
    <cellStyle name="Heading 1 11 5" xfId="37283" xr:uid="{179D877D-2CB9-496E-994D-9C08DAF220B2}"/>
    <cellStyle name="Heading 1 11 6" xfId="37284" xr:uid="{73C89B69-AE5B-434E-86E1-2885B1A8FE86}"/>
    <cellStyle name="Heading 1 11 7" xfId="37285" xr:uid="{95BF6AB1-1AC2-4A64-A914-0A0F8178BCF5}"/>
    <cellStyle name="Heading 1 11 8" xfId="37270" xr:uid="{8D7C7BE1-9E83-4777-AFCC-5A6BA455EEFC}"/>
    <cellStyle name="Heading 1 11_BSD2" xfId="19616" xr:uid="{2E04F3CE-FF8E-4BE7-A7EF-DBAC26C4476D}"/>
    <cellStyle name="Heading 1 12" xfId="2164" xr:uid="{9E2BE51D-6E77-48F3-B75D-E252C3FAF7D3}"/>
    <cellStyle name="Heading 1 12 2" xfId="15167" xr:uid="{31EBD8C2-D216-43A4-A89E-006ADDB3B64B}"/>
    <cellStyle name="Heading 1 12 2 2" xfId="37287" xr:uid="{DCE4CBD5-A05D-45E6-8ACA-E8F92F8F6735}"/>
    <cellStyle name="Heading 1 12 2 2 2" xfId="37288" xr:uid="{639E2C15-F677-4FD3-9355-ABD6E0F53C01}"/>
    <cellStyle name="Heading 1 12 2 3" xfId="37289" xr:uid="{CCF19531-55F6-4274-8DC3-321C04C90BBC}"/>
    <cellStyle name="Heading 1 12 2 3 2" xfId="37290" xr:uid="{F4F6A505-92EC-43C4-84F7-B6B00F401BD1}"/>
    <cellStyle name="Heading 1 12 2 4" xfId="37291" xr:uid="{062360D5-FF17-45CE-9A8F-27D9414B15C2}"/>
    <cellStyle name="Heading 1 12 2_BSD2" xfId="37292" xr:uid="{C943CC94-315F-46FF-95B6-CFBA001506B2}"/>
    <cellStyle name="Heading 1 12 3" xfId="37293" xr:uid="{C39FACB4-175E-479B-AD3C-265DE86C4457}"/>
    <cellStyle name="Heading 1 12 3 2" xfId="37294" xr:uid="{B8434DCD-FD22-4F75-99BE-31AA38355419}"/>
    <cellStyle name="Heading 1 12 4" xfId="37295" xr:uid="{266BE7DA-6FDB-43D8-AC9C-1FC07A0D1741}"/>
    <cellStyle name="Heading 1 12 4 2" xfId="16320" xr:uid="{87C618D4-7CA6-4704-B706-1DE98D02905F}"/>
    <cellStyle name="Heading 1 12 5" xfId="37296" xr:uid="{C004DA79-E92D-41B3-8CA3-B07CDF776B8E}"/>
    <cellStyle name="Heading 1 12 6" xfId="37297" xr:uid="{E117A528-9758-43BF-8EC1-E46E474C0E90}"/>
    <cellStyle name="Heading 1 12 7" xfId="37298" xr:uid="{7F67211B-5F6A-4F65-939E-F5EEFB0218AD}"/>
    <cellStyle name="Heading 1 12 8" xfId="37286" xr:uid="{537C7AF1-EF44-4649-8BF9-658E8C4068A0}"/>
    <cellStyle name="Heading 1 12_BSD2" xfId="12569" xr:uid="{D45C7192-7724-49A6-943B-C8AC3CB66699}"/>
    <cellStyle name="Heading 1 13" xfId="2167" xr:uid="{3C6313EC-44CD-4264-A7B0-D3F98D36C9ED}"/>
    <cellStyle name="Heading 1 13 2" xfId="37300" xr:uid="{2EE67EA5-4C87-4223-98D6-372B7D75CE05}"/>
    <cellStyle name="Heading 1 13 2 2" xfId="37301" xr:uid="{7EE6A563-CA5E-4F8A-B412-B30074490D7B}"/>
    <cellStyle name="Heading 1 13 2 2 2" xfId="35957" xr:uid="{AFC85CC0-E0DF-414F-AC79-B14AF20EC5D4}"/>
    <cellStyle name="Heading 1 13 2 3" xfId="37302" xr:uid="{D9AED26B-EDA0-4E3E-98C8-E5B454897F18}"/>
    <cellStyle name="Heading 1 13 2 3 2" xfId="36106" xr:uid="{AA05DD87-13A4-4C8B-9AC1-29350B62B209}"/>
    <cellStyle name="Heading 1 13 2 4" xfId="37303" xr:uid="{F7CD7301-3696-4F27-88D8-36F4A628F80E}"/>
    <cellStyle name="Heading 1 13 2_BSD2" xfId="37306" xr:uid="{30417045-0D80-49AD-8359-B2C7EA5220B6}"/>
    <cellStyle name="Heading 1 13 3" xfId="37307" xr:uid="{EC397DED-8B31-44CE-A692-DFE9D786495B}"/>
    <cellStyle name="Heading 1 13 3 2" xfId="32943" xr:uid="{D7FDEB11-CF20-4EF3-8893-CF113F4E8B74}"/>
    <cellStyle name="Heading 1 13 4" xfId="37308" xr:uid="{C8CBA11B-C8C7-44B7-B8CD-651C9A1ED575}"/>
    <cellStyle name="Heading 1 13 4 2" xfId="37309" xr:uid="{880DB78A-AF77-46A8-B788-00CDE2D0B00B}"/>
    <cellStyle name="Heading 1 13 5" xfId="37310" xr:uid="{F3F7423B-37FA-4009-8146-1196DB3A170F}"/>
    <cellStyle name="Heading 1 13 6" xfId="37311" xr:uid="{2A8D2F87-EA61-4284-A24E-E074E0AA5CB3}"/>
    <cellStyle name="Heading 1 13 7" xfId="37312" xr:uid="{8D0865B8-AC01-4FE7-9287-279D48663823}"/>
    <cellStyle name="Heading 1 13 8" xfId="37299" xr:uid="{0EF9E563-850D-41F8-99D6-5C6449422DF7}"/>
    <cellStyle name="Heading 1 13_BSD2" xfId="13475" xr:uid="{82A99EF9-A70D-44C5-89F8-DF9995D9FA83}"/>
    <cellStyle name="Heading 1 14" xfId="2170" xr:uid="{E2DDA486-7F8C-42F1-8572-515DCCDAF0FD}"/>
    <cellStyle name="Heading 1 14 2" xfId="37314" xr:uid="{EC3E31E7-BBE6-41A2-AAC9-B1A3F40694AF}"/>
    <cellStyle name="Heading 1 14 2 2" xfId="37316" xr:uid="{05B23D79-037D-4BD5-8E0F-BCBB73178702}"/>
    <cellStyle name="Heading 1 14 2 2 2" xfId="37317" xr:uid="{A2D73561-63A4-4935-8141-D5B5589055DD}"/>
    <cellStyle name="Heading 1 14 2 3" xfId="37318" xr:uid="{65F78954-A6F5-40D1-86C6-89D239D59538}"/>
    <cellStyle name="Heading 1 14 2 3 2" xfId="18366" xr:uid="{D1890B15-C857-4347-840A-8DBFBDBDD13D}"/>
    <cellStyle name="Heading 1 14 2 4" xfId="37319" xr:uid="{D4427794-92DE-4291-B173-3BAB0C67ED41}"/>
    <cellStyle name="Heading 1 14 2_BSD2" xfId="37322" xr:uid="{E954BA29-DB83-4665-BC92-FDEEF5B869C5}"/>
    <cellStyle name="Heading 1 14 3" xfId="37323" xr:uid="{803305D6-8E7D-45FB-99DB-4C68B916FC82}"/>
    <cellStyle name="Heading 1 14 3 2" xfId="37324" xr:uid="{2AB92A4D-2704-46F7-B0F8-237E9AFD02DB}"/>
    <cellStyle name="Heading 1 14 4" xfId="6183" xr:uid="{E733271E-CAED-4A61-B8BF-D0C13B183B26}"/>
    <cellStyle name="Heading 1 14 4 2" xfId="37325" xr:uid="{6FB8A33C-4368-419E-8AEA-2A7FB86F7A34}"/>
    <cellStyle name="Heading 1 14 5" xfId="37326" xr:uid="{F8C3D49B-C3D1-4328-99B0-2A84F5937D74}"/>
    <cellStyle name="Heading 1 14 6" xfId="37327" xr:uid="{2E969765-6304-47F2-8E7F-448A5ADCF521}"/>
    <cellStyle name="Heading 1 14 7" xfId="37328" xr:uid="{D05F4AF8-19E5-4DFE-9A5D-99CC226BE097}"/>
    <cellStyle name="Heading 1 14 8" xfId="37313" xr:uid="{29B2F582-C7A5-432D-B930-4C5C8C9F8A39}"/>
    <cellStyle name="Heading 1 14_BSD2" xfId="14794" xr:uid="{92242BDD-3214-49D0-833C-691406C15A14}"/>
    <cellStyle name="Heading 1 15" xfId="2175" xr:uid="{EDE68964-4DD4-4EE5-A44B-5EFDCDFDEB11}"/>
    <cellStyle name="Heading 1 15 2" xfId="37331" xr:uid="{3ACF4732-5E4F-425A-B12A-F15895A651C0}"/>
    <cellStyle name="Heading 1 15 2 2" xfId="37334" xr:uid="{7E03CD7F-3A7C-4AE6-BD74-E27651626282}"/>
    <cellStyle name="Heading 1 15 2 2 2" xfId="37336" xr:uid="{7741ABFA-189B-4B58-8CC7-5F90BD496926}"/>
    <cellStyle name="Heading 1 15 2 3" xfId="7036" xr:uid="{F8B8DACA-D42C-4B6B-B072-BAE2873C9A4E}"/>
    <cellStyle name="Heading 1 15 2 3 2" xfId="37338" xr:uid="{A0E98FF1-1365-4888-B691-3C7EB63F556A}"/>
    <cellStyle name="Heading 1 15 2 4" xfId="37340" xr:uid="{8717289B-2668-48C6-89E8-0B9C2BE536B2}"/>
    <cellStyle name="Heading 1 15 2_BSD2" xfId="37343" xr:uid="{A683865D-B833-4C96-911F-55BD88760C4E}"/>
    <cellStyle name="Heading 1 15 3" xfId="10059" xr:uid="{42FF6E5D-0D02-41C1-B956-A4EEF8596192}"/>
    <cellStyle name="Heading 1 15 3 2" xfId="37345" xr:uid="{4A546E6F-B9B3-4EF0-A962-590046557994}"/>
    <cellStyle name="Heading 1 15 4" xfId="37347" xr:uid="{1FFFAB19-D544-4AB0-84D3-C6989E76FAC0}"/>
    <cellStyle name="Heading 1 15 4 2" xfId="37349" xr:uid="{01801141-87CF-4344-899B-6DDA8B15BC09}"/>
    <cellStyle name="Heading 1 15 5" xfId="37351" xr:uid="{596E0591-15A2-43DB-A3D7-5DDCF19BD423}"/>
    <cellStyle name="Heading 1 15 6" xfId="37329" xr:uid="{B306246E-0F0D-4217-A88C-947DE99DCEF4}"/>
    <cellStyle name="Heading 1 15_BSD2" xfId="15754" xr:uid="{E4B4CC4F-F67C-4A1F-BF5E-F635DE81D55F}"/>
    <cellStyle name="Heading 1 16" xfId="2179" xr:uid="{B78BA32E-C14F-4325-9F50-52C10667BACB}"/>
    <cellStyle name="Heading 1 16 2" xfId="37355" xr:uid="{7732091A-59BA-4CFB-B008-CA4CE1651071}"/>
    <cellStyle name="Heading 1 16 2 2" xfId="37358" xr:uid="{D777949B-AA56-493F-A4DF-E65911FEE01B}"/>
    <cellStyle name="Heading 1 16 2 2 2" xfId="37360" xr:uid="{8100B7EF-9196-4EA2-B5C6-08268A0AD624}"/>
    <cellStyle name="Heading 1 16 2 3" xfId="37362" xr:uid="{ABA64AD0-1901-40BF-8018-322631A4D3B0}"/>
    <cellStyle name="Heading 1 16 2 3 2" xfId="37364" xr:uid="{B3670275-A2EE-4A12-ABC9-342D0015577F}"/>
    <cellStyle name="Heading 1 16 2 4" xfId="37366" xr:uid="{A560992A-A8E8-4772-A9E8-B22E9D8CAC17}"/>
    <cellStyle name="Heading 1 16 2_BSD2" xfId="37368" xr:uid="{11FC2A26-E2E5-4872-A8C2-ED018E85EE83}"/>
    <cellStyle name="Heading 1 16 3" xfId="37370" xr:uid="{F29A86D9-44C0-4392-9996-3F4C6DEB4C08}"/>
    <cellStyle name="Heading 1 16 3 2" xfId="37372" xr:uid="{9E730A3A-F833-4779-9FDA-71A375A0696D}"/>
    <cellStyle name="Heading 1 16 4" xfId="37374" xr:uid="{F987B75A-0328-4A86-9117-D93DF585E75E}"/>
    <cellStyle name="Heading 1 16 4 2" xfId="6661" xr:uid="{D1387682-7655-40F2-9ED0-1DAD04486EAB}"/>
    <cellStyle name="Heading 1 16 5" xfId="37376" xr:uid="{A5607CFA-9426-42AC-A016-A98D9D5523CD}"/>
    <cellStyle name="Heading 1 16 6" xfId="37353" xr:uid="{30BA0694-B33F-4452-BB67-A4A80DDF56C1}"/>
    <cellStyle name="Heading 1 16_BSD2" xfId="17231" xr:uid="{C331E4CA-35B9-4324-9593-12E24673B2B1}"/>
    <cellStyle name="Heading 1 17" xfId="2183" xr:uid="{FE94A34D-9819-413D-885B-5AC99882A139}"/>
    <cellStyle name="Heading 1 17 2" xfId="37380" xr:uid="{96486740-76F9-470C-AADF-CD25273FF042}"/>
    <cellStyle name="Heading 1 17 2 2" xfId="37383" xr:uid="{769A5DFE-F5F8-4723-8F07-4384934CAABD}"/>
    <cellStyle name="Heading 1 17 2 2 2" xfId="37385" xr:uid="{D3912629-7538-4C2A-BF65-14A20F680489}"/>
    <cellStyle name="Heading 1 17 2 3" xfId="37387" xr:uid="{495BCE25-6559-464F-8E93-8E9E2E57EDD1}"/>
    <cellStyle name="Heading 1 17 2 3 2" xfId="37389" xr:uid="{4BF0A3F0-9243-4F7C-9AC0-662B5E9BD014}"/>
    <cellStyle name="Heading 1 17 2 4" xfId="5160" xr:uid="{6EE80B6B-FF27-4390-9AA6-4168C0B177E2}"/>
    <cellStyle name="Heading 1 17 2_BSD2" xfId="4073" xr:uid="{7FC6C7A4-646A-45EC-BD2D-CE04A7090D71}"/>
    <cellStyle name="Heading 1 17 3" xfId="37391" xr:uid="{042B00C8-203C-41BB-930A-E932AF7ED245}"/>
    <cellStyle name="Heading 1 17 3 2" xfId="37393" xr:uid="{624998A1-D142-4098-A9C8-4CC9321BC8B8}"/>
    <cellStyle name="Heading 1 17 4" xfId="37395" xr:uid="{E94E71B9-24ED-460F-9FF4-93080D90A20C}"/>
    <cellStyle name="Heading 1 17 4 2" xfId="37397" xr:uid="{A3C3EE96-2DC3-4B98-8D0F-744EE240420C}"/>
    <cellStyle name="Heading 1 17 5" xfId="37399" xr:uid="{F0746BB9-FA42-444D-BA6D-B792328BEE6F}"/>
    <cellStyle name="Heading 1 17 6" xfId="37378" xr:uid="{D6D70741-7852-49ED-AAAA-5CE544C024DD}"/>
    <cellStyle name="Heading 1 17_BSD2" xfId="18348" xr:uid="{849D0015-95B6-4AA8-8757-37CEB315B031}"/>
    <cellStyle name="Heading 1 18" xfId="2187" xr:uid="{937B70A8-3030-4177-AB22-175B21CA797D}"/>
    <cellStyle name="Heading 1 18 2" xfId="37403" xr:uid="{323C2E8E-E049-484F-A06A-71C450A617BF}"/>
    <cellStyle name="Heading 1 18 2 2" xfId="37407" xr:uid="{4FBB5BD8-96DD-4F30-BA2D-5CCAD803DE76}"/>
    <cellStyle name="Heading 1 18 2 2 2" xfId="37412" xr:uid="{CDC97595-E328-4E1D-AB76-51C5F6963511}"/>
    <cellStyle name="Heading 1 18 2 3" xfId="37415" xr:uid="{C6F3B68C-91FB-4627-B2D1-6C7BB258B785}"/>
    <cellStyle name="Heading 1 18 2 3 2" xfId="37417" xr:uid="{611D8018-5B00-449A-BAC9-565A16475F12}"/>
    <cellStyle name="Heading 1 18 2 4" xfId="37419" xr:uid="{3BBC4843-FC20-42B1-B562-3F17B10CE01E}"/>
    <cellStyle name="Heading 1 18 2_BSD2" xfId="20919" xr:uid="{A0DEE36B-BA2A-4E44-937C-F0A4EECE465B}"/>
    <cellStyle name="Heading 1 18 3" xfId="37421" xr:uid="{C4B2D76B-C79C-47C6-AB26-47388E2D1721}"/>
    <cellStyle name="Heading 1 18 3 2" xfId="37423" xr:uid="{356D5552-E846-46F0-AF4F-9B476733AAD3}"/>
    <cellStyle name="Heading 1 18 4" xfId="18435" xr:uid="{E3032905-F146-4CE2-B67A-1CE6F0709444}"/>
    <cellStyle name="Heading 1 18 4 2" xfId="37426" xr:uid="{48D55D8B-10D7-4E3A-A2D3-F3FC343D7582}"/>
    <cellStyle name="Heading 1 18 5" xfId="37428" xr:uid="{C496D705-B429-4309-A3CC-0C51EB109FE3}"/>
    <cellStyle name="Heading 1 18 6" xfId="37401" xr:uid="{52D837FC-F8F0-4861-B88B-2100651975A5}"/>
    <cellStyle name="Heading 1 18_BSD2" xfId="24686" xr:uid="{BEC89948-D233-419A-8524-B912B67B20D0}"/>
    <cellStyle name="Heading 1 19" xfId="2192" xr:uid="{C72B8CDD-2744-4FD9-BB1B-304979B505B7}"/>
    <cellStyle name="Heading 1 19 2" xfId="37432" xr:uid="{023FB981-91F8-4312-89F6-72CA296E08B0}"/>
    <cellStyle name="Heading 1 19 2 2" xfId="37435" xr:uid="{F0BFF9E6-6A5F-4A0C-A2BF-F07D3786F062}"/>
    <cellStyle name="Heading 1 19 2 2 2" xfId="37438" xr:uid="{7ED56FE9-CE34-4629-B7F0-E9751C00FCF7}"/>
    <cellStyle name="Heading 1 19 2 3" xfId="37441" xr:uid="{AC85DCEA-B066-4A6F-9B3D-7E78BCC095A8}"/>
    <cellStyle name="Heading 1 19 2 3 2" xfId="18391" xr:uid="{82C5C3DD-9A78-4656-BFDB-3B0E9BF4690E}"/>
    <cellStyle name="Heading 1 19 2 4" xfId="37444" xr:uid="{6C5F434A-33D4-4732-9120-8340377BFCA3}"/>
    <cellStyle name="Heading 1 19 2_BSD2" xfId="30176" xr:uid="{DADACE83-58AD-41C9-A786-B447D54CE5A1}"/>
    <cellStyle name="Heading 1 19 3" xfId="37448" xr:uid="{A928FE7B-F6F7-437C-A72A-4DE9F8CF3B55}"/>
    <cellStyle name="Heading 1 19 3 2" xfId="37450" xr:uid="{830FA242-7F17-4F29-AB6E-22B699CE9021}"/>
    <cellStyle name="Heading 1 19 4" xfId="18438" xr:uid="{0C2AD66A-CDA1-4A2A-84DE-A2116A82F22F}"/>
    <cellStyle name="Heading 1 19 4 2" xfId="35133" xr:uid="{E3A81921-06CF-4AEB-9A43-F924978BBCBE}"/>
    <cellStyle name="Heading 1 19 5" xfId="37452" xr:uid="{2820E0D5-A94A-4082-B18E-0E4E9D1BB52D}"/>
    <cellStyle name="Heading 1 19 6" xfId="37430" xr:uid="{CDC5BDF4-A226-4616-A6FB-43FDEECCEA0B}"/>
    <cellStyle name="Heading 1 19_BSD2" xfId="31223" xr:uid="{8A184641-6135-4867-BC10-18E1D5307925}"/>
    <cellStyle name="Heading 1 2" xfId="2197" xr:uid="{7249FAE7-01E4-45A5-BCD1-BC817E051C13}"/>
    <cellStyle name="Heading 1 2 10" xfId="37455" xr:uid="{8037E084-F142-4477-9246-F1AFD58C5250}"/>
    <cellStyle name="Heading 1 2 10 2" xfId="37458" xr:uid="{E87C4820-DE48-471E-901E-B3BC3E1CCAE9}"/>
    <cellStyle name="Heading 1 2 11" xfId="37460" xr:uid="{82E7C043-78F1-4B1B-9146-0BD61EB2FDF6}"/>
    <cellStyle name="Heading 1 2 12" xfId="37461" xr:uid="{2DC075F7-8D3A-4855-A50F-C6A9400D0939}"/>
    <cellStyle name="Heading 1 2 2" xfId="1207" xr:uid="{C872C575-0462-4DF4-BE4D-AAD9EC6A7832}"/>
    <cellStyle name="Heading 1 2 2 2" xfId="37463" xr:uid="{120BEA50-AAD9-4FB7-844E-7C02159FE214}"/>
    <cellStyle name="Heading 1 2 2 2 2" xfId="37464" xr:uid="{A35E9B5D-09F8-473B-8D35-BB9ECF7E8100}"/>
    <cellStyle name="Heading 1 2 2 3" xfId="37465" xr:uid="{DE1D89B8-D26D-48C6-A13D-23DC5A46369B}"/>
    <cellStyle name="Heading 1 2 2 3 2" xfId="35419" xr:uid="{8160B1AF-F333-4542-A7CB-2700F5CA53BD}"/>
    <cellStyle name="Heading 1 2 2 4" xfId="37466" xr:uid="{53BBBC10-DEB8-4EB0-8FD1-CBE0CF5699E4}"/>
    <cellStyle name="Heading 1 2 2 4 2" xfId="18365" xr:uid="{C998F72B-B26C-4EF2-B39D-BEBEEDDDC00E}"/>
    <cellStyle name="Heading 1 2 2 5" xfId="37467" xr:uid="{69473A55-9BE4-4C7C-A87B-86C7D5FEF8D9}"/>
    <cellStyle name="Heading 1 2 2 6" xfId="37468" xr:uid="{44830ABA-AE1E-49DC-97E3-A1CF016493A8}"/>
    <cellStyle name="Heading 1 2 2 7" xfId="20463" xr:uid="{BC085D54-6C10-4395-B918-88267BE99E70}"/>
    <cellStyle name="Heading 1 2 2 8" xfId="37462" xr:uid="{98471F3F-EFF7-4289-B2BE-52D7287964C3}"/>
    <cellStyle name="Heading 1 2 2_BSD2" xfId="37469" xr:uid="{FB29B266-0E5C-4E52-AC90-722F22F4A8DF}"/>
    <cellStyle name="Heading 1 2 3" xfId="37470" xr:uid="{EDAC8533-4EBB-42AF-A91D-D2A08393EB17}"/>
    <cellStyle name="Heading 1 2 3 2" xfId="37471" xr:uid="{6F14C3B0-8C0F-41F3-8AB3-EFE8D7C6C724}"/>
    <cellStyle name="Heading 1 2 3 2 2" xfId="8367" xr:uid="{660FB85B-60DB-4D9C-AC46-AD255E936272}"/>
    <cellStyle name="Heading 1 2 3 3" xfId="37472" xr:uid="{7EF48952-618B-4D5E-8525-31079E9FF4D3}"/>
    <cellStyle name="Heading 1 2 3 3 2" xfId="25911" xr:uid="{F2C9D3B8-710D-4FFB-87B1-99D74EE6AAA2}"/>
    <cellStyle name="Heading 1 2 3 4" xfId="37473" xr:uid="{3A13E8B1-7FDA-4F24-BE61-226C590B787E}"/>
    <cellStyle name="Heading 1 2 3 5" xfId="37474" xr:uid="{744B9B21-768A-4E92-8462-003D78065C4B}"/>
    <cellStyle name="Heading 1 2 3 6" xfId="37475" xr:uid="{A84D8362-C2BD-4F86-93FF-1F4F99DAB489}"/>
    <cellStyle name="Heading 1 2 3_BSD2" xfId="33401" xr:uid="{E2C3DF7D-BC17-42FB-A2C0-DCA5D3890FCC}"/>
    <cellStyle name="Heading 1 2 4" xfId="9394" xr:uid="{F961CE4D-FDB1-402D-8111-5F2A90C3CB11}"/>
    <cellStyle name="Heading 1 2 4 2" xfId="10316" xr:uid="{E1622648-81D2-4FCA-9E9D-C4241E7D906D}"/>
    <cellStyle name="Heading 1 2 4 3" xfId="10823" xr:uid="{430298C5-0D38-4A72-B73B-BBCA4BA90292}"/>
    <cellStyle name="Heading 1 2 4 4" xfId="37476" xr:uid="{B9387E7B-6D16-4566-A878-6F1963B49098}"/>
    <cellStyle name="Heading 1 2 5" xfId="9397" xr:uid="{CCA01FE6-F5C3-4B83-8A1A-384CFD1E8952}"/>
    <cellStyle name="Heading 1 2 5 2" xfId="26786" xr:uid="{B593B88B-6209-406D-8A1B-19C507893B72}"/>
    <cellStyle name="Heading 1 2 5 3" xfId="26788" xr:uid="{28C3D9A1-6178-4245-A9D0-564628C1941D}"/>
    <cellStyle name="Heading 1 2 5 4" xfId="26790" xr:uid="{E76DAE84-BDAC-4ECF-9F60-29209C64DA59}"/>
    <cellStyle name="Heading 1 2 6" xfId="10825" xr:uid="{484C47E8-6A3D-420E-B16E-93850E1879E6}"/>
    <cellStyle name="Heading 1 2 6 2" xfId="30979" xr:uid="{F01F2CD8-6FBC-42F4-A2C3-918D0041C0BE}"/>
    <cellStyle name="Heading 1 2 6 3" xfId="30984" xr:uid="{8AABF6CE-F178-45A6-91BA-4DF1E189D8C1}"/>
    <cellStyle name="Heading 1 2 6 4" xfId="30988" xr:uid="{BD6D4B6A-3EAB-4EB1-A9E5-E6943AF15506}"/>
    <cellStyle name="Heading 1 2 7" xfId="37477" xr:uid="{1C82C93C-0D89-45AE-9193-9B48E55C5746}"/>
    <cellStyle name="Heading 1 2 7 2" xfId="31003" xr:uid="{CFAA789B-201E-4ABA-A514-D22DE5393926}"/>
    <cellStyle name="Heading 1 2 7 3" xfId="16831" xr:uid="{E4C9D3B5-F7C2-404F-B932-33AAFC71AD1F}"/>
    <cellStyle name="Heading 1 2 7 4" xfId="13214" xr:uid="{FE851571-84B4-472E-A0BA-907A2CB9C06E}"/>
    <cellStyle name="Heading 1 2 8" xfId="37478" xr:uid="{4B3E029C-C07B-49D8-804B-E115B8B0CC14}"/>
    <cellStyle name="Heading 1 2 8 2" xfId="31006" xr:uid="{DD0B6587-D93C-48FC-8265-C1178E6400A6}"/>
    <cellStyle name="Heading 1 2 8 3" xfId="14192" xr:uid="{FE5A1C45-0383-4EFF-8D95-05901F91CA39}"/>
    <cellStyle name="Heading 1 2 8 4" xfId="12003" xr:uid="{EC03B55C-EC50-4DE4-9453-62F6B629B4B3}"/>
    <cellStyle name="Heading 1 2 9" xfId="37479" xr:uid="{3E3EA924-2F8F-4039-94D5-4BE3865C3F93}"/>
    <cellStyle name="Heading 1 2 9 2" xfId="31011" xr:uid="{4EE4361E-5E68-4E39-A62C-0D7ADF634C22}"/>
    <cellStyle name="Heading 1 2 9 3" xfId="16845" xr:uid="{66F800B9-27E9-4449-9D06-E9DB1F672B21}"/>
    <cellStyle name="Heading 1 2 9 4" xfId="13287" xr:uid="{488B80BD-F787-442C-BF5E-70C0A0F0E01C}"/>
    <cellStyle name="Heading 1 2_FAMBL BSD NOVEMBER 2010" xfId="22577" xr:uid="{6E0BF7DB-3266-40C1-B025-D40EF6E0A6EA}"/>
    <cellStyle name="Heading 1 20" xfId="2176" xr:uid="{B37D3BC5-D990-4D5D-9A4E-31BF7000760E}"/>
    <cellStyle name="Heading 1 20 2" xfId="37332" xr:uid="{E97D34FD-C047-4E0F-AD73-58BF20EB4108}"/>
    <cellStyle name="Heading 1 20 2 2" xfId="37335" xr:uid="{FD04311C-E9D8-413A-A691-8797E8A1BC16}"/>
    <cellStyle name="Heading 1 20 2 2 2" xfId="37337" xr:uid="{EC9D7BA0-F16A-47C7-9FEC-F57AEC306582}"/>
    <cellStyle name="Heading 1 20 2 3" xfId="7037" xr:uid="{2FB67BF5-5470-48C1-93E3-07FABFBD806F}"/>
    <cellStyle name="Heading 1 20 2 3 2" xfId="37339" xr:uid="{1DD5B0A4-9280-44D0-B164-F8E7A0001EC2}"/>
    <cellStyle name="Heading 1 20 2 4" xfId="37341" xr:uid="{8230A6FC-3685-40B5-A0F6-F05C20E19ECC}"/>
    <cellStyle name="Heading 1 20 2_BSD2" xfId="37344" xr:uid="{8E067E06-0FF8-43C9-8C7A-CBAEBFDB7F63}"/>
    <cellStyle name="Heading 1 20 3" xfId="10060" xr:uid="{6AB94D98-0871-49C8-A263-6753BDFE6486}"/>
    <cellStyle name="Heading 1 20 3 2" xfId="37346" xr:uid="{E3811235-C711-46BC-A311-989FAB4F2122}"/>
    <cellStyle name="Heading 1 20 4" xfId="37348" xr:uid="{FA740628-EB5A-49B5-BA96-C5FEAE77B769}"/>
    <cellStyle name="Heading 1 20 4 2" xfId="37350" xr:uid="{0BA5D55C-F7B7-45EC-8532-B340F14E4939}"/>
    <cellStyle name="Heading 1 20 5" xfId="37352" xr:uid="{C13704AD-3480-4F92-B9AF-45A41F34D29D}"/>
    <cellStyle name="Heading 1 20 6" xfId="37330" xr:uid="{EE23FEDC-59D7-42CA-966D-D387B159BA21}"/>
    <cellStyle name="Heading 1 20_BSD2" xfId="15755" xr:uid="{2ACEEFD5-A971-4CE0-9387-DBB4A25C5CF4}"/>
    <cellStyle name="Heading 1 21" xfId="2180" xr:uid="{BE5E53FC-ECA5-421F-86F1-EFCDC2D54998}"/>
    <cellStyle name="Heading 1 21 2" xfId="37356" xr:uid="{7DD50235-1E93-415C-AB40-6057E76EB4FF}"/>
    <cellStyle name="Heading 1 21 2 2" xfId="37359" xr:uid="{F699F634-412C-48D2-82CA-623975CF95A9}"/>
    <cellStyle name="Heading 1 21 2 2 2" xfId="37361" xr:uid="{DBE4FEAC-56D8-4D15-955E-F81ADEA7DEF3}"/>
    <cellStyle name="Heading 1 21 2 3" xfId="37363" xr:uid="{1EF9A8A2-81C7-47DF-B165-126BF4C6FD1C}"/>
    <cellStyle name="Heading 1 21 2 3 2" xfId="37365" xr:uid="{9B859542-75D7-4E3F-BE5E-9D1681FCA697}"/>
    <cellStyle name="Heading 1 21 2 4" xfId="37367" xr:uid="{6B3A14C6-BC3C-4EBF-97A4-16788C194C1B}"/>
    <cellStyle name="Heading 1 21 2_BSD2" xfId="37369" xr:uid="{F6C168B9-5608-4E35-A5CE-27864500B1D7}"/>
    <cellStyle name="Heading 1 21 3" xfId="37371" xr:uid="{500283DD-7927-4810-8102-99C00ED04D9B}"/>
    <cellStyle name="Heading 1 21 3 2" xfId="37373" xr:uid="{79BC2D64-83D3-4B87-A4DF-36FBE5D34C5A}"/>
    <cellStyle name="Heading 1 21 4" xfId="37375" xr:uid="{A25AB18B-C9AF-4FF0-BCAC-263CE810E1C6}"/>
    <cellStyle name="Heading 1 21 4 2" xfId="6662" xr:uid="{4DBD3517-2898-40E1-A314-487BB50B4B6B}"/>
    <cellStyle name="Heading 1 21 5" xfId="37377" xr:uid="{59564830-3883-4493-907C-037B2A15DE70}"/>
    <cellStyle name="Heading 1 21 6" xfId="37354" xr:uid="{C4A09A8B-2053-486C-B3DC-11568CDB4F84}"/>
    <cellStyle name="Heading 1 21_BSD2" xfId="17232" xr:uid="{F4A227B1-A29E-41A5-BD12-35A586DB224D}"/>
    <cellStyle name="Heading 1 22" xfId="2184" xr:uid="{08E1BB8B-86E8-4DDF-96C1-5BC9E2FB2828}"/>
    <cellStyle name="Heading 1 22 2" xfId="37381" xr:uid="{7275EDF8-D7C0-4DDE-B035-6B211C805754}"/>
    <cellStyle name="Heading 1 22 2 2" xfId="37384" xr:uid="{53030C2C-C2CE-4AF8-849E-A8EBD358D614}"/>
    <cellStyle name="Heading 1 22 2 2 2" xfId="37386" xr:uid="{A0B272DC-0AF1-4D08-AC0B-68CCC4DD475C}"/>
    <cellStyle name="Heading 1 22 2 3" xfId="37388" xr:uid="{65C908F5-0E86-4BB6-9BB7-D4F9D6A23453}"/>
    <cellStyle name="Heading 1 22 2 3 2" xfId="37390" xr:uid="{936BB185-0667-45A6-A0C9-E31DFAA7B18F}"/>
    <cellStyle name="Heading 1 22 2 4" xfId="5161" xr:uid="{8925F9A4-248D-496F-AD95-C5E8483BE9A6}"/>
    <cellStyle name="Heading 1 22 2_BSD2" xfId="4074" xr:uid="{E92F5078-FA31-423A-A22E-B7915B8D60C2}"/>
    <cellStyle name="Heading 1 22 3" xfId="37392" xr:uid="{5390BC38-E287-49ED-A350-BDB108752301}"/>
    <cellStyle name="Heading 1 22 3 2" xfId="37394" xr:uid="{B90A3277-4E7C-4CD3-B9DA-156E44EAB4F0}"/>
    <cellStyle name="Heading 1 22 4" xfId="37396" xr:uid="{B1BDE61D-F397-48FD-BEA7-51EC7BFBFCF2}"/>
    <cellStyle name="Heading 1 22 4 2" xfId="37398" xr:uid="{8D5EBF69-2AB0-4429-A21D-507FB6A6AC9F}"/>
    <cellStyle name="Heading 1 22 5" xfId="37400" xr:uid="{E2117EF0-8715-449D-8234-4D83A6D06260}"/>
    <cellStyle name="Heading 1 22 6" xfId="37379" xr:uid="{63C8DB9B-4350-474C-8C67-75A0BF7F7FA2}"/>
    <cellStyle name="Heading 1 22_BSD2" xfId="18349" xr:uid="{639BAA7B-9351-4797-A713-F22A9C21997D}"/>
    <cellStyle name="Heading 1 23" xfId="2188" xr:uid="{F3590956-73E8-4110-95C4-CA695CE7AEAC}"/>
    <cellStyle name="Heading 1 23 2" xfId="37404" xr:uid="{364D2282-080F-499A-B327-3A07167FD339}"/>
    <cellStyle name="Heading 1 23 2 2" xfId="37408" xr:uid="{85D6C90C-7F68-45D5-B4E1-BC69B5C36336}"/>
    <cellStyle name="Heading 1 23 2 2 2" xfId="37413" xr:uid="{D692628D-8A76-4E21-BE51-5530D8C9C8E2}"/>
    <cellStyle name="Heading 1 23 2 3" xfId="37416" xr:uid="{A628305F-B169-493C-B569-49986683B1D3}"/>
    <cellStyle name="Heading 1 23 2 3 2" xfId="37418" xr:uid="{B93A2B78-B3F3-4823-8229-30E64057E4FD}"/>
    <cellStyle name="Heading 1 23 2 4" xfId="37420" xr:uid="{39A3E627-6239-46E6-B407-65FDD99BC01E}"/>
    <cellStyle name="Heading 1 23 2_BSD2" xfId="20920" xr:uid="{66EBE844-C184-49E6-832C-58EC8018F7DE}"/>
    <cellStyle name="Heading 1 23 3" xfId="37422" xr:uid="{CD8DFD8F-F3D7-4D3E-804E-BC6B5B639570}"/>
    <cellStyle name="Heading 1 23 3 2" xfId="37424" xr:uid="{0E1FEAA7-96C9-47C2-915F-78B6C663F599}"/>
    <cellStyle name="Heading 1 23 4" xfId="18436" xr:uid="{2674ADEC-5519-43EF-B97B-9288CFA054D3}"/>
    <cellStyle name="Heading 1 23 4 2" xfId="37427" xr:uid="{EBDC78C9-D8CD-4D9A-BA34-EA25955AE7F6}"/>
    <cellStyle name="Heading 1 23 5" xfId="37429" xr:uid="{670D9563-CF6F-42A6-AC10-17D5E5719643}"/>
    <cellStyle name="Heading 1 23 6" xfId="37402" xr:uid="{FF708765-2D89-48CC-BBCD-8B2E83C451EC}"/>
    <cellStyle name="Heading 1 23_BSD2" xfId="24687" xr:uid="{86363ADD-7E1B-4286-80B1-B7CCC3396F59}"/>
    <cellStyle name="Heading 1 24" xfId="2193" xr:uid="{CFB4F7F3-1169-4026-9A34-7AF29096E2A4}"/>
    <cellStyle name="Heading 1 24 2" xfId="37433" xr:uid="{BF50B391-74B5-4AF8-9823-D8885598C83B}"/>
    <cellStyle name="Heading 1 24 2 2" xfId="37436" xr:uid="{21A02819-9B28-48BA-925E-79E11BC3D157}"/>
    <cellStyle name="Heading 1 24 2 2 2" xfId="37439" xr:uid="{C703890A-AD3C-4938-A6F5-DA6ADC28B05A}"/>
    <cellStyle name="Heading 1 24 2 3" xfId="37442" xr:uid="{D6EA379A-4E2C-4176-8C2E-EFCD4AE57B91}"/>
    <cellStyle name="Heading 1 24 2 3 2" xfId="18392" xr:uid="{C74D3E28-00CE-4735-903B-219720841308}"/>
    <cellStyle name="Heading 1 24 2 4" xfId="37445" xr:uid="{F346798A-1CB7-4492-BECD-D9C79AA03C30}"/>
    <cellStyle name="Heading 1 24 2_BSD2" xfId="30177" xr:uid="{23665457-5B45-4B72-A6D9-AE0E0438A331}"/>
    <cellStyle name="Heading 1 24 3" xfId="37449" xr:uid="{D2C6DCB8-76DA-40D0-B843-7AD28F1844F3}"/>
    <cellStyle name="Heading 1 24 3 2" xfId="37451" xr:uid="{75201A72-3782-46ED-8C66-262611A8199E}"/>
    <cellStyle name="Heading 1 24 4" xfId="18439" xr:uid="{F637753E-BC36-4298-A982-45B41F40294E}"/>
    <cellStyle name="Heading 1 24 4 2" xfId="35134" xr:uid="{273FBD53-7248-457E-B27B-3ECBCE5D88D8}"/>
    <cellStyle name="Heading 1 24 5" xfId="37453" xr:uid="{2F59B210-49E8-4E42-B286-43927C3F3DCB}"/>
    <cellStyle name="Heading 1 24 6" xfId="37431" xr:uid="{E05618EE-679F-4FC0-970C-A6615ABE0873}"/>
    <cellStyle name="Heading 1 24_BSD2" xfId="31224" xr:uid="{BBFBC299-3F20-49CE-A162-1383833C8437}"/>
    <cellStyle name="Heading 1 25" xfId="2198" xr:uid="{F9D4F806-91B7-4AB6-A2CE-F830109AFD92}"/>
    <cellStyle name="Heading 1 25 2" xfId="37483" xr:uid="{8BB71D3E-C8D1-4274-B02E-6A5FAF5A9ABA}"/>
    <cellStyle name="Heading 1 25 2 2" xfId="22420" xr:uid="{81B37113-255E-485E-9541-1E489B2F2B93}"/>
    <cellStyle name="Heading 1 25 2 2 2" xfId="22427" xr:uid="{6F6A829B-EDEC-4DE5-87BC-50CB2C2E6A49}"/>
    <cellStyle name="Heading 1 25 2 3" xfId="22441" xr:uid="{8C1361AD-C4C7-45D8-872A-B5BAC640C1AA}"/>
    <cellStyle name="Heading 1 25 2 3 2" xfId="2927" xr:uid="{AE69B0E0-6BA7-4515-876A-E210A8D774BD}"/>
    <cellStyle name="Heading 1 25 2 4" xfId="7785" xr:uid="{AA1A4E53-E3D0-4992-8CB7-E02267C6E587}"/>
    <cellStyle name="Heading 1 25 2_BSD2" xfId="37486" xr:uid="{72865C0E-0B1D-404F-BCB1-4FFD07C821CA}"/>
    <cellStyle name="Heading 1 25 3" xfId="37488" xr:uid="{1DEDE469-3629-4E7E-B069-4EC0B6A12F1B}"/>
    <cellStyle name="Heading 1 25 3 2" xfId="37490" xr:uid="{237F3DB8-FE4B-406C-B9CF-A06D1E1C690F}"/>
    <cellStyle name="Heading 1 25 4" xfId="37492" xr:uid="{A9770490-24B3-4A76-80DC-6555BAB9238D}"/>
    <cellStyle name="Heading 1 25 4 2" xfId="37494" xr:uid="{1022D15C-5C0A-4777-B61E-2547943FC056}"/>
    <cellStyle name="Heading 1 25 5" xfId="37496" xr:uid="{D8582228-4D2F-472C-8AE0-C264497D598A}"/>
    <cellStyle name="Heading 1 25 6" xfId="37481" xr:uid="{189C67CA-1E76-4690-9E8C-F10BF8F865F3}"/>
    <cellStyle name="Heading 1 25_BSD2" xfId="33094" xr:uid="{3A97E03F-D844-4EDE-B397-92AA4FBDCDD0}"/>
    <cellStyle name="Heading 1 26" xfId="2203" xr:uid="{B3349579-401F-4C11-9BCF-43FEB1211034}"/>
    <cellStyle name="Heading 1 26 2" xfId="37499" xr:uid="{5A09DF42-EC75-413A-B377-11F5C7E112BD}"/>
    <cellStyle name="Heading 1 26 2 2" xfId="24897" xr:uid="{FE2CB894-5D5F-478E-86C7-21DC40622418}"/>
    <cellStyle name="Heading 1 26 2 2 2" xfId="24902" xr:uid="{9171A91E-C0C5-4325-B9C5-E1D77A7CC904}"/>
    <cellStyle name="Heading 1 26 2 3" xfId="7830" xr:uid="{37F79A3A-9BAB-424B-91FD-44DBA77051AA}"/>
    <cellStyle name="Heading 1 26 2 3 2" xfId="24909" xr:uid="{61E6A29B-2434-407F-BB3C-FE4E3225D36D}"/>
    <cellStyle name="Heading 1 26 2 4" xfId="24931" xr:uid="{6CD047ED-D76E-44C3-A0F8-ABC4F4E71079}"/>
    <cellStyle name="Heading 1 26 2_BSD2" xfId="37502" xr:uid="{D4981E9B-D8D0-4631-A5F2-3D703A404109}"/>
    <cellStyle name="Heading 1 26 3" xfId="37505" xr:uid="{88690668-2CBF-4992-9F8A-35C64565253B}"/>
    <cellStyle name="Heading 1 26 3 2" xfId="37508" xr:uid="{57C57A3F-AE77-4B3F-978F-144DF8D9D912}"/>
    <cellStyle name="Heading 1 26 4" xfId="37511" xr:uid="{6400E3FD-6D20-4F2D-A5DE-14F4399E7811}"/>
    <cellStyle name="Heading 1 26 4 2" xfId="37514" xr:uid="{A6E738CE-6DA0-477F-9EEB-AB47048DC732}"/>
    <cellStyle name="Heading 1 26 5" xfId="37517" xr:uid="{E6E8EC21-9AEB-43C2-BC68-B24314135A71}"/>
    <cellStyle name="Heading 1 26 6" xfId="18029" xr:uid="{B5702A64-DCDA-4A3E-A045-0EA821FEDB87}"/>
    <cellStyle name="Heading 1 26_BSD2" xfId="20385" xr:uid="{F85CEFFD-CCF3-4A56-A915-EC9D9E9901B5}"/>
    <cellStyle name="Heading 1 27" xfId="2209" xr:uid="{E2D0E086-F375-4EB3-B29C-F98AF94B1C7E}"/>
    <cellStyle name="Heading 1 27 2" xfId="37520" xr:uid="{12A47575-A705-4813-8D55-FFE96A568AAE}"/>
    <cellStyle name="Heading 1 27 2 2" xfId="37523" xr:uid="{46DB6FC4-19EF-4CFE-9800-0D6973034DC8}"/>
    <cellStyle name="Heading 1 27 2 2 2" xfId="37526" xr:uid="{0EFF0322-72ED-40FE-BCBA-4B2A04CBDD01}"/>
    <cellStyle name="Heading 1 27 2 3" xfId="37531" xr:uid="{1AE6411F-665D-4224-8FE9-E535318177EA}"/>
    <cellStyle name="Heading 1 27 2 3 2" xfId="12736" xr:uid="{2074AB01-3932-4452-B50A-DA1622E8B5AE}"/>
    <cellStyle name="Heading 1 27 2 4" xfId="37534" xr:uid="{F1FC5963-7C0F-4EDD-87F5-E45C6C8F8BFF}"/>
    <cellStyle name="Heading 1 27 2_BSD2" xfId="16521" xr:uid="{5292D6A6-7591-4CC4-9FC6-B81E68FB4DFE}"/>
    <cellStyle name="Heading 1 27 3" xfId="37537" xr:uid="{4F8A6562-3528-471A-8F6F-6FD319E79AD1}"/>
    <cellStyle name="Heading 1 27 3 2" xfId="37539" xr:uid="{01A5E65E-DC00-48EE-940B-275B46CED157}"/>
    <cellStyle name="Heading 1 27 4" xfId="37542" xr:uid="{41FEEED1-ED00-4649-B244-F37EFFA472FB}"/>
    <cellStyle name="Heading 1 27 4 2" xfId="35283" xr:uid="{D6A36A7C-699C-48B2-93A5-BD436759A382}"/>
    <cellStyle name="Heading 1 27 5" xfId="37544" xr:uid="{7A684B5E-8A0B-4C9A-927D-6AB3F9150CEC}"/>
    <cellStyle name="Heading 1 27 6" xfId="7523" xr:uid="{E301DCE8-2356-4B02-B62A-00E413E8AEC2}"/>
    <cellStyle name="Heading 1 27_BSD2" xfId="37546" xr:uid="{529CD589-E5EA-4F22-9FFB-3A56F6BF121B}"/>
    <cellStyle name="Heading 1 28" xfId="2215" xr:uid="{1DFA28E7-8ADD-4B18-A744-B3091B947620}"/>
    <cellStyle name="Heading 1 28 2" xfId="37549" xr:uid="{7DC30857-042F-4003-BF9A-B4C38AF0B125}"/>
    <cellStyle name="Heading 1 28 2 2" xfId="37553" xr:uid="{D0CF0493-0933-4CB5-82C9-1F83CD099E5E}"/>
    <cellStyle name="Heading 1 28 2 2 2" xfId="37557" xr:uid="{9C82960A-DD65-46BC-8A55-1DFF7CF03672}"/>
    <cellStyle name="Heading 1 28 2 3" xfId="37561" xr:uid="{23078812-43FC-426E-9EBD-AF7932FC90A7}"/>
    <cellStyle name="Heading 1 28 2 3 2" xfId="37563" xr:uid="{76B8B0DE-E6AE-4D99-A368-38289FD615C0}"/>
    <cellStyle name="Heading 1 28 2 4" xfId="37566" xr:uid="{25627578-8FE6-4724-A072-5D14466CB00C}"/>
    <cellStyle name="Heading 1 28 2_BSD2" xfId="37568" xr:uid="{A842A566-5A33-4193-A17B-A3B2A791D92C}"/>
    <cellStyle name="Heading 1 28 3" xfId="37571" xr:uid="{59464945-A1EE-47CD-ACDA-89D2EE4308D7}"/>
    <cellStyle name="Heading 1 28 3 2" xfId="37573" xr:uid="{B37CCD5A-5E2A-49FA-9B9B-603C92D8CB8E}"/>
    <cellStyle name="Heading 1 28 4" xfId="37576" xr:uid="{037BC534-E81A-4CB6-B4D9-11127634982A}"/>
    <cellStyle name="Heading 1 28 4 2" xfId="37580" xr:uid="{12D79D6A-0A4C-419F-B85D-F7F4D97409A8}"/>
    <cellStyle name="Heading 1 28 5" xfId="3318" xr:uid="{7A1E8768-3BC6-4ADE-93EA-BA70CA4D0EB5}"/>
    <cellStyle name="Heading 1 28 6" xfId="33406" xr:uid="{D3798F2E-8EE5-4D2A-AA4D-160CA03B3AA3}"/>
    <cellStyle name="Heading 1 28_BSD2" xfId="37582" xr:uid="{BEC3554E-E457-4DF8-ADBA-CBD5AD9FF742}"/>
    <cellStyle name="Heading 1 29" xfId="2220" xr:uid="{485AF86E-891E-4379-9731-E4FE5390D1E4}"/>
    <cellStyle name="Heading 1 29 2" xfId="25122" xr:uid="{DBA47B4F-03A1-4A64-A014-825F1FD53837}"/>
    <cellStyle name="Heading 1 29 2 2" xfId="25127" xr:uid="{F2CEE7B7-2608-47E4-A035-D28B07F65324}"/>
    <cellStyle name="Heading 1 29 2 2 2" xfId="37586" xr:uid="{98146BE2-7BBE-440D-9B6F-2D9CB819093F}"/>
    <cellStyle name="Heading 1 29 2 3" xfId="37591" xr:uid="{368C6241-BD70-4661-B6CA-DD409CD8F110}"/>
    <cellStyle name="Heading 1 29 2 3 2" xfId="15226" xr:uid="{AB7A0136-2C1E-4664-8580-42762B553720}"/>
    <cellStyle name="Heading 1 29 2 4" xfId="37595" xr:uid="{F4F8EDA8-CCE2-4FF4-A038-6F24526E6705}"/>
    <cellStyle name="Heading 1 29 2_BSD2" xfId="23133" xr:uid="{7E47A613-6759-437B-8F22-4AB1A36A49E4}"/>
    <cellStyle name="Heading 1 29 3" xfId="25131" xr:uid="{42D8174A-1464-4DFA-B628-E2D42EC3D5E5}"/>
    <cellStyle name="Heading 1 29 3 2" xfId="25134" xr:uid="{82B80E67-F588-4F49-93C2-A3F1C76873FF}"/>
    <cellStyle name="Heading 1 29 4" xfId="25138" xr:uid="{4F8ED5BA-D2C9-4DAE-9BBC-A67DD83BC494}"/>
    <cellStyle name="Heading 1 29 4 2" xfId="37599" xr:uid="{3580C2EA-D661-4A3A-BED1-B0FBDD37CD5F}"/>
    <cellStyle name="Heading 1 29 5" xfId="25141" xr:uid="{07195694-7C06-4441-A500-1F929DDEF206}"/>
    <cellStyle name="Heading 1 29 6" xfId="25118" xr:uid="{73BAE1C4-1965-425A-BF55-35E254D22341}"/>
    <cellStyle name="Heading 1 29_BSD2" xfId="25146" xr:uid="{42D71921-D23B-4EF7-97B6-C2F9D9E6CF21}"/>
    <cellStyle name="Heading 1 3" xfId="2224" xr:uid="{D4DB8991-AE38-46A6-A9E0-25CDE3701759}"/>
    <cellStyle name="Heading 1 3 2" xfId="1275" xr:uid="{5147A78D-2391-43E4-A2B9-8491D1E09B65}"/>
    <cellStyle name="Heading 1 3 2 2" xfId="37603" xr:uid="{2B2D947C-8B25-4322-A189-FF9B41722512}"/>
    <cellStyle name="Heading 1 3 2 3" xfId="37604" xr:uid="{59CB167E-7463-4E11-80B5-2AE6F5277B4F}"/>
    <cellStyle name="Heading 1 3 2 4" xfId="37601" xr:uid="{C0411E83-C95E-46BB-90F7-E98F3A83977C}"/>
    <cellStyle name="Heading 1 3 3" xfId="37605" xr:uid="{37CFD84A-DADA-44A3-83F1-1A50BEACC9C2}"/>
    <cellStyle name="Heading 1 3 3 2" xfId="37606" xr:uid="{7685AFAB-DB9D-40A9-BA93-297685626A2B}"/>
    <cellStyle name="Heading 1 3 3 3" xfId="37607" xr:uid="{1FC7B609-9A32-4A1B-A1A7-CAABCB8DEC01}"/>
    <cellStyle name="Heading 1 3 4" xfId="10827" xr:uid="{69BE456B-EA6F-43A7-BDDF-06DB9A456879}"/>
    <cellStyle name="Heading 1 3 4 2" xfId="10830" xr:uid="{0A16E09E-4F39-4885-AB53-D1EB9CC13C9C}"/>
    <cellStyle name="Heading 1 3 5" xfId="10833" xr:uid="{6E508600-A77E-4FAA-A598-9D009DE4425C}"/>
    <cellStyle name="Heading 1 3 5 2" xfId="37608" xr:uid="{2B832624-8432-4709-B009-6FF28C7F5DF2}"/>
    <cellStyle name="Heading 1 3 6" xfId="10836" xr:uid="{3DD0FDDF-D2F5-40EE-9761-A01DBCA8E594}"/>
    <cellStyle name="Heading 1 3_Annexure" xfId="37609" xr:uid="{68ED134D-1F2E-4885-8A55-828BA8E61956}"/>
    <cellStyle name="Heading 1 30" xfId="2199" xr:uid="{69B173F6-997B-4C5E-B04A-199ECDA7CA42}"/>
    <cellStyle name="Heading 1 30 2" xfId="37484" xr:uid="{076680DF-BD5F-4FA9-B250-D31273C70614}"/>
    <cellStyle name="Heading 1 30 2 2" xfId="22421" xr:uid="{4B6E60B0-F4ED-4FD7-9E6A-25FBD5AABB5A}"/>
    <cellStyle name="Heading 1 30 2 2 2" xfId="22428" xr:uid="{9D4CA4B4-8AA6-45BE-86CA-40AA058D5DCC}"/>
    <cellStyle name="Heading 1 30 2 3" xfId="22442" xr:uid="{A9C3F32E-3B99-4D1C-B8FA-36023F43128E}"/>
    <cellStyle name="Heading 1 30 2 3 2" xfId="2928" xr:uid="{A9C682A6-1813-4C15-A08B-A4AE543ABF33}"/>
    <cellStyle name="Heading 1 30 2 4" xfId="7786" xr:uid="{7C063411-FE67-48D1-BC34-AF87C7A7E11A}"/>
    <cellStyle name="Heading 1 30 2_BSD2" xfId="37487" xr:uid="{279E3F56-AF0A-4EC0-92A0-EC5847A850B6}"/>
    <cellStyle name="Heading 1 30 3" xfId="37489" xr:uid="{756C0A1D-7DD2-489D-AE4A-C3EC288A91A2}"/>
    <cellStyle name="Heading 1 30 3 2" xfId="37491" xr:uid="{F8F7563D-EEC5-4CBF-B651-759B09704C55}"/>
    <cellStyle name="Heading 1 30 4" xfId="37493" xr:uid="{6D24DE54-E3F5-4F9A-A5DD-8EC715A0FA9C}"/>
    <cellStyle name="Heading 1 30 4 2" xfId="37495" xr:uid="{F354AA4F-209F-41D3-B75D-6983A8D379E7}"/>
    <cellStyle name="Heading 1 30 5" xfId="37497" xr:uid="{E0499278-2632-4347-87C6-EF479D1D935C}"/>
    <cellStyle name="Heading 1 30 6" xfId="37482" xr:uid="{5C985492-58F5-4B37-B2E0-746AFDD8E9F2}"/>
    <cellStyle name="Heading 1 30_BSD2" xfId="33095" xr:uid="{F9FDBE94-FCF1-449C-A019-7AF8330A8A0F}"/>
    <cellStyle name="Heading 1 31" xfId="2204" xr:uid="{CC6691E5-017F-4ED1-B734-B3020CF2D0F3}"/>
    <cellStyle name="Heading 1 31 2" xfId="37500" xr:uid="{2FF1D4E0-C0B9-48F5-9E84-ED5DA27F3E51}"/>
    <cellStyle name="Heading 1 31 2 2" xfId="24898" xr:uid="{9B1BD497-772D-46DC-B7BD-FD88F6FD96BD}"/>
    <cellStyle name="Heading 1 31 2 2 2" xfId="24903" xr:uid="{C38DA91F-A717-4E7E-B247-91B7AEB1F074}"/>
    <cellStyle name="Heading 1 31 2 3" xfId="7831" xr:uid="{60C501D6-44BA-46F3-A85C-3BD3168E535F}"/>
    <cellStyle name="Heading 1 31 2 3 2" xfId="24910" xr:uid="{FD463079-3442-4DF3-8586-C9E6253D8761}"/>
    <cellStyle name="Heading 1 31 2 4" xfId="24932" xr:uid="{AEFB23FB-7D15-41CD-AEA2-2541262B2F65}"/>
    <cellStyle name="Heading 1 31 2_BSD2" xfId="37503" xr:uid="{2FB94C9B-DB58-4167-A999-B6D3C76B3472}"/>
    <cellStyle name="Heading 1 31 3" xfId="37506" xr:uid="{D600D74B-4282-4A7D-9AC9-CAC0E3EA9978}"/>
    <cellStyle name="Heading 1 31 3 2" xfId="37509" xr:uid="{E7005D93-68C0-42A4-9503-CE938E592273}"/>
    <cellStyle name="Heading 1 31 4" xfId="37512" xr:uid="{9ED2DAA4-8E9B-4625-96AF-1D5F11F1B08C}"/>
    <cellStyle name="Heading 1 31 4 2" xfId="37515" xr:uid="{E875466E-1F54-4655-B875-E3D300FB916E}"/>
    <cellStyle name="Heading 1 31 5" xfId="37518" xr:uid="{A3C14DD9-E7A6-4373-8B4B-D51CE85862B0}"/>
    <cellStyle name="Heading 1 31 6" xfId="18030" xr:uid="{361FB124-A708-41A0-B51F-A7C154F33493}"/>
    <cellStyle name="Heading 1 31_BSD2" xfId="20386" xr:uid="{F0217035-DFB8-435C-8781-04883EFA35E9}"/>
    <cellStyle name="Heading 1 32" xfId="2210" xr:uid="{58F16B33-8504-446D-A3D2-FAF482328887}"/>
    <cellStyle name="Heading 1 32 2" xfId="37521" xr:uid="{64BEF8CF-198E-4D4E-8C7E-AB8471740292}"/>
    <cellStyle name="Heading 1 32 2 2" xfId="37524" xr:uid="{9ECA2EAB-ACC5-4202-80C7-65264AAFB814}"/>
    <cellStyle name="Heading 1 32 2 2 2" xfId="37527" xr:uid="{03EC7007-5E2D-4C36-A59D-1C06305B678D}"/>
    <cellStyle name="Heading 1 32 2 3" xfId="37532" xr:uid="{B02A1995-7A4C-4328-8016-C3EC2D9C5E6B}"/>
    <cellStyle name="Heading 1 32 2 3 2" xfId="12737" xr:uid="{644DDD1E-64D2-454A-8BAD-60F750F70A21}"/>
    <cellStyle name="Heading 1 32 2 4" xfId="37535" xr:uid="{EAC7831A-5DEA-43E4-AE83-504F1B99E5CD}"/>
    <cellStyle name="Heading 1 32 2_BSD2" xfId="16522" xr:uid="{82E369A9-58CA-42FD-8DAA-05AAD3C581B5}"/>
    <cellStyle name="Heading 1 32 3" xfId="37538" xr:uid="{C14A5079-CDE8-40E7-BF0F-46C226A91463}"/>
    <cellStyle name="Heading 1 32 3 2" xfId="37540" xr:uid="{48406BF5-1971-48AD-AA85-27398AEE5639}"/>
    <cellStyle name="Heading 1 32 4" xfId="37543" xr:uid="{78B5D255-6E5E-43DD-B595-3CC2542CD214}"/>
    <cellStyle name="Heading 1 32 4 2" xfId="35284" xr:uid="{1529201A-3984-4CAD-81A3-632B64C009CC}"/>
    <cellStyle name="Heading 1 32 5" xfId="37545" xr:uid="{D81C1F09-54C1-4C06-AF5B-DF389075905A}"/>
    <cellStyle name="Heading 1 32 6" xfId="7524" xr:uid="{A814C5C3-5FAF-4FB0-A912-02799112E3F4}"/>
    <cellStyle name="Heading 1 32_BSD2" xfId="37547" xr:uid="{C00EEF11-4B55-4FC6-A6C3-EF9D18145454}"/>
    <cellStyle name="Heading 1 33" xfId="2216" xr:uid="{2F54353E-50E5-495B-90B2-5F8AF1520790}"/>
    <cellStyle name="Heading 1 33 2" xfId="37550" xr:uid="{689EDC93-7466-4EFC-BBB5-C9E901237285}"/>
    <cellStyle name="Heading 1 33 2 2" xfId="37554" xr:uid="{292F5B32-6FBF-4E70-965D-9C1853CC4FA8}"/>
    <cellStyle name="Heading 1 33 2 2 2" xfId="37558" xr:uid="{39B5218C-806D-43FC-9F06-DEFCDA5FD711}"/>
    <cellStyle name="Heading 1 33 2 3" xfId="37562" xr:uid="{8AE5E7F4-DDEB-49BF-B5EA-097D200FB830}"/>
    <cellStyle name="Heading 1 33 2 3 2" xfId="37564" xr:uid="{5FA55475-D886-4DB6-9347-326BDBA7D729}"/>
    <cellStyle name="Heading 1 33 2 4" xfId="37567" xr:uid="{6428D2AE-2BE1-499D-AC00-A15A0BCF931C}"/>
    <cellStyle name="Heading 1 33 2_BSD2" xfId="37569" xr:uid="{EE90F489-72C8-4637-A06B-9C43C09CA99B}"/>
    <cellStyle name="Heading 1 33 3" xfId="37572" xr:uid="{7A789F9A-F682-43E7-AF8F-3EB497F5CE38}"/>
    <cellStyle name="Heading 1 33 3 2" xfId="37574" xr:uid="{9BDB0154-6784-4C7B-8F3F-AE9C096AE733}"/>
    <cellStyle name="Heading 1 33 4" xfId="37577" xr:uid="{0BEAFAC4-7CA5-44B0-999B-7662000BE312}"/>
    <cellStyle name="Heading 1 33 4 2" xfId="37581" xr:uid="{90F15267-D160-4140-9559-4A16CD6AB1BC}"/>
    <cellStyle name="Heading 1 33 5" xfId="3319" xr:uid="{EC7C1BFE-FEC1-49FB-9DBB-4E8897432072}"/>
    <cellStyle name="Heading 1 33 6" xfId="33407" xr:uid="{2DF3204D-17FD-46C4-8CC4-D304D0691358}"/>
    <cellStyle name="Heading 1 33_BSD2" xfId="37583" xr:uid="{D5F58EC3-755F-4DAE-80B7-FE85947A1735}"/>
    <cellStyle name="Heading 1 34" xfId="2221" xr:uid="{C6B668CB-BD27-4D59-898F-7CD055412940}"/>
    <cellStyle name="Heading 1 34 2" xfId="25123" xr:uid="{2C7BC41E-C778-408A-8D0F-7A186CD491CF}"/>
    <cellStyle name="Heading 1 34 2 2" xfId="25128" xr:uid="{C1BD3B49-3226-42B0-B7B3-6F7EA8D03617}"/>
    <cellStyle name="Heading 1 34 2 2 2" xfId="37587" xr:uid="{CB0154C1-E054-430F-9D07-28D3D4C71C5C}"/>
    <cellStyle name="Heading 1 34 2 3" xfId="37592" xr:uid="{67E913CD-9556-4D37-8B16-28DAACDB0C39}"/>
    <cellStyle name="Heading 1 34 2 3 2" xfId="15227" xr:uid="{3AC133E3-ABD4-4039-9A2C-157483B8DCD3}"/>
    <cellStyle name="Heading 1 34 2 4" xfId="37596" xr:uid="{E11E9E03-96D3-4B1A-AA5F-C90E41DEC45F}"/>
    <cellStyle name="Heading 1 34 2_BSD2" xfId="23134" xr:uid="{81C81967-F20B-4427-A57A-2C040CED8A75}"/>
    <cellStyle name="Heading 1 34 3" xfId="25132" xr:uid="{FE5BED97-5F0E-4316-A5AE-9119F8D1BA20}"/>
    <cellStyle name="Heading 1 34 3 2" xfId="25135" xr:uid="{2B1D0CE5-63A9-431C-B877-1E633DD21044}"/>
    <cellStyle name="Heading 1 34 4" xfId="25139" xr:uid="{4F497E90-2230-4C68-8906-0C68D3DD2D7B}"/>
    <cellStyle name="Heading 1 34 4 2" xfId="37600" xr:uid="{52A49466-B4B7-425C-AEB4-70B9EDEC5666}"/>
    <cellStyle name="Heading 1 34 5" xfId="25142" xr:uid="{83089783-CA08-4520-9B73-6EC43BB3B06C}"/>
    <cellStyle name="Heading 1 34 6" xfId="25119" xr:uid="{72550DDE-CBD5-4680-81D2-35987B52C1D7}"/>
    <cellStyle name="Heading 1 34_BSD2" xfId="25147" xr:uid="{32C8E13B-904D-4AE3-8B02-8AC7C0A929A3}"/>
    <cellStyle name="Heading 1 35" xfId="25151" xr:uid="{86341534-54AD-47FF-B70F-75E281C82675}"/>
    <cellStyle name="Heading 1 35 2" xfId="25157" xr:uid="{426EC720-468C-4E73-8ADA-8554A99318AA}"/>
    <cellStyle name="Heading 1 35 2 2" xfId="25166" xr:uid="{7A020149-352E-4D18-9936-0553AAA501EE}"/>
    <cellStyle name="Heading 1 35 2 2 2" xfId="37613" xr:uid="{975A26A7-F923-4C4C-8684-66F1AF8B3FCA}"/>
    <cellStyle name="Heading 1 35 2 3" xfId="28270" xr:uid="{EB6EC7F4-C142-4DF2-8CDD-0837F2C2A860}"/>
    <cellStyle name="Heading 1 35 2 3 2" xfId="37615" xr:uid="{F24ED7C1-9727-4B81-BA2B-E3C8F0A36636}"/>
    <cellStyle name="Heading 1 35 2 4" xfId="28273" xr:uid="{1B678F4C-28C2-4D59-A425-513B37E21FC3}"/>
    <cellStyle name="Heading 1 35 2_BSD2" xfId="37618" xr:uid="{2EE91160-3FE9-48F9-93FB-9AC6B5E76994}"/>
    <cellStyle name="Heading 1 35 3" xfId="25172" xr:uid="{D5E3E080-3E96-4CAA-AC58-50A39C24A104}"/>
    <cellStyle name="Heading 1 35 3 2" xfId="25175" xr:uid="{9E9F4929-C23C-4E93-A0C5-444567D26D9B}"/>
    <cellStyle name="Heading 1 35 4" xfId="25181" xr:uid="{91785179-1DF8-4CEF-A05B-79DBAFAAD481}"/>
    <cellStyle name="Heading 1 35 4 2" xfId="35566" xr:uid="{BF98EC61-4380-45B8-8893-7C0AF03C24CB}"/>
    <cellStyle name="Heading 1 35 5" xfId="25184" xr:uid="{DB68C437-95FF-4FE9-820E-C4BB16C574B4}"/>
    <cellStyle name="Heading 1 35_BSD2" xfId="25189" xr:uid="{DEE2B755-1F75-40AC-B93B-4FFD7E76CA45}"/>
    <cellStyle name="Heading 1 36" xfId="21979" xr:uid="{02083CFB-7430-48A1-9EA0-47D03472F5AD}"/>
    <cellStyle name="Heading 1 36 2" xfId="21986" xr:uid="{D1526E64-71E1-4479-BBBA-002FE8F08306}"/>
    <cellStyle name="Heading 1 36 2 2" xfId="25194" xr:uid="{94313601-C6EA-43B2-ACC0-1D090210BABB}"/>
    <cellStyle name="Heading 1 36 2 2 2" xfId="37622" xr:uid="{20AD0F93-598C-4419-8DF0-05A6EC29C143}"/>
    <cellStyle name="Heading 1 36 2 3" xfId="37626" xr:uid="{E0B44E81-0961-48B1-A0BA-C723204CBD29}"/>
    <cellStyle name="Heading 1 36 2 3 2" xfId="37628" xr:uid="{D0CE337D-7793-4B9C-A971-FD2C58D308E8}"/>
    <cellStyle name="Heading 1 36 2 4" xfId="3166" xr:uid="{D9A83923-68C6-4C19-80E1-E8120A3F17BD}"/>
    <cellStyle name="Heading 1 36 2_BSD2" xfId="37630" xr:uid="{581332A0-B97A-4912-A841-691128C80BB7}"/>
    <cellStyle name="Heading 1 36 3" xfId="25198" xr:uid="{DDA9B966-F643-4DD3-8008-8DF628D0464D}"/>
    <cellStyle name="Heading 1 36 3 2" xfId="25201" xr:uid="{5CABA0F3-C52D-4090-B5CD-739DF5E7A25E}"/>
    <cellStyle name="Heading 1 36 4" xfId="12786" xr:uid="{F3E71EB1-4144-425C-91FC-8EDDDD38722A}"/>
    <cellStyle name="Heading 1 36 4 2" xfId="37632" xr:uid="{85C5D8C6-241B-439B-8270-6A943F71B0D2}"/>
    <cellStyle name="Heading 1 36 5" xfId="25204" xr:uid="{19D72DD6-8DE9-4FD6-9665-5981A28E5E53}"/>
    <cellStyle name="Heading 1 36_BSD2" xfId="25207" xr:uid="{54494EE2-FFE3-4C99-8C1F-9A6AD2AC819C}"/>
    <cellStyle name="Heading 1 37" xfId="21332" xr:uid="{F8C09EAC-B326-4CFB-9136-41FC15D7A800}"/>
    <cellStyle name="Heading 1 37 2" xfId="25213" xr:uid="{0525502A-B035-4D0F-9CC0-CB994BFB904B}"/>
    <cellStyle name="Heading 1 37 2 2" xfId="25218" xr:uid="{B0490FD9-6F8B-4621-829F-83A75BC2BBC1}"/>
    <cellStyle name="Heading 1 37 2 2 2" xfId="34523" xr:uid="{694E7EF2-D9D3-4534-8AFA-D90CC84E9259}"/>
    <cellStyle name="Heading 1 37 2 3" xfId="37636" xr:uid="{26562C9B-1927-4334-84EC-3E7751D13361}"/>
    <cellStyle name="Heading 1 37 2 3 2" xfId="37638" xr:uid="{59226024-010E-4A53-BB58-1CF8187F0BC6}"/>
    <cellStyle name="Heading 1 37 2 4" xfId="37640" xr:uid="{83EFD8AF-A0B4-4E2B-8CA3-16C77C288373}"/>
    <cellStyle name="Heading 1 37 2_BSD2" xfId="17830" xr:uid="{0137057A-A8E5-46E7-AC4B-0BDA48359BFA}"/>
    <cellStyle name="Heading 1 37 3" xfId="25222" xr:uid="{74082A1D-5C3E-41BA-BCDF-F281E9D69EF4}"/>
    <cellStyle name="Heading 1 37 3 2" xfId="37642" xr:uid="{ECCD66FC-F011-42BF-B282-DA9DEFA0BA5D}"/>
    <cellStyle name="Heading 1 37 4" xfId="10774" xr:uid="{A11956D6-57BA-4661-A7DD-86F64FEBBBC7}"/>
    <cellStyle name="Heading 1 37 4 2" xfId="35376" xr:uid="{D5431E09-E2D0-4B20-9E0B-81EA65C0FCC1}"/>
    <cellStyle name="Heading 1 37 5" xfId="10779" xr:uid="{A746D0A5-662C-44A0-8AB2-47538C179895}"/>
    <cellStyle name="Heading 1 37_BSD2" xfId="25225" xr:uid="{C09C147A-33C7-4DC6-B87B-E622F0C6DA2B}"/>
    <cellStyle name="Heading 1 38" xfId="25229" xr:uid="{F7AC9352-73C8-424D-ACE9-1B72BECEF4B3}"/>
    <cellStyle name="Heading 1 38 2" xfId="24495" xr:uid="{8D37A811-DA38-440F-9EF9-433313270D2C}"/>
    <cellStyle name="Heading 1 38 2 2" xfId="24501" xr:uid="{1F110970-E313-453D-B060-A44A78516E9C}"/>
    <cellStyle name="Heading 1 38 2 2 2" xfId="37647" xr:uid="{B62228B1-1875-49E1-98AF-702B8185B359}"/>
    <cellStyle name="Heading 1 38 2 3" xfId="37653" xr:uid="{79553239-8197-42D4-B8D9-3D07E02A6408}"/>
    <cellStyle name="Heading 1 38 2 3 2" xfId="37655" xr:uid="{41FB3092-BDB4-4B29-B254-01F5B6911F4C}"/>
    <cellStyle name="Heading 1 38 2 4" xfId="37657" xr:uid="{8CE4D023-69DC-4E37-BA4F-8FB6A8D56C7F}"/>
    <cellStyle name="Heading 1 38 2_BSD2" xfId="37659" xr:uid="{18D0B9EF-3937-400A-BBC6-9E1F784A6655}"/>
    <cellStyle name="Heading 1 38 3" xfId="24506" xr:uid="{B5A936EC-B5C8-475C-9515-3849A14C8284}"/>
    <cellStyle name="Heading 1 38 3 2" xfId="37661" xr:uid="{CB15123F-7B9C-470D-878D-C4EA492EFB86}"/>
    <cellStyle name="Heading 1 38 4" xfId="25233" xr:uid="{9228032A-44B6-4281-8951-63400464EB17}"/>
    <cellStyle name="Heading 1 38 4 2" xfId="37664" xr:uid="{F49A4A23-AF75-45A2-9962-DDBD86B361AA}"/>
    <cellStyle name="Heading 1 38 5" xfId="17726" xr:uid="{00C0EEA1-9F91-4ECE-A15D-4788B29734E6}"/>
    <cellStyle name="Heading 1 38_BSD2" xfId="25236" xr:uid="{C25AE5C6-3CD4-4AC4-9624-C2D41279E6BF}"/>
    <cellStyle name="Heading 1 39" xfId="7874" xr:uid="{C012B8F7-297A-452A-B78A-07EC15C9F8C1}"/>
    <cellStyle name="Heading 1 39 2" xfId="25240" xr:uid="{E7EAEE9D-8EE1-430F-8DD4-99CEB0A5BDFB}"/>
    <cellStyle name="Heading 1 39 2 2" xfId="25246" xr:uid="{F741E23A-8498-4D05-816E-A171BC727566}"/>
    <cellStyle name="Heading 1 39 2 2 2" xfId="37668" xr:uid="{06EBCA7C-4254-4B35-A61D-4A7DCA3CEE54}"/>
    <cellStyle name="Heading 1 39 2 3" xfId="37672" xr:uid="{AE730ACD-A6DA-450B-A3B6-722C443531E2}"/>
    <cellStyle name="Heading 1 39 2 3 2" xfId="9053" xr:uid="{B006C272-C186-4BDB-801B-A48D4ABC8721}"/>
    <cellStyle name="Heading 1 39 2 4" xfId="37674" xr:uid="{F823F80A-EB88-4CFF-BAD5-5DE6197B2DEA}"/>
    <cellStyle name="Heading 1 39 2_BSD2" xfId="37677" xr:uid="{C2A6F2B3-EA4D-4ACA-9FAB-52F82D8F3C7B}"/>
    <cellStyle name="Heading 1 39 3" xfId="25251" xr:uid="{7BD56A4F-05D3-4F29-9536-0440D146F857}"/>
    <cellStyle name="Heading 1 39 3 2" xfId="30906" xr:uid="{87E02D2E-136F-4C58-9C86-7660D1FC5278}"/>
    <cellStyle name="Heading 1 39 4" xfId="30910" xr:uid="{5D201E2E-4C2C-4847-969E-B365001A931E}"/>
    <cellStyle name="Heading 1 39 4 2" xfId="30913" xr:uid="{3F04879A-7902-40E2-8BC8-C7472E49725E}"/>
    <cellStyle name="Heading 1 39 5" xfId="30917" xr:uid="{0264B684-A964-4559-8938-739EAE007AF5}"/>
    <cellStyle name="Heading 1 39_BSD2" xfId="25256" xr:uid="{AFA33642-1E56-4481-BF4C-891099B0EFFE}"/>
    <cellStyle name="Heading 1 4" xfId="2225" xr:uid="{1C1F8B68-D2D3-4009-A247-715A51EF4C37}"/>
    <cellStyle name="Heading 1 4 2" xfId="37680" xr:uid="{3C26F59B-9CF8-4220-A05F-E6D2F3056330}"/>
    <cellStyle name="Heading 1 4 2 2" xfId="9857" xr:uid="{4E7D93FA-C391-486B-9770-8932091DE609}"/>
    <cellStyle name="Heading 1 4 2 2 2" xfId="5813" xr:uid="{6A8F173B-72CC-4663-AA4D-21AD353B5AC4}"/>
    <cellStyle name="Heading 1 4 2 3" xfId="9868" xr:uid="{CE37A4AD-1D34-4843-8484-687A4809ACB9}"/>
    <cellStyle name="Heading 1 4 2 3 2" xfId="9871" xr:uid="{A9E7242A-8881-4029-99DE-BA74E5419DFB}"/>
    <cellStyle name="Heading 1 4 2 4" xfId="9886" xr:uid="{2498E5F9-680A-425B-9A11-E48A0719347F}"/>
    <cellStyle name="Heading 1 4 2_BSD2" xfId="34004" xr:uid="{5EB4E496-F353-46A1-9A25-5D0C446C929A}"/>
    <cellStyle name="Heading 1 4 3" xfId="37681" xr:uid="{A4B8F4BB-9F9F-4402-AA7C-FB148B8A75A2}"/>
    <cellStyle name="Heading 1 4 3 2" xfId="10248" xr:uid="{7D69549E-01C1-4E03-AC8B-DC8E298753A3}"/>
    <cellStyle name="Heading 1 4 4" xfId="10838" xr:uid="{45727FAA-95F3-4D9E-86DF-72AFF2B56174}"/>
    <cellStyle name="Heading 1 4 4 2" xfId="10842" xr:uid="{15E16C67-E407-4B9C-AABC-120983A21477}"/>
    <cellStyle name="Heading 1 4 5" xfId="10845" xr:uid="{ADAA9060-EB8D-463C-A030-5F2F7B5070C2}"/>
    <cellStyle name="Heading 1 4 5 2" xfId="37682" xr:uid="{77139E85-22DF-44BB-898F-B367110C698A}"/>
    <cellStyle name="Heading 1 4 6" xfId="10848" xr:uid="{C56F609C-7184-49C1-8FE8-F4315125EA61}"/>
    <cellStyle name="Heading 1 4 6 2" xfId="37683" xr:uid="{8B75C481-49BE-4B86-8998-E4F63E2176D1}"/>
    <cellStyle name="Heading 1 4 7" xfId="37684" xr:uid="{D4C4DDFA-4282-44B2-9786-2774DABD3EF0}"/>
    <cellStyle name="Heading 1 4 8" xfId="19901" xr:uid="{BFC85B92-6E82-4CD9-9023-192A75F490FC}"/>
    <cellStyle name="Heading 1 4 9" xfId="37679" xr:uid="{217E05A9-82CB-4ED9-AF61-E587A5136CAC}"/>
    <cellStyle name="Heading 1 4_Annexure" xfId="24116" xr:uid="{CAFE8DA9-4AFF-4A2C-A637-E831882E1B5B}"/>
    <cellStyle name="Heading 1 40" xfId="25152" xr:uid="{DD391B4F-587D-4964-AF21-B96493B7BDF7}"/>
    <cellStyle name="Heading 1 40 2" xfId="25158" xr:uid="{66BE2F49-2B83-4389-B293-D358C5CCDE75}"/>
    <cellStyle name="Heading 1 40 2 2" xfId="25167" xr:uid="{2030421D-BCD2-413E-AD28-A12844AC68E5}"/>
    <cellStyle name="Heading 1 40 2 2 2" xfId="37614" xr:uid="{77F41194-EB4F-4D98-BA4F-9CEF82C92EFC}"/>
    <cellStyle name="Heading 1 40 2 3" xfId="28271" xr:uid="{0204D9F0-A4E9-45F1-AB58-A7CFE3872DDD}"/>
    <cellStyle name="Heading 1 40 2 3 2" xfId="37616" xr:uid="{C9DBFB0B-B34D-49EA-A903-9DCFA2F10933}"/>
    <cellStyle name="Heading 1 40 2 4" xfId="28274" xr:uid="{67422D67-38D9-4F30-9012-C5AA30BC8975}"/>
    <cellStyle name="Heading 1 40 2_BSD2" xfId="37619" xr:uid="{9D56DF47-F81B-4C3D-BC18-8CCE67C9148C}"/>
    <cellStyle name="Heading 1 40 3" xfId="25173" xr:uid="{72B8625D-618D-4851-B1B7-0D3BE57FD171}"/>
    <cellStyle name="Heading 1 40 3 2" xfId="25176" xr:uid="{10AE9F84-351A-4B76-9731-5B68E4F93EE8}"/>
    <cellStyle name="Heading 1 40 4" xfId="25182" xr:uid="{FEBC3D9C-5F8B-4ACC-AF33-39D59E38994E}"/>
    <cellStyle name="Heading 1 40 4 2" xfId="35567" xr:uid="{59A09F92-1093-49C8-AD84-E4F06359868A}"/>
    <cellStyle name="Heading 1 40 5" xfId="25185" xr:uid="{0B539693-7725-4E25-A9E3-723D9EAC0961}"/>
    <cellStyle name="Heading 1 40_BSD2" xfId="25190" xr:uid="{AA36212E-D13B-43F1-A6FB-7C1104314601}"/>
    <cellStyle name="Heading 1 41" xfId="21980" xr:uid="{B5E808EF-B395-4773-A423-3C2B5F006448}"/>
    <cellStyle name="Heading 1 41 2" xfId="21987" xr:uid="{AB7C62FD-1A13-42A9-8EDC-FDD9DC13EA3F}"/>
    <cellStyle name="Heading 1 41 2 2" xfId="25195" xr:uid="{59715784-6023-4C41-ADDA-28A87418A4C0}"/>
    <cellStyle name="Heading 1 41 2 2 2" xfId="37623" xr:uid="{F02A6BE6-A465-455C-BA05-B83AEF0B085D}"/>
    <cellStyle name="Heading 1 41 2 3" xfId="37627" xr:uid="{3B1E7D33-615F-49F6-B8F4-BA3994CC506A}"/>
    <cellStyle name="Heading 1 41 2 3 2" xfId="37629" xr:uid="{8EA942EC-5EFF-44D9-917A-A1738E313948}"/>
    <cellStyle name="Heading 1 41 2 4" xfId="3167" xr:uid="{006EBA64-DBB5-4ECB-A8C0-798E5A184F68}"/>
    <cellStyle name="Heading 1 41 2_BSD2" xfId="37631" xr:uid="{75E273B6-AE46-40B0-95E4-CA09E4B8CF18}"/>
    <cellStyle name="Heading 1 41 3" xfId="25199" xr:uid="{8F5AA849-38A6-4FD8-BD2C-106D2040D0E9}"/>
    <cellStyle name="Heading 1 41 3 2" xfId="25202" xr:uid="{B2EB0AC4-4B4A-4A36-BA5E-FB6B0C9F8549}"/>
    <cellStyle name="Heading 1 41 4" xfId="12787" xr:uid="{2B6D241A-9B79-4FA4-B342-6CB934968F5F}"/>
    <cellStyle name="Heading 1 41 4 2" xfId="37633" xr:uid="{CC02E03F-A94E-486A-97D4-D561D4DC471C}"/>
    <cellStyle name="Heading 1 41 5" xfId="25205" xr:uid="{9674BE01-84F6-45D2-82A0-37C6A1F013A3}"/>
    <cellStyle name="Heading 1 41_BSD2" xfId="25208" xr:uid="{C07DE6A6-AB6A-499E-958D-6374E4F2DDC1}"/>
    <cellStyle name="Heading 1 42" xfId="21333" xr:uid="{DCA332AE-A041-4D5C-8DF8-ED0CFBF5B881}"/>
    <cellStyle name="Heading 1 42 2" xfId="25214" xr:uid="{591095BE-657A-44DF-B623-24DF0B1506EF}"/>
    <cellStyle name="Heading 1 42 2 2" xfId="25219" xr:uid="{4D3D9EA7-6446-4174-85BE-882E7B69C77C}"/>
    <cellStyle name="Heading 1 42 2 2 2" xfId="34524" xr:uid="{FBE4A463-4F82-4E5A-AC37-E13179F88600}"/>
    <cellStyle name="Heading 1 42 2 3" xfId="37637" xr:uid="{2BC71A39-3D59-476A-9E4A-F59CC3281ACF}"/>
    <cellStyle name="Heading 1 42 2 3 2" xfId="37639" xr:uid="{921F807C-41E8-42B3-89E3-8DB891434EF8}"/>
    <cellStyle name="Heading 1 42 2 4" xfId="37641" xr:uid="{D50E13E7-3447-461E-8F34-592A60493904}"/>
    <cellStyle name="Heading 1 42 2_BSD2" xfId="17831" xr:uid="{61A97594-74AB-45F2-BF37-6DE285799B79}"/>
    <cellStyle name="Heading 1 42 3" xfId="25223" xr:uid="{C113CDAA-2B04-4D70-B464-97540A2F0D35}"/>
    <cellStyle name="Heading 1 42 3 2" xfId="37643" xr:uid="{BDA54663-5326-40B1-A35E-3863D702B94A}"/>
    <cellStyle name="Heading 1 42 4" xfId="10775" xr:uid="{20BBB586-AE69-4F4D-A700-CA26E734979E}"/>
    <cellStyle name="Heading 1 42 4 2" xfId="35377" xr:uid="{FD83D067-7525-4BDC-8EDF-33EC0078CE75}"/>
    <cellStyle name="Heading 1 42 5" xfId="10780" xr:uid="{9D11D998-B7F4-4020-8F73-CDF3AEF5B70F}"/>
    <cellStyle name="Heading 1 42_BSD2" xfId="25226" xr:uid="{25C9A77E-9B1A-4F6D-92CC-0811797204AB}"/>
    <cellStyle name="Heading 1 43" xfId="25230" xr:uid="{B85183BE-77F3-48E6-8081-0571D71656B7}"/>
    <cellStyle name="Heading 1 43 2" xfId="24496" xr:uid="{6C438E4E-3571-4028-ACB4-33566285D8D8}"/>
    <cellStyle name="Heading 1 43 2 2" xfId="24502" xr:uid="{520F2AA0-5A5E-4C05-BDB4-2061DEEA28FA}"/>
    <cellStyle name="Heading 1 43 2 2 2" xfId="37648" xr:uid="{FBDF764B-D369-4618-82A6-3C5407AD0168}"/>
    <cellStyle name="Heading 1 43 2 3" xfId="37654" xr:uid="{70088C89-B887-4B9E-804B-425F380C431C}"/>
    <cellStyle name="Heading 1 43 2 3 2" xfId="37656" xr:uid="{2145E053-B098-490C-93A7-86009874E0B4}"/>
    <cellStyle name="Heading 1 43 2 4" xfId="37658" xr:uid="{2CC99DD3-3FBA-41BC-9642-E2F116A719C4}"/>
    <cellStyle name="Heading 1 43 2_BSD2" xfId="37660" xr:uid="{F5EF07FE-A501-4D35-9A1F-2E0B87D712CA}"/>
    <cellStyle name="Heading 1 43 3" xfId="24507" xr:uid="{F3EF7456-CDBB-4964-A6C0-75338A217115}"/>
    <cellStyle name="Heading 1 43 3 2" xfId="37662" xr:uid="{4FD3E062-A96D-491B-8316-81A555A8B37B}"/>
    <cellStyle name="Heading 1 43 4" xfId="25234" xr:uid="{0A555699-B44B-49E2-961B-107DA36A76BF}"/>
    <cellStyle name="Heading 1 43 4 2" xfId="37665" xr:uid="{70376B41-2518-4CD9-A3C8-EEA70003B170}"/>
    <cellStyle name="Heading 1 43 5" xfId="17727" xr:uid="{D3D48FAB-2E6D-4D7F-9CFD-3F523C5B7EB8}"/>
    <cellStyle name="Heading 1 43_BSD2" xfId="25237" xr:uid="{ED3FAF25-34E7-438D-A212-F5DB40D14A0A}"/>
    <cellStyle name="Heading 1 44" xfId="7875" xr:uid="{3EE1B269-CE79-4D42-9F4E-2B73419ED232}"/>
    <cellStyle name="Heading 1 44 2" xfId="25241" xr:uid="{E3068334-74F3-4F0E-9A3D-ABF55681B12A}"/>
    <cellStyle name="Heading 1 44 2 2" xfId="25247" xr:uid="{038B4174-5B13-49A7-92DE-2E97B0FBB319}"/>
    <cellStyle name="Heading 1 44 2 2 2" xfId="37669" xr:uid="{D62CE7D8-87BE-4E79-8AD2-EC9B6CCABB54}"/>
    <cellStyle name="Heading 1 44 2 3" xfId="37673" xr:uid="{3388248D-1896-4D05-830A-ACA016C39624}"/>
    <cellStyle name="Heading 1 44 2 3 2" xfId="9054" xr:uid="{8979E3E0-ABAD-4533-8F36-523AF0092A54}"/>
    <cellStyle name="Heading 1 44 2 4" xfId="37675" xr:uid="{2536A98A-DB6C-42F1-BFBF-B49388DC0664}"/>
    <cellStyle name="Heading 1 44 2_BSD2" xfId="37678" xr:uid="{398E09D4-CA76-487E-B1B2-F54CEE3B419D}"/>
    <cellStyle name="Heading 1 44 3" xfId="25252" xr:uid="{8660E51E-EB58-4D8E-944D-7068F81E207B}"/>
    <cellStyle name="Heading 1 44 3 2" xfId="30907" xr:uid="{D480883C-80CA-48FB-BAB6-60828D0451BF}"/>
    <cellStyle name="Heading 1 44 4" xfId="30911" xr:uid="{7DCA2B8E-930F-4E4F-8AD2-90DB896B5102}"/>
    <cellStyle name="Heading 1 44 4 2" xfId="30914" xr:uid="{E63C9852-0D9B-46C7-9794-BEF73DE67B41}"/>
    <cellStyle name="Heading 1 44 5" xfId="30918" xr:uid="{2204B0B2-E63C-4865-A35D-EC05B6F00872}"/>
    <cellStyle name="Heading 1 44_BSD2" xfId="25257" xr:uid="{516EC05F-6CCD-4546-8F38-E85F9A59B832}"/>
    <cellStyle name="Heading 1 45" xfId="4714" xr:uid="{B5DE6B47-5260-4E2C-8FCC-F8C4E99EC126}"/>
    <cellStyle name="Heading 1 45 2" xfId="25262" xr:uid="{752A3566-8956-4E20-B3AB-2C92E610FDC0}"/>
    <cellStyle name="Heading 1 45 2 2" xfId="25271" xr:uid="{7AD002BE-BD7E-42AA-8E35-FA7A466EEABA}"/>
    <cellStyle name="Heading 1 45 2 2 2" xfId="37687" xr:uid="{E4E2324E-8F0E-4002-905B-1572305AE30D}"/>
    <cellStyle name="Heading 1 45 2 3" xfId="26691" xr:uid="{551EFD17-A4A6-487C-8A30-087CA4DFFFA9}"/>
    <cellStyle name="Heading 1 45 2 3 2" xfId="37689" xr:uid="{16243D87-CC48-4F41-95A4-1C4533D1A233}"/>
    <cellStyle name="Heading 1 45 2 4" xfId="26693" xr:uid="{7C6F0D10-F2DC-46B5-A355-DCC385B5DA4B}"/>
    <cellStyle name="Heading 1 45 2_BSD2" xfId="37691" xr:uid="{230C2D6C-566D-4A66-85DB-8C553E4CE889}"/>
    <cellStyle name="Heading 1 45 3" xfId="25276" xr:uid="{F43F6783-508A-4091-AAB8-82B2EA6AE160}"/>
    <cellStyle name="Heading 1 45 3 2" xfId="37693" xr:uid="{CCB809CC-F754-418A-8597-DB2E7B01FA94}"/>
    <cellStyle name="Heading 1 45 4" xfId="30928" xr:uid="{CD98AE20-1344-446F-9634-B3F88BF0252F}"/>
    <cellStyle name="Heading 1 45 4 2" xfId="37695" xr:uid="{9A9421DD-99A5-43F8-AFFE-F59EEAF8B124}"/>
    <cellStyle name="Heading 1 45 5" xfId="4799" xr:uid="{68658BFD-EF4D-4B2C-AF77-64000979E35C}"/>
    <cellStyle name="Heading 1 45_BSD2" xfId="3183" xr:uid="{3CBC5A48-88FD-46EB-9DD7-BFB8B5D11A8E}"/>
    <cellStyle name="Heading 1 46" xfId="3429" xr:uid="{874B17EC-F511-4FB2-BBAF-59734DAFD1F8}"/>
    <cellStyle name="Heading 1 46 2" xfId="25280" xr:uid="{58E9834A-2DB2-4036-87CC-09D92437C0AC}"/>
    <cellStyle name="Heading 1 46 2 2" xfId="25286" xr:uid="{F04A26B4-9D79-4BE5-866A-474518677EF7}"/>
    <cellStyle name="Heading 1 46 2 2 2" xfId="37699" xr:uid="{1FE91253-649A-4E1E-83D2-B7DBDB2B31B5}"/>
    <cellStyle name="Heading 1 46 2 3" xfId="37703" xr:uid="{5113940C-4054-49B0-9748-BFD499AC61C4}"/>
    <cellStyle name="Heading 1 46 2 3 2" xfId="37705" xr:uid="{10675569-5B5E-401D-BB8B-46465F7A804B}"/>
    <cellStyle name="Heading 1 46 2 4" xfId="37707" xr:uid="{4E6E3133-AFED-48E5-B449-D85F2BD021B4}"/>
    <cellStyle name="Heading 1 46 2_BSD2" xfId="37709" xr:uid="{83E61546-D127-4461-A926-693183BAB739}"/>
    <cellStyle name="Heading 1 46 3" xfId="25291" xr:uid="{0E0AB549-635C-4E1B-BD24-B70A645253B3}"/>
    <cellStyle name="Heading 1 46 3 2" xfId="37711" xr:uid="{6A63A6DE-64FA-406B-B697-57FB59E88711}"/>
    <cellStyle name="Heading 1 46 4" xfId="30932" xr:uid="{55D77185-42DF-4557-B346-BF65E637778F}"/>
    <cellStyle name="Heading 1 46 4 2" xfId="37713" xr:uid="{57CF09F8-4559-4F3D-AD84-A6DDCE81DBC3}"/>
    <cellStyle name="Heading 1 46 5" xfId="6022" xr:uid="{59B2796E-641C-4DF3-B8E6-9581D02CC274}"/>
    <cellStyle name="Heading 1 46_BSD2" xfId="25295" xr:uid="{7B23C64F-989F-4578-A2DB-45710E110E53}"/>
    <cellStyle name="Heading 1 47" xfId="8533" xr:uid="{5122E8E8-2495-468B-BFB5-A2DFF3CACC0E}"/>
    <cellStyle name="Heading 1 47 2" xfId="10351" xr:uid="{59B3BAB6-18C3-4CAA-914E-6C6E4614F67E}"/>
    <cellStyle name="Heading 1 47 2 2" xfId="3305" xr:uid="{B9BFAC60-94A8-42C5-8D4D-DEE91CA3ED74}"/>
    <cellStyle name="Heading 1 47 2 2 2" xfId="34790" xr:uid="{F027DF07-4AD8-4EE3-AF34-9D7830BC655B}"/>
    <cellStyle name="Heading 1 47 2 3" xfId="3351" xr:uid="{18D6B1B7-247D-46C8-977D-E0B29CBF6B4F}"/>
    <cellStyle name="Heading 1 47 2 3 2" xfId="3438" xr:uid="{BB32E205-7F65-4AA4-89D5-6EFA5F1C31B1}"/>
    <cellStyle name="Heading 1 47 2 4" xfId="7650" xr:uid="{69BEBB52-8388-44FD-98A5-E7E6E3F76A78}"/>
    <cellStyle name="Heading 1 47 2_BSD2" xfId="34918" xr:uid="{D697EF73-0345-4747-8743-96E4C65FC2E6}"/>
    <cellStyle name="Heading 1 47 3" xfId="4762" xr:uid="{A552729F-5609-45D6-8F1A-6DF8F5BA8503}"/>
    <cellStyle name="Heading 1 47 3 2" xfId="37715" xr:uid="{25E6842D-A262-45A8-839E-133D2567AD07}"/>
    <cellStyle name="Heading 1 47 4" xfId="30937" xr:uid="{9E0697F1-999C-4803-9AAE-88A3FDB16588}"/>
    <cellStyle name="Heading 1 47 4 2" xfId="37717" xr:uid="{A812937D-4846-4173-A685-F7418A9E06E7}"/>
    <cellStyle name="Heading 1 47 5" xfId="5704" xr:uid="{16893D6F-C1C3-47E6-A796-B58ED9C0BDD0}"/>
    <cellStyle name="Heading 1 47_BSD2" xfId="11002" xr:uid="{ECF93561-AAAC-4B26-9591-79CB25ACC1DA}"/>
    <cellStyle name="Heading 1 48" xfId="25299" xr:uid="{39DEFCA0-F625-4C8D-AC09-3317F310CE1E}"/>
    <cellStyle name="Heading 1 48 2" xfId="25303" xr:uid="{E4B875A1-2DB0-45CD-9146-8D41CBC3B9DA}"/>
    <cellStyle name="Heading 1 48 2 2" xfId="25309" xr:uid="{1A964971-C836-48F4-AA76-257D048882C1}"/>
    <cellStyle name="Heading 1 48 2 2 2" xfId="37721" xr:uid="{1C921F77-AFB1-4185-B9C8-A793C28F2FDC}"/>
    <cellStyle name="Heading 1 48 2 3" xfId="37725" xr:uid="{F8578662-89CE-4BA8-A3AB-27585EFB6B88}"/>
    <cellStyle name="Heading 1 48 2 3 2" xfId="37727" xr:uid="{53183D53-62A4-4BD1-A439-705185BDB375}"/>
    <cellStyle name="Heading 1 48 2 4" xfId="37729" xr:uid="{C795D591-C2C6-4F66-8FEF-31151DE7029E}"/>
    <cellStyle name="Heading 1 48 2_BSD2" xfId="35955" xr:uid="{C06E48DB-D62B-44BC-9729-4F2C9E307947}"/>
    <cellStyle name="Heading 1 48 3" xfId="25314" xr:uid="{CD0883BE-C131-4489-BB52-8489E0B1C98A}"/>
    <cellStyle name="Heading 1 48 3 2" xfId="37731" xr:uid="{200303A6-2441-48E8-8225-95BF4010E5E3}"/>
    <cellStyle name="Heading 1 48 4" xfId="30940" xr:uid="{B5DF8758-2225-46C0-9D41-C317ED3E8658}"/>
    <cellStyle name="Heading 1 48 4 2" xfId="37735" xr:uid="{91D4C683-AFE5-4823-8B89-BB3CF8C5350E}"/>
    <cellStyle name="Heading 1 48 5" xfId="37737" xr:uid="{A3A8D057-9E9B-456F-A860-B2DC9B64EDD2}"/>
    <cellStyle name="Heading 1 48_BSD2" xfId="25318" xr:uid="{7BE79240-E45C-4FEB-A9D4-44D0EDC5D0B4}"/>
    <cellStyle name="Heading 1 49" xfId="21734" xr:uid="{72C20F7D-95CE-4D90-8B4B-6066245B863F}"/>
    <cellStyle name="Heading 1 49 2" xfId="22516" xr:uid="{DF67C9F2-454A-4389-A463-F4344143A65E}"/>
    <cellStyle name="Heading 1 49 2 2" xfId="22524" xr:uid="{62BB13AB-01F2-4A03-9F16-F70643B46017}"/>
    <cellStyle name="Heading 1 49 2 2 2" xfId="37741" xr:uid="{3320E200-7469-447C-B1FC-A7108327C662}"/>
    <cellStyle name="Heading 1 49 2 3" xfId="22536" xr:uid="{8F241B63-CFE4-4217-B69E-2D70B1774112}"/>
    <cellStyle name="Heading 1 49 2 3 2" xfId="37743" xr:uid="{8648D3F8-6800-4C11-8885-4E317D65B31D}"/>
    <cellStyle name="Heading 1 49 2 4" xfId="37745" xr:uid="{5A5B6652-10CB-43A0-88F0-855D1E263DFF}"/>
    <cellStyle name="Heading 1 49 2_BSD2" xfId="37747" xr:uid="{C60FF913-9FA6-4E28-9D83-EA226E9BD65C}"/>
    <cellStyle name="Heading 1 49 3" xfId="25435" xr:uid="{4378DA72-5106-4FF8-B25A-A1DC66AFD367}"/>
    <cellStyle name="Heading 1 49 3 2" xfId="37749" xr:uid="{09EC0FD8-DA89-4B46-ADEB-12A076D793C5}"/>
    <cellStyle name="Heading 1 49 4" xfId="37751" xr:uid="{8F8CE1FE-6AC1-4FA9-8E5A-DEB9CE00C016}"/>
    <cellStyle name="Heading 1 49 4 2" xfId="37753" xr:uid="{63EE6BE0-2846-4A01-8DBE-7FF9C8892298}"/>
    <cellStyle name="Heading 1 49 5" xfId="37755" xr:uid="{A599445C-0171-40C9-93D1-D96880409A9A}"/>
    <cellStyle name="Heading 1 49_BSD2" xfId="13676" xr:uid="{CBA72D6F-C5AF-4EF9-A23F-E56FB2731688}"/>
    <cellStyle name="Heading 1 5" xfId="2226" xr:uid="{7FDA2C2C-287D-4061-A3D2-D1766EDC739D}"/>
    <cellStyle name="Heading 1 5 2" xfId="25410" xr:uid="{14669471-0053-4FB4-9046-6E2A166CB6C9}"/>
    <cellStyle name="Heading 1 5 2 2" xfId="2908" xr:uid="{B29E4765-4A6E-48F9-BE61-4AA93C28A706}"/>
    <cellStyle name="Heading 1 5 2 2 2" xfId="37760" xr:uid="{74E0022B-7D14-4794-893B-13A7F57017AF}"/>
    <cellStyle name="Heading 1 5 2 3" xfId="2990" xr:uid="{8CC97B0F-AF84-4D65-887F-BC5728F830B9}"/>
    <cellStyle name="Heading 1 5 2 3 2" xfId="34131" xr:uid="{7F8F59CC-04D1-44CA-BCEE-2D8A2BE3BA01}"/>
    <cellStyle name="Heading 1 5 2 4" xfId="3001" xr:uid="{8928348C-4869-42E9-9531-2655E0C2221A}"/>
    <cellStyle name="Heading 1 5 2 5" xfId="31834" xr:uid="{579AF1B8-0F40-4287-B3D4-8E3953EAAA29}"/>
    <cellStyle name="Heading 1 5 2_BSD2" xfId="37761" xr:uid="{C033E07E-3BB4-4D23-A9CD-52A1A887E48F}"/>
    <cellStyle name="Heading 1 5 3" xfId="25413" xr:uid="{70594A37-D7DB-4619-9426-49DB43565100}"/>
    <cellStyle name="Heading 1 5 3 2" xfId="25418" xr:uid="{03A5B67C-0472-4954-9469-A03376B55109}"/>
    <cellStyle name="Heading 1 5 4" xfId="10851" xr:uid="{2F93889F-5E15-45CF-BF96-64CC88E0C4E9}"/>
    <cellStyle name="Heading 1 5 4 2" xfId="10861" xr:uid="{D1C32824-877D-43E3-B554-A99E1E6C7BB8}"/>
    <cellStyle name="Heading 1 5 5" xfId="10871" xr:uid="{96B96FA8-56B2-46A6-8457-B789E284A38B}"/>
    <cellStyle name="Heading 1 5 5 2" xfId="37764" xr:uid="{9278D6A3-5B64-4BAF-8ADB-FCD2DC4D6624}"/>
    <cellStyle name="Heading 1 5 6" xfId="7567" xr:uid="{D457FF0C-8DC5-45AC-A1BD-EF59CEABDE69}"/>
    <cellStyle name="Heading 1 5 6 2" xfId="37767" xr:uid="{282CD959-B175-4714-BAED-DC9FC3E14E54}"/>
    <cellStyle name="Heading 1 5 7" xfId="37768" xr:uid="{E2297C92-2DFD-4129-8394-52C45A50C632}"/>
    <cellStyle name="Heading 1 5 8" xfId="19904" xr:uid="{28963851-C9BF-485B-93A6-6B6EFA48D86D}"/>
    <cellStyle name="Heading 1 5_Annexure" xfId="32293" xr:uid="{A36257E7-F00C-4154-9501-0050FFC994E3}"/>
    <cellStyle name="Heading 1 50" xfId="4715" xr:uid="{50F344E3-2F3B-46CD-831D-3C7CDD61A7CB}"/>
    <cellStyle name="Heading 1 50 2" xfId="25263" xr:uid="{A658122F-72B2-4732-8859-AA7A554BA23D}"/>
    <cellStyle name="Heading 1 50 2 2" xfId="25272" xr:uid="{2D2AA644-5E3B-4142-9F49-E59A269D23FD}"/>
    <cellStyle name="Heading 1 50 2 2 2" xfId="37688" xr:uid="{0F93E4B6-C456-41D6-8C83-F5E5FE57C280}"/>
    <cellStyle name="Heading 1 50 2 3" xfId="26692" xr:uid="{2A440BF9-6239-4930-A055-2EBD990F68DA}"/>
    <cellStyle name="Heading 1 50 2 3 2" xfId="37690" xr:uid="{29EEA6BA-5894-41D9-A74F-8B7F7A6F2CB7}"/>
    <cellStyle name="Heading 1 50 2 4" xfId="26694" xr:uid="{4D6B6711-B28C-479F-8D13-E2F9AEFD66B0}"/>
    <cellStyle name="Heading 1 50 2_BSD2" xfId="37692" xr:uid="{E0516BF5-D432-437A-BFFC-0B6CC6FD9013}"/>
    <cellStyle name="Heading 1 50 3" xfId="25277" xr:uid="{F2A852DF-5A6A-4E10-95E6-0EFC13F19155}"/>
    <cellStyle name="Heading 1 50 3 2" xfId="37694" xr:uid="{5343A3AC-C39D-4E7C-8F16-999535707812}"/>
    <cellStyle name="Heading 1 50 4" xfId="30929" xr:uid="{98A1E6DB-6F41-466B-A5EE-21E66498ADFB}"/>
    <cellStyle name="Heading 1 50 4 2" xfId="37696" xr:uid="{E9DD289F-A1A3-44F5-9B4D-844457398873}"/>
    <cellStyle name="Heading 1 50 5" xfId="4800" xr:uid="{57FF43D0-9FB8-4EAD-86EB-ED22F5B344D4}"/>
    <cellStyle name="Heading 1 50_BSD2" xfId="3184" xr:uid="{CE7A9A2A-BF7D-441A-9C2A-F6C301DB7B2F}"/>
    <cellStyle name="Heading 1 51" xfId="3430" xr:uid="{54F4ACF2-3003-4244-9940-DC48407A016C}"/>
    <cellStyle name="Heading 1 51 2" xfId="25281" xr:uid="{E921BA20-A399-4C1A-8151-1E0513974F9B}"/>
    <cellStyle name="Heading 1 51 2 2" xfId="25287" xr:uid="{95A725DA-C5DB-4E67-9439-26F6C9DA8F47}"/>
    <cellStyle name="Heading 1 51 2 2 2" xfId="37700" xr:uid="{F0167138-AAD3-4D3C-9569-D506FC1BF027}"/>
    <cellStyle name="Heading 1 51 2 3" xfId="37704" xr:uid="{1CB78367-87F2-43B5-9617-6FE41781C60F}"/>
    <cellStyle name="Heading 1 51 2 3 2" xfId="37706" xr:uid="{3AC8A07F-80CD-4C33-87D5-67A028F3928A}"/>
    <cellStyle name="Heading 1 51 2 4" xfId="37708" xr:uid="{78E27029-FC15-49F4-8700-74381AE79424}"/>
    <cellStyle name="Heading 1 51 2_BSD2" xfId="37710" xr:uid="{55E35A7A-19D8-4F8C-AD7F-4FFFC0C13821}"/>
    <cellStyle name="Heading 1 51 3" xfId="25292" xr:uid="{177C873A-CEA1-4588-BA7E-4E8E361509C5}"/>
    <cellStyle name="Heading 1 51 3 2" xfId="37712" xr:uid="{2C6A788B-BFF7-4DB8-9FD5-1DF08F92DE12}"/>
    <cellStyle name="Heading 1 51 4" xfId="30933" xr:uid="{1B475267-9B6A-466F-ADC0-D2165083E725}"/>
    <cellStyle name="Heading 1 51 4 2" xfId="37714" xr:uid="{EC0A3A43-EA9B-4451-B131-2C491DA97F3C}"/>
    <cellStyle name="Heading 1 51 5" xfId="6023" xr:uid="{886FF51E-E4D5-448A-9446-9D79933CCC97}"/>
    <cellStyle name="Heading 1 51_BSD2" xfId="25296" xr:uid="{A4B76EC0-ABC6-4E2A-9449-ABCBDDE10885}"/>
    <cellStyle name="Heading 1 52" xfId="8534" xr:uid="{AB275CCF-8424-4ED9-8E5A-EE3651F940BF}"/>
    <cellStyle name="Heading 1 52 2" xfId="10352" xr:uid="{27F03DF1-4701-4B85-B7F0-42E6E349AB1D}"/>
    <cellStyle name="Heading 1 52 2 2" xfId="3306" xr:uid="{964391B5-D61F-4A86-968D-DAB903F30A63}"/>
    <cellStyle name="Heading 1 52 2 2 2" xfId="34791" xr:uid="{94D12498-48A5-4C33-80F4-3F9EBEE80FD0}"/>
    <cellStyle name="Heading 1 52 2 3" xfId="3352" xr:uid="{03FAAA2E-4D77-4FDF-B204-4D7BC22F3F9B}"/>
    <cellStyle name="Heading 1 52 2 3 2" xfId="3439" xr:uid="{8ABB8CAA-CCF0-4CA6-9F15-111D6309D5C1}"/>
    <cellStyle name="Heading 1 52 2 4" xfId="7651" xr:uid="{01D1893C-ADF3-4F4C-B4FB-0692D5284B17}"/>
    <cellStyle name="Heading 1 52 2_BSD2" xfId="34919" xr:uid="{C2F09EE7-F200-4AC3-AECA-E42C71C2CB96}"/>
    <cellStyle name="Heading 1 52 3" xfId="4763" xr:uid="{6822B478-481F-4B28-978E-7DA28BB534E2}"/>
    <cellStyle name="Heading 1 52 3 2" xfId="37716" xr:uid="{9C8508BD-9E63-4B87-92AA-893D1C83385C}"/>
    <cellStyle name="Heading 1 52 4" xfId="30938" xr:uid="{AFD4BD33-ECC7-4208-8A76-B730D67D11CA}"/>
    <cellStyle name="Heading 1 52 4 2" xfId="37718" xr:uid="{D95C8824-91A7-4430-8121-36BB49219E71}"/>
    <cellStyle name="Heading 1 52 5" xfId="5705" xr:uid="{DB51173A-52B8-44D0-8A56-0AF8214900E1}"/>
    <cellStyle name="Heading 1 52_BSD2" xfId="11003" xr:uid="{BCD46E6E-7F9D-4FD3-A4C1-EBBE93386642}"/>
    <cellStyle name="Heading 1 53" xfId="25300" xr:uid="{84D91B55-3056-45F4-991A-E66A4A8371D5}"/>
    <cellStyle name="Heading 1 53 2" xfId="25304" xr:uid="{18D7F6F9-F555-4E42-AB24-90D7CCE32732}"/>
    <cellStyle name="Heading 1 53 2 2" xfId="25310" xr:uid="{6A5C6CD0-01FF-45B7-9353-63B306D1C18A}"/>
    <cellStyle name="Heading 1 53 2 2 2" xfId="37722" xr:uid="{093BF6E3-61F3-46D0-81BF-2A077016EF54}"/>
    <cellStyle name="Heading 1 53 2 3" xfId="37726" xr:uid="{D80971B0-5682-43A1-A5AA-A983F282A25A}"/>
    <cellStyle name="Heading 1 53 2 3 2" xfId="37728" xr:uid="{20922550-C5DE-4A6B-89BA-056D26159083}"/>
    <cellStyle name="Heading 1 53 2 4" xfId="37730" xr:uid="{32E872D8-DBA4-4BC5-82EF-375EB9F7F0A4}"/>
    <cellStyle name="Heading 1 53 2_BSD2" xfId="35956" xr:uid="{9313AC30-E1B4-49BB-8B46-ED0C7C774E1E}"/>
    <cellStyle name="Heading 1 53 3" xfId="25315" xr:uid="{705CBEBF-4D0C-43A2-B754-9B106066093A}"/>
    <cellStyle name="Heading 1 53 3 2" xfId="37732" xr:uid="{6AB3F45A-48CF-4AF6-8481-91C66D082A0E}"/>
    <cellStyle name="Heading 1 53 4" xfId="30941" xr:uid="{E406D31E-2ADF-491A-BFE3-714C4898B954}"/>
    <cellStyle name="Heading 1 53 4 2" xfId="37736" xr:uid="{CCA103FA-F1E1-48C9-9478-EE39B2C836A7}"/>
    <cellStyle name="Heading 1 53 5" xfId="37738" xr:uid="{C79FC7AB-6A3F-4000-98AD-EDEF26AAF340}"/>
    <cellStyle name="Heading 1 53_BSD2" xfId="25319" xr:uid="{E76F117D-3240-48E1-886B-5F01BEA1514A}"/>
    <cellStyle name="Heading 1 54" xfId="21735" xr:uid="{7FC54384-99E1-4F9B-8B01-A2D0A61781FE}"/>
    <cellStyle name="Heading 1 54 2" xfId="22517" xr:uid="{B2B4DFB2-67AF-4EC2-A92E-2044BFC819C0}"/>
    <cellStyle name="Heading 1 54 2 2" xfId="22525" xr:uid="{45ECF74E-B9D5-4F86-8F2A-E530BE99C00D}"/>
    <cellStyle name="Heading 1 54 2 2 2" xfId="37742" xr:uid="{22AE32BC-C449-442A-BF3D-6108158D7A64}"/>
    <cellStyle name="Heading 1 54 2 3" xfId="22537" xr:uid="{CFA663C4-505B-4464-B8E7-89C012D7CF91}"/>
    <cellStyle name="Heading 1 54 2 3 2" xfId="37744" xr:uid="{9596E4DD-AA60-4CB1-8C4A-DA94E1B98715}"/>
    <cellStyle name="Heading 1 54 2 4" xfId="37746" xr:uid="{35F42746-8CF9-496A-85D1-1FCF6E103AD0}"/>
    <cellStyle name="Heading 1 54 2_BSD2" xfId="37748" xr:uid="{BC0F8669-9025-4AA6-90D2-94F8F08B496A}"/>
    <cellStyle name="Heading 1 54 3" xfId="25436" xr:uid="{F94C46CC-078E-42B2-AC38-1E058975D648}"/>
    <cellStyle name="Heading 1 54 3 2" xfId="37750" xr:uid="{4F43BD04-A1FA-4F19-BBF1-17287233330A}"/>
    <cellStyle name="Heading 1 54 4" xfId="37752" xr:uid="{0DCA8092-A8AC-47CD-9CE6-30B8F61A9E30}"/>
    <cellStyle name="Heading 1 54 4 2" xfId="37754" xr:uid="{BE3CA43C-8C87-4E7D-86D4-1251FC8FC346}"/>
    <cellStyle name="Heading 1 54 5" xfId="37756" xr:uid="{1D0CA469-3CCF-47D5-97ED-FAD7ADC1A71E}"/>
    <cellStyle name="Heading 1 54_BSD2" xfId="13677" xr:uid="{A62A5C50-FC33-414D-B69F-F6885B9F5B89}"/>
    <cellStyle name="Heading 1 55" xfId="25439" xr:uid="{BBC93E74-0297-4733-8555-D4F653186173}"/>
    <cellStyle name="Heading 1 55 2" xfId="23066" xr:uid="{B474B3CD-1637-4D6D-93FD-912AEDD548EE}"/>
    <cellStyle name="Heading 1 55 2 2" xfId="23074" xr:uid="{EBCA971A-5461-486A-A929-991EBE4B52E9}"/>
    <cellStyle name="Heading 1 55 2 2 2" xfId="16489" xr:uid="{3BC44687-DE15-4FB6-956F-F393E7CD687B}"/>
    <cellStyle name="Heading 1 55 2 3" xfId="37771" xr:uid="{08F1124A-F3A5-4EB6-9D46-2FC834FC304F}"/>
    <cellStyle name="Heading 1 55 2 3 2" xfId="16507" xr:uid="{A7C5C82C-43BD-48EF-AFBC-C441859A7B8F}"/>
    <cellStyle name="Heading 1 55 2 4" xfId="37772" xr:uid="{014D5F75-CA4E-40CF-AD95-C047069E5EA0}"/>
    <cellStyle name="Heading 1 55 2_BSD2" xfId="37775" xr:uid="{DBE16209-392B-4FA4-A492-CEB415C09E3F}"/>
    <cellStyle name="Heading 1 55 3" xfId="25443" xr:uid="{F52ECAFB-C814-4243-878A-96C340E37772}"/>
    <cellStyle name="Heading 1 55 3 2" xfId="37776" xr:uid="{506A8188-18B6-40D7-AB0B-DFECDA084F60}"/>
    <cellStyle name="Heading 1 55 4" xfId="37779" xr:uid="{69B9D2A3-122C-48D7-9366-E69C6D6AED72}"/>
    <cellStyle name="Heading 1 55 4 2" xfId="37782" xr:uid="{B66C2122-B762-4D42-8A2E-117D4B5457D9}"/>
    <cellStyle name="Heading 1 55 5" xfId="37783" xr:uid="{161F74E9-5A95-41B8-A871-3F1E87E4BB3F}"/>
    <cellStyle name="Heading 1 55_BSD2" xfId="25448" xr:uid="{E8E36BCD-C373-40A1-965A-739B73507701}"/>
    <cellStyle name="Heading 1 56" xfId="10398" xr:uid="{7336681A-0367-417D-B01D-523724DC876E}"/>
    <cellStyle name="Heading 1 56 2" xfId="23545" xr:uid="{44441C29-4C99-4540-B3F5-DAE28CEC4247}"/>
    <cellStyle name="Heading 1 56 2 2" xfId="23554" xr:uid="{FC3E2952-0881-481E-87D6-D4F73540BC29}"/>
    <cellStyle name="Heading 1 56 2 2 2" xfId="23563" xr:uid="{8B4760CE-DFDE-4AAA-A557-C640A839A609}"/>
    <cellStyle name="Heading 1 56 2 3" xfId="23568" xr:uid="{3068F4EE-F07F-401F-8C3E-5D8C480E86DB}"/>
    <cellStyle name="Heading 1 56 2 3 2" xfId="37784" xr:uid="{ECA02FB7-00CE-4243-883E-E83C9CDC9378}"/>
    <cellStyle name="Heading 1 56 2 4" xfId="37785" xr:uid="{3A25A7FE-E2D7-48CE-A32F-23F06A7E0AEF}"/>
    <cellStyle name="Heading 1 56 2_BSD2" xfId="37787" xr:uid="{567106AA-4F57-4876-8BC5-D7B75B649C72}"/>
    <cellStyle name="Heading 1 56 3" xfId="25452" xr:uid="{255B7BE3-4936-4399-8DAA-5CCC9EFA996E}"/>
    <cellStyle name="Heading 1 56 3 2" xfId="37788" xr:uid="{9B2F1C0B-DCEE-4588-858D-DEBE33C2C94E}"/>
    <cellStyle name="Heading 1 56 4" xfId="36033" xr:uid="{BF1CD158-E6C6-4D05-B6AC-EBEA8AA95965}"/>
    <cellStyle name="Heading 1 56 4 2" xfId="37790" xr:uid="{F9F64E69-614E-4CE1-9B53-0C2E01D42540}"/>
    <cellStyle name="Heading 1 56 5" xfId="36038" xr:uid="{1DFDB72B-A957-43E7-A1F3-9BDBC4C46EC9}"/>
    <cellStyle name="Heading 1 56_BSD2" xfId="20193" xr:uid="{03A6BC2E-EC28-4F24-B0B9-F5548BB5B742}"/>
    <cellStyle name="Heading 1 57" xfId="25456" xr:uid="{469F617E-AB42-4309-BA95-21FD5B00D473}"/>
    <cellStyle name="Heading 1 57 2" xfId="21284" xr:uid="{5AEA5D75-80FD-4CFF-86E2-CC2DD3289528}"/>
    <cellStyle name="Heading 1 57 2 2" xfId="8616" xr:uid="{76CC65CD-E1DA-4423-B3D3-D843C35CDB2B}"/>
    <cellStyle name="Heading 1 57 2 2 2" xfId="24108" xr:uid="{07A43414-22E4-451E-A605-8BB29A61686D}"/>
    <cellStyle name="Heading 1 57 2 3" xfId="37794" xr:uid="{43221FE0-103E-480B-A4FE-055465EB1679}"/>
    <cellStyle name="Heading 1 57 2 3 2" xfId="37795" xr:uid="{8ED540D9-8FA0-422B-A67D-2AEFB7800E8E}"/>
    <cellStyle name="Heading 1 57 2 4" xfId="37796" xr:uid="{5222E418-F580-4DBC-A31F-86E2DE24149C}"/>
    <cellStyle name="Heading 1 57 2_BSD2" xfId="37797" xr:uid="{7F36688D-EE43-4848-8158-E4BBAF84C0E5}"/>
    <cellStyle name="Heading 1 57 3" xfId="25461" xr:uid="{B306215B-AB26-4C30-96BB-67741662B937}"/>
    <cellStyle name="Heading 1 57 3 2" xfId="37798" xr:uid="{6A496057-714A-4930-B14D-0E25EE29A9FE}"/>
    <cellStyle name="Heading 1 57 4" xfId="36043" xr:uid="{519B6601-2D74-430E-B476-8ECD6993CCDE}"/>
    <cellStyle name="Heading 1 57 4 2" xfId="36263" xr:uid="{6B3E5DDB-CA1D-4644-B354-4BE652B2BEFD}"/>
    <cellStyle name="Heading 1 57 5" xfId="36047" xr:uid="{229938D3-FE96-4792-8FB5-64577C620864}"/>
    <cellStyle name="Heading 1 57_BSD2" xfId="20251" xr:uid="{687382C9-9921-42E9-866B-E0C7B9797972}"/>
    <cellStyle name="Heading 1 58" xfId="10541" xr:uid="{F2FD1756-7AE8-41AB-B43B-12F11D1D57BF}"/>
    <cellStyle name="Heading 1 58 2" xfId="24536" xr:uid="{9286E9EA-DD70-40A2-A114-29787C34D216}"/>
    <cellStyle name="Heading 1 58 2 2" xfId="24544" xr:uid="{CEFA2E2E-0F43-4089-BC0E-E54E3A854FFE}"/>
    <cellStyle name="Heading 1 58 2 2 2" xfId="6281" xr:uid="{7B6C39D8-3B32-449F-9B80-72B1C8E0455F}"/>
    <cellStyle name="Heading 1 58 2 3" xfId="37802" xr:uid="{31479022-66F1-43A3-8828-9FD39DE703C5}"/>
    <cellStyle name="Heading 1 58 2 3 2" xfId="17270" xr:uid="{8DD58992-4997-42F3-B50F-B1BAA9634E76}"/>
    <cellStyle name="Heading 1 58 2 4" xfId="37803" xr:uid="{CE8FEDF9-82E6-40CF-A242-359CDE1CF191}"/>
    <cellStyle name="Heading 1 58 2_BSD2" xfId="37663" xr:uid="{280690D6-0F8B-4A53-A119-FAD6C1B3974E}"/>
    <cellStyle name="Heading 1 58 3" xfId="25465" xr:uid="{CF789D3A-B0C6-465A-857C-B0019A762EA5}"/>
    <cellStyle name="Heading 1 58 3 2" xfId="37804" xr:uid="{B34AE5B3-E52C-4F39-8C7F-C238F559E661}"/>
    <cellStyle name="Heading 1 58 4" xfId="37806" xr:uid="{CBB00DE5-67F1-4CE7-B3D7-D08BAF037FBC}"/>
    <cellStyle name="Heading 1 58 4 2" xfId="37808" xr:uid="{A79DB0D7-49DD-4832-8185-10A82E0ECC5C}"/>
    <cellStyle name="Heading 1 58 5" xfId="37809" xr:uid="{AAD50AA7-4A6C-44BA-AEE3-EB8EECF0E26E}"/>
    <cellStyle name="Heading 1 58_BSD2" xfId="20380" xr:uid="{0D44E180-B51A-4680-A844-3BE9AC5CBF83}"/>
    <cellStyle name="Heading 1 59" xfId="25479" xr:uid="{CA94F295-A954-42CA-BAB0-B39095593EFA}"/>
    <cellStyle name="Heading 1 59 2" xfId="25031" xr:uid="{816DEC6B-005A-40AA-9E81-3B2309CBE904}"/>
    <cellStyle name="Heading 1 59 2 2" xfId="25038" xr:uid="{2C57ED7D-7B3D-43FC-8308-07BF774C43D2}"/>
    <cellStyle name="Heading 1 59 2 2 2" xfId="25047" xr:uid="{17829FCD-1FA3-4CD8-B882-4E6346242FB8}"/>
    <cellStyle name="Heading 1 59 2 3" xfId="37812" xr:uid="{4B2AD353-9A2A-473A-865F-BE7CC2D2ADD0}"/>
    <cellStyle name="Heading 1 59 2 3 2" xfId="37813" xr:uid="{3C72F38B-0B41-40D8-ADFC-5C766313998D}"/>
    <cellStyle name="Heading 1 59 2 4" xfId="37814" xr:uid="{C9CD8835-54F1-43A6-AC6B-61DCA0E4DE36}"/>
    <cellStyle name="Heading 1 59 2_BSD2" xfId="37817" xr:uid="{E52DC97A-3E7F-4BFE-8CEB-FAED45F14E4D}"/>
    <cellStyle name="Heading 1 59 3" xfId="25486" xr:uid="{A4EB96B2-A875-4F5E-85B0-E47A16D4E586}"/>
    <cellStyle name="Heading 1 59 3 2" xfId="37818" xr:uid="{FE6B9359-0263-4E1F-8232-44C06DE0A7BA}"/>
    <cellStyle name="Heading 1 59 4" xfId="37820" xr:uid="{69C4BB12-97AB-47EC-9C64-28FF0C7982F2}"/>
    <cellStyle name="Heading 1 59 4 2" xfId="37822" xr:uid="{02A36246-3EE4-4579-A8C3-F4EF82DF1887}"/>
    <cellStyle name="Heading 1 59 5" xfId="37823" xr:uid="{5C941429-5FC5-4CBB-82D5-7C46D7A40C96}"/>
    <cellStyle name="Heading 1 59_BSD2" xfId="20442" xr:uid="{1369C61B-5F56-4009-BC46-5B9585485C33}"/>
    <cellStyle name="Heading 1 6" xfId="2227" xr:uid="{8110A4A2-A0F4-4DDE-AF16-4874AC0A95AD}"/>
    <cellStyle name="Heading 1 6 2" xfId="37824" xr:uid="{C7AAFE69-19DD-4B5E-9090-2EDF485716C7}"/>
    <cellStyle name="Heading 1 6 2 2" xfId="37825" xr:uid="{62D59B2F-AE72-4D68-B0D2-12C6DC8C459C}"/>
    <cellStyle name="Heading 1 6 2 2 2" xfId="18458" xr:uid="{939851F7-C057-4503-AFA9-465D23E6B1E4}"/>
    <cellStyle name="Heading 1 6 2 3" xfId="34423" xr:uid="{1899A8EE-A665-4450-B1B2-C1BE3435A86E}"/>
    <cellStyle name="Heading 1 6 2 3 2" xfId="34427" xr:uid="{B5712571-F818-4AB0-B9F3-889054A93753}"/>
    <cellStyle name="Heading 1 6 2 4" xfId="12297" xr:uid="{01C80610-8417-46EC-9F13-33CDBC67634C}"/>
    <cellStyle name="Heading 1 6 2_BSD2" xfId="26823" xr:uid="{1D63ECDF-5EB3-4B4A-9854-1BD8E2815E2A}"/>
    <cellStyle name="Heading 1 6 3" xfId="26647" xr:uid="{E0783052-E7F3-48E4-9006-9DFE64ECA9EC}"/>
    <cellStyle name="Heading 1 6 3 2" xfId="37826" xr:uid="{B74772B1-8995-4B6F-9D99-D05B88D01201}"/>
    <cellStyle name="Heading 1 6 4" xfId="10877" xr:uid="{BF4156AF-B3B4-4B78-B2D1-1A7B956DB23D}"/>
    <cellStyle name="Heading 1 6 4 2" xfId="10887" xr:uid="{EC3436BA-7A51-46E4-AC8D-88E3B9C2F7FC}"/>
    <cellStyle name="Heading 1 6 5" xfId="10895" xr:uid="{2DDC2B72-C3B2-42F6-8A1B-F60F0AC1641E}"/>
    <cellStyle name="Heading 1 6 5 2" xfId="26838" xr:uid="{61B115A5-4849-4862-B102-AA2CBBCA1AA1}"/>
    <cellStyle name="Heading 1 6 6" xfId="10901" xr:uid="{C5D5A36A-EA29-4EAB-A81C-22D8EF320B25}"/>
    <cellStyle name="Heading 1 6 6 2" xfId="27051" xr:uid="{77AB0EED-0D36-4FCA-9914-5A30D2226E67}"/>
    <cellStyle name="Heading 1 6 7" xfId="37828" xr:uid="{103E81D0-1A34-4BA2-8C27-B2B57636CAEC}"/>
    <cellStyle name="Heading 1 6 8" xfId="37831" xr:uid="{8BE06323-87D7-44A4-B19D-082681121A78}"/>
    <cellStyle name="Heading 1 6_Annexure" xfId="37832" xr:uid="{28B1C24F-5F17-4660-B21A-C654C6EDEBB8}"/>
    <cellStyle name="Heading 1 60" xfId="25440" xr:uid="{95F09256-D151-4FC4-BF2C-7CA70A5744B7}"/>
    <cellStyle name="Heading 1 60 2" xfId="23067" xr:uid="{D995469C-2D73-4CF1-A2D4-230DA3F2B705}"/>
    <cellStyle name="Heading 1 60 2 2" xfId="23075" xr:uid="{80DFF070-3ABE-429B-A33A-76BD7318794B}"/>
    <cellStyle name="Heading 1 60 3" xfId="25444" xr:uid="{250459FE-1434-40B2-AB16-36D82CA8039E}"/>
    <cellStyle name="Heading 1 60 3 2" xfId="37777" xr:uid="{1EDCBEC0-9B23-4762-871C-0E914B5EC6E8}"/>
    <cellStyle name="Heading 1 60 4" xfId="37780" xr:uid="{9A319F6B-40ED-4ABB-91C3-5AE571D549C2}"/>
    <cellStyle name="Heading 1 60_BSD2" xfId="25449" xr:uid="{F0B84E65-840F-4BD6-AD9A-E58B162655CB}"/>
    <cellStyle name="Heading 1 61" xfId="10399" xr:uid="{44405182-FA71-4B31-A0C3-C869DFAAC1A1}"/>
    <cellStyle name="Heading 1 61 2" xfId="23546" xr:uid="{E6C956E3-091F-44DC-BC15-E3AFDDB00900}"/>
    <cellStyle name="Heading 1 61 2 2" xfId="23555" xr:uid="{A2BDDC7B-A415-494E-B8F2-CE8FE50A97EF}"/>
    <cellStyle name="Heading 1 61 3" xfId="25453" xr:uid="{08D12522-82F2-4CFB-8284-2F400263C146}"/>
    <cellStyle name="Heading 1 61 3 2" xfId="37789" xr:uid="{383AE609-03DC-407B-82CC-D65EA1B1005E}"/>
    <cellStyle name="Heading 1 61 4" xfId="36034" xr:uid="{DF4F76E2-6562-4631-878C-50E4892B9DEF}"/>
    <cellStyle name="Heading 1 61_BSD2" xfId="20194" xr:uid="{1A365617-7CBE-403B-8E86-8F1E55C406A2}"/>
    <cellStyle name="Heading 1 62" xfId="25457" xr:uid="{E7BB33A9-3864-4B70-8E0B-B0653D840865}"/>
    <cellStyle name="Heading 1 62 2" xfId="21285" xr:uid="{32D5B1B6-0B31-4075-AAB4-4870799CE04E}"/>
    <cellStyle name="Heading 1 62 2 2" xfId="8617" xr:uid="{53796D5B-EF26-4F6B-A7DD-C669800D7DBD}"/>
    <cellStyle name="Heading 1 62 3" xfId="25462" xr:uid="{64FC9D09-5F85-461E-9963-2A9C1F72B3FD}"/>
    <cellStyle name="Heading 1 62 3 2" xfId="37799" xr:uid="{D99020D9-A24E-4E64-A224-77C595607BA6}"/>
    <cellStyle name="Heading 1 62 4" xfId="36044" xr:uid="{6F0504A4-C7FE-472B-B50E-851774CC3145}"/>
    <cellStyle name="Heading 1 62_BSD2" xfId="20252" xr:uid="{5B429B32-421E-4877-A98B-2665D4026E66}"/>
    <cellStyle name="Heading 1 63" xfId="10542" xr:uid="{A3D3D374-3EA5-483A-A8BE-699B1D0A9060}"/>
    <cellStyle name="Heading 1 63 2" xfId="24537" xr:uid="{D0B84601-0369-4711-A2CA-F7726CBD25BF}"/>
    <cellStyle name="Heading 1 63 2 2" xfId="24545" xr:uid="{8C9D9A07-8140-4E30-AD36-375A30472DE8}"/>
    <cellStyle name="Heading 1 63 3" xfId="25466" xr:uid="{AB554B55-96CB-46AF-8C70-1CC31DED2C6A}"/>
    <cellStyle name="Heading 1 63 3 2" xfId="37805" xr:uid="{43E75643-A99B-483C-9FEA-004753CE99CE}"/>
    <cellStyle name="Heading 1 63 4" xfId="37807" xr:uid="{8262FE56-76EC-4A0A-9C8C-803FB6BACE2E}"/>
    <cellStyle name="Heading 1 63_BSD2" xfId="20381" xr:uid="{46B50D84-2873-466B-9FAA-BDFF71105509}"/>
    <cellStyle name="Heading 1 64" xfId="25480" xr:uid="{0DD913A5-C7FC-4487-A0D5-AAE93A8BE2EC}"/>
    <cellStyle name="Heading 1 64 2" xfId="25032" xr:uid="{CC18C8B0-014D-40D2-90DC-DF69C619A1D1}"/>
    <cellStyle name="Heading 1 64 2 2" xfId="25039" xr:uid="{2FC0BF67-723D-466D-8344-ACE54083B01E}"/>
    <cellStyle name="Heading 1 64 3" xfId="25487" xr:uid="{CD2D3636-F25C-4E44-870A-45E676F1DF0E}"/>
    <cellStyle name="Heading 1 64 3 2" xfId="37819" xr:uid="{A4C1E2DD-F163-4252-AD01-7CD516E55768}"/>
    <cellStyle name="Heading 1 64 4" xfId="37821" xr:uid="{5DC31283-9084-44E6-9FD3-7E9BB5871E8C}"/>
    <cellStyle name="Heading 1 64_BSD2" xfId="20443" xr:uid="{B4C4A9A2-25B7-4680-833A-3BF6B0286851}"/>
    <cellStyle name="Heading 1 65" xfId="20063" xr:uid="{250B37F0-E922-4D34-AEDD-BB09732862B7}"/>
    <cellStyle name="Heading 1 65 2" xfId="25490" xr:uid="{03DC6D9B-EAA9-4189-A10B-D17228F1F18A}"/>
    <cellStyle name="Heading 1 65 2 2" xfId="25497" xr:uid="{B07B4B18-D0BB-47E5-8D20-3A1646E763C4}"/>
    <cellStyle name="Heading 1 65 3" xfId="25501" xr:uid="{B9351EF3-0250-4CF7-AB81-4A922467ADF1}"/>
    <cellStyle name="Heading 1 65 3 2" xfId="37834" xr:uid="{33B7122D-61C9-4299-85BE-10377BC42763}"/>
    <cellStyle name="Heading 1 65 4" xfId="37836" xr:uid="{B25FD7ED-75CF-408C-B96D-218DAAB51F0F}"/>
    <cellStyle name="Heading 1 65_BSD2" xfId="18102" xr:uid="{BEBB1021-40D3-44BB-BC0E-58E3B2A8EF55}"/>
    <cellStyle name="Heading 1 66" xfId="25505" xr:uid="{C15B1636-3492-4A79-9943-C04D07054F72}"/>
    <cellStyle name="Heading 1 66 2" xfId="25509" xr:uid="{318F2D99-6F19-48CA-B8FF-6B3F242F366C}"/>
    <cellStyle name="Heading 1 66 2 2" xfId="25517" xr:uid="{FA32E6E5-A8E3-467C-B229-9A51CF2673B3}"/>
    <cellStyle name="Heading 1 66 3" xfId="24027" xr:uid="{29EB8FF6-4BF6-42E2-8868-28BAC0AA7298}"/>
    <cellStyle name="Heading 1 66 3 2" xfId="37840" xr:uid="{591BB93B-4739-40F4-9740-498DD4D0B8F0}"/>
    <cellStyle name="Heading 1 66 4" xfId="37842" xr:uid="{3E48B419-C94D-4699-A853-430A33C80C77}"/>
    <cellStyle name="Heading 1 66_BSD2" xfId="5793" xr:uid="{A9F3060E-5795-425A-93A1-2EB34E56F62F}"/>
    <cellStyle name="Heading 1 67" xfId="10610" xr:uid="{27862209-9398-44F2-8E79-01AE3E4C0B83}"/>
    <cellStyle name="Heading 1 67 2" xfId="25521" xr:uid="{0ACD8D17-DCCB-4BEC-9C5A-CBE325B8B5A9}"/>
    <cellStyle name="Heading 1 67 2 2" xfId="4708" xr:uid="{E93F70D8-8807-40A8-84C7-413A3455A003}"/>
    <cellStyle name="Heading 1 67 3" xfId="25525" xr:uid="{B965F7C6-39D3-467E-B601-AD960162DB8E}"/>
    <cellStyle name="Heading 1 67 3 2" xfId="4188" xr:uid="{52E92B34-C9A3-4CE6-AF23-AB028E7F5AC4}"/>
    <cellStyle name="Heading 1 67 4" xfId="37844" xr:uid="{1792DDFA-8BA2-4D3A-AA0E-53D0975F2776}"/>
    <cellStyle name="Heading 1 67_BSD2" xfId="25529" xr:uid="{066A60F1-A549-43A5-A2EC-1AC51B393FDD}"/>
    <cellStyle name="Heading 1 68" xfId="25533" xr:uid="{E320D9B8-9F09-473D-9A9D-9F4E2544661F}"/>
    <cellStyle name="Heading 1 68 2" xfId="25537" xr:uid="{4EE29556-3DC0-41F5-873C-5425B389928D}"/>
    <cellStyle name="Heading 1 68 2 2" xfId="25542" xr:uid="{BE5CE86F-01CC-4ACA-9898-482B4C16E121}"/>
    <cellStyle name="Heading 1 68 3" xfId="25546" xr:uid="{2C0E55AD-0097-40B2-964F-717AB3B6349A}"/>
    <cellStyle name="Heading 1 68 3 2" xfId="37846" xr:uid="{26EDFE4A-1C1B-4B0A-9A2D-A8A2FE163509}"/>
    <cellStyle name="Heading 1 68 4" xfId="37848" xr:uid="{0546A2D7-DA27-4757-AD58-6E4B9AE85119}"/>
    <cellStyle name="Heading 1 68_BSD2" xfId="10223" xr:uid="{8010D398-AB15-4982-A2B2-03D1B8D7D8CF}"/>
    <cellStyle name="Heading 1 69" xfId="25554" xr:uid="{C9569961-9193-4494-8FED-E8CCCC3B9168}"/>
    <cellStyle name="Heading 1 69 2" xfId="25558" xr:uid="{92573DA8-8685-4EE3-AD0E-0737B7CC2694}"/>
    <cellStyle name="Heading 1 69 2 2" xfId="25564" xr:uid="{17DA5298-7766-49F0-AEA2-376B810FDB17}"/>
    <cellStyle name="Heading 1 69 3" xfId="25568" xr:uid="{3E7CC9B0-F968-429B-9705-074BC72EC5E9}"/>
    <cellStyle name="Heading 1 69 3 2" xfId="35656" xr:uid="{BCD86C85-F24C-4748-99C7-3155F74771F4}"/>
    <cellStyle name="Heading 1 69 4" xfId="37850" xr:uid="{F432E4A2-A086-487E-AD63-7E2C92DCD611}"/>
    <cellStyle name="Heading 1 69_BSD2" xfId="25572" xr:uid="{6AC58C67-6C53-4C0E-85B7-CC8593C4B632}"/>
    <cellStyle name="Heading 1 7" xfId="2228" xr:uid="{1E36FDE0-2224-4F9B-A501-AC97457FAF47}"/>
    <cellStyle name="Heading 1 7 10" xfId="37854" xr:uid="{D35627FB-3DC9-40C4-A64D-AFCA335BF2EF}"/>
    <cellStyle name="Heading 1 7 10 2" xfId="37855" xr:uid="{450A45BB-F515-4795-9E5A-C838DBD3C2D4}"/>
    <cellStyle name="Heading 1 7 11" xfId="37857" xr:uid="{B99698A2-2732-4744-AC4B-69B638315096}"/>
    <cellStyle name="Heading 1 7 11 2" xfId="37858" xr:uid="{24C33EBC-385B-4D46-9D40-C14F7F4C0CF2}"/>
    <cellStyle name="Heading 1 7 12" xfId="37859" xr:uid="{1C67351B-A3DC-4EB8-934A-035FC333016C}"/>
    <cellStyle name="Heading 1 7 13" xfId="21162" xr:uid="{C2B0C432-CB60-4A88-9148-9CE4F5729809}"/>
    <cellStyle name="Heading 1 7 14" xfId="21166" xr:uid="{E2D951D6-34E2-4D7A-8128-3A48B5F75F55}"/>
    <cellStyle name="Heading 1 7 15" xfId="37852" xr:uid="{259CA947-C743-40F2-97CD-BAE74683786C}"/>
    <cellStyle name="Heading 1 7 2" xfId="37860" xr:uid="{6CBADDAF-B9E3-4650-A1A8-7A9C5C33AC84}"/>
    <cellStyle name="Heading 1 7 2 2" xfId="37861" xr:uid="{BA91067D-FBDB-4899-837B-53EC50AC005B}"/>
    <cellStyle name="Heading 1 7 2 2 2" xfId="37862" xr:uid="{CBD3E17D-8593-4EF9-8ED6-92960E64B06B}"/>
    <cellStyle name="Heading 1 7 2 3" xfId="34534" xr:uid="{05728A7B-7DF0-41BD-97EE-5A2CF12EBABA}"/>
    <cellStyle name="Heading 1 7 2 3 2" xfId="7959" xr:uid="{1EDF0549-9B40-482C-8A33-F28676609CC5}"/>
    <cellStyle name="Heading 1 7 2 4" xfId="28673" xr:uid="{DF815F9B-69A4-4475-8019-620346B4FEA2}"/>
    <cellStyle name="Heading 1 7 2_BSD2" xfId="37863" xr:uid="{99418870-C7D4-4CD4-9DCE-080AF7441D45}"/>
    <cellStyle name="Heading 1 7 3" xfId="26650" xr:uid="{C56A4F31-4F32-42CE-838A-4F3CC5BBF553}"/>
    <cellStyle name="Heading 1 7 3 2" xfId="37864" xr:uid="{CA2EA570-D3BE-441B-9FE6-B4F832787528}"/>
    <cellStyle name="Heading 1 7 4" xfId="10931" xr:uid="{26C09434-2E57-4D58-8C45-A4B05FBE6D37}"/>
    <cellStyle name="Heading 1 7 4 2" xfId="37865" xr:uid="{3E608AB4-62B9-497B-9F2E-4570C670487E}"/>
    <cellStyle name="Heading 1 7 5" xfId="10935" xr:uid="{21ABBD14-89F1-4DDB-898F-F73638F5571E}"/>
    <cellStyle name="Heading 1 7 5 2" xfId="9677" xr:uid="{67B6FA2D-11B6-49A5-A2C0-A59FE2FE7221}"/>
    <cellStyle name="Heading 1 7 6" xfId="26509" xr:uid="{AC89844C-EFA3-4D22-A879-4BB332456170}"/>
    <cellStyle name="Heading 1 7 6 2" xfId="37866" xr:uid="{8B8791C7-0C6D-44B0-A4BA-A6B3C30DEDDB}"/>
    <cellStyle name="Heading 1 7 7" xfId="16621" xr:uid="{B6883867-C0AD-4E18-B4D4-585AEB2FC793}"/>
    <cellStyle name="Heading 1 7 7 2" xfId="37867" xr:uid="{1D234FD5-45B5-462A-9AD5-28903DFDC47A}"/>
    <cellStyle name="Heading 1 7 8" xfId="26511" xr:uid="{3EB83382-71EF-44AC-A070-614145679245}"/>
    <cellStyle name="Heading 1 7 8 2" xfId="37868" xr:uid="{08F54524-1B91-46A8-A297-8FD11B56F5D9}"/>
    <cellStyle name="Heading 1 7 9" xfId="26513" xr:uid="{4F1345BB-C007-4C4D-A5B7-866F58A92739}"/>
    <cellStyle name="Heading 1 7 9 2" xfId="4231" xr:uid="{6D47D1BB-F51D-46AB-BB72-03D755361922}"/>
    <cellStyle name="Heading 1 7_Annexure" xfId="27653" xr:uid="{A808B6D4-281F-41D8-85A1-53B4AAF7EB89}"/>
    <cellStyle name="Heading 1 70" xfId="20064" xr:uid="{B21FBCCC-23F7-4616-81DB-22DB06911526}"/>
    <cellStyle name="Heading 1 70 2" xfId="25491" xr:uid="{2303E193-121A-423B-8EDE-53B5EA1AAD4F}"/>
    <cellStyle name="Heading 1 70 2 2" xfId="25498" xr:uid="{D7657C81-B584-48DB-855E-6C8C03A9EA68}"/>
    <cellStyle name="Heading 1 70 3" xfId="25502" xr:uid="{5621FB7C-CF68-491E-9CC1-796A7A726442}"/>
    <cellStyle name="Heading 1 70 3 2" xfId="37835" xr:uid="{0CDC961D-F8E9-43FF-B33E-503A2CDE6EAA}"/>
    <cellStyle name="Heading 1 70 4" xfId="37837" xr:uid="{22BA786B-EF1F-4DCF-8217-9EE4FC27384D}"/>
    <cellStyle name="Heading 1 70_BSD2" xfId="18103" xr:uid="{5285F75E-262A-41D7-845F-731CC02E534F}"/>
    <cellStyle name="Heading 1 71" xfId="25506" xr:uid="{89001A06-7835-4342-9CC2-718C2F9380FC}"/>
    <cellStyle name="Heading 1 71 2" xfId="25510" xr:uid="{1BF88491-A673-4980-9578-2E3DB78446AD}"/>
    <cellStyle name="Heading 1 71 2 2" xfId="25518" xr:uid="{82CEB71A-8FA5-4510-8D44-B7B759D3B796}"/>
    <cellStyle name="Heading 1 71 3" xfId="24028" xr:uid="{5D2015B0-A12B-4307-9834-1273D94B90F9}"/>
    <cellStyle name="Heading 1 71 3 2" xfId="37841" xr:uid="{2893393C-B473-4920-AB5C-D10E86B624B5}"/>
    <cellStyle name="Heading 1 71 4" xfId="37843" xr:uid="{BEC26355-2376-415B-9A2E-CE9514D7C5B5}"/>
    <cellStyle name="Heading 1 71_BSD2" xfId="5794" xr:uid="{C7F76ADC-D9AE-44EA-9A44-F296CC53FBFA}"/>
    <cellStyle name="Heading 1 72" xfId="10611" xr:uid="{A06FC337-3A7F-4DAD-AF6B-82FFEEA800E3}"/>
    <cellStyle name="Heading 1 72 2" xfId="25522" xr:uid="{47000A5A-840C-4F0C-9F1C-1B8360CEB8CD}"/>
    <cellStyle name="Heading 1 72 2 2" xfId="4709" xr:uid="{84077588-9F25-43F0-83F7-38FE1100FBAB}"/>
    <cellStyle name="Heading 1 72 3" xfId="25526" xr:uid="{B1B2501F-134C-4A74-ACC2-2C3A7F2D2114}"/>
    <cellStyle name="Heading 1 72 3 2" xfId="4189" xr:uid="{8606A30D-FF21-40D8-981D-B56D7096403D}"/>
    <cellStyle name="Heading 1 72 4" xfId="37845" xr:uid="{7AFD69F0-E97A-4043-B3D7-AA0CC667C04B}"/>
    <cellStyle name="Heading 1 72_BSD2" xfId="25530" xr:uid="{9031DC52-FE5B-47E0-A582-4E6980305B32}"/>
    <cellStyle name="Heading 1 73" xfId="25534" xr:uid="{5CFD3A01-2182-401E-B643-2E47A5BFA69E}"/>
    <cellStyle name="Heading 1 73 2" xfId="25538" xr:uid="{46437149-9142-4EC9-BD3D-77155FBDC77B}"/>
    <cellStyle name="Heading 1 73 2 2" xfId="25543" xr:uid="{9FB78D23-A316-420C-8C9D-8F78E029DE99}"/>
    <cellStyle name="Heading 1 73 3" xfId="25547" xr:uid="{4C88460C-6930-447A-8986-1E8BC8AE617A}"/>
    <cellStyle name="Heading 1 73 3 2" xfId="37847" xr:uid="{9F34011E-0DAD-4E7F-B59A-45C0CEEA8F44}"/>
    <cellStyle name="Heading 1 73 4" xfId="37849" xr:uid="{A207E74F-5F60-46FD-AC7C-07D127FDA611}"/>
    <cellStyle name="Heading 1 73_BSD2" xfId="10224" xr:uid="{FA1815DC-E1FE-4750-96CC-0E3DEA6A5843}"/>
    <cellStyle name="Heading 1 74" xfId="25555" xr:uid="{AD1FB6BB-7D4C-428E-8546-8AFEAE0782B3}"/>
    <cellStyle name="Heading 1 74 2" xfId="25559" xr:uid="{2DE79757-0B7D-47C5-AFB2-B73F703020BF}"/>
    <cellStyle name="Heading 1 74 2 2" xfId="25565" xr:uid="{19C89A3C-3BC1-43A1-8A18-67BE6A67E3B5}"/>
    <cellStyle name="Heading 1 74 3" xfId="25569" xr:uid="{3585010F-743C-4763-A4EC-242C56B523E6}"/>
    <cellStyle name="Heading 1 74 3 2" xfId="35657" xr:uid="{6282337A-44D0-4B94-93C2-D7D51B31861D}"/>
    <cellStyle name="Heading 1 74 4" xfId="37851" xr:uid="{4347037F-EA82-4A9E-86A7-42C646675B8A}"/>
    <cellStyle name="Heading 1 74_BSD2" xfId="25573" xr:uid="{BBCA9D33-CF4F-491A-A981-C8F5632D4940}"/>
    <cellStyle name="Heading 1 75" xfId="25576" xr:uid="{23CD8FB8-F391-45B8-AA19-4A2496FAC3D2}"/>
    <cellStyle name="Heading 1 75 2" xfId="5363" xr:uid="{AF27BC5E-8A2A-4FAB-9117-DDCB2FAECCAE}"/>
    <cellStyle name="Heading 1 75 2 2" xfId="6671" xr:uid="{0F1F2FF4-A3EE-4A44-8ECF-F23AC9A42124}"/>
    <cellStyle name="Heading 1 75 3" xfId="25580" xr:uid="{8ADA8A34-0EF3-4925-83BF-6DF96EB32A64}"/>
    <cellStyle name="Heading 1 75 3 2" xfId="37869" xr:uid="{3A6AE64C-85FB-49C3-AA7F-2044B6AFDA43}"/>
    <cellStyle name="Heading 1 75 4" xfId="10684" xr:uid="{7CACBA1E-E503-4613-8E92-2418406CC47B}"/>
    <cellStyle name="Heading 1 75_BSD2" xfId="25584" xr:uid="{A5C4F53D-E8AA-4331-9C1D-0DC5303E3C36}"/>
    <cellStyle name="Heading 1 76" xfId="25589" xr:uid="{0FD64D92-8474-4FCA-8995-F09C9DBF6AF9}"/>
    <cellStyle name="Heading 1 76 2" xfId="25593" xr:uid="{BFC4CF24-E421-4D34-B835-81995F407A67}"/>
    <cellStyle name="Heading 1 76 2 2" xfId="25598" xr:uid="{E3DDA211-902A-46D1-9A84-23FBEA4E6798}"/>
    <cellStyle name="Heading 1 76 3" xfId="25602" xr:uid="{8A063AF5-EC5B-4D18-BC34-708CF5306839}"/>
    <cellStyle name="Heading 1 76 3 2" xfId="37871" xr:uid="{4C6FE92D-182C-4DA7-8FAE-98CB6565A8EB}"/>
    <cellStyle name="Heading 1 76 4" xfId="37873" xr:uid="{3142886F-C04A-4DA3-9E4D-83C0BE2803D5}"/>
    <cellStyle name="Heading 1 76_BSD2" xfId="18869" xr:uid="{2AD3B183-5521-4811-9368-A4BED97E4BD8}"/>
    <cellStyle name="Heading 1 77" xfId="25607" xr:uid="{D7462F66-4170-47C5-8707-3DCB1CE316E9}"/>
    <cellStyle name="Heading 1 77 2" xfId="25614" xr:uid="{CBB9112E-F07B-4B79-AB7F-519CD420CE46}"/>
    <cellStyle name="Heading 1 77 2 2" xfId="10093" xr:uid="{8A38398E-E69A-4DCE-B917-52FF47004E16}"/>
    <cellStyle name="Heading 1 77 3" xfId="25618" xr:uid="{F9B85222-548E-4AA4-804A-E49995EAA78E}"/>
    <cellStyle name="Heading 1 77 3 2" xfId="37875" xr:uid="{67C55F6D-0788-4E44-AF93-1EED3CE69EE7}"/>
    <cellStyle name="Heading 1 77 4" xfId="37876" xr:uid="{E052F81A-1FAF-48CC-978D-389F1CED4889}"/>
    <cellStyle name="Heading 1 77_BSD2" xfId="25622" xr:uid="{F873F656-2FDB-4086-81B0-4B99915DACBE}"/>
    <cellStyle name="Heading 1 78" xfId="21307" xr:uid="{817614BA-9A5C-4BEF-9DDA-9D421BC4978B}"/>
    <cellStyle name="Heading 1 78 2" xfId="24694" xr:uid="{E0215621-7716-4DB8-AEF6-555D010C3C3D}"/>
    <cellStyle name="Heading 1 78 2 2" xfId="24699" xr:uid="{8DFAC394-C597-48A0-AD1D-93DD5210D544}"/>
    <cellStyle name="Heading 1 78 3" xfId="24707" xr:uid="{8C5B628B-9A81-4298-860D-4A1D881DF151}"/>
    <cellStyle name="Heading 1 78 3 2" xfId="37877" xr:uid="{C837C644-A1E0-481F-99D1-ECD6900112EB}"/>
    <cellStyle name="Heading 1 78 4" xfId="37878" xr:uid="{5313810E-A718-4BD2-BE64-D92DB949D229}"/>
    <cellStyle name="Heading 1 78_BSD2" xfId="25625" xr:uid="{28DF4607-1EB0-4CAA-852F-EC6E34545B96}"/>
    <cellStyle name="Heading 1 79" xfId="19916" xr:uid="{0C024C29-87BD-409B-8F09-EA968A543BB8}"/>
    <cellStyle name="Heading 1 79 2" xfId="4107" xr:uid="{79C3AC03-E109-4EFF-A984-25A5AD4E77AF}"/>
    <cellStyle name="Heading 1 79 2 2" xfId="25632" xr:uid="{F2EEABFD-22C1-4AB4-8236-7805B0BCE3C5}"/>
    <cellStyle name="Heading 1 79 3" xfId="25634" xr:uid="{96070DC8-AE9E-443A-B25D-BD63FF1B18B6}"/>
    <cellStyle name="Heading 1 79 3 2" xfId="12154" xr:uid="{AB81A8CD-E0C8-499F-A328-9E275AD3A6EF}"/>
    <cellStyle name="Heading 1 79 4" xfId="37879" xr:uid="{96637C4D-13AA-4262-96BD-0708187CF46B}"/>
    <cellStyle name="Heading 1 79_BSD2" xfId="25636" xr:uid="{D64708E5-5908-4714-ADF3-F4617E6A1F0D}"/>
    <cellStyle name="Heading 1 8" xfId="2229" xr:uid="{E05F7558-F948-4804-AF55-6E464466C7CA}"/>
    <cellStyle name="Heading 1 8 2" xfId="37881" xr:uid="{65997A5D-936D-4A97-9AE3-80F9ABC6DE2F}"/>
    <cellStyle name="Heading 1 8 2 2" xfId="37882" xr:uid="{5D5CE263-3292-4354-BA52-5FC61B3B1B9F}"/>
    <cellStyle name="Heading 1 8 2 2 2" xfId="37883" xr:uid="{8A483B91-77F4-42C8-8352-A3A04AE18345}"/>
    <cellStyle name="Heading 1 8 2 3" xfId="34550" xr:uid="{45E875CB-5866-422D-8143-AD58C5F576B9}"/>
    <cellStyle name="Heading 1 8 2 3 2" xfId="4489" xr:uid="{03A298BF-045B-4810-B07D-52869674A024}"/>
    <cellStyle name="Heading 1 8 2 4" xfId="31963" xr:uid="{A575169D-4ECB-4361-B914-921DBAD70F44}"/>
    <cellStyle name="Heading 1 8 2_BSD2" xfId="27206" xr:uid="{A9AA32BC-917E-456F-ACFF-4E131E55EA06}"/>
    <cellStyle name="Heading 1 8 3" xfId="26653" xr:uid="{4A4A7640-CDCB-493A-9564-4CE9C3BA7883}"/>
    <cellStyle name="Heading 1 8 3 2" xfId="37884" xr:uid="{C976B9E4-1CAF-45F3-85DC-AB93C42B136F}"/>
    <cellStyle name="Heading 1 8 4" xfId="10942" xr:uid="{F18365CD-EFE8-4B17-AAD0-6CF1699D37A2}"/>
    <cellStyle name="Heading 1 8 4 2" xfId="37885" xr:uid="{A082369C-67A9-42D4-938D-1FE3C1855F1F}"/>
    <cellStyle name="Heading 1 8 5" xfId="10945" xr:uid="{7BF9081E-8FD0-455D-84CC-4C6116D9239A}"/>
    <cellStyle name="Heading 1 8 6" xfId="37886" xr:uid="{17989A71-14C7-4C82-A856-5E16408C2944}"/>
    <cellStyle name="Heading 1 8 7" xfId="37887" xr:uid="{CA3736BE-FF78-4492-8CCD-B3DA1F60B801}"/>
    <cellStyle name="Heading 1 8 8" xfId="37880" xr:uid="{B17EA689-262C-48A6-9A93-87A0910746A3}"/>
    <cellStyle name="Heading 1 8_BSD2" xfId="37888" xr:uid="{93608142-4311-404D-ABBD-5DCA3FF9D461}"/>
    <cellStyle name="Heading 1 80" xfId="25577" xr:uid="{72BD20D5-AE7A-4BD2-A0A1-9EBB7EE53D1C}"/>
    <cellStyle name="Heading 1 80 2" xfId="5364" xr:uid="{7D6108DC-B040-4503-B9A8-B5CF46676193}"/>
    <cellStyle name="Heading 1 80 2 2" xfId="6672" xr:uid="{47D8897B-E690-46D9-BB2D-9691E7ACA56E}"/>
    <cellStyle name="Heading 1 80 3" xfId="25581" xr:uid="{22A753A0-6AF0-484E-B3A6-960E05A1FFCB}"/>
    <cellStyle name="Heading 1 80 3 2" xfId="37870" xr:uid="{61CF76A3-7204-4B21-8FD8-D62F934DA08F}"/>
    <cellStyle name="Heading 1 80 4" xfId="10685" xr:uid="{06A477CF-FF2B-455A-94DC-BF6C58483949}"/>
    <cellStyle name="Heading 1 80_BSD2" xfId="25585" xr:uid="{89778502-AA71-4745-9AB5-65BB770DEEBD}"/>
    <cellStyle name="Heading 1 81" xfId="25590" xr:uid="{2A18A9FB-5870-493D-8AF5-0332CBFB03F1}"/>
    <cellStyle name="Heading 1 81 2" xfId="25594" xr:uid="{868DED0A-99B1-4FF9-92B7-3F6496E0C190}"/>
    <cellStyle name="Heading 1 81 2 2" xfId="25599" xr:uid="{D590A5A4-BAAC-406B-AAEA-FA00A7D7B8F6}"/>
    <cellStyle name="Heading 1 81 3" xfId="25603" xr:uid="{D658DD62-9822-4C92-8E21-00812067D8A0}"/>
    <cellStyle name="Heading 1 81 3 2" xfId="37872" xr:uid="{C4BF2163-2CEA-4365-995C-ACF69037CA35}"/>
    <cellStyle name="Heading 1 81 4" xfId="37874" xr:uid="{9E487A76-7883-42F8-921E-BC8DAFBC8264}"/>
    <cellStyle name="Heading 1 81_BSD2" xfId="18870" xr:uid="{F18B4197-16FA-455A-9684-4F6AC2958D10}"/>
    <cellStyle name="Heading 1 82" xfId="25608" xr:uid="{0320CC83-17CC-4642-ADED-45CB00008BD1}"/>
    <cellStyle name="Heading 1 82 2" xfId="25615" xr:uid="{1D226AD5-BDD1-45F7-BFA8-A8A3E4DD6408}"/>
    <cellStyle name="Heading 1 83" xfId="21308" xr:uid="{C08ECDB2-BBA3-4036-956B-653819C1148B}"/>
    <cellStyle name="Heading 1 83 2" xfId="24695" xr:uid="{01FA15F9-9076-4CDD-8D60-3E6C8C277F74}"/>
    <cellStyle name="Heading 1 84" xfId="19917" xr:uid="{F47DC358-0029-4030-9F96-87DB00891BAC}"/>
    <cellStyle name="Heading 1 84 2" xfId="4108" xr:uid="{28EF4DEB-06D2-4956-9BA3-74C9589E10B9}"/>
    <cellStyle name="Heading 1 85" xfId="25639" xr:uid="{DE08A188-90F1-493A-BCFA-6EFEBE5316DA}"/>
    <cellStyle name="Heading 1 85 2" xfId="25645" xr:uid="{5F88E6E8-4B8D-4B47-8628-69C3A3FD0605}"/>
    <cellStyle name="Heading 1 86" xfId="21996" xr:uid="{4A5F1370-E134-44C3-9A8B-A13E2F8458E7}"/>
    <cellStyle name="Heading 1 86 2" xfId="22002" xr:uid="{03A76E5E-BF82-4F51-B7CE-E6E3B42A6F59}"/>
    <cellStyle name="Heading 1 87" xfId="22009" xr:uid="{97A30E14-9AAA-4F41-9631-C2888618FCFB}"/>
    <cellStyle name="Heading 1 87 2" xfId="25656" xr:uid="{01027210-E050-441E-8EB6-07FF8F239F72}"/>
    <cellStyle name="Heading 1 88" xfId="25662" xr:uid="{F9CB78D7-B60A-44B0-9CBF-01016CD4DACE}"/>
    <cellStyle name="Heading 1 88 2" xfId="24977" xr:uid="{187B63DF-EAA0-4FFD-8626-B94834DA4D15}"/>
    <cellStyle name="Heading 1 89" xfId="25676" xr:uid="{15CFADE7-2E8D-4AAD-80D3-E2113471CD75}"/>
    <cellStyle name="Heading 1 89 2" xfId="25680" xr:uid="{85D126BE-42C9-4904-880C-5F00A717D6A5}"/>
    <cellStyle name="Heading 1 9" xfId="2230" xr:uid="{FBA457C9-2339-4964-93D9-A4C6369067E6}"/>
    <cellStyle name="Heading 1 9 2" xfId="22017" xr:uid="{13C7C0DD-A728-4217-B7E6-5E38A00BF745}"/>
    <cellStyle name="Heading 1 9 2 2" xfId="37890" xr:uid="{66E7D781-EABD-403D-B07C-23BBC1499A0B}"/>
    <cellStyle name="Heading 1 9 2 2 2" xfId="37891" xr:uid="{738058EC-9E1B-4816-B082-D075CA78B0B3}"/>
    <cellStyle name="Heading 1 9 2 3" xfId="34571" xr:uid="{86DC83FF-9B8C-4E38-8940-C4D350469F68}"/>
    <cellStyle name="Heading 1 9 2 3 2" xfId="37892" xr:uid="{F92A2EFA-B073-4557-A939-666ACD4F5C31}"/>
    <cellStyle name="Heading 1 9 2 4" xfId="32033" xr:uid="{278FACB9-9D10-448A-B67A-BC458568133C}"/>
    <cellStyle name="Heading 1 9 2_BSD2" xfId="27576" xr:uid="{5F61B01E-EB48-450B-B089-F89AC3DBFBCF}"/>
    <cellStyle name="Heading 1 9 3" xfId="37894" xr:uid="{76C19E87-B65E-4B2C-87D7-3416BC45DBE3}"/>
    <cellStyle name="Heading 1 9 3 2" xfId="37895" xr:uid="{1950AB8D-7C4B-4327-83B2-974F3E847C27}"/>
    <cellStyle name="Heading 1 9 4" xfId="10949" xr:uid="{92594541-95E4-4708-B316-6A638C9AE1E9}"/>
    <cellStyle name="Heading 1 9 4 2" xfId="37896" xr:uid="{13F6AECB-3636-4729-9562-09BAF2DDCA32}"/>
    <cellStyle name="Heading 1 9 5" xfId="10953" xr:uid="{D977E4B4-C67D-4154-930B-0A62825ADF24}"/>
    <cellStyle name="Heading 1 9 6" xfId="30003" xr:uid="{A6F15935-186F-4A67-AAB0-02EEEE23A73C}"/>
    <cellStyle name="Heading 1 9 7" xfId="30005" xr:uid="{226374A5-1949-4DC7-88F7-97773D5A7A6D}"/>
    <cellStyle name="Heading 1 9 8" xfId="37889" xr:uid="{EFBABFF1-2B59-4E62-A6A0-09DDCE1559A8}"/>
    <cellStyle name="Heading 1 9_BSD2" xfId="37897" xr:uid="{6FE50519-B830-4364-A693-9ACF5D935478}"/>
    <cellStyle name="Heading 1 90" xfId="25640" xr:uid="{6C118B15-62A3-4E76-8D2F-94E30E77A5A6}"/>
    <cellStyle name="Heading 1 91" xfId="21997" xr:uid="{49E4551A-C6E5-4F6C-A148-E20BA626B05D}"/>
    <cellStyle name="Heading 2" xfId="73" builtinId="17" customBuiltin="1"/>
    <cellStyle name="Heading 2 10" xfId="2231" xr:uid="{E50A484C-88DF-4058-BADD-8723A25E6EE4}"/>
    <cellStyle name="Heading 2 10 2" xfId="11267" xr:uid="{0583A225-95E5-4C21-9060-D7540C739C3C}"/>
    <cellStyle name="Heading 2 10 2 2" xfId="11270" xr:uid="{3CE5D52D-C65E-4B1A-8ACA-B9C3C706F004}"/>
    <cellStyle name="Heading 2 10 2 2 2" xfId="11275" xr:uid="{24BE7478-3542-4CDD-8A08-0DA151DD99D7}"/>
    <cellStyle name="Heading 2 10 2 3" xfId="11278" xr:uid="{FDC0B48C-683E-4B61-B24A-65D924BCBC48}"/>
    <cellStyle name="Heading 2 10 2 3 2" xfId="37899" xr:uid="{0F5B7B82-B9C8-47E3-AE80-B43D2FB5C96C}"/>
    <cellStyle name="Heading 2 10 2 4" xfId="11281" xr:uid="{3D827063-A82D-4EED-999C-E4189E18C1E3}"/>
    <cellStyle name="Heading 2 10 2_BSD2" xfId="5587" xr:uid="{0028496F-4333-4FAA-B683-573DA08DF4E5}"/>
    <cellStyle name="Heading 2 10 3" xfId="11284" xr:uid="{F3CF70C2-7EF4-4915-8AD1-339E81CBFC9F}"/>
    <cellStyle name="Heading 2 10 3 2" xfId="4400" xr:uid="{926BB71A-A803-4583-85CF-D94D7C6C02CF}"/>
    <cellStyle name="Heading 2 10 4" xfId="11333" xr:uid="{8C6B48D6-96A8-4BF5-9069-E31BAE8E3182}"/>
    <cellStyle name="Heading 2 10 4 2" xfId="11339" xr:uid="{68BBA86F-9295-4653-A003-7B1A9BFFC740}"/>
    <cellStyle name="Heading 2 10 5" xfId="11361" xr:uid="{3DCC9FDF-5E68-4B55-BAE3-BFAF99ECD339}"/>
    <cellStyle name="Heading 2 10 6" xfId="11372" xr:uid="{247B3E45-E6AC-445D-9703-AF1FE606FD2C}"/>
    <cellStyle name="Heading 2 10 7" xfId="11383" xr:uid="{F6ACC984-608A-461F-8B84-8D44D749223F}"/>
    <cellStyle name="Heading 2 10 8" xfId="37898" xr:uid="{5DC51422-66A5-44CF-ADAB-02BE54FEC39D}"/>
    <cellStyle name="Heading 2 10_BSD2" xfId="26679" xr:uid="{508189F5-9C2A-4651-88DB-828C353A4EFA}"/>
    <cellStyle name="Heading 2 11" xfId="2232" xr:uid="{23716AE4-E84B-4744-AF7C-D4EC7B35AE99}"/>
    <cellStyle name="Heading 2 11 2" xfId="11759" xr:uid="{54DF9292-37DF-4D88-888B-9A753FE6549E}"/>
    <cellStyle name="Heading 2 11 2 2" xfId="11763" xr:uid="{B4686599-258C-4AA8-A994-9AB465FD9B0E}"/>
    <cellStyle name="Heading 2 11 2 2 2" xfId="37901" xr:uid="{3BD31FFE-A340-4C1A-9E5E-ED870148640D}"/>
    <cellStyle name="Heading 2 11 2 3" xfId="11766" xr:uid="{9188079C-B4C7-470A-BE59-36FC37E0735C}"/>
    <cellStyle name="Heading 2 11 2 3 2" xfId="37903" xr:uid="{6AE26915-6C28-4592-B064-389A33BDD121}"/>
    <cellStyle name="Heading 2 11 2 4" xfId="36447" xr:uid="{B24205DC-825C-4920-9A85-980F4A654A35}"/>
    <cellStyle name="Heading 2 11 2_BSD2" xfId="37904" xr:uid="{AF5138D9-68E7-4806-AE68-33A89E33CBBA}"/>
    <cellStyle name="Heading 2 11 3" xfId="11770" xr:uid="{63FC0BD5-3387-4D92-8B1C-4DB0DA81F266}"/>
    <cellStyle name="Heading 2 11 3 2" xfId="3337" xr:uid="{BBF2BEDB-F6A1-4DF7-B7DE-9ECA210AEDFD}"/>
    <cellStyle name="Heading 2 11 4" xfId="11815" xr:uid="{AF66E98C-32B6-4380-BC68-958EC08A728E}"/>
    <cellStyle name="Heading 2 11 4 2" xfId="11819" xr:uid="{3DE52953-D12D-4934-A7AB-B7579B0A6BC8}"/>
    <cellStyle name="Heading 2 11 5" xfId="11829" xr:uid="{355DF141-D3DB-4008-997E-B6F17627FED4}"/>
    <cellStyle name="Heading 2 11 6" xfId="5382" xr:uid="{B9AC25EE-191E-45BB-988A-B5D7479DB945}"/>
    <cellStyle name="Heading 2 11 7" xfId="10908" xr:uid="{E5D9BBC0-13DA-4C0D-B610-44B15478C131}"/>
    <cellStyle name="Heading 2 11 8" xfId="37900" xr:uid="{A3D26964-DEBD-4834-82DE-DB706130D16F}"/>
    <cellStyle name="Heading 2 11_BSD2" xfId="37905" xr:uid="{9CC93174-DC08-4634-9950-F76A26F637DE}"/>
    <cellStyle name="Heading 2 12" xfId="2233" xr:uid="{94E5E682-6AC4-4CBF-801A-25A44A433C98}"/>
    <cellStyle name="Heading 2 12 2" xfId="37907" xr:uid="{B852BB37-5394-4E36-AC8E-F1B8CF2B4DDB}"/>
    <cellStyle name="Heading 2 12 2 2" xfId="37908" xr:uid="{9E7B06EC-CBD9-443E-A8FC-D0010AD5A578}"/>
    <cellStyle name="Heading 2 12 2 2 2" xfId="37909" xr:uid="{9A8CCEFF-082D-46F5-B27E-B74A63718B72}"/>
    <cellStyle name="Heading 2 12 2 3" xfId="37910" xr:uid="{6BF3F761-974D-4C06-94A4-C848498132FA}"/>
    <cellStyle name="Heading 2 12 2 3 2" xfId="37911" xr:uid="{CA8EDD1E-FEB6-4370-85D3-97FFF503B560}"/>
    <cellStyle name="Heading 2 12 2 4" xfId="37912" xr:uid="{F8FB1FC1-DE8D-4460-B095-80385B938DAF}"/>
    <cellStyle name="Heading 2 12 2_BSD2" xfId="37913" xr:uid="{5A3622F9-019E-4429-A4ED-7A161A3FF5E5}"/>
    <cellStyle name="Heading 2 12 3" xfId="37914" xr:uid="{ECF14A60-B9BD-479C-9E95-F237081EACB8}"/>
    <cellStyle name="Heading 2 12 3 2" xfId="35912" xr:uid="{7DA1F893-73DF-4470-AC02-F4B033B46965}"/>
    <cellStyle name="Heading 2 12 4" xfId="3043" xr:uid="{66CD6C0C-9395-4280-BE59-28B9010C27DF}"/>
    <cellStyle name="Heading 2 12 4 2" xfId="35943" xr:uid="{D416BEBA-8AFC-4F0D-AA5D-63E2B4385D73}"/>
    <cellStyle name="Heading 2 12 5" xfId="37235" xr:uid="{739DE4B6-B471-4C87-91C9-48FB182A80AB}"/>
    <cellStyle name="Heading 2 12 6" xfId="37237" xr:uid="{57773409-F7ED-452A-BD2F-C0ED0A04F5E4}"/>
    <cellStyle name="Heading 2 12 7" xfId="37915" xr:uid="{BBA61494-95F1-4B25-A98F-5658976A0F3D}"/>
    <cellStyle name="Heading 2 12 8" xfId="37906" xr:uid="{22BFDC98-4866-4E48-A118-2D5502F866FC}"/>
    <cellStyle name="Heading 2 12_BSD2" xfId="37917" xr:uid="{D2367B6A-4BEF-4017-8BEE-31414E3C1C11}"/>
    <cellStyle name="Heading 2 13" xfId="2234" xr:uid="{C65BA310-0438-42E7-9EB9-8DCE73423A00}"/>
    <cellStyle name="Heading 2 13 2" xfId="37918" xr:uid="{BD4FB835-A515-4A7C-BB1D-581233CB28C8}"/>
    <cellStyle name="Heading 2 13 2 2" xfId="37920" xr:uid="{842DF28E-6081-4232-97EE-0D220A28F3A9}"/>
    <cellStyle name="Heading 2 13 2 2 2" xfId="37922" xr:uid="{085F2773-1AB8-48FA-9BAD-B08004334130}"/>
    <cellStyle name="Heading 2 13 2 3" xfId="37924" xr:uid="{2F2BEF5C-C66E-4B04-90D6-030D4D4AB8B1}"/>
    <cellStyle name="Heading 2 13 2 3 2" xfId="37925" xr:uid="{3BAF4D44-33B6-4FA7-852C-29B522491525}"/>
    <cellStyle name="Heading 2 13 2 4" xfId="37927" xr:uid="{7716D291-7C1E-4942-9BC1-401A7A26F0DF}"/>
    <cellStyle name="Heading 2 13 2_BSD2" xfId="8541" xr:uid="{974060CD-107F-473E-8815-55ABB8981E27}"/>
    <cellStyle name="Heading 2 13 3" xfId="37928" xr:uid="{77C2BD1C-68BD-4C45-834F-1DE4F78D680B}"/>
    <cellStyle name="Heading 2 13 3 2" xfId="36080" xr:uid="{260F6B56-4587-467A-B268-E75E0041FABB}"/>
    <cellStyle name="Heading 2 13 4" xfId="37929" xr:uid="{8C138957-BEEF-4670-9478-DD7B5C321FA2}"/>
    <cellStyle name="Heading 2 13 4 2" xfId="36104" xr:uid="{2C9CB7E7-DF62-49E4-88BA-A0CA14AE77E3}"/>
    <cellStyle name="Heading 2 13 5" xfId="37240" xr:uid="{89656A70-1C09-44C0-B432-0829AAC35B73}"/>
    <cellStyle name="Heading 2 13 6" xfId="37242" xr:uid="{4EFBCE56-9C1C-4DC5-9CD2-E164907FD294}"/>
    <cellStyle name="Heading 2 13 7" xfId="37930" xr:uid="{87E7F29A-8164-4F36-82F3-D1971A1F6516}"/>
    <cellStyle name="Heading 2 13 8" xfId="18797" xr:uid="{14BB5A9B-2BF6-4015-AB87-B30FB3A40295}"/>
    <cellStyle name="Heading 2 13_BSD2" xfId="37931" xr:uid="{453211EC-6B30-4C80-A153-D219AF9CDC38}"/>
    <cellStyle name="Heading 2 14" xfId="2235" xr:uid="{1F9E62F5-8170-42DC-9251-D0D03BE92F0E}"/>
    <cellStyle name="Heading 2 14 2" xfId="37933" xr:uid="{BB6F2EEE-8CA1-4981-9341-305AD6DFB267}"/>
    <cellStyle name="Heading 2 14 2 2" xfId="19596" xr:uid="{F9C84F79-C19E-4249-8B9C-A71DD5A5B7DA}"/>
    <cellStyle name="Heading 2 14 2 2 2" xfId="37934" xr:uid="{00BB8540-95D1-4EC4-89B8-7C1B267A28EA}"/>
    <cellStyle name="Heading 2 14 2 3" xfId="19599" xr:uid="{9BFAB7BA-F658-4189-8044-94AD8AC1CC53}"/>
    <cellStyle name="Heading 2 14 2 3 2" xfId="37935" xr:uid="{D21B710B-E215-471B-8CA7-35E4B6EF0690}"/>
    <cellStyle name="Heading 2 14 2 4" xfId="19602" xr:uid="{866F8601-219B-438F-A49A-B76E5278833A}"/>
    <cellStyle name="Heading 2 14 2_BSD2" xfId="37936" xr:uid="{A53F511E-B3AE-4F82-AF4C-DFD993F809EA}"/>
    <cellStyle name="Heading 2 14 3" xfId="37937" xr:uid="{7885D615-9274-429B-A08B-84D9CC8F8179}"/>
    <cellStyle name="Heading 2 14 3 2" xfId="19617" xr:uid="{49504D5E-1E47-413F-98DD-9B84E7F1EDAA}"/>
    <cellStyle name="Heading 2 14 4" xfId="37938" xr:uid="{5EDECF2D-87E7-4FED-8EF1-9A3D9F630EE7}"/>
    <cellStyle name="Heading 2 14 4 2" xfId="17327" xr:uid="{584A72E5-A070-4AB4-86F9-1333D8D8B8F6}"/>
    <cellStyle name="Heading 2 14 5" xfId="37939" xr:uid="{DE3E3EE1-9645-43CD-9841-B66BCABB3183}"/>
    <cellStyle name="Heading 2 14 6" xfId="37940" xr:uid="{54FE18CA-86D4-4F39-8B77-D9746576C04B}"/>
    <cellStyle name="Heading 2 14 7" xfId="37941" xr:uid="{33E8476E-1A4B-446F-B290-BE745F59169E}"/>
    <cellStyle name="Heading 2 14 8" xfId="37932" xr:uid="{9B70347B-AFC2-4B82-A6FD-B061B2CCD7EA}"/>
    <cellStyle name="Heading 2 14_BSD2" xfId="37942" xr:uid="{B4392DCE-7592-415D-A522-A04C8AF4534D}"/>
    <cellStyle name="Heading 2 15" xfId="2236" xr:uid="{7E8EBFE0-3F0F-40CA-8E01-52B5AC45BAE2}"/>
    <cellStyle name="Heading 2 15 2" xfId="37945" xr:uid="{0264E216-5605-4645-964D-95F3A9C60D76}"/>
    <cellStyle name="Heading 2 15 2 2" xfId="19987" xr:uid="{240F9C92-19BE-4D4F-8706-41EFF8985380}"/>
    <cellStyle name="Heading 2 15 2 2 2" xfId="16623" xr:uid="{0237756F-E5FF-4AC0-AE3B-63A8CB88BE60}"/>
    <cellStyle name="Heading 2 15 2 3" xfId="37947" xr:uid="{CEB00740-AB3E-45A7-8ABD-0EE58FFA2024}"/>
    <cellStyle name="Heading 2 15 2 3 2" xfId="8274" xr:uid="{91D40BCB-24CD-41C9-93BF-B68785EBD267}"/>
    <cellStyle name="Heading 2 15 2 4" xfId="37949" xr:uid="{0C271CC2-F2F6-47DC-99E9-D68E1E7A0DB3}"/>
    <cellStyle name="Heading 2 15 2_BSD2" xfId="37951" xr:uid="{AAA98EA0-9A0A-43CB-840E-DCD5F6810867}"/>
    <cellStyle name="Heading 2 15 3" xfId="36274" xr:uid="{85FF0EAB-D858-4C0D-A646-89FCA73FCE26}"/>
    <cellStyle name="Heading 2 15 3 2" xfId="19997" xr:uid="{720C2869-A876-444B-8A36-580BEE8287EB}"/>
    <cellStyle name="Heading 2 15 4" xfId="36277" xr:uid="{D5E696F8-E7E8-4D26-97C3-1CF4DA14063E}"/>
    <cellStyle name="Heading 2 15 4 2" xfId="36221" xr:uid="{3FDC60FE-8DD5-45B3-ACAF-B7CD24D39857}"/>
    <cellStyle name="Heading 2 15 5" xfId="36280" xr:uid="{6CE66879-A334-435B-A852-3D4A105CB786}"/>
    <cellStyle name="Heading 2 15 6" xfId="37943" xr:uid="{62693347-1AA4-4078-93D4-222D2876D1FA}"/>
    <cellStyle name="Heading 2 15_BSD2" xfId="37953" xr:uid="{A33A7B51-BA64-4656-AE21-BB41DF9FF0E7}"/>
    <cellStyle name="Heading 2 16" xfId="2238" xr:uid="{4B28562F-89AE-480C-9655-3BA31251C8A2}"/>
    <cellStyle name="Heading 2 16 2" xfId="37959" xr:uid="{E320B4DB-D35E-4532-8CE0-301D3A554495}"/>
    <cellStyle name="Heading 2 16 2 2" xfId="37964" xr:uid="{B0EB2542-D959-413A-BB5D-8EE53FD9A287}"/>
    <cellStyle name="Heading 2 16 2 2 2" xfId="19899" xr:uid="{97B11253-61DB-433D-9A0D-B204366DE86B}"/>
    <cellStyle name="Heading 2 16 2 3" xfId="36684" xr:uid="{2C55894F-D1E5-49B0-96DD-467A1346A7DD}"/>
    <cellStyle name="Heading 2 16 2 3 2" xfId="19955" xr:uid="{22268536-E474-4885-B3D3-29908222ABC9}"/>
    <cellStyle name="Heading 2 16 2 4" xfId="37966" xr:uid="{1E4EF37B-E801-4DBC-856F-57FA9AA00387}"/>
    <cellStyle name="Heading 2 16 2_BSD2" xfId="32545" xr:uid="{4ABBC9D1-439A-4A83-A436-B1A59FBB3186}"/>
    <cellStyle name="Heading 2 16 3" xfId="37968" xr:uid="{B5DAB267-B6B2-490F-8555-45D69201B1D2}"/>
    <cellStyle name="Heading 2 16 3 2" xfId="37970" xr:uid="{74A48BA0-4CED-421C-870D-EFC646078B1F}"/>
    <cellStyle name="Heading 2 16 4" xfId="37972" xr:uid="{05010998-4C5F-473D-89F5-DF964C217ABF}"/>
    <cellStyle name="Heading 2 16 4 2" xfId="37974" xr:uid="{82EEDBCD-25B0-4B66-A07B-02455185E36D}"/>
    <cellStyle name="Heading 2 16 5" xfId="37976" xr:uid="{DE93DA0A-7ABA-402B-817D-1976624D5BA5}"/>
    <cellStyle name="Heading 2 16 6" xfId="37955" xr:uid="{2C3F268C-1AF3-4249-85BE-DEEB89FA6BD2}"/>
    <cellStyle name="Heading 2 16_BSD2" xfId="37978" xr:uid="{FF72FA4B-898F-4840-B941-C7E16CF91FDE}"/>
    <cellStyle name="Heading 2 17" xfId="2241" xr:uid="{1B06B7D5-118E-4570-A0F3-7BF96265F528}"/>
    <cellStyle name="Heading 2 17 2" xfId="37984" xr:uid="{E3B5B229-3A6F-4711-A9B0-4D5BA43EED3F}"/>
    <cellStyle name="Heading 2 17 2 2" xfId="37988" xr:uid="{280708D8-BCF9-4AB1-907B-D47FF9C6C4B6}"/>
    <cellStyle name="Heading 2 17 2 2 2" xfId="37991" xr:uid="{BD114199-AC87-4952-96D0-5628CBB518DA}"/>
    <cellStyle name="Heading 2 17 2 3" xfId="37993" xr:uid="{A881B1CA-75B4-4730-8FBE-E390A038D2BF}"/>
    <cellStyle name="Heading 2 17 2 3 2" xfId="37995" xr:uid="{2D7D6ABB-6F86-459D-9146-CF448A29C93C}"/>
    <cellStyle name="Heading 2 17 2 4" xfId="37997" xr:uid="{25DF763E-301D-4738-B6BA-465653F73525}"/>
    <cellStyle name="Heading 2 17 2_BSD2" xfId="37999" xr:uid="{F34B9978-59FD-49D9-8EF6-BDBB25641EE1}"/>
    <cellStyle name="Heading 2 17 3" xfId="38001" xr:uid="{64F69D6B-608A-4951-8DB9-5058ECEC6470}"/>
    <cellStyle name="Heading 2 17 3 2" xfId="38003" xr:uid="{9CA2FFC5-4FBD-4743-90A7-38CC4279395A}"/>
    <cellStyle name="Heading 2 17 4" xfId="38005" xr:uid="{F65DFE08-ACAC-468F-9FA6-9F9D22C62FF2}"/>
    <cellStyle name="Heading 2 17 4 2" xfId="4225" xr:uid="{62FEDFEC-EB48-4D54-B9C0-CF7227F608DC}"/>
    <cellStyle name="Heading 2 17 5" xfId="38007" xr:uid="{72DD0BEF-026C-419C-9FED-E21A9B092318}"/>
    <cellStyle name="Heading 2 17 6" xfId="37980" xr:uid="{65F0CC92-CC6F-4C14-9314-C2FF3A1333DE}"/>
    <cellStyle name="Heading 2 17_BSD2" xfId="38009" xr:uid="{C9A91C6E-E2AE-4212-913A-868B0F6F034D}"/>
    <cellStyle name="Heading 2 18" xfId="178" xr:uid="{AB3AC14D-A948-483A-B6E0-237D05433880}"/>
    <cellStyle name="Heading 2 18 2" xfId="38016" xr:uid="{0479721A-B1DB-48C8-A4C3-B3EEF3D920DC}"/>
    <cellStyle name="Heading 2 18 2 2" xfId="38018" xr:uid="{37A5283F-29E0-488C-B840-32313F64CB4F}"/>
    <cellStyle name="Heading 2 18 2 2 2" xfId="38022" xr:uid="{CA273BCC-4710-4B8B-8A00-A06BF88A159C}"/>
    <cellStyle name="Heading 2 18 2 3" xfId="38024" xr:uid="{A2A53690-1B87-4FB0-A5D1-D5F2AE832893}"/>
    <cellStyle name="Heading 2 18 2 3 2" xfId="38026" xr:uid="{05EEE966-03AF-43A5-BD17-5BE2DD5E1C20}"/>
    <cellStyle name="Heading 2 18 2 4" xfId="38028" xr:uid="{FB66CA77-F844-40B9-928A-25B5C256E928}"/>
    <cellStyle name="Heading 2 18 2_BSD2" xfId="38030" xr:uid="{3D314CE9-A9E0-448E-8704-AFB10699A504}"/>
    <cellStyle name="Heading 2 18 3" xfId="21206" xr:uid="{8908A954-8DB0-4D77-B484-65E65EB4CBAA}"/>
    <cellStyle name="Heading 2 18 3 2" xfId="38032" xr:uid="{F9A9020A-905A-4A7B-87CE-22659A0E1F6E}"/>
    <cellStyle name="Heading 2 18 4" xfId="38034" xr:uid="{08C0FA02-8663-4907-8FC4-B2D88D181E60}"/>
    <cellStyle name="Heading 2 18 4 2" xfId="38036" xr:uid="{E3F232A9-40E0-488D-BE77-F0ED93D68968}"/>
    <cellStyle name="Heading 2 18 5" xfId="38038" xr:uid="{84930EDD-13D8-416C-9099-598DE4F87693}"/>
    <cellStyle name="Heading 2 18 6" xfId="38011" xr:uid="{8CFF9FEA-8C95-426F-9F14-DA3F4ED87F29}"/>
    <cellStyle name="Heading 2 18_BSD2" xfId="12272" xr:uid="{2B58D7A2-ECDA-46FA-8647-A34024F10352}"/>
    <cellStyle name="Heading 2 19" xfId="2244" xr:uid="{F7AC8AFD-FC79-43D0-9089-CFEEB537FE3E}"/>
    <cellStyle name="Heading 2 19 2" xfId="38042" xr:uid="{51BDC9A5-DC51-4D1D-BEF8-F957907DC653}"/>
    <cellStyle name="Heading 2 19 2 2" xfId="20178" xr:uid="{8EA2C405-CF24-42C6-AC36-58BA0D86062D}"/>
    <cellStyle name="Heading 2 19 2 2 2" xfId="38046" xr:uid="{19FD9D15-2214-4E6E-A9C2-A5D4623FFF62}"/>
    <cellStyle name="Heading 2 19 2 3" xfId="20182" xr:uid="{73B612DF-9067-4669-92FC-04E57EC4A0AC}"/>
    <cellStyle name="Heading 2 19 2 3 2" xfId="38048" xr:uid="{908D2B3B-D39F-43AA-B9B1-EDCCE75E81FB}"/>
    <cellStyle name="Heading 2 19 2 4" xfId="20185" xr:uid="{D2E709E4-1C6A-40AF-A79A-8DB6DC3FC65E}"/>
    <cellStyle name="Heading 2 19 2_BSD2" xfId="34926" xr:uid="{3DC7F06B-A6F9-44E5-907A-785ACA7381C6}"/>
    <cellStyle name="Heading 2 19 3" xfId="38050" xr:uid="{756981EC-4306-42DC-923E-CE668A286ED0}"/>
    <cellStyle name="Heading 2 19 3 2" xfId="4570" xr:uid="{243E3760-91F3-483E-87C1-0D3F5FF63172}"/>
    <cellStyle name="Heading 2 19 4" xfId="38052" xr:uid="{86AD5772-4E76-4237-9DF6-4CFE216E89A8}"/>
    <cellStyle name="Heading 2 19 4 2" xfId="20200" xr:uid="{24E4C6CC-AAF9-4B2C-9F68-690D1689395E}"/>
    <cellStyle name="Heading 2 19 5" xfId="38055" xr:uid="{322D485C-0659-4E8C-A052-1BD8886E362E}"/>
    <cellStyle name="Heading 2 19 6" xfId="38040" xr:uid="{3B38C9FF-39DF-48D7-ACCB-9CFD4DFAAF45}"/>
    <cellStyle name="Heading 2 19_BSD2" xfId="38057" xr:uid="{D026195D-5E4D-4A35-B424-DCDDFB1B8F21}"/>
    <cellStyle name="Heading 2 2" xfId="2246" xr:uid="{5E30A1E3-AF0B-4D5F-82CF-F385E0C31AF6}"/>
    <cellStyle name="Heading 2 2 10" xfId="38059" xr:uid="{01CAEC8D-1CEB-451D-B79B-6AF7FF7DC886}"/>
    <cellStyle name="Heading 2 2 10 2" xfId="38060" xr:uid="{7ABE21F7-10CA-4747-A9D7-5EF7B29B0474}"/>
    <cellStyle name="Heading 2 2 11" xfId="37644" xr:uid="{9BBE0578-D356-4028-ADDC-4BDE08C15498}"/>
    <cellStyle name="Heading 2 2 12" xfId="38061" xr:uid="{85AAA4E3-D577-4BC3-8250-1C17B078F375}"/>
    <cellStyle name="Heading 2 2 13" xfId="38062" xr:uid="{9D29ED07-AF76-4AB5-AF9B-15783B25422D}"/>
    <cellStyle name="Heading 2 2 2" xfId="2247" xr:uid="{42956115-3839-4FC3-AAA9-14AE07BFBD85}"/>
    <cellStyle name="Heading 2 2 2 2" xfId="30207" xr:uid="{7DDFC86C-C207-4349-B6B4-B80BA24BAF52}"/>
    <cellStyle name="Heading 2 2 2 2 2" xfId="36323" xr:uid="{53A39C1E-47BF-476B-8171-6CD7CAE039F0}"/>
    <cellStyle name="Heading 2 2 2 3" xfId="35241" xr:uid="{50FC5C51-F36C-443F-9362-34836A1B50D6}"/>
    <cellStyle name="Heading 2 2 2 3 2" xfId="38063" xr:uid="{8424077C-B7F6-432D-9D7D-24AD140FBAC5}"/>
    <cellStyle name="Heading 2 2 2 4" xfId="17591" xr:uid="{D59F42DA-F12B-4005-AA81-31F75EA285AF}"/>
    <cellStyle name="Heading 2 2 2 4 2" xfId="38064" xr:uid="{5BCCC8E4-2D56-4A90-9EDC-0A20317E9E73}"/>
    <cellStyle name="Heading 2 2 2 5" xfId="35245" xr:uid="{DC2C440B-44B4-4D20-A739-E86E979B76A1}"/>
    <cellStyle name="Heading 2 2 2 6" xfId="35247" xr:uid="{8180F262-52E7-48A4-8D59-A5BB8834B2E8}"/>
    <cellStyle name="Heading 2 2 2 7" xfId="38065" xr:uid="{5969814D-08E1-46B6-B944-35888E4592B8}"/>
    <cellStyle name="Heading 2 2 2 8" xfId="20935" xr:uid="{933E0BB2-D0AD-4A37-920D-724DD9E9B1BF}"/>
    <cellStyle name="Heading 2 2 2_BSD2" xfId="38066" xr:uid="{1FAFD984-5090-4497-8B04-293BFF590588}"/>
    <cellStyle name="Heading 2 2 3" xfId="38067" xr:uid="{7FAB4643-1890-427A-981E-1A7DEC7B78BA}"/>
    <cellStyle name="Heading 2 2 3 2" xfId="30266" xr:uid="{35E50060-64B0-49C7-B3C4-F701F8D08C90}"/>
    <cellStyle name="Heading 2 2 3 2 2" xfId="38069" xr:uid="{EEA56153-3B50-4358-B59A-EA8504E82922}"/>
    <cellStyle name="Heading 2 2 3 3" xfId="38070" xr:uid="{E5B69EA8-2481-42DF-8329-DFE532FC4770}"/>
    <cellStyle name="Heading 2 2 3 3 2" xfId="38071" xr:uid="{0356FCB0-5A32-4513-A96C-DD5980E668D8}"/>
    <cellStyle name="Heading 2 2 3 4" xfId="17597" xr:uid="{EC6275E6-5F6D-42EC-B1AE-237A9678E92D}"/>
    <cellStyle name="Heading 2 2 3 4 2" xfId="38072" xr:uid="{7B2E4238-7B0E-4225-B907-D3EBEF40BBA1}"/>
    <cellStyle name="Heading 2 2 3 5" xfId="38073" xr:uid="{1AFE6AC7-BBF5-453D-B9B9-A9D2037C4C3E}"/>
    <cellStyle name="Heading 2 2 3 6" xfId="38074" xr:uid="{657A035D-0C51-40DC-94F5-9D22544690E8}"/>
    <cellStyle name="Heading 2 2 3_BSD2" xfId="38075" xr:uid="{A1563533-78EB-4037-B4D1-95CBFE099A80}"/>
    <cellStyle name="Heading 2 2 4" xfId="38076" xr:uid="{BB4E67FE-889D-408F-9573-1147920453D5}"/>
    <cellStyle name="Heading 2 2 4 2" xfId="38077" xr:uid="{A0FCDF8C-3469-4960-A0C6-F20D07C7D68D}"/>
    <cellStyle name="Heading 2 2 4 2 2" xfId="5755" xr:uid="{9AF64297-2169-455C-A847-E4A91A86FD93}"/>
    <cellStyle name="Heading 2 2 4 3" xfId="38078" xr:uid="{EF65B0D5-DDB6-44FC-897B-F6259734D6E0}"/>
    <cellStyle name="Heading 2 2 4 4" xfId="17602" xr:uid="{B1A39924-0592-41B7-8507-8835095D8F51}"/>
    <cellStyle name="Heading 2 2 5" xfId="38079" xr:uid="{B8E1C9C3-5458-4582-8E1E-F54BFF8CF121}"/>
    <cellStyle name="Heading 2 2 5 2" xfId="38080" xr:uid="{3F63F153-6ABF-4CCE-9898-70BCC39B91DD}"/>
    <cellStyle name="Heading 2 2 5 3" xfId="24659" xr:uid="{79AF2CA3-CB6D-45B4-97F9-68483FDDE4FF}"/>
    <cellStyle name="Heading 2 2 5 4" xfId="24667" xr:uid="{7B0BCA72-16BF-4A6C-B69D-8AE1278F53D7}"/>
    <cellStyle name="Heading 2 2 6" xfId="24988" xr:uid="{973FFF5B-D948-4262-A86D-F0B234BE2B26}"/>
    <cellStyle name="Heading 2 2 6 2" xfId="31398" xr:uid="{CD30BD8D-17BF-4862-83E4-5804EB4E2BE5}"/>
    <cellStyle name="Heading 2 2 6 3" xfId="24757" xr:uid="{3B4DF591-AA6A-4292-9D01-41881DFC8F76}"/>
    <cellStyle name="Heading 2 2 6 4" xfId="24767" xr:uid="{74D8AA41-9F45-4A75-9558-2035697CFF8A}"/>
    <cellStyle name="Heading 2 2 7" xfId="19355" xr:uid="{4407A4B9-8453-454E-8A74-2CB5C1F5F7C1}"/>
    <cellStyle name="Heading 2 2 7 2" xfId="31404" xr:uid="{898C9AFE-CBEA-41B3-A65E-D62D229BA449}"/>
    <cellStyle name="Heading 2 2 7 3" xfId="17494" xr:uid="{AF44E2D9-DA17-4CAC-90DB-C6496604E409}"/>
    <cellStyle name="Heading 2 2 7 4" xfId="24827" xr:uid="{8B798F82-E29F-4ED9-9E12-9C820C1752DF}"/>
    <cellStyle name="Heading 2 2 8" xfId="38082" xr:uid="{87BEDC25-66D3-4B91-943B-865C21E30446}"/>
    <cellStyle name="Heading 2 2 8 2" xfId="31408" xr:uid="{FEA58344-E195-4333-B4DB-6D6E23734145}"/>
    <cellStyle name="Heading 2 2 8 3" xfId="17498" xr:uid="{0F5664FB-48D3-4E1B-87EE-69DEB35016AF}"/>
    <cellStyle name="Heading 2 2 8 4" xfId="24861" xr:uid="{A81B3428-F708-43E7-AF12-EF3D8E916061}"/>
    <cellStyle name="Heading 2 2 9" xfId="24044" xr:uid="{38B5D446-C748-446B-B805-797649212440}"/>
    <cellStyle name="Heading 2 2 9 2" xfId="31412" xr:uid="{618D750B-DA41-4E3E-9E79-595D451DE5ED}"/>
    <cellStyle name="Heading 2 2 9 3" xfId="24914" xr:uid="{ABFFE03C-A5B7-4F3B-8FDD-CDA5AF3DCB97}"/>
    <cellStyle name="Heading 2 2 9 4" xfId="24916" xr:uid="{CAA1DB12-DA20-45A6-995E-B42FD51D6B96}"/>
    <cellStyle name="Heading 2 2_FAMBL BSD NOVEMBER 2010" xfId="38084" xr:uid="{489014C1-7AAD-4C1E-B247-9B37AEB9137C}"/>
    <cellStyle name="Heading 2 20" xfId="2237" xr:uid="{59426C12-BE2F-4822-8C96-C5C3D4C62DED}"/>
    <cellStyle name="Heading 2 20 2" xfId="37946" xr:uid="{FE62D31E-C3D3-405C-9504-0DC48584684B}"/>
    <cellStyle name="Heading 2 20 2 2" xfId="19988" xr:uid="{0DE38FCB-121D-4F09-9583-46B5752FA3BA}"/>
    <cellStyle name="Heading 2 20 2 2 2" xfId="16624" xr:uid="{A149156F-26E9-43A0-8AD3-A9CBB4456E92}"/>
    <cellStyle name="Heading 2 20 2 3" xfId="37948" xr:uid="{3D527714-BDDA-4616-83F2-A51229B1885E}"/>
    <cellStyle name="Heading 2 20 2 3 2" xfId="8275" xr:uid="{EEB2AE51-A66F-4EA9-9DB9-0C97207B8FFB}"/>
    <cellStyle name="Heading 2 20 2 4" xfId="37950" xr:uid="{9008A130-E2D7-45F9-8F6D-147DBEFEE20C}"/>
    <cellStyle name="Heading 2 20 2_BSD2" xfId="37952" xr:uid="{9FE21E7B-B1CC-476E-AD8E-03E9AFAA8E8E}"/>
    <cellStyle name="Heading 2 20 3" xfId="36275" xr:uid="{D31EC61F-7E56-470D-A2FD-D5275465C243}"/>
    <cellStyle name="Heading 2 20 3 2" xfId="19998" xr:uid="{94611FDB-70BF-4BE8-9260-4CC4B0F7089A}"/>
    <cellStyle name="Heading 2 20 4" xfId="36278" xr:uid="{CCE5E23D-CE06-421A-9324-9CA025EB1036}"/>
    <cellStyle name="Heading 2 20 4 2" xfId="36222" xr:uid="{076D713B-BBF5-46F8-91E4-87F8CC2B80AB}"/>
    <cellStyle name="Heading 2 20 5" xfId="36281" xr:uid="{C266BBCC-8C04-4FD4-AE9E-6FD4472C5A72}"/>
    <cellStyle name="Heading 2 20 6" xfId="37944" xr:uid="{1A15FCF3-FFAE-481B-B986-7029AFC1D2A8}"/>
    <cellStyle name="Heading 2 20_BSD2" xfId="37954" xr:uid="{CB858FEA-B87D-4365-A9A2-6483DF70CBE3}"/>
    <cellStyle name="Heading 2 21" xfId="2239" xr:uid="{7BAE271E-D888-4B0A-A099-F7FF4492DDC9}"/>
    <cellStyle name="Heading 2 21 2" xfId="37960" xr:uid="{114877E0-CACC-4CD9-8807-E53E7210A5B4}"/>
    <cellStyle name="Heading 2 21 2 2" xfId="37965" xr:uid="{0D54650C-8CFC-4E8A-90E7-D511B8F3D64E}"/>
    <cellStyle name="Heading 2 21 2 2 2" xfId="19900" xr:uid="{A1D8E92B-2A7B-41AC-9F1D-3F5240290655}"/>
    <cellStyle name="Heading 2 21 2 3" xfId="36685" xr:uid="{28FBF512-A968-4C94-B2E7-4D311ECCF067}"/>
    <cellStyle name="Heading 2 21 2 3 2" xfId="19956" xr:uid="{70D200DF-7107-43D0-9C44-B1928A367460}"/>
    <cellStyle name="Heading 2 21 2 4" xfId="37967" xr:uid="{83A611B4-0731-4EFB-A395-DD998BE1B40E}"/>
    <cellStyle name="Heading 2 21 2_BSD2" xfId="32546" xr:uid="{E126034C-A5AC-47FE-BF52-70E7D5759CB9}"/>
    <cellStyle name="Heading 2 21 3" xfId="37969" xr:uid="{8EEEB668-F846-4BC1-828C-E22BB5D4F560}"/>
    <cellStyle name="Heading 2 21 3 2" xfId="37971" xr:uid="{BD6634D6-3652-49B1-83E5-8979158C0569}"/>
    <cellStyle name="Heading 2 21 4" xfId="37973" xr:uid="{4134123C-438A-49E7-A25B-FB7A015A73D4}"/>
    <cellStyle name="Heading 2 21 4 2" xfId="37975" xr:uid="{96450778-6EBD-4A5B-8406-35EF28E426AE}"/>
    <cellStyle name="Heading 2 21 5" xfId="37977" xr:uid="{943E6FD6-E95E-4C48-9DC3-7B4BBA8460B1}"/>
    <cellStyle name="Heading 2 21 6" xfId="37956" xr:uid="{0B6C9E6B-E98C-4CEA-9D03-D1D4AE36CFBD}"/>
    <cellStyle name="Heading 2 21_BSD2" xfId="37979" xr:uid="{269C4E62-94D4-4686-831D-304040BB31AC}"/>
    <cellStyle name="Heading 2 22" xfId="2242" xr:uid="{A84A7B22-F049-445A-83E8-9FB003A98543}"/>
    <cellStyle name="Heading 2 22 2" xfId="37985" xr:uid="{53C818CD-304E-438C-A92D-DC2B259ECB77}"/>
    <cellStyle name="Heading 2 22 2 2" xfId="37989" xr:uid="{C6B5F623-4CEE-4190-8C20-70105EDF40BF}"/>
    <cellStyle name="Heading 2 22 2 2 2" xfId="37992" xr:uid="{678E9F7A-9C7D-4CB7-B27D-94CC66533E27}"/>
    <cellStyle name="Heading 2 22 2 3" xfId="37994" xr:uid="{B3A20DFE-426E-424A-8C81-7958A6772FB9}"/>
    <cellStyle name="Heading 2 22 2 3 2" xfId="37996" xr:uid="{73B8DF7E-28EC-4CBF-B6BA-AC5185979F27}"/>
    <cellStyle name="Heading 2 22 2 4" xfId="37998" xr:uid="{B4195916-0D38-4D68-8071-54792956B09B}"/>
    <cellStyle name="Heading 2 22 2_BSD2" xfId="38000" xr:uid="{CA7D65F3-9EDA-468B-B233-3CA48F1A65C7}"/>
    <cellStyle name="Heading 2 22 3" xfId="38002" xr:uid="{8564683F-5FD6-4CA1-8ABD-81D2E1EA1CF6}"/>
    <cellStyle name="Heading 2 22 3 2" xfId="38004" xr:uid="{3CAB21B3-DA63-4FFA-8F4A-6DEB312ABCC7}"/>
    <cellStyle name="Heading 2 22 4" xfId="38006" xr:uid="{7EC8EED3-BF4B-409C-AF5C-B4D3907DEFC5}"/>
    <cellStyle name="Heading 2 22 4 2" xfId="4226" xr:uid="{CCE3CA43-A992-46DD-927B-0D62527C39BD}"/>
    <cellStyle name="Heading 2 22 5" xfId="38008" xr:uid="{FA3FB504-DA65-4B76-9A14-03D7BE4170E8}"/>
    <cellStyle name="Heading 2 22 6" xfId="37981" xr:uid="{56F72C5C-D390-4AD4-AC36-F1C01A042BF2}"/>
    <cellStyle name="Heading 2 22_BSD2" xfId="38010" xr:uid="{167ADF26-E91B-4E35-963F-B6CB3511E77D}"/>
    <cellStyle name="Heading 2 23" xfId="179" xr:uid="{AF21CB85-068A-474C-A422-04F062B80B4E}"/>
    <cellStyle name="Heading 2 23 2" xfId="38017" xr:uid="{FBA3B3AF-C0B5-4576-BD34-40F62FDDF3A7}"/>
    <cellStyle name="Heading 2 23 2 2" xfId="38019" xr:uid="{F5B3EFA6-74AA-4672-A434-C3A1622E89BC}"/>
    <cellStyle name="Heading 2 23 2 2 2" xfId="38023" xr:uid="{1D6E1AF5-D71B-40D6-ADD4-A63C3E101B18}"/>
    <cellStyle name="Heading 2 23 2 3" xfId="38025" xr:uid="{69AA7EC6-B91C-4C6E-B2E4-64AA5F84107D}"/>
    <cellStyle name="Heading 2 23 2 3 2" xfId="38027" xr:uid="{9D387408-336A-4345-B5D5-B2B0290E4312}"/>
    <cellStyle name="Heading 2 23 2 4" xfId="38029" xr:uid="{27BD0528-2CD0-4C36-9F85-D4345B36F116}"/>
    <cellStyle name="Heading 2 23 2_BSD2" xfId="38031" xr:uid="{391C43D3-6089-45B1-A46F-2935E164B86C}"/>
    <cellStyle name="Heading 2 23 3" xfId="21207" xr:uid="{3002D33E-C2E3-47FD-ABDB-AFCE76DB7C8B}"/>
    <cellStyle name="Heading 2 23 3 2" xfId="38033" xr:uid="{542FC122-80D9-4190-9357-7DF07DF2D947}"/>
    <cellStyle name="Heading 2 23 4" xfId="38035" xr:uid="{EB87F5E7-6443-4884-A366-293D9E1EE2C3}"/>
    <cellStyle name="Heading 2 23 4 2" xfId="38037" xr:uid="{88BB5AD4-A352-41DE-899B-65DD2A1B39B2}"/>
    <cellStyle name="Heading 2 23 5" xfId="38039" xr:uid="{C1130544-3726-44BE-97A9-4B29F469A954}"/>
    <cellStyle name="Heading 2 23 6" xfId="38012" xr:uid="{BC5F1FD4-E153-43B0-B994-678D6742D865}"/>
    <cellStyle name="Heading 2 23_BSD2" xfId="12273" xr:uid="{49BD9465-D002-4B6E-AD0B-552CFBAB7889}"/>
    <cellStyle name="Heading 2 24" xfId="2245" xr:uid="{C69B90D1-FEE6-4881-8C91-A5098B5B539F}"/>
    <cellStyle name="Heading 2 24 2" xfId="38043" xr:uid="{91769FFC-5DB0-4BE7-9B5D-2AB96F2B9251}"/>
    <cellStyle name="Heading 2 24 2 2" xfId="20179" xr:uid="{2648A87A-A3A0-44DB-A855-7C3197E968DA}"/>
    <cellStyle name="Heading 2 24 2 2 2" xfId="38047" xr:uid="{6BF49450-8B39-46D6-B3EB-679FDDC3C768}"/>
    <cellStyle name="Heading 2 24 2 3" xfId="20183" xr:uid="{E488DE0D-36B8-4F18-B4D3-9A225A17A257}"/>
    <cellStyle name="Heading 2 24 2 3 2" xfId="38049" xr:uid="{7F2BA010-A681-40E9-8E94-AC3595B5C944}"/>
    <cellStyle name="Heading 2 24 2 4" xfId="20186" xr:uid="{17888F07-2606-4B30-8DEB-288C68465CCE}"/>
    <cellStyle name="Heading 2 24 2_BSD2" xfId="34927" xr:uid="{139F9622-9336-4430-B055-28090C7D0732}"/>
    <cellStyle name="Heading 2 24 3" xfId="38051" xr:uid="{04ECCD34-97C3-42FD-AC8E-5D7509B3EA45}"/>
    <cellStyle name="Heading 2 24 3 2" xfId="4571" xr:uid="{56C2FCDF-023F-4DC6-AC37-FDC93E6A69C6}"/>
    <cellStyle name="Heading 2 24 4" xfId="38053" xr:uid="{95A73669-1F05-4872-AA87-719D150FEA9C}"/>
    <cellStyle name="Heading 2 24 4 2" xfId="20201" xr:uid="{35764058-2864-4ECD-B535-A98CD7CE5EC4}"/>
    <cellStyle name="Heading 2 24 5" xfId="38056" xr:uid="{AA0E3D0C-59C3-40B1-9918-5B06B3DE0C10}"/>
    <cellStyle name="Heading 2 24 6" xfId="38041" xr:uid="{F91B63B3-B856-4E4D-A652-B887BBA449AF}"/>
    <cellStyle name="Heading 2 24_BSD2" xfId="38058" xr:uid="{A9657C2D-51A4-4DF9-830A-FBFEB8516525}"/>
    <cellStyle name="Heading 2 25" xfId="2249" xr:uid="{6E37B9E1-01CC-42F3-86D6-4FF8AE8CEDC5}"/>
    <cellStyle name="Heading 2 25 2" xfId="38087" xr:uid="{CC1658AE-DD9B-41A9-9887-CFB49CB0264A}"/>
    <cellStyle name="Heading 2 25 2 2" xfId="20552" xr:uid="{F912E327-D217-4521-8A63-16700623F7A1}"/>
    <cellStyle name="Heading 2 25 2 2 2" xfId="38091" xr:uid="{7006557C-FEEF-49B4-B6F8-BE6CDEA3E8BF}"/>
    <cellStyle name="Heading 2 25 2 3" xfId="38094" xr:uid="{335EDDB9-D62E-4897-B30B-FFB2B68676AE}"/>
    <cellStyle name="Heading 2 25 2 3 2" xfId="38096" xr:uid="{B6AB6DF7-8024-4A50-9760-AA361F509E06}"/>
    <cellStyle name="Heading 2 25 2 4" xfId="38099" xr:uid="{77980B1A-5296-4A73-97AD-8330714521AB}"/>
    <cellStyle name="Heading 2 25 2_BSD2" xfId="38101" xr:uid="{C1481F96-1735-498A-92F1-C233FAED5B82}"/>
    <cellStyle name="Heading 2 25 3" xfId="38105" xr:uid="{A17178C9-4236-49CA-AF3B-449CF6E7DA8C}"/>
    <cellStyle name="Heading 2 25 3 2" xfId="6724" xr:uid="{B7AE625B-9FB3-45EB-B82D-1D76B441036E}"/>
    <cellStyle name="Heading 2 25 4" xfId="25328" xr:uid="{FB9CE7E7-A379-4377-BF91-28F1D89972EA}"/>
    <cellStyle name="Heading 2 25 4 2" xfId="25332" xr:uid="{E7E7736D-B582-4606-AA6F-2E66458F71CF}"/>
    <cellStyle name="Heading 2 25 5" xfId="18562" xr:uid="{0818DEF0-833D-4345-89BD-5C89F040F0B4}"/>
    <cellStyle name="Heading 2 25 6" xfId="29576" xr:uid="{4E2367B1-E17A-472A-833E-399558CF1F75}"/>
    <cellStyle name="Heading 2 25_BSD2" xfId="37216" xr:uid="{E1989CC6-FEA6-4188-9DD5-9AD3B2F40301}"/>
    <cellStyle name="Heading 2 26" xfId="1750" xr:uid="{BDD9A103-08C9-4C98-98C7-74E3DB3F86E0}"/>
    <cellStyle name="Heading 2 26 2" xfId="38109" xr:uid="{343EDC87-3CC5-4896-9C48-CF7EC00A045C}"/>
    <cellStyle name="Heading 2 26 2 2" xfId="38113" xr:uid="{D1E68C46-3375-4DA1-A801-3A5E02B5FAEE}"/>
    <cellStyle name="Heading 2 26 2 2 2" xfId="38117" xr:uid="{15DD1FFD-3649-40DD-83EE-30B69EED9394}"/>
    <cellStyle name="Heading 2 26 2 3" xfId="38119" xr:uid="{0571740C-9EA0-4C9B-8EBC-99B99DD790DF}"/>
    <cellStyle name="Heading 2 26 2 3 2" xfId="38121" xr:uid="{85295301-9B7F-40F3-9349-912FD4FA10D9}"/>
    <cellStyle name="Heading 2 26 2 4" xfId="4867" xr:uid="{BF29FE8C-B637-413D-B8A4-B05BA9AFD88F}"/>
    <cellStyle name="Heading 2 26 2_BSD2" xfId="38123" xr:uid="{0A39C444-2C69-4884-9A66-8250224FB441}"/>
    <cellStyle name="Heading 2 26 3" xfId="38127" xr:uid="{CE01A58F-B2FB-4AC5-B368-C6DF534C07E5}"/>
    <cellStyle name="Heading 2 26 3 2" xfId="3445" xr:uid="{BA7C79AC-7777-44ED-B74A-1ABAB4EC127B}"/>
    <cellStyle name="Heading 2 26 4" xfId="25338" xr:uid="{E7321CFD-C2E0-4E98-B7BB-7DB056A859BC}"/>
    <cellStyle name="Heading 2 26 4 2" xfId="7238" xr:uid="{9C03BE93-3161-44E0-9998-C0F50D5D49B5}"/>
    <cellStyle name="Heading 2 26 5" xfId="25344" xr:uid="{E5B847CC-98BD-4BD1-A988-3E0A0CB41DA2}"/>
    <cellStyle name="Heading 2 26 6" xfId="29580" xr:uid="{A103FA1A-20AF-4EEC-90B3-117255DF2E23}"/>
    <cellStyle name="Heading 2 26_BSD2" xfId="38131" xr:uid="{B0C98889-2ECA-4C2C-980A-9C9AF97C5D78}"/>
    <cellStyle name="Heading 2 27" xfId="1754" xr:uid="{F105D4EA-C9AF-48DE-8F70-6B12C22B6FBD}"/>
    <cellStyle name="Heading 2 27 2" xfId="38138" xr:uid="{F213537C-A7F9-42D2-A20F-335108955961}"/>
    <cellStyle name="Heading 2 27 2 2" xfId="38142" xr:uid="{583BF204-96BF-481F-B4F4-FA2ECC403D08}"/>
    <cellStyle name="Heading 2 27 2 2 2" xfId="33592" xr:uid="{A9EBF043-7A70-440B-9055-CBD42DDB5F04}"/>
    <cellStyle name="Heading 2 27 2 3" xfId="38146" xr:uid="{23951EAD-3844-43BD-BEF4-3DE539FE88A1}"/>
    <cellStyle name="Heading 2 27 2 3 2" xfId="38148" xr:uid="{2553DBA5-5DEE-42C0-85F4-DD4FD5DA6AED}"/>
    <cellStyle name="Heading 2 27 2 4" xfId="38150" xr:uid="{7D36D52C-E828-4E17-A699-0FCBCB22E021}"/>
    <cellStyle name="Heading 2 27 2_BSD2" xfId="38152" xr:uid="{9E187905-C82E-4408-8FCE-03B64BCCB998}"/>
    <cellStyle name="Heading 2 27 3" xfId="38156" xr:uid="{9AD57239-2BE8-491C-B973-05B9B80FC768}"/>
    <cellStyle name="Heading 2 27 3 2" xfId="6477" xr:uid="{F8113B12-0310-4B83-9571-BA22B9D41BBD}"/>
    <cellStyle name="Heading 2 27 4" xfId="25361" xr:uid="{64BB2AB7-ACB9-4583-9B87-817897BC32C5}"/>
    <cellStyle name="Heading 2 27 4 2" xfId="11440" xr:uid="{6ABBC65C-72F6-4437-8745-47151E8498EE}"/>
    <cellStyle name="Heading 2 27 5" xfId="21174" xr:uid="{60363B90-AA1C-4EE2-8671-471B39CA6DB6}"/>
    <cellStyle name="Heading 2 27 6" xfId="38134" xr:uid="{42F45C74-3202-432D-9840-1506E16E3E7A}"/>
    <cellStyle name="Heading 2 27_BSD2" xfId="38158" xr:uid="{97E8A984-E721-4312-8FF1-B1216BD9AD24}"/>
    <cellStyle name="Heading 2 28" xfId="2251" xr:uid="{F7C7C411-0E9F-4186-8193-7B72C8E36909}"/>
    <cellStyle name="Heading 2 28 2" xfId="32412" xr:uid="{B4817F8B-6F97-4E4C-8242-DC9AD9FAF26B}"/>
    <cellStyle name="Heading 2 28 2 2" xfId="38166" xr:uid="{5362AFFF-A9C3-4EAE-851F-28B0AB02F241}"/>
    <cellStyle name="Heading 2 28 2 2 2" xfId="24126" xr:uid="{0B6F7F33-9585-405D-991B-5E66E6BE3194}"/>
    <cellStyle name="Heading 2 28 2 3" xfId="38169" xr:uid="{3733FA8C-9E2C-4D93-A355-309DCF2A8453}"/>
    <cellStyle name="Heading 2 28 2 3 2" xfId="38171" xr:uid="{EA359A41-568B-45DD-9FC2-096450342918}"/>
    <cellStyle name="Heading 2 28 2 4" xfId="38173" xr:uid="{33AB46D4-8E0D-4BD2-B25E-2BF7F54927A2}"/>
    <cellStyle name="Heading 2 28 2_BSD2" xfId="38175" xr:uid="{ED53610A-5A65-41F6-86A7-EE7F6232ED5F}"/>
    <cellStyle name="Heading 2 28 3" xfId="32417" xr:uid="{F2BFDF62-2E73-48A7-9219-A77BD743D8F0}"/>
    <cellStyle name="Heading 2 28 3 2" xfId="6775" xr:uid="{6BC28235-6BC7-4AC3-B22B-669A30FD59D0}"/>
    <cellStyle name="Heading 2 28 4" xfId="25378" xr:uid="{67095F1F-BDCC-4371-91D5-037ED1E34BE6}"/>
    <cellStyle name="Heading 2 28 4 2" xfId="38179" xr:uid="{64E2E44D-7A67-4601-9882-3ACAD5A17FB8}"/>
    <cellStyle name="Heading 2 28 5" xfId="25384" xr:uid="{64817E62-6AEC-4A0A-8893-9F663985C550}"/>
    <cellStyle name="Heading 2 28 6" xfId="38161" xr:uid="{1D578F12-2A45-4B9D-9634-92ADEB5FB418}"/>
    <cellStyle name="Heading 2 28_BSD2" xfId="38181" xr:uid="{F82B120B-3140-411F-90E8-DD259FF8338D}"/>
    <cellStyle name="Heading 2 29" xfId="2253" xr:uid="{80BBF38A-EEAF-4789-A412-7117977070E9}"/>
    <cellStyle name="Heading 2 29 2" xfId="38185" xr:uid="{ABDF5394-2893-42C2-AC9F-07CF3945DD71}"/>
    <cellStyle name="Heading 2 29 2 2" xfId="20706" xr:uid="{E365BB3A-88AF-41C8-AE96-BEDA5EB64AD3}"/>
    <cellStyle name="Heading 2 29 2 2 2" xfId="24180" xr:uid="{AAAE89FE-7A53-448E-9A78-E55ECC8AA305}"/>
    <cellStyle name="Heading 2 29 2 3" xfId="20711" xr:uid="{90F139D2-C76C-49CB-A3DC-05E23C9E76C4}"/>
    <cellStyle name="Heading 2 29 2 3 2" xfId="38188" xr:uid="{AF479B64-5DF7-4D54-B3D1-96E759595858}"/>
    <cellStyle name="Heading 2 29 2 4" xfId="20715" xr:uid="{5CB22DC5-5F05-4F7D-A61A-1282DB1D618E}"/>
    <cellStyle name="Heading 2 29 2_BSD2" xfId="38190" xr:uid="{882C5541-B84C-460D-B61F-183598876C37}"/>
    <cellStyle name="Heading 2 29 3" xfId="36813" xr:uid="{9F5F6325-6E77-43F1-8416-25C565573D05}"/>
    <cellStyle name="Heading 2 29 3 2" xfId="5860" xr:uid="{E3606259-46A7-4A2A-9C11-D4F388CBBC92}"/>
    <cellStyle name="Heading 2 29 4" xfId="25397" xr:uid="{DD3C62DA-949D-4E7E-99D0-05CC00359027}"/>
    <cellStyle name="Heading 2 29 4 2" xfId="20728" xr:uid="{66FC6ADC-C103-44B7-91B3-7744CDDE5B90}"/>
    <cellStyle name="Heading 2 29 5" xfId="25404" xr:uid="{B3A08D29-9462-410E-912E-0F8037C0FFB0}"/>
    <cellStyle name="Heading 2 29 6" xfId="19398" xr:uid="{86D60AC3-562E-4ACD-9AC6-B7F86051300D}"/>
    <cellStyle name="Heading 2 29_BSD2" xfId="38192" xr:uid="{630EE1B4-4C89-42EA-B075-6DE8C28E6906}"/>
    <cellStyle name="Heading 2 3" xfId="2255" xr:uid="{27CA1B6C-B360-44EE-A99C-518813F4876D}"/>
    <cellStyle name="Heading 2 3 2" xfId="2256" xr:uid="{6E141937-AF1E-4489-AB8A-BE90931320C6}"/>
    <cellStyle name="Heading 2 3 2 2" xfId="31486" xr:uid="{E1A98AC2-613F-4EF0-9175-0B7A1EEB75AF}"/>
    <cellStyle name="Heading 2 3 2 3" xfId="38194" xr:uid="{091B41E0-7888-44CA-A619-2C6A04400B64}"/>
    <cellStyle name="Heading 2 3 2 4" xfId="25915" xr:uid="{7C836048-8D6D-4C41-AE18-18DC6F9CF8EC}"/>
    <cellStyle name="Heading 2 3 3" xfId="38195" xr:uid="{867C0A9B-903B-4259-8B68-A3A4ED0E46F6}"/>
    <cellStyle name="Heading 2 3 3 2" xfId="31552" xr:uid="{6ECBAA75-0A07-4210-BD88-EA78AD820F64}"/>
    <cellStyle name="Heading 2 3 3 3" xfId="38196" xr:uid="{B6B15A11-BEA6-453A-89C3-5E788DD57BCE}"/>
    <cellStyle name="Heading 2 3 4" xfId="38197" xr:uid="{35416E77-DCC1-4E78-8C24-C977FCF202FF}"/>
    <cellStyle name="Heading 2 3 4 2" xfId="31622" xr:uid="{1AEE1954-178D-45D0-AF8D-2D0C45EEA9E2}"/>
    <cellStyle name="Heading 2 3 5" xfId="38198" xr:uid="{725FAB9A-57D4-436B-B8C1-C9E3B5613938}"/>
    <cellStyle name="Heading 2 3 5 2" xfId="31694" xr:uid="{5FDED2BE-3F7D-4BDA-9A3D-FC5A761F207E}"/>
    <cellStyle name="Heading 2 3 6" xfId="38199" xr:uid="{A2B35FB8-4002-41C4-B0A8-EC96F870ED95}"/>
    <cellStyle name="Heading 2 3_Annexure" xfId="38200" xr:uid="{D236720D-4213-4365-93DA-6B8606EE57A5}"/>
    <cellStyle name="Heading 2 30" xfId="2250" xr:uid="{C8F84C4B-B9CB-48C9-8876-0949D04C427D}"/>
    <cellStyle name="Heading 2 30 2" xfId="38088" xr:uid="{85AE656E-47F9-4888-B25C-4197FAA436C3}"/>
    <cellStyle name="Heading 2 30 2 2" xfId="20553" xr:uid="{BA0AD2F7-8DA4-4915-A561-EA1C42AA20AD}"/>
    <cellStyle name="Heading 2 30 2 2 2" xfId="38092" xr:uid="{5D08C70F-8CD3-4E1C-B27D-7360529BA423}"/>
    <cellStyle name="Heading 2 30 2 3" xfId="38095" xr:uid="{E22A7B3B-4377-4417-914C-7ECDA7C5E3CA}"/>
    <cellStyle name="Heading 2 30 2 3 2" xfId="38097" xr:uid="{921D9D63-BE80-4E1A-B953-C948FAA46ADB}"/>
    <cellStyle name="Heading 2 30 2 4" xfId="38100" xr:uid="{AE167558-18BB-4147-80F8-8EA312193110}"/>
    <cellStyle name="Heading 2 30 2_BSD2" xfId="38102" xr:uid="{18B035AF-8CF3-4BAF-A436-F244542DAA8C}"/>
    <cellStyle name="Heading 2 30 3" xfId="38106" xr:uid="{E00F6271-780B-4CA2-9241-3212D081CDA6}"/>
    <cellStyle name="Heading 2 30 3 2" xfId="6725" xr:uid="{DD9C462B-2109-4B37-905B-1765687AF276}"/>
    <cellStyle name="Heading 2 30 4" xfId="25329" xr:uid="{DA24BDE9-27EB-4B8F-B599-A1291759BA8C}"/>
    <cellStyle name="Heading 2 30 4 2" xfId="25333" xr:uid="{3BE92950-A327-4D25-A063-9BA396E0780F}"/>
    <cellStyle name="Heading 2 30 5" xfId="18563" xr:uid="{CD3F019A-08A8-4454-A4A9-DF434CFD389C}"/>
    <cellStyle name="Heading 2 30 6" xfId="29577" xr:uid="{5C5AAEA2-A1BD-450F-B090-0C8C80C203D4}"/>
    <cellStyle name="Heading 2 30_BSD2" xfId="37217" xr:uid="{81A08C54-1A66-4B9F-8DA0-1063F4854A76}"/>
    <cellStyle name="Heading 2 31" xfId="1751" xr:uid="{2F1945FB-EFDC-4364-8F40-BB9286A31E2C}"/>
    <cellStyle name="Heading 2 31 2" xfId="38110" xr:uid="{0E73B20D-F519-4177-BDFE-B3D6180A6CA8}"/>
    <cellStyle name="Heading 2 31 2 2" xfId="38114" xr:uid="{5CE924C3-2BC3-4CBD-B16F-90A45116A13A}"/>
    <cellStyle name="Heading 2 31 2 2 2" xfId="38118" xr:uid="{45928C01-0884-42EB-960D-B96F2098005B}"/>
    <cellStyle name="Heading 2 31 2 3" xfId="38120" xr:uid="{F82848A9-4537-4A30-BA90-65052B531DDE}"/>
    <cellStyle name="Heading 2 31 2 3 2" xfId="38122" xr:uid="{D540A9AC-A1F1-484B-BA33-1E97EB0F3429}"/>
    <cellStyle name="Heading 2 31 2 4" xfId="4868" xr:uid="{142063F1-62A4-4088-BBAE-2FD4C956BC5C}"/>
    <cellStyle name="Heading 2 31 2_BSD2" xfId="38124" xr:uid="{4BBE6B22-DE54-4955-858E-2D2347B253B0}"/>
    <cellStyle name="Heading 2 31 3" xfId="38128" xr:uid="{4C542A5C-7932-4846-BBDC-59BF39224A11}"/>
    <cellStyle name="Heading 2 31 3 2" xfId="3446" xr:uid="{2E4132E2-BEEB-4736-89D2-E1F3287EB990}"/>
    <cellStyle name="Heading 2 31 4" xfId="25339" xr:uid="{F6CA4292-CED6-4E49-8598-46A57050CD7B}"/>
    <cellStyle name="Heading 2 31 4 2" xfId="7239" xr:uid="{F3319A3E-4F4F-4AEC-98E8-9051B4C8780E}"/>
    <cellStyle name="Heading 2 31 5" xfId="25345" xr:uid="{72849047-EE8C-4F2C-871E-D65B8D8B83A7}"/>
    <cellStyle name="Heading 2 31 6" xfId="29581" xr:uid="{56FF8A01-72F6-43AA-AD61-C6C70EED5FF0}"/>
    <cellStyle name="Heading 2 31_BSD2" xfId="38132" xr:uid="{FE77A761-06B2-4194-A167-1B5936CED67C}"/>
    <cellStyle name="Heading 2 32" xfId="1755" xr:uid="{BD2A2FE5-29E8-4D48-805B-C18F2327A3D9}"/>
    <cellStyle name="Heading 2 32 2" xfId="38139" xr:uid="{1F01BDB7-2C51-40C8-8F55-26E202CD9B0C}"/>
    <cellStyle name="Heading 2 32 2 2" xfId="38143" xr:uid="{064E0B88-27EC-4DDE-AEEB-E81C0A204D39}"/>
    <cellStyle name="Heading 2 32 2 2 2" xfId="33593" xr:uid="{A3A907B5-70AF-4619-9466-1532108AB821}"/>
    <cellStyle name="Heading 2 32 2 3" xfId="38147" xr:uid="{37701739-B0F7-4B2C-9874-BC956CD20066}"/>
    <cellStyle name="Heading 2 32 2 3 2" xfId="38149" xr:uid="{7EAE2D16-4C03-47B6-9385-DE367A51DF4F}"/>
    <cellStyle name="Heading 2 32 2 4" xfId="38151" xr:uid="{3E81F8E6-9369-4EF5-BF36-F96E7322B232}"/>
    <cellStyle name="Heading 2 32 2_BSD2" xfId="38153" xr:uid="{EA8766C1-BAF6-418E-A0A2-81AACD845327}"/>
    <cellStyle name="Heading 2 32 3" xfId="38157" xr:uid="{3421CFE8-2A7D-4504-AD62-DE493C49DF21}"/>
    <cellStyle name="Heading 2 32 3 2" xfId="6478" xr:uid="{BD8AF865-2901-4F75-8689-76A63B2F7435}"/>
    <cellStyle name="Heading 2 32 4" xfId="25362" xr:uid="{B5D6B3FF-244D-468F-A5A3-9338B9DB3534}"/>
    <cellStyle name="Heading 2 32 4 2" xfId="11441" xr:uid="{ADECEB01-43E2-4D05-82FD-8425309F5D6A}"/>
    <cellStyle name="Heading 2 32 5" xfId="21175" xr:uid="{47B67ECF-8897-450A-90B9-40D4E51B99DD}"/>
    <cellStyle name="Heading 2 32 6" xfId="38135" xr:uid="{463F74E3-E90B-4518-8D5C-8807FE864353}"/>
    <cellStyle name="Heading 2 32_BSD2" xfId="38159" xr:uid="{02E86A3A-0F43-4E43-84C8-CE150EC52943}"/>
    <cellStyle name="Heading 2 33" xfId="2252" xr:uid="{B462AF2A-78E0-46A5-8C3A-F80132615792}"/>
    <cellStyle name="Heading 2 33 2" xfId="32413" xr:uid="{1CC6AF8F-DC54-435B-8657-1A1C79D6DF35}"/>
    <cellStyle name="Heading 2 33 2 2" xfId="38167" xr:uid="{DD0902F4-CC35-4E00-9100-C8A8ED96ACFF}"/>
    <cellStyle name="Heading 2 33 2 2 2" xfId="24127" xr:uid="{B7E3C7F2-5731-4912-B491-491EB612E4EF}"/>
    <cellStyle name="Heading 2 33 2 3" xfId="38170" xr:uid="{6C676016-9583-4150-9698-514C5AF27810}"/>
    <cellStyle name="Heading 2 33 2 3 2" xfId="38172" xr:uid="{DAD9593A-21E8-4A23-A067-9D51E142C981}"/>
    <cellStyle name="Heading 2 33 2 4" xfId="38174" xr:uid="{41C6B8FA-FC8D-4A41-BC73-EF79E4A52FB9}"/>
    <cellStyle name="Heading 2 33 2_BSD2" xfId="38176" xr:uid="{4D701DD4-98EF-4B44-B3D5-605D712289F2}"/>
    <cellStyle name="Heading 2 33 3" xfId="32418" xr:uid="{31B3B90C-6810-4019-81E5-6EE311966BCE}"/>
    <cellStyle name="Heading 2 33 3 2" xfId="6776" xr:uid="{86079226-EEAE-4439-B9F9-4F393CC3E8C1}"/>
    <cellStyle name="Heading 2 33 4" xfId="25379" xr:uid="{D05CCD7A-CC6E-46E3-B991-6C571DA89147}"/>
    <cellStyle name="Heading 2 33 4 2" xfId="38180" xr:uid="{E3EA31D6-688B-48FD-A4FF-E62E957D9094}"/>
    <cellStyle name="Heading 2 33 5" xfId="25385" xr:uid="{01AAECD3-5150-4C2A-97AA-FBBA8ECF172B}"/>
    <cellStyle name="Heading 2 33 6" xfId="38162" xr:uid="{9B54636C-6322-4A8C-952F-8DB59DF14FD8}"/>
    <cellStyle name="Heading 2 33_BSD2" xfId="38182" xr:uid="{B4AB934D-7207-4BE1-B670-462F1DF55622}"/>
    <cellStyle name="Heading 2 34" xfId="2254" xr:uid="{667E7395-F9FC-4497-9AA1-D61A9FFE9E1A}"/>
    <cellStyle name="Heading 2 34 2" xfId="38186" xr:uid="{4DC00FF1-9730-4842-939C-92B9575EA6A9}"/>
    <cellStyle name="Heading 2 34 2 2" xfId="20707" xr:uid="{6043CBAC-660A-493B-A148-9021D5C002FB}"/>
    <cellStyle name="Heading 2 34 2 2 2" xfId="24181" xr:uid="{3D55A9ED-6EC2-4285-B3F4-C4A5C2D2C792}"/>
    <cellStyle name="Heading 2 34 2 3" xfId="20712" xr:uid="{5CAC06A2-6790-452B-AA75-A5A8BEF6D08B}"/>
    <cellStyle name="Heading 2 34 2 3 2" xfId="38189" xr:uid="{F43B3A1E-ECD7-4C53-BED3-08E04D143B35}"/>
    <cellStyle name="Heading 2 34 2 4" xfId="20716" xr:uid="{1C31262B-D35C-4E28-9EB6-D132F3C0F3B1}"/>
    <cellStyle name="Heading 2 34 2_BSD2" xfId="38191" xr:uid="{42F2A05E-A366-42A8-A1E2-12022ACDDDD4}"/>
    <cellStyle name="Heading 2 34 3" xfId="36814" xr:uid="{9F6B1567-439F-4CA1-B226-B1150363E92B}"/>
    <cellStyle name="Heading 2 34 3 2" xfId="5861" xr:uid="{46548162-9973-45F0-A313-3FA07DF0F144}"/>
    <cellStyle name="Heading 2 34 4" xfId="25398" xr:uid="{33F804B8-E947-48AA-8E07-D0D007998AF6}"/>
    <cellStyle name="Heading 2 34 4 2" xfId="20729" xr:uid="{51DB248D-41C5-4CDB-A944-4E552EFABF9F}"/>
    <cellStyle name="Heading 2 34 5" xfId="25405" xr:uid="{1C6908F6-494D-4B6F-91EC-02538176AAE2}"/>
    <cellStyle name="Heading 2 34 6" xfId="19399" xr:uid="{A8CEA7A8-83E0-42A9-ADD2-65142E80B185}"/>
    <cellStyle name="Heading 2 34_BSD2" xfId="38193" xr:uid="{B43AF600-C55F-43CC-840C-01C138D1C10E}"/>
    <cellStyle name="Heading 2 35" xfId="38201" xr:uid="{7EBE6B1D-A9B4-42F6-BA31-9C9B994886B1}"/>
    <cellStyle name="Heading 2 35 2" xfId="38208" xr:uid="{D0C7548D-B82E-44DE-B6C6-C4CA17DF408C}"/>
    <cellStyle name="Heading 2 35 2 2" xfId="6472" xr:uid="{39BF16B0-AF5D-4F86-9FBB-1A0713864D1E}"/>
    <cellStyle name="Heading 2 35 2 2 2" xfId="24253" xr:uid="{00D999DA-9CDF-44F7-8EBE-ED332B60A89D}"/>
    <cellStyle name="Heading 2 35 2 3" xfId="28498" xr:uid="{9B2C62F2-6C21-4955-A933-846B6EF7546B}"/>
    <cellStyle name="Heading 2 35 2 3 2" xfId="38210" xr:uid="{8E948418-DC5F-4A0F-AC94-78B877C5EAFD}"/>
    <cellStyle name="Heading 2 35 2 4" xfId="28501" xr:uid="{0C348250-1733-438A-B80B-71B5F0E3AC90}"/>
    <cellStyle name="Heading 2 35 2_BSD2" xfId="38212" xr:uid="{7379ED59-E20B-4C60-BD67-F01BC986B6E0}"/>
    <cellStyle name="Heading 2 35 3" xfId="38219" xr:uid="{47DF2EF2-CD28-48CA-981A-77CB04295F84}"/>
    <cellStyle name="Heading 2 35 3 2" xfId="6527" xr:uid="{7C192924-2E24-498A-A1C5-D4BFAEA8F791}"/>
    <cellStyle name="Heading 2 35 4" xfId="2905" xr:uid="{467186D4-DDE0-400F-B0BE-9F1DBDF27466}"/>
    <cellStyle name="Heading 2 35 4 2" xfId="37758" xr:uid="{C6E67EA8-43AE-44EC-9BDD-B80B40ED35DE}"/>
    <cellStyle name="Heading 2 35 5" xfId="2986" xr:uid="{0EDB826D-A6EB-4733-85B8-47EEBE04F611}"/>
    <cellStyle name="Heading 2 35_BSD2" xfId="27804" xr:uid="{B4D7CA5B-950D-4771-87BA-68ACE5798A7A}"/>
    <cellStyle name="Heading 2 36" xfId="22025" xr:uid="{8E29F0D7-E15B-4F64-884B-F400D55FDC7E}"/>
    <cellStyle name="Heading 2 36 2" xfId="38224" xr:uid="{2BA15FFB-2174-43A2-AC93-9665E46C6F96}"/>
    <cellStyle name="Heading 2 36 2 2" xfId="38229" xr:uid="{7E23CCDF-8432-4F8A-B8CE-BEABCBFDD3B6}"/>
    <cellStyle name="Heading 2 36 2 2 2" xfId="24321" xr:uid="{7F18B867-A025-4A6B-8E6E-84CA67E1E191}"/>
    <cellStyle name="Heading 2 36 2 3" xfId="6270" xr:uid="{B5CB5EF2-39E7-4A13-A18A-ACA502015859}"/>
    <cellStyle name="Heading 2 36 2 3 2" xfId="38231" xr:uid="{ABDB4782-3863-43EE-8EAA-24EAB461296F}"/>
    <cellStyle name="Heading 2 36 2 4" xfId="38234" xr:uid="{FF349B6D-966D-4870-940D-E10D3D72DDC5}"/>
    <cellStyle name="Heading 2 36 2_BSD2" xfId="38236" xr:uid="{BAD47D1A-9288-4682-9792-6E1B04A270A1}"/>
    <cellStyle name="Heading 2 36 3" xfId="38241" xr:uid="{4EBC736D-86EE-41C4-8980-3FB64C4D846E}"/>
    <cellStyle name="Heading 2 36 3 2" xfId="3226" xr:uid="{EE943B90-EAAA-494D-8BF9-E412B2813ACD}"/>
    <cellStyle name="Heading 2 36 4" xfId="25415" xr:uid="{623D7A37-D375-4851-AB58-91BB37707F00}"/>
    <cellStyle name="Heading 2 36 4 2" xfId="11919" xr:uid="{4E7FDAEF-3C96-4721-8330-EB3667EABBA7}"/>
    <cellStyle name="Heading 2 36 5" xfId="25421" xr:uid="{FBE6C5BF-E540-447E-8B11-D3816EFAE690}"/>
    <cellStyle name="Heading 2 36_BSD2" xfId="38243" xr:uid="{83328A24-283A-480C-A1AD-3AF59B184A80}"/>
    <cellStyle name="Heading 2 37" xfId="4058" xr:uid="{A197737B-3138-4043-9C70-FA8826340AA9}"/>
    <cellStyle name="Heading 2 37 2" xfId="38248" xr:uid="{78F76CAE-AA9E-41DC-9B90-8F354E5C8062}"/>
    <cellStyle name="Heading 2 37 2 2" xfId="38253" xr:uid="{BE48A0D8-6B00-44DF-B3BF-2D55783B5409}"/>
    <cellStyle name="Heading 2 37 2 2 2" xfId="24364" xr:uid="{587AA3D7-B9A5-4A3A-8AFA-8A9D95E635A4}"/>
    <cellStyle name="Heading 2 37 2 3" xfId="33815" xr:uid="{863FA4E5-0020-4797-AF2C-AA8DE56DD692}"/>
    <cellStyle name="Heading 2 37 2 3 2" xfId="38255" xr:uid="{A5CC29C8-ED7D-4C3D-98E6-0D8B7A7C7210}"/>
    <cellStyle name="Heading 2 37 2 4" xfId="33818" xr:uid="{C456D876-EC1E-4AB1-94EF-93A078317258}"/>
    <cellStyle name="Heading 2 37 2_BSD2" xfId="38257" xr:uid="{5FE088AC-A732-4633-A628-28513A3DB3AB}"/>
    <cellStyle name="Heading 2 37 3" xfId="38263" xr:uid="{3131D065-E568-4258-87C2-372F78D39232}"/>
    <cellStyle name="Heading 2 37 3 2" xfId="6859" xr:uid="{5027FA66-87F3-477A-BC3C-0F4A78E8CE42}"/>
    <cellStyle name="Heading 2 37 4" xfId="10858" xr:uid="{D62D5F89-6186-4C07-9307-C182E7AF0F6C}"/>
    <cellStyle name="Heading 2 37 4 2" xfId="38265" xr:uid="{B586C86E-25D4-481E-A329-9CBB8DC6F60D}"/>
    <cellStyle name="Heading 2 37 5" xfId="10867" xr:uid="{E073D87F-8A3B-4A87-8731-6C906F8874E7}"/>
    <cellStyle name="Heading 2 37_BSD2" xfId="38267" xr:uid="{A55CCFEC-BF88-4AF7-80DD-C8DE84751F28}"/>
    <cellStyle name="Heading 2 38" xfId="4067" xr:uid="{E1E24ADA-95DC-4FFC-B5CF-BD13282C749B}"/>
    <cellStyle name="Heading 2 38 2" xfId="38271" xr:uid="{72152E0C-E64E-493C-9FC6-D76031D760A2}"/>
    <cellStyle name="Heading 2 38 2 2" xfId="11090" xr:uid="{B4B6C92A-D5A7-495E-BB81-034C310CECF5}"/>
    <cellStyle name="Heading 2 38 2 2 2" xfId="24428" xr:uid="{7752EDF8-5B58-4C33-8AEF-8D9E7990E65A}"/>
    <cellStyle name="Heading 2 38 2 3" xfId="38275" xr:uid="{DFE7EAE9-8D25-4D8E-A13C-19C476968C79}"/>
    <cellStyle name="Heading 2 38 2 3 2" xfId="38278" xr:uid="{C3798D70-7E15-416C-86D2-630F6A743285}"/>
    <cellStyle name="Heading 2 38 2 4" xfId="38280" xr:uid="{8CEFA5F0-E2A9-4B5C-97A9-07E7C5ABBC22}"/>
    <cellStyle name="Heading 2 38 2_BSD2" xfId="38282" xr:uid="{032484D9-4030-4E09-93BD-2BE345381258}"/>
    <cellStyle name="Heading 2 38 3" xfId="38286" xr:uid="{782A2FD3-A66A-49BB-AE97-2A4AB4DD17BD}"/>
    <cellStyle name="Heading 2 38 3 2" xfId="6131" xr:uid="{ED8FB4EF-8F95-4D65-BF4D-9B29EB5A28E3}"/>
    <cellStyle name="Heading 2 38 4" xfId="37762" xr:uid="{F95C3426-54D2-408E-A14A-59274312E0FB}"/>
    <cellStyle name="Heading 2 38 4 2" xfId="37815" xr:uid="{34595696-85D4-4B13-920E-9D8C024EAC28}"/>
    <cellStyle name="Heading 2 38 5" xfId="34179" xr:uid="{1D3D4095-0C8E-48BE-B9FF-045D29D44D27}"/>
    <cellStyle name="Heading 2 38_BSD2" xfId="38288" xr:uid="{717A4B04-30CF-419F-80D2-DEB97A34C0E9}"/>
    <cellStyle name="Heading 2 39" xfId="9463" xr:uid="{6C06DC6A-DDD6-40A8-98CC-396C76287C53}"/>
    <cellStyle name="Heading 2 39 2" xfId="11109" xr:uid="{33488008-A086-49AE-B298-E53F84127A68}"/>
    <cellStyle name="Heading 2 39 2 2" xfId="11115" xr:uid="{E639FB40-1BF4-4B48-809C-50D32B764F4A}"/>
    <cellStyle name="Heading 2 39 2 2 2" xfId="13575" xr:uid="{C589B224-4483-44AB-B9A6-C5733771C7B2}"/>
    <cellStyle name="Heading 2 39 2 3" xfId="6039" xr:uid="{5C8CAA41-0024-42C4-B941-F29C03ABDB73}"/>
    <cellStyle name="Heading 2 39 2 3 2" xfId="38291" xr:uid="{FDF4518C-C67F-4310-99D8-AB84E93EEAA5}"/>
    <cellStyle name="Heading 2 39 2 4" xfId="7796" xr:uid="{5E73192F-7FCE-47B8-B460-5EDCDE13B1B7}"/>
    <cellStyle name="Heading 2 39 2_BSD2" xfId="5993" xr:uid="{2D8F6BA2-0880-4B29-AA75-70CC23DD4CBC}"/>
    <cellStyle name="Heading 2 39 3" xfId="38295" xr:uid="{EB8CA170-A36C-4EA7-952F-E40FF2497F1F}"/>
    <cellStyle name="Heading 2 39 3 2" xfId="6761" xr:uid="{003A9A24-2DE8-4134-B01D-400583F1A395}"/>
    <cellStyle name="Heading 2 39 4" xfId="37765" xr:uid="{6A1F2164-E819-4020-9A69-A3DA4A26A544}"/>
    <cellStyle name="Heading 2 39 4 2" xfId="8181" xr:uid="{E4429A75-DB32-4269-8375-88837A165C2D}"/>
    <cellStyle name="Heading 2 39 5" xfId="38297" xr:uid="{AB74B03A-939E-411B-94E7-F8F7B03E83E0}"/>
    <cellStyle name="Heading 2 39_BSD2" xfId="38299" xr:uid="{96BF6F41-DDC2-4FBB-B322-49197D3D7647}"/>
    <cellStyle name="Heading 2 4" xfId="2257" xr:uid="{2A029C53-AF47-4001-B62C-8111A7DBFFA7}"/>
    <cellStyle name="Heading 2 4 2" xfId="21717" xr:uid="{934958FF-6ECB-4228-B044-7DE48515D8A0}"/>
    <cellStyle name="Heading 2 4 2 2" xfId="38301" xr:uid="{91E3BAF9-9B6D-4BA6-BDC6-A334E768DEE4}"/>
    <cellStyle name="Heading 2 4 2 2 2" xfId="4152" xr:uid="{EFBA6468-5C71-42BC-96E6-B075F739AD40}"/>
    <cellStyle name="Heading 2 4 2 3" xfId="38302" xr:uid="{53D7CC3D-131A-4361-8CC7-9FAACE789C1F}"/>
    <cellStyle name="Heading 2 4 2 3 2" xfId="38303" xr:uid="{0A387852-7E0E-42FB-8B3C-4E4E083E6363}"/>
    <cellStyle name="Heading 2 4 2 4" xfId="38305" xr:uid="{35B8896F-77A6-454B-B22E-3ABD6150CE4E}"/>
    <cellStyle name="Heading 2 4 2_BSD2" xfId="34256" xr:uid="{A2F10ABD-E05A-4A26-A272-22C16E68C270}"/>
    <cellStyle name="Heading 2 4 3" xfId="31422" xr:uid="{07A84C91-F375-4DD5-92F0-B2A745FFB6B6}"/>
    <cellStyle name="Heading 2 4 3 2" xfId="38306" xr:uid="{ECA50838-E32E-4713-ADC5-14A4B853FE5A}"/>
    <cellStyle name="Heading 2 4 4" xfId="38307" xr:uid="{AB0A8CE2-604A-4638-9E1C-87316ACF953B}"/>
    <cellStyle name="Heading 2 4 4 2" xfId="38308" xr:uid="{275170B2-B3D8-4997-9005-5012009EDF58}"/>
    <cellStyle name="Heading 2 4 5" xfId="38309" xr:uid="{954BA45A-4328-4BB6-B275-68D53F4FE855}"/>
    <cellStyle name="Heading 2 4 5 2" xfId="38310" xr:uid="{DD41C9EC-B649-4371-80D9-DF21F6FAF05F}"/>
    <cellStyle name="Heading 2 4 6" xfId="38311" xr:uid="{E96FE6CF-5851-4F4F-BF4C-25E368F3E0C5}"/>
    <cellStyle name="Heading 2 4 6 2" xfId="38312" xr:uid="{0ED93B32-6D2B-4711-A13E-1D806C7F5493}"/>
    <cellStyle name="Heading 2 4 7" xfId="38313" xr:uid="{8339FCAD-A476-4917-9469-39DA8E6153CC}"/>
    <cellStyle name="Heading 2 4 8" xfId="19957" xr:uid="{80DBD327-3B48-4596-B31F-F82D954764FA}"/>
    <cellStyle name="Heading 2 4 9" xfId="7503" xr:uid="{3B33BE37-76E1-41B7-9C61-7DE95B64DC2C}"/>
    <cellStyle name="Heading 2 4_Annexure" xfId="26181" xr:uid="{B4CAC8D7-4ECB-40EA-B684-A486ED54C627}"/>
    <cellStyle name="Heading 2 40" xfId="38202" xr:uid="{AB0E2D5B-2E76-4D87-9993-F1E78D36B503}"/>
    <cellStyle name="Heading 2 40 2" xfId="38209" xr:uid="{8D4DAE57-3224-4BD1-B454-57ED809220CD}"/>
    <cellStyle name="Heading 2 40 2 2" xfId="6473" xr:uid="{D70D6B4D-8711-4E6C-810C-ED13A466E884}"/>
    <cellStyle name="Heading 2 40 2 2 2" xfId="24254" xr:uid="{55D7F2B9-CD46-4C8D-81D7-186FF1BDCEB7}"/>
    <cellStyle name="Heading 2 40 2 3" xfId="28499" xr:uid="{394D5AEE-DD13-4F8B-A290-6FE9158DBFB8}"/>
    <cellStyle name="Heading 2 40 2 3 2" xfId="38211" xr:uid="{F26BA838-27BD-4BF9-94E8-6477A9AEAC0E}"/>
    <cellStyle name="Heading 2 40 2 4" xfId="28502" xr:uid="{965447BE-E7DC-4455-A878-502D4CF0D8A8}"/>
    <cellStyle name="Heading 2 40 2_BSD2" xfId="38213" xr:uid="{ED3CBFB2-8DC4-494B-9680-4DB97C07EE3D}"/>
    <cellStyle name="Heading 2 40 3" xfId="38220" xr:uid="{C91D9AA0-7917-4824-90BC-AE056CD2E9D5}"/>
    <cellStyle name="Heading 2 40 3 2" xfId="6528" xr:uid="{7E66077F-6705-4D9D-903F-146AE2FB12B9}"/>
    <cellStyle name="Heading 2 40 4" xfId="2906" xr:uid="{F43EAC94-AA03-4A1F-96B1-0234F3F42901}"/>
    <cellStyle name="Heading 2 40 4 2" xfId="37759" xr:uid="{B9094A35-A9D2-48E0-9EB0-0A0AD6093559}"/>
    <cellStyle name="Heading 2 40 5" xfId="2987" xr:uid="{10B0A111-7D51-4B38-B064-1BA98D4B5DA8}"/>
    <cellStyle name="Heading 2 40_BSD2" xfId="27805" xr:uid="{EDCE7AA8-AFFB-40BD-B0A0-A01C4D15995A}"/>
    <cellStyle name="Heading 2 41" xfId="22026" xr:uid="{85FE45B6-4759-45F1-BE8F-8B2BF1CF70D8}"/>
    <cellStyle name="Heading 2 41 2" xfId="38225" xr:uid="{BF533F31-6941-41EC-91D3-268D37621130}"/>
    <cellStyle name="Heading 2 41 2 2" xfId="38230" xr:uid="{391DD5A7-C324-4F28-B5AF-D7B1C7F2634E}"/>
    <cellStyle name="Heading 2 41 2 2 2" xfId="24322" xr:uid="{595B693D-DB34-486F-914D-ADDF10DCC0AD}"/>
    <cellStyle name="Heading 2 41 2 3" xfId="6271" xr:uid="{445AF321-A7E6-41D0-A316-A773F1238484}"/>
    <cellStyle name="Heading 2 41 2 3 2" xfId="38232" xr:uid="{E950E974-EE95-469A-A777-7E36306FEF85}"/>
    <cellStyle name="Heading 2 41 2 4" xfId="38235" xr:uid="{815DD84B-9846-4FB9-8EF8-46F8DCDCC4F6}"/>
    <cellStyle name="Heading 2 41 2_BSD2" xfId="38237" xr:uid="{EDD1CAF0-F353-413E-A54D-23EBA0915091}"/>
    <cellStyle name="Heading 2 41 3" xfId="38242" xr:uid="{B15434F7-5741-4C79-88AA-BD74A8971ED9}"/>
    <cellStyle name="Heading 2 41 3 2" xfId="3227" xr:uid="{370FE6C0-BCA3-45C2-B436-881E99770315}"/>
    <cellStyle name="Heading 2 41 4" xfId="25416" xr:uid="{B2C398F8-170E-45E8-AEB7-A53DEEF04603}"/>
    <cellStyle name="Heading 2 41 4 2" xfId="11920" xr:uid="{650062DE-365D-4FA9-989C-80FFCC04C8B1}"/>
    <cellStyle name="Heading 2 41 5" xfId="25422" xr:uid="{34EE1C23-5DAB-4C5D-A79C-58DAA91602B9}"/>
    <cellStyle name="Heading 2 41_BSD2" xfId="38244" xr:uid="{E06C7299-EB1C-4BF7-A7E8-618889A5B406}"/>
    <cellStyle name="Heading 2 42" xfId="4059" xr:uid="{00D5CA36-EAB4-48A0-966D-C56DE52F4AC8}"/>
    <cellStyle name="Heading 2 42 2" xfId="38249" xr:uid="{36CBA9CA-35F9-47CB-A0E5-4A6E9C31F85B}"/>
    <cellStyle name="Heading 2 42 2 2" xfId="38254" xr:uid="{CFCC8808-BB43-479C-A030-E514A79F3D70}"/>
    <cellStyle name="Heading 2 42 2 2 2" xfId="24365" xr:uid="{27B241B0-CF9F-4C01-8B8A-21EC6CE91785}"/>
    <cellStyle name="Heading 2 42 2 3" xfId="33816" xr:uid="{72FB68B6-A1BD-49E1-89C0-310E363E4C65}"/>
    <cellStyle name="Heading 2 42 2 3 2" xfId="38256" xr:uid="{6D3D6BC0-9CDA-4527-897B-37373DCA4BE1}"/>
    <cellStyle name="Heading 2 42 2 4" xfId="33819" xr:uid="{9E524591-09A5-42E1-AE35-05E0EBCFC739}"/>
    <cellStyle name="Heading 2 42 2_BSD2" xfId="38258" xr:uid="{477FA921-656E-4AA1-BB42-2B1E972E6B47}"/>
    <cellStyle name="Heading 2 42 3" xfId="38264" xr:uid="{3E9B76B1-3970-4697-854A-DD5A9CE9809C}"/>
    <cellStyle name="Heading 2 42 3 2" xfId="6860" xr:uid="{C020B0AD-1A92-4654-9FFB-1CA909C2D664}"/>
    <cellStyle name="Heading 2 42 4" xfId="10859" xr:uid="{26033B13-C405-4BA2-999F-EB1DA6B764C2}"/>
    <cellStyle name="Heading 2 42 4 2" xfId="38266" xr:uid="{C69C3A9E-8D9B-4E51-B35E-FB0136F0C3C5}"/>
    <cellStyle name="Heading 2 42 5" xfId="10868" xr:uid="{4F0EC392-F4C3-49A9-BF07-41910E7E8980}"/>
    <cellStyle name="Heading 2 42_BSD2" xfId="38268" xr:uid="{246F7943-E3A8-4712-BD54-BB003D5F53E0}"/>
    <cellStyle name="Heading 2 43" xfId="4068" xr:uid="{7C782CCE-7E0E-404E-BC1B-DB7F57D4A013}"/>
    <cellStyle name="Heading 2 43 2" xfId="38272" xr:uid="{68330195-77D7-48D9-8C26-D10FDA26CEC5}"/>
    <cellStyle name="Heading 2 43 2 2" xfId="11091" xr:uid="{BB242A63-ED1C-4D8B-9B4D-F8DC306D9F3B}"/>
    <cellStyle name="Heading 2 43 2 2 2" xfId="24429" xr:uid="{0ECE65CF-5E0A-4677-AF79-327AF72AFDE8}"/>
    <cellStyle name="Heading 2 43 2 3" xfId="38276" xr:uid="{6EAC1177-F6C0-4E0D-8059-353711B79F43}"/>
    <cellStyle name="Heading 2 43 2 3 2" xfId="38279" xr:uid="{93AC2065-5CC4-48E1-B565-80130F0591D3}"/>
    <cellStyle name="Heading 2 43 2 4" xfId="38281" xr:uid="{6A9A8EB3-08C1-4103-8213-B0214DFE66CE}"/>
    <cellStyle name="Heading 2 43 2_BSD2" xfId="38283" xr:uid="{806262B4-8E38-4AE4-B5BE-E4B8ADA15C70}"/>
    <cellStyle name="Heading 2 43 3" xfId="38287" xr:uid="{3C5C6CBC-4AB6-4712-BB61-FABC47BF61D2}"/>
    <cellStyle name="Heading 2 43 3 2" xfId="6132" xr:uid="{019D8288-4DAB-4F86-A6DE-19BC16FBA5B2}"/>
    <cellStyle name="Heading 2 43 4" xfId="37763" xr:uid="{AC00E506-5D33-4036-8480-3E0205003C7C}"/>
    <cellStyle name="Heading 2 43 4 2" xfId="37816" xr:uid="{30833CB7-877D-45C3-9B82-B36CBCD74EF6}"/>
    <cellStyle name="Heading 2 43 5" xfId="34180" xr:uid="{7105BBE6-1273-4B82-BC17-3DA7D34D607F}"/>
    <cellStyle name="Heading 2 43_BSD2" xfId="38289" xr:uid="{B99BC839-27F8-4524-B4A8-6138862A7358}"/>
    <cellStyle name="Heading 2 44" xfId="9464" xr:uid="{3C844134-C716-47A1-8C2F-F88708E54FE4}"/>
    <cellStyle name="Heading 2 44 2" xfId="11110" xr:uid="{7585275B-55FE-4EED-B761-2DD34CBE4595}"/>
    <cellStyle name="Heading 2 44 2 2" xfId="11116" xr:uid="{F45E8660-285D-402D-BCFE-ED7D3577A00A}"/>
    <cellStyle name="Heading 2 44 2 2 2" xfId="13576" xr:uid="{B8E885FC-7385-4295-B707-1D979121E646}"/>
    <cellStyle name="Heading 2 44 2 3" xfId="6040" xr:uid="{3253756B-4185-42D9-8E80-F42C844F34D7}"/>
    <cellStyle name="Heading 2 44 2 3 2" xfId="38292" xr:uid="{14CDE74E-4372-4792-8E51-3CCFC9853F33}"/>
    <cellStyle name="Heading 2 44 2 4" xfId="7797" xr:uid="{FC4A7127-CA0C-47B9-A48C-14396EAE3320}"/>
    <cellStyle name="Heading 2 44 2_BSD2" xfId="5994" xr:uid="{CAD9E5B2-B875-4543-9096-D3F1C3E0F456}"/>
    <cellStyle name="Heading 2 44 3" xfId="38296" xr:uid="{F451094C-1F69-4807-9684-F1B3DC686472}"/>
    <cellStyle name="Heading 2 44 3 2" xfId="6762" xr:uid="{02DDD8B8-0387-45AD-BB54-0E5FF4B57749}"/>
    <cellStyle name="Heading 2 44 4" xfId="37766" xr:uid="{5E3E8662-C564-413E-A3EC-B71E0A5F29A8}"/>
    <cellStyle name="Heading 2 44 4 2" xfId="8182" xr:uid="{B82E5A40-63CF-40D8-BDD2-67ED20AAF4C4}"/>
    <cellStyle name="Heading 2 44 5" xfId="38298" xr:uid="{88C039BC-19D5-4118-BA19-6452544BFBEA}"/>
    <cellStyle name="Heading 2 44_BSD2" xfId="38300" xr:uid="{02CBAA53-76C1-4D51-A343-9754E0173F13}"/>
    <cellStyle name="Heading 2 45" xfId="5698" xr:uid="{786A047C-1065-4098-90FA-9725A5EC6296}"/>
    <cellStyle name="Heading 2 45 2" xfId="38316" xr:uid="{9C8BA275-48BC-4101-B96E-5D9F2AB6B74D}"/>
    <cellStyle name="Heading 2 45 2 2" xfId="11134" xr:uid="{C3F2F33C-DB1A-4E07-8351-6AFB19F0495A}"/>
    <cellStyle name="Heading 2 45 2 2 2" xfId="15028" xr:uid="{C4BA2C7F-963F-4ABF-B6A3-E61B9A1558AA}"/>
    <cellStyle name="Heading 2 45 2 3" xfId="8684" xr:uid="{E5C063E3-3D34-4BD8-95FC-5396DBF8D7C2}"/>
    <cellStyle name="Heading 2 45 2 3 2" xfId="35370" xr:uid="{F2CA5D30-527F-4131-A67F-BEBC6139D4F4}"/>
    <cellStyle name="Heading 2 45 2 4" xfId="8694" xr:uid="{41889050-9E1B-4DCD-97C3-7D0C900695AA}"/>
    <cellStyle name="Heading 2 45 2_BSD2" xfId="2931" xr:uid="{773D57C7-6555-41EF-A336-97A292A11CDF}"/>
    <cellStyle name="Heading 2 45 3" xfId="38320" xr:uid="{FB94A943-3678-4C9C-9856-257C3606252D}"/>
    <cellStyle name="Heading 2 45 3 2" xfId="7019" xr:uid="{DEFD641E-C4BE-4A93-A5FD-4E48D2C294C3}"/>
    <cellStyle name="Heading 2 45 4" xfId="38322" xr:uid="{0734E84E-03EC-4224-BBDC-90A3218C62D0}"/>
    <cellStyle name="Heading 2 45 4 2" xfId="9221" xr:uid="{9AA18F73-0051-4977-AFCB-C969B5C7485C}"/>
    <cellStyle name="Heading 2 45 5" xfId="16879" xr:uid="{7394B008-BDF3-427A-85A9-5541952D8F98}"/>
    <cellStyle name="Heading 2 45_BSD2" xfId="38324" xr:uid="{60E1CE0C-F1CF-4121-9ADB-D9D8C68E378F}"/>
    <cellStyle name="Heading 2 46" xfId="11153" xr:uid="{7D7C4EAD-40DC-4516-9148-729462F12FF6}"/>
    <cellStyle name="Heading 2 46 2" xfId="38328" xr:uid="{52AAB603-1FFB-495E-B446-F7754E3919F7}"/>
    <cellStyle name="Heading 2 46 2 2" xfId="11168" xr:uid="{8C9A9E45-736E-44C3-A14F-71A3478A42A9}"/>
    <cellStyle name="Heading 2 46 2 2 2" xfId="16350" xr:uid="{6C9DC8D7-D631-4873-91BE-108BE0EE87E8}"/>
    <cellStyle name="Heading 2 46 2 3" xfId="9151" xr:uid="{702489FA-784D-4BFE-8E42-F5B379787EC9}"/>
    <cellStyle name="Heading 2 46 2 3 2" xfId="38330" xr:uid="{AEC354B4-7174-4053-ABD1-6E8E1D0AD1A8}"/>
    <cellStyle name="Heading 2 46 2 4" xfId="9157" xr:uid="{CD8BFD37-92C1-4132-B23B-07DDEC299DA7}"/>
    <cellStyle name="Heading 2 46 2_BSD2" xfId="16545" xr:uid="{68FB4683-4755-482E-9787-9FF58AB0F1F2}"/>
    <cellStyle name="Heading 2 46 3" xfId="38334" xr:uid="{D39853BF-1E6E-42EB-8510-D6A4E304E13F}"/>
    <cellStyle name="Heading 2 46 3 2" xfId="7063" xr:uid="{4FD03AA7-B046-4F0D-9578-80A44DF6544C}"/>
    <cellStyle name="Heading 2 46 4" xfId="38336" xr:uid="{6C375311-D619-4B3F-8EE1-0C1569A5A839}"/>
    <cellStyle name="Heading 2 46 4 2" xfId="9829" xr:uid="{9DB2CA3C-D8DB-492C-A027-0B3AC7AB737C}"/>
    <cellStyle name="Heading 2 46 5" xfId="5192" xr:uid="{36331FB2-EDD0-4336-94DB-A4B86DF99AAC}"/>
    <cellStyle name="Heading 2 46_BSD2" xfId="38338" xr:uid="{62FEEA0E-810F-4C69-962A-23E6DA4B124A}"/>
    <cellStyle name="Heading 2 47" xfId="38340" xr:uid="{C99B6EF7-5797-4365-AE2E-B183F8743B85}"/>
    <cellStyle name="Heading 2 47 2" xfId="38344" xr:uid="{2E3FD23C-2DFB-43FA-A81A-E8BA044EFC4E}"/>
    <cellStyle name="Heading 2 47 2 2" xfId="11204" xr:uid="{6E5CD332-D29B-4C57-835D-9650E1928D1F}"/>
    <cellStyle name="Heading 2 47 2 2 2" xfId="6368" xr:uid="{F6E8B13D-4975-4C28-A9D4-D61062A298C4}"/>
    <cellStyle name="Heading 2 47 2 3" xfId="9178" xr:uid="{07FAD42E-819E-474F-8CFD-8F4721AEEF5A}"/>
    <cellStyle name="Heading 2 47 2 3 2" xfId="38346" xr:uid="{B714475D-27CE-4EE2-B96B-1A2094A3E522}"/>
    <cellStyle name="Heading 2 47 2 4" xfId="9186" xr:uid="{525544B7-F22F-4875-B6DA-64043F8D15C5}"/>
    <cellStyle name="Heading 2 47 2_BSD2" xfId="31363" xr:uid="{EFA555EA-31EF-4830-A7D2-83E1E8DBE795}"/>
    <cellStyle name="Heading 2 47 3" xfId="38352" xr:uid="{436D3D28-B793-4A23-87AC-BE003699487D}"/>
    <cellStyle name="Heading 2 47 3 2" xfId="7104" xr:uid="{6833F7F5-8D9C-4C76-A342-61A148371835}"/>
    <cellStyle name="Heading 2 47 4" xfId="38354" xr:uid="{0985D2BB-69F2-4555-8659-F234FE2944A6}"/>
    <cellStyle name="Heading 2 47 4 2" xfId="10632" xr:uid="{6FF781CA-143A-4E4E-9829-31E1E3DFBE80}"/>
    <cellStyle name="Heading 2 47 5" xfId="16887" xr:uid="{F5DA1B98-60C7-4C88-8B84-B838026E774C}"/>
    <cellStyle name="Heading 2 47_BSD2" xfId="38356" xr:uid="{C66518FB-2F19-4145-92C9-44961B154DEB}"/>
    <cellStyle name="Heading 2 48" xfId="38358" xr:uid="{26039AA0-72F5-4E13-8FD9-48BDD36A659D}"/>
    <cellStyle name="Heading 2 48 2" xfId="38362" xr:uid="{4D7DD78C-EA96-4E17-AF1E-6AF214247BB2}"/>
    <cellStyle name="Heading 2 48 2 2" xfId="18451" xr:uid="{E752A4DE-AE7B-47FF-AF92-09580903F513}"/>
    <cellStyle name="Heading 2 48 2 2 2" xfId="9026" xr:uid="{1BBE9439-C2A8-44B8-B9CB-0B6B214F6272}"/>
    <cellStyle name="Heading 2 48 2 3" xfId="4324" xr:uid="{3D7B9F9C-E588-44C3-B4E6-3FFE8D36A9DA}"/>
    <cellStyle name="Heading 2 48 2 3 2" xfId="38365" xr:uid="{18725D45-00B2-4300-8888-D246E70F8986}"/>
    <cellStyle name="Heading 2 48 2 4" xfId="18454" xr:uid="{BBA98984-7B4D-4898-9AD8-82507480FADD}"/>
    <cellStyle name="Heading 2 48 2_BSD2" xfId="16505" xr:uid="{78ECE3B2-67FC-4A8D-9F3D-5F527B5E5C97}"/>
    <cellStyle name="Heading 2 48 3" xfId="38369" xr:uid="{2A67BC9D-37B1-4B6F-9C6F-2272BA29113E}"/>
    <cellStyle name="Heading 2 48 3 2" xfId="5107" xr:uid="{67FC252C-09BE-4922-A55F-7FE8CB6D1777}"/>
    <cellStyle name="Heading 2 48 4" xfId="38371" xr:uid="{04324B3A-54FA-485E-B64E-993E8919ECF7}"/>
    <cellStyle name="Heading 2 48 4 2" xfId="18689" xr:uid="{D5D7DD32-7CB2-48B5-818E-BDBB5D7A0707}"/>
    <cellStyle name="Heading 2 48 5" xfId="38373" xr:uid="{E4CA0B4A-4C05-4CF5-B88B-00F01D35CCD0}"/>
    <cellStyle name="Heading 2 48_BSD2" xfId="26801" xr:uid="{8187D8FE-11B4-4176-AE0F-6EB851A92EB0}"/>
    <cellStyle name="Heading 2 49" xfId="38375" xr:uid="{198B0AB5-4F5E-4543-A29B-E7B7A7AD79FA}"/>
    <cellStyle name="Heading 2 49 2" xfId="38379" xr:uid="{6FAD0B99-AF89-43E1-85D4-6AC9A5FF6B8E}"/>
    <cellStyle name="Heading 2 49 2 2" xfId="21652" xr:uid="{396E96D9-9A04-492C-87A7-6FAACAD1CA5B}"/>
    <cellStyle name="Heading 2 49 2 2 2" xfId="38381" xr:uid="{D5960606-3874-45FA-AC0E-EAEE698A816D}"/>
    <cellStyle name="Heading 2 49 2 3" xfId="4915" xr:uid="{2DF367FB-8F7B-45A6-BB56-50392F5E2EA7}"/>
    <cellStyle name="Heading 2 49 2 3 2" xfId="38383" xr:uid="{B7A64483-13EF-4FED-B404-A90B831E5D62}"/>
    <cellStyle name="Heading 2 49 2 4" xfId="21655" xr:uid="{A75DBD28-FD2D-4452-B77C-817D54E6CF09}"/>
    <cellStyle name="Heading 2 49 2_BSD2" xfId="33610" xr:uid="{44E6C270-F065-4CD8-96B8-B36E653BF209}"/>
    <cellStyle name="Heading 2 49 3" xfId="38387" xr:uid="{26C40031-7524-49F6-8B29-82427AD22037}"/>
    <cellStyle name="Heading 2 49 3 2" xfId="7227" xr:uid="{00B679CE-268B-4B7C-BFEA-320F2F61E01F}"/>
    <cellStyle name="Heading 2 49 4" xfId="38389" xr:uid="{DB15BA34-9D7A-4838-B771-11C1E45DB0ED}"/>
    <cellStyle name="Heading 2 49 4 2" xfId="4139" xr:uid="{52E784F3-3CA0-415F-84C6-B85472D441C2}"/>
    <cellStyle name="Heading 2 49 5" xfId="38391" xr:uid="{3F5BD8CB-C788-4304-9E58-CE9008555BB9}"/>
    <cellStyle name="Heading 2 49_BSD2" xfId="27763" xr:uid="{D81B722C-1695-45C5-BB04-87A826E278E1}"/>
    <cellStyle name="Heading 2 5" xfId="2258" xr:uid="{52A03904-30CE-4864-B8B2-1AF027DEE0F4}"/>
    <cellStyle name="Heading 2 5 2" xfId="21721" xr:uid="{9064D873-4ACF-4FAF-9BA7-22A7DE69475E}"/>
    <cellStyle name="Heading 2 5 2 2" xfId="8946" xr:uid="{FE9E7A30-B0F0-40B8-94E5-53ECD84999E4}"/>
    <cellStyle name="Heading 2 5 2 2 2" xfId="38393" xr:uid="{BBAA0925-BBFD-4B2B-B5D9-4B2B72A31736}"/>
    <cellStyle name="Heading 2 5 2 3" xfId="8970" xr:uid="{799E98E6-FAFA-48C2-A6A2-075D8C049037}"/>
    <cellStyle name="Heading 2 5 2 3 2" xfId="29570" xr:uid="{B84E0B9C-8A02-48AB-A02E-D0DDB02076BE}"/>
    <cellStyle name="Heading 2 5 2 4" xfId="29601" xr:uid="{7CB50E35-E6F2-4BAF-9CD0-EB161747CC1E}"/>
    <cellStyle name="Heading 2 5 2 5" xfId="29606" xr:uid="{E12CBB22-4B47-4C9C-ABE6-EE06E8F8F1E3}"/>
    <cellStyle name="Heading 2 5 2_BSD2" xfId="38394" xr:uid="{9DEC92A7-2196-4EC0-B045-370503BF1CDF}"/>
    <cellStyle name="Heading 2 5 3" xfId="26658" xr:uid="{9D8157C5-3B91-4BA1-BE76-E3B7A9A64DF9}"/>
    <cellStyle name="Heading 2 5 3 2" xfId="9237" xr:uid="{CF351CB8-0555-4EA2-B25B-1B6F2443D5C2}"/>
    <cellStyle name="Heading 2 5 4" xfId="38395" xr:uid="{6F35ED70-5576-48C8-B24A-BED19C275B93}"/>
    <cellStyle name="Heading 2 5 4 2" xfId="9265" xr:uid="{4806EB05-7B22-410F-9746-4CE5937B639B}"/>
    <cellStyle name="Heading 2 5 5" xfId="38396" xr:uid="{4E8A381A-756E-4B37-B794-ED87DDF4D5E1}"/>
    <cellStyle name="Heading 2 5 5 2" xfId="4454" xr:uid="{B05649A7-D2BA-4939-8E21-975D971AAD8B}"/>
    <cellStyle name="Heading 2 5 6" xfId="38397" xr:uid="{F6D7BDA6-A643-41E7-814C-946DEE71940F}"/>
    <cellStyle name="Heading 2 5 6 2" xfId="6920" xr:uid="{DB8300BA-7D4B-4E2E-85BD-2E694E7F0E3D}"/>
    <cellStyle name="Heading 2 5 7" xfId="38398" xr:uid="{061408D9-E4DA-413F-BC10-50EA46AD6CAB}"/>
    <cellStyle name="Heading 2 5 8" xfId="19960" xr:uid="{C92D6041-16FE-4760-A478-7C04646A7DCB}"/>
    <cellStyle name="Heading 2 5 9" xfId="7510" xr:uid="{4EAE0A7E-F1DA-48A3-BC59-C8092F836D61}"/>
    <cellStyle name="Heading 2 5_Annexure" xfId="22677" xr:uid="{F6C0BF50-2A40-4F96-B3F0-C788E962C8DB}"/>
    <cellStyle name="Heading 2 50" xfId="5699" xr:uid="{2BB1AE25-2ED8-48DF-ABF8-3E6D31E9A577}"/>
    <cellStyle name="Heading 2 50 2" xfId="38317" xr:uid="{274C0AF4-160C-4540-86B2-E25361021933}"/>
    <cellStyle name="Heading 2 50 2 2" xfId="11135" xr:uid="{58425290-F83A-490A-8FD8-902952A4B4F0}"/>
    <cellStyle name="Heading 2 50 2 2 2" xfId="15029" xr:uid="{1A6B6A98-B151-481B-BAAD-EABA158F8A64}"/>
    <cellStyle name="Heading 2 50 2 3" xfId="8685" xr:uid="{5CA005F9-38E3-4521-B32A-DC0F7BE28466}"/>
    <cellStyle name="Heading 2 50 2 3 2" xfId="35371" xr:uid="{F1001EB1-390B-40BA-B845-EA5BA10C996B}"/>
    <cellStyle name="Heading 2 50 2 4" xfId="8695" xr:uid="{022E1EAE-906D-4DA0-ADA3-6A478BC28823}"/>
    <cellStyle name="Heading 2 50 2_BSD2" xfId="2932" xr:uid="{F9496635-6D6E-4B05-8113-8959AB004075}"/>
    <cellStyle name="Heading 2 50 3" xfId="38321" xr:uid="{54996212-9282-4BDB-9E93-9AF3602839F7}"/>
    <cellStyle name="Heading 2 50 3 2" xfId="7020" xr:uid="{76F2A99B-FC0C-40CB-8EE0-29DFBA0BFEF1}"/>
    <cellStyle name="Heading 2 50 4" xfId="38323" xr:uid="{E1CDF429-56D1-4680-A020-3E15A75C5F06}"/>
    <cellStyle name="Heading 2 50 4 2" xfId="9222" xr:uid="{E7D40458-4CAD-40F6-9E41-C86EB154FBDB}"/>
    <cellStyle name="Heading 2 50 5" xfId="16880" xr:uid="{B75D1885-848D-40A3-BE39-9D0065FF8F07}"/>
    <cellStyle name="Heading 2 50_BSD2" xfId="38325" xr:uid="{33A6D6E5-AA7B-42B0-8CAF-3CAAF69077AF}"/>
    <cellStyle name="Heading 2 51" xfId="11154" xr:uid="{D74B6CFA-A7AD-495E-91EE-61E1B9CED0E3}"/>
    <cellStyle name="Heading 2 51 2" xfId="38329" xr:uid="{16CFF3CF-A61C-4AD6-9C4C-D80A44D835C7}"/>
    <cellStyle name="Heading 2 51 2 2" xfId="11169" xr:uid="{9B3E2D63-E86E-475B-8575-48FEF0CC8717}"/>
    <cellStyle name="Heading 2 51 2 2 2" xfId="16351" xr:uid="{011F52C0-2602-41A0-9380-E9B9E3425815}"/>
    <cellStyle name="Heading 2 51 2 3" xfId="9152" xr:uid="{5DF6623F-5C60-4E0E-9772-2019A23C94C8}"/>
    <cellStyle name="Heading 2 51 2 3 2" xfId="38331" xr:uid="{D1ED26EE-A7E2-4019-9261-40B998EDEEA7}"/>
    <cellStyle name="Heading 2 51 2 4" xfId="9158" xr:uid="{F2880247-C523-47AD-BA26-4E90E17B804B}"/>
    <cellStyle name="Heading 2 51 2_BSD2" xfId="16546" xr:uid="{D1DE815D-31DB-4240-8718-D9DE23D3675E}"/>
    <cellStyle name="Heading 2 51 3" xfId="38335" xr:uid="{2A6052DA-5024-4405-8F63-1E7BF603B750}"/>
    <cellStyle name="Heading 2 51 3 2" xfId="7064" xr:uid="{E8753A04-4307-4E44-838F-470E3CC548E6}"/>
    <cellStyle name="Heading 2 51 4" xfId="38337" xr:uid="{A3A4A2DF-2EEF-40BA-84FC-6A4B1337DAFD}"/>
    <cellStyle name="Heading 2 51 4 2" xfId="9830" xr:uid="{0DECDC80-EA13-4321-9C6B-26AB46DA11FE}"/>
    <cellStyle name="Heading 2 51 5" xfId="5193" xr:uid="{2094F265-E446-440F-9864-A32F8498A5EF}"/>
    <cellStyle name="Heading 2 51_BSD2" xfId="38339" xr:uid="{2D79FD51-0645-4D14-ABB5-EB7DE5FEAAE7}"/>
    <cellStyle name="Heading 2 52" xfId="38341" xr:uid="{1BDAA7EA-47CB-4F67-A7BB-5774A418C7DC}"/>
    <cellStyle name="Heading 2 52 2" xfId="38345" xr:uid="{32FEC537-1D25-4533-A390-1166BA1698F7}"/>
    <cellStyle name="Heading 2 52 2 2" xfId="11205" xr:uid="{154F4EC7-48AA-4A16-A024-98FA528FEA36}"/>
    <cellStyle name="Heading 2 52 2 2 2" xfId="6369" xr:uid="{9805BF46-8097-43E8-ACB3-F2A2CAB71D7C}"/>
    <cellStyle name="Heading 2 52 2 3" xfId="9179" xr:uid="{8960FC15-AA25-4FFA-A4CD-C3B11895FC79}"/>
    <cellStyle name="Heading 2 52 2 3 2" xfId="38347" xr:uid="{39FB8B17-167C-4DD4-B2CC-B91251BF18B2}"/>
    <cellStyle name="Heading 2 52 2 4" xfId="9187" xr:uid="{3A344836-C2CE-447F-8ECC-EC09E5A50AC6}"/>
    <cellStyle name="Heading 2 52 2_BSD2" xfId="31364" xr:uid="{70C4E1B7-F579-4F75-BA38-7CBB961FE5FF}"/>
    <cellStyle name="Heading 2 52 3" xfId="38353" xr:uid="{968B20F0-2BCC-4D10-B381-BA1D352A320C}"/>
    <cellStyle name="Heading 2 52 3 2" xfId="7105" xr:uid="{9F330041-3E6A-4DEA-A774-3D687F90CF33}"/>
    <cellStyle name="Heading 2 52 4" xfId="38355" xr:uid="{0782F1A9-E47F-48AE-A980-F748B4CA69BE}"/>
    <cellStyle name="Heading 2 52 4 2" xfId="10633" xr:uid="{F72B99E6-4EFE-4AA0-973C-3D4CFB5EEBD6}"/>
    <cellStyle name="Heading 2 52 5" xfId="16888" xr:uid="{C6199B00-BCBA-41FE-9CD5-20B9151DCCDD}"/>
    <cellStyle name="Heading 2 52_BSD2" xfId="38357" xr:uid="{4AC99A8F-5000-4CF2-8FBE-85D72DAE5EED}"/>
    <cellStyle name="Heading 2 53" xfId="38359" xr:uid="{BE43C3DE-A062-4C3B-B9D2-C246804D8027}"/>
    <cellStyle name="Heading 2 53 2" xfId="38363" xr:uid="{4B62C613-7AFB-4A7A-BE0B-9AFF7EC2357D}"/>
    <cellStyle name="Heading 2 53 2 2" xfId="18452" xr:uid="{49330433-3296-4326-A3E7-FEDDBA5E4EDD}"/>
    <cellStyle name="Heading 2 53 2 2 2" xfId="9027" xr:uid="{503E654D-093D-46A2-A060-4BF64CA9A25C}"/>
    <cellStyle name="Heading 2 53 2 3" xfId="4325" xr:uid="{AF67F2BD-C9D7-471D-B4B5-5E8DA2600019}"/>
    <cellStyle name="Heading 2 53 2 3 2" xfId="38366" xr:uid="{9ECE60A9-7BB4-4548-98FA-C1AEBFE7B112}"/>
    <cellStyle name="Heading 2 53 2 4" xfId="18455" xr:uid="{D62B10F3-134C-4991-BDD6-CCFD8FD154C3}"/>
    <cellStyle name="Heading 2 53 2_BSD2" xfId="16506" xr:uid="{7B0E4040-7200-4E31-BB54-A692959B2E91}"/>
    <cellStyle name="Heading 2 53 3" xfId="38370" xr:uid="{6CEBD4C2-23C0-4ED9-A9C7-2EAEE2B4A982}"/>
    <cellStyle name="Heading 2 53 3 2" xfId="5108" xr:uid="{F5B0C4B5-10EE-4E88-84B7-2B6EE749B5D8}"/>
    <cellStyle name="Heading 2 53 4" xfId="38372" xr:uid="{64A17D8C-2069-4181-AA66-89FB9DDC5B7B}"/>
    <cellStyle name="Heading 2 53 4 2" xfId="18690" xr:uid="{31F9FB80-AEC1-43F2-B1FE-6EF7CD69FFEA}"/>
    <cellStyle name="Heading 2 53 5" xfId="38374" xr:uid="{01CE8C6A-B0DC-4DCF-A0DE-3172FE88CD6F}"/>
    <cellStyle name="Heading 2 53_BSD2" xfId="26802" xr:uid="{C659EFF6-AEAC-4729-9B50-A1B66E4352AE}"/>
    <cellStyle name="Heading 2 54" xfId="38376" xr:uid="{C2C7A0E9-5806-45F6-A4DC-4DFE0E09D975}"/>
    <cellStyle name="Heading 2 54 2" xfId="38380" xr:uid="{A5DE7CCE-18BF-459C-BB03-B1AE4C9CEA67}"/>
    <cellStyle name="Heading 2 54 2 2" xfId="21653" xr:uid="{DDE34CCC-37DB-4355-B71D-B0B974DBAECD}"/>
    <cellStyle name="Heading 2 54 2 2 2" xfId="38382" xr:uid="{FD633969-E28B-48DB-92BE-50A72FA8915E}"/>
    <cellStyle name="Heading 2 54 2 3" xfId="4916" xr:uid="{0C0D02DB-4686-486B-B586-975564218200}"/>
    <cellStyle name="Heading 2 54 2 3 2" xfId="38384" xr:uid="{AF2A00EF-03FF-4551-9F60-10AC4EC737C9}"/>
    <cellStyle name="Heading 2 54 2 4" xfId="21656" xr:uid="{79A50976-E459-4168-AB2F-B61973782E4D}"/>
    <cellStyle name="Heading 2 54 2_BSD2" xfId="33611" xr:uid="{90A68ED0-12DF-41E3-A68B-105712B68DC7}"/>
    <cellStyle name="Heading 2 54 3" xfId="38388" xr:uid="{C2B34F39-98CB-4916-BEF4-0A6EB31A9455}"/>
    <cellStyle name="Heading 2 54 3 2" xfId="7228" xr:uid="{13FCABDC-9E53-4FEC-A629-D5B4BA862B7E}"/>
    <cellStyle name="Heading 2 54 4" xfId="38390" xr:uid="{68937121-29EA-43EE-A910-E7FABBA9F8C5}"/>
    <cellStyle name="Heading 2 54 4 2" xfId="4140" xr:uid="{5680DE98-7228-4F8D-8BDB-0533FA8252C2}"/>
    <cellStyle name="Heading 2 54 5" xfId="38392" xr:uid="{9F2E5D2B-C9AD-40CC-BCB5-781D93338FE8}"/>
    <cellStyle name="Heading 2 54_BSD2" xfId="27764" xr:uid="{C933DC04-55DC-490B-A459-11C76BFB971D}"/>
    <cellStyle name="Heading 2 55" xfId="38399" xr:uid="{D3F82697-DF0B-4ADA-8D2F-C7FFF69BC9D9}"/>
    <cellStyle name="Heading 2 55 2" xfId="38403" xr:uid="{E6CB1FE5-B73C-4AFF-8EAE-D4A9A4733CB6}"/>
    <cellStyle name="Heading 2 55 2 2" xfId="22010" xr:uid="{561BDB38-465E-44E2-9EC0-A5AD23709818}"/>
    <cellStyle name="Heading 2 55 2 2 2" xfId="25657" xr:uid="{E7A97BE7-5790-49BF-959D-4C46AC7DA25A}"/>
    <cellStyle name="Heading 2 55 2 3" xfId="25663" xr:uid="{8C1982A3-CD02-444F-AABA-652A5E984547}"/>
    <cellStyle name="Heading 2 55 2 3 2" xfId="24978" xr:uid="{3985B2F3-19F7-4068-AC50-B082ECBFC071}"/>
    <cellStyle name="Heading 2 55 2 4" xfId="25677" xr:uid="{15DE40CD-0C41-4D52-9B78-0834688972A7}"/>
    <cellStyle name="Heading 2 55 2_BSD2" xfId="38406" xr:uid="{B64C685A-1B41-44EE-B6EF-365BD4BDCCDB}"/>
    <cellStyle name="Heading 2 55 3" xfId="38409" xr:uid="{EF3FA7BD-5654-41DF-B077-6D080C8DD272}"/>
    <cellStyle name="Heading 2 55 3 2" xfId="7259" xr:uid="{85B50381-0ACE-4EAE-AD20-142C7926692E}"/>
    <cellStyle name="Heading 2 55 4" xfId="38411" xr:uid="{0AAFEB86-C5AA-484B-B607-673BDE7FC0B0}"/>
    <cellStyle name="Heading 2 55 4 2" xfId="38413" xr:uid="{E56A8DA5-A428-49F6-ADA8-60F9AF9ACC71}"/>
    <cellStyle name="Heading 2 55 5" xfId="38414" xr:uid="{4198A25C-335A-4960-8FE0-D3396BB717A0}"/>
    <cellStyle name="Heading 2 55_BSD2" xfId="38415" xr:uid="{342ADD2D-F0F6-48AC-84A3-D05B5BE9176C}"/>
    <cellStyle name="Heading 2 56" xfId="38417" xr:uid="{822A0B90-00D1-4E93-BEBD-088ECA565C96}"/>
    <cellStyle name="Heading 2 56 2" xfId="38421" xr:uid="{59229962-8C75-4B71-8B83-A0997FF66B41}"/>
    <cellStyle name="Heading 2 56 2 2" xfId="38425" xr:uid="{0F2F6EB4-0684-405D-BC01-7CA6D49CBF34}"/>
    <cellStyle name="Heading 2 56 2 2 2" xfId="34578" xr:uid="{968EA9E6-CC1B-4390-BA13-214830B57E1B}"/>
    <cellStyle name="Heading 2 56 2 3" xfId="38427" xr:uid="{4F968CBB-63AA-497B-A73F-6A6AC364EF6A}"/>
    <cellStyle name="Heading 2 56 2 3 2" xfId="34591" xr:uid="{D56078DC-564A-455F-9ED2-29532B4F90BB}"/>
    <cellStyle name="Heading 2 56 2 4" xfId="38428" xr:uid="{D58F8E80-C6BF-46DD-8787-94CD83F70F41}"/>
    <cellStyle name="Heading 2 56 2_BSD2" xfId="7418" xr:uid="{EF54D9CA-510E-491A-9828-00918B2AFA2F}"/>
    <cellStyle name="Heading 2 56 3" xfId="38431" xr:uid="{74694B7D-C376-4B15-A730-7D6C2A232942}"/>
    <cellStyle name="Heading 2 56 3 2" xfId="5396" xr:uid="{93E340A7-D610-4850-87BA-6029BA7E6B5E}"/>
    <cellStyle name="Heading 2 56 4" xfId="38433" xr:uid="{9ED3DC2B-4984-4A28-B12F-BDF1FA3EC81A}"/>
    <cellStyle name="Heading 2 56 4 2" xfId="38435" xr:uid="{3834BB03-FA04-4B5D-A6FA-8AC141D99CD7}"/>
    <cellStyle name="Heading 2 56 5" xfId="38436" xr:uid="{27AC5144-19F4-42F8-BE99-643BF831C31B}"/>
    <cellStyle name="Heading 2 56_BSD2" xfId="25609" xr:uid="{89529FBE-D932-40F4-A41B-03C9286C0527}"/>
    <cellStyle name="Heading 2 57" xfId="38437" xr:uid="{4912F77F-8D0D-4510-A423-8E5EFEF1539A}"/>
    <cellStyle name="Heading 2 57 2" xfId="38441" xr:uid="{E794078D-97F0-4FE7-AC9C-E14120FB92F0}"/>
    <cellStyle name="Heading 2 57 2 2" xfId="38445" xr:uid="{39D56C4D-2DBA-4B1E-B1F8-F5F5AD583D6C}"/>
    <cellStyle name="Heading 2 57 2 2 2" xfId="38447" xr:uid="{5CD988F5-0F98-46BA-95D5-F0A55AD08ABE}"/>
    <cellStyle name="Heading 2 57 2 3" xfId="38448" xr:uid="{58C58300-B681-4377-AF24-8B232DF7EF3C}"/>
    <cellStyle name="Heading 2 57 2 3 2" xfId="38449" xr:uid="{CDDBA88A-0DEA-43A5-AA0E-495A92D9E09B}"/>
    <cellStyle name="Heading 2 57 2 4" xfId="38450" xr:uid="{DE8A0F2E-570D-4104-8849-866F994881BB}"/>
    <cellStyle name="Heading 2 57 2_BSD2" xfId="38452" xr:uid="{2874DD6F-12C2-4D0E-A3D4-40897D2335C2}"/>
    <cellStyle name="Heading 2 57 3" xfId="38455" xr:uid="{80D50161-3173-4BA9-9DAB-8F27B0F08289}"/>
    <cellStyle name="Heading 2 57 3 2" xfId="5959" xr:uid="{22FC27E5-6BDE-498D-893C-6CEDB47F74B1}"/>
    <cellStyle name="Heading 2 57 4" xfId="38457" xr:uid="{6986EBDF-3D41-427C-B348-6752511B3942}"/>
    <cellStyle name="Heading 2 57 4 2" xfId="31240" xr:uid="{048B81FC-B5B9-4EAD-B71F-F1092BA34572}"/>
    <cellStyle name="Heading 2 57 5" xfId="37248" xr:uid="{06C512D7-B4DD-48DA-AA4A-7E3E1F52AB4F}"/>
    <cellStyle name="Heading 2 57_BSD2" xfId="22473" xr:uid="{7BB89BD1-669C-4876-8ADC-A6EB07845373}"/>
    <cellStyle name="Heading 2 58" xfId="18835" xr:uid="{0AE80AE2-0DC6-43A5-AA3D-B8CE1705593A}"/>
    <cellStyle name="Heading 2 58 2" xfId="38461" xr:uid="{229EB6BC-7023-4449-8101-A25840CA6D3C}"/>
    <cellStyle name="Heading 2 58 2 2" xfId="11346" xr:uid="{FDF6A6BC-7FF6-4CB4-B438-7B97AFD212F6}"/>
    <cellStyle name="Heading 2 58 2 2 2" xfId="23380" xr:uid="{3594A22E-0789-4C7B-BFBF-27511381DE64}"/>
    <cellStyle name="Heading 2 58 2 3" xfId="6936" xr:uid="{FA0ED561-A721-4C58-ABB5-A0A8FD311578}"/>
    <cellStyle name="Heading 2 58 2 3 2" xfId="23404" xr:uid="{EE4D68FE-CBA0-451A-BF88-F33C3B5BACB1}"/>
    <cellStyle name="Heading 2 58 2 4" xfId="32579" xr:uid="{22332456-699A-48CE-9A00-A149CBC87230}"/>
    <cellStyle name="Heading 2 58 2_BSD2" xfId="35408" xr:uid="{8226C85F-2626-4A6C-9466-396A46CC5EC4}"/>
    <cellStyle name="Heading 2 58 3" xfId="38465" xr:uid="{DD6AE13B-E341-4488-8DFF-490EC181A84F}"/>
    <cellStyle name="Heading 2 58 3 2" xfId="6984" xr:uid="{57FBE290-BBC5-4AAE-8768-AA46017AEC44}"/>
    <cellStyle name="Heading 2 58 4" xfId="38467" xr:uid="{39BE25DB-2F6E-4EC4-B605-01D337C3F695}"/>
    <cellStyle name="Heading 2 58 4 2" xfId="15351" xr:uid="{8B92F488-DB86-4A14-BD91-5E3800DAA98C}"/>
    <cellStyle name="Heading 2 58 5" xfId="37251" xr:uid="{BADE25A5-432E-4FF4-9CD8-15CDD01F6BBB}"/>
    <cellStyle name="Heading 2 58_BSD2" xfId="24959" xr:uid="{5A2F631B-1199-4386-A739-4FEECFC003A8}"/>
    <cellStyle name="Heading 2 59" xfId="38469" xr:uid="{0ECF33AC-C4E9-448A-8066-49E92509572C}"/>
    <cellStyle name="Heading 2 59 2" xfId="38473" xr:uid="{657F9259-353B-437A-82A4-4B46CA5F3F51}"/>
    <cellStyle name="Heading 2 59 2 2" xfId="28199" xr:uid="{1C1BEAD0-3B87-41DD-9B59-1EF0F22C5144}"/>
    <cellStyle name="Heading 2 59 2 2 2" xfId="36230" xr:uid="{BEDCE772-E3B3-4EEA-AEAF-3BDA81152A51}"/>
    <cellStyle name="Heading 2 59 2 3" xfId="38475" xr:uid="{E80BE09B-B5DD-47C6-B80F-57C2F47BB587}"/>
    <cellStyle name="Heading 2 59 2 3 2" xfId="38476" xr:uid="{4AD53044-C6D0-484B-B1E4-AC649F1D696E}"/>
    <cellStyle name="Heading 2 59 2 4" xfId="38477" xr:uid="{7CB1A16A-00F2-478C-A8F7-0416A4FE17C3}"/>
    <cellStyle name="Heading 2 59 2_BSD2" xfId="14175" xr:uid="{3E1EBC28-F874-4D6E-801A-814B0A178815}"/>
    <cellStyle name="Heading 2 59 3" xfId="38480" xr:uid="{8B81EE74-AF1A-4DC6-8B6F-D8FF83254CDF}"/>
    <cellStyle name="Heading 2 59 3 2" xfId="5885" xr:uid="{E7C5D960-6CEB-480A-9A28-1EDC1355A74D}"/>
    <cellStyle name="Heading 2 59 4" xfId="38482" xr:uid="{7C1A903B-7031-4374-9D7F-A24D99464A78}"/>
    <cellStyle name="Heading 2 59 4 2" xfId="32199" xr:uid="{2FD33F0E-BFB5-4E25-B33A-2278F4274FC9}"/>
    <cellStyle name="Heading 2 59 5" xfId="32334" xr:uid="{A5137290-A012-4EDC-9572-57A831F8B77D}"/>
    <cellStyle name="Heading 2 59_BSD2" xfId="38486" xr:uid="{5EC8F656-5F11-409E-9F7E-137A93C2ECB2}"/>
    <cellStyle name="Heading 2 6" xfId="2259" xr:uid="{7DE92E43-454D-4B8B-ADBB-15D1E04D56E9}"/>
    <cellStyle name="Heading 2 6 2" xfId="38488" xr:uid="{0F510DB1-9B06-47A7-AC47-805F2DBD5790}"/>
    <cellStyle name="Heading 2 6 2 2" xfId="9583" xr:uid="{826E6CE6-E51A-48FF-B6F6-E7CCBB0F9817}"/>
    <cellStyle name="Heading 2 6 2 2 2" xfId="38489" xr:uid="{CC2A6C32-9A6E-4357-810D-8B521BEE75E6}"/>
    <cellStyle name="Heading 2 6 2 3" xfId="30026" xr:uid="{0B9BA17B-BE7B-4464-99C8-2CC207ED78D6}"/>
    <cellStyle name="Heading 2 6 2 3 2" xfId="30028" xr:uid="{946E8B1F-3225-40C9-8D82-DD5D47E46888}"/>
    <cellStyle name="Heading 2 6 2 4" xfId="17979" xr:uid="{38CC057C-2E3F-4082-B795-EC7A888951D4}"/>
    <cellStyle name="Heading 2 6 2_BSD2" xfId="19238" xr:uid="{B8745A95-CDC0-4C48-B7C3-1963A01D45C3}"/>
    <cellStyle name="Heading 2 6 3" xfId="26661" xr:uid="{0E904C90-E3AF-4ACB-8E46-B14BCC351DD6}"/>
    <cellStyle name="Heading 2 6 3 2" xfId="38490" xr:uid="{5C82ED94-1B75-4216-B47F-EAEA84608769}"/>
    <cellStyle name="Heading 2 6 4" xfId="38491" xr:uid="{44CEA178-5520-47CE-871D-A60F3259CFB3}"/>
    <cellStyle name="Heading 2 6 4 2" xfId="38492" xr:uid="{C78B4494-C631-428B-A104-F78C776EC761}"/>
    <cellStyle name="Heading 2 6 5" xfId="38493" xr:uid="{EB16A0C0-5C30-4597-974E-03871169DD1A}"/>
    <cellStyle name="Heading 2 6 5 2" xfId="34041" xr:uid="{69604D7B-62FD-43A6-A897-57885163DE64}"/>
    <cellStyle name="Heading 2 6 6" xfId="38494" xr:uid="{8DB4B584-F0EC-4490-93D7-674E29FF72CF}"/>
    <cellStyle name="Heading 2 6 6 2" xfId="38495" xr:uid="{C83CC69E-6EFF-4FB4-8875-E3F7C8CFEF4B}"/>
    <cellStyle name="Heading 2 6 7" xfId="38496" xr:uid="{E28F48C2-69CA-4CF6-B309-14E5FD400BBA}"/>
    <cellStyle name="Heading 2 6 8" xfId="38497" xr:uid="{284D406F-C4DB-4E59-B1B9-27B638B890CE}"/>
    <cellStyle name="Heading 2 6_Annexure" xfId="30824" xr:uid="{82CE878C-6FDC-48D6-83E4-BD556816C76E}"/>
    <cellStyle name="Heading 2 60" xfId="38400" xr:uid="{786D031A-B6D6-4DD3-A655-6F9818AAA846}"/>
    <cellStyle name="Heading 2 60 2" xfId="38404" xr:uid="{D934A5F7-1B74-4AA2-866D-470DF1B50761}"/>
    <cellStyle name="Heading 2 60 2 2" xfId="22011" xr:uid="{FDD8EEAF-9A7A-405D-88F0-097A475B25B5}"/>
    <cellStyle name="Heading 2 60 3" xfId="38410" xr:uid="{6EC58283-3120-4702-802C-0A62A60BF7F3}"/>
    <cellStyle name="Heading 2 60 3 2" xfId="7260" xr:uid="{95D394AC-B718-40FF-B296-78D6ED5ED503}"/>
    <cellStyle name="Heading 2 60 4" xfId="38412" xr:uid="{465A7224-1612-499F-91CB-160CA974DF73}"/>
    <cellStyle name="Heading 2 60_BSD2" xfId="38416" xr:uid="{5B75802D-FBEA-4994-BC1D-FEB4C9247339}"/>
    <cellStyle name="Heading 2 61" xfId="38418" xr:uid="{B842DEC1-38D1-4295-A0D5-AB861EF27190}"/>
    <cellStyle name="Heading 2 61 2" xfId="38422" xr:uid="{8DF9189A-2033-4F7C-8809-E6DA4B09441E}"/>
    <cellStyle name="Heading 2 61 2 2" xfId="38426" xr:uid="{FD89D9FC-3F68-4AE4-A633-B9E51D6D0EBA}"/>
    <cellStyle name="Heading 2 61 3" xfId="38432" xr:uid="{AED66382-7E69-4835-86D3-563AEAA45EB0}"/>
    <cellStyle name="Heading 2 61 3 2" xfId="5397" xr:uid="{818FF75F-803E-447A-8D8D-F66200444455}"/>
    <cellStyle name="Heading 2 61 4" xfId="38434" xr:uid="{12D0E1DD-72A1-471F-B3F5-87ED2834E091}"/>
    <cellStyle name="Heading 2 61_BSD2" xfId="25610" xr:uid="{09673D00-6333-47B6-A02B-D8F8AD465853}"/>
    <cellStyle name="Heading 2 62" xfId="38438" xr:uid="{95E3ABDC-61F3-499E-B9A6-C8549C86DC08}"/>
    <cellStyle name="Heading 2 62 2" xfId="38442" xr:uid="{FAD7D978-1E7D-4590-8979-52E1B5CA60FA}"/>
    <cellStyle name="Heading 2 62 2 2" xfId="38446" xr:uid="{6FEE7D05-7EE3-47F0-87DF-CD990440060C}"/>
    <cellStyle name="Heading 2 62 3" xfId="38456" xr:uid="{B2C7E259-A0EB-45FD-80F3-64A7D42EFF17}"/>
    <cellStyle name="Heading 2 62 3 2" xfId="5960" xr:uid="{71BDFAC3-7C49-43B8-98B2-25807AE6A621}"/>
    <cellStyle name="Heading 2 62 4" xfId="38458" xr:uid="{2422BBFB-832B-42B0-80B4-9279493D9ACC}"/>
    <cellStyle name="Heading 2 62_BSD2" xfId="22474" xr:uid="{95F3FD77-2667-4E42-9896-5E8DAC503ACF}"/>
    <cellStyle name="Heading 2 63" xfId="18836" xr:uid="{FEB8C0D1-4F0B-4788-A70E-71C587D2C762}"/>
    <cellStyle name="Heading 2 63 2" xfId="38462" xr:uid="{6FEAB459-0041-4131-99B3-0325C9BED8AD}"/>
    <cellStyle name="Heading 2 63 2 2" xfId="11347" xr:uid="{782DDA5F-AF18-473B-BA48-780C4A3B6499}"/>
    <cellStyle name="Heading 2 63 3" xfId="38466" xr:uid="{9CA39C21-9D54-4108-A75B-A2B24450CEFA}"/>
    <cellStyle name="Heading 2 63 3 2" xfId="6985" xr:uid="{BB6F8DFD-EBDF-406C-B1B3-46995621F089}"/>
    <cellStyle name="Heading 2 63 4" xfId="38468" xr:uid="{3C1F8E87-A54A-475C-8F60-6CA4CAC70C0E}"/>
    <cellStyle name="Heading 2 63_BSD2" xfId="24960" xr:uid="{724883FB-4AE4-4F68-A57B-A58E86B3FBC9}"/>
    <cellStyle name="Heading 2 64" xfId="38470" xr:uid="{E9FA0056-9F0E-412A-AE4E-2AEF8F6BC6E5}"/>
    <cellStyle name="Heading 2 64 2" xfId="38474" xr:uid="{6F51486E-2520-47B4-ABD1-DB1F402AC93C}"/>
    <cellStyle name="Heading 2 64 2 2" xfId="28200" xr:uid="{922703B6-79F2-4316-B337-CF28A45EE6A0}"/>
    <cellStyle name="Heading 2 64 3" xfId="38481" xr:uid="{549B4A4C-50E1-4B64-88B2-1A29D341103D}"/>
    <cellStyle name="Heading 2 64 3 2" xfId="5886" xr:uid="{D641A747-B11E-4B1B-AA86-1127970A9151}"/>
    <cellStyle name="Heading 2 64 4" xfId="38483" xr:uid="{A965641F-98F0-483F-A37A-DAA4B79F7479}"/>
    <cellStyle name="Heading 2 64_BSD2" xfId="38487" xr:uid="{D1FF74FE-3EA4-42CC-ABF7-9C3B734C7E65}"/>
    <cellStyle name="Heading 2 65" xfId="38498" xr:uid="{2D02E6C0-5F92-4DB5-9EC4-83ADCC8DA547}"/>
    <cellStyle name="Heading 2 65 2" xfId="38502" xr:uid="{E204B11A-BCC3-4B2C-B5F3-8749D23AAD68}"/>
    <cellStyle name="Heading 2 65 2 2" xfId="22483" xr:uid="{85AC50DF-7BC4-4818-86C7-1201F5BAC2DB}"/>
    <cellStyle name="Heading 2 65 3" xfId="38506" xr:uid="{40108733-E3D0-4D9B-BB1A-CFC3CBFC3CED}"/>
    <cellStyle name="Heading 2 65 3 2" xfId="7351" xr:uid="{E1B1CEA8-4E8F-41CF-AF51-E8C857013DA7}"/>
    <cellStyle name="Heading 2 65 4" xfId="38508" xr:uid="{E3BF85D5-1ED8-4E35-A5CA-056983D0FD78}"/>
    <cellStyle name="Heading 2 65_BSD2" xfId="38510" xr:uid="{77503F8F-7B47-4DD3-98B6-D0595F129233}"/>
    <cellStyle name="Heading 2 66" xfId="38512" xr:uid="{719FBD54-E8C4-4F8C-8BA4-4B1B40726154}"/>
    <cellStyle name="Heading 2 66 2" xfId="38518" xr:uid="{09F4D768-53D5-43A0-B95E-43E452B5199B}"/>
    <cellStyle name="Heading 2 66 2 2" xfId="23031" xr:uid="{DC6A3FE6-F587-4432-AFEE-03EEF7A424AB}"/>
    <cellStyle name="Heading 2 66 3" xfId="38522" xr:uid="{FD0C7095-EA53-4863-8BED-DBEC5AEED35B}"/>
    <cellStyle name="Heading 2 66 3 2" xfId="5807" xr:uid="{D90C0F94-78AC-4F84-A3C2-56B38C8044B6}"/>
    <cellStyle name="Heading 2 66 4" xfId="38524" xr:uid="{2A68A409-C180-4155-BE85-3BE6B935C5F1}"/>
    <cellStyle name="Heading 2 66_BSD2" xfId="38526" xr:uid="{4EE8D702-E8DC-4BEB-AD9C-FC1EBC9F3A48}"/>
    <cellStyle name="Heading 2 67" xfId="38528" xr:uid="{79E8C2B7-C1FB-4D91-B74E-9A49E40F7920}"/>
    <cellStyle name="Heading 2 67 2" xfId="38532" xr:uid="{560FB341-5419-41A1-B8B4-E31CECE74593}"/>
    <cellStyle name="Heading 2 67 2 2" xfId="23498" xr:uid="{5200F104-80F2-49E4-AD7D-171CCD7CF440}"/>
    <cellStyle name="Heading 2 67 3" xfId="38536" xr:uid="{3B3BE623-E91C-4C15-95B6-9050093727D3}"/>
    <cellStyle name="Heading 2 67 3 2" xfId="7381" xr:uid="{22BCEAA0-B057-4278-94BC-0BD244DE4B64}"/>
    <cellStyle name="Heading 2 67 4" xfId="38538" xr:uid="{C61CAE98-FC3F-454A-9F86-05091D010415}"/>
    <cellStyle name="Heading 2 67_BSD2" xfId="26147" xr:uid="{8ED92A36-70E5-4156-82DB-5B841AA7B64F}"/>
    <cellStyle name="Heading 2 68" xfId="38540" xr:uid="{7AA984B6-BEE7-4F87-A06C-A27AB611239E}"/>
    <cellStyle name="Heading 2 68 2" xfId="38544" xr:uid="{3E3CE09D-E9D3-4867-8A10-7BDEFAFF8DC2}"/>
    <cellStyle name="Heading 2 68 2 2" xfId="11435" xr:uid="{5ECF325C-AAFA-4885-B897-0DC65270E2EE}"/>
    <cellStyle name="Heading 2 68 3" xfId="5332" xr:uid="{540D03A3-D464-4C35-A1A2-722D6016D07B}"/>
    <cellStyle name="Heading 2 68 3 2" xfId="5339" xr:uid="{EE5A5FE5-825C-448B-AC07-D8591BB8413F}"/>
    <cellStyle name="Heading 2 68 4" xfId="38546" xr:uid="{2A5EA726-C0F7-4072-A52B-2B1B671DAFCF}"/>
    <cellStyle name="Heading 2 68_BSD2" xfId="23615" xr:uid="{B38C4F38-D9C8-412A-BD92-6D7DE3E83838}"/>
    <cellStyle name="Heading 2 69" xfId="38548" xr:uid="{D1AC9BB4-A947-4072-A207-18944167B3E7}"/>
    <cellStyle name="Heading 2 69 2" xfId="38552" xr:uid="{D4626F45-6AC4-4EDB-B1A2-877D11F26DEA}"/>
    <cellStyle name="Heading 2 69 2 2" xfId="24488" xr:uid="{6F627A87-D529-4902-849C-6664FA6432B3}"/>
    <cellStyle name="Heading 2 69 3" xfId="38556" xr:uid="{8E1836A4-5D70-4957-B422-DB1C88D3C5B0}"/>
    <cellStyle name="Heading 2 69 3 2" xfId="7467" xr:uid="{2C57340D-EA1B-4119-949B-B3A0984AA99A}"/>
    <cellStyle name="Heading 2 69 4" xfId="38558" xr:uid="{724DEB09-2B54-4863-91D7-BAA70FAB65E6}"/>
    <cellStyle name="Heading 2 69_BSD2" xfId="34088" xr:uid="{051099D0-01A5-4800-A53C-935C31A6A552}"/>
    <cellStyle name="Heading 2 7" xfId="2260" xr:uid="{B99C4C46-0E57-4735-8F64-C6491A0A1F06}"/>
    <cellStyle name="Heading 2 7 10" xfId="34175" xr:uid="{7583B56C-1909-4F6D-B3F7-61352DA0C2C8}"/>
    <cellStyle name="Heading 2 7 10 2" xfId="38560" xr:uid="{82A85B2E-0DE8-4F6D-91EE-FC842369F7EF}"/>
    <cellStyle name="Heading 2 7 11" xfId="34177" xr:uid="{61D27FB2-986D-4422-8C3F-925EBD541C00}"/>
    <cellStyle name="Heading 2 7 11 2" xfId="38561" xr:uid="{26DC4670-B6BB-4B71-B7D0-E6A134DB06C7}"/>
    <cellStyle name="Heading 2 7 12" xfId="38562" xr:uid="{CB5DB46E-CB91-405B-9058-1CF1E3671432}"/>
    <cellStyle name="Heading 2 7 13" xfId="38563" xr:uid="{E2815E8B-9DFC-464B-BAEA-7C4E2480CE49}"/>
    <cellStyle name="Heading 2 7 14" xfId="38564" xr:uid="{E7B2C7AB-44B4-40BD-82AC-9CAF1A26CC5D}"/>
    <cellStyle name="Heading 2 7 15" xfId="12370" xr:uid="{50205A88-747A-48A5-A696-EEA2EACD7832}"/>
    <cellStyle name="Heading 2 7 2" xfId="38565" xr:uid="{3714984B-5D14-44DB-8B3C-42BFC2F471B2}"/>
    <cellStyle name="Heading 2 7 2 2" xfId="38566" xr:uid="{6A8A7FB0-FE78-404C-B29A-D5E8A0C14BF3}"/>
    <cellStyle name="Heading 2 7 2 2 2" xfId="38567" xr:uid="{FA56A80E-D776-4B9F-8E79-A577E0A98915}"/>
    <cellStyle name="Heading 2 7 2 3" xfId="30150" xr:uid="{0083F0D8-2232-470E-B5E8-B101BD33890E}"/>
    <cellStyle name="Heading 2 7 2 3 2" xfId="38568" xr:uid="{285094F7-D298-4512-8826-AC0A42A8F80F}"/>
    <cellStyle name="Heading 2 7 2 4" xfId="15868" xr:uid="{3AE7068C-9855-4D38-B1EF-0B0285969121}"/>
    <cellStyle name="Heading 2 7 2_BSD2" xfId="21843" xr:uid="{B92A4B29-CAF7-4AE8-94DA-354ECECC9BBB}"/>
    <cellStyle name="Heading 2 7 3" xfId="38569" xr:uid="{75E27AC0-DF71-40D9-B757-7FEA2BEFCC35}"/>
    <cellStyle name="Heading 2 7 3 2" xfId="38570" xr:uid="{F7C64EAD-26B9-4A46-A66D-B02E3ED53515}"/>
    <cellStyle name="Heading 2 7 4" xfId="17655" xr:uid="{4453835D-8DD1-41F0-99A8-482D5642C93B}"/>
    <cellStyle name="Heading 2 7 4 2" xfId="26565" xr:uid="{43201CEE-7E55-4E96-AFBA-79510C437608}"/>
    <cellStyle name="Heading 2 7 5" xfId="38571" xr:uid="{42ADC188-C08F-42D6-9D0E-A1B1A13962E1}"/>
    <cellStyle name="Heading 2 7 5 2" xfId="38573" xr:uid="{3380DE3B-0E8C-4DE6-8655-3A819F70616F}"/>
    <cellStyle name="Heading 2 7 6" xfId="38574" xr:uid="{2D8E5A4C-E44E-49A1-8736-92828FAD854F}"/>
    <cellStyle name="Heading 2 7 6 2" xfId="38576" xr:uid="{CAB272CF-7ED9-4293-8F29-3EDC20280B79}"/>
    <cellStyle name="Heading 2 7 7" xfId="38577" xr:uid="{DB7E0AF5-27D4-47DE-8D72-0482025B0647}"/>
    <cellStyle name="Heading 2 7 7 2" xfId="38579" xr:uid="{376CABE8-66DF-4F50-A0B4-6067CFA4595A}"/>
    <cellStyle name="Heading 2 7 8" xfId="38580" xr:uid="{05609B56-7EE7-4DDC-AA82-2D554ED0C77F}"/>
    <cellStyle name="Heading 2 7 8 2" xfId="38582" xr:uid="{4EBC310B-FA2A-4EEC-9BF0-B8C8A5490170}"/>
    <cellStyle name="Heading 2 7 9" xfId="24892" xr:uid="{2614F9E3-152F-40EC-BBAD-6E6731546A1A}"/>
    <cellStyle name="Heading 2 7 9 2" xfId="29754" xr:uid="{89E3AA3F-BEC7-4540-9959-1C740B0DE3D9}"/>
    <cellStyle name="Heading 2 7_Annexure" xfId="38583" xr:uid="{992E23E9-CB5C-4795-9A5F-E5D4AD23F047}"/>
    <cellStyle name="Heading 2 70" xfId="38499" xr:uid="{FEB060FD-172D-4EA7-B9AD-D237EB3D2FA5}"/>
    <cellStyle name="Heading 2 70 2" xfId="38503" xr:uid="{CFCFAA19-AD8D-4B9A-BA82-B4A5DC0B9EB7}"/>
    <cellStyle name="Heading 2 70 2 2" xfId="22484" xr:uid="{E3DB7BD4-0C88-4D8B-8599-31F9B0F42CA7}"/>
    <cellStyle name="Heading 2 70 3" xfId="38507" xr:uid="{EB940B7E-0375-461F-8EB2-F2EBA6645840}"/>
    <cellStyle name="Heading 2 70 3 2" xfId="7352" xr:uid="{91AD6F11-0CB2-4E26-9756-7354920AB0E1}"/>
    <cellStyle name="Heading 2 70 4" xfId="38509" xr:uid="{2F26E186-3BE9-4615-A8AE-4ABB03573A02}"/>
    <cellStyle name="Heading 2 70_BSD2" xfId="38511" xr:uid="{E29F0088-9DC1-4D17-9892-9FC7716635E0}"/>
    <cellStyle name="Heading 2 71" xfId="38513" xr:uid="{D0E16866-EDF2-4548-AB76-970F24917D87}"/>
    <cellStyle name="Heading 2 71 2" xfId="38519" xr:uid="{B0626880-C595-4CDF-8219-5C57C31AF5CC}"/>
    <cellStyle name="Heading 2 71 2 2" xfId="23032" xr:uid="{78A9C159-AC02-4A55-AA59-2DB0908AF0B6}"/>
    <cellStyle name="Heading 2 71 3" xfId="38523" xr:uid="{7C2E9EC0-C71E-491D-8492-2D6A1FCC88D3}"/>
    <cellStyle name="Heading 2 71 3 2" xfId="5808" xr:uid="{C099B663-105E-489A-ABEA-7882CB66ABD9}"/>
    <cellStyle name="Heading 2 71 4" xfId="38525" xr:uid="{38CA2518-3D6A-4923-863F-7CAA164EDC7E}"/>
    <cellStyle name="Heading 2 71_BSD2" xfId="38527" xr:uid="{A26E48E9-0B20-4697-B8BA-001ADF85365C}"/>
    <cellStyle name="Heading 2 72" xfId="38529" xr:uid="{20D6EC89-8C6D-4D2D-AB1B-B15C312D6AF4}"/>
    <cellStyle name="Heading 2 72 2" xfId="38533" xr:uid="{A44304F9-58B3-4667-9562-FB260DE6D199}"/>
    <cellStyle name="Heading 2 72 2 2" xfId="23499" xr:uid="{9C42CBE5-B189-4A2D-9A58-2372DBD034D5}"/>
    <cellStyle name="Heading 2 72 3" xfId="38537" xr:uid="{42544CAE-3B1C-4D76-90C2-5B3D6F113BB4}"/>
    <cellStyle name="Heading 2 72 3 2" xfId="7382" xr:uid="{03128BB7-85FF-4CC9-B092-3F5CED454684}"/>
    <cellStyle name="Heading 2 72 4" xfId="38539" xr:uid="{C0E793AA-956E-44BD-B9C3-4A7712F33844}"/>
    <cellStyle name="Heading 2 72_BSD2" xfId="26148" xr:uid="{14059D3C-0A41-4FC7-B4D5-A9D74B4BF352}"/>
    <cellStyle name="Heading 2 73" xfId="38541" xr:uid="{4F0CA585-C1AB-4FD7-B5A0-906D2B5E385C}"/>
    <cellStyle name="Heading 2 73 2" xfId="38545" xr:uid="{52E7100C-06D6-49B5-A0A3-F43183898A03}"/>
    <cellStyle name="Heading 2 73 2 2" xfId="11436" xr:uid="{ADD84674-63D1-4B3C-B401-6E8AF4C436BA}"/>
    <cellStyle name="Heading 2 73 3" xfId="5333" xr:uid="{668C7FDD-E8F4-4D37-A9F4-067304F1E80B}"/>
    <cellStyle name="Heading 2 73 3 2" xfId="5340" xr:uid="{439EE537-744E-4409-A6AA-C0FE9126A468}"/>
    <cellStyle name="Heading 2 73 4" xfId="38547" xr:uid="{5D71BB30-DEBF-40A2-85F7-1F6BD5A385F6}"/>
    <cellStyle name="Heading 2 73_BSD2" xfId="23616" xr:uid="{F2A7AAA8-3801-4873-B760-EAB349229A88}"/>
    <cellStyle name="Heading 2 74" xfId="38549" xr:uid="{E328EA73-AFAA-4DC8-B1B8-58A795661427}"/>
    <cellStyle name="Heading 2 74 2" xfId="38553" xr:uid="{DDF09929-D658-4B77-90E4-CBBC7EDBD315}"/>
    <cellStyle name="Heading 2 74 2 2" xfId="24489" xr:uid="{B0E0D3FA-3244-404E-B151-4E8B9C35682A}"/>
    <cellStyle name="Heading 2 74 3" xfId="38557" xr:uid="{01ADEC03-8935-491D-954B-22B1FA7BAEAD}"/>
    <cellStyle name="Heading 2 74 3 2" xfId="7468" xr:uid="{DCAC80F9-64CA-48A5-8F1E-0B8550C6A0FF}"/>
    <cellStyle name="Heading 2 74 4" xfId="38559" xr:uid="{38335BBF-B5C3-47ED-AB36-5356F4F4B37E}"/>
    <cellStyle name="Heading 2 74_BSD2" xfId="34089" xr:uid="{257F7030-D69B-4879-B77E-061E86B651D2}"/>
    <cellStyle name="Heading 2 75" xfId="29584" xr:uid="{4F56C2B8-4A6A-4ED0-906B-F6DEE10C2C9B}"/>
    <cellStyle name="Heading 2 75 2" xfId="38586" xr:uid="{4431D58A-70A3-4C04-A012-6A5597AFF687}"/>
    <cellStyle name="Heading 2 75 2 2" xfId="24971" xr:uid="{064DE7EF-25CB-4360-9B7F-22D0FEA1E415}"/>
    <cellStyle name="Heading 2 75 3" xfId="38589" xr:uid="{DCE355BF-1DC5-4F80-84F7-7174F114F318}"/>
    <cellStyle name="Heading 2 75 3 2" xfId="3713" xr:uid="{76BD193D-94E3-4C05-B8B5-BEBB2587CF9B}"/>
    <cellStyle name="Heading 2 75 4" xfId="11467" xr:uid="{F426DF51-CFA7-4105-B597-A3A29CC5EA24}"/>
    <cellStyle name="Heading 2 75_BSD2" xfId="38591" xr:uid="{6297F638-5E81-45F4-BA1B-2573662DC80A}"/>
    <cellStyle name="Heading 2 76" xfId="29588" xr:uid="{E4021534-F9BD-4B20-84C6-D8A930D0883E}"/>
    <cellStyle name="Heading 2 76 2" xfId="38595" xr:uid="{288EC400-A67B-4B94-8097-86DE2D885D79}"/>
    <cellStyle name="Heading 2 76 2 2" xfId="38598" xr:uid="{FACC8476-F78F-40DC-BCE9-2D6225E2B778}"/>
    <cellStyle name="Heading 2 76 3" xfId="38601" xr:uid="{D2E31903-4B60-4E79-9801-DDF0D48E4317}"/>
    <cellStyle name="Heading 2 76 3 2" xfId="4256" xr:uid="{24C6781F-18BF-437D-B8CC-0955B6CED94D}"/>
    <cellStyle name="Heading 2 76 4" xfId="3080" xr:uid="{10E471E7-967E-4FA8-8E56-8701BE6881DA}"/>
    <cellStyle name="Heading 2 76_BSD2" xfId="38603" xr:uid="{7D1D9038-EC65-45B1-8814-FE1FD125043E}"/>
    <cellStyle name="Heading 2 77" xfId="38606" xr:uid="{57FFE667-ED56-4A76-AF5D-92D2CB1DE219}"/>
    <cellStyle name="Heading 2 77 2" xfId="38610" xr:uid="{4B0B83EB-D8AD-4C39-BC5F-CAF5240C09CA}"/>
    <cellStyle name="Heading 2 77 2 2" xfId="38613" xr:uid="{89E19EBD-B8F0-4788-BE9D-2064140D1EF4}"/>
    <cellStyle name="Heading 2 77 3" xfId="38615" xr:uid="{635A44CC-85A2-4E26-B68B-15BE78B59A2D}"/>
    <cellStyle name="Heading 2 77 3 2" xfId="7537" xr:uid="{68DD2084-66AB-4FBB-A6D6-8ADDEF2D248C}"/>
    <cellStyle name="Heading 2 77 4" xfId="25471" xr:uid="{E538019B-37DE-4E87-83AF-3FEAF0591755}"/>
    <cellStyle name="Heading 2 77_BSD2" xfId="21561" xr:uid="{FD54B902-011E-4CF0-A234-E43E6ED395EE}"/>
    <cellStyle name="Heading 2 78" xfId="33425" xr:uid="{2EA5019F-9E69-4453-8A5B-BA53A30A24C7}"/>
    <cellStyle name="Heading 2 78 2" xfId="38618" xr:uid="{27D2992A-7AA7-4780-B78F-C47E84544438}"/>
    <cellStyle name="Heading 2 78 2 2" xfId="11529" xr:uid="{40DC04B8-7BE1-4634-9A5F-299676C97AF1}"/>
    <cellStyle name="Heading 2 78 3" xfId="38621" xr:uid="{DF942765-45D9-49E1-AE95-6EBA8F9BDF12}"/>
    <cellStyle name="Heading 2 78 3 2" xfId="7551" xr:uid="{EE0CED3B-E3F9-4B69-9D90-A9C2B8466945}"/>
    <cellStyle name="Heading 2 78 4" xfId="38622" xr:uid="{1A86D048-796F-41EB-815A-6F5549E85A4F}"/>
    <cellStyle name="Heading 2 78_BSD2" xfId="38623" xr:uid="{24589627-6908-41A6-A214-A8491F861C57}"/>
    <cellStyle name="Heading 2 79" xfId="19402" xr:uid="{079B5676-C940-48B1-A436-230405994CAC}"/>
    <cellStyle name="Heading 2 79 2" xfId="38626" xr:uid="{76885343-69FC-4F09-95EE-F909F850B067}"/>
    <cellStyle name="Heading 2 79 2 2" xfId="34292" xr:uid="{C201A9CA-C1C5-4267-B106-638D3EDAC58E}"/>
    <cellStyle name="Heading 2 79 3" xfId="38630" xr:uid="{4E156382-CA56-4072-9480-3223E0AF3354}"/>
    <cellStyle name="Heading 2 79 3 2" xfId="38631" xr:uid="{9DDD09C2-DFA5-4D7C-B1C0-A9D9DF549874}"/>
    <cellStyle name="Heading 2 79 4" xfId="38632" xr:uid="{A1E6DB52-F4D0-4E62-8446-C734A5281C66}"/>
    <cellStyle name="Heading 2 79_BSD2" xfId="29504" xr:uid="{DED1EEAF-3DF6-4F68-B009-FEDFFF1ED75D}"/>
    <cellStyle name="Heading 2 8" xfId="2263" xr:uid="{50B52FF4-777B-42BE-AD6C-2698BE18AA8E}"/>
    <cellStyle name="Heading 2 8 2" xfId="38634" xr:uid="{930E139B-C32C-4D37-B417-4E305218FE8A}"/>
    <cellStyle name="Heading 2 8 2 2" xfId="38638" xr:uid="{76FD8579-D9CC-4C0C-A65B-840DF6D56385}"/>
    <cellStyle name="Heading 2 8 2 2 2" xfId="38641" xr:uid="{0200F40C-4345-4156-B1A8-BFEC563783AF}"/>
    <cellStyle name="Heading 2 8 2 3" xfId="30198" xr:uid="{D8049AC0-7A5D-4863-801B-A6A3BC280516}"/>
    <cellStyle name="Heading 2 8 2 3 2" xfId="29031" xr:uid="{ED63B89A-82CD-4CC6-B301-E2D267B60FF1}"/>
    <cellStyle name="Heading 2 8 2 4" xfId="30204" xr:uid="{66C7C7A0-9FD7-4EF4-ADDA-C39747B7A1CD}"/>
    <cellStyle name="Heading 2 8 2_BSD2" xfId="11719" xr:uid="{69D6E87C-15D0-4D6D-B599-554A9DF52F04}"/>
    <cellStyle name="Heading 2 8 3" xfId="38642" xr:uid="{5CAAB39F-0FB9-4B23-A769-950F40F96E98}"/>
    <cellStyle name="Heading 2 8 3 2" xfId="38646" xr:uid="{1494D8A2-D61B-4A28-8027-5E96E253B364}"/>
    <cellStyle name="Heading 2 8 4" xfId="38647" xr:uid="{EC5284E7-D1C2-4087-90E7-E24204D9376A}"/>
    <cellStyle name="Heading 2 8 4 2" xfId="38651" xr:uid="{5EBC9225-7D36-4C1C-B58C-7D36BCBA8861}"/>
    <cellStyle name="Heading 2 8 5" xfId="38652" xr:uid="{9CB7CF3F-D8F4-46D3-985D-A953A414CD5A}"/>
    <cellStyle name="Heading 2 8 6" xfId="17393" xr:uid="{0A9D0774-5A9E-45FE-9424-59D46D29BB24}"/>
    <cellStyle name="Heading 2 8 7" xfId="38653" xr:uid="{D1C38586-948D-41A3-905D-57CFCCDB2405}"/>
    <cellStyle name="Heading 2 8 8" xfId="5749" xr:uid="{C34D6ADE-C17F-4785-87D1-25A8555EDDAE}"/>
    <cellStyle name="Heading 2 8_BSD2" xfId="38655" xr:uid="{22FBA9A3-F8E8-4FE1-A371-39548641ABE9}"/>
    <cellStyle name="Heading 2 80" xfId="29585" xr:uid="{121BDACD-68B9-42F0-9C92-B817C1381CD3}"/>
    <cellStyle name="Heading 2 80 2" xfId="38587" xr:uid="{EEA6C44A-1104-4602-A3D3-A21FE57E01E3}"/>
    <cellStyle name="Heading 2 80 2 2" xfId="24972" xr:uid="{35F9DBB3-27EC-4415-82DD-821EDC02DF3B}"/>
    <cellStyle name="Heading 2 80 3" xfId="38590" xr:uid="{6AFBE91A-E081-4A85-AC24-F282CE340DDB}"/>
    <cellStyle name="Heading 2 80 3 2" xfId="3714" xr:uid="{BC3B5359-D8B0-46EA-8DAD-4F821F8D48A2}"/>
    <cellStyle name="Heading 2 80 4" xfId="11468" xr:uid="{AF98F1E1-950D-45A1-924F-46ED1D2689EE}"/>
    <cellStyle name="Heading 2 80_BSD2" xfId="38592" xr:uid="{DCD91840-5C9C-4630-B97E-E5E595ECA3AD}"/>
    <cellStyle name="Heading 2 81" xfId="29589" xr:uid="{2DAA2263-7906-42C0-8F1A-C51F019E58A7}"/>
    <cellStyle name="Heading 2 81 2" xfId="38596" xr:uid="{D0520B37-C4BA-4C2E-8F93-D56ADAC80090}"/>
    <cellStyle name="Heading 2 81 2 2" xfId="38599" xr:uid="{A341AE28-9B6B-4B0D-9E82-2C2FD6E103DA}"/>
    <cellStyle name="Heading 2 81 3" xfId="38602" xr:uid="{45B5A1F8-5EDB-4A3C-8187-2F7A3CCECA78}"/>
    <cellStyle name="Heading 2 81 3 2" xfId="4257" xr:uid="{868BCFFF-E183-4274-B495-6B719ABCC9B7}"/>
    <cellStyle name="Heading 2 81 4" xfId="3081" xr:uid="{124BE9F9-4647-4F0B-BB81-BF8DAA94D543}"/>
    <cellStyle name="Heading 2 81_BSD2" xfId="38604" xr:uid="{5853F498-8C60-454D-9761-9D7EB035004A}"/>
    <cellStyle name="Heading 2 82" xfId="38607" xr:uid="{E063F914-8E41-40B5-A64D-BAD8BBBB1258}"/>
    <cellStyle name="Heading 2 82 2" xfId="38611" xr:uid="{E3E43BCB-8ACE-4877-B294-9EA3C00F19C7}"/>
    <cellStyle name="Heading 2 83" xfId="33426" xr:uid="{084D36CF-D803-4106-AC39-B49290285B3D}"/>
    <cellStyle name="Heading 2 83 2" xfId="38619" xr:uid="{BB0DA34D-1A49-4269-B60B-AB29F1887275}"/>
    <cellStyle name="Heading 2 84" xfId="19403" xr:uid="{78B38874-BBD6-4ED8-8733-9FF02C970A38}"/>
    <cellStyle name="Heading 2 84 2" xfId="38627" xr:uid="{21B720E4-2188-4A90-AA74-37BDF21F0806}"/>
    <cellStyle name="Heading 2 85" xfId="33428" xr:uid="{401A7806-C70A-4ED3-9140-3F4DB13AE17D}"/>
    <cellStyle name="Heading 2 85 2" xfId="38660" xr:uid="{939F67CF-67EE-43F9-9434-BD1680599068}"/>
    <cellStyle name="Heading 2 86" xfId="22032" xr:uid="{7B13E77E-889E-4C8B-8A33-DA91923B73AC}"/>
    <cellStyle name="Heading 2 86 2" xfId="38663" xr:uid="{D2E9C13F-811A-4CC6-A45D-2C9616CCFC74}"/>
    <cellStyle name="Heading 2 87" xfId="38664" xr:uid="{D3C99C1F-A701-4C8A-A635-2EF48ABFEEB5}"/>
    <cellStyle name="Heading 2 87 2" xfId="38667" xr:uid="{48F78807-636B-4EB6-B65B-890587F55E4C}"/>
    <cellStyle name="Heading 2 88" xfId="38668" xr:uid="{8501818A-3CDF-4A76-B3C5-41A65E2D0F0D}"/>
    <cellStyle name="Heading 2 88 2" xfId="26827" xr:uid="{9938DB45-8C0C-497C-9F49-11FFCCE35B37}"/>
    <cellStyle name="Heading 2 89" xfId="2947" xr:uid="{C2C5EE76-6841-44C5-AFBA-570EFBCA5BB5}"/>
    <cellStyle name="Heading 2 89 2" xfId="27035" xr:uid="{539BC586-0DCF-46F0-A771-44729CFB0F5F}"/>
    <cellStyle name="Heading 2 9" xfId="2266" xr:uid="{2D08E58B-3011-41D1-A34E-F9A846F9CF10}"/>
    <cellStyle name="Heading 2 9 2" xfId="38671" xr:uid="{465248AB-6123-48E8-B024-F0740BECC420}"/>
    <cellStyle name="Heading 2 9 2 2" xfId="38673" xr:uid="{23ECCEF2-CA3E-412A-85A5-023FC41B82A8}"/>
    <cellStyle name="Heading 2 9 2 2 2" xfId="38674" xr:uid="{D7EB9BE0-EA5F-4160-A396-01FA62800154}"/>
    <cellStyle name="Heading 2 9 2 3" xfId="30259" xr:uid="{253148C2-E3FD-4EDA-9AB9-9F3229654468}"/>
    <cellStyle name="Heading 2 9 2 3 2" xfId="38675" xr:uid="{BAD12783-EAD7-4133-9F3E-CCD1A8E740BB}"/>
    <cellStyle name="Heading 2 9 2 4" xfId="30263" xr:uid="{370B511D-2E31-4CBF-B61F-372FBD4B8D72}"/>
    <cellStyle name="Heading 2 9 2_BSD2" xfId="38676" xr:uid="{66E31D3C-78A1-4F66-ADA6-F321F14168AE}"/>
    <cellStyle name="Heading 2 9 3" xfId="38679" xr:uid="{B093ED88-33DF-4FE2-A488-3ED6CF092750}"/>
    <cellStyle name="Heading 2 9 3 2" xfId="38681" xr:uid="{AAF89766-F331-4E38-9A79-9BFB2D642196}"/>
    <cellStyle name="Heading 2 9 4" xfId="38683" xr:uid="{CFA1D6C4-FBDF-40F8-A5FB-BB6B1C7459DB}"/>
    <cellStyle name="Heading 2 9 4 2" xfId="38684" xr:uid="{4986A6D0-FAF5-4F07-AC34-5CEC4010F53D}"/>
    <cellStyle name="Heading 2 9 5" xfId="38686" xr:uid="{34AA655A-F525-4379-B278-257A8087E2A3}"/>
    <cellStyle name="Heading 2 9 6" xfId="17945" xr:uid="{675F2374-E57C-48D9-83FD-132732C73D4F}"/>
    <cellStyle name="Heading 2 9 7" xfId="38688" xr:uid="{A35A18ED-69FA-42A7-A5E7-F15773A622DA}"/>
    <cellStyle name="Heading 2 9 8" xfId="38669" xr:uid="{2D5FD5BF-B471-432D-8733-9634C310AD75}"/>
    <cellStyle name="Heading 2 9_BSD2" xfId="38689" xr:uid="{B9623F3C-418A-4D1B-9FD1-40F02730C792}"/>
    <cellStyle name="Heading 2 90" xfId="33429" xr:uid="{ADE94538-DCB1-4FD3-A643-B0E54652CBE6}"/>
    <cellStyle name="Heading 2 91" xfId="22033" xr:uid="{E5226882-43A3-416C-8938-6CF66F35E08C}"/>
    <cellStyle name="Heading 3" xfId="74" builtinId="18" customBuiltin="1"/>
    <cellStyle name="Heading 3 10" xfId="38690" xr:uid="{FB33D7D1-ED57-449C-9F8C-3C717C889070}"/>
    <cellStyle name="Heading 3 10 2" xfId="38691" xr:uid="{46204367-3910-45A6-83C9-F0CC252F01A8}"/>
    <cellStyle name="Heading 3 10 2 2" xfId="38692" xr:uid="{6750F2CB-5FCE-4BA4-8E34-450160F8F67B}"/>
    <cellStyle name="Heading 3 10 2 2 2" xfId="30348" xr:uid="{C045D540-A294-4185-B58F-CBCF21C8802D}"/>
    <cellStyle name="Heading 3 10 2 3" xfId="38697" xr:uid="{86ABC02C-8B86-4871-B3FB-2C574062BAA2}"/>
    <cellStyle name="Heading 3 10 2 3 2" xfId="30358" xr:uid="{38A696CC-85DD-4F34-9CDC-5CDB81EE1438}"/>
    <cellStyle name="Heading 3 10 2 4" xfId="38701" xr:uid="{47D7DBE3-C5EE-493D-935B-38210433385F}"/>
    <cellStyle name="Heading 3 10 2_BSD2" xfId="38702" xr:uid="{B77696D3-56F4-4BE1-B218-61DD09036234}"/>
    <cellStyle name="Heading 3 10 3" xfId="38703" xr:uid="{DA717C3E-98FE-4986-A2A6-3EDD0E6F2102}"/>
    <cellStyle name="Heading 3 10 3 2" xfId="38704" xr:uid="{158FCF07-65BD-4CA7-9A32-1A46730C11D1}"/>
    <cellStyle name="Heading 3 10 4" xfId="38705" xr:uid="{70520F95-B931-453C-A1DC-77BD871C23C4}"/>
    <cellStyle name="Heading 3 10 4 2" xfId="31157" xr:uid="{0096A470-CF18-41F0-BBEB-039C9C758EC8}"/>
    <cellStyle name="Heading 3 10 5" xfId="38706" xr:uid="{3877F61C-6CBF-4B1B-AC89-9DBA0B20D35B}"/>
    <cellStyle name="Heading 3 10 6" xfId="7832" xr:uid="{2FBC15E1-12D4-496C-85CC-A1C04E4E1801}"/>
    <cellStyle name="Heading 3 10 7" xfId="36665" xr:uid="{49D59958-A0DB-4830-9BC5-CB5980E1E29E}"/>
    <cellStyle name="Heading 3 10_BSD2" xfId="38708" xr:uid="{FF014F4F-8B89-44B2-8BAE-C6F6428C35FA}"/>
    <cellStyle name="Heading 3 11" xfId="38709" xr:uid="{4ED14DB8-4A58-4B94-A7F9-E994B8568FC3}"/>
    <cellStyle name="Heading 3 11 2" xfId="38710" xr:uid="{C019035C-140E-4996-80EB-353E32D7B7DA}"/>
    <cellStyle name="Heading 3 11 2 2" xfId="38712" xr:uid="{67B81BFB-DB94-47AA-95EE-B2DB41BD099D}"/>
    <cellStyle name="Heading 3 11 2 2 2" xfId="31725" xr:uid="{CF6F6AA8-8B88-4982-8A36-78EE814BDC74}"/>
    <cellStyle name="Heading 3 11 2 3" xfId="38714" xr:uid="{9D1F6B5A-0D24-4D9D-BD7B-E6CB300B0C0E}"/>
    <cellStyle name="Heading 3 11 2 3 2" xfId="31733" xr:uid="{3DF2449B-EC05-4EAF-97DE-DF4899579C69}"/>
    <cellStyle name="Heading 3 11 2 4" xfId="38715" xr:uid="{92E8B671-99D3-483D-ABE0-E49B7216AEF0}"/>
    <cellStyle name="Heading 3 11 2_BSD2" xfId="38716" xr:uid="{C7B6D222-28C5-42A3-8C7D-A6C6D070FA0B}"/>
    <cellStyle name="Heading 3 11 3" xfId="38717" xr:uid="{DAEB002A-C9C0-45B3-8526-3EB9CE2BD6FC}"/>
    <cellStyle name="Heading 3 11 3 2" xfId="38719" xr:uid="{D09D0885-B2D2-474D-B9CC-2B7307562592}"/>
    <cellStyle name="Heading 3 11 4" xfId="38720" xr:uid="{00F98A53-DDEE-4E48-9BFC-7C5751680429}"/>
    <cellStyle name="Heading 3 11 4 2" xfId="31214" xr:uid="{B434F83B-CF29-4A0A-8466-9D9953C506DB}"/>
    <cellStyle name="Heading 3 11 5" xfId="38721" xr:uid="{08716965-DE96-42B7-AF4A-94F7DD085C72}"/>
    <cellStyle name="Heading 3 11 6" xfId="13639" xr:uid="{B43AB618-FB89-4339-8335-E55F081FD580}"/>
    <cellStyle name="Heading 3 11 7" xfId="36670" xr:uid="{3EB8E22F-A42C-45F6-B397-D59E0905BEAE}"/>
    <cellStyle name="Heading 3 11_BSD2" xfId="32791" xr:uid="{825942EA-79E4-4B9C-B0C0-7893683AB37C}"/>
    <cellStyle name="Heading 3 12" xfId="38722" xr:uid="{B7CE0BC0-95FC-4EAF-8CE5-F98850BC72F5}"/>
    <cellStyle name="Heading 3 12 2" xfId="38723" xr:uid="{F9B7611A-F7AE-43F8-BF07-046EEEE9390B}"/>
    <cellStyle name="Heading 3 12 2 2" xfId="38724" xr:uid="{66C77F6C-0381-45F2-B248-3D5B9B7BABF6}"/>
    <cellStyle name="Heading 3 12 2 2 2" xfId="2991" xr:uid="{A46C2179-B5B8-4E5C-A9DA-889518285B7B}"/>
    <cellStyle name="Heading 3 12 2 3" xfId="38725" xr:uid="{DD694BF0-4770-405A-A975-49566F1C626D}"/>
    <cellStyle name="Heading 3 12 2 3 2" xfId="35158" xr:uid="{B70D176F-B4ED-4C6D-936B-4F0200FF79FE}"/>
    <cellStyle name="Heading 3 12 2 4" xfId="38726" xr:uid="{11939E27-71A2-41FF-89E6-A4FC8CA09C6E}"/>
    <cellStyle name="Heading 3 12 2_BSD2" xfId="38729" xr:uid="{BBF20776-12C4-4808-9FFE-8A2C84AE758F}"/>
    <cellStyle name="Heading 3 12 3" xfId="38730" xr:uid="{F16652DA-3B3B-418A-A761-B10331B2F988}"/>
    <cellStyle name="Heading 3 12 3 2" xfId="31341" xr:uid="{80F472CD-A893-46B2-81F2-28F417659EAC}"/>
    <cellStyle name="Heading 3 12 4" xfId="38731" xr:uid="{D55CB253-70A8-4AA9-8B4B-5875E6592F5E}"/>
    <cellStyle name="Heading 3 12 4 2" xfId="31346" xr:uid="{6FDE326F-07D0-4ED9-8039-24E6D64F6F94}"/>
    <cellStyle name="Heading 3 12 5" xfId="38732" xr:uid="{2BEE794B-7080-4812-BC84-62BCDD028E41}"/>
    <cellStyle name="Heading 3 12 6" xfId="8090" xr:uid="{D24C82F5-51D1-42D7-ACF0-1EBA774ABE5D}"/>
    <cellStyle name="Heading 3 12 7" xfId="36675" xr:uid="{E1FAF344-2C18-4C90-A058-5E710C79B272}"/>
    <cellStyle name="Heading 3 12_BSD2" xfId="33021" xr:uid="{7EA3BF64-5ED3-4778-A610-D6715B77BE9F}"/>
    <cellStyle name="Heading 3 13" xfId="38733" xr:uid="{82D075DD-D3F8-4ED6-8C3F-9E846053B648}"/>
    <cellStyle name="Heading 3 13 2" xfId="38734" xr:uid="{BECEA93E-97BD-404B-9362-426E0C8F54DE}"/>
    <cellStyle name="Heading 3 13 2 2" xfId="38735" xr:uid="{F6407C3A-B53F-48F0-998E-DC46A4D5FAB5}"/>
    <cellStyle name="Heading 3 13 2 2 2" xfId="38736" xr:uid="{459064F9-AAB5-452C-940B-72026C9FE11A}"/>
    <cellStyle name="Heading 3 13 2 3" xfId="38737" xr:uid="{7C546FD5-BF86-4DDF-A550-4092B64CD061}"/>
    <cellStyle name="Heading 3 13 2 3 2" xfId="38738" xr:uid="{84538164-6291-4B6C-B4C9-FD1AF7C43A37}"/>
    <cellStyle name="Heading 3 13 2 4" xfId="38739" xr:uid="{BCCE1C65-07BB-46C0-B828-28BE7A394045}"/>
    <cellStyle name="Heading 3 13 2_BSD2" xfId="28791" xr:uid="{2DB322D0-51CF-47B7-8743-9B33CC10F7B2}"/>
    <cellStyle name="Heading 3 13 3" xfId="38740" xr:uid="{29F88E83-DAB8-4E73-B578-147AAB7F45AF}"/>
    <cellStyle name="Heading 3 13 3 2" xfId="38741" xr:uid="{AEFC20B6-8313-43C1-A806-28DDBB78ABEE}"/>
    <cellStyle name="Heading 3 13 4" xfId="38742" xr:uid="{1EEDBECB-767E-4E69-820D-3497BCD4C023}"/>
    <cellStyle name="Heading 3 13 4 2" xfId="38743" xr:uid="{61ADFB33-1510-415B-BA5D-EF1433245CA9}"/>
    <cellStyle name="Heading 3 13 5" xfId="6483" xr:uid="{2EA6868D-E7E5-4B2D-BC79-15622C5E3A0D}"/>
    <cellStyle name="Heading 3 13 6" xfId="6492" xr:uid="{C571B87B-24FB-463B-BAA4-F3E294799F1E}"/>
    <cellStyle name="Heading 3 13 7" xfId="36699" xr:uid="{3AEA3893-280E-4BCB-9A9A-4B6CEDC1C63F}"/>
    <cellStyle name="Heading 3 13_BSD2" xfId="38744" xr:uid="{1A18E432-7CE2-4CF8-B8AC-39D6B8771040}"/>
    <cellStyle name="Heading 3 14" xfId="38746" xr:uid="{9956C2B1-0195-4A44-8C7B-D747770A0ACE}"/>
    <cellStyle name="Heading 3 14 2" xfId="38748" xr:uid="{3EBB3101-4237-4ED2-9387-BE056E00F918}"/>
    <cellStyle name="Heading 3 14 2 2" xfId="35028" xr:uid="{16272A47-1F99-4799-80D8-C4129C114568}"/>
    <cellStyle name="Heading 3 14 2 2 2" xfId="38751" xr:uid="{724B19CD-7B0A-42E2-909E-6ABA1D4B56B3}"/>
    <cellStyle name="Heading 3 14 2 3" xfId="35030" xr:uid="{BE8946A1-D093-4D60-BCEE-AC1FD2C8004D}"/>
    <cellStyle name="Heading 3 14 2 3 2" xfId="38754" xr:uid="{C52126BC-B155-4A78-AE84-528EB98A5227}"/>
    <cellStyle name="Heading 3 14 2 4" xfId="38755" xr:uid="{DE815FFA-A3CC-4954-8335-587FFABC75F6}"/>
    <cellStyle name="Heading 3 14 2_BSD2" xfId="35116" xr:uid="{10C295C8-C7E8-4ABE-9D29-772B4BF9E589}"/>
    <cellStyle name="Heading 3 14 3" xfId="38756" xr:uid="{358E47C4-C4A1-436B-BA13-AC0D2C2E8E5D}"/>
    <cellStyle name="Heading 3 14 3 2" xfId="7074" xr:uid="{F12C23CD-5757-4268-ABBB-8675334A83E7}"/>
    <cellStyle name="Heading 3 14 4" xfId="38757" xr:uid="{9F440FF7-2930-4BE7-9FCC-BFC4D0B4B8EA}"/>
    <cellStyle name="Heading 3 14 4 2" xfId="38758" xr:uid="{29F4698D-1D84-44DC-9EB6-D737B70D9F28}"/>
    <cellStyle name="Heading 3 14 5" xfId="38759" xr:uid="{700249A1-ED96-4369-BDC6-FC41D57C8AF1}"/>
    <cellStyle name="Heading 3 14 6" xfId="38760" xr:uid="{AA2EB6CA-45E3-4384-BEE3-96D08C45DFEF}"/>
    <cellStyle name="Heading 3 14 7" xfId="36704" xr:uid="{26D9BA08-5D85-4217-ABCD-9F2F0E5779E4}"/>
    <cellStyle name="Heading 3 14_BSD2" xfId="36756" xr:uid="{A1F6345E-DB08-4040-8F6F-6B0B6EE7D42F}"/>
    <cellStyle name="Heading 3 15" xfId="23455" xr:uid="{5AB63E0B-A144-46B5-8700-3CFF76C58EDE}"/>
    <cellStyle name="Heading 3 15 2" xfId="38761" xr:uid="{40571185-EB02-45E3-BDED-98C0DC73E503}"/>
    <cellStyle name="Heading 3 15 2 2" xfId="37957" xr:uid="{B59CFED9-8405-4BD1-A59C-E9E83DC11151}"/>
    <cellStyle name="Heading 3 15 2 2 2" xfId="37961" xr:uid="{8304DCC0-9A75-4178-985E-84265D4F2DF1}"/>
    <cellStyle name="Heading 3 15 2 3" xfId="37982" xr:uid="{1850C2F9-773E-4D32-A9FC-992ADC9167A6}"/>
    <cellStyle name="Heading 3 15 2 3 2" xfId="37986" xr:uid="{24A5E105-D1ED-47E3-B5B4-7B248EADE3D7}"/>
    <cellStyle name="Heading 3 15 2 4" xfId="38013" xr:uid="{5CAC0365-1A7F-4B93-AD98-F810FDFE0FD4}"/>
    <cellStyle name="Heading 3 15 2_BSD2" xfId="38763" xr:uid="{517F959F-D6CE-4397-BCB2-70644E18D64A}"/>
    <cellStyle name="Heading 3 15 3" xfId="38765" xr:uid="{A1EA6DF0-5E84-4846-82C6-59CA948C49DA}"/>
    <cellStyle name="Heading 3 15 3 2" xfId="38514" xr:uid="{DFFA694B-527E-439F-9E2E-FD48F7850D71}"/>
    <cellStyle name="Heading 3 15 4" xfId="38767" xr:uid="{C65A88F3-F88D-4414-A574-DA12BF009B91}"/>
    <cellStyle name="Heading 3 15 4 2" xfId="38769" xr:uid="{E291403A-5063-40F2-9717-7585B21BB21E}"/>
    <cellStyle name="Heading 3 15 5" xfId="38771" xr:uid="{B422C960-C648-4617-936F-4E386F83D379}"/>
    <cellStyle name="Heading 3 15_BSD2" xfId="38773" xr:uid="{EE34BDAD-5125-4E03-AE36-8BE1DBCF719A}"/>
    <cellStyle name="Heading 3 16" xfId="38775" xr:uid="{85A01048-6C7F-428C-90F6-0354E419B68C}"/>
    <cellStyle name="Heading 3 16 2" xfId="38777" xr:uid="{3636290A-4689-408F-A270-9B38E4125935}"/>
    <cellStyle name="Heading 3 16 2 2" xfId="38781" xr:uid="{9F9887A5-0EDD-49CE-B68F-F210D2616A1D}"/>
    <cellStyle name="Heading 3 16 2 2 2" xfId="38783" xr:uid="{8ED46600-6D0D-4E6B-A37A-9AB18E946D84}"/>
    <cellStyle name="Heading 3 16 2 3" xfId="38786" xr:uid="{7BD57529-EFB7-4372-AF23-9F6A7AE65323}"/>
    <cellStyle name="Heading 3 16 2 3 2" xfId="38788" xr:uid="{0D24A20F-B1F5-4A8D-B7E6-6C2AB18889F5}"/>
    <cellStyle name="Heading 3 16 2 4" xfId="38790" xr:uid="{5F4D6B2A-815F-4D98-ADAD-268405E73672}"/>
    <cellStyle name="Heading 3 16 2_BSD2" xfId="26110" xr:uid="{A8B8F6AE-9F67-4041-909E-C6982DC639C9}"/>
    <cellStyle name="Heading 3 16 3" xfId="38792" xr:uid="{84F2AE4E-B0AD-4BC7-99CD-6B556ECA5A03}"/>
    <cellStyle name="Heading 3 16 3 2" xfId="38795" xr:uid="{9B4BAA5E-FDB8-4CD7-8350-C9BF237B200E}"/>
    <cellStyle name="Heading 3 16 4" xfId="28389" xr:uid="{38DC19AD-CAC9-4FC4-B479-F706C1A7BC4C}"/>
    <cellStyle name="Heading 3 16 4 2" xfId="38798" xr:uid="{6F4610B6-2660-465F-83CC-B5620D404632}"/>
    <cellStyle name="Heading 3 16 5" xfId="28392" xr:uid="{9F34602F-07CE-4D91-8783-A944E1A32DA3}"/>
    <cellStyle name="Heading 3 16_BSD2" xfId="38800" xr:uid="{90D94A8E-B807-4E71-BC90-A8D989B282DF}"/>
    <cellStyle name="Heading 3 17" xfId="38802" xr:uid="{59FC682E-63EA-4110-AB5F-6954A79D67A5}"/>
    <cellStyle name="Heading 3 17 2" xfId="38804" xr:uid="{8C72BB7A-C2B1-4D3D-9CAD-ADCADBD939AB}"/>
    <cellStyle name="Heading 3 17 2 2" xfId="20505" xr:uid="{1A0AF7EB-7FB3-4E5C-B1D8-1C973FD7FAB1}"/>
    <cellStyle name="Heading 3 17 2 2 2" xfId="20509" xr:uid="{51738F31-FEB4-4A7D-94C6-FEFC59AF84FB}"/>
    <cellStyle name="Heading 3 17 2 3" xfId="20518" xr:uid="{FEA5787C-0A8A-414E-A67B-52234401B8B6}"/>
    <cellStyle name="Heading 3 17 2 3 2" xfId="20525" xr:uid="{8E7D16C3-06E9-4304-9D47-B1010A62DB55}"/>
    <cellStyle name="Heading 3 17 2 4" xfId="20533" xr:uid="{FF3131A8-50DD-4AB5-8403-164EF111185B}"/>
    <cellStyle name="Heading 3 17 2_BSD2" xfId="38806" xr:uid="{6C8AC33D-DBED-45FA-9774-18256DFC1B2F}"/>
    <cellStyle name="Heading 3 17 3" xfId="38808" xr:uid="{AB1AB2CF-B41A-4110-B0C0-88E2FA27840E}"/>
    <cellStyle name="Heading 3 17 3 2" xfId="38810" xr:uid="{64936A33-A775-47E8-A2A2-A579E5715F83}"/>
    <cellStyle name="Heading 3 17 4" xfId="28396" xr:uid="{C99BF046-989A-44E6-87C5-32826AD8E3FA}"/>
    <cellStyle name="Heading 3 17 4 2" xfId="38812" xr:uid="{059A04C6-6D33-43D1-AAA3-61C263D0ED22}"/>
    <cellStyle name="Heading 3 17 5" xfId="28399" xr:uid="{8D959879-0661-4D29-BBCD-44C2F89EA353}"/>
    <cellStyle name="Heading 3 17_BSD2" xfId="3481" xr:uid="{E5662A5C-3AB6-4976-9160-B5D5CFA8C0C9}"/>
    <cellStyle name="Heading 3 18" xfId="25823" xr:uid="{445965A1-65C9-42F6-AA22-2D12ADD1B3B6}"/>
    <cellStyle name="Heading 3 18 2" xfId="38814" xr:uid="{B85910B3-8E5A-49E5-BFC8-265A05A23328}"/>
    <cellStyle name="Heading 3 18 2 2" xfId="38817" xr:uid="{96D80864-4F3A-4083-8864-5681F4DFAA56}"/>
    <cellStyle name="Heading 3 18 2 2 2" xfId="24832" xr:uid="{E92A659D-F997-42C7-AEA5-7E6CC8D2B8D1}"/>
    <cellStyle name="Heading 3 18 2 3" xfId="38820" xr:uid="{D9C04F59-191E-472B-8F5F-B0747492B2B7}"/>
    <cellStyle name="Heading 3 18 2 3 2" xfId="24873" xr:uid="{7E9986A9-278D-47C0-AB53-022E04A8CEF3}"/>
    <cellStyle name="Heading 3 18 2 4" xfId="38823" xr:uid="{ACDABB1F-1D56-4CE8-AA26-3B94FBEFFF48}"/>
    <cellStyle name="Heading 3 18 2_BSD2" xfId="36647" xr:uid="{2BA9B269-9B99-48A5-BEB1-192DB1EE7824}"/>
    <cellStyle name="Heading 3 18 3" xfId="21213" xr:uid="{E63BF1A0-D3CC-45F3-B088-E63C77F5E6B5}"/>
    <cellStyle name="Heading 3 18 3 2" xfId="38826" xr:uid="{71A49973-2DF2-4B41-9D8A-ECB0E75B71AA}"/>
    <cellStyle name="Heading 3 18 4" xfId="28403" xr:uid="{D7DFC6CD-1C3B-4C90-A69D-44217DAAD196}"/>
    <cellStyle name="Heading 3 18 4 2" xfId="38829" xr:uid="{7E337A4E-8127-4D20-B4B2-2E0BF669FCE2}"/>
    <cellStyle name="Heading 3 18 5" xfId="28406" xr:uid="{93F6794B-E2DD-494F-B4A6-10CD9EEFA64B}"/>
    <cellStyle name="Heading 3 18_BSD2" xfId="31532" xr:uid="{0976E9B4-71AE-4C6E-9C0A-E77BB5CF7F1B}"/>
    <cellStyle name="Heading 3 19" xfId="38831" xr:uid="{0D22FF46-2994-41AE-B681-F0B9BAAA552C}"/>
    <cellStyle name="Heading 3 19 2" xfId="38833" xr:uid="{41C3561A-39F3-4390-A938-E9ECC7A3FDEB}"/>
    <cellStyle name="Heading 3 19 2 2" xfId="27376" xr:uid="{51CFEE53-4027-47AB-A920-89CCB1D1C261}"/>
    <cellStyle name="Heading 3 19 2 2 2" xfId="38835" xr:uid="{9DBA370D-182D-4CAF-8A99-B6FAC58EC836}"/>
    <cellStyle name="Heading 3 19 2 3" xfId="38837" xr:uid="{6043F9A2-054A-41DB-BEEE-B22850277DA4}"/>
    <cellStyle name="Heading 3 19 2 3 2" xfId="38839" xr:uid="{81A78D3E-5C8A-48F1-A132-C0729F76884B}"/>
    <cellStyle name="Heading 3 19 2 4" xfId="25906" xr:uid="{D687197D-6B89-4ACD-97F4-B64B70013503}"/>
    <cellStyle name="Heading 3 19 2_BSD2" xfId="38841" xr:uid="{00EE2036-92CD-4E28-8EF1-74D61ADBBCC9}"/>
    <cellStyle name="Heading 3 19 3" xfId="38845" xr:uid="{379E2A14-5746-4222-A1BD-3F4BF0868962}"/>
    <cellStyle name="Heading 3 19 3 2" xfId="7775" xr:uid="{3DD8D067-C7DF-41F9-8797-FB319345E937}"/>
    <cellStyle name="Heading 3 19 4" xfId="28412" xr:uid="{B146E4C6-B9BE-49CF-9CC7-8CCBCAB4E951}"/>
    <cellStyle name="Heading 3 19 4 2" xfId="27455" xr:uid="{7B73C79F-C19A-4AC9-B2EB-6214B5EC2D85}"/>
    <cellStyle name="Heading 3 19 5" xfId="28416" xr:uid="{B9EDA915-1C92-4726-8B32-3B40DA8D6E7D}"/>
    <cellStyle name="Heading 3 19_BSD2" xfId="38847" xr:uid="{A7A208F3-7C59-4699-9DF3-7F7577B0F9E7}"/>
    <cellStyle name="Heading 3 2" xfId="2208" xr:uid="{5F3E26DD-2B35-4844-9848-CDF4357AEA60}"/>
    <cellStyle name="Heading 3 2 10" xfId="38849" xr:uid="{8417F9A4-6B08-4180-B549-2C82E79731D1}"/>
    <cellStyle name="Heading 3 2 10 2" xfId="38850" xr:uid="{C5A460B3-5B1A-4537-9963-F8CCF2F5DC6F}"/>
    <cellStyle name="Heading 3 2 11" xfId="38851" xr:uid="{51DA32A9-BEF8-489C-B00E-2EDF7A36F06D}"/>
    <cellStyle name="Heading 3 2 12" xfId="38852" xr:uid="{FDF87967-0E23-43E4-B4C3-A61B817587BE}"/>
    <cellStyle name="Heading 3 2 2" xfId="38853" xr:uid="{DDD99D2C-B650-496B-BEC6-240C92D925A6}"/>
    <cellStyle name="Heading 3 2 2 2" xfId="38854" xr:uid="{5B1D852E-63A3-44EA-9ED7-929B65B85E8B}"/>
    <cellStyle name="Heading 3 2 2 2 2" xfId="38855" xr:uid="{6EF15AC2-E087-465C-A3D7-AF199EBBCC89}"/>
    <cellStyle name="Heading 3 2 2 3" xfId="38856" xr:uid="{CB2D4F0A-2D79-488E-B933-33A67EBC5F43}"/>
    <cellStyle name="Heading 3 2 2 3 2" xfId="38857" xr:uid="{D5EA6D83-74A8-465E-9C89-72080F5ABDB8}"/>
    <cellStyle name="Heading 3 2 2 4" xfId="38858" xr:uid="{A89AA7BB-749F-464D-8D8E-FB7766D43D84}"/>
    <cellStyle name="Heading 3 2 2 4 2" xfId="38859" xr:uid="{261BAC48-0F3C-49CF-AFA3-A3CD26DC5E47}"/>
    <cellStyle name="Heading 3 2 2 5" xfId="38860" xr:uid="{349EAB55-D7B1-414B-A2CB-596391D8B14D}"/>
    <cellStyle name="Heading 3 2 2 6" xfId="34205" xr:uid="{8D3EF999-82EC-44EB-AD54-8C4CBA0AE80F}"/>
    <cellStyle name="Heading 3 2 2 7" xfId="27356" xr:uid="{D356E2B7-D69C-4C49-8A86-2E459344FC82}"/>
    <cellStyle name="Heading 3 2 2_BSD2" xfId="38861" xr:uid="{054A8851-6626-4F16-81B0-C328C228A907}"/>
    <cellStyle name="Heading 3 2 3" xfId="38862" xr:uid="{DEF2933C-C1DE-4814-907D-C9A10F96A3F8}"/>
    <cellStyle name="Heading 3 2 3 2" xfId="38863" xr:uid="{7552641F-56D0-4F00-AC8B-E54A34115060}"/>
    <cellStyle name="Heading 3 2 3 2 2" xfId="38866" xr:uid="{4A922803-C2A2-4AE8-80F3-9DDFAF9BD0B3}"/>
    <cellStyle name="Heading 3 2 3 3" xfId="38867" xr:uid="{B2B0996D-47C4-4ACD-9EE3-EF5DA376CB45}"/>
    <cellStyle name="Heading 3 2 3 3 2" xfId="9140" xr:uid="{9BDED182-99EA-4AAB-94DF-EF09DAE79849}"/>
    <cellStyle name="Heading 3 2 3 4" xfId="38868" xr:uid="{BCCD6D6C-D9C1-47D1-B3B6-2890E34D72D9}"/>
    <cellStyle name="Heading 3 2 3 5" xfId="38869" xr:uid="{888DEBD5-5AF0-4448-9668-368B78406BC4}"/>
    <cellStyle name="Heading 3 2 3 6" xfId="34219" xr:uid="{FB711F88-8246-4402-9EF7-22B7ABD043A1}"/>
    <cellStyle name="Heading 3 2 3_BSD2" xfId="22701" xr:uid="{19F539F6-7C33-4B11-BAA5-CC800E3E6C24}"/>
    <cellStyle name="Heading 3 2 4" xfId="29617" xr:uid="{24BC000E-D599-4162-AD63-AF693AFA6BBA}"/>
    <cellStyle name="Heading 3 2 4 2" xfId="25323" xr:uid="{152763CD-9152-4482-AC06-21060CC2DCB5}"/>
    <cellStyle name="Heading 3 2 4 3" xfId="25325" xr:uid="{F8217F11-6B4F-45EA-9DDA-6963361BABDB}"/>
    <cellStyle name="Heading 3 2 4 4" xfId="38872" xr:uid="{17A920FB-6DC4-4795-94B1-B38987287DC7}"/>
    <cellStyle name="Heading 3 2 5" xfId="29619" xr:uid="{A00F2517-704B-41D7-BD40-C35E49BFCCA2}"/>
    <cellStyle name="Heading 3 2 5 2" xfId="38873" xr:uid="{0F16CF07-EFD0-4004-BD64-273F09B1BC50}"/>
    <cellStyle name="Heading 3 2 5 3" xfId="38874" xr:uid="{4B2B29E1-E445-4C54-8C22-13B05103ADAA}"/>
    <cellStyle name="Heading 3 2 5 4" xfId="38875" xr:uid="{226F873F-7205-40AB-A6CD-1C90B8ADE82C}"/>
    <cellStyle name="Heading 3 2 6" xfId="38876" xr:uid="{17BD7839-F500-4417-BD3A-B6F223688FDF}"/>
    <cellStyle name="Heading 3 2 6 2" xfId="38877" xr:uid="{92C4FF55-C1D3-497E-A5EC-B94A86607707}"/>
    <cellStyle name="Heading 3 2 6 3" xfId="38878" xr:uid="{E6E1FF16-380D-4A9E-9C0F-D86015E63418}"/>
    <cellStyle name="Heading 3 2 6 4" xfId="38879" xr:uid="{054A0339-CBC5-4AF2-819F-C7912AF15E3F}"/>
    <cellStyle name="Heading 3 2 7" xfId="38880" xr:uid="{CFA6FFA6-971B-42A4-84C6-299C0B819F87}"/>
    <cellStyle name="Heading 3 2 7 2" xfId="38881" xr:uid="{29A5766D-6995-43C7-ACE7-C5E6385F6628}"/>
    <cellStyle name="Heading 3 2 7 3" xfId="17225" xr:uid="{825ADBEC-9CAF-4EFA-949A-14DCAA48FE51}"/>
    <cellStyle name="Heading 3 2 7 4" xfId="38882" xr:uid="{2216DBA0-F44D-4649-81D7-6FD8BBDA393A}"/>
    <cellStyle name="Heading 3 2 8" xfId="38883" xr:uid="{29ED1BC5-6CE0-4DC2-9BEA-73ED8EFD98A4}"/>
    <cellStyle name="Heading 3 2 8 2" xfId="38884" xr:uid="{04508E84-BD02-4290-B054-AD3A8016F727}"/>
    <cellStyle name="Heading 3 2 8 3" xfId="36867" xr:uid="{E9B70900-8A0F-44DE-8027-672F896956EF}"/>
    <cellStyle name="Heading 3 2 8 4" xfId="38885" xr:uid="{A10CEF4C-E0DC-496B-AAC0-57345964B75A}"/>
    <cellStyle name="Heading 3 2 9" xfId="38886" xr:uid="{1A29702F-587C-4EE4-9F34-DEC45CE9E255}"/>
    <cellStyle name="Heading 3 2 9 2" xfId="8192" xr:uid="{C2CD4F77-6289-47A9-9294-1719232AE444}"/>
    <cellStyle name="Heading 3 2 9 3" xfId="23611" xr:uid="{B2964693-088E-4A09-BEED-B82B3505DD83}"/>
    <cellStyle name="Heading 3 2 9 4" xfId="20799" xr:uid="{9E49135E-67CB-48EA-9B7F-11692C0A225C}"/>
    <cellStyle name="Heading 3 2_FAMBL BSD NOVEMBER 2010" xfId="34158" xr:uid="{D0F0ECD2-47FE-441E-921E-12DD938EE018}"/>
    <cellStyle name="Heading 3 20" xfId="23456" xr:uid="{DD6D7898-2172-4F0C-A5C3-3A25D12E834E}"/>
    <cellStyle name="Heading 3 20 2" xfId="38762" xr:uid="{9B0C6F87-7BA1-4FDF-9C26-5415CF986B03}"/>
    <cellStyle name="Heading 3 20 2 2" xfId="37958" xr:uid="{777D6F56-FE63-456D-8BFC-8F7001DDA04D}"/>
    <cellStyle name="Heading 3 20 2 2 2" xfId="37962" xr:uid="{C9BA5758-8626-446A-ABA8-6A5832796D17}"/>
    <cellStyle name="Heading 3 20 2 3" xfId="37983" xr:uid="{077FDE1E-EC9A-4311-9344-8321A65A1539}"/>
    <cellStyle name="Heading 3 20 2 3 2" xfId="37987" xr:uid="{04A60C7E-0A2D-4C28-886E-610011875D55}"/>
    <cellStyle name="Heading 3 20 2 4" xfId="38014" xr:uid="{438B661C-18E6-4E35-AAB7-CF9D80F2E761}"/>
    <cellStyle name="Heading 3 20 2_BSD2" xfId="38764" xr:uid="{FB0DA02D-AB28-4355-8215-52CCEFF524FD}"/>
    <cellStyle name="Heading 3 20 3" xfId="38766" xr:uid="{93AF224E-363A-4A47-95D9-8DB0903BC930}"/>
    <cellStyle name="Heading 3 20 3 2" xfId="38515" xr:uid="{D29EF8AF-1E96-4DFF-A4BE-E781735684D0}"/>
    <cellStyle name="Heading 3 20 4" xfId="38768" xr:uid="{A24348BB-0CAD-4587-A381-842E7E71C4B5}"/>
    <cellStyle name="Heading 3 20 4 2" xfId="38770" xr:uid="{764174CB-A731-4166-AB86-429095D48F9A}"/>
    <cellStyle name="Heading 3 20 5" xfId="38772" xr:uid="{16B7DCEB-EF2A-4AA2-8E72-A0E45B753199}"/>
    <cellStyle name="Heading 3 20_BSD2" xfId="38774" xr:uid="{85F9E527-473E-4500-AC13-11D915E8C3C2}"/>
    <cellStyle name="Heading 3 21" xfId="38776" xr:uid="{3C393E3C-10B1-4989-9C38-8214D7E5C64E}"/>
    <cellStyle name="Heading 3 21 2" xfId="38778" xr:uid="{A89E986E-4BA6-42DE-8AAA-E278A2FD06F9}"/>
    <cellStyle name="Heading 3 21 2 2" xfId="38782" xr:uid="{837D130A-3E0F-40D7-B1B2-80EB524B5EFD}"/>
    <cellStyle name="Heading 3 21 2 2 2" xfId="38784" xr:uid="{5767C526-086B-4879-9308-A667FC95DE7E}"/>
    <cellStyle name="Heading 3 21 2 3" xfId="38787" xr:uid="{4E3D30C0-DFFE-4915-AA59-3A79F10189A1}"/>
    <cellStyle name="Heading 3 21 2 3 2" xfId="38789" xr:uid="{784D20DD-BA16-4473-A6E2-372A54B1E0CF}"/>
    <cellStyle name="Heading 3 21 2 4" xfId="38791" xr:uid="{B54A0D09-0406-4D7F-9E3F-F5BD424EE944}"/>
    <cellStyle name="Heading 3 21 2_BSD2" xfId="26111" xr:uid="{12091609-EB42-4555-9456-D5F6B19B8356}"/>
    <cellStyle name="Heading 3 21 3" xfId="38793" xr:uid="{BFC00547-FE76-4B01-9CA1-EA3A08AA61B4}"/>
    <cellStyle name="Heading 3 21 3 2" xfId="38796" xr:uid="{93EDB99C-CFB4-4FE2-9BA8-B86CABC9FCAB}"/>
    <cellStyle name="Heading 3 21 4" xfId="28390" xr:uid="{BEB670D1-5509-4FA3-B127-D6612F98C857}"/>
    <cellStyle name="Heading 3 21 4 2" xfId="38799" xr:uid="{AD24467F-BE10-484A-9E08-1F93D3D5FDF3}"/>
    <cellStyle name="Heading 3 21 5" xfId="28393" xr:uid="{CD5472A1-B872-401F-90A7-30AF556742DF}"/>
    <cellStyle name="Heading 3 21_BSD2" xfId="38801" xr:uid="{F75D9AA4-8381-4E5D-9CED-B79DEE4B0828}"/>
    <cellStyle name="Heading 3 22" xfId="38803" xr:uid="{3CFA95BC-2ACD-49AE-AB74-CEF01CCAD547}"/>
    <cellStyle name="Heading 3 22 2" xfId="38805" xr:uid="{22BA7833-5E83-40A1-8107-DE991B2174A1}"/>
    <cellStyle name="Heading 3 22 2 2" xfId="20506" xr:uid="{822C15B7-CAD4-4E13-90EB-42553C159680}"/>
    <cellStyle name="Heading 3 22 2 2 2" xfId="20510" xr:uid="{8E98EE5A-3882-407F-9C25-70F460D9D2A9}"/>
    <cellStyle name="Heading 3 22 2 3" xfId="20519" xr:uid="{7F6711B2-6752-4FE3-ADEA-E30A757B97E8}"/>
    <cellStyle name="Heading 3 22 2 3 2" xfId="20526" xr:uid="{B2BF88F7-F601-474D-8FBC-D543FDCEBF6B}"/>
    <cellStyle name="Heading 3 22 2 4" xfId="20534" xr:uid="{2C222AF3-1D65-416B-AAB2-C4AD9297D9C8}"/>
    <cellStyle name="Heading 3 22 2_BSD2" xfId="38807" xr:uid="{D6B04DE0-68D7-429B-B794-D9B42BF39E63}"/>
    <cellStyle name="Heading 3 22 3" xfId="38809" xr:uid="{042A7D7A-6D36-45BC-9C4D-FBF9F54A7D06}"/>
    <cellStyle name="Heading 3 22 3 2" xfId="38811" xr:uid="{EADEB736-5FB7-481E-9AA5-C9F6ECB1ABD9}"/>
    <cellStyle name="Heading 3 22 4" xfId="28397" xr:uid="{FBBD04AC-3894-4048-8C9C-D918ABBBFEDF}"/>
    <cellStyle name="Heading 3 22 4 2" xfId="38813" xr:uid="{BC55C9F9-0B87-4AEC-A421-F21DA67BA3D2}"/>
    <cellStyle name="Heading 3 22 5" xfId="28400" xr:uid="{043C9C3A-9D83-440D-B6A2-247AC0D3083F}"/>
    <cellStyle name="Heading 3 22_BSD2" xfId="3482" xr:uid="{15592C8A-96D9-4279-8B56-4F7590D4DB89}"/>
    <cellStyle name="Heading 3 23" xfId="25824" xr:uid="{883DC58D-17DC-4C40-9410-79A46B4BDBED}"/>
    <cellStyle name="Heading 3 23 2" xfId="38815" xr:uid="{94748C1D-FC3D-41D0-9ECB-6D5D8C274198}"/>
    <cellStyle name="Heading 3 23 2 2" xfId="38818" xr:uid="{187C395B-A45D-47D5-94B5-D77A3D25E6AC}"/>
    <cellStyle name="Heading 3 23 2 2 2" xfId="24833" xr:uid="{12570D11-7C3B-49FC-B8A9-83BB62EC1914}"/>
    <cellStyle name="Heading 3 23 2 3" xfId="38821" xr:uid="{CF2B3787-EB4F-4FB5-A143-5EDCE36CEF6F}"/>
    <cellStyle name="Heading 3 23 2 3 2" xfId="24874" xr:uid="{81E56FFC-55A0-48E3-853A-BF233D5404D2}"/>
    <cellStyle name="Heading 3 23 2 4" xfId="38824" xr:uid="{C33AE8C1-692C-4464-81D6-54C3935EF662}"/>
    <cellStyle name="Heading 3 23 2_BSD2" xfId="36648" xr:uid="{0893ADEE-06EE-4F4E-BC93-A44B268A9EFA}"/>
    <cellStyle name="Heading 3 23 3" xfId="21214" xr:uid="{F1219EA2-6AF0-40EF-ADE3-11EADA659525}"/>
    <cellStyle name="Heading 3 23 3 2" xfId="38827" xr:uid="{C06DEEED-3359-41A2-8226-CFFC4EF532D7}"/>
    <cellStyle name="Heading 3 23 4" xfId="28404" xr:uid="{BFCC7D4A-3364-4A7E-B8E8-AF4E71E822D2}"/>
    <cellStyle name="Heading 3 23 4 2" xfId="38830" xr:uid="{4F3EF9C9-6D12-45DB-B339-7E30BF3A0FA7}"/>
    <cellStyle name="Heading 3 23 5" xfId="28407" xr:uid="{0BCC9D55-088B-48E5-95CE-BEF32E15C475}"/>
    <cellStyle name="Heading 3 23_BSD2" xfId="31533" xr:uid="{6045EE24-869D-4A61-90D1-986A455361B6}"/>
    <cellStyle name="Heading 3 24" xfId="38832" xr:uid="{1FCD3E78-5F53-40DB-B542-0DC3CF6DD48C}"/>
    <cellStyle name="Heading 3 24 2" xfId="38834" xr:uid="{05C7818C-961D-4BBB-9FC7-6636043E23BD}"/>
    <cellStyle name="Heading 3 24 2 2" xfId="27377" xr:uid="{EACA772B-A230-4332-B710-45F587756F05}"/>
    <cellStyle name="Heading 3 24 2 2 2" xfId="38836" xr:uid="{229F1DD7-5E47-4919-9000-973E6161AB75}"/>
    <cellStyle name="Heading 3 24 2 3" xfId="38838" xr:uid="{2E0D7460-974F-470D-8FBE-089E03AF67E6}"/>
    <cellStyle name="Heading 3 24 2 3 2" xfId="38840" xr:uid="{5A8A0FEB-0215-4E56-89E5-2F6CBA487AD7}"/>
    <cellStyle name="Heading 3 24 2 4" xfId="25907" xr:uid="{74D49FC9-4E49-4456-8FBA-1DE3A35B1DF5}"/>
    <cellStyle name="Heading 3 24 2_BSD2" xfId="38842" xr:uid="{1DD5CC08-EB20-4E63-900D-502D1AA3A3E5}"/>
    <cellStyle name="Heading 3 24 3" xfId="38846" xr:uid="{ED323569-1300-41BA-BE89-07A9A5546CCF}"/>
    <cellStyle name="Heading 3 24 3 2" xfId="7776" xr:uid="{446CF4F1-21AF-47D8-AFB4-C1C49848290A}"/>
    <cellStyle name="Heading 3 24 4" xfId="28413" xr:uid="{6C499B57-EAB3-4BC8-938B-5C8E35344436}"/>
    <cellStyle name="Heading 3 24 4 2" xfId="27456" xr:uid="{651749B5-4CC6-4491-A791-937C01E8EB94}"/>
    <cellStyle name="Heading 3 24 5" xfId="28417" xr:uid="{330C5E14-DB34-4252-A629-16C9FBCC8838}"/>
    <cellStyle name="Heading 3 24_BSD2" xfId="38848" xr:uid="{3DCB904D-604A-4B67-9B5D-801326772F98}"/>
    <cellStyle name="Heading 3 25" xfId="38887" xr:uid="{5DF70474-56E0-4985-8941-5D3B5485EEDD}"/>
    <cellStyle name="Heading 3 25 2" xfId="38889" xr:uid="{345F994E-B755-42E3-A922-6E01C20BDCF0}"/>
    <cellStyle name="Heading 3 25 2 2" xfId="8088" xr:uid="{80828DE6-35ED-4120-8A68-AE1DF9B075E9}"/>
    <cellStyle name="Heading 3 25 2 2 2" xfId="32450" xr:uid="{46E89E50-340C-465F-891B-923A22AE1596}"/>
    <cellStyle name="Heading 3 25 2 3" xfId="38891" xr:uid="{FE6B2D45-A7B1-4771-A483-EC14059454E0}"/>
    <cellStyle name="Heading 3 25 2 3 2" xfId="38893" xr:uid="{5618C59E-DA87-4EB8-9FAB-C2B9957BDB0B}"/>
    <cellStyle name="Heading 3 25 2 4" xfId="33960" xr:uid="{7DF590B5-4609-431F-9ACE-732BC781BEA5}"/>
    <cellStyle name="Heading 3 25 2_BSD2" xfId="19537" xr:uid="{04CD4507-1A9B-4208-BFCF-CB780480B1C3}"/>
    <cellStyle name="Heading 3 25 3" xfId="38895" xr:uid="{B904B3BC-BDB9-4023-A44E-73E8108930BB}"/>
    <cellStyle name="Heading 3 25 3 2" xfId="7836" xr:uid="{167FFE4F-C500-4A6E-B7F5-C197140ACF9F}"/>
    <cellStyle name="Heading 3 25 4" xfId="25699" xr:uid="{E8A9489A-3525-4362-A93A-253CB4D35E0E}"/>
    <cellStyle name="Heading 3 25 4 2" xfId="38897" xr:uid="{DA55F95C-6CC6-4B1E-A3B3-5E6065725C03}"/>
    <cellStyle name="Heading 3 25 5" xfId="38900" xr:uid="{08CBAFB8-AEA6-4DE3-A1C2-2D65303B1909}"/>
    <cellStyle name="Heading 3 25_BSD2" xfId="38902" xr:uid="{52D7BFCD-AB3B-4D0F-8534-C2A8F5126004}"/>
    <cellStyle name="Heading 3 26" xfId="3054" xr:uid="{55AA9EAE-552A-4EEE-A75D-4D5CE3DE3707}"/>
    <cellStyle name="Heading 3 26 2" xfId="6882" xr:uid="{ED2D75EB-B4F7-4670-B9FE-0F7C7593538E}"/>
    <cellStyle name="Heading 3 26 2 2" xfId="6890" xr:uid="{405330E8-D086-4029-8CFE-952FEBC2AA7C}"/>
    <cellStyle name="Heading 3 26 2 2 2" xfId="5148" xr:uid="{E35E7AD2-8BB9-4E39-B32F-B0DA4E7DEF58}"/>
    <cellStyle name="Heading 3 26 2 3" xfId="6903" xr:uid="{5F9A69C8-5585-407D-9029-09831DB05B13}"/>
    <cellStyle name="Heading 3 26 2 3 2" xfId="6910" xr:uid="{58714D04-2152-4C64-A1F4-DE6DE4B103CD}"/>
    <cellStyle name="Heading 3 26 2 4" xfId="6870" xr:uid="{75B6CBF2-5EC0-45CA-9B85-F3B1DF9A4442}"/>
    <cellStyle name="Heading 3 26 2_BSD2" xfId="33408" xr:uid="{319480B9-957E-4789-A85D-DA7625C0B38B}"/>
    <cellStyle name="Heading 3 26 3" xfId="7145" xr:uid="{D6C37C9D-8CE8-4DD1-92BD-9A37D382C4E2}"/>
    <cellStyle name="Heading 3 26 3 2" xfId="5669" xr:uid="{1EC04F42-58F5-4C30-97C2-B20AA6F0BDD0}"/>
    <cellStyle name="Heading 3 26 4" xfId="7299" xr:uid="{01282D2D-C71A-4633-BCB4-D2622736AB8A}"/>
    <cellStyle name="Heading 3 26 4 2" xfId="6649" xr:uid="{194FE318-BA45-4E71-8699-4B76625FAFEC}"/>
    <cellStyle name="Heading 3 26 5" xfId="7401" xr:uid="{4D2A2287-7660-469E-8ED8-3C173DA45FE3}"/>
    <cellStyle name="Heading 3 26_BSD2" xfId="28120" xr:uid="{DEA1B6AC-7857-4BE3-95BB-0FE8B8ECF56D}"/>
    <cellStyle name="Heading 3 27" xfId="3185" xr:uid="{01146082-8B91-480F-BF4C-EADA16367875}"/>
    <cellStyle name="Heading 3 27 2" xfId="5734" xr:uid="{3A53B97B-3A02-49BA-9EB6-E84963F186A9}"/>
    <cellStyle name="Heading 3 27 2 2" xfId="6716" xr:uid="{382F27F9-CE8D-4CA2-9883-614C6FD7B562}"/>
    <cellStyle name="Heading 3 27 2 2 2" xfId="8030" xr:uid="{CBC4F43A-CF97-4283-9643-B70C3DAE3EA5}"/>
    <cellStyle name="Heading 3 27 2 3" xfId="8056" xr:uid="{9C7309B4-2E03-4BD5-9A9E-C19A04A11E75}"/>
    <cellStyle name="Heading 3 27 2 3 2" xfId="8072" xr:uid="{E6DE52FA-5B9F-4DA8-8893-763AE147DA62}"/>
    <cellStyle name="Heading 3 27 2 4" xfId="6756" xr:uid="{05925B2A-7F10-4DBA-ACC6-274622C76245}"/>
    <cellStyle name="Heading 3 27 2_BSD2" xfId="38905" xr:uid="{75022E86-4F33-4D22-BFC4-4529F401ACF6}"/>
    <cellStyle name="Heading 3 27 3" xfId="5776" xr:uid="{6CE40F1C-FC34-4123-B73E-5B14BB836DB0}"/>
    <cellStyle name="Heading 3 27 3 2" xfId="7909" xr:uid="{3FF50677-17ED-4715-B008-35A4C9EDEBDE}"/>
    <cellStyle name="Heading 3 27 4" xfId="5782" xr:uid="{A9898976-BD93-4845-9383-0A38E6E12DAA}"/>
    <cellStyle name="Heading 3 27 4 2" xfId="8392" xr:uid="{953DB88C-3C7E-423D-B558-EA149D9BE38B}"/>
    <cellStyle name="Heading 3 27 5" xfId="8629" xr:uid="{C909A7A8-3350-4628-9EE4-CA16785379EA}"/>
    <cellStyle name="Heading 3 27_BSD2" xfId="36130" xr:uid="{703DBA16-1BDE-4D94-AD28-4EB85D5203BF}"/>
    <cellStyle name="Heading 3 28" xfId="3250" xr:uid="{50EEB1E6-B6D6-49B4-8606-86E28713312B}"/>
    <cellStyle name="Heading 3 28 2" xfId="9050" xr:uid="{8C52F2B3-7B09-4351-BCFE-ACD9BF6229EC}"/>
    <cellStyle name="Heading 3 28 2 2" xfId="9068" xr:uid="{23D46DAE-EE21-4431-B710-702D0826F7DD}"/>
    <cellStyle name="Heading 3 28 2 2 2" xfId="9072" xr:uid="{845E3FC3-4E3B-45DD-9523-78D82A8FE4E2}"/>
    <cellStyle name="Heading 3 28 2 3" xfId="9098" xr:uid="{17EACF6D-F86F-497D-8416-CFD04D45852E}"/>
    <cellStyle name="Heading 3 28 2 3 2" xfId="9102" xr:uid="{9B3B3886-1126-4EB2-9704-5BF605DB5653}"/>
    <cellStyle name="Heading 3 28 2 4" xfId="7016" xr:uid="{D1D20762-9211-41FB-A0AE-8D1ECB70FA4C}"/>
    <cellStyle name="Heading 3 28 2_BSD2" xfId="38907" xr:uid="{95C58B6E-FCDE-4E24-8E08-109AB14B931C}"/>
    <cellStyle name="Heading 3 28 3" xfId="9211" xr:uid="{67CC8FAE-FB03-4F98-A153-6D22BCF03971}"/>
    <cellStyle name="Heading 3 28 3 2" xfId="7932" xr:uid="{36DD8C01-2CB5-4BCD-91F5-BD2477065766}"/>
    <cellStyle name="Heading 3 28 4" xfId="9304" xr:uid="{2F2ABCCE-A8BC-4BB5-BD07-D292D88A5594}"/>
    <cellStyle name="Heading 3 28 4 2" xfId="9310" xr:uid="{774DD5DF-B4DC-441C-A78D-DCB2B7905CFE}"/>
    <cellStyle name="Heading 3 28 5" xfId="4688" xr:uid="{95A2010A-C9CB-44E9-B3B0-65803049369A}"/>
    <cellStyle name="Heading 3 28_BSD2" xfId="38909" xr:uid="{9612FEFB-9B09-4E1F-8CAE-874A4C479E04}"/>
    <cellStyle name="Heading 3 29" xfId="3276" xr:uid="{BC3F35DA-AA07-40CF-88C0-585155F54AAA}"/>
    <cellStyle name="Heading 3 29 2" xfId="7032" xr:uid="{BA3ED745-B51C-47AD-9875-372455A6C96A}"/>
    <cellStyle name="Heading 3 29 2 2" xfId="5988" xr:uid="{C5974239-3BB6-40FB-8440-BE4CDB19C475}"/>
    <cellStyle name="Heading 3 29 2 2 2" xfId="7054" xr:uid="{26CF0F47-6A40-410B-8224-4141DB432AD6}"/>
    <cellStyle name="Heading 3 29 2 3" xfId="6004" xr:uid="{22D13524-CD3C-46BE-A6DC-DE2FE5F0596B}"/>
    <cellStyle name="Heading 3 29 2 3 2" xfId="7132" xr:uid="{4B17FC56-DE71-4893-8489-BE3112759DB5}"/>
    <cellStyle name="Heading 3 29 2 4" xfId="7048" xr:uid="{0A37884D-04D9-4401-B433-351638FA0E1B}"/>
    <cellStyle name="Heading 3 29 2_BSD2" xfId="8507" xr:uid="{8614A98D-9C49-4C93-9DE4-17CD5C22B122}"/>
    <cellStyle name="Heading 3 29 3" xfId="7072" xr:uid="{2A14AB2E-03F5-41AC-9882-62980FD73EA6}"/>
    <cellStyle name="Heading 3 29 3 2" xfId="7082" xr:uid="{80E70578-D1EC-4AEC-A1E0-8B52ABFE07E2}"/>
    <cellStyle name="Heading 3 29 4" xfId="7135" xr:uid="{1851FAA3-A14E-458D-ADCE-575487DEBDBA}"/>
    <cellStyle name="Heading 3 29 4 2" xfId="3739" xr:uid="{0E3F7754-B4E6-474C-94D1-E7F36E8B0DF1}"/>
    <cellStyle name="Heading 3 29 5" xfId="7193" xr:uid="{DBE89BCB-2059-40BC-88D6-F7C88CB4838F}"/>
    <cellStyle name="Heading 3 29_BSD2" xfId="12074" xr:uid="{D0A7B9D5-9AA4-451C-844F-D758A7ED8E53}"/>
    <cellStyle name="Heading 3 3" xfId="2214" xr:uid="{56F90CF9-425C-4483-90BC-1C4DD1E090FB}"/>
    <cellStyle name="Heading 3 3 2" xfId="38911" xr:uid="{FC1B2E06-E566-4334-9D09-E7998FDB8387}"/>
    <cellStyle name="Heading 3 3 2 2" xfId="38912" xr:uid="{CD1F2615-96B4-446B-AD86-E0EC7182AFE8}"/>
    <cellStyle name="Heading 3 3 2 3" xfId="21612" xr:uid="{83EE8514-9792-443F-AD87-8BC72C3D3C06}"/>
    <cellStyle name="Heading 3 3 3" xfId="38913" xr:uid="{38AB3C30-2B7B-400E-9667-F3330BCB3F76}"/>
    <cellStyle name="Heading 3 3 3 2" xfId="38914" xr:uid="{BB163950-7689-4847-9ECF-A6B9E08F830E}"/>
    <cellStyle name="Heading 3 3 3 3" xfId="38915" xr:uid="{A8B0F1B3-E403-41C4-87C4-8F2C9E796F71}"/>
    <cellStyle name="Heading 3 3 4" xfId="29622" xr:uid="{9C76DA7F-5796-4E5C-B1DC-9AE2FCC95DED}"/>
    <cellStyle name="Heading 3 3 4 2" xfId="25692" xr:uid="{E4B57C49-70D9-4A92-848B-610D29B23D02}"/>
    <cellStyle name="Heading 3 3 5" xfId="29624" xr:uid="{D6E94EED-3DFC-465A-99A5-0F5BD4177D68}"/>
    <cellStyle name="Heading 3 3 5 2" xfId="38916" xr:uid="{6D6CAB17-89D9-48A6-90F8-33B94D420841}"/>
    <cellStyle name="Heading 3 3 6" xfId="38917" xr:uid="{20C6C2C6-271A-4C15-BEC1-89A65E12E5B1}"/>
    <cellStyle name="Heading 3 3_Annexure" xfId="24357" xr:uid="{DECC0CF8-D231-4ACE-A6C8-651EF5AC8BF1}"/>
    <cellStyle name="Heading 3 30" xfId="38888" xr:uid="{7B411A5B-6176-4EEE-8731-A66962CE22C6}"/>
    <cellStyle name="Heading 3 30 2" xfId="38890" xr:uid="{745116C5-9B0F-4F44-825F-50DBF5592F54}"/>
    <cellStyle name="Heading 3 30 2 2" xfId="8089" xr:uid="{275FE37B-E007-4DC1-9AB4-447BA7B3FE3F}"/>
    <cellStyle name="Heading 3 30 2 2 2" xfId="32451" xr:uid="{CAF7BC9A-781D-4029-A8FB-396CEB84F8A9}"/>
    <cellStyle name="Heading 3 30 2 3" xfId="38892" xr:uid="{8F38D42D-C822-4D94-A8A6-4B56A57C6A87}"/>
    <cellStyle name="Heading 3 30 2 3 2" xfId="38894" xr:uid="{B5929B77-27CA-4347-AB0E-E9AD9C0F699A}"/>
    <cellStyle name="Heading 3 30 2 4" xfId="33961" xr:uid="{143DD0F4-CF8F-406F-84FC-1481D7005FC8}"/>
    <cellStyle name="Heading 3 30 2_BSD2" xfId="19538" xr:uid="{320A19E9-4BE9-404D-8D87-48662CA242C7}"/>
    <cellStyle name="Heading 3 30 3" xfId="38896" xr:uid="{FFD4A522-442C-46AB-976C-C05DED5AC455}"/>
    <cellStyle name="Heading 3 30 3 2" xfId="7837" xr:uid="{D36E72DD-6A7D-47A5-8D47-DAA2420A8A84}"/>
    <cellStyle name="Heading 3 30 4" xfId="25700" xr:uid="{4130B63B-5216-408D-B620-5D9C95F02AB1}"/>
    <cellStyle name="Heading 3 30 4 2" xfId="38898" xr:uid="{FE010A16-6CC9-42A5-9698-4B02E99B3771}"/>
    <cellStyle name="Heading 3 30 5" xfId="38901" xr:uid="{19BB6043-4888-4E52-8548-65E2024EC73D}"/>
    <cellStyle name="Heading 3 30_BSD2" xfId="38903" xr:uid="{1B08A03C-4037-4DBE-ADE6-2734BA7C0A1E}"/>
    <cellStyle name="Heading 3 31" xfId="3055" xr:uid="{767B6781-CB66-4F37-9735-138A80EE8373}"/>
    <cellStyle name="Heading 3 31 2" xfId="6883" xr:uid="{DE2EDCCA-738B-431C-A1F0-0C99582EEF09}"/>
    <cellStyle name="Heading 3 31 2 2" xfId="6891" xr:uid="{0EC61820-6B5A-402B-8C61-CA59AA2078F9}"/>
    <cellStyle name="Heading 3 31 2 2 2" xfId="5149" xr:uid="{8FCEA8C2-5295-457B-8557-6DF4F4AFF5A4}"/>
    <cellStyle name="Heading 3 31 2 3" xfId="6904" xr:uid="{95E2A96C-79FF-4ED9-8EBC-FD62412583AA}"/>
    <cellStyle name="Heading 3 31 2 3 2" xfId="6911" xr:uid="{898C8E7F-77F6-4923-87C2-11078FF42473}"/>
    <cellStyle name="Heading 3 31 2 4" xfId="6871" xr:uid="{CA4ED0DB-B322-41F4-952A-EE2FDCD16408}"/>
    <cellStyle name="Heading 3 31 2_BSD2" xfId="33409" xr:uid="{DFB40C61-CBEC-4950-B943-9AFF625F6089}"/>
    <cellStyle name="Heading 3 31 3" xfId="7146" xr:uid="{67C44358-963A-4B7E-A248-7BA0BDE5D844}"/>
    <cellStyle name="Heading 3 31 3 2" xfId="5670" xr:uid="{FDF83933-DEF3-445D-A8E2-06C4C94A59C6}"/>
    <cellStyle name="Heading 3 31 4" xfId="7300" xr:uid="{7C9EAB8A-982D-4E81-9641-A584E6954371}"/>
    <cellStyle name="Heading 3 31 4 2" xfId="6650" xr:uid="{95CC66B2-6761-4B1C-B1DA-15BEA0AD0784}"/>
    <cellStyle name="Heading 3 31 5" xfId="7402" xr:uid="{0D436ABE-36EE-4B2A-9B3E-52843E5B5894}"/>
    <cellStyle name="Heading 3 31_BSD2" xfId="28121" xr:uid="{358EB864-BCD7-4314-92E0-34AF3E3F7A96}"/>
    <cellStyle name="Heading 3 32" xfId="3186" xr:uid="{0611B680-3272-4FFB-A0FA-EF17F09FF162}"/>
    <cellStyle name="Heading 3 32 2" xfId="5735" xr:uid="{31E22E86-1F39-4B40-9469-1FCB3D08ABFB}"/>
    <cellStyle name="Heading 3 32 2 2" xfId="6717" xr:uid="{A55B2EC3-25EA-4B38-B0C0-2E367CADF021}"/>
    <cellStyle name="Heading 3 32 2 2 2" xfId="8031" xr:uid="{58A8C25F-D0ED-4805-8196-CC322F867390}"/>
    <cellStyle name="Heading 3 32 2 3" xfId="8057" xr:uid="{E8592838-F908-4AA7-8353-B9C2EF44993A}"/>
    <cellStyle name="Heading 3 32 2 3 2" xfId="8073" xr:uid="{9C335C18-F737-4D46-9CC3-82D9484BA225}"/>
    <cellStyle name="Heading 3 32 2 4" xfId="6757" xr:uid="{EA10EE47-E061-4387-BA93-B91026722A31}"/>
    <cellStyle name="Heading 3 32 2_BSD2" xfId="38906" xr:uid="{4DCF8F68-0214-443E-8A97-D91E289FB99F}"/>
    <cellStyle name="Heading 3 32 3" xfId="5777" xr:uid="{DA91F573-2C86-465F-8C0F-61E13F1B8943}"/>
    <cellStyle name="Heading 3 32 3 2" xfId="7910" xr:uid="{140860E4-DF23-408E-B896-5F707D62202B}"/>
    <cellStyle name="Heading 3 32 4" xfId="5783" xr:uid="{B39014D3-CBD4-4B5A-8435-74E174252DA3}"/>
    <cellStyle name="Heading 3 32 4 2" xfId="8393" xr:uid="{CD7EBE0C-9B66-4859-A23C-4983B585B68B}"/>
    <cellStyle name="Heading 3 32 5" xfId="8630" xr:uid="{05147C11-9F9D-4B46-A86A-5D9219E08F4C}"/>
    <cellStyle name="Heading 3 32_BSD2" xfId="36131" xr:uid="{E701D584-3A1E-4E75-82A3-DFF31D6B944C}"/>
    <cellStyle name="Heading 3 33" xfId="3251" xr:uid="{0F5824A2-6844-4B1D-AD2E-0418CC9A9876}"/>
    <cellStyle name="Heading 3 33 2" xfId="9051" xr:uid="{B9A1DF1C-52B5-4594-8AE4-21D18FBB4116}"/>
    <cellStyle name="Heading 3 33 2 2" xfId="9069" xr:uid="{42A9C9C3-C612-4C13-8C7F-78C352CC68CE}"/>
    <cellStyle name="Heading 3 33 2 2 2" xfId="9073" xr:uid="{80B983B1-4A28-42FF-A101-9E55864FCA35}"/>
    <cellStyle name="Heading 3 33 2 3" xfId="9099" xr:uid="{051871FA-AC8A-404E-AAA7-4D3AA6C8CCBE}"/>
    <cellStyle name="Heading 3 33 2 3 2" xfId="9103" xr:uid="{C46CCE38-9F7C-4BDF-A40F-7193FBC61DE9}"/>
    <cellStyle name="Heading 3 33 2 4" xfId="7017" xr:uid="{7C070B71-C5D6-433F-AEB3-EE3EAB9B2466}"/>
    <cellStyle name="Heading 3 33 2_BSD2" xfId="38908" xr:uid="{CE99D046-C568-43D4-8869-4342A25B19B4}"/>
    <cellStyle name="Heading 3 33 3" xfId="9212" xr:uid="{1CBEF8A6-F6C1-44AE-8E42-820E9F2C84EA}"/>
    <cellStyle name="Heading 3 33 3 2" xfId="7933" xr:uid="{B75AA82C-F0C4-4CF5-9C5F-034CC9AF30E8}"/>
    <cellStyle name="Heading 3 33 4" xfId="9305" xr:uid="{4656A0A4-5EF1-49BD-BF89-B2B4FBAD550C}"/>
    <cellStyle name="Heading 3 33 4 2" xfId="9311" xr:uid="{B559BC44-6F30-406A-89E2-A76CB88D78D5}"/>
    <cellStyle name="Heading 3 33 5" xfId="4689" xr:uid="{0B6B3F67-28CD-42DE-800C-A4B9FAE4EE0B}"/>
    <cellStyle name="Heading 3 33_BSD2" xfId="38910" xr:uid="{CF103209-15F3-4E3F-8D24-2C08EC0D560A}"/>
    <cellStyle name="Heading 3 34" xfId="3277" xr:uid="{14247C74-057C-48B1-B925-A81B5A652769}"/>
    <cellStyle name="Heading 3 34 2" xfId="7033" xr:uid="{036AF4F8-1B12-496E-BD62-0784E5DBECA5}"/>
    <cellStyle name="Heading 3 34 2 2" xfId="5989" xr:uid="{09D833EA-140E-42E1-BAAA-86D11D53D239}"/>
    <cellStyle name="Heading 3 34 2 2 2" xfId="7055" xr:uid="{329ECF90-F2A5-4843-A0EC-8932BCA5FE43}"/>
    <cellStyle name="Heading 3 34 2 3" xfId="6005" xr:uid="{35E4600B-3C02-48EC-B587-CF90BC2E5105}"/>
    <cellStyle name="Heading 3 34 2 3 2" xfId="7133" xr:uid="{34BD3406-8B7B-4324-B2FC-A101A3C46BAE}"/>
    <cellStyle name="Heading 3 34 2 4" xfId="7049" xr:uid="{C0BD53CF-3FFC-482A-96FC-21B34B87BDCA}"/>
    <cellStyle name="Heading 3 34 2_BSD2" xfId="8508" xr:uid="{C07BE1EA-3442-488E-B67E-B51FBBE56DA8}"/>
    <cellStyle name="Heading 3 34 3" xfId="7073" xr:uid="{75C50F60-44E7-44E3-9EF4-77715824D1C2}"/>
    <cellStyle name="Heading 3 34 3 2" xfId="7083" xr:uid="{531C663A-BF0F-4C2B-B74C-73321952ACCB}"/>
    <cellStyle name="Heading 3 34 4" xfId="7136" xr:uid="{78CF36E6-A5CC-469D-A5F5-572FEBF64A40}"/>
    <cellStyle name="Heading 3 34 4 2" xfId="3740" xr:uid="{5A908943-4039-4A4E-9299-2562293C87E5}"/>
    <cellStyle name="Heading 3 34 5" xfId="7194" xr:uid="{450B17A7-0F95-41FC-95FF-36DE26A42857}"/>
    <cellStyle name="Heading 3 34_BSD2" xfId="12075" xr:uid="{41613130-C930-439C-8548-A62BE04CF7A4}"/>
    <cellStyle name="Heading 3 35" xfId="3124" xr:uid="{6909C555-A106-47F0-9C30-8C78370AE4FC}"/>
    <cellStyle name="Heading 3 35 2" xfId="7690" xr:uid="{62D3EB2C-3733-434D-9590-FC594FBCC5B0}"/>
    <cellStyle name="Heading 3 35 2 2" xfId="7701" xr:uid="{03B63D83-6C82-4093-BCDD-B930FD85B125}"/>
    <cellStyle name="Heading 3 35 2 2 2" xfId="10157" xr:uid="{F8EBB0B5-E212-4603-9C2D-DE757AD4D0B6}"/>
    <cellStyle name="Heading 3 35 2 3" xfId="7712" xr:uid="{C91F0078-51A7-469D-A29B-4655C8B0E4D2}"/>
    <cellStyle name="Heading 3 35 2 3 2" xfId="10484" xr:uid="{DFE69A4F-E861-4D7B-86F8-D9AD55E4F0D0}"/>
    <cellStyle name="Heading 3 35 2 4" xfId="7099" xr:uid="{5E1B4485-01EE-4FEC-B330-8AEA736DF976}"/>
    <cellStyle name="Heading 3 35 2_BSD2" xfId="32785" xr:uid="{91D4BF27-B0FD-42B5-AD8C-73D24736652F}"/>
    <cellStyle name="Heading 3 35 3" xfId="7718" xr:uid="{17A51849-633F-4D23-BE2F-AB528B52DBCD}"/>
    <cellStyle name="Heading 3 35 3 2" xfId="3173" xr:uid="{10A58CA9-A6A2-4303-96FD-FF965C6FCBEE}"/>
    <cellStyle name="Heading 3 35 4" xfId="7723" xr:uid="{53B04CA9-99AB-4B2C-82EC-66E5E67BB606}"/>
    <cellStyle name="Heading 3 35 4 2" xfId="7734" xr:uid="{75F4D655-1B5C-458E-B163-A7EB9A197DB2}"/>
    <cellStyle name="Heading 3 35 5" xfId="7749" xr:uid="{2517A18A-E221-4795-BB44-A8312B924724}"/>
    <cellStyle name="Heading 3 35_BSD2" xfId="6414" xr:uid="{F47709B1-0F77-438D-B98C-3E4DBA686EF6}"/>
    <cellStyle name="Heading 3 36" xfId="3188" xr:uid="{74939602-84F8-4BAE-9138-F93A7949BA38}"/>
    <cellStyle name="Heading 3 36 2" xfId="11296" xr:uid="{BCB5F8FB-4731-4BCC-B603-9FC18D9207D3}"/>
    <cellStyle name="Heading 3 36 2 2" xfId="11308" xr:uid="{67F5140F-3FB5-4348-B542-B6F2C1AED684}"/>
    <cellStyle name="Heading 3 36 2 2 2" xfId="9465" xr:uid="{1A41F7C7-8069-40C5-9BE6-3AB33F1B433D}"/>
    <cellStyle name="Heading 3 36 2 3" xfId="5071" xr:uid="{C1DE15B7-B504-43D9-A171-6185D0330962}"/>
    <cellStyle name="Heading 3 36 2 3 2" xfId="2948" xr:uid="{A02304E2-7721-40CE-B2B5-FA4C8BDF2F7F}"/>
    <cellStyle name="Heading 3 36 2 4" xfId="5090" xr:uid="{138B2398-5B6C-4140-BD08-D5B94EB748A0}"/>
    <cellStyle name="Heading 3 36 2_BSD2" xfId="21589" xr:uid="{21E57A7D-4F97-4E96-8FA2-6638E64D421E}"/>
    <cellStyle name="Heading 3 36 3" xfId="3099" xr:uid="{49293434-C0D4-4452-B16C-E2FD034181DF}"/>
    <cellStyle name="Heading 3 36 3 2" xfId="4990" xr:uid="{4F7DF179-B9AB-429B-B1F9-D00C999D4475}"/>
    <cellStyle name="Heading 3 36 4" xfId="5016" xr:uid="{9F76CAE9-12BC-4B04-A6E6-02A4D4A3233F}"/>
    <cellStyle name="Heading 3 36 4 2" xfId="11501" xr:uid="{16685428-A1FF-4274-B292-811543CF1C9F}"/>
    <cellStyle name="Heading 3 36 5" xfId="5025" xr:uid="{DCA76014-51BF-479C-B50C-04792D7145C8}"/>
    <cellStyle name="Heading 3 36_BSD2" xfId="5262" xr:uid="{AE17A780-6346-42EA-9528-A59D8CA66186}"/>
    <cellStyle name="Heading 3 37" xfId="22555" xr:uid="{F2F5D7DF-B5EE-4AB8-91C5-A83E1F0F6A01}"/>
    <cellStyle name="Heading 3 37 2" xfId="38918" xr:uid="{4478235E-2EA0-47EA-9C1B-1B8DECCB7F8E}"/>
    <cellStyle name="Heading 3 37 2 2" xfId="38920" xr:uid="{B708B6EA-AEBE-4F33-89C7-FE3B16A2CF7D}"/>
    <cellStyle name="Heading 3 37 2 2 2" xfId="38922" xr:uid="{88236CFF-74F7-4D91-8CE6-FEEE9157FC84}"/>
    <cellStyle name="Heading 3 37 2 3" xfId="38924" xr:uid="{BB0CAB68-2AFC-4B38-9B06-8E63EB1B6551}"/>
    <cellStyle name="Heading 3 37 2 3 2" xfId="38926" xr:uid="{323E731A-63CC-46A2-85F4-FD359C237A69}"/>
    <cellStyle name="Heading 3 37 2 4" xfId="38928" xr:uid="{28DF3E33-45CF-42FE-B173-6E1865784CF3}"/>
    <cellStyle name="Heading 3 37 2_BSD2" xfId="29815" xr:uid="{50C5CD9C-C81F-4A3B-8AA2-94EC911C970D}"/>
    <cellStyle name="Heading 3 37 3" xfId="38930" xr:uid="{8A87B2F9-C010-46E6-A69D-A36F65983E8A}"/>
    <cellStyle name="Heading 3 37 3 2" xfId="4929" xr:uid="{6A6B7416-A01A-49C6-9F85-D790194BE86D}"/>
    <cellStyle name="Heading 3 37 4" xfId="25717" xr:uid="{011D6E9D-3F76-4F0F-ADE0-79D34E550591}"/>
    <cellStyle name="Heading 3 37 4 2" xfId="38932" xr:uid="{9F8997CA-2B9E-43CD-8735-5767201BD056}"/>
    <cellStyle name="Heading 3 37 5" xfId="38934" xr:uid="{71438857-C919-4C26-9BDA-9E773252509A}"/>
    <cellStyle name="Heading 3 37_BSD2" xfId="15431" xr:uid="{3247808F-DA92-4116-8F25-CE98023896F4}"/>
    <cellStyle name="Heading 3 38" xfId="22558" xr:uid="{482E0431-A6DB-4928-A60C-3BD65EA294DA}"/>
    <cellStyle name="Heading 3 38 2" xfId="38936" xr:uid="{2D8DA671-836F-4BB0-966B-1D4B934C1344}"/>
    <cellStyle name="Heading 3 38 2 2" xfId="38938" xr:uid="{AA043D56-43BA-4DED-87AD-9C2C353D654A}"/>
    <cellStyle name="Heading 3 38 2 2 2" xfId="38940" xr:uid="{1ACFBA89-4921-482C-B929-D64C77A30B27}"/>
    <cellStyle name="Heading 3 38 2 3" xfId="23902" xr:uid="{1642EF49-35CD-4775-8714-32B90CFDF514}"/>
    <cellStyle name="Heading 3 38 2 3 2" xfId="38943" xr:uid="{45F2106D-59C9-401A-B231-DA1B2237E652}"/>
    <cellStyle name="Heading 3 38 2 4" xfId="38945" xr:uid="{EC4180D9-897F-4F4C-B7D2-B95F124EA1D2}"/>
    <cellStyle name="Heading 3 38 2_BSD2" xfId="38948" xr:uid="{5228D697-A175-4CA9-ACCF-2A47FA8730EE}"/>
    <cellStyle name="Heading 3 38 3" xfId="38950" xr:uid="{92A4E7AC-FC59-44EF-B159-D1B56AC3BB7A}"/>
    <cellStyle name="Heading 3 38 3 2" xfId="7990" xr:uid="{74181E99-4092-40CE-A0D0-A985C1C46E1A}"/>
    <cellStyle name="Heading 3 38 4" xfId="38952" xr:uid="{072AD8E1-6E6C-4BFF-BAC1-F73A1B414A12}"/>
    <cellStyle name="Heading 3 38 4 2" xfId="15373" xr:uid="{52B6FBFC-0B82-4B95-832F-B29F06918657}"/>
    <cellStyle name="Heading 3 38 5" xfId="38954" xr:uid="{71CA942C-9B27-44D1-B72E-8B403EF52C05}"/>
    <cellStyle name="Heading 3 38_BSD2" xfId="16723" xr:uid="{BE2E0AFE-FBD2-4938-9A6D-C6BB594F0FB1}"/>
    <cellStyle name="Heading 3 39" xfId="5172" xr:uid="{D3A803BF-9B28-4CC0-A5EA-1A17AE3C8486}"/>
    <cellStyle name="Heading 3 39 2" xfId="31771" xr:uid="{D11435E3-D2EA-451D-BB7C-63E2FB5C4B44}"/>
    <cellStyle name="Heading 3 39 2 2" xfId="33732" xr:uid="{7FC89249-4E97-4D41-AE23-79A792C0FE3A}"/>
    <cellStyle name="Heading 3 39 2 2 2" xfId="38956" xr:uid="{C23A2E31-9773-4E19-8F6A-072B10302757}"/>
    <cellStyle name="Heading 3 39 2 3" xfId="38958" xr:uid="{765467DF-ADEA-4DD1-B6A3-D4BE3A0C9DCE}"/>
    <cellStyle name="Heading 3 39 2 3 2" xfId="38960" xr:uid="{A24DE09D-169A-4CBD-ADEE-A00C07A7E163}"/>
    <cellStyle name="Heading 3 39 2 4" xfId="38962" xr:uid="{D2472692-22FE-42A3-8913-EF6079D8C851}"/>
    <cellStyle name="Heading 3 39 2_BSD2" xfId="38964" xr:uid="{1CBECE4E-F82E-456B-83E7-1FE7E78D0716}"/>
    <cellStyle name="Heading 3 39 3" xfId="31774" xr:uid="{C2493C8E-DCEB-4CEA-9475-A8680FB4B4AF}"/>
    <cellStyle name="Heading 3 39 3 2" xfId="8106" xr:uid="{323D5383-6401-4AF0-A9C9-1B270D21B72E}"/>
    <cellStyle name="Heading 3 39 4" xfId="38966" xr:uid="{4858D1B1-F8F0-4EF1-A40A-BB60504EB260}"/>
    <cellStyle name="Heading 3 39 4 2" xfId="5495" xr:uid="{9A1C257C-1476-4703-9F57-A469E0F8F8EA}"/>
    <cellStyle name="Heading 3 39 5" xfId="38968" xr:uid="{4D466B42-AC83-4220-81DB-A426D39E07CD}"/>
    <cellStyle name="Heading 3 39_BSD2" xfId="11182" xr:uid="{42A8BFB4-DE15-427E-A1F3-573CD0A66F1A}"/>
    <cellStyle name="Heading 3 4" xfId="7540" xr:uid="{5B70BF01-F8C2-492B-B50E-049C1CDDBA4B}"/>
    <cellStyle name="Heading 3 4 2" xfId="38970" xr:uid="{80E1EC04-BE60-4054-8400-4BE367EE045B}"/>
    <cellStyle name="Heading 3 4 2 2" xfId="38971" xr:uid="{7D24E4FD-26F6-4042-A2E6-14515497423D}"/>
    <cellStyle name="Heading 3 4 2 2 2" xfId="38972" xr:uid="{071FBA94-1B33-49AB-892D-B3280118D3C5}"/>
    <cellStyle name="Heading 3 4 2 3" xfId="38973" xr:uid="{3BC2750C-0849-43C9-9B64-A9D24CC2C09D}"/>
    <cellStyle name="Heading 3 4 2 3 2" xfId="36730" xr:uid="{CD29563A-5273-48E6-966F-27A79664D73B}"/>
    <cellStyle name="Heading 3 4 2 4" xfId="38974" xr:uid="{0D9644BB-FEC0-4CDA-B018-84CE905B1C4B}"/>
    <cellStyle name="Heading 3 4 2_BSD2" xfId="38975" xr:uid="{ED88B2C8-605F-4A0D-8DB9-1A9B104E81B3}"/>
    <cellStyle name="Heading 3 4 3" xfId="38976" xr:uid="{E233195E-C319-4E7B-A22C-4333F012AFA6}"/>
    <cellStyle name="Heading 3 4 3 2" xfId="38977" xr:uid="{98B4D72E-0507-4AC6-A72F-0E1F5A020A34}"/>
    <cellStyle name="Heading 3 4 4" xfId="29627" xr:uid="{D3A9C0E5-EBA5-4A08-A429-92DA0C6A9D4B}"/>
    <cellStyle name="Heading 3 4 4 2" xfId="38978" xr:uid="{F18354A9-43B4-48EC-83D6-59F9732D4A19}"/>
    <cellStyle name="Heading 3 4 5" xfId="29629" xr:uid="{AE0A211A-FAFE-4F2B-8253-1434F971DD04}"/>
    <cellStyle name="Heading 3 4 5 2" xfId="38979" xr:uid="{5637C0F3-BD17-4277-9793-7564D1C82495}"/>
    <cellStyle name="Heading 3 4 6" xfId="38980" xr:uid="{2590E6ED-09CE-4FE4-91D4-1F008F5228AF}"/>
    <cellStyle name="Heading 3 4 6 2" xfId="38982" xr:uid="{C4C17191-299F-4128-A55F-1E8985921198}"/>
    <cellStyle name="Heading 3 4 7" xfId="38983" xr:uid="{A9019D8B-8B96-4A51-9E77-D4AA1AE08B35}"/>
    <cellStyle name="Heading 3 4 8" xfId="8783" xr:uid="{5E78E389-2EDF-4967-9683-61D280110272}"/>
    <cellStyle name="Heading 3 4_Annexure" xfId="37202" xr:uid="{945D916C-96F4-42F4-9FE1-8860784F456B}"/>
    <cellStyle name="Heading 3 40" xfId="3125" xr:uid="{4FD99AB8-DF12-4571-A481-F788CB5133DB}"/>
    <cellStyle name="Heading 3 40 2" xfId="7691" xr:uid="{485FF331-B80C-4C2C-8DED-3BFF64980C7C}"/>
    <cellStyle name="Heading 3 40 2 2" xfId="7702" xr:uid="{B1C72693-56F7-4747-8D10-4CB880739352}"/>
    <cellStyle name="Heading 3 40 2 2 2" xfId="10158" xr:uid="{7E08B3DB-F8A8-443D-BC54-F28BEF55FFBE}"/>
    <cellStyle name="Heading 3 40 2 3" xfId="7713" xr:uid="{2CC3EC5F-6DD3-439C-B5A3-E111AFA57844}"/>
    <cellStyle name="Heading 3 40 2 3 2" xfId="10485" xr:uid="{840E65CE-C5EE-4D03-942B-612D8B81F2EF}"/>
    <cellStyle name="Heading 3 40 2 4" xfId="7100" xr:uid="{F84C2E81-90D1-4773-BFE8-DBA68A9B544F}"/>
    <cellStyle name="Heading 3 40 2_BSD2" xfId="32786" xr:uid="{8B07680F-76D7-4C0E-BDCD-2AC24B28BE17}"/>
    <cellStyle name="Heading 3 40 3" xfId="7719" xr:uid="{07FFF6E3-152F-4543-93C8-26A5F7E4EC96}"/>
    <cellStyle name="Heading 3 40 3 2" xfId="3174" xr:uid="{6A2D65F9-D40C-46F2-9AE2-CB8B9CB03F75}"/>
    <cellStyle name="Heading 3 40 4" xfId="7724" xr:uid="{089DFDDE-DC3A-4F3A-96E9-40FB688C3DB2}"/>
    <cellStyle name="Heading 3 40 4 2" xfId="7735" xr:uid="{F06DA4B4-40B7-4EE5-843E-EC8E5B244F96}"/>
    <cellStyle name="Heading 3 40 5" xfId="7750" xr:uid="{79444333-6197-4C63-9ADB-B4C7800966D7}"/>
    <cellStyle name="Heading 3 40_BSD2" xfId="6415" xr:uid="{404500CE-34BF-4D27-9C1A-BB0CA39AA476}"/>
    <cellStyle name="Heading 3 41" xfId="3189" xr:uid="{33D5B65D-214B-47EB-8DA7-3069BB933EC8}"/>
    <cellStyle name="Heading 3 41 2" xfId="11297" xr:uid="{B5657C72-4AD5-4D7E-AEAC-D12E3ACE81FF}"/>
    <cellStyle name="Heading 3 41 2 2" xfId="11309" xr:uid="{2D2A737B-5C99-438F-809B-539374ACD58D}"/>
    <cellStyle name="Heading 3 41 2 2 2" xfId="9466" xr:uid="{7D602447-3F79-4B09-91F6-22EF6ACE9DDA}"/>
    <cellStyle name="Heading 3 41 2 3" xfId="5072" xr:uid="{90E536E8-06D0-446E-8990-B4F76B63DC76}"/>
    <cellStyle name="Heading 3 41 2 3 2" xfId="2949" xr:uid="{B50E079D-B192-490F-8F6A-CDD570EF69FD}"/>
    <cellStyle name="Heading 3 41 2 4" xfId="5091" xr:uid="{D749A390-B9C6-4DDF-93D4-EE2459539CCE}"/>
    <cellStyle name="Heading 3 41 2_BSD2" xfId="21590" xr:uid="{0B6B6CF9-3DC6-4756-A898-3D8A854F765B}"/>
    <cellStyle name="Heading 3 41 3" xfId="3100" xr:uid="{7E7AE6FE-2846-411F-BE8E-CD3D90FA4FC6}"/>
    <cellStyle name="Heading 3 41 3 2" xfId="4991" xr:uid="{43B6A286-2A50-4DA5-B1C4-9ECE3880C8DD}"/>
    <cellStyle name="Heading 3 41 4" xfId="5017" xr:uid="{8951E5E7-FD6A-4820-8DC6-CE8E3C473626}"/>
    <cellStyle name="Heading 3 41 4 2" xfId="11502" xr:uid="{EDAE2FE3-3206-4BD9-99DE-18CCC90FEDF8}"/>
    <cellStyle name="Heading 3 41 5" xfId="5026" xr:uid="{509875B1-F0D5-439F-9907-07FADE02EEE6}"/>
    <cellStyle name="Heading 3 41_BSD2" xfId="5263" xr:uid="{FED1FF14-C5F4-4C05-97E3-60E81F6BF46E}"/>
    <cellStyle name="Heading 3 42" xfId="22556" xr:uid="{9000C837-2565-4586-86DA-C7A6E0B56289}"/>
    <cellStyle name="Heading 3 42 2" xfId="38919" xr:uid="{AA4CB0F9-41ED-4C2B-9673-5DA5EA916E2C}"/>
    <cellStyle name="Heading 3 42 2 2" xfId="38921" xr:uid="{DE90D516-A595-473F-97A5-8D7F8E2AF825}"/>
    <cellStyle name="Heading 3 42 2 2 2" xfId="38923" xr:uid="{F14EE8D3-7C45-4022-BF24-FBAD1D0846B8}"/>
    <cellStyle name="Heading 3 42 2 3" xfId="38925" xr:uid="{FF6F9546-D705-41CC-86A9-2F10C1C237A6}"/>
    <cellStyle name="Heading 3 42 2 3 2" xfId="38927" xr:uid="{426B0915-7F4B-4D5E-81DA-9CC2DBCC3337}"/>
    <cellStyle name="Heading 3 42 2 4" xfId="38929" xr:uid="{03AEB926-0DAD-459D-9CD5-6A00A0078396}"/>
    <cellStyle name="Heading 3 42 2_BSD2" xfId="29816" xr:uid="{FF25389B-03C0-4DAA-BF14-E44D45CDAF93}"/>
    <cellStyle name="Heading 3 42 3" xfId="38931" xr:uid="{DBA5990F-73E8-4EE8-8680-E5CFAB6DE845}"/>
    <cellStyle name="Heading 3 42 3 2" xfId="4930" xr:uid="{74918B99-D4B8-4DB5-9F78-DE38BCB25B15}"/>
    <cellStyle name="Heading 3 42 4" xfId="25718" xr:uid="{20689667-5919-4636-880E-81E2052D46D1}"/>
    <cellStyle name="Heading 3 42 4 2" xfId="38933" xr:uid="{5A2F1D1D-380A-4A8C-B0BA-887BEA2A614D}"/>
    <cellStyle name="Heading 3 42 5" xfId="38935" xr:uid="{F45AC2CB-9221-47AB-9F78-D85451663908}"/>
    <cellStyle name="Heading 3 42_BSD2" xfId="15432" xr:uid="{1069E3B3-E3B4-4D84-AE3B-3E3BFC2440B1}"/>
    <cellStyle name="Heading 3 43" xfId="22559" xr:uid="{E70204E7-0DC9-4EC8-A3A0-96A52F023AD9}"/>
    <cellStyle name="Heading 3 43 2" xfId="38937" xr:uid="{4BD73DFE-1E1E-4400-8DB5-921B34602D40}"/>
    <cellStyle name="Heading 3 43 2 2" xfId="38939" xr:uid="{E404D167-1BFF-44C4-8A36-E301C5C57690}"/>
    <cellStyle name="Heading 3 43 2 2 2" xfId="38941" xr:uid="{2A5342E9-A0B4-4AAD-8902-1E4A22EA2BCC}"/>
    <cellStyle name="Heading 3 43 2 3" xfId="23903" xr:uid="{19C083D5-4598-4A29-9977-BBBD83715D7F}"/>
    <cellStyle name="Heading 3 43 2 3 2" xfId="38944" xr:uid="{39540432-3492-4DA6-9279-7C734186479D}"/>
    <cellStyle name="Heading 3 43 2 4" xfId="38946" xr:uid="{A90D71EB-10EB-496D-B8D1-557C44F261A6}"/>
    <cellStyle name="Heading 3 43 2_BSD2" xfId="38949" xr:uid="{64A3BE44-D4D3-4AAB-B9FE-3E8FAC2DFAF9}"/>
    <cellStyle name="Heading 3 43 3" xfId="38951" xr:uid="{8CC0F7C2-69F0-4BD3-8BE2-3421AA81E8A8}"/>
    <cellStyle name="Heading 3 43 3 2" xfId="7991" xr:uid="{3A0784E7-967D-40DA-B299-D7520DB2B489}"/>
    <cellStyle name="Heading 3 43 4" xfId="38953" xr:uid="{C06C6069-BD41-44CE-9540-16D4AAD8920E}"/>
    <cellStyle name="Heading 3 43 4 2" xfId="15374" xr:uid="{3B922751-405D-4862-B949-F9B80870587B}"/>
    <cellStyle name="Heading 3 43 5" xfId="38955" xr:uid="{A6642014-00EE-48AA-AC4C-358AD4499D08}"/>
    <cellStyle name="Heading 3 43_BSD2" xfId="16724" xr:uid="{0C12138B-F9C3-4D95-BA8D-C9A8EE7768E7}"/>
    <cellStyle name="Heading 3 44" xfId="5173" xr:uid="{B84DC54A-3EBE-4817-B647-40DAD2F59F28}"/>
    <cellStyle name="Heading 3 44 2" xfId="31772" xr:uid="{E292E0ED-8BFD-4BBE-99CE-40B8D8B2554D}"/>
    <cellStyle name="Heading 3 44 2 2" xfId="33733" xr:uid="{23E842DD-274E-490F-85E7-014295FCED29}"/>
    <cellStyle name="Heading 3 44 2 2 2" xfId="38957" xr:uid="{9CA80905-5EEB-4468-9AD7-7E345046DC95}"/>
    <cellStyle name="Heading 3 44 2 3" xfId="38959" xr:uid="{1D9C7E25-584F-4CDA-B1D5-4F74821B6C73}"/>
    <cellStyle name="Heading 3 44 2 3 2" xfId="38961" xr:uid="{5B78E9A2-9AC5-4B3B-895B-D944D2D546DF}"/>
    <cellStyle name="Heading 3 44 2 4" xfId="38963" xr:uid="{86025250-B6EA-4A42-9E5F-3E334C7AF412}"/>
    <cellStyle name="Heading 3 44 2_BSD2" xfId="38965" xr:uid="{502D7312-66E4-44CE-82AE-985C1E862D8D}"/>
    <cellStyle name="Heading 3 44 3" xfId="31775" xr:uid="{F234F6A9-5E92-48C5-943A-38911DE8947B}"/>
    <cellStyle name="Heading 3 44 3 2" xfId="8107" xr:uid="{095FB588-3410-4932-AB9C-FCD51E01F1FD}"/>
    <cellStyle name="Heading 3 44 4" xfId="38967" xr:uid="{6916F18E-0E3D-47DC-AF78-96F7E352036D}"/>
    <cellStyle name="Heading 3 44 4 2" xfId="5496" xr:uid="{C4240051-A805-40ED-BFB9-88E54F97974C}"/>
    <cellStyle name="Heading 3 44 5" xfId="38969" xr:uid="{45E9806A-2BDF-4C03-A8F6-BE23EEC36439}"/>
    <cellStyle name="Heading 3 44_BSD2" xfId="11183" xr:uid="{2F9F3995-3267-4BCF-A86C-F23ACD9B3108}"/>
    <cellStyle name="Heading 3 45" xfId="38984" xr:uid="{7B9E331D-AB0B-42AD-937C-98A731D4DE3D}"/>
    <cellStyle name="Heading 3 45 2" xfId="38986" xr:uid="{67F0B318-CC00-4FDA-8464-EB7A05C66A15}"/>
    <cellStyle name="Heading 3 45 2 2" xfId="38988" xr:uid="{D89256CC-47FF-404E-970E-1622C528036E}"/>
    <cellStyle name="Heading 3 45 2 2 2" xfId="38992" xr:uid="{1CE5F49F-59FE-4E83-9CB3-054A4327F9C1}"/>
    <cellStyle name="Heading 3 45 2 3" xfId="38994" xr:uid="{6B94E47A-2D61-49B6-B5A5-2501094899FE}"/>
    <cellStyle name="Heading 3 45 2 3 2" xfId="5937" xr:uid="{A2BB5093-F6DA-4CB2-B8EC-684C7E379E53}"/>
    <cellStyle name="Heading 3 45 2 4" xfId="38996" xr:uid="{149B1A8C-C639-4853-9D86-6A3452C9FEE1}"/>
    <cellStyle name="Heading 3 45 2_BSD2" xfId="38998" xr:uid="{99B6EEC1-790E-4EE1-A03C-2A355C87CBDB}"/>
    <cellStyle name="Heading 3 45 3" xfId="39000" xr:uid="{D26475C3-4277-4F00-9DF2-5A099DD6F22F}"/>
    <cellStyle name="Heading 3 45 3 2" xfId="5915" xr:uid="{8E5C2B13-556E-48F2-BBFA-E661E77B9F41}"/>
    <cellStyle name="Heading 3 45 4" xfId="39002" xr:uid="{22F68D7D-44AF-47C5-8FF8-0DABE1EA4ED7}"/>
    <cellStyle name="Heading 3 45 4 2" xfId="39004" xr:uid="{E5074EE8-CDB9-4BB3-AA94-8A0A6629CFE2}"/>
    <cellStyle name="Heading 3 45 5" xfId="17010" xr:uid="{D8EE8111-8119-4B19-B72A-D53F9E5B0C4B}"/>
    <cellStyle name="Heading 3 45_BSD2" xfId="24843" xr:uid="{C7837AFE-B927-4E3D-BFB2-BAE6293414AF}"/>
    <cellStyle name="Heading 3 46" xfId="39006" xr:uid="{F486312C-E1A1-4F1B-BF3B-30BB348B5B20}"/>
    <cellStyle name="Heading 3 46 2" xfId="39008" xr:uid="{E7896C53-C072-41C0-B642-371AC3B8167B}"/>
    <cellStyle name="Heading 3 46 2 2" xfId="39010" xr:uid="{E9898E26-0E21-4E90-9B98-D892C6B9834F}"/>
    <cellStyle name="Heading 3 46 2 2 2" xfId="39012" xr:uid="{13B49442-4132-439C-8450-BDA4B43A4AD4}"/>
    <cellStyle name="Heading 3 46 2 3" xfId="4821" xr:uid="{350F998C-7388-407B-8BFD-F7ECCC051FF2}"/>
    <cellStyle name="Heading 3 46 2 3 2" xfId="3956" xr:uid="{B99CA0F7-6549-4372-9D35-4F9CA2540697}"/>
    <cellStyle name="Heading 3 46 2 4" xfId="39015" xr:uid="{A2D36722-FC10-4205-A2E4-AE321C1F80EE}"/>
    <cellStyle name="Heading 3 46 2_BSD2" xfId="39018" xr:uid="{778E77D5-D47C-4AE0-8084-683ADCE4F966}"/>
    <cellStyle name="Heading 3 46 3" xfId="39020" xr:uid="{0F64FA2B-ECC8-42A2-B8C2-4608335AE9E4}"/>
    <cellStyle name="Heading 3 46 3 2" xfId="7657" xr:uid="{7F6E3EE8-CAA6-4425-BADB-388F1D6E3D76}"/>
    <cellStyle name="Heading 3 46 4" xfId="39022" xr:uid="{90C59169-9ED2-4EB4-BF4B-4F0D7E6B71A7}"/>
    <cellStyle name="Heading 3 46 4 2" xfId="26214" xr:uid="{D9939C4C-08C3-4E5B-A6F2-DB4B0F52A0F0}"/>
    <cellStyle name="Heading 3 46 5" xfId="14569" xr:uid="{81055801-8BA3-4DF1-8E72-C1ADD00CA4EE}"/>
    <cellStyle name="Heading 3 46_BSD2" xfId="37829" xr:uid="{3FE8CCEE-5C70-4818-A081-0DA137C190E6}"/>
    <cellStyle name="Heading 3 47" xfId="39024" xr:uid="{914DF921-04FF-45A7-8A04-CECE4EF15ADE}"/>
    <cellStyle name="Heading 3 47 2" xfId="28622" xr:uid="{E066E4BF-A9C9-458F-BC03-6A0A708936BF}"/>
    <cellStyle name="Heading 3 47 2 2" xfId="26283" xr:uid="{08AA1329-E945-4625-B0D3-CB52150496C3}"/>
    <cellStyle name="Heading 3 47 2 2 2" xfId="8916" xr:uid="{62A59DED-A296-49B6-9646-8D0F95B466AB}"/>
    <cellStyle name="Heading 3 47 2 3" xfId="26291" xr:uid="{83C55727-9D1E-454E-8AA4-C31B1F9943C4}"/>
    <cellStyle name="Heading 3 47 2 3 2" xfId="12380" xr:uid="{374B1BFE-C0CE-45AB-8795-294257877EB6}"/>
    <cellStyle name="Heading 3 47 2 4" xfId="18199" xr:uid="{E3D3E490-BEDB-45EE-9BA9-F5FCF5B95F90}"/>
    <cellStyle name="Heading 3 47 2_BSD2" xfId="9059" xr:uid="{9527AD85-F270-428C-B4C2-0E5B0FAB8231}"/>
    <cellStyle name="Heading 3 47 3" xfId="28627" xr:uid="{1B8FE3C8-27A0-4CF0-81DF-720A16ECBB7B}"/>
    <cellStyle name="Heading 3 47 3 2" xfId="7971" xr:uid="{5582519D-5003-42D2-B65E-44330CB815A8}"/>
    <cellStyle name="Heading 3 47 4" xfId="28630" xr:uid="{49D84C00-6D71-4D2A-967B-1F7365418A80}"/>
    <cellStyle name="Heading 3 47 4 2" xfId="39026" xr:uid="{557DC91B-EF0D-44CC-9707-0114F7F6EB40}"/>
    <cellStyle name="Heading 3 47 5" xfId="17020" xr:uid="{61F5479D-FED1-4394-847B-4DECA296FA9B}"/>
    <cellStyle name="Heading 3 47_BSD2" xfId="39028" xr:uid="{AB9A14B6-2A4D-48A2-9CCC-8B882FCC1EF0}"/>
    <cellStyle name="Heading 3 48" xfId="39030" xr:uid="{DE068373-045E-4734-885E-89E91ACC0200}"/>
    <cellStyle name="Heading 3 48 2" xfId="39032" xr:uid="{9CE4B446-FC56-49B7-8CEB-18B57EA7BFB5}"/>
    <cellStyle name="Heading 3 48 2 2" xfId="39034" xr:uid="{7E4117BE-266D-4A90-9763-20D675A5AD59}"/>
    <cellStyle name="Heading 3 48 2 2 2" xfId="15234" xr:uid="{03CBF8A7-7023-4426-9EC3-5906E12C47FD}"/>
    <cellStyle name="Heading 3 48 2 3" xfId="39037" xr:uid="{6E24A363-CBB4-4634-BC3F-DA4C7EE4BB88}"/>
    <cellStyle name="Heading 3 48 2 3 2" xfId="25980" xr:uid="{EB449E4E-7D28-4D54-88A7-31E55A1E81B0}"/>
    <cellStyle name="Heading 3 48 2 4" xfId="39039" xr:uid="{52F6C91C-4C12-48D3-8697-D249C013DAAB}"/>
    <cellStyle name="Heading 3 48 2_BSD2" xfId="19860" xr:uid="{CB089206-9627-4803-AE51-5B38CBEED895}"/>
    <cellStyle name="Heading 3 48 3" xfId="39041" xr:uid="{90A2D2E0-0675-4CE0-A5E7-B9ADAA0D11B5}"/>
    <cellStyle name="Heading 3 48 3 2" xfId="8154" xr:uid="{0CC89DDA-EF7E-4448-AB65-A8D718296581}"/>
    <cellStyle name="Heading 3 48 4" xfId="39043" xr:uid="{7FDDFD10-CB25-4EC5-8604-2DBBE9B918F1}"/>
    <cellStyle name="Heading 3 48 4 2" xfId="39045" xr:uid="{4D73739F-0FCF-4837-B7F8-16E8EED3E91C}"/>
    <cellStyle name="Heading 3 48 5" xfId="39047" xr:uid="{A1005BF1-C97B-4704-8C9C-AD138EF27CEC}"/>
    <cellStyle name="Heading 3 48_BSD2" xfId="39049" xr:uid="{432479BE-1858-462A-BBD8-20D1C3616884}"/>
    <cellStyle name="Heading 3 49" xfId="39051" xr:uid="{2475E073-DD85-4E9C-8003-1B0956CED17C}"/>
    <cellStyle name="Heading 3 49 2" xfId="31873" xr:uid="{A712F047-E86D-4770-AFED-1412053076F8}"/>
    <cellStyle name="Heading 3 49 2 2" xfId="29196" xr:uid="{A732BCD0-D761-4C37-AD5A-9DEA88ABDE14}"/>
    <cellStyle name="Heading 3 49 2 2 2" xfId="15794" xr:uid="{9501BA82-75FC-478F-A10A-F45B3F1D7FA1}"/>
    <cellStyle name="Heading 3 49 2 3" xfId="39053" xr:uid="{43AF248C-2819-417B-A258-3B6BB9501A4E}"/>
    <cellStyle name="Heading 3 49 2 3 2" xfId="26055" xr:uid="{316D53D8-33A5-4BE4-B28B-FAB51325F9B9}"/>
    <cellStyle name="Heading 3 49 2 4" xfId="39055" xr:uid="{1E205B4D-B718-4AEF-8EEE-068356A3696B}"/>
    <cellStyle name="Heading 3 49 2_BSD2" xfId="39057" xr:uid="{76363AE8-708E-40A3-A66C-72BD71DEDC70}"/>
    <cellStyle name="Heading 3 49 3" xfId="31876" xr:uid="{B8725C23-BCBB-4764-86F2-1B0E88F1CE4B}"/>
    <cellStyle name="Heading 3 49 3 2" xfId="8196" xr:uid="{34BAC444-31D2-4B8E-AF57-0C504E9C63F7}"/>
    <cellStyle name="Heading 3 49 4" xfId="39059" xr:uid="{2008E6A3-FECC-423E-8638-1EA9B797E249}"/>
    <cellStyle name="Heading 3 49 4 2" xfId="29281" xr:uid="{BE5C99CB-3A09-42FB-930E-1EC537365E21}"/>
    <cellStyle name="Heading 3 49 5" xfId="39061" xr:uid="{908DE69A-3694-4E53-A4CC-9ABA88618E9B}"/>
    <cellStyle name="Heading 3 49_BSD2" xfId="27293" xr:uid="{3F923D59-38E7-4559-9503-6B837BB6D33D}"/>
    <cellStyle name="Heading 3 5" xfId="21725" xr:uid="{05153E10-03B3-4B59-8EF8-38BDB7F070E4}"/>
    <cellStyle name="Heading 3 5 2" xfId="39064" xr:uid="{B22A35F5-04C5-45B8-89A4-BDAC7FD689BB}"/>
    <cellStyle name="Heading 3 5 2 2" xfId="39065" xr:uid="{702B6300-0913-4C93-8DD5-73D004B6DCF9}"/>
    <cellStyle name="Heading 3 5 2 2 2" xfId="34748" xr:uid="{A5A7E338-C154-4270-BFE8-3EC8ABDE687B}"/>
    <cellStyle name="Heading 3 5 2 3" xfId="30863" xr:uid="{3D060938-58D9-4381-B935-9D31F8AE8406}"/>
    <cellStyle name="Heading 3 5 2 3 2" xfId="30866" xr:uid="{81F1E9E7-A43D-4230-B868-9DEAC708FEA4}"/>
    <cellStyle name="Heading 3 5 2 4" xfId="30891" xr:uid="{E66D87C7-2ABA-43C6-B3D2-7A4EC112D403}"/>
    <cellStyle name="Heading 3 5 2_BSD2" xfId="17039" xr:uid="{9903963D-1F04-4F9E-A8B5-CCA7DCC9C648}"/>
    <cellStyle name="Heading 3 5 3" xfId="39067" xr:uid="{19E74F58-47C6-4C9C-B25B-C00B5738D241}"/>
    <cellStyle name="Heading 3 5 3 2" xfId="39068" xr:uid="{14D67657-01E1-4948-9C8E-A696B9667F25}"/>
    <cellStyle name="Heading 3 5 4" xfId="29633" xr:uid="{CCF3B755-13A9-41A5-8D85-DA1F79931FC4}"/>
    <cellStyle name="Heading 3 5 4 2" xfId="39069" xr:uid="{BE1F9986-23DD-49B9-B84D-2DCB00744B13}"/>
    <cellStyle name="Heading 3 5 5" xfId="29635" xr:uid="{6132AD0E-035B-4330-8459-4CACE4407581}"/>
    <cellStyle name="Heading 3 5 5 2" xfId="39070" xr:uid="{D5A97D81-B27E-49A9-AFBE-92B7D9E34D3F}"/>
    <cellStyle name="Heading 3 5 6" xfId="39071" xr:uid="{AA1609E1-E0BA-422E-8957-7B239A52B29B}"/>
    <cellStyle name="Heading 3 5 6 2" xfId="39072" xr:uid="{18DAF14F-D7CB-4F51-A812-D598EF22F88F}"/>
    <cellStyle name="Heading 3 5 7" xfId="39073" xr:uid="{2B2DA6E3-1A5A-4B33-B426-2AEC2CF0CCB4}"/>
    <cellStyle name="Heading 3 5 8" xfId="20007" xr:uid="{19F27FC8-8F83-4A4C-90CE-C8BB8510B0F6}"/>
    <cellStyle name="Heading 3 5_Annexure" xfId="6657" xr:uid="{6CFD4CFB-CC81-414B-A2B6-073867869967}"/>
    <cellStyle name="Heading 3 50" xfId="38985" xr:uid="{8E96AE6D-4810-498A-B1AE-B6E2F3B693A7}"/>
    <cellStyle name="Heading 3 50 2" xfId="38987" xr:uid="{DA57E402-8609-4455-921E-0BF3BCCB74A8}"/>
    <cellStyle name="Heading 3 50 2 2" xfId="38989" xr:uid="{854C57E6-B926-48DA-8BDD-11A6E3BA85CA}"/>
    <cellStyle name="Heading 3 50 2 2 2" xfId="38993" xr:uid="{C6CAE429-B997-4B5D-A171-340445514F6E}"/>
    <cellStyle name="Heading 3 50 2 3" xfId="38995" xr:uid="{6F2AB6F2-86FE-45BF-BB2D-3E420F1FF397}"/>
    <cellStyle name="Heading 3 50 2 3 2" xfId="5938" xr:uid="{79E329CB-7908-44B4-AF53-AD748A255B8F}"/>
    <cellStyle name="Heading 3 50 2 4" xfId="38997" xr:uid="{2C894B13-35F4-473B-A505-0F1FC70CB6CD}"/>
    <cellStyle name="Heading 3 50 2_BSD2" xfId="38999" xr:uid="{B8584ED0-B0D0-4387-97D8-37CE9C23495B}"/>
    <cellStyle name="Heading 3 50 3" xfId="39001" xr:uid="{1EC77602-8338-47D3-BFE0-11C5ACD1BC7C}"/>
    <cellStyle name="Heading 3 50 3 2" xfId="5916" xr:uid="{F7439F06-465C-4819-B452-83504B6C779D}"/>
    <cellStyle name="Heading 3 50 4" xfId="39003" xr:uid="{9AD36DE2-2595-4371-94BC-E9A0005590C3}"/>
    <cellStyle name="Heading 3 50 4 2" xfId="39005" xr:uid="{E454DDAC-4114-4FB1-9136-C754F94D028E}"/>
    <cellStyle name="Heading 3 50 5" xfId="17011" xr:uid="{E9D9C641-2CEF-42F9-8122-8C2E4F2D6E23}"/>
    <cellStyle name="Heading 3 50_BSD2" xfId="24844" xr:uid="{4FE8246E-2CDB-4F9E-926E-ED7F23FE1480}"/>
    <cellStyle name="Heading 3 51" xfId="39007" xr:uid="{AE3A1FB4-5125-4997-821E-F4E9BDFC2A50}"/>
    <cellStyle name="Heading 3 51 2" xfId="39009" xr:uid="{DE6BD1FE-A643-4BE0-BA51-4D4708D8E248}"/>
    <cellStyle name="Heading 3 51 2 2" xfId="39011" xr:uid="{C31A749C-AF27-47B2-8498-B817C75CC66D}"/>
    <cellStyle name="Heading 3 51 2 2 2" xfId="39013" xr:uid="{43196095-6B3C-41EE-BF38-FEEB8AF97847}"/>
    <cellStyle name="Heading 3 51 2 3" xfId="4822" xr:uid="{95858993-5052-41B7-9D5C-17CCC0E3ADEE}"/>
    <cellStyle name="Heading 3 51 2 3 2" xfId="3957" xr:uid="{EFF93090-5F00-4AE2-A0C7-7842B8BDD2F1}"/>
    <cellStyle name="Heading 3 51 2 4" xfId="39016" xr:uid="{FC4E00A6-FEBD-4F17-83A5-0D81A321D4EB}"/>
    <cellStyle name="Heading 3 51 2_BSD2" xfId="39019" xr:uid="{547DD0E8-F5BD-424F-A263-AE0FD63FCECA}"/>
    <cellStyle name="Heading 3 51 3" xfId="39021" xr:uid="{4CBD3AF3-3673-4971-A528-07619028E06E}"/>
    <cellStyle name="Heading 3 51 3 2" xfId="7658" xr:uid="{44883423-217C-4FD2-A8A9-994273015FA8}"/>
    <cellStyle name="Heading 3 51 4" xfId="39023" xr:uid="{7BB0B4BC-185E-4353-876C-C8ABD9B84BE9}"/>
    <cellStyle name="Heading 3 51 4 2" xfId="26215" xr:uid="{097ED892-E23A-4BEB-9181-2284D6EE7135}"/>
    <cellStyle name="Heading 3 51 5" xfId="14570" xr:uid="{99FDCD89-EC3B-4037-BE7B-3034C03B732B}"/>
    <cellStyle name="Heading 3 51_BSD2" xfId="37830" xr:uid="{626581EB-745F-4FC2-A44D-D7A882720E72}"/>
    <cellStyle name="Heading 3 52" xfId="39025" xr:uid="{915C06A8-FDE6-4D7E-A243-75C81BBC9DAE}"/>
    <cellStyle name="Heading 3 52 2" xfId="28623" xr:uid="{C81C3740-BD19-4383-ACEB-BB612F44EAB7}"/>
    <cellStyle name="Heading 3 52 2 2" xfId="26284" xr:uid="{BC4BEFED-2BBB-4FA5-BB9D-E251B3D9D661}"/>
    <cellStyle name="Heading 3 52 2 2 2" xfId="8917" xr:uid="{43D97C58-A547-456A-99A8-CAB5A7D36696}"/>
    <cellStyle name="Heading 3 52 2 3" xfId="26292" xr:uid="{0440F724-138D-470A-8148-CFDCC59653EE}"/>
    <cellStyle name="Heading 3 52 2 3 2" xfId="12381" xr:uid="{ADA1FEC7-5687-41C0-BADF-B477BCF782E5}"/>
    <cellStyle name="Heading 3 52 2 4" xfId="18200" xr:uid="{2929A9B9-AD26-49BB-86B6-579023D5E45A}"/>
    <cellStyle name="Heading 3 52 2_BSD2" xfId="9060" xr:uid="{42FBE8ED-4730-40FF-9258-ECBDC7329219}"/>
    <cellStyle name="Heading 3 52 3" xfId="28628" xr:uid="{35B30BD3-2F25-4FFC-BCAC-F5E06917218F}"/>
    <cellStyle name="Heading 3 52 3 2" xfId="7972" xr:uid="{3FE32FEB-7B35-45D6-A620-5BD44E725668}"/>
    <cellStyle name="Heading 3 52 4" xfId="28631" xr:uid="{CA25D6AE-25A4-4B24-A088-2A388D9B1B1A}"/>
    <cellStyle name="Heading 3 52 4 2" xfId="39027" xr:uid="{E01D99DC-E3A9-4AFA-9BC9-AFC71C844D7D}"/>
    <cellStyle name="Heading 3 52 5" xfId="17021" xr:uid="{23448B04-3311-4A62-9D89-67A3569C498A}"/>
    <cellStyle name="Heading 3 52_BSD2" xfId="39029" xr:uid="{60D1D355-6EBB-42C9-B8DF-CEFCB2587691}"/>
    <cellStyle name="Heading 3 53" xfId="39031" xr:uid="{E70D57F7-F37D-48B1-89CB-102F42872D51}"/>
    <cellStyle name="Heading 3 53 2" xfId="39033" xr:uid="{38F4FE24-06F6-4878-BE76-21C9A639F134}"/>
    <cellStyle name="Heading 3 53 2 2" xfId="39035" xr:uid="{F2CEC44A-5114-4309-A139-EC4CB7BA0560}"/>
    <cellStyle name="Heading 3 53 2 2 2" xfId="15235" xr:uid="{24A17C46-1059-486B-94C8-17E43B497DD0}"/>
    <cellStyle name="Heading 3 53 2 3" xfId="39038" xr:uid="{9EA28E7C-756A-42FC-B077-1C8F102262F6}"/>
    <cellStyle name="Heading 3 53 2 3 2" xfId="25981" xr:uid="{3B7C6462-53E5-4DE9-B372-B66C2C95A6A8}"/>
    <cellStyle name="Heading 3 53 2 4" xfId="39040" xr:uid="{0F13A389-FFCA-486E-9827-5D31AD426116}"/>
    <cellStyle name="Heading 3 53 2_BSD2" xfId="19861" xr:uid="{E4C22D4F-B031-41FA-8665-56A897C2BB4E}"/>
    <cellStyle name="Heading 3 53 3" xfId="39042" xr:uid="{4393ABB6-A340-46CF-9200-F96C2998147B}"/>
    <cellStyle name="Heading 3 53 3 2" xfId="8155" xr:uid="{042516CE-D5A7-4C04-8CCD-08C2941C82B4}"/>
    <cellStyle name="Heading 3 53 4" xfId="39044" xr:uid="{8CBC5D9E-6D83-4C5D-9401-D1EAB3D7ECB9}"/>
    <cellStyle name="Heading 3 53 4 2" xfId="39046" xr:uid="{9406A039-4A31-425E-AF0A-1BF03C011152}"/>
    <cellStyle name="Heading 3 53 5" xfId="39048" xr:uid="{06E1AF6E-2FE9-4268-B19F-35AF05C1CE3E}"/>
    <cellStyle name="Heading 3 53_BSD2" xfId="39050" xr:uid="{020FE2B5-934F-4E89-99D9-900B0B0BA2F5}"/>
    <cellStyle name="Heading 3 54" xfId="39052" xr:uid="{65F4D237-46FE-409C-A4BC-CC24D89B3FD9}"/>
    <cellStyle name="Heading 3 54 2" xfId="31874" xr:uid="{35664ED5-A12D-4B2F-8CD0-1CA32DB2A6DC}"/>
    <cellStyle name="Heading 3 54 2 2" xfId="29197" xr:uid="{B7CB7700-D4AD-46E9-9AA6-44014F51E77E}"/>
    <cellStyle name="Heading 3 54 2 2 2" xfId="15795" xr:uid="{92A39F9D-DA00-415A-B942-CD08413E08B8}"/>
    <cellStyle name="Heading 3 54 2 3" xfId="39054" xr:uid="{2DA59FF0-BEC7-4A3D-92C2-328C803FB81C}"/>
    <cellStyle name="Heading 3 54 2 3 2" xfId="26056" xr:uid="{8587AF86-C82D-4F78-99CA-CDD535189D1A}"/>
    <cellStyle name="Heading 3 54 2 4" xfId="39056" xr:uid="{44F8A33F-7EBD-4908-B1E8-07A1B6A91F5B}"/>
    <cellStyle name="Heading 3 54 2_BSD2" xfId="39058" xr:uid="{2ECF0309-7749-4FBB-97F4-C94D09556688}"/>
    <cellStyle name="Heading 3 54 3" xfId="31877" xr:uid="{8B1301EF-2E41-4BE8-822B-EB10AD8C7A1C}"/>
    <cellStyle name="Heading 3 54 3 2" xfId="8197" xr:uid="{00927FF1-A294-427C-8524-3FC901B28F12}"/>
    <cellStyle name="Heading 3 54 4" xfId="39060" xr:uid="{BE285374-0AA4-4E8C-A969-0F6EC14BD03D}"/>
    <cellStyle name="Heading 3 54 4 2" xfId="29282" xr:uid="{91358EA7-A7FC-47C1-9F88-45ED4033FFDF}"/>
    <cellStyle name="Heading 3 54 5" xfId="39062" xr:uid="{2E8C10A3-84ED-4382-BDF5-025CB4674246}"/>
    <cellStyle name="Heading 3 54_BSD2" xfId="27294" xr:uid="{B41F8F6B-E06C-4BD4-AAD2-C29F78BFCE5B}"/>
    <cellStyle name="Heading 3 55" xfId="39074" xr:uid="{0C73D41B-833A-4435-94D3-DD02C12FADCE}"/>
    <cellStyle name="Heading 3 55 2" xfId="39076" xr:uid="{7F88988A-019D-4B9E-8B19-BD3CAEFAB921}"/>
    <cellStyle name="Heading 3 55 2 2" xfId="39078" xr:uid="{D1A7B74A-1062-4218-AA72-EF234D9ED153}"/>
    <cellStyle name="Heading 3 55 2 2 2" xfId="11698" xr:uid="{04417C87-F392-4EBE-A897-74B5C7267773}"/>
    <cellStyle name="Heading 3 55 2 3" xfId="39080" xr:uid="{D4C9EFC2-B2F4-4A93-9F43-AB81489D9BB9}"/>
    <cellStyle name="Heading 3 55 2 3 2" xfId="12682" xr:uid="{5014749F-D061-4ABA-8664-BB707A0EB1E6}"/>
    <cellStyle name="Heading 3 55 2 4" xfId="39081" xr:uid="{AC1C423A-ED23-49CA-89EF-F2F6E5C36A85}"/>
    <cellStyle name="Heading 3 55 2_BSD2" xfId="26879" xr:uid="{5EF19D76-482A-4951-9FCF-92E708210D3B}"/>
    <cellStyle name="Heading 3 55 3" xfId="39082" xr:uid="{FDAEA908-DEB0-4293-82B6-BFB18E7003F9}"/>
    <cellStyle name="Heading 3 55 3 2" xfId="8237" xr:uid="{DCE776EF-DC65-4000-BADA-BA698C95DDE4}"/>
    <cellStyle name="Heading 3 55 4" xfId="39084" xr:uid="{D78E1EB7-1B96-4345-96FA-37076EA4A840}"/>
    <cellStyle name="Heading 3 55 4 2" xfId="39086" xr:uid="{A21289F4-8228-438E-9F98-2C48C4FB840D}"/>
    <cellStyle name="Heading 3 55 5" xfId="39087" xr:uid="{0A66756D-39CD-4F31-AB32-B845FCD747BA}"/>
    <cellStyle name="Heading 3 55_BSD2" xfId="39088" xr:uid="{DBC31B15-0399-432B-8456-D5B7D83DDD8A}"/>
    <cellStyle name="Heading 3 56" xfId="39090" xr:uid="{D61A6325-6AA1-46CF-85CF-39A844ECFE02}"/>
    <cellStyle name="Heading 3 56 2" xfId="39092" xr:uid="{B6886A51-34C3-4ADF-879C-AB037BC39AD8}"/>
    <cellStyle name="Heading 3 56 2 2" xfId="39094" xr:uid="{5F150DC4-4BA9-447E-892D-C63A7DA060F1}"/>
    <cellStyle name="Heading 3 56 2 2 2" xfId="13868" xr:uid="{823642CA-5B59-402C-BC50-9900C874AD10}"/>
    <cellStyle name="Heading 3 56 2 3" xfId="39096" xr:uid="{C32F63E5-A12C-4046-8151-AFCF1AEE25B2}"/>
    <cellStyle name="Heading 3 56 2 3 2" xfId="39097" xr:uid="{0686DC8C-4180-4940-85C3-9A5DD5AF9A95}"/>
    <cellStyle name="Heading 3 56 2 4" xfId="18516" xr:uid="{B87B31CA-2437-45A4-94F1-F4F85A893EF0}"/>
    <cellStyle name="Heading 3 56 2_BSD2" xfId="31785" xr:uid="{D8EFB9B4-27AD-4A9A-8674-11A6C3B888E7}"/>
    <cellStyle name="Heading 3 56 3" xfId="39098" xr:uid="{52759320-5682-4B82-B558-E5913E7DF9EC}"/>
    <cellStyle name="Heading 3 56 3 2" xfId="8281" xr:uid="{C41C7C3D-326F-4B4C-B0ED-63D33A1FB261}"/>
    <cellStyle name="Heading 3 56 4" xfId="6634" xr:uid="{872D29FD-0E0E-400C-BFF1-A4C7CD3E6BA7}"/>
    <cellStyle name="Heading 3 56 4 2" xfId="6638" xr:uid="{2563FDFA-308C-4B2B-8137-1BF2B138BBCA}"/>
    <cellStyle name="Heading 3 56 5" xfId="6643" xr:uid="{9CC78A05-EE10-41F0-81A7-0A30524210E9}"/>
    <cellStyle name="Heading 3 56_BSD2" xfId="22127" xr:uid="{F227FC1F-DE76-400B-8217-7CB37305DB30}"/>
    <cellStyle name="Heading 3 57" xfId="39100" xr:uid="{A8506EA9-DCDE-4D58-8949-7213FCE42507}"/>
    <cellStyle name="Heading 3 57 2" xfId="39102" xr:uid="{E033DB59-D818-450D-AC06-7C965ABFA024}"/>
    <cellStyle name="Heading 3 57 2 2" xfId="39104" xr:uid="{0157AB62-17B6-460C-9E8B-22CA62628294}"/>
    <cellStyle name="Heading 3 57 2 2 2" xfId="14878" xr:uid="{290FFEFE-0752-4357-9159-3B67ACFFE40A}"/>
    <cellStyle name="Heading 3 57 2 3" xfId="39106" xr:uid="{C628FEA8-6258-43C1-AFA0-908E698D4C7F}"/>
    <cellStyle name="Heading 3 57 2 3 2" xfId="39107" xr:uid="{4160F510-FE32-4C50-80E1-255DF8C15890}"/>
    <cellStyle name="Heading 3 57 2 4" xfId="26199" xr:uid="{A943B391-42B1-495E-9D09-64F86F585485}"/>
    <cellStyle name="Heading 3 57 2_BSD2" xfId="28906" xr:uid="{CBF2C0E8-3BD0-4C50-809E-01506B02F9F6}"/>
    <cellStyle name="Heading 3 57 3" xfId="39108" xr:uid="{B2D0C99C-E4B6-4A2B-85A8-D3E975697F19}"/>
    <cellStyle name="Heading 3 57 3 2" xfId="8360" xr:uid="{855A9107-70C9-4188-820F-7B3D47420BEB}"/>
    <cellStyle name="Heading 3 57 4" xfId="39110" xr:uid="{EC6474F9-E24E-4A70-8AD5-CF1DD7AF7F85}"/>
    <cellStyle name="Heading 3 57 4 2" xfId="31368" xr:uid="{E3E15B08-DCD3-4CC5-9FBB-F9E85CC9ED2F}"/>
    <cellStyle name="Heading 3 57 5" xfId="39112" xr:uid="{81B9CDF2-7DBD-4507-B111-0DF9BE23E5F7}"/>
    <cellStyle name="Heading 3 57_BSD2" xfId="39113" xr:uid="{A16D4D83-59FD-4669-A948-7C42C1749FCD}"/>
    <cellStyle name="Heading 3 58" xfId="39117" xr:uid="{C95D3972-26C8-4D80-A9EC-49FFB9AD322E}"/>
    <cellStyle name="Heading 3 58 2" xfId="39119" xr:uid="{8F006EEA-29C7-4AA4-BAF0-393A26601251}"/>
    <cellStyle name="Heading 3 58 2 2" xfId="39121" xr:uid="{E4A2D8C0-DCAB-41EA-A3A5-109ECAC19A25}"/>
    <cellStyle name="Heading 3 58 2 2 2" xfId="39123" xr:uid="{8A568AC4-AE8B-4C8F-AE38-2F75674541BE}"/>
    <cellStyle name="Heading 3 58 2 3" xfId="39124" xr:uid="{3E6F134C-7B3F-4AF3-9F28-30DADDBD5055}"/>
    <cellStyle name="Heading 3 58 2 3 2" xfId="39125" xr:uid="{A26F6AB5-D953-4E50-B013-303460916423}"/>
    <cellStyle name="Heading 3 58 2 4" xfId="37602" xr:uid="{1587F8F6-F475-4567-8693-6CA8074F233B}"/>
    <cellStyle name="Heading 3 58 2_BSD2" xfId="11773" xr:uid="{37A66ADF-E5D9-4DCB-B71C-359FAC081C69}"/>
    <cellStyle name="Heading 3 58 3" xfId="39126" xr:uid="{0B83FB8A-575F-4E3C-A62B-09DF44D63CFD}"/>
    <cellStyle name="Heading 3 58 3 2" xfId="5878" xr:uid="{F7B1A279-6099-4916-975F-AD79BB9F977B}"/>
    <cellStyle name="Heading 3 58 4" xfId="39128" xr:uid="{855FB1D2-6BB8-4978-86BC-376930CFA102}"/>
    <cellStyle name="Heading 3 58 4 2" xfId="25375" xr:uid="{174D2C10-4F36-499B-95C1-5C5BA6D05661}"/>
    <cellStyle name="Heading 3 58 5" xfId="39130" xr:uid="{7CD13E04-A1A5-401E-98B5-89056343E065}"/>
    <cellStyle name="Heading 3 58_BSD2" xfId="39132" xr:uid="{B35773D2-A6D3-41A7-8F9E-2C03226F114F}"/>
    <cellStyle name="Heading 3 59" xfId="39134" xr:uid="{6FE10F98-5670-41BF-AF75-A3B25433D4CF}"/>
    <cellStyle name="Heading 3 59 2" xfId="31047" xr:uid="{EC5289A8-3037-4C0F-A17F-B272E80E6E5A}"/>
    <cellStyle name="Heading 3 59 2 2" xfId="30434" xr:uid="{681757B5-099C-4BB8-96A4-057DCF91E38D}"/>
    <cellStyle name="Heading 3 59 2 2 2" xfId="31392" xr:uid="{A6B730DE-5E0D-4E86-9EB8-8E48A2DE025C}"/>
    <cellStyle name="Heading 3 59 2 3" xfId="4658" xr:uid="{1548ED9E-2C70-43F5-BCD9-D79288D97F5B}"/>
    <cellStyle name="Heading 3 59 2 3 2" xfId="3622" xr:uid="{DD31092E-72D7-42C5-A24C-B3E8D3458971}"/>
    <cellStyle name="Heading 3 59 2 4" xfId="25916" xr:uid="{810E2D5D-C28F-4DD6-A5E9-C5D324613DA3}"/>
    <cellStyle name="Heading 3 59 2_BSD2" xfId="32252" xr:uid="{25EE4F77-8A04-43C4-B934-BDD1D79D3CD2}"/>
    <cellStyle name="Heading 3 59 3" xfId="31051" xr:uid="{29DEB7DD-AABB-4784-BAD2-D0FB5BF71D1A}"/>
    <cellStyle name="Heading 3 59 3 2" xfId="8462" xr:uid="{DCCCDE67-28B9-4187-BDF3-21C360F579D2}"/>
    <cellStyle name="Heading 3 59 4" xfId="39136" xr:uid="{78973230-B6A4-40E6-BE97-144471B7075B}"/>
    <cellStyle name="Heading 3 59 4 2" xfId="30526" xr:uid="{A91E571C-F850-4953-BC78-0B2858F090EA}"/>
    <cellStyle name="Heading 3 59 5" xfId="39138" xr:uid="{1E555591-0F10-45EF-95E5-E242F46F3814}"/>
    <cellStyle name="Heading 3 59_BSD2" xfId="27336" xr:uid="{5E47580A-2EE8-4BB9-A593-79A80E597946}"/>
    <cellStyle name="Heading 3 6" xfId="12698" xr:uid="{20E79838-2C60-444F-BEA8-4CA06EE19D88}"/>
    <cellStyle name="Heading 3 6 2" xfId="39139" xr:uid="{2273BEB9-B551-4D97-8697-313EF4CAA542}"/>
    <cellStyle name="Heading 3 6 2 2" xfId="34062" xr:uid="{E41EBC26-E09B-4E08-A568-EBC827640C17}"/>
    <cellStyle name="Heading 3 6 2 2 2" xfId="28797" xr:uid="{801C6F15-EB56-4D4F-87CD-57AEE1E3C164}"/>
    <cellStyle name="Heading 3 6 2 3" xfId="31339" xr:uid="{B9C888D6-97D2-495C-B878-45CED9F2EEB9}"/>
    <cellStyle name="Heading 3 6 2 3 2" xfId="28845" xr:uid="{412EB42E-C0E1-4130-BE67-4BA232C0A3AD}"/>
    <cellStyle name="Heading 3 6 2 4" xfId="31351" xr:uid="{D42A7CE6-D54C-46BD-9F43-F78730998851}"/>
    <cellStyle name="Heading 3 6 2_BSD2" xfId="32820" xr:uid="{314FC38C-9124-4DAA-AFFF-A6BBB329F15C}"/>
    <cellStyle name="Heading 3 6 3" xfId="39140" xr:uid="{1896AF0D-9218-44F9-8E06-96D598848AAE}"/>
    <cellStyle name="Heading 3 6 3 2" xfId="8263" xr:uid="{4C05D300-E016-45BA-9849-CFB18AA18A92}"/>
    <cellStyle name="Heading 3 6 4" xfId="39141" xr:uid="{091800AD-FDD3-43FF-AFEA-43F67814E618}"/>
    <cellStyle name="Heading 3 6 4 2" xfId="8910" xr:uid="{DC3D44C0-CA01-4748-82C1-D8D75258FBDF}"/>
    <cellStyle name="Heading 3 6 5" xfId="39142" xr:uid="{B0B0FFFA-4036-48BE-8164-26749290DF3C}"/>
    <cellStyle name="Heading 3 6 5 2" xfId="39143" xr:uid="{EDD6B0A6-3015-44A4-AC44-07338A209082}"/>
    <cellStyle name="Heading 3 6 6" xfId="23708" xr:uid="{EA35D173-0697-4AB8-9E9E-D6B6AA25A114}"/>
    <cellStyle name="Heading 3 6 6 2" xfId="39144" xr:uid="{C54AF0A9-D662-456C-817B-328BFD82252B}"/>
    <cellStyle name="Heading 3 6 7" xfId="39145" xr:uid="{C41623AF-798C-420E-903F-68CB25E952DC}"/>
    <cellStyle name="Heading 3 6 8" xfId="39146" xr:uid="{4EDADF4D-C08C-406B-9EA9-F9D0AB617637}"/>
    <cellStyle name="Heading 3 6_Annexure" xfId="7144" xr:uid="{B0E0A886-81AF-4022-9B11-9F740DFF6A8B}"/>
    <cellStyle name="Heading 3 60" xfId="39075" xr:uid="{879E7157-6EF4-4657-A1E2-3B72C98D3BA6}"/>
    <cellStyle name="Heading 3 60 2" xfId="39077" xr:uid="{5B60407A-52DB-40C9-B3C9-484B7D677152}"/>
    <cellStyle name="Heading 3 60 2 2" xfId="39079" xr:uid="{40B582BA-B602-4B7D-AB5D-1755C01A97E9}"/>
    <cellStyle name="Heading 3 60 3" xfId="39083" xr:uid="{A3FA7FD1-D730-43A2-A267-98AFDCEA389A}"/>
    <cellStyle name="Heading 3 60 3 2" xfId="8238" xr:uid="{44F5C651-166E-4A83-B9A4-3C2AAA3CA3EA}"/>
    <cellStyle name="Heading 3 60 4" xfId="39085" xr:uid="{70F944ED-9B67-47A3-BCDD-79EC84841664}"/>
    <cellStyle name="Heading 3 60_BSD2" xfId="39089" xr:uid="{A870D252-ECDB-4071-B6C1-DE84F57C3CAC}"/>
    <cellStyle name="Heading 3 61" xfId="39091" xr:uid="{95BC2C93-BE8D-47CA-A0B1-2B61065B93A6}"/>
    <cellStyle name="Heading 3 61 2" xfId="39093" xr:uid="{3B7EFBA1-32CF-4201-BCF5-A41ED3E7338B}"/>
    <cellStyle name="Heading 3 61 2 2" xfId="39095" xr:uid="{1896D3F2-9D5C-4413-AF31-9AD72DAFEA44}"/>
    <cellStyle name="Heading 3 61 3" xfId="39099" xr:uid="{7B09AD67-35D0-4051-B829-2614163C8465}"/>
    <cellStyle name="Heading 3 61 3 2" xfId="8282" xr:uid="{55D03981-37B5-4294-AB47-6E9596FE854C}"/>
    <cellStyle name="Heading 3 61 4" xfId="6635" xr:uid="{EA4840D6-7800-4351-A5CF-0EFF74CE036F}"/>
    <cellStyle name="Heading 3 61_BSD2" xfId="22128" xr:uid="{B4AC52F8-0DD3-4663-9D11-487652F40B81}"/>
    <cellStyle name="Heading 3 62" xfId="39101" xr:uid="{AC7F259E-87FA-453D-8B4C-9EB392162373}"/>
    <cellStyle name="Heading 3 62 2" xfId="39103" xr:uid="{0C6C0FFF-3F83-4011-8E8B-858876C73278}"/>
    <cellStyle name="Heading 3 62 2 2" xfId="39105" xr:uid="{FA02B471-D6CC-408E-AEA9-97F68BAB2F96}"/>
    <cellStyle name="Heading 3 62 3" xfId="39109" xr:uid="{80014ED1-6A72-4110-B26D-B25916DC396D}"/>
    <cellStyle name="Heading 3 62 3 2" xfId="8361" xr:uid="{A6A8E974-114E-4225-B228-DA1C01C1E141}"/>
    <cellStyle name="Heading 3 62 4" xfId="39111" xr:uid="{00B1B61D-629A-46F1-AD59-1BF75EE491AB}"/>
    <cellStyle name="Heading 3 62_BSD2" xfId="39114" xr:uid="{B31E6F36-A2AC-44A7-90C5-806E5B6B0E02}"/>
    <cellStyle name="Heading 3 63" xfId="39118" xr:uid="{18E679AE-6FC6-4978-9AE9-BBAEA60DD937}"/>
    <cellStyle name="Heading 3 63 2" xfId="39120" xr:uid="{27A1C76A-2462-4AA1-8D87-31D26A936E6D}"/>
    <cellStyle name="Heading 3 63 2 2" xfId="39122" xr:uid="{0A289E00-9932-4667-856B-F2756B2B06F4}"/>
    <cellStyle name="Heading 3 63 3" xfId="39127" xr:uid="{5620E5BD-9EEC-4490-9D11-F7ABFC56F585}"/>
    <cellStyle name="Heading 3 63 3 2" xfId="5879" xr:uid="{F94ADF28-BD2C-4283-AC9C-718E3AA9B0CA}"/>
    <cellStyle name="Heading 3 63 4" xfId="39129" xr:uid="{018AA15E-0D91-49BA-877F-B5D98860E3C6}"/>
    <cellStyle name="Heading 3 63_BSD2" xfId="39133" xr:uid="{CEC9FFD7-DB5F-43CE-98C4-F1D45D9BED3E}"/>
    <cellStyle name="Heading 3 64" xfId="39135" xr:uid="{1978D945-7BBF-4DF4-A467-466769D09BA4}"/>
    <cellStyle name="Heading 3 64 2" xfId="31048" xr:uid="{F678A18F-3019-4938-B9AF-5D4924666618}"/>
    <cellStyle name="Heading 3 64 2 2" xfId="30435" xr:uid="{F0BA516F-9A27-4591-97BD-C93F32221474}"/>
    <cellStyle name="Heading 3 64 3" xfId="31052" xr:uid="{769E5CED-4CC1-4AC5-9338-1804E0191620}"/>
    <cellStyle name="Heading 3 64 3 2" xfId="8463" xr:uid="{00AEBEF8-8CED-4B08-ADE2-E8156FD336F1}"/>
    <cellStyle name="Heading 3 64 4" xfId="39137" xr:uid="{BF01D20E-DDB8-49F2-B010-8B4B0DCB22CD}"/>
    <cellStyle name="Heading 3 64_BSD2" xfId="27337" xr:uid="{EA33409B-AF22-4026-8416-FE9FEC5639C4}"/>
    <cellStyle name="Heading 3 65" xfId="39147" xr:uid="{C3ADEA1D-261D-4B7E-BC74-10B4D1DAFE04}"/>
    <cellStyle name="Heading 3 65 2" xfId="39149" xr:uid="{00151FE6-925D-46E6-AE27-72642FCF549B}"/>
    <cellStyle name="Heading 3 65 2 2" xfId="39151" xr:uid="{3804967E-D603-49E4-BA23-C4BCCDFD9830}"/>
    <cellStyle name="Heading 3 65 3" xfId="39153" xr:uid="{0604CAD2-1902-4E1E-960D-17CCCEFBEBD8}"/>
    <cellStyle name="Heading 3 65 3 2" xfId="2978" xr:uid="{2B566A64-A27C-468A-8778-B3FC4C95A924}"/>
    <cellStyle name="Heading 3 65 4" xfId="39155" xr:uid="{7CB8DF11-5D88-4597-9E6F-C01C2532C116}"/>
    <cellStyle name="Heading 3 65_BSD2" xfId="39157" xr:uid="{0AD1DF1F-9507-42C7-B9C3-EDF445310039}"/>
    <cellStyle name="Heading 3 66" xfId="39159" xr:uid="{4F694E14-66B9-446F-AD9D-793CDC074912}"/>
    <cellStyle name="Heading 3 66 2" xfId="39161" xr:uid="{41DF9086-5EC5-4486-8C44-C39853390245}"/>
    <cellStyle name="Heading 3 66 2 2" xfId="39163" xr:uid="{3930C391-114A-4A6E-8437-31BDAA236416}"/>
    <cellStyle name="Heading 3 66 3" xfId="39165" xr:uid="{C76F6E78-0E4A-47E8-9E76-8746A04FF161}"/>
    <cellStyle name="Heading 3 66 3 2" xfId="8535" xr:uid="{D3CA2A97-2AB1-4A6B-82C9-3B8B853DA586}"/>
    <cellStyle name="Heading 3 66 4" xfId="39167" xr:uid="{FF348EA4-DC51-4A87-A738-07FDEB511FDA}"/>
    <cellStyle name="Heading 3 66_BSD2" xfId="39169" xr:uid="{918A7E2F-989D-418A-BAF5-9C349ABEFBBF}"/>
    <cellStyle name="Heading 3 67" xfId="39172" xr:uid="{E028DAAB-A264-4621-BC69-2E86D1317596}"/>
    <cellStyle name="Heading 3 67 2" xfId="39174" xr:uid="{9CFC2237-B414-4123-9C16-BCBA2DD44459}"/>
    <cellStyle name="Heading 3 67 2 2" xfId="39176" xr:uid="{A32E9BE8-40BD-4396-8238-780292FEBA5C}"/>
    <cellStyle name="Heading 3 67 3" xfId="39178" xr:uid="{994B2FB7-AE94-4440-B9BD-BF0578CBC4CA}"/>
    <cellStyle name="Heading 3 67 3 2" xfId="8565" xr:uid="{46C30F37-37EF-4042-989E-035ABA709C59}"/>
    <cellStyle name="Heading 3 67 4" xfId="39180" xr:uid="{90C99DBE-4231-404C-9824-0FA5F915770F}"/>
    <cellStyle name="Heading 3 67_BSD2" xfId="39182" xr:uid="{EDC9A639-BF71-425C-8D83-815F23BAF124}"/>
    <cellStyle name="Heading 3 68" xfId="39185" xr:uid="{B21F25FD-3D4F-44EF-8AAC-AF6C1BD7E1A7}"/>
    <cellStyle name="Heading 3 68 2" xfId="39187" xr:uid="{5ADCC5A5-5A88-4C7D-98E6-A4CC2AA5A81B}"/>
    <cellStyle name="Heading 3 68 2 2" xfId="39190" xr:uid="{5ADC55AA-9617-4F1B-89CF-28D8E51CC986}"/>
    <cellStyle name="Heading 3 68 3" xfId="39192" xr:uid="{C5D19FA1-67EC-4D7C-AA10-D6E0C6003741}"/>
    <cellStyle name="Heading 3 68 3 2" xfId="8601" xr:uid="{8C723B3C-4AB3-4ADD-8322-1898E97B65F5}"/>
    <cellStyle name="Heading 3 68 4" xfId="39195" xr:uid="{9492F00C-C734-43B6-98D7-35F84D6A1379}"/>
    <cellStyle name="Heading 3 68_BSD2" xfId="39197" xr:uid="{51B82796-AD54-48CA-A3F8-150567EC95E6}"/>
    <cellStyle name="Heading 3 69" xfId="39200" xr:uid="{3F913C78-DC26-4764-B637-AFE02CB621C6}"/>
    <cellStyle name="Heading 3 69 2" xfId="31929" xr:uid="{1785ABC0-8608-452B-AF98-BF36382EB199}"/>
    <cellStyle name="Heading 3 69 2 2" xfId="39202" xr:uid="{9D0FE752-B2F2-4773-8191-8BB955804A3C}"/>
    <cellStyle name="Heading 3 69 3" xfId="31932" xr:uid="{BFE422DC-44D6-4497-881F-EEC94CAEC400}"/>
    <cellStyle name="Heading 3 69 3 2" xfId="6686" xr:uid="{DB9ABFE5-8667-4AC4-AA8E-34F681ECF30D}"/>
    <cellStyle name="Heading 3 69 4" xfId="39204" xr:uid="{8D9DF0B4-5E4F-4D50-A9AF-1E7F83697A6F}"/>
    <cellStyle name="Heading 3 69_BSD2" xfId="27382" xr:uid="{A2382304-662A-4EA5-8379-82A5A3608B88}"/>
    <cellStyle name="Heading 3 7" xfId="21727" xr:uid="{16D634B2-D067-48B8-9217-F59407B0341B}"/>
    <cellStyle name="Heading 3 7 10" xfId="5996" xr:uid="{8761AA45-186A-4E0D-A649-91FE39978C45}"/>
    <cellStyle name="Heading 3 7 10 2" xfId="39206" xr:uid="{0B01FFDB-EDC4-4F42-B423-C660A7A8E9D1}"/>
    <cellStyle name="Heading 3 7 11" xfId="26257" xr:uid="{2A329AE0-E55F-4914-AA4A-4F70F2B808E2}"/>
    <cellStyle name="Heading 3 7 11 2" xfId="39207" xr:uid="{87AFF649-605C-44A0-A7FC-5130ABCBF567}"/>
    <cellStyle name="Heading 3 7 12" xfId="26259" xr:uid="{AD439024-280C-474C-A7AA-FF72CB506A10}"/>
    <cellStyle name="Heading 3 7 13" xfId="39208" xr:uid="{B730C12C-17DB-4700-B2F9-3B3455181FDB}"/>
    <cellStyle name="Heading 3 7 14" xfId="39209" xr:uid="{377A5B01-AFDC-4291-BE0E-6B224BEF9EE0}"/>
    <cellStyle name="Heading 3 7 2" xfId="39210" xr:uid="{7C544EB5-B829-4F83-94F6-1ED64B36E014}"/>
    <cellStyle name="Heading 3 7 2 2" xfId="34082" xr:uid="{B9D1E48B-7C2D-43DF-A797-3F6FCFA57137}"/>
    <cellStyle name="Heading 3 7 2 2 2" xfId="3993" xr:uid="{94469747-2E55-48FA-AF35-AACD029907BB}"/>
    <cellStyle name="Heading 3 7 2 3" xfId="31438" xr:uid="{5D96C42A-258F-48B3-9827-6F4A35243D66}"/>
    <cellStyle name="Heading 3 7 2 3 2" xfId="19821" xr:uid="{D56B0546-D1F7-4D17-8653-4AB96BDA6069}"/>
    <cellStyle name="Heading 3 7 2 4" xfId="28774" xr:uid="{89196FFE-A595-4222-802A-4D253B17FD88}"/>
    <cellStyle name="Heading 3 7 2_BSD2" xfId="39211" xr:uid="{869C5A25-F0E6-4820-AF2E-0717BC199E77}"/>
    <cellStyle name="Heading 3 7 3" xfId="26490" xr:uid="{4CFF2819-E5E7-49C8-B586-78649FB4D33A}"/>
    <cellStyle name="Heading 3 7 3 2" xfId="34085" xr:uid="{816FAA64-58B6-4417-AAB4-51AF23EFD8AD}"/>
    <cellStyle name="Heading 3 7 4" xfId="39212" xr:uid="{12C9DFE0-1F4A-4E68-B96C-A01337795A0C}"/>
    <cellStyle name="Heading 3 7 4 2" xfId="39213" xr:uid="{2BC68788-561F-4989-A625-B0C2D772B556}"/>
    <cellStyle name="Heading 3 7 5" xfId="39214" xr:uid="{196AA147-BA4F-489F-AB4B-40955D091524}"/>
    <cellStyle name="Heading 3 7 5 2" xfId="39215" xr:uid="{6656472F-D31B-4DC8-88FB-2AED0D3D0DC7}"/>
    <cellStyle name="Heading 3 7 6" xfId="39216" xr:uid="{8BC97DD2-5274-40E7-B904-D9958A180758}"/>
    <cellStyle name="Heading 3 7 6 2" xfId="39217" xr:uid="{21795FFE-8843-4695-991F-777F2E6D0707}"/>
    <cellStyle name="Heading 3 7 7" xfId="39218" xr:uid="{1E9C927F-D7BE-4442-AD84-67B3DB838308}"/>
    <cellStyle name="Heading 3 7 7 2" xfId="39219" xr:uid="{0873E4E5-49AB-4495-8298-EE95EE192904}"/>
    <cellStyle name="Heading 3 7 8" xfId="39220" xr:uid="{927A0B3D-4EA2-4200-9824-0B9AE3AE2651}"/>
    <cellStyle name="Heading 3 7 8 2" xfId="39221" xr:uid="{058C103D-7948-4EEB-B39A-40E9C21191D0}"/>
    <cellStyle name="Heading 3 7 9" xfId="36334" xr:uid="{8375CA44-3953-4DB0-B9C8-C3412B1D745B}"/>
    <cellStyle name="Heading 3 7 9 2" xfId="31801" xr:uid="{4881F58E-3432-4B64-A14C-6C38BEFA30C8}"/>
    <cellStyle name="Heading 3 7_Annexure" xfId="39222" xr:uid="{997ABA0B-8417-41C6-8AD1-A72D3FD62969}"/>
    <cellStyle name="Heading 3 70" xfId="39148" xr:uid="{9197186F-6B0E-4AA4-BB80-1104F337811D}"/>
    <cellStyle name="Heading 3 70 2" xfId="39150" xr:uid="{24063C9A-3A01-465E-87FD-3055588FBCF8}"/>
    <cellStyle name="Heading 3 70 2 2" xfId="39152" xr:uid="{EED81AAD-3CB4-4AA3-B08E-583852B1A29E}"/>
    <cellStyle name="Heading 3 70 3" xfId="39154" xr:uid="{9C6692A5-0C0D-4FB3-8E99-0EFC7D992A44}"/>
    <cellStyle name="Heading 3 70 3 2" xfId="2979" xr:uid="{5A91E86A-EDC0-4442-AA89-4971C12E2C80}"/>
    <cellStyle name="Heading 3 70 4" xfId="39156" xr:uid="{3CD1CAAD-E267-41D0-B145-7D8A41344EA9}"/>
    <cellStyle name="Heading 3 70_BSD2" xfId="39158" xr:uid="{F8F30C1F-0D92-4CEC-8BDC-CB0DCEA815E3}"/>
    <cellStyle name="Heading 3 71" xfId="39160" xr:uid="{A3A37886-1BC8-43E1-BD9B-99BA3BDC06EF}"/>
    <cellStyle name="Heading 3 71 2" xfId="39162" xr:uid="{A70EB522-2337-4136-AFF1-FAF2F323C4D5}"/>
    <cellStyle name="Heading 3 71 2 2" xfId="39164" xr:uid="{6D8EEE13-C63F-4ACF-99BE-54462C79D789}"/>
    <cellStyle name="Heading 3 71 3" xfId="39166" xr:uid="{654D3DB5-7E35-4949-A17B-F8496312DD15}"/>
    <cellStyle name="Heading 3 71 3 2" xfId="8536" xr:uid="{803812F3-3598-4071-9E67-B2E1074857F6}"/>
    <cellStyle name="Heading 3 71 4" xfId="39168" xr:uid="{B566E4A1-E5C8-41B3-B023-4A28CA345E86}"/>
    <cellStyle name="Heading 3 71_BSD2" xfId="39170" xr:uid="{90E1CF28-B45E-41C3-B12E-EB1AF1102664}"/>
    <cellStyle name="Heading 3 72" xfId="39173" xr:uid="{147D3455-CFCC-41B4-A148-A592145B835A}"/>
    <cellStyle name="Heading 3 72 2" xfId="39175" xr:uid="{5A33965A-3B35-453D-89E8-9420157731E6}"/>
    <cellStyle name="Heading 3 72 2 2" xfId="39177" xr:uid="{B9142AB3-96DE-4995-B90D-76E66A1BBE32}"/>
    <cellStyle name="Heading 3 72 3" xfId="39179" xr:uid="{CEA048B4-9A9A-4FB7-A815-DB4ADA2CA5FF}"/>
    <cellStyle name="Heading 3 72 3 2" xfId="8566" xr:uid="{7C0F712B-9DFF-4795-8AFA-28DB4F528A48}"/>
    <cellStyle name="Heading 3 72 4" xfId="39181" xr:uid="{FD1F4E5B-A50D-44A2-B008-73A902843C61}"/>
    <cellStyle name="Heading 3 72_BSD2" xfId="39183" xr:uid="{D154BB94-7C61-4C1A-B978-5C0C0CA34F0C}"/>
    <cellStyle name="Heading 3 73" xfId="39186" xr:uid="{D661CCB6-1C7D-4DC2-9FA6-EE3AEBCF28A9}"/>
    <cellStyle name="Heading 3 73 2" xfId="39188" xr:uid="{5A04CAAB-9748-423D-9ED8-91F85827ED1F}"/>
    <cellStyle name="Heading 3 73 2 2" xfId="39191" xr:uid="{773FC983-5149-408C-8894-FD7466AEBCA1}"/>
    <cellStyle name="Heading 3 73 3" xfId="39193" xr:uid="{911E7232-A767-4173-807B-D3E9997FA7ED}"/>
    <cellStyle name="Heading 3 73 3 2" xfId="8602" xr:uid="{22458BDD-C830-4845-9CE7-6E3CC2432248}"/>
    <cellStyle name="Heading 3 73 4" xfId="39196" xr:uid="{037CC9BF-BE54-46E8-A3A8-F3FA77E6EBD3}"/>
    <cellStyle name="Heading 3 73_BSD2" xfId="39198" xr:uid="{718F6B47-E3CE-4AE0-8CE7-0C6E940CEDC4}"/>
    <cellStyle name="Heading 3 74" xfId="39201" xr:uid="{985FA371-7075-470D-B219-3F031B482B01}"/>
    <cellStyle name="Heading 3 74 2" xfId="31930" xr:uid="{21E6DF6B-C4DA-4ADA-89BD-848ADDF959C4}"/>
    <cellStyle name="Heading 3 74 2 2" xfId="39203" xr:uid="{5EF3C03D-07CE-4DF6-BEB2-C954BAB12B2C}"/>
    <cellStyle name="Heading 3 74 3" xfId="31933" xr:uid="{4E574B8B-9C80-4E49-A670-3B0888D33D69}"/>
    <cellStyle name="Heading 3 74 3 2" xfId="6687" xr:uid="{B85D1BE0-C759-4F33-929E-2A05023319F7}"/>
    <cellStyle name="Heading 3 74 4" xfId="39205" xr:uid="{C81663F0-7820-432C-A436-9572229F4C48}"/>
    <cellStyle name="Heading 3 74_BSD2" xfId="27383" xr:uid="{C7A5A08B-D65F-4AF2-9C24-483A6BC4279C}"/>
    <cellStyle name="Heading 3 75" xfId="39224" xr:uid="{29F146EE-434D-408D-95D8-6F5C1D5EF668}"/>
    <cellStyle name="Heading 3 75 2" xfId="39226" xr:uid="{C48C10A7-EF3D-43C2-8DCB-3858D9877BE5}"/>
    <cellStyle name="Heading 3 75 2 2" xfId="2846" xr:uid="{A7562CA8-5031-4FCC-A646-E057ABF82BCB}"/>
    <cellStyle name="Heading 3 75 3" xfId="39228" xr:uid="{4FF9FF3A-DC44-49F8-A91D-DA0823E2FCDC}"/>
    <cellStyle name="Heading 3 75 3 2" xfId="6124" xr:uid="{9E7904AC-FCF8-48D7-B987-819D9FEA7B2F}"/>
    <cellStyle name="Heading 3 75 4" xfId="22958" xr:uid="{A2490802-37FC-461A-BCB8-B9C3C4DA7836}"/>
    <cellStyle name="Heading 3 75_BSD2" xfId="5677" xr:uid="{29CEF772-D94B-4E3C-B719-B5DCEC978082}"/>
    <cellStyle name="Heading 3 76" xfId="39231" xr:uid="{A60574EA-1B3C-4A96-A378-3209D4CB2E75}"/>
    <cellStyle name="Heading 3 76 2" xfId="39233" xr:uid="{37234E5C-41C3-4A96-9D55-9BF2805E994E}"/>
    <cellStyle name="Heading 3 76 2 2" xfId="32369" xr:uid="{D36AD17C-5AB5-4456-A79E-1DC12FC3D952}"/>
    <cellStyle name="Heading 3 76 3" xfId="39235" xr:uid="{26A53EEA-5802-4F02-9133-315DB171FB3B}"/>
    <cellStyle name="Heading 3 76 3 2" xfId="3022" xr:uid="{D1360AB6-6472-48CD-9FEE-0E7075F3A8D5}"/>
    <cellStyle name="Heading 3 76 4" xfId="18722" xr:uid="{2B8A3C46-84C8-4A7A-8181-1FE5837E5C9B}"/>
    <cellStyle name="Heading 3 76_BSD2" xfId="31913" xr:uid="{E80A5DF8-A5D2-4C1C-B89C-47B6397C920D}"/>
    <cellStyle name="Heading 3 77" xfId="39237" xr:uid="{1953D163-BB3C-4EA5-9F5A-C65EB0766055}"/>
    <cellStyle name="Heading 3 77 2" xfId="39239" xr:uid="{AF5D8814-6321-4E10-89E2-89E80B26551A}"/>
    <cellStyle name="Heading 3 77 2 2" xfId="39241" xr:uid="{9C36D82F-581F-44A4-A8E3-4427D52B00FF}"/>
    <cellStyle name="Heading 3 77 3" xfId="36784" xr:uid="{F3A202BA-8F0E-4617-B572-792710ABDF7E}"/>
    <cellStyle name="Heading 3 77 3 2" xfId="8737" xr:uid="{3C9385C1-A4E9-445E-86A1-22DF3B95183D}"/>
    <cellStyle name="Heading 3 77 4" xfId="39242" xr:uid="{5A5883B8-2E07-4169-B180-5B24DB5A181B}"/>
    <cellStyle name="Heading 3 77_BSD2" xfId="27832" xr:uid="{9ADA8D69-0103-4A3C-B8E0-A8D9E0EAA209}"/>
    <cellStyle name="Heading 3 78" xfId="39245" xr:uid="{C4DBDA01-89C2-4D40-B464-287AEDAA91F1}"/>
    <cellStyle name="Heading 3 78 2" xfId="39247" xr:uid="{2F90F199-CB04-4E98-867F-15D6348FA4A7}"/>
    <cellStyle name="Heading 3 78 2 2" xfId="39249" xr:uid="{CCEF5078-3705-42A9-BAF1-3A03162029A1}"/>
    <cellStyle name="Heading 3 78 3" xfId="39250" xr:uid="{750C091F-2396-4A59-82E9-28D58EB81434}"/>
    <cellStyle name="Heading 3 78 3 2" xfId="8757" xr:uid="{F6252DD5-7821-4B74-B9E8-4056A44E270D}"/>
    <cellStyle name="Heading 3 78 4" xfId="39251" xr:uid="{F7B248C3-2259-4717-A48C-475D605FF174}"/>
    <cellStyle name="Heading 3 78_BSD2" xfId="39252" xr:uid="{8F876C53-9D0F-45F1-85DA-E94F52F42475}"/>
    <cellStyle name="Heading 3 79" xfId="39253" xr:uid="{85CC252F-F93A-4FE7-8E1C-FBFB922B537E}"/>
    <cellStyle name="Heading 3 79 2" xfId="31993" xr:uid="{B937819E-5946-4262-BBFE-99D1E565F95D}"/>
    <cellStyle name="Heading 3 79 2 2" xfId="39255" xr:uid="{FFA1CA5C-A9CD-45C2-9EA3-4D2289C1900A}"/>
    <cellStyle name="Heading 3 79 3" xfId="31998" xr:uid="{DB7CDD35-52A1-491E-8FB6-ADDC472B5D22}"/>
    <cellStyle name="Heading 3 79 3 2" xfId="23315" xr:uid="{5D2FDC47-102F-4CC5-A18C-EDED9A495A4D}"/>
    <cellStyle name="Heading 3 79 4" xfId="39256" xr:uid="{0C62A300-CC47-49CB-82ED-9D62C5E5C36C}"/>
    <cellStyle name="Heading 3 79_BSD2" xfId="27416" xr:uid="{76F6C4A5-8FD0-4C73-A4FA-3E381DE28C51}"/>
    <cellStyle name="Heading 3 8" xfId="39257" xr:uid="{D42C2B47-D3D8-4DD6-B4DA-94037CCA3D8D}"/>
    <cellStyle name="Heading 3 8 2" xfId="25869" xr:uid="{14FCD57A-49ED-4F56-A6B4-F7A87FED90D1}"/>
    <cellStyle name="Heading 3 8 2 2" xfId="25765" xr:uid="{A888FC70-8F25-4586-8E35-B3D60C25A2D5}"/>
    <cellStyle name="Heading 3 8 2 2 2" xfId="26407" xr:uid="{3C702432-D4FC-4065-AB64-43372F92F32E}"/>
    <cellStyle name="Heading 3 8 2 3" xfId="6333" xr:uid="{734EA27D-C08F-447C-91DD-5D76BAE2DE7D}"/>
    <cellStyle name="Heading 3 8 2 3 2" xfId="26435" xr:uid="{155F39D7-B45D-4D98-9DE8-C57512A2D88F}"/>
    <cellStyle name="Heading 3 8 2 4" xfId="4999" xr:uid="{6FE3C6EA-82EC-4759-A618-F971C9D9BA86}"/>
    <cellStyle name="Heading 3 8 2_BSD2" xfId="38068" xr:uid="{DDF0C7D1-24B4-4A11-A848-B513A13F74D2}"/>
    <cellStyle name="Heading 3 8 3" xfId="39258" xr:uid="{A917EA58-4E29-4603-8522-338C2A217166}"/>
    <cellStyle name="Heading 3 8 3 2" xfId="34107" xr:uid="{611BF374-8A91-41DA-8548-569A56443E6C}"/>
    <cellStyle name="Heading 3 8 4" xfId="39259" xr:uid="{D9CEA2B0-DDE1-48A2-AA63-C90DC61E669A}"/>
    <cellStyle name="Heading 3 8 4 2" xfId="39260" xr:uid="{68A1F070-7C5E-4B4E-A46C-56A7AFFB9579}"/>
    <cellStyle name="Heading 3 8 5" xfId="39261" xr:uid="{9F616A0F-1232-49B3-B39F-87700FF3D523}"/>
    <cellStyle name="Heading 3 8 6" xfId="39262" xr:uid="{46E5EB6B-8118-43FD-8CC7-547056CB318B}"/>
    <cellStyle name="Heading 3 8 7" xfId="39263" xr:uid="{6324AC34-7A8E-41DD-959C-9B625C21B88D}"/>
    <cellStyle name="Heading 3 8_BSD2" xfId="38628" xr:uid="{F4EDDC37-76D9-4C66-A00A-2140AA80CCA1}"/>
    <cellStyle name="Heading 3 80" xfId="39225" xr:uid="{14183DF7-C2B5-43B8-B98C-C8B5C1470DFC}"/>
    <cellStyle name="Heading 3 80 2" xfId="39227" xr:uid="{68116A87-171B-4716-8BDA-8DDDFA061D01}"/>
    <cellStyle name="Heading 3 80 2 2" xfId="2847" xr:uid="{6859C33C-4AF4-4152-958B-68738339C891}"/>
    <cellStyle name="Heading 3 80 3" xfId="39229" xr:uid="{B3BE5543-6C92-40D0-8D50-88E7F1B55561}"/>
    <cellStyle name="Heading 3 80 3 2" xfId="6125" xr:uid="{EB20499C-B849-4F6B-8D3C-6C34F615C23B}"/>
    <cellStyle name="Heading 3 80 4" xfId="22959" xr:uid="{A6395EAB-12BC-46D2-B93E-798776CDB8DF}"/>
    <cellStyle name="Heading 3 80_BSD2" xfId="5678" xr:uid="{482A9E1F-614A-48CD-A3A0-649852A9D657}"/>
    <cellStyle name="Heading 3 81" xfId="39232" xr:uid="{444BF3E2-A4E7-4C43-AF87-4781963BD732}"/>
    <cellStyle name="Heading 3 81 2" xfId="39234" xr:uid="{6E723900-D886-43DD-B6CE-D8490D894EDE}"/>
    <cellStyle name="Heading 3 81 2 2" xfId="32370" xr:uid="{16C451E1-FA8C-4BC1-A220-212DC70BC3CD}"/>
    <cellStyle name="Heading 3 81 3" xfId="39236" xr:uid="{EB104818-C674-403F-A901-87797FB213C0}"/>
    <cellStyle name="Heading 3 81 3 2" xfId="3023" xr:uid="{7A5B8636-7221-4997-B5A0-6A31FDB068C8}"/>
    <cellStyle name="Heading 3 81 4" xfId="18723" xr:uid="{96A79B25-6B9E-478E-A965-C9DAE5528965}"/>
    <cellStyle name="Heading 3 81_BSD2" xfId="31914" xr:uid="{E2304663-7F89-493A-8926-E3FF23ABDC5F}"/>
    <cellStyle name="Heading 3 82" xfId="39238" xr:uid="{81922324-DD26-4DBC-8BA7-094A68229C12}"/>
    <cellStyle name="Heading 3 82 2" xfId="39240" xr:uid="{659DF1EC-D9F6-432C-82E4-40AED86BA383}"/>
    <cellStyle name="Heading 3 83" xfId="39246" xr:uid="{EC9B6558-F237-4DCF-B428-D63DC1239B01}"/>
    <cellStyle name="Heading 3 83 2" xfId="39248" xr:uid="{09AC5F71-F642-4552-9112-9BD3C7A77F99}"/>
    <cellStyle name="Heading 3 84" xfId="39254" xr:uid="{E5D71BD7-4A34-42DB-8842-A5850BD7579D}"/>
    <cellStyle name="Heading 3 84 2" xfId="31994" xr:uid="{25F35D4E-52D7-4812-B73B-577C6D5BC115}"/>
    <cellStyle name="Heading 3 85" xfId="22570" xr:uid="{209298CB-32B0-4235-83C3-681FAA9706AD}"/>
    <cellStyle name="Heading 3 85 2" xfId="5386" xr:uid="{C04229D4-5CED-45AB-81D6-05B5227B7144}"/>
    <cellStyle name="Heading 3 86" xfId="22118" xr:uid="{BF6A7B5C-50D2-466B-9406-9FE327B9D546}"/>
    <cellStyle name="Heading 3 86 2" xfId="22572" xr:uid="{3E5B204D-F636-4197-BAED-57F6AC9FC055}"/>
    <cellStyle name="Heading 3 87" xfId="22576" xr:uid="{2A89EAAF-5F62-49CC-8F91-4C2196A8FACD}"/>
    <cellStyle name="Heading 3 87 2" xfId="39264" xr:uid="{92D88156-7725-4DDD-951B-E0741BA2C5F7}"/>
    <cellStyle name="Heading 3 88" xfId="22581" xr:uid="{B0780507-CBA5-494E-B369-34F90B7B9FEE}"/>
    <cellStyle name="Heading 3 88 2" xfId="39265" xr:uid="{6A3E3B1E-2134-45B0-AAF7-E08E9F19A8FE}"/>
    <cellStyle name="Heading 3 89" xfId="4478" xr:uid="{C4C05118-C443-4DD7-93BF-C94475F8E9C8}"/>
    <cellStyle name="Heading 3 89 2" xfId="25089" xr:uid="{EF507ECC-49D5-472E-AA32-BD3C20FD3FEE}"/>
    <cellStyle name="Heading 3 9" xfId="39266" xr:uid="{972F365F-2392-4A0E-8DEC-4A64B7E908C9}"/>
    <cellStyle name="Heading 3 9 2" xfId="39268" xr:uid="{9D1C8BE6-887A-4B1F-9405-956238509DA7}"/>
    <cellStyle name="Heading 3 9 2 2" xfId="34124" xr:uid="{EE2F1294-110F-4454-B4FE-78847DC443A1}"/>
    <cellStyle name="Heading 3 9 2 2 2" xfId="39269" xr:uid="{7D5012DB-EB3C-41A8-AEE1-CAFBE0D8F641}"/>
    <cellStyle name="Heading 3 9 2 3" xfId="31544" xr:uid="{C87E4E4F-1066-48DF-9446-94285D87FB64}"/>
    <cellStyle name="Heading 3 9 2 3 2" xfId="39270" xr:uid="{F9DFDBC9-BE5D-4490-A242-8478D93BAC48}"/>
    <cellStyle name="Heading 3 9 2 4" xfId="31547" xr:uid="{EE2AF5F6-22C9-4ADF-ABB2-908C152B2554}"/>
    <cellStyle name="Heading 3 9 2_BSD2" xfId="39271" xr:uid="{2EA13704-9DA7-40D7-AC55-469D3C053DA0}"/>
    <cellStyle name="Heading 3 9 3" xfId="39273" xr:uid="{CFD7DA03-E061-4F6A-9A6D-FF7D90D7B6BF}"/>
    <cellStyle name="Heading 3 9 3 2" xfId="34126" xr:uid="{7C2E4B5E-CA38-4D78-9ED0-CACA7C5D6067}"/>
    <cellStyle name="Heading 3 9 4" xfId="39275" xr:uid="{D8A34C79-FB3D-49D8-BED7-DCEF0585BACF}"/>
    <cellStyle name="Heading 3 9 4 2" xfId="39276" xr:uid="{88B638FE-BE6B-4227-8598-CF22032210A4}"/>
    <cellStyle name="Heading 3 9 5" xfId="39278" xr:uid="{6E5A7DF0-AFE5-454D-9F10-2BD80C2A74EF}"/>
    <cellStyle name="Heading 3 9 6" xfId="39279" xr:uid="{0AD5560E-66C2-4BB9-932E-090908C6B930}"/>
    <cellStyle name="Heading 3 9 7" xfId="39282" xr:uid="{A48C0D8D-D6AF-486F-B036-2593667DC33C}"/>
    <cellStyle name="Heading 3 9_BSD2" xfId="31996" xr:uid="{5201AE79-1DF7-45FB-88C0-D53C747E8D66}"/>
    <cellStyle name="Heading 4" xfId="75" builtinId="19" customBuiltin="1"/>
    <cellStyle name="Heading 4 10" xfId="27958" xr:uid="{6177CA3E-C629-4CAD-8736-2D96AC035283}"/>
    <cellStyle name="Heading 4 10 2" xfId="39283" xr:uid="{63D6B109-2EE1-43C7-B4FB-69C393FD0283}"/>
    <cellStyle name="Heading 4 10 2 2" xfId="39284" xr:uid="{9EDACEC1-802A-4347-9B00-F611EF55253D}"/>
    <cellStyle name="Heading 4 10 2 2 2" xfId="34950" xr:uid="{CF24C5CA-0DC1-4384-93F3-93E2B82BF24C}"/>
    <cellStyle name="Heading 4 10 2 3" xfId="37405" xr:uid="{859733EE-23B4-4E2C-BCD3-0ACAA650FDFC}"/>
    <cellStyle name="Heading 4 10 2 3 2" xfId="37411" xr:uid="{F8D4232F-63C5-49AB-8266-1283AE8183F4}"/>
    <cellStyle name="Heading 4 10 2 4" xfId="37414" xr:uid="{E26679D7-0E19-4DE8-9CB2-755B439344E9}"/>
    <cellStyle name="Heading 4 10 2_BSD2" xfId="20843" xr:uid="{AF525095-241F-45F8-AAAC-494B888112F4}"/>
    <cellStyle name="Heading 4 10 3" xfId="39285" xr:uid="{39F2DC04-4729-4EA8-A777-4F47758C8736}"/>
    <cellStyle name="Heading 4 10 3 2" xfId="39286" xr:uid="{DFB6E4D1-8BAA-481D-8597-238964CBC02E}"/>
    <cellStyle name="Heading 4 10 4" xfId="39287" xr:uid="{C478A028-7915-4834-8516-CB4E28408C89}"/>
    <cellStyle name="Heading 4 10 4 2" xfId="39288" xr:uid="{39F46F73-3003-46F0-9E3E-20971A2B480F}"/>
    <cellStyle name="Heading 4 10 5" xfId="39291" xr:uid="{BB576AF5-ECE2-43B5-80F4-E782D6FD49A9}"/>
    <cellStyle name="Heading 4 10 6" xfId="3050" xr:uid="{941E6D65-3533-4D07-A5AC-E12A44A08717}"/>
    <cellStyle name="Heading 4 10 7" xfId="3170" xr:uid="{53AF334E-BBA7-4F34-9636-154D33F64F96}"/>
    <cellStyle name="Heading 4 10_BSD2" xfId="29741" xr:uid="{6A937116-CFA8-4B5F-9283-431846CC021A}"/>
    <cellStyle name="Heading 4 11" xfId="39292" xr:uid="{61CB648F-8194-4485-BBF5-34424FFDC7B4}"/>
    <cellStyle name="Heading 4 11 2" xfId="39293" xr:uid="{3737AD46-66D9-4202-AD2D-5FB25F908552}"/>
    <cellStyle name="Heading 4 11 2 2" xfId="35120" xr:uid="{120367FF-F419-4F90-BE9D-D8D5A013F36A}"/>
    <cellStyle name="Heading 4 11 2 2 2" xfId="28079" xr:uid="{B0719884-5328-41F1-9725-C3F4C5DE4BD2}"/>
    <cellStyle name="Heading 4 11 2 3" xfId="37434" xr:uid="{E26D3792-F167-43D6-A693-F82483B93D70}"/>
    <cellStyle name="Heading 4 11 2 3 2" xfId="37437" xr:uid="{485CE8C8-CA34-40C7-B753-0A0CF875EDF2}"/>
    <cellStyle name="Heading 4 11 2 4" xfId="37440" xr:uid="{70A8C124-E764-4BCB-A155-E32C1C612D5A}"/>
    <cellStyle name="Heading 4 11 2_BSD2" xfId="39294" xr:uid="{BA8B7542-77EE-4319-8AA9-2F8381769B37}"/>
    <cellStyle name="Heading 4 11 3" xfId="39295" xr:uid="{5F7C6ED8-684E-4360-AE7B-BB509B9F7408}"/>
    <cellStyle name="Heading 4 11 3 2" xfId="35124" xr:uid="{BD96CFB8-BDB1-4812-B3F0-FD6A2930003B}"/>
    <cellStyle name="Heading 4 11 4" xfId="39296" xr:uid="{1963C39B-C088-49B3-B994-01D392FC0682}"/>
    <cellStyle name="Heading 4 11 4 2" xfId="35129" xr:uid="{B24674D4-C31E-4F27-9DD4-F59245C957BD}"/>
    <cellStyle name="Heading 4 11 5" xfId="39297" xr:uid="{13D3FE26-552E-44C2-9B72-7B5592FF7D7F}"/>
    <cellStyle name="Heading 4 11 6" xfId="17605" xr:uid="{01A0AFF8-82D1-4DD7-9132-7502CB0916A4}"/>
    <cellStyle name="Heading 4 11 7" xfId="7731" xr:uid="{25E535C3-3F97-4945-986B-FE29E7B15EAD}"/>
    <cellStyle name="Heading 4 11_BSD2" xfId="31073" xr:uid="{0C91BE62-59A6-48CE-9FE4-64F5B890F8F2}"/>
    <cellStyle name="Heading 4 12" xfId="39300" xr:uid="{2DE3FC26-F120-4A6D-B201-C7E0E5F1F046}"/>
    <cellStyle name="Heading 4 12 2" xfId="39301" xr:uid="{7638BB66-41DC-4AD6-938C-C4B13157762D}"/>
    <cellStyle name="Heading 4 12 2 2" xfId="22408" xr:uid="{66CD653C-8125-47F6-B2A6-7510DDD17B68}"/>
    <cellStyle name="Heading 4 12 2 2 2" xfId="19133" xr:uid="{3A212678-6051-4331-86D8-896D716F9E43}"/>
    <cellStyle name="Heading 4 12 2 3" xfId="22417" xr:uid="{80E7F685-D999-4865-B463-46E867E1C3E3}"/>
    <cellStyle name="Heading 4 12 2 3 2" xfId="22423" xr:uid="{19197E66-AF1D-40BB-A30B-5CC8BDEC5313}"/>
    <cellStyle name="Heading 4 12 2 4" xfId="22436" xr:uid="{5AAD2FAB-EED0-44FB-B63E-847C8A33700B}"/>
    <cellStyle name="Heading 4 12 2_BSD2" xfId="39302" xr:uid="{4C6253DC-FDDF-4388-A997-C07B7EC58E6D}"/>
    <cellStyle name="Heading 4 12 3" xfId="39303" xr:uid="{98995ACC-3076-4777-B677-14411406E619}"/>
    <cellStyle name="Heading 4 12 3 2" xfId="35166" xr:uid="{11EDB358-E4FB-4309-9D11-917E00F4DC69}"/>
    <cellStyle name="Heading 4 12 4" xfId="39306" xr:uid="{54B72A75-A6DE-4A62-9EA7-A60570E50D3B}"/>
    <cellStyle name="Heading 4 12 4 2" xfId="39307" xr:uid="{12F9BF1E-80B5-4FD5-8EB1-E2A11E17C8A5}"/>
    <cellStyle name="Heading 4 12 5" xfId="39308" xr:uid="{B83A0C50-0F7F-41F3-983E-20B26B180369}"/>
    <cellStyle name="Heading 4 12 6" xfId="39309" xr:uid="{46394CDA-D280-4CF9-BD35-9D1D1F9E99DA}"/>
    <cellStyle name="Heading 4 12 7" xfId="19223" xr:uid="{C3ED2053-CCE7-4660-97FA-BD364F804A28}"/>
    <cellStyle name="Heading 4 12_BSD2" xfId="39311" xr:uid="{FBFCDF26-B3B2-4BC1-992B-57A6A95929BE}"/>
    <cellStyle name="Heading 4 13" xfId="39312" xr:uid="{59E131A1-B717-462C-A8D9-8DAEB34C762E}"/>
    <cellStyle name="Heading 4 13 2" xfId="39313" xr:uid="{BC73BEB3-9F35-4B86-B789-BD887F1AEB9F}"/>
    <cellStyle name="Heading 4 13 2 2" xfId="24887" xr:uid="{286460CF-B18E-46DD-AF91-C9A963741E1D}"/>
    <cellStyle name="Heading 4 13 2 2 2" xfId="19756" xr:uid="{50BF67D3-4F80-4AD0-870B-27F81858869E}"/>
    <cellStyle name="Heading 4 13 2 3" xfId="24893" xr:uid="{2729918A-3411-4EE7-9A7F-84BEA3CBF22A}"/>
    <cellStyle name="Heading 4 13 2 3 2" xfId="24899" xr:uid="{76F0D0C0-0EEE-4825-8902-3EDFD92C3948}"/>
    <cellStyle name="Heading 4 13 2 4" xfId="7826" xr:uid="{3CF2DEDF-F37A-4548-B3B4-FF61FA0BEFA0}"/>
    <cellStyle name="Heading 4 13 2_BSD2" xfId="39314" xr:uid="{D1127D48-FF57-462A-AF43-26DCD8FE08BA}"/>
    <cellStyle name="Heading 4 13 3" xfId="39315" xr:uid="{2861F778-838D-4BDA-BFAF-786D0F982ADD}"/>
    <cellStyle name="Heading 4 13 3 2" xfId="39318" xr:uid="{4A5D2336-F412-4EAC-B303-D884DAA9664B}"/>
    <cellStyle name="Heading 4 13 4" xfId="39319" xr:uid="{C2EF953A-9927-49BE-8FD6-CE7E6CB95C27}"/>
    <cellStyle name="Heading 4 13 4 2" xfId="28850" xr:uid="{6DAC48A6-8EFD-409D-B822-CA4AFAD827FD}"/>
    <cellStyle name="Heading 4 13 5" xfId="39320" xr:uid="{71274BCB-2570-4EE5-8A32-D7D83F5D83B3}"/>
    <cellStyle name="Heading 4 13 6" xfId="39321" xr:uid="{0C4ABE62-6F6A-4809-9CA4-41C2E82F180D}"/>
    <cellStyle name="Heading 4 13 7" xfId="19230" xr:uid="{C3B96C02-D4EE-4CDF-ACC4-6B003F644A87}"/>
    <cellStyle name="Heading 4 13_BSD2" xfId="39324" xr:uid="{E2EF4CE7-C6BD-4870-AE2C-D26BA0315BA0}"/>
    <cellStyle name="Heading 4 14" xfId="39325" xr:uid="{AD833ABC-75C1-4ECA-AF1E-AE45034613F2}"/>
    <cellStyle name="Heading 4 14 2" xfId="39326" xr:uid="{D18A1A91-6576-4A67-BF31-28F879AE1220}"/>
    <cellStyle name="Heading 4 14 2 2" xfId="39328" xr:uid="{734DA824-67BA-4DF3-89AF-C4FD209888B6}"/>
    <cellStyle name="Heading 4 14 2 2 2" xfId="20323" xr:uid="{EE7C7452-3F5E-460C-B365-AA4E98D1F9FE}"/>
    <cellStyle name="Heading 4 14 2 3" xfId="37522" xr:uid="{C2CB34FF-336C-4879-8AD3-F91DE73217A1}"/>
    <cellStyle name="Heading 4 14 2 3 2" xfId="37525" xr:uid="{856194B2-62DA-4A68-AA11-EBEEFFB720E7}"/>
    <cellStyle name="Heading 4 14 2 4" xfId="37528" xr:uid="{111D7E7E-062A-4168-925F-9F9750FE591E}"/>
    <cellStyle name="Heading 4 14 2_BSD2" xfId="22759" xr:uid="{57A20F93-2368-4908-B356-01B2985EBDCA}"/>
    <cellStyle name="Heading 4 14 3" xfId="39329" xr:uid="{055C428C-18A2-4A04-A17B-CF04996B846F}"/>
    <cellStyle name="Heading 4 14 3 2" xfId="39330" xr:uid="{4A121AB1-FF0E-432E-A618-4948822F5474}"/>
    <cellStyle name="Heading 4 14 4" xfId="39331" xr:uid="{6565EEA3-788D-4502-B450-58BCBBCFA2EA}"/>
    <cellStyle name="Heading 4 14 4 2" xfId="35282" xr:uid="{0606CE0C-3F77-4B37-BA3F-FDA80398CFD4}"/>
    <cellStyle name="Heading 4 14 5" xfId="5865" xr:uid="{873D3929-FA5B-4BA5-A23B-EEAB5A508FD2}"/>
    <cellStyle name="Heading 4 14 6" xfId="5871" xr:uid="{D61ADFAC-44BC-4FD6-9C3C-7364AFE625B5}"/>
    <cellStyle name="Heading 4 14 7" xfId="19237" xr:uid="{E6FB6994-6002-46FE-B650-53D2F1B999A3}"/>
    <cellStyle name="Heading 4 14_BSD2" xfId="39332" xr:uid="{B8F4D920-9870-49AF-859B-1EDC1953249D}"/>
    <cellStyle name="Heading 4 15" xfId="39333" xr:uid="{CC9D6732-D9A1-4C9C-802C-4556B96E9CE9}"/>
    <cellStyle name="Heading 4 15 2" xfId="39335" xr:uid="{BDE4F363-0E13-4135-9523-4B80C9C5A820}"/>
    <cellStyle name="Heading 4 15 2 2" xfId="39338" xr:uid="{37B5846A-2719-4133-A6B4-2C20B87B9A52}"/>
    <cellStyle name="Heading 4 15 2 2 2" xfId="5443" xr:uid="{E5B7E72D-BBA9-49A8-8990-5533D47CD494}"/>
    <cellStyle name="Heading 4 15 2 3" xfId="37551" xr:uid="{FAFC6977-A031-4117-8E14-AB17D7B8C743}"/>
    <cellStyle name="Heading 4 15 2 3 2" xfId="37555" xr:uid="{0B39199B-7EB0-4FA9-A2AD-B2CC337FBC42}"/>
    <cellStyle name="Heading 4 15 2 4" xfId="37559" xr:uid="{DC7EB809-7B5A-4203-8C0F-62C1C25202CE}"/>
    <cellStyle name="Heading 4 15 2_BSD2" xfId="30828" xr:uid="{E60E83A3-C930-4827-A947-1C3952C15F47}"/>
    <cellStyle name="Heading 4 15 3" xfId="39340" xr:uid="{86D444B7-560A-47A9-A9C9-DEA044D7F220}"/>
    <cellStyle name="Heading 4 15 3 2" xfId="39342" xr:uid="{BB9C3494-E81A-43A6-932A-C1A56108E3FF}"/>
    <cellStyle name="Heading 4 15 4" xfId="39344" xr:uid="{D164EC0B-DA09-4487-A3FF-D72EBB80DE23}"/>
    <cellStyle name="Heading 4 15 4 2" xfId="39346" xr:uid="{3337D54B-F117-4BA9-B4DD-FF7C3B3D2B92}"/>
    <cellStyle name="Heading 4 15 5" xfId="39348" xr:uid="{41C20A4B-326D-4A72-96F5-0FDCEA91D046}"/>
    <cellStyle name="Heading 4 15_BSD2" xfId="39351" xr:uid="{8EE967DC-C0E2-4042-B10B-5026570DB328}"/>
    <cellStyle name="Heading 4 16" xfId="39353" xr:uid="{1F0DFE13-8EC1-45F3-855D-7606AE87D64D}"/>
    <cellStyle name="Heading 4 16 2" xfId="39355" xr:uid="{87AC9DFD-FBDD-4FBD-9673-BF439C6AD58D}"/>
    <cellStyle name="Heading 4 16 2 2" xfId="39358" xr:uid="{87A9EB34-7F86-4C68-98AE-6C895B96E6CE}"/>
    <cellStyle name="Heading 4 16 2 2 2" xfId="21291" xr:uid="{FF35EE33-7019-4EF1-8401-F3ED9CC00AD4}"/>
    <cellStyle name="Heading 4 16 2 3" xfId="25124" xr:uid="{6F39678F-08D3-4AD5-B0A3-2D99F4CF076D}"/>
    <cellStyle name="Heading 4 16 2 3 2" xfId="37584" xr:uid="{6C02010B-5A4C-4CAF-8EDC-270BD050090F}"/>
    <cellStyle name="Heading 4 16 2 4" xfId="37588" xr:uid="{1F953335-9A2B-42F9-B69A-15F4FFF999FC}"/>
    <cellStyle name="Heading 4 16 2_BSD2" xfId="35635" xr:uid="{5B681076-B9A6-4789-A925-70159BAC1241}"/>
    <cellStyle name="Heading 4 16 3" xfId="39360" xr:uid="{80DAEF45-81F8-4B8C-9BE1-6BCFF36C3A1F}"/>
    <cellStyle name="Heading 4 16 3 2" xfId="39362" xr:uid="{AF37DC10-213F-4CF4-BC9D-9AC223C84013}"/>
    <cellStyle name="Heading 4 16 4" xfId="39364" xr:uid="{1E325CFF-453F-4104-A6EA-875027E9E0E1}"/>
    <cellStyle name="Heading 4 16 4 2" xfId="39366" xr:uid="{9E3BDF3C-A47F-4C1C-B168-608280141949}"/>
    <cellStyle name="Heading 4 16 5" xfId="39368" xr:uid="{CD326637-63C1-4126-9CA6-2AFD6742CC94}"/>
    <cellStyle name="Heading 4 16_BSD2" xfId="5642" xr:uid="{788450F1-8E01-4F88-84E7-6D9202FA8B8D}"/>
    <cellStyle name="Heading 4 17" xfId="39370" xr:uid="{71DD4D80-2BB1-4E89-8FD4-0A1273064DAD}"/>
    <cellStyle name="Heading 4 17 2" xfId="39372" xr:uid="{D7823282-7C46-408F-A711-E512F2C9F802}"/>
    <cellStyle name="Heading 4 17 2 2" xfId="35540" xr:uid="{99B5FBC4-48EB-431D-8CAC-CB4BEFCAA378}"/>
    <cellStyle name="Heading 4 17 2 2 2" xfId="21782" xr:uid="{6FD9D75D-DB5E-4DB9-9404-3676B3ACA702}"/>
    <cellStyle name="Heading 4 17 2 3" xfId="25161" xr:uid="{D91814FD-0B59-4170-BCAC-BC211E50DBE7}"/>
    <cellStyle name="Heading 4 17 2 3 2" xfId="37611" xr:uid="{DCF7159F-673D-476E-981A-DBCDE7DD3B8E}"/>
    <cellStyle name="Heading 4 17 2 4" xfId="28267" xr:uid="{2A969920-5307-4A79-94B2-6B788EB06568}"/>
    <cellStyle name="Heading 4 17 2_BSD2" xfId="39374" xr:uid="{A3B8D8DF-5CEE-420B-AB3E-8BB4D23EBAD2}"/>
    <cellStyle name="Heading 4 17 3" xfId="39376" xr:uid="{4CD51DF8-43E7-4E22-8B2E-021B151F9356}"/>
    <cellStyle name="Heading 4 17 3 2" xfId="35551" xr:uid="{902B383D-0B3A-46D0-96AB-358E9820F591}"/>
    <cellStyle name="Heading 4 17 4" xfId="39378" xr:uid="{F909DBF8-47F8-48AF-B6C4-BA857C372659}"/>
    <cellStyle name="Heading 4 17 4 2" xfId="35564" xr:uid="{041165B8-B896-4844-9520-1155CB20C490}"/>
    <cellStyle name="Heading 4 17 5" xfId="39380" xr:uid="{FBBF2C72-2AC0-4331-A975-2BA5EC2EFA9B}"/>
    <cellStyle name="Heading 4 17_BSD2" xfId="39382" xr:uid="{1B131A80-13AF-410C-BB4F-150333D42D09}"/>
    <cellStyle name="Heading 4 18" xfId="39384" xr:uid="{4017F5BF-4C5C-4426-AADC-9E673AB403FF}"/>
    <cellStyle name="Heading 4 18 2" xfId="39386" xr:uid="{CE691895-337C-4CBB-9F8D-5C0C639F3735}"/>
    <cellStyle name="Heading 4 18 2 2" xfId="39388" xr:uid="{B5F15650-C5C0-4EE1-AF18-A5E99173A992}"/>
    <cellStyle name="Heading 4 18 2 2 2" xfId="39390" xr:uid="{CF9B85F9-09A2-40B5-982C-54EB2820447A}"/>
    <cellStyle name="Heading 4 18 2 3" xfId="25191" xr:uid="{5510BE01-AD2A-41C0-BFAC-55D23DC1A4EE}"/>
    <cellStyle name="Heading 4 18 2 3 2" xfId="37620" xr:uid="{0A941FDB-5535-4A97-9095-599D035ECAEB}"/>
    <cellStyle name="Heading 4 18 2 4" xfId="37624" xr:uid="{6E049F82-99C6-44F2-A7C3-F40725ED139D}"/>
    <cellStyle name="Heading 4 18 2_BSD2" xfId="39392" xr:uid="{88F25BF0-F72E-4193-B175-BABD8D5DCAFF}"/>
    <cellStyle name="Heading 4 18 3" xfId="15124" xr:uid="{EDC207CB-911D-4318-8761-A806EA978B98}"/>
    <cellStyle name="Heading 4 18 3 2" xfId="39394" xr:uid="{840D7EF8-1FC2-4571-8817-64A3A3BD6A71}"/>
    <cellStyle name="Heading 4 18 4" xfId="39396" xr:uid="{36BA5918-ABC1-411D-B6B8-71AFAF038F4A}"/>
    <cellStyle name="Heading 4 18 4 2" xfId="39398" xr:uid="{928D84CB-4A68-45A1-9F82-01ED960E30CC}"/>
    <cellStyle name="Heading 4 18 5" xfId="11126" xr:uid="{13555038-70F9-44C1-BA25-7879762EBC54}"/>
    <cellStyle name="Heading 4 18_BSD2" xfId="39402" xr:uid="{2FE30095-7A5E-40B5-BC7B-091D6DCD1585}"/>
    <cellStyle name="Heading 4 19" xfId="39404" xr:uid="{53E66D6A-A1BC-46C3-BD34-C7464BEC280A}"/>
    <cellStyle name="Heading 4 19 2" xfId="39406" xr:uid="{D5EF861C-5421-4B62-9B19-D8AFB6BB988B}"/>
    <cellStyle name="Heading 4 19 2 2" xfId="39408" xr:uid="{A8D75AB7-6EC9-45AC-84CD-AB8D01FBEF63}"/>
    <cellStyle name="Heading 4 19 2 2 2" xfId="39410" xr:uid="{D227D1DA-E9BD-4216-B5FF-17F7073A5E57}"/>
    <cellStyle name="Heading 4 19 2 3" xfId="25215" xr:uid="{EF22183D-2F4F-4724-9019-F53193977BBE}"/>
    <cellStyle name="Heading 4 19 2 3 2" xfId="34521" xr:uid="{2959A2E0-992A-4340-AFE1-60A3267E3B79}"/>
    <cellStyle name="Heading 4 19 2 4" xfId="37634" xr:uid="{75842EB1-A339-4ABE-BBDD-FF9AD7E461B2}"/>
    <cellStyle name="Heading 4 19 2_BSD2" xfId="3669" xr:uid="{184561EF-9AFA-4560-895A-5D592755A227}"/>
    <cellStyle name="Heading 4 19 3" xfId="39412" xr:uid="{A3579DDE-7AC5-42C1-BB32-8CAA61641A58}"/>
    <cellStyle name="Heading 4 19 3 2" xfId="8933" xr:uid="{14D8196F-6740-478A-A7B1-708EB6F487A1}"/>
    <cellStyle name="Heading 4 19 4" xfId="39414" xr:uid="{53E4E722-1DA8-4763-815B-C37FF45B3461}"/>
    <cellStyle name="Heading 4 19 4 2" xfId="35374" xr:uid="{5E0CCF03-B769-423F-A5BE-F4B1DE24B54D}"/>
    <cellStyle name="Heading 4 19 5" xfId="39416" xr:uid="{DA38C6DB-2749-4074-B412-0A5189ED3353}"/>
    <cellStyle name="Heading 4 19_BSD2" xfId="37121" xr:uid="{4A03BEDB-C1EF-41E0-87E3-BB8D85CA1934}"/>
    <cellStyle name="Heading 4 2" xfId="286" xr:uid="{2A1ED3AB-ADCE-4DFB-B404-4BFD84531926}"/>
    <cellStyle name="Heading 4 2 10" xfId="32464" xr:uid="{58BE2FF6-2000-4D14-95AF-68B0A4CE79A2}"/>
    <cellStyle name="Heading 4 2 10 2" xfId="39418" xr:uid="{20330FC6-C8EC-4861-A616-3CAD4166FA07}"/>
    <cellStyle name="Heading 4 2 11" xfId="32466" xr:uid="{D07A8057-0763-488E-95E5-5767D4935D2A}"/>
    <cellStyle name="Heading 4 2 2" xfId="39419" xr:uid="{070C4069-BD38-4F3B-9311-830D995423D2}"/>
    <cellStyle name="Heading 4 2 2 2" xfId="39421" xr:uid="{FC6613DB-1018-49BB-A6E2-D1F62C5D0AA4}"/>
    <cellStyle name="Heading 4 2 2 2 2" xfId="39422" xr:uid="{2398ED15-752A-4448-A380-C3CD0F8E616C}"/>
    <cellStyle name="Heading 4 2 2 3" xfId="39423" xr:uid="{F37EF823-5224-4A59-8BB9-A1C841E657B8}"/>
    <cellStyle name="Heading 4 2 2 3 2" xfId="28867" xr:uid="{403FAFC0-7D85-4A76-9610-934EC386686D}"/>
    <cellStyle name="Heading 4 2 2 4" xfId="39424" xr:uid="{AC41145E-BDC6-4B42-9A77-8F9F4EB68352}"/>
    <cellStyle name="Heading 4 2 2 4 2" xfId="28889" xr:uid="{829961ED-376B-4A4C-9711-41D438BED521}"/>
    <cellStyle name="Heading 4 2 2 5" xfId="39425" xr:uid="{6933CC93-AC8A-488B-B83A-1F188B04CCC1}"/>
    <cellStyle name="Heading 4 2 2 6" xfId="39426" xr:uid="{7A328BD9-1936-4E14-9720-9F5E2A40A480}"/>
    <cellStyle name="Heading 4 2 2 7" xfId="39427" xr:uid="{ED71D2D8-4479-43E4-88AD-A130CAB6B6F3}"/>
    <cellStyle name="Heading 4 2 2_BSD2" xfId="39428" xr:uid="{5C8F902E-2F85-4F70-87BF-7A92A218B775}"/>
    <cellStyle name="Heading 4 2 3" xfId="39429" xr:uid="{24994986-1547-49BD-9B99-4F472AB2CACD}"/>
    <cellStyle name="Heading 4 2 3 2" xfId="39430" xr:uid="{3A34804A-D2EE-4CF3-BB6B-C32AF01185AD}"/>
    <cellStyle name="Heading 4 2 3 2 2" xfId="39431" xr:uid="{64A44A09-4C6D-4D97-8408-5EA8787D3472}"/>
    <cellStyle name="Heading 4 2 3 3" xfId="39432" xr:uid="{5EA3AA01-C11D-48A5-8E2D-CE0B9037AA3D}"/>
    <cellStyle name="Heading 4 2 3 3 2" xfId="29025" xr:uid="{DBF9F702-F950-4C73-B3B0-5DEE7349030A}"/>
    <cellStyle name="Heading 4 2 3 4" xfId="39433" xr:uid="{23317BA9-C8A7-432F-9694-C6D725898B8B}"/>
    <cellStyle name="Heading 4 2 3 5" xfId="37257" xr:uid="{A28F1D72-407B-44B8-9F1D-12B3057026B8}"/>
    <cellStyle name="Heading 4 2 3 6" xfId="37259" xr:uid="{046CC7D3-DA20-4A1F-B1DA-1A5E5ED969CA}"/>
    <cellStyle name="Heading 4 2 3_BSD2" xfId="39434" xr:uid="{F61FF299-A462-4446-987E-F72281B37583}"/>
    <cellStyle name="Heading 4 2 4" xfId="39435" xr:uid="{163E1A63-C61A-4384-BDC7-6CE70B414342}"/>
    <cellStyle name="Heading 4 2 4 2" xfId="39436" xr:uid="{4AB3EFCC-4097-4F49-A27E-32A5184D19CE}"/>
    <cellStyle name="Heading 4 2 4 3" xfId="39437" xr:uid="{CAD4208E-173C-4312-BB14-FBF10289E2AC}"/>
    <cellStyle name="Heading 4 2 4 4" xfId="39438" xr:uid="{C6566CF9-E66E-496D-822A-168EC6631434}"/>
    <cellStyle name="Heading 4 2 5" xfId="39439" xr:uid="{040CE846-4BE1-41EF-AB6F-83695D0941E2}"/>
    <cellStyle name="Heading 4 2 5 2" xfId="39440" xr:uid="{A463D608-1BC8-4EF5-8A21-28D16326744D}"/>
    <cellStyle name="Heading 4 2 5 3" xfId="39441" xr:uid="{B427463A-0656-46F3-B973-9DB27BABFC2F}"/>
    <cellStyle name="Heading 4 2 5 4" xfId="39442" xr:uid="{E3D7AF7F-0E9C-403A-BE71-FB733671B026}"/>
    <cellStyle name="Heading 4 2 6" xfId="39444" xr:uid="{01EFD9BB-F9C3-471C-982B-2E7155E9859B}"/>
    <cellStyle name="Heading 4 2 6 2" xfId="39445" xr:uid="{990C20BE-631D-4912-95BE-608CC0B33CF0}"/>
    <cellStyle name="Heading 4 2 6 3" xfId="39446" xr:uid="{FE8CA376-2E18-4B3E-B3E8-858022E8EFC6}"/>
    <cellStyle name="Heading 4 2 6 4" xfId="39447" xr:uid="{65F0D2A5-486A-4CAE-9D24-639C9F46AF44}"/>
    <cellStyle name="Heading 4 2 7" xfId="39448" xr:uid="{2555C030-0ED3-4E45-A871-25FD615585F0}"/>
    <cellStyle name="Heading 4 2 7 2" xfId="39449" xr:uid="{BB6AA17E-E826-48DD-BFA8-981C9F4E30F4}"/>
    <cellStyle name="Heading 4 2 7 3" xfId="39450" xr:uid="{54EB7D57-9642-4B91-9EF7-9418695E9C1E}"/>
    <cellStyle name="Heading 4 2 7 4" xfId="32440" xr:uid="{57367C33-183B-4C7B-9877-67A55FD067DB}"/>
    <cellStyle name="Heading 4 2 8" xfId="39451" xr:uid="{9F8E3CB8-2843-480A-8EC5-91DABAEC544D}"/>
    <cellStyle name="Heading 4 2 8 2" xfId="39452" xr:uid="{669F5BCC-5C97-4252-897A-70FDB0AAB979}"/>
    <cellStyle name="Heading 4 2 8 3" xfId="37095" xr:uid="{0B15D633-FDB8-4F6F-B6F8-6445B6B0BAEC}"/>
    <cellStyle name="Heading 4 2 8 4" xfId="32457" xr:uid="{B2402090-8DAB-431A-94A7-4148BD67DE4E}"/>
    <cellStyle name="Heading 4 2 9" xfId="39453" xr:uid="{0AA3BAEF-847F-4689-8D7F-3804C5B70AB5}"/>
    <cellStyle name="Heading 4 2 9 2" xfId="39454" xr:uid="{E4D1C704-34A2-471D-BF49-98350216C895}"/>
    <cellStyle name="Heading 4 2 9 3" xfId="23999" xr:uid="{EB8B4DBC-8D64-4F0B-8208-62DBE319A7E3}"/>
    <cellStyle name="Heading 4 2 9 4" xfId="39455" xr:uid="{613DDD7F-E307-47DE-8D05-F6E2A3E46248}"/>
    <cellStyle name="Heading 4 20" xfId="39334" xr:uid="{D0F73AB9-FFE5-49D0-88A6-95CEE0059E3D}"/>
    <cellStyle name="Heading 4 20 2" xfId="39336" xr:uid="{0D8E7123-5496-427D-B66C-2A985DD26C07}"/>
    <cellStyle name="Heading 4 20 2 2" xfId="39339" xr:uid="{B6F05583-4E44-4149-A518-4AE0F0DEDE93}"/>
    <cellStyle name="Heading 4 20 2 2 2" xfId="5444" xr:uid="{7EB82636-7D3C-477B-B6B3-456570F3E43C}"/>
    <cellStyle name="Heading 4 20 2 3" xfId="37552" xr:uid="{C8A194AA-7BB2-43C7-8015-7A50366E477A}"/>
    <cellStyle name="Heading 4 20 2 3 2" xfId="37556" xr:uid="{B916BEEE-F764-42AD-BD98-00E5F080317A}"/>
    <cellStyle name="Heading 4 20 2 4" xfId="37560" xr:uid="{399C4D5B-F337-4989-98D6-BE24B7920238}"/>
    <cellStyle name="Heading 4 20 2_BSD2" xfId="30829" xr:uid="{80811F46-D380-4763-BAD2-23DC7273BB56}"/>
    <cellStyle name="Heading 4 20 3" xfId="39341" xr:uid="{93F80001-7F4A-4637-97BB-A99845373962}"/>
    <cellStyle name="Heading 4 20 3 2" xfId="39343" xr:uid="{6A035B58-053A-4CEB-8497-D5FB9098C483}"/>
    <cellStyle name="Heading 4 20 4" xfId="39345" xr:uid="{7D2C98FF-18EE-41B3-B942-3CCA49BD9E9E}"/>
    <cellStyle name="Heading 4 20 4 2" xfId="39347" xr:uid="{A55E6601-37E4-4E90-9050-A4C7E94ACE98}"/>
    <cellStyle name="Heading 4 20 5" xfId="39349" xr:uid="{0F0DAC06-F963-47CC-B8E5-B89C423B0BC4}"/>
    <cellStyle name="Heading 4 20_BSD2" xfId="39352" xr:uid="{CC79A37B-EE43-430A-9F56-7EE6B45274EF}"/>
    <cellStyle name="Heading 4 21" xfId="39354" xr:uid="{E051B493-21F0-47F0-96E1-05B6DDCD86FA}"/>
    <cellStyle name="Heading 4 21 2" xfId="39356" xr:uid="{E75D19A3-2D43-4E56-978C-2D472CECE772}"/>
    <cellStyle name="Heading 4 21 2 2" xfId="39359" xr:uid="{B2869577-52D1-4D82-A34B-5C4CBDCA7223}"/>
    <cellStyle name="Heading 4 21 2 2 2" xfId="21292" xr:uid="{D1CE64F7-AE9C-4822-8A23-E749B4C7EC27}"/>
    <cellStyle name="Heading 4 21 2 3" xfId="25125" xr:uid="{F2AEECE6-249E-4655-A2CA-EF8992690E30}"/>
    <cellStyle name="Heading 4 21 2 3 2" xfId="37585" xr:uid="{CF74DBFB-1746-4944-AE68-14D2D3CC8717}"/>
    <cellStyle name="Heading 4 21 2 4" xfId="37589" xr:uid="{49A601EA-E3A4-486D-A782-106CB2D01AD8}"/>
    <cellStyle name="Heading 4 21 2_BSD2" xfId="35636" xr:uid="{1C01EBEA-130F-46AD-B91B-844D734620B6}"/>
    <cellStyle name="Heading 4 21 3" xfId="39361" xr:uid="{C145580E-D182-48C9-92EF-6E9DF85CCBA3}"/>
    <cellStyle name="Heading 4 21 3 2" xfId="39363" xr:uid="{A1FA219D-1C5F-4B70-928F-E3AB1F5A5477}"/>
    <cellStyle name="Heading 4 21 4" xfId="39365" xr:uid="{D030CEC1-F7FC-4360-A0EF-FDE4DED77B28}"/>
    <cellStyle name="Heading 4 21 4 2" xfId="39367" xr:uid="{BE2A6C50-9E18-4F92-B4E8-876196DDF2F5}"/>
    <cellStyle name="Heading 4 21 5" xfId="39369" xr:uid="{D4664667-EE95-47E2-BC6D-A7CD9E577A9D}"/>
    <cellStyle name="Heading 4 21_BSD2" xfId="5643" xr:uid="{61614054-4BAC-405F-8330-6FDAEC60B50F}"/>
    <cellStyle name="Heading 4 22" xfId="39371" xr:uid="{F3911F8C-E216-4F4D-89E5-579071FFDFE0}"/>
    <cellStyle name="Heading 4 22 2" xfId="39373" xr:uid="{797832DC-0C39-4BC9-8AE5-C452DD859959}"/>
    <cellStyle name="Heading 4 22 2 2" xfId="35541" xr:uid="{A40E7204-D2EC-4AA7-8AED-E3204DDEA8DA}"/>
    <cellStyle name="Heading 4 22 2 2 2" xfId="21783" xr:uid="{8B4805BC-C50F-4358-96D6-40272332CB22}"/>
    <cellStyle name="Heading 4 22 2 3" xfId="25162" xr:uid="{08001EB4-9DCC-4138-AE51-439A42FDB6E1}"/>
    <cellStyle name="Heading 4 22 2 3 2" xfId="37612" xr:uid="{F565CEC9-EB9B-4B6F-9E7C-9D545D1EFFE8}"/>
    <cellStyle name="Heading 4 22 2 4" xfId="28268" xr:uid="{EA957D82-745C-4C84-A3D4-0FD0BC6E7871}"/>
    <cellStyle name="Heading 4 22 2_BSD2" xfId="39375" xr:uid="{5F2C12FF-D681-477D-8173-D4136CE58940}"/>
    <cellStyle name="Heading 4 22 3" xfId="39377" xr:uid="{1347F6FE-B120-48FA-B209-1E8FC4ADED17}"/>
    <cellStyle name="Heading 4 22 3 2" xfId="35552" xr:uid="{C600D7D4-69AD-4A63-BD66-B163032D4F6D}"/>
    <cellStyle name="Heading 4 22 4" xfId="39379" xr:uid="{E87029B8-4945-4CDF-A2C4-C00CDFB840AE}"/>
    <cellStyle name="Heading 4 22 4 2" xfId="35565" xr:uid="{BB8F5386-6A61-4601-B9AD-1CF2EF0CFDFD}"/>
    <cellStyle name="Heading 4 22 5" xfId="39381" xr:uid="{D7B863BB-88FE-4EC8-9740-0C49486463DD}"/>
    <cellStyle name="Heading 4 22_BSD2" xfId="39383" xr:uid="{D7F49FFF-FD94-4CE8-9D5A-A3D91DF01885}"/>
    <cellStyle name="Heading 4 23" xfId="39385" xr:uid="{8B610349-289D-4A06-B07E-8918D5ED048F}"/>
    <cellStyle name="Heading 4 23 2" xfId="39387" xr:uid="{718B61D5-F56A-4E8A-B932-319E9A6B7D20}"/>
    <cellStyle name="Heading 4 23 2 2" xfId="39389" xr:uid="{B47A04A3-64F6-44E9-87A1-3A0D602EF3B2}"/>
    <cellStyle name="Heading 4 23 2 2 2" xfId="39391" xr:uid="{BEF4C7C7-60CD-45D2-B11E-27732F56E053}"/>
    <cellStyle name="Heading 4 23 2 3" xfId="25192" xr:uid="{D2855EBA-51EB-420A-9072-9ACD3B1D8670}"/>
    <cellStyle name="Heading 4 23 2 3 2" xfId="37621" xr:uid="{D17EF913-B5A4-4597-9F4F-D5302D1A382D}"/>
    <cellStyle name="Heading 4 23 2 4" xfId="37625" xr:uid="{1D775201-B0D9-419F-8B35-AD71865B1DD9}"/>
    <cellStyle name="Heading 4 23 2_BSD2" xfId="39393" xr:uid="{17E0CDE2-7CDE-48EE-93CE-FD07CC00FB7E}"/>
    <cellStyle name="Heading 4 23 3" xfId="15125" xr:uid="{5A2B3B67-E2F8-41EB-B7CB-A65ECC417903}"/>
    <cellStyle name="Heading 4 23 3 2" xfId="39395" xr:uid="{BF0D2229-B668-4BB3-8E0C-A402E5F8054F}"/>
    <cellStyle name="Heading 4 23 4" xfId="39397" xr:uid="{9E01445D-B407-48E6-8D2D-DE39125F909A}"/>
    <cellStyle name="Heading 4 23 4 2" xfId="39399" xr:uid="{FBD94758-D594-4C4D-A81C-0E1952D2A7EB}"/>
    <cellStyle name="Heading 4 23 5" xfId="11127" xr:uid="{455B5B1B-B5E7-4C9F-9C10-3D0AE98E2142}"/>
    <cellStyle name="Heading 4 23_BSD2" xfId="39403" xr:uid="{E345DEA1-0650-431B-9369-9E3CD1847DD5}"/>
    <cellStyle name="Heading 4 24" xfId="39405" xr:uid="{D425C799-B595-4497-B89B-D492CDB1E21C}"/>
    <cellStyle name="Heading 4 24 2" xfId="39407" xr:uid="{E371AD78-6665-4C17-A04A-293CA316E778}"/>
    <cellStyle name="Heading 4 24 2 2" xfId="39409" xr:uid="{741D067B-DF77-49E7-9206-6A04F50783B7}"/>
    <cellStyle name="Heading 4 24 2 2 2" xfId="39411" xr:uid="{60CE9DFA-0274-41FE-9A56-E6615EB5CD84}"/>
    <cellStyle name="Heading 4 24 2 3" xfId="25216" xr:uid="{E2B30B07-4533-4A28-A942-34EEC10916D1}"/>
    <cellStyle name="Heading 4 24 2 3 2" xfId="34522" xr:uid="{C3B47E79-DA53-4EF2-9A33-A79E8BA92874}"/>
    <cellStyle name="Heading 4 24 2 4" xfId="37635" xr:uid="{70A3C76A-75A9-4B97-B797-AA4C4E043D29}"/>
    <cellStyle name="Heading 4 24 2_BSD2" xfId="3670" xr:uid="{4E5EE1EA-5C0B-4ACE-9993-3A8D5EC9D29E}"/>
    <cellStyle name="Heading 4 24 3" xfId="39413" xr:uid="{A4C2A8F3-FDA5-45E9-AEA8-F7D85014B26E}"/>
    <cellStyle name="Heading 4 24 3 2" xfId="8934" xr:uid="{213EBD28-BA78-4F8A-8C3E-B952F822BE72}"/>
    <cellStyle name="Heading 4 24 4" xfId="39415" xr:uid="{575E9941-015E-4E47-BD60-891D7AE86570}"/>
    <cellStyle name="Heading 4 24 4 2" xfId="35375" xr:uid="{0B55D60A-D71C-4EB3-AF3D-22E14FB986A5}"/>
    <cellStyle name="Heading 4 24 5" xfId="39417" xr:uid="{C2A620E4-FF43-42BA-9429-9352F05B7CF7}"/>
    <cellStyle name="Heading 4 24_BSD2" xfId="37122" xr:uid="{179215F4-CDD2-4D33-BD3F-EDC35BBA5D01}"/>
    <cellStyle name="Heading 4 25" xfId="39456" xr:uid="{2570C5B9-AE9E-4BD7-97F4-46A241384331}"/>
    <cellStyle name="Heading 4 25 2" xfId="39458" xr:uid="{5685AC11-95AE-42E8-9F3A-FB2E9FD0C112}"/>
    <cellStyle name="Heading 4 25 2 2" xfId="39460" xr:uid="{8677AA3F-DD8A-4041-A700-DB048691AE16}"/>
    <cellStyle name="Heading 4 25 2 2 2" xfId="6423" xr:uid="{7D917C34-AE98-4877-99E0-DAEF4A7C1084}"/>
    <cellStyle name="Heading 4 25 2 3" xfId="24498" xr:uid="{75025613-5D38-43BA-A347-DEBD7090077E}"/>
    <cellStyle name="Heading 4 25 2 3 2" xfId="37645" xr:uid="{B8BEE0FD-2501-40BC-AE1E-D3187BB0A23F}"/>
    <cellStyle name="Heading 4 25 2 4" xfId="37649" xr:uid="{B4749C25-7BAC-45DA-8B5A-3059E0AFB390}"/>
    <cellStyle name="Heading 4 25 2_BSD2" xfId="27465" xr:uid="{213C918A-FA2A-462A-8592-DF9FAB5B5D6E}"/>
    <cellStyle name="Heading 4 25 3" xfId="39462" xr:uid="{8002A24A-C86F-4797-91A5-498503E9AE19}"/>
    <cellStyle name="Heading 4 25 3 2" xfId="4862" xr:uid="{96D71AB2-C751-48BB-A3AD-88597A809774}"/>
    <cellStyle name="Heading 4 25 4" xfId="39464" xr:uid="{7BBF769F-63E9-409D-ADD0-F578C8EDCF55}"/>
    <cellStyle name="Heading 4 25 4 2" xfId="39466" xr:uid="{A6F0F835-CA11-48E8-93DC-B69F4132315E}"/>
    <cellStyle name="Heading 4 25 5" xfId="39468" xr:uid="{6D2A3628-6F1E-40EA-AB77-FA47622BA722}"/>
    <cellStyle name="Heading 4 25_BSD2" xfId="39470" xr:uid="{DC76D380-49CF-4821-B16E-75E8AC1E6C9C}"/>
    <cellStyle name="Heading 4 26" xfId="39472" xr:uid="{F211E2AE-7827-444F-9D8E-9065D60A92DE}"/>
    <cellStyle name="Heading 4 26 2" xfId="39474" xr:uid="{50525B88-27F1-41B0-90B0-539CB44F8BEE}"/>
    <cellStyle name="Heading 4 26 2 2" xfId="39476" xr:uid="{D0CE9BB2-2997-48A0-A342-C3592C679D4F}"/>
    <cellStyle name="Heading 4 26 2 2 2" xfId="39478" xr:uid="{3FBC53E0-FE7E-45B0-981C-1421DA0A8A17}"/>
    <cellStyle name="Heading 4 26 2 3" xfId="25242" xr:uid="{80EFDCEA-76DB-4F8D-B839-6F14C37D1582}"/>
    <cellStyle name="Heading 4 26 2 3 2" xfId="37666" xr:uid="{91B40962-8237-4126-A852-EA7CA59BAEFB}"/>
    <cellStyle name="Heading 4 26 2 4" xfId="37670" xr:uid="{00C5FBAE-AC96-4BF8-BBCB-22FF3A421DCB}"/>
    <cellStyle name="Heading 4 26 2_BSD2" xfId="29173" xr:uid="{9D77B7C1-FA15-4AF4-ACAB-09E5FD6C3AC9}"/>
    <cellStyle name="Heading 4 26 3" xfId="39480" xr:uid="{C4B9AD42-4754-4B3D-962F-E632BC93B621}"/>
    <cellStyle name="Heading 4 26 3 2" xfId="8978" xr:uid="{BBB6344C-88EA-4B1D-BC3F-3952C9740467}"/>
    <cellStyle name="Heading 4 26 4" xfId="39482" xr:uid="{9BA97594-A725-412D-976B-11849B43B61A}"/>
    <cellStyle name="Heading 4 26 4 2" xfId="39484" xr:uid="{8516CF45-141B-49EB-916C-CAA626793581}"/>
    <cellStyle name="Heading 4 26 5" xfId="39486" xr:uid="{98C98C78-336A-407F-B84A-CDFF69206FB2}"/>
    <cellStyle name="Heading 4 26_BSD2" xfId="39488" xr:uid="{6BB5FD94-4730-44F8-BBFC-E993A01D6E91}"/>
    <cellStyle name="Heading 4 27" xfId="39490" xr:uid="{FAECDF3D-04CD-4363-8BC7-A1AD23CF13E1}"/>
    <cellStyle name="Heading 4 27 2" xfId="39492" xr:uid="{62F0D6FE-5FEC-4454-A764-27242B059008}"/>
    <cellStyle name="Heading 4 27 2 2" xfId="26685" xr:uid="{D33CCA07-DD3B-45D4-B76D-F1C6A26F8478}"/>
    <cellStyle name="Heading 4 27 2 2 2" xfId="39494" xr:uid="{4873667E-84B3-4CB5-9968-E6768AE6EAFA}"/>
    <cellStyle name="Heading 4 27 2 3" xfId="25267" xr:uid="{8380954D-A602-4476-A884-BD32DD1C6527}"/>
    <cellStyle name="Heading 4 27 2 3 2" xfId="37685" xr:uid="{A0A108D1-3796-4EE1-8224-75BB89EE3EE7}"/>
    <cellStyle name="Heading 4 27 2 4" xfId="26689" xr:uid="{01B1D617-F237-47F0-9822-12C8A8A32F47}"/>
    <cellStyle name="Heading 4 27 2_BSD2" xfId="39497" xr:uid="{C4D20A30-EE24-4FD3-B74B-F0F5EA3241FE}"/>
    <cellStyle name="Heading 4 27 3" xfId="16858" xr:uid="{45A3BFF5-BEBC-4C88-BDD3-44DEE65CDB34}"/>
    <cellStyle name="Heading 4 27 3 2" xfId="8991" xr:uid="{A3346FCE-EF6D-44FD-A988-08E84CECC478}"/>
    <cellStyle name="Heading 4 27 4" xfId="39499" xr:uid="{3652432C-FF26-46BE-8067-7DA8F586B104}"/>
    <cellStyle name="Heading 4 27 4 2" xfId="39501" xr:uid="{FD524456-766E-4629-B989-21A80058572B}"/>
    <cellStyle name="Heading 4 27 5" xfId="39504" xr:uid="{BCA82B50-E835-4027-9A8D-999A8B5E461F}"/>
    <cellStyle name="Heading 4 27_BSD2" xfId="39506" xr:uid="{DDDDE907-5878-4D41-B871-88F7AAB71CF8}"/>
    <cellStyle name="Heading 4 28" xfId="33164" xr:uid="{76F19A37-5541-4800-9EFC-B1B5968322C2}"/>
    <cellStyle name="Heading 4 28 2" xfId="39508" xr:uid="{3ADDDBFA-D124-4111-A96F-E16797138FBF}"/>
    <cellStyle name="Heading 4 28 2 2" xfId="39510" xr:uid="{1F859B1C-DB1A-4EB9-AAEF-F901AD3F0AD0}"/>
    <cellStyle name="Heading 4 28 2 2 2" xfId="39512" xr:uid="{87814159-50F6-4056-B347-5489613B19CF}"/>
    <cellStyle name="Heading 4 28 2 3" xfId="25282" xr:uid="{94748357-3DE8-483D-A76D-56EDCFBB40A6}"/>
    <cellStyle name="Heading 4 28 2 3 2" xfId="37697" xr:uid="{676446B9-7B28-4F60-B154-6FA189B6B352}"/>
    <cellStyle name="Heading 4 28 2 4" xfId="37701" xr:uid="{8A785213-87F2-40EF-ABF4-BEAAF47D8253}"/>
    <cellStyle name="Heading 4 28 2_BSD2" xfId="39515" xr:uid="{1C1CFA2C-7D15-4A86-9569-187D95150C76}"/>
    <cellStyle name="Heading 4 28 3" xfId="13299" xr:uid="{9F8B76AD-C5B8-4506-B8CC-B3E5F0E66954}"/>
    <cellStyle name="Heading 4 28 3 2" xfId="4671" xr:uid="{FDFDE2C0-8ACA-4F83-9D24-A8C3DBCC8113}"/>
    <cellStyle name="Heading 4 28 4" xfId="39517" xr:uid="{3292837C-CD7D-4771-8832-1CFC93054D5A}"/>
    <cellStyle name="Heading 4 28 4 2" xfId="39519" xr:uid="{4DD10D6E-773F-44D0-ACF2-8A6553B754C1}"/>
    <cellStyle name="Heading 4 28 5" xfId="39522" xr:uid="{2D68D984-10D3-4429-B6E5-3DC5E1A0BF50}"/>
    <cellStyle name="Heading 4 28_BSD2" xfId="39524" xr:uid="{0D8B5EB6-DF00-45D0-9D6E-388069A33871}"/>
    <cellStyle name="Heading 4 29" xfId="33168" xr:uid="{69794697-C4DB-443F-9E1D-F6543143BABA}"/>
    <cellStyle name="Heading 4 29 2" xfId="39527" xr:uid="{9A03C83E-0DED-45FA-BBDE-B78CF395E826}"/>
    <cellStyle name="Heading 4 29 2 2" xfId="34777" xr:uid="{2B8DCFF7-FC1A-460F-9EAB-C091CF5E9425}"/>
    <cellStyle name="Heading 4 29 2 2 2" xfId="34781" xr:uid="{F4F95488-5889-47A4-857A-66E6810402D4}"/>
    <cellStyle name="Heading 4 29 2 3" xfId="3301" xr:uid="{40C2E224-6262-40FB-8174-AABE8475AA89}"/>
    <cellStyle name="Heading 4 29 2 3 2" xfId="34788" xr:uid="{DC369DCC-83DA-4717-A3AE-68C010AA7588}"/>
    <cellStyle name="Heading 4 29 2 4" xfId="3348" xr:uid="{6EBC0860-9C48-452C-A8FB-89D503EA374D}"/>
    <cellStyle name="Heading 4 29 2_BSD2" xfId="39529" xr:uid="{DE258429-5F03-40EC-87A0-613BF2F3CF84}"/>
    <cellStyle name="Heading 4 29 3" xfId="13308" xr:uid="{68CEAAC1-0701-4FA3-A257-972013DE2596}"/>
    <cellStyle name="Heading 4 29 3 2" xfId="7481" xr:uid="{07D69268-2B97-423F-A4DE-A949F24AB1EA}"/>
    <cellStyle name="Heading 4 29 4" xfId="39532" xr:uid="{55106E80-DEA1-4D67-B10E-7C6D1CA9B427}"/>
    <cellStyle name="Heading 4 29 4 2" xfId="39534" xr:uid="{921DABE6-06C4-4CE8-B8F2-082D08D97D5A}"/>
    <cellStyle name="Heading 4 29 5" xfId="39536" xr:uid="{B3D883EC-FAC7-400B-9C0C-F7AABF7BED41}"/>
    <cellStyle name="Heading 4 29_BSD2" xfId="39538" xr:uid="{66867C51-89A3-44C6-BFFE-2BF9CF11CF61}"/>
    <cellStyle name="Heading 4 3" xfId="333" xr:uid="{B4967CCE-B841-4C57-B01C-9166C648A352}"/>
    <cellStyle name="Heading 4 3 2" xfId="39540" xr:uid="{FD522C25-1441-48D5-B25F-7BB0A48A1D07}"/>
    <cellStyle name="Heading 4 3 2 2" xfId="17681" xr:uid="{63F75CAB-5B7B-4FB8-B808-BDED02DFFA3F}"/>
    <cellStyle name="Heading 4 3 2 3" xfId="3195" xr:uid="{85E0328C-5163-465B-AC5E-5064E4DD606C}"/>
    <cellStyle name="Heading 4 3 3" xfId="39541" xr:uid="{F46DE223-728F-4B7B-BB5B-6EBE44C4927F}"/>
    <cellStyle name="Heading 4 3 3 2" xfId="39542" xr:uid="{0FFCD2CC-E31E-4FD3-94D7-849B6A84B559}"/>
    <cellStyle name="Heading 4 3 3 3" xfId="39543" xr:uid="{1E7140D4-F84E-49B8-B0D6-1D4AC990F760}"/>
    <cellStyle name="Heading 4 3 4" xfId="13850" xr:uid="{E7FB72F4-5EE4-464E-8C7C-AAF00D610D91}"/>
    <cellStyle name="Heading 4 3 4 2" xfId="39545" xr:uid="{15404E7F-5058-4289-9B6E-E8421DCF0A7E}"/>
    <cellStyle name="Heading 4 3 5" xfId="39546" xr:uid="{18018AA8-6D54-4F68-832A-889B86DF9D18}"/>
    <cellStyle name="Heading 4 3 5 2" xfId="39547" xr:uid="{55321878-DDBF-4C4D-A2C3-2DC5CA5F6150}"/>
    <cellStyle name="Heading 4 3 6" xfId="39548" xr:uid="{E974D483-B587-4A53-82E6-4429306E1969}"/>
    <cellStyle name="Heading 4 3_Annexure" xfId="19781" xr:uid="{754C671B-DEFA-40A2-9268-FE50E7378341}"/>
    <cellStyle name="Heading 4 30" xfId="39457" xr:uid="{D5B1EB5D-38EC-4FCA-8C53-E87FFD8B8F7F}"/>
    <cellStyle name="Heading 4 30 2" xfId="39459" xr:uid="{78DA1BF0-524E-4355-BA73-9306DC5107FC}"/>
    <cellStyle name="Heading 4 30 2 2" xfId="39461" xr:uid="{3662CB41-5AFB-4E84-99DB-03C3C3365002}"/>
    <cellStyle name="Heading 4 30 2 2 2" xfId="6424" xr:uid="{0A561C22-B3BB-4B9F-9DD2-9C235D401DAB}"/>
    <cellStyle name="Heading 4 30 2 3" xfId="24499" xr:uid="{CBD96B90-F852-4EE7-B6EC-FF6DC9BE122D}"/>
    <cellStyle name="Heading 4 30 2 3 2" xfId="37646" xr:uid="{3C7B9C00-BAD1-46E9-8C83-941024954A7E}"/>
    <cellStyle name="Heading 4 30 2 4" xfId="37650" xr:uid="{52058C89-7F17-441A-AE77-E07A9390B832}"/>
    <cellStyle name="Heading 4 30 2_BSD2" xfId="27466" xr:uid="{665EA1BA-6648-41A4-9E6E-1C0E79CCB86E}"/>
    <cellStyle name="Heading 4 30 3" xfId="39463" xr:uid="{49AD9B84-3870-4D05-ACA5-1134B6267340}"/>
    <cellStyle name="Heading 4 30 3 2" xfId="4863" xr:uid="{4BA2F555-B9E1-43B0-B032-B8287F980738}"/>
    <cellStyle name="Heading 4 30 4" xfId="39465" xr:uid="{C389951F-B646-4674-9250-05C8F659291F}"/>
    <cellStyle name="Heading 4 30 4 2" xfId="39467" xr:uid="{06A4EEC0-CDBC-44F1-8E09-D1413A619D51}"/>
    <cellStyle name="Heading 4 30 5" xfId="39469" xr:uid="{6CDA44FD-CF1C-4410-8386-5E257CBC932F}"/>
    <cellStyle name="Heading 4 30_BSD2" xfId="39471" xr:uid="{3F774E25-5DE5-4674-8F47-50E3CD0998FA}"/>
    <cellStyle name="Heading 4 31" xfId="39473" xr:uid="{E3F91073-9A19-4CBA-A540-D974B5229E50}"/>
    <cellStyle name="Heading 4 31 2" xfId="39475" xr:uid="{127C5EF4-C42B-4B33-BEA5-1C158B5DBC7C}"/>
    <cellStyle name="Heading 4 31 2 2" xfId="39477" xr:uid="{33C296E5-BF98-4BE4-ACE0-2FA4C2102B33}"/>
    <cellStyle name="Heading 4 31 2 2 2" xfId="39479" xr:uid="{70848352-DD29-455D-A180-37347C8BC379}"/>
    <cellStyle name="Heading 4 31 2 3" xfId="25243" xr:uid="{F42A432F-373F-4B00-8D23-FF141B46BF6D}"/>
    <cellStyle name="Heading 4 31 2 3 2" xfId="37667" xr:uid="{B69B479E-066B-4F1D-B859-B0CB268A548D}"/>
    <cellStyle name="Heading 4 31 2 4" xfId="37671" xr:uid="{B8423B81-A305-4C12-BFB8-159187004C23}"/>
    <cellStyle name="Heading 4 31 2_BSD2" xfId="29174" xr:uid="{C894062C-313A-4115-835D-09CB9FAAE0AF}"/>
    <cellStyle name="Heading 4 31 3" xfId="39481" xr:uid="{6E3B8B30-DD82-4B0E-8932-6A008ABEA73C}"/>
    <cellStyle name="Heading 4 31 3 2" xfId="8979" xr:uid="{6FA017F7-8304-45EA-B455-4C34E8F1B821}"/>
    <cellStyle name="Heading 4 31 4" xfId="39483" xr:uid="{9934A39D-BB3F-423E-A8BD-CE09CF59D967}"/>
    <cellStyle name="Heading 4 31 4 2" xfId="39485" xr:uid="{BE912DC5-34DD-4FC5-84BA-F6EA4160F34E}"/>
    <cellStyle name="Heading 4 31 5" xfId="39487" xr:uid="{FE1932BD-E569-494F-98DE-3CCAA9D47881}"/>
    <cellStyle name="Heading 4 31_BSD2" xfId="39489" xr:uid="{9BC0FD83-363D-41A3-83B1-44BA456E7D17}"/>
    <cellStyle name="Heading 4 32" xfId="39491" xr:uid="{6F908E0B-8C2E-4E2C-BD99-3AD0A51B5E2E}"/>
    <cellStyle name="Heading 4 32 2" xfId="39493" xr:uid="{C6263CBE-8024-475D-9CDE-77E17174D5A0}"/>
    <cellStyle name="Heading 4 32 2 2" xfId="26686" xr:uid="{C329165A-2BD7-4C46-B3C5-1DA37925E4E9}"/>
    <cellStyle name="Heading 4 32 2 2 2" xfId="39495" xr:uid="{E947C9AD-85F5-4F85-B2C1-835042D74C41}"/>
    <cellStyle name="Heading 4 32 2 3" xfId="25268" xr:uid="{8577172B-4E07-433A-8B50-8C9F431B6BDA}"/>
    <cellStyle name="Heading 4 32 2 3 2" xfId="37686" xr:uid="{92A7AE81-F97D-42CC-91DF-D7B26D107057}"/>
    <cellStyle name="Heading 4 32 2 4" xfId="26690" xr:uid="{89A126E9-E70E-4693-BF50-6E66EAC3DDF4}"/>
    <cellStyle name="Heading 4 32 2_BSD2" xfId="39498" xr:uid="{63717022-7E23-4AC4-89A0-D113CB68C463}"/>
    <cellStyle name="Heading 4 32 3" xfId="16859" xr:uid="{869E62A9-3D09-4D72-82E8-95FC3B165C5D}"/>
    <cellStyle name="Heading 4 32 3 2" xfId="8992" xr:uid="{5A13C142-5954-430A-B9C3-EA31FD8433A9}"/>
    <cellStyle name="Heading 4 32 4" xfId="39500" xr:uid="{7EB49ECF-AADE-4F02-BDDD-8D7F6C354F40}"/>
    <cellStyle name="Heading 4 32 4 2" xfId="39502" xr:uid="{063C998F-44DA-41C2-BB57-9071C9595747}"/>
    <cellStyle name="Heading 4 32 5" xfId="39505" xr:uid="{0E3240B3-0F6A-4060-84D9-2C3DD206AABC}"/>
    <cellStyle name="Heading 4 32_BSD2" xfId="39507" xr:uid="{218596AA-9950-41CD-A8C4-22AA8DF55982}"/>
    <cellStyle name="Heading 4 33" xfId="33165" xr:uid="{5ED2BE07-1E40-418F-81C3-40EC744C88BA}"/>
    <cellStyle name="Heading 4 33 2" xfId="39509" xr:uid="{ADAB9B7E-5B96-43D5-8E6F-E5571EF5E1C0}"/>
    <cellStyle name="Heading 4 33 2 2" xfId="39511" xr:uid="{27A49103-82E6-467D-9B62-B1C9615A329E}"/>
    <cellStyle name="Heading 4 33 2 2 2" xfId="39513" xr:uid="{F7AE225E-EEE6-42DB-B8E2-2C25E7B8C5FB}"/>
    <cellStyle name="Heading 4 33 2 3" xfId="25283" xr:uid="{FCA89F14-DBFC-442F-B6C7-D3B88D0268E3}"/>
    <cellStyle name="Heading 4 33 2 3 2" xfId="37698" xr:uid="{3AE7D9F0-C5EA-489C-8FDA-B87C2CBBF34D}"/>
    <cellStyle name="Heading 4 33 2 4" xfId="37702" xr:uid="{9B0D3C4A-512D-4842-A06A-62684E261A64}"/>
    <cellStyle name="Heading 4 33 2_BSD2" xfId="39516" xr:uid="{BE7BD119-B89C-4E0E-AFD1-FCF8FB79D6A7}"/>
    <cellStyle name="Heading 4 33 3" xfId="13300" xr:uid="{8A218106-A171-419F-AF65-0B87947B192D}"/>
    <cellStyle name="Heading 4 33 3 2" xfId="4672" xr:uid="{EC5404A9-1E27-432B-A82B-B7BB9B67C2AC}"/>
    <cellStyle name="Heading 4 33 4" xfId="39518" xr:uid="{927C82B9-DC8C-42D7-9967-F0B40125600B}"/>
    <cellStyle name="Heading 4 33 4 2" xfId="39520" xr:uid="{235A66F1-552D-4AD3-9317-42D65AFF62D6}"/>
    <cellStyle name="Heading 4 33 5" xfId="39523" xr:uid="{D9D8504F-D89C-4F07-93DB-D3099B313F68}"/>
    <cellStyle name="Heading 4 33_BSD2" xfId="39525" xr:uid="{C68EF0B8-F1B4-434F-8BFC-A5F91E5C7C8C}"/>
    <cellStyle name="Heading 4 34" xfId="33169" xr:uid="{70B0C965-384C-408C-AFF0-2CCA526B0279}"/>
    <cellStyle name="Heading 4 34 2" xfId="39528" xr:uid="{13C943EB-4EE0-4665-AB46-63D768F1F853}"/>
    <cellStyle name="Heading 4 34 2 2" xfId="34778" xr:uid="{75F6E5D2-C13B-41BA-809E-C1529F88A681}"/>
    <cellStyle name="Heading 4 34 2 2 2" xfId="34782" xr:uid="{95B5A989-0C15-42F8-ACA1-CA1FC083FECD}"/>
    <cellStyle name="Heading 4 34 2 3" xfId="3302" xr:uid="{E0E35D80-DF44-4AFD-9D2D-735F1085EA2C}"/>
    <cellStyle name="Heading 4 34 2 3 2" xfId="34789" xr:uid="{14E4B4D4-DEDB-4513-9A65-2BD956345792}"/>
    <cellStyle name="Heading 4 34 2 4" xfId="3349" xr:uid="{83879148-281C-4E0A-A35B-51DB5EA56F89}"/>
    <cellStyle name="Heading 4 34 2_BSD2" xfId="39530" xr:uid="{383B69DA-D6F4-4859-B337-EEB41DD1BE46}"/>
    <cellStyle name="Heading 4 34 3" xfId="13309" xr:uid="{9EDFEED0-5C04-4FBF-9E5B-163084F75C05}"/>
    <cellStyle name="Heading 4 34 3 2" xfId="7482" xr:uid="{F148BA8D-96D8-4222-94DD-D66A2AF4D2B0}"/>
    <cellStyle name="Heading 4 34 4" xfId="39533" xr:uid="{5B8794F5-3CF4-4158-A8A4-9573CBA4145D}"/>
    <cellStyle name="Heading 4 34 4 2" xfId="39535" xr:uid="{B38CA099-D999-40D6-8870-F8DB614B5A3C}"/>
    <cellStyle name="Heading 4 34 5" xfId="39537" xr:uid="{FDBC0C16-A7BD-4D34-8C28-E5D8B3B651D8}"/>
    <cellStyle name="Heading 4 34_BSD2" xfId="39539" xr:uid="{729AE6E4-C3DA-4DC6-A273-19E491F3FAD5}"/>
    <cellStyle name="Heading 4 35" xfId="22620" xr:uid="{8902A76E-3DC4-49B8-9372-61CF8C3DA21E}"/>
    <cellStyle name="Heading 4 35 2" xfId="22627" xr:uid="{F7FEA587-BEC1-4343-8654-4583E075750B}"/>
    <cellStyle name="Heading 4 35 2 2" xfId="39550" xr:uid="{5D1BDFCE-C962-484A-8E9E-E09D6A5AD415}"/>
    <cellStyle name="Heading 4 35 2 2 2" xfId="39552" xr:uid="{E075A08F-EC4D-4400-BC59-0887DA24FCC9}"/>
    <cellStyle name="Heading 4 35 2 3" xfId="25305" xr:uid="{02F3224B-144C-4CB4-A7E0-11461004B299}"/>
    <cellStyle name="Heading 4 35 2 3 2" xfId="37719" xr:uid="{CE94A18E-4373-48D9-8ABD-C8D0989595B0}"/>
    <cellStyle name="Heading 4 35 2 4" xfId="37723" xr:uid="{DB945930-1535-4DAC-83A9-49658B2EFD41}"/>
    <cellStyle name="Heading 4 35 2_BSD2" xfId="36515" xr:uid="{67785A2C-A900-4230-93AD-72ADEDBD65CE}"/>
    <cellStyle name="Heading 4 35 3" xfId="39555" xr:uid="{4BE99F4D-2F84-4B37-8F3B-E57EADC55F70}"/>
    <cellStyle name="Heading 4 35 3 2" xfId="9009" xr:uid="{B80B3E9D-D557-40E6-9CFD-65E12B367F0F}"/>
    <cellStyle name="Heading 4 35 4" xfId="39557" xr:uid="{A59F1C37-3696-41EF-8F9D-AA81DB78C759}"/>
    <cellStyle name="Heading 4 35 4 2" xfId="30495" xr:uid="{FB0A7184-48D4-4BA7-AADE-E3473F49BBA1}"/>
    <cellStyle name="Heading 4 35 5" xfId="39559" xr:uid="{60B29DBC-A136-4CFB-A944-5F3C999E3991}"/>
    <cellStyle name="Heading 4 35_BSD2" xfId="8034" xr:uid="{11BEF2D8-7150-4373-83A1-64BA570EB120}"/>
    <cellStyle name="Heading 4 36" xfId="22155" xr:uid="{2F318427-3C0C-4AEC-9CAF-0F21CFBC93FE}"/>
    <cellStyle name="Heading 4 36 2" xfId="39561" xr:uid="{B559B83E-03B5-47CB-BF51-F21ACF4C0500}"/>
    <cellStyle name="Heading 4 36 2 2" xfId="39563" xr:uid="{8C4D9381-5DCE-4930-86A9-CED3214DFBAD}"/>
    <cellStyle name="Heading 4 36 2 2 2" xfId="39565" xr:uid="{1803A071-7E65-4531-A64C-20FCC6C7AA1D}"/>
    <cellStyle name="Heading 4 36 2 3" xfId="22520" xr:uid="{B1C4592E-8CD9-49A8-A420-34A79BCC247E}"/>
    <cellStyle name="Heading 4 36 2 3 2" xfId="37739" xr:uid="{47EE797E-6E54-42BF-BF4F-6C4E9C9859A0}"/>
    <cellStyle name="Heading 4 36 2 4" xfId="22533" xr:uid="{9095A3D9-992C-4C4A-9E9C-A4FB11C431CD}"/>
    <cellStyle name="Heading 4 36 2_BSD2" xfId="39567" xr:uid="{C18AA5DE-D0A0-4C73-9575-976D09EFA25D}"/>
    <cellStyle name="Heading 4 36 3" xfId="39569" xr:uid="{1FA30CE2-A406-4A75-8A87-B347312D0D62}"/>
    <cellStyle name="Heading 4 36 3 2" xfId="5309" xr:uid="{19104F7E-18A6-48C9-8405-5C6FAABCE161}"/>
    <cellStyle name="Heading 4 36 4" xfId="39571" xr:uid="{4FBEF69B-6DA1-4389-9F2F-EDACEEB7EDA2}"/>
    <cellStyle name="Heading 4 36 4 2" xfId="39573" xr:uid="{0BFBF0AB-2B7E-4311-ADC4-C60DA819EB44}"/>
    <cellStyle name="Heading 4 36 5" xfId="39575" xr:uid="{5BEC6845-7774-4D4F-8F4C-B721F4AB0434}"/>
    <cellStyle name="Heading 4 36_BSD2" xfId="13594" xr:uid="{4DD8CA10-A723-45D5-B07E-BE7CC99715A1}"/>
    <cellStyle name="Heading 4 37" xfId="33171" xr:uid="{A41D2846-795D-4C09-9DA9-A010B104091B}"/>
    <cellStyle name="Heading 4 37 2" xfId="39577" xr:uid="{F25E9F1B-6538-44EE-9F18-1CD2584E03EE}"/>
    <cellStyle name="Heading 4 37 2 2" xfId="3263" xr:uid="{293EBB23-3C58-4664-A4A2-580CB963DBD8}"/>
    <cellStyle name="Heading 4 37 2 2 2" xfId="3398" xr:uid="{B46943B2-1952-4892-A8F9-2F57221E5D54}"/>
    <cellStyle name="Heading 4 37 2 3" xfId="23070" xr:uid="{F8FD1996-941B-4592-9628-75C9A9177FF4}"/>
    <cellStyle name="Heading 4 37 2 3 2" xfId="16486" xr:uid="{D5BF9229-144E-43C1-A3C0-78A41F5DDEB8}"/>
    <cellStyle name="Heading 4 37 2 4" xfId="37769" xr:uid="{3ECC4C09-56CF-487D-AC59-9CE02B066E9B}"/>
    <cellStyle name="Heading 4 37 2_BSD2" xfId="4693" xr:uid="{C22F8B33-FBB6-4D1E-93C3-F0BDFA972217}"/>
    <cellStyle name="Heading 4 37 3" xfId="39579" xr:uid="{0FD5FBB4-5512-4322-B093-0B8889FBC328}"/>
    <cellStyle name="Heading 4 37 3 2" xfId="3661" xr:uid="{03C65C45-E8E5-4420-ADC1-D2E48CDEE9F9}"/>
    <cellStyle name="Heading 4 37 4" xfId="39581" xr:uid="{A23354D3-22F1-4B5B-A296-FE282E539363}"/>
    <cellStyle name="Heading 4 37 4 2" xfId="3683" xr:uid="{8AB1346B-59D5-4B8B-B8AC-C1B49C22695F}"/>
    <cellStyle name="Heading 4 37 5" xfId="39583" xr:uid="{EF762F3D-7B61-4B4E-9A57-C955ECB7724F}"/>
    <cellStyle name="Heading 4 37_BSD2" xfId="39587" xr:uid="{0006CB11-45CC-4F81-BD20-1522BC39A29E}"/>
    <cellStyle name="Heading 4 38" xfId="39589" xr:uid="{1CF6010B-1803-4745-92D9-04A4F97A9046}"/>
    <cellStyle name="Heading 4 38 2" xfId="39591" xr:uid="{2493E8EF-E47D-4AF8-8237-EED13E957A31}"/>
    <cellStyle name="Heading 4 38 2 2" xfId="39593" xr:uid="{4EBAEE71-2AC7-46D6-A754-5116E27BBF2F}"/>
    <cellStyle name="Heading 4 38 2 2 2" xfId="39595" xr:uid="{97089281-FF09-4607-A830-3D4EDD61689E}"/>
    <cellStyle name="Heading 4 38 2 3" xfId="23550" xr:uid="{C449CB71-15CF-4FAE-8E1A-E981178252AD}"/>
    <cellStyle name="Heading 4 38 2 3 2" xfId="23559" xr:uid="{B2186E8A-BE50-467A-AF8A-C56B9DB0C5B6}"/>
    <cellStyle name="Heading 4 38 2 4" xfId="23565" xr:uid="{559583B7-5C03-4A95-A62D-E1BE0E09C53C}"/>
    <cellStyle name="Heading 4 38 2_BSD2" xfId="39597" xr:uid="{F03C3F13-5B46-476D-9C8C-087AABB41C3D}"/>
    <cellStyle name="Heading 4 38 3" xfId="39599" xr:uid="{1C3F55EF-78D6-4BCD-8E10-5D7EE5E1C06D}"/>
    <cellStyle name="Heading 4 38 3 2" xfId="7800" xr:uid="{E57886D6-0355-463D-B6DC-44780A3C12A3}"/>
    <cellStyle name="Heading 4 38 4" xfId="39601" xr:uid="{45B8D6FF-7185-4CAF-BC96-2F1DF2B6437C}"/>
    <cellStyle name="Heading 4 38 4 2" xfId="39603" xr:uid="{4D7E56CE-0D58-4C67-94B1-758E89783032}"/>
    <cellStyle name="Heading 4 38 5" xfId="39605" xr:uid="{915D72A8-B802-47AC-8391-3BFA63DE64B4}"/>
    <cellStyle name="Heading 4 38_BSD2" xfId="39607" xr:uid="{A5B54E27-6197-4E9D-B3C8-4B7A878866A8}"/>
    <cellStyle name="Heading 4 39" xfId="9580" xr:uid="{7A1B0A9D-A082-4FA4-AE47-7C40181B924D}"/>
    <cellStyle name="Heading 4 39 2" xfId="39609" xr:uid="{283504F6-518D-4CEC-9FCC-22912E5A7CC8}"/>
    <cellStyle name="Heading 4 39 2 2" xfId="39612" xr:uid="{D63928D0-7C61-4D37-BED1-479F0C1AE98F}"/>
    <cellStyle name="Heading 4 39 2 2 2" xfId="2914" xr:uid="{2E33C91A-7680-4015-968B-484CC2EA8F0E}"/>
    <cellStyle name="Heading 4 39 2 3" xfId="8612" xr:uid="{27B7DA3D-B64B-4589-ACAA-B3271F8EB8AE}"/>
    <cellStyle name="Heading 4 39 2 3 2" xfId="24104" xr:uid="{59C2CBE7-8198-4DFF-8CAA-B77AC84065BF}"/>
    <cellStyle name="Heading 4 39 2 4" xfId="37792" xr:uid="{9342C929-E4A1-4E27-B3EB-83899296B677}"/>
    <cellStyle name="Heading 4 39 2_BSD2" xfId="8039" xr:uid="{BAEB45F6-B2C0-4AD5-971E-AFB3BD702DC0}"/>
    <cellStyle name="Heading 4 39 3" xfId="39615" xr:uid="{8179D8F2-5F36-4159-B941-B5EE2B1E5BFB}"/>
    <cellStyle name="Heading 4 39 3 2" xfId="8699" xr:uid="{9A9AE2AF-EC9D-4822-8ACE-6FBF7A06A96F}"/>
    <cellStyle name="Heading 4 39 4" xfId="39618" xr:uid="{3E2820EA-A130-4F65-A51C-195DCCBE8388}"/>
    <cellStyle name="Heading 4 39 4 2" xfId="36259" xr:uid="{7C538163-51B2-462C-99D7-483E352437F7}"/>
    <cellStyle name="Heading 4 39 5" xfId="24465" xr:uid="{5D1DE9F9-797B-4862-9405-9B2C5411DB27}"/>
    <cellStyle name="Heading 4 39_BSD2" xfId="39620" xr:uid="{8A480180-5868-4BA6-8CDC-972B0BFCFE58}"/>
    <cellStyle name="Heading 4 4" xfId="21730" xr:uid="{CAE6A608-1084-4172-A002-8268FCEF730C}"/>
    <cellStyle name="Heading 4 4 2" xfId="21736" xr:uid="{6439AFB7-0081-4C90-AACC-0014A622900F}"/>
    <cellStyle name="Heading 4 4 2 2" xfId="22518" xr:uid="{EDD65062-775F-4642-B4BD-98ABA63F2C8E}"/>
    <cellStyle name="Heading 4 4 2 2 2" xfId="22527" xr:uid="{032C97BB-A8E9-48A1-91B9-0E2AB55A1A23}"/>
    <cellStyle name="Heading 4 4 2 3" xfId="39622" xr:uid="{426A9406-7EB5-407D-A49C-FC878D36C8A1}"/>
    <cellStyle name="Heading 4 4 2 3 2" xfId="39623" xr:uid="{6BE7EF25-3833-4405-B88C-052CDE099030}"/>
    <cellStyle name="Heading 4 4 2 4" xfId="39624" xr:uid="{ACDC9813-332F-4C0D-8027-680130A15C5C}"/>
    <cellStyle name="Heading 4 4 2_BSD2" xfId="39625" xr:uid="{F0552DB0-6ADA-4435-AC4F-5C3B64C4C99A}"/>
    <cellStyle name="Heading 4 4 3" xfId="39626" xr:uid="{33EA26D2-704A-4136-9D0D-6FF9E41BE0F5}"/>
    <cellStyle name="Heading 4 4 3 2" xfId="23068" xr:uid="{2C638CE3-91E9-4DDC-A116-1C47585CFC40}"/>
    <cellStyle name="Heading 4 4 4" xfId="10402" xr:uid="{06C59476-B0E9-422C-A672-519405E7A6F4}"/>
    <cellStyle name="Heading 4 4 4 2" xfId="23547" xr:uid="{5AC82D79-4B40-49BE-9455-C8C6A5651151}"/>
    <cellStyle name="Heading 4 4 5" xfId="39627" xr:uid="{05EA4869-5AB0-4CE1-8CF7-D3C292C3C0C5}"/>
    <cellStyle name="Heading 4 4 5 2" xfId="21286" xr:uid="{3A7E9D55-8382-4745-998C-C76908006C52}"/>
    <cellStyle name="Heading 4 4 6" xfId="39628" xr:uid="{CC466041-5A8E-4F06-9C62-7FB562C1AB28}"/>
    <cellStyle name="Heading 4 4 6 2" xfId="24538" xr:uid="{82850096-331A-4346-B72D-2EC9D013C6F3}"/>
    <cellStyle name="Heading 4 4 7" xfId="39629" xr:uid="{FCE8BF55-655A-4512-A71D-E21C51CE58F9}"/>
    <cellStyle name="Heading 4 4 8" xfId="20065" xr:uid="{F4877369-AC3F-483B-8980-5C55EFD0DC67}"/>
    <cellStyle name="Heading 4 4_Annexure" xfId="37274" xr:uid="{041E021A-45DA-40AF-9E33-399EAFF2036E}"/>
    <cellStyle name="Heading 4 40" xfId="22621" xr:uid="{03801576-A251-4FF7-A462-DA649477D88F}"/>
    <cellStyle name="Heading 4 40 2" xfId="22628" xr:uid="{E5C5F711-7D0B-45EF-91EA-9091073A1998}"/>
    <cellStyle name="Heading 4 40 2 2" xfId="39551" xr:uid="{922C8FEB-2EAB-4079-98F6-BC84C1FB44F0}"/>
    <cellStyle name="Heading 4 40 2 2 2" xfId="39553" xr:uid="{99F34ED1-F617-406D-8AAF-6307EC9401A6}"/>
    <cellStyle name="Heading 4 40 2 3" xfId="25306" xr:uid="{033EA9DA-E81A-4042-A478-20F3D56B878D}"/>
    <cellStyle name="Heading 4 40 2 3 2" xfId="37720" xr:uid="{4C232B9A-4424-47ED-8E0D-5D2B7F6191B0}"/>
    <cellStyle name="Heading 4 40 2 4" xfId="37724" xr:uid="{F877B28B-E985-48F0-B138-C412B959AA90}"/>
    <cellStyle name="Heading 4 40 2_BSD2" xfId="36516" xr:uid="{98F8A0F0-D548-4DD4-B893-895F30760F05}"/>
    <cellStyle name="Heading 4 40 3" xfId="39556" xr:uid="{C037337D-E772-42FC-B3CF-121A0C69AF38}"/>
    <cellStyle name="Heading 4 40 3 2" xfId="9010" xr:uid="{8C53A1FA-8631-4AC2-ADC0-E49E2716C0F2}"/>
    <cellStyle name="Heading 4 40 4" xfId="39558" xr:uid="{6374FC7A-E458-4A62-A67F-38AF5D889344}"/>
    <cellStyle name="Heading 4 40 4 2" xfId="30496" xr:uid="{6E557A29-DC36-4D10-8359-101B4CE85E4B}"/>
    <cellStyle name="Heading 4 40 5" xfId="39560" xr:uid="{14F3C77C-C57D-4210-8AC9-98400B39A876}"/>
    <cellStyle name="Heading 4 40_BSD2" xfId="8035" xr:uid="{639143A1-2092-4B78-A6BF-D3C40947E1A2}"/>
    <cellStyle name="Heading 4 41" xfId="22156" xr:uid="{89547801-5039-42CC-B78F-F621344A746B}"/>
    <cellStyle name="Heading 4 41 2" xfId="39562" xr:uid="{78B73960-194F-4F0E-B235-55B33EA82A59}"/>
    <cellStyle name="Heading 4 41 2 2" xfId="39564" xr:uid="{4452550D-002F-46D1-8669-61114AF82EEE}"/>
    <cellStyle name="Heading 4 41 2 2 2" xfId="39566" xr:uid="{0BC44F05-D4B7-491E-9F0F-29A1767CA080}"/>
    <cellStyle name="Heading 4 41 2 3" xfId="22521" xr:uid="{87DEAFBB-7666-4FEF-9F22-4B7599BE3C8B}"/>
    <cellStyle name="Heading 4 41 2 3 2" xfId="37740" xr:uid="{39F5D412-1292-432E-A6D5-4B14AC979225}"/>
    <cellStyle name="Heading 4 41 2 4" xfId="22534" xr:uid="{FBDA57DD-D8A9-41DA-B0F2-A70763AEAFC1}"/>
    <cellStyle name="Heading 4 41 2_BSD2" xfId="39568" xr:uid="{17C5EE9B-E022-4404-BF36-B20C9671C6F4}"/>
    <cellStyle name="Heading 4 41 3" xfId="39570" xr:uid="{B6720F7E-37B1-49E0-ABF0-FC9AC39136FB}"/>
    <cellStyle name="Heading 4 41 3 2" xfId="5310" xr:uid="{7E62112B-DBFA-4E43-B163-24430CCC25EB}"/>
    <cellStyle name="Heading 4 41 4" xfId="39572" xr:uid="{EA8FBCAB-65D4-4E45-8A15-C435C45C4D44}"/>
    <cellStyle name="Heading 4 41 4 2" xfId="39574" xr:uid="{CAFB2D12-4631-459E-BD25-ED352222833B}"/>
    <cellStyle name="Heading 4 41 5" xfId="39576" xr:uid="{9D9F5446-DD10-4FEC-B18F-E3FD6641B814}"/>
    <cellStyle name="Heading 4 41_BSD2" xfId="13595" xr:uid="{BA9B9B0A-558A-42D6-8AB9-E7CD700AB4C3}"/>
    <cellStyle name="Heading 4 42" xfId="33172" xr:uid="{917681EF-361A-4CC2-A3C2-9749F626EF11}"/>
    <cellStyle name="Heading 4 42 2" xfId="39578" xr:uid="{8C4A6B1F-4697-4746-8051-BCCC026BE1F3}"/>
    <cellStyle name="Heading 4 42 2 2" xfId="3264" xr:uid="{3E8F70AE-C355-4A15-BA80-C97EE53BE26D}"/>
    <cellStyle name="Heading 4 42 2 2 2" xfId="3399" xr:uid="{70328CD8-1D37-45FF-823C-DC9E231212EF}"/>
    <cellStyle name="Heading 4 42 2 3" xfId="23071" xr:uid="{A79E66AC-0BA1-43B6-9ACE-798806701F1A}"/>
    <cellStyle name="Heading 4 42 2 3 2" xfId="16487" xr:uid="{E9FA668C-172B-40C5-AC1B-F9DEB784669D}"/>
    <cellStyle name="Heading 4 42 2 4" xfId="37770" xr:uid="{DC5E71F8-DD39-4665-BE53-48D2FB51BC42}"/>
    <cellStyle name="Heading 4 42 2_BSD2" xfId="4694" xr:uid="{6DC4C06A-1935-4FFC-B430-E9D622404890}"/>
    <cellStyle name="Heading 4 42 3" xfId="39580" xr:uid="{89AD55C8-B677-4E56-9A18-505C7ED32163}"/>
    <cellStyle name="Heading 4 42 3 2" xfId="3662" xr:uid="{3AF7FCFE-F4DE-4977-B00E-24BF0F5C4B92}"/>
    <cellStyle name="Heading 4 42 4" xfId="39582" xr:uid="{0C2A0073-AA1A-4FA5-BA9E-1E62A07785C6}"/>
    <cellStyle name="Heading 4 42 4 2" xfId="3684" xr:uid="{8FB65439-FDCC-428D-B52E-8FDB6795E2FB}"/>
    <cellStyle name="Heading 4 42 5" xfId="39584" xr:uid="{16A1BDF5-CD07-496A-AA37-4802F985F5FB}"/>
    <cellStyle name="Heading 4 42_BSD2" xfId="39588" xr:uid="{29F30663-31A0-4517-AA5C-96E432F8ABD8}"/>
    <cellStyle name="Heading 4 43" xfId="39590" xr:uid="{248B43CE-56B4-4DF8-93B8-10BD825F87CC}"/>
    <cellStyle name="Heading 4 43 2" xfId="39592" xr:uid="{946CF243-B43A-4F08-A5D1-1D58BF3FED2C}"/>
    <cellStyle name="Heading 4 43 2 2" xfId="39594" xr:uid="{AA6F39EB-9F73-489F-8FF8-23251717D502}"/>
    <cellStyle name="Heading 4 43 2 2 2" xfId="39596" xr:uid="{5F31D277-A07E-40BB-9E37-10E0E71FAA8D}"/>
    <cellStyle name="Heading 4 43 2 3" xfId="23551" xr:uid="{4459EF2A-5B8F-40F1-A869-703B08698AC7}"/>
    <cellStyle name="Heading 4 43 2 3 2" xfId="23560" xr:uid="{6B7ABB8B-5526-419A-9D85-70F43718338E}"/>
    <cellStyle name="Heading 4 43 2 4" xfId="23566" xr:uid="{715AFF93-C65A-4273-A91B-A10DB2344A82}"/>
    <cellStyle name="Heading 4 43 2_BSD2" xfId="39598" xr:uid="{ED292928-775D-4E66-92BC-3FFFC0D63F07}"/>
    <cellStyle name="Heading 4 43 3" xfId="39600" xr:uid="{64F0E0D1-6EB6-4A07-A05A-56B87F392E71}"/>
    <cellStyle name="Heading 4 43 3 2" xfId="7801" xr:uid="{8F30A2F8-C172-4C7E-A1E1-836CA8CE6C3D}"/>
    <cellStyle name="Heading 4 43 4" xfId="39602" xr:uid="{D6015602-A3D2-4747-9C04-115FE0FDCFD1}"/>
    <cellStyle name="Heading 4 43 4 2" xfId="39604" xr:uid="{B77EFD84-F840-4A2D-8755-B951B491913A}"/>
    <cellStyle name="Heading 4 43 5" xfId="39606" xr:uid="{287299BC-6679-4965-A46A-411A4A08E9CA}"/>
    <cellStyle name="Heading 4 43_BSD2" xfId="39608" xr:uid="{13B2A28F-30F5-4313-9DFE-B1210E1B4799}"/>
    <cellStyle name="Heading 4 44" xfId="9581" xr:uid="{C1E80350-C83F-4449-99BE-6A9474E4B3CC}"/>
    <cellStyle name="Heading 4 44 2" xfId="39610" xr:uid="{1F886F3A-125C-4FB5-A342-251ECE0D6F33}"/>
    <cellStyle name="Heading 4 44 2 2" xfId="39613" xr:uid="{00C33C85-15EE-4A3B-BC98-6434735175E3}"/>
    <cellStyle name="Heading 4 44 2 2 2" xfId="2915" xr:uid="{BDE67F45-7E4D-4C72-A852-9D27379A877F}"/>
    <cellStyle name="Heading 4 44 2 3" xfId="8613" xr:uid="{6C7C7BFB-5AA4-46AB-876F-F85336C48EF0}"/>
    <cellStyle name="Heading 4 44 2 3 2" xfId="24105" xr:uid="{5603DA8B-6197-4467-8A6C-DF6089CF7E0F}"/>
    <cellStyle name="Heading 4 44 2 4" xfId="37793" xr:uid="{A004E562-887D-4007-902C-7EC7E4DF06AF}"/>
    <cellStyle name="Heading 4 44 2_BSD2" xfId="8040" xr:uid="{527977A2-2CBA-4D3D-B47A-BC1191EA8C17}"/>
    <cellStyle name="Heading 4 44 3" xfId="39616" xr:uid="{BCD1231F-D9E4-42BF-BA92-5494CE6F21AF}"/>
    <cellStyle name="Heading 4 44 3 2" xfId="8700" xr:uid="{A1FF7D6F-20AD-4D7B-98E9-756D0B39558A}"/>
    <cellStyle name="Heading 4 44 4" xfId="39619" xr:uid="{7B5A8EE4-48D3-4E23-B013-5AEB37C29E3A}"/>
    <cellStyle name="Heading 4 44 4 2" xfId="36260" xr:uid="{6AE18A1A-E274-4BE0-9E74-2F6AC92805AA}"/>
    <cellStyle name="Heading 4 44 5" xfId="24466" xr:uid="{B0F7460C-3DAD-4A71-BB7E-A8928870D6A3}"/>
    <cellStyle name="Heading 4 44_BSD2" xfId="39621" xr:uid="{64943737-2CCD-4B36-B639-E0BCCAF13A3E}"/>
    <cellStyle name="Heading 4 45" xfId="39630" xr:uid="{E1B42E54-F27C-42CF-9D78-DB48E2B10F3F}"/>
    <cellStyle name="Heading 4 45 2" xfId="39632" xr:uid="{87B6E494-D62A-48E0-B63E-D13DF1775CD6}"/>
    <cellStyle name="Heading 4 45 2 2" xfId="39634" xr:uid="{169B976D-6D62-403A-B3A3-19A3FC92F492}"/>
    <cellStyle name="Heading 4 45 2 2 2" xfId="19464" xr:uid="{476F29AA-7BBB-43A1-AF3F-838A71A2F847}"/>
    <cellStyle name="Heading 4 45 2 3" xfId="24540" xr:uid="{160EAAB2-86C7-47A1-B474-EE529F5980C1}"/>
    <cellStyle name="Heading 4 45 2 3 2" xfId="6277" xr:uid="{7C512015-5C27-4409-8C5C-47FECEDD16EC}"/>
    <cellStyle name="Heading 4 45 2 4" xfId="37800" xr:uid="{FF6A5757-E46B-42FD-ADBF-4F18D0000927}"/>
    <cellStyle name="Heading 4 45 2_BSD2" xfId="39636" xr:uid="{5129BCE9-2FAE-464C-9BC7-CCFD8878AA56}"/>
    <cellStyle name="Heading 4 45 3" xfId="39638" xr:uid="{99C5537E-D817-4972-AB64-C151BC499545}"/>
    <cellStyle name="Heading 4 45 3 2" xfId="9161" xr:uid="{E1C2019D-D60E-45F2-B234-3665D047D2FA}"/>
    <cellStyle name="Heading 4 45 4" xfId="39641" xr:uid="{FC552811-C8B1-43DB-B981-5427EBBDECBF}"/>
    <cellStyle name="Heading 4 45 4 2" xfId="39644" xr:uid="{0A256E3E-2DA0-474A-A49E-B049623A49CF}"/>
    <cellStyle name="Heading 4 45 5" xfId="17156" xr:uid="{E8E4F54A-C850-435E-B5F2-DB090854F8DC}"/>
    <cellStyle name="Heading 4 45_BSD2" xfId="39646" xr:uid="{702867A9-0F5B-47AF-A7B9-1FDB6B3BEDCC}"/>
    <cellStyle name="Heading 4 46" xfId="39648" xr:uid="{1A194FD0-D32F-4DF4-8881-2A73BFEBCBBF}"/>
    <cellStyle name="Heading 4 46 2" xfId="39650" xr:uid="{B52A1265-90E6-4B8E-908A-FE3D82528CD2}"/>
    <cellStyle name="Heading 4 46 2 2" xfId="39652" xr:uid="{2967C328-C4B5-4AFE-B0AB-BD2971742A7B}"/>
    <cellStyle name="Heading 4 46 2 2 2" xfId="22059" xr:uid="{8127EBAF-59B4-44A5-B513-0DAD996BEF88}"/>
    <cellStyle name="Heading 4 46 2 3" xfId="25034" xr:uid="{4B7121D7-1FF4-4156-B307-0ABF113AD374}"/>
    <cellStyle name="Heading 4 46 2 3 2" xfId="25043" xr:uid="{1D710F0B-89B4-4A4D-9F17-F982E8BDCBC8}"/>
    <cellStyle name="Heading 4 46 2 4" xfId="37810" xr:uid="{F3DC11CE-D2F9-4F35-BE32-DBDE6B1BA070}"/>
    <cellStyle name="Heading 4 46 2_BSD2" xfId="12233" xr:uid="{D1FC7E64-66B9-45B4-AF98-5ADA54955290}"/>
    <cellStyle name="Heading 4 46 3" xfId="39654" xr:uid="{17E9404A-8ECE-404F-855C-B32D7B794328}"/>
    <cellStyle name="Heading 4 46 3 2" xfId="9190" xr:uid="{08574346-6087-4470-84D3-AFA349559CC7}"/>
    <cellStyle name="Heading 4 46 4" xfId="39657" xr:uid="{E122EAC7-FF86-448B-A567-22C7581BA974}"/>
    <cellStyle name="Heading 4 46 4 2" xfId="39660" xr:uid="{AAAE9239-5518-4235-8808-21E4476C2360}"/>
    <cellStyle name="Heading 4 46 5" xfId="14781" xr:uid="{2F8A3509-151B-49A1-B13C-591EDD23F57E}"/>
    <cellStyle name="Heading 4 46_BSD2" xfId="39663" xr:uid="{78F59D3D-1D26-4C36-BF98-F15BC1C6BEEF}"/>
    <cellStyle name="Heading 4 47" xfId="39665" xr:uid="{B3CB2D6B-59FD-4BFF-A5FD-9409136D8CA1}"/>
    <cellStyle name="Heading 4 47 2" xfId="39667" xr:uid="{2E3212FF-4C1E-4D86-BFD2-0673EF220E1B}"/>
    <cellStyle name="Heading 4 47 2 2" xfId="39669" xr:uid="{9437C714-E506-4BA0-9759-D79681D7559A}"/>
    <cellStyle name="Heading 4 47 2 2 2" xfId="39671" xr:uid="{526A2B9B-4029-4F8C-99F4-CC3E0847DF47}"/>
    <cellStyle name="Heading 4 47 2 3" xfId="25492" xr:uid="{FDAEBFA2-998A-4EDF-8B9E-83DE185E3F26}"/>
    <cellStyle name="Heading 4 47 2 3 2" xfId="26429" xr:uid="{6E54D8B1-E129-467A-9C4E-DF31A125DFB7}"/>
    <cellStyle name="Heading 4 47 2 4" xfId="18384" xr:uid="{3E792F53-F232-4192-A4B6-010AF9C0CC81}"/>
    <cellStyle name="Heading 4 47 2_BSD2" xfId="26503" xr:uid="{186D4984-2472-4FA6-A94B-C08EC25E9246}"/>
    <cellStyle name="Heading 4 47 3" xfId="7309" xr:uid="{589990A3-323D-4DFD-BA0C-E9D8131F8C08}"/>
    <cellStyle name="Heading 4 47 3 2" xfId="9198" xr:uid="{66E37344-4284-4A4F-AD9F-DC584390AD4D}"/>
    <cellStyle name="Heading 4 47 4" xfId="39673" xr:uid="{A547FBC7-0602-4B3C-A628-C8E473A0385E}"/>
    <cellStyle name="Heading 4 47 4 2" xfId="5154" xr:uid="{D15D04A3-50FB-4515-BB37-D07BCAB9F6A8}"/>
    <cellStyle name="Heading 4 47 5" xfId="17180" xr:uid="{F9F15870-5FF7-42B8-9FDE-75BC4529991D}"/>
    <cellStyle name="Heading 4 47_BSD2" xfId="39675" xr:uid="{A88B9B2B-AA68-43EB-A9B4-9455B9B24307}"/>
    <cellStyle name="Heading 4 48" xfId="39677" xr:uid="{E2BA8849-62B8-4C4A-A252-227B3E661945}"/>
    <cellStyle name="Heading 4 48 2" xfId="39679" xr:uid="{7B5141D3-3178-4AE9-951F-A6563779F826}"/>
    <cellStyle name="Heading 4 48 2 2" xfId="39681" xr:uid="{510DF5A6-94A9-4F16-B0E5-5A1DDBAFAF39}"/>
    <cellStyle name="Heading 4 48 2 2 2" xfId="39304" xr:uid="{9B2D68A7-07B1-4D1A-9741-0D683FF2888E}"/>
    <cellStyle name="Heading 4 48 2 3" xfId="25511" xr:uid="{8512906C-2870-4645-BF68-B600C5A22D0F}"/>
    <cellStyle name="Heading 4 48 2 3 2" xfId="39316" xr:uid="{24C60DB6-C124-45B9-9617-7BC434079A17}"/>
    <cellStyle name="Heading 4 48 2 4" xfId="39683" xr:uid="{91A6BEC3-A883-450D-8943-790CF23413A6}"/>
    <cellStyle name="Heading 4 48 2_BSD2" xfId="20078" xr:uid="{0963CB1D-5278-4B08-AD9A-2A453A2A4007}"/>
    <cellStyle name="Heading 4 48 3" xfId="39685" xr:uid="{D8260F4A-A584-492B-9D54-67B2A5AECAC9}"/>
    <cellStyle name="Heading 4 48 3 2" xfId="8937" xr:uid="{06CC9448-B971-4B2B-ADA9-FF51ADDC471E}"/>
    <cellStyle name="Heading 4 48 4" xfId="39687" xr:uid="{D0D8FBA5-7560-4548-BCD2-D12F29BC184C}"/>
    <cellStyle name="Heading 4 48 4 2" xfId="39689" xr:uid="{B287FA3F-BEEE-4144-9595-E0790B609E92}"/>
    <cellStyle name="Heading 4 48 5" xfId="39691" xr:uid="{524C7718-DBB2-420D-9A19-99759375BEB6}"/>
    <cellStyle name="Heading 4 48_BSD2" xfId="39693" xr:uid="{75B30E3F-0C3B-4928-AB81-2CBB0C3E00C5}"/>
    <cellStyle name="Heading 4 49" xfId="27963" xr:uid="{E1732E0F-3985-433E-8B88-9DBB4EB40876}"/>
    <cellStyle name="Heading 4 49 2" xfId="39695" xr:uid="{0D844AB2-9450-41E5-B29B-004AAB528F8B}"/>
    <cellStyle name="Heading 4 49 2 2" xfId="7867" xr:uid="{BEB77D7D-5E3E-468B-A79B-2A926DBBA096}"/>
    <cellStyle name="Heading 4 49 2 2 2" xfId="10311" xr:uid="{59C60311-DCA1-4F74-88C8-F15ED0F207C7}"/>
    <cellStyle name="Heading 4 49 2 3" xfId="4704" xr:uid="{CB71EF0D-C816-435D-9187-7DD83D89235E}"/>
    <cellStyle name="Heading 4 49 2 3 2" xfId="10322" xr:uid="{E5E81A75-5663-423D-A2E6-77AFED3AC0F7}"/>
    <cellStyle name="Heading 4 49 2 4" xfId="3424" xr:uid="{B2084BCA-CEB8-4EA6-B264-582A01ADF7E8}"/>
    <cellStyle name="Heading 4 49 2_BSD2" xfId="22778" xr:uid="{A6D54E73-BA2B-47F9-BA1B-862F9D4830AF}"/>
    <cellStyle name="Heading 4 49 3" xfId="39697" xr:uid="{6B903CED-3632-4B1B-ACA9-DA607080B5A1}"/>
    <cellStyle name="Heading 4 49 3 2" xfId="9231" xr:uid="{F3F7B5CA-07CE-409E-8343-ECBEFCDF741C}"/>
    <cellStyle name="Heading 4 49 4" xfId="39699" xr:uid="{1B360C36-FEFB-49DD-B3D1-D1BC73F1D11E}"/>
    <cellStyle name="Heading 4 49 4 2" xfId="39701" xr:uid="{F4DC931C-157A-4A15-91A5-FF95EE7D22AB}"/>
    <cellStyle name="Heading 4 49 5" xfId="39703" xr:uid="{A2EFDB93-81F1-429D-8D4B-4FFAA23BCF10}"/>
    <cellStyle name="Heading 4 49_BSD2" xfId="39705" xr:uid="{0D7B6631-AF5B-4A5B-9895-94E6DD14CAD1}"/>
    <cellStyle name="Heading 4 5" xfId="21738" xr:uid="{AA4C922F-A4F7-4245-B745-38025FF387BA}"/>
    <cellStyle name="Heading 4 5 2" xfId="39707" xr:uid="{C71DEFD2-D22B-42F9-A3AC-1F0D93CF71F7}"/>
    <cellStyle name="Heading 4 5 2 2" xfId="36833" xr:uid="{24A9F323-B29A-46F8-802C-0E8965720603}"/>
    <cellStyle name="Heading 4 5 2 2 2" xfId="39709" xr:uid="{7C74F126-290C-4A21-8DC8-3C14C79A56D4}"/>
    <cellStyle name="Heading 4 5 2 3" xfId="39710" xr:uid="{96B40517-BB83-4A41-9665-18FB7A0117BE}"/>
    <cellStyle name="Heading 4 5 2 3 2" xfId="39711" xr:uid="{EB322302-3A4F-4311-A661-6A02CA2D34AA}"/>
    <cellStyle name="Heading 4 5 2 4" xfId="39712" xr:uid="{CF188B51-58B6-44DB-884C-581287770EE7}"/>
    <cellStyle name="Heading 4 5 2_BSD2" xfId="39715" xr:uid="{69CA60DD-FBDE-45C8-9D8E-73A82FE35224}"/>
    <cellStyle name="Heading 4 5 3" xfId="39716" xr:uid="{47E0CE6D-A9FD-447C-BB93-51962CD9EFD8}"/>
    <cellStyle name="Heading 4 5 3 2" xfId="36844" xr:uid="{7C6C101D-513E-43ED-BEB3-D5C278751451}"/>
    <cellStyle name="Heading 4 5 4" xfId="39717" xr:uid="{69E261CB-2A4C-4534-863E-41328668A7E2}"/>
    <cellStyle name="Heading 4 5 4 2" xfId="39718" xr:uid="{61D21703-26F3-43E2-ACF8-C29CA9210AFA}"/>
    <cellStyle name="Heading 4 5 5" xfId="39719" xr:uid="{CECEE99A-8884-4543-8332-AD04F161FD2A}"/>
    <cellStyle name="Heading 4 5 5 2" xfId="9083" xr:uid="{E8BF5127-4AA1-4C6B-BF9C-2802879CA3A0}"/>
    <cellStyle name="Heading 4 5 6" xfId="39720" xr:uid="{BB3617FC-F22C-44E5-A263-E4AC5F46301A}"/>
    <cellStyle name="Heading 4 5 6 2" xfId="9111" xr:uid="{4B7553E2-39EF-4622-B30B-292EEFF98FF2}"/>
    <cellStyle name="Heading 4 5 7" xfId="39721" xr:uid="{BB30122C-B183-4A20-A34E-A28A7C7DC318}"/>
    <cellStyle name="Heading 4 5 8" xfId="20070" xr:uid="{43C2F9C9-09C4-433B-88E0-BE2F4DFA84BD}"/>
    <cellStyle name="Heading 4 5_Annexure" xfId="37902" xr:uid="{9EA4A2B6-8B7D-4E58-A2F9-64A053A83357}"/>
    <cellStyle name="Heading 4 50" xfId="39631" xr:uid="{881FFE76-CDC9-4473-9EA2-A294C23ECBB4}"/>
    <cellStyle name="Heading 4 50 2" xfId="39633" xr:uid="{A99027F1-B453-4C43-9ED6-29C9B643CF0C}"/>
    <cellStyle name="Heading 4 50 2 2" xfId="39635" xr:uid="{FD9E4C53-9E74-4012-A9CB-98E289B8D907}"/>
    <cellStyle name="Heading 4 50 2 2 2" xfId="19465" xr:uid="{C8C0DD7F-619D-4B4E-9C1B-38B150966049}"/>
    <cellStyle name="Heading 4 50 2 3" xfId="24541" xr:uid="{CB564A54-CDDE-48F3-B3E9-8D65DB33D31E}"/>
    <cellStyle name="Heading 4 50 2 3 2" xfId="6278" xr:uid="{0E1CC1AF-F3BA-43A9-AC5A-5EDAF7CE72FF}"/>
    <cellStyle name="Heading 4 50 2 4" xfId="37801" xr:uid="{551373DC-417A-4CE0-8090-5F9121090E33}"/>
    <cellStyle name="Heading 4 50 2_BSD2" xfId="39637" xr:uid="{E00A0017-A41A-4655-94BB-143298EA6AB2}"/>
    <cellStyle name="Heading 4 50 3" xfId="39639" xr:uid="{4666183A-724D-4382-A128-0590B3ADA3EA}"/>
    <cellStyle name="Heading 4 50 3 2" xfId="9162" xr:uid="{11F8FA1F-4411-4A64-8335-B38E887CDC27}"/>
    <cellStyle name="Heading 4 50 4" xfId="39642" xr:uid="{CFD360BE-0DB2-4B16-BE51-4448CA4125AD}"/>
    <cellStyle name="Heading 4 50 4 2" xfId="39645" xr:uid="{250EBAD4-2EE2-4707-952E-70E5C9628CC4}"/>
    <cellStyle name="Heading 4 50 5" xfId="17157" xr:uid="{3763CE27-99B1-4263-AA81-56EC5C2D6A2E}"/>
    <cellStyle name="Heading 4 50_BSD2" xfId="39647" xr:uid="{9DB6819D-F067-4556-9426-51FC361F0782}"/>
    <cellStyle name="Heading 4 51" xfId="39649" xr:uid="{7D7BD5D4-CFE9-4D1F-9BD1-C7649F0D38D1}"/>
    <cellStyle name="Heading 4 51 2" xfId="39651" xr:uid="{F653CBCF-E41C-47E6-8B6E-9D88284DEC70}"/>
    <cellStyle name="Heading 4 51 2 2" xfId="39653" xr:uid="{564C2DAE-1C25-4B99-9A54-8B120C842FAF}"/>
    <cellStyle name="Heading 4 51 2 2 2" xfId="22060" xr:uid="{91D4B5F2-7B8D-4956-9A5A-E067C386A250}"/>
    <cellStyle name="Heading 4 51 2 3" xfId="25035" xr:uid="{28F8435A-8563-41DA-8FE4-4CA046E40641}"/>
    <cellStyle name="Heading 4 51 2 3 2" xfId="25044" xr:uid="{A1249597-E2D8-424A-930F-17521743BD53}"/>
    <cellStyle name="Heading 4 51 2 4" xfId="37811" xr:uid="{171B07D1-B4CA-4EB0-9A39-6F0C7971DC41}"/>
    <cellStyle name="Heading 4 51 2_BSD2" xfId="12234" xr:uid="{EB7AE58A-DE6F-4805-BDAF-7DA2C4F92282}"/>
    <cellStyle name="Heading 4 51 3" xfId="39655" xr:uid="{0F26B706-7387-4402-8E57-6F5C22573F13}"/>
    <cellStyle name="Heading 4 51 3 2" xfId="9191" xr:uid="{26F73CF6-0922-4ACC-BAA3-4BE92A863C05}"/>
    <cellStyle name="Heading 4 51 4" xfId="39658" xr:uid="{E085E3EB-CC39-4D67-856E-25F3E6DF194F}"/>
    <cellStyle name="Heading 4 51 4 2" xfId="39661" xr:uid="{E778D60C-1772-4D7F-ADEB-E3A6C3BCA474}"/>
    <cellStyle name="Heading 4 51 5" xfId="14782" xr:uid="{40E54C86-5773-4B17-918A-04E2DEBE71A4}"/>
    <cellStyle name="Heading 4 51_BSD2" xfId="39664" xr:uid="{E1E5FCC2-28EE-496A-83E8-E007A8C4DE4F}"/>
    <cellStyle name="Heading 4 52" xfId="39666" xr:uid="{58373EBC-59F4-4558-8076-8FFF98610956}"/>
    <cellStyle name="Heading 4 52 2" xfId="39668" xr:uid="{EF15C335-E599-462A-BEA6-47C938A65F9B}"/>
    <cellStyle name="Heading 4 52 2 2" xfId="39670" xr:uid="{E3C026E5-C51C-458B-9667-B2C180E16B86}"/>
    <cellStyle name="Heading 4 52 2 2 2" xfId="39672" xr:uid="{3CB93CE1-95F3-4F91-A315-6FD42B9F8AA4}"/>
    <cellStyle name="Heading 4 52 2 3" xfId="25493" xr:uid="{57576876-D83D-4AA0-B29E-1972F446D549}"/>
    <cellStyle name="Heading 4 52 2 3 2" xfId="26430" xr:uid="{61D9AE34-5AD3-4D49-B03D-0BFBE206738B}"/>
    <cellStyle name="Heading 4 52 2 4" xfId="18385" xr:uid="{914C763A-522B-4C0B-A668-D1876C359974}"/>
    <cellStyle name="Heading 4 52 2_BSD2" xfId="26504" xr:uid="{3E2EBB93-E8B8-4943-BE78-910ABDC9AF9C}"/>
    <cellStyle name="Heading 4 52 3" xfId="7310" xr:uid="{56EAA8CA-F699-41D3-9E0F-DCA803E1D117}"/>
    <cellStyle name="Heading 4 52 3 2" xfId="9199" xr:uid="{468C7C5C-788F-49E7-AC0B-A936FCB1A872}"/>
    <cellStyle name="Heading 4 52 4" xfId="39674" xr:uid="{6AACFEB9-B71B-4201-A094-5EA63657AC65}"/>
    <cellStyle name="Heading 4 52 4 2" xfId="5155" xr:uid="{8FA70F62-94BC-469E-AE3F-8FE2E479F02C}"/>
    <cellStyle name="Heading 4 52 5" xfId="17181" xr:uid="{E820A426-27A1-4494-A7E4-3DA42582EBCA}"/>
    <cellStyle name="Heading 4 52_BSD2" xfId="39676" xr:uid="{1FBB5063-1B4F-41CB-A77B-997D32E1522B}"/>
    <cellStyle name="Heading 4 53" xfId="39678" xr:uid="{A38CBB3A-D189-421A-85C8-05519E3888DC}"/>
    <cellStyle name="Heading 4 53 2" xfId="39680" xr:uid="{97D74007-2554-40EF-8C9D-64DAD767D51D}"/>
    <cellStyle name="Heading 4 53 2 2" xfId="39682" xr:uid="{E569B9D3-B982-420E-89FD-ADD4B07588B8}"/>
    <cellStyle name="Heading 4 53 2 2 2" xfId="39305" xr:uid="{73782568-818E-4CF2-B2E3-526CC06CA136}"/>
    <cellStyle name="Heading 4 53 2 3" xfId="25512" xr:uid="{77AA0FDB-1D4F-4A60-AD1B-9237E37266A5}"/>
    <cellStyle name="Heading 4 53 2 3 2" xfId="39317" xr:uid="{8ADD65C9-35A4-4486-A66C-EEF1E0DAAC05}"/>
    <cellStyle name="Heading 4 53 2 4" xfId="39684" xr:uid="{9B847746-14FF-42EE-9431-F0727E83D7BF}"/>
    <cellStyle name="Heading 4 53 2_BSD2" xfId="20079" xr:uid="{33CB8201-FB4E-420B-9762-2556F16ED3F3}"/>
    <cellStyle name="Heading 4 53 3" xfId="39686" xr:uid="{DCA70D9F-45C1-40ED-B878-162FB1513DB8}"/>
    <cellStyle name="Heading 4 53 3 2" xfId="8938" xr:uid="{0716CD42-CAED-4720-8616-A6E9CA72DB05}"/>
    <cellStyle name="Heading 4 53 4" xfId="39688" xr:uid="{10D87E79-26BF-458B-B286-F2FB2794007B}"/>
    <cellStyle name="Heading 4 53 4 2" xfId="39690" xr:uid="{354F4DE4-EE7A-4DC7-B6B0-908CE949B12C}"/>
    <cellStyle name="Heading 4 53 5" xfId="39692" xr:uid="{83E7E16E-FF81-4747-9D89-EF58C497F324}"/>
    <cellStyle name="Heading 4 53_BSD2" xfId="39694" xr:uid="{A10890D9-7058-4F0C-B0D9-8B6DA4AE7B7F}"/>
    <cellStyle name="Heading 4 54" xfId="27964" xr:uid="{D60FA7C6-B814-484D-9EDB-AD4B15C99808}"/>
    <cellStyle name="Heading 4 54 2" xfId="39696" xr:uid="{8448CA64-7691-4B28-937F-A796AE96AA7C}"/>
    <cellStyle name="Heading 4 54 2 2" xfId="7868" xr:uid="{1E0584D4-D7F5-4240-A279-8B116BB9BDE5}"/>
    <cellStyle name="Heading 4 54 2 2 2" xfId="10312" xr:uid="{AD01294B-3719-4806-A531-C20DBE9533D3}"/>
    <cellStyle name="Heading 4 54 2 3" xfId="4705" xr:uid="{794AA16B-FAB8-42A7-95D6-9C2C8D20267F}"/>
    <cellStyle name="Heading 4 54 2 3 2" xfId="10323" xr:uid="{D8A60DCE-1498-4511-9102-3B7DFDE8F50F}"/>
    <cellStyle name="Heading 4 54 2 4" xfId="3425" xr:uid="{0BF4C476-0132-4DF1-90B1-8B875A2FB3FE}"/>
    <cellStyle name="Heading 4 54 2_BSD2" xfId="22779" xr:uid="{99AA4E0F-5DD8-48FE-9A79-3939E9003935}"/>
    <cellStyle name="Heading 4 54 3" xfId="39698" xr:uid="{384B79E7-2E06-45C8-87C5-1F4E9DC2A55B}"/>
    <cellStyle name="Heading 4 54 3 2" xfId="9232" xr:uid="{CA24E806-317C-4204-82E5-0E7164014D39}"/>
    <cellStyle name="Heading 4 54 4" xfId="39700" xr:uid="{891A8360-470F-4B40-A394-490A8E1BF59F}"/>
    <cellStyle name="Heading 4 54 4 2" xfId="39702" xr:uid="{5143DC59-63DC-4C20-81DA-B9399C0F90A7}"/>
    <cellStyle name="Heading 4 54 5" xfId="39704" xr:uid="{E2EB9377-7386-4BDC-8C2A-001085B0EB38}"/>
    <cellStyle name="Heading 4 54_BSD2" xfId="39706" xr:uid="{E348DC2A-F960-4F8A-9C35-5D11332E8AC5}"/>
    <cellStyle name="Heading 4 55" xfId="27967" xr:uid="{399B7055-42AB-4593-8E71-BD3055A1310C}"/>
    <cellStyle name="Heading 4 55 2" xfId="39722" xr:uid="{A3CE73BD-7A57-4583-81D1-D851ECE71671}"/>
    <cellStyle name="Heading 4 55 2 2" xfId="39724" xr:uid="{23834C69-2D4D-4BBE-BD3B-4D1C1FCEE175}"/>
    <cellStyle name="Heading 4 55 2 2 2" xfId="17247" xr:uid="{47A2443A-069D-4F89-97A2-25359FC25F8E}"/>
    <cellStyle name="Heading 4 55 2 3" xfId="25539" xr:uid="{CADC1C71-AEB9-4775-B812-05F4D27DDF32}"/>
    <cellStyle name="Heading 4 55 2 3 2" xfId="21439" xr:uid="{182B9607-7AF9-4B2E-9BE6-969B708DCFC4}"/>
    <cellStyle name="Heading 4 55 2 4" xfId="39726" xr:uid="{87CF6DDD-E566-4ECF-B485-BE91C5571C9D}"/>
    <cellStyle name="Heading 4 55 2_BSD2" xfId="20394" xr:uid="{1F509579-D0F9-4A10-ACA3-6FE8BD64AAC9}"/>
    <cellStyle name="Heading 4 55 3" xfId="39727" xr:uid="{7F0F5B7E-5633-430A-AF9D-4274242A4530}"/>
    <cellStyle name="Heading 4 55 3 2" xfId="5650" xr:uid="{CC8E8D1F-DE7C-4651-9324-5E8D68DD3592}"/>
    <cellStyle name="Heading 4 55 4" xfId="39729" xr:uid="{F6A45E6B-4A4D-4D95-8FF7-B6D7F45C0110}"/>
    <cellStyle name="Heading 4 55 4 2" xfId="39731" xr:uid="{F81C1369-7C26-4C88-97C7-FC6B49AE9A99}"/>
    <cellStyle name="Heading 4 55 5" xfId="39732" xr:uid="{D018979D-A114-45DF-BA3B-9E1ADBDD6151}"/>
    <cellStyle name="Heading 4 55_BSD2" xfId="10136" xr:uid="{FDB36B10-EBCC-40B7-8CAB-5C30AC330D3B}"/>
    <cellStyle name="Heading 4 56" xfId="39733" xr:uid="{93FC55B3-4BD4-47F5-8FEB-662A716F1AB7}"/>
    <cellStyle name="Heading 4 56 2" xfId="39735" xr:uid="{4563E7E7-97E5-408B-8EC0-6A03A6B72A5E}"/>
    <cellStyle name="Heading 4 56 2 2" xfId="35651" xr:uid="{52304663-CDE8-465F-9278-8B77221F00EF}"/>
    <cellStyle name="Heading 4 56 2 2 2" xfId="39737" xr:uid="{C5E316CE-F958-47C3-9542-BA18EC7D7807}"/>
    <cellStyle name="Heading 4 56 2 3" xfId="25560" xr:uid="{5259CCBB-0513-440D-B872-C2932F883073}"/>
    <cellStyle name="Heading 4 56 2 3 2" xfId="39738" xr:uid="{B9AEB989-ECF7-4086-B74F-3B65FB909EBE}"/>
    <cellStyle name="Heading 4 56 2 4" xfId="39739" xr:uid="{548FE11B-500C-46EA-9C6B-DB8C44C6B2AA}"/>
    <cellStyle name="Heading 4 56 2_BSD2" xfId="39740" xr:uid="{5A027B9F-A94E-46F8-B9C0-9BCD4D10A977}"/>
    <cellStyle name="Heading 4 56 3" xfId="39741" xr:uid="{D8083991-DDAA-4FF2-9D8B-4D454AF975EA}"/>
    <cellStyle name="Heading 4 56 3 2" xfId="9280" xr:uid="{AC6F1AD3-1B3A-4562-A7BA-723EE4BD4636}"/>
    <cellStyle name="Heading 4 56 4" xfId="39743" xr:uid="{8C3AC00C-4309-4B73-99AA-91F49C4F5323}"/>
    <cellStyle name="Heading 4 56 4 2" xfId="35661" xr:uid="{65C9E4B8-0943-4F5E-B343-8AB2D1C94749}"/>
    <cellStyle name="Heading 4 56 5" xfId="39745" xr:uid="{241AAB1A-F233-44FE-8F55-2CA5302574BC}"/>
    <cellStyle name="Heading 4 56_BSD2" xfId="39746" xr:uid="{E9094AA6-6DAD-4B8A-AC6B-DE8DD2C5D454}"/>
    <cellStyle name="Heading 4 57" xfId="39748" xr:uid="{084C1372-EC74-4B0A-B0A9-1F3BF8C03336}"/>
    <cellStyle name="Heading 4 57 2" xfId="39750" xr:uid="{B335635E-DB20-4936-93A3-CB211E44F960}"/>
    <cellStyle name="Heading 4 57 2 2" xfId="35680" xr:uid="{19A3F751-5FD7-4953-9A44-830AC519FD79}"/>
    <cellStyle name="Heading 4 57 2 2 2" xfId="26299" xr:uid="{B6D34037-6670-4BEC-9D13-419E85AE752B}"/>
    <cellStyle name="Heading 4 57 2 3" xfId="6668" xr:uid="{23C20E6C-36DA-4F8C-BE7E-AABBBEB3B017}"/>
    <cellStyle name="Heading 4 57 2 3 2" xfId="6676" xr:uid="{014819E6-09E0-4EB3-8D9F-4534C6DAB177}"/>
    <cellStyle name="Heading 4 57 2 4" xfId="6681" xr:uid="{AA40AFFE-7AAD-44C9-8253-1778C1373596}"/>
    <cellStyle name="Heading 4 57 2_BSD2" xfId="17103" xr:uid="{A283492C-BFF5-441D-97C7-AE3CB0133C2E}"/>
    <cellStyle name="Heading 4 57 3" xfId="39752" xr:uid="{E1F63CB1-96FE-414A-85F0-6BDC9E30D172}"/>
    <cellStyle name="Heading 4 57 3 2" xfId="5541" xr:uid="{59A9FB39-001B-4CF1-B066-B7AE1DCA3935}"/>
    <cellStyle name="Heading 4 57 4" xfId="39754" xr:uid="{6E963852-D6A2-48EB-BD80-0653929D518B}"/>
    <cellStyle name="Heading 4 57 4 2" xfId="39756" xr:uid="{CF137B6A-AB7C-4A2B-BDB6-2FEAC615E80E}"/>
    <cellStyle name="Heading 4 57 5" xfId="39757" xr:uid="{649F3F2A-90CC-4D5C-B2F0-71CBE0BE60B3}"/>
    <cellStyle name="Heading 4 57_BSD2" xfId="39758" xr:uid="{32327AD0-54BD-445E-842E-4D56E199AA9A}"/>
    <cellStyle name="Heading 4 58" xfId="39761" xr:uid="{DBB85679-AEF8-4927-A4D5-17AA811DAC6E}"/>
    <cellStyle name="Heading 4 58 2" xfId="5055" xr:uid="{1C06A5E5-99C2-4593-BE62-F18AD95FB749}"/>
    <cellStyle name="Heading 4 58 2 2" xfId="39763" xr:uid="{4834EA55-31D4-432A-B0E7-B1358FABDA42}"/>
    <cellStyle name="Heading 4 58 2 2 2" xfId="11912" xr:uid="{932BF37A-A22E-4F50-8A95-8AD469D66CC6}"/>
    <cellStyle name="Heading 4 58 2 3" xfId="25595" xr:uid="{0E980489-086D-4646-80D9-C3F18544D23D}"/>
    <cellStyle name="Heading 4 58 2 3 2" xfId="39767" xr:uid="{BF12D0CB-055E-4BD7-A437-B5B7ED1A910F}"/>
    <cellStyle name="Heading 4 58 2 4" xfId="36774" xr:uid="{B90A19DA-7C62-407B-BD24-20A6D9E59B9E}"/>
    <cellStyle name="Heading 4 58 2_BSD2" xfId="37205" xr:uid="{7144376B-E1A1-490F-B891-1181E83F43D1}"/>
    <cellStyle name="Heading 4 58 3" xfId="39768" xr:uid="{A248BEB4-DE5D-45C4-ACEC-6922AF968CEE}"/>
    <cellStyle name="Heading 4 58 3 2" xfId="9295" xr:uid="{198B1B7A-108F-4258-9C46-A81351B8B037}"/>
    <cellStyle name="Heading 4 58 4" xfId="39770" xr:uid="{CFBB42E3-EA37-4268-AB5F-F241198E9CFE}"/>
    <cellStyle name="Heading 4 58 4 2" xfId="39772" xr:uid="{A8AB1DAD-D35A-4333-934A-4F8D1017980E}"/>
    <cellStyle name="Heading 4 58 5" xfId="39773" xr:uid="{2FBE82FB-0730-46AD-9934-E8ADBAE9BA32}"/>
    <cellStyle name="Heading 4 58_BSD2" xfId="4269" xr:uid="{9BD4508E-A790-439B-BFB1-F20D662A4549}"/>
    <cellStyle name="Heading 4 59" xfId="39774" xr:uid="{07BE9948-970F-442E-8F29-4CD2B4FFEB5E}"/>
    <cellStyle name="Heading 4 59 2" xfId="39776" xr:uid="{06C400A8-805C-49C6-9B3D-EDC09598F2A2}"/>
    <cellStyle name="Heading 4 59 2 2" xfId="39778" xr:uid="{AC4DF57E-EB07-4EEC-9185-733711B7384A}"/>
    <cellStyle name="Heading 4 59 2 2 2" xfId="5300" xr:uid="{D3DD9C66-D7D5-4B74-AAA4-30CD40BB0B6D}"/>
    <cellStyle name="Heading 4 59 2 3" xfId="10090" xr:uid="{E5839307-C74E-487C-BA3C-9CD53298EB4D}"/>
    <cellStyle name="Heading 4 59 2 3 2" xfId="39780" xr:uid="{EBF5D2DD-5A84-46BE-B154-53012C18FE60}"/>
    <cellStyle name="Heading 4 59 2 4" xfId="39781" xr:uid="{CBF0E18C-A213-4ECD-8F7B-43EA3637E6F0}"/>
    <cellStyle name="Heading 4 59 2_BSD2" xfId="39782" xr:uid="{BE8CEC36-A259-4D21-B2DF-9C68AA05386F}"/>
    <cellStyle name="Heading 4 59 3" xfId="39783" xr:uid="{9C213E43-A0F6-45D1-AA49-49136FE57109}"/>
    <cellStyle name="Heading 4 59 3 2" xfId="4049" xr:uid="{0171A44C-BF7F-419E-978C-23B7650C8D7F}"/>
    <cellStyle name="Heading 4 59 4" xfId="39785" xr:uid="{0FA24CC8-A4DA-451D-8ACA-31B369B0396C}"/>
    <cellStyle name="Heading 4 59 4 2" xfId="39787" xr:uid="{09FD6B00-A2F4-45EC-B86B-6C2475C6711F}"/>
    <cellStyle name="Heading 4 59 5" xfId="39788" xr:uid="{23CB0B83-4314-45EB-99B7-71CFE158487B}"/>
    <cellStyle name="Heading 4 59_BSD2" xfId="28680" xr:uid="{DFD4ADC9-1E97-4C41-BB57-E10BEBD93777}"/>
    <cellStyle name="Heading 4 6" xfId="21740" xr:uid="{1F40E948-AB66-4706-992C-08995F478E24}"/>
    <cellStyle name="Heading 4 6 2" xfId="39789" xr:uid="{3889A6ED-90FB-4FF2-9CC0-913703FC70AF}"/>
    <cellStyle name="Heading 4 6 2 2" xfId="34323" xr:uid="{555610A5-3A0D-413D-BF50-EEF8F21551D4}"/>
    <cellStyle name="Heading 4 6 2 2 2" xfId="39790" xr:uid="{24643AB1-EA61-49DC-A2C5-0D0AC3F6FA36}"/>
    <cellStyle name="Heading 4 6 2 3" xfId="39791" xr:uid="{37FD7D31-528E-4824-A11B-844ECC0E5791}"/>
    <cellStyle name="Heading 4 6 2 3 2" xfId="39792" xr:uid="{68988305-6E22-4599-B596-682A704D79A0}"/>
    <cellStyle name="Heading 4 6 2 4" xfId="39793" xr:uid="{FB46B9E8-73D5-4A15-B618-B42E6D63B779}"/>
    <cellStyle name="Heading 4 6 2_BSD2" xfId="39794" xr:uid="{7AA9AD7B-9755-4041-BF92-B0FBBBBA02F8}"/>
    <cellStyle name="Heading 4 6 3" xfId="39796" xr:uid="{69A77ABA-47ED-41D2-849B-FBA7FF24701A}"/>
    <cellStyle name="Heading 4 6 3 2" xfId="34331" xr:uid="{539E311B-FE88-498A-9728-26BB6D48B600}"/>
    <cellStyle name="Heading 4 6 4" xfId="39798" xr:uid="{AFEB66C7-14DD-4856-8212-62D401A8CF1A}"/>
    <cellStyle name="Heading 4 6 4 2" xfId="39799" xr:uid="{E93F8E68-33B1-40DF-8D68-8E1AD7C3809F}"/>
    <cellStyle name="Heading 4 6 5" xfId="39801" xr:uid="{47599C90-7116-41B6-8782-F15CBE46B1CC}"/>
    <cellStyle name="Heading 4 6 5 2" xfId="39802" xr:uid="{57C120D8-5574-4E9A-ADFF-2CECA53CD0F9}"/>
    <cellStyle name="Heading 4 6 6" xfId="39804" xr:uid="{A0B0EAC0-626D-4903-A631-C266BCEDA174}"/>
    <cellStyle name="Heading 4 6 6 2" xfId="39805" xr:uid="{2719BFA2-9E9D-453B-8606-C0134FEA7C8B}"/>
    <cellStyle name="Heading 4 6 7" xfId="39807" xr:uid="{6F433311-3AE8-499C-8D92-25E21E786800}"/>
    <cellStyle name="Heading 4 6 8" xfId="12918" xr:uid="{91270BBB-A04D-49F5-9FDB-3CD96F79DF06}"/>
    <cellStyle name="Heading 4 6_Annexure" xfId="31726" xr:uid="{8948D21C-F733-4E35-BE1C-97B260C7772E}"/>
    <cellStyle name="Heading 4 60" xfId="27968" xr:uid="{3AC65BB0-6BA0-4738-9CE9-85014D868D87}"/>
    <cellStyle name="Heading 4 60 2" xfId="39723" xr:uid="{8EC1B135-4A97-4955-8FDE-0EF51E2A0374}"/>
    <cellStyle name="Heading 4 60 2 2" xfId="39725" xr:uid="{FB5309CF-63D6-44CB-A15F-343ACE39A664}"/>
    <cellStyle name="Heading 4 60 3" xfId="39728" xr:uid="{A1FC2FF8-F141-4A49-A97C-E6F028E40750}"/>
    <cellStyle name="Heading 4 60 3 2" xfId="5651" xr:uid="{540934C3-35A8-470A-9B90-FCC2C2DBCAFD}"/>
    <cellStyle name="Heading 4 60 4" xfId="39730" xr:uid="{485EBF6A-C0BE-4835-A5DE-6D278A8EC0D1}"/>
    <cellStyle name="Heading 4 60_BSD2" xfId="10137" xr:uid="{FB67B20C-0F59-47C0-ABA1-664A6D02F82A}"/>
    <cellStyle name="Heading 4 61" xfId="39734" xr:uid="{BE565BC9-A54C-42A8-951B-8C20332CE42D}"/>
    <cellStyle name="Heading 4 61 2" xfId="39736" xr:uid="{0355CEF5-2DCB-42A3-A3E7-A5D5A2719CB9}"/>
    <cellStyle name="Heading 4 61 2 2" xfId="35652" xr:uid="{16429428-6C55-481E-A88C-05FE10FED6E8}"/>
    <cellStyle name="Heading 4 61 3" xfId="39742" xr:uid="{A762AF99-1831-4678-972D-FB813ADC95D0}"/>
    <cellStyle name="Heading 4 61 3 2" xfId="9281" xr:uid="{236C1A53-D7DD-49C6-A38E-2A38ECF40EE8}"/>
    <cellStyle name="Heading 4 61 4" xfId="39744" xr:uid="{B0FC5B87-467C-4076-ADBD-8D056B7BE85B}"/>
    <cellStyle name="Heading 4 61_BSD2" xfId="39747" xr:uid="{0BC89001-E1F9-431A-8660-FEF21633CEA2}"/>
    <cellStyle name="Heading 4 62" xfId="39749" xr:uid="{756BD371-0668-4F83-B9DC-1C15E3C1738D}"/>
    <cellStyle name="Heading 4 62 2" xfId="39751" xr:uid="{748F7BFE-E70F-41BB-A742-C545A79CD323}"/>
    <cellStyle name="Heading 4 62 2 2" xfId="35681" xr:uid="{2633E7B6-2424-4635-B4B5-190ACDC1E552}"/>
    <cellStyle name="Heading 4 62 3" xfId="39753" xr:uid="{88CE7F2A-A8F1-4CFD-B40B-65FF53036378}"/>
    <cellStyle name="Heading 4 62 3 2" xfId="5542" xr:uid="{6DA677D7-96AA-454D-B6FB-E1E9D08A400A}"/>
    <cellStyle name="Heading 4 62 4" xfId="39755" xr:uid="{8559049B-53BA-4200-B420-96D1CF5E37D5}"/>
    <cellStyle name="Heading 4 62_BSD2" xfId="39759" xr:uid="{0F4B6539-BA8A-447E-A6FF-F98C0F1106AE}"/>
    <cellStyle name="Heading 4 63" xfId="39762" xr:uid="{C0A6FB41-8642-428D-84BE-B9D8CE3AE99F}"/>
    <cellStyle name="Heading 4 63 2" xfId="5056" xr:uid="{B01DEA81-EFA0-46AB-B564-5913FCB980C1}"/>
    <cellStyle name="Heading 4 63 2 2" xfId="39764" xr:uid="{EFA09310-B336-4597-9CE8-0DF179C62E83}"/>
    <cellStyle name="Heading 4 63 3" xfId="39769" xr:uid="{0C488017-23A7-4A44-9DB9-0DB31572BB2B}"/>
    <cellStyle name="Heading 4 63 3 2" xfId="9296" xr:uid="{B472CF71-633F-4010-A44C-878B1BC6C757}"/>
    <cellStyle name="Heading 4 63 4" xfId="39771" xr:uid="{04F643DB-2909-4053-9746-325B8D6CC5C2}"/>
    <cellStyle name="Heading 4 63_BSD2" xfId="4270" xr:uid="{F760068B-238A-48BB-9AF9-74E532C7F063}"/>
    <cellStyle name="Heading 4 64" xfId="39775" xr:uid="{17D4930C-855A-4F85-B68A-BDF80FD11092}"/>
    <cellStyle name="Heading 4 64 2" xfId="39777" xr:uid="{8F1E437F-AA56-4B36-8453-450886F70FFF}"/>
    <cellStyle name="Heading 4 64 2 2" xfId="39779" xr:uid="{21FE2518-4E04-4A62-9221-F4A20BE23E54}"/>
    <cellStyle name="Heading 4 64 3" xfId="39784" xr:uid="{2E0AD231-E542-40D7-8A4B-2E91014A47B1}"/>
    <cellStyle name="Heading 4 64 3 2" xfId="4050" xr:uid="{2B458C0C-42FE-456C-BE73-5B8025DD8CE7}"/>
    <cellStyle name="Heading 4 64 4" xfId="39786" xr:uid="{A2CFEE2A-8124-4BE4-9A4C-5A3CCC929A0F}"/>
    <cellStyle name="Heading 4 64_BSD2" xfId="28681" xr:uid="{B8120491-A1B2-4BF2-8A00-3DF6125E2B47}"/>
    <cellStyle name="Heading 4 65" xfId="39808" xr:uid="{C681A41C-2BCD-426B-8241-0433E21AFF2B}"/>
    <cellStyle name="Heading 4 65 2" xfId="39810" xr:uid="{CC255AE6-592B-4078-9B2F-32854D404B1E}"/>
    <cellStyle name="Heading 4 65 2 2" xfId="35703" xr:uid="{61C58641-74F7-42FB-B0EF-980D1605C56F}"/>
    <cellStyle name="Heading 4 65 3" xfId="39812" xr:uid="{FE779FF0-DD86-4A35-A64C-3DDD3D0B2F8A}"/>
    <cellStyle name="Heading 4 65 3 2" xfId="9332" xr:uid="{EC956F66-EB75-4F86-9D7F-180D78446D64}"/>
    <cellStyle name="Heading 4 65 4" xfId="39814" xr:uid="{6F56AF23-E198-4D18-A9A0-147AC8D4D297}"/>
    <cellStyle name="Heading 4 65_BSD2" xfId="39817" xr:uid="{B4596ADB-9BDD-44A8-B7B1-F53B61A88E8F}"/>
    <cellStyle name="Heading 4 66" xfId="39819" xr:uid="{8AEC639A-C555-427D-A9B9-CDA44722AAB1}"/>
    <cellStyle name="Heading 4 66 2" xfId="39821" xr:uid="{3FE78774-2BEA-4B18-8274-6A118F8CC4FD}"/>
    <cellStyle name="Heading 4 66 2 2" xfId="39823" xr:uid="{25DCA8E0-5F16-41DB-BBE8-8ED05C153A97}"/>
    <cellStyle name="Heading 4 66 3" xfId="39825" xr:uid="{1ABFE94A-13FF-46ED-90C2-628A42A591B5}"/>
    <cellStyle name="Heading 4 66 3 2" xfId="9350" xr:uid="{F19A5571-077A-4949-94B3-CEF941105A76}"/>
    <cellStyle name="Heading 4 66 4" xfId="39827" xr:uid="{431D65E0-59C1-4648-860A-705F60A20F5E}"/>
    <cellStyle name="Heading 4 66_BSD2" xfId="39829" xr:uid="{AE32CB52-86D7-42DF-B704-1E0A73BD26D5}"/>
    <cellStyle name="Heading 4 67" xfId="39831" xr:uid="{A771A371-F8A8-470A-A7BB-D9D281366629}"/>
    <cellStyle name="Heading 4 67 2" xfId="39833" xr:uid="{B28E6A21-3711-4036-AAFD-D320022EEDFA}"/>
    <cellStyle name="Heading 4 67 2 2" xfId="39835" xr:uid="{8C1A8CB4-B88D-4B0B-9360-A73D50FC8680}"/>
    <cellStyle name="Heading 4 67 3" xfId="39837" xr:uid="{B1622759-C73E-4AA6-85E1-F304431D5047}"/>
    <cellStyle name="Heading 4 67 3 2" xfId="9368" xr:uid="{DDF60E4D-D8D1-47FB-9141-3CB14EEC5CC0}"/>
    <cellStyle name="Heading 4 67 4" xfId="39839" xr:uid="{6F376EB8-DCEA-4779-9F8F-7AEA8CDDE240}"/>
    <cellStyle name="Heading 4 67_BSD2" xfId="39841" xr:uid="{9768398D-D804-4AB2-A0AE-AEF1F7AABAAC}"/>
    <cellStyle name="Heading 4 68" xfId="39843" xr:uid="{94BC6057-733D-4565-AE90-4EECEA6D3635}"/>
    <cellStyle name="Heading 4 68 2" xfId="39845" xr:uid="{933D8A35-C604-44DF-89DD-2899208CF218}"/>
    <cellStyle name="Heading 4 68 2 2" xfId="39847" xr:uid="{96553C8E-806C-4314-B420-05D0573125C6}"/>
    <cellStyle name="Heading 4 68 3" xfId="20320" xr:uid="{A9DE834B-1173-429A-82F2-C0A1D53D2EF0}"/>
    <cellStyle name="Heading 4 68 3 2" xfId="6843" xr:uid="{7BF5732E-AF94-4283-BF1C-625026534248}"/>
    <cellStyle name="Heading 4 68 4" xfId="39849" xr:uid="{093A3BE3-769D-46C7-B94A-B63DC77C7543}"/>
    <cellStyle name="Heading 4 68_BSD2" xfId="39851" xr:uid="{178CCD80-DF58-4411-B903-D4DDFB541270}"/>
    <cellStyle name="Heading 4 69" xfId="39855" xr:uid="{1B2AA364-6E3A-4002-BBCC-92704F314AC9}"/>
    <cellStyle name="Heading 4 69 2" xfId="39857" xr:uid="{3F9C4364-FC4F-48FD-8380-1FA6E057034D}"/>
    <cellStyle name="Heading 4 69 2 2" xfId="39859" xr:uid="{9DA427E4-7DF0-4709-82C5-5ADEDAE7CD27}"/>
    <cellStyle name="Heading 4 69 3" xfId="39861" xr:uid="{F501C70D-1458-4F26-9CA5-DF9BF7336853}"/>
    <cellStyle name="Heading 4 69 3 2" xfId="9400" xr:uid="{3669C6EA-4459-495E-9F2E-ADC162830136}"/>
    <cellStyle name="Heading 4 69 4" xfId="39863" xr:uid="{D45AB18C-B6AB-4817-94AB-57D1287AE998}"/>
    <cellStyle name="Heading 4 69_BSD2" xfId="39865" xr:uid="{86810001-3199-4BE8-8BA7-730DB071AF63}"/>
    <cellStyle name="Heading 4 7" xfId="21744" xr:uid="{0350FA5E-308D-4D5D-A5DE-429C6F19A2FB}"/>
    <cellStyle name="Heading 4 7 10" xfId="29661" xr:uid="{C1AB7450-CC7D-40FD-BD09-C295A7E341A5}"/>
    <cellStyle name="Heading 4 7 10 2" xfId="39867" xr:uid="{F5E3D8AE-B133-47CD-84BC-F4DCE0A9CA2D}"/>
    <cellStyle name="Heading 4 7 11" xfId="16575" xr:uid="{91053C90-7080-4000-849F-5C6F1661CBCC}"/>
    <cellStyle name="Heading 4 7 11 2" xfId="39868" xr:uid="{E6F75B31-F11A-4CC5-BEB3-06D9BB4E201C}"/>
    <cellStyle name="Heading 4 7 12" xfId="39869" xr:uid="{948FFD69-D4C7-4A5B-A91D-F4AA9413A690}"/>
    <cellStyle name="Heading 4 7 13" xfId="39870" xr:uid="{F5B5A7E8-0D17-4988-80A7-9EF9C9FCB680}"/>
    <cellStyle name="Heading 4 7 14" xfId="20560" xr:uid="{3D53D72F-D763-485A-BB74-AE5D528535AD}"/>
    <cellStyle name="Heading 4 7 2" xfId="39872" xr:uid="{83F08925-43C1-4F28-BD25-29C3DAFC3849}"/>
    <cellStyle name="Heading 4 7 2 2" xfId="34352" xr:uid="{0C8C0ED4-4E48-4B19-A386-70E0DD67B536}"/>
    <cellStyle name="Heading 4 7 2 2 2" xfId="39873" xr:uid="{DA64B180-1FBE-4D48-AD9A-90A318D0932C}"/>
    <cellStyle name="Heading 4 7 2 3" xfId="39874" xr:uid="{4F22E435-0646-4705-AF87-74ABF0B66189}"/>
    <cellStyle name="Heading 4 7 2 3 2" xfId="27129" xr:uid="{4BBD5575-3A9F-4499-94D5-54767362C60B}"/>
    <cellStyle name="Heading 4 7 2 4" xfId="28820" xr:uid="{8FB61A98-D3FD-4666-9399-840F26575899}"/>
    <cellStyle name="Heading 4 7 2_BSD2" xfId="11753" xr:uid="{FF99FC6A-ACBC-4868-A20F-79828E6F7156}"/>
    <cellStyle name="Heading 4 7 3" xfId="18770" xr:uid="{F91691FD-5550-495D-B13F-3FACFBA382E2}"/>
    <cellStyle name="Heading 4 7 3 2" xfId="5278" xr:uid="{408ED248-A6F9-4E28-A7E7-E9F6B1E66FEC}"/>
    <cellStyle name="Heading 4 7 4" xfId="17668" xr:uid="{57A0FD02-9B97-45B8-81F9-2B4DAC0EBC2F}"/>
    <cellStyle name="Heading 4 7 4 2" xfId="7605" xr:uid="{35171276-B330-4367-9B2D-82735F92E770}"/>
    <cellStyle name="Heading 4 7 5" xfId="14286" xr:uid="{112F5FD4-4010-4874-B687-8901F8309A90}"/>
    <cellStyle name="Heading 4 7 5 2" xfId="39875" xr:uid="{F76D2F47-4811-425B-83EB-CEE3E2BC1788}"/>
    <cellStyle name="Heading 4 7 6" xfId="18773" xr:uid="{B039E233-3143-4CCB-B3E5-C18C0A29881A}"/>
    <cellStyle name="Heading 4 7 6 2" xfId="39876" xr:uid="{28EF7060-1275-4ACC-869C-7A6B5D44E008}"/>
    <cellStyle name="Heading 4 7 7" xfId="18778" xr:uid="{AD289568-BA8B-4163-8CA9-45C2B6E758E3}"/>
    <cellStyle name="Heading 4 7 7 2" xfId="39877" xr:uid="{5BCA644F-4362-4086-B1EF-133FE5153073}"/>
    <cellStyle name="Heading 4 7 8" xfId="12933" xr:uid="{93D55F6E-BBFB-44DC-B62C-17BCED728426}"/>
    <cellStyle name="Heading 4 7 8 2" xfId="39878" xr:uid="{0785C081-6E3C-4CC6-A0D6-F5D1DE955B54}"/>
    <cellStyle name="Heading 4 7 9" xfId="32194" xr:uid="{5A8C6CCC-61D9-4484-874C-6396771A4376}"/>
    <cellStyle name="Heading 4 7 9 2" xfId="29470" xr:uid="{9FBA0C07-595C-4465-8489-9B1D5BEA7C0E}"/>
    <cellStyle name="Heading 4 7_Annexure" xfId="28080" xr:uid="{23E66A74-46C5-43DD-851F-7A7AF7A5C819}"/>
    <cellStyle name="Heading 4 70" xfId="39809" xr:uid="{0C2B55E7-CDA4-4571-927E-AE6064345F3F}"/>
    <cellStyle name="Heading 4 70 2" xfId="39811" xr:uid="{6D85A01F-61C9-43D4-A004-B988AB84B3E8}"/>
    <cellStyle name="Heading 4 70 2 2" xfId="35704" xr:uid="{7BC8D009-AE7E-4048-A737-421D0BF0162A}"/>
    <cellStyle name="Heading 4 70 3" xfId="39813" xr:uid="{39DB1974-C80C-4BBF-ADF8-93401CA36224}"/>
    <cellStyle name="Heading 4 70 3 2" xfId="9333" xr:uid="{4F0F85ED-214F-433A-953F-E470D1A1CCD2}"/>
    <cellStyle name="Heading 4 70 4" xfId="39815" xr:uid="{99CE2A7C-9DD3-4DDD-AA77-27758BF8AC5C}"/>
    <cellStyle name="Heading 4 70_BSD2" xfId="39818" xr:uid="{963D0859-C2D8-4B0B-8AA9-184CAEAD9167}"/>
    <cellStyle name="Heading 4 71" xfId="39820" xr:uid="{72C5A86F-4CF2-4EBA-A080-DDD269F4E363}"/>
    <cellStyle name="Heading 4 71 2" xfId="39822" xr:uid="{ACD0285B-71CD-4DF6-9465-31F69E8A0FAA}"/>
    <cellStyle name="Heading 4 71 2 2" xfId="39824" xr:uid="{C9B69202-C85F-4FC8-B610-5B461070FC11}"/>
    <cellStyle name="Heading 4 71 3" xfId="39826" xr:uid="{529AC040-06E1-4604-BF8B-23E92BD3F34A}"/>
    <cellStyle name="Heading 4 71 3 2" xfId="9351" xr:uid="{A7DB88B8-1CD3-4D5F-806D-B6B508D67823}"/>
    <cellStyle name="Heading 4 71 4" xfId="39828" xr:uid="{AD42D32E-6182-44DD-B12F-37F355488741}"/>
    <cellStyle name="Heading 4 71_BSD2" xfId="39830" xr:uid="{9A66359C-1C2C-48EB-9EFE-B8B1B0A290A9}"/>
    <cellStyle name="Heading 4 72" xfId="39832" xr:uid="{EA3B42EF-717E-400B-B50C-A76A4A34095D}"/>
    <cellStyle name="Heading 4 72 2" xfId="39834" xr:uid="{9CFB7C19-0538-41AE-85B0-5661F2EFC1EF}"/>
    <cellStyle name="Heading 4 72 2 2" xfId="39836" xr:uid="{3882BE4B-635D-4E60-889F-3882D123A642}"/>
    <cellStyle name="Heading 4 72 3" xfId="39838" xr:uid="{F58772DD-8139-4823-A753-DFD362D355E6}"/>
    <cellStyle name="Heading 4 72 3 2" xfId="9369" xr:uid="{E8FD4556-B25C-4C99-AFFC-4EEA248F090C}"/>
    <cellStyle name="Heading 4 72 4" xfId="39840" xr:uid="{A4453BEE-89A2-4811-84CF-9B0747351BDC}"/>
    <cellStyle name="Heading 4 72_BSD2" xfId="39842" xr:uid="{8743A13D-7658-4DD2-A0EC-E4EE66CF624E}"/>
    <cellStyle name="Heading 4 73" xfId="39844" xr:uid="{924F9306-221F-415E-8084-3579ABCCA119}"/>
    <cellStyle name="Heading 4 73 2" xfId="39846" xr:uid="{602D972F-F7C9-490B-8110-73F6E35991DB}"/>
    <cellStyle name="Heading 4 73 2 2" xfId="39848" xr:uid="{3E9686B8-8563-41A8-A0BC-08D3BE01ACD0}"/>
    <cellStyle name="Heading 4 73 3" xfId="20321" xr:uid="{38CC2E8D-A673-4AE9-B1EC-2BD013EAEB68}"/>
    <cellStyle name="Heading 4 73 3 2" xfId="6844" xr:uid="{9CE33F1B-6565-43BE-9C72-A603190CD803}"/>
    <cellStyle name="Heading 4 73 4" xfId="39850" xr:uid="{BF90D1EB-74AC-4590-8B1F-6500F9D20286}"/>
    <cellStyle name="Heading 4 73_BSD2" xfId="39852" xr:uid="{F1350CA0-2761-4FD3-A33B-1D941F7E2366}"/>
    <cellStyle name="Heading 4 74" xfId="39856" xr:uid="{2611B73F-AF79-4E53-8273-B516DAD1E4F2}"/>
    <cellStyle name="Heading 4 74 2" xfId="39858" xr:uid="{EC49801D-2BCE-42B0-AA64-BB9AB068C098}"/>
    <cellStyle name="Heading 4 74 2 2" xfId="39860" xr:uid="{49A8F272-3CF6-488E-987C-12E8C3121F0C}"/>
    <cellStyle name="Heading 4 74 3" xfId="39862" xr:uid="{759F35A0-3FA5-4636-A261-E0F1243E9CA5}"/>
    <cellStyle name="Heading 4 74 3 2" xfId="9401" xr:uid="{53C20CE8-BFF4-4B4F-8312-9FCFBF01E870}"/>
    <cellStyle name="Heading 4 74 4" xfId="39864" xr:uid="{9D948776-3CE5-4502-9948-7383D9E36891}"/>
    <cellStyle name="Heading 4 74_BSD2" xfId="39866" xr:uid="{A3D87F38-34F2-4E92-A222-D03378B1F47A}"/>
    <cellStyle name="Heading 4 75" xfId="39879" xr:uid="{91FC059B-6D71-49B5-95D7-45526E700C50}"/>
    <cellStyle name="Heading 4 75 2" xfId="39881" xr:uid="{39433714-8BB5-418A-8A46-36639900DFD2}"/>
    <cellStyle name="Heading 4 75 2 2" xfId="39883" xr:uid="{1A2F79AB-E9A3-4BF4-8A2F-39D277799B37}"/>
    <cellStyle name="Heading 4 75 3" xfId="39885" xr:uid="{7901EC7A-17AE-4327-B60B-BE3EA531C80B}"/>
    <cellStyle name="Heading 4 75 3 2" xfId="9409" xr:uid="{A31FBBDF-C307-4203-A7C0-867AD48BF025}"/>
    <cellStyle name="Heading 4 75 4" xfId="22971" xr:uid="{C05F1CAE-1F68-4F6B-9040-37DE5FDDE91B}"/>
    <cellStyle name="Heading 4 75_BSD2" xfId="39887" xr:uid="{36D8200B-A138-4D25-A527-0E98D2F91744}"/>
    <cellStyle name="Heading 4 76" xfId="39889" xr:uid="{AED05A22-FD19-4A30-A0EE-8130D044009B}"/>
    <cellStyle name="Heading 4 76 2" xfId="39891" xr:uid="{FF1896F4-81C9-4D7A-AE76-F58DA3239487}"/>
    <cellStyle name="Heading 4 76 2 2" xfId="39893" xr:uid="{DFF270C6-40E7-493A-B837-6C31A89D94BC}"/>
    <cellStyle name="Heading 4 76 3" xfId="39895" xr:uid="{752C72C5-CE7A-4D30-970A-FE444EE8EFA6}"/>
    <cellStyle name="Heading 4 76 3 2" xfId="6087" xr:uid="{7637EF5A-B973-42BB-B92B-A1D60ACF74B7}"/>
    <cellStyle name="Heading 4 76 4" xfId="39897" xr:uid="{3B1F7E0F-E327-4FEC-8385-26D918F5272E}"/>
    <cellStyle name="Heading 4 76_BSD2" xfId="39899" xr:uid="{C435290B-F038-4FDF-A58F-B4558FD98CE6}"/>
    <cellStyle name="Heading 4 77" xfId="39901" xr:uid="{0A3BCE27-3AF7-4769-ABD8-D0D088E7B0B3}"/>
    <cellStyle name="Heading 4 77 2" xfId="39903" xr:uid="{341E6706-B376-4771-9979-1DFA19E4DB30}"/>
    <cellStyle name="Heading 4 77 2 2" xfId="39905" xr:uid="{F3214C0E-6ABA-440B-A7B7-B2433CB7AF72}"/>
    <cellStyle name="Heading 4 77 3" xfId="39906" xr:uid="{A79C29AB-C35D-467D-B58C-56266FBD9946}"/>
    <cellStyle name="Heading 4 77 3 2" xfId="6558" xr:uid="{8B758602-E936-4802-9590-47875BCF14C0}"/>
    <cellStyle name="Heading 4 77 4" xfId="39908" xr:uid="{C0AEF465-F5E4-46A6-86BC-166E3795D5E6}"/>
    <cellStyle name="Heading 4 77_BSD2" xfId="11053" xr:uid="{4B569B93-FC41-4F57-94FC-EA51CD9A69F3}"/>
    <cellStyle name="Heading 4 78" xfId="33174" xr:uid="{A4935621-B701-4A81-9B0F-6955FC6134B1}"/>
    <cellStyle name="Heading 4 78 2" xfId="39909" xr:uid="{B8E57C86-C3BE-444F-AC98-B14345502239}"/>
    <cellStyle name="Heading 4 78 2 2" xfId="39912" xr:uid="{66767729-4005-4216-B2CC-0F2979D62E5E}"/>
    <cellStyle name="Heading 4 78 3" xfId="39913" xr:uid="{BC2B7896-5F0D-42CC-9AC4-54611A86A857}"/>
    <cellStyle name="Heading 4 78 3 2" xfId="9454" xr:uid="{74BF9134-8DAC-479C-B61B-82DF995B8D78}"/>
    <cellStyle name="Heading 4 78 4" xfId="39914" xr:uid="{D489F49F-1E04-4438-A733-25622F07DDB5}"/>
    <cellStyle name="Heading 4 78_BSD2" xfId="39915" xr:uid="{6B999DDB-86DA-4CA4-B7F2-809B3AEA3F39}"/>
    <cellStyle name="Heading 4 79" xfId="39916" xr:uid="{48EA8F2E-8418-4F8B-9D17-F0C0D25B44FA}"/>
    <cellStyle name="Heading 4 79 2" xfId="39919" xr:uid="{FE09A8A0-1349-49B1-A15B-0A9607B646AA}"/>
    <cellStyle name="Heading 4 79 2 2" xfId="39923" xr:uid="{690F0249-3E4D-405C-AC46-E41B162BE399}"/>
    <cellStyle name="Heading 4 79 3" xfId="39925" xr:uid="{4DEB4CAD-B83F-49AA-85FD-1A978FBDEE1C}"/>
    <cellStyle name="Heading 4 79 3 2" xfId="39927" xr:uid="{2CBA1B4A-ABF5-46AB-A7C0-145A46C5BF0F}"/>
    <cellStyle name="Heading 4 79 4" xfId="39928" xr:uid="{2B478388-DD9D-47C0-819C-8D1DE84A09DD}"/>
    <cellStyle name="Heading 4 79_BSD2" xfId="39929" xr:uid="{A337151D-3C23-4BAC-8634-C8BF9EEC52E7}"/>
    <cellStyle name="Heading 4 8" xfId="39930" xr:uid="{297E7808-BF1F-4A61-9E2A-CB1BF3080CB6}"/>
    <cellStyle name="Heading 4 8 2" xfId="39931" xr:uid="{6B5144A3-FC15-440F-AF00-42E16208D822}"/>
    <cellStyle name="Heading 4 8 2 2" xfId="34373" xr:uid="{727C7FEB-CE8C-4B00-8E25-DA8C3E074470}"/>
    <cellStyle name="Heading 4 8 2 2 2" xfId="39932" xr:uid="{88661A8A-6A9F-42ED-AA51-C7565D97BDE1}"/>
    <cellStyle name="Heading 4 8 2 3" xfId="21674" xr:uid="{B29FAA54-4570-4312-AD6D-0DED092CAD5B}"/>
    <cellStyle name="Heading 4 8 2 3 2" xfId="39933" xr:uid="{1F975AFC-BDB4-47FC-A5B2-33A6F4307146}"/>
    <cellStyle name="Heading 4 8 2 4" xfId="39935" xr:uid="{3138441E-FA14-4F19-A8A2-7BBF495C60F0}"/>
    <cellStyle name="Heading 4 8 2_BSD2" xfId="39937" xr:uid="{05F1773B-2B49-4F64-AC88-BF1557A334E3}"/>
    <cellStyle name="Heading 4 8 3" xfId="18788" xr:uid="{AF47A091-BD07-4D92-B1EA-006C5AD89D4A}"/>
    <cellStyle name="Heading 4 8 3 2" xfId="11264" xr:uid="{D5AA22ED-8933-4D30-8B81-EA0D87C2A49A}"/>
    <cellStyle name="Heading 4 8 4" xfId="18791" xr:uid="{4C3BB337-E08A-4889-9915-F09D20212E4B}"/>
    <cellStyle name="Heading 4 8 4 2" xfId="11756" xr:uid="{7F1E5AF8-D23B-4D58-824F-A45ECB8F56A3}"/>
    <cellStyle name="Heading 4 8 5" xfId="18794" xr:uid="{E4416948-5BD9-449D-B5BB-05D7188809B7}"/>
    <cellStyle name="Heading 4 8 6" xfId="18800" xr:uid="{8DB7BD3B-AEA5-4C19-81AF-C47BD1E946A7}"/>
    <cellStyle name="Heading 4 8 7" xfId="18803" xr:uid="{9E4428A8-B281-4626-A693-0C81979CEB5A}"/>
    <cellStyle name="Heading 4 8_BSD2" xfId="34539" xr:uid="{7DF4E8CB-21F8-4A00-8B38-2EBA7AC8AFAB}"/>
    <cellStyle name="Heading 4 80" xfId="39880" xr:uid="{0AE1415E-BE39-4674-B238-8AC700EC6705}"/>
    <cellStyle name="Heading 4 80 2" xfId="39882" xr:uid="{BAB43FFF-7EA9-415E-AE64-ACE15605660D}"/>
    <cellStyle name="Heading 4 80 2 2" xfId="39884" xr:uid="{AF186C30-5C15-400E-9C41-810692607DAF}"/>
    <cellStyle name="Heading 4 80 3" xfId="39886" xr:uid="{E20A1E48-AE74-41CE-943F-4AE012BDA5CF}"/>
    <cellStyle name="Heading 4 80 3 2" xfId="9410" xr:uid="{D1771B90-A391-41D7-81F8-1876A6D3C5BB}"/>
    <cellStyle name="Heading 4 80 4" xfId="22972" xr:uid="{8AC41BE3-38BB-4A1A-B206-8FD0784F1E18}"/>
    <cellStyle name="Heading 4 80_BSD2" xfId="39888" xr:uid="{74C954C1-DA5A-48D8-9A13-CB277F68EF13}"/>
    <cellStyle name="Heading 4 81" xfId="39890" xr:uid="{4DE1E56E-D74E-45A9-B6B5-F752E753D761}"/>
    <cellStyle name="Heading 4 81 2" xfId="39892" xr:uid="{119A7F31-8CA2-4B21-86AF-19952C294D4C}"/>
    <cellStyle name="Heading 4 81 2 2" xfId="39894" xr:uid="{0203EC0C-07AB-4089-AD6A-BFB7E8E31057}"/>
    <cellStyle name="Heading 4 81 3" xfId="39896" xr:uid="{61797797-0FCB-44C0-B6C6-838AF49F6B93}"/>
    <cellStyle name="Heading 4 81 3 2" xfId="6088" xr:uid="{3A9A270B-4F57-47A4-9CD5-AB7A811B944C}"/>
    <cellStyle name="Heading 4 81 4" xfId="39898" xr:uid="{A3ACCD10-AB09-471D-9270-78AAD557A716}"/>
    <cellStyle name="Heading 4 81_BSD2" xfId="39900" xr:uid="{7D4D203E-8BEE-4B3C-8E1C-59AE9899C723}"/>
    <cellStyle name="Heading 4 82" xfId="39902" xr:uid="{448AA748-B8CC-4285-B3A7-090DC90EB29C}"/>
    <cellStyle name="Heading 4 82 2" xfId="39904" xr:uid="{DDD7B88F-95E7-4C4F-8D9D-C2F369B19F88}"/>
    <cellStyle name="Heading 4 83" xfId="33175" xr:uid="{D0DAFF51-8B82-470A-B387-E94C00875B44}"/>
    <cellStyle name="Heading 4 83 2" xfId="39910" xr:uid="{B173E6C3-03F9-4331-98C7-443C1A1CF5AD}"/>
    <cellStyle name="Heading 4 84" xfId="39917" xr:uid="{C385DAF8-3EDD-4B3F-9FAC-EFEE49DE73F4}"/>
    <cellStyle name="Heading 4 84 2" xfId="39920" xr:uid="{F5784EF3-8987-40B1-BCC3-0F329C4A8F6A}"/>
    <cellStyle name="Heading 4 85" xfId="22640" xr:uid="{70C651A0-263B-4470-8B0A-55494FBFC20B}"/>
    <cellStyle name="Heading 4 85 2" xfId="22643" xr:uid="{E523E9ED-4E79-4449-B53A-32FCF1F57FA3}"/>
    <cellStyle name="Heading 4 86" xfId="22164" xr:uid="{73DE67CE-0A2F-4FBC-A58F-66A27803D518}"/>
    <cellStyle name="Heading 4 86 2" xfId="39938" xr:uid="{54C18798-5CDD-454B-99EE-62A1767CCBA8}"/>
    <cellStyle name="Heading 4 87" xfId="39939" xr:uid="{6E4BF5E4-D71C-44E5-A3C2-4D762E12761E}"/>
    <cellStyle name="Heading 4 87 2" xfId="39940" xr:uid="{F41378D3-D8BB-4884-9573-CDF48482D9F4}"/>
    <cellStyle name="Heading 4 88" xfId="39941" xr:uid="{69A914F8-9574-4D71-AF2C-07A06DB7715A}"/>
    <cellStyle name="Heading 4 88 2" xfId="27208" xr:uid="{C5AB6F07-4E9E-4ACD-B19C-EC8F179B9D4B}"/>
    <cellStyle name="Heading 4 89" xfId="15395" xr:uid="{A64CE67E-330E-47AE-A3DB-EC15EADF2338}"/>
    <cellStyle name="Heading 4 89 2" xfId="39942" xr:uid="{A4272C3B-5FAC-4F08-9483-CC1BE120DD66}"/>
    <cellStyle name="Heading 4 9" xfId="39943" xr:uid="{8460B4D0-FC95-4579-815F-8AAB1BA69C41}"/>
    <cellStyle name="Heading 4 9 2" xfId="39945" xr:uid="{E344323F-01E1-48D9-B8A0-539173CFA4EC}"/>
    <cellStyle name="Heading 4 9 2 2" xfId="34411" xr:uid="{18F72F56-FE62-498B-92B0-A25B4B79958E}"/>
    <cellStyle name="Heading 4 9 2 2 2" xfId="39946" xr:uid="{C5E52E51-06A0-4C5B-84C9-B9A33E1083C9}"/>
    <cellStyle name="Heading 4 9 2 3" xfId="39948" xr:uid="{F1490C9F-CA22-4E62-8B63-011CE43C8393}"/>
    <cellStyle name="Heading 4 9 2 3 2" xfId="39949" xr:uid="{66E2C7AA-5AA2-4851-96D9-A2D317F74DDF}"/>
    <cellStyle name="Heading 4 9 2 4" xfId="39951" xr:uid="{ADCB37BD-369C-4AA2-815C-4F99D2289FE7}"/>
    <cellStyle name="Heading 4 9 2_BSD2" xfId="26135" xr:uid="{F6121DC3-0B79-47C1-A653-377EDCCC6AB3}"/>
    <cellStyle name="Heading 4 9 3" xfId="18815" xr:uid="{61C645D0-562A-4FAD-8FF5-286CA54FB3CE}"/>
    <cellStyle name="Heading 4 9 3 2" xfId="18821" xr:uid="{A7C870D9-58DF-4D8F-AF66-5F6772B8AE92}"/>
    <cellStyle name="Heading 4 9 4" xfId="18825" xr:uid="{8A604485-9D08-4C8C-A350-9BEDF3716B03}"/>
    <cellStyle name="Heading 4 9 4 2" xfId="18829" xr:uid="{58BB5757-AF62-468E-BEBB-061A9E811FCB}"/>
    <cellStyle name="Heading 4 9 5" xfId="18833" xr:uid="{943607F3-5AB4-4656-9BAF-FE46BEBE68BC}"/>
    <cellStyle name="Heading 4 9 6" xfId="18839" xr:uid="{8720F8D4-C440-4DA1-8E42-54996FFFEDEA}"/>
    <cellStyle name="Heading 4 9 7" xfId="18842" xr:uid="{0A5A559E-98AF-43B8-8C64-67E9ED2BF9CC}"/>
    <cellStyle name="Heading 4 9_BSD2" xfId="39952" xr:uid="{A5AF30E2-B967-400B-80C8-7E35297C4C7F}"/>
    <cellStyle name="Heading 5" xfId="39953" xr:uid="{2D02636E-A0C0-40DF-9CC9-B7D3341CE32B}"/>
    <cellStyle name="Heading 6" xfId="39954" xr:uid="{2087E29E-1E98-4477-935B-3AAB6D80FB11}"/>
    <cellStyle name="Heading 7" xfId="39955" xr:uid="{88649B5D-9AAE-461C-9F37-A60B36042AD6}"/>
    <cellStyle name="Heading 8" xfId="34001" xr:uid="{A7CF29D6-D52B-43A9-8D95-0067ABFB587B}"/>
    <cellStyle name="Heading1" xfId="29048" xr:uid="{F27F24A5-1521-402C-AED9-874A10772CEB}"/>
    <cellStyle name="Heading1 1" xfId="38633" xr:uid="{12BEBD7B-DC63-4306-B477-42E3A42EA358}"/>
    <cellStyle name="Heading2" xfId="34417" xr:uid="{ECD75425-8406-4ADF-BE68-F98FA41D073E}"/>
    <cellStyle name="Heading2 2" xfId="34421" xr:uid="{093C563A-4D80-413C-A44D-7303DAC7A692}"/>
    <cellStyle name="helvetica" xfId="39956" xr:uid="{30B7F916-477F-4030-86A7-13469C22234C}"/>
    <cellStyle name="helvetica 2" xfId="39957" xr:uid="{828546EF-8977-4D1A-A9A2-CFFEB68885A6}"/>
    <cellStyle name="helvetica 3" xfId="39958" xr:uid="{F0FA010C-18DD-40D0-A199-8A47C2448D9F}"/>
    <cellStyle name="helvetica 4" xfId="39959" xr:uid="{1354E214-C720-475F-815B-34AEB297EFB8}"/>
    <cellStyle name="Hiperhivatkozás" xfId="14809" xr:uid="{329141E2-9835-4411-ACA0-9ECA3806277C}"/>
    <cellStyle name="Hipervínculo" xfId="3962" xr:uid="{89EFE9C9-9770-40F7-AADB-1A8ACBCC05E1}"/>
    <cellStyle name="Hipervínculo 2" xfId="4834" xr:uid="{DAEF58D6-33FA-4204-A18C-E9BD7944DC84}"/>
    <cellStyle name="Hipervínculo 3" xfId="3132" xr:uid="{5A8D8E51-6282-4C46-A4BD-F081ABE1EF9B}"/>
    <cellStyle name="Hipervínculo 4" xfId="3216" xr:uid="{1841E23C-8CE6-414D-BA50-306B1865021F}"/>
    <cellStyle name="Hipervínculo visitado" xfId="28568" xr:uid="{07F516D2-222D-4FB8-8C0E-66B01468EF94}"/>
    <cellStyle name="Hipervínculo visitado 2" xfId="28571" xr:uid="{C32DD2EF-2092-4CD0-AC4A-9EF31CC6EE8E}"/>
    <cellStyle name="Hipervínculo visitado 3" xfId="28574" xr:uid="{9E2F764B-1D82-4F4E-AAA2-96E670181705}"/>
    <cellStyle name="Hipervínculo visitado 4" xfId="39960" xr:uid="{FE693CB9-3EC4-40EB-9CD8-4412FA2A1AD1}"/>
    <cellStyle name="Hipervínculo_10-01-03 2003 2003 NUEVOS RON -NUEVOS INTERESES" xfId="5984" xr:uid="{0DDCA075-A1C5-46AE-B53A-8193D5DA9D06}"/>
    <cellStyle name="Historical" xfId="33220" xr:uid="{F507EDDF-50FE-486B-922F-1AC4FF0D96BB}"/>
    <cellStyle name="Historical 2" xfId="39962" xr:uid="{CC1E239E-86A5-458E-B988-4BABCCBBE585}"/>
    <cellStyle name="Historical 3" xfId="39964" xr:uid="{EA9181A5-CD35-4474-AB99-466F68D4D21E}"/>
    <cellStyle name="Historical 4" xfId="6179" xr:uid="{45A413C1-6070-40AC-BA77-7EB7F1AF6C5A}"/>
    <cellStyle name="Hyperlink 2" xfId="2267" xr:uid="{1F4954F8-6B21-4980-B8DB-4E3A49467B52}"/>
    <cellStyle name="Hyperlink 2 2" xfId="6305" xr:uid="{48CB34EF-A8C8-4649-BA06-ED04ADEBD04E}"/>
    <cellStyle name="Hyperlink 2 2 2" xfId="6323" xr:uid="{9CF677B8-B071-4BA5-B550-B478C6DF4308}"/>
    <cellStyle name="Hyperlink 2 2 3" xfId="4981" xr:uid="{189E3C14-50FE-4216-BFE7-2CA81DACE80E}"/>
    <cellStyle name="Hyperlink 2 2 4" xfId="5006" xr:uid="{2E88674B-C5C7-4BDF-824C-761EEF66DC3F}"/>
    <cellStyle name="Hyperlink 2 3" xfId="4031" xr:uid="{735E2724-8170-44EF-A3E4-CAFBD27DC4B4}"/>
    <cellStyle name="Hyperlink 2 3 2" xfId="5826" xr:uid="{6F959AE8-8B44-4FA2-8D99-C11AC91DF4AD}"/>
    <cellStyle name="Hyperlink 2 4" xfId="6342" xr:uid="{E3391642-4EC0-413C-B6E4-A01CA27763C3}"/>
    <cellStyle name="Hyperlink 2 5" xfId="7448" xr:uid="{529CC106-1C10-4650-B476-513FBD37B1BE}"/>
    <cellStyle name="Hyperlink 2 6" xfId="5516" xr:uid="{EB13D54A-F250-4875-BEC0-40114A852AD6}"/>
    <cellStyle name="Hyperlink 2 7" xfId="39965" xr:uid="{CAB9AD30-70D6-4BBD-A8E1-F07CFA4980C3}"/>
    <cellStyle name="Hyperlink 3" xfId="14469" xr:uid="{6A857FA4-B001-4EDA-9F31-A3DD1C9D3A69}"/>
    <cellStyle name="Hyperlink 3 2" xfId="31271" xr:uid="{2CFBEA22-1A70-4302-99B0-E561E9E609DD}"/>
    <cellStyle name="Hyperlink 3 2 2" xfId="28114" xr:uid="{1625BAF3-18FB-40C6-81A0-3A66FDDDD585}"/>
    <cellStyle name="Hyperlink 3 3" xfId="31273" xr:uid="{D38AC992-CA8A-4FEF-ADF3-18C42205797C}"/>
    <cellStyle name="Hyperlink 3 4" xfId="31276" xr:uid="{4C6651A4-9418-4B64-B47A-E96102787D41}"/>
    <cellStyle name="Hyperlink 4" xfId="39966" xr:uid="{1EE2AC2F-30A0-47DB-916D-0301170A556D}"/>
    <cellStyle name="Hyperlink 4 2" xfId="31298" xr:uid="{D654A7F1-4EF9-4952-A7F3-251E851F08C6}"/>
    <cellStyle name="Hyperlink 4 3" xfId="31301" xr:uid="{920ED706-415F-42A7-9B21-1546CF4BDB86}"/>
    <cellStyle name="Hyperlink 4 4" xfId="31304" xr:uid="{87D620FD-8864-4D17-8A71-7A95653818AF}"/>
    <cellStyle name="Hyperlink 5" xfId="27512" xr:uid="{8DFDEF3B-128C-410E-85F4-17B2A61906E7}"/>
    <cellStyle name="Hyperlink 5 2" xfId="27515" xr:uid="{D60DEE4D-57C3-4565-A95F-0B109A169B67}"/>
    <cellStyle name="Hyperlink 5 3" xfId="27518" xr:uid="{89D32264-9615-44EB-97CD-DF7E0FEBC77C}"/>
    <cellStyle name="Hyperlink 6" xfId="27521" xr:uid="{C7A0F069-9304-4DA8-B34E-B04DAE971CB4}"/>
    <cellStyle name="Hyperlink seguido_NFGC_SPE_1995_2003" xfId="32921" xr:uid="{0E3A5292-2215-4759-B433-74F37C3D7ECD}"/>
    <cellStyle name="Îáû÷íûé_Table16" xfId="39967" xr:uid="{545A6F89-A622-467F-8535-F0DBFF2C06BA}"/>
    <cellStyle name="IDD" xfId="30637" xr:uid="{1BA7825F-4022-4681-BF4F-95A30F559DBC}"/>
    <cellStyle name="IDD 2" xfId="30640" xr:uid="{63F4C665-D8B6-4711-9E6E-E91C804C6AC6}"/>
    <cellStyle name="IDD 3" xfId="30643" xr:uid="{D1761A55-7BAF-4F77-A394-93829A200E6B}"/>
    <cellStyle name="IDD 4" xfId="33245" xr:uid="{FB205E13-1603-4F19-BBDD-024FBCA19170}"/>
    <cellStyle name="imf-one decimal" xfId="33695" xr:uid="{0FBBD814-6B36-47A2-8163-7EFBD2390A04}"/>
    <cellStyle name="imf-one decimal 2" xfId="33698" xr:uid="{E73A279D-D3D8-4321-815A-40D7E4F275B8}"/>
    <cellStyle name="imf-one decimal 2 2" xfId="39968" xr:uid="{21FE0D86-8D20-4F07-9DBF-0209DDFC5B22}"/>
    <cellStyle name="imf-one decimal 3" xfId="33700" xr:uid="{5B09E185-44FC-49E5-B510-E2B204961C20}"/>
    <cellStyle name="imf-one decimal 4" xfId="39969" xr:uid="{C06F3B75-3F6F-4E33-8EB6-16DCA6A1F7C0}"/>
    <cellStyle name="imf-one decimal 5" xfId="39970" xr:uid="{1E3BE774-3800-430E-80A4-AC2A78196C12}"/>
    <cellStyle name="imf-one decimal 6" xfId="26164" xr:uid="{46F9453E-E5FF-416C-BB62-5FA499F7CD8C}"/>
    <cellStyle name="imf-one decimal 7" xfId="35097" xr:uid="{032CF2D5-CA03-4AD8-A418-E642D8993AB0}"/>
    <cellStyle name="imf-one decimal 8" xfId="35099" xr:uid="{940289D7-FA2E-4908-BDB2-ED21EFFBE295}"/>
    <cellStyle name="imf-zero decimal" xfId="29889" xr:uid="{AECAFE67-C264-4E68-8F0D-B8987B98E3D7}"/>
    <cellStyle name="imf-zero decimal 2" xfId="29892" xr:uid="{432D57DD-ABBE-441D-8FDB-E7B746206995}"/>
    <cellStyle name="imf-zero decimal 2 2" xfId="10457" xr:uid="{151BE792-6D73-464E-B9B6-4D8EFA60AA24}"/>
    <cellStyle name="imf-zero decimal 3" xfId="29895" xr:uid="{97855495-3A77-47B9-9FC5-FB64E2A595DB}"/>
    <cellStyle name="imf-zero decimal 4" xfId="39973" xr:uid="{E939F859-3ADF-4CBD-AE44-86F539D739E8}"/>
    <cellStyle name="imf-zero decimal 5" xfId="9118" xr:uid="{586C16FB-499C-4D50-8274-05C93F07E36D}"/>
    <cellStyle name="imf-zero decimal 6" xfId="39975" xr:uid="{BFD084D2-B27C-41E9-922F-01820D210F94}"/>
    <cellStyle name="imf-zero decimal 7" xfId="24531" xr:uid="{2C1B948C-4D10-468F-AEFA-69717AACBCBD}"/>
    <cellStyle name="imf-zero decimal 8" xfId="39978" xr:uid="{11B78AC9-A7A3-4288-AE91-D7793488E93E}"/>
    <cellStyle name="Input" xfId="78" builtinId="20" customBuiltin="1"/>
    <cellStyle name="Input %" xfId="39979" xr:uid="{2912AB8A-6206-404B-82B9-0BA0D2EFF407}"/>
    <cellStyle name="Input % [2]" xfId="4569" xr:uid="{D450A731-483E-48E2-B07F-277B3A007A95}"/>
    <cellStyle name="Input % [2] 2" xfId="20408" xr:uid="{CAA97A69-D2DD-421B-B468-EB4B0F580018}"/>
    <cellStyle name="Input % [2] 3" xfId="20683" xr:uid="{52D020FD-B831-4607-8D1A-F910D9411A61}"/>
    <cellStyle name="Input % [2] 4" xfId="26635" xr:uid="{F164ACDE-F4BE-4426-B012-15F1E4BCB65D}"/>
    <cellStyle name="Input % 2" xfId="28718" xr:uid="{E2935DB2-EB99-480B-A4C7-CB6E167A001A}"/>
    <cellStyle name="Input % 3" xfId="39982" xr:uid="{BB37A298-3047-45AA-9306-D0861D6C5906}"/>
    <cellStyle name="Input % 4" xfId="39987" xr:uid="{B45048AB-3C61-4847-93DA-BB3398A6CDF1}"/>
    <cellStyle name="Input %_2004-04-15 Modello FRESH BAV v06" xfId="15555" xr:uid="{A10F30EC-2CE9-4766-B152-57CE8B4C5FB0}"/>
    <cellStyle name="Input [0]" xfId="39971" xr:uid="{4912047D-649F-46FC-A194-05344F6862B6}"/>
    <cellStyle name="Input [0] 2" xfId="12620" xr:uid="{22CA12AC-947A-4F80-8EAA-FB0D94F1B1D7}"/>
    <cellStyle name="Input [0] 3" xfId="20735" xr:uid="{AD0E836C-F8F0-4B6F-BD35-F9E043BC5D4B}"/>
    <cellStyle name="Input [0] 4" xfId="20741" xr:uid="{3CE0565C-D844-45F8-88FE-679A2EB3FD26}"/>
    <cellStyle name="Input [1]" xfId="39989" xr:uid="{9C05895B-407F-4375-A714-5087E7B2A428}"/>
    <cellStyle name="Input [1] 2" xfId="24839" xr:uid="{2FA613D2-2DB8-4D7D-915F-8275F8C97256}"/>
    <cellStyle name="Input [1] 3" xfId="20837" xr:uid="{29FF739D-2E4E-4DE9-9FA0-123227AD8377}"/>
    <cellStyle name="Input [1] 4" xfId="20844" xr:uid="{95580F75-4F81-489E-98DC-D30D37C5DFDE}"/>
    <cellStyle name="Input [2]" xfId="35466" xr:uid="{8ED6CB3E-11E3-4403-A51F-C31B3F53D02F}"/>
    <cellStyle name="Input [2] 2" xfId="15878" xr:uid="{9635010C-604B-404B-8EE0-CFB6C851B18E}"/>
    <cellStyle name="Input [2] 3" xfId="20905" xr:uid="{6C0CDCF0-953E-4A36-BB77-F2C569FA8D4F}"/>
    <cellStyle name="Input [2] 4" xfId="20915" xr:uid="{E14A2B2D-DB02-411D-A514-545FACA06729}"/>
    <cellStyle name="Input [yellow]" xfId="489" xr:uid="{91487839-FCE4-4AF1-A312-9D268AD85E15}"/>
    <cellStyle name="Input [yellow] 2" xfId="39990" xr:uid="{E40C04D7-361B-4A6B-BAA3-10AD97F645DA}"/>
    <cellStyle name="Input [yellow] 2 2" xfId="23358" xr:uid="{D316B54B-0100-4466-844C-45B1E7DDC8AF}"/>
    <cellStyle name="Input [yellow] 2 3" xfId="23364" xr:uid="{39FF5EED-AB12-4D00-B835-343E2DEB6228}"/>
    <cellStyle name="Input [yellow] 3" xfId="21789" xr:uid="{A80C7DA7-E1C8-454A-879D-56AE7BDD429C}"/>
    <cellStyle name="Input [yellow] 3 2" xfId="39991" xr:uid="{CB52C845-C62D-447D-A99B-E8625E9B6F87}"/>
    <cellStyle name="Input [yellow] 3 3" xfId="39992" xr:uid="{02A3EBAE-092E-45AD-A48C-5E3320AE66E8}"/>
    <cellStyle name="Input [yellow] 4" xfId="17507" xr:uid="{885D9F44-76BE-4882-8464-D2B2803C6B16}"/>
    <cellStyle name="Input [yellow] 4 2" xfId="39993" xr:uid="{A8BED8DD-F88C-493F-B873-7097B958B490}"/>
    <cellStyle name="Input [yellow] 5" xfId="39994" xr:uid="{A463949B-13A2-4AB7-9323-AFE2D66112C2}"/>
    <cellStyle name="Input [yellow] 6" xfId="39995" xr:uid="{785738E4-1A03-4D07-BA6C-DF7253B24BDF}"/>
    <cellStyle name="Input [yellow] 7" xfId="39036" xr:uid="{6E158AE8-8326-463D-A603-66B73491CD0D}"/>
    <cellStyle name="Input [yellow] 8" xfId="51634" xr:uid="{1CA631B2-6DA9-47C2-8EF1-AE92433616CC}"/>
    <cellStyle name="Input 10" xfId="39996" xr:uid="{076D8794-FC3D-44C7-9199-FE4652BBE29A}"/>
    <cellStyle name="Input 10 2" xfId="17580" xr:uid="{BB9B7046-3EA2-41F5-8416-F86B2CA37D72}"/>
    <cellStyle name="Input 10 2 2" xfId="17582" xr:uid="{715506B2-0A94-4AE5-8EF1-4903CA8D1033}"/>
    <cellStyle name="Input 10 2 2 2" xfId="39998" xr:uid="{D0F512AC-4575-469E-AD6B-6BDC3114F3C6}"/>
    <cellStyle name="Input 10 2 3" xfId="39999" xr:uid="{9B445C90-D89A-4355-85BC-97785B4B3258}"/>
    <cellStyle name="Input 10 2 3 2" xfId="40001" xr:uid="{6D19C14E-3816-4929-B19E-A0D5C7CC406F}"/>
    <cellStyle name="Input 10 2 4" xfId="40002" xr:uid="{27BA2CA4-DBB1-4283-AC62-0F0E0E2E4F24}"/>
    <cellStyle name="Input 10 2_BSD2" xfId="40003" xr:uid="{F51CB82A-5C8A-43D0-BB9E-B16CFEF8051A}"/>
    <cellStyle name="Input 10 3" xfId="17586" xr:uid="{3A4ED8C6-858C-4CC8-A1DF-C7F44E87E902}"/>
    <cellStyle name="Input 10 3 2" xfId="17589" xr:uid="{3FAFD4A0-A62D-4BA8-8AD2-B6D615FBA04A}"/>
    <cellStyle name="Input 10 4" xfId="17593" xr:uid="{C04B7867-6D6D-4875-A1CD-4E33CABED10E}"/>
    <cellStyle name="Input 10 4 2" xfId="17595" xr:uid="{4EB34A15-CA88-4182-B288-E5D3850D98F9}"/>
    <cellStyle name="Input 10 5" xfId="17598" xr:uid="{18E96B78-C90D-41ED-90F4-F4A73F832EC5}"/>
    <cellStyle name="Input 10 5 2" xfId="17600" xr:uid="{77CF1814-8851-4231-8B25-5F5DFFA7430D}"/>
    <cellStyle name="Input 10 6" xfId="40004" xr:uid="{A17B0579-F286-4981-A273-504E33977BC9}"/>
    <cellStyle name="Input 10 7" xfId="31375" xr:uid="{72635EB1-4D3C-4584-84C8-A7CD6DEFA324}"/>
    <cellStyle name="Input 10_BSD2" xfId="40006" xr:uid="{70E95F08-C33E-4A38-8D8E-9B9EE5BAAF64}"/>
    <cellStyle name="Input 11" xfId="12115" xr:uid="{C154A6AC-75AE-4043-BF44-7232BFCE1DA6}"/>
    <cellStyle name="Input 11 2" xfId="40007" xr:uid="{282C4284-9C81-445E-864E-F6688AB526A2}"/>
    <cellStyle name="Input 11 2 2" xfId="3645" xr:uid="{501A6C9F-A90D-47E7-AF35-846B9EA298C6}"/>
    <cellStyle name="Input 11 2 2 2" xfId="40008" xr:uid="{5A24219D-BC01-4376-AC9E-44591B974177}"/>
    <cellStyle name="Input 11 2 3" xfId="36952" xr:uid="{93D68B49-268E-4967-8FF2-E2344695F070}"/>
    <cellStyle name="Input 11 2 3 2" xfId="36955" xr:uid="{05CD488F-A705-4635-9F2F-75CD3803EC53}"/>
    <cellStyle name="Input 11 2 4" xfId="23671" xr:uid="{09662AB7-B630-40E7-92B5-2C4A1D480098}"/>
    <cellStyle name="Input 11 2_BSD2" xfId="40009" xr:uid="{8372F58D-9500-4B3E-837A-52730282AD3D}"/>
    <cellStyle name="Input 11 3" xfId="34431" xr:uid="{5D2BA260-C46A-46B1-8A50-B06071E1EB08}"/>
    <cellStyle name="Input 11 3 2" xfId="40010" xr:uid="{01700D46-0E00-433C-9091-1AE916AA4E3C}"/>
    <cellStyle name="Input 11 4" xfId="34433" xr:uid="{8C02039D-2FC9-4404-9F4A-ED37D9169C83}"/>
    <cellStyle name="Input 11 4 2" xfId="40011" xr:uid="{F1C539A6-6909-4A03-BCB7-D5BBDC2C13FF}"/>
    <cellStyle name="Input 11 5" xfId="40012" xr:uid="{4B27FC5B-5E45-4E5F-8C6E-CE4BE717DD27}"/>
    <cellStyle name="Input 11 5 2" xfId="40013" xr:uid="{EDB0F22E-F29C-40F9-89F1-FAB9850A49BC}"/>
    <cellStyle name="Input 11 6" xfId="40014" xr:uid="{E89E4B9F-295C-41EF-9045-FD9B5703D822}"/>
    <cellStyle name="Input 11 7" xfId="31378" xr:uid="{CFA8501F-8C7B-4BA4-8C42-C7ABC0AD8716}"/>
    <cellStyle name="Input 11_BSD2" xfId="40015" xr:uid="{910465AF-52D7-45C8-8926-35D12311E61F}"/>
    <cellStyle name="Input 12" xfId="40016" xr:uid="{533A196D-D1DD-4708-B05A-6BDE7F849809}"/>
    <cellStyle name="Input 12 2" xfId="40017" xr:uid="{413E4450-54A5-4935-9F9A-138919F49994}"/>
    <cellStyle name="Input 12 2 2" xfId="40018" xr:uid="{03FBD082-A7EA-43B2-9C38-6B7DD10C24D4}"/>
    <cellStyle name="Input 12 2 2 2" xfId="40019" xr:uid="{1ED7B892-742F-426B-8D3A-CEC69FA42B8F}"/>
    <cellStyle name="Input 12 2 3" xfId="37152" xr:uid="{F88C84B2-F50B-4E86-B8FB-6374D960F047}"/>
    <cellStyle name="Input 12 2 3 2" xfId="37155" xr:uid="{3D8C808C-0F96-4A88-9AC9-CF8A722A81E6}"/>
    <cellStyle name="Input 12 2 4" xfId="24057" xr:uid="{AF266485-7394-47F5-BEF6-DC3B16392732}"/>
    <cellStyle name="Input 12 2_BSD2" xfId="27193" xr:uid="{7DA2F543-DFC2-4046-AC72-073998ED7A32}"/>
    <cellStyle name="Input 12 3" xfId="34436" xr:uid="{1C7266DD-87F4-4CC0-8949-6CC64A445853}"/>
    <cellStyle name="Input 12 3 2" xfId="38304" xr:uid="{7847C696-B3BB-45E0-95F1-4245B8E022DD}"/>
    <cellStyle name="Input 12 4" xfId="34438" xr:uid="{23E68C5E-8334-4428-8208-C156A0EE7695}"/>
    <cellStyle name="Input 12 4 2" xfId="40020" xr:uid="{7C6B26E5-817F-4EF0-A1C8-F902936C1E5C}"/>
    <cellStyle name="Input 12 5" xfId="40021" xr:uid="{932D521E-588A-4B30-B2BE-336FA61EA406}"/>
    <cellStyle name="Input 12 5 2" xfId="23359" xr:uid="{4671FF2B-29B5-4BFC-9C95-BD06416E13F7}"/>
    <cellStyle name="Input 12 6" xfId="40022" xr:uid="{87B77E82-A169-44B8-AAB1-A4706AF155B5}"/>
    <cellStyle name="Input 12 7" xfId="24305" xr:uid="{3216237A-C17D-49FF-B6C6-9E795BAA2297}"/>
    <cellStyle name="Input 12_BSD2" xfId="40023" xr:uid="{56B46014-E4CB-4D41-9E7B-D8E720FCA6F7}"/>
    <cellStyle name="Input 13" xfId="37485" xr:uid="{EB2C57CD-6348-4B48-BEFE-5E7DE85E2EEB}"/>
    <cellStyle name="Input 13 2" xfId="40024" xr:uid="{31BF827E-2A9A-4AC9-B74C-54D436DF1AA8}"/>
    <cellStyle name="Input 13 2 2" xfId="29547" xr:uid="{FC3BFD54-2FA8-461D-923F-156477B5F8A0}"/>
    <cellStyle name="Input 13 2 2 2" xfId="29552" xr:uid="{71C0FE8A-CFB1-4A37-883A-146D498F168F}"/>
    <cellStyle name="Input 13 2 3" xfId="18156" xr:uid="{49C86840-398C-44CC-A459-75456AA18533}"/>
    <cellStyle name="Input 13 2 3 2" xfId="29556" xr:uid="{CCA93BB0-EBAF-4EE6-B0EC-35B225BE2504}"/>
    <cellStyle name="Input 13 2 4" xfId="29560" xr:uid="{76DC9D97-32EA-42FB-82C6-66846E280FAD}"/>
    <cellStyle name="Input 13 2_BSD2" xfId="40026" xr:uid="{3B2D8FE1-FEB5-43BA-A80D-AFB08BE83246}"/>
    <cellStyle name="Input 13 3" xfId="10181" xr:uid="{E552DD1F-C031-4CE9-8D40-2C65D945114A}"/>
    <cellStyle name="Input 13 3 2" xfId="29598" xr:uid="{346A38AE-0814-4359-9674-F35EB4CC0661}"/>
    <cellStyle name="Input 13 4" xfId="32081" xr:uid="{3BCA701C-3A94-4BA2-932E-46878D66F17A}"/>
    <cellStyle name="Input 13 4 2" xfId="29639" xr:uid="{589466AC-661F-4B7D-995E-DF47E10D8DDE}"/>
    <cellStyle name="Input 13 5" xfId="32083" xr:uid="{764BCE6B-F856-4C92-935E-3F4733ECEC44}"/>
    <cellStyle name="Input 13 5 2" xfId="29670" xr:uid="{50C6336A-C645-4E24-8795-AC47E22DA1ED}"/>
    <cellStyle name="Input 13 6" xfId="32085" xr:uid="{60F4CB06-E5A9-49F2-981A-487803B7485D}"/>
    <cellStyle name="Input 13 7" xfId="17067" xr:uid="{5852208B-2CCB-4036-912B-5216E8DDE4A1}"/>
    <cellStyle name="Input 13_BSD2" xfId="2973" xr:uid="{37E18833-29CC-49E7-8F48-0B91EB375F8C}"/>
    <cellStyle name="Input 14" xfId="40027" xr:uid="{2DEE6BEA-4C1F-4869-9723-EAB9846033B6}"/>
    <cellStyle name="Input 14 2" xfId="17930" xr:uid="{66A42328-2B5E-4469-AE91-5105E79052E3}"/>
    <cellStyle name="Input 14 2 2" xfId="17933" xr:uid="{D4C3AA87-B065-4C50-9691-0F786976A997}"/>
    <cellStyle name="Input 14 2 2 2" xfId="17937" xr:uid="{8B606F45-25EB-4F03-9FF2-512AC873E5B8}"/>
    <cellStyle name="Input 14 2 3" xfId="17951" xr:uid="{F58CDC59-DBCC-42D8-927C-0728E2C8E639}"/>
    <cellStyle name="Input 14 2 3 2" xfId="17956" xr:uid="{5B54F751-A28C-4C07-9F43-945C8E968ACC}"/>
    <cellStyle name="Input 14 2 4" xfId="17960" xr:uid="{E2D2B8A7-43ED-486C-9157-FB109A85A2BA}"/>
    <cellStyle name="Input 14 2_BSD2" xfId="7273" xr:uid="{29EC03B0-4885-497E-BA97-CD36F881A9B8}"/>
    <cellStyle name="Input 14 3" xfId="17972" xr:uid="{48F4FF83-7363-45B9-9AF6-808311919883}"/>
    <cellStyle name="Input 14 3 2" xfId="17975" xr:uid="{3C4C5EFC-223E-41E7-8AD5-4F316548FE6F}"/>
    <cellStyle name="Input 14 4" xfId="18012" xr:uid="{90667364-8009-49DB-9226-1E248CD0FA9F}"/>
    <cellStyle name="Input 14 4 2" xfId="18015" xr:uid="{825211B4-56CC-46C9-9820-E00556A8CD17}"/>
    <cellStyle name="Input 14 5" xfId="18048" xr:uid="{1BDB3FBD-39D6-4266-82C1-46FF8C6B51CC}"/>
    <cellStyle name="Input 14 5 2" xfId="18052" xr:uid="{37B11E8F-9A08-4D35-9EF6-FA074C4A7842}"/>
    <cellStyle name="Input 14 6" xfId="18110" xr:uid="{21739E6B-0318-433F-BC4B-5E8044FD2E15}"/>
    <cellStyle name="Input 14 7" xfId="14624" xr:uid="{907A8CFF-952F-4A19-BA80-7800827D1E59}"/>
    <cellStyle name="Input 14_BSD2" xfId="40028" xr:uid="{96F42868-49B6-4D1E-BEF4-8DB5661FDC11}"/>
    <cellStyle name="Input 15" xfId="15849" xr:uid="{BF9D00A6-8A99-40CF-9731-71FAB7C77BFB}"/>
    <cellStyle name="Input 15 2" xfId="15860" xr:uid="{DF209B46-C2C2-4BA0-AE46-7C35C13EC905}"/>
    <cellStyle name="Input 15 2 2" xfId="5680" xr:uid="{CF15C9DB-5D8D-4815-960D-23857E1667F3}"/>
    <cellStyle name="Input 15 2 2 2" xfId="40029" xr:uid="{EC512EF9-EDF7-4073-9BF1-E5272C731873}"/>
    <cellStyle name="Input 15 2 3" xfId="28719" xr:uid="{BCD6126B-A06A-40EE-A557-AC1FD75FE6BB}"/>
    <cellStyle name="Input 15 2 3 2" xfId="40031" xr:uid="{B3A2DED8-E592-4971-BDDA-53AEEE3B0F3B}"/>
    <cellStyle name="Input 15 2 4" xfId="39983" xr:uid="{10A2A6ED-C6A4-468B-A4B1-76718EEDDC94}"/>
    <cellStyle name="Input 15 2_BSD2" xfId="40033" xr:uid="{C5F5B0FE-9CD5-4D0E-974A-F8977AD77531}"/>
    <cellStyle name="Input 15 3" xfId="10515" xr:uid="{C58A958A-BA16-4A8F-98D2-A1D06A624E74}"/>
    <cellStyle name="Input 15 3 2" xfId="15864" xr:uid="{8B4929A2-EDD6-447D-BAFB-537D872424F8}"/>
    <cellStyle name="Input 15 4" xfId="12133" xr:uid="{A8BC130E-90A1-492D-96FD-CCD3AF261B52}"/>
    <cellStyle name="Input 15 4 2" xfId="18703" xr:uid="{B56B07AE-FDB8-4DF0-A224-81EF2A283A1B}"/>
    <cellStyle name="Input 15 5" xfId="18707" xr:uid="{93861A8B-ADA3-41B4-AAE6-D5D4C02A1D50}"/>
    <cellStyle name="Input 15 5 2" xfId="18711" xr:uid="{626817A9-F5F6-4CF4-BF73-DB5C5E3F9039}"/>
    <cellStyle name="Input 15_BSD2" xfId="40035" xr:uid="{A71C1A58-370D-4F70-876E-5A135E91EC65}"/>
    <cellStyle name="Input 16" xfId="15881" xr:uid="{5EF984C1-EF36-426D-BF24-5961C21E80DC}"/>
    <cellStyle name="Input 16 2" xfId="40037" xr:uid="{063B3EE9-1A0B-462E-8D8D-96FAFA36AADC}"/>
    <cellStyle name="Input 16 2 2" xfId="30189" xr:uid="{FCF52D56-F1D6-4724-820B-AD356147E585}"/>
    <cellStyle name="Input 16 2 2 2" xfId="40039" xr:uid="{2C060DE2-A6A7-4167-90C5-119EBE830722}"/>
    <cellStyle name="Input 16 2 3" xfId="40041" xr:uid="{A0DF6748-D13E-4BAC-9298-74D80639D7A7}"/>
    <cellStyle name="Input 16 2 3 2" xfId="33630" xr:uid="{E6CBB2D3-58DD-4B00-A67C-112EAE5A4026}"/>
    <cellStyle name="Input 16 2 4" xfId="24205" xr:uid="{E6DE03E0-8302-497C-B5FF-D79A6C1745DA}"/>
    <cellStyle name="Input 16 2_BSD2" xfId="40043" xr:uid="{7AA9BEBF-E20E-4D40-92DA-DEED9374BDBB}"/>
    <cellStyle name="Input 16 3" xfId="40045" xr:uid="{61EFC2A3-596D-483B-A4B8-2934B1D2C44D}"/>
    <cellStyle name="Input 16 3 2" xfId="30199" xr:uid="{0AFDFD47-BD81-4696-9583-B3A8A40CD4DD}"/>
    <cellStyle name="Input 16 4" xfId="40047" xr:uid="{67FB0924-DB40-4F50-9219-4EEC86B081F0}"/>
    <cellStyle name="Input 16 4 2" xfId="40049" xr:uid="{AF084BC7-A11E-4345-A70E-8F42A52BDD73}"/>
    <cellStyle name="Input 16 5" xfId="40051" xr:uid="{74F1187F-AE41-4208-B7CA-D38138456FB2}"/>
    <cellStyle name="Input 16 6" xfId="40053" xr:uid="{7DE76EDF-8EED-4AD3-ACA5-57976B099DEB}"/>
    <cellStyle name="Input 16_BSD2" xfId="40055" xr:uid="{4A5BE433-CD84-470D-8674-E4D4FC5E1733}"/>
    <cellStyle name="Input 17" xfId="40057" xr:uid="{9F2D876C-F332-4915-8281-113C0B60DCF0}"/>
    <cellStyle name="Input 17 2" xfId="40059" xr:uid="{DDF5B749-7FAA-499B-BB67-478B66926DD5}"/>
    <cellStyle name="Input 17 2 2" xfId="30252" xr:uid="{29BE9CF8-2845-4036-891B-799A966A2943}"/>
    <cellStyle name="Input 17 2 2 2" xfId="32517" xr:uid="{8C737DBC-23D8-4468-B1D2-C9FAD79BA53E}"/>
    <cellStyle name="Input 17 2 3" xfId="40061" xr:uid="{8EBC58C4-7598-4D3D-9DCD-D112E072F778}"/>
    <cellStyle name="Input 17 2 3 2" xfId="32529" xr:uid="{BB5E1387-94C3-4555-8A36-4B8B962B4CA8}"/>
    <cellStyle name="Input 17 2 4" xfId="24471" xr:uid="{50FE51A8-18F6-4896-AD4E-4E0CC9CC6D9D}"/>
    <cellStyle name="Input 17 2_BSD2" xfId="40063" xr:uid="{F7E15E1C-FA1B-419A-B367-6396CE3DB413}"/>
    <cellStyle name="Input 17 3" xfId="40065" xr:uid="{C76C0609-F949-4FEE-8C9F-22691369BCD3}"/>
    <cellStyle name="Input 17 3 2" xfId="30260" xr:uid="{479463D3-E2D7-44D5-9A9F-A0A125A22B9C}"/>
    <cellStyle name="Input 17 4" xfId="40067" xr:uid="{4DA13FC9-E6EA-46A0-AA9E-2AD1DDE94F27}"/>
    <cellStyle name="Input 17 4 2" xfId="40069" xr:uid="{C8A2EE12-7C1B-4DF8-B574-55AF9624A0F1}"/>
    <cellStyle name="Input 17 5" xfId="40071" xr:uid="{419C0804-3CE9-4A09-B852-58D9B0394B97}"/>
    <cellStyle name="Input 17 6" xfId="40073" xr:uid="{1DE95D1E-8B1C-4083-9FFE-31ED08B68E47}"/>
    <cellStyle name="Input 17_BSD2" xfId="40075" xr:uid="{C2F5C4E0-C8F2-4649-862A-6AFA47884657}"/>
    <cellStyle name="Input 18" xfId="40077" xr:uid="{728722FE-C441-4686-9F69-1FA9279CC7CD}"/>
    <cellStyle name="Input 18 2" xfId="3093" xr:uid="{4A4C0527-E03C-437F-85B9-E876D4D8D85F}"/>
    <cellStyle name="Input 18 2 2" xfId="30287" xr:uid="{2699CD7F-8247-46C8-B283-0D262EFD9B8F}"/>
    <cellStyle name="Input 18 2 2 2" xfId="40079" xr:uid="{FF719A39-D9A1-4C97-BF95-C7B2B89B1B4A}"/>
    <cellStyle name="Input 18 2 3" xfId="18188" xr:uid="{6A441B2E-7D5E-4C5F-85D5-F176947202E8}"/>
    <cellStyle name="Input 18 2 3 2" xfId="40081" xr:uid="{E42D734E-047D-4EE3-AEB3-E45BFA9A2A1E}"/>
    <cellStyle name="Input 18 2 4" xfId="40083" xr:uid="{866BE85F-DD30-436F-AF07-999BC508F272}"/>
    <cellStyle name="Input 18 2_BSD2" xfId="25879" xr:uid="{F539D31F-0632-4EB1-B019-236E501C7BA8}"/>
    <cellStyle name="Input 18 3" xfId="40085" xr:uid="{11F84A67-FE00-48F1-949D-ED36102151A2}"/>
    <cellStyle name="Input 18 3 2" xfId="21260" xr:uid="{EDB7B6BA-BD12-4A2E-8260-9AE093F4A03F}"/>
    <cellStyle name="Input 18 4" xfId="40087" xr:uid="{BF7BFA0C-C9ED-4324-8F87-47139F7F4CE7}"/>
    <cellStyle name="Input 18 4 2" xfId="40089" xr:uid="{15AE0461-0333-488E-8F9F-D1C93175F2B8}"/>
    <cellStyle name="Input 18 5" xfId="40091" xr:uid="{0CCC963B-61F0-46F7-905F-3362CC025122}"/>
    <cellStyle name="Input 18 6" xfId="40093" xr:uid="{FD096DF4-9CA4-4D64-886A-B99D0B313BAA}"/>
    <cellStyle name="Input 18_BSD2" xfId="40095" xr:uid="{31D1270A-7FB9-4ED8-B034-F4BD17DB1D6E}"/>
    <cellStyle name="Input 19" xfId="40097" xr:uid="{58036A0F-1C9C-46C3-8DFA-DF68FFF51B24}"/>
    <cellStyle name="Input 19 2" xfId="40099" xr:uid="{28B70F4F-F7CF-47D2-8EB0-9B6419BB3583}"/>
    <cellStyle name="Input 19 2 2" xfId="30317" xr:uid="{50B0ED2F-D76C-4A09-B5FA-43ED509520ED}"/>
    <cellStyle name="Input 19 2 2 2" xfId="40101" xr:uid="{5AF4C64E-9FBE-428B-830A-1AA05B3016B1}"/>
    <cellStyle name="Input 19 2 3" xfId="40103" xr:uid="{2F1096B9-25D9-424E-90F5-F06036BB5A0B}"/>
    <cellStyle name="Input 19 2 3 2" xfId="40105" xr:uid="{C62D0392-E3DA-4858-91BE-13AB2A2BDD28}"/>
    <cellStyle name="Input 19 2 4" xfId="40107" xr:uid="{D990C914-75B7-428B-A156-CCD219A3D0AB}"/>
    <cellStyle name="Input 19 2_BSD2" xfId="40109" xr:uid="{6907EC6D-878F-4FBF-814F-7DE5AB0E2122}"/>
    <cellStyle name="Input 19 3" xfId="40111" xr:uid="{7D84BA2C-5BB8-4277-BA46-8E8C5C8B0EAD}"/>
    <cellStyle name="Input 19 3 2" xfId="30323" xr:uid="{30A05683-F6D8-4656-AE3F-A95210F32967}"/>
    <cellStyle name="Input 19 4" xfId="40113" xr:uid="{7A515AC3-A293-40C6-965B-FF95EC86B2E5}"/>
    <cellStyle name="Input 19 4 2" xfId="40115" xr:uid="{BC657958-21D0-4905-A11A-22D441066719}"/>
    <cellStyle name="Input 19 5" xfId="40117" xr:uid="{63413B7D-A88A-47A6-825C-B96ADFF54099}"/>
    <cellStyle name="Input 19 6" xfId="40119" xr:uid="{B8EE51DA-0E1F-4BFB-9BD0-DAAE9729F0CE}"/>
    <cellStyle name="Input 19_BSD2" xfId="40121" xr:uid="{D619551B-518A-46AC-A8A7-A06D28ED9BCF}"/>
    <cellStyle name="Input 2" xfId="2189" xr:uid="{4661970C-4332-4FD3-AB58-3669D6F766CF}"/>
    <cellStyle name="Input 2 10" xfId="13668" xr:uid="{22C5C012-C169-4936-AAB4-3FDBD8658BA9}"/>
    <cellStyle name="Input 2 10 2" xfId="20028" xr:uid="{9960504F-ACAF-4066-84EF-DAAA97D26EBD}"/>
    <cellStyle name="Input 2 11" xfId="21340" xr:uid="{F55C62C4-A8F7-469F-BACD-C3A66433F879}"/>
    <cellStyle name="Input 2 12" xfId="21345" xr:uid="{826D3800-D456-43E4-B0EE-DDBC0F01D80D}"/>
    <cellStyle name="Input 2 13" xfId="5913" xr:uid="{4F2354B6-56F6-470F-ACC8-FFB3A7534C6D}"/>
    <cellStyle name="Input 2 14" xfId="51776" xr:uid="{921DADCB-0709-44BE-822F-E5BE736209F4}"/>
    <cellStyle name="Input 2 2" xfId="2268" xr:uid="{69FF72FB-776C-4ACF-9C61-FD5877C7C185}"/>
    <cellStyle name="Input 2 2 2" xfId="40130" xr:uid="{84E2814E-3BC2-43E6-8DD6-29C6F0FB67DE}"/>
    <cellStyle name="Input 2 2 2 2" xfId="40133" xr:uid="{3F6696D7-301F-4FCB-9F35-DD45AD705BA3}"/>
    <cellStyle name="Input 2 2 3" xfId="40136" xr:uid="{FF7C9F43-D595-4CF1-95A8-909E9E1A8CF8}"/>
    <cellStyle name="Input 2 2 3 2" xfId="40139" xr:uid="{CC83B762-0FEA-40B3-9A9B-4BFE0BC3342D}"/>
    <cellStyle name="Input 2 2 4" xfId="40142" xr:uid="{1E737E59-E1E9-4EC0-A690-BF938A6CCB32}"/>
    <cellStyle name="Input 2 2 4 2" xfId="23419" xr:uid="{DF4452A8-B348-4E2B-8155-B4438B646E0E}"/>
    <cellStyle name="Input 2 2 5" xfId="40143" xr:uid="{2A6F871A-5327-4088-85CC-FD46163E9F1B}"/>
    <cellStyle name="Input 2 2 6" xfId="40144" xr:uid="{7B0AC3EA-5498-4BCB-AC76-529A3AC4A9CB}"/>
    <cellStyle name="Input 2 2 7" xfId="33127" xr:uid="{7F175C13-1E25-4AD3-8A17-009E093DD6B0}"/>
    <cellStyle name="Input 2 2 8" xfId="40127" xr:uid="{AAEE1126-F313-48AE-95A4-B09238E09726}"/>
    <cellStyle name="Input 2 2_BSD2" xfId="7951" xr:uid="{A46D7981-4160-435B-B0D9-2432FCF4D046}"/>
    <cellStyle name="Input 2 3" xfId="40147" xr:uid="{1B03C413-C716-4E72-AB73-94FB47F47F5A}"/>
    <cellStyle name="Input 2 3 2" xfId="40152" xr:uid="{BA12A74D-C1A7-45E3-8213-BCEFCB4C51A8}"/>
    <cellStyle name="Input 2 3 2 2" xfId="40156" xr:uid="{45BF4308-F153-4876-8931-6DC6628AE42D}"/>
    <cellStyle name="Input 2 3 3" xfId="3018" xr:uid="{2D912F18-0D1D-441B-9965-C404C1F5A450}"/>
    <cellStyle name="Input 2 3 3 2" xfId="40126" xr:uid="{53685C2E-0B10-4A46-8942-D7BB3FACF8B9}"/>
    <cellStyle name="Input 2 3 4" xfId="40160" xr:uid="{E630710B-FFC3-4A05-836C-B5E4951A6498}"/>
    <cellStyle name="Input 2 3 5" xfId="40161" xr:uid="{BE0906EB-7979-4FFC-AF4D-791F539B9260}"/>
    <cellStyle name="Input 2 3 6" xfId="40162" xr:uid="{11B14CAD-C185-4B79-A8E5-EF6D6D7104CD}"/>
    <cellStyle name="Input 2 3 7" xfId="33129" xr:uid="{EA94880A-79DE-4F7A-8F08-724227EA98EC}"/>
    <cellStyle name="Input 2 3_BSD2" xfId="40164" xr:uid="{AC16F7BE-1C6D-4C25-B0F3-324B0FE3E606}"/>
    <cellStyle name="Input 2 4" xfId="15492" xr:uid="{C7785829-8DAD-4253-AF4D-719A43D544D9}"/>
    <cellStyle name="Input 2 4 2" xfId="15499" xr:uid="{9C69E661-FB61-40D4-84E3-640BE9CB1664}"/>
    <cellStyle name="Input 2 4 3" xfId="40167" xr:uid="{E6B75712-0BB2-4305-A1EE-A8B9A8340072}"/>
    <cellStyle name="Input 2 4 4" xfId="40170" xr:uid="{41DF113A-CF31-4708-B958-61A78858A288}"/>
    <cellStyle name="Input 2 5" xfId="12304" xr:uid="{2BA32628-3408-4BF9-8A92-7CF192F2E454}"/>
    <cellStyle name="Input 2 5 2" xfId="15505" xr:uid="{0B3F5D3C-93ED-458B-8F6A-6278C9D1A61A}"/>
    <cellStyle name="Input 2 5 3" xfId="40173" xr:uid="{444B548E-1087-4EC2-B49D-38FB7AE29857}"/>
    <cellStyle name="Input 2 5 4" xfId="40175" xr:uid="{D6CA0BBF-B9E9-4A09-A41E-F046400E842D}"/>
    <cellStyle name="Input 2 6" xfId="11691" xr:uid="{9718111A-4630-4EB4-B364-E6082931DEE5}"/>
    <cellStyle name="Input 2 6 2" xfId="40178" xr:uid="{DB729D46-D5DE-4F04-87D6-D1F649861D2C}"/>
    <cellStyle name="Input 2 6 3" xfId="40181" xr:uid="{D936F60C-6DAE-4BC1-966A-9E1B6449A3BA}"/>
    <cellStyle name="Input 2 6 4" xfId="40183" xr:uid="{B6DD4DE7-D2F3-4B50-A391-79D26012DE2B}"/>
    <cellStyle name="Input 2 7" xfId="40184" xr:uid="{E5EF054B-978F-4FE7-8603-1D2923E8445D}"/>
    <cellStyle name="Input 2 7 2" xfId="40187" xr:uid="{165834D4-8D36-4240-9806-6688B5F69A0A}"/>
    <cellStyle name="Input 2 7 3" xfId="40190" xr:uid="{C3ACFBEC-2FB4-4C70-A1C5-5F79F7788969}"/>
    <cellStyle name="Input 2 7 4" xfId="40192" xr:uid="{4E51312C-9AA4-4D63-A20A-315C60A416E3}"/>
    <cellStyle name="Input 2 8" xfId="40193" xr:uid="{B66C9919-48C0-45E5-8A70-76666E0168C8}"/>
    <cellStyle name="Input 2 8 2" xfId="40196" xr:uid="{159C6CD7-9CA9-4B10-84F3-C908CA007B90}"/>
    <cellStyle name="Input 2 8 3" xfId="40199" xr:uid="{E7439EBE-757C-4E48-9342-8975251B05DF}"/>
    <cellStyle name="Input 2 8 4" xfId="35269" xr:uid="{5C3E82A5-B01F-4B0F-B8D8-76204941992E}"/>
    <cellStyle name="Input 2 9" xfId="40200" xr:uid="{25FC75F7-D86D-4365-BDBA-1940EA904A99}"/>
    <cellStyle name="Input 2 9 2" xfId="40203" xr:uid="{041E6F28-8ED4-4F2C-B87C-E794424B702C}"/>
    <cellStyle name="Input 2 9 3" xfId="40206" xr:uid="{69B6C612-6633-4279-AD31-5B3FAAD518A3}"/>
    <cellStyle name="Input 2 9 4" xfId="40208" xr:uid="{093A80E3-BB93-4C13-88A1-1625275B22DB}"/>
    <cellStyle name="Input 2_FAMBL BSD NOVEMBER 2010" xfId="40209" xr:uid="{CC7AC738-D201-4A93-89A3-0A33E5A31F31}"/>
    <cellStyle name="Input 20" xfId="15850" xr:uid="{F5B72CAF-4956-433F-BFBB-4E123D705CCB}"/>
    <cellStyle name="Input 20 2" xfId="15861" xr:uid="{A833D182-14EF-4ADD-972E-F205083593C8}"/>
    <cellStyle name="Input 20 2 2" xfId="5681" xr:uid="{1D7C7D23-CE29-4A74-B488-7CFA35B3E755}"/>
    <cellStyle name="Input 20 2 2 2" xfId="40030" xr:uid="{643AA058-4D79-472D-81BE-454D331126D4}"/>
    <cellStyle name="Input 20 2 3" xfId="28720" xr:uid="{2F3C672F-BD0D-4238-A34A-B6985F930823}"/>
    <cellStyle name="Input 20 2 3 2" xfId="40032" xr:uid="{0E66E74C-ECF1-420F-8B4F-E9B24E68AF02}"/>
    <cellStyle name="Input 20 2 4" xfId="39984" xr:uid="{A781396C-B73D-47AA-92BA-D136AF5F7DEF}"/>
    <cellStyle name="Input 20 2_BSD2" xfId="40034" xr:uid="{0921C911-51D6-4A71-8CF0-44A61A1929FE}"/>
    <cellStyle name="Input 20 3" xfId="10516" xr:uid="{0F5B9BDC-9BE6-40EB-AD1B-F9AAE95C0A5D}"/>
    <cellStyle name="Input 20 3 2" xfId="15865" xr:uid="{9E844262-3946-43A7-B2D1-C969429CB485}"/>
    <cellStyle name="Input 20 4" xfId="12134" xr:uid="{5AD51D28-DA92-4170-AA7E-0928E50D3362}"/>
    <cellStyle name="Input 20 4 2" xfId="18704" xr:uid="{1B4333AB-BB43-4547-A331-3AAF74A5B02E}"/>
    <cellStyle name="Input 20 5" xfId="18708" xr:uid="{3C603278-4B69-4052-8013-21F6487788E7}"/>
    <cellStyle name="Input 20 6" xfId="40210" xr:uid="{96F6B8AC-5EB8-4A1F-B020-BC5DD8A0BAB1}"/>
    <cellStyle name="Input 20_BSD2" xfId="40036" xr:uid="{090C0540-1D17-41ED-8059-22352641210C}"/>
    <cellStyle name="Input 21" xfId="15882" xr:uid="{A3587F90-C9D4-4EFD-8601-56B036B73D7F}"/>
    <cellStyle name="Input 21 2" xfId="40038" xr:uid="{59D54BAA-631E-43FA-A782-B5DAE8270CA3}"/>
    <cellStyle name="Input 21 2 2" xfId="30190" xr:uid="{22403DFD-011A-4EDA-A015-7949FF44D110}"/>
    <cellStyle name="Input 21 2 2 2" xfId="40040" xr:uid="{87E2A595-0A67-4915-B8FE-8AF8F696360E}"/>
    <cellStyle name="Input 21 2 3" xfId="40042" xr:uid="{34D98056-D85B-45DA-B521-417D3A86701E}"/>
    <cellStyle name="Input 21 2 3 2" xfId="33631" xr:uid="{2D0EC55E-34B8-4FCE-8D1D-EC1BF6B2B2C9}"/>
    <cellStyle name="Input 21 2 4" xfId="24206" xr:uid="{D3E69B3F-BF97-431F-A0EC-33C2913541DC}"/>
    <cellStyle name="Input 21 2_BSD2" xfId="40044" xr:uid="{6E3065A0-BBA4-454F-8DBB-D36875423ABE}"/>
    <cellStyle name="Input 21 3" xfId="40046" xr:uid="{CA6C0342-68DC-428A-9D1C-2BD23B665325}"/>
    <cellStyle name="Input 21 3 2" xfId="30200" xr:uid="{415A4F68-8D1C-4DEF-8A65-912FAF301150}"/>
    <cellStyle name="Input 21 4" xfId="40048" xr:uid="{9B20A671-30BA-41D6-BBF2-945A70BCAE9E}"/>
    <cellStyle name="Input 21 4 2" xfId="40050" xr:uid="{7CE39A04-D59E-4FA4-9FC5-E26050EEE795}"/>
    <cellStyle name="Input 21 5" xfId="40052" xr:uid="{42589DED-1491-407E-8954-08ECCDF31DEB}"/>
    <cellStyle name="Input 21 6" xfId="40054" xr:uid="{1F2230FD-93A1-4D04-9FE9-F797EEC705EB}"/>
    <cellStyle name="Input 21_BSD2" xfId="40056" xr:uid="{E8890F10-5C1B-4F80-BB4E-192F27055098}"/>
    <cellStyle name="Input 22" xfId="40058" xr:uid="{2C90B462-7BFD-4410-BFB3-0B927291E734}"/>
    <cellStyle name="Input 22 2" xfId="40060" xr:uid="{EF895086-573A-4A93-A94D-D5E9FF1B92D7}"/>
    <cellStyle name="Input 22 2 2" xfId="30253" xr:uid="{98A6EBC6-3B6C-473A-9A4F-07475D3FAAB4}"/>
    <cellStyle name="Input 22 2 2 2" xfId="32518" xr:uid="{47D61938-8ED0-42C8-9FAF-DB0830DFF1AD}"/>
    <cellStyle name="Input 22 2 3" xfId="40062" xr:uid="{74499A61-0647-41AB-80AC-4431B250F1A5}"/>
    <cellStyle name="Input 22 2 3 2" xfId="32530" xr:uid="{07ECB37E-FAC8-43C9-BFB7-714419E794B9}"/>
    <cellStyle name="Input 22 2 4" xfId="24472" xr:uid="{98477A6F-BC18-46FD-A873-47E9AA121339}"/>
    <cellStyle name="Input 22 2_BSD2" xfId="40064" xr:uid="{EC3E6732-13A4-4C6A-9845-7FEAEE02DA2C}"/>
    <cellStyle name="Input 22 3" xfId="40066" xr:uid="{A2CD9CA2-F8CB-4B0C-9957-6D4CCFBC20E4}"/>
    <cellStyle name="Input 22 3 2" xfId="30261" xr:uid="{53C5C5CA-9A40-4B83-AEF1-97D8B6D7985C}"/>
    <cellStyle name="Input 22 4" xfId="40068" xr:uid="{AFC3B1FE-110E-4DFE-92D1-313651F96397}"/>
    <cellStyle name="Input 22 4 2" xfId="40070" xr:uid="{4458996A-9CFF-45B4-9706-C22FA168E488}"/>
    <cellStyle name="Input 22 5" xfId="40072" xr:uid="{EDE3428F-1962-4E7D-8919-39914EA14C16}"/>
    <cellStyle name="Input 22 6" xfId="40074" xr:uid="{C4D582E7-E09B-47FD-A95B-EC74A738A0CB}"/>
    <cellStyle name="Input 22_BSD2" xfId="40076" xr:uid="{6522C26B-FA3F-49B4-B222-77A79C5CC34F}"/>
    <cellStyle name="Input 23" xfId="40078" xr:uid="{F74FD210-4B1A-471E-A87C-DB4DEC143AA3}"/>
    <cellStyle name="Input 23 2" xfId="3094" xr:uid="{19AC0332-629A-46E8-8965-0EF84C866699}"/>
    <cellStyle name="Input 23 2 2" xfId="30288" xr:uid="{EE97BFE8-92CD-4B01-B878-1E4A607998E0}"/>
    <cellStyle name="Input 23 2 2 2" xfId="40080" xr:uid="{AD077337-B632-438B-9293-A9B6E6A7888D}"/>
    <cellStyle name="Input 23 2 3" xfId="18189" xr:uid="{1BFAE2B0-5DBB-4E7F-83BC-12787F161AB2}"/>
    <cellStyle name="Input 23 2 3 2" xfId="40082" xr:uid="{20702E9B-5CC1-4F32-8243-B0CDC5AD2D8F}"/>
    <cellStyle name="Input 23 2 4" xfId="40084" xr:uid="{DA403769-4B5A-4A7B-B840-E6A7D992CC79}"/>
    <cellStyle name="Input 23 2_BSD2" xfId="25880" xr:uid="{5BDE9201-5550-41F6-A354-041A4E619E96}"/>
    <cellStyle name="Input 23 3" xfId="40086" xr:uid="{9696E9FF-39D0-4A24-99F5-D4A73DBD4803}"/>
    <cellStyle name="Input 23 3 2" xfId="21261" xr:uid="{F82B42A8-CAEA-4715-8D5F-964FBBBF1E54}"/>
    <cellStyle name="Input 23 4" xfId="40088" xr:uid="{CE67CCE6-61D1-4490-94F7-AA445DDB8608}"/>
    <cellStyle name="Input 23 4 2" xfId="40090" xr:uid="{0D614932-10EC-43BB-A428-CE2D09E3C60E}"/>
    <cellStyle name="Input 23 5" xfId="40092" xr:uid="{DD5B1499-980C-483E-9521-99F86524995B}"/>
    <cellStyle name="Input 23 6" xfId="40094" xr:uid="{9E2AA389-7045-4078-8650-77D7A203C9CE}"/>
    <cellStyle name="Input 23_BSD2" xfId="40096" xr:uid="{054AC6ED-D8B0-423A-916D-F07B87EB42CE}"/>
    <cellStyle name="Input 24" xfId="40098" xr:uid="{8ECF844B-E015-481F-9B01-DA495548CEEF}"/>
    <cellStyle name="Input 24 2" xfId="40100" xr:uid="{A2E145C7-EF8E-45A6-B331-2E73F3684190}"/>
    <cellStyle name="Input 24 2 2" xfId="30318" xr:uid="{1AD53E26-D05C-47FE-840D-7B437284D19F}"/>
    <cellStyle name="Input 24 2 2 2" xfId="40102" xr:uid="{EE0A8D38-E06D-4A50-A1EA-14793C875D7F}"/>
    <cellStyle name="Input 24 2 3" xfId="40104" xr:uid="{429EE9E1-8074-409E-9D9E-AFA8BFD16A64}"/>
    <cellStyle name="Input 24 2 3 2" xfId="40106" xr:uid="{28E09918-57C8-4CDA-BF08-77238F7F1146}"/>
    <cellStyle name="Input 24 2 4" xfId="40108" xr:uid="{042AD658-E251-4DE1-991C-AECC768F74BD}"/>
    <cellStyle name="Input 24 2_BSD2" xfId="40110" xr:uid="{1BBD1E07-13EB-4FAC-A8DC-C761D17ED535}"/>
    <cellStyle name="Input 24 3" xfId="40112" xr:uid="{0B0E71EA-70BA-497D-ACEC-C8D1FB22523A}"/>
    <cellStyle name="Input 24 3 2" xfId="30324" xr:uid="{F82191C8-426E-4D1A-B2D1-4A3F3EDD4AD6}"/>
    <cellStyle name="Input 24 4" xfId="40114" xr:uid="{9F68FB75-0176-4A9B-ADF3-4C6824712B80}"/>
    <cellStyle name="Input 24 4 2" xfId="40116" xr:uid="{39D10C8B-0B68-4F28-AC9C-E5670F024D63}"/>
    <cellStyle name="Input 24 5" xfId="40118" xr:uid="{270C015A-92EB-4535-8733-3F9DFA204755}"/>
    <cellStyle name="Input 24 6" xfId="40120" xr:uid="{B2366D15-8678-4621-B878-6EB02676B543}"/>
    <cellStyle name="Input 24_BSD2" xfId="40122" xr:uid="{05297A6B-B071-4CFD-B3BC-E8D778B6A3F6}"/>
    <cellStyle name="Input 25" xfId="40212" xr:uid="{67D70E9A-46CC-4ACF-9F1B-32EF88C17261}"/>
    <cellStyle name="Input 25 2" xfId="38695" xr:uid="{4FE8A45C-8A2F-4520-9A7D-E4B9E96D4B8B}"/>
    <cellStyle name="Input 25 2 2" xfId="30355" xr:uid="{A1988214-E858-4231-AF0E-687C40DE7655}"/>
    <cellStyle name="Input 25 2 2 2" xfId="21857" xr:uid="{8F9ACD63-9C42-45DB-BE99-29117BA9F150}"/>
    <cellStyle name="Input 25 2 3" xfId="40216" xr:uid="{54D866E6-CC4B-4B98-ABD6-C7049B64DE9B}"/>
    <cellStyle name="Input 25 2 3 2" xfId="22147" xr:uid="{3A11B77D-F36A-4CBF-869A-440CCA602693}"/>
    <cellStyle name="Input 25 2 4" xfId="40219" xr:uid="{16BA96A0-FF39-4ED1-AF14-941DE6FE9CB9}"/>
    <cellStyle name="Input 25 2_BSD2" xfId="40221" xr:uid="{6D353908-0202-4614-98C9-B4713EA39D6F}"/>
    <cellStyle name="Input 25 3" xfId="38699" xr:uid="{969C6B47-B9B1-47CB-BAF9-655905C5644F}"/>
    <cellStyle name="Input 25 3 2" xfId="30362" xr:uid="{B361A2A6-465C-49A6-B5DB-D8244CE28199}"/>
    <cellStyle name="Input 25 4" xfId="12792" xr:uid="{DCEBA60A-8A11-4612-8BEE-3E7E5D28D985}"/>
    <cellStyle name="Input 25 4 2" xfId="40223" xr:uid="{974B1D7B-1380-4ECE-A357-85D8B8D54553}"/>
    <cellStyle name="Input 25 5" xfId="40225" xr:uid="{850C09A9-07C7-43CA-A2AB-EF3A65BA31B1}"/>
    <cellStyle name="Input 25 6" xfId="40227" xr:uid="{D96A1898-AE61-44FE-AA8E-40D5072E1F3F}"/>
    <cellStyle name="Input 25_BSD2" xfId="40229" xr:uid="{EB771537-0D04-4A47-BF21-6837D8C9B573}"/>
    <cellStyle name="Input 26" xfId="40231" xr:uid="{1ED2C09C-75FC-4549-9182-81ABF63C9BBD}"/>
    <cellStyle name="Input 26 2" xfId="40233" xr:uid="{6D54D2EE-B5AB-445B-B05A-40084F086EFE}"/>
    <cellStyle name="Input 26 2 2" xfId="40235" xr:uid="{D844ED21-BF5C-4814-8C7D-66E7F4ED1E74}"/>
    <cellStyle name="Input 26 2 2 2" xfId="40237" xr:uid="{44D68484-E36C-4E2C-871A-877136787410}"/>
    <cellStyle name="Input 26 2 3" xfId="32963" xr:uid="{DE90E82D-A232-4F91-8979-829BD90B6235}"/>
    <cellStyle name="Input 26 2 3 2" xfId="40239" xr:uid="{F630B836-323D-4CD2-8647-C76D84D35CFE}"/>
    <cellStyle name="Input 26 2 4" xfId="24624" xr:uid="{1BD78076-17B4-463C-BDF3-9D2669DFFB06}"/>
    <cellStyle name="Input 26 2_BSD2" xfId="36979" xr:uid="{F0C46934-1500-4652-8578-E0266C7E17FE}"/>
    <cellStyle name="Input 26 3" xfId="40241" xr:uid="{DD430823-A33F-40BF-BDB9-9C7C55EF2F12}"/>
    <cellStyle name="Input 26 3 2" xfId="40244" xr:uid="{9C36D743-1D5A-46C4-A3EE-78B891F3F562}"/>
    <cellStyle name="Input 26 4" xfId="40246" xr:uid="{AC565DB4-4362-4D4D-8FF4-E4F5E9B1C38C}"/>
    <cellStyle name="Input 26 4 2" xfId="40249" xr:uid="{B72D56D9-5058-4C88-BC7C-DA3C3F687923}"/>
    <cellStyle name="Input 26 5" xfId="40251" xr:uid="{08B08F58-C106-46FC-B83D-6FACC99FD8BA}"/>
    <cellStyle name="Input 26 6" xfId="40253" xr:uid="{55ECBCBA-9A38-4E5C-974B-F2425AB92310}"/>
    <cellStyle name="Input 26_BSD2" xfId="31061" xr:uid="{F2084E72-5728-47AC-88B5-5413CD8B6CB1}"/>
    <cellStyle name="Input 27" xfId="40255" xr:uid="{FF5845C3-4232-4D11-BC38-F7F278E1D551}"/>
    <cellStyle name="Input 27 2" xfId="31168" xr:uid="{7BAFABFC-4FDD-426F-A159-38F56FCE0F4E}"/>
    <cellStyle name="Input 27 2 2" xfId="31171" xr:uid="{12C099B4-B82F-4751-B5E8-650B6F9D137C}"/>
    <cellStyle name="Input 27 2 2 2" xfId="40257" xr:uid="{395B46F3-0CFE-40E4-9D73-2DECC58FF79C}"/>
    <cellStyle name="Input 27 2 3" xfId="31176" xr:uid="{BAD7449F-C325-40FD-B4ED-9DB7AD84141C}"/>
    <cellStyle name="Input 27 2 3 2" xfId="38747" xr:uid="{37E2E7A6-96A3-4E22-BF8A-727C49E52766}"/>
    <cellStyle name="Input 27 2 4" xfId="24945" xr:uid="{AAE390B1-9766-4358-895F-C1D3B13F0DB4}"/>
    <cellStyle name="Input 27 2_BSD2" xfId="40259" xr:uid="{B1553FF5-85B7-484E-BF03-1A886CC899AE}"/>
    <cellStyle name="Input 27 3" xfId="31181" xr:uid="{22106DA0-50F0-4317-8856-07B3F56EF8FF}"/>
    <cellStyle name="Input 27 3 2" xfId="15791" xr:uid="{DB03117A-3318-4B79-BB1F-95B9E320C453}"/>
    <cellStyle name="Input 27 4" xfId="31188" xr:uid="{A883E3DE-77D0-4E98-A57D-9A8FF74690EF}"/>
    <cellStyle name="Input 27 4 2" xfId="40261" xr:uid="{14BC6743-FF1C-4F0A-9DAF-36B25DA9C00B}"/>
    <cellStyle name="Input 27 5" xfId="31192" xr:uid="{B3AF94AA-8628-449E-9169-7629F4702DEE}"/>
    <cellStyle name="Input 27 6" xfId="40263" xr:uid="{ED08F5B7-0920-4B90-9BB9-276AE3E8A4DF}"/>
    <cellStyle name="Input 27_BSD2" xfId="35254" xr:uid="{A3DE3DE0-2208-45AB-869D-49DFE15EF1A8}"/>
    <cellStyle name="Input 28" xfId="40265" xr:uid="{40DAB455-11D5-4124-B7FD-3E0AE94AC63A}"/>
    <cellStyle name="Input 28 2" xfId="40267" xr:uid="{3295C0D7-BDD8-4259-9FE0-65619293CEBD}"/>
    <cellStyle name="Input 28 2 2" xfId="3972" xr:uid="{A8C8B217-9872-4E09-BD51-6B53014F1C24}"/>
    <cellStyle name="Input 28 2 2 2" xfId="40269" xr:uid="{005AEC78-9ECA-43EB-9212-5D5FA57B2CC3}"/>
    <cellStyle name="Input 28 2 3" xfId="18223" xr:uid="{18086FA0-F84E-4FDE-9CE9-513F597FF084}"/>
    <cellStyle name="Input 28 2 3 2" xfId="40271" xr:uid="{2DFE6CAD-8E17-4DF6-BDE4-66D28F9DF475}"/>
    <cellStyle name="Input 28 2 4" xfId="40274" xr:uid="{C3AF7A4F-2A4B-4ECB-9328-0CE037B1B919}"/>
    <cellStyle name="Input 28 2_BSD2" xfId="40279" xr:uid="{B41DFB92-4F1D-4890-A7ED-D4B285413DF4}"/>
    <cellStyle name="Input 28 3" xfId="40281" xr:uid="{6EBFE3DF-181B-457C-992E-6872A2F9ECD7}"/>
    <cellStyle name="Input 28 3 2" xfId="40283" xr:uid="{410499B3-BA29-4487-BA30-68354EE4E1AD}"/>
    <cellStyle name="Input 28 4" xfId="40285" xr:uid="{B4485127-C57E-4C3E-A87D-B0881C18DBE3}"/>
    <cellStyle name="Input 28 4 2" xfId="40289" xr:uid="{530EAC25-97AC-4E89-B137-3D7258A07C8E}"/>
    <cellStyle name="Input 28 5" xfId="40291" xr:uid="{3D875018-43A8-4D20-AFD6-AE74F50C0B49}"/>
    <cellStyle name="Input 28 6" xfId="40293" xr:uid="{AEB63D35-957C-45B0-94F1-46186FA46320}"/>
    <cellStyle name="Input 28_BSD2" xfId="40295" xr:uid="{AC390459-5900-4A7C-8FC7-22C6D3D6211D}"/>
    <cellStyle name="Input 29" xfId="40297" xr:uid="{968536FC-979E-4344-85AD-F8C37C5F5F59}"/>
    <cellStyle name="Input 29 2" xfId="40299" xr:uid="{C9607788-3BA3-4084-8525-FDC7919D724D}"/>
    <cellStyle name="Input 29 2 2" xfId="40301" xr:uid="{1FC9DD14-FD07-4536-A81F-2568D0653E45}"/>
    <cellStyle name="Input 29 2 2 2" xfId="39643" xr:uid="{0D445544-F193-4CEE-8A44-A65CD50BEE3A}"/>
    <cellStyle name="Input 29 2 3" xfId="40303" xr:uid="{05F30A3E-24A0-4B19-9938-2DE8CDAA298F}"/>
    <cellStyle name="Input 29 2 3 2" xfId="39659" xr:uid="{675F670B-89BA-45CA-9D6D-96D45429F6DA}"/>
    <cellStyle name="Input 29 2 4" xfId="40305" xr:uid="{E61843C7-4620-4877-B733-2B10C212D57A}"/>
    <cellStyle name="Input 29 2_BSD2" xfId="40307" xr:uid="{6CA8DE69-FAF4-4501-8B9E-A7E9324AD3EC}"/>
    <cellStyle name="Input 29 3" xfId="38991" xr:uid="{08C149E7-ABBB-44AB-A512-8DF483BAD6DC}"/>
    <cellStyle name="Input 29 3 2" xfId="40309" xr:uid="{D5F78BFE-3BFF-45D4-9E96-16B06CC59038}"/>
    <cellStyle name="Input 29 4" xfId="40311" xr:uid="{F578D23A-7CCC-4C11-AD3A-9458F631D635}"/>
    <cellStyle name="Input 29 4 2" xfId="40313" xr:uid="{906BB1BB-0023-434C-9480-1D8C1EC13C9E}"/>
    <cellStyle name="Input 29 5" xfId="40315" xr:uid="{2A424812-5F18-4166-9B46-15FE1DAAC8A3}"/>
    <cellStyle name="Input 29 6" xfId="40317" xr:uid="{261F87E4-587D-43E8-9622-B031188F89D2}"/>
    <cellStyle name="Input 29_BSD2" xfId="4380" xr:uid="{F656E221-66C3-4F66-B81D-E29A84B58698}"/>
    <cellStyle name="Input 3" xfId="2194" xr:uid="{AC5A92C1-E5BE-4B00-AE2F-CB76C3456D70}"/>
    <cellStyle name="Input 3 2" xfId="40318" xr:uid="{910C57C2-6DCE-48E6-AC5D-0FC3B5B418A0}"/>
    <cellStyle name="Input 3 2 2" xfId="40319" xr:uid="{FD7784DB-034B-462F-8B8B-9616DD15185B}"/>
    <cellStyle name="Input 3 2 3" xfId="40320" xr:uid="{A141C299-4159-4054-A0E1-84B9B39D90A7}"/>
    <cellStyle name="Input 3 3" xfId="40323" xr:uid="{BEEBF786-B46D-4BED-A203-4463158538D3}"/>
    <cellStyle name="Input 3 3 2" xfId="40326" xr:uid="{F4D0DDCA-83EF-44DB-AD03-6EE24A928CEA}"/>
    <cellStyle name="Input 3 4" xfId="40329" xr:uid="{94685683-5AD8-42C2-8EDB-E5B7FF932B45}"/>
    <cellStyle name="Input 3 4 2" xfId="40333" xr:uid="{E08F3B83-4A64-4D15-8E47-45D50DE7C168}"/>
    <cellStyle name="Input 3 5" xfId="34445" xr:uid="{3A6EA72E-DA75-477B-B74C-9F33B1802A88}"/>
    <cellStyle name="Input 3 5 2" xfId="24732" xr:uid="{E8086494-DE59-4D84-BC14-EA12CA424509}"/>
    <cellStyle name="Input 3 6" xfId="34448" xr:uid="{43A41EB4-6FA7-4D8D-A9F5-6990DBFDB008}"/>
    <cellStyle name="Input 3 7" xfId="40334" xr:uid="{EBADC27B-308C-442C-8CF5-8672BF77BF82}"/>
    <cellStyle name="Input 3 8" xfId="51777" xr:uid="{5F9E3AB8-6985-4BD3-B143-DF5D94EE073C}"/>
    <cellStyle name="Input 3_Annexure" xfId="21038" xr:uid="{1C318714-1549-4918-B357-7F06C985FA26}"/>
    <cellStyle name="Input 30" xfId="40211" xr:uid="{EC7CD9E7-B2BE-4049-84BF-7EA5A29D1B80}"/>
    <cellStyle name="Input 30 2" xfId="38694" xr:uid="{00801899-B582-43B1-9446-41D2931E2550}"/>
    <cellStyle name="Input 30 2 2" xfId="30354" xr:uid="{3E7DF61D-0B26-4677-BC98-2C7925A08BE6}"/>
    <cellStyle name="Input 30 2 2 2" xfId="21854" xr:uid="{66A29B97-A970-4D47-8521-7A97C187ED04}"/>
    <cellStyle name="Input 30 2 3" xfId="40215" xr:uid="{77A3BD40-4786-4CB0-BFC5-2649B4C0CCAC}"/>
    <cellStyle name="Input 30 2 3 2" xfId="22145" xr:uid="{6129C92F-E380-4C03-A935-198A224940E7}"/>
    <cellStyle name="Input 30 2 4" xfId="40218" xr:uid="{FD841152-C654-45F4-9B78-BBF66B9868D5}"/>
    <cellStyle name="Input 30 2_BSD2" xfId="40220" xr:uid="{A6E89EE1-6341-4046-B43D-C7F73C2D1FBD}"/>
    <cellStyle name="Input 30 3" xfId="38698" xr:uid="{5D96E58B-F36E-46FA-8836-2D042656F40C}"/>
    <cellStyle name="Input 30 3 2" xfId="30361" xr:uid="{60CEBF27-5E31-4065-9E60-F6489A153C48}"/>
    <cellStyle name="Input 30 4" xfId="12790" xr:uid="{8CB576B8-059A-4742-8584-E162E7514E1A}"/>
    <cellStyle name="Input 30 4 2" xfId="40222" xr:uid="{2F2B4A81-0605-41B3-A5C7-329A71171AFD}"/>
    <cellStyle name="Input 30 5" xfId="40224" xr:uid="{5ACB8CB1-EA52-41F3-991E-E54D1ECF9B5A}"/>
    <cellStyle name="Input 30 6" xfId="40226" xr:uid="{5A14C619-AA55-4E91-844B-C37DC6CA3BD2}"/>
    <cellStyle name="Input 30_BSD2" xfId="40228" xr:uid="{71748B5D-E0B2-41F9-9DA1-9F255C42731F}"/>
    <cellStyle name="Input 31" xfId="40230" xr:uid="{99EF7048-2895-4ACB-A4D6-995B90044B85}"/>
    <cellStyle name="Input 31 2" xfId="40232" xr:uid="{DE60546B-4A6B-4E81-98FF-EED5719A9D4B}"/>
    <cellStyle name="Input 31 2 2" xfId="40234" xr:uid="{40729423-8AF0-452C-9315-40ADE7EC8DAD}"/>
    <cellStyle name="Input 31 2 2 2" xfId="40236" xr:uid="{4F7BEED2-5D13-464B-A0FB-4CAD9F8676CC}"/>
    <cellStyle name="Input 31 2 3" xfId="32961" xr:uid="{AF8CA8E3-BD38-49AA-B63A-A6E35BC5174D}"/>
    <cellStyle name="Input 31 2 3 2" xfId="40238" xr:uid="{25E9A1A7-D941-4AEA-AF05-21C3B5FB1EDD}"/>
    <cellStyle name="Input 31 2 4" xfId="24622" xr:uid="{1CDD45FE-54BC-47D3-9C0D-85134C5C34B2}"/>
    <cellStyle name="Input 31 2_BSD2" xfId="36977" xr:uid="{884771DE-7A18-4E42-B345-307F174D143F}"/>
    <cellStyle name="Input 31 3" xfId="40240" xr:uid="{0F2E09C2-728F-4D8D-A402-9EFC2584EB56}"/>
    <cellStyle name="Input 31 3 2" xfId="40243" xr:uid="{7D8AF97F-D607-4E58-8C86-66FA8EA49505}"/>
    <cellStyle name="Input 31 4" xfId="40245" xr:uid="{59B9DCE5-CACC-4077-A550-7D7DE41DA783}"/>
    <cellStyle name="Input 31 4 2" xfId="40248" xr:uid="{F052D22A-9E5D-4391-8D3B-AD05B89EF249}"/>
    <cellStyle name="Input 31 5" xfId="40250" xr:uid="{C9038A6F-D530-4B62-934C-8554EDA71DEA}"/>
    <cellStyle name="Input 31 6" xfId="40252" xr:uid="{8B840F94-F3F3-4B57-A4E4-62780A660EFB}"/>
    <cellStyle name="Input 31_BSD2" xfId="31060" xr:uid="{A6AA618F-8440-45EC-95FD-E5FBBBE05922}"/>
    <cellStyle name="Input 32" xfId="40254" xr:uid="{7D9D6603-A066-449F-8B3F-66B1D310B63F}"/>
    <cellStyle name="Input 32 2" xfId="31166" xr:uid="{F74A588B-D4C4-496B-BFF7-CEF68072B998}"/>
    <cellStyle name="Input 32 2 2" xfId="31170" xr:uid="{CD48EB97-2F78-4127-A154-406E0F36E56F}"/>
    <cellStyle name="Input 32 2 2 2" xfId="40256" xr:uid="{21154320-4998-4119-940C-4E569D5BCA1D}"/>
    <cellStyle name="Input 32 2 3" xfId="31175" xr:uid="{C2F983AE-AD32-4452-B4D1-D5DCDE508DC9}"/>
    <cellStyle name="Input 32 2 3 2" xfId="38745" xr:uid="{807575F1-394C-485F-B345-C7857F924C76}"/>
    <cellStyle name="Input 32 2 4" xfId="24944" xr:uid="{81624146-B472-4AC9-A58D-EBEAC2A4C46B}"/>
    <cellStyle name="Input 32 2_BSD2" xfId="40258" xr:uid="{718A9513-1BD6-471A-A638-62BA4AE512B7}"/>
    <cellStyle name="Input 32 3" xfId="31179" xr:uid="{3D5DE031-77E2-4F24-AA14-3735020D3BF8}"/>
    <cellStyle name="Input 32 3 2" xfId="15789" xr:uid="{12B71049-47B1-4467-80F9-7D8A58E3D6A8}"/>
    <cellStyle name="Input 32 4" xfId="31186" xr:uid="{3012AFE3-06F1-425A-8EE2-37E99F9FBE91}"/>
    <cellStyle name="Input 32 4 2" xfId="40260" xr:uid="{90FDDE39-644D-4513-B2A3-240D1D16CA81}"/>
    <cellStyle name="Input 32 5" xfId="31190" xr:uid="{E4801A0F-0122-4A76-A20D-987BEB1EDA1F}"/>
    <cellStyle name="Input 32 6" xfId="40262" xr:uid="{85C4C072-E4AF-47D0-AF18-E1DC9B67A6AE}"/>
    <cellStyle name="Input 32_BSD2" xfId="35253" xr:uid="{22006151-ED4C-4C03-ADF7-E02731359E94}"/>
    <cellStyle name="Input 33" xfId="40264" xr:uid="{A544489F-9CA3-4F82-886E-F7622C19A787}"/>
    <cellStyle name="Input 33 2" xfId="40266" xr:uid="{B51AD730-44E2-4C68-8A92-0D63CFB59292}"/>
    <cellStyle name="Input 33 2 2" xfId="3970" xr:uid="{73CDD25B-1A61-4748-A3EF-17E9A2D17CD0}"/>
    <cellStyle name="Input 33 2 2 2" xfId="40268" xr:uid="{A111E985-E4E3-4FA9-96F6-76701E6555DE}"/>
    <cellStyle name="Input 33 2 3" xfId="18222" xr:uid="{CF9EEF9F-D730-41D3-9E03-A201DA096769}"/>
    <cellStyle name="Input 33 2 3 2" xfId="40270" xr:uid="{218865A3-6D4D-4D46-84EA-8159F8F933BE}"/>
    <cellStyle name="Input 33 2 4" xfId="40273" xr:uid="{8E81F6CA-F376-4AED-BD06-999E159D972C}"/>
    <cellStyle name="Input 33 2_BSD2" xfId="40278" xr:uid="{AF0F7B4C-34DF-46B3-A3EE-52F7B4ADA9C3}"/>
    <cellStyle name="Input 33 3" xfId="40280" xr:uid="{FF72696E-1A6A-4A19-B84E-918F63FC616E}"/>
    <cellStyle name="Input 33 3 2" xfId="40282" xr:uid="{51D6B675-D5C0-4652-A8D2-6BE78841FABC}"/>
    <cellStyle name="Input 33 4" xfId="40284" xr:uid="{2F0B5D10-E12C-4DAB-BF68-CB7F4712B1FC}"/>
    <cellStyle name="Input 33 4 2" xfId="40288" xr:uid="{0CFEDF94-824F-4DC7-A2CB-F0365CC4A036}"/>
    <cellStyle name="Input 33 5" xfId="40290" xr:uid="{04229F0B-3683-488E-BBD3-FAA8A4D0DF2E}"/>
    <cellStyle name="Input 33 6" xfId="40292" xr:uid="{3531AC3B-044D-4B10-A433-05EA52EB75D5}"/>
    <cellStyle name="Input 33_BSD2" xfId="40294" xr:uid="{CF2854CA-40EE-45C3-BD91-BCAD9075E1E3}"/>
    <cellStyle name="Input 34" xfId="40296" xr:uid="{06D7B89F-5608-4E49-A095-CFF2A3075F98}"/>
    <cellStyle name="Input 34 2" xfId="40298" xr:uid="{CC5379A1-888F-47B6-AB69-F70289BB07F0}"/>
    <cellStyle name="Input 34 2 2" xfId="40300" xr:uid="{9DB59E9C-5BB3-47A0-B001-2F7676ABB4C3}"/>
    <cellStyle name="Input 34 2 2 2" xfId="39640" xr:uid="{E6B31462-2F3E-40CE-AF27-AD9CF96679D3}"/>
    <cellStyle name="Input 34 2 3" xfId="40302" xr:uid="{F9252B63-A5BE-4480-A2E1-B851424B6C83}"/>
    <cellStyle name="Input 34 2 3 2" xfId="39656" xr:uid="{FBE6420D-792C-4CCC-AF54-9AEE6D8C9F25}"/>
    <cellStyle name="Input 34 2 4" xfId="40304" xr:uid="{C7B05E0A-0B85-44A7-BE03-C501F30C53A7}"/>
    <cellStyle name="Input 34 2_BSD2" xfId="40306" xr:uid="{293FA166-0BE4-450E-97AA-F18CDB93C11E}"/>
    <cellStyle name="Input 34 3" xfId="38990" xr:uid="{750E7CE3-6D4D-4A4F-9A24-365752535636}"/>
    <cellStyle name="Input 34 3 2" xfId="40308" xr:uid="{BD22919C-7F9D-4A9E-A913-34462AC2E045}"/>
    <cellStyle name="Input 34 4" xfId="40310" xr:uid="{920DA5C2-BAE1-4E74-99B0-E8C6FB83B3F3}"/>
    <cellStyle name="Input 34 4 2" xfId="40312" xr:uid="{55FA27B7-7D6B-44A0-B9EA-ED6F6BBE7855}"/>
    <cellStyle name="Input 34 5" xfId="40314" xr:uid="{91A1AAE7-A226-4368-9E74-672C976EF740}"/>
    <cellStyle name="Input 34 6" xfId="40316" xr:uid="{B24C06B2-4B54-4AFB-9032-3239A0EA85A9}"/>
    <cellStyle name="Input 34_BSD2" xfId="4378" xr:uid="{94FC467E-8C52-4CC0-B050-8C24C3B25EFC}"/>
    <cellStyle name="Input 35" xfId="40336" xr:uid="{38751774-B28D-4C2D-88F3-DA0D3C5307FD}"/>
    <cellStyle name="Input 35 2" xfId="40338" xr:uid="{8D9A7A7A-4F2C-4B1F-973C-CFB9EBCCD2C9}"/>
    <cellStyle name="Input 35 2 2" xfId="40340" xr:uid="{844FBC77-F9A4-4EFC-AD66-B1E032035F04}"/>
    <cellStyle name="Input 35 2 2 2" xfId="10706" xr:uid="{F5D3BCE5-CA31-42FC-B391-FF408911B92D}"/>
    <cellStyle name="Input 35 2 3" xfId="40342" xr:uid="{DF3C29EA-4D29-4A92-87D8-3B640CA0321F}"/>
    <cellStyle name="Input 35 2 3 2" xfId="10741" xr:uid="{006DD78E-E7DD-408C-9807-61EE25E26C67}"/>
    <cellStyle name="Input 35 2 4" xfId="40344" xr:uid="{E6DE9341-60B6-46BD-8B79-06D799FE49CC}"/>
    <cellStyle name="Input 35 2_BSD2" xfId="40347" xr:uid="{B670A504-06CD-493C-AE61-0328BF3A1ACD}"/>
    <cellStyle name="Input 35 3" xfId="40349" xr:uid="{32A73D18-A667-4673-BEB0-23579E2EE856}"/>
    <cellStyle name="Input 35 3 2" xfId="40351" xr:uid="{9FB388AE-8401-4506-B231-A178CE7F9392}"/>
    <cellStyle name="Input 35 4" xfId="40353" xr:uid="{3E55BC56-009A-46E6-AA72-A96C0DAFBECD}"/>
    <cellStyle name="Input 35 4 2" xfId="40355" xr:uid="{3A66CC48-4CCA-4880-BD7A-845A1F4B705A}"/>
    <cellStyle name="Input 35 5" xfId="40357" xr:uid="{A961B04B-F5BC-431D-899B-00008572AC03}"/>
    <cellStyle name="Input 35 6" xfId="40359" xr:uid="{3AB7EBD7-96E9-4694-8F06-5E9A5D05C645}"/>
    <cellStyle name="Input 35_BSD2" xfId="5327" xr:uid="{2E234A2E-21BD-42D4-B02E-57BC3ADB02DB}"/>
    <cellStyle name="Input 36" xfId="19639" xr:uid="{A8F8AFAA-A339-488B-9C3F-8CE0DF1429CE}"/>
    <cellStyle name="Input 36 2" xfId="40361" xr:uid="{84991DE6-CA5C-4194-BF85-9E2ACBD38C5E}"/>
    <cellStyle name="Input 36 2 2" xfId="40363" xr:uid="{E9B264D9-3AAB-4EAD-BEFA-6845B1B64DCC}"/>
    <cellStyle name="Input 36 2 2 2" xfId="22207" xr:uid="{525A4F28-6741-4C62-BD0D-C17FE18E9CFB}"/>
    <cellStyle name="Input 36 2 3" xfId="40365" xr:uid="{DBB70780-CF00-479B-9971-5A25F9050267}"/>
    <cellStyle name="Input 36 2 3 2" xfId="22220" xr:uid="{091E65E5-33AA-4C24-8441-883773821C88}"/>
    <cellStyle name="Input 36 2 4" xfId="40367" xr:uid="{5400DCF2-243F-4E48-B291-526170638B49}"/>
    <cellStyle name="Input 36 2_BSD2" xfId="40369" xr:uid="{ED60E93A-4AE4-47AD-8927-0E1551D11CE9}"/>
    <cellStyle name="Input 36 3" xfId="40371" xr:uid="{79F5B160-D775-4588-B6E0-434E2051C812}"/>
    <cellStyle name="Input 36 3 2" xfId="40373" xr:uid="{82EF9FFF-AE91-4344-8DA4-83D98F840A89}"/>
    <cellStyle name="Input 36 4" xfId="40375" xr:uid="{6D8CB768-42F0-45AD-9DAA-05CE24EAFA9A}"/>
    <cellStyle name="Input 36 4 2" xfId="40378" xr:uid="{EDAECF15-5189-49DB-8D32-A7618F0C91EF}"/>
    <cellStyle name="Input 36 5" xfId="40380" xr:uid="{81108287-5537-4197-990A-A288DC9DFB91}"/>
    <cellStyle name="Input 36 6" xfId="40384" xr:uid="{9992DC67-431B-462F-9CC7-4E35487183B0}"/>
    <cellStyle name="Input 36_BSD2" xfId="12641" xr:uid="{D1D8D00C-DBE8-4688-BA78-228E2071D463}"/>
    <cellStyle name="Input 37" xfId="40386" xr:uid="{7D612034-FFC5-45C8-B479-138AEDB1E5C7}"/>
    <cellStyle name="Input 37 2" xfId="40388" xr:uid="{66A61351-3D43-4E87-B4EC-E8D612AD6203}"/>
    <cellStyle name="Input 37 2 2" xfId="40390" xr:uid="{8A2D4203-BEF5-42DF-9D93-89E79453DC97}"/>
    <cellStyle name="Input 37 2 2 2" xfId="24584" xr:uid="{18BBE5EE-A3AA-4887-8EC2-ADD3C5B1AB5E}"/>
    <cellStyle name="Input 37 2 3" xfId="40392" xr:uid="{15F5B066-98CC-41F5-98A4-5415F782D03D}"/>
    <cellStyle name="Input 37 2 3 2" xfId="24596" xr:uid="{71C2B047-2C02-4B45-AE32-469A4D7FC524}"/>
    <cellStyle name="Input 37 2 4" xfId="40394" xr:uid="{13A848CB-E056-4D30-96A1-4C1BD50E176A}"/>
    <cellStyle name="Input 37 2_BSD2" xfId="36650" xr:uid="{308685DA-FC74-4945-BC53-0E0ACB485F1C}"/>
    <cellStyle name="Input 37 3" xfId="40396" xr:uid="{2856DD9A-7B75-4FEA-8143-009815A8ECBB}"/>
    <cellStyle name="Input 37 3 2" xfId="40398" xr:uid="{A0E287C2-B3BC-4FD4-AD06-EAC1462FAD65}"/>
    <cellStyle name="Input 37 4" xfId="40400" xr:uid="{2955FC90-6E70-4685-9B71-3A230311B8F4}"/>
    <cellStyle name="Input 37 4 2" xfId="40402" xr:uid="{48318C64-191C-42EE-80A7-78F32BF355E4}"/>
    <cellStyle name="Input 37 5" xfId="40404" xr:uid="{E58E677E-5DA6-45C5-B661-3C640E3E9D74}"/>
    <cellStyle name="Input 37 6" xfId="40408" xr:uid="{342FE81A-D6A1-45D8-B41B-527D98BC3428}"/>
    <cellStyle name="Input 37_BSD2" xfId="12811" xr:uid="{C14880D6-63E1-4052-B5D6-94BE41E0984D}"/>
    <cellStyle name="Input 38" xfId="40410" xr:uid="{71168E62-E7EA-485D-8C53-504C13128A05}"/>
    <cellStyle name="Input 38 2" xfId="40412" xr:uid="{81E1E97D-9AE7-4E43-BDBE-F6DDAAADF710}"/>
    <cellStyle name="Input 38 2 2" xfId="10175" xr:uid="{94B3189B-576A-4037-ACA1-B6661014881C}"/>
    <cellStyle name="Input 38 2 2 2" xfId="40414" xr:uid="{A917BCB0-399F-4996-924B-AC9243FEC1BE}"/>
    <cellStyle name="Input 38 2 3" xfId="10490" xr:uid="{705E6E53-BB0F-4D73-8B04-76A97AA198B9}"/>
    <cellStyle name="Input 38 2 3 2" xfId="40416" xr:uid="{2D21DA33-F78B-40CB-B574-1F013631ACA6}"/>
    <cellStyle name="Input 38 2 4" xfId="40418" xr:uid="{9B4A0590-A3EB-4EBC-9358-36330FE485A0}"/>
    <cellStyle name="Input 38 2_BSD2" xfId="40421" xr:uid="{AF6751DB-1680-49D5-B39B-2C584BC46020}"/>
    <cellStyle name="Input 38 3" xfId="40423" xr:uid="{ACF49DBA-E966-4C63-A06F-F876BC006FDC}"/>
    <cellStyle name="Input 38 3 2" xfId="10501" xr:uid="{55411EDD-1F9B-4317-AF53-6341670E82D7}"/>
    <cellStyle name="Input 38 4" xfId="40425" xr:uid="{D6F44475-1AAF-4F0D-833E-2187E552D1DA}"/>
    <cellStyle name="Input 38 4 2" xfId="10519" xr:uid="{F14BC1FB-10D9-4D13-A5CD-9E27E6740D61}"/>
    <cellStyle name="Input 38 5" xfId="40427" xr:uid="{A9A93A0C-34C1-4D66-89FB-2A3E428360DC}"/>
    <cellStyle name="Input 38 6" xfId="40429" xr:uid="{15813EE2-8547-4391-9E12-DBC07BF79F73}"/>
    <cellStyle name="Input 38_BSD2" xfId="12961" xr:uid="{72C7F7CE-151B-40AD-B26D-7BD64A76145A}"/>
    <cellStyle name="Input 39" xfId="40431" xr:uid="{ED05FA69-1EF3-4446-9276-EECC6116CABC}"/>
    <cellStyle name="Input 39 2" xfId="40434" xr:uid="{97764600-A55C-44B2-BAC0-6B13FC3BE834}"/>
    <cellStyle name="Input 39 2 2" xfId="40436" xr:uid="{1DBDA9E1-7E35-4D42-8BEA-B61CB3A9FF12}"/>
    <cellStyle name="Input 39 2 2 2" xfId="40438" xr:uid="{583BC490-2E73-416A-85CE-9A000E5510B2}"/>
    <cellStyle name="Input 39 2 3" xfId="40440" xr:uid="{8ED5FCA6-29A2-4195-B6DE-2DCDA4320014}"/>
    <cellStyle name="Input 39 2 3 2" xfId="24200" xr:uid="{DE3DB877-4227-4AA3-A008-F54141DF9823}"/>
    <cellStyle name="Input 39 2 4" xfId="40442" xr:uid="{958D99F2-96FF-4721-BFB9-7FE404E15891}"/>
    <cellStyle name="Input 39 2_BSD2" xfId="20037" xr:uid="{E854E462-9078-42F7-ACD2-75972C03320A}"/>
    <cellStyle name="Input 39 3" xfId="40444" xr:uid="{175E0724-D9E8-49A8-BD61-8DE1C26E38AD}"/>
    <cellStyle name="Input 39 3 2" xfId="40446" xr:uid="{EEC7700F-2018-4CC6-B26B-33FC8BF9ECBA}"/>
    <cellStyle name="Input 39 4" xfId="40448" xr:uid="{3D421F37-976F-41C3-BCBD-31CB0E63B867}"/>
    <cellStyle name="Input 39 4 2" xfId="40450" xr:uid="{DB6DD962-537C-4475-8D65-319212531C81}"/>
    <cellStyle name="Input 39 5" xfId="40452" xr:uid="{F58C2B72-9446-4632-BB1C-383681032DD1}"/>
    <cellStyle name="Input 39 6" xfId="40454" xr:uid="{261087F7-664F-4485-BD33-DBDC81053F4F}"/>
    <cellStyle name="Input 39_BSD2" xfId="13104" xr:uid="{3EF27A47-99AE-45C3-8FC1-E7B32AF2222D}"/>
    <cellStyle name="Input 4" xfId="2200" xr:uid="{8E0E2F59-80B1-4B35-8A99-8B06AE39EBB3}"/>
    <cellStyle name="Input 4 10" xfId="51778" xr:uid="{908562CA-FC60-47CD-8B6F-129F5DC01BA4}"/>
    <cellStyle name="Input 4 2" xfId="5215" xr:uid="{D20802FC-CC4B-4056-8BF5-75B4F373121B}"/>
    <cellStyle name="Input 4 2 2" xfId="40455" xr:uid="{DC865639-18B8-495C-9B46-818EE8564D76}"/>
    <cellStyle name="Input 4 2 2 2" xfId="40456" xr:uid="{9CB6E2D6-F1F2-4D0B-BE84-D53B521D4FE0}"/>
    <cellStyle name="Input 4 2 3" xfId="39526" xr:uid="{8B395DB3-93DB-40BB-B246-57C7E087CC88}"/>
    <cellStyle name="Input 4 2 3 2" xfId="34774" xr:uid="{9476002F-AF25-45EF-9830-1B0C8252DCC6}"/>
    <cellStyle name="Input 4 2 4" xfId="13307" xr:uid="{E4AC7533-AD3F-4D26-B141-D239BD98F28E}"/>
    <cellStyle name="Input 4 2 5" xfId="39531" xr:uid="{0B7A5FD9-AA63-4972-ADB8-34BC00251DA4}"/>
    <cellStyle name="Input 4 2_BSD2" xfId="40457" xr:uid="{9AEE9613-E407-41B8-84FE-F0F53BF60E8E}"/>
    <cellStyle name="Input 4 3" xfId="36793" xr:uid="{5963796E-4835-4DB3-BF98-60274A79E35F}"/>
    <cellStyle name="Input 4 3 2" xfId="40460" xr:uid="{BAC42692-1E03-4253-BE3B-776E6F2B98B1}"/>
    <cellStyle name="Input 4 4" xfId="15523" xr:uid="{303FD9F4-5E77-4190-9D59-FB1E39EC7DF0}"/>
    <cellStyle name="Input 4 4 2" xfId="40463" xr:uid="{0C9ACB26-70FA-4AC1-9DEC-C34EAF029567}"/>
    <cellStyle name="Input 4 5" xfId="34452" xr:uid="{90CA005B-94E3-47BB-A172-DC423146D66E}"/>
    <cellStyle name="Input 4 5 2" xfId="40465" xr:uid="{2FADB23D-721E-44AB-8A65-9D710E3E217D}"/>
    <cellStyle name="Input 4 6" xfId="34456" xr:uid="{603F5640-EB7B-4F4A-B96A-FA8544C41054}"/>
    <cellStyle name="Input 4 6 2" xfId="40466" xr:uid="{A943C128-03BA-4818-9566-6DBC95C4D001}"/>
    <cellStyle name="Input 4 7" xfId="40468" xr:uid="{1B250427-228D-415C-BE75-34AF08B56546}"/>
    <cellStyle name="Input 4 8" xfId="40470" xr:uid="{CF0837CC-709F-48DC-BA4A-D20507B0F1AC}"/>
    <cellStyle name="Input 4 9" xfId="36789" xr:uid="{57893B4D-7CF5-4569-8CAF-5C4FDE226CB3}"/>
    <cellStyle name="Input 4_Annexure" xfId="40471" xr:uid="{20D9A11E-96DA-4679-B0A3-E236ACEFA30B}"/>
    <cellStyle name="Input 40" xfId="40335" xr:uid="{B9C5C3C5-144E-4D03-9897-5FE07229D222}"/>
    <cellStyle name="Input 40 2" xfId="40337" xr:uid="{A4437B56-7699-4D83-8D5F-E41F3973401E}"/>
    <cellStyle name="Input 40 2 2" xfId="40339" xr:uid="{3225AC8C-11A9-48E7-B5D3-0257AE0B5E29}"/>
    <cellStyle name="Input 40 2 2 2" xfId="10705" xr:uid="{FC29A275-8C0D-4EB2-A241-A451018E6551}"/>
    <cellStyle name="Input 40 2 3" xfId="40341" xr:uid="{A90F0DA1-0ED7-4CC4-B982-192B92D574C3}"/>
    <cellStyle name="Input 40 2 3 2" xfId="10740" xr:uid="{0AF5475A-0DE6-477F-A023-612DE09725D3}"/>
    <cellStyle name="Input 40 2 4" xfId="40343" xr:uid="{AC8235BB-0351-4151-9DFE-339DB79F65D1}"/>
    <cellStyle name="Input 40 2_BSD2" xfId="40346" xr:uid="{830D1988-677B-48F1-8171-F7D106730293}"/>
    <cellStyle name="Input 40 3" xfId="40348" xr:uid="{8BFB02BA-04F1-44BE-97C5-2CBF23CA6B72}"/>
    <cellStyle name="Input 40 3 2" xfId="40350" xr:uid="{B145EE72-A585-4C51-86A2-162F96324ED3}"/>
    <cellStyle name="Input 40 4" xfId="40352" xr:uid="{2D43711B-0F83-4686-8C41-93DA822450BC}"/>
    <cellStyle name="Input 40 4 2" xfId="40354" xr:uid="{C84DC1EA-0324-4036-BB1A-7A6BC8A84DB9}"/>
    <cellStyle name="Input 40 5" xfId="40356" xr:uid="{0DC6688B-796B-4FAE-ABD9-92D7FB43D3C3}"/>
    <cellStyle name="Input 40 6" xfId="40358" xr:uid="{E31BB2CC-562B-445D-8398-8036CA47227A}"/>
    <cellStyle name="Input 40_BSD2" xfId="5326" xr:uid="{41BBF43D-3630-47F1-9832-29E9C02C1454}"/>
    <cellStyle name="Input 41" xfId="19638" xr:uid="{D448540F-FC25-4093-BF6B-253D0CBAC8C8}"/>
    <cellStyle name="Input 41 2" xfId="40360" xr:uid="{E6AAABC9-3B4D-4157-AA3C-7DFF878C7577}"/>
    <cellStyle name="Input 41 2 2" xfId="40362" xr:uid="{6FC736E8-C1CC-4887-96ED-8D8D8EC07549}"/>
    <cellStyle name="Input 41 2 2 2" xfId="22206" xr:uid="{61EC9D91-8A88-46B1-AF97-8F9FED1DD57E}"/>
    <cellStyle name="Input 41 2 3" xfId="40364" xr:uid="{C3EBDD69-ACE3-489C-BF41-1677AC59C8A5}"/>
    <cellStyle name="Input 41 2 3 2" xfId="22219" xr:uid="{2106AA56-C6B0-4EAB-9FDE-814688935F3D}"/>
    <cellStyle name="Input 41 2 4" xfId="40366" xr:uid="{0E48AB3A-4E73-4721-B33D-1972FA9D6D2F}"/>
    <cellStyle name="Input 41 2_BSD2" xfId="40368" xr:uid="{1C1498D9-48F9-4583-BC4C-31DF8CE73B1F}"/>
    <cellStyle name="Input 41 3" xfId="40370" xr:uid="{4F14A6C4-8AC0-4138-8FED-8BE5945D9C58}"/>
    <cellStyle name="Input 41 3 2" xfId="40372" xr:uid="{65C6510F-781D-48D6-9739-875B9C7ABFEE}"/>
    <cellStyle name="Input 41 4" xfId="40374" xr:uid="{B0D73F39-ED8E-4F69-B128-1C7E664274C8}"/>
    <cellStyle name="Input 41 4 2" xfId="40377" xr:uid="{3B166F6A-B618-4F07-9175-801F03DC1151}"/>
    <cellStyle name="Input 41 5" xfId="40379" xr:uid="{604D55D8-40B2-493D-AD61-CC3B41FD5664}"/>
    <cellStyle name="Input 41 6" xfId="40383" xr:uid="{947EB9AE-C3B7-4972-AAE4-F6C871A4242A}"/>
    <cellStyle name="Input 41_BSD2" xfId="12640" xr:uid="{231845A3-3912-4296-9F7F-0506EC2F50FF}"/>
    <cellStyle name="Input 42" xfId="40385" xr:uid="{49F411D9-F80A-4419-AC32-4B448A511590}"/>
    <cellStyle name="Input 42 2" xfId="40387" xr:uid="{68DD61DC-BCAF-4625-AA6E-E0E5883DD8C2}"/>
    <cellStyle name="Input 42 2 2" xfId="40389" xr:uid="{AE57C307-3AAD-43C6-BFBC-2C244DF7209F}"/>
    <cellStyle name="Input 42 2 2 2" xfId="24583" xr:uid="{CD7FC767-B35F-4A8B-8300-9C33C0613B41}"/>
    <cellStyle name="Input 42 2 3" xfId="40391" xr:uid="{CDE5BC3E-6FA7-4BDC-A9D8-ACE89FDB83BF}"/>
    <cellStyle name="Input 42 2 3 2" xfId="24595" xr:uid="{035BB40B-6C10-4BAD-AB10-6348A8F668E1}"/>
    <cellStyle name="Input 42 2 4" xfId="40393" xr:uid="{4C5237B2-114B-4981-9971-4D479C5E4DED}"/>
    <cellStyle name="Input 42 2_BSD2" xfId="36649" xr:uid="{A0C1FD56-0671-42C7-8C84-400A03F1AB49}"/>
    <cellStyle name="Input 42 3" xfId="40395" xr:uid="{7A265DF3-7135-425A-BC0E-4B2F6BA224EF}"/>
    <cellStyle name="Input 42 3 2" xfId="40397" xr:uid="{4573B408-5489-414B-BC9C-2B1B54155790}"/>
    <cellStyle name="Input 42 4" xfId="40399" xr:uid="{67578DAD-5204-4359-8187-DB87C3F05EC2}"/>
    <cellStyle name="Input 42 4 2" xfId="40401" xr:uid="{6D5D3B5D-1CB8-49DD-A3D7-796B6EE3E360}"/>
    <cellStyle name="Input 42 5" xfId="40403" xr:uid="{435B215D-9356-407F-A8A4-A47E36E92A88}"/>
    <cellStyle name="Input 42 6" xfId="40407" xr:uid="{C5750726-119A-4FB9-9698-83891D0E0637}"/>
    <cellStyle name="Input 42_BSD2" xfId="12810" xr:uid="{D2E91B53-FECE-4D40-A2C8-82F52E4E2B23}"/>
    <cellStyle name="Input 43" xfId="40409" xr:uid="{6F871072-3588-4970-9BCA-F5F2AE2EC253}"/>
    <cellStyle name="Input 43 2" xfId="40411" xr:uid="{5A570FC4-54F2-44FE-AE6C-227F7951D9B7}"/>
    <cellStyle name="Input 43 2 2" xfId="10174" xr:uid="{FFC7EB4F-714F-4CD8-A2CD-3D793E40E703}"/>
    <cellStyle name="Input 43 2 2 2" xfId="40413" xr:uid="{3301A694-B3FF-4767-A3E1-E959BED7CD07}"/>
    <cellStyle name="Input 43 2 3" xfId="10489" xr:uid="{D135B890-C313-44BC-A72F-F784DDC519C0}"/>
    <cellStyle name="Input 43 2 3 2" xfId="40415" xr:uid="{D8E7FE34-91C1-436C-A6E1-2928C57F3311}"/>
    <cellStyle name="Input 43 2 4" xfId="40417" xr:uid="{00C4EC7A-B5EF-4344-8CFA-90E726A1654C}"/>
    <cellStyle name="Input 43 2_BSD2" xfId="40420" xr:uid="{B86D283C-3491-4185-A55F-0D6FA7BB6B2B}"/>
    <cellStyle name="Input 43 3" xfId="40422" xr:uid="{19970DD4-9F26-498D-BCCD-D9358CF223C1}"/>
    <cellStyle name="Input 43 3 2" xfId="10500" xr:uid="{57B8C2B7-36CB-4E6F-8985-825DBDD251EA}"/>
    <cellStyle name="Input 43 4" xfId="40424" xr:uid="{176A1822-0854-4BA3-BE2E-8E28734F360C}"/>
    <cellStyle name="Input 43 4 2" xfId="10518" xr:uid="{D1C77BA9-1AA3-48E0-A899-59A7CD59DFD6}"/>
    <cellStyle name="Input 43 5" xfId="40426" xr:uid="{916B5330-BCEB-4E68-8B21-8F437DD8D90D}"/>
    <cellStyle name="Input 43_BSD2" xfId="12960" xr:uid="{B578EE2C-1660-4D63-94AE-CF98E1DF6AF2}"/>
    <cellStyle name="Input 44" xfId="40430" xr:uid="{46ADD633-BF9F-4BCE-99EF-578A0194B825}"/>
    <cellStyle name="Input 44 2" xfId="40433" xr:uid="{3A60AA2E-75B3-496E-82AE-456CBDF9B01D}"/>
    <cellStyle name="Input 44 2 2" xfId="40435" xr:uid="{38E4A312-23E1-4027-83A1-FDF84515F2C7}"/>
    <cellStyle name="Input 44 2 2 2" xfId="40437" xr:uid="{01C15C59-4C41-4E98-A223-5E1731B84812}"/>
    <cellStyle name="Input 44 2 3" xfId="40439" xr:uid="{4B16916C-9253-4881-BC65-247B850C54FF}"/>
    <cellStyle name="Input 44 2 3 2" xfId="24199" xr:uid="{E7D0135A-6309-4930-8A6B-66520BDBF026}"/>
    <cellStyle name="Input 44 2 4" xfId="40441" xr:uid="{D4B6FEA1-6A97-45AC-B662-2A546BFEDF82}"/>
    <cellStyle name="Input 44 2_BSD2" xfId="20036" xr:uid="{B92F0F90-011F-420E-BFEE-D1DB5C03FDFC}"/>
    <cellStyle name="Input 44 3" xfId="40443" xr:uid="{BE0279AE-81E5-4758-9EA9-559001A86C8A}"/>
    <cellStyle name="Input 44 3 2" xfId="40445" xr:uid="{A61FA0C2-C708-417C-9A73-2A8FACAC750C}"/>
    <cellStyle name="Input 44 4" xfId="40447" xr:uid="{52CDBF38-FD4E-4B26-80F5-EEC420C0F9EC}"/>
    <cellStyle name="Input 44 4 2" xfId="40449" xr:uid="{CC8F3C51-C3A4-4634-BE2D-D535B1A7C988}"/>
    <cellStyle name="Input 44 5" xfId="40451" xr:uid="{F48E3C50-9CFF-49C5-88C1-E1A2187F2F21}"/>
    <cellStyle name="Input 44_BSD2" xfId="13103" xr:uid="{97A7E383-8640-4C15-9D28-EF3F7333BEE7}"/>
    <cellStyle name="Input 45" xfId="40473" xr:uid="{0C85BC87-F0BF-4BF0-BB56-223CF46D8460}"/>
    <cellStyle name="Input 45 2" xfId="40475" xr:uid="{5B04A7C0-F2F4-4EC4-963A-F1719DFA818F}"/>
    <cellStyle name="Input 45 2 2" xfId="40477" xr:uid="{0517AB1A-2D6A-435A-B0D4-814AFDF45D92}"/>
    <cellStyle name="Input 45 2 2 2" xfId="40479" xr:uid="{967BB5C4-1184-4718-ACD5-1814953688F1}"/>
    <cellStyle name="Input 45 2 3" xfId="40481" xr:uid="{A76FEF02-C8A2-44FD-92BA-C36F7EF81747}"/>
    <cellStyle name="Input 45 2 3 2" xfId="40483" xr:uid="{6F00CACD-A6F2-425F-A278-1C735BD1D3B0}"/>
    <cellStyle name="Input 45 2 4" xfId="40485" xr:uid="{CC25FCB2-1CF4-4290-B777-4EC3518F37CA}"/>
    <cellStyle name="Input 45 2_BSD2" xfId="23458" xr:uid="{D42BEDC7-5A2C-4FD6-A11B-4CB58FC38242}"/>
    <cellStyle name="Input 45 3" xfId="40487" xr:uid="{41CEB9CA-90C1-4384-886B-27FC31E42975}"/>
    <cellStyle name="Input 45 3 2" xfId="40489" xr:uid="{42E39703-4633-4777-A869-A2D4EE8FBA7C}"/>
    <cellStyle name="Input 45 4" xfId="40491" xr:uid="{FC0FD483-34BA-4D39-91B1-6BA5C380793A}"/>
    <cellStyle name="Input 45 4 2" xfId="40493" xr:uid="{8353B47B-F0D9-4E17-8978-08B5A4B10054}"/>
    <cellStyle name="Input 45 5" xfId="40495" xr:uid="{C4A0AB63-1749-4DCC-A1CC-0AEF9E4C3740}"/>
    <cellStyle name="Input 45_BSD2" xfId="8780" xr:uid="{35CC9CF7-9E76-4EE6-B0FE-5715C98B1B95}"/>
    <cellStyle name="Input 46" xfId="40497" xr:uid="{7FA141A8-1CBE-4DC9-81FC-CE35E035597E}"/>
    <cellStyle name="Input 46 2" xfId="40499" xr:uid="{9AC6E757-5223-4984-A2C4-C73CD1CFB045}"/>
    <cellStyle name="Input 46 2 2" xfId="40501" xr:uid="{68D1EB5B-56D0-48A5-BCD2-342B9A4C666E}"/>
    <cellStyle name="Input 46 2 2 2" xfId="40503" xr:uid="{2EE728C7-0AFF-4DBB-B7E1-274CF2462AC2}"/>
    <cellStyle name="Input 46 2 3" xfId="40505" xr:uid="{B66A8896-431C-4E06-9A11-185F549C1AF7}"/>
    <cellStyle name="Input 46 2 3 2" xfId="36299" xr:uid="{EE284CAE-0908-456A-8D33-63DFF9EE713C}"/>
    <cellStyle name="Input 46 2 4" xfId="40507" xr:uid="{8F54E810-C764-46C1-A7B1-01E728AC8C27}"/>
    <cellStyle name="Input 46 2_BSD2" xfId="40509" xr:uid="{EA3ED083-3616-494A-8617-83A2A9C1FB04}"/>
    <cellStyle name="Input 46 3" xfId="40511" xr:uid="{0A233885-5D21-4A6D-B0E2-18C9C666541E}"/>
    <cellStyle name="Input 46 3 2" xfId="40513" xr:uid="{B42DBF6A-EB57-44C3-9895-BD25D4A0B40E}"/>
    <cellStyle name="Input 46 4" xfId="40515" xr:uid="{CEBA49A1-5225-406E-8944-691D283DF640}"/>
    <cellStyle name="Input 46 4 2" xfId="40517" xr:uid="{17A5D97D-6D2A-4B51-B425-13D21E5097B1}"/>
    <cellStyle name="Input 46 5" xfId="40519" xr:uid="{18A02032-B4D5-42C4-804D-8B3FD7AE9FD6}"/>
    <cellStyle name="Input 46_BSD2" xfId="13448" xr:uid="{9FA7589C-8EBA-4243-8EDA-B4A51434E532}"/>
    <cellStyle name="Input 47" xfId="16719" xr:uid="{A53C4B12-3E7A-49EB-9CE0-F744917CFFDF}"/>
    <cellStyle name="Input 47 2" xfId="40521" xr:uid="{763CBDA8-D54F-43EE-B974-2766A2FA5041}"/>
    <cellStyle name="Input 47 2 2" xfId="40523" xr:uid="{5EDC8FE2-7B92-4E80-BE21-B2300AA00442}"/>
    <cellStyle name="Input 47 2 2 2" xfId="40525" xr:uid="{94DB6A78-5802-4684-89AA-40E3D9B337E6}"/>
    <cellStyle name="Input 47 2 3" xfId="40527" xr:uid="{3598481B-9471-4931-BBFE-714EF7F1306B}"/>
    <cellStyle name="Input 47 2 3 2" xfId="40529" xr:uid="{1CA109BE-8537-431B-8C8C-E28FB66E470E}"/>
    <cellStyle name="Input 47 2 4" xfId="40531" xr:uid="{5C13667D-4232-45C3-A209-570C5658FFB1}"/>
    <cellStyle name="Input 47 2_BSD2" xfId="12058" xr:uid="{7E08DA96-C408-4334-BEBA-DC16DFE10469}"/>
    <cellStyle name="Input 47 3" xfId="40129" xr:uid="{3DB3043E-631D-4C24-9EF6-045A74511E81}"/>
    <cellStyle name="Input 47 3 2" xfId="40132" xr:uid="{2F8FD600-B489-4A3D-BA42-E24F760647B4}"/>
    <cellStyle name="Input 47 4" xfId="40135" xr:uid="{ED8186A1-A4C6-48F1-8F1F-C1450CCF7503}"/>
    <cellStyle name="Input 47 4 2" xfId="40138" xr:uid="{003231EC-1B81-4437-85D6-66E484A57072}"/>
    <cellStyle name="Input 47 5" xfId="40141" xr:uid="{D6265548-60C2-48BD-9458-044F5BAFE786}"/>
    <cellStyle name="Input 47_BSD2" xfId="3473" xr:uid="{869F57D1-81BF-472C-92EE-C8A8B9684149}"/>
    <cellStyle name="Input 48" xfId="40533" xr:uid="{4003D389-DAA2-4AE0-864E-2A3FEBFE7DB5}"/>
    <cellStyle name="Input 48 2" xfId="40535" xr:uid="{D3F7A9EC-FD5E-47FC-82BC-4DBB1D72F881}"/>
    <cellStyle name="Input 48 2 2" xfId="40537" xr:uid="{65BD908D-C18A-4CE3-B393-6B97F101EEA4}"/>
    <cellStyle name="Input 48 2 2 2" xfId="40539" xr:uid="{8AB7F457-0C35-4167-B015-770BE2F56413}"/>
    <cellStyle name="Input 48 2 3" xfId="40541" xr:uid="{61F34BD8-685E-4183-84FA-9763ED84097E}"/>
    <cellStyle name="Input 48 2 3 2" xfId="40543" xr:uid="{85672AE1-F015-4CD5-A3E8-8EF4E5E5ECAB}"/>
    <cellStyle name="Input 48 2 4" xfId="40545" xr:uid="{7A1CC4B3-7D97-402C-8CB3-72002DB76DBA}"/>
    <cellStyle name="Input 48 2_BSD2" xfId="40548" xr:uid="{4C12384D-697F-40D5-8252-8C31283949D4}"/>
    <cellStyle name="Input 48 3" xfId="40151" xr:uid="{6C28A4B4-79DC-46FC-B37E-9E8C949741F2}"/>
    <cellStyle name="Input 48 3 2" xfId="40155" xr:uid="{D21C7ABB-3D25-4833-BA9D-7AACFE68AD55}"/>
    <cellStyle name="Input 48 4" xfId="3016" xr:uid="{00F7F7EE-410B-42A9-8C9E-0707794DDEAC}"/>
    <cellStyle name="Input 48 4 2" xfId="40125" xr:uid="{59652BC9-E2A6-43EE-87C7-92506B9570FB}"/>
    <cellStyle name="Input 48 5" xfId="40159" xr:uid="{409D5F83-F5F2-4D02-889D-34A50D5E3674}"/>
    <cellStyle name="Input 48_BSD2" xfId="13645" xr:uid="{46E114AF-9182-465E-9694-342C1AB03F95}"/>
    <cellStyle name="Input 49" xfId="40550" xr:uid="{580A0A98-4642-4165-9B89-137BBC8E808D}"/>
    <cellStyle name="Input 49 2" xfId="40552" xr:uid="{465EA644-495E-4F35-9F6C-6DA8C1B99A82}"/>
    <cellStyle name="Input 49 2 2" xfId="40554" xr:uid="{752CE659-4D05-4F97-8186-CE1D8B188FE9}"/>
    <cellStyle name="Input 49 2 2 2" xfId="40556" xr:uid="{EC3A8B16-10A9-4E20-A84B-114E47213D5E}"/>
    <cellStyle name="Input 49 2 3" xfId="40558" xr:uid="{302E63FC-99AD-4D7E-9890-2123A927B958}"/>
    <cellStyle name="Input 49 2 3 2" xfId="40560" xr:uid="{BD24A13D-34A2-41EB-8A37-B0618C39D7FB}"/>
    <cellStyle name="Input 49 2 4" xfId="40562" xr:uid="{427976C4-58F2-4690-A971-6DE9E8D23EED}"/>
    <cellStyle name="Input 49 2_BSD2" xfId="28961" xr:uid="{16ACE868-BEC4-43EA-8A59-A57461905FB0}"/>
    <cellStyle name="Input 49 3" xfId="15498" xr:uid="{0B7EB4AD-2F19-4620-A07B-079A82307A82}"/>
    <cellStyle name="Input 49 3 2" xfId="40565" xr:uid="{0C09A526-D245-4C2F-8095-00A25CB4221E}"/>
    <cellStyle name="Input 49 4" xfId="40166" xr:uid="{688D2D9C-C3F3-47B0-93A8-752FA58F687B}"/>
    <cellStyle name="Input 49 4 2" xfId="40568" xr:uid="{7C8BA60F-1E05-439E-B858-E68EB6966A0F}"/>
    <cellStyle name="Input 49 5" xfId="40169" xr:uid="{81EC2E96-7C88-46A1-BE0A-5B52BF497A2D}"/>
    <cellStyle name="Input 49_BSD2" xfId="40570" xr:uid="{B0F2B1BF-8963-4BB2-B724-9676852E6443}"/>
    <cellStyle name="Input 5" xfId="2205" xr:uid="{42F40AB9-A90B-4739-AB9E-75253898490C}"/>
    <cellStyle name="Input 5 10" xfId="51779" xr:uid="{D3ECB18B-64D9-4A17-A578-B8DCB7CDC79F}"/>
    <cellStyle name="Input 5 2" xfId="40572" xr:uid="{347CCC46-4D13-4176-A723-855F92D97B42}"/>
    <cellStyle name="Input 5 2 2" xfId="40573" xr:uid="{279EF0B5-309F-4A07-AAEC-89B8E662C7EB}"/>
    <cellStyle name="Input 5 2 2 2" xfId="40575" xr:uid="{6626C0BC-F685-438E-A783-1973E4E85950}"/>
    <cellStyle name="Input 5 2 3" xfId="39918" xr:uid="{5DAB5B97-AA98-4839-ADFC-29C50EF3DC12}"/>
    <cellStyle name="Input 5 2 3 2" xfId="39922" xr:uid="{95EDB520-64CE-4A24-B466-CB88B51938D1}"/>
    <cellStyle name="Input 5 2 4" xfId="39924" xr:uid="{6FB8EE95-B0EC-4951-999E-77EFC0A3533A}"/>
    <cellStyle name="Input 5 2_BSD2" xfId="40577" xr:uid="{78300973-1714-43A7-9486-155C2B0F2794}"/>
    <cellStyle name="Input 5 3" xfId="40580" xr:uid="{5F447F52-362F-45D2-A066-3826FF6001A1}"/>
    <cellStyle name="Input 5 3 2" xfId="40583" xr:uid="{F8CD00DD-9A67-4140-BB33-1C5427BB2D9F}"/>
    <cellStyle name="Input 5 4" xfId="40586" xr:uid="{B27B8872-226B-464C-974A-2F3524E3302C}"/>
    <cellStyle name="Input 5 4 2" xfId="40589" xr:uid="{B81D60BF-2BC5-4257-BE71-063A65DBC681}"/>
    <cellStyle name="Input 5 5" xfId="34460" xr:uid="{B1F408BC-C8A9-405A-A9E1-4D7B6D752B78}"/>
    <cellStyle name="Input 5 5 2" xfId="40590" xr:uid="{1C987652-A1AA-47C3-8CBE-24493C1EEBA7}"/>
    <cellStyle name="Input 5 6" xfId="18852" xr:uid="{03DA390B-4CAB-425D-A894-BE26DBCDEF14}"/>
    <cellStyle name="Input 5 6 2" xfId="40591" xr:uid="{94C8730F-4375-41CE-8E96-73926B058EEE}"/>
    <cellStyle name="Input 5 7" xfId="40594" xr:uid="{A38BED09-22FE-4D48-BAA3-230B5E146E41}"/>
    <cellStyle name="Input 5 8" xfId="40597" xr:uid="{638BED41-F424-4E9B-8BA0-0CDC947EF575}"/>
    <cellStyle name="Input 5 9" xfId="40571" xr:uid="{F7DCC4F8-2200-4341-8F1A-F7EFC6F1C51A}"/>
    <cellStyle name="Input 5_Annexure" xfId="31986" xr:uid="{E14DBB6C-4A52-4D55-8AA2-0F597FB72D87}"/>
    <cellStyle name="Input 50" xfId="40472" xr:uid="{3B5668C4-808D-4C18-8027-3202FFEB192D}"/>
    <cellStyle name="Input 50 2" xfId="40474" xr:uid="{C36BC306-44B3-496A-9C1C-8CECDE3CCBFC}"/>
    <cellStyle name="Input 50 2 2" xfId="40476" xr:uid="{47733FD7-D012-485A-A8C3-A081D623B4AC}"/>
    <cellStyle name="Input 50 2 2 2" xfId="40478" xr:uid="{E62E9D21-C73D-4E97-BAD9-EA911458CBC8}"/>
    <cellStyle name="Input 50 2 3" xfId="40480" xr:uid="{D7FB914F-EA47-4427-A340-E3C263209120}"/>
    <cellStyle name="Input 50 2 3 2" xfId="40482" xr:uid="{C0351758-58E0-4CBD-9667-ABF92DEE71F8}"/>
    <cellStyle name="Input 50 2 4" xfId="40484" xr:uid="{E49C231D-6E79-4CB9-ABE7-7393C5B62F47}"/>
    <cellStyle name="Input 50 2_BSD2" xfId="23457" xr:uid="{BD4562AB-23BA-41FA-B54D-F6FF65BF5E13}"/>
    <cellStyle name="Input 50 3" xfId="40486" xr:uid="{54DE8E45-2322-4B04-BA70-F701C99A4212}"/>
    <cellStyle name="Input 50 3 2" xfId="40488" xr:uid="{14C35FF6-BA39-4619-A55E-6D1AD4300002}"/>
    <cellStyle name="Input 50 4" xfId="40490" xr:uid="{A0785A24-911D-4901-8F19-601D365D50BB}"/>
    <cellStyle name="Input 50 4 2" xfId="40492" xr:uid="{8B3BFADB-35AE-4E4D-A698-3514E2158DD0}"/>
    <cellStyle name="Input 50 5" xfId="40494" xr:uid="{A3A08FA6-A7AF-4D71-866D-98F8A19B99E1}"/>
    <cellStyle name="Input 50_BSD2" xfId="8779" xr:uid="{D241E72A-61C9-4E29-8AA5-EA9C9A9DA22D}"/>
    <cellStyle name="Input 51" xfId="40496" xr:uid="{0EADB27F-214A-4673-8434-BD382CC85595}"/>
    <cellStyle name="Input 51 2" xfId="40498" xr:uid="{86EF08F0-90E6-4FD4-9052-62171069276E}"/>
    <cellStyle name="Input 51 2 2" xfId="40500" xr:uid="{869E8378-F249-4ADA-B494-67C5D1C833FF}"/>
    <cellStyle name="Input 51 2 2 2" xfId="40502" xr:uid="{8C87D48B-DC84-4703-BFBB-4BDF7C68845B}"/>
    <cellStyle name="Input 51 2 3" xfId="40504" xr:uid="{9AF033F2-F632-475C-BB9D-FAB0AD8D8E55}"/>
    <cellStyle name="Input 51 2 3 2" xfId="36298" xr:uid="{A4334BC8-EDFB-4F71-A58D-A42BF899B586}"/>
    <cellStyle name="Input 51 2 4" xfId="40506" xr:uid="{61E7F9EE-A03B-43DA-9D21-49D66128CAE4}"/>
    <cellStyle name="Input 51 2_BSD2" xfId="40508" xr:uid="{F7F4B67F-D631-488D-8479-B58299270716}"/>
    <cellStyle name="Input 51 3" xfId="40510" xr:uid="{D3CC3D99-6CDC-4092-BDF8-BCB3E08D3775}"/>
    <cellStyle name="Input 51 3 2" xfId="40512" xr:uid="{E052C6DF-AF1A-48D7-95DC-F5338ACD213B}"/>
    <cellStyle name="Input 51 4" xfId="40514" xr:uid="{86AC71EB-92B3-4326-9D4D-20EE2B4EDA38}"/>
    <cellStyle name="Input 51 4 2" xfId="40516" xr:uid="{0CC2662A-5049-4957-B363-6A5D25A70082}"/>
    <cellStyle name="Input 51 5" xfId="40518" xr:uid="{867599C0-0109-4A5D-97F7-49C2B19DB5C6}"/>
    <cellStyle name="Input 51_BSD2" xfId="13447" xr:uid="{1DF09889-5BB9-441C-B1A7-0FB33991B7D3}"/>
    <cellStyle name="Input 52" xfId="16718" xr:uid="{F5BEA034-2AF3-46E7-92BD-220475FA012D}"/>
    <cellStyle name="Input 52 2" xfId="40520" xr:uid="{760C8F9D-C417-446D-83A0-F3E6A220544B}"/>
    <cellStyle name="Input 52 2 2" xfId="40522" xr:uid="{1E58ACCB-4F7F-4D85-A53C-D092CE7DA73B}"/>
    <cellStyle name="Input 52 2 2 2" xfId="40524" xr:uid="{FF1755A1-CF42-4A9C-8AB5-9EA3854AA09C}"/>
    <cellStyle name="Input 52 2 3" xfId="40526" xr:uid="{2422E997-85DA-49A0-BCF6-05605BAA1126}"/>
    <cellStyle name="Input 52 2 3 2" xfId="40528" xr:uid="{54C905B6-325F-4EC9-9C4D-39D38D31CF52}"/>
    <cellStyle name="Input 52 2 4" xfId="40530" xr:uid="{22C33E2C-B368-41E7-8481-2082001F9918}"/>
    <cellStyle name="Input 52 2_BSD2" xfId="12057" xr:uid="{628F9C55-F3C8-40B3-9337-961C81CD500D}"/>
    <cellStyle name="Input 52 3" xfId="40128" xr:uid="{4468DA07-B230-491D-8086-5FC8D9404699}"/>
    <cellStyle name="Input 52 3 2" xfId="40131" xr:uid="{B5D54E4E-A8EB-4C2D-8854-5D40D7E30967}"/>
    <cellStyle name="Input 52 4" xfId="40134" xr:uid="{BCBD2B69-6CEC-4BEF-B81F-C2D97D9B2E13}"/>
    <cellStyle name="Input 52 4 2" xfId="40137" xr:uid="{D64C36BC-794A-495A-9EF8-2BFC4E2329AE}"/>
    <cellStyle name="Input 52 5" xfId="40140" xr:uid="{A0A5D0EB-4929-4992-AE2E-53D6A320054F}"/>
    <cellStyle name="Input 52_BSD2" xfId="3472" xr:uid="{0334957D-21A5-46A5-B257-7F0AA245524E}"/>
    <cellStyle name="Input 53" xfId="40532" xr:uid="{FA4C7413-323F-4C49-BEA6-5BBD4605AA3F}"/>
    <cellStyle name="Input 53 2" xfId="40534" xr:uid="{7103B26A-E4E6-48B3-9BF5-030F7DC670B8}"/>
    <cellStyle name="Input 53 2 2" xfId="40536" xr:uid="{502D0852-B8EE-4A87-AA0D-AA8DAD4D6E81}"/>
    <cellStyle name="Input 53 2 2 2" xfId="40538" xr:uid="{0188B76C-0F81-4FFB-A575-B4793E0A4EE6}"/>
    <cellStyle name="Input 53 2 3" xfId="40540" xr:uid="{343A62D9-CE2D-498D-9F98-6C8332B7DB97}"/>
    <cellStyle name="Input 53 2 3 2" xfId="40542" xr:uid="{82F02488-0625-4344-9386-D8408223DE13}"/>
    <cellStyle name="Input 53 2 4" xfId="40544" xr:uid="{FFC6EF0C-8BA2-4889-ADCA-5C02A3BE05FF}"/>
    <cellStyle name="Input 53 2_BSD2" xfId="40547" xr:uid="{04C180D4-A050-4788-A4C1-6693A8602BD5}"/>
    <cellStyle name="Input 53 3" xfId="40150" xr:uid="{8A1209E7-EA71-42A9-81CB-8294724AA7CD}"/>
    <cellStyle name="Input 53 3 2" xfId="40154" xr:uid="{C925F3B9-F14C-4DC6-BD41-0D597ED31519}"/>
    <cellStyle name="Input 53 4" xfId="3015" xr:uid="{D88A7882-8E06-4427-AA48-DABB44C6264B}"/>
    <cellStyle name="Input 53 4 2" xfId="40124" xr:uid="{0ED2DA98-598D-4780-B3EA-595F463A22F2}"/>
    <cellStyle name="Input 53 5" xfId="40158" xr:uid="{69A5048B-D08A-40D3-AFB1-86746785C558}"/>
    <cellStyle name="Input 53_BSD2" xfId="13644" xr:uid="{E862985F-5429-4EC8-A1A4-95A108185905}"/>
    <cellStyle name="Input 54" xfId="40549" xr:uid="{CC5E5FF5-4A4F-499A-ABB1-B4FD78BFA42D}"/>
    <cellStyle name="Input 54 2" xfId="40551" xr:uid="{A9450E5A-961E-44C7-87B7-FC2ECFE9C821}"/>
    <cellStyle name="Input 54 2 2" xfId="40553" xr:uid="{CA11F8BB-228E-4144-86CB-2DB87F27B908}"/>
    <cellStyle name="Input 54 2 2 2" xfId="40555" xr:uid="{9457CAF5-712C-4C82-A84E-ABE4F3B5AA9C}"/>
    <cellStyle name="Input 54 2 3" xfId="40557" xr:uid="{282AF2BF-65CA-4AD7-BD77-ED8F1DE69FAA}"/>
    <cellStyle name="Input 54 2 3 2" xfId="40559" xr:uid="{9C572122-1FB0-4061-9BBD-F28B70FEE974}"/>
    <cellStyle name="Input 54 2 4" xfId="40561" xr:uid="{180725F8-7E3B-484A-BBDA-97707F001E81}"/>
    <cellStyle name="Input 54 2_BSD2" xfId="28960" xr:uid="{8913A71B-2D1F-460C-8064-7E68119E3604}"/>
    <cellStyle name="Input 54 3" xfId="15497" xr:uid="{B105FCDA-93BC-4A38-A8C2-EBC8D96BDDFC}"/>
    <cellStyle name="Input 54 3 2" xfId="40564" xr:uid="{07CCD815-7FA5-46A7-B55F-F7898168D2D0}"/>
    <cellStyle name="Input 54 4" xfId="40165" xr:uid="{8A5BABF8-CB27-4DF7-8B4F-E0A3D38DAD64}"/>
    <cellStyle name="Input 54 4 2" xfId="40567" xr:uid="{66F16D37-300C-45B6-9159-C88F53ECEDE5}"/>
    <cellStyle name="Input 54 5" xfId="40168" xr:uid="{4BE4F5F3-934C-4614-A937-BE052FC8D202}"/>
    <cellStyle name="Input 54_BSD2" xfId="40569" xr:uid="{ADF5CDE6-0ABC-453A-A9FC-4B342EECD1D7}"/>
    <cellStyle name="Input 55" xfId="40599" xr:uid="{B665193A-BE8D-480D-AA0E-4784F170D057}"/>
    <cellStyle name="Input 55 2" xfId="40601" xr:uid="{0F9E956F-9A09-4298-BB05-D75C05A9D6E4}"/>
    <cellStyle name="Input 55 2 2" xfId="40603" xr:uid="{46D6FE55-196B-432F-977C-D509A38DDEBB}"/>
    <cellStyle name="Input 55 2 2 2" xfId="40604" xr:uid="{2568CEF6-4673-46AF-9843-B3FF982EAEE4}"/>
    <cellStyle name="Input 55 2 3" xfId="40605" xr:uid="{87F2350C-C4CC-4160-9350-AAB8C9C586A7}"/>
    <cellStyle name="Input 55 2 3 2" xfId="40606" xr:uid="{4240BF1E-8D1B-4931-A938-DE393F70AE98}"/>
    <cellStyle name="Input 55 2 4" xfId="40607" xr:uid="{D37FE09A-09C4-4D75-9635-9E314CFBA824}"/>
    <cellStyle name="Input 55 2_BSD2" xfId="19041" xr:uid="{976FE62B-024F-4FE4-A1CB-B6FB4BD56E9E}"/>
    <cellStyle name="Input 55 3" xfId="15504" xr:uid="{6201E5F6-96AC-434A-B09C-4BC59D320014}"/>
    <cellStyle name="Input 55 3 2" xfId="40609" xr:uid="{98371930-C1EE-4001-AFD5-02EDBE819C3F}"/>
    <cellStyle name="Input 55 4" xfId="40172" xr:uid="{C98993D9-9F2F-4A9C-8279-CB996B60896D}"/>
    <cellStyle name="Input 55 4 2" xfId="40610" xr:uid="{73592CEE-4CD9-4E0A-A809-D87DD192D195}"/>
    <cellStyle name="Input 55 5" xfId="40174" xr:uid="{356F48B4-0593-495B-96B7-A5927F7D7024}"/>
    <cellStyle name="Input 55_BSD2" xfId="40612" xr:uid="{09A95E23-A608-4080-A441-5300150575D1}"/>
    <cellStyle name="Input 56" xfId="40614" xr:uid="{6AD5B04A-4ABD-4A76-8A78-6CF73E02A3F3}"/>
    <cellStyle name="Input 56 2" xfId="40616" xr:uid="{5266A9CD-39F3-415B-8C77-DF413BCBDE7A}"/>
    <cellStyle name="Input 56 2 2" xfId="40618" xr:uid="{8C9EF109-451B-4B16-A747-6F9C6A664FD2}"/>
    <cellStyle name="Input 56 2 2 2" xfId="40619" xr:uid="{2C9384BF-8D62-4931-B88F-AA9E538DDB70}"/>
    <cellStyle name="Input 56 2 3" xfId="40620" xr:uid="{725E95E0-EE9F-4360-8B75-E77E50033331}"/>
    <cellStyle name="Input 56 2 3 2" xfId="40621" xr:uid="{F4D65DF4-7CC2-4C91-95D1-AB3B5419FD93}"/>
    <cellStyle name="Input 56 2 4" xfId="40622" xr:uid="{DF7F8374-F8EA-4C2E-9594-B052F7B62FC6}"/>
    <cellStyle name="Input 56 2_BSD2" xfId="7541" xr:uid="{3BB48529-875F-4CA7-BC8D-D4165ECEDE49}"/>
    <cellStyle name="Input 56 3" xfId="40177" xr:uid="{B056E20B-FE26-419E-B9A4-DA8596FF9029}"/>
    <cellStyle name="Input 56 3 2" xfId="40624" xr:uid="{EF7A88F2-13E4-4C06-A438-FF4DA3DFACC0}"/>
    <cellStyle name="Input 56 4" xfId="40180" xr:uid="{D10CF19F-7E97-4704-AC2F-CB0FBF11BC81}"/>
    <cellStyle name="Input 56 4 2" xfId="40625" xr:uid="{C54BA259-C971-40AD-9448-7B262B257773}"/>
    <cellStyle name="Input 56 5" xfId="40182" xr:uid="{39F7CC37-C949-427A-A45F-79936D8CED3D}"/>
    <cellStyle name="Input 56_BSD2" xfId="15003" xr:uid="{8CF3CAD8-B92C-4EBD-AC7D-2C438F46534E}"/>
    <cellStyle name="Input 57" xfId="40627" xr:uid="{6C326A6C-2430-4725-BE37-A8D9BEA6B19B}"/>
    <cellStyle name="Input 57 2" xfId="40629" xr:uid="{AAFA4744-AE69-44C7-92FA-3970E0377AA7}"/>
    <cellStyle name="Input 57 2 2" xfId="40631" xr:uid="{489BCF7F-83DD-4A78-9E82-A53C12486C6E}"/>
    <cellStyle name="Input 57 2 2 2" xfId="40633" xr:uid="{0EB7065A-56A5-4BAB-BF1E-4038C10618BD}"/>
    <cellStyle name="Input 57 2 3" xfId="40634" xr:uid="{09D60EF8-B35E-49AC-A95D-4EB97AF66256}"/>
    <cellStyle name="Input 57 2 3 2" xfId="40635" xr:uid="{923D1A7C-6CC9-4C5B-B7A6-B25172159E00}"/>
    <cellStyle name="Input 57 2 4" xfId="40636" xr:uid="{75D3AEC8-D44D-4854-B926-00B5D048CADC}"/>
    <cellStyle name="Input 57 2_BSD2" xfId="40637" xr:uid="{07E48F8B-71E9-42FB-BC8A-3DADDA96A577}"/>
    <cellStyle name="Input 57 3" xfId="40186" xr:uid="{11416218-CA60-47A0-A372-6F67EE94BE11}"/>
    <cellStyle name="Input 57 3 2" xfId="40639" xr:uid="{E3A804E7-0D59-445C-B71C-CAC2274F8DA7}"/>
    <cellStyle name="Input 57 4" xfId="40189" xr:uid="{3FE574C2-D4B5-4329-BA9E-A0B736A836C2}"/>
    <cellStyle name="Input 57 4 2" xfId="40640" xr:uid="{76FB9B28-2B8D-4F1D-964A-E9E2F339FAA2}"/>
    <cellStyle name="Input 57 5" xfId="40191" xr:uid="{C270D991-CEBD-4130-8CFB-7E337C899C93}"/>
    <cellStyle name="Input 57_BSD2" xfId="40642" xr:uid="{D9FD2715-6830-4D82-BF4B-1FE5EEC05139}"/>
    <cellStyle name="Input 58" xfId="40644" xr:uid="{FDA81450-0305-45A4-8895-BC4B17232685}"/>
    <cellStyle name="Input 58 2" xfId="40646" xr:uid="{7A93093F-F39D-480A-BA93-060CDD522CE2}"/>
    <cellStyle name="Input 58 2 2" xfId="40648" xr:uid="{9A42E087-8F48-44F1-A2AF-6FD33B017C4D}"/>
    <cellStyle name="Input 58 2 2 2" xfId="40650" xr:uid="{A7342BE4-A491-41DD-A903-3204D39823AE}"/>
    <cellStyle name="Input 58 2 3" xfId="40651" xr:uid="{3ACE0AD9-999D-4602-8C2B-0D86E577D81D}"/>
    <cellStyle name="Input 58 2 3 2" xfId="40652" xr:uid="{F28E35D0-164A-4323-B16E-54EF10A7F743}"/>
    <cellStyle name="Input 58 2 4" xfId="40653" xr:uid="{12816430-BA83-426B-9D5B-3CB4B43487C4}"/>
    <cellStyle name="Input 58 2_BSD2" xfId="16355" xr:uid="{908C9BFD-EF29-4C85-AAED-18AC1675F18D}"/>
    <cellStyle name="Input 58 3" xfId="40195" xr:uid="{DB794CDE-53B3-470B-A7B9-A932A54A1294}"/>
    <cellStyle name="Input 58 3 2" xfId="40655" xr:uid="{EC0814A3-1EF2-41FC-BEA2-0C2F58EBCA68}"/>
    <cellStyle name="Input 58 4" xfId="40198" xr:uid="{9A6B4BFC-7382-4900-AD9D-315714906CBC}"/>
    <cellStyle name="Input 58 4 2" xfId="40656" xr:uid="{52436325-0008-4D61-8423-0735D5328B8C}"/>
    <cellStyle name="Input 58 5" xfId="35267" xr:uid="{2D3DBE67-E311-47E1-B9CC-244EC3159628}"/>
    <cellStyle name="Input 58_BSD2" xfId="40658" xr:uid="{7307C12E-2E2E-423F-8AC6-40AE72ED502A}"/>
    <cellStyle name="Input 59" xfId="40660" xr:uid="{FDEDA064-57BD-482A-87B4-249BECE42264}"/>
    <cellStyle name="Input 59 2" xfId="40662" xr:uid="{F9EB251B-6B5D-4610-801C-CC9814BB3379}"/>
    <cellStyle name="Input 59 2 2" xfId="40664" xr:uid="{27166A33-AE3E-4D28-80A3-77007BCCDA1F}"/>
    <cellStyle name="Input 59 2 2 2" xfId="40665" xr:uid="{C8478E70-274A-4E71-851C-16F6AB46C518}"/>
    <cellStyle name="Input 59 2 3" xfId="40666" xr:uid="{A52E6D01-282C-43F3-ABFD-2275B8127CE0}"/>
    <cellStyle name="Input 59 2 3 2" xfId="40667" xr:uid="{29FA055D-8070-4E1E-8D3B-0C7C769DAE79}"/>
    <cellStyle name="Input 59 2 4" xfId="40668" xr:uid="{D29ED15D-6C60-4F1C-B879-B4234A1DFDD5}"/>
    <cellStyle name="Input 59 2_BSD2" xfId="34622" xr:uid="{49B5D024-CE89-4311-BCBC-CF4F90EB2ABB}"/>
    <cellStyle name="Input 59 3" xfId="40202" xr:uid="{B5C0D4AA-8DAE-4930-A909-FBEDF14E9287}"/>
    <cellStyle name="Input 59 3 2" xfId="40670" xr:uid="{DC1A7D2A-020B-492D-BE9E-52EAF5B5B24C}"/>
    <cellStyle name="Input 59 4" xfId="40205" xr:uid="{3EDD7DB2-9727-4997-A419-EE355FD20FE7}"/>
    <cellStyle name="Input 59 4 2" xfId="40671" xr:uid="{4C38843A-8085-448A-BB2A-2D033A4A9D16}"/>
    <cellStyle name="Input 59 5" xfId="40207" xr:uid="{1B444031-E5AF-4173-B42C-62001FC3E674}"/>
    <cellStyle name="Input 59_BSD2" xfId="40673" xr:uid="{D5EE87A2-809D-44CC-999F-86DA96B10745}"/>
    <cellStyle name="Input 6" xfId="2211" xr:uid="{52C3C62C-9C74-4048-9FCF-BFFFB8C5885A}"/>
    <cellStyle name="Input 6 10" xfId="51780" xr:uid="{C2D6E3D3-58EF-4361-9E14-A8B743E5F21F}"/>
    <cellStyle name="Input 6 2" xfId="40675" xr:uid="{2BEE2869-D872-46FA-82AA-9A2617F5BEB7}"/>
    <cellStyle name="Input 6 2 2" xfId="26223" xr:uid="{7025807E-DEC0-4CE9-9A97-D61F1CA88FAD}"/>
    <cellStyle name="Input 6 2 2 2" xfId="26225" xr:uid="{8587CD71-D906-4715-ABCB-81ECDB912837}"/>
    <cellStyle name="Input 6 2 3" xfId="26227" xr:uid="{EECABCA2-47BB-4AA0-B5A2-9B27C6127E60}"/>
    <cellStyle name="Input 6 2 3 2" xfId="40676" xr:uid="{673ED094-A582-48E6-94F0-1640060FB30F}"/>
    <cellStyle name="Input 6 2 4" xfId="26229" xr:uid="{8D53215E-57F1-48CD-9332-166086C73D35}"/>
    <cellStyle name="Input 6 2_BSD2" xfId="40677" xr:uid="{FCE9227F-1A21-4997-9455-7B623CCDA65C}"/>
    <cellStyle name="Input 6 3" xfId="40680" xr:uid="{EA09A638-4C26-449D-A5FC-34B40D00C62A}"/>
    <cellStyle name="Input 6 3 2" xfId="26245" xr:uid="{945C7A28-FFD3-45BE-A9AC-F06D72254FEC}"/>
    <cellStyle name="Input 6 4" xfId="40683" xr:uid="{52673D40-9493-4D0C-86B6-72E13A853B62}"/>
    <cellStyle name="Input 6 4 2" xfId="40686" xr:uid="{876D1E5A-B141-455B-9369-BC0E71075B44}"/>
    <cellStyle name="Input 6 5" xfId="40689" xr:uid="{514326F5-6FEA-49A3-A131-E5BB9F47F1E1}"/>
    <cellStyle name="Input 6 5 2" xfId="40690" xr:uid="{0118D8AF-66E8-4725-94DE-B54017DBF206}"/>
    <cellStyle name="Input 6 6" xfId="40692" xr:uid="{F65144A5-7AF3-4E7A-B110-6C525D52D9B3}"/>
    <cellStyle name="Input 6 6 2" xfId="40693" xr:uid="{6CBAB3AE-5192-4ADB-B385-3CC601ECC7E9}"/>
    <cellStyle name="Input 6 7" xfId="40695" xr:uid="{E06B5089-90E0-4B3A-BE31-EAB395429FD6}"/>
    <cellStyle name="Input 6 8" xfId="40697" xr:uid="{FA942469-C495-461F-9996-2E59053C443A}"/>
    <cellStyle name="Input 6 9" xfId="40674" xr:uid="{13F0314F-2695-49C2-890B-655EE953EB38}"/>
    <cellStyle name="Input 6_Annexure" xfId="40698" xr:uid="{4DFCF9EC-0357-4202-B2F0-B6EAF42D4A10}"/>
    <cellStyle name="Input 60" xfId="40598" xr:uid="{8F0783FE-8BD2-4DB3-A080-C2F3CCFA9738}"/>
    <cellStyle name="Input 60 2" xfId="40600" xr:uid="{309D2948-02A7-4937-806B-829F4EC9A7EC}"/>
    <cellStyle name="Input 60 2 2" xfId="40602" xr:uid="{D71A1965-A6D6-4029-997D-0E6532F92291}"/>
    <cellStyle name="Input 60 3" xfId="15503" xr:uid="{A2F1E1D0-496C-415B-8FCA-4518949A5BDF}"/>
    <cellStyle name="Input 60 3 2" xfId="40608" xr:uid="{6AF9D559-67D2-44B8-A3E1-76205608C54E}"/>
    <cellStyle name="Input 60 4" xfId="40171" xr:uid="{C4875A2A-7023-48D4-B360-C5D8D9735FB2}"/>
    <cellStyle name="Input 60_BSD2" xfId="40611" xr:uid="{8F58EB6F-E981-4FC0-A1E1-6595A61B5C47}"/>
    <cellStyle name="Input 61" xfId="40613" xr:uid="{281B7ED6-C539-4455-A8EB-6DC692E6B335}"/>
    <cellStyle name="Input 61 2" xfId="40615" xr:uid="{3ADE0DF6-BAFE-468B-8EE1-69ECADD181D5}"/>
    <cellStyle name="Input 61 2 2" xfId="40617" xr:uid="{054C3DA9-D259-4E96-9211-A8BB114D23A4}"/>
    <cellStyle name="Input 61 3" xfId="40176" xr:uid="{A3E29749-EB8F-4A7C-8746-C9ADF6776B7A}"/>
    <cellStyle name="Input 61 3 2" xfId="40623" xr:uid="{827F3657-77A4-44DC-9688-85CA4DAAC5AA}"/>
    <cellStyle name="Input 61 4" xfId="40179" xr:uid="{2F8F1E77-6FD4-45B3-A048-2086AD65F254}"/>
    <cellStyle name="Input 61_BSD2" xfId="15002" xr:uid="{B317A3B2-451E-4022-A027-5E74BAB8CA73}"/>
    <cellStyle name="Input 62" xfId="40626" xr:uid="{B4A4160B-DF59-4FE3-8002-0068B4358E7D}"/>
    <cellStyle name="Input 62 2" xfId="40628" xr:uid="{37D2D5FF-0C52-41BA-A942-7D5CF67BC89A}"/>
    <cellStyle name="Input 62 2 2" xfId="40630" xr:uid="{435C6424-A2A5-4A29-99E7-DCE1F9666FA7}"/>
    <cellStyle name="Input 62 3" xfId="40185" xr:uid="{54271BF8-9E28-4089-8A03-B9E958396490}"/>
    <cellStyle name="Input 62 3 2" xfId="40638" xr:uid="{EB484A22-66D5-4F3A-8DBB-3A33FA5E1D97}"/>
    <cellStyle name="Input 62 4" xfId="40188" xr:uid="{68F9FCC5-145B-40FE-83AB-13ADDB99F67C}"/>
    <cellStyle name="Input 62_BSD2" xfId="40641" xr:uid="{F0F98759-0804-4723-8D47-13EB20B60F4D}"/>
    <cellStyle name="Input 63" xfId="40643" xr:uid="{BD58CEEF-F9EC-48F7-B8D8-BB327C921D17}"/>
    <cellStyle name="Input 63 2" xfId="40645" xr:uid="{51765D5C-BE94-4199-9710-6716FCA1C805}"/>
    <cellStyle name="Input 63 2 2" xfId="40647" xr:uid="{F1ACAEA9-7854-4DDD-A503-952F95C87747}"/>
    <cellStyle name="Input 63 3" xfId="40194" xr:uid="{608BD232-C23D-492C-9BC2-DB3F45146289}"/>
    <cellStyle name="Input 63 3 2" xfId="40654" xr:uid="{1050ADDE-8DDA-48C5-82D7-B6EEC71D86E5}"/>
    <cellStyle name="Input 63 4" xfId="40197" xr:uid="{C237FF58-282F-4B16-A297-918B85B4B792}"/>
    <cellStyle name="Input 63_BSD2" xfId="40657" xr:uid="{584C67E5-B517-442D-AFF2-495BAC3613E8}"/>
    <cellStyle name="Input 64" xfId="40659" xr:uid="{355E1E4E-A0C0-4463-BF95-0CFCBE3BAADB}"/>
    <cellStyle name="Input 64 2" xfId="40661" xr:uid="{45E85129-F4EA-4A76-BB12-BFF0078057F5}"/>
    <cellStyle name="Input 64 2 2" xfId="40663" xr:uid="{42203BA3-4F2E-449C-9430-B768C127FFCC}"/>
    <cellStyle name="Input 64 3" xfId="40201" xr:uid="{5DC98C8F-5E90-43EB-AC40-9D5E52F59DE2}"/>
    <cellStyle name="Input 64 3 2" xfId="40669" xr:uid="{02A7EF8B-1BB2-44E5-B0CE-0EFABE033977}"/>
    <cellStyle name="Input 64 4" xfId="40204" xr:uid="{C8EFD0D6-8588-42A2-B51C-8C501C50809E}"/>
    <cellStyle name="Input 64_BSD2" xfId="40672" xr:uid="{E8345ACF-917A-4053-A3F8-66086A5D8C46}"/>
    <cellStyle name="Input 65" xfId="40700" xr:uid="{95062AB3-0153-4AFD-B903-007CAD59BD0B}"/>
    <cellStyle name="Input 65 2" xfId="28761" xr:uid="{D08591C4-52DE-4FB4-8797-EE09B95400A0}"/>
    <cellStyle name="Input 65 2 2" xfId="28766" xr:uid="{A9721A06-6359-430B-9A5B-C7AD65832272}"/>
    <cellStyle name="Input 65 3" xfId="28770" xr:uid="{3A932F29-8392-4646-8D76-362EF01E72DD}"/>
    <cellStyle name="Input 65 3 2" xfId="28776" xr:uid="{3E067EEF-3978-497A-85BE-93AC395F290A}"/>
    <cellStyle name="Input 65 4" xfId="28780" xr:uid="{2779A0D0-A0E5-4CD3-9BC3-6EF5C3468B5F}"/>
    <cellStyle name="Input 65_BSD2" xfId="40702" xr:uid="{60709121-01F3-4470-9F1A-E770517411F4}"/>
    <cellStyle name="Input 66" xfId="38130" xr:uid="{47B38A42-E3C1-41D8-BC97-68857483CF83}"/>
    <cellStyle name="Input 66 2" xfId="40704" xr:uid="{18EAF3CF-3A57-4DF8-9C8C-83843A37938A}"/>
    <cellStyle name="Input 66 2 2" xfId="40706" xr:uid="{24F337FD-2E19-406C-AAB7-4A371F57CADD}"/>
    <cellStyle name="Input 66 3" xfId="40708" xr:uid="{A6351C07-742A-42BD-A553-2BF71BF1E1F1}"/>
    <cellStyle name="Input 66 3 2" xfId="5001" xr:uid="{CBD4365A-F0BD-4BAD-969D-BCE5CECA3A83}"/>
    <cellStyle name="Input 66 4" xfId="40710" xr:uid="{23CC83B1-02AC-4175-BBB5-1E3AF29787C0}"/>
    <cellStyle name="Input 66_BSD2" xfId="16331" xr:uid="{B684C975-BDB3-46D8-932B-2F5DB7E9494E}"/>
    <cellStyle name="Input 67" xfId="40712" xr:uid="{DAC54794-0A68-4DA2-A79C-0E34AEF889CB}"/>
    <cellStyle name="Input 67 2" xfId="40714" xr:uid="{08BB8A3A-258A-4F94-9C29-073B073CE152}"/>
    <cellStyle name="Input 67 2 2" xfId="40716" xr:uid="{AB936702-BDB9-4E59-9DA6-FAADB6E4D2E0}"/>
    <cellStyle name="Input 67 3" xfId="40718" xr:uid="{15458C4F-CCE5-4C55-9EF2-1183F4E80FE6}"/>
    <cellStyle name="Input 67 3 2" xfId="40720" xr:uid="{31B655CF-D39B-4FA5-9B27-BB4B3DFBE89B}"/>
    <cellStyle name="Input 67 4" xfId="40722" xr:uid="{E8D6292E-86F3-491E-BA7F-75A1995D95AC}"/>
    <cellStyle name="Input 67_BSD2" xfId="33350" xr:uid="{98F20753-25EF-4D66-8662-751B3DD67BE9}"/>
    <cellStyle name="Input 68" xfId="40724" xr:uid="{6475A600-8964-44E8-8E6D-99606E4DBA1B}"/>
    <cellStyle name="Input 68 2" xfId="40726" xr:uid="{29546D06-5F3B-4B44-8D99-471867461C6F}"/>
    <cellStyle name="Input 68 2 2" xfId="40728" xr:uid="{0084BF21-467E-46AC-B865-136EA11D3CE5}"/>
    <cellStyle name="Input 68 3" xfId="40730" xr:uid="{2976D174-2A2C-4E01-808A-B36246503E27}"/>
    <cellStyle name="Input 68 3 2" xfId="40732" xr:uid="{DB5FA454-A962-4C2A-83E5-D1E28046009F}"/>
    <cellStyle name="Input 68 4" xfId="40734" xr:uid="{BC95D6F8-BB95-49DA-89D1-70FDF589BBD2}"/>
    <cellStyle name="Input 68_BSD2" xfId="33613" xr:uid="{CCC8D83B-E90E-4D80-8DC2-D522D283A880}"/>
    <cellStyle name="Input 69" xfId="40736" xr:uid="{470F02B2-E3C8-472F-AF18-638165B81D08}"/>
    <cellStyle name="Input 69 2" xfId="40738" xr:uid="{94DC2D70-0E18-4930-B8E7-7BF93DAAED94}"/>
    <cellStyle name="Input 69 2 2" xfId="40740" xr:uid="{4E588968-AA2E-43DA-9D6E-1D608CE68197}"/>
    <cellStyle name="Input 69 3" xfId="40742" xr:uid="{F58F42F6-ABD2-4736-A270-49213B7E2F5B}"/>
    <cellStyle name="Input 69 3 2" xfId="40744" xr:uid="{DA55944E-1EEB-4628-9384-428BDE58412F}"/>
    <cellStyle name="Input 69 4" xfId="40746" xr:uid="{97BE9763-B0C1-497D-BC03-49851F8D5078}"/>
    <cellStyle name="Input 69_BSD2" xfId="40748" xr:uid="{745B68ED-D1F1-4325-99B9-BB75819CA0C3}"/>
    <cellStyle name="Input 7" xfId="40749" xr:uid="{8DB41A70-3C6C-425F-ACF8-9D6EFDEB2064}"/>
    <cellStyle name="Input 7 10" xfId="40750" xr:uid="{BA35B036-8FAA-4EAA-ABBF-EEFC39F990F3}"/>
    <cellStyle name="Input 7 10 2" xfId="40751" xr:uid="{EBDFFF36-6CC7-48F8-9774-FE874345FBA0}"/>
    <cellStyle name="Input 7 11" xfId="3252" xr:uid="{39CBF961-8C3B-4C43-9703-B481CEB0DF3E}"/>
    <cellStyle name="Input 7 11 2" xfId="40752" xr:uid="{7B1BEDA2-02D1-4A31-80FF-35EF6AD96E2F}"/>
    <cellStyle name="Input 7 12" xfId="3278" xr:uid="{091D200A-C366-455B-97AD-8BE96FD7D1AE}"/>
    <cellStyle name="Input 7 12 2" xfId="40753" xr:uid="{11E37D18-3313-4AC4-8DF6-FA8E6F297DB2}"/>
    <cellStyle name="Input 7 13" xfId="22204" xr:uid="{2C267698-B932-4824-A26C-34029E5B5FBF}"/>
    <cellStyle name="Input 7 14" xfId="22209" xr:uid="{423221A0-64B2-472B-AF18-A6B91C62D7FA}"/>
    <cellStyle name="Input 7 2" xfId="40754" xr:uid="{6F08F2ED-2F24-4678-A3FB-2BD6BDBC9FAC}"/>
    <cellStyle name="Input 7 2 2" xfId="40755" xr:uid="{86DD0794-3BE1-40ED-AA3C-C60ECC02FFB9}"/>
    <cellStyle name="Input 7 2 2 2" xfId="40757" xr:uid="{8D09C744-B468-4DB7-B080-A909976482B4}"/>
    <cellStyle name="Input 7 2 3" xfId="40758" xr:uid="{C3DA163A-597E-403D-97EF-B945AAF033F7}"/>
    <cellStyle name="Input 7 2 3 2" xfId="8900" xr:uid="{43085DB2-D6AD-4736-8C66-FF369D78D0E7}"/>
    <cellStyle name="Input 7 2 4" xfId="40760" xr:uid="{C7C3BE36-5C53-4608-BCD6-27E65626913E}"/>
    <cellStyle name="Input 7 2_BSD2" xfId="40761" xr:uid="{99934725-513F-430C-88B4-5ABC03E88C0D}"/>
    <cellStyle name="Input 7 3" xfId="24115" xr:uid="{F253E0C1-EE93-4DB3-8A87-20D42452D620}"/>
    <cellStyle name="Input 7 3 2" xfId="40764" xr:uid="{3CB21102-F173-4657-BB42-F13290666C4C}"/>
    <cellStyle name="Input 7 4" xfId="40767" xr:uid="{B27121BD-42C1-49DE-8228-9F1467B77B84}"/>
    <cellStyle name="Input 7 4 2" xfId="40770" xr:uid="{50C94F8C-7422-4368-B91E-E6C3FD410604}"/>
    <cellStyle name="Input 7 5" xfId="40773" xr:uid="{20340B55-68F7-4714-BBF2-9EB037D75D11}"/>
    <cellStyle name="Input 7 5 2" xfId="4853" xr:uid="{258FD25D-326B-4034-886A-C0875FB39071}"/>
    <cellStyle name="Input 7 6" xfId="40775" xr:uid="{0D26C8EE-4B43-4B80-A01C-FEA322027644}"/>
    <cellStyle name="Input 7 6 2" xfId="10640" xr:uid="{FBD5D676-599A-4511-BEBC-7F71F3576D6E}"/>
    <cellStyle name="Input 7 7" xfId="40777" xr:uid="{53764537-1AD8-4A07-A409-5148CAC9EEB5}"/>
    <cellStyle name="Input 7 7 2" xfId="40778" xr:uid="{E4C780F5-148A-4C59-AA16-282851A14CF4}"/>
    <cellStyle name="Input 7 8" xfId="40780" xr:uid="{A1628656-8F10-403E-B553-403F9B9442FE}"/>
    <cellStyle name="Input 7 8 2" xfId="40781" xr:uid="{8BE02FC9-8B51-47AF-B6F0-997FEFCD8EBA}"/>
    <cellStyle name="Input 7 9" xfId="37425" xr:uid="{C300C493-9902-4152-BF19-BCDB6347E49B}"/>
    <cellStyle name="Input 7 9 2" xfId="40783" xr:uid="{F0E751C3-DD41-47DE-B77E-F86689A60797}"/>
    <cellStyle name="Input 7_Annexure" xfId="40784" xr:uid="{42E38AEF-B08D-407F-9454-3F6CBCD89059}"/>
    <cellStyle name="Input 70" xfId="40699" xr:uid="{01E507A8-5A32-4DA7-82D7-4F94236451F0}"/>
    <cellStyle name="Input 70 2" xfId="28760" xr:uid="{73296835-E9EF-49C6-AFE3-1EF9DA52DF9C}"/>
    <cellStyle name="Input 70 2 2" xfId="28765" xr:uid="{016D6ADB-D2E9-4EF3-8D79-497BA4198FA0}"/>
    <cellStyle name="Input 70 3" xfId="28769" xr:uid="{2F1948EA-9725-40AC-9058-31CBD0304BC7}"/>
    <cellStyle name="Input 70 3 2" xfId="28775" xr:uid="{6CF83E01-2CDC-493D-91CC-C8479F64DA63}"/>
    <cellStyle name="Input 70 4" xfId="28779" xr:uid="{09AEC972-E4D7-446B-975C-1758862AFAA4}"/>
    <cellStyle name="Input 70_BSD2" xfId="40701" xr:uid="{615CE2F3-5748-4445-BAD6-2A90131C541C}"/>
    <cellStyle name="Input 71" xfId="38129" xr:uid="{F8F29D53-0EB1-4E7B-B954-9C98987450A9}"/>
    <cellStyle name="Input 71 2" xfId="40703" xr:uid="{CFBA5071-2D83-48C2-A7F5-8D6C00925D44}"/>
    <cellStyle name="Input 71 2 2" xfId="40705" xr:uid="{4D30947C-7E75-43E3-B55A-741E43C11C43}"/>
    <cellStyle name="Input 71 3" xfId="40707" xr:uid="{495B6B64-1311-4894-B055-D4CE20EFD700}"/>
    <cellStyle name="Input 71 3 2" xfId="5000" xr:uid="{371F11BE-CAC0-488C-BDAE-4F8452BE7CC1}"/>
    <cellStyle name="Input 71 4" xfId="40709" xr:uid="{B753FB65-3D7A-4A01-B979-83DAB1B534A1}"/>
    <cellStyle name="Input 71_BSD2" xfId="16330" xr:uid="{28E1D4B9-52D9-4CC5-89BD-839CF8B9D509}"/>
    <cellStyle name="Input 72" xfId="40711" xr:uid="{159EE99A-685E-4D9E-80F4-07B7B3508ECA}"/>
    <cellStyle name="Input 72 2" xfId="40713" xr:uid="{D014D7C3-6AE6-407B-BCFA-52A67CB8E711}"/>
    <cellStyle name="Input 72 2 2" xfId="40715" xr:uid="{4E9D0B07-CE65-4565-AAE5-770A2D893262}"/>
    <cellStyle name="Input 72 3" xfId="40717" xr:uid="{95F05533-8B18-455A-8EF4-EF4E0ADE82DC}"/>
    <cellStyle name="Input 72 3 2" xfId="40719" xr:uid="{3A925D55-5DC9-4A25-BBA7-2942102E5150}"/>
    <cellStyle name="Input 72 4" xfId="40721" xr:uid="{CC23179D-D81B-4822-9924-E9FA64A7E3AE}"/>
    <cellStyle name="Input 72_BSD2" xfId="33349" xr:uid="{F91C4765-020B-4862-BE97-8787428913C6}"/>
    <cellStyle name="Input 73" xfId="40723" xr:uid="{40F6EA32-3D58-4074-BFFB-8F2822F53041}"/>
    <cellStyle name="Input 73 2" xfId="40725" xr:uid="{1C0E027B-95EB-4B69-9163-F62921FBF034}"/>
    <cellStyle name="Input 73 2 2" xfId="40727" xr:uid="{11B0F845-7ADE-4C11-8590-D1855E192273}"/>
    <cellStyle name="Input 73 3" xfId="40729" xr:uid="{8F2326DC-5F51-4259-BBD3-D93F5CCEF261}"/>
    <cellStyle name="Input 73 3 2" xfId="40731" xr:uid="{95F2934F-F967-45A4-BAE4-1E4BE50DDA98}"/>
    <cellStyle name="Input 73 4" xfId="40733" xr:uid="{933BFF47-C1A3-41BB-AA82-BA46064C15F8}"/>
    <cellStyle name="Input 73_BSD2" xfId="33612" xr:uid="{939A96CB-786F-4E05-8E9D-8C6F25E24DD2}"/>
    <cellStyle name="Input 74" xfId="40735" xr:uid="{B9B76345-0171-4694-8715-C5C9A299E76E}"/>
    <cellStyle name="Input 74 2" xfId="40737" xr:uid="{05A65F15-5C40-49AB-9547-533DE6C83B16}"/>
    <cellStyle name="Input 74 2 2" xfId="40739" xr:uid="{509FE03A-9985-4012-9367-89BB0662C91F}"/>
    <cellStyle name="Input 74 3" xfId="40741" xr:uid="{82D4B6F4-6023-4D97-9367-E2CB7A0826F8}"/>
    <cellStyle name="Input 74 3 2" xfId="40743" xr:uid="{2796EED1-E74E-47E5-BF2E-E5268F077EAC}"/>
    <cellStyle name="Input 74 4" xfId="40745" xr:uid="{22952E9C-C5A1-4F4F-8147-3B0CAABB9B43}"/>
    <cellStyle name="Input 74_BSD2" xfId="40747" xr:uid="{B444D403-9212-4617-BE46-4E5E26AFF0D7}"/>
    <cellStyle name="Input 75" xfId="40786" xr:uid="{6A9EA3A2-F4EC-4EB2-8F07-FE3203445BF8}"/>
    <cellStyle name="Input 75 2" xfId="40788" xr:uid="{A2894876-B2FE-47AB-9643-7FC08C6B046C}"/>
    <cellStyle name="Input 75 2 2" xfId="40790" xr:uid="{86FE83A1-AA64-44E8-8F7F-99AC7A6EBB94}"/>
    <cellStyle name="Input 75 3" xfId="40792" xr:uid="{00B0E272-E145-462C-9836-3219CD1181BA}"/>
    <cellStyle name="Input 75 3 2" xfId="40794" xr:uid="{743373AA-862A-4D83-AC90-9D7D191A6953}"/>
    <cellStyle name="Input 75 4" xfId="40796" xr:uid="{2788CCEC-692A-4C78-A2C7-25D389EE2E3C}"/>
    <cellStyle name="Input 75_BSD2" xfId="40798" xr:uid="{DDFC3D4F-38B2-4013-B963-5151B1BC2F5A}"/>
    <cellStyle name="Input 76" xfId="40800" xr:uid="{5D7B275E-34A4-4D4C-981C-31FE0F7FE197}"/>
    <cellStyle name="Input 76 2" xfId="40802" xr:uid="{259221DB-BD38-439C-85AD-F7A7394AEFC6}"/>
    <cellStyle name="Input 76 2 2" xfId="40804" xr:uid="{45AE3284-775D-4C82-A9B7-7B57FA6DD860}"/>
    <cellStyle name="Input 76 3" xfId="40806" xr:uid="{3473D159-00CE-4E50-A3A4-2AF273635515}"/>
    <cellStyle name="Input 76 3 2" xfId="40808" xr:uid="{0D6D7FCD-BCDA-41FD-990C-CF2FD965B5A0}"/>
    <cellStyle name="Input 76 4" xfId="40810" xr:uid="{32432EEC-36FF-433E-B607-456FAA56C684}"/>
    <cellStyle name="Input 76_BSD2" xfId="17325" xr:uid="{71B4E4E6-2CA6-44D8-9E89-74B1A16DBA8D}"/>
    <cellStyle name="Input 77" xfId="40812" xr:uid="{DF302907-26CE-4EE5-97AD-1C1D5671B9DA}"/>
    <cellStyle name="Input 77 2" xfId="40814" xr:uid="{3BA25E4D-5CC6-4270-B353-F4C18A1C818A}"/>
    <cellStyle name="Input 77 2 2" xfId="40815" xr:uid="{1E4376DC-06B3-4410-A1B6-B6AFA3956B13}"/>
    <cellStyle name="Input 77 3" xfId="40816" xr:uid="{6BE769C5-AF30-4A14-B6DE-FAFDD8708FC2}"/>
    <cellStyle name="Input 77 3 2" xfId="40817" xr:uid="{7E24E869-8F1E-4C4F-A357-192A3300B0C3}"/>
    <cellStyle name="Input 77 4" xfId="40818" xr:uid="{EB1B89F1-05FE-4F4A-8BE7-6031DEBD0516}"/>
    <cellStyle name="Input 77_BSD2" xfId="14042" xr:uid="{1633F14D-D550-4CBD-8DED-C954AA8D7325}"/>
    <cellStyle name="Input 78" xfId="40820" xr:uid="{2F90A1D1-3405-4683-A160-3697F90C1D3A}"/>
    <cellStyle name="Input 78 2" xfId="23208" xr:uid="{5BFD8144-00C0-4018-9443-FC9B28AD0742}"/>
    <cellStyle name="Input 78 2 2" xfId="40821" xr:uid="{EB2E5772-15DD-4939-914A-98256720641F}"/>
    <cellStyle name="Input 78 3" xfId="23210" xr:uid="{7789D601-B671-41C7-8AD8-949125003B9B}"/>
    <cellStyle name="Input 78 3 2" xfId="40822" xr:uid="{1E90E87D-7ECE-42D3-A007-E888D67FE902}"/>
    <cellStyle name="Input 78 4" xfId="23212" xr:uid="{237E41EB-74F7-4382-A506-3832BD6377ED}"/>
    <cellStyle name="Input 78_BSD2" xfId="40823" xr:uid="{8C802131-493A-4594-BDB8-A23C5507B1B9}"/>
    <cellStyle name="Input 79" xfId="40825" xr:uid="{0181C9D9-0D49-42D7-AA68-5CF0041DA590}"/>
    <cellStyle name="Input 79 2" xfId="23221" xr:uid="{08771281-FA3D-4E3A-9596-8B4BB7CE34E4}"/>
    <cellStyle name="Input 79 2 2" xfId="40826" xr:uid="{7B99BE9C-6DAE-4FF0-8C14-FC963F5D81A4}"/>
    <cellStyle name="Input 79 3" xfId="23223" xr:uid="{B65B504A-902B-4D0B-BEA6-3E3975F3457F}"/>
    <cellStyle name="Input 79 3 2" xfId="40827" xr:uid="{7F5AD34F-15FC-4172-A6D3-B30AD397D308}"/>
    <cellStyle name="Input 79 4" xfId="40828" xr:uid="{72537C40-36D4-43D9-BA52-AED281FEE83C}"/>
    <cellStyle name="Input 79_BSD2" xfId="40829" xr:uid="{ED6CD534-C707-4774-99E1-86E71AB9E10C}"/>
    <cellStyle name="Input 8" xfId="17186" xr:uid="{E4A9AEFE-7CB0-4EC7-896D-BE5FDD61A894}"/>
    <cellStyle name="Input 8 2" xfId="40830" xr:uid="{07CA96AD-1146-4C19-9FD5-52E9D9F986EE}"/>
    <cellStyle name="Input 8 2 2" xfId="40831" xr:uid="{4D121AE2-5F2E-477E-8E72-7BA705AD5D69}"/>
    <cellStyle name="Input 8 2 2 2" xfId="38678" xr:uid="{FF475893-B016-4A9E-9F29-BF18C172252A}"/>
    <cellStyle name="Input 8 2 3" xfId="40832" xr:uid="{984C50D6-9BE7-4F3C-8AA7-AA77156DD09D}"/>
    <cellStyle name="Input 8 2 3 2" xfId="40835" xr:uid="{21B0C5EF-3840-411A-BE94-303A31D8BB84}"/>
    <cellStyle name="Input 8 2 4" xfId="40836" xr:uid="{768A8943-326C-4B80-84BF-E9A239B38CB7}"/>
    <cellStyle name="Input 8 2_BSD2" xfId="36201" xr:uid="{CE35997B-08C5-4537-8A18-0CB4CD30B5E0}"/>
    <cellStyle name="Input 8 3" xfId="40839" xr:uid="{86FC5588-4FBB-481C-8A94-C051B8891568}"/>
    <cellStyle name="Input 8 3 2" xfId="40842" xr:uid="{2B01A31F-C684-4AEE-92C1-DD7C66FFD586}"/>
    <cellStyle name="Input 8 4" xfId="40845" xr:uid="{E0345BED-EF5A-48E7-AB64-83ECAB94E6B0}"/>
    <cellStyle name="Input 8 4 2" xfId="18809" xr:uid="{CE0099F3-DB91-409A-B584-C182E18A520F}"/>
    <cellStyle name="Input 8 5" xfId="40848" xr:uid="{15E1D446-8975-48A1-8780-BE38C85FCC49}"/>
    <cellStyle name="Input 8 5 2" xfId="19363" xr:uid="{116B8E84-3A04-4C5A-A027-87BEDBC0DA83}"/>
    <cellStyle name="Input 8 6" xfId="40849" xr:uid="{239C6051-1C2E-49E7-BB8E-98FBF2B6E0C2}"/>
    <cellStyle name="Input 8 7" xfId="40850" xr:uid="{D8EE618C-F1FC-4D3C-B2A7-4908ACFD6878}"/>
    <cellStyle name="Input 8_BSD2" xfId="40851" xr:uid="{1B02D96B-ED34-4834-8DDE-F7999B1A1F49}"/>
    <cellStyle name="Input 80" xfId="40785" xr:uid="{543E81CC-689D-49ED-873B-844B28FBB6A5}"/>
    <cellStyle name="Input 80 2" xfId="40787" xr:uid="{CA696E68-040E-4742-A1B8-7A6AED96367C}"/>
    <cellStyle name="Input 80 2 2" xfId="40789" xr:uid="{6F2E06C5-B010-4C27-9052-AE09C1F801C0}"/>
    <cellStyle name="Input 80 3" xfId="40791" xr:uid="{7B2DA692-158E-401C-9DC9-30A12ABB78DB}"/>
    <cellStyle name="Input 80 3 2" xfId="40793" xr:uid="{98DBAD09-EA81-4705-8A69-624F91972EAA}"/>
    <cellStyle name="Input 80 4" xfId="40795" xr:uid="{341158F0-7E44-4B74-BC8C-46BD2B742DF2}"/>
    <cellStyle name="Input 80_BSD2" xfId="40797" xr:uid="{EE243F8C-3AF1-4D0F-A286-4D65606CBB17}"/>
    <cellStyle name="Input 81" xfId="40799" xr:uid="{7AFAA068-212A-4B51-B6BD-F95F427B6C34}"/>
    <cellStyle name="Input 81 2" xfId="40801" xr:uid="{D5134419-F601-4DFB-9C57-A99BA5139C2D}"/>
    <cellStyle name="Input 81 2 2" xfId="40803" xr:uid="{08BA4999-9047-4262-A293-4A2D4F5DDCCA}"/>
    <cellStyle name="Input 81 3" xfId="40805" xr:uid="{6CE8644F-9CE2-47D7-BABE-091D4344F0D7}"/>
    <cellStyle name="Input 81 3 2" xfId="40807" xr:uid="{227B9085-FCAB-4EF7-AF54-73101BF0AC60}"/>
    <cellStyle name="Input 81 4" xfId="40809" xr:uid="{C2A0E61D-17DB-4223-81E3-BEB92ED36240}"/>
    <cellStyle name="Input 81_BSD2" xfId="17324" xr:uid="{0677C4D2-1944-4CE9-A7C9-EBC209180416}"/>
    <cellStyle name="Input 82" xfId="40811" xr:uid="{1D2E35CA-3C10-4F70-A590-750BDD0A9634}"/>
    <cellStyle name="Input 82 2" xfId="40813" xr:uid="{50A5A2AF-9CEB-4612-9DDA-93F6F6A2ECBF}"/>
    <cellStyle name="Input 83" xfId="40819" xr:uid="{E1E941E7-16CA-4C24-9170-16C988332369}"/>
    <cellStyle name="Input 83 2" xfId="23207" xr:uid="{5874F81A-C0D2-4157-B01C-A905F8E62BA7}"/>
    <cellStyle name="Input 84" xfId="40824" xr:uid="{A0FA40DA-8109-4E8E-8BD9-DC5EEBB2054F}"/>
    <cellStyle name="Input 84 2" xfId="23220" xr:uid="{F12A48B1-2FDA-43BA-A854-3812E61D2F7B}"/>
    <cellStyle name="Input 85" xfId="40852" xr:uid="{ED4E03A0-F9E1-493B-90E3-91BE3ED52F9F}"/>
    <cellStyle name="Input 85 2" xfId="23234" xr:uid="{D891D05A-AFD4-4A1E-BFBF-E671BB192CF7}"/>
    <cellStyle name="Input 86" xfId="40853" xr:uid="{FDBD8B5C-17BB-4D4D-BA5B-DF4139BE1251}"/>
    <cellStyle name="Input 86 2" xfId="23244" xr:uid="{F653B4A8-B88B-4954-AE99-9459EA661267}"/>
    <cellStyle name="Input 87" xfId="10234" xr:uid="{7898B6D9-F716-48B7-A9AA-BEE2A6451670}"/>
    <cellStyle name="Input 87 2" xfId="23251" xr:uid="{621BA538-37C8-4F4B-B211-E372A4083620}"/>
    <cellStyle name="Input 88" xfId="40854" xr:uid="{755D5F71-0893-4A48-AF33-73D29BEEFC44}"/>
    <cellStyle name="Input 88 2" xfId="23261" xr:uid="{566A932E-A9E3-49AD-8BB7-B5B47CCDAAF4}"/>
    <cellStyle name="Input 89" xfId="40855" xr:uid="{5B1D8B80-113D-4D20-9BFB-FEBC44558F58}"/>
    <cellStyle name="Input 89 2" xfId="23265" xr:uid="{2CEA2864-F4D8-4018-BF61-3DEE65A2111D}"/>
    <cellStyle name="Input 9" xfId="40856" xr:uid="{B535C681-A89E-4681-9B3F-3DD463D58F1F}"/>
    <cellStyle name="Input 9 2" xfId="40857" xr:uid="{D7D8FE27-DE9D-4AB4-94DE-6218E9571311}"/>
    <cellStyle name="Input 9 2 2" xfId="26749" xr:uid="{A5AB1E13-3EF4-4058-AB0B-54E53670B897}"/>
    <cellStyle name="Input 9 2 2 2" xfId="40859" xr:uid="{587E5478-0BEF-4DBD-B842-F14FF84E769B}"/>
    <cellStyle name="Input 9 2 3" xfId="26751" xr:uid="{821C3865-0393-4E16-9662-E910D3E0CB40}"/>
    <cellStyle name="Input 9 2 3 2" xfId="40861" xr:uid="{46636A5B-69EA-419A-B07F-05B1C4ADA446}"/>
    <cellStyle name="Input 9 2 4" xfId="7088" xr:uid="{DA1370A2-6DF4-458F-87B4-A7FA6C27CEFC}"/>
    <cellStyle name="Input 9 2_BSD2" xfId="32132" xr:uid="{FFBC85E3-7922-4DF4-AFD0-21AA8F662F0B}"/>
    <cellStyle name="Input 9 3" xfId="40864" xr:uid="{1A42A8C6-E582-4A37-A338-35158328245F}"/>
    <cellStyle name="Input 9 3 2" xfId="24141" xr:uid="{74EBC04A-EC2B-4AC1-BC5B-7BF19F0F7629}"/>
    <cellStyle name="Input 9 4" xfId="40867" xr:uid="{1E9A9BD0-9727-497D-8553-DAE3C2E54D63}"/>
    <cellStyle name="Input 9 4 2" xfId="21629" xr:uid="{741F0006-E34B-4BD4-9C59-0C5E2CC9EA63}"/>
    <cellStyle name="Input 9 5" xfId="40870" xr:uid="{5A2EC9CD-7628-4A8A-A978-0A6EABBFCAD0}"/>
    <cellStyle name="Input 9 5 2" xfId="21971" xr:uid="{E1BFD68D-3801-4FB1-9787-B4D96DFFCD06}"/>
    <cellStyle name="Input 9 6" xfId="40871" xr:uid="{05D024EB-8F53-41E0-9B90-E6210096A5A9}"/>
    <cellStyle name="Input 9 7" xfId="40872" xr:uid="{5523A6D3-9309-43DA-9249-3496B4D69B18}"/>
    <cellStyle name="Input 9_BSD2" xfId="40873" xr:uid="{A592E610-9CAB-40E0-8253-BB2D6AD02BC0}"/>
    <cellStyle name="Input Number" xfId="40874" xr:uid="{39243C01-FDD1-4FBF-88F5-454CF84292DA}"/>
    <cellStyle name="Input Number 2" xfId="40875" xr:uid="{B0F9DDAA-8072-4BBC-AD33-348E43FE1523}"/>
    <cellStyle name="Input Number 3" xfId="40876" xr:uid="{CE673A7A-F8E0-4410-BDA7-38524888EEC9}"/>
    <cellStyle name="Input Number 4" xfId="40877" xr:uid="{4A022E19-C69C-4749-89B0-FA2FBB13ED94}"/>
    <cellStyle name="Input Percentage" xfId="40878" xr:uid="{5B0D5619-E3C2-47A7-A4AA-632A86449F14}"/>
    <cellStyle name="Input Percentage 2" xfId="40879" xr:uid="{21CA0CCC-2686-4325-917A-D5F6E0A42595}"/>
    <cellStyle name="Input Percentage 3" xfId="40880" xr:uid="{2A117E32-509A-49BF-BAE9-902D40A512E6}"/>
    <cellStyle name="Input Percentage 4" xfId="40881" xr:uid="{A03A4AAF-8124-4BB8-A6DD-DECA4EDF549D}"/>
    <cellStyle name="Insatisfaisant" xfId="2784" xr:uid="{88A6813C-B521-494C-A8BF-DC185C99960F}"/>
    <cellStyle name="Insatisfaisant 2" xfId="15880" xr:uid="{5BCDEDF7-6F21-49CB-80AF-4456E5B85DC9}"/>
    <cellStyle name="item2" xfId="2269" xr:uid="{3220D06E-EF1C-4F13-A53E-7EC8920BA740}"/>
    <cellStyle name="jo[" xfId="33434" xr:uid="{ED4E428F-0431-460A-A812-0C5FD061A128}"/>
    <cellStyle name="jo[ 2" xfId="33436" xr:uid="{31526B49-8DF5-4FA6-A3ED-EDCA72EDC8D6}"/>
    <cellStyle name="jo[ 3" xfId="33439" xr:uid="{3A9E39E0-D37C-4888-A7C7-D4663A24AA7A}"/>
    <cellStyle name="jo[ 4" xfId="33441" xr:uid="{75C5BF4F-89B4-48E0-B64B-62D485430620}"/>
    <cellStyle name="jo[_X" xfId="40882" xr:uid="{4E7FC0D0-CB0F-479A-BDF4-E51806FDF73B}"/>
    <cellStyle name="JPY" xfId="40883" xr:uid="{2F71B95B-1B12-4425-B5E9-473D945784EB}"/>
    <cellStyle name="Karel" xfId="40884" xr:uid="{A6990340-5F57-405B-A501-71AE70F4A1A0}"/>
    <cellStyle name="Karel 2" xfId="26036" xr:uid="{D1D6F3D9-1A14-407F-BF78-142BFD41D6A4}"/>
    <cellStyle name="Karel 3" xfId="26058" xr:uid="{9E97B879-4E79-4238-8FA5-0E2A6E4C6ABA}"/>
    <cellStyle name="Karel 4" xfId="24372" xr:uid="{D6ABE60A-A4B0-4DCC-875B-B7CCFBE7F5B0}"/>
    <cellStyle name="KPMG Heading 1" xfId="25965" xr:uid="{85B2F520-0670-44D4-B231-44BC13506E1F}"/>
    <cellStyle name="KPMG Heading 1 2" xfId="25970" xr:uid="{FF7522F5-B7E8-4F78-A1B5-7B3A5EDDAB7D}"/>
    <cellStyle name="KPMG Heading 1 3" xfId="25975" xr:uid="{5A82D783-40AC-4940-AEDC-06A15B9E49F8}"/>
    <cellStyle name="KPMG Heading 1 4" xfId="40886" xr:uid="{81D49C79-41F8-4C20-808B-DE4E5819AF01}"/>
    <cellStyle name="KPMG Heading 2" xfId="25982" xr:uid="{F26AFFC0-BBF9-4970-A03A-93723719376E}"/>
    <cellStyle name="KPMG Heading 2 2" xfId="25985" xr:uid="{E70746EA-93A7-46CD-A287-33EE8F7B73A2}"/>
    <cellStyle name="KPMG Heading 2 3" xfId="25990" xr:uid="{E025793C-659E-4150-B78E-BDFFD4DEBB7E}"/>
    <cellStyle name="KPMG Heading 2 4" xfId="40887" xr:uid="{A107D940-AFE9-4826-8180-F893E73EF7EE}"/>
    <cellStyle name="KPMG Heading 3" xfId="25996" xr:uid="{8B68CBBD-74D3-43CE-A83A-ED0F1FAB1882}"/>
    <cellStyle name="KPMG Heading 3 2" xfId="25999" xr:uid="{7B97A6B8-B4F8-4343-B78C-843E4CA45CEA}"/>
    <cellStyle name="KPMG Heading 3 3" xfId="21469" xr:uid="{A0974F03-2E9B-4CCC-B10B-D0D00AFCE087}"/>
    <cellStyle name="KPMG Heading 3 4" xfId="40888" xr:uid="{F2EAEB73-29BE-418B-AFF5-073989A08921}"/>
    <cellStyle name="KPMG Heading 4" xfId="26002" xr:uid="{B9D483B3-0163-4D5C-A577-B8D0D108BF87}"/>
    <cellStyle name="KPMG Heading 4 2" xfId="23758" xr:uid="{300232AF-757D-4083-9C90-9475D22622D0}"/>
    <cellStyle name="KPMG Heading 4 3" xfId="26005" xr:uid="{E5159029-56D5-4882-A112-8284B4112A28}"/>
    <cellStyle name="KPMG Heading 4 4" xfId="40891" xr:uid="{FB8597D4-2044-42B2-B3EA-937522BD23F0}"/>
    <cellStyle name="KPMG Normal" xfId="40892" xr:uid="{08875C61-84DB-4358-B844-0F3FDF90D57F}"/>
    <cellStyle name="KPMG Normal 2" xfId="40894" xr:uid="{9348657B-DE62-4E86-8BF3-61C1273622A3}"/>
    <cellStyle name="KPMG Normal 3" xfId="40897" xr:uid="{E35DD80C-6B21-4526-BB4F-1EE4A484EE4E}"/>
    <cellStyle name="KPMG Normal 4" xfId="40901" xr:uid="{3284A292-1E59-4E00-AB28-2C1D85A609C0}"/>
    <cellStyle name="KPMG Normal Text" xfId="40902" xr:uid="{D8B9442D-E964-4EF4-ABDE-EB63C75061B6}"/>
    <cellStyle name="KPMG Normal Text 2" xfId="38262" xr:uid="{981A9D6A-8BCA-4290-8E12-68F32C153D9B}"/>
    <cellStyle name="KPMG Normal Text 3" xfId="10856" xr:uid="{E5398662-4A80-4B30-9077-4EB734B22796}"/>
    <cellStyle name="KPMG Normal Text 4" xfId="10865" xr:uid="{DB4FCCBB-C7E3-4184-B62D-13E9A79AD0ED}"/>
    <cellStyle name="Labels - Style3" xfId="40904" xr:uid="{3B3D64B4-4CC1-4B28-87A0-203F22336635}"/>
    <cellStyle name="Labels - Style3 2" xfId="27167" xr:uid="{D6838189-48F6-48BD-AFA6-6566D0DA2B60}"/>
    <cellStyle name="Labels - Style3 3" xfId="40905" xr:uid="{DA909221-6C6D-4805-9361-E9005F6CFB8B}"/>
    <cellStyle name="Labels 8p Bold" xfId="40906" xr:uid="{97DAA5D0-8931-4885-950A-C8BC29564BA6}"/>
    <cellStyle name="Labels 8p Bold 2" xfId="40908" xr:uid="{032D0CF2-E4D3-4608-95CD-1D9F777F0480}"/>
    <cellStyle name="Labels 8p Bold 3" xfId="40909" xr:uid="{F693E694-22F9-4B18-A8F4-CB0F53C81820}"/>
    <cellStyle name="Labels 8p Bold 4" xfId="40910" xr:uid="{B478545A-07F6-460A-8C06-B992C09F00B9}"/>
    <cellStyle name="last line" xfId="23539" xr:uid="{AEAAD362-0DE4-4986-8929-F013594EFB52}"/>
    <cellStyle name="last line 2" xfId="35091" xr:uid="{1F0837B6-685E-4971-9735-92FC5F81EAA0}"/>
    <cellStyle name="last line 3" xfId="35093" xr:uid="{B78632D8-0E51-4CB6-8B0F-092C48EF1219}"/>
    <cellStyle name="last line 4" xfId="40912" xr:uid="{6E04A5B3-0688-4315-8437-8F1C875604DE}"/>
    <cellStyle name="Lien hypertexte" xfId="40914" xr:uid="{D4B5AF41-80E1-422D-BF52-746E0FA74401}"/>
    <cellStyle name="Lien hypertexte 2" xfId="40915" xr:uid="{1683E8DA-0D0D-4ED8-B6AA-057029FBAFB5}"/>
    <cellStyle name="Lien hypertexte 3" xfId="40916" xr:uid="{8E94E6E0-7301-4F74-BE5A-8E38F75BB34E}"/>
    <cellStyle name="Lien hypertexte visité" xfId="13822" xr:uid="{F57F45F1-8B60-4C54-BA7E-08EF9B86B61A}"/>
    <cellStyle name="Lien hypertexte visité 2" xfId="40917" xr:uid="{5CCBB309-2AA5-4481-A734-601256EF4A58}"/>
    <cellStyle name="Lien hypertexte visité 3" xfId="40918" xr:uid="{A7670488-1B82-4DFA-A432-6664FC74094F}"/>
    <cellStyle name="Lien hypertexte_CivMon" xfId="9527" xr:uid="{E2DEBD58-BD9B-410D-AC29-A209C453500F}"/>
    <cellStyle name="LineNum w/ Border" xfId="40919" xr:uid="{46CB3D51-9682-4718-BCAE-46EAFA7B0CE9}"/>
    <cellStyle name="LineNum w/ Border 2" xfId="40920" xr:uid="{6940E16A-A042-4EDB-BBF8-3C9992FBD721}"/>
    <cellStyle name="LineNum w/ Border 3" xfId="40921" xr:uid="{39C57446-9A76-4487-BCD3-57F09A38A09F}"/>
    <cellStyle name="LineNum w/ Border 4" xfId="40923" xr:uid="{73AD0DA4-AC13-4291-A158-B08A32366B4A}"/>
    <cellStyle name="LineNumbers" xfId="20492" xr:uid="{E71D960B-73B0-4F2A-92A7-A62EF73ED56F}"/>
    <cellStyle name="LineNumbers 2" xfId="20494" xr:uid="{AFB744CB-55E4-4025-B763-264C9073BD7F}"/>
    <cellStyle name="LineNumbers 3" xfId="40924" xr:uid="{78B4BD07-73D8-4FF3-A809-3F6267A27D2F}"/>
    <cellStyle name="LineNumbers 4" xfId="40925" xr:uid="{C7E83323-88C3-4FF6-994F-8FDF1CAFD150}"/>
    <cellStyle name="LineNumbersFirstColumn" xfId="35048" xr:uid="{31B4327B-C45D-415C-8ADC-B091B5C41ED5}"/>
    <cellStyle name="LineNumbersFirstColumn 2" xfId="40926" xr:uid="{F4A95277-9B04-4A9C-B7DA-2E1973003287}"/>
    <cellStyle name="LineNumbersFirstColumn 3" xfId="40927" xr:uid="{F7BA6307-C8A8-4915-B893-67F5132B4841}"/>
    <cellStyle name="LineNumbersFirstColumn 4" xfId="4819" xr:uid="{65E5C3B9-E096-40B2-933B-652CE47B0083}"/>
    <cellStyle name="Link" xfId="40928" xr:uid="{28C1C02D-A430-4336-BA65-832C97281118}"/>
    <cellStyle name="Link 2" xfId="40929" xr:uid="{332DCB68-5A86-4593-84FC-3BC90BCDBF56}"/>
    <cellStyle name="Link 3" xfId="40930" xr:uid="{968608D7-FA4D-4FF8-BF29-298EF55CAA43}"/>
    <cellStyle name="Link 4" xfId="40931" xr:uid="{3A49F410-C907-4021-AC20-47FF93538392}"/>
    <cellStyle name="Linked Cell" xfId="81" builtinId="24" customBuiltin="1"/>
    <cellStyle name="Linked Cell 10" xfId="40932" xr:uid="{E775E3F4-131A-4E1D-A6FD-9A256E9378CA}"/>
    <cellStyle name="Linked Cell 10 2" xfId="40933" xr:uid="{B6D022A7-8519-4710-8D1B-22935D032062}"/>
    <cellStyle name="Linked Cell 10 2 2" xfId="5778" xr:uid="{0E70C8A7-C163-4A03-B518-23DF0F0F2599}"/>
    <cellStyle name="Linked Cell 10 2 2 2" xfId="35747" xr:uid="{A2CD3663-A391-47E1-8D82-9B33F3B86FA5}"/>
    <cellStyle name="Linked Cell 10 2 3" xfId="40934" xr:uid="{430DEAF1-5785-420C-AE2B-F503CE8D4ED0}"/>
    <cellStyle name="Linked Cell 10 2 3 2" xfId="35753" xr:uid="{F91901C9-F2E3-4537-8BC5-22932AEB15C3}"/>
    <cellStyle name="Linked Cell 10 2 4" xfId="40935" xr:uid="{15905CCD-1CA3-4ADE-A8EF-C730C077F001}"/>
    <cellStyle name="Linked Cell 10 2_BSD2" xfId="40938" xr:uid="{94208F8F-F97B-44B2-A207-1874EB5B9841}"/>
    <cellStyle name="Linked Cell 10 3" xfId="14082" xr:uid="{BD878933-5079-48C8-8D98-672FA67F49E3}"/>
    <cellStyle name="Linked Cell 10 3 2" xfId="40939" xr:uid="{11269C9C-1699-4127-929B-A2387CC2DD7F}"/>
    <cellStyle name="Linked Cell 10 4" xfId="40940" xr:uid="{7621F781-5CBE-4706-B9EA-4C937086CB57}"/>
    <cellStyle name="Linked Cell 10 4 2" xfId="40941" xr:uid="{DC0C7A7B-E97A-4056-AD87-CE9E47FE0DED}"/>
    <cellStyle name="Linked Cell 10 5" xfId="40942" xr:uid="{35CCEAD2-6F5F-49AF-B404-74DE55F50B64}"/>
    <cellStyle name="Linked Cell 10 6" xfId="40943" xr:uid="{2055ED71-C981-4F46-A9CD-9ECDCE1BCD21}"/>
    <cellStyle name="Linked Cell 10 7" xfId="40944" xr:uid="{F5003B43-9D2D-494A-892A-904A497DD2C0}"/>
    <cellStyle name="Linked Cell 10_BSD2" xfId="40945" xr:uid="{C8D7222B-8914-45C3-B93B-DCB04FD491DC}"/>
    <cellStyle name="Linked Cell 11" xfId="40946" xr:uid="{3E51FF84-9532-4BEE-B7E1-148383CAD99E}"/>
    <cellStyle name="Linked Cell 11 2" xfId="21610" xr:uid="{BB21CBAD-565D-40D0-AAC8-66900D69404E}"/>
    <cellStyle name="Linked Cell 11 2 2" xfId="40947" xr:uid="{5F61A790-8229-4280-A295-B4F208DCE6D8}"/>
    <cellStyle name="Linked Cell 11 2 2 2" xfId="40948" xr:uid="{16A92959-40BD-4288-ABBF-A0226E9E1C94}"/>
    <cellStyle name="Linked Cell 11 2 3" xfId="40632" xr:uid="{09BC835C-23AF-44D2-8A89-33484522E965}"/>
    <cellStyle name="Linked Cell 11 2 3 2" xfId="40949" xr:uid="{BAB496CD-CEB6-4978-B779-08007E2C5267}"/>
    <cellStyle name="Linked Cell 11 2 4" xfId="26545" xr:uid="{8DBF4BC4-CA38-4A2C-944E-CC5CCFC52302}"/>
    <cellStyle name="Linked Cell 11 2_BSD2" xfId="40950" xr:uid="{8BF9DC39-C2DD-41DD-A682-F4DC0C8EFC21}"/>
    <cellStyle name="Linked Cell 11 3" xfId="14107" xr:uid="{7DBC2660-155B-40B6-8BD8-D597CD613E0B}"/>
    <cellStyle name="Linked Cell 11 3 2" xfId="40951" xr:uid="{F70E890F-10D1-41EB-9609-3D90A7328094}"/>
    <cellStyle name="Linked Cell 11 4" xfId="40952" xr:uid="{CF098A10-26CF-40EC-BE38-C4E43E8D0F82}"/>
    <cellStyle name="Linked Cell 11 4 2" xfId="40953" xr:uid="{83C8520F-F735-4984-9D5D-91E0DE5680D3}"/>
    <cellStyle name="Linked Cell 11 5" xfId="40954" xr:uid="{8A5AD460-C1A2-4EAF-8D9E-35306710E313}"/>
    <cellStyle name="Linked Cell 11 6" xfId="22290" xr:uid="{31C917BB-0ACB-4B74-A196-1F4DAD8594C0}"/>
    <cellStyle name="Linked Cell 11 7" xfId="11485" xr:uid="{FF2F7D46-8F89-4F43-B0A6-0E5280AFBDCB}"/>
    <cellStyle name="Linked Cell 11_BSD2" xfId="40955" xr:uid="{908A36EB-2D82-4092-B1A1-3ACEA268AEE4}"/>
    <cellStyle name="Linked Cell 12" xfId="40956" xr:uid="{EFDBCA05-24E6-4E85-B763-22360C57C4E8}"/>
    <cellStyle name="Linked Cell 12 2" xfId="21625" xr:uid="{5787E535-CE61-41FF-90A5-3DFEC9FF7ADB}"/>
    <cellStyle name="Linked Cell 12 2 2" xfId="6379" xr:uid="{F2B626E5-504E-4491-A07B-774244774DA0}"/>
    <cellStyle name="Linked Cell 12 2 2 2" xfId="40958" xr:uid="{B0171330-C29E-4DB0-A952-E38D96FFE5A7}"/>
    <cellStyle name="Linked Cell 12 2 3" xfId="6388" xr:uid="{705B09B8-2636-464F-9BB6-8D2134CDCC20}"/>
    <cellStyle name="Linked Cell 12 2 3 2" xfId="40960" xr:uid="{6A87F2DE-07A3-4210-8F6C-A588F73A8C30}"/>
    <cellStyle name="Linked Cell 12 2 4" xfId="40961" xr:uid="{8C2FFCA6-0FEE-49DB-841A-DE390DB18785}"/>
    <cellStyle name="Linked Cell 12 2_BSD2" xfId="40962" xr:uid="{E08B9421-BCDB-42D0-9931-95C4B3A56B55}"/>
    <cellStyle name="Linked Cell 12 3" xfId="40963" xr:uid="{33D33D38-028D-43AB-93FC-F5E687B92967}"/>
    <cellStyle name="Linked Cell 12 3 2" xfId="40964" xr:uid="{0D407572-01E9-4ACE-B93B-F3319977F0DE}"/>
    <cellStyle name="Linked Cell 12 4" xfId="40965" xr:uid="{AA4546F7-8706-4894-8CF9-0567502E7D67}"/>
    <cellStyle name="Linked Cell 12 4 2" xfId="40966" xr:uid="{DFB1D11F-0AAF-41CF-A440-1F8465F820B9}"/>
    <cellStyle name="Linked Cell 12 5" xfId="40967" xr:uid="{AA502739-843C-4621-8B8E-11181B319B85}"/>
    <cellStyle name="Linked Cell 12 6" xfId="22296" xr:uid="{66FAF604-1EBE-439D-B9ED-DCE8E570EE4F}"/>
    <cellStyle name="Linked Cell 12 7" xfId="22299" xr:uid="{ED0780B5-FF90-46B8-84D7-D256C45651FA}"/>
    <cellStyle name="Linked Cell 12_BSD2" xfId="40968" xr:uid="{6FCFC71A-99D7-4A83-9B16-55AB5446C6B4}"/>
    <cellStyle name="Linked Cell 13" xfId="40969" xr:uid="{863612EF-7FD0-4A41-9456-DFCCB97E6A50}"/>
    <cellStyle name="Linked Cell 13 2" xfId="10602" xr:uid="{C5839AD1-818D-4749-942B-6157F4A0C7F0}"/>
    <cellStyle name="Linked Cell 13 2 2" xfId="40970" xr:uid="{40841667-42D3-416A-9A63-9F185775A052}"/>
    <cellStyle name="Linked Cell 13 2 2 2" xfId="19604" xr:uid="{2C5D03F4-81B9-482E-8D4E-967BD1BA5FA0}"/>
    <cellStyle name="Linked Cell 13 2 3" xfId="40971" xr:uid="{6FB5A1A0-BB74-4ECD-9718-6CF9C9284A22}"/>
    <cellStyle name="Linked Cell 13 2 3 2" xfId="19620" xr:uid="{BC6D8992-117E-443C-B17C-550D18AB1CBF}"/>
    <cellStyle name="Linked Cell 13 2 4" xfId="40972" xr:uid="{5AB084D2-4803-42B2-AEFE-8BEAE0C47531}"/>
    <cellStyle name="Linked Cell 13 2_BSD2" xfId="10179" xr:uid="{8D6670F7-CFE1-4057-A94F-16C56614145B}"/>
    <cellStyle name="Linked Cell 13 3" xfId="8494" xr:uid="{8362E330-D029-4886-94E2-42046BD3E48A}"/>
    <cellStyle name="Linked Cell 13 3 2" xfId="40973" xr:uid="{076B4FC1-5D26-43AF-B71B-2C031F4C482B}"/>
    <cellStyle name="Linked Cell 13 4" xfId="40974" xr:uid="{EED929D0-22E4-4378-9C00-C17A636A9B63}"/>
    <cellStyle name="Linked Cell 13 4 2" xfId="40975" xr:uid="{F1A80D62-A3D7-443D-B561-DA72C1147436}"/>
    <cellStyle name="Linked Cell 13 5" xfId="40976" xr:uid="{DC46B7FB-51ED-476F-BD4D-0D2217F69CBF}"/>
    <cellStyle name="Linked Cell 13 6" xfId="22306" xr:uid="{565CBFE5-0787-44E8-A68D-B9B6F5E740C1}"/>
    <cellStyle name="Linked Cell 13 7" xfId="22309" xr:uid="{3426BB45-979C-42E4-95B1-E9E38A31DCAB}"/>
    <cellStyle name="Linked Cell 13_BSD2" xfId="7839" xr:uid="{3B87355B-2A5F-40AC-A1F5-3F1A929B0225}"/>
    <cellStyle name="Linked Cell 14" xfId="40977" xr:uid="{29677462-B315-4393-AFE5-DDC4D9E821A9}"/>
    <cellStyle name="Linked Cell 14 2" xfId="40978" xr:uid="{E2C01610-4F5F-4BCC-9C61-040D5F25CBDC}"/>
    <cellStyle name="Linked Cell 14 2 2" xfId="23576" xr:uid="{19E55284-663B-483A-AA85-77AB9361725B}"/>
    <cellStyle name="Linked Cell 14 2 2 2" xfId="40979" xr:uid="{B17E8FDC-10F4-4656-A955-EC69561CBF8B}"/>
    <cellStyle name="Linked Cell 14 2 3" xfId="40980" xr:uid="{567EFB0F-9884-478F-9B12-2D6CC8A68822}"/>
    <cellStyle name="Linked Cell 14 2 3 2" xfId="40981" xr:uid="{49F30C2D-DFAE-4B2B-8340-3AA503FF5893}"/>
    <cellStyle name="Linked Cell 14 2 4" xfId="40982" xr:uid="{D1713BD8-74F1-4F38-8729-94BA517C7F1A}"/>
    <cellStyle name="Linked Cell 14 2_BSD2" xfId="40983" xr:uid="{E5B928B4-94B3-43EA-8BAE-9316E512AC36}"/>
    <cellStyle name="Linked Cell 14 3" xfId="40985" xr:uid="{8B58EF00-02BE-4C70-A990-62CC0D62F781}"/>
    <cellStyle name="Linked Cell 14 3 2" xfId="40986" xr:uid="{4CAF112F-FD27-470B-B4AD-411B0B16DFE3}"/>
    <cellStyle name="Linked Cell 14 4" xfId="40988" xr:uid="{42C1023A-336A-4F18-951D-CDA419AF7CE4}"/>
    <cellStyle name="Linked Cell 14 4 2" xfId="40989" xr:uid="{FFB7F44C-BC7A-4E0F-A77F-456B1D5DEAB1}"/>
    <cellStyle name="Linked Cell 14 5" xfId="40990" xr:uid="{6D772906-2B8F-47B3-8D6A-400AF4D6B9EE}"/>
    <cellStyle name="Linked Cell 14 6" xfId="34133" xr:uid="{E4744979-67FA-40E3-B4C4-AA4A82453B67}"/>
    <cellStyle name="Linked Cell 14 7" xfId="34135" xr:uid="{B8306C60-B089-42E1-91BB-83F8A1E9249B}"/>
    <cellStyle name="Linked Cell 14_BSD2" xfId="40991" xr:uid="{00CF16BF-B40A-4C7E-90A9-0681C0A2674C}"/>
    <cellStyle name="Linked Cell 15" xfId="40993" xr:uid="{268B7275-84B6-41C5-A929-81573CAF6889}"/>
    <cellStyle name="Linked Cell 15 2" xfId="40995" xr:uid="{F39205BE-D5D8-44E7-9697-EE710EE673BD}"/>
    <cellStyle name="Linked Cell 15 2 2" xfId="40997" xr:uid="{0DB420EA-55F8-4B62-AE2E-309A7B2CA77B}"/>
    <cellStyle name="Linked Cell 15 2 2 2" xfId="40999" xr:uid="{5288C8A0-B73B-4507-B88E-F173057E6AF9}"/>
    <cellStyle name="Linked Cell 15 2 3" xfId="41001" xr:uid="{F0BEEED8-84DA-49CA-B64A-153E51EFCE64}"/>
    <cellStyle name="Linked Cell 15 2 3 2" xfId="41003" xr:uid="{40CD2F77-2CFD-4E86-9B8D-D3D1A0D2FF1F}"/>
    <cellStyle name="Linked Cell 15 2 4" xfId="41005" xr:uid="{40C9C5B6-F2A5-414C-925F-54D8F73C2883}"/>
    <cellStyle name="Linked Cell 15 2_BSD2" xfId="41008" xr:uid="{9506833C-744C-41FF-8CF9-5D48011CA65D}"/>
    <cellStyle name="Linked Cell 15 3" xfId="41011" xr:uid="{B978F8EF-C3E6-4713-B6DC-38A016D1BAC3}"/>
    <cellStyle name="Linked Cell 15 3 2" xfId="41013" xr:uid="{B67333B0-038E-4F11-8A1F-F5F04EF70565}"/>
    <cellStyle name="Linked Cell 15 4" xfId="41016" xr:uid="{A1226DBF-99AB-403E-BE50-34B61622E1BA}"/>
    <cellStyle name="Linked Cell 15 4 2" xfId="41018" xr:uid="{46C6EFF7-DAD4-421F-A9AC-F65B62957AFD}"/>
    <cellStyle name="Linked Cell 15 5" xfId="41020" xr:uid="{68BFDAC5-FA33-443D-A068-64ACD42D8D43}"/>
    <cellStyle name="Linked Cell 15_BSD2" xfId="41022" xr:uid="{2B0C2F3B-B0D1-4822-9B20-002848B1213E}"/>
    <cellStyle name="Linked Cell 16" xfId="41024" xr:uid="{0E1C884D-C68C-441F-ABFE-3F017F40DA49}"/>
    <cellStyle name="Linked Cell 16 2" xfId="41026" xr:uid="{14CAB678-4052-49A5-9586-5546A102E009}"/>
    <cellStyle name="Linked Cell 16 2 2" xfId="41028" xr:uid="{176DA9E4-B3C1-4719-9361-5F45139D2DA5}"/>
    <cellStyle name="Linked Cell 16 2 2 2" xfId="41030" xr:uid="{5056ACD8-D8D4-4D2A-9617-4BA6FA3802FD}"/>
    <cellStyle name="Linked Cell 16 2 3" xfId="41032" xr:uid="{773111D7-7518-4D47-A60F-68BC3E5D6EBA}"/>
    <cellStyle name="Linked Cell 16 2 3 2" xfId="32393" xr:uid="{4F89E5D2-91B3-4D61-AEB5-3BF28F9539A3}"/>
    <cellStyle name="Linked Cell 16 2 4" xfId="41034" xr:uid="{00701A25-80C3-4B4D-8DA6-461CCA7EC185}"/>
    <cellStyle name="Linked Cell 16 2_BSD2" xfId="41036" xr:uid="{904818CC-7FEF-43E4-AE5F-D14F1DDFBC4C}"/>
    <cellStyle name="Linked Cell 16 3" xfId="41039" xr:uid="{0A2C1E46-FB63-498F-B890-4137A6B03D12}"/>
    <cellStyle name="Linked Cell 16 3 2" xfId="41041" xr:uid="{FBA14D64-01D6-4544-A5D0-82D9F212BDAB}"/>
    <cellStyle name="Linked Cell 16 4" xfId="41043" xr:uid="{9682DBCF-37F3-47E3-80DB-F683D400877C}"/>
    <cellStyle name="Linked Cell 16 4 2" xfId="41045" xr:uid="{9CC98BD0-4141-4584-80A4-F0BFF4BCBB08}"/>
    <cellStyle name="Linked Cell 16 5" xfId="41047" xr:uid="{2B080523-ADB6-4604-A203-C331C34169A4}"/>
    <cellStyle name="Linked Cell 16_BSD2" xfId="41049" xr:uid="{93E40269-43C1-4C13-8C2C-0E0948BCE38D}"/>
    <cellStyle name="Linked Cell 17" xfId="41053" xr:uid="{1E5800CA-22B9-4BE8-98F4-BBDC1D963EDC}"/>
    <cellStyle name="Linked Cell 17 2" xfId="41057" xr:uid="{D1854FD8-E334-4F75-A439-7343F8631A15}"/>
    <cellStyle name="Linked Cell 17 2 2" xfId="41059" xr:uid="{2CF83E98-C01E-4E08-BED6-030C627A71BD}"/>
    <cellStyle name="Linked Cell 17 2 2 2" xfId="41061" xr:uid="{81E547FF-01ED-4CC9-9287-AB7E092E3884}"/>
    <cellStyle name="Linked Cell 17 2 3" xfId="41063" xr:uid="{B34317AB-52BD-4113-B7E0-E88E2B3EBEF7}"/>
    <cellStyle name="Linked Cell 17 2 3 2" xfId="41065" xr:uid="{49C26998-493C-48F5-85AA-2BF93D29B3B3}"/>
    <cellStyle name="Linked Cell 17 2 4" xfId="41067" xr:uid="{F824EF53-77C6-4F74-88B6-7624EA4B1291}"/>
    <cellStyle name="Linked Cell 17 2_BSD2" xfId="36028" xr:uid="{2A0771F8-FF65-4EB3-9E3B-7FFD93855453}"/>
    <cellStyle name="Linked Cell 17 3" xfId="41070" xr:uid="{EA07F09D-C62C-4A06-9483-028DEA4E3C97}"/>
    <cellStyle name="Linked Cell 17 3 2" xfId="41072" xr:uid="{75D540A3-B9DF-4568-9586-C263A6FCCFBC}"/>
    <cellStyle name="Linked Cell 17 4" xfId="41074" xr:uid="{B9E630D9-4387-4A12-903D-8F9F156F1C9E}"/>
    <cellStyle name="Linked Cell 17 4 2" xfId="41076" xr:uid="{326A7861-F987-4063-9837-43EB48F84C2D}"/>
    <cellStyle name="Linked Cell 17 5" xfId="39586" xr:uid="{F317B1BC-947F-421E-AD2D-E5C29A606CF4}"/>
    <cellStyle name="Linked Cell 17_BSD2" xfId="41078" xr:uid="{89A78837-8D95-4B24-92E8-1B620543D1CA}"/>
    <cellStyle name="Linked Cell 18" xfId="41082" xr:uid="{E019C6C3-A652-40A7-8F65-6A9442FBCB64}"/>
    <cellStyle name="Linked Cell 18 2" xfId="41086" xr:uid="{47D7E9F2-FDF3-43F4-B4C2-73E7745F4443}"/>
    <cellStyle name="Linked Cell 18 2 2" xfId="41088" xr:uid="{711EDB87-762D-4317-86D8-03F6A548EBAE}"/>
    <cellStyle name="Linked Cell 18 2 2 2" xfId="41090" xr:uid="{2482B248-8CFC-4D6F-A6B9-481434F1CA03}"/>
    <cellStyle name="Linked Cell 18 2 3" xfId="41092" xr:uid="{B34B9B81-329B-4FD0-A23F-FE2901CEF65B}"/>
    <cellStyle name="Linked Cell 18 2 3 2" xfId="41094" xr:uid="{8E09787F-9EFE-441F-9D45-B3314557C594}"/>
    <cellStyle name="Linked Cell 18 2 4" xfId="41096" xr:uid="{D119749B-BE37-4FE6-AD29-ECC924204C9A}"/>
    <cellStyle name="Linked Cell 18 2_BSD2" xfId="41098" xr:uid="{D7110EB8-9A8B-4F72-B12D-11122D99E450}"/>
    <cellStyle name="Linked Cell 18 3" xfId="41100" xr:uid="{0195DE7F-189A-4BDF-89D3-468D30E03734}"/>
    <cellStyle name="Linked Cell 18 3 2" xfId="41102" xr:uid="{35893EBC-358F-4B87-9A16-67FDADA70025}"/>
    <cellStyle name="Linked Cell 18 4" xfId="41104" xr:uid="{A5AB9CD7-E788-4703-BDA2-7C0B1400A2EB}"/>
    <cellStyle name="Linked Cell 18 4 2" xfId="41107" xr:uid="{A9DFC547-CE43-4205-8A08-10B528F0AA9D}"/>
    <cellStyle name="Linked Cell 18 5" xfId="41110" xr:uid="{74FCE24B-0EB3-4B1A-949D-031908F0C510}"/>
    <cellStyle name="Linked Cell 18_BSD2" xfId="5206" xr:uid="{49D5C2F7-7D17-434B-B0C6-EF6200DF907F}"/>
    <cellStyle name="Linked Cell 19" xfId="41114" xr:uid="{CB637617-7592-4295-B34F-2D7C016557FC}"/>
    <cellStyle name="Linked Cell 19 2" xfId="41116" xr:uid="{805C9408-7527-41EB-86FE-7971588060B2}"/>
    <cellStyle name="Linked Cell 19 2 2" xfId="41118" xr:uid="{00CFCD0C-99AB-4D1B-9253-018D2E109833}"/>
    <cellStyle name="Linked Cell 19 2 2 2" xfId="41120" xr:uid="{6D7A6532-5264-4F1B-B282-959416A0C9AD}"/>
    <cellStyle name="Linked Cell 19 2 3" xfId="7505" xr:uid="{D98D192C-2F16-4825-8669-667727D01468}"/>
    <cellStyle name="Linked Cell 19 2 3 2" xfId="21719" xr:uid="{777F8C6E-55FC-4D12-ACEE-201E1580BCFF}"/>
    <cellStyle name="Linked Cell 19 2 4" xfId="7512" xr:uid="{A7FDA317-29A6-4D23-8DEB-AF41C3EB0A3F}"/>
    <cellStyle name="Linked Cell 19 2_BSD2" xfId="41122" xr:uid="{AB3DE3F9-3AD2-4C95-908A-67AAADD0C7D9}"/>
    <cellStyle name="Linked Cell 19 3" xfId="41124" xr:uid="{F1BE9F28-8B8F-4BA6-9D96-2B0A31BCAD0E}"/>
    <cellStyle name="Linked Cell 19 3 2" xfId="41126" xr:uid="{4E9C8CDE-8AFD-4CD7-837C-6C50473BAEC0}"/>
    <cellStyle name="Linked Cell 19 4" xfId="41128" xr:uid="{BE40A942-DAAF-4C88-944F-01B723E8A92D}"/>
    <cellStyle name="Linked Cell 19 4 2" xfId="41130" xr:uid="{99772C2A-0CA3-4248-B58E-510BA5085953}"/>
    <cellStyle name="Linked Cell 19 5" xfId="7460" xr:uid="{2E036A4F-D873-4A57-8EBC-0A2336BACD06}"/>
    <cellStyle name="Linked Cell 19_BSD2" xfId="41132" xr:uid="{E585300F-8D81-4941-8374-0117371FE007}"/>
    <cellStyle name="Linked Cell 2" xfId="2270" xr:uid="{D7D22D08-D7CB-4129-BFE8-EBA19D8959B0}"/>
    <cellStyle name="Linked Cell 2 10" xfId="41133" xr:uid="{EFEFD5AB-6FCF-4984-B24A-84E5E038A09C}"/>
    <cellStyle name="Linked Cell 2 10 2" xfId="41134" xr:uid="{7586A5F3-2D91-4638-8104-73B7EF8ABB9A}"/>
    <cellStyle name="Linked Cell 2 11" xfId="41135" xr:uid="{4A2755F6-3C1B-41B0-BBDC-070F8A6CEA84}"/>
    <cellStyle name="Linked Cell 2 2" xfId="41136" xr:uid="{E8D87BE2-A51A-47FA-A211-54D360582672}"/>
    <cellStyle name="Linked Cell 2 2 2" xfId="41137" xr:uid="{89AD4EFA-9042-4222-A754-B55713AD513B}"/>
    <cellStyle name="Linked Cell 2 2 2 2" xfId="41138" xr:uid="{91313C4B-1E3F-403D-A3F1-7D5716B058FC}"/>
    <cellStyle name="Linked Cell 2 2 3" xfId="41139" xr:uid="{096CB564-4990-40EF-AA3E-E1C5119D7070}"/>
    <cellStyle name="Linked Cell 2 2 3 2" xfId="41140" xr:uid="{2F98F45F-FD89-4C88-B8D6-8C936A41E4D7}"/>
    <cellStyle name="Linked Cell 2 2 4" xfId="41141" xr:uid="{3FC1FE67-1FD0-4B4C-88FB-935A5DCA507E}"/>
    <cellStyle name="Linked Cell 2 2 4 2" xfId="4491" xr:uid="{FFFCF2D3-33B6-459D-8B5C-95829ABBA5A4}"/>
    <cellStyle name="Linked Cell 2 2 5" xfId="41142" xr:uid="{FDC76612-51E6-43AB-B174-82EA1154FED1}"/>
    <cellStyle name="Linked Cell 2 2 6" xfId="21687" xr:uid="{DF9CB803-19D4-4D73-9B75-0F80C2CBC903}"/>
    <cellStyle name="Linked Cell 2 2 7" xfId="41144" xr:uid="{C9BB22D1-9B0C-4105-987D-16D2D8D966BA}"/>
    <cellStyle name="Linked Cell 2 2_BSD2" xfId="27806" xr:uid="{63A26932-88B0-4096-A1D0-2F74F7EB8335}"/>
    <cellStyle name="Linked Cell 2 3" xfId="41145" xr:uid="{BBBA4101-6AAE-45D5-B962-4011425D81B6}"/>
    <cellStyle name="Linked Cell 2 3 2" xfId="25845" xr:uid="{34D7F736-806E-4CC2-A095-357FBB798DB8}"/>
    <cellStyle name="Linked Cell 2 3 2 2" xfId="25848" xr:uid="{8E8D8421-FE08-4672-A93C-297D2271D856}"/>
    <cellStyle name="Linked Cell 2 3 3" xfId="25855" xr:uid="{FD115C65-C338-4FEC-A729-4F411414ABFE}"/>
    <cellStyle name="Linked Cell 2 3 3 2" xfId="25858" xr:uid="{E5EBCB0D-3B15-4C0E-946B-B1CF2ABF5D2B}"/>
    <cellStyle name="Linked Cell 2 3 4" xfId="21062" xr:uid="{CFCB5D75-786C-47D9-B958-C25D2ABF38EF}"/>
    <cellStyle name="Linked Cell 2 3 5" xfId="21072" xr:uid="{71CDB890-4F1E-4C97-8303-80CADF757B2A}"/>
    <cellStyle name="Linked Cell 2 3 6" xfId="25919" xr:uid="{ACFED3C9-E76D-436E-B138-F8C4E72164CF}"/>
    <cellStyle name="Linked Cell 2 3 7" xfId="25927" xr:uid="{22EF5590-1EC8-44EF-848D-4C0DD514131E}"/>
    <cellStyle name="Linked Cell 2 3_BSD2" xfId="28733" xr:uid="{13B5016F-F321-4D83-82F4-8D0E0B2ED7DA}"/>
    <cellStyle name="Linked Cell 2 4" xfId="41146" xr:uid="{E477D559-31A8-437A-86E2-A2B7E1D95DC4}"/>
    <cellStyle name="Linked Cell 2 4 2" xfId="19767" xr:uid="{1033AA41-23A9-494C-BC7E-C16F3BD5AF00}"/>
    <cellStyle name="Linked Cell 2 4 3" xfId="26170" xr:uid="{EE8FF1CD-DC9D-4AE0-BB67-DCC1F14F69CF}"/>
    <cellStyle name="Linked Cell 2 4 4" xfId="6426" xr:uid="{888CFB6F-8755-4638-8DF9-2EDAE2E2E4CE}"/>
    <cellStyle name="Linked Cell 2 5" xfId="41147" xr:uid="{3EDC4937-C90C-45CC-B627-20451061C385}"/>
    <cellStyle name="Linked Cell 2 5 2" xfId="41148" xr:uid="{98318EA3-8C0C-48AF-B13D-43D923900FC4}"/>
    <cellStyle name="Linked Cell 2 5 3" xfId="41149" xr:uid="{1B1AA820-95A9-445D-9B5B-D79D7F22B2F1}"/>
    <cellStyle name="Linked Cell 2 5 4" xfId="41150" xr:uid="{6A2A3C4A-9E62-4EEA-B7B8-28703AF3D4CD}"/>
    <cellStyle name="Linked Cell 2 6" xfId="41151" xr:uid="{128B8448-3B2E-47F4-9612-D7AD2998053A}"/>
    <cellStyle name="Linked Cell 2 6 2" xfId="37443" xr:uid="{33921C22-7435-4E5E-A8C4-180864E1D210}"/>
    <cellStyle name="Linked Cell 2 6 3" xfId="41152" xr:uid="{945ED644-B5C7-4BEF-BD7C-5D72AFDC95C4}"/>
    <cellStyle name="Linked Cell 2 6 4" xfId="41153" xr:uid="{D6256F76-2A60-45C6-A92E-E775CF42060A}"/>
    <cellStyle name="Linked Cell 2 7" xfId="41154" xr:uid="{3FA28E9E-C012-4566-B1AC-53EEF9C4718C}"/>
    <cellStyle name="Linked Cell 2 7 2" xfId="41155" xr:uid="{58A62165-8E31-4296-B41B-3D5C285FD91F}"/>
    <cellStyle name="Linked Cell 2 7 3" xfId="41156" xr:uid="{80AF29CC-3953-4C85-9806-A394EF21D09A}"/>
    <cellStyle name="Linked Cell 2 7 4" xfId="41157" xr:uid="{96D4133C-4A44-401C-BEA2-EBD676FBACD6}"/>
    <cellStyle name="Linked Cell 2 8" xfId="41158" xr:uid="{F9DEB467-32D4-4A98-AD47-EB307744085F}"/>
    <cellStyle name="Linked Cell 2 8 2" xfId="41159" xr:uid="{C74D935C-C66C-4FB3-951A-B7E3B7855D9F}"/>
    <cellStyle name="Linked Cell 2 8 3" xfId="41160" xr:uid="{1782B0C5-D88A-4A82-9D21-27D1D32D8AAE}"/>
    <cellStyle name="Linked Cell 2 8 4" xfId="41161" xr:uid="{56A3B2DB-C94F-4EB2-BBE0-F45AE67C920F}"/>
    <cellStyle name="Linked Cell 2 9" xfId="41164" xr:uid="{960D6228-88E2-4C7F-8547-08CCF8B0CD1E}"/>
    <cellStyle name="Linked Cell 2 9 2" xfId="41165" xr:uid="{899E796B-8970-45D2-AC8A-0D71DEEC624A}"/>
    <cellStyle name="Linked Cell 2 9 3" xfId="41166" xr:uid="{155D1ADB-A37A-4DCE-AA50-24D76F819C20}"/>
    <cellStyle name="Linked Cell 2 9 4" xfId="41167" xr:uid="{60786CE6-6BD2-4451-BE0B-2B43BA977F8A}"/>
    <cellStyle name="Linked Cell 2_FAMBL BSD NOVEMBER 2010" xfId="41168" xr:uid="{801C1BEC-C8CD-45D2-8D27-0FFE75905309}"/>
    <cellStyle name="Linked Cell 20" xfId="40992" xr:uid="{9C5B4E7B-9E55-40E6-ABE3-89024AABB51C}"/>
    <cellStyle name="Linked Cell 20 2" xfId="40994" xr:uid="{F3702F93-DE6E-4065-85D5-97C6E46D53AF}"/>
    <cellStyle name="Linked Cell 20 2 2" xfId="40996" xr:uid="{0449FF7D-B9E0-46EF-AC54-61776FEA61A8}"/>
    <cellStyle name="Linked Cell 20 2 2 2" xfId="40998" xr:uid="{349FEEE4-6D37-4E07-AF8F-C7B8881B3CD3}"/>
    <cellStyle name="Linked Cell 20 2 3" xfId="41000" xr:uid="{3A2BC926-D5E2-4187-968D-14C7FBF2AA7A}"/>
    <cellStyle name="Linked Cell 20 2 3 2" xfId="41002" xr:uid="{8F1ACBE2-E6A1-49F9-8177-2A8AAB8D8354}"/>
    <cellStyle name="Linked Cell 20 2 4" xfId="41004" xr:uid="{2B468525-D852-48D3-978C-2646F231741E}"/>
    <cellStyle name="Linked Cell 20 2_BSD2" xfId="41007" xr:uid="{714B0350-79F8-4092-8ECD-B6D0CFC85D4C}"/>
    <cellStyle name="Linked Cell 20 3" xfId="41010" xr:uid="{550EC7EC-9DB5-45CE-B74C-7B1EBEE0413C}"/>
    <cellStyle name="Linked Cell 20 3 2" xfId="41012" xr:uid="{52B702CC-7436-4600-A0EA-B9EE80472AEE}"/>
    <cellStyle name="Linked Cell 20 4" xfId="41015" xr:uid="{FF2D28D6-B743-4407-BE20-75E325A948DF}"/>
    <cellStyle name="Linked Cell 20 4 2" xfId="41017" xr:uid="{8AD0CE40-DC73-4F6E-81F3-7BB3DA059134}"/>
    <cellStyle name="Linked Cell 20 5" xfId="41019" xr:uid="{34199A32-D27D-4AB8-8838-E87416DF7099}"/>
    <cellStyle name="Linked Cell 20_BSD2" xfId="41021" xr:uid="{A7DC5DAC-78BA-4070-8C6B-77EB7793518F}"/>
    <cellStyle name="Linked Cell 21" xfId="41023" xr:uid="{2D82B1C6-5F27-424D-A2FC-6A8B29389E40}"/>
    <cellStyle name="Linked Cell 21 2" xfId="41025" xr:uid="{7D9A9C34-D5B5-4BE0-86E0-DC5786E0DE2A}"/>
    <cellStyle name="Linked Cell 21 2 2" xfId="41027" xr:uid="{FB18B40C-85D3-4763-BA7C-61B282F66D7E}"/>
    <cellStyle name="Linked Cell 21 2 2 2" xfId="41029" xr:uid="{4A3F3965-1AC1-499F-B9A0-8B7BBDFC1737}"/>
    <cellStyle name="Linked Cell 21 2 3" xfId="41031" xr:uid="{6742BD1F-3689-45F0-865C-8CC96E3DBA7B}"/>
    <cellStyle name="Linked Cell 21 2 3 2" xfId="32392" xr:uid="{1A5377D4-85A0-4D06-960B-95EB2CFCC82D}"/>
    <cellStyle name="Linked Cell 21 2 4" xfId="41033" xr:uid="{8895EA46-5DB2-4DEC-AE46-E71AEBCEC670}"/>
    <cellStyle name="Linked Cell 21 2_BSD2" xfId="41035" xr:uid="{030EDE85-EA4F-47AC-B1AC-3EB62564C405}"/>
    <cellStyle name="Linked Cell 21 3" xfId="41038" xr:uid="{68FFC06C-0084-4FA7-BCA4-6EBF40ED425F}"/>
    <cellStyle name="Linked Cell 21 3 2" xfId="41040" xr:uid="{B385377B-8266-44E8-B4B7-F58CC49BA01E}"/>
    <cellStyle name="Linked Cell 21 4" xfId="41042" xr:uid="{97673813-47F8-4EDE-B184-71ECA55CC225}"/>
    <cellStyle name="Linked Cell 21 4 2" xfId="41044" xr:uid="{3A69FA23-3E09-4247-BBC8-AB222E8BA49B}"/>
    <cellStyle name="Linked Cell 21 5" xfId="41046" xr:uid="{EF76DC1F-952D-47CB-8C13-E431BB1DD267}"/>
    <cellStyle name="Linked Cell 21_BSD2" xfId="41048" xr:uid="{EE67398B-8616-4515-B937-0E8FF4FB805E}"/>
    <cellStyle name="Linked Cell 22" xfId="41052" xr:uid="{5BF26467-B97C-4C94-AC34-EC584D11520E}"/>
    <cellStyle name="Linked Cell 22 2" xfId="41056" xr:uid="{95488EB3-BB4C-4E38-9B7B-489D76E3EEAA}"/>
    <cellStyle name="Linked Cell 22 2 2" xfId="41058" xr:uid="{3C623C99-53FE-48B6-967B-42C651572B56}"/>
    <cellStyle name="Linked Cell 22 2 2 2" xfId="41060" xr:uid="{02959B8A-4849-4B44-B4B3-5FEFE2DF7F76}"/>
    <cellStyle name="Linked Cell 22 2 3" xfId="41062" xr:uid="{A001E336-51B6-4E9A-A6B7-A296006DE750}"/>
    <cellStyle name="Linked Cell 22 2 3 2" xfId="41064" xr:uid="{66CB3BBD-4391-4580-AF19-F08F1C976E65}"/>
    <cellStyle name="Linked Cell 22 2 4" xfId="41066" xr:uid="{847FFA54-A79D-441C-9EE5-88F062A2FABF}"/>
    <cellStyle name="Linked Cell 22 2_BSD2" xfId="36027" xr:uid="{54B2170D-78C7-4131-AD8A-7298293B11A4}"/>
    <cellStyle name="Linked Cell 22 3" xfId="41069" xr:uid="{0ED5075A-837E-4255-88FE-02AB6834A4E0}"/>
    <cellStyle name="Linked Cell 22 3 2" xfId="41071" xr:uid="{8E869DA7-54DB-4280-9834-98D358176F7A}"/>
    <cellStyle name="Linked Cell 22 4" xfId="41073" xr:uid="{DD821EAA-9414-4CE4-AF42-EFDBD697D808}"/>
    <cellStyle name="Linked Cell 22 4 2" xfId="41075" xr:uid="{567AB20D-0C93-44FE-A4D1-70FCD5362099}"/>
    <cellStyle name="Linked Cell 22 5" xfId="39585" xr:uid="{9624E9BF-9809-4CA4-8A91-7417A7EBE72B}"/>
    <cellStyle name="Linked Cell 22_BSD2" xfId="41077" xr:uid="{CDFC9607-5AE9-4DD8-B0F1-806D7DFA1631}"/>
    <cellStyle name="Linked Cell 23" xfId="41081" xr:uid="{5B1BE287-B190-4575-A2CE-13F3A691A62F}"/>
    <cellStyle name="Linked Cell 23 2" xfId="41085" xr:uid="{6B7547AE-BE19-4F6D-9991-6DBA181C4D5F}"/>
    <cellStyle name="Linked Cell 23 2 2" xfId="41087" xr:uid="{7FE01638-B343-4818-8A11-4A4C5566C825}"/>
    <cellStyle name="Linked Cell 23 2 2 2" xfId="41089" xr:uid="{81889810-811B-46A1-BE00-92F41D0531C4}"/>
    <cellStyle name="Linked Cell 23 2 3" xfId="41091" xr:uid="{A31D8100-86B6-4B6B-AD2C-FB32C8CEEB88}"/>
    <cellStyle name="Linked Cell 23 2 3 2" xfId="41093" xr:uid="{85312198-FD5A-4BC3-BD02-8F3EEC552698}"/>
    <cellStyle name="Linked Cell 23 2 4" xfId="41095" xr:uid="{C13C704E-8736-493C-8937-30C583CD0CD5}"/>
    <cellStyle name="Linked Cell 23 2_BSD2" xfId="41097" xr:uid="{4D8B5549-96CB-4A02-B777-9E880F09551B}"/>
    <cellStyle name="Linked Cell 23 3" xfId="41099" xr:uid="{90C57650-8506-4CBD-839C-111286AFCB3D}"/>
    <cellStyle name="Linked Cell 23 3 2" xfId="41101" xr:uid="{0BBDC3BD-F999-40CC-AAB5-21D0A4E0238F}"/>
    <cellStyle name="Linked Cell 23 4" xfId="41103" xr:uid="{BE75261F-3542-48AA-9B66-C8376897C91A}"/>
    <cellStyle name="Linked Cell 23 4 2" xfId="41106" xr:uid="{B531EBDF-4323-45E1-87FA-A407CA3F3E07}"/>
    <cellStyle name="Linked Cell 23 5" xfId="41109" xr:uid="{B15086F7-4A5A-46DA-AA11-EB24F36A841F}"/>
    <cellStyle name="Linked Cell 23_BSD2" xfId="5205" xr:uid="{A7A1E668-5F73-43D8-9D0F-3491E6CEE3F1}"/>
    <cellStyle name="Linked Cell 24" xfId="41113" xr:uid="{9D71FBA8-647E-4018-A328-DA294FEF06DF}"/>
    <cellStyle name="Linked Cell 24 2" xfId="41115" xr:uid="{A502D7F2-DBAA-4E7C-B967-5640291A99DC}"/>
    <cellStyle name="Linked Cell 24 2 2" xfId="41117" xr:uid="{5BC91073-595B-40D2-A291-35AD2941FF17}"/>
    <cellStyle name="Linked Cell 24 2 2 2" xfId="41119" xr:uid="{529D9069-E1AB-4F9D-A212-4A3D3008BC42}"/>
    <cellStyle name="Linked Cell 24 2 3" xfId="7504" xr:uid="{A6DA6538-0C58-4470-B98E-57A325009A99}"/>
    <cellStyle name="Linked Cell 24 2 3 2" xfId="21718" xr:uid="{4F80EE0E-4472-4CF2-B7E5-2D65CE799AE0}"/>
    <cellStyle name="Linked Cell 24 2 4" xfId="7511" xr:uid="{0015168B-E98D-49BB-A0E7-A5DFA8F7F5CD}"/>
    <cellStyle name="Linked Cell 24 2_BSD2" xfId="41121" xr:uid="{FBC2A1A5-CC4B-4B3E-8294-E4F9EF4A71D0}"/>
    <cellStyle name="Linked Cell 24 3" xfId="41123" xr:uid="{07B1F90B-BDFB-428A-9B41-B7F94A74C998}"/>
    <cellStyle name="Linked Cell 24 3 2" xfId="41125" xr:uid="{2E958635-E193-441F-8B83-424A6A4A7D69}"/>
    <cellStyle name="Linked Cell 24 4" xfId="41127" xr:uid="{58793321-C268-41A6-B1F9-82DA1D4517F0}"/>
    <cellStyle name="Linked Cell 24 4 2" xfId="41129" xr:uid="{300EF702-4DF0-4025-9625-22AE8FAA4A3F}"/>
    <cellStyle name="Linked Cell 24 5" xfId="7459" xr:uid="{ADC2E612-3DC3-46D1-AC71-7CF423AEBED1}"/>
    <cellStyle name="Linked Cell 24_BSD2" xfId="41131" xr:uid="{6DE57D11-7A5A-4E85-9620-393BD247AEAF}"/>
    <cellStyle name="Linked Cell 25" xfId="41172" xr:uid="{D953574F-5587-47C7-AE6A-D24B2E36FCAF}"/>
    <cellStyle name="Linked Cell 25 2" xfId="41176" xr:uid="{637E0263-0EEB-43BB-B4BC-F7759A8E37A8}"/>
    <cellStyle name="Linked Cell 25 2 2" xfId="11926" xr:uid="{5F402B74-D007-492F-B60D-C45C0AE45B39}"/>
    <cellStyle name="Linked Cell 25 2 2 2" xfId="22459" xr:uid="{74BDB5B2-70F8-4246-BC0A-0AD738CF2DA8}"/>
    <cellStyle name="Linked Cell 25 2 3" xfId="4741" xr:uid="{216A501E-2EFE-4B8F-9478-29E7A6FC9B8F}"/>
    <cellStyle name="Linked Cell 25 2 3 2" xfId="22496" xr:uid="{25E6F969-B2F2-4F84-9CC4-16F509166BB0}"/>
    <cellStyle name="Linked Cell 25 2 4" xfId="11932" xr:uid="{30003341-3E32-4BC7-B2F6-6AF7B778F901}"/>
    <cellStyle name="Linked Cell 25 2_BSD2" xfId="41178" xr:uid="{26F2A9C5-142B-45BC-A52F-68932FF30450}"/>
    <cellStyle name="Linked Cell 25 3" xfId="41180" xr:uid="{B25BFF87-A84D-4F71-8E10-EB9A8A89F514}"/>
    <cellStyle name="Linked Cell 25 3 2" xfId="41182" xr:uid="{3AC18AFE-B882-4E02-B26A-7C5DBD2F145A}"/>
    <cellStyle name="Linked Cell 25 4" xfId="41184" xr:uid="{361A97A8-43EC-4023-A865-95F50B6BB579}"/>
    <cellStyle name="Linked Cell 25 4 2" xfId="41188" xr:uid="{5E575910-A116-450D-B719-80D207E0110F}"/>
    <cellStyle name="Linked Cell 25 5" xfId="41190" xr:uid="{3303E6B3-5B23-44AD-829C-D373F05FE4CD}"/>
    <cellStyle name="Linked Cell 25_BSD2" xfId="32690" xr:uid="{54687700-62AE-4124-9EED-34DD1F3650DB}"/>
    <cellStyle name="Linked Cell 26" xfId="41194" xr:uid="{41E3989E-036F-42C5-941C-6D4FB2EAA757}"/>
    <cellStyle name="Linked Cell 26 2" xfId="41198" xr:uid="{CE31E085-D203-4089-9BC2-643D8016827F}"/>
    <cellStyle name="Linked Cell 26 2 2" xfId="24951" xr:uid="{56B6E893-EF5B-4099-953F-3B42C6D28373}"/>
    <cellStyle name="Linked Cell 26 2 2 2" xfId="24955" xr:uid="{BD4F2C53-C60F-4E45-9A1D-0BBE8A80C12B}"/>
    <cellStyle name="Linked Cell 26 2 3" xfId="21884" xr:uid="{18F7080A-232E-43CA-8594-ED86EBED1554}"/>
    <cellStyle name="Linked Cell 26 2 3 2" xfId="24991" xr:uid="{3AA6395F-04D4-4CE5-9D66-626F180D681E}"/>
    <cellStyle name="Linked Cell 26 2 4" xfId="24995" xr:uid="{484EBAEE-9611-490E-AD36-B04AACF7866D}"/>
    <cellStyle name="Linked Cell 26 2_BSD2" xfId="14456" xr:uid="{AF6AD87D-06DD-423B-9373-C427AFEE012F}"/>
    <cellStyle name="Linked Cell 26 3" xfId="41200" xr:uid="{8B5E1AA0-96E4-46EE-8AED-0B0835741C0E}"/>
    <cellStyle name="Linked Cell 26 3 2" xfId="41202" xr:uid="{B47073C6-6663-467D-9C9B-128760FA7D60}"/>
    <cellStyle name="Linked Cell 26 4" xfId="41205" xr:uid="{5FC6C75F-340D-4671-A4E3-7718018F126F}"/>
    <cellStyle name="Linked Cell 26 4 2" xfId="41207" xr:uid="{42C64A7D-7E35-4BAA-87A9-D671226A3C0B}"/>
    <cellStyle name="Linked Cell 26 5" xfId="41210" xr:uid="{21D38D51-E234-4761-A09F-50F41D69C594}"/>
    <cellStyle name="Linked Cell 26_BSD2" xfId="41212" xr:uid="{D62EAC2F-AB78-4EDF-B597-A3895FED6344}"/>
    <cellStyle name="Linked Cell 27" xfId="41216" xr:uid="{CCC15799-0686-4C3B-80E1-4077E78B7B89}"/>
    <cellStyle name="Linked Cell 27 2" xfId="41218" xr:uid="{8508F2C6-089B-4698-9226-FAAEF85B8868}"/>
    <cellStyle name="Linked Cell 27 2 2" xfId="41220" xr:uid="{281E1034-6285-49B1-A7EB-7BAF24DAF3F5}"/>
    <cellStyle name="Linked Cell 27 2 2 2" xfId="41222" xr:uid="{5E47EF04-2DAF-472D-B278-351B1ACAE0BE}"/>
    <cellStyle name="Linked Cell 27 2 3" xfId="21943" xr:uid="{F62F3B30-7BA7-4996-978F-156ABF5963EB}"/>
    <cellStyle name="Linked Cell 27 2 3 2" xfId="41224" xr:uid="{7102670A-256F-4607-804E-CD9AEBA172DA}"/>
    <cellStyle name="Linked Cell 27 2 4" xfId="41226" xr:uid="{CCB55E32-18D4-47EE-B72C-C5F8DA4DAA22}"/>
    <cellStyle name="Linked Cell 27 2_BSD2" xfId="41229" xr:uid="{F45A01A8-D582-486E-9713-7F52CD7017F9}"/>
    <cellStyle name="Linked Cell 27 3" xfId="41231" xr:uid="{4947F213-FEFD-422F-A4DE-D96AA9D4880B}"/>
    <cellStyle name="Linked Cell 27 3 2" xfId="41233" xr:uid="{ADE953E3-3CE7-44A8-AC30-6E78B96EF330}"/>
    <cellStyle name="Linked Cell 27 4" xfId="41236" xr:uid="{3E90692C-9BA9-4FD0-BC4A-81D18B4DE13F}"/>
    <cellStyle name="Linked Cell 27 4 2" xfId="41239" xr:uid="{D40532E5-E311-4364-AA51-742719066AD4}"/>
    <cellStyle name="Linked Cell 27 5" xfId="41242" xr:uid="{7BF4F048-2C93-4D39-BD78-D675D3FB75B5}"/>
    <cellStyle name="Linked Cell 27_BSD2" xfId="41244" xr:uid="{56D23E01-0E0D-45DE-B9BA-00CFF04A5BF6}"/>
    <cellStyle name="Linked Cell 28" xfId="41246" xr:uid="{F052B97F-A84D-436E-91BD-C0706DFC5534}"/>
    <cellStyle name="Linked Cell 28 2" xfId="35431" xr:uid="{28E1E5CC-A3BB-4740-9786-19484AB1305D}"/>
    <cellStyle name="Linked Cell 28 2 2" xfId="41248" xr:uid="{3460AE74-7CB0-4A20-849C-D2FE9C1815D1}"/>
    <cellStyle name="Linked Cell 28 2 2 2" xfId="37530" xr:uid="{DBEF5B0F-10D0-422A-AAD5-94406509F7A6}"/>
    <cellStyle name="Linked Cell 28 2 3" xfId="7878" xr:uid="{D36A326B-6744-4579-BC3A-B16BD74FC221}"/>
    <cellStyle name="Linked Cell 28 2 3 2" xfId="41250" xr:uid="{1A317D07-CE34-420F-B7E7-595C4E72C0ED}"/>
    <cellStyle name="Linked Cell 28 2 4" xfId="41252" xr:uid="{C76F2C22-73BC-4635-ACEF-40F41F5F1C09}"/>
    <cellStyle name="Linked Cell 28 2_BSD2" xfId="41254" xr:uid="{1E754BDF-C890-49DF-91D5-3680ED58362A}"/>
    <cellStyle name="Linked Cell 28 3" xfId="35434" xr:uid="{403A45B9-92DC-4789-A7CB-6557ADFDA456}"/>
    <cellStyle name="Linked Cell 28 3 2" xfId="41256" xr:uid="{E661F94B-5EBA-4520-A22C-3DC6348E867B}"/>
    <cellStyle name="Linked Cell 28 4" xfId="41258" xr:uid="{A1B4DD45-A224-43BA-91CA-2FA99437C515}"/>
    <cellStyle name="Linked Cell 28 4 2" xfId="41260" xr:uid="{BAFA3A2A-6042-4E87-AE50-CE7433553064}"/>
    <cellStyle name="Linked Cell 28 5" xfId="41263" xr:uid="{2056086B-A9EC-4533-ABF4-CACAFDF26398}"/>
    <cellStyle name="Linked Cell 28_BSD2" xfId="41265" xr:uid="{D931E8FE-D9A5-4E26-B304-9A0336C9481C}"/>
    <cellStyle name="Linked Cell 29" xfId="41267" xr:uid="{B4ABEECB-8EA6-42B4-B5D0-833A226C8868}"/>
    <cellStyle name="Linked Cell 29 2" xfId="41269" xr:uid="{86E1D6C7-CBFE-40DD-AC1A-ED9E1DE0113F}"/>
    <cellStyle name="Linked Cell 29 2 2" xfId="41271" xr:uid="{78F8B483-F424-4A13-9B2A-3CC24E2E8AEC}"/>
    <cellStyle name="Linked Cell 29 2 2 2" xfId="41273" xr:uid="{1F7F790A-A562-45B1-99CA-8D1080AD3B96}"/>
    <cellStyle name="Linked Cell 29 2 3" xfId="22064" xr:uid="{955E2255-F106-431A-BDE2-7240B1D7B736}"/>
    <cellStyle name="Linked Cell 29 2 3 2" xfId="41275" xr:uid="{CDB685E6-A906-4AFE-885F-BEA6789744A9}"/>
    <cellStyle name="Linked Cell 29 2 4" xfId="41277" xr:uid="{11E98AE9-09BA-49FA-B10F-3370A8B80C28}"/>
    <cellStyle name="Linked Cell 29 2_BSD2" xfId="41279" xr:uid="{FE982924-50F9-4E85-BE17-68779E94C6CF}"/>
    <cellStyle name="Linked Cell 29 3" xfId="41281" xr:uid="{E1B0829B-FF1B-487F-A3B9-6D1E37BB7A5D}"/>
    <cellStyle name="Linked Cell 29 3 2" xfId="41283" xr:uid="{02C5A91E-F7FC-4548-A17F-21288019795F}"/>
    <cellStyle name="Linked Cell 29 4" xfId="41285" xr:uid="{E5CC9F35-57EF-44E2-A159-071C536C37C5}"/>
    <cellStyle name="Linked Cell 29 4 2" xfId="41288" xr:uid="{00EBD318-5893-45D5-944B-DAC7B10FC568}"/>
    <cellStyle name="Linked Cell 29 5" xfId="41292" xr:uid="{09780450-1E07-4D5C-9DA5-5B30580F2468}"/>
    <cellStyle name="Linked Cell 29_BSD2" xfId="41294" xr:uid="{B517D90D-E8A1-4BC9-9517-419574486023}"/>
    <cellStyle name="Linked Cell 3" xfId="793" xr:uid="{7B7117F3-3B53-470B-B3D3-8442F58EB16D}"/>
    <cellStyle name="Linked Cell 3 2" xfId="41295" xr:uid="{4395C3AE-765F-4F32-AF74-8E59D53AA6E6}"/>
    <cellStyle name="Linked Cell 3 2 2" xfId="41298" xr:uid="{D344D920-65F2-4398-891A-9EF27A0B17EF}"/>
    <cellStyle name="Linked Cell 3 2 3" xfId="41301" xr:uid="{6BC59BC1-E62C-4CBA-8BDE-E6F5B33BEB23}"/>
    <cellStyle name="Linked Cell 3 3" xfId="41302" xr:uid="{0E4F2FD3-631C-4013-9921-3C12669C75ED}"/>
    <cellStyle name="Linked Cell 3 3 2" xfId="41305" xr:uid="{2B6664BC-E435-4351-B886-FA861FAD3822}"/>
    <cellStyle name="Linked Cell 3 3 3" xfId="41307" xr:uid="{77B3F768-0EC6-4F02-AB09-FF34FFCB40C4}"/>
    <cellStyle name="Linked Cell 3 4" xfId="41308" xr:uid="{A6E25FED-3693-48B5-9AEA-942B9BC13D1B}"/>
    <cellStyle name="Linked Cell 3 4 2" xfId="41310" xr:uid="{06DB8037-F661-4959-B99C-67D0C003B0EA}"/>
    <cellStyle name="Linked Cell 3 5" xfId="41311" xr:uid="{57ACA36A-AE41-4969-965E-8926F7073E67}"/>
    <cellStyle name="Linked Cell 3 5 2" xfId="22230" xr:uid="{900E2C4E-6649-4F4A-8247-C4B8F5913419}"/>
    <cellStyle name="Linked Cell 3 6" xfId="41314" xr:uid="{B699D107-A8E7-449D-8817-A31C0A2964B3}"/>
    <cellStyle name="Linked Cell 3_Annexure" xfId="5804" xr:uid="{0B5835D7-4A57-4A19-9450-5B54668DFC26}"/>
    <cellStyle name="Linked Cell 30" xfId="41171" xr:uid="{76442827-652B-474A-B77C-F57AF1A4053E}"/>
    <cellStyle name="Linked Cell 30 2" xfId="41175" xr:uid="{FD1C0FE6-FD05-4444-AB6F-4910958437B7}"/>
    <cellStyle name="Linked Cell 30 2 2" xfId="11925" xr:uid="{FBEC626A-1856-4AB5-9AEA-8DD1DD4B1CD1}"/>
    <cellStyle name="Linked Cell 30 2 2 2" xfId="22458" xr:uid="{08936E69-3367-4A49-B623-0E68DBB30E76}"/>
    <cellStyle name="Linked Cell 30 2 3" xfId="4740" xr:uid="{5F447156-B7F4-4FE8-AAB8-E5A5CA92466A}"/>
    <cellStyle name="Linked Cell 30 2 3 2" xfId="22495" xr:uid="{CCC5633F-0067-4965-A670-112067A10EB7}"/>
    <cellStyle name="Linked Cell 30 2 4" xfId="11931" xr:uid="{65F4AB74-2FD3-4EC5-B852-BCEC258F9E39}"/>
    <cellStyle name="Linked Cell 30 2_BSD2" xfId="41177" xr:uid="{50C0DABA-DF4F-4499-BC43-2B14CBF5BB14}"/>
    <cellStyle name="Linked Cell 30 3" xfId="41179" xr:uid="{5240B17B-0B52-4134-9649-A030D98176A3}"/>
    <cellStyle name="Linked Cell 30 3 2" xfId="41181" xr:uid="{2FBD90D6-7C8A-473E-A49D-3D8CD371D9A8}"/>
    <cellStyle name="Linked Cell 30 4" xfId="41183" xr:uid="{33C39779-657C-4471-A9AF-7D8938377D36}"/>
    <cellStyle name="Linked Cell 30 4 2" xfId="41187" xr:uid="{6E86E164-8607-4D70-9932-1D4A9FBFF5F4}"/>
    <cellStyle name="Linked Cell 30 5" xfId="41189" xr:uid="{4E05E003-6C12-44AC-B782-234A7FDCCBEF}"/>
    <cellStyle name="Linked Cell 30_BSD2" xfId="32689" xr:uid="{7D944378-2001-4D29-A342-192901A2BAF3}"/>
    <cellStyle name="Linked Cell 31" xfId="41193" xr:uid="{C11AEF1D-E28D-44E8-9A9A-22EC7180F8C3}"/>
    <cellStyle name="Linked Cell 31 2" xfId="41197" xr:uid="{8D13E920-8EA2-4B86-9C9A-7431C083A88B}"/>
    <cellStyle name="Linked Cell 31 2 2" xfId="24950" xr:uid="{949788E6-FACC-4488-A76C-3B34C471121A}"/>
    <cellStyle name="Linked Cell 31 2 2 2" xfId="24954" xr:uid="{9FF8AE8E-4670-4F72-B8CE-9A9FADD4A831}"/>
    <cellStyle name="Linked Cell 31 2 3" xfId="21883" xr:uid="{7139552D-3900-494B-8C7E-37A32632E69B}"/>
    <cellStyle name="Linked Cell 31 2 3 2" xfId="24990" xr:uid="{9240FF7A-F440-4F74-8FB2-4060F310C4F8}"/>
    <cellStyle name="Linked Cell 31 2 4" xfId="24994" xr:uid="{D2B08258-3275-4762-AAF7-7388A1D9022D}"/>
    <cellStyle name="Linked Cell 31 2_BSD2" xfId="14455" xr:uid="{047F9ABA-FA78-41A4-9034-C03D2AB1DEFB}"/>
    <cellStyle name="Linked Cell 31 3" xfId="41199" xr:uid="{7E998B52-BBBF-4598-9753-27C7956A351B}"/>
    <cellStyle name="Linked Cell 31 3 2" xfId="41201" xr:uid="{B3F7F05C-81ED-4153-89F5-D8CCB74A249C}"/>
    <cellStyle name="Linked Cell 31 4" xfId="41204" xr:uid="{194126FB-3366-4541-BEFD-A44B8BD294B5}"/>
    <cellStyle name="Linked Cell 31 4 2" xfId="41206" xr:uid="{CDC2C1BD-5A17-4584-92DE-18F3B4B02852}"/>
    <cellStyle name="Linked Cell 31 5" xfId="41209" xr:uid="{51C94F8B-CC4D-43D5-AE1A-E6A07BA23BE9}"/>
    <cellStyle name="Linked Cell 31_BSD2" xfId="41211" xr:uid="{B55F295F-2A96-4B27-B388-895231147588}"/>
    <cellStyle name="Linked Cell 32" xfId="41215" xr:uid="{8CA7F769-E056-423D-A88E-83A49CF85C93}"/>
    <cellStyle name="Linked Cell 32 2" xfId="41217" xr:uid="{1B604B1E-B9E7-4503-BA3C-CE73B8DA3C04}"/>
    <cellStyle name="Linked Cell 32 2 2" xfId="41219" xr:uid="{1DC66C94-4913-4E2F-837D-E302D111279C}"/>
    <cellStyle name="Linked Cell 32 2 2 2" xfId="41221" xr:uid="{10F3AA96-869D-4422-96BD-5842C432F8D2}"/>
    <cellStyle name="Linked Cell 32 2 3" xfId="21942" xr:uid="{9C889057-365B-4EBE-94E7-7371FF0AE76D}"/>
    <cellStyle name="Linked Cell 32 2 3 2" xfId="41223" xr:uid="{7947ED55-9490-433F-833C-2F9AECA0ECF3}"/>
    <cellStyle name="Linked Cell 32 2 4" xfId="41225" xr:uid="{59409F82-5024-4344-8561-060D17894EFC}"/>
    <cellStyle name="Linked Cell 32 2_BSD2" xfId="41228" xr:uid="{E4E145C2-C3E9-43C6-8A40-FCAB09683E35}"/>
    <cellStyle name="Linked Cell 32 3" xfId="41230" xr:uid="{616C135C-3F67-477E-8D8E-0306CEEE0F66}"/>
    <cellStyle name="Linked Cell 32 3 2" xfId="41232" xr:uid="{A9A7B948-F74B-487C-A2B8-5B047F3B759E}"/>
    <cellStyle name="Linked Cell 32 4" xfId="41235" xr:uid="{253933C5-B7F4-405D-B350-1062A7CB67EC}"/>
    <cellStyle name="Linked Cell 32 4 2" xfId="41238" xr:uid="{323F8548-DFBD-48F2-827D-01DE9D8F4A67}"/>
    <cellStyle name="Linked Cell 32 5" xfId="41241" xr:uid="{CF224076-378C-4A46-92B7-3443DEE3EC30}"/>
    <cellStyle name="Linked Cell 32_BSD2" xfId="41243" xr:uid="{B688E44B-28D8-4EDC-986E-9A686DB0C895}"/>
    <cellStyle name="Linked Cell 33" xfId="41245" xr:uid="{35ABEE3C-49DA-4DE8-8BDF-CF109F475B06}"/>
    <cellStyle name="Linked Cell 33 2" xfId="35430" xr:uid="{A3271976-2FC4-44E9-A98B-42EFFA857940}"/>
    <cellStyle name="Linked Cell 33 2 2" xfId="41247" xr:uid="{EF9DF298-B0F3-4FB4-810D-7897C61ADD90}"/>
    <cellStyle name="Linked Cell 33 2 2 2" xfId="37529" xr:uid="{809BE4B5-CC37-4EE5-90A9-9692D720DE2D}"/>
    <cellStyle name="Linked Cell 33 2 3" xfId="7877" xr:uid="{9EC8305A-DBFB-4927-A887-D8EDEF76AC93}"/>
    <cellStyle name="Linked Cell 33 2 3 2" xfId="41249" xr:uid="{308FCCE3-0248-4AE7-8BE8-8FBFAEC73D11}"/>
    <cellStyle name="Linked Cell 33 2 4" xfId="41251" xr:uid="{17A268E1-A5A1-43ED-AD5D-32ADFC12B2EC}"/>
    <cellStyle name="Linked Cell 33 2_BSD2" xfId="41253" xr:uid="{1D838CA3-CF10-4C46-A5AC-0533E09B4E7D}"/>
    <cellStyle name="Linked Cell 33 3" xfId="35433" xr:uid="{37F3A80B-7246-4BF9-BCFA-9754367FCAAE}"/>
    <cellStyle name="Linked Cell 33 3 2" xfId="41255" xr:uid="{B6097BFA-10AB-4360-8829-DDCD76021E8B}"/>
    <cellStyle name="Linked Cell 33 4" xfId="41257" xr:uid="{D5B3F4B4-4B35-4A45-BD85-AD457AA3716A}"/>
    <cellStyle name="Linked Cell 33 4 2" xfId="41259" xr:uid="{DC72C601-901E-4868-A144-378C31F08A22}"/>
    <cellStyle name="Linked Cell 33 5" xfId="41262" xr:uid="{EF833CD4-B240-4951-A1E8-9946F5849C7A}"/>
    <cellStyle name="Linked Cell 33_BSD2" xfId="41264" xr:uid="{DC85AE92-6134-42B9-B72A-92F3CC71D9AF}"/>
    <cellStyle name="Linked Cell 34" xfId="41266" xr:uid="{D6603618-099B-4220-AC07-2ADBDDD8CCC4}"/>
    <cellStyle name="Linked Cell 34 2" xfId="41268" xr:uid="{4709164A-5F3D-49FA-9511-545741228112}"/>
    <cellStyle name="Linked Cell 34 2 2" xfId="41270" xr:uid="{53B96C0F-A3E2-4C68-935B-EF2DC783F6C9}"/>
    <cellStyle name="Linked Cell 34 2 2 2" xfId="41272" xr:uid="{CA5C262C-5A2D-4D52-9FD9-A60C85E6B583}"/>
    <cellStyle name="Linked Cell 34 2 3" xfId="22063" xr:uid="{0A84F98C-4049-4AC9-91A8-336DCDD239B5}"/>
    <cellStyle name="Linked Cell 34 2 3 2" xfId="41274" xr:uid="{A0C14BA1-8D55-4F2B-880E-CAB917BD8DE8}"/>
    <cellStyle name="Linked Cell 34 2 4" xfId="41276" xr:uid="{7DE9F200-F09E-4B42-A66B-EBB39B71C575}"/>
    <cellStyle name="Linked Cell 34 2_BSD2" xfId="41278" xr:uid="{21993981-F7E0-44CA-A994-7280A182A1B7}"/>
    <cellStyle name="Linked Cell 34 3" xfId="41280" xr:uid="{40180610-B9BB-4769-8A84-320DBC322F11}"/>
    <cellStyle name="Linked Cell 34 3 2" xfId="41282" xr:uid="{1585CCFB-7B70-41BD-9021-F93F50D3F7D9}"/>
    <cellStyle name="Linked Cell 34 4" xfId="41284" xr:uid="{A4041047-67E2-4E96-B127-C709EF25E175}"/>
    <cellStyle name="Linked Cell 34 4 2" xfId="41287" xr:uid="{F44C87B3-767C-4220-A6F1-110DC58B52BF}"/>
    <cellStyle name="Linked Cell 34 5" xfId="41291" xr:uid="{21F15CD0-21B4-4FDA-944B-6ECD6847CB93}"/>
    <cellStyle name="Linked Cell 34_BSD2" xfId="41293" xr:uid="{6155B253-466C-44FA-A96D-74107E90C6CE}"/>
    <cellStyle name="Linked Cell 35" xfId="41316" xr:uid="{1CDF5C5F-2BB5-4FB4-BF7F-76B065D5F4FB}"/>
    <cellStyle name="Linked Cell 35 2" xfId="41318" xr:uid="{C4283D71-7318-453F-B4DF-28BCEEB4266D}"/>
    <cellStyle name="Linked Cell 35 2 2" xfId="41320" xr:uid="{9A8F3C86-56B3-4B79-B26C-67ACE3F8A589}"/>
    <cellStyle name="Linked Cell 35 2 2 2" xfId="41322" xr:uid="{CF5B3778-AA57-4FDF-83D1-832478DA3CD8}"/>
    <cellStyle name="Linked Cell 35 2 3" xfId="22133" xr:uid="{2C4E3CA7-EC17-4F10-9D2E-2ADF2D05519B}"/>
    <cellStyle name="Linked Cell 35 2 3 2" xfId="41324" xr:uid="{1742D162-1930-4C25-BA9B-E07855490FDA}"/>
    <cellStyle name="Linked Cell 35 2 4" xfId="41326" xr:uid="{862FB2B8-870C-4A0D-8070-7A6B189B4F02}"/>
    <cellStyle name="Linked Cell 35 2_BSD2" xfId="41328" xr:uid="{B863D3F9-D09E-4807-94DF-6E6B1CDC568F}"/>
    <cellStyle name="Linked Cell 35 3" xfId="41330" xr:uid="{B3A72D0D-B489-491F-9479-3C560D9DFB7A}"/>
    <cellStyle name="Linked Cell 35 3 2" xfId="41332" xr:uid="{15C1375A-52D2-4C71-B8F3-F687A0B548CF}"/>
    <cellStyle name="Linked Cell 35 4" xfId="41335" xr:uid="{41252663-F8CE-4FB0-AB6A-0F4241BA5DDE}"/>
    <cellStyle name="Linked Cell 35 4 2" xfId="41338" xr:uid="{3A80A157-00EA-412E-929C-ABEA3A81478B}"/>
    <cellStyle name="Linked Cell 35 5" xfId="41342" xr:uid="{690615FA-5A78-4163-A47F-7D89D3A919A4}"/>
    <cellStyle name="Linked Cell 35_BSD2" xfId="41344" xr:uid="{0041BEE3-B3D9-431E-9840-2C2ACD42F98C}"/>
    <cellStyle name="Linked Cell 36" xfId="19127" xr:uid="{86DC9AEC-D6A6-43D9-902D-F06AE4291300}"/>
    <cellStyle name="Linked Cell 36 2" xfId="41346" xr:uid="{75FC7EE6-AA12-4BF1-B404-1468B7BAE7E2}"/>
    <cellStyle name="Linked Cell 36 2 2" xfId="41348" xr:uid="{A217F760-C848-4AA5-B82F-A68DC2C0141C}"/>
    <cellStyle name="Linked Cell 36 2 2 2" xfId="41350" xr:uid="{93400845-F75B-4F52-8924-BF5C895B46EC}"/>
    <cellStyle name="Linked Cell 36 2 3" xfId="22174" xr:uid="{A7563CE6-606A-4CF3-BB25-608A220A1168}"/>
    <cellStyle name="Linked Cell 36 2 3 2" xfId="41352" xr:uid="{8138E1B3-E65D-400A-8676-6040D9419565}"/>
    <cellStyle name="Linked Cell 36 2 4" xfId="41354" xr:uid="{284D153C-236C-473C-9380-B8B353B0866B}"/>
    <cellStyle name="Linked Cell 36 2_BSD2" xfId="41356" xr:uid="{2232DEF4-65F4-4DE6-8D2A-2531F2862643}"/>
    <cellStyle name="Linked Cell 36 3" xfId="41358" xr:uid="{0DAFBD9A-DCDE-49FD-B05E-519B9BADE90A}"/>
    <cellStyle name="Linked Cell 36 3 2" xfId="41360" xr:uid="{32646139-9D5C-46BA-9361-5FD12C74F96D}"/>
    <cellStyle name="Linked Cell 36 4" xfId="41363" xr:uid="{DA3917EF-BC40-40BE-BC7A-D8AC179EF641}"/>
    <cellStyle name="Linked Cell 36 4 2" xfId="41367" xr:uid="{65DAC94D-71A2-4FFA-B45A-7F63DB7A1063}"/>
    <cellStyle name="Linked Cell 36 5" xfId="41371" xr:uid="{78105A3C-6F40-44B7-8E9D-AE4F9F8668C8}"/>
    <cellStyle name="Linked Cell 36_BSD2" xfId="41373" xr:uid="{59C30B65-390F-428E-8D3B-4E6B61751CE9}"/>
    <cellStyle name="Linked Cell 37" xfId="19135" xr:uid="{968A7A3B-A323-4F73-9BED-95766568B073}"/>
    <cellStyle name="Linked Cell 37 2" xfId="22414" xr:uid="{A63C6EF5-1B04-4648-B113-E50019DBA22F}"/>
    <cellStyle name="Linked Cell 37 2 2" xfId="41375" xr:uid="{4D7A3801-BCDD-4749-89F0-66812E79C9E9}"/>
    <cellStyle name="Linked Cell 37 2 2 2" xfId="41377" xr:uid="{8A0A8655-DDAE-4061-8145-8660B43CF02F}"/>
    <cellStyle name="Linked Cell 37 2 3" xfId="41379" xr:uid="{C652BBBA-3968-4088-956B-58241093870A}"/>
    <cellStyle name="Linked Cell 37 2 3 2" xfId="41381" xr:uid="{B399D083-A706-402E-8AAD-1A147B317371}"/>
    <cellStyle name="Linked Cell 37 2 4" xfId="41383" xr:uid="{53D597BA-907C-4083-95DD-D2FFC83F47A4}"/>
    <cellStyle name="Linked Cell 37 2_BSD2" xfId="41385" xr:uid="{0B7DF32C-9876-422B-A09E-DA0BD027D78A}"/>
    <cellStyle name="Linked Cell 37 3" xfId="41387" xr:uid="{7D18E326-D86A-4C6F-B3D7-8BCDFBFF04B3}"/>
    <cellStyle name="Linked Cell 37 3 2" xfId="41389" xr:uid="{E4E9C788-6F3A-4616-97E8-358B284D1D79}"/>
    <cellStyle name="Linked Cell 37 4" xfId="41392" xr:uid="{B9183078-6074-4867-B38F-EE2902DFA41B}"/>
    <cellStyle name="Linked Cell 37 4 2" xfId="41395" xr:uid="{7BF38B18-D113-4A73-A662-B26AA36B515E}"/>
    <cellStyle name="Linked Cell 37 5" xfId="41399" xr:uid="{F924A38B-6560-4778-BBE3-5311DC96D44E}"/>
    <cellStyle name="Linked Cell 37_BSD2" xfId="41402" xr:uid="{1618A3C8-B397-4926-9995-7F7BA1B167A3}"/>
    <cellStyle name="Linked Cell 38" xfId="19141" xr:uid="{D45C498F-671A-4996-814A-57A9BB8BB16A}"/>
    <cellStyle name="Linked Cell 38 2" xfId="41404" xr:uid="{48079335-00E5-4BE0-A379-64118EDC28F0}"/>
    <cellStyle name="Linked Cell 38 2 2" xfId="41406" xr:uid="{FF49D69E-D165-4688-AAB7-70B980CAADDE}"/>
    <cellStyle name="Linked Cell 38 2 2 2" xfId="38145" xr:uid="{73E5CEFE-2A55-4760-B77D-30EC5F6797B8}"/>
    <cellStyle name="Linked Cell 38 2 3" xfId="41408" xr:uid="{CCE50587-3F54-49AB-A158-DDD59CC886F9}"/>
    <cellStyle name="Linked Cell 38 2 3 2" xfId="41410" xr:uid="{4DBFCE5F-897F-48D7-8F18-8D668637CE64}"/>
    <cellStyle name="Linked Cell 38 2 4" xfId="41412" xr:uid="{FF8F346A-8ED9-4047-BAEF-51A0C2942922}"/>
    <cellStyle name="Linked Cell 38 2_BSD2" xfId="37447" xr:uid="{E2835F23-A86C-4033-A249-9BFFE6DD5BDA}"/>
    <cellStyle name="Linked Cell 38 3" xfId="41414" xr:uid="{6EDB00B4-A0B1-41C8-A4B1-7FBF20DB9FB3}"/>
    <cellStyle name="Linked Cell 38 3 2" xfId="41416" xr:uid="{1091FD8B-36DE-4934-8939-3C852B44EFDB}"/>
    <cellStyle name="Linked Cell 38 4" xfId="41419" xr:uid="{0C4F8CE1-9365-48D1-B5F1-344493CFC861}"/>
    <cellStyle name="Linked Cell 38 4 2" xfId="41422" xr:uid="{D387DAD2-8395-4D7F-956D-E0CE718A4FC3}"/>
    <cellStyle name="Linked Cell 38 5" xfId="41426" xr:uid="{5B1AF5D0-7279-4483-90CB-158917799E4A}"/>
    <cellStyle name="Linked Cell 38_BSD2" xfId="41431" xr:uid="{7BBA095E-2D90-487A-979C-882CD2803C2B}"/>
    <cellStyle name="Linked Cell 39" xfId="41433" xr:uid="{2CBD15C2-FA3F-4017-9206-FBE4E932C8F2}"/>
    <cellStyle name="Linked Cell 39 2" xfId="34296" xr:uid="{14CD14C2-0770-4938-8FFA-720F431E773D}"/>
    <cellStyle name="Linked Cell 39 2 2" xfId="41435" xr:uid="{9A1F2FA5-9C9A-4E09-AC58-6A35B9C8DE44}"/>
    <cellStyle name="Linked Cell 39 2 2 2" xfId="41437" xr:uid="{596B7CA6-06D5-4087-8980-BC2B1F69F352}"/>
    <cellStyle name="Linked Cell 39 2 3" xfId="41439" xr:uid="{F1ED7BA7-4DE1-4208-8A2E-E4E022918B3F}"/>
    <cellStyle name="Linked Cell 39 2 3 2" xfId="35740" xr:uid="{8B50163F-3F70-4A98-A94C-D9A1D18832B2}"/>
    <cellStyle name="Linked Cell 39 2 4" xfId="41441" xr:uid="{91A7D587-DB7A-4B51-93E5-DA5C1BF4C8BE}"/>
    <cellStyle name="Linked Cell 39 2_BSD2" xfId="3899" xr:uid="{DCFD8000-BB80-4FC0-99EF-AB402FE556ED}"/>
    <cellStyle name="Linked Cell 39 3" xfId="37457" xr:uid="{3955DFE4-3478-4927-BAFB-B79EAA5B8D7C}"/>
    <cellStyle name="Linked Cell 39 3 2" xfId="41443" xr:uid="{8B2725AB-C31E-4A70-B093-E515C60D7667}"/>
    <cellStyle name="Linked Cell 39 4" xfId="41445" xr:uid="{8296258D-700B-4135-9D84-B2A29EA803B8}"/>
    <cellStyle name="Linked Cell 39 4 2" xfId="41447" xr:uid="{88183098-9A92-46DD-9967-69F1D4E632AD}"/>
    <cellStyle name="Linked Cell 39 5" xfId="41450" xr:uid="{D2383D05-37C7-42E3-A271-6378924D1E8F}"/>
    <cellStyle name="Linked Cell 39_BSD2" xfId="33669" xr:uid="{A1D7A938-7408-4983-98C1-6F15EAF6A4A2}"/>
    <cellStyle name="Linked Cell 4" xfId="2271" xr:uid="{2E8B2080-2E55-4249-82DA-8A0FA1118139}"/>
    <cellStyle name="Linked Cell 4 2" xfId="41452" xr:uid="{3C844EE6-A4C8-40CA-B8F8-40E567BB6943}"/>
    <cellStyle name="Linked Cell 4 2 2" xfId="41453" xr:uid="{42BB8635-3744-4948-BE2C-DB7D10928C1B}"/>
    <cellStyle name="Linked Cell 4 2 2 2" xfId="41454" xr:uid="{7081681A-5E11-49E0-B2FF-89BFF09AA496}"/>
    <cellStyle name="Linked Cell 4 2 3" xfId="41455" xr:uid="{5F31CB01-FC3B-4A32-9ADF-517AEE654A05}"/>
    <cellStyle name="Linked Cell 4 2 3 2" xfId="41456" xr:uid="{11C01D57-0441-46F3-B47D-51119252CAEC}"/>
    <cellStyle name="Linked Cell 4 2 4" xfId="41457" xr:uid="{08C0EF5C-6B99-46AF-AA7B-69626AFE016A}"/>
    <cellStyle name="Linked Cell 4 2_BSD2" xfId="41459" xr:uid="{27765F6B-684A-45F6-BA2C-F7D91B22ECA3}"/>
    <cellStyle name="Linked Cell 4 3" xfId="41460" xr:uid="{EF0BB579-809D-431A-AED3-49C3E36DE24A}"/>
    <cellStyle name="Linked Cell 4 3 2" xfId="41461" xr:uid="{EA9154AF-6CBE-41A7-997E-D3929D967728}"/>
    <cellStyle name="Linked Cell 4 4" xfId="41462" xr:uid="{D4AD6E34-71C3-4265-BA34-56CDBAE42FCD}"/>
    <cellStyle name="Linked Cell 4 4 2" xfId="35290" xr:uid="{560BBE1F-49E8-4CA9-A594-E9E7E0173642}"/>
    <cellStyle name="Linked Cell 4 5" xfId="41463" xr:uid="{927B1849-9E5B-40A1-AB61-6629FEE5D187}"/>
    <cellStyle name="Linked Cell 4 5 2" xfId="24604" xr:uid="{BA2E0644-7284-4BC8-82BE-5C2E5C9511D1}"/>
    <cellStyle name="Linked Cell 4 6" xfId="41464" xr:uid="{686A6D36-56C5-4146-846F-8BACC236BFD4}"/>
    <cellStyle name="Linked Cell 4 6 2" xfId="24928" xr:uid="{92B18C5B-6D3D-4296-BD77-70AA1AA0BE95}"/>
    <cellStyle name="Linked Cell 4 7" xfId="41466" xr:uid="{85BE97DD-2790-45CD-A3E1-6516558FF7A0}"/>
    <cellStyle name="Linked Cell 4 8" xfId="41467" xr:uid="{23805578-7405-485C-B3F1-375F8A590ED1}"/>
    <cellStyle name="Linked Cell 4 9" xfId="41451" xr:uid="{8EA900DC-32DA-492C-A2DE-51EEEFF88309}"/>
    <cellStyle name="Linked Cell 4_Annexure" xfId="19722" xr:uid="{A2EFBFA4-D40C-4ECB-96DE-D305310E9513}"/>
    <cellStyle name="Linked Cell 40" xfId="41315" xr:uid="{CAC73D89-340B-414B-8752-6C0FDF1CA759}"/>
    <cellStyle name="Linked Cell 40 2" xfId="41317" xr:uid="{49E7ED2A-23DE-4137-979C-E599832BEBAC}"/>
    <cellStyle name="Linked Cell 40 2 2" xfId="41319" xr:uid="{A564E813-9E1F-465B-9ACC-F5FF10731D59}"/>
    <cellStyle name="Linked Cell 40 2 2 2" xfId="41321" xr:uid="{D03600A9-7BA0-41B9-9720-BC38BF45BA49}"/>
    <cellStyle name="Linked Cell 40 2 3" xfId="22132" xr:uid="{6E9EC026-5A78-40C4-8187-9B2D49A544B7}"/>
    <cellStyle name="Linked Cell 40 2 3 2" xfId="41323" xr:uid="{78C4C647-C916-4F11-9749-EF33DF022157}"/>
    <cellStyle name="Linked Cell 40 2 4" xfId="41325" xr:uid="{6465377A-4757-477F-A18A-116DC0F3564A}"/>
    <cellStyle name="Linked Cell 40 2_BSD2" xfId="41327" xr:uid="{7E5C4D44-D4B7-4B51-9789-049F5ABE635A}"/>
    <cellStyle name="Linked Cell 40 3" xfId="41329" xr:uid="{3E57354B-F769-4A4A-AE4F-305BB824BAB4}"/>
    <cellStyle name="Linked Cell 40 3 2" xfId="41331" xr:uid="{440360E5-6875-4AFF-B266-690C84CC4171}"/>
    <cellStyle name="Linked Cell 40 4" xfId="41334" xr:uid="{70EC2DA4-E326-4CDB-B7C8-12104BF8666C}"/>
    <cellStyle name="Linked Cell 40 4 2" xfId="41337" xr:uid="{5434CAA7-72E8-4482-BF0C-862131632FDE}"/>
    <cellStyle name="Linked Cell 40 5" xfId="41341" xr:uid="{C367632F-E997-41DA-A51B-C22918F9767F}"/>
    <cellStyle name="Linked Cell 40_BSD2" xfId="41343" xr:uid="{98218CE8-589C-4659-AC95-62B27C89A7D7}"/>
    <cellStyle name="Linked Cell 41" xfId="19126" xr:uid="{FCB1729F-B7C3-45F1-9530-0880E67161F4}"/>
    <cellStyle name="Linked Cell 41 2" xfId="41345" xr:uid="{4D4422F2-62FB-445D-8D41-D83206EEA954}"/>
    <cellStyle name="Linked Cell 41 2 2" xfId="41347" xr:uid="{FEDA08A4-89CD-49D6-B875-56B5FCC2A9F9}"/>
    <cellStyle name="Linked Cell 41 2 2 2" xfId="41349" xr:uid="{D052C322-589A-45FE-8DA0-52576F4ADCA2}"/>
    <cellStyle name="Linked Cell 41 2 3" xfId="22173" xr:uid="{AAE6C329-AB22-4414-A14B-6B71738CACCC}"/>
    <cellStyle name="Linked Cell 41 2 3 2" xfId="41351" xr:uid="{E2441942-DAE7-4A91-8F87-5BCC51FC2080}"/>
    <cellStyle name="Linked Cell 41 2 4" xfId="41353" xr:uid="{E6009CD8-42E8-4EA9-97B2-D13CFC25F4F5}"/>
    <cellStyle name="Linked Cell 41 2_BSD2" xfId="41355" xr:uid="{A0E57939-6F3C-49FA-A79D-E8335FC8A2D1}"/>
    <cellStyle name="Linked Cell 41 3" xfId="41357" xr:uid="{CBFF9467-A320-453D-8066-02CAA304D59E}"/>
    <cellStyle name="Linked Cell 41 3 2" xfId="41359" xr:uid="{314A548B-7F5B-49CE-AA5C-C141D693E39E}"/>
    <cellStyle name="Linked Cell 41 4" xfId="41362" xr:uid="{FC347CA2-8FBF-41A9-838C-44BAC41AFC06}"/>
    <cellStyle name="Linked Cell 41 4 2" xfId="41366" xr:uid="{FF1E0384-FB86-493E-AA7D-D5EF46F6E095}"/>
    <cellStyle name="Linked Cell 41 5" xfId="41370" xr:uid="{3AA8E225-6027-4319-8550-BCF01234ECD7}"/>
    <cellStyle name="Linked Cell 41_BSD2" xfId="41372" xr:uid="{1534FC1C-AF9C-468B-89F5-29D50F7B6A81}"/>
    <cellStyle name="Linked Cell 42" xfId="19134" xr:uid="{8094543B-0C8A-450A-BB61-5F7D8ACD9F19}"/>
    <cellStyle name="Linked Cell 42 2" xfId="22413" xr:uid="{583D1F15-C535-4386-BF67-25CB3B3B366A}"/>
    <cellStyle name="Linked Cell 42 2 2" xfId="41374" xr:uid="{D8F462B2-C4ED-4DCC-A999-6217681B25E6}"/>
    <cellStyle name="Linked Cell 42 2 2 2" xfId="41376" xr:uid="{6BA9E8CC-17B2-4637-88FC-58502EDA2FCA}"/>
    <cellStyle name="Linked Cell 42 2 3" xfId="41378" xr:uid="{E3ABB99C-689B-42DE-8067-63F712D2A0B6}"/>
    <cellStyle name="Linked Cell 42 2 3 2" xfId="41380" xr:uid="{1CCFDAD5-8D06-4714-9B15-AF3E9488C4A7}"/>
    <cellStyle name="Linked Cell 42 2 4" xfId="41382" xr:uid="{356DBBEF-981B-435A-B8AD-88410B5DC94B}"/>
    <cellStyle name="Linked Cell 42 2_BSD2" xfId="41384" xr:uid="{944E82F4-01B5-4B99-8F41-389F9E9A17E4}"/>
    <cellStyle name="Linked Cell 42 3" xfId="41386" xr:uid="{0F2EB800-D35B-42C8-92D9-7D2CA989DFE9}"/>
    <cellStyle name="Linked Cell 42 3 2" xfId="41388" xr:uid="{E87FBF2D-C584-4774-BD93-248FF480F745}"/>
    <cellStyle name="Linked Cell 42 4" xfId="41391" xr:uid="{53EBADD4-3485-4B88-AA24-E219E917C875}"/>
    <cellStyle name="Linked Cell 42 4 2" xfId="41394" xr:uid="{F271BCF9-6B56-466E-AC8A-63E2D3F395A3}"/>
    <cellStyle name="Linked Cell 42 5" xfId="41398" xr:uid="{348C8592-5040-48DC-A95B-836E9500841E}"/>
    <cellStyle name="Linked Cell 42_BSD2" xfId="41401" xr:uid="{25A2B331-448B-4A36-88D5-BAE030DA3FCD}"/>
    <cellStyle name="Linked Cell 43" xfId="19140" xr:uid="{1C19E6B1-9034-4775-8E0B-7A6C130EA9CC}"/>
    <cellStyle name="Linked Cell 43 2" xfId="41403" xr:uid="{0FFFE12B-C1C4-47F0-A6E5-27B9E97B136C}"/>
    <cellStyle name="Linked Cell 43 2 2" xfId="41405" xr:uid="{C0FF3225-E214-44A1-889F-7AB9E226703B}"/>
    <cellStyle name="Linked Cell 43 2 2 2" xfId="38144" xr:uid="{C439DC51-48E9-4E6A-93A4-72FAEFB41C15}"/>
    <cellStyle name="Linked Cell 43 2 3" xfId="41407" xr:uid="{2CA4469C-5344-42CA-BAD2-779E9DFDEDD6}"/>
    <cellStyle name="Linked Cell 43 2 3 2" xfId="41409" xr:uid="{19CE3940-9D16-400C-B08D-082F011388FE}"/>
    <cellStyle name="Linked Cell 43 2 4" xfId="41411" xr:uid="{FD6C9121-5F58-4E43-96AD-08B639A75424}"/>
    <cellStyle name="Linked Cell 43 2_BSD2" xfId="37446" xr:uid="{65F8AF65-5FA3-410F-B126-CD163F60EC44}"/>
    <cellStyle name="Linked Cell 43 3" xfId="41413" xr:uid="{9B5B0B1F-FC61-474B-BBDB-85922832B84A}"/>
    <cellStyle name="Linked Cell 43 3 2" xfId="41415" xr:uid="{B283B7F3-0CCD-4F11-B17E-788F33DDA60D}"/>
    <cellStyle name="Linked Cell 43 4" xfId="41418" xr:uid="{B935DDED-F4E0-47E2-9810-8266738B0BE0}"/>
    <cellStyle name="Linked Cell 43 4 2" xfId="41421" xr:uid="{8D5ABAAC-5AFC-441F-95D9-C235979CCF56}"/>
    <cellStyle name="Linked Cell 43 5" xfId="41425" xr:uid="{8C9737FD-1A25-4B2F-907F-66ED9E19A4AA}"/>
    <cellStyle name="Linked Cell 43_BSD2" xfId="41430" xr:uid="{5627EF6B-5AE5-42A3-A818-EB55B2EC39F9}"/>
    <cellStyle name="Linked Cell 44" xfId="41432" xr:uid="{3E25BFF8-E902-485B-AB21-24D16968442F}"/>
    <cellStyle name="Linked Cell 44 2" xfId="34295" xr:uid="{101527C3-5D14-43CA-8871-E6972D763904}"/>
    <cellStyle name="Linked Cell 44 2 2" xfId="41434" xr:uid="{A8C56A20-5351-426C-AB0B-A48FB360F350}"/>
    <cellStyle name="Linked Cell 44 2 2 2" xfId="41436" xr:uid="{0FBCDF02-04D0-4B6E-9C00-125161074FB4}"/>
    <cellStyle name="Linked Cell 44 2 3" xfId="41438" xr:uid="{F08A3EDA-A144-4F2B-918D-28891A4277B1}"/>
    <cellStyle name="Linked Cell 44 2 3 2" xfId="35739" xr:uid="{3367559C-CC83-40CD-ABC0-7CC4F239C0F4}"/>
    <cellStyle name="Linked Cell 44 2 4" xfId="41440" xr:uid="{4CB661A8-A44C-483A-83D0-3598F13CBD34}"/>
    <cellStyle name="Linked Cell 44 2_BSD2" xfId="3898" xr:uid="{B5DF4C2F-4539-4B9B-A14B-BFF8F66DFC4D}"/>
    <cellStyle name="Linked Cell 44 3" xfId="37456" xr:uid="{E5EB752A-AABD-484D-BCE3-8AC87E91E89D}"/>
    <cellStyle name="Linked Cell 44 3 2" xfId="41442" xr:uid="{EE0AA792-C052-4637-82FF-140F97EA8B46}"/>
    <cellStyle name="Linked Cell 44 4" xfId="41444" xr:uid="{3821486E-FF62-42C0-9DA3-46B2AF69A898}"/>
    <cellStyle name="Linked Cell 44 4 2" xfId="41446" xr:uid="{E32ABEFD-1169-4E92-B68E-8A1B985B08AF}"/>
    <cellStyle name="Linked Cell 44 5" xfId="41449" xr:uid="{E8041520-4E96-4A37-8BD5-BBBAE70258F3}"/>
    <cellStyle name="Linked Cell 44_BSD2" xfId="33668" xr:uid="{10564EC5-51BA-45A5-B25E-2409093A12ED}"/>
    <cellStyle name="Linked Cell 45" xfId="41471" xr:uid="{C22F94D3-5ED0-452D-82D7-7E694CCBB509}"/>
    <cellStyle name="Linked Cell 45 2" xfId="9271" xr:uid="{44ACCB89-9F3D-4FF5-9E94-FC1645E69784}"/>
    <cellStyle name="Linked Cell 45 2 2" xfId="41473" xr:uid="{7F7DA38F-E18A-49E3-9FA0-8FBC89A82D28}"/>
    <cellStyle name="Linked Cell 45 2 2 2" xfId="20595" xr:uid="{285BFD5C-36B6-40DF-BC79-0C9E2E99214E}"/>
    <cellStyle name="Linked Cell 45 2 3" xfId="41475" xr:uid="{CBA8DFC0-E5EA-46D0-8495-15C70EFDEB8D}"/>
    <cellStyle name="Linked Cell 45 2 3 2" xfId="41477" xr:uid="{FAD0C468-B441-45A0-81A0-CF2E5F843D93}"/>
    <cellStyle name="Linked Cell 45 2 4" xfId="41479" xr:uid="{22C9D740-D05B-46BD-BE3C-867CEC5D5120}"/>
    <cellStyle name="Linked Cell 45 2_BSD2" xfId="40287" xr:uid="{D33739BA-B241-471F-9D7E-C9AAECA7F0B6}"/>
    <cellStyle name="Linked Cell 45 3" xfId="41481" xr:uid="{490EF451-F9E4-4A89-A2B4-2F5A3958D2D0}"/>
    <cellStyle name="Linked Cell 45 3 2" xfId="41483" xr:uid="{0026FA4D-D692-4256-9EE0-E51CA26C335A}"/>
    <cellStyle name="Linked Cell 45 4" xfId="41485" xr:uid="{9321CF5F-7FAA-4267-A4D7-EED01EE4EAD1}"/>
    <cellStyle name="Linked Cell 45 4 2" xfId="41487" xr:uid="{46A48576-9726-46C2-89AD-A45D21EC2495}"/>
    <cellStyle name="Linked Cell 45 5" xfId="41490" xr:uid="{E990268A-29F1-4D95-99F0-A2993FEAA345}"/>
    <cellStyle name="Linked Cell 45_BSD2" xfId="33856" xr:uid="{1448E57E-1527-49F7-96C7-BA544D879D5F}"/>
    <cellStyle name="Linked Cell 46" xfId="41492" xr:uid="{EFF1085F-EE3B-4E83-B363-605AB4FB8753}"/>
    <cellStyle name="Linked Cell 46 2" xfId="34303" xr:uid="{CE019CE4-F669-44CF-9CEF-F4533C4A1C60}"/>
    <cellStyle name="Linked Cell 46 2 2" xfId="41494" xr:uid="{46489380-1998-414F-A37B-B77A308AEF9A}"/>
    <cellStyle name="Linked Cell 46 2 2 2" xfId="41496" xr:uid="{EA260A32-96BA-45BB-AB50-DDC722FFEE59}"/>
    <cellStyle name="Linked Cell 46 2 3" xfId="41498" xr:uid="{4FEFDDFF-9DBB-4050-B775-F6D2F536ACA6}"/>
    <cellStyle name="Linked Cell 46 2 3 2" xfId="41500" xr:uid="{7B325203-4236-499A-8604-2400A98F1D26}"/>
    <cellStyle name="Linked Cell 46 2 4" xfId="41502" xr:uid="{0B50BB12-631C-4C8C-9C8D-83628675955C}"/>
    <cellStyle name="Linked Cell 46 2_BSD2" xfId="41505" xr:uid="{0920CD6E-E7BE-4F1A-8C28-516A62FC4914}"/>
    <cellStyle name="Linked Cell 46 3" xfId="41507" xr:uid="{A7A0B14D-7D36-4248-8671-AA44C1B01DE1}"/>
    <cellStyle name="Linked Cell 46 3 2" xfId="41509" xr:uid="{94186308-41CC-41C7-B4ED-0960500EED63}"/>
    <cellStyle name="Linked Cell 46 4" xfId="41511" xr:uid="{0C26D694-16C8-4C8B-83B6-79D9914028F3}"/>
    <cellStyle name="Linked Cell 46 4 2" xfId="41513" xr:uid="{C83CB337-ED12-4EDA-B737-6B4484788975}"/>
    <cellStyle name="Linked Cell 46 5" xfId="41515" xr:uid="{9CCE902B-3463-4BBD-BDAF-021D2BEE83DA}"/>
    <cellStyle name="Linked Cell 46_BSD2" xfId="41519" xr:uid="{0B0B11CD-79D3-4AA0-92AC-8D9E39E3FD3D}"/>
    <cellStyle name="Linked Cell 47" xfId="32071" xr:uid="{8AB7F161-01BB-4790-AE62-581F962C79BD}"/>
    <cellStyle name="Linked Cell 47 2" xfId="34308" xr:uid="{B9E39533-2D60-4F5A-95E4-31419E3C8C93}"/>
    <cellStyle name="Linked Cell 47 2 2" xfId="41521" xr:uid="{08FE6AE2-24E2-488F-A8DB-FC5AFC8EC827}"/>
    <cellStyle name="Linked Cell 47 2 2 2" xfId="41523" xr:uid="{24EEA0B9-FAC3-4960-A3A4-C58E6098177C}"/>
    <cellStyle name="Linked Cell 47 2 3" xfId="41525" xr:uid="{B2F772F7-7766-4520-B915-86B9571F19F1}"/>
    <cellStyle name="Linked Cell 47 2 3 2" xfId="41527" xr:uid="{92E73B6B-2739-4863-AC32-4025CC7438E5}"/>
    <cellStyle name="Linked Cell 47 2 4" xfId="41529" xr:uid="{1A117A8B-C315-4D72-B58E-E2FF6CB8D7E8}"/>
    <cellStyle name="Linked Cell 47 2_BSD2" xfId="41531" xr:uid="{9C339EA7-687B-4DD4-9693-0F5F3F6C8B84}"/>
    <cellStyle name="Linked Cell 47 3" xfId="20632" xr:uid="{2E86ECD6-D156-4A70-8BBE-1DBF6CDEA37C}"/>
    <cellStyle name="Linked Cell 47 3 2" xfId="41533" xr:uid="{5B92A443-3E6A-49B3-A5FE-D2CCA59ED11E}"/>
    <cellStyle name="Linked Cell 47 4" xfId="41535" xr:uid="{BEC4B7E9-6573-44DB-9DD0-8D556E8D6AF6}"/>
    <cellStyle name="Linked Cell 47 4 2" xfId="41537" xr:uid="{2C9F1830-BABA-4EEA-8FB5-800A7DC287D5}"/>
    <cellStyle name="Linked Cell 47 5" xfId="41539" xr:uid="{23AD6551-955E-4EF5-B27B-C2E2258491A2}"/>
    <cellStyle name="Linked Cell 47_BSD2" xfId="26733" xr:uid="{BE036919-0067-4DAA-B1EA-50AFA3BB3E66}"/>
    <cellStyle name="Linked Cell 48" xfId="41541" xr:uid="{10B00DBE-6A08-434C-AF49-D9677BAFEF67}"/>
    <cellStyle name="Linked Cell 48 2" xfId="41543" xr:uid="{05063ABF-4192-4F4A-9C13-121990B3BBF0}"/>
    <cellStyle name="Linked Cell 48 2 2" xfId="41545" xr:uid="{6EDBFDF9-7646-4E12-BE50-CD4547169F55}"/>
    <cellStyle name="Linked Cell 48 2 2 2" xfId="8054" xr:uid="{29C0FC46-DD49-439C-92BC-B36ADB730CB4}"/>
    <cellStyle name="Linked Cell 48 2 3" xfId="41547" xr:uid="{B559A03B-BD39-492F-8F52-1A5D99330C62}"/>
    <cellStyle name="Linked Cell 48 2 3 2" xfId="8169" xr:uid="{89985228-3E52-49A6-85DC-CFB0B422964C}"/>
    <cellStyle name="Linked Cell 48 2 4" xfId="41549" xr:uid="{4C31D93B-7CC5-41EC-BE7C-011BAFBBC1E3}"/>
    <cellStyle name="Linked Cell 48 2_BSD2" xfId="41551" xr:uid="{D1288B20-0E7C-4F60-BBE1-4E217BC18360}"/>
    <cellStyle name="Linked Cell 48 3" xfId="41553" xr:uid="{C541E7A1-F1DD-4EA0-83FA-F7B22AC1F70F}"/>
    <cellStyle name="Linked Cell 48 3 2" xfId="41556" xr:uid="{FBE8C898-518C-480C-B624-8CFFBB5EDA46}"/>
    <cellStyle name="Linked Cell 48 4" xfId="41558" xr:uid="{1351ACB4-237C-4B69-9AC3-7B5344785470}"/>
    <cellStyle name="Linked Cell 48 4 2" xfId="41560" xr:uid="{D6685594-5B34-48E4-8FC0-74E3B67F8C92}"/>
    <cellStyle name="Linked Cell 48 5" xfId="41562" xr:uid="{45168BA7-8196-4523-AB9D-51A4ED224324}"/>
    <cellStyle name="Linked Cell 48_BSD2" xfId="41564" xr:uid="{1E08E721-19CC-4644-8DAA-E4B50A263DA9}"/>
    <cellStyle name="Linked Cell 49" xfId="41566" xr:uid="{9DA2371A-CF50-4826-9F45-F969C6170443}"/>
    <cellStyle name="Linked Cell 49 2" xfId="41568" xr:uid="{F6106A44-1910-439E-A7D5-216CC5CC881D}"/>
    <cellStyle name="Linked Cell 49 2 2" xfId="41570" xr:uid="{F5DAA37B-4138-4F4D-9928-27DB3FA8CAE8}"/>
    <cellStyle name="Linked Cell 49 2 2 2" xfId="41572" xr:uid="{ED670EB9-EAA1-4A2C-B677-46ECEF1842FC}"/>
    <cellStyle name="Linked Cell 49 2 3" xfId="41574" xr:uid="{7873E238-1224-4800-95A5-E389D95FB010}"/>
    <cellStyle name="Linked Cell 49 2 3 2" xfId="8414" xr:uid="{3A7ADB0B-7AD6-40D7-8D8C-A2CA4A8AEBEC}"/>
    <cellStyle name="Linked Cell 49 2 4" xfId="41576" xr:uid="{F7B66922-88A4-4C8F-9712-B74CF7263186}"/>
    <cellStyle name="Linked Cell 49 2_BSD2" xfId="41578" xr:uid="{F4FF2627-B43A-4B6C-B825-3504D03923F9}"/>
    <cellStyle name="Linked Cell 49 3" xfId="41580" xr:uid="{FE248C05-9B12-4C4A-93C9-C5FC4E5D8021}"/>
    <cellStyle name="Linked Cell 49 3 2" xfId="41582" xr:uid="{3FE07899-91FF-4CF1-8C96-343251071297}"/>
    <cellStyle name="Linked Cell 49 4" xfId="41584" xr:uid="{4E49E02F-1D35-4241-9D8B-B716E44D9AB3}"/>
    <cellStyle name="Linked Cell 49 4 2" xfId="41586" xr:uid="{1EFAED9D-F86A-4B71-9E5C-EAFE45537B7F}"/>
    <cellStyle name="Linked Cell 49 5" xfId="41588" xr:uid="{F6B29588-A2D9-46F0-9ED1-3060BDBAAE0A}"/>
    <cellStyle name="Linked Cell 49_BSD2" xfId="41590" xr:uid="{769068CC-ACE4-4F89-BEFB-8D61027DC03B}"/>
    <cellStyle name="Linked Cell 5" xfId="41592" xr:uid="{B984E7BD-C836-4B77-8F21-7892A4494C7E}"/>
    <cellStyle name="Linked Cell 5 2" xfId="41594" xr:uid="{A77E66B0-90D3-4ABF-AC1B-934BCB117B6E}"/>
    <cellStyle name="Linked Cell 5 2 2" xfId="39662" xr:uid="{7516A8B7-D012-41BD-BB55-317E5ECC9F5B}"/>
    <cellStyle name="Linked Cell 5 2 2 2" xfId="34137" xr:uid="{05BA816E-0572-4C80-82C8-31D772F946E3}"/>
    <cellStyle name="Linked Cell 5 2 3" xfId="41595" xr:uid="{B54358C0-BED6-485F-BE1F-4D09D052D21B}"/>
    <cellStyle name="Linked Cell 5 2 3 2" xfId="41596" xr:uid="{4E5457F3-4A39-44AB-8459-81C786662DA5}"/>
    <cellStyle name="Linked Cell 5 2 4" xfId="41597" xr:uid="{3568A856-A495-4158-9C29-2FD238460E2F}"/>
    <cellStyle name="Linked Cell 5 2_BSD2" xfId="41598" xr:uid="{BAF682A0-D7DF-48AE-8AE8-6D14058354A4}"/>
    <cellStyle name="Linked Cell 5 3" xfId="41599" xr:uid="{7C3D9118-7789-4AD6-9725-254CBA26B4B7}"/>
    <cellStyle name="Linked Cell 5 3 2" xfId="41600" xr:uid="{B078134A-2C04-4A61-AD73-7C32E0D25753}"/>
    <cellStyle name="Linked Cell 5 4" xfId="41601" xr:uid="{51B2E490-5A81-4F88-9A57-3139AF69E8C7}"/>
    <cellStyle name="Linked Cell 5 4 2" xfId="12654" xr:uid="{17561D23-70E0-497A-9687-8770A6CF92BB}"/>
    <cellStyle name="Linked Cell 5 5" xfId="41602" xr:uid="{CC9ABF4A-45E0-4EF1-8EFC-766E97C7380B}"/>
    <cellStyle name="Linked Cell 5 5 2" xfId="41603" xr:uid="{F6B48686-F3E0-402A-8914-5E006C6C5C26}"/>
    <cellStyle name="Linked Cell 5 6" xfId="41604" xr:uid="{7E5B753F-C7DF-4D44-800C-8DBD36044B81}"/>
    <cellStyle name="Linked Cell 5 6 2" xfId="37533" xr:uid="{5C8DB6D6-8E2C-4E38-975F-45507C7F8DC6}"/>
    <cellStyle name="Linked Cell 5 7" xfId="41605" xr:uid="{5ACB4CB2-43D4-4A26-A1A0-F3B7A5B323E1}"/>
    <cellStyle name="Linked Cell 5 8" xfId="41606" xr:uid="{7971B7F7-24A1-4EF1-B431-8C31328EA448}"/>
    <cellStyle name="Linked Cell 5_Annexure" xfId="40759" xr:uid="{02DC962E-4566-4347-8D10-6C1182CB5B71}"/>
    <cellStyle name="Linked Cell 50" xfId="41470" xr:uid="{65113C67-F06F-4368-86D1-B2C339E4904A}"/>
    <cellStyle name="Linked Cell 50 2" xfId="9270" xr:uid="{12EC61D7-4B09-4AF5-A34A-203548975E1B}"/>
    <cellStyle name="Linked Cell 50 2 2" xfId="41472" xr:uid="{96B6BAEB-0294-4449-BDD2-D6722FAC1175}"/>
    <cellStyle name="Linked Cell 50 2 2 2" xfId="20594" xr:uid="{9668F90C-A559-4D01-8F42-D1C14A8D3898}"/>
    <cellStyle name="Linked Cell 50 2 3" xfId="41474" xr:uid="{A02F2D59-E808-49BE-A7E2-FC1E58286048}"/>
    <cellStyle name="Linked Cell 50 2 3 2" xfId="41476" xr:uid="{54F7B3A9-41CC-4945-9890-CD72A077B24B}"/>
    <cellStyle name="Linked Cell 50 2 4" xfId="41478" xr:uid="{0145FFF2-A4E0-4B27-9B78-2251465408AA}"/>
    <cellStyle name="Linked Cell 50 2_BSD2" xfId="40286" xr:uid="{CD6E5C42-19A8-459F-8CEE-6069241AAEBB}"/>
    <cellStyle name="Linked Cell 50 3" xfId="41480" xr:uid="{2C178918-51A7-4EC1-89C5-8C97FB47713D}"/>
    <cellStyle name="Linked Cell 50 3 2" xfId="41482" xr:uid="{171A547E-BDCF-4A98-9463-AD5961C602CB}"/>
    <cellStyle name="Linked Cell 50 4" xfId="41484" xr:uid="{06940068-CF5E-46D8-BB1E-A9CB79842DAC}"/>
    <cellStyle name="Linked Cell 50 4 2" xfId="41486" xr:uid="{735BD4C3-FE6A-4A54-A4AF-CCDA1E3B9762}"/>
    <cellStyle name="Linked Cell 50 5" xfId="41489" xr:uid="{89920828-88EF-4E55-9676-ABBB67D46AE8}"/>
    <cellStyle name="Linked Cell 50_BSD2" xfId="33855" xr:uid="{84972969-29B4-4B7E-B600-F3A80A6979D7}"/>
    <cellStyle name="Linked Cell 51" xfId="41491" xr:uid="{CEB22341-D91F-4CF2-8AB6-3A6097DFDA97}"/>
    <cellStyle name="Linked Cell 51 2" xfId="34302" xr:uid="{93DB06A8-21B7-4CCA-B04F-4BE2EC27AE18}"/>
    <cellStyle name="Linked Cell 51 2 2" xfId="41493" xr:uid="{589B26CD-789F-40BE-9DC2-97E4AB52F5CE}"/>
    <cellStyle name="Linked Cell 51 2 2 2" xfId="41495" xr:uid="{7B3C84F9-90D8-4120-A623-6C1AFBA262F0}"/>
    <cellStyle name="Linked Cell 51 2 3" xfId="41497" xr:uid="{DB767291-9A27-4691-A436-39215ECF056C}"/>
    <cellStyle name="Linked Cell 51 2 3 2" xfId="41499" xr:uid="{C92F9256-47C2-4474-8315-23F5E2DEC064}"/>
    <cellStyle name="Linked Cell 51 2 4" xfId="41501" xr:uid="{63E91115-0EEA-4212-8A6F-82E8979A86BA}"/>
    <cellStyle name="Linked Cell 51 2_BSD2" xfId="41504" xr:uid="{539A6324-6E35-4025-BAFA-44C6780633A7}"/>
    <cellStyle name="Linked Cell 51 3" xfId="41506" xr:uid="{A6958893-0617-4154-80A8-93616FD4E938}"/>
    <cellStyle name="Linked Cell 51 3 2" xfId="41508" xr:uid="{F3903D9E-AA82-4D54-B5CB-FC3BA94E5250}"/>
    <cellStyle name="Linked Cell 51 4" xfId="41510" xr:uid="{8C9F9D72-B7AD-453E-89D8-F7C09CB1C1FB}"/>
    <cellStyle name="Linked Cell 51 4 2" xfId="41512" xr:uid="{0BCDDD4C-6BC9-4F3B-836D-63C01274E336}"/>
    <cellStyle name="Linked Cell 51 5" xfId="41514" xr:uid="{AD938973-2A17-4C37-99ED-965642D829CA}"/>
    <cellStyle name="Linked Cell 51_BSD2" xfId="41518" xr:uid="{5983EC5D-12C7-4B03-83DC-248CA9156FF8}"/>
    <cellStyle name="Linked Cell 52" xfId="32070" xr:uid="{0F8F8C7C-82D0-40BB-9727-81485EBD3AE8}"/>
    <cellStyle name="Linked Cell 52 2" xfId="34307" xr:uid="{57ECD703-7AF8-41D3-A688-95F57D6A0920}"/>
    <cellStyle name="Linked Cell 52 2 2" xfId="41520" xr:uid="{ACD981E7-2F85-4CFF-85BE-00C3E22C3D30}"/>
    <cellStyle name="Linked Cell 52 2 2 2" xfId="41522" xr:uid="{148CA205-36F8-4ACA-A4D1-803E8C041494}"/>
    <cellStyle name="Linked Cell 52 2 3" xfId="41524" xr:uid="{6A312B72-2BC0-4BA7-B576-5D3968EF000E}"/>
    <cellStyle name="Linked Cell 52 2 3 2" xfId="41526" xr:uid="{A2B6CE35-6985-422E-BA7C-4E3F52CB9C8C}"/>
    <cellStyle name="Linked Cell 52 2 4" xfId="41528" xr:uid="{19AB82F7-C705-4CB4-84E8-DF5008946CA0}"/>
    <cellStyle name="Linked Cell 52 2_BSD2" xfId="41530" xr:uid="{6BE1C6A0-E9A9-4FF3-9EBD-23760F375874}"/>
    <cellStyle name="Linked Cell 52 3" xfId="20631" xr:uid="{BFB54B99-5E2A-4F03-9DF2-2A0EF0576B58}"/>
    <cellStyle name="Linked Cell 52 3 2" xfId="41532" xr:uid="{22073A21-17EC-4F7A-8D49-3A47DCB8BF73}"/>
    <cellStyle name="Linked Cell 52 4" xfId="41534" xr:uid="{9E624B98-978A-433A-A6D2-7A580181D147}"/>
    <cellStyle name="Linked Cell 52 4 2" xfId="41536" xr:uid="{24F55161-B84E-4BB7-9A94-06F5C83298A1}"/>
    <cellStyle name="Linked Cell 52 5" xfId="41538" xr:uid="{0E150D8C-1EB7-496E-9AD3-30AB1853B94B}"/>
    <cellStyle name="Linked Cell 52_BSD2" xfId="26732" xr:uid="{250EDBEC-809C-48A2-989B-6F695F142DB7}"/>
    <cellStyle name="Linked Cell 53" xfId="41540" xr:uid="{9EEE8F49-37BD-419A-BEC8-8D4794B00582}"/>
    <cellStyle name="Linked Cell 53 2" xfId="41542" xr:uid="{A022BD3F-FA50-4D23-9092-577D83C15622}"/>
    <cellStyle name="Linked Cell 53 2 2" xfId="41544" xr:uid="{06DF2C99-C8A4-4FF5-9027-358D5ECBEB93}"/>
    <cellStyle name="Linked Cell 53 2 2 2" xfId="8053" xr:uid="{E56CAD3B-BEE2-4A37-B825-6AB4EE4ABE47}"/>
    <cellStyle name="Linked Cell 53 2 3" xfId="41546" xr:uid="{BEFF1B53-AC2B-4EC0-84E9-7A71285BFA1E}"/>
    <cellStyle name="Linked Cell 53 2 3 2" xfId="8168" xr:uid="{FE099E07-C901-4BFC-9C17-0A3628B0E038}"/>
    <cellStyle name="Linked Cell 53 2 4" xfId="41548" xr:uid="{E043911F-620A-4305-B486-34B198665BAE}"/>
    <cellStyle name="Linked Cell 53 2_BSD2" xfId="41550" xr:uid="{C6D2FDE5-C0F4-4BD3-9AFA-139129918969}"/>
    <cellStyle name="Linked Cell 53 3" xfId="41552" xr:uid="{C9EF3EE1-5B1F-4090-9C87-BC28774CB612}"/>
    <cellStyle name="Linked Cell 53 3 2" xfId="41555" xr:uid="{8DEECAE4-72F9-42C0-BDEF-00948B5E13B7}"/>
    <cellStyle name="Linked Cell 53 4" xfId="41557" xr:uid="{7101EBCB-D9A6-477C-84D4-9BD54A7F3E2E}"/>
    <cellStyle name="Linked Cell 53 4 2" xfId="41559" xr:uid="{71F89B6A-2C06-4103-84C6-D5852C936008}"/>
    <cellStyle name="Linked Cell 53 5" xfId="41561" xr:uid="{1107A238-5FBF-4C6C-B2C1-8359F0C32BF3}"/>
    <cellStyle name="Linked Cell 53_BSD2" xfId="41563" xr:uid="{9016DE20-32A4-4CCA-BB31-676BE661777E}"/>
    <cellStyle name="Linked Cell 54" xfId="41565" xr:uid="{A4FF90D0-FC94-4BC6-8CA1-AE6C3EE9D5E0}"/>
    <cellStyle name="Linked Cell 54 2" xfId="41567" xr:uid="{4CF85AC5-813C-4B20-BEE6-060B89AF42DE}"/>
    <cellStyle name="Linked Cell 54 2 2" xfId="41569" xr:uid="{F3948507-5070-4754-BABE-EE015E11F382}"/>
    <cellStyle name="Linked Cell 54 2 2 2" xfId="41571" xr:uid="{F352425E-7A5D-419B-853D-E834604BB144}"/>
    <cellStyle name="Linked Cell 54 2 3" xfId="41573" xr:uid="{150A962A-2A45-48EA-890B-309668C6C48F}"/>
    <cellStyle name="Linked Cell 54 2 3 2" xfId="8413" xr:uid="{6A64215B-27DB-4AAD-9F97-CDAEBE4F90FE}"/>
    <cellStyle name="Linked Cell 54 2 4" xfId="41575" xr:uid="{78975E74-AD21-4440-A9F0-83852F074D7C}"/>
    <cellStyle name="Linked Cell 54 2_BSD2" xfId="41577" xr:uid="{BF0F7B0A-DD68-4322-8B31-8E605D7DD52F}"/>
    <cellStyle name="Linked Cell 54 3" xfId="41579" xr:uid="{45BBE119-79D6-4176-A1BE-74D78DE4B333}"/>
    <cellStyle name="Linked Cell 54 3 2" xfId="41581" xr:uid="{523A8A22-CB87-496A-86B4-2E803097A339}"/>
    <cellStyle name="Linked Cell 54 4" xfId="41583" xr:uid="{35440CCA-D170-4CE1-9A97-7A8E4E414BEF}"/>
    <cellStyle name="Linked Cell 54 4 2" xfId="41585" xr:uid="{DDE732A7-4D66-40D3-B397-4A1A72CA3C07}"/>
    <cellStyle name="Linked Cell 54 5" xfId="41587" xr:uid="{EC405A54-D222-44AC-A2BD-FDDC6AF68E91}"/>
    <cellStyle name="Linked Cell 54_BSD2" xfId="41589" xr:uid="{5C225312-F866-4710-926E-06FA0DB1C320}"/>
    <cellStyle name="Linked Cell 55" xfId="41608" xr:uid="{DA2FC797-4078-46DA-B740-2A6F69DBCA77}"/>
    <cellStyle name="Linked Cell 55 2" xfId="41610" xr:uid="{ECBD87B5-D1C8-4787-AB9C-420962A61078}"/>
    <cellStyle name="Linked Cell 55 2 2" xfId="41612" xr:uid="{01AC16F5-9AF4-45C2-A9DB-EF3BF2DDF360}"/>
    <cellStyle name="Linked Cell 55 2 2 2" xfId="41613" xr:uid="{FA18B6B5-1504-4594-AA23-19E343A84A35}"/>
    <cellStyle name="Linked Cell 55 2 3" xfId="41614" xr:uid="{A618C9CC-4426-43C1-ACF8-55A5BB32E8C3}"/>
    <cellStyle name="Linked Cell 55 2 3 2" xfId="41615" xr:uid="{53B718D5-87D3-4ECF-8DE3-9B763D3911D8}"/>
    <cellStyle name="Linked Cell 55 2 4" xfId="41616" xr:uid="{D9A7042C-CBFE-4044-8EB1-5148D53B41DC}"/>
    <cellStyle name="Linked Cell 55 2_BSD2" xfId="41618" xr:uid="{B6C54604-806E-4A84-B65A-7B40522F851A}"/>
    <cellStyle name="Linked Cell 55 3" xfId="41620" xr:uid="{26977AA0-7167-4953-AD2D-D604314039E7}"/>
    <cellStyle name="Linked Cell 55 3 2" xfId="41622" xr:uid="{C572AB0F-421A-4EDD-B868-794B1620E1E2}"/>
    <cellStyle name="Linked Cell 55 4" xfId="41624" xr:uid="{D3D7D722-F1F6-46D1-84BE-2AD8A8E88D7B}"/>
    <cellStyle name="Linked Cell 55 4 2" xfId="41625" xr:uid="{36D8E743-E10D-4AB1-B50D-9C206485D5A3}"/>
    <cellStyle name="Linked Cell 55 5" xfId="41626" xr:uid="{E8727291-CD02-48D4-A49C-4384FDB8D4D8}"/>
    <cellStyle name="Linked Cell 55_BSD2" xfId="41628" xr:uid="{612E6C96-8051-4047-B3A2-0105DE2F48C7}"/>
    <cellStyle name="Linked Cell 56" xfId="41630" xr:uid="{3F7DC705-12B5-4D8A-9FA7-9A3EDA016F74}"/>
    <cellStyle name="Linked Cell 56 2" xfId="41632" xr:uid="{34051393-F5EC-4465-BD50-BE745B06DDA7}"/>
    <cellStyle name="Linked Cell 56 2 2" xfId="41634" xr:uid="{70E94EE5-D9CE-4DBD-B2A9-4A2572495E4D}"/>
    <cellStyle name="Linked Cell 56 2 2 2" xfId="41635" xr:uid="{2EA5C1B0-5BE8-4A2B-96B0-677568555988}"/>
    <cellStyle name="Linked Cell 56 2 3" xfId="40649" xr:uid="{D0FADBB4-BCAB-43A7-A671-F3B41641A44F}"/>
    <cellStyle name="Linked Cell 56 2 3 2" xfId="41637" xr:uid="{675B9B8F-0012-49C2-8F8C-D1563ED5B42D}"/>
    <cellStyle name="Linked Cell 56 2 4" xfId="41638" xr:uid="{EDD372D7-1623-4C86-95D1-48E2639BE0D5}"/>
    <cellStyle name="Linked Cell 56 2_BSD2" xfId="41639" xr:uid="{CA714EEE-CBC4-4C46-AA70-F1815F269212}"/>
    <cellStyle name="Linked Cell 56 3" xfId="41641" xr:uid="{CE36BD61-6807-4E08-9CAA-E8BD500CCFDC}"/>
    <cellStyle name="Linked Cell 56 3 2" xfId="41643" xr:uid="{58717521-154E-4197-9EC7-4FA18ED61B0D}"/>
    <cellStyle name="Linked Cell 56 4" xfId="41645" xr:uid="{E9C41F4A-333D-4305-AEA5-418C390FE5C1}"/>
    <cellStyle name="Linked Cell 56 4 2" xfId="41646" xr:uid="{BBED7E35-3B01-490F-82DF-3B14DEF1C048}"/>
    <cellStyle name="Linked Cell 56 5" xfId="41647" xr:uid="{8900D92A-EA7E-4F2A-ABCB-AFC3D6F8404C}"/>
    <cellStyle name="Linked Cell 56_BSD2" xfId="28562" xr:uid="{40BCC620-5D96-4B4E-BCBA-CC02C594DDB4}"/>
    <cellStyle name="Linked Cell 57" xfId="41649" xr:uid="{02AAE944-5349-4611-8533-2E9AAB5BA2E0}"/>
    <cellStyle name="Linked Cell 57 2" xfId="41651" xr:uid="{BCAD51AF-E2B2-494F-953E-C89974502FDD}"/>
    <cellStyle name="Linked Cell 57 2 2" xfId="41653" xr:uid="{D965B1ED-D288-47C9-8702-B68696EA8FF3}"/>
    <cellStyle name="Linked Cell 57 2 2 2" xfId="41654" xr:uid="{EAFCDA95-FCF4-413E-92E1-0443A4A0150D}"/>
    <cellStyle name="Linked Cell 57 2 3" xfId="41655" xr:uid="{1B8893B5-84E8-4A59-9725-B81861EEAA69}"/>
    <cellStyle name="Linked Cell 57 2 3 2" xfId="41656" xr:uid="{6B6E1E9B-065C-41C4-824C-753ACDC75F6B}"/>
    <cellStyle name="Linked Cell 57 2 4" xfId="41657" xr:uid="{2ED4D484-B88F-446C-B296-BEF2B4A4246A}"/>
    <cellStyle name="Linked Cell 57 2_BSD2" xfId="6521" xr:uid="{0C768CD2-CCD0-473D-BA4C-89026106E8FE}"/>
    <cellStyle name="Linked Cell 57 3" xfId="41659" xr:uid="{C0781E1D-36C5-4CFA-9969-349D7F9C017C}"/>
    <cellStyle name="Linked Cell 57 3 2" xfId="41661" xr:uid="{B62600D0-E779-4BCB-A00B-E4D7D7DF3225}"/>
    <cellStyle name="Linked Cell 57 4" xfId="41663" xr:uid="{BCC4B8DA-2D8D-4EAD-8420-D5B4E35512FD}"/>
    <cellStyle name="Linked Cell 57 4 2" xfId="3467" xr:uid="{08CA9AF2-D7DA-455B-98CA-18594F0C63AF}"/>
    <cellStyle name="Linked Cell 57 5" xfId="41664" xr:uid="{79D9217C-A32E-4D76-A929-9F677A2DB734}"/>
    <cellStyle name="Linked Cell 57_BSD2" xfId="7122" xr:uid="{7393B6B5-8F88-4EE7-8E22-6959835CFDDF}"/>
    <cellStyle name="Linked Cell 58" xfId="41666" xr:uid="{5DF0BCA8-2B1B-47F8-9878-E559CB4EFE50}"/>
    <cellStyle name="Linked Cell 58 2" xfId="41668" xr:uid="{5467CDC6-F1BA-46D0-B5CB-1F70789C6137}"/>
    <cellStyle name="Linked Cell 58 2 2" xfId="41670" xr:uid="{A4821366-17C8-4081-A4C6-F7E548F2323D}"/>
    <cellStyle name="Linked Cell 58 2 2 2" xfId="25264" xr:uid="{6DC59023-EC06-44C1-AE61-AEF6BF90322E}"/>
    <cellStyle name="Linked Cell 58 2 3" xfId="41671" xr:uid="{6FCB8CFA-0067-46E3-A0AA-FEF0AE12E9FD}"/>
    <cellStyle name="Linked Cell 58 2 3 2" xfId="41672" xr:uid="{3550413C-3EF8-4101-A540-F416850778D6}"/>
    <cellStyle name="Linked Cell 58 2 4" xfId="41673" xr:uid="{CD8C2C06-4F83-42D8-BCE3-B92CA2A80A96}"/>
    <cellStyle name="Linked Cell 58 2_BSD2" xfId="41674" xr:uid="{ECB2C9E1-2EF7-48B1-885C-0B33249785E7}"/>
    <cellStyle name="Linked Cell 58 3" xfId="41676" xr:uid="{9C17418C-9135-4B88-A15F-157A44F9B160}"/>
    <cellStyle name="Linked Cell 58 3 2" xfId="41679" xr:uid="{C50A137A-659D-4BFB-B3A9-F75DDB4D0CF4}"/>
    <cellStyle name="Linked Cell 58 4" xfId="41681" xr:uid="{5366D96B-B896-4801-8FA2-076D30309AC8}"/>
    <cellStyle name="Linked Cell 58 4 2" xfId="41682" xr:uid="{2B077C5B-29B6-478E-A6D3-D4CC13C976C1}"/>
    <cellStyle name="Linked Cell 58 5" xfId="41683" xr:uid="{869933FF-CC93-4F61-9592-8701FDFA04FE}"/>
    <cellStyle name="Linked Cell 58_BSD2" xfId="34514" xr:uid="{D73E45B8-9345-4393-878E-E0F282F68FDC}"/>
    <cellStyle name="Linked Cell 59" xfId="41685" xr:uid="{B76E28F7-1E8E-4170-9734-D46993B74E04}"/>
    <cellStyle name="Linked Cell 59 2" xfId="4194" xr:uid="{E04854DD-7D1A-45C5-AEE9-923A92250E73}"/>
    <cellStyle name="Linked Cell 59 2 2" xfId="41687" xr:uid="{E8E4F0E7-409F-41E9-A049-C6B44E4B0D70}"/>
    <cellStyle name="Linked Cell 59 2 2 2" xfId="41688" xr:uid="{00D9FD81-7DEB-40A3-BE7D-166DF5932CEE}"/>
    <cellStyle name="Linked Cell 59 2 3" xfId="41689" xr:uid="{D92337E9-F39B-48E0-BC6D-8173315FCD08}"/>
    <cellStyle name="Linked Cell 59 2 3 2" xfId="41690" xr:uid="{0E22DF7D-9E37-4292-AD41-43A854825364}"/>
    <cellStyle name="Linked Cell 59 2 4" xfId="41691" xr:uid="{33054A84-3C57-49CD-B986-9DBFF6795194}"/>
    <cellStyle name="Linked Cell 59 2_BSD2" xfId="13842" xr:uid="{7CBBC491-FF27-42AB-9A16-6AAD6EBC6731}"/>
    <cellStyle name="Linked Cell 59 3" xfId="4208" xr:uid="{E8D158B9-39EF-4240-A59C-A6536378155A}"/>
    <cellStyle name="Linked Cell 59 3 2" xfId="41694" xr:uid="{31CE55F3-C605-4F5E-86AF-756D83D59CAB}"/>
    <cellStyle name="Linked Cell 59 4" xfId="6697" xr:uid="{D5E334DA-B387-4792-BFB3-D0E5F2E69B90}"/>
    <cellStyle name="Linked Cell 59 4 2" xfId="41696" xr:uid="{16A975FB-140E-4D17-8A95-4C31E4C9147B}"/>
    <cellStyle name="Linked Cell 59 5" xfId="6705" xr:uid="{7A4D8809-0BB9-41E7-9899-5C219397C164}"/>
    <cellStyle name="Linked Cell 59_BSD2" xfId="30121" xr:uid="{C580EE43-6069-4576-983D-34033DFD7C9F}"/>
    <cellStyle name="Linked Cell 6" xfId="41698" xr:uid="{1CC121FE-AF65-4102-BC62-2EDD9C3C63AC}"/>
    <cellStyle name="Linked Cell 6 2" xfId="41700" xr:uid="{AB86BB06-269B-47D5-B269-F85FC3D351FE}"/>
    <cellStyle name="Linked Cell 6 2 2" xfId="41701" xr:uid="{2268D40A-8979-43E3-A452-EE98BA9B0EAF}"/>
    <cellStyle name="Linked Cell 6 2 2 2" xfId="34441" xr:uid="{3F02F8F6-0870-41F3-85C9-31FDF99DEDF1}"/>
    <cellStyle name="Linked Cell 6 2 3" xfId="41702" xr:uid="{0F6B9675-7EE5-47AA-B103-660B0887BE96}"/>
    <cellStyle name="Linked Cell 6 2 3 2" xfId="41703" xr:uid="{8DEA3737-96B5-4591-861D-C553E61415C4}"/>
    <cellStyle name="Linked Cell 6 2 4" xfId="41704" xr:uid="{E7A0747D-B381-41C3-875D-701397F1A53A}"/>
    <cellStyle name="Linked Cell 6 2_BSD2" xfId="41705" xr:uid="{9ADB94EF-5D2C-4915-9699-001847D52FED}"/>
    <cellStyle name="Linked Cell 6 3" xfId="41706" xr:uid="{96D70639-F2E3-49C9-A6E6-17747A773F47}"/>
    <cellStyle name="Linked Cell 6 3 2" xfId="41707" xr:uid="{1852BC04-C43F-4A12-A756-7D11B6461199}"/>
    <cellStyle name="Linked Cell 6 4" xfId="41708" xr:uid="{34E08693-454E-415B-BAC3-E7F911B845A1}"/>
    <cellStyle name="Linked Cell 6 4 2" xfId="35488" xr:uid="{DBAF625A-7012-4596-A83D-AE2F07C652A2}"/>
    <cellStyle name="Linked Cell 6 5" xfId="41709" xr:uid="{A72EED84-8AD9-46F0-BA60-55827C43D2CA}"/>
    <cellStyle name="Linked Cell 6 5 2" xfId="41712" xr:uid="{FB188252-9718-4924-8222-93E3B14CC616}"/>
    <cellStyle name="Linked Cell 6 6" xfId="41713" xr:uid="{ED445FB7-130F-416E-A45D-6B2564DB65A6}"/>
    <cellStyle name="Linked Cell 6 6 2" xfId="37565" xr:uid="{754A90C2-6157-4946-8B44-B85CF554E66D}"/>
    <cellStyle name="Linked Cell 6 7" xfId="41714" xr:uid="{5144DE75-958C-45B2-A3A4-086120F8C34A}"/>
    <cellStyle name="Linked Cell 6 8" xfId="41715" xr:uid="{581EB6F2-B526-40EB-A298-44C9670C4D45}"/>
    <cellStyle name="Linked Cell 6_Annexure" xfId="41716" xr:uid="{3B19A806-D9CB-4F3D-9A46-7FEE036C7619}"/>
    <cellStyle name="Linked Cell 60" xfId="41607" xr:uid="{21A6493C-8E88-4BC6-8FA6-5512A74B75E1}"/>
    <cellStyle name="Linked Cell 60 2" xfId="41609" xr:uid="{4D826C4F-78A4-490E-B62C-49ACBA16E99C}"/>
    <cellStyle name="Linked Cell 60 2 2" xfId="41611" xr:uid="{9C9E74D5-CBA8-4739-AD75-0C4CD4E6947E}"/>
    <cellStyle name="Linked Cell 60 3" xfId="41619" xr:uid="{A6EB175E-8054-48A8-865F-363B2CD87452}"/>
    <cellStyle name="Linked Cell 60 3 2" xfId="41621" xr:uid="{18938E0A-82B3-458F-BB34-973C0715511F}"/>
    <cellStyle name="Linked Cell 60 4" xfId="41623" xr:uid="{098920B1-CF0E-40A1-94F7-16A9F91ADF53}"/>
    <cellStyle name="Linked Cell 60_BSD2" xfId="41627" xr:uid="{AEC5D30F-3658-4975-8821-D3EBAF6D61E6}"/>
    <cellStyle name="Linked Cell 61" xfId="41629" xr:uid="{47EF0296-ED01-4513-B5AD-81737EC475A0}"/>
    <cellStyle name="Linked Cell 61 2" xfId="41631" xr:uid="{3C44F251-5702-4FD6-843C-9001658E936E}"/>
    <cellStyle name="Linked Cell 61 2 2" xfId="41633" xr:uid="{C17029CF-229A-4B94-9480-2C3F1C17EAEE}"/>
    <cellStyle name="Linked Cell 61 3" xfId="41640" xr:uid="{EB82DEF7-C5FB-46AA-A33F-420A261B4F93}"/>
    <cellStyle name="Linked Cell 61 3 2" xfId="41642" xr:uid="{C925FC5F-3D92-41FE-B385-B0EB7AA91ECD}"/>
    <cellStyle name="Linked Cell 61 4" xfId="41644" xr:uid="{610B7CC8-2AA8-479B-A937-E75663EF0CB1}"/>
    <cellStyle name="Linked Cell 61_BSD2" xfId="28561" xr:uid="{47B94522-8410-46BE-95B9-D67D23864D2D}"/>
    <cellStyle name="Linked Cell 62" xfId="41648" xr:uid="{F118CCEB-D8D1-4095-A5E3-125094AE2557}"/>
    <cellStyle name="Linked Cell 62 2" xfId="41650" xr:uid="{11D455D5-687B-4A00-BA70-C69C582A7703}"/>
    <cellStyle name="Linked Cell 62 2 2" xfId="41652" xr:uid="{1FB407AD-ECCD-4ACF-B8EE-473D43118C44}"/>
    <cellStyle name="Linked Cell 62 3" xfId="41658" xr:uid="{C4FE8C19-AC5A-4A80-82A0-44A6ED04BA3E}"/>
    <cellStyle name="Linked Cell 62 3 2" xfId="41660" xr:uid="{95518587-B07A-4C61-AADD-ED6E9652B4B5}"/>
    <cellStyle name="Linked Cell 62 4" xfId="41662" xr:uid="{DF701932-B852-4607-9E92-3F56AD32DA5C}"/>
    <cellStyle name="Linked Cell 62_BSD2" xfId="7121" xr:uid="{121E64B2-C74B-4CBB-BABB-F35DBDF32FE2}"/>
    <cellStyle name="Linked Cell 63" xfId="41665" xr:uid="{93CDD1E3-EDE7-4660-9F04-22E672A2E38B}"/>
    <cellStyle name="Linked Cell 63 2" xfId="41667" xr:uid="{E1466326-2909-4F03-AD35-46F598AE6C08}"/>
    <cellStyle name="Linked Cell 63 2 2" xfId="41669" xr:uid="{570DAC6C-2E29-4CF3-91E2-511CF4731893}"/>
    <cellStyle name="Linked Cell 63 3" xfId="41675" xr:uid="{A9B58C12-C0EA-4740-8DE7-4DA35C545C3C}"/>
    <cellStyle name="Linked Cell 63 3 2" xfId="41678" xr:uid="{57985A1C-1784-4534-84CA-8E1BF0070716}"/>
    <cellStyle name="Linked Cell 63 4" xfId="41680" xr:uid="{7DB3A67E-5E65-47B2-8363-EAD44E9C7BD2}"/>
    <cellStyle name="Linked Cell 63_BSD2" xfId="34513" xr:uid="{9DF87CB5-1B1C-4370-9445-D434A49EF468}"/>
    <cellStyle name="Linked Cell 64" xfId="41684" xr:uid="{4A8459E5-F0F6-4A12-BE43-0F3907ADE28A}"/>
    <cellStyle name="Linked Cell 64 2" xfId="4193" xr:uid="{E3463D65-5564-461D-A123-D959D13DE3C0}"/>
    <cellStyle name="Linked Cell 64 2 2" xfId="41686" xr:uid="{71142B49-21FC-401B-9432-82D9B0E66B28}"/>
    <cellStyle name="Linked Cell 64 3" xfId="4207" xr:uid="{D6229117-0CB2-467C-92AF-8CCE69CF3679}"/>
    <cellStyle name="Linked Cell 64 3 2" xfId="41693" xr:uid="{A6BC066F-AEC9-4D58-9BA2-699C849DD5D5}"/>
    <cellStyle name="Linked Cell 64 4" xfId="6696" xr:uid="{8554201F-EF7E-4003-A6CF-21D8BE7AED71}"/>
    <cellStyle name="Linked Cell 64_BSD2" xfId="30120" xr:uid="{B5C8C3E9-1DA3-4B67-BF31-9ADEC9C57B62}"/>
    <cellStyle name="Linked Cell 65" xfId="41718" xr:uid="{52FA14FE-218B-4542-B0EE-571837648066}"/>
    <cellStyle name="Linked Cell 65 2" xfId="41720" xr:uid="{0A069628-A3A9-4FA5-A19F-55A8D20ADA80}"/>
    <cellStyle name="Linked Cell 65 2 2" xfId="41722" xr:uid="{36C30615-E215-4B81-B636-4C62291604C9}"/>
    <cellStyle name="Linked Cell 65 3" xfId="41725" xr:uid="{A37031A5-73CE-427C-A98B-B9FD5D227E31}"/>
    <cellStyle name="Linked Cell 65 3 2" xfId="41727" xr:uid="{C90ED75F-D051-42D0-A36B-31EB62AF3D9C}"/>
    <cellStyle name="Linked Cell 65 4" xfId="41729" xr:uid="{F62B4ABE-C6BB-4F3C-8796-0D5B5C21C66E}"/>
    <cellStyle name="Linked Cell 65_BSD2" xfId="21715" xr:uid="{77586BE1-57EB-4005-B878-598EBCB9B17D}"/>
    <cellStyle name="Linked Cell 66" xfId="41731" xr:uid="{3E335AE3-F436-49BA-A5E2-5B45C31FD409}"/>
    <cellStyle name="Linked Cell 66 2" xfId="41733" xr:uid="{D95F80EC-378D-41B0-93AF-10E9B10B522D}"/>
    <cellStyle name="Linked Cell 66 2 2" xfId="41735" xr:uid="{8647035C-7FBF-44DB-8F65-63F062694BF5}"/>
    <cellStyle name="Linked Cell 66 3" xfId="41738" xr:uid="{6949339F-EA88-4253-AF96-104764509CB1}"/>
    <cellStyle name="Linked Cell 66 3 2" xfId="41740" xr:uid="{FF76E5B8-1FCA-49BE-AC26-66840BEC01FF}"/>
    <cellStyle name="Linked Cell 66 4" xfId="41742" xr:uid="{75AEBE30-26FB-4A67-89E8-80B0D4A0DAE1}"/>
    <cellStyle name="Linked Cell 66_BSD2" xfId="41744" xr:uid="{172D49C5-8219-4431-9CD6-F2CFFEC3DFEF}"/>
    <cellStyle name="Linked Cell 67" xfId="41748" xr:uid="{41E4F734-BC04-4B96-ACDC-A35C39B8674D}"/>
    <cellStyle name="Linked Cell 67 2" xfId="41750" xr:uid="{92C5BA01-2936-428A-A9A3-BF509EED3A83}"/>
    <cellStyle name="Linked Cell 67 2 2" xfId="40937" xr:uid="{000CBEBE-0A28-441E-B37E-0DDB3B8C9ADF}"/>
    <cellStyle name="Linked Cell 67 3" xfId="41753" xr:uid="{32CE86DD-2489-45E6-B2A1-47180006D36D}"/>
    <cellStyle name="Linked Cell 67 3 2" xfId="5129" xr:uid="{AA9212B2-05E0-4CE3-B1D8-2CE0BE194C05}"/>
    <cellStyle name="Linked Cell 67 4" xfId="41755" xr:uid="{296495E2-2B46-4654-8735-6367F1D35EF5}"/>
    <cellStyle name="Linked Cell 67_BSD2" xfId="41757" xr:uid="{388ABD01-A1F3-41DC-BDC0-5A49663BF80E}"/>
    <cellStyle name="Linked Cell 68" xfId="23255" xr:uid="{F919F891-8EA6-4436-B508-45DE43A6BB90}"/>
    <cellStyle name="Linked Cell 68 2" xfId="41759" xr:uid="{7473F873-63CE-438F-A52F-05E4C5A560B2}"/>
    <cellStyle name="Linked Cell 68 2 2" xfId="41761" xr:uid="{948E2066-4194-42BE-8DC3-426195EC9752}"/>
    <cellStyle name="Linked Cell 68 3" xfId="41764" xr:uid="{54475559-72C2-4C1D-BF5C-C86A0DFD583C}"/>
    <cellStyle name="Linked Cell 68 3 2" xfId="41766" xr:uid="{8BFF0D87-A4AE-4117-B18D-0148C1AE2BD3}"/>
    <cellStyle name="Linked Cell 68 4" xfId="41768" xr:uid="{10B89A2B-F6C2-4DA2-BB71-5B031143F055}"/>
    <cellStyle name="Linked Cell 68_BSD2" xfId="33047" xr:uid="{E81550F1-A4D4-4E4A-BF8F-39B5D436FDB2}"/>
    <cellStyle name="Linked Cell 69" xfId="23259" xr:uid="{4B6666EB-FF09-42AE-A0EB-8D55BA7BFAD7}"/>
    <cellStyle name="Linked Cell 69 2" xfId="41770" xr:uid="{546D8015-D3F6-42C6-AF37-71D8C8BE7659}"/>
    <cellStyle name="Linked Cell 69 2 2" xfId="41772" xr:uid="{5F5E0FE8-0116-4AA1-9744-51020CB31EA5}"/>
    <cellStyle name="Linked Cell 69 3" xfId="11320" xr:uid="{AA25C48C-C9A5-4D21-ACEC-8B0AD0BC3C81}"/>
    <cellStyle name="Linked Cell 69 3 2" xfId="41774" xr:uid="{8D98BB17-A25C-49FA-A55E-019563B6C192}"/>
    <cellStyle name="Linked Cell 69 4" xfId="3676" xr:uid="{057DE78C-C225-4261-8D27-48655A60112F}"/>
    <cellStyle name="Linked Cell 69_BSD2" xfId="33054" xr:uid="{60FCCCBC-5AAD-4449-A95B-A3232A472B7A}"/>
    <cellStyle name="Linked Cell 7" xfId="22529" xr:uid="{42EF5629-085F-4136-8210-B090BBAEA63A}"/>
    <cellStyle name="Linked Cell 7 10" xfId="41776" xr:uid="{63F951E8-881B-4F8E-88C4-7C417BAB2FE8}"/>
    <cellStyle name="Linked Cell 7 10 2" xfId="33800" xr:uid="{7F05503B-7CC5-4609-B66C-4E1CC0CE0E30}"/>
    <cellStyle name="Linked Cell 7 11" xfId="41778" xr:uid="{EAA41050-A90A-462B-B0BC-7E1F8AFF353A}"/>
    <cellStyle name="Linked Cell 7 11 2" xfId="33808" xr:uid="{5F08418F-3E16-439B-BA6B-46318C594030}"/>
    <cellStyle name="Linked Cell 7 12" xfId="41779" xr:uid="{15614CAA-9FEC-4614-862B-124FB2DFBA0E}"/>
    <cellStyle name="Linked Cell 7 13" xfId="41780" xr:uid="{076B8AC4-F884-4566-9E2F-47ED0DEBB198}"/>
    <cellStyle name="Linked Cell 7 14" xfId="26149" xr:uid="{49998175-7C12-408B-9C75-C02CDE2DA029}"/>
    <cellStyle name="Linked Cell 7 2" xfId="22531" xr:uid="{DF1BAA22-F218-4FE7-B916-B8B0D2E7EF3E}"/>
    <cellStyle name="Linked Cell 7 2 2" xfId="41781" xr:uid="{A2B878E9-F42B-41DB-89A8-25C8F3E47CAB}"/>
    <cellStyle name="Linked Cell 7 2 2 2" xfId="41782" xr:uid="{0F3BE18C-F42E-46EC-8AC6-559E6E63F406}"/>
    <cellStyle name="Linked Cell 7 2 3" xfId="41783" xr:uid="{D692295E-6387-4222-AFB9-9054D7FE2D20}"/>
    <cellStyle name="Linked Cell 7 2 3 2" xfId="41784" xr:uid="{ECEBFF3B-EA70-4D84-BA5B-3FD02248C368}"/>
    <cellStyle name="Linked Cell 7 2 4" xfId="41785" xr:uid="{99082F6F-FC30-41FA-8733-3F789F37A987}"/>
    <cellStyle name="Linked Cell 7 2_BSD2" xfId="41786" xr:uid="{04A049DC-FB0F-4A8A-B898-8A1A74A5F9CF}"/>
    <cellStyle name="Linked Cell 7 3" xfId="41787" xr:uid="{263C5CDC-DCCC-4FF8-B1AF-7F36C3BBC0D0}"/>
    <cellStyle name="Linked Cell 7 3 2" xfId="41789" xr:uid="{DD4D86BC-5666-42E6-8FD6-1A484FBA8146}"/>
    <cellStyle name="Linked Cell 7 4" xfId="41790" xr:uid="{1AC1D7CC-9698-4742-8F35-36DC4B31837F}"/>
    <cellStyle name="Linked Cell 7 4 2" xfId="41791" xr:uid="{31E7529F-BDB9-48F2-BD0A-4105FC278597}"/>
    <cellStyle name="Linked Cell 7 5" xfId="41792" xr:uid="{146BC7AA-4ABD-4A33-9B56-2E117FD43E22}"/>
    <cellStyle name="Linked Cell 7 5 2" xfId="41793" xr:uid="{BE2A6400-84D6-4081-8DAA-C4426AA631CF}"/>
    <cellStyle name="Linked Cell 7 6" xfId="41794" xr:uid="{624FAA41-FF36-4138-B573-AFD5FCBB34E7}"/>
    <cellStyle name="Linked Cell 7 6 2" xfId="37594" xr:uid="{36C72E8C-760E-4E68-A8A9-52ADFED49E6A}"/>
    <cellStyle name="Linked Cell 7 7" xfId="41795" xr:uid="{88EDF366-5E69-4226-BE61-5855C21D58E5}"/>
    <cellStyle name="Linked Cell 7 7 2" xfId="41796" xr:uid="{529606C0-4C4E-4C31-A667-6784C17238F6}"/>
    <cellStyle name="Linked Cell 7 8" xfId="41797" xr:uid="{B0AC01FA-A0E3-4F48-8F67-4C910AC821B9}"/>
    <cellStyle name="Linked Cell 7 8 2" xfId="41800" xr:uid="{E5302F44-6694-43A1-A65D-318452C3DEA8}"/>
    <cellStyle name="Linked Cell 7 9" xfId="3453" xr:uid="{A48AF496-2DF8-4EC6-B835-5CBB236E7344}"/>
    <cellStyle name="Linked Cell 7 9 2" xfId="4384" xr:uid="{E401BB82-B318-4B3A-BC4E-7629EC60FE51}"/>
    <cellStyle name="Linked Cell 7_Annexure" xfId="41801" xr:uid="{E5258DD6-783E-42E7-984B-AE15F103E27C}"/>
    <cellStyle name="Linked Cell 70" xfId="41717" xr:uid="{72177A39-9F11-465E-B1F4-989313952428}"/>
    <cellStyle name="Linked Cell 70 2" xfId="41719" xr:uid="{3CD96542-C87B-40D3-AB9B-EE3540C30F1E}"/>
    <cellStyle name="Linked Cell 70 2 2" xfId="41721" xr:uid="{5F2BD43B-2AAE-4D5D-9E02-A93ADF9DF43A}"/>
    <cellStyle name="Linked Cell 70 3" xfId="41724" xr:uid="{E43A88E9-6A1C-4358-8C02-FBD1AED577F5}"/>
    <cellStyle name="Linked Cell 70 3 2" xfId="41726" xr:uid="{D3C943E1-5B68-4F64-B9BF-4C73A7152792}"/>
    <cellStyle name="Linked Cell 70 4" xfId="41728" xr:uid="{9C302101-739F-4E1E-9B37-3185525D21F6}"/>
    <cellStyle name="Linked Cell 70_BSD2" xfId="21714" xr:uid="{689979EB-6362-4C57-89D9-1C464F9F9C8F}"/>
    <cellStyle name="Linked Cell 71" xfId="41730" xr:uid="{702BFF32-99DC-417D-8E64-5B040FB510B1}"/>
    <cellStyle name="Linked Cell 71 2" xfId="41732" xr:uid="{0E0B99A1-04E1-4BDB-987E-F9B0B99643A3}"/>
    <cellStyle name="Linked Cell 71 2 2" xfId="41734" xr:uid="{AFF7EC21-44C8-4839-9CC5-F70F6767FB5A}"/>
    <cellStyle name="Linked Cell 71 3" xfId="41737" xr:uid="{B87B228C-2856-4998-8479-109E4A9D4D8A}"/>
    <cellStyle name="Linked Cell 71 3 2" xfId="41739" xr:uid="{C081768E-1DD8-4C8C-8CBF-C3FF83C3E0C8}"/>
    <cellStyle name="Linked Cell 71 4" xfId="41741" xr:uid="{DE10320D-A3F6-4F5C-93E2-4F69087B7221}"/>
    <cellStyle name="Linked Cell 71_BSD2" xfId="41743" xr:uid="{847092BC-C907-4955-BFC7-E30E3632D71F}"/>
    <cellStyle name="Linked Cell 72" xfId="41747" xr:uid="{CC05C9FE-5399-4ACA-8486-97C5437B4D30}"/>
    <cellStyle name="Linked Cell 72 2" xfId="41749" xr:uid="{F6D53DEB-6535-4D67-A094-F4B77747DCFB}"/>
    <cellStyle name="Linked Cell 72 2 2" xfId="40936" xr:uid="{D4EB607C-E61E-4872-8CF5-11F400FFE94B}"/>
    <cellStyle name="Linked Cell 72 3" xfId="41752" xr:uid="{D5B6FFB1-6E1B-4A76-B4D3-8B36293CE864}"/>
    <cellStyle name="Linked Cell 72 3 2" xfId="5128" xr:uid="{14BED3E0-9398-4B9D-BB64-F0F044F8EEF1}"/>
    <cellStyle name="Linked Cell 72 4" xfId="41754" xr:uid="{CFCD6067-5C90-44D0-9F9C-D05A2FEABCC3}"/>
    <cellStyle name="Linked Cell 72_BSD2" xfId="41756" xr:uid="{DA605704-8674-4CFD-BD0F-BC40A63754A8}"/>
    <cellStyle name="Linked Cell 73" xfId="23254" xr:uid="{78B989B4-BEDF-44F8-9D2C-0922FF4424C4}"/>
    <cellStyle name="Linked Cell 73 2" xfId="41758" xr:uid="{98F72988-C19B-486E-B6B1-FE8EAA137E2F}"/>
    <cellStyle name="Linked Cell 73 2 2" xfId="41760" xr:uid="{F74775E8-C524-43AA-A7D4-8286063DD4D0}"/>
    <cellStyle name="Linked Cell 73 3" xfId="41763" xr:uid="{43B7071C-04F3-421F-8B2C-1653A3C787C0}"/>
    <cellStyle name="Linked Cell 73 3 2" xfId="41765" xr:uid="{31265AED-253C-478D-B755-BF78E99858C0}"/>
    <cellStyle name="Linked Cell 73 4" xfId="41767" xr:uid="{6C010B59-FE07-46B5-B115-37F18C3F4308}"/>
    <cellStyle name="Linked Cell 73_BSD2" xfId="33046" xr:uid="{F7EE271C-DFE6-4D05-BE4B-437D83A49411}"/>
    <cellStyle name="Linked Cell 74" xfId="23258" xr:uid="{FACE65F7-8B16-49C2-A5FA-A81B42AFF16D}"/>
    <cellStyle name="Linked Cell 74 2" xfId="41769" xr:uid="{7F7021CD-F345-4F24-AFF0-40D54C0DF302}"/>
    <cellStyle name="Linked Cell 74 2 2" xfId="41771" xr:uid="{05C45995-5045-4CB9-A902-0A45C78CA8A3}"/>
    <cellStyle name="Linked Cell 74 3" xfId="11319" xr:uid="{5549602B-5266-4A3D-9380-00011008D924}"/>
    <cellStyle name="Linked Cell 74 3 2" xfId="41773" xr:uid="{ECA5FCEE-BDFC-4BD6-994C-EB92A2DFED72}"/>
    <cellStyle name="Linked Cell 74 4" xfId="3675" xr:uid="{9063A94B-BBED-4576-9E52-26B671EF53DD}"/>
    <cellStyle name="Linked Cell 74_BSD2" xfId="33053" xr:uid="{7ED8B457-BF85-47E9-8B0D-71919C7C7F0B}"/>
    <cellStyle name="Linked Cell 75" xfId="41805" xr:uid="{9E912AD5-7DD5-4BE4-BB1C-AA98DF367A3A}"/>
    <cellStyle name="Linked Cell 75 2" xfId="41807" xr:uid="{EE612BB3-FA93-4F65-A2EB-D06E5658B5E1}"/>
    <cellStyle name="Linked Cell 75 2 2" xfId="41809" xr:uid="{C5E1D261-1543-485D-BFA9-E687E7F897E0}"/>
    <cellStyle name="Linked Cell 75 3" xfId="34729" xr:uid="{5AA94F2E-3876-4CB1-860A-5D6F2C932BAC}"/>
    <cellStyle name="Linked Cell 75 3 2" xfId="41811" xr:uid="{A8E1A934-D685-46CF-BC68-F55A36680C6A}"/>
    <cellStyle name="Linked Cell 75 4" xfId="34734" xr:uid="{D5754AEC-F795-44B5-84A9-93729E8A84B6}"/>
    <cellStyle name="Linked Cell 75_BSD2" xfId="22492" xr:uid="{E8DEFE06-4E2E-4C61-B160-043CAEED5D17}"/>
    <cellStyle name="Linked Cell 76" xfId="41813" xr:uid="{C8C1C53C-EE9B-4981-8A84-16CD51862FC8}"/>
    <cellStyle name="Linked Cell 76 2" xfId="41815" xr:uid="{BB47EED6-95F5-47AB-A4CF-690897CE1A46}"/>
    <cellStyle name="Linked Cell 76 2 2" xfId="41817" xr:uid="{A158F4A2-8584-45B3-A71B-1732DC19418A}"/>
    <cellStyle name="Linked Cell 76 3" xfId="34740" xr:uid="{30E95BD7-241E-42E0-9016-69F014A2B88A}"/>
    <cellStyle name="Linked Cell 76 3 2" xfId="41819" xr:uid="{B8B8BA82-5619-45BA-AFFA-0FB806A4463F}"/>
    <cellStyle name="Linked Cell 76 4" xfId="34745" xr:uid="{2BBEC956-AE09-4A21-AE14-767079093FCE}"/>
    <cellStyle name="Linked Cell 76_BSD2" xfId="19451" xr:uid="{E900262A-1E3F-4966-B197-7FA365112003}"/>
    <cellStyle name="Linked Cell 77" xfId="41821" xr:uid="{79BA4559-4627-49B4-A5A0-4E6D9224FDB7}"/>
    <cellStyle name="Linked Cell 77 2" xfId="41823" xr:uid="{FD3FA4BE-B7D1-4D7B-8BE3-1178010B58D6}"/>
    <cellStyle name="Linked Cell 77 2 2" xfId="41824" xr:uid="{7CF464B4-8823-44B0-91AC-BA0AA485BB51}"/>
    <cellStyle name="Linked Cell 77 3" xfId="34749" xr:uid="{1C419C20-B6CF-4E18-99C3-EE6EBE48E594}"/>
    <cellStyle name="Linked Cell 77 3 2" xfId="41825" xr:uid="{0DB20B44-BAF0-4056-B15D-A301A6C06EC3}"/>
    <cellStyle name="Linked Cell 77 4" xfId="34752" xr:uid="{AA565DDA-C610-4D39-BA6B-299C86CDAB6E}"/>
    <cellStyle name="Linked Cell 77_BSD2" xfId="41826" xr:uid="{C4833D0F-BE7A-4D53-B0E7-65CAE3C22B4E}"/>
    <cellStyle name="Linked Cell 78" xfId="41828" xr:uid="{869EB15A-57D1-4DEF-9892-4C217AF7429C}"/>
    <cellStyle name="Linked Cell 78 2" xfId="41830" xr:uid="{96400B65-3BD2-48DB-852C-64D7C2845EB1}"/>
    <cellStyle name="Linked Cell 78 2 2" xfId="41831" xr:uid="{1DCAF5CC-EEE6-4554-8FD6-88F42E4475E4}"/>
    <cellStyle name="Linked Cell 78 3" xfId="41832" xr:uid="{4C9096CA-3572-4876-8AF4-2CE1E22CFA2E}"/>
    <cellStyle name="Linked Cell 78 3 2" xfId="41833" xr:uid="{6BABEEB7-E11C-414F-87D6-1AE624310F40}"/>
    <cellStyle name="Linked Cell 78 4" xfId="41835" xr:uid="{10537C31-F586-4A26-99B0-3DEF63C4FADC}"/>
    <cellStyle name="Linked Cell 78_BSD2" xfId="41836" xr:uid="{B83DC61A-7072-4054-9A55-FBA36629E2D7}"/>
    <cellStyle name="Linked Cell 79" xfId="41838" xr:uid="{7FA621C2-C086-42D9-BD7C-568AA8C6BF47}"/>
    <cellStyle name="Linked Cell 79 2" xfId="25094" xr:uid="{53C8B4BE-B7AA-403A-8548-67F24A89B77F}"/>
    <cellStyle name="Linked Cell 79 2 2" xfId="25097" xr:uid="{C5721187-6F1F-49BC-8CAE-E794B57A461F}"/>
    <cellStyle name="Linked Cell 79 3" xfId="25101" xr:uid="{0F2610B9-0C93-4A95-8A2A-23956E81568B}"/>
    <cellStyle name="Linked Cell 79 3 2" xfId="12317" xr:uid="{76BEA0F0-E678-4B37-80EA-0A05AF6A4BAF}"/>
    <cellStyle name="Linked Cell 79 4" xfId="25104" xr:uid="{EB55D12E-3DE9-4E47-B8BD-F6554CBE848F}"/>
    <cellStyle name="Linked Cell 79_BSD2" xfId="41839" xr:uid="{E70DCE98-473D-49B7-943B-840DF0767466}"/>
    <cellStyle name="Linked Cell 8" xfId="22539" xr:uid="{102168A0-F4E2-4AE2-993A-94F92DB25E6D}"/>
    <cellStyle name="Linked Cell 8 2" xfId="22541" xr:uid="{0426DFDB-806F-44DF-952B-5192BC9FA25A}"/>
    <cellStyle name="Linked Cell 8 2 2" xfId="41840" xr:uid="{23FCB269-862E-44B8-8170-E82385C40BA9}"/>
    <cellStyle name="Linked Cell 8 2 2 2" xfId="41841" xr:uid="{2678CDE6-17CB-4E45-AB14-D84C8C9BA3F5}"/>
    <cellStyle name="Linked Cell 8 2 3" xfId="41842" xr:uid="{39D7C39F-8A78-4515-8542-2ADBD8E80013}"/>
    <cellStyle name="Linked Cell 8 2 3 2" xfId="41843" xr:uid="{1F6A1899-7DFE-4729-A52D-BA92427EE4C8}"/>
    <cellStyle name="Linked Cell 8 2 4" xfId="41844" xr:uid="{BE92AEA0-53D9-495D-99EC-FA350FD0837D}"/>
    <cellStyle name="Linked Cell 8 2_BSD2" xfId="41845" xr:uid="{CC095696-8F4F-4C70-8028-DDDE4FB79545}"/>
    <cellStyle name="Linked Cell 8 3" xfId="2972" xr:uid="{25C0377F-59B6-4ED7-8621-163839E13874}"/>
    <cellStyle name="Linked Cell 8 3 2" xfId="28247" xr:uid="{2CE228D8-EA10-4029-B41A-B8D19EB6E370}"/>
    <cellStyle name="Linked Cell 8 4" xfId="41846" xr:uid="{04ABE7CF-27B3-4F11-AAF2-F0EFA8FB704F}"/>
    <cellStyle name="Linked Cell 8 4 2" xfId="28255" xr:uid="{1AB7CA95-C154-46D8-BD65-4BAF53EB153F}"/>
    <cellStyle name="Linked Cell 8 5" xfId="41847" xr:uid="{A71F2283-774E-46DD-9E97-C795DE8CA8B5}"/>
    <cellStyle name="Linked Cell 8 6" xfId="41848" xr:uid="{430DB4AC-109F-4F88-9A76-88A305E6F1AC}"/>
    <cellStyle name="Linked Cell 8 7" xfId="41849" xr:uid="{BFBD474F-C192-47CC-A9F1-3475C0FD33F4}"/>
    <cellStyle name="Linked Cell 8_BSD2" xfId="41850" xr:uid="{9CB0ED6D-4116-43CD-8885-DCE4DF55361E}"/>
    <cellStyle name="Linked Cell 80" xfId="41804" xr:uid="{170FEEF0-EAA5-4DF9-B4FD-B196B9F3F912}"/>
    <cellStyle name="Linked Cell 80 2" xfId="41806" xr:uid="{E93A1D78-A089-4CE4-9A4E-239A3492B96C}"/>
    <cellStyle name="Linked Cell 80 2 2" xfId="41808" xr:uid="{52A43FB2-DB99-44CA-AECF-84AC626BE112}"/>
    <cellStyle name="Linked Cell 80 3" xfId="34728" xr:uid="{C397D083-9F98-402F-9959-86CF1C9A3D61}"/>
    <cellStyle name="Linked Cell 80 3 2" xfId="41810" xr:uid="{0C9F0BB3-1D7E-453B-981F-38CA2F9E33E9}"/>
    <cellStyle name="Linked Cell 80 4" xfId="34733" xr:uid="{57ED6341-3F86-49DF-8234-0D242FFEFD72}"/>
    <cellStyle name="Linked Cell 80_BSD2" xfId="22491" xr:uid="{2F5714A6-3A80-4E43-8824-09CA72ADBDD6}"/>
    <cellStyle name="Linked Cell 81" xfId="41812" xr:uid="{F86D7931-C1D0-43DA-A232-5EDC63192ABE}"/>
    <cellStyle name="Linked Cell 81 2" xfId="41814" xr:uid="{17E59B6E-61AA-459C-9CCE-B0EA0A625F1C}"/>
    <cellStyle name="Linked Cell 81 2 2" xfId="41816" xr:uid="{EE47BFCB-52B1-4CAA-A738-41D1C609C9BE}"/>
    <cellStyle name="Linked Cell 81 3" xfId="34739" xr:uid="{8879365C-549F-4951-856F-62FFB2ABFE2C}"/>
    <cellStyle name="Linked Cell 81 3 2" xfId="41818" xr:uid="{7A64C962-6D57-4D13-9FAA-4A1897AF3263}"/>
    <cellStyle name="Linked Cell 81 4" xfId="34744" xr:uid="{2E9B9A3C-176D-4DF6-8312-DD87B74751EF}"/>
    <cellStyle name="Linked Cell 81_BSD2" xfId="19450" xr:uid="{C8388835-F8C9-4428-B75B-0C63F95B74AE}"/>
    <cellStyle name="Linked Cell 82" xfId="41820" xr:uid="{A5D13348-515E-41E3-8ECB-AABD91305AB5}"/>
    <cellStyle name="Linked Cell 82 2" xfId="41822" xr:uid="{23DA604C-1352-41BD-B738-71E50446FAC1}"/>
    <cellStyle name="Linked Cell 83" xfId="41827" xr:uid="{F4ADCB2F-15AC-4433-8BF8-383D4B675636}"/>
    <cellStyle name="Linked Cell 83 2" xfId="41829" xr:uid="{CFA6FA58-BB4C-4D51-AD89-55C6EFCF586D}"/>
    <cellStyle name="Linked Cell 84" xfId="41837" xr:uid="{72599487-1E79-49F0-BD72-0D76EB844132}"/>
    <cellStyle name="Linked Cell 84 2" xfId="25093" xr:uid="{F3EE0719-278E-49C2-8658-C17DDB21D1AC}"/>
    <cellStyle name="Linked Cell 85" xfId="41851" xr:uid="{C1FF0EA7-AAC0-4B2B-8341-D9D7FC1685FC}"/>
    <cellStyle name="Linked Cell 85 2" xfId="41852" xr:uid="{55DABF31-F557-4720-81AB-B736DE72A3DF}"/>
    <cellStyle name="Linked Cell 86" xfId="32089" xr:uid="{827A9F79-DDD9-4E31-A116-F8693D17441C}"/>
    <cellStyle name="Linked Cell 86 2" xfId="41853" xr:uid="{6B7CD947-E644-44D6-8FDA-320F8CDFE378}"/>
    <cellStyle name="Linked Cell 87" xfId="22424" xr:uid="{05F48BAE-1316-4721-BAF3-F330E6F05522}"/>
    <cellStyle name="Linked Cell 87 2" xfId="22429" xr:uid="{5E6F2A81-A414-4355-A3AC-F0D30B667C30}"/>
    <cellStyle name="Linked Cell 88" xfId="22433" xr:uid="{7CD37BA1-397E-4AD4-8599-02DCFFFF0C85}"/>
    <cellStyle name="Linked Cell 88 2" xfId="41854" xr:uid="{4C614361-2C1C-4C0E-8B85-3F1DF09A1DB4}"/>
    <cellStyle name="Linked Cell 89" xfId="41855" xr:uid="{AA7CC260-E1CE-4455-9342-3EE8D91980C6}"/>
    <cellStyle name="Linked Cell 89 2" xfId="41856" xr:uid="{1721A129-B159-4460-BCF7-83794C7FE6A3}"/>
    <cellStyle name="Linked Cell 9" xfId="22546" xr:uid="{28CDE8DA-400F-42FC-AC95-88C788EA3616}"/>
    <cellStyle name="Linked Cell 9 2" xfId="41857" xr:uid="{E9753311-C860-4B83-A907-4809D4B62EAB}"/>
    <cellStyle name="Linked Cell 9 2 2" xfId="41858" xr:uid="{CECB4562-F49C-4285-948B-E037833DD656}"/>
    <cellStyle name="Linked Cell 9 2 2 2" xfId="41859" xr:uid="{AF516A7A-837B-4113-981E-78501C366D06}"/>
    <cellStyle name="Linked Cell 9 2 3" xfId="41860" xr:uid="{27227EB4-323A-4632-B23E-D6923271B4CF}"/>
    <cellStyle name="Linked Cell 9 2 3 2" xfId="41861" xr:uid="{9E86F541-0BF9-4C16-9619-632D0137D8C6}"/>
    <cellStyle name="Linked Cell 9 2 4" xfId="38707" xr:uid="{89300864-4D7C-4F75-86AD-F867A5FDDFA0}"/>
    <cellStyle name="Linked Cell 9 2_BSD2" xfId="41862" xr:uid="{1CD0B744-8B40-495D-8C11-D172224D39F6}"/>
    <cellStyle name="Linked Cell 9 3" xfId="41863" xr:uid="{4FB34194-9BB6-4472-AB05-E558A26CF05C}"/>
    <cellStyle name="Linked Cell 9 3 2" xfId="41864" xr:uid="{BB5A6AF8-BCA0-4862-9864-440762C23D63}"/>
    <cellStyle name="Linked Cell 9 4" xfId="41865" xr:uid="{808C4796-8873-4636-B337-9C2DE8C43226}"/>
    <cellStyle name="Linked Cell 9 4 2" xfId="41868" xr:uid="{C251988C-A9A4-4224-B963-21F78AA4A4F6}"/>
    <cellStyle name="Linked Cell 9 5" xfId="41869" xr:uid="{C7496500-D89A-4823-A340-658612CCFADE}"/>
    <cellStyle name="Linked Cell 9 6" xfId="41871" xr:uid="{912B687F-DC33-47AF-80AC-DCA79AFA9598}"/>
    <cellStyle name="Linked Cell 9 7" xfId="41873" xr:uid="{5D448765-1E55-43F8-956C-6A23ACADFE9A}"/>
    <cellStyle name="Linked Cell 9_BSD2" xfId="27270" xr:uid="{A9CAECA7-B3A4-4CC4-81C2-82D3BA2A93A0}"/>
    <cellStyle name="locked" xfId="41874" xr:uid="{A6AF2B40-332C-44A9-B12B-C1DFAA0D4054}"/>
    <cellStyle name="locked 2" xfId="41875" xr:uid="{8ED48DF5-DE3B-44A2-B336-3A08F73815AD}"/>
    <cellStyle name="locked 3" xfId="38015" xr:uid="{8421E8F8-4E1C-4D45-A6EE-3BBDD179E39A}"/>
    <cellStyle name="locked 4" xfId="21204" xr:uid="{3B8FB768-2197-4C1E-918E-32B36484101F}"/>
    <cellStyle name="M" xfId="41877" xr:uid="{4D1D0949-2602-4172-8974-0A903F43D40E}"/>
    <cellStyle name="M 2" xfId="41878" xr:uid="{B301141A-CD64-4702-8383-C54D0A6DC751}"/>
    <cellStyle name="M 3" xfId="41879" xr:uid="{9261CBCD-7EB4-4381-99AB-D98F6AD4DD9B}"/>
    <cellStyle name="M 4" xfId="36677" xr:uid="{24097175-30F5-47C9-97FA-B29417F5D3A9}"/>
    <cellStyle name="m49048872" xfId="35" xr:uid="{49FB3488-FC61-4EEC-9E4C-3F2D2E95D755}"/>
    <cellStyle name="m49048872 2" xfId="51639" xr:uid="{C5C43427-1332-4A6E-95CF-A49C52295D95}"/>
    <cellStyle name="MacroCode" xfId="41880" xr:uid="{A22A07A0-6E41-4107-BA44-054364FE42A1}"/>
    <cellStyle name="MacroCode 2" xfId="41881" xr:uid="{8462FD60-F95D-4125-BAD3-DD1316BC5329}"/>
    <cellStyle name="Magic" xfId="41882" xr:uid="{D4DAFE21-B9B1-496A-89C8-8132A0A4F932}"/>
    <cellStyle name="Magic 2" xfId="41883" xr:uid="{485404D7-6CE8-46FB-A8D0-A8607FEE7C71}"/>
    <cellStyle name="Magic 3" xfId="41884" xr:uid="{30410D63-8ABE-4811-ADD8-3B06089BD336}"/>
    <cellStyle name="Magic 4" xfId="41885" xr:uid="{38544B2F-9949-4F01-9AD0-B77E76CF267B}"/>
    <cellStyle name="MANKAD" xfId="1846" xr:uid="{AEE43537-F61E-43C4-A262-AF048CC8028B}"/>
    <cellStyle name="Már látott hiperhivatkozás" xfId="41886" xr:uid="{19FEE96F-D3C4-4639-B396-D77DBBC32805}"/>
    <cellStyle name="Merdone" xfId="41889" xr:uid="{0382A6F4-67B2-4837-9CE0-7A1119FCD6D9}"/>
    <cellStyle name="Merdone 2" xfId="41890" xr:uid="{A7466A60-E357-434C-93D5-F6083ED761C7}"/>
    <cellStyle name="Merdone 3" xfId="41891" xr:uid="{27333138-3423-4793-B6DF-A9EE3CB1861E}"/>
    <cellStyle name="Merdone 4" xfId="41892" xr:uid="{D5F5DF8A-E630-4FEF-8198-0E175DE7E6F2}"/>
    <cellStyle name="Mheading1" xfId="41893" xr:uid="{EC5F780F-6D5C-4DFA-BA4D-F7CA0D55FFBA}"/>
    <cellStyle name="Mheading1 2" xfId="41895" xr:uid="{74E74895-6D89-4A91-AC13-C73B1379D796}"/>
    <cellStyle name="Mheading1 3" xfId="41897" xr:uid="{659056CA-DD5D-433C-9BEC-6A340B5452C8}"/>
    <cellStyle name="Mheading2" xfId="41900" xr:uid="{6C74136B-63D5-438B-B2B0-F488FA1D290A}"/>
    <cellStyle name="Mheading2 2" xfId="41902" xr:uid="{BEABB194-8023-4CE6-868A-AE548F8A63B6}"/>
    <cellStyle name="Middle" xfId="41905" xr:uid="{FDF26520-516D-4E36-B121-12A30305CA89}"/>
    <cellStyle name="Middle 2" xfId="28980" xr:uid="{38230F85-AE8D-4911-BEF7-D62A71C11414}"/>
    <cellStyle name="Middle 3" xfId="28986" xr:uid="{09717D52-FFA3-4808-82E9-8D1527B96F71}"/>
    <cellStyle name="Middle 4" xfId="25790" xr:uid="{F5C30B22-7242-45E2-83A6-E48362B941C7}"/>
    <cellStyle name="Migliaia (0)_LINEA GLOBALE" xfId="10862" xr:uid="{021080F1-3C69-4CA3-B5F7-527EAF824FA5}"/>
    <cellStyle name="Migliaia_LINEA GLOBALE" xfId="11254" xr:uid="{8CEAA204-AF4C-4E10-9AE0-2F6B38FF0CB8}"/>
    <cellStyle name="Millares [0]_11.1.3. bis" xfId="41906" xr:uid="{7AC0051E-67AD-445F-806D-5D1A2D90653A}"/>
    <cellStyle name="Millares_11.1.3. bis" xfId="41908" xr:uid="{622C6017-069C-4509-AC34-734731F5B9EF}"/>
    <cellStyle name="Milliers [0]_Annexe vf.xls Graphique 1" xfId="41909" xr:uid="{B3270269-95F9-448B-9F48-99430A36F966}"/>
    <cellStyle name="Milliers_$_01" xfId="41912" xr:uid="{9B7C067E-444B-4CED-AC43-209FE7E543CE}"/>
    <cellStyle name="Millions" xfId="41913" xr:uid="{5B2E3991-58D7-46D1-BAC9-146F734E1318}"/>
    <cellStyle name="Millions 2" xfId="41914" xr:uid="{7E0AE24C-00E9-4735-9DAA-F1E946D9DEF1}"/>
    <cellStyle name="Millions 3" xfId="41915" xr:uid="{6D7DF2AF-9FAF-4441-A2A4-B1A1037BFEB8}"/>
    <cellStyle name="Millions 4" xfId="41917" xr:uid="{6C65F215-EA7B-430C-AFB8-D67C2138DAC8}"/>
    <cellStyle name="Moeda [0]_A" xfId="41918" xr:uid="{BA7414E9-6ACC-4ED9-9B02-B90A16FC0C42}"/>
    <cellStyle name="Moeda_A" xfId="24840" xr:uid="{04492AD5-20A2-4EB9-B1DD-6E6821EC8CFB}"/>
    <cellStyle name="Moeda0" xfId="41919" xr:uid="{BDCC3E65-2254-4B83-8ABD-76C0A0DFBC4A}"/>
    <cellStyle name="Moeda0 2" xfId="41920" xr:uid="{E23557D2-2D59-45D2-B6D6-7C4588A89B1C}"/>
    <cellStyle name="Moneda [0]_11.1.3. bis" xfId="41921" xr:uid="{F48851AA-DB98-4A7F-A5BB-FA5EA76C74E8}"/>
    <cellStyle name="Moneda_11.1.3. bis" xfId="41922" xr:uid="{9C488D0E-1826-4F26-AA4D-11E378A814E7}"/>
    <cellStyle name="Monétaire [0]_Annexe vf.xls Graphique 1" xfId="20653" xr:uid="{BED7A074-8BBA-47A4-B808-1858901DF8BE}"/>
    <cellStyle name="Monétaire_Annexe vf.xls Graphique 1" xfId="41923" xr:uid="{A4BFB7FC-C481-45B9-96B7-D2960EB24F30}"/>
    <cellStyle name="Monetario" xfId="41924" xr:uid="{83808524-4722-4C7A-AC44-7E50D7E4E92B}"/>
    <cellStyle name="Monetario 2" xfId="41925" xr:uid="{22EAF6C0-4B9F-46E3-9897-5E676862CD93}"/>
    <cellStyle name="Monetario0" xfId="41926" xr:uid="{F5949A3D-EEB5-4C81-BC7B-DCDCD97F7D0E}"/>
    <cellStyle name="Monetario0 2" xfId="41927" xr:uid="{F3DDAFCF-890C-48D3-9482-DFFB837D3D59}"/>
    <cellStyle name="MonthYears" xfId="24846" xr:uid="{223FCCAE-555C-4DDD-980F-44102CAEAE24}"/>
    <cellStyle name="MTW" xfId="41928" xr:uid="{7EB4A123-5379-4BD1-833B-E2F8593ADFCA}"/>
    <cellStyle name="Multiple" xfId="41929" xr:uid="{09783FC6-BFC4-4D06-AC32-5DFC23510CB1}"/>
    <cellStyle name="Multiple 2" xfId="41930" xr:uid="{9689F230-E00B-4751-9A82-88FF98FF5DAA}"/>
    <cellStyle name="Multiple 3" xfId="41931" xr:uid="{C8A4BF83-AFDB-4838-A13B-29A4F90E3529}"/>
    <cellStyle name="Multiple 4" xfId="41932" xr:uid="{99956F2D-86BA-48CB-BAFD-440487B379FD}"/>
    <cellStyle name="Multiples" xfId="41933" xr:uid="{FF28F739-B7B7-4770-B4E6-8CE5AD9EA162}"/>
    <cellStyle name="Multiples 2" xfId="22281" xr:uid="{B8283137-7D66-4AB9-AC01-9557B69652A2}"/>
    <cellStyle name="Multiples 3" xfId="22283" xr:uid="{84CFB77F-02BE-43C9-8026-144C3EF102A6}"/>
    <cellStyle name="Multiples 4" xfId="41934" xr:uid="{72B3892E-81E2-4CBF-88F7-8FA62D2CE53D}"/>
    <cellStyle name="N" xfId="41936" xr:uid="{CC1BE8AB-ECB3-42FE-B4D0-CA1C4B268B59}"/>
    <cellStyle name="N " xfId="41938" xr:uid="{359FD502-8FD3-4E6D-B781-8FF8E82F5CB8}"/>
    <cellStyle name="N 2" xfId="41939" xr:uid="{1D4A1408-FC0F-4782-865D-1069D747DDEA}"/>
    <cellStyle name="N 3" xfId="41940" xr:uid="{4AD3191C-6FB6-4D4A-8797-43F70D633085}"/>
    <cellStyle name="N 4" xfId="36719" xr:uid="{3D00B3F7-A614-45BA-AF94-97565C1C2AAA}"/>
    <cellStyle name="Navadno_Slo" xfId="41941" xr:uid="{D1CAAA81-9DED-4306-9F14-E7716556FCB6}"/>
    <cellStyle name="Neutral 10" xfId="10049" xr:uid="{30BE6C73-29DF-49A9-AF72-2224C09A4586}"/>
    <cellStyle name="Neutral 10 2" xfId="41942" xr:uid="{E95415FB-7B02-4E30-8826-90DCD0521A5A}"/>
    <cellStyle name="Neutral 10 2 2" xfId="41943" xr:uid="{FDF2369B-7C41-48C2-8186-046F12EE3891}"/>
    <cellStyle name="Neutral 10 2 2 2" xfId="41944" xr:uid="{41905FE9-09D1-40C1-9F88-F1E5B69204A6}"/>
    <cellStyle name="Neutral 10 2 3" xfId="41945" xr:uid="{DCC8A9BE-B927-407F-9E05-160975613C25}"/>
    <cellStyle name="Neutral 10 2 3 2" xfId="3422" xr:uid="{8AD4934C-FF4B-44EA-9B15-0A1CD635EF23}"/>
    <cellStyle name="Neutral 10 2 4" xfId="41946" xr:uid="{5AF22D05-B7F0-4FEF-B0A3-479C81069EDF}"/>
    <cellStyle name="Neutral 10 2_BSD2" xfId="41949" xr:uid="{F4518DF7-A9CA-43C7-BCBB-D3CC6C273122}"/>
    <cellStyle name="Neutral 10 3" xfId="41950" xr:uid="{A67ED827-7C2E-4627-81C0-883935E76CDE}"/>
    <cellStyle name="Neutral 10 3 2" xfId="41951" xr:uid="{B884EFCA-366A-4D01-B553-9819C20ED628}"/>
    <cellStyle name="Neutral 10 4" xfId="41952" xr:uid="{3607B1D6-EA08-4902-A100-7B41671821E9}"/>
    <cellStyle name="Neutral 10 4 2" xfId="41954" xr:uid="{E13A1722-FFB6-4D3E-82E4-A083977F007E}"/>
    <cellStyle name="Neutral 10 5" xfId="41955" xr:uid="{B2089E73-F1E9-4CA4-8491-AC4758815FFF}"/>
    <cellStyle name="Neutral 10 6" xfId="41956" xr:uid="{658E6A7F-2D86-4AAB-9958-268193619D17}"/>
    <cellStyle name="Neutral 10 7" xfId="41957" xr:uid="{1E5CA801-19D3-40AD-A302-1ABE2D72957F}"/>
    <cellStyle name="Neutral 10_BSD2" xfId="41958" xr:uid="{30E69382-04C5-460B-B2DF-8B3AEEBA7D95}"/>
    <cellStyle name="Neutral 11" xfId="10054" xr:uid="{33B2463B-FE44-43CB-AFF7-FD838F5DB224}"/>
    <cellStyle name="Neutral 11 2" xfId="41959" xr:uid="{A235E3CA-D564-448C-B8AB-7A5411D3BF13}"/>
    <cellStyle name="Neutral 11 2 2" xfId="15817" xr:uid="{601CD12C-C2A3-4847-98E7-B3E31947EEBF}"/>
    <cellStyle name="Neutral 11 2 2 2" xfId="36331" xr:uid="{8FC5BF54-9580-43D0-BE3C-B1BF54F72E9D}"/>
    <cellStyle name="Neutral 11 2 3" xfId="41962" xr:uid="{00C0E865-4067-4F3E-8AA7-E16965AF18EC}"/>
    <cellStyle name="Neutral 11 2 3 2" xfId="41963" xr:uid="{B9C816BB-01A6-40D7-AB44-9544577E2A0D}"/>
    <cellStyle name="Neutral 11 2 4" xfId="41964" xr:uid="{6E5D8D11-E6CD-4B2F-948F-F4B06FDF3908}"/>
    <cellStyle name="Neutral 11 2_BSD2" xfId="41965" xr:uid="{49695580-F16F-4C84-8675-8731E24D131C}"/>
    <cellStyle name="Neutral 11 3" xfId="41967" xr:uid="{BDF2956A-EC6E-4A3A-94BF-9C183D5A77D4}"/>
    <cellStyle name="Neutral 11 3 2" xfId="34836" xr:uid="{6763B91A-F527-4E70-820D-FF4A311C13E8}"/>
    <cellStyle name="Neutral 11 4" xfId="34380" xr:uid="{CE3055B2-3CF1-4065-9C93-FAC73E13E0BA}"/>
    <cellStyle name="Neutral 11 4 2" xfId="34383" xr:uid="{B85A409C-7B68-4F18-99FE-2DE302EA5F83}"/>
    <cellStyle name="Neutral 11 5" xfId="34389" xr:uid="{A6078EBA-9D6B-47D9-BE43-A664D9D4BA92}"/>
    <cellStyle name="Neutral 11 6" xfId="34393" xr:uid="{2AA57DD8-2AF9-4154-BE9F-BC31D87C8B36}"/>
    <cellStyle name="Neutral 11 7" xfId="34397" xr:uid="{58A88D35-3041-4ADF-9C43-010B53E8A178}"/>
    <cellStyle name="Neutral 11_BSD2" xfId="41968" xr:uid="{AA77610E-B8DB-450E-986F-B410E8FCFD8D}"/>
    <cellStyle name="Neutral 12" xfId="35386" xr:uid="{EA47E7B4-9116-451D-A70F-0642C1C1F370}"/>
    <cellStyle name="Neutral 12 2" xfId="41969" xr:uid="{EEAAC082-5646-4BB8-A329-83A3FBC90F98}"/>
    <cellStyle name="Neutral 12 2 2" xfId="41970" xr:uid="{72203197-B213-4F0D-A1CC-93B709D5EAF9}"/>
    <cellStyle name="Neutral 12 2 2 2" xfId="26756" xr:uid="{8AD43B41-D6EC-4EBA-94C0-FE79AB6B92DD}"/>
    <cellStyle name="Neutral 12 2 3" xfId="41971" xr:uid="{3FC1767D-D7EC-477D-9B5B-FA908AEA9C6E}"/>
    <cellStyle name="Neutral 12 2 3 2" xfId="41973" xr:uid="{030AC0CE-6013-4F1E-AD42-F3705CA4DAA4}"/>
    <cellStyle name="Neutral 12 2 4" xfId="41974" xr:uid="{5C2D77ED-645E-44D2-A7AE-87A858255488}"/>
    <cellStyle name="Neutral 12 2_BSD2" xfId="10436" xr:uid="{A10EB291-5548-4A47-8C84-DEAF1E8EA594}"/>
    <cellStyle name="Neutral 12 3" xfId="41975" xr:uid="{3E1C22C8-23D2-4EA8-BBD4-99DE8ABA412B}"/>
    <cellStyle name="Neutral 12 3 2" xfId="41976" xr:uid="{021BC8D6-31FD-4AC6-9B98-0F96B6E2C010}"/>
    <cellStyle name="Neutral 12 4" xfId="12266" xr:uid="{E0B65F92-D1DD-4826-B9F3-C4364BC5B51A}"/>
    <cellStyle name="Neutral 12 4 2" xfId="41977" xr:uid="{DF2CA19F-432B-425F-AFE5-540A8CE5D5E0}"/>
    <cellStyle name="Neutral 12 5" xfId="11195" xr:uid="{FA528422-7B28-45CF-A65A-5CAC5C0AD527}"/>
    <cellStyle name="Neutral 12 6" xfId="41978" xr:uid="{F53E1D72-E6E8-49F0-8E11-79F3397CE486}"/>
    <cellStyle name="Neutral 12 7" xfId="41979" xr:uid="{73B6CA50-3356-4916-AF39-6E2FAEFB13BB}"/>
    <cellStyle name="Neutral 12_BSD2" xfId="37990" xr:uid="{DFD7BE2B-6351-4D9A-967C-8351355DEC78}"/>
    <cellStyle name="Neutral 13" xfId="41981" xr:uid="{C113A60E-A8AC-49D4-8F8D-808A543072A6}"/>
    <cellStyle name="Neutral 13 2" xfId="41982" xr:uid="{3B31FE3E-6D66-4369-A62C-855B19FA92DA}"/>
    <cellStyle name="Neutral 13 2 2" xfId="3333" xr:uid="{3EA34D9F-A5E2-493B-A101-2AC54D535C6C}"/>
    <cellStyle name="Neutral 13 2 2 2" xfId="24235" xr:uid="{4D8A855B-45E6-4C3A-8367-1F63AA146EDE}"/>
    <cellStyle name="Neutral 13 2 3" xfId="3394" xr:uid="{202A6CB2-8192-4BCB-9694-0E0294057E7E}"/>
    <cellStyle name="Neutral 13 2 3 2" xfId="24657" xr:uid="{07DA4D13-6254-4418-B558-6C206DCE18D9}"/>
    <cellStyle name="Neutral 13 2 4" xfId="30371" xr:uid="{8EBAD976-87EE-4384-B723-D42FEE59F8E6}"/>
    <cellStyle name="Neutral 13 2_BSD2" xfId="12720" xr:uid="{7E65E126-7B9A-46B1-BDE3-3B415E121CC9}"/>
    <cellStyle name="Neutral 13 3" xfId="41983" xr:uid="{37AA898A-F2ED-41BB-92A1-C4971D17C500}"/>
    <cellStyle name="Neutral 13 3 2" xfId="30406" xr:uid="{2DF5704F-66A6-4857-9D1C-AC60C4E1C1E7}"/>
    <cellStyle name="Neutral 13 4" xfId="34403" xr:uid="{C05C9558-97DB-4482-B9C3-92BEB52FF7ED}"/>
    <cellStyle name="Neutral 13 4 2" xfId="18317" xr:uid="{BBD6132A-D373-4471-9ABC-6A86D26F3E20}"/>
    <cellStyle name="Neutral 13 5" xfId="34405" xr:uid="{CE356E51-882E-44A2-9D53-60AEE390237E}"/>
    <cellStyle name="Neutral 13 6" xfId="41984" xr:uid="{2E45047E-267E-4897-AEF5-2A6BE24CD828}"/>
    <cellStyle name="Neutral 13 7" xfId="41985" xr:uid="{9A8C7903-939B-4A7D-86F1-98253CADB187}"/>
    <cellStyle name="Neutral 13_BSD2" xfId="41986" xr:uid="{A737CB7D-9722-4DCE-B014-3C71BE03BBAD}"/>
    <cellStyle name="Neutral 14" xfId="41987" xr:uid="{F7AFC2F1-4A34-467A-AB3F-9DA02D6AF6B8}"/>
    <cellStyle name="Neutral 14 2" xfId="41988" xr:uid="{2ECBC2F0-51DC-4487-ADCF-BEEE0E0808FB}"/>
    <cellStyle name="Neutral 14 2 2" xfId="36724" xr:uid="{2CEB18D7-41A2-417C-A42F-E0BE00A70C21}"/>
    <cellStyle name="Neutral 14 2 2 2" xfId="41888" xr:uid="{99EFAFCE-A3F4-4AAC-8BD7-5BAD54F7599A}"/>
    <cellStyle name="Neutral 14 2 3" xfId="36726" xr:uid="{B4862311-EAAA-4E89-B7A6-DACFDA531C26}"/>
    <cellStyle name="Neutral 14 2 3 2" xfId="41989" xr:uid="{B93958E3-3AB7-44F3-B6A3-159F6E2AA009}"/>
    <cellStyle name="Neutral 14 2 4" xfId="36728" xr:uid="{D345D40F-C6D5-4137-89AE-A89303DB8452}"/>
    <cellStyle name="Neutral 14 2_BSD2" xfId="41990" xr:uid="{799BEC7F-C5CF-48B7-9DC6-8913C320E0E7}"/>
    <cellStyle name="Neutral 14 3" xfId="41991" xr:uid="{B48B5839-1FF3-493A-A89F-6E33BDAF03CB}"/>
    <cellStyle name="Neutral 14 3 2" xfId="36744" xr:uid="{BBA22C56-78DF-4D57-8D02-B05FE7C5B772}"/>
    <cellStyle name="Neutral 14 4" xfId="34407" xr:uid="{6656A4C2-0C9C-404C-B668-875067EAFEA2}"/>
    <cellStyle name="Neutral 14 4 2" xfId="41992" xr:uid="{C8D43087-0E76-42F4-B7C5-9FF18774F1F8}"/>
    <cellStyle name="Neutral 14 5" xfId="34409" xr:uid="{DA8A8169-0808-4255-9126-5728769513AE}"/>
    <cellStyle name="Neutral 14 6" xfId="39947" xr:uid="{A711A24C-47B8-402C-9ECD-A7CB079B6295}"/>
    <cellStyle name="Neutral 14 7" xfId="39950" xr:uid="{1964D9A6-9DB5-4313-86C2-25A272D38B99}"/>
    <cellStyle name="Neutral 14_BSD2" xfId="41993" xr:uid="{C1807106-B89D-43D1-B76E-6A24193918BD}"/>
    <cellStyle name="Neutral 15" xfId="41995" xr:uid="{8CD73C25-1E52-4A46-904A-D11D08AAAE2F}"/>
    <cellStyle name="Neutral 15 2" xfId="41997" xr:uid="{8275130B-86FE-481B-8899-A78964C21691}"/>
    <cellStyle name="Neutral 15 2 2" xfId="41999" xr:uid="{E81F1E78-3752-41AE-84BA-0488DC7EA8ED}"/>
    <cellStyle name="Neutral 15 2 2 2" xfId="42001" xr:uid="{015942DF-E9CF-4BD9-9849-BBCB996AFF27}"/>
    <cellStyle name="Neutral 15 2 3" xfId="9342" xr:uid="{38161B36-5C4E-4164-BBE2-A00132C7F6EF}"/>
    <cellStyle name="Neutral 15 2 3 2" xfId="23503" xr:uid="{B751FA55-BBCC-4415-A7B2-1F5FB36FD089}"/>
    <cellStyle name="Neutral 15 2 4" xfId="42003" xr:uid="{801FCE95-D017-495F-9A73-2601E34CB1CD}"/>
    <cellStyle name="Neutral 15 2_BSD2" xfId="42005" xr:uid="{0EE3D86B-B8EB-4AAE-8719-FEF4D6E3EA45}"/>
    <cellStyle name="Neutral 15 3" xfId="42007" xr:uid="{C1910B61-E562-47C4-8140-E03E42BCFF34}"/>
    <cellStyle name="Neutral 15 3 2" xfId="42010" xr:uid="{0B8A3E2E-7029-4437-AA9C-0275B8C81093}"/>
    <cellStyle name="Neutral 15 4" xfId="34413" xr:uid="{C1AEC6EA-80E5-4D20-A348-C8B8D97C578C}"/>
    <cellStyle name="Neutral 15 4 2" xfId="42013" xr:uid="{B3DEFDCE-F9D1-4E0C-8460-67893E1C920A}"/>
    <cellStyle name="Neutral 15 5" xfId="18818" xr:uid="{89BF2312-184B-4423-87A7-A0507A82D5C3}"/>
    <cellStyle name="Neutral 15_BSD2" xfId="42016" xr:uid="{BCE48B92-ECF6-469F-BF8B-ED1BECE95481}"/>
    <cellStyle name="Neutral 16" xfId="42018" xr:uid="{E853CD52-EFEF-4348-A639-B6521EC9BA70}"/>
    <cellStyle name="Neutral 16 2" xfId="42020" xr:uid="{190E36AA-89BA-4391-B3FC-D788DD181F39}"/>
    <cellStyle name="Neutral 16 2 2" xfId="42022" xr:uid="{448BE76C-A2DD-4F9F-BFA5-316C50CBBD44}"/>
    <cellStyle name="Neutral 16 2 2 2" xfId="19096" xr:uid="{7FCAD72E-3405-4BC9-8943-E0726ACFE1ED}"/>
    <cellStyle name="Neutral 16 2 3" xfId="42026" xr:uid="{3A757AB4-A5BF-49FE-9A87-F123D8CD0089}"/>
    <cellStyle name="Neutral 16 2 3 2" xfId="42028" xr:uid="{3933675D-FE4C-45B1-93B6-F23ADC8D8A60}"/>
    <cellStyle name="Neutral 16 2 4" xfId="42030" xr:uid="{570194C4-19B3-40B1-A8A1-9E231589D46D}"/>
    <cellStyle name="Neutral 16 2_BSD2" xfId="42032" xr:uid="{C55CC2A2-6BA3-4273-8332-5DA66BB03F5B}"/>
    <cellStyle name="Neutral 16 3" xfId="42034" xr:uid="{21CCC7F2-9E50-4530-9D69-42F1018DE547}"/>
    <cellStyle name="Neutral 16 3 2" xfId="42036" xr:uid="{09009636-5556-4D34-ABA5-855502507CFC}"/>
    <cellStyle name="Neutral 16 4" xfId="42038" xr:uid="{76DC2886-3726-4669-81B8-39A3C3E9C718}"/>
    <cellStyle name="Neutral 16 4 2" xfId="42040" xr:uid="{59D322B2-B461-4BBE-A6C9-ADA92D9A60F5}"/>
    <cellStyle name="Neutral 16 5" xfId="18827" xr:uid="{126E30B6-AE6D-42B8-890B-FCBEF79D69EF}"/>
    <cellStyle name="Neutral 16_BSD2" xfId="42042" xr:uid="{3C1E0946-1399-472D-A305-A09B2C5063DC}"/>
    <cellStyle name="Neutral 17" xfId="42047" xr:uid="{630D7BD7-5CFA-4C04-A5DD-30FF236B3773}"/>
    <cellStyle name="Neutral 17 2" xfId="42049" xr:uid="{E15DA3D9-D333-4D66-A1E6-264DCA2B034D}"/>
    <cellStyle name="Neutral 17 2 2" xfId="42051" xr:uid="{16A35169-C4E8-449B-89DB-1531CD71FBDB}"/>
    <cellStyle name="Neutral 17 2 2 2" xfId="42053" xr:uid="{EA80C30F-968C-4385-A12A-3A6F688251CE}"/>
    <cellStyle name="Neutral 17 2 3" xfId="42055" xr:uid="{C973A7A0-5D52-452E-8E63-05A6501C5B15}"/>
    <cellStyle name="Neutral 17 2 3 2" xfId="42057" xr:uid="{112A728E-1445-4153-AA45-6CBBFFAAF696}"/>
    <cellStyle name="Neutral 17 2 4" xfId="42059" xr:uid="{0F4815FF-4711-4187-BCDF-6D38AC038534}"/>
    <cellStyle name="Neutral 17 2_BSD2" xfId="23189" xr:uid="{75AD1336-EFFE-4A66-BA56-D0739E20DAB8}"/>
    <cellStyle name="Neutral 17 3" xfId="42061" xr:uid="{9D838D24-1C3D-4132-9887-47C5CDCC3246}"/>
    <cellStyle name="Neutral 17 3 2" xfId="42063" xr:uid="{FBC6F8AE-5CA0-4839-A131-71272388744F}"/>
    <cellStyle name="Neutral 17 4" xfId="42065" xr:uid="{59F10D1D-C2D9-4801-84A9-A48B8E5B8C58}"/>
    <cellStyle name="Neutral 17 4 2" xfId="42067" xr:uid="{899420D1-102C-421F-8EEE-36AC57534089}"/>
    <cellStyle name="Neutral 17 5" xfId="42069" xr:uid="{9B449C23-A890-4E97-AF45-81AAD0BCCBDD}"/>
    <cellStyle name="Neutral 17_BSD2" xfId="38021" xr:uid="{4F6A10C3-B23C-4F40-BAD6-BA46332DE56A}"/>
    <cellStyle name="Neutral 18" xfId="42072" xr:uid="{6824F411-8140-4CA4-B7A6-B1446E25B8A3}"/>
    <cellStyle name="Neutral 18 2" xfId="42074" xr:uid="{D72367A0-F894-467C-98C4-2E1E1F089F80}"/>
    <cellStyle name="Neutral 18 2 2" xfId="42076" xr:uid="{2F53A9CC-7835-45D4-8E10-4E05849384E1}"/>
    <cellStyle name="Neutral 18 2 2 2" xfId="42080" xr:uid="{EE6FFFAF-9F68-4284-9337-842EAA582EA0}"/>
    <cellStyle name="Neutral 18 2 3" xfId="42082" xr:uid="{FB6AA0B6-DA9C-4ACE-A0B0-4E9ED892E4C2}"/>
    <cellStyle name="Neutral 18 2 3 2" xfId="12747" xr:uid="{A61F79FF-11C1-42A5-B0AF-F0C4D1DEAD28}"/>
    <cellStyle name="Neutral 18 2 4" xfId="42084" xr:uid="{839C8329-D2D3-45F8-BB28-BD025E00B314}"/>
    <cellStyle name="Neutral 18 2_BSD2" xfId="27497" xr:uid="{C8BE78BC-2C79-47C7-AE2E-57F091A0AE47}"/>
    <cellStyle name="Neutral 18 3" xfId="42086" xr:uid="{535AC6FB-3C16-4A9F-8C15-31CC55E2556F}"/>
    <cellStyle name="Neutral 18 3 2" xfId="42088" xr:uid="{C6A40279-8973-4A63-9CC3-ABD1B97CD643}"/>
    <cellStyle name="Neutral 18 4" xfId="42090" xr:uid="{BBC76950-E60B-458F-8BCD-D32BD5BE7592}"/>
    <cellStyle name="Neutral 18 4 2" xfId="24635" xr:uid="{6E46893E-F661-4BDB-B1BA-E255D8C12F16}"/>
    <cellStyle name="Neutral 18 5" xfId="42092" xr:uid="{F2A36D1A-0245-4ABF-8306-5A60B817C03C}"/>
    <cellStyle name="Neutral 18_BSD2" xfId="42094" xr:uid="{02630EEB-B017-4509-A45C-775D3FFE1F56}"/>
    <cellStyle name="Neutral 19" xfId="42097" xr:uid="{07065446-F79E-47C8-86BB-C813641D500A}"/>
    <cellStyle name="Neutral 19 2" xfId="42099" xr:uid="{86CFE32F-6E0F-4CA7-BF78-C89D938F9A09}"/>
    <cellStyle name="Neutral 19 2 2" xfId="42101" xr:uid="{46580010-F38B-44E8-A2F5-D408606665C8}"/>
    <cellStyle name="Neutral 19 2 2 2" xfId="20140" xr:uid="{9CEB1F7A-D876-461A-BD82-9E2739B5642E}"/>
    <cellStyle name="Neutral 19 2 3" xfId="42104" xr:uid="{D9A7C21B-C82F-47B5-B85B-04E338B58082}"/>
    <cellStyle name="Neutral 19 2 3 2" xfId="20521" xr:uid="{76F35725-7327-4092-8DF3-01F2834C2452}"/>
    <cellStyle name="Neutral 19 2 4" xfId="42107" xr:uid="{CD77341B-6D79-4AC2-99A7-EF14F095C342}"/>
    <cellStyle name="Neutral 19 2_BSD2" xfId="42109" xr:uid="{2962D686-DE49-4B3B-A64D-0E9E277652BD}"/>
    <cellStyle name="Neutral 19 3" xfId="42111" xr:uid="{34EAD28B-9628-487B-9BB2-D5CED757402B}"/>
    <cellStyle name="Neutral 19 3 2" xfId="42113" xr:uid="{CDF19895-F89B-49F5-B704-4F5712FBFF3E}"/>
    <cellStyle name="Neutral 19 4" xfId="42115" xr:uid="{218E9EF3-7C51-4C6E-8204-E08F68820A2E}"/>
    <cellStyle name="Neutral 19 4 2" xfId="42117" xr:uid="{8FC8C093-2A2C-484E-8E76-CC805C783ABC}"/>
    <cellStyle name="Neutral 19 5" xfId="42119" xr:uid="{362C9637-AB78-4C84-8059-E358A7C538EB}"/>
    <cellStyle name="Neutral 19_BSD2" xfId="42121" xr:uid="{405F6F49-7496-4171-8E8F-A77DFDA1BB64}"/>
    <cellStyle name="Neutral 2" xfId="2272" xr:uid="{BA2659DB-5BE3-41FD-9691-018BF67A74FF}"/>
    <cellStyle name="Neutral 2 10" xfId="42122" xr:uid="{CD5B1212-9FD0-445B-A9B7-FC040F99C5BE}"/>
    <cellStyle name="Neutral 2 10 2" xfId="42123" xr:uid="{AB86B1CB-BF6F-42B5-A5A8-D02AB5F10D1B}"/>
    <cellStyle name="Neutral 2 11" xfId="42124" xr:uid="{1C578CB6-72A6-4D37-B569-2D1BE85689FD}"/>
    <cellStyle name="Neutral 2 12" xfId="42125" xr:uid="{118D30F3-7956-4E19-A15F-E9BBC4993058}"/>
    <cellStyle name="Neutral 2 13" xfId="51781" xr:uid="{8AB257C5-92ED-4A92-820B-6D620E3BF28E}"/>
    <cellStyle name="Neutral 2 2" xfId="2273" xr:uid="{A1C40E60-5561-4A73-8067-AADF3501ED01}"/>
    <cellStyle name="Neutral 2 2 2" xfId="38054" xr:uid="{292D94A2-7ED9-4DA3-878B-844E31DE3808}"/>
    <cellStyle name="Neutral 2 2 2 2" xfId="42127" xr:uid="{EC1DFBB5-D186-4FCD-B2A1-EEE6E67EE7C9}"/>
    <cellStyle name="Neutral 2 2 3" xfId="42128" xr:uid="{D5FA2D5B-C0C7-4F2C-B813-DB99A2CAB032}"/>
    <cellStyle name="Neutral 2 2 3 2" xfId="42129" xr:uid="{52503808-6519-4D74-AD59-8B17F7884428}"/>
    <cellStyle name="Neutral 2 2 4" xfId="42130" xr:uid="{986C2C6F-50B8-4676-92B7-FBBCEBAD25E2}"/>
    <cellStyle name="Neutral 2 2 4 2" xfId="20234" xr:uid="{D4103BC7-895A-4592-93C0-295DA7454E15}"/>
    <cellStyle name="Neutral 2 2 5" xfId="42131" xr:uid="{59B5F3E6-3FD9-4C0C-B82F-1D37FF6FD1EC}"/>
    <cellStyle name="Neutral 2 2 6" xfId="42132" xr:uid="{89406E0E-D545-43BC-BF4B-283739BAF94A}"/>
    <cellStyle name="Neutral 2 2 7" xfId="42133" xr:uid="{0EC38FF7-8ECE-4775-B246-965AB70E3337}"/>
    <cellStyle name="Neutral 2 2 8" xfId="42126" xr:uid="{0DFFBC69-8878-42DF-9AB4-E9928833592F}"/>
    <cellStyle name="Neutral 2 2_BSD2" xfId="42134" xr:uid="{64C46BCF-BC06-4637-B097-1AE7EBA992CD}"/>
    <cellStyle name="Neutral 2 3" xfId="27425" xr:uid="{56AA328A-DE21-44C9-BE14-3F0FAF95A106}"/>
    <cellStyle name="Neutral 2 3 2" xfId="18561" xr:uid="{5CF36B49-155B-400A-96D5-AAF9BCB49DA6}"/>
    <cellStyle name="Neutral 2 3 2 2" xfId="42136" xr:uid="{A69AA64B-8D77-455C-A219-AE645CF586B7}"/>
    <cellStyle name="Neutral 2 3 3" xfId="18569" xr:uid="{C1578C1A-77D7-406C-8C13-9C38D2D0AFCD}"/>
    <cellStyle name="Neutral 2 3 3 2" xfId="42138" xr:uid="{B64F3E37-7D8C-4141-A09B-25EEEE57CF09}"/>
    <cellStyle name="Neutral 2 3 4" xfId="42140" xr:uid="{A6E25705-21DE-49D4-8E67-6C8C76E6EE9F}"/>
    <cellStyle name="Neutral 2 3 5" xfId="42141" xr:uid="{128DFE0D-5EB7-4744-AC4F-8E9CC4C758A7}"/>
    <cellStyle name="Neutral 2 3 6" xfId="42142" xr:uid="{EE319592-0CDA-4601-AC01-2076FA72FBA0}"/>
    <cellStyle name="Neutral 2 3 7" xfId="42143" xr:uid="{602DA5F1-D548-462F-AC74-F0D4174264E9}"/>
    <cellStyle name="Neutral 2 3_BSD2" xfId="42144" xr:uid="{7756F7CC-360B-4E6F-B85F-66B5383A0D88}"/>
    <cellStyle name="Neutral 2 4" xfId="27429" xr:uid="{48152903-1AE9-4055-AC2F-EAD4DD6F4F57}"/>
    <cellStyle name="Neutral 2 4 2" xfId="25343" xr:uid="{2E7280FD-38B5-4F62-B1E0-5BBE5F9DCE1B}"/>
    <cellStyle name="Neutral 2 4 3" xfId="25352" xr:uid="{889AC7B3-AAC8-4586-A39A-C9C0A642C660}"/>
    <cellStyle name="Neutral 2 4 4" xfId="25356" xr:uid="{5D8A76A2-3016-4524-82EA-B42CF034DE0F}"/>
    <cellStyle name="Neutral 2 5" xfId="42145" xr:uid="{D185E71E-19EF-4F3A-9A99-D0F4BD4D47B9}"/>
    <cellStyle name="Neutral 2 5 2" xfId="21173" xr:uid="{B46F35D3-7C4A-41AE-A3FD-861075FCE72D}"/>
    <cellStyle name="Neutral 2 5 3" xfId="25368" xr:uid="{7AC609C0-73BD-4A50-8C9D-93F411922BAA}"/>
    <cellStyle name="Neutral 2 5 4" xfId="25372" xr:uid="{A42438EC-612B-410D-AC78-B5449E8EF5C5}"/>
    <cellStyle name="Neutral 2 6" xfId="42146" xr:uid="{BBCD2E2B-3AE4-4C68-99BF-D77DA511FDEA}"/>
    <cellStyle name="Neutral 2 6 2" xfId="25383" xr:uid="{4B54F96B-E555-4E5D-A56A-09A2A95ACD3B}"/>
    <cellStyle name="Neutral 2 6 3" xfId="25392" xr:uid="{E2486BE6-B574-4126-8B0E-60179489AD3F}"/>
    <cellStyle name="Neutral 2 6 4" xfId="31822" xr:uid="{4DE546C6-9EF1-4DB1-9C22-F9FFFE5FD10F}"/>
    <cellStyle name="Neutral 2 7" xfId="42147" xr:uid="{3B1A35A8-3DE1-47FD-BB71-57C6739EA50C}"/>
    <cellStyle name="Neutral 2 7 2" xfId="25403" xr:uid="{D4A466EF-8ABF-4E42-B650-E9F7FA456A10}"/>
    <cellStyle name="Neutral 2 7 3" xfId="15197" xr:uid="{E6F14581-26F6-4492-B6E1-A9A819F91FCC}"/>
    <cellStyle name="Neutral 2 7 4" xfId="17926" xr:uid="{E0F879A6-B096-4E8A-82AD-3165643EFA2E}"/>
    <cellStyle name="Neutral 2 8" xfId="29030" xr:uid="{3CD40151-682B-4D27-8186-CEA65FB02DF1}"/>
    <cellStyle name="Neutral 2 8 2" xfId="2985" xr:uid="{34F36AEC-BEC5-4C59-BDE4-49469EB4468C}"/>
    <cellStyle name="Neutral 2 8 3" xfId="3003" xr:uid="{A7D5D948-286F-418C-9D1B-8D2AA2955E86}"/>
    <cellStyle name="Neutral 2 8 4" xfId="31836" xr:uid="{C4D4894E-8841-4C7B-9A1E-B017E23FB88F}"/>
    <cellStyle name="Neutral 2 9" xfId="42148" xr:uid="{DDB510BC-48CD-4E42-8CFE-D0F68E7975E6}"/>
    <cellStyle name="Neutral 2 9 2" xfId="25420" xr:uid="{188CFA51-8174-4C03-822E-E988CEC25AE2}"/>
    <cellStyle name="Neutral 2 9 3" xfId="25427" xr:uid="{99BD7C46-ECAD-43CC-8539-D8DC4518DB3E}"/>
    <cellStyle name="Neutral 2 9 4" xfId="25073" xr:uid="{B59598B2-599D-4712-83A0-C5DB06E77CF4}"/>
    <cellStyle name="Neutral 20" xfId="41994" xr:uid="{49B67D85-EA24-437D-A053-36D56BF5CB0A}"/>
    <cellStyle name="Neutral 20 2" xfId="41996" xr:uid="{80608926-8FA7-4320-A509-CA352841FEF0}"/>
    <cellStyle name="Neutral 20 2 2" xfId="41998" xr:uid="{9C01489F-EFB8-418F-AD78-4F6E1F32F71F}"/>
    <cellStyle name="Neutral 20 2 2 2" xfId="42000" xr:uid="{37BC7B79-2156-4D58-9294-E072457307C2}"/>
    <cellStyle name="Neutral 20 2 3" xfId="9341" xr:uid="{20D1D4B0-3347-412F-9314-604210176F1C}"/>
    <cellStyle name="Neutral 20 2 3 2" xfId="23502" xr:uid="{AE2B6035-DA24-489D-85A0-3326566A6714}"/>
    <cellStyle name="Neutral 20 2 4" xfId="42002" xr:uid="{128726D1-6253-4698-829A-712BF813F6C8}"/>
    <cellStyle name="Neutral 20 2_BSD2" xfId="42004" xr:uid="{72B1C89C-FAE4-4AA1-84F1-D93EAA6DFA6D}"/>
    <cellStyle name="Neutral 20 3" xfId="42006" xr:uid="{1704A279-5843-40A1-A11A-55F3F111452B}"/>
    <cellStyle name="Neutral 20 3 2" xfId="42009" xr:uid="{218F0F24-280C-4591-8AAF-6A05FE1A50D5}"/>
    <cellStyle name="Neutral 20 4" xfId="34412" xr:uid="{0657CFE5-A14E-4C5D-8CB1-502BE73DC1CA}"/>
    <cellStyle name="Neutral 20 4 2" xfId="42012" xr:uid="{C2975866-3B0E-41FE-B44A-597507479482}"/>
    <cellStyle name="Neutral 20 5" xfId="18817" xr:uid="{65C1C61C-5859-41D9-AAC9-E5D72EEA93B8}"/>
    <cellStyle name="Neutral 20_BSD2" xfId="42015" xr:uid="{85BE6EB4-2891-4AE0-BC3E-9B41FA4B90C7}"/>
    <cellStyle name="Neutral 21" xfId="42017" xr:uid="{5FC98479-B8C5-48F9-A312-A0B863B0E3EC}"/>
    <cellStyle name="Neutral 21 2" xfId="42019" xr:uid="{23661BF6-5577-43B3-B1D8-E29F8A639046}"/>
    <cellStyle name="Neutral 21 2 2" xfId="42021" xr:uid="{6484DDB4-166E-43A4-A65E-B7D1EE296358}"/>
    <cellStyle name="Neutral 21 2 2 2" xfId="19095" xr:uid="{A2C7FD4E-498B-4B47-85E7-393E73DF707D}"/>
    <cellStyle name="Neutral 21 2 3" xfId="42025" xr:uid="{474C4160-B3C5-4E25-A3F9-DBA33B228948}"/>
    <cellStyle name="Neutral 21 2 3 2" xfId="42027" xr:uid="{30207011-FCED-445E-802B-C682516CEE3A}"/>
    <cellStyle name="Neutral 21 2 4" xfId="42029" xr:uid="{3670CBDA-5918-4968-AE03-323C50AC6C92}"/>
    <cellStyle name="Neutral 21 2_BSD2" xfId="42031" xr:uid="{FBAD096B-8C00-44E3-AD2A-3219111053D9}"/>
    <cellStyle name="Neutral 21 3" xfId="42033" xr:uid="{3872A2C9-B54E-4440-A9E4-34009D81CA62}"/>
    <cellStyle name="Neutral 21 3 2" xfId="42035" xr:uid="{4ECB596D-9FC7-46D3-8EFF-9965EEDC5B51}"/>
    <cellStyle name="Neutral 21 4" xfId="42037" xr:uid="{7BCD5EDE-C6F6-4DE2-9022-EB9ACB6E707A}"/>
    <cellStyle name="Neutral 21 4 2" xfId="42039" xr:uid="{91E9ADE7-98BE-44F4-B31E-3ED9E19BA28B}"/>
    <cellStyle name="Neutral 21 5" xfId="18826" xr:uid="{223735E0-E9F1-466E-944D-1A86733D2200}"/>
    <cellStyle name="Neutral 21_BSD2" xfId="42041" xr:uid="{215278FD-0994-4F0D-A6CB-1986109213CF}"/>
    <cellStyle name="Neutral 22" xfId="42046" xr:uid="{FC97C7F2-3D0F-4DD4-90B1-8DA4F3BF3ABB}"/>
    <cellStyle name="Neutral 22 2" xfId="42048" xr:uid="{2665A314-8B67-4774-9242-77D808725724}"/>
    <cellStyle name="Neutral 22 2 2" xfId="42050" xr:uid="{CF104F7E-43FB-43F1-A391-B265ACF6378A}"/>
    <cellStyle name="Neutral 22 2 2 2" xfId="42052" xr:uid="{B8F8BCED-94A3-469D-9952-10D810A23077}"/>
    <cellStyle name="Neutral 22 2 3" xfId="42054" xr:uid="{FACA829C-B20D-475B-8A3A-28718C98EA54}"/>
    <cellStyle name="Neutral 22 2 3 2" xfId="42056" xr:uid="{4B0B3C46-1C5B-4F11-909A-C6DF0F4525A8}"/>
    <cellStyle name="Neutral 22 2 4" xfId="42058" xr:uid="{7C0DFF48-50FF-4475-AB79-1D6D893D2FA0}"/>
    <cellStyle name="Neutral 22 2_BSD2" xfId="23188" xr:uid="{98B168C3-60F2-49E3-A0DC-1942BD2640F8}"/>
    <cellStyle name="Neutral 22 3" xfId="42060" xr:uid="{4B2D70B3-9EC6-4320-88BD-95A69C5E35F7}"/>
    <cellStyle name="Neutral 22 3 2" xfId="42062" xr:uid="{4AFB9FC3-A713-4F1C-9D72-251568F24344}"/>
    <cellStyle name="Neutral 22 4" xfId="42064" xr:uid="{E4C67157-486A-4BF0-8F63-9C9E3E7B5A0E}"/>
    <cellStyle name="Neutral 22 4 2" xfId="42066" xr:uid="{8658E9A2-773D-4D86-A073-40D837888522}"/>
    <cellStyle name="Neutral 22 5" xfId="42068" xr:uid="{4BFE5F32-0199-4736-ACC9-EDF34D604221}"/>
    <cellStyle name="Neutral 22_BSD2" xfId="38020" xr:uid="{8A5DC9DB-31B0-47AF-A189-33A8EA67B3E5}"/>
    <cellStyle name="Neutral 23" xfId="42071" xr:uid="{6ADEDE85-6A76-42BA-8701-9951919BC5ED}"/>
    <cellStyle name="Neutral 23 2" xfId="42073" xr:uid="{981930A6-5830-4C67-8D7C-51C8C9F0DD0D}"/>
    <cellStyle name="Neutral 23 2 2" xfId="42075" xr:uid="{CE82AB48-87F7-4BD8-B766-689746BF1B71}"/>
    <cellStyle name="Neutral 23 2 2 2" xfId="42079" xr:uid="{7C8FB0C9-CEE1-4210-89F8-44A79F1765E2}"/>
    <cellStyle name="Neutral 23 2 3" xfId="42081" xr:uid="{1F4902DD-772D-4349-BD96-BCFD542E6051}"/>
    <cellStyle name="Neutral 23 2 3 2" xfId="12746" xr:uid="{93DC3557-1066-422B-9768-E57D26E91223}"/>
    <cellStyle name="Neutral 23 2 4" xfId="42083" xr:uid="{A4159A1D-1A10-4EB3-9338-9197D39286EC}"/>
    <cellStyle name="Neutral 23 2_BSD2" xfId="27496" xr:uid="{C4A2D63B-D00B-4DFC-9BA3-F4309D2F518D}"/>
    <cellStyle name="Neutral 23 3" xfId="42085" xr:uid="{BE12307F-B51D-4671-A9C1-BC00175C4EBE}"/>
    <cellStyle name="Neutral 23 3 2" xfId="42087" xr:uid="{626F9020-4775-4DE2-9E5A-4A823B976435}"/>
    <cellStyle name="Neutral 23 4" xfId="42089" xr:uid="{FE75A47B-BE43-4285-A4EB-562090A92EE1}"/>
    <cellStyle name="Neutral 23 4 2" xfId="24634" xr:uid="{E3AB72CA-BA32-4B5E-88C2-7FABF7A3D990}"/>
    <cellStyle name="Neutral 23 5" xfId="42091" xr:uid="{EF7B9689-2E5C-40FA-B9B7-9D2DF0BC080C}"/>
    <cellStyle name="Neutral 23_BSD2" xfId="42093" xr:uid="{4E312711-EAC7-40B7-A803-2ADE3C0E9FCA}"/>
    <cellStyle name="Neutral 24" xfId="42096" xr:uid="{BE39EB4B-31D1-4643-8DFB-059BFF457E5F}"/>
    <cellStyle name="Neutral 24 2" xfId="42098" xr:uid="{948AF992-487B-4F54-8787-AD360C36A424}"/>
    <cellStyle name="Neutral 24 2 2" xfId="42100" xr:uid="{2AF8B920-794D-43B9-BA46-7FAED1F7A85F}"/>
    <cellStyle name="Neutral 24 2 2 2" xfId="20139" xr:uid="{F94F8929-5FC7-4D68-A40E-5DDE8E6EDAFC}"/>
    <cellStyle name="Neutral 24 2 3" xfId="42103" xr:uid="{EFD0C266-072E-4D49-A64C-D318094537DF}"/>
    <cellStyle name="Neutral 24 2 3 2" xfId="20520" xr:uid="{C09A3C03-842A-4D1F-90E5-90184E846BC0}"/>
    <cellStyle name="Neutral 24 2 4" xfId="42106" xr:uid="{CFDCCD2D-85A1-4D59-9D26-C3B888C6DFD6}"/>
    <cellStyle name="Neutral 24 2_BSD2" xfId="42108" xr:uid="{3203E393-6D90-4E50-BDC4-C377A7B23DDC}"/>
    <cellStyle name="Neutral 24 3" xfId="42110" xr:uid="{68F74C01-77A6-48D9-B10B-2B7CABA5B14C}"/>
    <cellStyle name="Neutral 24 3 2" xfId="42112" xr:uid="{910C5B9B-A9CE-4DC8-BD6B-EBE80EE30853}"/>
    <cellStyle name="Neutral 24 4" xfId="42114" xr:uid="{03013E57-1AC4-40E5-BBEE-64A10080DD3E}"/>
    <cellStyle name="Neutral 24 4 2" xfId="42116" xr:uid="{DD7AAB6F-7627-4E3E-BF8D-AB6BB47E2DF6}"/>
    <cellStyle name="Neutral 24 5" xfId="42118" xr:uid="{B512F5F7-CDC8-437F-B3E1-F4B6AC5236DC}"/>
    <cellStyle name="Neutral 24_BSD2" xfId="42120" xr:uid="{44395392-8B15-4C7A-8617-673EF132ABBC}"/>
    <cellStyle name="Neutral 25" xfId="42152" xr:uid="{10C3481B-6801-407B-96CD-D4D0571F7C10}"/>
    <cellStyle name="Neutral 25 2" xfId="42154" xr:uid="{879EEAD2-3FC1-4747-A5CB-AC217AC9301D}"/>
    <cellStyle name="Neutral 25 2 2" xfId="32308" xr:uid="{063882E4-0509-4DA5-A0EA-D5E8980222C9}"/>
    <cellStyle name="Neutral 25 2 2 2" xfId="42156" xr:uid="{67053C5D-D6FF-4DC5-BE77-72BF9BF9C51B}"/>
    <cellStyle name="Neutral 25 2 3" xfId="32311" xr:uid="{51377A2E-8C5E-435B-8D9C-CCD038E77539}"/>
    <cellStyle name="Neutral 25 2 3 2" xfId="42158" xr:uid="{4EAAE002-7004-4847-A601-E9FF9493D057}"/>
    <cellStyle name="Neutral 25 2 4" xfId="42160" xr:uid="{A56B5311-F6CF-40A7-8E92-2EDBFFCE5555}"/>
    <cellStyle name="Neutral 25 2_BSD2" xfId="21837" xr:uid="{A0984593-973C-4F8D-8945-F1BAD5B597BB}"/>
    <cellStyle name="Neutral 25 3" xfId="42162" xr:uid="{40B61F1F-B599-4F0C-835D-896DFC5FF62B}"/>
    <cellStyle name="Neutral 25 3 2" xfId="42164" xr:uid="{875C2881-BC89-40AC-B632-AC9378853C60}"/>
    <cellStyle name="Neutral 25 4" xfId="42166" xr:uid="{D9931757-9093-4EB3-BB8D-ED525F5F7121}"/>
    <cellStyle name="Neutral 25 4 2" xfId="42168" xr:uid="{C97A9873-FEC9-4CB1-83CC-85D888E11BC6}"/>
    <cellStyle name="Neutral 25 5" xfId="42170" xr:uid="{D3E45017-657B-4A7E-999E-76DAEFA593F9}"/>
    <cellStyle name="Neutral 25_BSD2" xfId="42172" xr:uid="{A4F20750-0C25-4E2E-A61A-AA764E42879B}"/>
    <cellStyle name="Neutral 26" xfId="42175" xr:uid="{1A688E04-BD18-4535-9928-8F756CADE9AD}"/>
    <cellStyle name="Neutral 26 2" xfId="42177" xr:uid="{853319F2-CCF9-4AC1-B9B5-F446616FD48C}"/>
    <cellStyle name="Neutral 26 2 2" xfId="18749" xr:uid="{FA5221EF-BBB7-4CF5-97D6-C995ABE3D689}"/>
    <cellStyle name="Neutral 26 2 2 2" xfId="18752" xr:uid="{A5E4E21A-8565-4BB0-965D-440EFE74ABA6}"/>
    <cellStyle name="Neutral 26 2 3" xfId="18758" xr:uid="{2A2A5650-C4F1-4FF1-B4A1-AF036171176D}"/>
    <cellStyle name="Neutral 26 2 3 2" xfId="18761" xr:uid="{0ED6396E-D66D-4B96-9552-7B23D440D891}"/>
    <cellStyle name="Neutral 26 2 4" xfId="42179" xr:uid="{1B305C3F-EF64-4494-8818-249DFB25C11F}"/>
    <cellStyle name="Neutral 26 2_BSD2" xfId="29310" xr:uid="{3C3AD87C-4A3E-47AB-A73E-93C4193082DA}"/>
    <cellStyle name="Neutral 26 3" xfId="42182" xr:uid="{83FA85E8-4517-4B3D-9C0C-6DAA1D3C088D}"/>
    <cellStyle name="Neutral 26 3 2" xfId="42184" xr:uid="{8A178C26-EC57-4F88-8C38-E98B402DD2AA}"/>
    <cellStyle name="Neutral 26 4" xfId="42187" xr:uid="{B82064DE-AF9A-41F2-9BB3-C82C7A66219A}"/>
    <cellStyle name="Neutral 26 4 2" xfId="42189" xr:uid="{619F8932-A34D-4FDE-8A13-2950D60A2854}"/>
    <cellStyle name="Neutral 26 5" xfId="42191" xr:uid="{B5F65D2C-3DFE-44E0-A4AB-47A4B5B7B4CE}"/>
    <cellStyle name="Neutral 26_BSD2" xfId="42193" xr:uid="{A47D6AEF-9A05-488E-946E-66A172412FBE}"/>
    <cellStyle name="Neutral 27" xfId="27640" xr:uid="{01F66ED4-A138-4323-ABDA-BB0E899ABE21}"/>
    <cellStyle name="Neutral 27 2" xfId="42195" xr:uid="{E5B4714F-4620-4774-937B-3D1DBC3E7EC0}"/>
    <cellStyle name="Neutral 27 2 2" xfId="42197" xr:uid="{B956D897-84F7-4A16-8FFF-3DD9F3DAE6DE}"/>
    <cellStyle name="Neutral 27 2 2 2" xfId="42199" xr:uid="{0D57CC4E-34E3-4A28-BE7E-6C246E6B61D9}"/>
    <cellStyle name="Neutral 27 2 3" xfId="42201" xr:uid="{16D135E5-7810-46AA-A1D1-02A61C43A8C4}"/>
    <cellStyle name="Neutral 27 2 3 2" xfId="42203" xr:uid="{5B3BBCB5-39A9-43A8-B07C-9A2F264F9465}"/>
    <cellStyle name="Neutral 27 2 4" xfId="42205" xr:uid="{FD6A5383-0DFB-4D74-A700-40E812C0C68F}"/>
    <cellStyle name="Neutral 27 2_BSD2" xfId="4471" xr:uid="{A6BB3EEC-E441-44D5-92BF-38573C7029AD}"/>
    <cellStyle name="Neutral 27 3" xfId="42207" xr:uid="{772588C6-E772-44A4-9822-4077E781C5AF}"/>
    <cellStyle name="Neutral 27 3 2" xfId="42209" xr:uid="{C84E2F2C-2261-4F28-8458-89CEC9335AA4}"/>
    <cellStyle name="Neutral 27 4" xfId="42211" xr:uid="{41967B04-D19E-4B11-8CC0-413CC67BF9CE}"/>
    <cellStyle name="Neutral 27 4 2" xfId="42213" xr:uid="{0925E4F7-D7C2-4ACF-A305-C61421E96BC1}"/>
    <cellStyle name="Neutral 27 5" xfId="42215" xr:uid="{6FB772FF-F650-4B00-BD00-91A776A1BA01}"/>
    <cellStyle name="Neutral 27_BSD2" xfId="38045" xr:uid="{ED5C650E-2B67-47CE-8632-BC690E69C577}"/>
    <cellStyle name="Neutral 28" xfId="27644" xr:uid="{D7189297-B496-4434-872C-C134A0429E96}"/>
    <cellStyle name="Neutral 28 2" xfId="42217" xr:uid="{B0FBBB4B-92FE-4ED4-AAA2-4C0318DE3CD7}"/>
    <cellStyle name="Neutral 28 2 2" xfId="42219" xr:uid="{D86DD72F-6B84-4706-BFA0-1F40A70BE3AD}"/>
    <cellStyle name="Neutral 28 2 2 2" xfId="42221" xr:uid="{4F1990A2-3F29-4773-8BD8-18BB67B53F03}"/>
    <cellStyle name="Neutral 28 2 3" xfId="42223" xr:uid="{E0B61FF2-2B32-4C2F-8892-09DA9BD3CBA8}"/>
    <cellStyle name="Neutral 28 2 3 2" xfId="33541" xr:uid="{9FEC7611-6103-46F9-AD13-B10D91A4B8DE}"/>
    <cellStyle name="Neutral 28 2 4" xfId="42225" xr:uid="{95E6795E-5CAB-4F51-9999-E4AAF8247D8A}"/>
    <cellStyle name="Neutral 28 2_BSD2" xfId="42227" xr:uid="{F6CA05DF-580C-4F31-A6EF-5D23C0342AFD}"/>
    <cellStyle name="Neutral 28 3" xfId="42229" xr:uid="{689C104D-86B5-47B8-89E5-C4D3DDB0B399}"/>
    <cellStyle name="Neutral 28 3 2" xfId="42232" xr:uid="{46ADC98B-08A8-436C-A7F4-C15E02B111D0}"/>
    <cellStyle name="Neutral 28 4" xfId="42234" xr:uid="{8D8D9828-8227-4FE0-B365-34F938C86157}"/>
    <cellStyle name="Neutral 28 4 2" xfId="24648" xr:uid="{18736094-0BBA-402B-ADFE-8268EB534A51}"/>
    <cellStyle name="Neutral 28 5" xfId="42236" xr:uid="{87694920-6DE0-48A9-B010-F50A8592EF17}"/>
    <cellStyle name="Neutral 28_BSD2" xfId="42238" xr:uid="{E57A853A-F367-4075-ABBE-829CBECB6943}"/>
    <cellStyle name="Neutral 29" xfId="42241" xr:uid="{38560C41-DC09-4C8E-BBB8-21E712F8CE6B}"/>
    <cellStyle name="Neutral 29 2" xfId="39981" xr:uid="{56A1BFE1-6A7B-4CEF-B7EA-8656D0D33B66}"/>
    <cellStyle name="Neutral 29 2 2" xfId="42243" xr:uid="{C347BFB6-CBE5-44B3-BCD1-2490086026FA}"/>
    <cellStyle name="Neutral 29 2 2 2" xfId="42245" xr:uid="{C4938D2B-D491-4872-B665-3B98AE3267B0}"/>
    <cellStyle name="Neutral 29 2 3" xfId="25155" xr:uid="{4A11FA4C-FE70-48F4-A8D3-05DD0335ED04}"/>
    <cellStyle name="Neutral 29 2 3 2" xfId="25164" xr:uid="{2CDCF011-F4C6-43FA-ACA6-E8E6654FA22E}"/>
    <cellStyle name="Neutral 29 2 4" xfId="25170" xr:uid="{6F805612-AFF3-4FD6-BEDA-A238877E5284}"/>
    <cellStyle name="Neutral 29 2_BSD2" xfId="30875" xr:uid="{A7DE3A0D-7E41-4339-8348-4A2C893B2BC4}"/>
    <cellStyle name="Neutral 29 3" xfId="39986" xr:uid="{8EF3FABA-CC67-41AD-81A9-0D8D3F3FFFAC}"/>
    <cellStyle name="Neutral 29 3 2" xfId="42247" xr:uid="{21E42165-018E-4964-B2BC-F6ABCB2ED9DE}"/>
    <cellStyle name="Neutral 29 4" xfId="42249" xr:uid="{734553D2-80F5-482E-B1CF-FC45D071A14C}"/>
    <cellStyle name="Neutral 29 4 2" xfId="42251" xr:uid="{7FDA48D3-C019-43D1-9A7F-2BEAC9F84AE5}"/>
    <cellStyle name="Neutral 29 5" xfId="42253" xr:uid="{9912D1D1-3251-4CBF-B564-4EE6C50C0FE3}"/>
    <cellStyle name="Neutral 29_BSD2" xfId="42255" xr:uid="{49BC8B71-C37B-44A4-B831-A6C5115A770F}"/>
    <cellStyle name="Neutral 3" xfId="1975" xr:uid="{3E306DAA-2DFC-4283-9065-DD277DA70C85}"/>
    <cellStyle name="Neutral 3 2" xfId="42256" xr:uid="{0FC73556-F89C-4C1B-8EDD-F377F61C2239}"/>
    <cellStyle name="Neutral 3 2 2" xfId="42257" xr:uid="{3D78F7CB-0AB9-44E6-BBED-EF42D6D33D9E}"/>
    <cellStyle name="Neutral 3 2 3" xfId="42258" xr:uid="{65B47150-FD56-409A-940D-0E6A92706B1B}"/>
    <cellStyle name="Neutral 3 3" xfId="42259" xr:uid="{6ED41418-63DF-4BA9-8FC9-E65EFA799ABA}"/>
    <cellStyle name="Neutral 3 3 2" xfId="42260" xr:uid="{93513118-1F93-416D-B4E2-57BD91F14553}"/>
    <cellStyle name="Neutral 3 3 3" xfId="42261" xr:uid="{845EA5E0-CF49-45C6-AC16-453291E35B4C}"/>
    <cellStyle name="Neutral 3 4" xfId="42262" xr:uid="{C134B976-B009-414C-8FE9-EA86681308BF}"/>
    <cellStyle name="Neutral 3 4 2" xfId="42263" xr:uid="{56841E05-C7FF-4794-9078-ABE47129BB6E}"/>
    <cellStyle name="Neutral 3 5" xfId="42264" xr:uid="{88AEA54E-35F0-4C8F-BF8A-8FB5D0A09999}"/>
    <cellStyle name="Neutral 3 5 2" xfId="42265" xr:uid="{0B702DC7-D2D7-4AF1-9817-A0BC8DCB492B}"/>
    <cellStyle name="Neutral 3 6" xfId="42266" xr:uid="{E3CF89AC-8126-4204-B390-648D05C331C2}"/>
    <cellStyle name="Neutral 3 7" xfId="29047" xr:uid="{92BD13CF-D7AB-4184-997E-7F8BC2CF7D5E}"/>
    <cellStyle name="Neutral 3 8" xfId="51782" xr:uid="{D399BACD-7D76-4E7E-AB29-96B962B602D5}"/>
    <cellStyle name="Neutral 3_Annexure" xfId="42267" xr:uid="{3DA5D22D-7B0B-4530-BF5A-DE0976FD5F7D}"/>
    <cellStyle name="Neutral 30" xfId="42151" xr:uid="{0BE57E9F-544D-4D77-818F-145F5AC522BD}"/>
    <cellStyle name="Neutral 30 2" xfId="42153" xr:uid="{51D024B2-2D10-4488-A9AB-FE020A2A8F39}"/>
    <cellStyle name="Neutral 30 2 2" xfId="32307" xr:uid="{5CFE7DE8-C482-4A4E-8417-3ECBAAC3D0FB}"/>
    <cellStyle name="Neutral 30 2 2 2" xfId="42155" xr:uid="{4B4A24DB-8992-4DF5-878C-EBB17B4B4E23}"/>
    <cellStyle name="Neutral 30 2 3" xfId="32310" xr:uid="{BC8D08E4-6768-45EA-BED3-AD4969EAA2B1}"/>
    <cellStyle name="Neutral 30 2 3 2" xfId="42157" xr:uid="{5C49C469-8D2D-4F27-84D4-47A29FA33D02}"/>
    <cellStyle name="Neutral 30 2 4" xfId="42159" xr:uid="{82BFD1AC-8386-496A-A2DA-2EF47EB95737}"/>
    <cellStyle name="Neutral 30 2_BSD2" xfId="21836" xr:uid="{E3496E91-33F0-47CB-BE36-6BC3D8766D50}"/>
    <cellStyle name="Neutral 30 3" xfId="42161" xr:uid="{5CCCF504-ADCA-47AB-8ED3-00FDEC90D0B2}"/>
    <cellStyle name="Neutral 30 3 2" xfId="42163" xr:uid="{2DD20200-221F-41D0-8744-0FB1C135E872}"/>
    <cellStyle name="Neutral 30 4" xfId="42165" xr:uid="{41035BA2-6084-46AB-838A-372EB58DDA5B}"/>
    <cellStyle name="Neutral 30 4 2" xfId="42167" xr:uid="{D0EA6C5C-0150-411D-9BA7-714B7360153B}"/>
    <cellStyle name="Neutral 30 5" xfId="42169" xr:uid="{12324188-FCEE-44CD-B9EE-F63C32D876A9}"/>
    <cellStyle name="Neutral 30_BSD2" xfId="42171" xr:uid="{4B8425F4-BDEC-4C9C-BB83-039AEAEB3B67}"/>
    <cellStyle name="Neutral 31" xfId="42174" xr:uid="{A5A47787-6812-4D7F-AB79-D5C78CF5AF96}"/>
    <cellStyle name="Neutral 31 2" xfId="42176" xr:uid="{B14DAC9D-26F2-41C6-B988-F80627585154}"/>
    <cellStyle name="Neutral 31 2 2" xfId="18748" xr:uid="{51108AF7-3AA2-4858-927D-C043B4E38253}"/>
    <cellStyle name="Neutral 31 2 2 2" xfId="18751" xr:uid="{691FE5BC-5029-46B7-B3B6-FFF797891361}"/>
    <cellStyle name="Neutral 31 2 3" xfId="18757" xr:uid="{9C568F0C-AE07-4053-B5FF-BC618CB53161}"/>
    <cellStyle name="Neutral 31 2 3 2" xfId="18760" xr:uid="{C24AA01B-EBF4-43D9-A27A-918990782BAF}"/>
    <cellStyle name="Neutral 31 2 4" xfId="42178" xr:uid="{806265D9-3D0F-4235-BAA6-725958473C2A}"/>
    <cellStyle name="Neutral 31 2_BSD2" xfId="29309" xr:uid="{D68D445F-E532-4274-B52E-38E865235CD0}"/>
    <cellStyle name="Neutral 31 3" xfId="42181" xr:uid="{C67C86CE-EDEE-4F12-9143-82E4BBFC0D94}"/>
    <cellStyle name="Neutral 31 3 2" xfId="42183" xr:uid="{6DBAF69B-8473-4248-A963-F2FF7DFF38A4}"/>
    <cellStyle name="Neutral 31 4" xfId="42186" xr:uid="{45C5DC85-E371-40E3-A635-879238F7267D}"/>
    <cellStyle name="Neutral 31 4 2" xfId="42188" xr:uid="{21E365BF-9D2D-4409-A650-0140E3C25F32}"/>
    <cellStyle name="Neutral 31 5" xfId="42190" xr:uid="{86EC307A-99AB-48E2-A88C-65F200C2A753}"/>
    <cellStyle name="Neutral 31_BSD2" xfId="42192" xr:uid="{8293F850-868B-4DD9-95B6-A8271A25B46D}"/>
    <cellStyle name="Neutral 32" xfId="27639" xr:uid="{196FFE8F-1F44-4527-8282-CAD001A032B9}"/>
    <cellStyle name="Neutral 32 2" xfId="42194" xr:uid="{F383E15E-AAF5-4D6A-B44F-55D5B0CEF720}"/>
    <cellStyle name="Neutral 32 2 2" xfId="42196" xr:uid="{9377003D-2DB4-4891-A7D2-FC1656FD381E}"/>
    <cellStyle name="Neutral 32 2 2 2" xfId="42198" xr:uid="{A82235DB-4113-4250-860E-13EC1F5402FD}"/>
    <cellStyle name="Neutral 32 2 3" xfId="42200" xr:uid="{3546B211-AE01-454D-A888-FBDC50542F46}"/>
    <cellStyle name="Neutral 32 2 3 2" xfId="42202" xr:uid="{64B2E5F2-2D51-4334-9D88-084F24C5CA94}"/>
    <cellStyle name="Neutral 32 2 4" xfId="42204" xr:uid="{476DDFDA-1E6C-4AC4-A147-EFCFDDE08FC2}"/>
    <cellStyle name="Neutral 32 2_BSD2" xfId="4470" xr:uid="{25850880-EF67-4006-B7C1-FA930DA23B43}"/>
    <cellStyle name="Neutral 32 3" xfId="42206" xr:uid="{5B0A5CEA-8C4E-4BCE-A5A3-7011B13F14F4}"/>
    <cellStyle name="Neutral 32 3 2" xfId="42208" xr:uid="{928DF549-7C70-459A-BFD8-28DD4E139680}"/>
    <cellStyle name="Neutral 32 4" xfId="42210" xr:uid="{854A2379-A1B8-4B96-BD8D-5D6041DE609D}"/>
    <cellStyle name="Neutral 32 4 2" xfId="42212" xr:uid="{FA019266-D236-48E3-B8C5-0AE730AEECD5}"/>
    <cellStyle name="Neutral 32 5" xfId="42214" xr:uid="{3BBAFA7F-BA8A-4F10-B2C3-D4288C8CBA1E}"/>
    <cellStyle name="Neutral 32_BSD2" xfId="38044" xr:uid="{043482EE-85C0-4CD4-9B70-0B24CEE2F83B}"/>
    <cellStyle name="Neutral 33" xfId="27643" xr:uid="{AB6C89D7-D5AF-4A66-8027-2DD1D80D533C}"/>
    <cellStyle name="Neutral 33 2" xfId="42216" xr:uid="{4A4015D4-8B15-4487-8153-040E2C45B8B9}"/>
    <cellStyle name="Neutral 33 2 2" xfId="42218" xr:uid="{964D2AD2-F5D1-4AF8-B690-3B2AEAFCFB85}"/>
    <cellStyle name="Neutral 33 2 2 2" xfId="42220" xr:uid="{BD26330E-B708-4C6F-81AD-FD54B12E6BFF}"/>
    <cellStyle name="Neutral 33 2 3" xfId="42222" xr:uid="{9781254F-B22E-4020-A887-00BDF317C38E}"/>
    <cellStyle name="Neutral 33 2 3 2" xfId="33540" xr:uid="{CE9051B6-20BC-4357-9913-011F5F2583D3}"/>
    <cellStyle name="Neutral 33 2 4" xfId="42224" xr:uid="{3141CAD2-3660-4414-B1D8-7A8DD95C1539}"/>
    <cellStyle name="Neutral 33 2_BSD2" xfId="42226" xr:uid="{5E4D0556-64C5-484F-8E8B-A9178B784CBC}"/>
    <cellStyle name="Neutral 33 3" xfId="42228" xr:uid="{CC2DAD8D-99F7-486E-8CC6-8E430C06C873}"/>
    <cellStyle name="Neutral 33 3 2" xfId="42231" xr:uid="{0783DFB4-89F4-47DE-868F-BAC85AE24D4D}"/>
    <cellStyle name="Neutral 33 4" xfId="42233" xr:uid="{D2162409-F972-4245-ADEF-AD75DC730D14}"/>
    <cellStyle name="Neutral 33 4 2" xfId="24647" xr:uid="{A2DD38D7-805E-47B5-A365-0770BBD5686A}"/>
    <cellStyle name="Neutral 33 5" xfId="42235" xr:uid="{25C81DB9-D861-421E-8E3E-A2BC51CBC0A1}"/>
    <cellStyle name="Neutral 33_BSD2" xfId="42237" xr:uid="{8065850E-97A4-4F95-A511-D53FFD29FEFA}"/>
    <cellStyle name="Neutral 34" xfId="42240" xr:uid="{7663F546-EF85-489C-940F-392B58551646}"/>
    <cellStyle name="Neutral 34 2" xfId="39980" xr:uid="{06C62E41-C812-4175-B3C7-3A629C54B39C}"/>
    <cellStyle name="Neutral 34 2 2" xfId="42242" xr:uid="{FA2A937D-2921-488C-9BAD-D87FAA3E9203}"/>
    <cellStyle name="Neutral 34 2 2 2" xfId="42244" xr:uid="{855FA945-AB9A-499D-87D7-2EBDCA3BBB20}"/>
    <cellStyle name="Neutral 34 2 3" xfId="25154" xr:uid="{D74196B6-0412-49FE-AF78-13989FAF270E}"/>
    <cellStyle name="Neutral 34 2 3 2" xfId="25163" xr:uid="{9DABD9BD-6489-42EF-B296-AFB25FA0D981}"/>
    <cellStyle name="Neutral 34 2 4" xfId="25169" xr:uid="{A6FC9858-A196-4DB1-9CC5-FB997034D196}"/>
    <cellStyle name="Neutral 34 2_BSD2" xfId="30874" xr:uid="{6396710A-2F60-4EED-93D3-70580EA77949}"/>
    <cellStyle name="Neutral 34 3" xfId="39985" xr:uid="{88CAB143-BBDA-4128-A8EC-6A9C036CECB2}"/>
    <cellStyle name="Neutral 34 3 2" xfId="42246" xr:uid="{D9E85694-E2EC-48E8-AAA2-890FFBF85BE3}"/>
    <cellStyle name="Neutral 34 4" xfId="42248" xr:uid="{EAF8A5E6-0852-4BB2-B6B4-ADBCA29D7513}"/>
    <cellStyle name="Neutral 34 4 2" xfId="42250" xr:uid="{2B31FC78-4C33-41DF-A1CB-0DC9F5BA7DB8}"/>
    <cellStyle name="Neutral 34 5" xfId="42252" xr:uid="{C3C3922B-474B-4015-B4AE-E1541CB141F6}"/>
    <cellStyle name="Neutral 34_BSD2" xfId="42254" xr:uid="{0B4384B2-B4C9-4743-BA3B-628E028B95D1}"/>
    <cellStyle name="Neutral 35" xfId="42269" xr:uid="{14A66695-A587-4ACA-95D3-AEBA5506BF4A}"/>
    <cellStyle name="Neutral 35 2" xfId="42271" xr:uid="{8D6DF817-E5E6-4038-B2C1-BFA858E15B72}"/>
    <cellStyle name="Neutral 35 2 2" xfId="42273" xr:uid="{50425E17-2D00-44FF-81B2-2CD28353C9E2}"/>
    <cellStyle name="Neutral 35 2 2 2" xfId="42276" xr:uid="{A195121E-7263-49CF-8AA8-DDE96675176B}"/>
    <cellStyle name="Neutral 35 2 3" xfId="25642" xr:uid="{4609754F-4F2B-4A02-9DEC-E0B347FAFE88}"/>
    <cellStyle name="Neutral 35 2 3 2" xfId="25647" xr:uid="{4CBF88A8-0B3D-46B6-B709-C7B25E41AB79}"/>
    <cellStyle name="Neutral 35 2 4" xfId="25650" xr:uid="{46E03394-9673-4D07-B4C2-60E7B61E840E}"/>
    <cellStyle name="Neutral 35 2_BSD2" xfId="40890" xr:uid="{9B597BA1-B662-4A3D-B7A5-9FE965CE0DFC}"/>
    <cellStyle name="Neutral 35 3" xfId="42278" xr:uid="{8478F9A0-5D4C-4ED9-ABAE-DA5BD9376F04}"/>
    <cellStyle name="Neutral 35 3 2" xfId="42280" xr:uid="{5034EFF1-D340-43F2-9B2E-FFB51913467A}"/>
    <cellStyle name="Neutral 35 4" xfId="42282" xr:uid="{875DA362-FE71-4BF1-A3D0-F32A00F35DDD}"/>
    <cellStyle name="Neutral 35 4 2" xfId="42284" xr:uid="{CB6CD4D0-DB6F-4E82-8BC4-5E314BABD786}"/>
    <cellStyle name="Neutral 35 5" xfId="42286" xr:uid="{F577C4F2-B902-4599-8A66-84C2F805FB29}"/>
    <cellStyle name="Neutral 35_BSD2" xfId="42288" xr:uid="{40A13196-B47B-4ECF-8B57-866E0C8DBFC4}"/>
    <cellStyle name="Neutral 36" xfId="5289" xr:uid="{355AF33E-259C-428F-982C-B4FBB6E986E3}"/>
    <cellStyle name="Neutral 36 2" xfId="42290" xr:uid="{02489CEA-F6C3-4E6B-BC95-79A802C5E055}"/>
    <cellStyle name="Neutral 36 2 2" xfId="42292" xr:uid="{9799263E-4398-45B9-A3AA-C20CE4EB022C}"/>
    <cellStyle name="Neutral 36 2 2 2" xfId="42294" xr:uid="{CD3E8F27-A788-4050-87F6-CFEDB3773560}"/>
    <cellStyle name="Neutral 36 2 3" xfId="42298" xr:uid="{BECA05B6-6F74-4151-B2A9-24CC37AA9604}"/>
    <cellStyle name="Neutral 36 2 3 2" xfId="42300" xr:uid="{C2103639-D71B-4E16-9A5F-5EF52ACB3FF7}"/>
    <cellStyle name="Neutral 36 2 4" xfId="42302" xr:uid="{427911F1-6FE4-4FF1-8D3E-4704A89D2192}"/>
    <cellStyle name="Neutral 36 2_BSD2" xfId="42305" xr:uid="{08BE1B9A-4CD8-40A6-9077-B15FE96E4C12}"/>
    <cellStyle name="Neutral 36 3" xfId="42307" xr:uid="{C9C18EFA-2C10-4829-A6AA-35F2AB2F06F1}"/>
    <cellStyle name="Neutral 36 3 2" xfId="42309" xr:uid="{2E7339A7-A028-4B19-B2ED-431B26D2F457}"/>
    <cellStyle name="Neutral 36 4" xfId="42311" xr:uid="{3C8BA787-EE62-4D97-8D46-4F76E17E3194}"/>
    <cellStyle name="Neutral 36 4 2" xfId="42313" xr:uid="{86A693E8-A56A-41B1-B23E-745EF0DF6B74}"/>
    <cellStyle name="Neutral 36 5" xfId="42315" xr:uid="{8FE04A29-0611-44BA-859B-68027CCCC239}"/>
    <cellStyle name="Neutral 36_BSD2" xfId="42317" xr:uid="{C8C964EA-D206-40EB-9D2D-FDD8FE045F8D}"/>
    <cellStyle name="Neutral 37" xfId="42319" xr:uid="{6A87F851-5D0F-408C-ACBC-C10E1282FE1A}"/>
    <cellStyle name="Neutral 37 2" xfId="42321" xr:uid="{74BBB28B-DFA0-4D28-8C37-5D2217A361F6}"/>
    <cellStyle name="Neutral 37 2 2" xfId="42323" xr:uid="{F63A925E-5856-4533-99F4-96494606EC47}"/>
    <cellStyle name="Neutral 37 2 2 2" xfId="21212" xr:uid="{6B27870C-CB4E-4487-A069-821015ECD8B4}"/>
    <cellStyle name="Neutral 37 2 3" xfId="42325" xr:uid="{6483DA49-21A5-4DC1-92ED-76BB53491EF2}"/>
    <cellStyle name="Neutral 37 2 3 2" xfId="38844" xr:uid="{BC2C5FC5-7D9D-4AF5-817E-B76843B8CF82}"/>
    <cellStyle name="Neutral 37 2 4" xfId="42327" xr:uid="{301860CB-2C31-4F08-94E2-56E7A5EFA792}"/>
    <cellStyle name="Neutral 37 2_BSD2" xfId="42329" xr:uid="{A73F006B-8C97-4993-B670-0CC69E77E542}"/>
    <cellStyle name="Neutral 37 3" xfId="42331" xr:uid="{0DD1EB54-469B-4DE1-8DE4-697C6D1657AD}"/>
    <cellStyle name="Neutral 37 3 2" xfId="42333" xr:uid="{65CFDFFD-402F-4369-8513-BC9938FB54CA}"/>
    <cellStyle name="Neutral 37 4" xfId="42335" xr:uid="{79393AF8-7428-4064-A129-B9C062A9CAFB}"/>
    <cellStyle name="Neutral 37 4 2" xfId="42337" xr:uid="{4203F19F-7A66-40A9-B4E6-4C9ABF82A3E5}"/>
    <cellStyle name="Neutral 37 5" xfId="42339" xr:uid="{77122853-F314-4EB8-8B94-1AE09294F2E3}"/>
    <cellStyle name="Neutral 37_BSD2" xfId="38090" xr:uid="{D23EF43C-34D9-4BAB-B1B7-E4E01F7E197B}"/>
    <cellStyle name="Neutral 38" xfId="42341" xr:uid="{9D34365F-AFE1-403D-A598-53A37F55C18B}"/>
    <cellStyle name="Neutral 38 2" xfId="42343" xr:uid="{73F2913F-C3EB-4DD2-818E-1EE2F94D3663}"/>
    <cellStyle name="Neutral 38 2 2" xfId="5562" xr:uid="{63CD1EB7-9F80-4E93-A148-CB3682B0DE11}"/>
    <cellStyle name="Neutral 38 2 2 2" xfId="9739" xr:uid="{BC9C47CE-77D0-43FB-8FD9-6F8FA21354C4}"/>
    <cellStyle name="Neutral 38 2 3" xfId="9758" xr:uid="{CFB1DDCF-AF10-49D5-A885-37FA77188FFF}"/>
    <cellStyle name="Neutral 38 2 3 2" xfId="9763" xr:uid="{C0CDABD7-DE03-4833-ADF9-A888189F9157}"/>
    <cellStyle name="Neutral 38 2 4" xfId="9782" xr:uid="{0DAF7B8E-C5E3-427B-A0DA-48996563C7B4}"/>
    <cellStyle name="Neutral 38 2_BSD2" xfId="35940" xr:uid="{7E5F43FA-1185-4E8C-93C6-128575EB0679}"/>
    <cellStyle name="Neutral 38 3" xfId="42345" xr:uid="{2086373D-8B1A-4A22-9A41-F1C92FF6FA24}"/>
    <cellStyle name="Neutral 38 3 2" xfId="10205" xr:uid="{5CCA520D-8321-4CFF-9A18-2F83DBD9A484}"/>
    <cellStyle name="Neutral 38 4" xfId="42347" xr:uid="{3FAA1638-6C84-4613-87B0-E0E73FB5A34F}"/>
    <cellStyle name="Neutral 38 4 2" xfId="24654" xr:uid="{E2AD7763-F3DB-40F3-9E46-16BE4A6EA156}"/>
    <cellStyle name="Neutral 38 5" xfId="42349" xr:uid="{BFB7C762-BBCC-46BC-B484-15419CBD7DAE}"/>
    <cellStyle name="Neutral 38_BSD2" xfId="42351" xr:uid="{5AA7077B-9C84-47DC-A738-D6A619BBF9D9}"/>
    <cellStyle name="Neutral 39" xfId="42353" xr:uid="{4820AD9A-5EB1-4EE1-B6BC-9CD01BB7AD12}"/>
    <cellStyle name="Neutral 39 2" xfId="36996" xr:uid="{EDE85E10-9C3D-4F85-81AF-54865C7D8BCD}"/>
    <cellStyle name="Neutral 39 2 2" xfId="42358" xr:uid="{F2A8A208-D956-4BE0-9DE4-9A684F70F34F}"/>
    <cellStyle name="Neutral 39 2 2 2" xfId="42363" xr:uid="{ABCD5DA7-F81C-4D6B-935B-2CE0B06F9FD6}"/>
    <cellStyle name="Neutral 39 2 3" xfId="38207" xr:uid="{0FD806AB-D137-4C7E-8100-51D8562915A9}"/>
    <cellStyle name="Neutral 39 2 3 2" xfId="6471" xr:uid="{DB2E0D42-27BC-4B5D-B9E7-661379467E1E}"/>
    <cellStyle name="Neutral 39 2 4" xfId="38218" xr:uid="{546B98F3-9D1E-4668-8299-AC3C7D793339}"/>
    <cellStyle name="Neutral 39 2_BSD2" xfId="31344" xr:uid="{5C03B7B9-C17B-4B5A-9AAB-4C9325FB8B96}"/>
    <cellStyle name="Neutral 39 3" xfId="42365" xr:uid="{42497A83-F1B2-4372-BDE0-B412F306CAE8}"/>
    <cellStyle name="Neutral 39 3 2" xfId="42370" xr:uid="{B2E3135D-624F-4D49-B3E0-93F944F229BC}"/>
    <cellStyle name="Neutral 39 4" xfId="42372" xr:uid="{959B004C-D7BB-482B-A6DC-1680B2E5BC75}"/>
    <cellStyle name="Neutral 39 4 2" xfId="42377" xr:uid="{3C1DCA84-EE8D-4FA2-8804-F4F91AB9B6DA}"/>
    <cellStyle name="Neutral 39 5" xfId="42379" xr:uid="{83C87782-045B-4DB3-BCF8-CC6A5BA42A7E}"/>
    <cellStyle name="Neutral 39_BSD2" xfId="42381" xr:uid="{25DA2F1B-844C-4C0D-84C8-C6EFA0355B1B}"/>
    <cellStyle name="Neutral 4" xfId="1983" xr:uid="{06946F67-66D7-48FB-AF7D-5CA37F041C4F}"/>
    <cellStyle name="Neutral 4 10" xfId="51783" xr:uid="{8EFB93F0-D29A-4826-8D6F-E65E7BAC5D3C}"/>
    <cellStyle name="Neutral 4 2" xfId="42382" xr:uid="{E656106B-F045-4A52-B743-844CA678D092}"/>
    <cellStyle name="Neutral 4 2 2" xfId="42383" xr:uid="{4C79B00D-6669-4BE0-8E27-6F25B68CC59D}"/>
    <cellStyle name="Neutral 4 2 2 2" xfId="42384" xr:uid="{06D8C65F-5B44-400D-AD46-1E7BB9BBD713}"/>
    <cellStyle name="Neutral 4 2 3" xfId="42385" xr:uid="{AA2D03D8-5F7C-4F57-9029-A8F3FEAE5A27}"/>
    <cellStyle name="Neutral 4 2 3 2" xfId="14098" xr:uid="{4F969486-952C-42AA-B6FF-59AEFA94A123}"/>
    <cellStyle name="Neutral 4 2 4" xfId="42386" xr:uid="{D7FF85BD-42A7-4BCE-8766-ECE9F034C1BF}"/>
    <cellStyle name="Neutral 4 2_BSD2" xfId="42387" xr:uid="{CF05644F-964B-499E-94AA-8D6015A92584}"/>
    <cellStyle name="Neutral 4 3" xfId="42388" xr:uid="{743B2329-CF35-4A3F-9CD0-A72B34697555}"/>
    <cellStyle name="Neutral 4 3 2" xfId="42389" xr:uid="{DC5EF1F1-64F0-4A75-AF8E-26D993A16D52}"/>
    <cellStyle name="Neutral 4 4" xfId="42390" xr:uid="{208C6530-DB8B-40C2-838C-ECA6CCAD0942}"/>
    <cellStyle name="Neutral 4 4 2" xfId="42391" xr:uid="{E5CCF91C-7A7F-4D13-BB8E-B79DB9361165}"/>
    <cellStyle name="Neutral 4 5" xfId="42392" xr:uid="{3F6535D8-6260-4D89-80E8-4A6672A47E71}"/>
    <cellStyle name="Neutral 4 5 2" xfId="42393" xr:uid="{52D21343-AC89-4CE2-B86E-2DD24593C36B}"/>
    <cellStyle name="Neutral 4 6" xfId="42394" xr:uid="{AF21F3CF-7AEE-4AB2-B555-558A15AEF02B}"/>
    <cellStyle name="Neutral 4 6 2" xfId="42395" xr:uid="{9313CC2F-926B-4403-9A06-8B84936445D2}"/>
    <cellStyle name="Neutral 4 7" xfId="42396" xr:uid="{38547A25-ACC1-43E7-9B9D-80D67B237810}"/>
    <cellStyle name="Neutral 4 8" xfId="42397" xr:uid="{5C86F162-7CCF-48F8-9DE6-351297F803C3}"/>
    <cellStyle name="Neutral 4 9" xfId="30946" xr:uid="{B278CEDD-287D-4EDF-9D11-0B0114134286}"/>
    <cellStyle name="Neutral 4_Annexure" xfId="42398" xr:uid="{C713B5A6-7619-4E47-93EC-F5A10598CA18}"/>
    <cellStyle name="Neutral 40" xfId="42268" xr:uid="{55E7F77E-E2E4-4AA5-9907-0A8798F9AD97}"/>
    <cellStyle name="Neutral 40 2" xfId="42270" xr:uid="{4814DB13-EBC2-4D59-BB19-756FC566A2C4}"/>
    <cellStyle name="Neutral 40 2 2" xfId="42272" xr:uid="{B73DC5EC-B63A-4D7E-B735-B39022CA42B7}"/>
    <cellStyle name="Neutral 40 2 2 2" xfId="42275" xr:uid="{9A62E3A7-F51B-4B79-B809-06DDAB43CDD1}"/>
    <cellStyle name="Neutral 40 2 3" xfId="25641" xr:uid="{A5E8DD52-14AE-427B-ABD1-5595F170FCAB}"/>
    <cellStyle name="Neutral 40 2 3 2" xfId="25646" xr:uid="{DC2C7012-0C5F-4A01-891F-41E2334C8B8D}"/>
    <cellStyle name="Neutral 40 2 4" xfId="25649" xr:uid="{23F52B7F-307D-4605-8AFA-1C337C1138CF}"/>
    <cellStyle name="Neutral 40 2_BSD2" xfId="40889" xr:uid="{DCDDB75B-BB3A-4E20-A233-53CECC4239BE}"/>
    <cellStyle name="Neutral 40 3" xfId="42277" xr:uid="{B6A9A40D-903A-4D77-9DA3-2A8B2B305866}"/>
    <cellStyle name="Neutral 40 3 2" xfId="42279" xr:uid="{880E7065-E262-4658-A46E-0D72637B0B4D}"/>
    <cellStyle name="Neutral 40 4" xfId="42281" xr:uid="{033CB428-387A-4EC0-AC96-D28093D5E5A8}"/>
    <cellStyle name="Neutral 40 4 2" xfId="42283" xr:uid="{EACA1046-9F9E-4641-8974-A4E50652C64A}"/>
    <cellStyle name="Neutral 40 5" xfId="42285" xr:uid="{C86E0DE2-2D74-46D5-A773-5B291D75D171}"/>
    <cellStyle name="Neutral 40_BSD2" xfId="42287" xr:uid="{01359DF4-FBC6-4EB0-AC1C-26BDC5C6B6F8}"/>
    <cellStyle name="Neutral 41" xfId="5288" xr:uid="{B5D23797-3396-41FB-A93A-9F22A16BF01C}"/>
    <cellStyle name="Neutral 41 2" xfId="42289" xr:uid="{E4DEB8A7-9052-45C4-B8BB-0736E0B956B5}"/>
    <cellStyle name="Neutral 41 2 2" xfId="42291" xr:uid="{4E3C6E1D-AC6C-4170-B7DF-95A943B98566}"/>
    <cellStyle name="Neutral 41 2 2 2" xfId="42293" xr:uid="{D23BB00E-B797-4676-A61D-E92D86A2D69D}"/>
    <cellStyle name="Neutral 41 2 3" xfId="42297" xr:uid="{53B22879-FC37-4AE5-AF98-6F8A308AFCE7}"/>
    <cellStyle name="Neutral 41 2 3 2" xfId="42299" xr:uid="{F35E91CF-7C84-42E7-ABE6-16144D8175CC}"/>
    <cellStyle name="Neutral 41 2 4" xfId="42301" xr:uid="{01764F83-E282-48F8-B27B-3740349CCD88}"/>
    <cellStyle name="Neutral 41 2_BSD2" xfId="42304" xr:uid="{5BE6474F-BFE4-4883-9263-583D1FEC5ED0}"/>
    <cellStyle name="Neutral 41 3" xfId="42306" xr:uid="{D87A4569-3120-4291-B8FC-3B48DB9DFFC9}"/>
    <cellStyle name="Neutral 41 3 2" xfId="42308" xr:uid="{FCA5789E-19FD-471C-9B6C-121317A71E17}"/>
    <cellStyle name="Neutral 41 4" xfId="42310" xr:uid="{18F4206B-28B4-428E-8C8B-70FFDD1642C0}"/>
    <cellStyle name="Neutral 41 4 2" xfId="42312" xr:uid="{5CB699CE-835A-4B88-A4B8-1748F67100C8}"/>
    <cellStyle name="Neutral 41 5" xfId="42314" xr:uid="{36878FF5-17CA-4942-8911-300F7B264669}"/>
    <cellStyle name="Neutral 41_BSD2" xfId="42316" xr:uid="{FD3439D2-101A-40D2-989A-19A456404D8A}"/>
    <cellStyle name="Neutral 42" xfId="42318" xr:uid="{2FE34CBE-E0AB-47BD-A80F-D0FF5F7C12EF}"/>
    <cellStyle name="Neutral 42 2" xfId="42320" xr:uid="{295C2B4C-B914-4FCE-9E8F-4EA49CE8A451}"/>
    <cellStyle name="Neutral 42 2 2" xfId="42322" xr:uid="{C2C65CD8-2DF4-475C-BF52-C2B553312A47}"/>
    <cellStyle name="Neutral 42 2 2 2" xfId="21211" xr:uid="{6BFE1DBC-CA21-4A9A-AAB4-1A8D8AF354E9}"/>
    <cellStyle name="Neutral 42 2 3" xfId="42324" xr:uid="{863B56A1-A63A-4F45-B1D2-90395E731879}"/>
    <cellStyle name="Neutral 42 2 3 2" xfId="38843" xr:uid="{0177A62D-AD3C-4F5D-8029-AE7A535DCBE0}"/>
    <cellStyle name="Neutral 42 2 4" xfId="42326" xr:uid="{83A7E5D6-94DD-409A-9D53-E9E794E6F265}"/>
    <cellStyle name="Neutral 42 2_BSD2" xfId="42328" xr:uid="{D8410C3F-EE7D-4CE8-BC24-15A3964EF827}"/>
    <cellStyle name="Neutral 42 3" xfId="42330" xr:uid="{F48B4B8D-65BD-40AD-AE4B-9ACE89B410FB}"/>
    <cellStyle name="Neutral 42 3 2" xfId="42332" xr:uid="{0CCEFCC7-CF9C-42ED-96BE-AE2388949FF4}"/>
    <cellStyle name="Neutral 42 4" xfId="42334" xr:uid="{F9AA10EF-8C36-468E-8B7F-0ED0BA69927F}"/>
    <cellStyle name="Neutral 42 4 2" xfId="42336" xr:uid="{D389B333-21BE-498D-A972-63CA59477A98}"/>
    <cellStyle name="Neutral 42 5" xfId="42338" xr:uid="{8A1EA0F4-926A-4031-BB55-069A04FDD668}"/>
    <cellStyle name="Neutral 42_BSD2" xfId="38089" xr:uid="{D270470E-AE5F-476E-982D-691201610B8A}"/>
    <cellStyle name="Neutral 43" xfId="42340" xr:uid="{7E8D1E67-EB7A-4175-BAC2-7BF8956C6BB2}"/>
    <cellStyle name="Neutral 43 2" xfId="42342" xr:uid="{134F3545-A9DD-4DC8-BEC7-D430E707706E}"/>
    <cellStyle name="Neutral 43 2 2" xfId="5561" xr:uid="{6F6C82DD-D0AC-4DDE-AFE5-FA8364A73E1F}"/>
    <cellStyle name="Neutral 43 2 2 2" xfId="9738" xr:uid="{3101C5C7-8E27-42C1-9FD5-8C4FEF147B3F}"/>
    <cellStyle name="Neutral 43 2 3" xfId="9757" xr:uid="{6A014B45-8B88-41B4-9A98-B22FCCC63F7A}"/>
    <cellStyle name="Neutral 43 2 3 2" xfId="9762" xr:uid="{4BA33412-AC2F-4894-8B18-5EAC2249D71F}"/>
    <cellStyle name="Neutral 43 2 4" xfId="9781" xr:uid="{DFBB0CF3-3FE6-45D7-8729-F18345E5E6C0}"/>
    <cellStyle name="Neutral 43 2_BSD2" xfId="35939" xr:uid="{B096253F-C956-46BD-99E0-811A7F9C1C25}"/>
    <cellStyle name="Neutral 43 3" xfId="42344" xr:uid="{28CDFDB9-176B-4DE5-8D0C-08320C5ACC0D}"/>
    <cellStyle name="Neutral 43 3 2" xfId="10204" xr:uid="{3BDDF549-04B3-457B-A92B-8CC4A8F7D65D}"/>
    <cellStyle name="Neutral 43 4" xfId="42346" xr:uid="{2EF93124-F3C9-4E6F-9611-75ECCF067DFC}"/>
    <cellStyle name="Neutral 43 4 2" xfId="24653" xr:uid="{6536A751-A5C8-4ADD-9359-FCF3CC0CFEF6}"/>
    <cellStyle name="Neutral 43 5" xfId="42348" xr:uid="{5F1C036D-435D-4BBD-81D2-A9D0DC22783B}"/>
    <cellStyle name="Neutral 43_BSD2" xfId="42350" xr:uid="{28F8DB9B-E107-4973-9D7C-675D2C12B70C}"/>
    <cellStyle name="Neutral 44" xfId="42352" xr:uid="{B98235DE-9ECD-4738-A79C-B034A53E7540}"/>
    <cellStyle name="Neutral 44 2" xfId="36995" xr:uid="{1D1C9184-953A-43EA-BD8F-115DF209A718}"/>
    <cellStyle name="Neutral 44 2 2" xfId="42357" xr:uid="{40CBE6A0-85D2-4568-BBA7-21973EBE0612}"/>
    <cellStyle name="Neutral 44 2 2 2" xfId="42362" xr:uid="{5FA4EE05-AC09-417D-963B-8CFBBCE42027}"/>
    <cellStyle name="Neutral 44 2 3" xfId="38206" xr:uid="{C312214E-D3C9-46E1-97A6-0B858924A64F}"/>
    <cellStyle name="Neutral 44 2 3 2" xfId="6470" xr:uid="{CC9AD332-AE2D-4A2D-995B-9CF77E5BF8E3}"/>
    <cellStyle name="Neutral 44 2 4" xfId="38217" xr:uid="{13AC0D3A-C801-401C-B523-687BDEF98471}"/>
    <cellStyle name="Neutral 44 2_BSD2" xfId="31343" xr:uid="{2A5F246B-D21E-46DD-8CC4-F400E2855DE1}"/>
    <cellStyle name="Neutral 44 3" xfId="42364" xr:uid="{AA38C895-B40F-459E-820D-5B848E918E21}"/>
    <cellStyle name="Neutral 44 3 2" xfId="42369" xr:uid="{EF28267E-D1DD-4CDA-844F-243D4414B52D}"/>
    <cellStyle name="Neutral 44 4" xfId="42371" xr:uid="{7440C80A-518D-4F0A-9F0C-3B6261A5B7C6}"/>
    <cellStyle name="Neutral 44 4 2" xfId="42376" xr:uid="{B5D45D3F-8CDA-4633-A8FE-84ADB8C42A30}"/>
    <cellStyle name="Neutral 44 5" xfId="42378" xr:uid="{43CEE8BE-B309-4512-AA10-B07D8430993D}"/>
    <cellStyle name="Neutral 44_BSD2" xfId="42380" xr:uid="{5F86818E-A5D2-41FC-B2C4-6AE3782FF64D}"/>
    <cellStyle name="Neutral 45" xfId="42400" xr:uid="{A338C9FD-ACC6-4691-B7FC-8A87831E1B95}"/>
    <cellStyle name="Neutral 45 2" xfId="42402" xr:uid="{D513ADFD-0745-49B9-85A7-DF98EABCCEA3}"/>
    <cellStyle name="Neutral 45 2 2" xfId="42406" xr:uid="{7C99B81C-5E5A-4B21-BA05-B5FA09189B31}"/>
    <cellStyle name="Neutral 45 2 2 2" xfId="42410" xr:uid="{521F3A59-E242-493D-9E89-B3DDA6336164}"/>
    <cellStyle name="Neutral 45 2 3" xfId="38659" xr:uid="{F5F6E3A9-3A36-4E6B-8A0D-35D6834BE653}"/>
    <cellStyle name="Neutral 45 2 3 2" xfId="42412" xr:uid="{6BDAB13E-34BA-4EAE-B1AC-DB0B4E9F2B22}"/>
    <cellStyle name="Neutral 45 2 4" xfId="42414" xr:uid="{8EE7CC67-5151-459B-9E4A-8889119641D1}"/>
    <cellStyle name="Neutral 45 2_BSD2" xfId="42416" xr:uid="{25126D42-9164-4F50-9EC4-6B1CD279A975}"/>
    <cellStyle name="Neutral 45 3" xfId="42418" xr:uid="{E47C2F5C-58DF-4E97-A1BC-77B4EB29C8EA}"/>
    <cellStyle name="Neutral 45 3 2" xfId="42422" xr:uid="{E65DF69A-C6FB-4A84-BF20-ED21EA456469}"/>
    <cellStyle name="Neutral 45 4" xfId="42424" xr:uid="{822CEAF9-C0BC-44F9-9DDA-9E540CA75C12}"/>
    <cellStyle name="Neutral 45 4 2" xfId="42428" xr:uid="{359FBB8F-43CF-4384-91DC-AB7353DCEBA4}"/>
    <cellStyle name="Neutral 45 5" xfId="42430" xr:uid="{CB0E91F1-3596-4686-9E12-DA355FD9031B}"/>
    <cellStyle name="Neutral 45_BSD2" xfId="42432" xr:uid="{6F54867D-BF24-42DF-89EF-CA6AC63CD771}"/>
    <cellStyle name="Neutral 46" xfId="42434" xr:uid="{E473E3BC-3807-4BAF-A54C-0C3C9D884942}"/>
    <cellStyle name="Neutral 46 2" xfId="42436" xr:uid="{C4FD10D5-8B05-48F6-8BAF-6774577D3293}"/>
    <cellStyle name="Neutral 46 2 2" xfId="42438" xr:uid="{908E4C5A-678B-47EC-A74E-E28C3063E824}"/>
    <cellStyle name="Neutral 46 2 2 2" xfId="42440" xr:uid="{BCF0AE36-B976-43E5-A4E5-F2B2A210140D}"/>
    <cellStyle name="Neutral 46 2 3" xfId="42444" xr:uid="{25D523A0-787D-40EF-8156-E29F81FF6C7D}"/>
    <cellStyle name="Neutral 46 2 3 2" xfId="42446" xr:uid="{B4ABB6DA-9E52-414B-8B8B-0E72A0BCC1C6}"/>
    <cellStyle name="Neutral 46 2 4" xfId="42448" xr:uid="{150193AB-1953-43DE-A865-629F4B9F4267}"/>
    <cellStyle name="Neutral 46 2_BSD2" xfId="42450" xr:uid="{98456DCB-38E8-4DCE-91CA-BAEEE0D92172}"/>
    <cellStyle name="Neutral 46 3" xfId="42452" xr:uid="{871D2B93-28C0-4F71-8A01-630E9366247E}"/>
    <cellStyle name="Neutral 46 3 2" xfId="42454" xr:uid="{A8BDD7D8-A088-4C14-B9C9-44FF705A7990}"/>
    <cellStyle name="Neutral 46 4" xfId="42456" xr:uid="{8A8A6991-1952-4234-B788-0745A339FF93}"/>
    <cellStyle name="Neutral 46 4 2" xfId="42459" xr:uid="{CED1A107-777F-4FBC-AFB4-44ACD0694310}"/>
    <cellStyle name="Neutral 46 5" xfId="42461" xr:uid="{9D66E345-2869-443E-81A1-85BBA51DB80D}"/>
    <cellStyle name="Neutral 46_BSD2" xfId="42463" xr:uid="{F0429D53-86DA-4726-9484-350A89A34835}"/>
    <cellStyle name="Neutral 47" xfId="24483" xr:uid="{DC32BE45-9E63-4BAD-A282-5DB09F3917C4}"/>
    <cellStyle name="Neutral 47 2" xfId="42466" xr:uid="{A0373E9E-F0E2-4228-8588-2784618BFA16}"/>
    <cellStyle name="Neutral 47 2 2" xfId="42469" xr:uid="{4EACAEF5-D17E-422E-BE6D-EDA8C2984088}"/>
    <cellStyle name="Neutral 47 2 2 2" xfId="42471" xr:uid="{7EE7E225-F738-47F2-93AC-111D5D8A2F7A}"/>
    <cellStyle name="Neutral 47 2 3" xfId="42474" xr:uid="{5853C142-4F44-44DE-B753-1E70E82A1AEE}"/>
    <cellStyle name="Neutral 47 2 3 2" xfId="42476" xr:uid="{E782A5D3-B044-40D6-9A7A-91523A973E75}"/>
    <cellStyle name="Neutral 47 2 4" xfId="42478" xr:uid="{C214A1EB-973D-4F9C-AD19-837B2AB43DD5}"/>
    <cellStyle name="Neutral 47 2_BSD2" xfId="42480" xr:uid="{B144A8D6-EAE2-433C-9BD7-EB50E98729FB}"/>
    <cellStyle name="Neutral 47 3" xfId="42482" xr:uid="{9EA4894A-CC06-42B0-94D3-FB78A698DA00}"/>
    <cellStyle name="Neutral 47 3 2" xfId="42484" xr:uid="{5B9DE7E2-B9CB-4571-9EB8-DC20DC834FC7}"/>
    <cellStyle name="Neutral 47 4" xfId="21364" xr:uid="{4AC5B573-FEDE-4589-96D4-FFCC8A227A87}"/>
    <cellStyle name="Neutral 47 4 2" xfId="42486" xr:uid="{3DEB7CB2-E968-4D56-838C-92A6FC767D6A}"/>
    <cellStyle name="Neutral 47 5" xfId="42488" xr:uid="{4D6A43BC-5D95-4293-AC53-706E4B740002}"/>
    <cellStyle name="Neutral 47_BSD2" xfId="38116" xr:uid="{0F59F86B-433F-4E06-A2BA-30429FD6D47F}"/>
    <cellStyle name="Neutral 48" xfId="42491" xr:uid="{71A77000-E56E-4380-8BBD-2D1A4FDCBAC9}"/>
    <cellStyle name="Neutral 48 2" xfId="42494" xr:uid="{5C9BB812-544B-4BFD-AB70-3C2907D631AD}"/>
    <cellStyle name="Neutral 48 2 2" xfId="42496" xr:uid="{3DCE7F94-9B2E-4100-A76F-3E758589F6E3}"/>
    <cellStyle name="Neutral 48 2 2 2" xfId="42498" xr:uid="{4ED3AB42-2ED7-446C-9D87-E0EE2B38B284}"/>
    <cellStyle name="Neutral 48 2 3" xfId="42500" xr:uid="{3DAF9994-4AE1-42DB-8183-047FC3FBBE81}"/>
    <cellStyle name="Neutral 48 2 3 2" xfId="42503" xr:uid="{3AC1D0D9-8664-4D4F-ACC7-217E8F76931E}"/>
    <cellStyle name="Neutral 48 2 4" xfId="42505" xr:uid="{1978B9EC-2E89-4028-8A88-152A2A1AD642}"/>
    <cellStyle name="Neutral 48 2_BSD2" xfId="42507" xr:uid="{38633985-FE97-4ECF-B5AD-C9772CE72A03}"/>
    <cellStyle name="Neutral 48 3" xfId="42510" xr:uid="{0B48140D-9D9F-45BA-82D4-38E64B677048}"/>
    <cellStyle name="Neutral 48 3 2" xfId="42512" xr:uid="{AD88562A-F004-4615-9D32-76EFC2C2FF82}"/>
    <cellStyle name="Neutral 48 4" xfId="42515" xr:uid="{68E16139-9A9B-4A0E-9EC9-3BF3955AB2B5}"/>
    <cellStyle name="Neutral 48 4 2" xfId="24714" xr:uid="{4B6C3708-D625-4DFF-AA06-3169F8D568C2}"/>
    <cellStyle name="Neutral 48 5" xfId="42518" xr:uid="{8996C524-7A81-43D1-9001-569622CEE1F3}"/>
    <cellStyle name="Neutral 48_BSD2" xfId="42520" xr:uid="{33374A95-80F7-484E-8736-B9538C3D42BE}"/>
    <cellStyle name="Neutral 49" xfId="4216" xr:uid="{6FAC5581-1259-4029-AC9F-AE297F3445E5}"/>
    <cellStyle name="Neutral 49 2" xfId="10062" xr:uid="{9CD6E18D-DF8B-433A-AB3C-B0CE0C55F9A5}"/>
    <cellStyle name="Neutral 49 2 2" xfId="42522" xr:uid="{B5894535-8D29-4D81-9573-DAF9D05CB5C1}"/>
    <cellStyle name="Neutral 49 2 2 2" xfId="42524" xr:uid="{D32FA3CC-389F-4CA0-B0DF-FE2502041271}"/>
    <cellStyle name="Neutral 49 2 3" xfId="7688" xr:uid="{D2573C02-0D08-4481-B0A4-57A010EC92AB}"/>
    <cellStyle name="Neutral 49 2 3 2" xfId="7699" xr:uid="{31B5C651-9043-49B3-A449-8303BE53DC45}"/>
    <cellStyle name="Neutral 49 2 4" xfId="7717" xr:uid="{3662EE93-E546-4D1E-A0E1-AA26CAD2EE07}"/>
    <cellStyle name="Neutral 49 2_BSD2" xfId="42526" xr:uid="{1E09F58F-6DA8-4927-A9E6-4743D6826B0B}"/>
    <cellStyle name="Neutral 49 3" xfId="42528" xr:uid="{43B51D57-9B72-4C83-B577-0744AA55FAB7}"/>
    <cellStyle name="Neutral 49 3 2" xfId="42530" xr:uid="{05E42717-380A-4BCE-803B-5200BBE6123D}"/>
    <cellStyle name="Neutral 49 4" xfId="42532" xr:uid="{FC8B9CC6-F704-47BD-B813-9B2FD8148300}"/>
    <cellStyle name="Neutral 49 4 2" xfId="42534" xr:uid="{114BF455-691B-402D-A80A-64FBAD4993F8}"/>
    <cellStyle name="Neutral 49 5" xfId="42537" xr:uid="{CBB5A45B-03AE-4E94-B70F-A80FE244C4CF}"/>
    <cellStyle name="Neutral 49_BSD2" xfId="42539" xr:uid="{12304E88-EC4D-48F2-BA00-C93CD2AF1B35}"/>
    <cellStyle name="Neutral 5" xfId="30949" xr:uid="{8222A2EF-5920-4550-8314-74D022D7603D}"/>
    <cellStyle name="Neutral 5 2" xfId="42540" xr:uid="{023A285F-7BD1-4C35-A663-E40D4052E895}"/>
    <cellStyle name="Neutral 5 2 2" xfId="26554" xr:uid="{DD526DA6-6002-4C74-90F0-6D3BAF492D5A}"/>
    <cellStyle name="Neutral 5 2 2 2" xfId="26556" xr:uid="{5826C009-A04E-461D-A4D2-72968372190A}"/>
    <cellStyle name="Neutral 5 2 3" xfId="42541" xr:uid="{19E6585E-1AF7-4E36-9C39-FD4DE511D148}"/>
    <cellStyle name="Neutral 5 2 3 2" xfId="42542" xr:uid="{66A4581D-63E1-40EB-99DB-408E190B5E19}"/>
    <cellStyle name="Neutral 5 2 4" xfId="42543" xr:uid="{DF2352FC-9DB0-4542-A55C-84CA87295FAC}"/>
    <cellStyle name="Neutral 5 2_BSD2" xfId="42544" xr:uid="{A2CC761D-C48B-40CD-A63B-A90BC04DF485}"/>
    <cellStyle name="Neutral 5 3" xfId="42545" xr:uid="{263DEEF7-23CC-49BF-93D8-BC1752172BF2}"/>
    <cellStyle name="Neutral 5 3 2" xfId="42546" xr:uid="{381ABE58-8ED8-4099-8003-2AAE2BD2E2EA}"/>
    <cellStyle name="Neutral 5 4" xfId="42547" xr:uid="{EF3A3B5C-26E8-4AC9-8075-114073DBC214}"/>
    <cellStyle name="Neutral 5 4 2" xfId="42548" xr:uid="{46B166B6-E28F-4818-A31C-3B412834B042}"/>
    <cellStyle name="Neutral 5 5" xfId="42549" xr:uid="{088AEC8E-56F3-40EC-9F83-FB2F05413EEC}"/>
    <cellStyle name="Neutral 5 5 2" xfId="42550" xr:uid="{556BE315-451F-41DC-A843-CD08F1E83630}"/>
    <cellStyle name="Neutral 5 6" xfId="42551" xr:uid="{90B1E05A-DF7F-4784-A125-70791D5610EA}"/>
    <cellStyle name="Neutral 5 6 2" xfId="42552" xr:uid="{95F35818-1291-44BC-B0DB-A7ED7B6307A7}"/>
    <cellStyle name="Neutral 5 7" xfId="42553" xr:uid="{7EED4FB3-D726-4ABA-BCE4-0EFF916429A4}"/>
    <cellStyle name="Neutral 5 8" xfId="4446" xr:uid="{62EEF332-0AB6-4B78-89B5-8485E7EB3565}"/>
    <cellStyle name="Neutral 5_Annexure" xfId="39871" xr:uid="{85515014-0660-43AE-8E46-D3C2BD34B5E2}"/>
    <cellStyle name="Neutral 50" xfId="42399" xr:uid="{54D0DAB5-140A-4272-B0EE-FA0A9B71EB7E}"/>
    <cellStyle name="Neutral 50 2" xfId="42401" xr:uid="{6F871E0B-013F-4B55-943D-BB43257B1711}"/>
    <cellStyle name="Neutral 50 2 2" xfId="42405" xr:uid="{BFAB217B-0EB0-4F4A-BA81-21C3473D1362}"/>
    <cellStyle name="Neutral 50 2 2 2" xfId="42409" xr:uid="{BA54AD66-4E0C-4A2A-81A0-FD8CA1EB5826}"/>
    <cellStyle name="Neutral 50 2 3" xfId="38658" xr:uid="{9B5DD44B-80F1-4978-9A19-E2FABDD99121}"/>
    <cellStyle name="Neutral 50 2 3 2" xfId="42411" xr:uid="{CFF9B4B8-481F-4057-A983-D67376AF85B1}"/>
    <cellStyle name="Neutral 50 2 4" xfId="42413" xr:uid="{6BF4FECE-9501-4C58-BC92-D377B4F948B6}"/>
    <cellStyle name="Neutral 50 2_BSD2" xfId="42415" xr:uid="{B2E466F4-F4C0-4839-8AF4-DB07A2FE202C}"/>
    <cellStyle name="Neutral 50 3" xfId="42417" xr:uid="{352F9310-EBD8-4F6E-9677-5C5C56019BD5}"/>
    <cellStyle name="Neutral 50 3 2" xfId="42421" xr:uid="{9E6CE2B3-98BC-48B6-89D1-F389A2ADB1BC}"/>
    <cellStyle name="Neutral 50 4" xfId="42423" xr:uid="{32674D32-AB21-4FBF-9D9E-FB1013B5D997}"/>
    <cellStyle name="Neutral 50 4 2" xfId="42427" xr:uid="{F402BD82-8741-4308-8478-833E970AE42A}"/>
    <cellStyle name="Neutral 50 5" xfId="42429" xr:uid="{CEB29445-330B-4FED-A269-C89B67ABB482}"/>
    <cellStyle name="Neutral 50_BSD2" xfId="42431" xr:uid="{63765509-E91E-4AE3-9C53-9296AC365B93}"/>
    <cellStyle name="Neutral 51" xfId="42433" xr:uid="{6ECBE26B-3F94-42EB-A353-FECD7FB1445E}"/>
    <cellStyle name="Neutral 51 2" xfId="42435" xr:uid="{41032ECD-1889-47F8-B39A-64DD0E648BA4}"/>
    <cellStyle name="Neutral 51 2 2" xfId="42437" xr:uid="{1291D5CE-6602-4F28-A89A-61887EF9FA5A}"/>
    <cellStyle name="Neutral 51 2 2 2" xfId="42439" xr:uid="{19426B18-639F-4521-82FC-7D9B22E0386B}"/>
    <cellStyle name="Neutral 51 2 3" xfId="42443" xr:uid="{0C36330E-B3E1-4318-9EF1-FADEF9230DEA}"/>
    <cellStyle name="Neutral 51 2 3 2" xfId="42445" xr:uid="{A67AC252-1391-4429-99C7-7B0917030976}"/>
    <cellStyle name="Neutral 51 2 4" xfId="42447" xr:uid="{83F31F9B-5C56-4909-A11F-1C32128214DA}"/>
    <cellStyle name="Neutral 51 2_BSD2" xfId="42449" xr:uid="{3B52E2B5-F7A6-4B50-9479-D3E47E260689}"/>
    <cellStyle name="Neutral 51 3" xfId="42451" xr:uid="{350E6208-51D7-4184-A05E-C0EAFC8486A6}"/>
    <cellStyle name="Neutral 51 3 2" xfId="42453" xr:uid="{49D6C01D-E40D-499C-BEF9-9003BF99877D}"/>
    <cellStyle name="Neutral 51 4" xfId="42455" xr:uid="{0098C87F-ECD5-4A88-B24F-7987F348A131}"/>
    <cellStyle name="Neutral 51 4 2" xfId="42458" xr:uid="{79E6741F-163D-40F4-999F-5C9E8396C98D}"/>
    <cellStyle name="Neutral 51 5" xfId="42460" xr:uid="{E3FE948D-8D00-4FB3-AE32-15D70A4099A6}"/>
    <cellStyle name="Neutral 51_BSD2" xfId="42462" xr:uid="{1331FE8F-1324-40BB-84A2-E27C994396B6}"/>
    <cellStyle name="Neutral 52" xfId="24482" xr:uid="{D90209ED-AFB5-49CE-8FF2-8DA24C2DBC67}"/>
    <cellStyle name="Neutral 52 2" xfId="42465" xr:uid="{AB70FEB6-2A76-48DE-9025-335BC32C1A0F}"/>
    <cellStyle name="Neutral 52 2 2" xfId="42468" xr:uid="{01F0AC71-F25C-4634-853D-0074EBBDF8BE}"/>
    <cellStyle name="Neutral 52 2 2 2" xfId="42470" xr:uid="{55DA2BFB-9DD5-402E-86D4-D9014CB5C1BA}"/>
    <cellStyle name="Neutral 52 2 3" xfId="42473" xr:uid="{6E95CDEF-F0D6-4882-90BF-6898EEF59261}"/>
    <cellStyle name="Neutral 52 2 3 2" xfId="42475" xr:uid="{053FAE46-854B-42CE-8A9E-2D7D90140D58}"/>
    <cellStyle name="Neutral 52 2 4" xfId="42477" xr:uid="{8C6A4488-99A9-4165-A183-76C3AB8F4C1B}"/>
    <cellStyle name="Neutral 52 2_BSD2" xfId="42479" xr:uid="{1769FA12-97A9-49DD-83FA-DCE93EC6EC2B}"/>
    <cellStyle name="Neutral 52 3" xfId="42481" xr:uid="{0E7AAC6D-E21F-494C-A9FB-5871BB817117}"/>
    <cellStyle name="Neutral 52 3 2" xfId="42483" xr:uid="{8BBB7350-5DC8-4600-B07C-27A403BC1C7E}"/>
    <cellStyle name="Neutral 52 4" xfId="21363" xr:uid="{3969919E-6AD0-440B-A0AB-0C2766893963}"/>
    <cellStyle name="Neutral 52 4 2" xfId="42485" xr:uid="{1F662DD5-CF1E-48BD-9113-50BF48B80B8F}"/>
    <cellStyle name="Neutral 52 5" xfId="42487" xr:uid="{BBF3E615-2EB0-4EB0-A85D-DC229A006C03}"/>
    <cellStyle name="Neutral 52_BSD2" xfId="38115" xr:uid="{372683D8-DA12-45A4-8E42-824E8E26B525}"/>
    <cellStyle name="Neutral 53" xfId="42490" xr:uid="{87850A11-E25A-4E9A-B8E7-26DDA16467DA}"/>
    <cellStyle name="Neutral 53 2" xfId="42493" xr:uid="{B0BA1BE1-D92C-4E92-A07D-72D7771CA8B0}"/>
    <cellStyle name="Neutral 53 2 2" xfId="42495" xr:uid="{CAB0B65D-49B6-4BE4-BB01-519399DC9CD0}"/>
    <cellStyle name="Neutral 53 2 2 2" xfId="42497" xr:uid="{F51B1CB4-801C-4D46-85D8-15DC10C5BB95}"/>
    <cellStyle name="Neutral 53 2 3" xfId="42499" xr:uid="{15EE3B4F-98E2-4E44-9812-5409A0674295}"/>
    <cellStyle name="Neutral 53 2 3 2" xfId="42502" xr:uid="{0D7EDDCC-3C2B-494B-8B5F-B79E6DE28B82}"/>
    <cellStyle name="Neutral 53 2 4" xfId="42504" xr:uid="{5BF556BA-6D40-44E9-B853-D5F6F0FA5B14}"/>
    <cellStyle name="Neutral 53 2_BSD2" xfId="42506" xr:uid="{C6189588-EE14-42E7-9BD8-C8DC9FA0B9D2}"/>
    <cellStyle name="Neutral 53 3" xfId="42509" xr:uid="{A41A5E66-C415-45FB-ABD7-6E4B502F5C57}"/>
    <cellStyle name="Neutral 53 3 2" xfId="42511" xr:uid="{1F2644F4-4FA2-473A-BE02-FAA5AE091FC5}"/>
    <cellStyle name="Neutral 53 4" xfId="42514" xr:uid="{B34D8EF3-5CDF-408C-AF5E-366666FA1646}"/>
    <cellStyle name="Neutral 53 4 2" xfId="24713" xr:uid="{ED78B4AB-E4A5-4063-BAE6-AB9EEF5AAFEE}"/>
    <cellStyle name="Neutral 53 5" xfId="42517" xr:uid="{E7E3F42D-AFC4-4A3D-8C54-EFAAC365B8BA}"/>
    <cellStyle name="Neutral 53_BSD2" xfId="42519" xr:uid="{EF4194E7-7540-4031-B910-92A076A72057}"/>
    <cellStyle name="Neutral 54" xfId="4215" xr:uid="{994ED925-CF5D-43A5-8D7A-BEE6EAE79C93}"/>
    <cellStyle name="Neutral 54 2" xfId="10061" xr:uid="{D2F4C9D3-2607-4654-915E-9D2F89926095}"/>
    <cellStyle name="Neutral 54 2 2" xfId="42521" xr:uid="{7EDF7F21-1325-4FDE-B085-0542BE940421}"/>
    <cellStyle name="Neutral 54 2 2 2" xfId="42523" xr:uid="{060BD091-D4EE-429F-93FE-7ED0D88E82F5}"/>
    <cellStyle name="Neutral 54 2 3" xfId="7687" xr:uid="{2CE56EE8-8D96-44DA-9186-BD3B85B530ED}"/>
    <cellStyle name="Neutral 54 2 3 2" xfId="7698" xr:uid="{852DBDD4-ECB3-4286-A6BD-75D916315B88}"/>
    <cellStyle name="Neutral 54 2 4" xfId="7716" xr:uid="{C336E931-EF3E-463F-BFEE-AA0894BD9A03}"/>
    <cellStyle name="Neutral 54 2_BSD2" xfId="42525" xr:uid="{5FA5A531-7F3F-4DBA-BFB7-AB90F62854C7}"/>
    <cellStyle name="Neutral 54 3" xfId="42527" xr:uid="{1B827C8C-97BF-4C02-BEA7-14E974F09551}"/>
    <cellStyle name="Neutral 54 3 2" xfId="42529" xr:uid="{BEE168C1-E991-453B-B337-51B5837F9D50}"/>
    <cellStyle name="Neutral 54 4" xfId="42531" xr:uid="{7F902524-A65C-4083-91E9-4E51AC8E87F1}"/>
    <cellStyle name="Neutral 54 4 2" xfId="42533" xr:uid="{BAFEEB49-9110-4D92-BA8D-2A2F2B3C9956}"/>
    <cellStyle name="Neutral 54 5" xfId="42536" xr:uid="{D116A3C7-37AB-4C11-97D5-15FCDEA1C013}"/>
    <cellStyle name="Neutral 54_BSD2" xfId="42538" xr:uid="{0F533648-AD7A-4D93-A2BA-E3D5539D68F3}"/>
    <cellStyle name="Neutral 55" xfId="42556" xr:uid="{A9AFFDB0-B875-41D7-9B46-E4FD41156D3D}"/>
    <cellStyle name="Neutral 55 2" xfId="33581" xr:uid="{B31D9E70-4A5C-46EB-BE86-4C55268A8616}"/>
    <cellStyle name="Neutral 55 2 2" xfId="37305" xr:uid="{460C81EE-4197-454C-BCFD-BFC224E7E9C5}"/>
    <cellStyle name="Neutral 55 2 2 2" xfId="25186" xr:uid="{F82D2F9F-5D61-4D53-871A-BAF7756F3EFF}"/>
    <cellStyle name="Neutral 55 2 3" xfId="5384" xr:uid="{AFD2575B-C515-457D-AE3E-5E4C464F092D}"/>
    <cellStyle name="Neutral 55 2 3 2" xfId="5855" xr:uid="{031AE08E-A082-46AA-8719-F6C9DD3FCEEC}"/>
    <cellStyle name="Neutral 55 2 4" xfId="42557" xr:uid="{F427159C-3576-4625-B525-221E2140549B}"/>
    <cellStyle name="Neutral 55 2_BSD2" xfId="42558" xr:uid="{50021969-6459-4AB8-869B-F823DF540C16}"/>
    <cellStyle name="Neutral 55 3" xfId="42561" xr:uid="{F2FA4D50-1237-40C5-8B02-02E47F138278}"/>
    <cellStyle name="Neutral 55 3 2" xfId="42563" xr:uid="{57247970-D56B-4DAA-AC95-7707EADF7A67}"/>
    <cellStyle name="Neutral 55 4" xfId="18457" xr:uid="{6DDD3B91-5AA3-4B64-9AAF-46C2D834DF74}"/>
    <cellStyle name="Neutral 55 4 2" xfId="42564" xr:uid="{8BE80D03-77DA-489D-A2BE-BB11B120583F}"/>
    <cellStyle name="Neutral 55 5" xfId="42565" xr:uid="{31B11576-1D2E-4519-BBBC-3B478C2D7E01}"/>
    <cellStyle name="Neutral 55_BSD2" xfId="42570" xr:uid="{FB13295C-7261-46DE-8C66-99D29873593B}"/>
    <cellStyle name="Neutral 56" xfId="42573" xr:uid="{1C9431A6-10B0-4346-AD1E-F83530C127CE}"/>
    <cellStyle name="Neutral 56 2" xfId="42575" xr:uid="{96E73428-5C6F-4B39-8B88-229578A9E0F2}"/>
    <cellStyle name="Neutral 56 2 2" xfId="42577" xr:uid="{068CED5F-838B-4ABE-97AF-BF9C99BE42AA}"/>
    <cellStyle name="Neutral 56 2 2 2" xfId="42578" xr:uid="{39627412-0F94-42EC-92D0-CA6504B08097}"/>
    <cellStyle name="Neutral 56 2 3" xfId="22588" xr:uid="{631ADA17-C95A-4DCA-B234-36461D165FDE}"/>
    <cellStyle name="Neutral 56 2 3 2" xfId="42579" xr:uid="{CE2F349E-B902-48E1-9C5E-B8118B569C85}"/>
    <cellStyle name="Neutral 56 2 4" xfId="42581" xr:uid="{5B86807D-E1A4-4188-8D3A-1DAA9966EE63}"/>
    <cellStyle name="Neutral 56 2_BSD2" xfId="42582" xr:uid="{EE88A0D8-F2ED-4CAD-B66F-4904B7B72491}"/>
    <cellStyle name="Neutral 56 3" xfId="42584" xr:uid="{C12C6386-FF93-4241-929E-F8CE6BE14A40}"/>
    <cellStyle name="Neutral 56 3 2" xfId="42586" xr:uid="{48E351B9-2603-47B7-89F2-9406B7F45BC6}"/>
    <cellStyle name="Neutral 56 4" xfId="34425" xr:uid="{228D6D83-C9AD-4A54-9270-B9CCD3A4DFA5}"/>
    <cellStyle name="Neutral 56 4 2" xfId="17584" xr:uid="{5EE11484-447B-4482-81E3-0CFD26CDF5A6}"/>
    <cellStyle name="Neutral 56 5" xfId="34428" xr:uid="{CF136111-714A-4540-B32B-8ABEFF4C19FB}"/>
    <cellStyle name="Neutral 56_BSD2" xfId="42589" xr:uid="{DF824C81-A1DF-4AFE-BE24-6543111D1352}"/>
    <cellStyle name="Neutral 57" xfId="42592" xr:uid="{E1A677E8-2874-4E7F-A815-EF065453526E}"/>
    <cellStyle name="Neutral 57 2" xfId="40146" xr:uid="{6A32AA90-2034-47F6-AFD3-81CBCC64A664}"/>
    <cellStyle name="Neutral 57 2 2" xfId="40149" xr:uid="{155598BC-5A16-456B-8D17-661FA5FE2350}"/>
    <cellStyle name="Neutral 57 2 2 2" xfId="40153" xr:uid="{36F432EE-CA82-4FB4-9977-30916BABB855}"/>
    <cellStyle name="Neutral 57 2 3" xfId="3014" xr:uid="{844271C9-5447-4440-AC89-317A78638AA1}"/>
    <cellStyle name="Neutral 57 2 3 2" xfId="40123" xr:uid="{20548EFC-C0C3-40B2-81CE-A090637D21F0}"/>
    <cellStyle name="Neutral 57 2 4" xfId="40157" xr:uid="{0B1D3D04-D3F5-449B-ADC3-9BB80DB4A437}"/>
    <cellStyle name="Neutral 57 2_BSD2" xfId="40163" xr:uid="{AFC98A1F-05E6-4D5D-9881-7F65128967AC}"/>
    <cellStyle name="Neutral 57 3" xfId="15491" xr:uid="{FB2899A7-3D92-4ED4-A677-D07E415E7B00}"/>
    <cellStyle name="Neutral 57 3 2" xfId="15496" xr:uid="{CBB59239-7D40-4728-A84D-D3A4F4A954E8}"/>
    <cellStyle name="Neutral 57 4" xfId="12300" xr:uid="{665F4071-CFF6-474A-937F-129A5A0AB582}"/>
    <cellStyle name="Neutral 57 4 2" xfId="15502" xr:uid="{A9949A24-C9B7-4CEC-91A8-D60388DC85B6}"/>
    <cellStyle name="Neutral 57 5" xfId="11687" xr:uid="{1E2DDDE1-D807-48EB-9777-A0DC0AC7A76D}"/>
    <cellStyle name="Neutral 57_BSD2" xfId="33590" xr:uid="{C17F4E68-CDDD-4122-89D5-CDFE7F596AB6}"/>
    <cellStyle name="Neutral 58" xfId="42595" xr:uid="{0CB67BBC-EE10-4E58-B75A-3F393947C963}"/>
    <cellStyle name="Neutral 58 2" xfId="40322" xr:uid="{1D75D7A0-B7D5-4962-A54F-D9D170C647FD}"/>
    <cellStyle name="Neutral 58 2 2" xfId="40325" xr:uid="{7B0F2C27-3570-4AB2-A2A2-1B46107A8368}"/>
    <cellStyle name="Neutral 58 2 2 2" xfId="42596" xr:uid="{6E418625-84BA-470B-9EBF-2530BD86B99B}"/>
    <cellStyle name="Neutral 58 2 3" xfId="22605" xr:uid="{CE3F175A-C7D1-47EC-9051-BE92EE3A873D}"/>
    <cellStyle name="Neutral 58 2 3 2" xfId="42597" xr:uid="{05897E2E-636D-4A3D-88B2-7C275509B265}"/>
    <cellStyle name="Neutral 58 2 4" xfId="42598" xr:uid="{6ABCD7A7-80C7-4358-8CA3-93004778CEB9}"/>
    <cellStyle name="Neutral 58 2_BSD2" xfId="42599" xr:uid="{794EE0EF-2243-463B-BC93-8C24E5CA3AC3}"/>
    <cellStyle name="Neutral 58 3" xfId="40328" xr:uid="{38AE08C7-465F-49EB-B7B7-B643CB83D359}"/>
    <cellStyle name="Neutral 58 3 2" xfId="40332" xr:uid="{9D27691D-E903-454C-8C46-D2A70E60BE59}"/>
    <cellStyle name="Neutral 58 4" xfId="34444" xr:uid="{2FA0FD4B-6235-4E32-98FE-F8F6657DE07F}"/>
    <cellStyle name="Neutral 58 4 2" xfId="24731" xr:uid="{4222688F-A559-417E-B0C3-73AAFD45DEBA}"/>
    <cellStyle name="Neutral 58 5" xfId="34447" xr:uid="{BA0F4255-730A-4D74-86CB-6C0BFF5FED2E}"/>
    <cellStyle name="Neutral 58_BSD2" xfId="32324" xr:uid="{BF676332-33E8-4D16-83A4-83C077773F01}"/>
    <cellStyle name="Neutral 59" xfId="10108" xr:uid="{634BB366-0516-4AED-A47C-4A2B8C60F18B}"/>
    <cellStyle name="Neutral 59 2" xfId="36792" xr:uid="{C826698B-3545-48A5-B2FA-2F7171477CF3}"/>
    <cellStyle name="Neutral 59 2 2" xfId="40459" xr:uid="{AA93979D-F03C-4A70-A2D7-670C9CE83255}"/>
    <cellStyle name="Neutral 59 2 2 2" xfId="42601" xr:uid="{ADB0BF7C-1E6D-409F-BCC7-7D7597EBED07}"/>
    <cellStyle name="Neutral 59 2 3" xfId="22624" xr:uid="{D184D60A-D078-43AE-9CAE-66A434872D6B}"/>
    <cellStyle name="Neutral 59 2 3 2" xfId="39549" xr:uid="{B776377A-A496-4F1A-9F57-D2ABFB727CD0}"/>
    <cellStyle name="Neutral 59 2 4" xfId="39554" xr:uid="{9512C025-D541-4973-A3E2-4DA3330FBBF3}"/>
    <cellStyle name="Neutral 59 2_BSD2" xfId="5411" xr:uid="{36107B17-B354-4C25-BEB8-4F2C6D85260E}"/>
    <cellStyle name="Neutral 59 3" xfId="15522" xr:uid="{5A71F1F8-C9AF-461A-80EA-9D72DBC99510}"/>
    <cellStyle name="Neutral 59 3 2" xfId="40462" xr:uid="{0218B798-F2E8-4FB3-8E30-4202F3C7D47C}"/>
    <cellStyle name="Neutral 59 4" xfId="34451" xr:uid="{C1BA0DF3-5A52-4934-AAAF-A7408957F849}"/>
    <cellStyle name="Neutral 59 4 2" xfId="40464" xr:uid="{8B8B666F-3F5D-4112-BA7C-C33D121ECD8A}"/>
    <cellStyle name="Neutral 59 5" xfId="34455" xr:uid="{F545D70A-3DBE-4DD4-982E-5B73AB0E6A21}"/>
    <cellStyle name="Neutral 59_BSD2" xfId="25689" xr:uid="{F48A0C4B-B249-460E-BE5C-3D8F6E6559DA}"/>
    <cellStyle name="Neutral 6" xfId="42602" xr:uid="{AABF14D0-605A-4B91-9C70-01359B480EC5}"/>
    <cellStyle name="Neutral 6 2" xfId="42603" xr:uid="{97AB01A7-0088-41A0-AC19-7939B16E5EC2}"/>
    <cellStyle name="Neutral 6 2 2" xfId="42605" xr:uid="{1610E09E-B7AB-4CAA-BF35-13ABF70A4936}"/>
    <cellStyle name="Neutral 6 2 2 2" xfId="42606" xr:uid="{CDF09883-670F-4742-B9B1-DFFB7730FC5F}"/>
    <cellStyle name="Neutral 6 2 3" xfId="13976" xr:uid="{5D8EDACF-D2D4-4456-A289-1E0B1EBFCF00}"/>
    <cellStyle name="Neutral 6 2 3 2" xfId="42607" xr:uid="{3716CFD7-B151-477B-B26F-9D607BD71542}"/>
    <cellStyle name="Neutral 6 2 4" xfId="36542" xr:uid="{1B71430C-1681-4CC1-8B3E-BC481D3CA2F0}"/>
    <cellStyle name="Neutral 6 2_BSD2" xfId="42608" xr:uid="{536B280C-650F-4406-8211-44398925D387}"/>
    <cellStyle name="Neutral 6 3" xfId="42609" xr:uid="{2B8DEEBD-C1FF-4A11-8C5D-A1354DC34BAA}"/>
    <cellStyle name="Neutral 6 3 2" xfId="42610" xr:uid="{824D42C2-2A3B-41CF-A7A0-8695985A4F88}"/>
    <cellStyle name="Neutral 6 4" xfId="42611" xr:uid="{0366D21D-2AF1-4B73-B474-F1DEEB4B19CB}"/>
    <cellStyle name="Neutral 6 4 2" xfId="42612" xr:uid="{FC7BA104-12B3-400B-AE2B-B81D726052A0}"/>
    <cellStyle name="Neutral 6 5" xfId="42613" xr:uid="{0FFA99FD-822C-4CF0-A298-3F4589527E31}"/>
    <cellStyle name="Neutral 6 5 2" xfId="42614" xr:uid="{F17614E5-A3F3-4913-A410-30435407A05B}"/>
    <cellStyle name="Neutral 6 6" xfId="42615" xr:uid="{6807A87B-E4F6-4429-AEA2-1B7623039FB0}"/>
    <cellStyle name="Neutral 6 6 2" xfId="42616" xr:uid="{DDE1A9DA-3D96-4FD5-ADD6-278033D1B2B7}"/>
    <cellStyle name="Neutral 6 7" xfId="42618" xr:uid="{60B0C91F-070E-433A-9D5C-01259BC159B7}"/>
    <cellStyle name="Neutral 6 8" xfId="42620" xr:uid="{05C9B999-92F0-4B84-9075-9E8AFCE3FC25}"/>
    <cellStyle name="Neutral 6_Annexure" xfId="41465" xr:uid="{F5156138-4B70-4DAE-BE2C-227AE6ABA77B}"/>
    <cellStyle name="Neutral 60" xfId="42555" xr:uid="{FB3B305C-9A49-4343-BF97-CB48CACA2C54}"/>
    <cellStyle name="Neutral 60 2" xfId="33580" xr:uid="{487D85D7-24F4-4ED3-9838-55EBFB66294D}"/>
    <cellStyle name="Neutral 60 2 2" xfId="37304" xr:uid="{59CB2C10-D21D-43C9-98EE-A296070B5C3F}"/>
    <cellStyle name="Neutral 60 3" xfId="42560" xr:uid="{C9BEB225-8700-491E-9DA4-77396BD9BEE2}"/>
    <cellStyle name="Neutral 60 3 2" xfId="42562" xr:uid="{1DA5221E-2756-45DC-86E4-2BA308D839A1}"/>
    <cellStyle name="Neutral 60 4" xfId="18456" xr:uid="{A2119EA7-6EE5-4BEE-BE85-4F181B6450F0}"/>
    <cellStyle name="Neutral 60_BSD2" xfId="42569" xr:uid="{B8A24889-AF09-420D-819A-2B78F09D365D}"/>
    <cellStyle name="Neutral 61" xfId="42572" xr:uid="{3322D788-B62C-49FB-BAA7-76DC27CDD7DD}"/>
    <cellStyle name="Neutral 61 2" xfId="42574" xr:uid="{DDD73927-1587-44AB-B511-C00E54BF9A9E}"/>
    <cellStyle name="Neutral 61 2 2" xfId="42576" xr:uid="{FB51AE9B-85F4-40B0-A247-DB0545BC68C4}"/>
    <cellStyle name="Neutral 61 3" xfId="42583" xr:uid="{ACAC785E-CBCF-422A-A396-2A650E9CC399}"/>
    <cellStyle name="Neutral 61 3 2" xfId="42585" xr:uid="{441492FC-EE43-4530-B977-66F3BAB467E5}"/>
    <cellStyle name="Neutral 61 4" xfId="34424" xr:uid="{D73A7985-9C98-4F17-8FCE-6DAF1F97A477}"/>
    <cellStyle name="Neutral 61_BSD2" xfId="42588" xr:uid="{CFCC32A2-70F8-4FD7-A05E-EDF00C3627B6}"/>
    <cellStyle name="Neutral 62" xfId="42591" xr:uid="{E975705B-1075-49C2-AF64-25AB419BD25B}"/>
    <cellStyle name="Neutral 62 2" xfId="40145" xr:uid="{F4EEF4C8-521E-4815-AF6C-212BF87F13E2}"/>
    <cellStyle name="Neutral 62 2 2" xfId="40148" xr:uid="{6851C24F-B0A0-49F2-AB5F-BB59B550AE9B}"/>
    <cellStyle name="Neutral 62 3" xfId="15490" xr:uid="{A3F7576A-8E99-406B-A637-659F7747668B}"/>
    <cellStyle name="Neutral 62 3 2" xfId="15495" xr:uid="{F4248DE4-9E33-4CCB-80AD-0EF454DD2300}"/>
    <cellStyle name="Neutral 62 4" xfId="12299" xr:uid="{F9F9E275-4626-4BEA-B12E-0541F62F835B}"/>
    <cellStyle name="Neutral 62_BSD2" xfId="33589" xr:uid="{AAD03E3E-EA25-40D5-A435-3F6A7B439903}"/>
    <cellStyle name="Neutral 63" xfId="42594" xr:uid="{28F643C4-FCC9-4097-B07E-543696A639C5}"/>
    <cellStyle name="Neutral 63 2" xfId="40321" xr:uid="{4078A835-F3EB-43C3-A5AB-5DA251B67F02}"/>
    <cellStyle name="Neutral 63 2 2" xfId="40324" xr:uid="{1DCC5266-9A4A-40A5-BA4A-60322D582CA8}"/>
    <cellStyle name="Neutral 63 3" xfId="40327" xr:uid="{6DF56AD1-7F93-4BD8-850A-773BD86E7F54}"/>
    <cellStyle name="Neutral 63 3 2" xfId="40331" xr:uid="{AD4063D7-A149-4A22-8A5B-25543CD2AE8B}"/>
    <cellStyle name="Neutral 63 4" xfId="34443" xr:uid="{0147D9D8-99D1-4953-9CF3-035A5640B605}"/>
    <cellStyle name="Neutral 63_BSD2" xfId="32323" xr:uid="{3525A2FA-41D5-4378-AF68-48E774986EFE}"/>
    <cellStyle name="Neutral 64" xfId="10107" xr:uid="{785202E2-F377-4CA7-90CB-D75FFB927B70}"/>
    <cellStyle name="Neutral 64 2" xfId="36791" xr:uid="{2DC2F6D4-0498-416A-BD31-11060FA7C4AB}"/>
    <cellStyle name="Neutral 64 2 2" xfId="40458" xr:uid="{45089748-E05B-4B5E-9C35-1EF200E0DD95}"/>
    <cellStyle name="Neutral 64 3" xfId="15521" xr:uid="{2E34FF1C-32F8-4633-97AB-4947FCE17039}"/>
    <cellStyle name="Neutral 64 3 2" xfId="40461" xr:uid="{75F7B544-A878-40C7-B4D1-0D40DC773660}"/>
    <cellStyle name="Neutral 64 4" xfId="34450" xr:uid="{A9EA35FC-975C-4027-981E-EA63ECAD6127}"/>
    <cellStyle name="Neutral 64_BSD2" xfId="25688" xr:uid="{B523DC96-B877-4E31-85FA-1C23AEABD75B}"/>
    <cellStyle name="Neutral 65" xfId="5303" xr:uid="{BB40C3BE-D266-4EA8-8B88-31D004C8DE94}"/>
    <cellStyle name="Neutral 65 2" xfId="40579" xr:uid="{710B05C8-1087-414E-A116-6E2346F61850}"/>
    <cellStyle name="Neutral 65 2 2" xfId="40582" xr:uid="{CC208B57-224A-44E6-BCEC-A39A7173816D}"/>
    <cellStyle name="Neutral 65 3" xfId="40585" xr:uid="{39E3E6EB-7F3C-4E17-BDB8-9DE48B80EB0C}"/>
    <cellStyle name="Neutral 65 3 2" xfId="40588" xr:uid="{14E4EFA1-192C-491A-8055-9C85854563BD}"/>
    <cellStyle name="Neutral 65 4" xfId="34459" xr:uid="{F5C7A56C-A825-452D-A9AE-CDC83D89DB5F}"/>
    <cellStyle name="Neutral 65_BSD2" xfId="42622" xr:uid="{4CBC99E9-19F5-483E-857C-14037C08FF5A}"/>
    <cellStyle name="Neutral 66" xfId="42624" xr:uid="{A8CEA8EB-2859-4A31-8B94-9D353AE20241}"/>
    <cellStyle name="Neutral 66 2" xfId="40679" xr:uid="{3E34D80B-4B47-44B7-9EBA-ECD5EC3AE7D6}"/>
    <cellStyle name="Neutral 66 2 2" xfId="26244" xr:uid="{15AA60AB-F003-4B0E-B7C9-498D31F52A90}"/>
    <cellStyle name="Neutral 66 3" xfId="40682" xr:uid="{116FB5AD-298B-434B-B5CE-596D53C9D300}"/>
    <cellStyle name="Neutral 66 3 2" xfId="40685" xr:uid="{759E8122-2FDD-4FB2-91F9-043108B1EA32}"/>
    <cellStyle name="Neutral 66 4" xfId="40688" xr:uid="{5608C01D-344B-4EAD-A4E9-EDABEAFE011A}"/>
    <cellStyle name="Neutral 66_BSD2" xfId="42626" xr:uid="{9FCEDC4E-8937-473F-9FA9-79EED1A018A7}"/>
    <cellStyle name="Neutral 67" xfId="42631" xr:uid="{994568FE-6CF7-4103-897C-777D3EA6294C}"/>
    <cellStyle name="Neutral 67 2" xfId="24114" xr:uid="{E82B11A5-80FA-4C4B-A8EE-EE62B63E9607}"/>
    <cellStyle name="Neutral 67 2 2" xfId="40763" xr:uid="{394A8EB1-98E4-430D-A81F-574CF0D8FCBC}"/>
    <cellStyle name="Neutral 67 3" xfId="40766" xr:uid="{010EF4C4-184B-45F3-AD4E-49AE9E265CBF}"/>
    <cellStyle name="Neutral 67 3 2" xfId="40769" xr:uid="{8384476F-307C-4D57-83D6-A6B371793732}"/>
    <cellStyle name="Neutral 67 4" xfId="40772" xr:uid="{EFB89DD8-09BE-48BB-9E8E-D5B73838B952}"/>
    <cellStyle name="Neutral 67_BSD2" xfId="24125" xr:uid="{FFA5188E-A1B5-4369-9843-7A1FD8DC0F5F}"/>
    <cellStyle name="Neutral 68" xfId="42634" xr:uid="{FE067B28-C0E0-45AE-A16C-F8B234796B34}"/>
    <cellStyle name="Neutral 68 2" xfId="40838" xr:uid="{BF237D1E-7768-487E-BD7E-05AAE5566366}"/>
    <cellStyle name="Neutral 68 2 2" xfId="40841" xr:uid="{4F687EB0-A85E-4EAC-A3BA-2F0FF75FC4EB}"/>
    <cellStyle name="Neutral 68 3" xfId="40844" xr:uid="{882C238A-6558-45D3-A33A-56D6CE04DB0D}"/>
    <cellStyle name="Neutral 68 3 2" xfId="18808" xr:uid="{3E8A84B7-635C-426E-ADAA-7C4109D30FA7}"/>
    <cellStyle name="Neutral 68 4" xfId="40847" xr:uid="{7FFD84C2-E12B-49CD-A6E0-F9D4E3EA6F5C}"/>
    <cellStyle name="Neutral 68_BSD2" xfId="42636" xr:uid="{A3478D9D-9DF9-4335-981F-64F39FD02916}"/>
    <cellStyle name="Neutral 69" xfId="42639" xr:uid="{E508DABA-A2C1-4BE2-991C-D60C5CCB427F}"/>
    <cellStyle name="Neutral 69 2" xfId="40863" xr:uid="{BFC114EC-12A4-428E-955F-C1F6323BCECD}"/>
    <cellStyle name="Neutral 69 2 2" xfId="24140" xr:uid="{C2EEA067-2C09-4D3E-86F1-B4F7C1B8787B}"/>
    <cellStyle name="Neutral 69 3" xfId="40866" xr:uid="{49CBF915-57F4-48C8-8854-2F2E660F2D21}"/>
    <cellStyle name="Neutral 69 3 2" xfId="21628" xr:uid="{20E5B21F-2C7C-496D-986D-15AA09D0D506}"/>
    <cellStyle name="Neutral 69 4" xfId="40869" xr:uid="{7EE6705D-5352-4D82-869F-FD0FDC95DA67}"/>
    <cellStyle name="Neutral 69_BSD2" xfId="42641" xr:uid="{7E6632C7-599F-453C-B2AB-54E8F5A821AD}"/>
    <cellStyle name="Neutral 7" xfId="42642" xr:uid="{6D34A703-39AC-46D5-8328-B4125F795103}"/>
    <cellStyle name="Neutral 7 10" xfId="42643" xr:uid="{52022B20-C8E7-4751-A9E5-B3A39F602C55}"/>
    <cellStyle name="Neutral 7 10 2" xfId="42644" xr:uid="{6784C8CB-36AE-45AF-A2B9-E191566F8690}"/>
    <cellStyle name="Neutral 7 11" xfId="42645" xr:uid="{30F5FD6A-8C35-40CC-A290-952E9C309F52}"/>
    <cellStyle name="Neutral 7 11 2" xfId="42646" xr:uid="{E8147689-B675-46CC-AC73-02F0312C355A}"/>
    <cellStyle name="Neutral 7 12" xfId="25731" xr:uid="{EDB57CF7-58E7-4404-AF10-880077A55282}"/>
    <cellStyle name="Neutral 7 13" xfId="42647" xr:uid="{35EF09DF-3EBB-4B12-BE6A-6F8B8B2E8C1E}"/>
    <cellStyle name="Neutral 7 14" xfId="42648" xr:uid="{0B309126-77FD-4AD3-97EB-F68CE5446128}"/>
    <cellStyle name="Neutral 7 2" xfId="42649" xr:uid="{38202B39-C9A7-4ABE-BFA6-E7E3A18490BD}"/>
    <cellStyle name="Neutral 7 2 2" xfId="28414" xr:uid="{F315C0D0-F496-4398-9B18-A21B80FEDED6}"/>
    <cellStyle name="Neutral 7 2 2 2" xfId="27505" xr:uid="{5D5063DD-2664-4BD1-A6DB-A3021FA225F0}"/>
    <cellStyle name="Neutral 7 2 3" xfId="42650" xr:uid="{25BBEEC5-1867-4CDE-84D9-2DAE774B329E}"/>
    <cellStyle name="Neutral 7 2 3 2" xfId="35080" xr:uid="{1B45F902-36A4-4485-8F0D-E6A5B37FBEAF}"/>
    <cellStyle name="Neutral 7 2 4" xfId="36735" xr:uid="{6017BFDC-AD40-4B90-B9EF-C7D32FD8047F}"/>
    <cellStyle name="Neutral 7 2_BSD2" xfId="5748" xr:uid="{077775C6-D06B-435F-8A95-AB0CF7639C0A}"/>
    <cellStyle name="Neutral 7 3" xfId="42651" xr:uid="{37EEE6E9-E33C-4074-92E3-BBA7AB601DFF}"/>
    <cellStyle name="Neutral 7 3 2" xfId="38899" xr:uid="{FE63E57B-8898-4914-8E1C-435C3323917E}"/>
    <cellStyle name="Neutral 7 4" xfId="42652" xr:uid="{7782E48C-779C-46C2-82DD-EB11F684C485}"/>
    <cellStyle name="Neutral 7 4 2" xfId="7399" xr:uid="{2AABBEBF-93BD-447C-BF2F-233D12E63E06}"/>
    <cellStyle name="Neutral 7 5" xfId="42653" xr:uid="{742A5284-6C31-4F24-BF10-31C6E36BA1D3}"/>
    <cellStyle name="Neutral 7 5 2" xfId="8627" xr:uid="{7FCB601E-8E2C-4C67-A854-E794400F9523}"/>
    <cellStyle name="Neutral 7 6" xfId="42654" xr:uid="{C8BDE1C7-6A8E-4707-ACFE-8987C6F9B4FD}"/>
    <cellStyle name="Neutral 7 6 2" xfId="4686" xr:uid="{C5378DC8-68DC-45FD-BD0A-E7F4705E55CD}"/>
    <cellStyle name="Neutral 7 7" xfId="42656" xr:uid="{433DC582-F1D1-477A-8C7F-43FF87FA305E}"/>
    <cellStyle name="Neutral 7 7 2" xfId="7191" xr:uid="{9A0B4CF9-4F6A-4520-9D3B-6A309A68046C}"/>
    <cellStyle name="Neutral 7 8" xfId="42658" xr:uid="{D5637D26-9DBA-43D4-8FA4-57A1A6CAAC26}"/>
    <cellStyle name="Neutral 7 8 2" xfId="7747" xr:uid="{ACEF46AC-9C8E-42FE-9170-DD9D57D9CFA2}"/>
    <cellStyle name="Neutral 7 9" xfId="42660" xr:uid="{A575174E-59FF-48D5-B0DE-8FD301D08096}"/>
    <cellStyle name="Neutral 7 9 2" xfId="5023" xr:uid="{AD3F303B-7C23-4ECF-8BE0-794B6B0AF55F}"/>
    <cellStyle name="Neutral 7_Annexure" xfId="37916" xr:uid="{8C2303EA-E018-401C-BC96-DBB08BAC5782}"/>
    <cellStyle name="Neutral 70" xfId="5302" xr:uid="{6A9E382B-9988-4BBF-AD1B-9E97D929C034}"/>
    <cellStyle name="Neutral 70 2" xfId="40578" xr:uid="{90F4249D-6305-455F-B979-F1403D34CEE8}"/>
    <cellStyle name="Neutral 70 2 2" xfId="40581" xr:uid="{1A4AD42F-7685-418F-83EA-7AEC0631687E}"/>
    <cellStyle name="Neutral 70 3" xfId="40584" xr:uid="{7B046DB5-F6EF-4C0F-92B2-F2A58931E45F}"/>
    <cellStyle name="Neutral 70 3 2" xfId="40587" xr:uid="{450E5AFA-01C9-4B29-B85B-08D0CC7B77EE}"/>
    <cellStyle name="Neutral 70 4" xfId="34458" xr:uid="{815AB346-1D2D-47BB-8F1C-F13255A6104E}"/>
    <cellStyle name="Neutral 70_BSD2" xfId="42621" xr:uid="{815052A9-AFC9-42FF-B440-10179A9B9050}"/>
    <cellStyle name="Neutral 71" xfId="42623" xr:uid="{45EF7A8A-346E-441C-86AE-F9E91A69FF64}"/>
    <cellStyle name="Neutral 71 2" xfId="40678" xr:uid="{7AE49650-85AB-492B-8B02-60380AF9D0DE}"/>
    <cellStyle name="Neutral 71 2 2" xfId="26243" xr:uid="{E0ADBBEA-BD16-4F0B-89F6-676B0F16267A}"/>
    <cellStyle name="Neutral 71 3" xfId="40681" xr:uid="{A8D9DA65-AAAF-4627-909D-80DE7EB0F749}"/>
    <cellStyle name="Neutral 71 3 2" xfId="40684" xr:uid="{CD6B03BD-49E3-4554-8E41-600C392F5B39}"/>
    <cellStyle name="Neutral 71 4" xfId="40687" xr:uid="{D8B17DA8-FF99-4DD7-ACC1-A98B5A1C9131}"/>
    <cellStyle name="Neutral 71_BSD2" xfId="42625" xr:uid="{771E923C-4F9C-4119-8146-B95F0477CF41}"/>
    <cellStyle name="Neutral 72" xfId="42630" xr:uid="{8595B005-7DB7-4C1E-A84B-A04D3D0AABBE}"/>
    <cellStyle name="Neutral 72 2" xfId="24113" xr:uid="{E22566DE-FB84-4D69-B295-B1DC9B93DA55}"/>
    <cellStyle name="Neutral 72 2 2" xfId="40762" xr:uid="{37E56DAB-526E-4759-91B6-C996AA1BDEB2}"/>
    <cellStyle name="Neutral 72 3" xfId="40765" xr:uid="{00D9F126-9FA2-4801-A870-22F255AD7CFB}"/>
    <cellStyle name="Neutral 72 3 2" xfId="40768" xr:uid="{1052C561-44F0-4927-A5EE-984082983032}"/>
    <cellStyle name="Neutral 72 4" xfId="40771" xr:uid="{8707E56C-3AD1-4F30-B0A0-E4A3C4730C18}"/>
    <cellStyle name="Neutral 72_BSD2" xfId="24124" xr:uid="{4933ECA4-7105-4FE7-B500-14BEB34365B1}"/>
    <cellStyle name="Neutral 73" xfId="42633" xr:uid="{DB38E9DF-4285-469A-A08C-42C414A19AF7}"/>
    <cellStyle name="Neutral 73 2" xfId="40837" xr:uid="{514E941A-6C43-4027-8440-5751E6D78D0C}"/>
    <cellStyle name="Neutral 73 2 2" xfId="40840" xr:uid="{D74CF07D-90EF-4499-815B-BEFBBFBF8EDB}"/>
    <cellStyle name="Neutral 73 3" xfId="40843" xr:uid="{0BB33421-B493-4E4E-8A12-2F15E4F6430A}"/>
    <cellStyle name="Neutral 73 3 2" xfId="18807" xr:uid="{FA0D5827-5178-4B51-81F7-4622DFE8F29D}"/>
    <cellStyle name="Neutral 73 4" xfId="40846" xr:uid="{48B2A876-49C4-4473-9367-ED80889F022A}"/>
    <cellStyle name="Neutral 73_BSD2" xfId="42635" xr:uid="{039EBEA9-97A4-446A-A394-874CA557054D}"/>
    <cellStyle name="Neutral 74" xfId="42638" xr:uid="{93435843-ACC0-441F-9AD0-07AA48E81D76}"/>
    <cellStyle name="Neutral 74 2" xfId="40862" xr:uid="{723A57B2-5CBA-41EA-BBF7-574F0BD41E7C}"/>
    <cellStyle name="Neutral 74 2 2" xfId="24139" xr:uid="{E6249B92-596A-46E8-B494-A81788C7ABBB}"/>
    <cellStyle name="Neutral 74 3" xfId="40865" xr:uid="{76654F96-7BED-4D60-85E5-B88D9356D451}"/>
    <cellStyle name="Neutral 74 3 2" xfId="21627" xr:uid="{3A4EC6B9-2A0D-4BB2-B01E-E249125A2F8F}"/>
    <cellStyle name="Neutral 74 4" xfId="40868" xr:uid="{6EA748A2-9BD8-4A5D-8688-430F9C2E2C73}"/>
    <cellStyle name="Neutral 74_BSD2" xfId="42640" xr:uid="{B73F8CA7-4D40-446B-9D47-2519D3EC8196}"/>
    <cellStyle name="Neutral 75" xfId="42663" xr:uid="{E48AAC98-D6E6-4B27-B732-D9223DD281E7}"/>
    <cellStyle name="Neutral 75 2" xfId="42665" xr:uid="{6102E329-2293-4621-A776-A1B350DF699B}"/>
    <cellStyle name="Neutral 75 2 2" xfId="42667" xr:uid="{A8A640AB-DA69-4D07-AA2B-A42FB4E2043D}"/>
    <cellStyle name="Neutral 75 3" xfId="42669" xr:uid="{21DDE84F-5E1F-4B0F-8128-B0AD0486DD12}"/>
    <cellStyle name="Neutral 75 3 2" xfId="42671" xr:uid="{700B1C97-F7C8-42E7-89EE-3812295D8034}"/>
    <cellStyle name="Neutral 75 4" xfId="42673" xr:uid="{8AB58B11-CEA2-4F3C-A9AC-82F3DA8E223E}"/>
    <cellStyle name="Neutral 75_BSD2" xfId="42675" xr:uid="{9BFBF163-6E33-4C31-AA8E-2A797E7E54C6}"/>
    <cellStyle name="Neutral 76" xfId="42678" xr:uid="{7BEF3065-220E-4B30-BDBD-D138417F0617}"/>
    <cellStyle name="Neutral 76 2" xfId="42680" xr:uid="{46A6F659-8454-4251-8B33-0581A93EA0E7}"/>
    <cellStyle name="Neutral 76 2 2" xfId="42682" xr:uid="{19370FED-4637-4F64-ABBA-6EE8C647B32A}"/>
    <cellStyle name="Neutral 76 3" xfId="42685" xr:uid="{95419EBC-6344-4975-8F45-93FD6E4974D8}"/>
    <cellStyle name="Neutral 76 3 2" xfId="42687" xr:uid="{566EC39C-6972-4832-9EFA-8FE61D64D81C}"/>
    <cellStyle name="Neutral 76 4" xfId="42689" xr:uid="{A9042AE9-0D9E-4217-B604-AD8A818C6340}"/>
    <cellStyle name="Neutral 76_BSD2" xfId="18166" xr:uid="{76BAD92C-2A4C-4432-BE59-5DD372A61E06}"/>
    <cellStyle name="Neutral 77" xfId="24168" xr:uid="{1C57935F-9277-4710-81F1-F8EA8B82A669}"/>
    <cellStyle name="Neutral 77 2" xfId="42691" xr:uid="{1CFD3C5C-C986-4A91-A9EE-709CD971F311}"/>
    <cellStyle name="Neutral 77 2 2" xfId="42692" xr:uid="{1C24D643-3B1D-4ABA-AD38-3DED3A0DAD13}"/>
    <cellStyle name="Neutral 77 3" xfId="42693" xr:uid="{2746685E-1AF3-4FFD-A9D7-E2A0CE8F48D5}"/>
    <cellStyle name="Neutral 77 3 2" xfId="3504" xr:uid="{28D477FE-E23C-4F2C-99CF-694061192069}"/>
    <cellStyle name="Neutral 77 4" xfId="42694" xr:uid="{574AE375-40B5-4095-9142-BD868F57D66B}"/>
    <cellStyle name="Neutral 77_BSD2" xfId="24178" xr:uid="{F76B0720-345D-4278-A455-694CA65AB8DC}"/>
    <cellStyle name="Neutral 78" xfId="24186" xr:uid="{B355A326-EAAE-403F-B1EC-80B2B87A61D5}"/>
    <cellStyle name="Neutral 78 2" xfId="42696" xr:uid="{0222FBA5-D40A-4380-A5D1-28925465CCEC}"/>
    <cellStyle name="Neutral 78 2 2" xfId="24192" xr:uid="{A8508358-83A9-4602-9E83-B45F1A51FEE9}"/>
    <cellStyle name="Neutral 78 3" xfId="42697" xr:uid="{74F0CB98-876F-419B-9A16-098917A6B6FD}"/>
    <cellStyle name="Neutral 78 3 2" xfId="28706" xr:uid="{7E5CAD55-19C6-41B2-8D81-6482D94362B0}"/>
    <cellStyle name="Neutral 78 4" xfId="42698" xr:uid="{5ACBBA55-00BB-4B0E-8847-1799A5BFA7F1}"/>
    <cellStyle name="Neutral 78_BSD2" xfId="20156" xr:uid="{80E5EA05-8006-4FC5-AE3C-F37942D1FF2C}"/>
    <cellStyle name="Neutral 79" xfId="42701" xr:uid="{A7BF5A91-EDA2-40B9-8897-F9D1D83F4A90}"/>
    <cellStyle name="Neutral 79 2" xfId="24204" xr:uid="{89E97E74-C22C-4F51-A43B-BA297148AC5B}"/>
    <cellStyle name="Neutral 79 2 2" xfId="24212" xr:uid="{ED96A8C7-0F27-4CC4-9A8E-5B91C65C901C}"/>
    <cellStyle name="Neutral 79 3" xfId="42702" xr:uid="{32A79663-4BF8-4881-A0B2-98AB741EA156}"/>
    <cellStyle name="Neutral 79 3 2" xfId="42703" xr:uid="{8D6C2896-A73B-4F5A-A2F6-509320ED7A13}"/>
    <cellStyle name="Neutral 79 4" xfId="42704" xr:uid="{7675A585-C665-464A-9E1C-13DEA5EBA6CA}"/>
    <cellStyle name="Neutral 79_BSD2" xfId="42705" xr:uid="{7E9C2C3B-582C-45A4-A15B-69E918959813}"/>
    <cellStyle name="Neutral 8" xfId="42707" xr:uid="{303AF3F7-F2E5-476D-BD45-AD502A2AA76A}"/>
    <cellStyle name="Neutral 8 2" xfId="42708" xr:uid="{7290A13C-CF4A-4819-9A37-8CB7D6681830}"/>
    <cellStyle name="Neutral 8 2 2" xfId="42709" xr:uid="{92962873-5A52-4EB1-B105-A3430EF39CB8}"/>
    <cellStyle name="Neutral 8 2 2 2" xfId="42710" xr:uid="{B1F9F75C-E7BA-49EB-8829-8DF01944847B}"/>
    <cellStyle name="Neutral 8 2 3" xfId="42711" xr:uid="{81847D2A-3C97-4A84-8F12-EA3D18AAD656}"/>
    <cellStyle name="Neutral 8 2 3 2" xfId="12976" xr:uid="{C4681596-196D-4B86-8F44-9F612ABE232F}"/>
    <cellStyle name="Neutral 8 2 4" xfId="42712" xr:uid="{3E81E812-F0FE-40B2-8AA8-B70922C173A4}"/>
    <cellStyle name="Neutral 8 2_BSD2" xfId="42713" xr:uid="{8CEC14E8-6EF5-4F60-9596-1333C14D0227}"/>
    <cellStyle name="Neutral 8 3" xfId="42714" xr:uid="{B2A86BC6-EFD8-4E7C-ACC5-2B265FAB3085}"/>
    <cellStyle name="Neutral 8 3 2" xfId="42715" xr:uid="{46C88CD1-F4C0-43D1-B39E-0EB93835EF54}"/>
    <cellStyle name="Neutral 8 4" xfId="42716" xr:uid="{8FACD987-9051-4E04-9E50-D5E24F3CAF11}"/>
    <cellStyle name="Neutral 8 4 2" xfId="42717" xr:uid="{8C900147-DE55-4985-AFB7-9D091A8BF7EE}"/>
    <cellStyle name="Neutral 8 5" xfId="42718" xr:uid="{01E677D5-700B-4D75-957E-28684A6C0982}"/>
    <cellStyle name="Neutral 8 6" xfId="42719" xr:uid="{651AA4DD-5BCB-4087-90AA-2B366240849D}"/>
    <cellStyle name="Neutral 8 7" xfId="42721" xr:uid="{1F14F5BB-3A5B-4BE1-9CAC-A4FF2DDB6D01}"/>
    <cellStyle name="Neutral 8_BSD2" xfId="42722" xr:uid="{B7ADA0B7-068E-4C39-BB02-92DE7983CE24}"/>
    <cellStyle name="Neutral 80" xfId="42662" xr:uid="{23561C13-BE64-4A4E-A477-89646696FA43}"/>
    <cellStyle name="Neutral 80 2" xfId="42664" xr:uid="{4005A100-79AC-4582-B697-1039F9E4007B}"/>
    <cellStyle name="Neutral 80 2 2" xfId="42666" xr:uid="{504381A2-209C-4960-81AA-805E0B667C88}"/>
    <cellStyle name="Neutral 80 3" xfId="42668" xr:uid="{ACE61357-0BF7-4AFE-B330-4CA76DD9BA07}"/>
    <cellStyle name="Neutral 80 3 2" xfId="42670" xr:uid="{0B1CCD45-ACC3-4576-8FB4-6073D862D91A}"/>
    <cellStyle name="Neutral 80 4" xfId="42672" xr:uid="{E3CEC72D-A517-4E00-9432-8864E2275FD4}"/>
    <cellStyle name="Neutral 80_BSD2" xfId="42674" xr:uid="{6DA21E3D-7A12-4A53-8DA8-8333559DB8C7}"/>
    <cellStyle name="Neutral 81" xfId="42677" xr:uid="{F7043603-B708-4AD0-A6A1-76783CAD284E}"/>
    <cellStyle name="Neutral 81 2" xfId="42679" xr:uid="{04BA9D5A-0762-4637-B3A9-F939C96C5724}"/>
    <cellStyle name="Neutral 81 2 2" xfId="42681" xr:uid="{84DEE6C6-1219-4A06-AE48-E2DC4168E96F}"/>
    <cellStyle name="Neutral 81 3" xfId="42684" xr:uid="{2BAC3E7F-8B7E-4D18-8F28-CBE87E1D4628}"/>
    <cellStyle name="Neutral 81 3 2" xfId="42686" xr:uid="{02DA559F-9DF6-47D4-9D21-FAED8C584C71}"/>
    <cellStyle name="Neutral 81 4" xfId="42688" xr:uid="{4CEDB299-2B9C-4B0C-857E-0CB692E1A9D7}"/>
    <cellStyle name="Neutral 81_BSD2" xfId="18165" xr:uid="{E5DF96F3-43BE-48D7-90B7-7134FE2C342A}"/>
    <cellStyle name="Neutral 82" xfId="24167" xr:uid="{3172B1D0-6079-4D4B-A176-A3A416B78587}"/>
    <cellStyle name="Neutral 82 2" xfId="42690" xr:uid="{95EB984C-07C7-49C2-B004-37BF15181FB0}"/>
    <cellStyle name="Neutral 83" xfId="24185" xr:uid="{3E0BC19C-6EF9-4CB1-A3C4-433F409CAA05}"/>
    <cellStyle name="Neutral 83 2" xfId="42695" xr:uid="{6A56CCB9-CC37-4A0D-86A1-1CFBED403014}"/>
    <cellStyle name="Neutral 84" xfId="42700" xr:uid="{06AA8902-7D0E-4DFF-BFE0-D1D20B6A8F9E}"/>
    <cellStyle name="Neutral 84 2" xfId="24203" xr:uid="{52E23FAC-5A01-4C0F-BDFC-61983CE0C4BF}"/>
    <cellStyle name="Neutral 85" xfId="42723" xr:uid="{30E78025-0CD5-435B-8ACD-1C315E8C3FE9}"/>
    <cellStyle name="Neutral 85 2" xfId="42724" xr:uid="{4D2DCEC5-FDFB-4F08-9B44-88F1645B5FC9}"/>
    <cellStyle name="Neutral 86" xfId="2814" xr:uid="{5517DABA-3DD6-4B4F-80B9-B56DE28263B2}"/>
    <cellStyle name="Neutral 86 2" xfId="42725" xr:uid="{16614607-C2F3-4A10-83C5-A9C46AA2F6B4}"/>
    <cellStyle name="Neutral 87" xfId="42726" xr:uid="{CD5F849E-A73C-4C0B-A2C6-01CFDA86BAA3}"/>
    <cellStyle name="Neutral 87 2" xfId="42727" xr:uid="{6043C3E9-14E2-48EB-95A4-D48D2F1D7D86}"/>
    <cellStyle name="Neutral 88" xfId="42728" xr:uid="{922DB20E-619A-4BB2-BBBA-41BFD062CD2B}"/>
    <cellStyle name="Neutral 88 2" xfId="42729" xr:uid="{5655ED7D-32D0-41F6-A3E4-8930504704C6}"/>
    <cellStyle name="Neutral 89" xfId="42730" xr:uid="{E1431D8E-C2AA-48BF-AE37-404AC515FF00}"/>
    <cellStyle name="Neutral 89 2" xfId="42731" xr:uid="{88C0A71F-2AF2-4B3B-92A8-991598901ACD}"/>
    <cellStyle name="Neutral 9" xfId="37410" xr:uid="{2069122D-EEF0-494B-BFD5-DC9EDBFA0DE1}"/>
    <cellStyle name="Neutral 9 2" xfId="42732" xr:uid="{870E9D8D-7856-48BB-87F8-9EFC1B61573B}"/>
    <cellStyle name="Neutral 9 2 2" xfId="5439" xr:uid="{183FD38C-31FF-47D2-BE78-251293F9207E}"/>
    <cellStyle name="Neutral 9 2 2 2" xfId="42733" xr:uid="{5E8CBB06-85A1-4623-AE50-C7C883D08E86}"/>
    <cellStyle name="Neutral 9 2 3" xfId="42734" xr:uid="{B218A116-E147-4241-B8DE-F8C8C1C6EE3A}"/>
    <cellStyle name="Neutral 9 2 3 2" xfId="13659" xr:uid="{EE4098C8-ACD3-4DDB-BEC5-C704018BDC1E}"/>
    <cellStyle name="Neutral 9 2 4" xfId="42735" xr:uid="{FA2CB76F-D777-4B93-A234-3729E56D2C7D}"/>
    <cellStyle name="Neutral 9 2_BSD2" xfId="12062" xr:uid="{CB3CC3A8-BE87-4713-8A27-5DA2EB40935D}"/>
    <cellStyle name="Neutral 9 3" xfId="42736" xr:uid="{1D0B5692-DCBE-4F45-9C7D-6207F6956BFE}"/>
    <cellStyle name="Neutral 9 3 2" xfId="33738" xr:uid="{488E5E5E-21B3-4224-872C-C821EB3AA4F6}"/>
    <cellStyle name="Neutral 9 4" xfId="42737" xr:uid="{239B8E4C-7B05-4C54-A9FE-BE131CFE8BF1}"/>
    <cellStyle name="Neutral 9 4 2" xfId="16082" xr:uid="{5495532C-1808-482C-877B-60CECE80F87B}"/>
    <cellStyle name="Neutral 9 5" xfId="42738" xr:uid="{B4418562-882C-4FE7-AB2C-F289C78F19AD}"/>
    <cellStyle name="Neutral 9 6" xfId="42739" xr:uid="{5A157447-3144-4298-9E99-A0A124C319D0}"/>
    <cellStyle name="Neutral 9 7" xfId="42741" xr:uid="{D6977867-315F-48F9-AE21-A3243BEF9CDC}"/>
    <cellStyle name="Neutral 9_BSD2" xfId="42742" xr:uid="{2A41D8F0-1922-466C-9038-8F93D10E774F}"/>
    <cellStyle name="Neutral 90" xfId="51607" xr:uid="{D71FFA2A-A106-4350-B931-B3F1E6DF8BEE}"/>
    <cellStyle name="Neutral 91" xfId="51637" xr:uid="{B36C9838-941E-492A-AADC-F822F85E78E4}"/>
    <cellStyle name="Neutral 92" xfId="52041" xr:uid="{CC2A517C-D212-4681-AB75-5FD1D0E5DDE2}"/>
    <cellStyle name="Neutral 93" xfId="51825" xr:uid="{A71CDE4C-C874-41E1-B0C5-B22BC3AB9F02}"/>
    <cellStyle name="Neutre" xfId="42743" xr:uid="{973F58FC-A81E-46FB-808C-5988D2EF8984}"/>
    <cellStyle name="Neutre 2" xfId="37225" xr:uid="{2FB55CA6-6AE3-4CC4-825B-E5007F96A8E5}"/>
    <cellStyle name="no dec" xfId="323" xr:uid="{1A148513-AF6A-436E-AA4C-8C65FD7E0087}"/>
    <cellStyle name="no dec 2" xfId="51875" xr:uid="{240BE611-2792-4632-8363-68AE36EEBBDF}"/>
    <cellStyle name="NoDecimal" xfId="20517" xr:uid="{DDD9169A-2BC4-42EE-9A30-D7A88E9B8489}"/>
    <cellStyle name="NoDecimal 2" xfId="20524" xr:uid="{DE3ED062-91B3-4EE6-83C2-D5029BAD8E30}"/>
    <cellStyle name="NoDecimal 3" xfId="42746" xr:uid="{122D661E-E049-4BF6-9741-BFFB52ECD599}"/>
    <cellStyle name="NoDecimal 4" xfId="42749" xr:uid="{D596D2B0-6B0E-481C-84FB-50F2CCC32EEA}"/>
    <cellStyle name="nombrel" xfId="42750" xr:uid="{F287E519-E150-4DF4-9189-B4024702AFE9}"/>
    <cellStyle name="nombrel 2" xfId="42751" xr:uid="{5B75540F-3A7E-4EB9-B05A-8D327536E98E}"/>
    <cellStyle name="nombrel 3" xfId="42752" xr:uid="{7BAB4BD4-9859-4B0A-B1FF-1C0E03D10CDE}"/>
    <cellStyle name="nombrel 4" xfId="42753" xr:uid="{9EFE975D-20E3-4873-9FAB-D4C85393542B}"/>
    <cellStyle name="Non défini" xfId="39131" xr:uid="{27712199-3531-43E1-816E-EDDDA5B9899C}"/>
    <cellStyle name="Non défini 2" xfId="42754" xr:uid="{71202950-CB2A-41D4-9457-231885CFB48B}"/>
    <cellStyle name="Non défini 2 2" xfId="42755" xr:uid="{FD077562-72A5-4B53-B68B-E3292593223A}"/>
    <cellStyle name="Non défini 2 3" xfId="42756" xr:uid="{918DC3CF-5B8A-4DCE-9190-386291DDCE6B}"/>
    <cellStyle name="Non défini 3" xfId="42757" xr:uid="{7500EF78-F83B-42D5-AC94-B3EC40E9D707}"/>
    <cellStyle name="Non défini 4" xfId="42758" xr:uid="{E5BBF614-F1AA-4D22-9853-F09D0DFB0E1B}"/>
    <cellStyle name="Non défini 5" xfId="18484" xr:uid="{8A504F82-9415-4981-855A-96AF389A247A}"/>
    <cellStyle name="Non défini_X" xfId="42759" xr:uid="{5F60FAFC-EBF7-425C-B678-B0BA81A3D25C}"/>
    <cellStyle name="Normal" xfId="0" builtinId="0"/>
    <cellStyle name="Normal - Style1" xfId="210" xr:uid="{0DEDA8CD-A98F-40B3-AAB0-38DDC256F467}"/>
    <cellStyle name="Normal - Style1 10" xfId="51621" xr:uid="{0E4C2360-BC43-4363-90E0-ADCBE732F1E9}"/>
    <cellStyle name="Normal - Style1 2" xfId="4" xr:uid="{13825790-C548-4C24-A4EE-E5FB7EEDA778}"/>
    <cellStyle name="Normal - Style1 2 2" xfId="42762" xr:uid="{6F12DC00-541B-44F5-A237-A3AF5004D5A0}"/>
    <cellStyle name="Normal - Style1 2 2 2" xfId="39503" xr:uid="{3D11649A-C43B-485C-942C-645C0E0A8A5B}"/>
    <cellStyle name="Normal - Style1 2 3" xfId="42763" xr:uid="{8107AE13-B477-4884-90C8-C795B934F729}"/>
    <cellStyle name="Normal - Style1 2 3 2" xfId="39521" xr:uid="{6CA8409D-0703-44EF-AB88-653F65E71C39}"/>
    <cellStyle name="Normal - Style1 2 4" xfId="42764" xr:uid="{49C4E7B2-A733-4AD3-8AB4-A7B02EF73CD3}"/>
    <cellStyle name="Normal - Style1 2 5" xfId="42761" xr:uid="{1BC9D224-DA9B-4873-ADFB-57BE556200EA}"/>
    <cellStyle name="Normal - Style1 2 6" xfId="1623" xr:uid="{62DA946C-A0AB-4303-AEC4-97E82F05E8FD}"/>
    <cellStyle name="Normal - Style1 3" xfId="42765" xr:uid="{74A940B3-A817-4B1D-898A-C61A58DB20AA}"/>
    <cellStyle name="Normal - Style1 3 2" xfId="42766" xr:uid="{AB393DFC-D9D9-47D3-8CD3-663E05BF5B95}"/>
    <cellStyle name="Normal - Style1 3 2 2" xfId="35039" xr:uid="{9133172B-5247-4DB1-9C73-AE6E264504BF}"/>
    <cellStyle name="Normal - Style1 3 3" xfId="42767" xr:uid="{BFC71F0A-F08B-45BE-9356-8AF41C2DF699}"/>
    <cellStyle name="Normal - Style1 3 4" xfId="42768" xr:uid="{87BADCD2-F3C4-42D8-AF10-786ADE815ED9}"/>
    <cellStyle name="Normal - Style1 4" xfId="4880" xr:uid="{3F43789F-6E49-4508-93D5-244623E1163D}"/>
    <cellStyle name="Normal - Style1 4 2" xfId="6198" xr:uid="{9EA4A23A-ECFC-4AC8-ABB6-F9C3C63E759F}"/>
    <cellStyle name="Normal - Style1 5" xfId="3875" xr:uid="{60EBF7BC-90EF-41C9-AAC0-D57006C6C6D9}"/>
    <cellStyle name="Normal - Style1 5 2" xfId="42769" xr:uid="{5E16BA02-73B8-4E87-BD74-77EB3A87A078}"/>
    <cellStyle name="Normal - Style1 6" xfId="8775" xr:uid="{32745674-7761-4D8A-B0DA-A20BE12B5A71}"/>
    <cellStyle name="Normal - Style1 7" xfId="5972" xr:uid="{1688009F-5581-4C14-B61B-AA7A0F42B2A2}"/>
    <cellStyle name="Normal - Style1 8" xfId="7946" xr:uid="{0E4363F5-04E0-456B-8693-DD3F11D2FCA7}"/>
    <cellStyle name="Normal - Style1 9" xfId="42760" xr:uid="{FECA22B7-DED8-4911-941F-AE793CE00F74}"/>
    <cellStyle name="Normal - Style1_aggregate" xfId="24845" xr:uid="{6BE25513-9674-4743-942D-9658F057DA6A}"/>
    <cellStyle name="Normal - Style2" xfId="42770" xr:uid="{551EE204-2C85-48A6-BA11-35E51D2ED9E6}"/>
    <cellStyle name="Normal - Style2 2" xfId="42771" xr:uid="{CDC66621-450E-401E-8F43-0AAB70425FB4}"/>
    <cellStyle name="Normal - Style2 2 2" xfId="42772" xr:uid="{C6FA122B-A038-4E24-8CEE-8CEA42900851}"/>
    <cellStyle name="Normal - Style2 2 3" xfId="42773" xr:uid="{1ACC9DAF-1575-4C6A-9F8A-04B495F7ADEE}"/>
    <cellStyle name="Normal - Style2 3" xfId="42774" xr:uid="{D31908B3-7BD7-4CEA-8558-55C6674DA78C}"/>
    <cellStyle name="Normal - Style2 4" xfId="8833" xr:uid="{3AE9F25D-6AC4-4977-9EF5-D4B36D8A1D2E}"/>
    <cellStyle name="Normal - Style2 5" xfId="8848" xr:uid="{8E4E552C-BA43-4588-AA91-4F49D46D7573}"/>
    <cellStyle name="Normal - Style3" xfId="42775" xr:uid="{AC58F31B-F5CC-4FB1-B8A4-B8155FA53D43}"/>
    <cellStyle name="Normal - Style3 2" xfId="37229" xr:uid="{AE224E98-3D59-4BC3-B927-D04E3EB084A6}"/>
    <cellStyle name="Normal - Style3 2 2" xfId="42776" xr:uid="{582385CF-247A-4F4B-B2F2-848E3D6C8936}"/>
    <cellStyle name="Normal - Style3 3" xfId="37231" xr:uid="{71C0F68D-72A6-411E-A271-25614908148B}"/>
    <cellStyle name="Normal - Style3 3 2" xfId="42777" xr:uid="{DB23BD19-F58F-43E2-81DA-AFC0BD019710}"/>
    <cellStyle name="Normal - Style3 4" xfId="6211" xr:uid="{1C29C442-63BA-4335-B0D2-F2362884CDB6}"/>
    <cellStyle name="Normal - Style3 5" xfId="6257" xr:uid="{60F14676-5C33-4FF2-943E-C9CBE5924D74}"/>
    <cellStyle name="Normal - Style4" xfId="42778" xr:uid="{FAA5B72C-26E1-4B3C-BE86-0ABD36AA8D22}"/>
    <cellStyle name="Normal - Style4 2" xfId="42779" xr:uid="{7DF58CA9-27DE-4A3D-A787-4DA29A94952C}"/>
    <cellStyle name="Normal - Style4 2 2" xfId="22989" xr:uid="{53910E25-BE34-4F9F-A230-B9F9CA27BC2D}"/>
    <cellStyle name="Normal - Style4 3" xfId="42782" xr:uid="{D77D28DB-3262-4E00-B5F2-9A9F2B4594EE}"/>
    <cellStyle name="Normal - Style4 4" xfId="3135" xr:uid="{A897E324-5C01-498C-B6C1-665E491D63B5}"/>
    <cellStyle name="Normal - Style4 5" xfId="3221" xr:uid="{D213751E-52D1-45EE-B908-4A4F45077721}"/>
    <cellStyle name="Normal - Style5" xfId="42783" xr:uid="{7F2B5CF1-B9BF-4738-95E3-9B084F109B8F}"/>
    <cellStyle name="Normal - Style5 2" xfId="42784" xr:uid="{CABABEB3-7398-4B88-80F7-117BDD450ECE}"/>
    <cellStyle name="Normal - Style5 3" xfId="42787" xr:uid="{C71875A1-CAF9-4B71-AB19-6903BCB3526C}"/>
    <cellStyle name="Normal - Style6" xfId="42788" xr:uid="{912618CD-77E9-4860-A441-31CA1213AF6D}"/>
    <cellStyle name="Normal - Style6 2" xfId="42789" xr:uid="{87C4AB7B-5C6C-4E07-B28C-A5290AECDBDC}"/>
    <cellStyle name="Normal - Style6 3" xfId="42792" xr:uid="{C9DBF434-71CB-46FE-801F-B934A0FD64B4}"/>
    <cellStyle name="Normal - Style7" xfId="42793" xr:uid="{1B2CA319-974D-4D02-90C6-F254058A3849}"/>
    <cellStyle name="Normal - Style7 2" xfId="42794" xr:uid="{0064D300-6D94-440A-A0AC-9B5B49872A49}"/>
    <cellStyle name="Normal - Style7 3" xfId="42795" xr:uid="{937B2F42-DEF8-4D94-B450-DC2E14B540D5}"/>
    <cellStyle name="Normal - Style8" xfId="42796" xr:uid="{0542C922-AC19-463C-8D51-0D1890EF661D}"/>
    <cellStyle name="Normal - Style8 2" xfId="42797" xr:uid="{D4948E9E-E66A-4F23-84D9-5425DA764549}"/>
    <cellStyle name="Normal - Style8 3" xfId="42798" xr:uid="{192E02D8-76E4-4A19-BBCE-4F5EEB9A4B60}"/>
    <cellStyle name="Normal [0]" xfId="42799" xr:uid="{009F108F-CE32-4989-87E9-353CB049DE68}"/>
    <cellStyle name="Normal [0] 2" xfId="42800" xr:uid="{718868F0-2206-4F20-961F-8A92EE536379}"/>
    <cellStyle name="Normal [0] 3" xfId="42801" xr:uid="{6F3991CC-DF83-497B-822A-4FD832FD6E56}"/>
    <cellStyle name="Normal [0] 4" xfId="10463" xr:uid="{D005FB8B-B122-4254-A64A-998AB565903C}"/>
    <cellStyle name="Normal [2]" xfId="42802" xr:uid="{551080B2-1635-4C08-9A90-EBDAB3E8CDD6}"/>
    <cellStyle name="Normal [2] 2" xfId="42803" xr:uid="{E65C2F2F-44F7-4399-A758-E732B5F1031B}"/>
    <cellStyle name="Normal [2] 3" xfId="42804" xr:uid="{6C4A5E9C-154E-4964-B723-1FC8E09DA3BA}"/>
    <cellStyle name="Normal [2] 4" xfId="42805" xr:uid="{C2382CC0-A201-4F72-957F-88B9990D8E30}"/>
    <cellStyle name="Normal 10" xfId="18" xr:uid="{0DAE75A6-FC2B-4F43-A039-7D7DC3ED1323}"/>
    <cellStyle name="Normal 10 10" xfId="29931" xr:uid="{AD2DFCF9-7B7B-4B98-948A-AA8F35A07DD2}"/>
    <cellStyle name="Normal 10 10 2" xfId="4982" xr:uid="{F38C8DA8-1BE9-44DF-8B02-AF9CAF0A5144}"/>
    <cellStyle name="Normal 10 10 2 2" xfId="42806" xr:uid="{B1D08EAC-DFE8-4608-9A04-555621DA9827}"/>
    <cellStyle name="Normal 10 10 2 2 2" xfId="42808" xr:uid="{C09AAF1A-CB64-42C2-8E45-7A6EEE034C2B}"/>
    <cellStyle name="Normal 10 10 2 2 3" xfId="42810" xr:uid="{2ED54427-988F-4A39-84A9-764C2D5EC8A2}"/>
    <cellStyle name="Normal 10 10 2 2 4" xfId="42812" xr:uid="{3416A2CA-B6D2-4920-A0E7-D8520C48F7A3}"/>
    <cellStyle name="Normal 10 10 2 3" xfId="42813" xr:uid="{2F371908-720E-4917-9316-B88FB82C1093}"/>
    <cellStyle name="Normal 10 10 2 3 2" xfId="42815" xr:uid="{FD59D10B-D012-48B4-810C-236ECB42FEBE}"/>
    <cellStyle name="Normal 10 10 2 3 3" xfId="42817" xr:uid="{54762608-3E46-4534-ADBB-ED4D3427B8DB}"/>
    <cellStyle name="Normal 10 10 2 3 4" xfId="42819" xr:uid="{76DFF87A-3B5A-48F7-AEFD-64ACC8B4EB94}"/>
    <cellStyle name="Normal 10 10 2 4" xfId="42820" xr:uid="{93B24CE0-B76A-45D2-9027-4B8C07C4A608}"/>
    <cellStyle name="Normal 10 10 2 4 2" xfId="42822" xr:uid="{D45DFB6C-6341-4FF6-8583-6A83BB6098DA}"/>
    <cellStyle name="Normal 10 10 2 4 3" xfId="42824" xr:uid="{3FD8C50D-6825-4C00-8887-D07D349E71D6}"/>
    <cellStyle name="Normal 10 10 2 4 4" xfId="42826" xr:uid="{349D6AC9-38EC-430B-A3E2-D325DBE00998}"/>
    <cellStyle name="Normal 10 10 2 5" xfId="42830" xr:uid="{EBA5D86E-0C03-4EB9-AC6F-79D088E5D7C4}"/>
    <cellStyle name="Normal 10 10 2 5 2" xfId="42832" xr:uid="{23ACCACB-B88D-457E-ACB8-D192337FD3B5}"/>
    <cellStyle name="Normal 10 10 2 5 3" xfId="42834" xr:uid="{4BF2161C-53D8-4F94-AA8B-EAB66E1503E2}"/>
    <cellStyle name="Normal 10 10 2 5 4" xfId="42836" xr:uid="{35E6447E-2E7A-4983-9836-915CB365A0F9}"/>
    <cellStyle name="Normal 10 10 2 6" xfId="42837" xr:uid="{E686521C-B230-40A3-8801-2FDB14592393}"/>
    <cellStyle name="Normal 10 10 2 7" xfId="42840" xr:uid="{5A65616C-501D-4D90-96F6-E5345D4C11AF}"/>
    <cellStyle name="Normal 10 10 2 8" xfId="36045" xr:uid="{71C69CDE-579F-492F-AA5F-778B18D2BAF0}"/>
    <cellStyle name="Normal 10 10 3" xfId="5007" xr:uid="{F9BF416D-2BCF-45A5-866B-E440B14D3A0F}"/>
    <cellStyle name="Normal 10 10 3 2" xfId="42841" xr:uid="{0D88AE68-99D5-4E88-B405-8A9C513C5A36}"/>
    <cellStyle name="Normal 10 10 3 2 2" xfId="42842" xr:uid="{0FDAB1EB-4BD8-44C7-A1E9-A730BACA3A83}"/>
    <cellStyle name="Normal 10 10 3 3" xfId="42843" xr:uid="{C8665381-0025-402B-B471-4B84A66FBD3D}"/>
    <cellStyle name="Normal 10 10 3 4" xfId="42844" xr:uid="{BCACE176-91E4-4B3B-8C56-CB8C8065379B}"/>
    <cellStyle name="Normal 10 10 4" xfId="42845" xr:uid="{A1E92143-8803-4609-B7AE-4EB4E1CB0692}"/>
    <cellStyle name="Normal 10 10 4 2" xfId="15115" xr:uid="{70D92823-F707-44CE-9A83-C9C3144A5C98}"/>
    <cellStyle name="Normal 10 10 4 3" xfId="42846" xr:uid="{1BF86F7B-ECF3-43B8-9B1E-1503573F4D44}"/>
    <cellStyle name="Normal 10 10 4 4" xfId="42847" xr:uid="{D49B3F25-5B36-48DB-AA16-9E03EDA661C2}"/>
    <cellStyle name="Normal 10 10 5" xfId="42848" xr:uid="{1AC93701-60DF-4999-AF5B-014AE5E36573}"/>
    <cellStyle name="Normal 10 10 5 2" xfId="42849" xr:uid="{EAB90CDC-0AF3-4D2E-9AEB-009A2A9F5545}"/>
    <cellStyle name="Normal 10 10 5 3" xfId="42850" xr:uid="{09E96AAA-D9D9-4F3F-8BFF-2FF0128D771C}"/>
    <cellStyle name="Normal 10 10 5 4" xfId="42851" xr:uid="{14731086-DA49-4471-A67A-B3B9F4DD62A3}"/>
    <cellStyle name="Normal 10 10 6" xfId="42852" xr:uid="{6D42C07E-8084-4E1C-B61F-379F5E078AAB}"/>
    <cellStyle name="Normal 10 10 6 2" xfId="42853" xr:uid="{C03425B1-DD59-49EC-94CB-7F2E95D260DC}"/>
    <cellStyle name="Normal 10 10 6 3" xfId="42854" xr:uid="{224B409D-18C0-4DFF-802C-04BE22F303AE}"/>
    <cellStyle name="Normal 10 10 6 4" xfId="42855" xr:uid="{10B665E4-FB8C-4087-B831-13B7B112102D}"/>
    <cellStyle name="Normal 10 10 7" xfId="42856" xr:uid="{3852063A-79F5-4A03-8506-4A2B7B87529B}"/>
    <cellStyle name="Normal 10 10 8" xfId="6915" xr:uid="{90D073DD-3489-438B-B4DD-78A65033ED74}"/>
    <cellStyle name="Normal 10 10 9" xfId="6926" xr:uid="{18A1C7E9-9C7C-471B-A8A0-B483CED97A2D}"/>
    <cellStyle name="Normal 10 11" xfId="29934" xr:uid="{69DB44A4-871E-44C2-93E4-D817907BF4A6}"/>
    <cellStyle name="Normal 10 11 2" xfId="7388" xr:uid="{E7872D6F-EA7B-40EF-B3DC-34A0683CF591}"/>
    <cellStyle name="Normal 10 11 2 2" xfId="42857" xr:uid="{C748E2AF-D766-4466-987F-9D7A9D284CF6}"/>
    <cellStyle name="Normal 10 11 2 2 2" xfId="42858" xr:uid="{D39717D8-C4B2-43F3-8CAE-8FCD155D30D8}"/>
    <cellStyle name="Normal 10 11 2 2 3" xfId="28658" xr:uid="{9AA480A7-A74F-4071-8D6B-0F819158CFAE}"/>
    <cellStyle name="Normal 10 11 2 2 4" xfId="28682" xr:uid="{2AC326F9-D7AC-47F4-9CBB-E44DD27650B6}"/>
    <cellStyle name="Normal 10 11 2 3" xfId="42859" xr:uid="{2629F1CB-6287-4F1C-93D3-1234959F26C5}"/>
    <cellStyle name="Normal 10 11 2 3 2" xfId="42860" xr:uid="{A15C973A-7143-4652-98A4-047F72A3F3DB}"/>
    <cellStyle name="Normal 10 11 2 3 3" xfId="28713" xr:uid="{FCF77FBA-9338-4514-A06E-8CD8DA5A85E6}"/>
    <cellStyle name="Normal 10 11 2 3 4" xfId="28722" xr:uid="{BFB62534-3440-4FFF-9B2C-3D0BDD785B59}"/>
    <cellStyle name="Normal 10 11 2 4" xfId="42861" xr:uid="{E9048B0C-E6F2-4C8D-BB8F-FE184E079F3A}"/>
    <cellStyle name="Normal 10 11 2 4 2" xfId="42862" xr:uid="{24B6F420-2072-4429-ABAC-BC3682C1CA4D}"/>
    <cellStyle name="Normal 10 11 2 4 3" xfId="28747" xr:uid="{F4A87347-A08C-4481-8011-295442DBF48E}"/>
    <cellStyle name="Normal 10 11 2 4 4" xfId="13157" xr:uid="{DA64BB88-31C6-47A5-8134-B445DFEAD570}"/>
    <cellStyle name="Normal 10 11 2 5" xfId="42865" xr:uid="{BCEC5F29-40BC-4A21-98A9-BB01F8265023}"/>
    <cellStyle name="Normal 10 11 2 5 2" xfId="42867" xr:uid="{4E79BECA-4DFF-4E09-99E4-60A1CDBDBD86}"/>
    <cellStyle name="Normal 10 11 2 5 3" xfId="28803" xr:uid="{2786C7B2-34E5-4589-ACA1-DA34569E25AE}"/>
    <cellStyle name="Normal 10 11 2 5 4" xfId="28826" xr:uid="{12BF131C-1F5A-4E29-9A7B-C79A796BEF73}"/>
    <cellStyle name="Normal 10 11 2 6" xfId="9076" xr:uid="{C1F93DE9-6F9E-4B9E-B00A-37E0725E4023}"/>
    <cellStyle name="Normal 10 11 2 7" xfId="42870" xr:uid="{7957AA8B-C5DA-41AB-B29B-7EE0FF36E560}"/>
    <cellStyle name="Normal 10 11 2 8" xfId="42871" xr:uid="{9DE8BEC1-6D80-44B6-89A7-B73E4C0F719D}"/>
    <cellStyle name="Normal 10 11 3" xfId="7393" xr:uid="{8BD230F7-DAEE-4FB4-8E91-81D21117F304}"/>
    <cellStyle name="Normal 10 11 3 2" xfId="42872" xr:uid="{4C89C587-B859-4515-92DF-80985D729BCE}"/>
    <cellStyle name="Normal 10 11 3 3" xfId="42873" xr:uid="{AF3721D4-8CD0-4EE3-86FA-C1388F90FCF7}"/>
    <cellStyle name="Normal 10 11 3 4" xfId="42874" xr:uid="{FA1BB950-513E-43C2-912F-507696E7491F}"/>
    <cellStyle name="Normal 10 11 4" xfId="42875" xr:uid="{CEA2A1E7-B0C0-4B9A-8647-07932C475E1E}"/>
    <cellStyle name="Normal 10 11 4 2" xfId="42876" xr:uid="{9A8817D0-2636-40E0-B9B6-2A44FBBF9325}"/>
    <cellStyle name="Normal 10 11 4 3" xfId="42877" xr:uid="{B80B91EF-97C3-4867-BBF2-DFED24E3FE67}"/>
    <cellStyle name="Normal 10 11 4 4" xfId="42878" xr:uid="{80718E21-5B17-4467-95D0-8F78EE73F665}"/>
    <cellStyle name="Normal 10 11 5" xfId="42879" xr:uid="{1AEC5C5E-C7AA-440E-A295-BC33EC0EB6C5}"/>
    <cellStyle name="Normal 10 11 5 2" xfId="42880" xr:uid="{BD270999-E2EE-465F-A641-0794FE99F8CD}"/>
    <cellStyle name="Normal 10 11 5 3" xfId="42881" xr:uid="{FA25B28E-5B27-46D8-AA8A-FE454B53B765}"/>
    <cellStyle name="Normal 10 11 5 4" xfId="6354" xr:uid="{221133D6-1036-4658-8BA6-8A45D00AE3CC}"/>
    <cellStyle name="Normal 10 11 6" xfId="42882" xr:uid="{E9DB08C7-B44F-4BDC-B4EF-8912B9EEC5C7}"/>
    <cellStyle name="Normal 10 11 6 2" xfId="42883" xr:uid="{4E4975FA-2275-42E8-BE20-244E0ECDCEA4}"/>
    <cellStyle name="Normal 10 11 6 3" xfId="42884" xr:uid="{32122CD0-14CD-40DB-8776-1B6318E91681}"/>
    <cellStyle name="Normal 10 11 6 4" xfId="42885" xr:uid="{EF08CE5C-5712-412B-862A-0DDF82B8BBBF}"/>
    <cellStyle name="Normal 10 11 7" xfId="42886" xr:uid="{EB6DC6D4-1BA2-4437-A069-D04C20D4A84C}"/>
    <cellStyle name="Normal 10 11 8" xfId="6967" xr:uid="{152A7F08-1837-454B-9F72-3329E641239A}"/>
    <cellStyle name="Normal 10 11 9" xfId="23376" xr:uid="{3A64EDA2-14F1-45FE-AB3D-7EEE768F02B3}"/>
    <cellStyle name="Normal 10 12" xfId="42888" xr:uid="{BD3D0D83-342C-4469-9DB1-1E7D19476560}"/>
    <cellStyle name="Normal 10 12 2" xfId="2919" xr:uid="{15A42412-83B9-42DD-A204-E0DC7F78419D}"/>
    <cellStyle name="Normal 10 12 2 2" xfId="42889" xr:uid="{B970BB46-431C-49CC-9C40-97B4AABE23A0}"/>
    <cellStyle name="Normal 10 12 2 2 2" xfId="42890" xr:uid="{11042EB4-DB1E-4231-B68D-3D871665091A}"/>
    <cellStyle name="Normal 10 12 2 2 3" xfId="42891" xr:uid="{6390F9E8-69D6-4C85-B273-64E430FA7750}"/>
    <cellStyle name="Normal 10 12 2 2 4" xfId="42892" xr:uid="{B675E4AA-1902-47C5-8314-E56D924E7F92}"/>
    <cellStyle name="Normal 10 12 2 3" xfId="42501" xr:uid="{30A14AAD-51B0-4272-B1D7-9BA71CDD1548}"/>
    <cellStyle name="Normal 10 12 2 3 2" xfId="42893" xr:uid="{08D649A8-9AE3-42BB-9BAA-75FAD37C5FC2}"/>
    <cellStyle name="Normal 10 12 2 3 3" xfId="36371" xr:uid="{C32A6686-3EA3-41FD-BB17-D49C7544AA65}"/>
    <cellStyle name="Normal 10 12 2 3 4" xfId="36380" xr:uid="{66579744-27A1-4F29-B554-00AB04F40AB2}"/>
    <cellStyle name="Normal 10 12 2 4" xfId="42894" xr:uid="{EF3A1E17-CF26-47C7-88CF-F5546F5B9C9F}"/>
    <cellStyle name="Normal 10 12 2 4 2" xfId="36614" xr:uid="{0431D89A-792C-43BE-9B07-36145D576164}"/>
    <cellStyle name="Normal 10 12 2 4 3" xfId="36623" xr:uid="{A65AC36C-8E8F-4440-8F4B-5CF4AAFD8331}"/>
    <cellStyle name="Normal 10 12 2 4 4" xfId="17142" xr:uid="{AA80BE8E-5672-49ED-962B-990AE5FB4A9B}"/>
    <cellStyle name="Normal 10 12 2 5" xfId="15469" xr:uid="{A9701AF0-8B40-4EF1-924A-9114B464663E}"/>
    <cellStyle name="Normal 10 12 2 5 2" xfId="42895" xr:uid="{DC9881F0-7738-41DD-998F-425FD2A27D69}"/>
    <cellStyle name="Normal 10 12 2 5 3" xfId="42896" xr:uid="{27AAC3F6-9C90-4780-BC0B-E3B7892AF972}"/>
    <cellStyle name="Normal 10 12 2 5 4" xfId="42897" xr:uid="{1C0CB624-2405-49FC-9ABE-A71E17928760}"/>
    <cellStyle name="Normal 10 12 2 6" xfId="42898" xr:uid="{EB268226-F7AE-45A3-B2B3-B73F43336A95}"/>
    <cellStyle name="Normal 10 12 2 7" xfId="42901" xr:uid="{1F00B32F-CAEF-4BAD-83E9-ADED0A825E0F}"/>
    <cellStyle name="Normal 10 12 2 8" xfId="42902" xr:uid="{3F6FD6B0-F4D6-4C3F-947A-383DB35EE27E}"/>
    <cellStyle name="Normal 10 12 3" xfId="3297" xr:uid="{169E48CB-C7EC-4F11-8D9F-B620DD765C5E}"/>
    <cellStyle name="Normal 10 12 3 2" xfId="42903" xr:uid="{DD829B21-EE04-4A4E-A5E1-03E81840E1C4}"/>
    <cellStyle name="Normal 10 12 3 3" xfId="42904" xr:uid="{1B7F2EF8-49FD-4E53-9747-A4A30401163D}"/>
    <cellStyle name="Normal 10 12 3 4" xfId="42905" xr:uid="{99AA8C3D-6AA6-46CA-85FB-535745F2D439}"/>
    <cellStyle name="Normal 10 12 4" xfId="3363" xr:uid="{B65D809D-C7BD-43EC-BEC9-657D3F810F47}"/>
    <cellStyle name="Normal 10 12 4 2" xfId="42906" xr:uid="{630F7D80-35BB-4392-A7DF-91CD91B233C1}"/>
    <cellStyle name="Normal 10 12 4 3" xfId="42907" xr:uid="{38ADBAAE-4FF7-4953-A661-840ACF31B760}"/>
    <cellStyle name="Normal 10 12 4 4" xfId="42908" xr:uid="{9A18EBF7-65B4-4D6D-B3BD-DDDF64D7C0E6}"/>
    <cellStyle name="Normal 10 12 5" xfId="7667" xr:uid="{1D924379-8D5B-416E-8AA8-43AC8380D821}"/>
    <cellStyle name="Normal 10 12 5 2" xfId="42909" xr:uid="{6025EDBD-26A8-4CBD-8D0F-79B37F29962C}"/>
    <cellStyle name="Normal 10 12 5 3" xfId="42910" xr:uid="{4C6D9280-CCA4-485A-A1BA-41C8CA67D688}"/>
    <cellStyle name="Normal 10 12 5 4" xfId="42911" xr:uid="{AA4693CF-6821-4E6B-8FEC-AEBB728FCA69}"/>
    <cellStyle name="Normal 10 12 6" xfId="7673" xr:uid="{3F92E1CF-80C7-4958-A0A9-5A8002AC0E21}"/>
    <cellStyle name="Normal 10 12 6 2" xfId="42912" xr:uid="{709F9A37-FAAE-4FE6-9D7D-9E713571E74D}"/>
    <cellStyle name="Normal 10 12 6 3" xfId="42913" xr:uid="{B18E9E46-DC3D-43B3-913A-07FF67E51A50}"/>
    <cellStyle name="Normal 10 12 6 4" xfId="42914" xr:uid="{5383A2F1-5402-41B0-9AD2-F41F3B4DC4CB}"/>
    <cellStyle name="Normal 10 12 7" xfId="42915" xr:uid="{65A4AE29-7638-4E63-AF77-4EDAE7CAB0AE}"/>
    <cellStyle name="Normal 10 12 8" xfId="6158" xr:uid="{D1820FBB-4EAD-4300-AF84-D7722A5E5157}"/>
    <cellStyle name="Normal 10 12 9" xfId="23402" xr:uid="{10CC9C4E-1097-42F1-8FA6-50F134F6616D}"/>
    <cellStyle name="Normal 10 13" xfId="40782" xr:uid="{CA98C8B9-E7D3-45C0-A3E5-4F634564AD5A}"/>
    <cellStyle name="Normal 10 13 2" xfId="42918" xr:uid="{CB9E7672-0762-4E96-AA1E-2FC1A9400BBE}"/>
    <cellStyle name="Normal 10 13 2 2" xfId="42919" xr:uid="{A3F2B9DB-8A90-480E-B035-314F4F25941E}"/>
    <cellStyle name="Normal 10 13 2 2 2" xfId="42920" xr:uid="{52D3D6AD-2AFB-4891-8A24-8A2BF141AEE2}"/>
    <cellStyle name="Normal 10 13 2 2 3" xfId="42921" xr:uid="{AD4A4768-5A9F-43B6-ADA8-2742F3C0C36B}"/>
    <cellStyle name="Normal 10 13 2 2 4" xfId="42922" xr:uid="{0CF6164C-6AA4-4C9D-BFBF-A3AA6342FCE9}"/>
    <cellStyle name="Normal 10 13 2 3" xfId="42923" xr:uid="{7B0ACEC6-D2E6-442A-99BB-C0020BBD98C6}"/>
    <cellStyle name="Normal 10 13 2 3 2" xfId="42924" xr:uid="{D6278B6D-1014-4817-BBC2-A63FF745AD6C}"/>
    <cellStyle name="Normal 10 13 2 3 3" xfId="42925" xr:uid="{B5405D1D-BEB7-4D44-A7F5-C17515B6E02B}"/>
    <cellStyle name="Normal 10 13 2 3 4" xfId="25783" xr:uid="{E71E531D-BBFB-46C4-A0E9-204719826C74}"/>
    <cellStyle name="Normal 10 13 2 4" xfId="42926" xr:uid="{9978CBE0-C3BB-4185-9E54-85F7052CDEE9}"/>
    <cellStyle name="Normal 10 13 2 4 2" xfId="42927" xr:uid="{9996FA7A-3E9A-453E-92ED-2D90874AC3C9}"/>
    <cellStyle name="Normal 10 13 2 4 3" xfId="42928" xr:uid="{FF34E553-2CB0-4593-8ECE-08F6B02406C8}"/>
    <cellStyle name="Normal 10 13 2 4 4" xfId="17312" xr:uid="{F867C01E-36CD-4C37-9ADA-E8EC87D97ED2}"/>
    <cellStyle name="Normal 10 13 2 5" xfId="42931" xr:uid="{1042799D-550B-4060-BB11-76F4C5BFF67D}"/>
    <cellStyle name="Normal 10 13 2 5 2" xfId="17628" xr:uid="{B410BDFB-0FBB-4EF7-BCC6-3BCCE7D0F8FE}"/>
    <cellStyle name="Normal 10 13 2 5 3" xfId="42934" xr:uid="{B070BCC3-2D94-452B-948A-6EC3F3ABF7B6}"/>
    <cellStyle name="Normal 10 13 2 5 4" xfId="42936" xr:uid="{3B9A0BB9-80A7-42EE-BD57-75EADFF09AA8}"/>
    <cellStyle name="Normal 10 13 2 6" xfId="42937" xr:uid="{0F16DC7D-A460-4F32-914D-BFA593540867}"/>
    <cellStyle name="Normal 10 13 2 7" xfId="42940" xr:uid="{1C11FC84-D0EB-4C27-A1B9-C0FA25B59640}"/>
    <cellStyle name="Normal 10 13 2 8" xfId="42941" xr:uid="{92628127-7025-413B-8BE6-26A1019381C4}"/>
    <cellStyle name="Normal 10 13 3" xfId="42944" xr:uid="{119D653A-45CA-45BB-920F-2795B8CFA130}"/>
    <cellStyle name="Normal 10 13 3 2" xfId="42945" xr:uid="{55F287AE-8185-46BD-9F65-610A1C1DFA52}"/>
    <cellStyle name="Normal 10 13 3 3" xfId="42946" xr:uid="{20DC9C45-0682-4ED7-B7E7-3FE1BF0687C4}"/>
    <cellStyle name="Normal 10 13 3 4" xfId="42947" xr:uid="{F8288C18-3448-459B-A50C-F7A6CDDE18D8}"/>
    <cellStyle name="Normal 10 13 4" xfId="42950" xr:uid="{808406E6-90A1-40C7-B7F9-71CEB75705A0}"/>
    <cellStyle name="Normal 10 13 4 2" xfId="42951" xr:uid="{67A2B5C1-3CED-41BC-8FFA-00C2B4318437}"/>
    <cellStyle name="Normal 10 13 4 3" xfId="42952" xr:uid="{852EA85F-C600-4D43-9C29-D9B4B78DFC46}"/>
    <cellStyle name="Normal 10 13 4 4" xfId="42953" xr:uid="{021BF92D-1F8C-4FDB-9521-BD919314CC40}"/>
    <cellStyle name="Normal 10 13 5" xfId="6373" xr:uid="{F6F751B7-85D8-45B5-907C-8AF7FAFFD279}"/>
    <cellStyle name="Normal 10 13 5 2" xfId="42954" xr:uid="{FC41C536-EBF9-4996-9E45-815D40B6CDDB}"/>
    <cellStyle name="Normal 10 13 5 3" xfId="42955" xr:uid="{BF775B99-4979-4875-B360-190543D75C9A}"/>
    <cellStyle name="Normal 10 13 5 4" xfId="42956" xr:uid="{7307EB4D-A947-4109-AFB6-CDE702BE3385}"/>
    <cellStyle name="Normal 10 13 6" xfId="6377" xr:uid="{52173ED9-B60D-41D7-95F9-F7597813F443}"/>
    <cellStyle name="Normal 10 13 6 2" xfId="42957" xr:uid="{F04857C5-A768-42C2-ABD1-774870A685A2}"/>
    <cellStyle name="Normal 10 13 6 3" xfId="42958" xr:uid="{C4B570D2-CC12-4A5C-A6CD-E0339CD4C97E}"/>
    <cellStyle name="Normal 10 13 6 4" xfId="42959" xr:uid="{D39AE50C-F4B7-493E-B03A-7D83ABB0D2E4}"/>
    <cellStyle name="Normal 10 13 7" xfId="42960" xr:uid="{04C5DA5C-21F1-4647-835A-AC8FA4BA16ED}"/>
    <cellStyle name="Normal 10 13 8" xfId="23410" xr:uid="{80B6D405-FA98-468C-8C0B-51E32AB83AAC}"/>
    <cellStyle name="Normal 10 13 9" xfId="23415" xr:uid="{52A78633-89DA-4F3F-B88F-076DCD7F7617}"/>
    <cellStyle name="Normal 10 14" xfId="42961" xr:uid="{D063206B-F2E9-4D16-AD5E-3E9DEB50F613}"/>
    <cellStyle name="Normal 10 14 2" xfId="42964" xr:uid="{8CF216F1-844A-4D9A-ACC9-2BB7C1A50808}"/>
    <cellStyle name="Normal 10 14 2 2" xfId="42967" xr:uid="{001AD052-6787-4078-ADDD-B815E72F4B4D}"/>
    <cellStyle name="Normal 10 14 2 2 2" xfId="42968" xr:uid="{35AAE3A2-5AE0-490A-B08B-6846E4D0B61D}"/>
    <cellStyle name="Normal 10 14 2 2 3" xfId="42969" xr:uid="{93CD2018-DA3B-43B4-8035-7312B0E762A8}"/>
    <cellStyle name="Normal 10 14 2 2 4" xfId="42970" xr:uid="{67904D72-0D0B-4664-9ADC-5378BCF163FB}"/>
    <cellStyle name="Normal 10 14 2 3" xfId="42971" xr:uid="{FEAD2947-46D7-4774-BD80-3437644E4564}"/>
    <cellStyle name="Normal 10 14 2 3 2" xfId="42972" xr:uid="{178427D9-394E-4689-9310-C015B548B2E1}"/>
    <cellStyle name="Normal 10 14 2 3 3" xfId="36513" xr:uid="{3D4CE9C3-E9D6-4303-AAEE-DD06A935EF22}"/>
    <cellStyle name="Normal 10 14 2 3 4" xfId="36517" xr:uid="{918D8EEA-D323-4050-8580-EFF3656EBBAF}"/>
    <cellStyle name="Normal 10 14 2 4" xfId="42973" xr:uid="{F110EBC2-FCA9-40FD-A363-7E84E0CDF479}"/>
    <cellStyle name="Normal 10 14 2 4 2" xfId="42974" xr:uid="{F10ACE73-5DE2-4DCD-A2A5-9DF88DE3BC2A}"/>
    <cellStyle name="Normal 10 14 2 4 3" xfId="36520" xr:uid="{B3E95527-EE5B-48F7-BBB4-F993C9EB5DA7}"/>
    <cellStyle name="Normal 10 14 2 4 4" xfId="17424" xr:uid="{BE9F757B-7C0D-4F25-B9BB-111BC42E8A61}"/>
    <cellStyle name="Normal 10 14 2 5" xfId="42977" xr:uid="{40B4840E-13A8-4AE6-8CF1-21D27418210C}"/>
    <cellStyle name="Normal 10 14 2 5 2" xfId="42980" xr:uid="{3CE8697F-EF52-4E78-84FA-76A95088AF6B}"/>
    <cellStyle name="Normal 10 14 2 5 3" xfId="36525" xr:uid="{4AD9CD23-6DF4-490C-9503-7CF1E6987078}"/>
    <cellStyle name="Normal 10 14 2 5 4" xfId="42981" xr:uid="{0EA7BF94-C1B2-43EC-A3A7-907D01EFA05E}"/>
    <cellStyle name="Normal 10 14 2 6" xfId="42982" xr:uid="{789A1CC4-264C-4470-A7CB-0F2D7F2B93C4}"/>
    <cellStyle name="Normal 10 14 2 7" xfId="42985" xr:uid="{868C000B-CA6C-493F-9C74-8B8511E1609B}"/>
    <cellStyle name="Normal 10 14 2 8" xfId="3044" xr:uid="{8CC875A7-8DA2-4437-9578-7ADA3AFD6551}"/>
    <cellStyle name="Normal 10 14 3" xfId="42988" xr:uid="{07F6353E-129C-40F0-AC91-2C1E5B2683C0}"/>
    <cellStyle name="Normal 10 14 3 2" xfId="42989" xr:uid="{D09ACE65-113F-489C-9823-3DA65BA26653}"/>
    <cellStyle name="Normal 10 14 3 3" xfId="42990" xr:uid="{43828AE5-3F01-43EA-9D3B-94C965BA7A73}"/>
    <cellStyle name="Normal 10 14 3 4" xfId="42991" xr:uid="{037F6910-28C7-44B4-BADD-548009B039C5}"/>
    <cellStyle name="Normal 10 14 4" xfId="42992" xr:uid="{F4B09416-62D3-4AEB-AB6E-A437B7E88CCA}"/>
    <cellStyle name="Normal 10 14 4 2" xfId="42993" xr:uid="{312CB1B8-063E-4529-81AE-06B9A2748D39}"/>
    <cellStyle name="Normal 10 14 4 3" xfId="42994" xr:uid="{B27789C2-999E-49DD-ABA7-FE3015DD578F}"/>
    <cellStyle name="Normal 10 14 4 4" xfId="3111" xr:uid="{0BCD5D24-520C-4969-B37E-AE39032C7D9E}"/>
    <cellStyle name="Normal 10 14 5" xfId="40957" xr:uid="{C0E8EC10-37B1-475D-A892-3D78ABE16FCB}"/>
    <cellStyle name="Normal 10 14 5 2" xfId="42995" xr:uid="{934DD828-2625-4A61-8899-E53B3A014D95}"/>
    <cellStyle name="Normal 10 14 5 3" xfId="42998" xr:uid="{629DE621-4F84-4808-B550-8F5A2C60B904}"/>
    <cellStyle name="Normal 10 14 5 4" xfId="42999" xr:uid="{CF6AB5C6-00CC-42F6-BE94-599DCDDCB917}"/>
    <cellStyle name="Normal 10 14 6" xfId="43000" xr:uid="{A5B7E7E0-A644-443B-B5A5-62C7D0AC5DB3}"/>
    <cellStyle name="Normal 10 14 6 2" xfId="43001" xr:uid="{0226B7FC-C01B-4C30-9C1F-51AC805DD257}"/>
    <cellStyle name="Normal 10 14 6 3" xfId="43002" xr:uid="{D7AC16D5-C5D8-4B75-8761-42155322B96F}"/>
    <cellStyle name="Normal 10 14 6 4" xfId="43003" xr:uid="{724C90FE-80A5-4FD2-89F7-E8049100F80A}"/>
    <cellStyle name="Normal 10 14 7" xfId="43004" xr:uid="{68161689-CEB7-476C-A78E-CDC754F0ED77}"/>
    <cellStyle name="Normal 10 14 8" xfId="23425" xr:uid="{84C0C4CE-F4A2-4896-B710-1CD764B89CB5}"/>
    <cellStyle name="Normal 10 14 9" xfId="23429" xr:uid="{A27CEF67-EF05-4D99-AA06-1D952B9E4A27}"/>
    <cellStyle name="Normal 10 15" xfId="43006" xr:uid="{A55A4C51-6B68-4782-82FF-D679C758F06D}"/>
    <cellStyle name="Normal 10 15 2" xfId="43008" xr:uid="{465959F3-EFD1-4314-BF26-8D01568CF076}"/>
    <cellStyle name="Normal 10 15 2 2" xfId="43009" xr:uid="{30E190E0-64CA-4290-AD9C-BF8E4BD85A6F}"/>
    <cellStyle name="Normal 10 15 2 3" xfId="43010" xr:uid="{AC938918-2CB7-45CC-A207-D641E6F065FD}"/>
    <cellStyle name="Normal 10 15 2 4" xfId="43013" xr:uid="{34C0DD9D-9717-48C5-B1B2-3EF9F5086A47}"/>
    <cellStyle name="Normal 10 15 3" xfId="43015" xr:uid="{59512504-E294-467E-A23C-038209A331B2}"/>
    <cellStyle name="Normal 10 15 3 2" xfId="43016" xr:uid="{663A44DA-207E-409D-A257-7D576B194F19}"/>
    <cellStyle name="Normal 10 15 3 3" xfId="43017" xr:uid="{70A0710B-FFE3-47D8-9128-256EFBEB4B1B}"/>
    <cellStyle name="Normal 10 15 3 4" xfId="43020" xr:uid="{272B346C-B728-41D0-91BE-925CD399B46A}"/>
    <cellStyle name="Normal 10 15 4" xfId="43022" xr:uid="{F0752F2A-50A2-4B21-9FE4-BB366C830EFA}"/>
    <cellStyle name="Normal 10 15 4 2" xfId="43023" xr:uid="{9863BC14-C232-4BDF-87E8-3C33B8B5223E}"/>
    <cellStyle name="Normal 10 15 4 3" xfId="43024" xr:uid="{52283629-32A2-4F95-96E1-652BFE8B3DC7}"/>
    <cellStyle name="Normal 10 15 4 4" xfId="43027" xr:uid="{1FD86F0B-A1FA-41FF-91F7-7A2C1849753F}"/>
    <cellStyle name="Normal 10 15 5" xfId="40959" xr:uid="{5E802CC3-BBB8-4C1D-BC04-E57CEA30C172}"/>
    <cellStyle name="Normal 10 15 5 2" xfId="43028" xr:uid="{B1B6A894-8F6B-4EB5-9BF5-1B34F960FE7E}"/>
    <cellStyle name="Normal 10 15 5 3" xfId="43029" xr:uid="{85B0983E-3D68-4BD4-9530-87C6928F3D75}"/>
    <cellStyle name="Normal 10 15 5 4" xfId="17467" xr:uid="{9EEF76DA-B84D-4750-BF22-F124EFC3A6F1}"/>
    <cellStyle name="Normal 10 15 6" xfId="43030" xr:uid="{273971F8-0203-4F39-836E-046BCF8FE27E}"/>
    <cellStyle name="Normal 10 15 7" xfId="43031" xr:uid="{F14A80A4-06E0-4F68-93A8-99A525ED22F8}"/>
    <cellStyle name="Normal 10 15 8" xfId="23434" xr:uid="{AB7F57BE-4897-4ADC-8A19-83F8427F3EEA}"/>
    <cellStyle name="Normal 10 16" xfId="43033" xr:uid="{5F7B8C5B-4D1B-451D-AC87-ADFA8B937930}"/>
    <cellStyle name="Normal 10 16 2" xfId="43035" xr:uid="{87340AA1-C419-4ECF-9595-4865EBB72671}"/>
    <cellStyle name="Normal 10 16 2 2" xfId="43036" xr:uid="{26FA753E-80F6-4162-B28C-93F9385D7171}"/>
    <cellStyle name="Normal 10 16 2 3" xfId="43037" xr:uid="{F5B96743-A7F1-43E4-AD4E-3015778B85BD}"/>
    <cellStyle name="Normal 10 16 2 4" xfId="43038" xr:uid="{C777930A-3A67-4FB2-AFC5-9288D2500B54}"/>
    <cellStyle name="Normal 10 16 3" xfId="43040" xr:uid="{0ECFC276-FFF7-4603-BB33-FBFAD8958875}"/>
    <cellStyle name="Normal 10 16 3 2" xfId="43041" xr:uid="{CD290AA9-563D-4C91-A502-D01EFF97BD37}"/>
    <cellStyle name="Normal 10 16 3 3" xfId="43042" xr:uid="{A8F91683-5F92-44D7-B320-096563537D35}"/>
    <cellStyle name="Normal 10 16 3 4" xfId="43043" xr:uid="{9C5B5930-2EBE-4E88-8215-4BC99D8DEDA1}"/>
    <cellStyle name="Normal 10 16 4" xfId="43045" xr:uid="{AC2EB0D3-7FAA-4372-BDFF-F59F2CB9CFEA}"/>
    <cellStyle name="Normal 10 16 4 2" xfId="43046" xr:uid="{02465F65-DA9C-4AA5-82F9-496AEBC64783}"/>
    <cellStyle name="Normal 10 16 4 3" xfId="42303" xr:uid="{12FBFA12-29BF-4887-83DE-FEA5E212B40D}"/>
    <cellStyle name="Normal 10 16 4 4" xfId="43047" xr:uid="{B49C50FA-62A1-4EFF-97CE-DA37D2CE2EF5}"/>
    <cellStyle name="Normal 10 16 5" xfId="43048" xr:uid="{FB04F1CA-5D25-429B-A17D-89225BE5A538}"/>
    <cellStyle name="Normal 10 16 5 2" xfId="43049" xr:uid="{CF30B571-2E69-43EA-9E5C-C9F22E2C32F7}"/>
    <cellStyle name="Normal 10 16 5 3" xfId="43050" xr:uid="{11596ACE-2F2A-4A20-8D0A-96E9E101844A}"/>
    <cellStyle name="Normal 10 16 5 4" xfId="43051" xr:uid="{B609A35C-5526-436E-8B1E-4B568C137344}"/>
    <cellStyle name="Normal 10 16 6" xfId="43052" xr:uid="{EEE630C8-A98E-4CA3-B195-732612B1DBFB}"/>
    <cellStyle name="Normal 10 16 7" xfId="43053" xr:uid="{C2A648CB-1BFF-460F-86BD-E360A81D30A4}"/>
    <cellStyle name="Normal 10 16 8" xfId="23442" xr:uid="{B8407712-2899-4B88-9F5A-F75FA4CCB340}"/>
    <cellStyle name="Normal 10 17" xfId="34" xr:uid="{8A0087BE-5D56-498E-968C-6AA71DE8AEC1}"/>
    <cellStyle name="Normal 10 17 2" xfId="14925" xr:uid="{7DE93769-D9DC-4DFB-B4CF-B350CD4DBC9D}"/>
    <cellStyle name="Normal 10 18" xfId="43055" xr:uid="{A1140EE6-CDBC-4FBF-B5BD-CF3CC7AD399C}"/>
    <cellStyle name="Normal 10 18 2" xfId="43056" xr:uid="{C17F280F-F2B9-48D3-8122-1C1A1A037472}"/>
    <cellStyle name="Normal 10 18 3" xfId="43057" xr:uid="{4C5BCDC6-592A-4C8F-B27E-9DA90C5BDCE4}"/>
    <cellStyle name="Normal 10 18 4" xfId="43058" xr:uid="{571D79D4-F5F9-471D-B52E-E4389B1C9B77}"/>
    <cellStyle name="Normal 10 19" xfId="43061" xr:uid="{709220A4-B274-4F4A-BD7E-AD8890A20BD6}"/>
    <cellStyle name="Normal 10 19 2" xfId="43063" xr:uid="{EC277812-54C4-4100-BDD7-2B5CD47014EC}"/>
    <cellStyle name="Normal 10 19 3" xfId="43065" xr:uid="{6AA40A0A-A236-401B-B1F9-57CC492651FE}"/>
    <cellStyle name="Normal 10 19 4" xfId="43067" xr:uid="{09B82192-BA17-442A-BE16-376A60980500}"/>
    <cellStyle name="Normal 10 2" xfId="2274" xr:uid="{80A6AA0C-CB2B-4F3C-AF5F-DFF91FFCEC00}"/>
    <cellStyle name="Normal 10 2 10" xfId="43071" xr:uid="{0966D8BD-D1B8-4750-B2BC-D58579F3D9D5}"/>
    <cellStyle name="Normal 10 2 10 2" xfId="43073" xr:uid="{3246911B-AB6D-423C-99A8-89D68A35F2D0}"/>
    <cellStyle name="Normal 10 2 10 2 2" xfId="27858" xr:uid="{E6057CBF-1CAA-48FE-875F-CB60B73047E8}"/>
    <cellStyle name="Normal 10 2 10 2 2 2" xfId="27861" xr:uid="{67057A7D-C33E-4914-9C11-BB335B760B85}"/>
    <cellStyle name="Normal 10 2 10 2 2 3" xfId="22080" xr:uid="{3B9C9FA9-1444-4C4F-B499-61C61E828130}"/>
    <cellStyle name="Normal 10 2 10 2 2 4" xfId="33660" xr:uid="{F52510AB-FF89-4389-9039-4FB52BDBE94E}"/>
    <cellStyle name="Normal 10 2 10 2 3" xfId="27865" xr:uid="{316B95D8-64E8-4C02-BDFE-9B7E0D7DFDDD}"/>
    <cellStyle name="Normal 10 2 10 2 3 2" xfId="27870" xr:uid="{D80D5CDB-2B7E-4B73-B817-A79EDCD4FF09}"/>
    <cellStyle name="Normal 10 2 10 2 3 3" xfId="22092" xr:uid="{9F31F428-A744-4F3C-B6E5-CAA56EE5AB6A}"/>
    <cellStyle name="Normal 10 2 10 2 3 4" xfId="43076" xr:uid="{242D9E17-056B-4A51-8A33-B27AB0000B31}"/>
    <cellStyle name="Normal 10 2 10 2 4" xfId="27874" xr:uid="{3D11D39A-F91B-474B-942A-E964AFDED607}"/>
    <cellStyle name="Normal 10 2 10 2 4 2" xfId="27878" xr:uid="{4962A61D-B35A-41F8-A04C-B79FBB99612E}"/>
    <cellStyle name="Normal 10 2 10 2 4 3" xfId="22102" xr:uid="{F370BBCC-16CA-4507-9513-C5701A029DA7}"/>
    <cellStyle name="Normal 10 2 10 2 4 4" xfId="43078" xr:uid="{78F1FFFD-6CE8-483A-9BD8-395A5AD95F52}"/>
    <cellStyle name="Normal 10 2 10 2 5" xfId="27882" xr:uid="{F04784ED-28F3-4F03-97EF-79F02C5CE513}"/>
    <cellStyle name="Normal 10 2 10 2 5 2" xfId="33672" xr:uid="{22561AE8-97F7-41D5-81AF-97161349BC53}"/>
    <cellStyle name="Normal 10 2 10 2 5 3" xfId="43081" xr:uid="{3F421DF1-2A72-4707-806E-F7B1F35209A0}"/>
    <cellStyle name="Normal 10 2 10 2 5 4" xfId="43083" xr:uid="{85CDCEB2-9F07-4074-AF8C-8F0AF4009FE8}"/>
    <cellStyle name="Normal 10 2 10 2 6" xfId="27885" xr:uid="{56BA0F72-FCA1-4DA0-92F5-4BDD02FB53E3}"/>
    <cellStyle name="Normal 10 2 10 2 7" xfId="35180" xr:uid="{9BB89A99-A4DB-4D82-8FEA-1204313B36C4}"/>
    <cellStyle name="Normal 10 2 10 2 8" xfId="35182" xr:uid="{3C7E1BA5-52EE-4B1E-A2F1-AC5FBEC0A810}"/>
    <cellStyle name="Normal 10 2 10 3" xfId="43085" xr:uid="{9414804D-EDAF-4ED3-928D-34CF1662A5DC}"/>
    <cellStyle name="Normal 10 2 10 3 2" xfId="27896" xr:uid="{4857F93C-1A97-47E9-9594-33DE32722CA4}"/>
    <cellStyle name="Normal 10 2 10 3 3" xfId="43087" xr:uid="{E1739081-1399-4C62-9ED3-F38BD8E48BD0}"/>
    <cellStyle name="Normal 10 2 10 3 4" xfId="43089" xr:uid="{CD630376-00D6-470F-B8DA-1DBFE2CF98C0}"/>
    <cellStyle name="Normal 10 2 10 4" xfId="43091" xr:uid="{37D0CC5A-B09E-4AF3-9026-6D76371CF83F}"/>
    <cellStyle name="Normal 10 2 10 4 2" xfId="27904" xr:uid="{0711E1ED-9614-4145-A191-8574328F83F6}"/>
    <cellStyle name="Normal 10 2 10 4 3" xfId="43093" xr:uid="{DAC7D43A-3F6F-49DF-8CE9-4434449A3772}"/>
    <cellStyle name="Normal 10 2 10 4 4" xfId="43095" xr:uid="{18DA625D-3BFE-4DB1-86C5-06BDEEDCCBE3}"/>
    <cellStyle name="Normal 10 2 10 5" xfId="43097" xr:uid="{73DAB49B-8610-4691-ACF0-A168FE341A0F}"/>
    <cellStyle name="Normal 10 2 10 5 2" xfId="27909" xr:uid="{D44596AD-A819-403E-8132-022B1FD53407}"/>
    <cellStyle name="Normal 10 2 10 5 3" xfId="43099" xr:uid="{7F169D50-1884-403B-A1C5-BFDFF03FB351}"/>
    <cellStyle name="Normal 10 2 10 5 4" xfId="43101" xr:uid="{89973101-E2E7-4407-AE34-365D2F3C6007}"/>
    <cellStyle name="Normal 10 2 10 6" xfId="35044" xr:uid="{4A435A63-DD27-4D6E-94B8-5913FDBA2957}"/>
    <cellStyle name="Normal 10 2 10 6 2" xfId="22047" xr:uid="{46EBEA4B-09D9-402F-8B1A-FE322817E5A4}"/>
    <cellStyle name="Normal 10 2 10 6 3" xfId="22054" xr:uid="{2312B5CF-8D8F-430B-A3CC-EAA7BDE5B91B}"/>
    <cellStyle name="Normal 10 2 10 6 4" xfId="22057" xr:uid="{E1EDE276-2B44-4277-9EDB-5D88DEAE2146}"/>
    <cellStyle name="Normal 10 2 10 7" xfId="43103" xr:uid="{E8ACDB91-08F1-4B88-A4BF-EC08E04289B8}"/>
    <cellStyle name="Normal 10 2 10 8" xfId="43105" xr:uid="{5EFF9B60-8162-487C-BB17-7303D91ED091}"/>
    <cellStyle name="Normal 10 2 10 9" xfId="43106" xr:uid="{046CB797-464A-4782-98CE-03ECC079EBC1}"/>
    <cellStyle name="Normal 10 2 11" xfId="43107" xr:uid="{A51B55D1-2591-4225-B307-929BE1D3B353}"/>
    <cellStyle name="Normal 10 2 11 2" xfId="43108" xr:uid="{2249A106-4428-4B41-8D22-7C6E7D507044}"/>
    <cellStyle name="Normal 10 2 11 2 2" xfId="27923" xr:uid="{321C9BE0-C49C-45DC-AC37-E9085C5D2FD1}"/>
    <cellStyle name="Normal 10 2 11 2 2 2" xfId="27927" xr:uid="{3BF9CDEF-E63E-4D43-9967-FE8F1F7D60B7}"/>
    <cellStyle name="Normal 10 2 11 2 2 3" xfId="27930" xr:uid="{7ACC5C6F-18B9-4FCE-9851-A4794919AE21}"/>
    <cellStyle name="Normal 10 2 11 2 2 4" xfId="43109" xr:uid="{67F403D7-039F-44C0-9DFA-996C3A00850B}"/>
    <cellStyle name="Normal 10 2 11 2 3" xfId="27932" xr:uid="{0863D3D4-A0AE-4D6E-820F-4F4EC157AC70}"/>
    <cellStyle name="Normal 10 2 11 2 3 2" xfId="13178" xr:uid="{11E31092-93C7-47EE-A765-A62E59C20341}"/>
    <cellStyle name="Normal 10 2 11 2 3 3" xfId="13203" xr:uid="{9BAA65CF-D924-4988-B17A-AE5CE2828A8A}"/>
    <cellStyle name="Normal 10 2 11 2 3 4" xfId="13294" xr:uid="{5350E4AD-F608-43EE-A322-6962DB3B6D20}"/>
    <cellStyle name="Normal 10 2 11 2 4" xfId="27934" xr:uid="{DBFA7F69-E6F6-4414-8D3B-AD8F4ED6CE17}"/>
    <cellStyle name="Normal 10 2 11 2 4 2" xfId="13787" xr:uid="{9AEF3E0F-B877-493C-AA75-F2770384C334}"/>
    <cellStyle name="Normal 10 2 11 2 4 3" xfId="13799" xr:uid="{1A099630-3AA2-4430-B25F-BEFC1F081C55}"/>
    <cellStyle name="Normal 10 2 11 2 4 4" xfId="43110" xr:uid="{3F4EF518-2395-46C5-8E77-F40C34CE1FBF}"/>
    <cellStyle name="Normal 10 2 11 2 5" xfId="27936" xr:uid="{D67984C1-F81A-4320-8146-22A23EBAC13F}"/>
    <cellStyle name="Normal 10 2 11 2 5 2" xfId="43111" xr:uid="{092D9DC8-6ADA-4978-8176-27F633CFC217}"/>
    <cellStyle name="Normal 10 2 11 2 5 3" xfId="43113" xr:uid="{02C6AE3A-0287-42CF-8318-3F4E93FDBB5A}"/>
    <cellStyle name="Normal 10 2 11 2 5 4" xfId="43114" xr:uid="{ED8321BF-7A61-479D-830A-B1F804B11F8C}"/>
    <cellStyle name="Normal 10 2 11 2 6" xfId="27938" xr:uid="{AD85ABED-181B-4D26-B508-FA252A2BEA78}"/>
    <cellStyle name="Normal 10 2 11 2 7" xfId="43115" xr:uid="{A75959F0-ACE8-43C1-A865-E4462E5241D5}"/>
    <cellStyle name="Normal 10 2 11 2 8" xfId="43116" xr:uid="{FA9A6B19-7C03-4E01-99DB-81F8FF41911F}"/>
    <cellStyle name="Normal 10 2 11 3" xfId="32744" xr:uid="{E56C0D10-4974-4E58-B200-54F9424704F5}"/>
    <cellStyle name="Normal 10 2 11 3 2" xfId="27945" xr:uid="{6EA22FA2-5B5E-4A30-8C81-10E4EF68C302}"/>
    <cellStyle name="Normal 10 2 11 3 3" xfId="32746" xr:uid="{0AA013BD-0615-470E-82E3-C56B027F5E9A}"/>
    <cellStyle name="Normal 10 2 11 3 4" xfId="21709" xr:uid="{86570337-14AC-4826-B2B5-D7B27D71539B}"/>
    <cellStyle name="Normal 10 2 11 4" xfId="32748" xr:uid="{A1EC914A-EFB2-45B8-8BC7-62B1C0DD28D7}"/>
    <cellStyle name="Normal 10 2 11 4 2" xfId="27953" xr:uid="{8BC70A0A-4262-4E4C-882E-A5B355B79A58}"/>
    <cellStyle name="Normal 10 2 11 4 3" xfId="19157" xr:uid="{A10B6112-2C61-40A6-B764-270D80C1C3C2}"/>
    <cellStyle name="Normal 10 2 11 4 4" xfId="25112" xr:uid="{80B8E32C-68BE-4E04-ABCD-6256EBE09F1D}"/>
    <cellStyle name="Normal 10 2 11 5" xfId="32750" xr:uid="{FF9DB929-5155-4E0E-B92C-22CC8223E3B1}"/>
    <cellStyle name="Normal 10 2 11 5 2" xfId="27960" xr:uid="{1D908DF5-BF3D-48E8-8DBE-010CA82A7786}"/>
    <cellStyle name="Normal 10 2 11 5 3" xfId="43117" xr:uid="{D49D6C30-85E0-4B26-A9E3-42945E9043E2}"/>
    <cellStyle name="Normal 10 2 11 5 4" xfId="43118" xr:uid="{BE1BA428-BD7E-4DA8-A8B8-9770CDC3D6D6}"/>
    <cellStyle name="Normal 10 2 11 6" xfId="32753" xr:uid="{F53C38CA-1530-46FA-8206-DDAB9637F3D3}"/>
    <cellStyle name="Normal 10 2 11 6 2" xfId="27970" xr:uid="{D671D893-D5E1-47C4-B66D-9DE003C051A6}"/>
    <cellStyle name="Normal 10 2 11 6 3" xfId="43119" xr:uid="{8B292938-2725-4FF3-A2D2-D4A3FA8A49F1}"/>
    <cellStyle name="Normal 10 2 11 6 4" xfId="43120" xr:uid="{B2B2B883-B7C0-4D42-93CA-6F8BDA15C889}"/>
    <cellStyle name="Normal 10 2 11 7" xfId="32756" xr:uid="{2000E6E1-58DB-4B24-93B9-A9134062953D}"/>
    <cellStyle name="Normal 10 2 11 8" xfId="43121" xr:uid="{8604AA78-B511-4469-9CEB-6BB5D7AF198B}"/>
    <cellStyle name="Normal 10 2 11 9" xfId="43122" xr:uid="{42F4A98E-2A62-4708-A5A9-351A95F5C143}"/>
    <cellStyle name="Normal 10 2 12" xfId="43123" xr:uid="{551E8D84-2F33-423D-AEAD-7779084700F8}"/>
    <cellStyle name="Normal 10 2 12 2" xfId="43124" xr:uid="{C621664E-C1AA-45B2-A653-832923E0DECD}"/>
    <cellStyle name="Normal 10 2 12 2 2" xfId="27983" xr:uid="{ECAA37AD-6FEF-4412-A0A6-F0BBF64D24BF}"/>
    <cellStyle name="Normal 10 2 12 2 2 2" xfId="27986" xr:uid="{240FFBB4-E50F-4CBF-BD6B-2000EFB3D655}"/>
    <cellStyle name="Normal 10 2 12 2 2 3" xfId="27988" xr:uid="{B596984C-D19B-4487-9042-61E4F27CE2C1}"/>
    <cellStyle name="Normal 10 2 12 2 2 4" xfId="43125" xr:uid="{C126CEDC-81AA-43D5-A470-533E7371B186}"/>
    <cellStyle name="Normal 10 2 12 2 3" xfId="27991" xr:uid="{6F384B82-DB20-4E5D-98D0-598B2AB26156}"/>
    <cellStyle name="Normal 10 2 12 2 3 2" xfId="7586" xr:uid="{C9A230C3-4CB5-4BD7-ABB6-458E2D369FDB}"/>
    <cellStyle name="Normal 10 2 12 2 3 3" xfId="27993" xr:uid="{EEC71509-C240-490C-87D1-3BC58372EA45}"/>
    <cellStyle name="Normal 10 2 12 2 3 4" xfId="43126" xr:uid="{4C99D8DC-0836-4D3D-88BD-FDF0F1AE77E4}"/>
    <cellStyle name="Normal 10 2 12 2 4" xfId="27995" xr:uid="{4373BE18-644D-45BB-B418-745FBA388802}"/>
    <cellStyle name="Normal 10 2 12 2 4 2" xfId="27997" xr:uid="{E683F4B6-BAD7-445B-ABEF-42C481685492}"/>
    <cellStyle name="Normal 10 2 12 2 4 3" xfId="27999" xr:uid="{2FA431B0-D2B7-47D4-BEC3-A6D5FBDA049E}"/>
    <cellStyle name="Normal 10 2 12 2 4 4" xfId="43128" xr:uid="{31151E24-E31E-4AF3-B7FA-3106CE9CA1D4}"/>
    <cellStyle name="Normal 10 2 12 2 5" xfId="28001" xr:uid="{3FF7C696-5C9F-49FE-B4DC-2C34CD01D239}"/>
    <cellStyle name="Normal 10 2 12 2 5 2" xfId="30123" xr:uid="{9C618512-0C45-423B-9CBC-4B7B10AEA9EF}"/>
    <cellStyle name="Normal 10 2 12 2 5 3" xfId="43129" xr:uid="{241EA376-4D2C-45A6-A104-06E48D737707}"/>
    <cellStyle name="Normal 10 2 12 2 5 4" xfId="43130" xr:uid="{1E9872B2-A6ED-4FC6-965A-EAE3106577FF}"/>
    <cellStyle name="Normal 10 2 12 2 6" xfId="28003" xr:uid="{8087C024-298B-47C6-AED3-76813E014219}"/>
    <cellStyle name="Normal 10 2 12 2 7" xfId="10487" xr:uid="{9A764140-0421-4230-B8D5-B1BF416D3781}"/>
    <cellStyle name="Normal 10 2 12 2 8" xfId="43131" xr:uid="{23316D17-2951-4E0D-8EDC-4417248BD5CA}"/>
    <cellStyle name="Normal 10 2 12 3" xfId="32759" xr:uid="{72D6F2AA-8B7F-4334-A0F3-D36DD423FA8C}"/>
    <cellStyle name="Normal 10 2 12 3 2" xfId="28010" xr:uid="{AB442C62-ED70-4555-A30E-8B2368A180B6}"/>
    <cellStyle name="Normal 10 2 12 3 3" xfId="43133" xr:uid="{A341F6E9-FA59-48CA-A325-8C89292910F9}"/>
    <cellStyle name="Normal 10 2 12 3 4" xfId="43135" xr:uid="{06FCBF53-92CD-4565-B39B-53EFF0344E88}"/>
    <cellStyle name="Normal 10 2 12 4" xfId="32761" xr:uid="{6E470655-3682-41A8-BFB6-1BE70AAD294B}"/>
    <cellStyle name="Normal 10 2 12 4 2" xfId="28020" xr:uid="{8362DF3A-11EB-416B-8C91-B9E2AE1C728C}"/>
    <cellStyle name="Normal 10 2 12 4 3" xfId="43137" xr:uid="{2996F276-C5B5-4CA0-9C3E-5F2017D26628}"/>
    <cellStyle name="Normal 10 2 12 4 4" xfId="43138" xr:uid="{4556EEEE-0652-4D44-BB3D-70DB46DF5C38}"/>
    <cellStyle name="Normal 10 2 12 5" xfId="32763" xr:uid="{995DD86C-6908-499B-92FC-C050E599B1B8}"/>
    <cellStyle name="Normal 10 2 12 5 2" xfId="28028" xr:uid="{591E4810-A8FB-4F23-B875-506CCFB61F49}"/>
    <cellStyle name="Normal 10 2 12 5 3" xfId="43140" xr:uid="{743E0A1C-5C67-4B53-BD8A-DD696096E4CF}"/>
    <cellStyle name="Normal 10 2 12 5 4" xfId="43142" xr:uid="{6C6E01DC-AD7F-4F3E-9B2C-579B92999C56}"/>
    <cellStyle name="Normal 10 2 12 6" xfId="32766" xr:uid="{2B22E919-C8EF-494C-9DE4-5007E5D202FD}"/>
    <cellStyle name="Normal 10 2 12 6 2" xfId="28034" xr:uid="{7412489D-9332-4892-9B74-D7682AE8B537}"/>
    <cellStyle name="Normal 10 2 12 6 3" xfId="43144" xr:uid="{05F041EE-9499-4365-9367-7FADB9FFC8F4}"/>
    <cellStyle name="Normal 10 2 12 6 4" xfId="43146" xr:uid="{C8BD1FE5-82E7-4E18-861B-6F23219A6A7C}"/>
    <cellStyle name="Normal 10 2 12 7" xfId="32769" xr:uid="{47E18787-9A7C-4F67-8DDA-01364F234B12}"/>
    <cellStyle name="Normal 10 2 12 8" xfId="43147" xr:uid="{91D13948-26A8-49E0-9B4F-846870BCB440}"/>
    <cellStyle name="Normal 10 2 12 9" xfId="43148" xr:uid="{67B2B0A4-29BB-4D86-9807-FF603AD13CF2}"/>
    <cellStyle name="Normal 10 2 13" xfId="43149" xr:uid="{C65DED93-D02C-443C-9766-E35B570DAD5D}"/>
    <cellStyle name="Normal 10 2 13 2" xfId="43150" xr:uid="{417E42CD-B54E-44AE-98F2-A6B4BD17532E}"/>
    <cellStyle name="Normal 10 2 13 2 2" xfId="43152" xr:uid="{3817DF17-CFA1-4047-9EE2-B619C81C513D}"/>
    <cellStyle name="Normal 10 2 13 2 3" xfId="43153" xr:uid="{31723B9E-FE5C-4B77-A5D9-DED4D3A57B93}"/>
    <cellStyle name="Normal 10 2 13 2 4" xfId="43154" xr:uid="{A65AEC8E-9FC3-4CB2-8C80-843D793CCC32}"/>
    <cellStyle name="Normal 10 2 13 3" xfId="32772" xr:uid="{EFC00179-B15E-4980-AA2C-F3BE9D911CC7}"/>
    <cellStyle name="Normal 10 2 13 3 2" xfId="43156" xr:uid="{B278B287-6DE4-4847-8EE1-ED671267FADF}"/>
    <cellStyle name="Normal 10 2 13 3 3" xfId="43157" xr:uid="{1FE56F40-D781-4FFF-8271-151FFD466605}"/>
    <cellStyle name="Normal 10 2 13 3 4" xfId="43158" xr:uid="{5BADDDB3-2390-46FE-968F-72481822D592}"/>
    <cellStyle name="Normal 10 2 13 4" xfId="32774" xr:uid="{8BA31FC1-D5AB-4A7C-BEE4-6429781CABC7}"/>
    <cellStyle name="Normal 10 2 13 4 2" xfId="43160" xr:uid="{FE4242FA-5C45-4C41-94C5-CA4AC03DDFA0}"/>
    <cellStyle name="Normal 10 2 13 4 3" xfId="43161" xr:uid="{F7FA6DC2-4D34-4C50-BF3A-F6D0D4C11445}"/>
    <cellStyle name="Normal 10 2 13 4 4" xfId="43162" xr:uid="{86A43192-D307-4DCD-B1BD-8F6313D42E67}"/>
    <cellStyle name="Normal 10 2 13 5" xfId="18542" xr:uid="{ADA904F4-FECB-478B-9F7F-8C7ADC791E0A}"/>
    <cellStyle name="Normal 10 2 13 5 2" xfId="21397" xr:uid="{0B59B828-C96F-4AA8-B841-565D1FC5EFF4}"/>
    <cellStyle name="Normal 10 2 13 5 3" xfId="21420" xr:uid="{D8C1EDE7-A1A0-4436-9581-9CFE4F68C57B}"/>
    <cellStyle name="Normal 10 2 13 5 4" xfId="21423" xr:uid="{99FF7CAA-8701-4537-896B-B78BEFDCE3AF}"/>
    <cellStyle name="Normal 10 2 13 6" xfId="32776" xr:uid="{A9502775-1147-4419-961B-F0C3D0BEEBB5}"/>
    <cellStyle name="Normal 10 2 13 7" xfId="43163" xr:uid="{FC6296F8-765F-48E5-A866-9D272B941F24}"/>
    <cellStyle name="Normal 10 2 13 8" xfId="43164" xr:uid="{AC7A4AF3-DF3C-4116-83B8-A142E3A3FCF9}"/>
    <cellStyle name="Normal 10 2 14" xfId="43165" xr:uid="{797F0D09-B2E7-4D27-AEA7-35FA6031CF62}"/>
    <cellStyle name="Normal 10 2 14 2" xfId="43166" xr:uid="{8A1364B3-7BEB-41E1-8FDA-3D338678E065}"/>
    <cellStyle name="Normal 10 2 14 3" xfId="32780" xr:uid="{75FE100B-7C39-4756-9348-7DDAD8B67955}"/>
    <cellStyle name="Normal 10 2 14 4" xfId="32782" xr:uid="{F66D8B70-77A3-462C-B305-2BE063691C4C}"/>
    <cellStyle name="Normal 10 2 15" xfId="43167" xr:uid="{F2BD688E-42D9-4212-BFA3-DB5F02946A99}"/>
    <cellStyle name="Normal 10 2 15 2" xfId="43168" xr:uid="{796FB095-6331-4B0A-80E2-21BC5D1F230C}"/>
    <cellStyle name="Normal 10 2 15 3" xfId="18208" xr:uid="{7F6A8C1B-AE99-4523-95C3-ADB9D31F605C}"/>
    <cellStyle name="Normal 10 2 15 4" xfId="28039" xr:uid="{7187F0D8-4337-43C2-A596-9DAB8E27EF26}"/>
    <cellStyle name="Normal 10 2 16" xfId="43169" xr:uid="{58E303D1-0098-4DED-BBAF-B1A6D821F1DB}"/>
    <cellStyle name="Normal 10 2 16 2" xfId="43170" xr:uid="{0522CCB8-EA3E-40EA-B84E-B0E8F6690D22}"/>
    <cellStyle name="Normal 10 2 16 3" xfId="32787" xr:uid="{7CC109E7-95C0-41E9-9C75-E77D98F6EB76}"/>
    <cellStyle name="Normal 10 2 16 4" xfId="32789" xr:uid="{8B89221E-028E-4075-A229-3D754E46822A}"/>
    <cellStyle name="Normal 10 2 17" xfId="43171" xr:uid="{86C1E9ED-96BA-43B4-8BF5-51C5AFCCC6B0}"/>
    <cellStyle name="Normal 10 2 17 2" xfId="32153" xr:uid="{516A2E98-A5BC-48D2-A06B-4E880EABF09D}"/>
    <cellStyle name="Normal 10 2 17 3" xfId="32794" xr:uid="{3846E0BA-7D03-4D00-8CCD-29061703D9F7}"/>
    <cellStyle name="Normal 10 2 17 4" xfId="32796" xr:uid="{95DEF162-3AC2-4E6C-87D6-25BCD0D0E290}"/>
    <cellStyle name="Normal 10 2 18" xfId="43172" xr:uid="{80CE6021-6679-44BB-8381-89E54FEBBB62}"/>
    <cellStyle name="Normal 10 2 19" xfId="17614" xr:uid="{2ADB8382-DDFE-4ABC-8EA0-E897CE1B900F}"/>
    <cellStyle name="Normal 10 2 2" xfId="43173" xr:uid="{0245759F-4681-49E0-8C8C-56E5108A45BD}"/>
    <cellStyle name="Normal 10 2 2 2" xfId="43174" xr:uid="{7CD23B4D-47C7-484D-82D3-B870FEEA81CB}"/>
    <cellStyle name="Normal 10 2 2 2 2" xfId="43175" xr:uid="{7453D288-7C22-4CAE-B48C-B65E32057A63}"/>
    <cellStyle name="Normal 10 2 2 2 2 2" xfId="43176" xr:uid="{CF9A62A2-E588-4248-AB8F-444E95D4A0C3}"/>
    <cellStyle name="Normal 10 2 2 2 2 3" xfId="43177" xr:uid="{465A8465-FD53-4D0A-A323-AE7DAC3F89C9}"/>
    <cellStyle name="Normal 10 2 2 2 2 4" xfId="43178" xr:uid="{0FCCC3BE-C3DA-4E37-A90F-FE7731511709}"/>
    <cellStyle name="Normal 10 2 2 2 3" xfId="43179" xr:uid="{0F344BE2-5F16-4B25-BAA4-433FC365264F}"/>
    <cellStyle name="Normal 10 2 2 2 3 2" xfId="43180" xr:uid="{3BEF4B5A-80BE-4CD4-81C4-CF5030C0318A}"/>
    <cellStyle name="Normal 10 2 2 2 3 3" xfId="43181" xr:uid="{2E1045DA-D5ED-42A2-922A-3AFA1C330608}"/>
    <cellStyle name="Normal 10 2 2 2 3 4" xfId="15636" xr:uid="{32C95DEE-E150-4583-A8AA-B1B350234C3A}"/>
    <cellStyle name="Normal 10 2 2 2 4" xfId="43182" xr:uid="{A85A4B98-583D-4F18-AA40-9840B1A596C9}"/>
    <cellStyle name="Normal 10 2 2 2 4 2" xfId="43183" xr:uid="{7D4C9511-A7A8-4AE2-A26E-773B26FDD7A5}"/>
    <cellStyle name="Normal 10 2 2 2 4 3" xfId="43184" xr:uid="{597696D2-8D18-47EE-A9ED-8434D984106E}"/>
    <cellStyle name="Normal 10 2 2 2 4 4" xfId="43185" xr:uid="{7F24A268-8A72-4E85-A1EF-9F9F1B4D6F4A}"/>
    <cellStyle name="Normal 10 2 2 2 5" xfId="43186" xr:uid="{EC410333-8602-445F-952B-7EF9AF108DB0}"/>
    <cellStyle name="Normal 10 2 2 2 5 2" xfId="43187" xr:uid="{7121D7FC-221B-4A15-9CE2-3DA2D8BE96CD}"/>
    <cellStyle name="Normal 10 2 2 2 5 3" xfId="43188" xr:uid="{949E3F26-FB05-4418-8769-A63F59624527}"/>
    <cellStyle name="Normal 10 2 2 2 5 4" xfId="43189" xr:uid="{5BD7754E-A947-4D5A-AC93-3995FE172F6C}"/>
    <cellStyle name="Normal 10 2 2 2 6" xfId="3596" xr:uid="{DB584DC0-B159-42C9-9413-57B79A14BE95}"/>
    <cellStyle name="Normal 10 2 2 2 7" xfId="7966" xr:uid="{90FE3A64-C9E7-47D0-83F7-B1374ED50CFF}"/>
    <cellStyle name="Normal 10 2 2 2 8" xfId="16292" xr:uid="{C161DA38-D9B1-43A4-8F7D-03EFA805213E}"/>
    <cellStyle name="Normal 10 2 2 3" xfId="19286" xr:uid="{FE758175-CE24-4F91-A4E8-87F1A9257E09}"/>
    <cellStyle name="Normal 10 2 2 3 2" xfId="18107" xr:uid="{45E1DEB7-56AF-48FF-B3F4-AE329A7305E5}"/>
    <cellStyle name="Normal 10 2 2 3 3" xfId="35062" xr:uid="{A87D4729-47A9-4537-8AB2-298D25D50AEA}"/>
    <cellStyle name="Normal 10 2 2 3 4" xfId="35065" xr:uid="{ADFAD25A-26D2-45CC-AA29-09AF4A2C92D3}"/>
    <cellStyle name="Normal 10 2 2 4" xfId="43190" xr:uid="{7F61050C-1C49-40D4-A967-7462FF7FA979}"/>
    <cellStyle name="Normal 10 2 2 4 2" xfId="43191" xr:uid="{5099EFA9-C041-43E7-8A48-265E4161649E}"/>
    <cellStyle name="Normal 10 2 2 4 3" xfId="43195" xr:uid="{AC806AB0-77DF-4409-8CF3-E6ABE33E51B5}"/>
    <cellStyle name="Normal 10 2 2 4 4" xfId="43197" xr:uid="{8C1EC31A-CDF3-4DFC-8EBA-F018BBCD352F}"/>
    <cellStyle name="Normal 10 2 2 5" xfId="43198" xr:uid="{5B8B4A9D-5101-48FE-808C-37F38BAF583B}"/>
    <cellStyle name="Normal 10 2 2 5 2" xfId="28564" xr:uid="{8A28EBB7-E862-4CAC-AB4C-E2BD2811CE0C}"/>
    <cellStyle name="Normal 10 2 2 5 3" xfId="43200" xr:uid="{6ADE2167-EE2E-45FE-9A1B-517DBDBD17AB}"/>
    <cellStyle name="Normal 10 2 2 5 4" xfId="43202" xr:uid="{122CDB60-2025-42D9-A389-0A5005973552}"/>
    <cellStyle name="Normal 10 2 2 6" xfId="43203" xr:uid="{97AC8A52-70C1-4C72-AB7E-9501F0547A9E}"/>
    <cellStyle name="Normal 10 2 2 6 2" xfId="43204" xr:uid="{AF471ED0-9430-4897-859F-D6995FD147AC}"/>
    <cellStyle name="Normal 10 2 2 6 3" xfId="43205" xr:uid="{2F1F6E6E-F446-493B-9CFD-E5FD78ADE7D7}"/>
    <cellStyle name="Normal 10 2 2 6 4" xfId="43208" xr:uid="{9D7CAD8F-5E92-4D32-A006-DC01355A38A2}"/>
    <cellStyle name="Normal 10 2 2 7" xfId="29919" xr:uid="{1AEAB693-135B-45CD-926D-D43202421975}"/>
    <cellStyle name="Normal 10 2 2 8" xfId="20479" xr:uid="{DF26C852-FEBD-4CAA-AF96-04C142BD1CAE}"/>
    <cellStyle name="Normal 10 2 2 9" xfId="43209" xr:uid="{660F48C9-6E4C-41D8-9A41-053AC41CF650}"/>
    <cellStyle name="Normal 10 2 3" xfId="43210" xr:uid="{1670C95C-19CA-474C-8625-625904DC3895}"/>
    <cellStyle name="Normal 10 2 3 2" xfId="43211" xr:uid="{60B4B7CD-9C1A-4E25-8709-68810454366F}"/>
    <cellStyle name="Normal 10 2 3 2 2" xfId="43212" xr:uid="{48A2FC72-2EB7-4419-8376-EB815C166284}"/>
    <cellStyle name="Normal 10 2 3 2 2 2" xfId="27650" xr:uid="{8CFB0BD1-E85E-4EAE-ADD7-21F24F5C01B4}"/>
    <cellStyle name="Normal 10 2 3 2 2 3" xfId="43214" xr:uid="{96AC6F2B-E2DD-4576-BEB8-A61C7FF14096}"/>
    <cellStyle name="Normal 10 2 3 2 2 4" xfId="43215" xr:uid="{3BD98467-88C7-4B50-B505-6ABE18AB5DC0}"/>
    <cellStyle name="Normal 10 2 3 2 3" xfId="43216" xr:uid="{381D6891-0F47-4AF6-B22A-1D3E506B6A26}"/>
    <cellStyle name="Normal 10 2 3 2 3 2" xfId="43217" xr:uid="{3F7E60A1-C72C-482F-B069-0C6E21AB5A86}"/>
    <cellStyle name="Normal 10 2 3 2 3 3" xfId="43218" xr:uid="{82C4D437-D072-437A-81CB-20ED62114E6B}"/>
    <cellStyle name="Normal 10 2 3 2 3 4" xfId="43219" xr:uid="{07F266AD-CFD8-43C4-A8CF-0ECE9ECF4DFD}"/>
    <cellStyle name="Normal 10 2 3 2 4" xfId="43220" xr:uid="{D5C45B65-2E15-4166-92EE-ADE5B0D4EFBC}"/>
    <cellStyle name="Normal 10 2 3 2 4 2" xfId="43221" xr:uid="{6D53831D-22B0-493C-8E96-39502AB65CBD}"/>
    <cellStyle name="Normal 10 2 3 2 4 3" xfId="43222" xr:uid="{A0D58837-DE62-4862-8490-2ED1E2872BF4}"/>
    <cellStyle name="Normal 10 2 3 2 4 4" xfId="43223" xr:uid="{0CAE3E26-94AC-4CE6-A88A-9AB3767F7AD4}"/>
    <cellStyle name="Normal 10 2 3 2 5" xfId="22526" xr:uid="{9B98DE72-A4A0-4FDF-9EBF-B24910DCD40F}"/>
    <cellStyle name="Normal 10 2 3 2 5 2" xfId="43224" xr:uid="{2ED721BE-5D79-4B60-87F0-DD99AFC5B14C}"/>
    <cellStyle name="Normal 10 2 3 2 5 3" xfId="43225" xr:uid="{400D5AB4-5BFD-4A83-B789-AAE752E064A9}"/>
    <cellStyle name="Normal 10 2 3 2 5 4" xfId="43226" xr:uid="{D1ECD0FA-2C4B-400C-B024-A3B438B92BE0}"/>
    <cellStyle name="Normal 10 2 3 2 6" xfId="43227" xr:uid="{9E008E1C-AD44-408D-BDA5-04A1AE137175}"/>
    <cellStyle name="Normal 10 2 3 2 7" xfId="22543" xr:uid="{95DD4B3F-C18F-4363-91F8-B58AFA67245A}"/>
    <cellStyle name="Normal 10 2 3 2 8" xfId="43228" xr:uid="{6457C9FF-8A4C-487E-B859-BF1DADEE60B0}"/>
    <cellStyle name="Normal 10 2 3 3" xfId="43230" xr:uid="{5C550F18-A6F9-4E7C-9F70-DEA5E17B5797}"/>
    <cellStyle name="Normal 10 2 3 3 2" xfId="33957" xr:uid="{DD1E219D-45CD-4C96-B823-B5040137A816}"/>
    <cellStyle name="Normal 10 2 3 3 3" xfId="43233" xr:uid="{CBCAD1F8-8C55-4335-AD36-3C9B71ACD38B}"/>
    <cellStyle name="Normal 10 2 3 3 4" xfId="43234" xr:uid="{DE46A3A7-BAAD-4869-892B-DAF6B6FAC7C0}"/>
    <cellStyle name="Normal 10 2 3 4" xfId="39911" xr:uid="{DBA6163B-49DA-485B-A4D7-5174E3D8091A}"/>
    <cellStyle name="Normal 10 2 3 4 2" xfId="33962" xr:uid="{C3953059-BAE8-40D1-AB3B-A2A3DF9F953C}"/>
    <cellStyle name="Normal 10 2 3 4 3" xfId="43237" xr:uid="{D2F91385-4ABE-452B-B32B-2992A62B5756}"/>
    <cellStyle name="Normal 10 2 3 4 4" xfId="43238" xr:uid="{ACFEB30E-CD41-4290-971D-B5A336A08A2A}"/>
    <cellStyle name="Normal 10 2 3 5" xfId="43239" xr:uid="{2D71832F-4085-4BF4-AD4E-6D5B1128885A}"/>
    <cellStyle name="Normal 10 2 3 5 2" xfId="33965" xr:uid="{51175CE8-A9FE-4526-B66A-ED3859FA532D}"/>
    <cellStyle name="Normal 10 2 3 5 3" xfId="43240" xr:uid="{07C9C223-CC6A-4A96-9B79-1D96120E32BB}"/>
    <cellStyle name="Normal 10 2 3 5 4" xfId="43241" xr:uid="{9CF35158-E173-4CE8-A78C-6BCA9DDE876F}"/>
    <cellStyle name="Normal 10 2 3 6" xfId="43242" xr:uid="{A85D7648-4459-44FC-8D5D-867BCBAA38F1}"/>
    <cellStyle name="Normal 10 2 3 6 2" xfId="33972" xr:uid="{A2829026-C0BA-487B-B8BF-2B9F7A6E0659}"/>
    <cellStyle name="Normal 10 2 3 6 3" xfId="43243" xr:uid="{43301169-9D45-473B-AF5A-390B0E6B3426}"/>
    <cellStyle name="Normal 10 2 3 6 4" xfId="43244" xr:uid="{26F714D9-AF58-4897-B217-F98BA359ABBB}"/>
    <cellStyle name="Normal 10 2 3 7" xfId="29925" xr:uid="{8CD96A24-A495-40C7-9A07-4F5CF86DFCDE}"/>
    <cellStyle name="Normal 10 2 3 8" xfId="29927" xr:uid="{C16D7496-A763-4101-8DF3-5FBA395D6399}"/>
    <cellStyle name="Normal 10 2 3 9" xfId="43245" xr:uid="{C0E1F29D-1685-4993-80ED-8FDC53D71935}"/>
    <cellStyle name="Normal 10 2 4" xfId="4792" xr:uid="{05937130-4D03-4BE7-BC3E-9CEE11E3E623}"/>
    <cellStyle name="Normal 10 2 4 2" xfId="3819" xr:uid="{CD24730E-FC19-464C-9712-D5360D8859AF}"/>
    <cellStyle name="Normal 10 2 4 2 2" xfId="43246" xr:uid="{72E3AF4A-1098-45C4-9387-B63833E992DE}"/>
    <cellStyle name="Normal 10 2 4 2 2 2" xfId="43247" xr:uid="{C4DEEDDC-CE34-4A01-A88C-549FAD032802}"/>
    <cellStyle name="Normal 10 2 4 2 2 3" xfId="43248" xr:uid="{7F03579D-38E2-4722-AF63-FB4E099A59F5}"/>
    <cellStyle name="Normal 10 2 4 2 2 4" xfId="43249" xr:uid="{E428C34F-E4BD-402F-B210-A49150AB25DB}"/>
    <cellStyle name="Normal 10 2 4 2 3" xfId="16514" xr:uid="{2D46F1B2-1064-403F-AEBD-FDA68F3996BD}"/>
    <cellStyle name="Normal 10 2 4 2 3 2" xfId="43250" xr:uid="{EAE16575-4C6B-45F7-A363-488658AB9940}"/>
    <cellStyle name="Normal 10 2 4 2 3 3" xfId="43251" xr:uid="{2072BA81-B4F3-4C19-943E-F124E5763E9E}"/>
    <cellStyle name="Normal 10 2 4 2 3 4" xfId="43252" xr:uid="{AA7407E1-1373-4344-B8F0-C606D6D88FED}"/>
    <cellStyle name="Normal 10 2 4 2 4" xfId="43253" xr:uid="{F89B273A-EEA9-4BDF-A506-03E15314AC5F}"/>
    <cellStyle name="Normal 10 2 4 2 4 2" xfId="43254" xr:uid="{C970E24B-5721-4575-B43C-A8576B5CB8E0}"/>
    <cellStyle name="Normal 10 2 4 2 4 3" xfId="43255" xr:uid="{1E40B0F2-7EF0-4360-8BFB-CB60281C49DC}"/>
    <cellStyle name="Normal 10 2 4 2 4 4" xfId="43256" xr:uid="{0EF5A4A3-49A5-4462-B441-9A3AB20BCC33}"/>
    <cellStyle name="Normal 10 2 4 2 5" xfId="43257" xr:uid="{62F9955A-785B-4152-AC50-1A3F27A3E30B}"/>
    <cellStyle name="Normal 10 2 4 2 5 2" xfId="43258" xr:uid="{B16DC288-28A5-4804-96D0-63828504A614}"/>
    <cellStyle name="Normal 10 2 4 2 5 3" xfId="43259" xr:uid="{FD004475-39F6-49FA-B9AB-090DAAC1EFEF}"/>
    <cellStyle name="Normal 10 2 4 2 5 4" xfId="43260" xr:uid="{BBC498B6-31F4-430A-8459-B70B78FA049B}"/>
    <cellStyle name="Normal 10 2 4 2 6" xfId="43261" xr:uid="{257FF7CD-E29D-42A8-8440-2C397D4DBA70}"/>
    <cellStyle name="Normal 10 2 4 2 7" xfId="43262" xr:uid="{D68A801E-EB3B-42C7-B47D-05F8E4E40E31}"/>
    <cellStyle name="Normal 10 2 4 2 8" xfId="23083" xr:uid="{108B5060-4193-4915-A207-1AE798373B22}"/>
    <cellStyle name="Normal 10 2 4 3" xfId="9449" xr:uid="{D006DC8A-C8A3-4B01-9232-26B03D6848B5}"/>
    <cellStyle name="Normal 10 2 4 3 2" xfId="43263" xr:uid="{1328EDAC-E5AD-44D6-A50B-A093C89BF3CD}"/>
    <cellStyle name="Normal 10 2 4 3 3" xfId="43265" xr:uid="{377248D0-F587-4A5E-A605-2D742E3F36E6}"/>
    <cellStyle name="Normal 10 2 4 3 4" xfId="43266" xr:uid="{7982023F-4E95-47F7-82B0-F3E5DE7FE0D0}"/>
    <cellStyle name="Normal 10 2 4 4" xfId="9453" xr:uid="{87F66D3A-AF99-49CE-A00E-A0D4F97876A1}"/>
    <cellStyle name="Normal 10 2 4 4 2" xfId="6135" xr:uid="{9C925D54-4F00-4F98-8D7B-5F9D7CCF9A66}"/>
    <cellStyle name="Normal 10 2 4 4 3" xfId="4344" xr:uid="{27CAE7B5-D665-4678-84B1-653224B198DD}"/>
    <cellStyle name="Normal 10 2 4 4 4" xfId="3680" xr:uid="{7B38F318-A48A-461F-83BB-9AD70E0777B1}"/>
    <cellStyle name="Normal 10 2 4 5" xfId="43268" xr:uid="{3CD07758-AF08-4F5A-8CE8-F05C7945A2AD}"/>
    <cellStyle name="Normal 10 2 4 5 2" xfId="7176" xr:uid="{2AC61E99-A4F6-4A85-B3E3-E0C66BA1C47D}"/>
    <cellStyle name="Normal 10 2 4 5 3" xfId="7183" xr:uid="{D41184AA-CD23-4542-961A-19D8F0D6D2DB}"/>
    <cellStyle name="Normal 10 2 4 5 4" xfId="43270" xr:uid="{0FF6FA65-8919-4CD8-A066-2CC18E7DC07A}"/>
    <cellStyle name="Normal 10 2 4 6" xfId="43271" xr:uid="{DDECC9E4-1E90-4667-9611-D09F58AAB4D9}"/>
    <cellStyle name="Normal 10 2 4 6 2" xfId="7333" xr:uid="{CDE62669-048A-41B2-9414-2255A78FE01C}"/>
    <cellStyle name="Normal 10 2 4 6 3" xfId="5058" xr:uid="{60CD41A1-E7D7-4BB8-9F15-F50B8971FE6C}"/>
    <cellStyle name="Normal 10 2 4 6 4" xfId="43272" xr:uid="{41C28BB3-A915-4A99-94C9-EDA1F67EC5A8}"/>
    <cellStyle name="Normal 10 2 4 7" xfId="29930" xr:uid="{35E45BEC-2EA4-430E-B994-10ACA18F3E5C}"/>
    <cellStyle name="Normal 10 2 4 8" xfId="29933" xr:uid="{37BD636D-A0C0-4847-BBBD-5F3152AF20B3}"/>
    <cellStyle name="Normal 10 2 4 9" xfId="42887" xr:uid="{0D654C3E-092D-422F-A065-EA5084397C04}"/>
    <cellStyle name="Normal 10 2 5" xfId="2793" xr:uid="{8FDEEBFA-817D-4FA5-8797-4C1F5D71CAE9}"/>
    <cellStyle name="Normal 10 2 5 2" xfId="43273" xr:uid="{EF9DC6EE-5742-4CA4-BF23-DC04C667598E}"/>
    <cellStyle name="Normal 10 2 5 2 2" xfId="43274" xr:uid="{A673EFE1-289A-4B31-8971-487ABBD885A9}"/>
    <cellStyle name="Normal 10 2 5 2 2 2" xfId="43275" xr:uid="{E3BDAFDB-5BFD-434B-B5A2-7DC12137E073}"/>
    <cellStyle name="Normal 10 2 5 2 2 3" xfId="38816" xr:uid="{94037BD6-407F-4FB6-95EE-43AB5A600AA1}"/>
    <cellStyle name="Normal 10 2 5 2 2 4" xfId="38819" xr:uid="{9169BC29-3F74-4E4E-8D15-ECB6455D9F6E}"/>
    <cellStyle name="Normal 10 2 5 2 3" xfId="43276" xr:uid="{C4C3ED57-4373-42ED-B6DD-7A2369D76ADD}"/>
    <cellStyle name="Normal 10 2 5 2 3 2" xfId="43277" xr:uid="{60F35490-2944-41B5-922F-7757B689BE6D}"/>
    <cellStyle name="Normal 10 2 5 2 3 3" xfId="38825" xr:uid="{C5685C3F-3C44-4FC0-B387-0EAD534C44DD}"/>
    <cellStyle name="Normal 10 2 5 2 3 4" xfId="43278" xr:uid="{10432582-A5BF-4315-9597-09A194340A5A}"/>
    <cellStyle name="Normal 10 2 5 2 4" xfId="43279" xr:uid="{8AD54DB6-F42F-4F42-BFE2-0DA273AE068A}"/>
    <cellStyle name="Normal 10 2 5 2 4 2" xfId="43280" xr:uid="{F69704F3-AD61-4027-B6FB-D16B59BE194A}"/>
    <cellStyle name="Normal 10 2 5 2 4 3" xfId="38828" xr:uid="{C5289BDE-9309-41EE-B222-F2F899CD05A5}"/>
    <cellStyle name="Normal 10 2 5 2 4 4" xfId="43281" xr:uid="{DBF953FE-4C14-431E-AE46-BE6622B3E0AC}"/>
    <cellStyle name="Normal 10 2 5 2 5" xfId="43282" xr:uid="{750455BE-90F9-481A-895A-6772C39A0AC4}"/>
    <cellStyle name="Normal 10 2 5 2 5 2" xfId="43283" xr:uid="{25A20DB5-5A13-4B84-BE49-D93E8F2C6FD1}"/>
    <cellStyle name="Normal 10 2 5 2 5 3" xfId="43284" xr:uid="{6D710943-1677-4273-98EB-BB8465337F7D}"/>
    <cellStyle name="Normal 10 2 5 2 5 4" xfId="43285" xr:uid="{52A706D6-99AB-40E1-845C-3FF99B4DB8AE}"/>
    <cellStyle name="Normal 10 2 5 2 6" xfId="43286" xr:uid="{766DD18A-AB7D-4FEA-B78C-1E84926A812D}"/>
    <cellStyle name="Normal 10 2 5 2 7" xfId="43287" xr:uid="{4721EA08-BD5A-4212-9F0E-5E992F1938FE}"/>
    <cellStyle name="Normal 10 2 5 2 8" xfId="23536" xr:uid="{EA6F2EFE-7A8C-41F7-9991-B141DB4192A2}"/>
    <cellStyle name="Normal 10 2 5 3" xfId="43288" xr:uid="{F91CDDDF-4438-45EF-81A8-ACD33E9A174F}"/>
    <cellStyle name="Normal 10 2 5 3 2" xfId="43289" xr:uid="{031EE00F-255A-469C-BC90-A86E2CBC6EDB}"/>
    <cellStyle name="Normal 10 2 5 3 3" xfId="43291" xr:uid="{2A01CBE5-A262-4EA5-BB83-9E38647998BB}"/>
    <cellStyle name="Normal 10 2 5 3 4" xfId="43292" xr:uid="{67F2D7BA-6F13-42BD-8596-527840744AB7}"/>
    <cellStyle name="Normal 10 2 5 4" xfId="43293" xr:uid="{62ED90A4-A06C-4B10-B56F-8F02E5127776}"/>
    <cellStyle name="Normal 10 2 5 4 2" xfId="6766" xr:uid="{B668AD4D-F3A0-4415-BA59-D746F3B89EE3}"/>
    <cellStyle name="Normal 10 2 5 4 3" xfId="7822" xr:uid="{8A016CF5-EDFD-4794-99FF-DAFE0FD2C684}"/>
    <cellStyle name="Normal 10 2 5 4 4" xfId="7842" xr:uid="{CBAA07D7-E85C-4E82-BEC7-E3392EAF9FA1}"/>
    <cellStyle name="Normal 10 2 5 5" xfId="43294" xr:uid="{316F41D9-3CB0-4738-9ED4-B689ACA61339}"/>
    <cellStyle name="Normal 10 2 5 5 2" xfId="8186" xr:uid="{7A252B63-5F09-4C88-8730-73045FA44CDD}"/>
    <cellStyle name="Normal 10 2 5 5 3" xfId="7857" xr:uid="{AA723661-5859-4B69-A5CD-A23494B6B7B8}"/>
    <cellStyle name="Normal 10 2 5 5 4" xfId="43296" xr:uid="{82A1B594-C541-4D10-B3E3-45738B7F4455}"/>
    <cellStyle name="Normal 10 2 5 6" xfId="43297" xr:uid="{F986B43A-8BC0-4B7F-94B1-35F681B703C9}"/>
    <cellStyle name="Normal 10 2 5 6 2" xfId="8443" xr:uid="{C5F42464-346C-43BA-B3E9-6770195F270B}"/>
    <cellStyle name="Normal 10 2 5 6 3" xfId="7895" xr:uid="{3E010162-4253-4B39-9218-B8139D5D50D5}"/>
    <cellStyle name="Normal 10 2 5 6 4" xfId="43298" xr:uid="{422EFF26-9CF9-4ED9-AD1B-9155AD276F21}"/>
    <cellStyle name="Normal 10 2 5 7" xfId="29937" xr:uid="{C9B61542-D8A3-4005-BCE7-97146280F518}"/>
    <cellStyle name="Normal 10 2 5 8" xfId="29939" xr:uid="{17B908F7-9C8A-4B9A-9D06-56FAF2B7F053}"/>
    <cellStyle name="Normal 10 2 5 9" xfId="43299" xr:uid="{FFBF9227-385D-4A4D-8F7E-07B074989B72}"/>
    <cellStyle name="Normal 10 2 6" xfId="11534" xr:uid="{197C5816-B71D-4963-9C9E-BBD94FD9C191}"/>
    <cellStyle name="Normal 10 2 6 2" xfId="43300" xr:uid="{ACC1B1B8-4158-4869-9FE2-F765B7BA4235}"/>
    <cellStyle name="Normal 10 2 6 2 2" xfId="43301" xr:uid="{FE9FAF9E-D1B0-423B-B4C8-39F7D11DA9E3}"/>
    <cellStyle name="Normal 10 2 6 2 2 2" xfId="43302" xr:uid="{32435961-F81F-42AE-87F2-B666DB53CB03}"/>
    <cellStyle name="Normal 10 2 6 2 2 3" xfId="39189" xr:uid="{937A5AFC-F679-434F-9F1D-AA839ED23784}"/>
    <cellStyle name="Normal 10 2 6 2 2 4" xfId="43303" xr:uid="{11105B19-40D5-4A8D-A3CE-2A560A920DBB}"/>
    <cellStyle name="Normal 10 2 6 2 3" xfId="43304" xr:uid="{4A47F3CE-4DCA-403F-AABD-65FC1689EBB7}"/>
    <cellStyle name="Normal 10 2 6 2 3 2" xfId="8596" xr:uid="{DF15273F-3712-4379-A3CD-34FE974D3BA0}"/>
    <cellStyle name="Normal 10 2 6 2 3 3" xfId="8600" xr:uid="{B376F13D-52B4-45FD-8A13-91DE52DD1654}"/>
    <cellStyle name="Normal 10 2 6 2 3 4" xfId="43305" xr:uid="{1B739A13-75A7-483E-BFD7-95E2B611DCE1}"/>
    <cellStyle name="Normal 10 2 6 2 4" xfId="43306" xr:uid="{CCD05355-B5EA-41F1-B084-221EA400BD18}"/>
    <cellStyle name="Normal 10 2 6 2 4 2" xfId="43307" xr:uid="{0954B5C2-6C4D-4A61-A823-8F54A1AEB8AC}"/>
    <cellStyle name="Normal 10 2 6 2 4 3" xfId="43308" xr:uid="{27D2515F-33E3-4682-B02D-5B00406B1A78}"/>
    <cellStyle name="Normal 10 2 6 2 4 4" xfId="27117" xr:uid="{5690BC4D-5467-49A5-B1BB-E172C0A138E1}"/>
    <cellStyle name="Normal 10 2 6 2 5" xfId="43309" xr:uid="{28E45258-9B0C-4C2C-AAF1-178BDCEF5EE2}"/>
    <cellStyle name="Normal 10 2 6 2 5 2" xfId="43310" xr:uid="{023A600E-94C8-4D6B-870E-74F2A9C571C0}"/>
    <cellStyle name="Normal 10 2 6 2 5 3" xfId="43311" xr:uid="{A604D7A6-BF39-4EDD-A299-D463E7C5ADF5}"/>
    <cellStyle name="Normal 10 2 6 2 5 4" xfId="27120" xr:uid="{725F7D54-4E7E-4A44-8527-910EE6058F28}"/>
    <cellStyle name="Normal 10 2 6 2 6" xfId="8264" xr:uid="{81425E2C-7635-4442-A9BE-ECF8F0C957A9}"/>
    <cellStyle name="Normal 10 2 6 2 7" xfId="8276" xr:uid="{EE193CF7-07B9-4A89-8616-7D50F2A6C721}"/>
    <cellStyle name="Normal 10 2 6 2 8" xfId="16637" xr:uid="{59DB3F72-6A02-45C9-BA53-F6F9EF733AE8}"/>
    <cellStyle name="Normal 10 2 6 3" xfId="43312" xr:uid="{23F42603-4452-48A6-8F9F-A2FEC956F230}"/>
    <cellStyle name="Normal 10 2 6 3 2" xfId="43313" xr:uid="{37E98339-B238-4913-BE7E-FF0F04E24C86}"/>
    <cellStyle name="Normal 10 2 6 3 3" xfId="43315" xr:uid="{3493F3D1-BB69-4DA9-BF7E-B08012D89DB5}"/>
    <cellStyle name="Normal 10 2 6 3 4" xfId="43316" xr:uid="{6157C4AB-786D-4D74-B4EB-FB20FE7F068B}"/>
    <cellStyle name="Normal 10 2 6 4" xfId="43317" xr:uid="{3083551C-E02C-47EE-8A86-0B9B4B3F9A3B}"/>
    <cellStyle name="Normal 10 2 6 4 2" xfId="7024" xr:uid="{879C7CD6-FADA-40D8-88D2-E39F4F057319}"/>
    <cellStyle name="Normal 10 2 6 4 3" xfId="6102" xr:uid="{39A7FCA0-2C6A-43C3-9EF4-AA4A306CFCC1}"/>
    <cellStyle name="Normal 10 2 6 4 4" xfId="8713" xr:uid="{170199A7-3178-40C8-BFFC-FC42C11DA765}"/>
    <cellStyle name="Normal 10 2 6 5" xfId="43318" xr:uid="{79D62FA5-2328-405B-A405-A810763DEBBD}"/>
    <cellStyle name="Normal 10 2 6 5 2" xfId="9223" xr:uid="{A8D2379F-FC9D-40F8-B8CF-C7D6A50417E2}"/>
    <cellStyle name="Normal 10 2 6 5 3" xfId="8723" xr:uid="{5CEBD561-BF86-4DA0-A267-011B6FAC3FC1}"/>
    <cellStyle name="Normal 10 2 6 5 4" xfId="43321" xr:uid="{830E78D2-8576-4920-9A9B-37EDE1B57841}"/>
    <cellStyle name="Normal 10 2 6 6" xfId="43322" xr:uid="{19699239-B832-4D86-B947-7A14CE90F8B8}"/>
    <cellStyle name="Normal 10 2 6 6 2" xfId="2877" xr:uid="{0CEC9558-C6F5-4D94-BDE9-70540040BDFC}"/>
    <cellStyle name="Normal 10 2 6 6 3" xfId="4771" xr:uid="{B3ACBA74-F9BF-41C3-A3CA-B5E49E0A0C96}"/>
    <cellStyle name="Normal 10 2 6 6 4" xfId="43323" xr:uid="{ED13B0AB-E9DC-4A16-BD02-BEAE21B80EA8}"/>
    <cellStyle name="Normal 10 2 6 7" xfId="43324" xr:uid="{18C6F533-F602-45EF-B428-E9C87D1C6380}"/>
    <cellStyle name="Normal 10 2 6 8" xfId="43325" xr:uid="{2848CB03-ADBA-4D7E-A3A3-E581FB7C3DBD}"/>
    <cellStyle name="Normal 10 2 6 9" xfId="43326" xr:uid="{7F18B686-A85A-4662-91C8-9C634D616D54}"/>
    <cellStyle name="Normal 10 2 7" xfId="43327" xr:uid="{BF52FA31-D626-46F2-AE89-30C8147CB004}"/>
    <cellStyle name="Normal 10 2 7 2" xfId="43328" xr:uid="{F6611A49-4ABD-4424-AA77-B80475C4220E}"/>
    <cellStyle name="Normal 10 2 7 2 2" xfId="43329" xr:uid="{E1E9FC1A-67C5-495C-98E3-6DEBAEADDC56}"/>
    <cellStyle name="Normal 10 2 7 2 2 2" xfId="43330" xr:uid="{A7D3A9F8-C33A-487C-9780-1B260FE1C908}"/>
    <cellStyle name="Normal 10 2 7 2 2 3" xfId="43331" xr:uid="{0C0FEC7F-C0AC-446A-B26E-58D9E830ED98}"/>
    <cellStyle name="Normal 10 2 7 2 2 4" xfId="43332" xr:uid="{640ACB5B-EFBD-4D78-B80E-65E84EFB4AC0}"/>
    <cellStyle name="Normal 10 2 7 2 3" xfId="43333" xr:uid="{B8377B8E-EED8-4787-A3D6-FB8CBA5818A8}"/>
    <cellStyle name="Normal 10 2 7 2 3 2" xfId="43334" xr:uid="{A9ED0992-6F79-4DE6-8EFF-69ABCEAF5A60}"/>
    <cellStyle name="Normal 10 2 7 2 3 3" xfId="43335" xr:uid="{15FC4DC7-BBD0-4E87-9667-DEE202518947}"/>
    <cellStyle name="Normal 10 2 7 2 3 4" xfId="43336" xr:uid="{C7D26EDC-8405-4656-A5D7-F3A08A033DBB}"/>
    <cellStyle name="Normal 10 2 7 2 4" xfId="43337" xr:uid="{7B4EAF51-AE64-40A8-990F-B63F04E49AE2}"/>
    <cellStyle name="Normal 10 2 7 2 4 2" xfId="43338" xr:uid="{BCFC7EF5-341E-41BE-BFAE-2ADA7F76B705}"/>
    <cellStyle name="Normal 10 2 7 2 4 3" xfId="43339" xr:uid="{699BE24B-2773-4762-8284-5B13B389018F}"/>
    <cellStyle name="Normal 10 2 7 2 4 4" xfId="43340" xr:uid="{4C323936-24D3-4D6F-8BCC-78A58814710A}"/>
    <cellStyle name="Normal 10 2 7 2 5" xfId="43341" xr:uid="{B486608A-7248-48A6-8DE6-70B2928AF184}"/>
    <cellStyle name="Normal 10 2 7 2 5 2" xfId="40903" xr:uid="{1CFC1B4F-1B1F-49D0-89EF-C67CEF9D2D18}"/>
    <cellStyle name="Normal 10 2 7 2 5 3" xfId="43342" xr:uid="{CFB6D358-0EB1-42F3-B555-9FF3CDCA1525}"/>
    <cellStyle name="Normal 10 2 7 2 5 4" xfId="43343" xr:uid="{025C3D8B-DBE1-4D16-9072-890BE14E1E57}"/>
    <cellStyle name="Normal 10 2 7 2 6" xfId="8340" xr:uid="{896A176D-FFD0-4ECB-9BBF-3201948438E4}"/>
    <cellStyle name="Normal 10 2 7 2 7" xfId="8355" xr:uid="{A13181B5-93A0-4AED-897C-D8F416154DE6}"/>
    <cellStyle name="Normal 10 2 7 2 8" xfId="17279" xr:uid="{AEAC0B93-D579-4FDD-9FF8-9121ED902799}"/>
    <cellStyle name="Normal 10 2 7 3" xfId="11158" xr:uid="{D859576D-A4CF-4850-96AC-6BE6195DC8BA}"/>
    <cellStyle name="Normal 10 2 7 3 2" xfId="11161" xr:uid="{52784625-32BC-43C0-94CE-B6371BB308E6}"/>
    <cellStyle name="Normal 10 2 7 3 3" xfId="43344" xr:uid="{54702F08-E1C9-4A3B-ACC7-920B55559989}"/>
    <cellStyle name="Normal 10 2 7 3 4" xfId="43345" xr:uid="{71952896-B346-4228-B51A-0F0978847FBD}"/>
    <cellStyle name="Normal 10 2 7 4" xfId="11170" xr:uid="{5A7C7ED2-0A2D-4787-A61F-225168BA93B1}"/>
    <cellStyle name="Normal 10 2 7 4 2" xfId="7056" xr:uid="{A00D137A-7E5E-41D9-A7E3-FCE63133DA38}"/>
    <cellStyle name="Normal 10 2 7 4 3" xfId="9821" xr:uid="{705D1ACD-EED0-4B9D-81AD-F11750CFFA64}"/>
    <cellStyle name="Normal 10 2 7 4 4" xfId="9849" xr:uid="{2C29CECB-5D20-4B31-B164-8B826F31C1DB}"/>
    <cellStyle name="Normal 10 2 7 5" xfId="11176" xr:uid="{1D171393-A4E2-4608-9F49-3ECAD129A0B0}"/>
    <cellStyle name="Normal 10 2 7 5 2" xfId="9833" xr:uid="{3679FEF3-4D8C-492A-9F5C-DFE8FE8E5091}"/>
    <cellStyle name="Normal 10 2 7 5 3" xfId="9837" xr:uid="{AAE40E2A-DDBB-4844-B4C3-6248307F64CA}"/>
    <cellStyle name="Normal 10 2 7 5 4" xfId="43346" xr:uid="{88F777DB-0E6A-4534-8C5C-C85F4A0195B4}"/>
    <cellStyle name="Normal 10 2 7 6" xfId="5197" xr:uid="{DBCC021A-5073-4B2F-B60B-7A784CBBA1FB}"/>
    <cellStyle name="Normal 10 2 7 6 2" xfId="9844" xr:uid="{6879704B-4BAA-46A0-BB2B-DEA8589228AB}"/>
    <cellStyle name="Normal 10 2 7 6 3" xfId="9995" xr:uid="{30F51386-BDED-49D3-8EDF-0DA15F2B8A1C}"/>
    <cellStyle name="Normal 10 2 7 6 4" xfId="17164" xr:uid="{0F2C29AB-69E5-4B93-A105-D9CFF36267C2}"/>
    <cellStyle name="Normal 10 2 7 7" xfId="43347" xr:uid="{3A2E784A-F2D2-4785-98C0-98109F0EF8E7}"/>
    <cellStyle name="Normal 10 2 7 8" xfId="43348" xr:uid="{63AC0C9A-71D9-4BCA-AC45-84EEAEE3F50B}"/>
    <cellStyle name="Normal 10 2 7 9" xfId="43349" xr:uid="{9CFE6ED0-276B-4C65-A86E-0F90B6C08004}"/>
    <cellStyle name="Normal 10 2 8" xfId="41911" xr:uid="{2A12F8A2-54FE-43EB-82EF-18FEE06A46E5}"/>
    <cellStyle name="Normal 10 2 8 2" xfId="43350" xr:uid="{D2E7BE77-4E42-42D1-B5EB-E35F202452E8}"/>
    <cellStyle name="Normal 10 2 8 2 2" xfId="43351" xr:uid="{C7ED9890-1565-4A44-A06F-389E234AAFF2}"/>
    <cellStyle name="Normal 10 2 8 2 2 2" xfId="28146" xr:uid="{5F2EC082-C4AA-4AC7-8F5F-40075E1C0804}"/>
    <cellStyle name="Normal 10 2 8 2 2 3" xfId="40376" xr:uid="{A8B6688B-5513-4DF7-B760-ECBE86FF35F5}"/>
    <cellStyle name="Normal 10 2 8 2 2 4" xfId="43352" xr:uid="{85F6D070-2782-47F3-9237-ABC0AB18D392}"/>
    <cellStyle name="Normal 10 2 8 2 3" xfId="43353" xr:uid="{903C2E4C-24F6-4698-A8BC-A624C8DCFA69}"/>
    <cellStyle name="Normal 10 2 8 2 3 2" xfId="43354" xr:uid="{130BE83C-D8A2-46A2-BB43-3BF4F8CA75EC}"/>
    <cellStyle name="Normal 10 2 8 2 3 3" xfId="43355" xr:uid="{F88EB631-E98B-4399-B92D-5CAF46104DE1}"/>
    <cellStyle name="Normal 10 2 8 2 3 4" xfId="43356" xr:uid="{B010B004-3463-4B3F-BA69-7C7634E49FCC}"/>
    <cellStyle name="Normal 10 2 8 2 4" xfId="43357" xr:uid="{28BC94C5-A4C2-42EC-AB9D-9CE1FF43B2DA}"/>
    <cellStyle name="Normal 10 2 8 2 4 2" xfId="43358" xr:uid="{36587939-856C-4847-976D-6C54382E8FD5}"/>
    <cellStyle name="Normal 10 2 8 2 4 3" xfId="43359" xr:uid="{0BFDC4D4-59BA-4AF5-BC6B-1F795247B9F8}"/>
    <cellStyle name="Normal 10 2 8 2 4 4" xfId="43360" xr:uid="{C0BBDFE9-00A0-4983-9213-67F74FB98134}"/>
    <cellStyle name="Normal 10 2 8 2 5" xfId="43361" xr:uid="{7352DF09-A216-447D-9791-9175A332B33D}"/>
    <cellStyle name="Normal 10 2 8 2 5 2" xfId="43362" xr:uid="{2E1408B5-9FE5-495A-9188-046C6CDF41FB}"/>
    <cellStyle name="Normal 10 2 8 2 5 3" xfId="43363" xr:uid="{7CEE6676-A0C2-46A3-9067-4AA76288F3BB}"/>
    <cellStyle name="Normal 10 2 8 2 5 4" xfId="43364" xr:uid="{E5C7AF4C-4F88-4443-B608-46481759D83B}"/>
    <cellStyle name="Normal 10 2 8 2 6" xfId="43365" xr:uid="{0C6C0BA5-0360-4F18-A8FA-E2E335387286}"/>
    <cellStyle name="Normal 10 2 8 2 7" xfId="43366" xr:uid="{05055D3A-7643-4A07-B38E-0E250ADD3587}"/>
    <cellStyle name="Normal 10 2 8 2 8" xfId="43367" xr:uid="{C5ABC16F-EF89-4B63-91DA-F068EB7EA2EE}"/>
    <cellStyle name="Normal 10 2 8 3" xfId="11188" xr:uid="{B718B46D-58EF-4D80-8985-5FF619DB1853}"/>
    <cellStyle name="Normal 10 2 8 3 2" xfId="43368" xr:uid="{F23B713E-18F5-449E-B15D-D730EE87223F}"/>
    <cellStyle name="Normal 10 2 8 3 3" xfId="43369" xr:uid="{898BAB21-27AF-4241-8573-CCB61C646BF3}"/>
    <cellStyle name="Normal 10 2 8 3 4" xfId="43370" xr:uid="{0AE71463-A939-4EBA-AC9D-B18B82021477}"/>
    <cellStyle name="Normal 10 2 8 4" xfId="43371" xr:uid="{529A12B3-7E2F-48A5-9A6C-CC4314D46973}"/>
    <cellStyle name="Normal 10 2 8 4 2" xfId="7109" xr:uid="{3C6D93ED-8B40-4AAB-A625-2AF00A0741B2}"/>
    <cellStyle name="Normal 10 2 8 4 3" xfId="10522" xr:uid="{0098920B-BDC7-4B12-A2D3-29B3AEAEBB5D}"/>
    <cellStyle name="Normal 10 2 8 4 4" xfId="10527" xr:uid="{B05EAF41-B9DB-4CF3-A8F0-B4C00E983A03}"/>
    <cellStyle name="Normal 10 2 8 5" xfId="43372" xr:uid="{998CC808-77EE-43A3-8D49-C7F916D652BB}"/>
    <cellStyle name="Normal 10 2 8 5 2" xfId="10634" xr:uid="{B1B959A9-A1E5-4262-A1BA-2B62B08A91CD}"/>
    <cellStyle name="Normal 10 2 8 5 3" xfId="10637" xr:uid="{1797438A-29F6-46C9-AE84-6DA7456196A2}"/>
    <cellStyle name="Normal 10 2 8 5 4" xfId="43373" xr:uid="{87BA4BF4-1D35-4675-AF83-96B85C91B227}"/>
    <cellStyle name="Normal 10 2 8 6" xfId="43374" xr:uid="{DFC2FA8A-13CC-4869-89FE-E415C7ADB926}"/>
    <cellStyle name="Normal 10 2 8 6 2" xfId="10726" xr:uid="{A92C5B9A-E1F0-4CF2-9736-31611F699532}"/>
    <cellStyle name="Normal 10 2 8 6 3" xfId="10729" xr:uid="{E62AEE1E-3671-4673-B44B-7FF7674AA5FA}"/>
    <cellStyle name="Normal 10 2 8 6 4" xfId="10733" xr:uid="{83266316-8940-4C99-9057-FFF450EEC015}"/>
    <cellStyle name="Normal 10 2 8 7" xfId="43375" xr:uid="{C3467D81-63CB-4955-9976-6E5237EEC5FB}"/>
    <cellStyle name="Normal 10 2 8 8" xfId="43376" xr:uid="{0689C94D-D57E-455E-A582-3BC73BA427AB}"/>
    <cellStyle name="Normal 10 2 8 9" xfId="43377" xr:uid="{DB8020CF-064B-464A-9E6C-A8A086447C0B}"/>
    <cellStyle name="Normal 10 2 9" xfId="43379" xr:uid="{21AA0D96-F9D6-4485-9FB0-B10BD7628E12}"/>
    <cellStyle name="Normal 10 2 9 2" xfId="43380" xr:uid="{C3A7F8CF-67C9-404E-BD6B-B5D650091852}"/>
    <cellStyle name="Normal 10 2 9 2 2" xfId="43381" xr:uid="{BD0EC8F2-98CD-4919-8AF1-469E8DE6A9B3}"/>
    <cellStyle name="Normal 10 2 9 2 2 2" xfId="43382" xr:uid="{F648ACB3-542D-4494-BDD7-D931833F977E}"/>
    <cellStyle name="Normal 10 2 9 2 2 3" xfId="43383" xr:uid="{A53726A3-A28B-47E0-AA34-F3A84BEA07F4}"/>
    <cellStyle name="Normal 10 2 9 2 2 4" xfId="43384" xr:uid="{370AD315-7C85-44B5-80BB-A2E8989190CD}"/>
    <cellStyle name="Normal 10 2 9 2 3" xfId="16543" xr:uid="{5768ECB0-903E-461C-94F5-B997B593855E}"/>
    <cellStyle name="Normal 10 2 9 2 3 2" xfId="43385" xr:uid="{8CD9003E-0989-44C9-872A-F0F4B3B102CB}"/>
    <cellStyle name="Normal 10 2 9 2 3 3" xfId="43386" xr:uid="{71D034E1-52A7-45EA-9E4A-F8D43FD97050}"/>
    <cellStyle name="Normal 10 2 9 2 3 4" xfId="43387" xr:uid="{7948BCC1-3295-4618-8037-A13565FED76E}"/>
    <cellStyle name="Normal 10 2 9 2 4" xfId="43388" xr:uid="{65A9A0B5-0664-4BC2-A95F-7B3084C3F7DC}"/>
    <cellStyle name="Normal 10 2 9 2 4 2" xfId="43389" xr:uid="{50093CDB-6839-4CC0-8FCC-726DDF864826}"/>
    <cellStyle name="Normal 10 2 9 2 4 3" xfId="4186" xr:uid="{8ECA92DB-AA43-4A26-B250-C6A791C85EBF}"/>
    <cellStyle name="Normal 10 2 9 2 4 4" xfId="4201" xr:uid="{BBC276A5-AE58-459E-B301-B57BD9D1DAAB}"/>
    <cellStyle name="Normal 10 2 9 2 5" xfId="43390" xr:uid="{23517B7A-8207-4CF9-9AAD-87FE6976185C}"/>
    <cellStyle name="Normal 10 2 9 2 5 2" xfId="43392" xr:uid="{E9B9EDAB-2515-41FA-8C0A-310F29758EBA}"/>
    <cellStyle name="Normal 10 2 9 2 5 3" xfId="43394" xr:uid="{98B08AFE-B6F7-4BCA-A95C-CD014535B9A6}"/>
    <cellStyle name="Normal 10 2 9 2 5 4" xfId="43396" xr:uid="{9173E7D2-69B9-4FEB-88E2-48D7B9E36C69}"/>
    <cellStyle name="Normal 10 2 9 2 6" xfId="43397" xr:uid="{BACCFAD0-BF2D-4606-AC9B-5BE7E07689B7}"/>
    <cellStyle name="Normal 10 2 9 2 7" xfId="37024" xr:uid="{72A21D18-DD7C-4A68-B722-1A8C2368FC62}"/>
    <cellStyle name="Normal 10 2 9 2 8" xfId="23864" xr:uid="{F24A58A3-7932-4B1A-928F-ACC78E39ED1E}"/>
    <cellStyle name="Normal 10 2 9 3" xfId="11219" xr:uid="{34571951-E1C6-409D-9665-7C94FB5F46BB}"/>
    <cellStyle name="Normal 10 2 9 3 2" xfId="43398" xr:uid="{B1DD4A88-894B-48C7-9207-5EBA03FBE83D}"/>
    <cellStyle name="Normal 10 2 9 3 3" xfId="43399" xr:uid="{342C627D-A65B-4AC7-BA0F-432BDF8E23C2}"/>
    <cellStyle name="Normal 10 2 9 3 4" xfId="43400" xr:uid="{E3F7F20A-1CD2-47FB-AEF6-D41256536F60}"/>
    <cellStyle name="Normal 10 2 9 4" xfId="43401" xr:uid="{4B32C458-ABF4-4AA0-A8B5-3A0067B9109E}"/>
    <cellStyle name="Normal 10 2 9 4 2" xfId="5103" xr:uid="{D730FF49-4981-44D7-9BED-5C25A789CCAC}"/>
    <cellStyle name="Normal 10 2 9 4 3" xfId="11327" xr:uid="{D06F1A40-BADA-42B0-9C0F-33B1F463B423}"/>
    <cellStyle name="Normal 10 2 9 4 4" xfId="5152" xr:uid="{1B681476-571F-46D7-8469-2129D8560FF2}"/>
    <cellStyle name="Normal 10 2 9 5" xfId="43402" xr:uid="{A62F3459-12A1-4AAB-91C6-3331406C2EBD}"/>
    <cellStyle name="Normal 10 2 9 5 2" xfId="11412" xr:uid="{88734F07-9B1B-4714-9818-996F1C982354}"/>
    <cellStyle name="Normal 10 2 9 5 3" xfId="11416" xr:uid="{42DBA2B3-82F0-43D6-B393-2DB33F480CFA}"/>
    <cellStyle name="Normal 10 2 9 5 4" xfId="43403" xr:uid="{E585615E-3F94-4B62-A624-028FF10A2956}"/>
    <cellStyle name="Normal 10 2 9 6" xfId="43404" xr:uid="{9F658D71-4370-4615-8F6D-DAA2341DBEF1}"/>
    <cellStyle name="Normal 10 2 9 6 2" xfId="6074" xr:uid="{FC10EC4A-70C9-4393-A57A-E89BA39B907F}"/>
    <cellStyle name="Normal 10 2 9 6 3" xfId="11521" xr:uid="{EFB862A4-FBC3-4244-B10F-E868C5EAA4CD}"/>
    <cellStyle name="Normal 10 2 9 6 4" xfId="43405" xr:uid="{36E8F4EC-BA3D-4673-9CA9-6253A94FC28F}"/>
    <cellStyle name="Normal 10 2 9 7" xfId="43407" xr:uid="{ED059BFA-84A7-425F-AB84-021A733D1EC2}"/>
    <cellStyle name="Normal 10 2 9 8" xfId="43409" xr:uid="{1C76CE95-45A4-4677-9C0C-8B450AA26129}"/>
    <cellStyle name="Normal 10 2 9 9" xfId="43411" xr:uid="{32525C51-64D1-4535-A6AD-1096A20CC447}"/>
    <cellStyle name="Normal 10 20" xfId="43005" xr:uid="{B4D52B1C-C70D-43F8-917F-CD12ED695877}"/>
    <cellStyle name="Normal 10 20 2" xfId="43007" xr:uid="{F4E3A870-1F79-480F-8D9F-7417DF8977E3}"/>
    <cellStyle name="Normal 10 20 3" xfId="43014" xr:uid="{6956C6F4-5F0C-4094-8BA4-0EF8EAD0D966}"/>
    <cellStyle name="Normal 10 20 4" xfId="43021" xr:uid="{D1214FFC-D4A3-4C30-B2EF-16003A7E3D47}"/>
    <cellStyle name="Normal 10 21" xfId="43032" xr:uid="{3B7651E5-E889-46D5-B18F-06BF6816837C}"/>
    <cellStyle name="Normal 10 21 2" xfId="43034" xr:uid="{BD9FA7AE-3C13-423B-85E3-95CBD4861E68}"/>
    <cellStyle name="Normal 10 21 3" xfId="43039" xr:uid="{78834E08-35A5-4DD7-95C7-C11B26E29098}"/>
    <cellStyle name="Normal 10 21 4" xfId="43044" xr:uid="{7F40EBB2-CB29-4F3C-84E4-5823F3A45468}"/>
    <cellStyle name="Normal 10 22" xfId="14924" xr:uid="{444C365B-5A4F-46D6-8FDA-751096F56401}"/>
    <cellStyle name="Normal 10 23" xfId="43054" xr:uid="{6EB6AAC6-E1DF-44BF-83EA-721A6E9448A3}"/>
    <cellStyle name="Normal 10 24" xfId="43060" xr:uid="{B365065C-7AD6-42DE-8169-A91E29E63726}"/>
    <cellStyle name="Normal 10 3" xfId="2275" xr:uid="{D43A84E0-6FD9-4E37-9FBE-BDF54D904C1E}"/>
    <cellStyle name="Normal 10 3 10" xfId="9424" xr:uid="{8653140E-105D-4FAF-B9D5-08605EF03869}"/>
    <cellStyle name="Normal 10 3 10 2" xfId="15291" xr:uid="{AC3BB58D-A417-4420-888E-581397C05FEC}"/>
    <cellStyle name="Normal 10 3 10 2 2" xfId="43413" xr:uid="{3410F2AC-162E-444C-8047-01A0D61D7619}"/>
    <cellStyle name="Normal 10 3 10 2 2 2" xfId="43414" xr:uid="{C71851F2-B6B6-4B42-9012-838859A124F7}"/>
    <cellStyle name="Normal 10 3 10 2 2 3" xfId="43415" xr:uid="{F2E3FCE3-1105-453D-93F7-5250F976E56D}"/>
    <cellStyle name="Normal 10 3 10 2 2 4" xfId="43416" xr:uid="{DFA0C6C7-981A-4E18-B396-2DB2B44B5A92}"/>
    <cellStyle name="Normal 10 3 10 2 3" xfId="43417" xr:uid="{3F0398FC-0D37-4106-9D8E-6A4DBADAE422}"/>
    <cellStyle name="Normal 10 3 10 2 3 2" xfId="43418" xr:uid="{E53A8E84-52D4-43F5-BC71-9096E643C0F3}"/>
    <cellStyle name="Normal 10 3 10 2 3 3" xfId="43419" xr:uid="{4F4C6916-E00B-4DDC-9F61-2169CD7DAD7C}"/>
    <cellStyle name="Normal 10 3 10 2 3 4" xfId="43420" xr:uid="{E656D78A-66CD-405C-BCE0-7E651ECA43D8}"/>
    <cellStyle name="Normal 10 3 10 2 4" xfId="43421" xr:uid="{C7F59406-2D97-4833-8AA6-CEA5CDD2EFA5}"/>
    <cellStyle name="Normal 10 3 10 2 4 2" xfId="43423" xr:uid="{83FC832E-197A-4540-9DA0-B864215D94FC}"/>
    <cellStyle name="Normal 10 3 10 2 4 3" xfId="43425" xr:uid="{1F479B90-AEB9-4A60-A0E0-353A467EF0B9}"/>
    <cellStyle name="Normal 10 3 10 2 4 4" xfId="43426" xr:uid="{2F922832-B04F-47E5-91E6-9F7169EF2570}"/>
    <cellStyle name="Normal 10 3 10 2 5" xfId="43427" xr:uid="{3777BB4E-70E0-4A0A-BB04-D30A26AF487B}"/>
    <cellStyle name="Normal 10 3 10 2 5 2" xfId="43428" xr:uid="{A57BC304-1DC3-4372-A728-C8FF1880B1EC}"/>
    <cellStyle name="Normal 10 3 10 2 5 3" xfId="43429" xr:uid="{4B9AC282-34B4-405B-9852-2A8A6149A07F}"/>
    <cellStyle name="Normal 10 3 10 2 5 4" xfId="24267" xr:uid="{CF273865-F662-4D1D-9AAC-08429042DE50}"/>
    <cellStyle name="Normal 10 3 10 2 6" xfId="43430" xr:uid="{F871654A-FEAF-4D26-8726-D4FA315D4F5C}"/>
    <cellStyle name="Normal 10 3 10 2 7" xfId="43431" xr:uid="{8AAE80C8-C374-42EE-AFD8-31C139700254}"/>
    <cellStyle name="Normal 10 3 10 2 8" xfId="43432" xr:uid="{1E94ACE2-868C-4D3F-8036-6B31350D3324}"/>
    <cellStyle name="Normal 10 3 10 3" xfId="43433" xr:uid="{BE4A68A6-A0C6-4DE8-A9E8-7F9459630B3F}"/>
    <cellStyle name="Normal 10 3 10 3 2" xfId="43436" xr:uid="{680C8A7D-30F0-405F-90E1-6A3037AC6606}"/>
    <cellStyle name="Normal 10 3 10 3 3" xfId="43439" xr:uid="{DCF07BA5-DD7D-4D00-BE12-89C0267EFBB2}"/>
    <cellStyle name="Normal 10 3 10 3 4" xfId="43442" xr:uid="{9800C112-2E60-49DE-8905-2499F4FBEAD0}"/>
    <cellStyle name="Normal 10 3 10 4" xfId="43443" xr:uid="{7CED2521-9057-4DE6-8CDF-015AD8490E8D}"/>
    <cellStyle name="Normal 10 3 10 4 2" xfId="40214" xr:uid="{3466BD0F-D246-4120-91F4-5ADAEFA76365}"/>
    <cellStyle name="Normal 10 3 10 4 3" xfId="40217" xr:uid="{F1F7697B-BDE6-44EF-BAFD-2D7DD606A895}"/>
    <cellStyle name="Normal 10 3 10 4 4" xfId="43444" xr:uid="{4EA0E3D0-6CD1-4617-A6F0-FD49B5BDCA9D}"/>
    <cellStyle name="Normal 10 3 10 5" xfId="43445" xr:uid="{22CCD003-F0FA-4A0C-89B5-BBD240BF264E}"/>
    <cellStyle name="Normal 10 3 10 5 2" xfId="43446" xr:uid="{A437682C-7201-4387-82C5-A0F92FD54119}"/>
    <cellStyle name="Normal 10 3 10 5 3" xfId="43447" xr:uid="{DC1BF6BB-C968-4962-B4C2-FAB822B95F7C}"/>
    <cellStyle name="Normal 10 3 10 5 4" xfId="43448" xr:uid="{343302C6-38FD-4177-BA35-0B261E53D9C5}"/>
    <cellStyle name="Normal 10 3 10 6" xfId="43449" xr:uid="{ACF2C5E1-FE4B-413D-A40F-0D309F9EA3BD}"/>
    <cellStyle name="Normal 10 3 10 6 2" xfId="43450" xr:uid="{58FDFC5C-9C94-4BDD-94D3-70163596E8F2}"/>
    <cellStyle name="Normal 10 3 10 6 3" xfId="43451" xr:uid="{683ED45F-139F-4F0C-8568-AC61FC601B33}"/>
    <cellStyle name="Normal 10 3 10 6 4" xfId="43452" xr:uid="{FA68A854-C46F-4DE2-92B6-B05802C7E250}"/>
    <cellStyle name="Normal 10 3 10 7" xfId="43453" xr:uid="{F5A913D9-85E5-45A0-BDEF-9D9509EBCF34}"/>
    <cellStyle name="Normal 10 3 10 8" xfId="43454" xr:uid="{1EFEBFBA-EAB9-4CD0-BB85-F46CDD1AF67C}"/>
    <cellStyle name="Normal 10 3 10 9" xfId="43455" xr:uid="{C2F71CFC-0B9D-4F59-BC65-435D4DE4A619}"/>
    <cellStyle name="Normal 10 3 11" xfId="9439" xr:uid="{101E4B76-E3C8-4C29-AD02-A2BBFF3235EC}"/>
    <cellStyle name="Normal 10 3 11 2" xfId="43456" xr:uid="{AF46BC93-D8E4-4D01-8961-CC7FB0A95681}"/>
    <cellStyle name="Normal 10 3 11 2 2" xfId="43458" xr:uid="{B143326F-E624-4A57-B023-8250FC11A963}"/>
    <cellStyle name="Normal 10 3 11 2 2 2" xfId="43459" xr:uid="{C5FBC27A-873F-4146-8E4B-E67B1F53B2F1}"/>
    <cellStyle name="Normal 10 3 11 2 2 3" xfId="43460" xr:uid="{49F48B36-96DC-4E7A-9612-A0F60825AC0D}"/>
    <cellStyle name="Normal 10 3 11 2 2 4" xfId="36467" xr:uid="{D01581E5-26A3-4C88-BE65-6476C39F438F}"/>
    <cellStyle name="Normal 10 3 11 2 3" xfId="43462" xr:uid="{6BF2BBE9-645C-4BC0-9B4A-0CC1C8B54207}"/>
    <cellStyle name="Normal 10 3 11 2 3 2" xfId="43463" xr:uid="{2FDFE2F7-71B1-4595-9EB0-D3B3261B7FB3}"/>
    <cellStyle name="Normal 10 3 11 2 3 3" xfId="18736" xr:uid="{F18274BC-81E2-4ACE-BD4D-CA138437FD76}"/>
    <cellStyle name="Normal 10 3 11 2 3 4" xfId="43464" xr:uid="{5C2645A0-5C78-4EFA-9FDB-510FFD86B3AF}"/>
    <cellStyle name="Normal 10 3 11 2 4" xfId="43466" xr:uid="{F2AFF133-E8B0-4877-A473-147B8736BA94}"/>
    <cellStyle name="Normal 10 3 11 2 4 2" xfId="43468" xr:uid="{2D5159C0-E0B4-43DB-A7AF-7D5FEC6B0C22}"/>
    <cellStyle name="Normal 10 3 11 2 4 3" xfId="43469" xr:uid="{0ADB2972-DF9C-4809-A3E1-9A7F02D3A476}"/>
    <cellStyle name="Normal 10 3 11 2 4 4" xfId="43470" xr:uid="{46062D5C-96E9-4A50-B7D9-B993C5B7CD10}"/>
    <cellStyle name="Normal 10 3 11 2 5" xfId="43472" xr:uid="{E92C2679-6C51-4269-BB48-493ECD9D78C6}"/>
    <cellStyle name="Normal 10 3 11 2 5 2" xfId="43473" xr:uid="{83C27D83-20D6-4966-BD21-67C6258176F6}"/>
    <cellStyle name="Normal 10 3 11 2 5 3" xfId="43474" xr:uid="{7AC53B57-81E8-4DAE-8C9A-616C6DAB3C1C}"/>
    <cellStyle name="Normal 10 3 11 2 5 4" xfId="24337" xr:uid="{40A97408-5581-4FDF-9015-DAF688C58E59}"/>
    <cellStyle name="Normal 10 3 11 2 6" xfId="43476" xr:uid="{6D7599ED-5445-4809-958C-84A8A549A1ED}"/>
    <cellStyle name="Normal 10 3 11 2 7" xfId="43478" xr:uid="{331F3501-97A3-48BF-9238-0E547C02FD93}"/>
    <cellStyle name="Normal 10 3 11 2 8" xfId="43480" xr:uid="{CF7F9381-455F-45D1-9364-627E577BDEFC}"/>
    <cellStyle name="Normal 10 3 11 3" xfId="32951" xr:uid="{A54C0F5E-AC89-47FB-982C-AB4F40284E30}"/>
    <cellStyle name="Normal 10 3 11 3 2" xfId="32956" xr:uid="{70A642B9-4374-4D6B-B842-1AE2D3583D97}"/>
    <cellStyle name="Normal 10 3 11 3 3" xfId="24610" xr:uid="{D6CDED64-86F1-4806-A3A1-0FDA61700CF4}"/>
    <cellStyle name="Normal 10 3 11 3 4" xfId="24617" xr:uid="{A4223EF5-6AF5-4DB5-ADE3-F4B01E547936}"/>
    <cellStyle name="Normal 10 3 11 4" xfId="32958" xr:uid="{B6CE71F3-9004-4999-80A2-040AAC94415E}"/>
    <cellStyle name="Normal 10 3 11 4 2" xfId="32960" xr:uid="{29C9F098-C6BF-4660-BAEB-25BDD12401FA}"/>
    <cellStyle name="Normal 10 3 11 4 3" xfId="24621" xr:uid="{D34CF7A5-5821-455C-B1E3-48226AA9698E}"/>
    <cellStyle name="Normal 10 3 11 4 4" xfId="24629" xr:uid="{C6FBCF2F-B3A7-4883-8046-52496315447C}"/>
    <cellStyle name="Normal 10 3 11 5" xfId="32964" xr:uid="{4F689DB9-C4F4-40E2-8F26-51D4F016CB09}"/>
    <cellStyle name="Normal 10 3 11 5 2" xfId="32967" xr:uid="{31EC5884-7E9F-4665-8E84-0663512703AC}"/>
    <cellStyle name="Normal 10 3 11 5 3" xfId="24639" xr:uid="{9ED6879C-340B-4DC1-8189-9A55E386DA51}"/>
    <cellStyle name="Normal 10 3 11 5 4" xfId="24643" xr:uid="{3D0C447C-6B86-4456-936D-CE7E2D7D418D}"/>
    <cellStyle name="Normal 10 3 11 6" xfId="32969" xr:uid="{6731BD23-CD72-4329-B9BE-5947DA6E9216}"/>
    <cellStyle name="Normal 10 3 11 6 2" xfId="32972" xr:uid="{F7193DCE-8266-42EF-A820-20CA199D7C33}"/>
    <cellStyle name="Normal 10 3 11 6 3" xfId="15839" xr:uid="{C83281C2-E091-481D-B911-B39123C9C357}"/>
    <cellStyle name="Normal 10 3 11 6 4" xfId="15904" xr:uid="{C947DD1A-4F1A-47F6-A7B3-2886EDDE6611}"/>
    <cellStyle name="Normal 10 3 11 7" xfId="32801" xr:uid="{1DE80B8A-4E26-4E64-8C86-4EAFE48F3184}"/>
    <cellStyle name="Normal 10 3 11 8" xfId="32976" xr:uid="{766BFBE4-70DA-498F-8928-A34F7E6AA7D9}"/>
    <cellStyle name="Normal 10 3 11 9" xfId="32982" xr:uid="{87FF6AD4-994B-43A4-B1DC-ADC4288C1CD5}"/>
    <cellStyle name="Normal 10 3 12" xfId="9472" xr:uid="{4BA44D67-A028-4C62-8B2A-A873CE95BFD1}"/>
    <cellStyle name="Normal 10 3 12 2" xfId="43481" xr:uid="{0DC3CB4C-AA58-41D1-8CD5-4815667EF3BA}"/>
    <cellStyle name="Normal 10 3 12 2 2" xfId="43482" xr:uid="{E0177E73-F130-4BE0-892D-622537B5D277}"/>
    <cellStyle name="Normal 10 3 12 2 2 2" xfId="35258" xr:uid="{15A75E24-C07B-4CE5-A142-D7C116C761CD}"/>
    <cellStyle name="Normal 10 3 12 2 2 3" xfId="23340" xr:uid="{E84BE5E2-F972-4532-B74A-D6A2C140A1F5}"/>
    <cellStyle name="Normal 10 3 12 2 2 4" xfId="43483" xr:uid="{25AEA9B9-440D-4309-9864-2646A43A197C}"/>
    <cellStyle name="Normal 10 3 12 2 3" xfId="43484" xr:uid="{99976E01-AB0C-4BC9-9882-CE8B2D6D6F61}"/>
    <cellStyle name="Normal 10 3 12 2 3 2" xfId="43485" xr:uid="{8111ED15-A7DF-4D84-A1D2-4280459EB320}"/>
    <cellStyle name="Normal 10 3 12 2 3 3" xfId="43486" xr:uid="{C57545C9-AA09-4D90-802C-3268A49836D8}"/>
    <cellStyle name="Normal 10 3 12 2 3 4" xfId="43487" xr:uid="{25ED771D-5099-4D47-94BD-9FB1B4384564}"/>
    <cellStyle name="Normal 10 3 12 2 4" xfId="43488" xr:uid="{4C07DCBE-4467-4DB1-93C0-1BA9913CFD3A}"/>
    <cellStyle name="Normal 10 3 12 2 4 2" xfId="43489" xr:uid="{FA712143-7BD7-4F6A-9B86-164E0FA0A55F}"/>
    <cellStyle name="Normal 10 3 12 2 4 3" xfId="43492" xr:uid="{48DB498E-9090-476A-914E-A97A32CED0CB}"/>
    <cellStyle name="Normal 10 3 12 2 4 4" xfId="43495" xr:uid="{FF22B451-FA37-46A9-BFE5-E7F647C20200}"/>
    <cellStyle name="Normal 10 3 12 2 5" xfId="43496" xr:uid="{2B5909BE-ADBA-4A55-95BA-33320BA5D6B7}"/>
    <cellStyle name="Normal 10 3 12 2 5 2" xfId="43497" xr:uid="{C2B44E48-04FA-477E-B344-644119CFBDDF}"/>
    <cellStyle name="Normal 10 3 12 2 5 3" xfId="43500" xr:uid="{04C64F4A-6CA1-43E5-97F3-98183BD97A91}"/>
    <cellStyle name="Normal 10 3 12 2 5 4" xfId="24379" xr:uid="{A1297577-8F1C-45FA-AD6A-E845C8D55543}"/>
    <cellStyle name="Normal 10 3 12 2 6" xfId="43501" xr:uid="{23BFB029-6B6E-43C3-B4E9-83C1AAA397A3}"/>
    <cellStyle name="Normal 10 3 12 2 7" xfId="43502" xr:uid="{4AAE0EC3-EE8E-4632-804F-7DDA42E8F172}"/>
    <cellStyle name="Normal 10 3 12 2 8" xfId="43503" xr:uid="{FF0D2211-701B-44D4-A361-79E41698C6F6}"/>
    <cellStyle name="Normal 10 3 12 3" xfId="32991" xr:uid="{06439D32-741B-44D3-86C3-8582D97FAE4C}"/>
    <cellStyle name="Normal 10 3 12 3 2" xfId="43506" xr:uid="{054CE2FF-DCCC-441B-9F33-1F14D5DBA239}"/>
    <cellStyle name="Normal 10 3 12 3 3" xfId="43509" xr:uid="{7F18F885-0503-4013-A53F-A9130FFB2887}"/>
    <cellStyle name="Normal 10 3 12 3 4" xfId="43512" xr:uid="{F825C1E1-7E9E-4D4F-8A65-02771C46B85E}"/>
    <cellStyle name="Normal 10 3 12 4" xfId="32993" xr:uid="{2363E237-D0EC-4AB0-8BD8-BF871E9CAF09}"/>
    <cellStyle name="Normal 10 3 12 4 2" xfId="31174" xr:uid="{85F199B6-CB4B-465D-B8AD-0F48E4795B45}"/>
    <cellStyle name="Normal 10 3 12 4 3" xfId="24943" xr:uid="{333473D4-0675-4766-99AA-B8E80C4F64AC}"/>
    <cellStyle name="Normal 10 3 12 4 4" xfId="43513" xr:uid="{C9D6E157-8C38-4C2A-A535-37CE27528FF9}"/>
    <cellStyle name="Normal 10 3 12 5" xfId="32995" xr:uid="{7D582440-9A7B-491E-8CD1-6FF5AB62AC4C}"/>
    <cellStyle name="Normal 10 3 12 5 2" xfId="31183" xr:uid="{518896A8-479B-439F-8A06-46A8D490D3D1}"/>
    <cellStyle name="Normal 10 3 12 5 3" xfId="21079" xr:uid="{F37D1A55-9B81-4906-969F-CC706786E808}"/>
    <cellStyle name="Normal 10 3 12 5 4" xfId="43514" xr:uid="{3571E588-1246-4197-AB97-F899DBC7060A}"/>
    <cellStyle name="Normal 10 3 12 6" xfId="17254" xr:uid="{024BD0A2-11D5-48CA-8A1F-ADE28D5FE768}"/>
    <cellStyle name="Normal 10 3 12 6 2" xfId="43515" xr:uid="{2F3F0CA7-D957-4A97-B60A-BD202C7FCF35}"/>
    <cellStyle name="Normal 10 3 12 6 3" xfId="43516" xr:uid="{66C42168-D809-45AE-97FF-413EC327258B}"/>
    <cellStyle name="Normal 10 3 12 6 4" xfId="43517" xr:uid="{2B2D892F-032C-4122-92CA-C0D2686A8066}"/>
    <cellStyle name="Normal 10 3 12 7" xfId="43518" xr:uid="{2677E764-4DC4-45D0-B437-9FBF3271EFDE}"/>
    <cellStyle name="Normal 10 3 12 8" xfId="43519" xr:uid="{88E1B79D-7615-4616-954A-2482CDF2C110}"/>
    <cellStyle name="Normal 10 3 12 9" xfId="43520" xr:uid="{6FFF453F-F598-4422-8B49-D0820A227060}"/>
    <cellStyle name="Normal 10 3 13" xfId="9482" xr:uid="{F5D86866-522D-4C50-AAE2-ACEF32140A96}"/>
    <cellStyle name="Normal 10 3 13 2" xfId="43521" xr:uid="{BDE11C4B-BF99-49C8-A1B3-2D37EA68B94E}"/>
    <cellStyle name="Normal 10 3 13 2 2" xfId="43522" xr:uid="{B80CB598-2691-443C-8FB8-EC1139AA3149}"/>
    <cellStyle name="Normal 10 3 13 2 3" xfId="43523" xr:uid="{DDD9E0E3-EDDB-48C7-BAE8-A5ED05CAD3CF}"/>
    <cellStyle name="Normal 10 3 13 2 4" xfId="43524" xr:uid="{5AFCC92C-E34C-4A78-9492-4590C73A313C}"/>
    <cellStyle name="Normal 10 3 13 3" xfId="32997" xr:uid="{DA46B1EF-3654-4CEB-83A9-07DF38543F4F}"/>
    <cellStyle name="Normal 10 3 13 3 2" xfId="43526" xr:uid="{859D7EAF-759E-4EF4-B559-226DE54BC641}"/>
    <cellStyle name="Normal 10 3 13 3 3" xfId="43528" xr:uid="{464597E5-D36A-4266-8DC4-5EB1345ED18D}"/>
    <cellStyle name="Normal 10 3 13 3 4" xfId="43530" xr:uid="{2D5DEF85-CD46-4121-B321-6B3CA73294B1}"/>
    <cellStyle name="Normal 10 3 13 4" xfId="32999" xr:uid="{E34D5345-1BFF-4CBD-BAC9-B878A2C0C3E3}"/>
    <cellStyle name="Normal 10 3 13 4 2" xfId="18221" xr:uid="{FE10D24A-2FD6-481B-A400-ADBA5E1C419A}"/>
    <cellStyle name="Normal 10 3 13 4 3" xfId="40272" xr:uid="{6D13F35F-F5A6-40C2-92B6-6DF649A822DE}"/>
    <cellStyle name="Normal 10 3 13 4 4" xfId="43531" xr:uid="{DC15DB14-00A1-4AB5-9BB5-3D6DBFD9E817}"/>
    <cellStyle name="Normal 10 3 13 5" xfId="18678" xr:uid="{CC94F94B-A46B-4193-9CAD-D9386D912A99}"/>
    <cellStyle name="Normal 10 3 13 5 2" xfId="43532" xr:uid="{272F8550-5967-4AB1-8DF3-DB48E5FC3B09}"/>
    <cellStyle name="Normal 10 3 13 5 3" xfId="43533" xr:uid="{16566C7A-A993-4F22-8AB4-80FA3A0DA54D}"/>
    <cellStyle name="Normal 10 3 13 5 4" xfId="43534" xr:uid="{C4D9E68A-56D8-45D5-888A-3B47D6A6248B}"/>
    <cellStyle name="Normal 10 3 13 6" xfId="8000" xr:uid="{75811F63-40D6-49AF-9232-7EA8B8F68552}"/>
    <cellStyle name="Normal 10 3 13 7" xfId="39961" xr:uid="{314C2183-0796-4924-AF06-3FF31BEAB360}"/>
    <cellStyle name="Normal 10 3 13 8" xfId="39963" xr:uid="{DFA85D18-C441-4246-AB8E-ED31AA12D0E3}"/>
    <cellStyle name="Normal 10 3 14" xfId="43536" xr:uid="{5D1F61CE-60F5-47C5-85E6-3E78E0B4CC1E}"/>
    <cellStyle name="Normal 10 3 14 2" xfId="43537" xr:uid="{EC949073-21E9-4903-B864-CDAD9DE71D66}"/>
    <cellStyle name="Normal 10 3 14 3" xfId="33002" xr:uid="{E4E7896B-D06C-4825-957F-EC007CE1F812}"/>
    <cellStyle name="Normal 10 3 14 4" xfId="33004" xr:uid="{CA00A039-A0F2-4839-9C15-05F2C0C56C04}"/>
    <cellStyle name="Normal 10 3 15" xfId="43539" xr:uid="{66882772-A99C-4546-B7F8-3F41B84D64A9}"/>
    <cellStyle name="Normal 10 3 15 2" xfId="43540" xr:uid="{3260A316-070F-453E-B84C-5101D8EE0EDA}"/>
    <cellStyle name="Normal 10 3 15 3" xfId="33008" xr:uid="{B101F837-7928-4B8B-B5DC-26A413FA5A64}"/>
    <cellStyle name="Normal 10 3 15 4" xfId="33011" xr:uid="{E65642A3-7C15-4522-A97A-0B71FAF84E07}"/>
    <cellStyle name="Normal 10 3 16" xfId="43541" xr:uid="{DF379626-BED9-4C04-8D04-B481DE857086}"/>
    <cellStyle name="Normal 10 3 16 2" xfId="43542" xr:uid="{38DA5A8C-D722-4579-9591-EFA6751BCE75}"/>
    <cellStyle name="Normal 10 3 16 3" xfId="33016" xr:uid="{DA9875C2-D5F6-42A8-8723-34624FDDA533}"/>
    <cellStyle name="Normal 10 3 16 4" xfId="33019" xr:uid="{05694B0F-B9B6-4435-969D-DB569D53618C}"/>
    <cellStyle name="Normal 10 3 17" xfId="43543" xr:uid="{D866AF58-B9F6-4CE4-A8D0-588FCE2AAFE3}"/>
    <cellStyle name="Normal 10 3 17 2" xfId="43544" xr:uid="{C0323A5F-21B2-4BD4-BDD3-9D3FFF8BFA04}"/>
    <cellStyle name="Normal 10 3 17 3" xfId="33025" xr:uid="{65659C0E-3201-4D10-851B-ACD81EF582D3}"/>
    <cellStyle name="Normal 10 3 17 4" xfId="33027" xr:uid="{EC63B015-8231-47B1-8626-75ACD673F865}"/>
    <cellStyle name="Normal 10 3 18" xfId="16123" xr:uid="{65CFC8DD-E8CF-4121-BE61-66C7F4A58D01}"/>
    <cellStyle name="Normal 10 3 18 2" xfId="43545" xr:uid="{243B48D9-7F3C-4F6F-BACF-BE9F00FFD316}"/>
    <cellStyle name="Normal 10 3 19" xfId="43546" xr:uid="{AEF1AFD0-E663-4A98-8C47-317EF4030A80}"/>
    <cellStyle name="Normal 10 3 2" xfId="2276" xr:uid="{7DA68575-C987-4765-8A99-4D882B1443C4}"/>
    <cellStyle name="Normal 10 3 2 10" xfId="43547" xr:uid="{CC37F8F1-BF4C-4B01-922F-019DBF03199C}"/>
    <cellStyle name="Normal 10 3 2 11" xfId="51840" xr:uid="{CA315787-585D-42A9-BE35-86783DF76329}"/>
    <cellStyle name="Normal 10 3 2 2" xfId="2277" xr:uid="{65E2E2FF-A116-40D0-A54B-053C7EB1BB15}"/>
    <cellStyle name="Normal 10 3 2 2 2" xfId="43549" xr:uid="{9082DB7D-0171-40B0-9638-0257B3FA12CE}"/>
    <cellStyle name="Normal 10 3 2 2 2 2" xfId="43550" xr:uid="{24AC6F47-9B92-4832-954A-DC80A614590B}"/>
    <cellStyle name="Normal 10 3 2 2 2 3" xfId="43551" xr:uid="{813CEE2F-16EA-4F95-A138-83A1A1BDF395}"/>
    <cellStyle name="Normal 10 3 2 2 2 4" xfId="43552" xr:uid="{B86A1510-142E-4E90-B6A7-FF620FEF2851}"/>
    <cellStyle name="Normal 10 3 2 2 3" xfId="43553" xr:uid="{FD03524E-F67B-4B6E-941E-8389FC5CABA8}"/>
    <cellStyle name="Normal 10 3 2 2 3 2" xfId="31015" xr:uid="{48CB4A1A-46CF-41BB-AF47-76BC99AF7C56}"/>
    <cellStyle name="Normal 10 3 2 2 3 3" xfId="34669" xr:uid="{F8518250-4E1E-491A-987C-51285176B163}"/>
    <cellStyle name="Normal 10 3 2 2 3 4" xfId="34672" xr:uid="{327E03C0-C5C3-434F-B842-520E0E676A64}"/>
    <cellStyle name="Normal 10 3 2 2 4" xfId="43555" xr:uid="{F6F3D925-7252-400E-AD57-E751EE336D18}"/>
    <cellStyle name="Normal 10 3 2 2 4 2" xfId="43556" xr:uid="{08C09EFE-64A4-49FD-B06E-939DFF5D2E44}"/>
    <cellStyle name="Normal 10 3 2 2 4 3" xfId="43557" xr:uid="{827BCE4E-70EA-419B-90F7-56B720E73B2B}"/>
    <cellStyle name="Normal 10 3 2 2 4 4" xfId="43558" xr:uid="{7BB32A6F-3880-4E1C-BE8A-6468CA496ABA}"/>
    <cellStyle name="Normal 10 3 2 2 5" xfId="43559" xr:uid="{38D8EF3D-A6E6-4A87-B84C-4A026D289F5D}"/>
    <cellStyle name="Normal 10 3 2 2 5 2" xfId="43560" xr:uid="{ADEB32A2-35D7-49D3-AA4A-6F02684B69EB}"/>
    <cellStyle name="Normal 10 3 2 2 5 3" xfId="43561" xr:uid="{5A354246-E3CA-44EA-B7E0-2B3D34E8E9AC}"/>
    <cellStyle name="Normal 10 3 2 2 5 4" xfId="43562" xr:uid="{953E51E2-3F2F-4E0C-A7C5-605244D910BE}"/>
    <cellStyle name="Normal 10 3 2 2 6" xfId="43563" xr:uid="{2AA68140-CFB4-4EC3-B857-A92EE8F7D52F}"/>
    <cellStyle name="Normal 10 3 2 2 7" xfId="43564" xr:uid="{20F1C2B2-3864-4FB8-B5A0-34194816BD84}"/>
    <cellStyle name="Normal 10 3 2 2 8" xfId="33105" xr:uid="{46F3985C-F4AD-4BB2-AB9E-0AF8BA4A37FA}"/>
    <cellStyle name="Normal 10 3 2 2 9" xfId="43548" xr:uid="{95C39803-6CB3-4C3F-BBD1-9D147EA1C123}"/>
    <cellStyle name="Normal 10 3 2 3" xfId="43565" xr:uid="{8D42E795-BA4A-4CB4-9E6E-C502744C8A74}"/>
    <cellStyle name="Normal 10 3 2 3 2" xfId="43566" xr:uid="{C0ECA629-E2E6-40BA-B242-995CE0010EE0}"/>
    <cellStyle name="Normal 10 3 2 3 3" xfId="43567" xr:uid="{0441EC8E-7FF9-4E8E-9D42-E0FF733290C4}"/>
    <cellStyle name="Normal 10 3 2 3 4" xfId="43568" xr:uid="{D8515A2B-16CF-4AFC-8886-D9040FC5D36D}"/>
    <cellStyle name="Normal 10 3 2 4" xfId="40574" xr:uid="{28CC45B8-8536-44A6-82A4-3AFFA67E6BC4}"/>
    <cellStyle name="Normal 10 3 2 4 2" xfId="43569" xr:uid="{36B4786E-6376-43C1-8A46-F6F296E2401D}"/>
    <cellStyle name="Normal 10 3 2 4 3" xfId="43570" xr:uid="{87F4AE5D-3D79-4D9E-8A39-2B38B6BA5B18}"/>
    <cellStyle name="Normal 10 3 2 4 4" xfId="43571" xr:uid="{33B7A052-D2C2-426C-90FB-A6D4FB1250D3}"/>
    <cellStyle name="Normal 10 3 2 5" xfId="43572" xr:uid="{0B5A694A-083E-415D-AC75-ACF86A23384E}"/>
    <cellStyle name="Normal 10 3 2 5 2" xfId="43573" xr:uid="{5608BD37-A811-47B8-871C-48737FECF0BA}"/>
    <cellStyle name="Normal 10 3 2 5 3" xfId="43574" xr:uid="{C7566660-4651-4464-8553-366FF78432C9}"/>
    <cellStyle name="Normal 10 3 2 5 4" xfId="43575" xr:uid="{2BF26681-7950-4636-8EB0-A34CCB6F1F4D}"/>
    <cellStyle name="Normal 10 3 2 6" xfId="26669" xr:uid="{A2C7A93F-7950-4F27-87CA-5076F889DA69}"/>
    <cellStyle name="Normal 10 3 2 6 2" xfId="43576" xr:uid="{EA30718F-BD38-4CB7-BBC4-61EC631E0364}"/>
    <cellStyle name="Normal 10 3 2 6 3" xfId="43577" xr:uid="{460AC0D6-3875-433A-B4C6-D0C9BB9CDA62}"/>
    <cellStyle name="Normal 10 3 2 6 4" xfId="43578" xr:uid="{201EE547-5DC9-4AB4-AF38-A897B3B24411}"/>
    <cellStyle name="Normal 10 3 2 7" xfId="17823" xr:uid="{6EEBE91D-029D-4E29-95D5-6202DF80D1B3}"/>
    <cellStyle name="Normal 10 3 2 8" xfId="43579" xr:uid="{9512EED3-491F-4947-99A8-A6FDEEB7E3C1}"/>
    <cellStyle name="Normal 10 3 2 9" xfId="43580" xr:uid="{4AE851A8-D5B1-4594-9377-5C5B9B0D1A49}"/>
    <cellStyle name="Normal 10 3 20" xfId="43412" xr:uid="{528B3468-F70A-46B6-BCAB-6E9C4E3509D5}"/>
    <cellStyle name="Normal 10 3 21" xfId="51651" xr:uid="{F576C764-6CB0-4FFB-95AE-EA0A8F9D37A5}"/>
    <cellStyle name="Normal 10 3 3" xfId="2278" xr:uid="{B29607E4-737F-4294-8651-B196830C81BF}"/>
    <cellStyle name="Normal 10 3 3 10" xfId="43581" xr:uid="{8D61E14F-391F-4304-B97A-DDF64A193716}"/>
    <cellStyle name="Normal 10 3 3 2" xfId="43582" xr:uid="{B7DF4204-6D0A-4D75-8FF2-8BDAB4F13EA5}"/>
    <cellStyle name="Normal 10 3 3 2 2" xfId="43583" xr:uid="{BA9C7B99-70DF-4F27-AE9F-74FF8B605322}"/>
    <cellStyle name="Normal 10 3 3 2 2 2" xfId="43584" xr:uid="{B7CE56ED-D9E8-42D3-A34E-20943A2A7215}"/>
    <cellStyle name="Normal 10 3 3 2 2 3" xfId="43585" xr:uid="{A3F68EA4-BE49-4C88-839D-F91453D90F73}"/>
    <cellStyle name="Normal 10 3 3 2 2 4" xfId="43586" xr:uid="{29808BBB-45F1-4F29-98C2-2E04E41720DC}"/>
    <cellStyle name="Normal 10 3 3 2 3" xfId="43587" xr:uid="{25835085-8CFE-4513-BD0D-C7212BC815ED}"/>
    <cellStyle name="Normal 10 3 3 2 3 2" xfId="43588" xr:uid="{8EFEECB8-3A43-4537-9461-260881EAF7AF}"/>
    <cellStyle name="Normal 10 3 3 2 3 3" xfId="43589" xr:uid="{22BE1F57-9B33-4660-A6EA-15460E2FE4F3}"/>
    <cellStyle name="Normal 10 3 3 2 3 4" xfId="43590" xr:uid="{1208BF1D-CAAC-40F0-9C78-C915D2BE837E}"/>
    <cellStyle name="Normal 10 3 3 2 4" xfId="43591" xr:uid="{8DB51D44-B302-4D36-9B50-BFFD306EA95B}"/>
    <cellStyle name="Normal 10 3 3 2 4 2" xfId="3945" xr:uid="{3A1E6B38-3FB4-4A02-92BA-7F7E33AF4629}"/>
    <cellStyle name="Normal 10 3 3 2 4 3" xfId="43593" xr:uid="{03328108-DEE6-4A97-B02D-E9A06A80CD29}"/>
    <cellStyle name="Normal 10 3 3 2 4 4" xfId="43595" xr:uid="{67CC5AC4-8570-4EE0-BE5F-D47CFD80EC9B}"/>
    <cellStyle name="Normal 10 3 3 2 5" xfId="39708" xr:uid="{B95E4289-A089-4880-9A34-57AC69A96BCB}"/>
    <cellStyle name="Normal 10 3 3 2 5 2" xfId="26638" xr:uid="{748DEE5D-7672-421A-BB53-FED02F19BA76}"/>
    <cellStyle name="Normal 10 3 3 2 5 3" xfId="26641" xr:uid="{CA47FB9C-DE5F-4253-8A2A-DA8E240E8F9A}"/>
    <cellStyle name="Normal 10 3 3 2 5 4" xfId="43596" xr:uid="{445B45F6-FED3-431A-8DB4-052A7C61EBEF}"/>
    <cellStyle name="Normal 10 3 3 2 6" xfId="43597" xr:uid="{32158357-BB3F-49B6-B949-2B8786A10F43}"/>
    <cellStyle name="Normal 10 3 3 2 7" xfId="43598" xr:uid="{4EC26141-F371-46F3-9AE9-19B40B014B14}"/>
    <cellStyle name="Normal 10 3 3 2 8" xfId="43599" xr:uid="{7BBEAB16-9E81-40F1-A23A-037F1474A1C8}"/>
    <cellStyle name="Normal 10 3 3 3" xfId="43600" xr:uid="{DE2AF40B-B122-44E4-A10D-9D455046C9B9}"/>
    <cellStyle name="Normal 10 3 3 3 2" xfId="34005" xr:uid="{FA8DE772-9104-4176-A6D2-20D4753879BD}"/>
    <cellStyle name="Normal 10 3 3 3 3" xfId="43601" xr:uid="{04FB4C28-3808-4C1D-89D9-0F493ED9BF1B}"/>
    <cellStyle name="Normal 10 3 3 3 4" xfId="43602" xr:uid="{C14FBE10-AB69-4EF0-AE10-F1D9ECB51CFB}"/>
    <cellStyle name="Normal 10 3 3 4" xfId="39921" xr:uid="{FBFC777C-38DA-46D5-9135-F88AC0518125}"/>
    <cellStyle name="Normal 10 3 3 4 2" xfId="34010" xr:uid="{006A9882-5A74-43FE-810F-D2AA91297E07}"/>
    <cellStyle name="Normal 10 3 3 4 3" xfId="43603" xr:uid="{4339228E-03D1-485E-96F6-497DF20FD7C3}"/>
    <cellStyle name="Normal 10 3 3 4 4" xfId="43604" xr:uid="{E86CAEC2-7F56-4BD5-82D5-8B5343535F9A}"/>
    <cellStyle name="Normal 10 3 3 5" xfId="43605" xr:uid="{B804EF5F-A124-42D3-8E9A-0EECB23731A0}"/>
    <cellStyle name="Normal 10 3 3 5 2" xfId="34012" xr:uid="{872B0D63-256E-42B7-B095-EC92321538F9}"/>
    <cellStyle name="Normal 10 3 3 5 3" xfId="43606" xr:uid="{09B37CD7-3F96-4C02-9E75-B23952F1EBF0}"/>
    <cellStyle name="Normal 10 3 3 5 4" xfId="43607" xr:uid="{C7288E12-743E-4D44-BEC9-640587200B3B}"/>
    <cellStyle name="Normal 10 3 3 6" xfId="43608" xr:uid="{40EA96C3-7A02-4EE8-B2E0-32AE00DA4328}"/>
    <cellStyle name="Normal 10 3 3 6 2" xfId="34015" xr:uid="{7AB38F4C-61FF-47C4-BA9C-9D8A2A334FD6}"/>
    <cellStyle name="Normal 10 3 3 6 3" xfId="43609" xr:uid="{8BA608CB-0C4B-4876-9525-EB471321B42D}"/>
    <cellStyle name="Normal 10 3 3 6 4" xfId="43610" xr:uid="{9EB89413-A158-4E39-9B2D-A2D30688A5FB}"/>
    <cellStyle name="Normal 10 3 3 7" xfId="12340" xr:uid="{DFBC1073-7CC1-45BE-9675-234C0C805AC1}"/>
    <cellStyle name="Normal 10 3 3 8" xfId="43611" xr:uid="{BC51A592-1D4D-4B62-B9B5-7B7C010CBBDC}"/>
    <cellStyle name="Normal 10 3 3 9" xfId="43612" xr:uid="{85AC1F23-5826-41DC-BD6F-126714CF9AD2}"/>
    <cellStyle name="Normal 10 3 4" xfId="11537" xr:uid="{3176E5F1-18CA-4837-9FE2-326981085831}"/>
    <cellStyle name="Normal 10 3 4 2" xfId="6189" xr:uid="{41DDC607-13BA-4924-BEB3-BBA30D96DDFB}"/>
    <cellStyle name="Normal 10 3 4 2 2" xfId="43613" xr:uid="{5A002D0D-ACA8-4EB0-A0C1-559B33528376}"/>
    <cellStyle name="Normal 10 3 4 2 2 2" xfId="43614" xr:uid="{AA8EC0BF-A172-40F6-8EE7-20D699C4A20D}"/>
    <cellStyle name="Normal 10 3 4 2 2 3" xfId="43615" xr:uid="{57953CCC-2F4C-4B0F-BB62-EF80B1AAAAE9}"/>
    <cellStyle name="Normal 10 3 4 2 2 4" xfId="43616" xr:uid="{41C2917C-C747-424D-8DAF-89B620B46094}"/>
    <cellStyle name="Normal 10 3 4 2 3" xfId="43617" xr:uid="{7589C833-B97B-42D2-966C-9DE97C940343}"/>
    <cellStyle name="Normal 10 3 4 2 3 2" xfId="43618" xr:uid="{4CFDAFFD-9B31-48BD-A514-89E2A346082A}"/>
    <cellStyle name="Normal 10 3 4 2 3 3" xfId="43619" xr:uid="{E4779888-E908-424C-A62F-F6C19790156C}"/>
    <cellStyle name="Normal 10 3 4 2 3 4" xfId="43620" xr:uid="{31FB59B8-FDD2-478D-99D8-0EFF6EA3F35D}"/>
    <cellStyle name="Normal 10 3 4 2 4" xfId="43621" xr:uid="{9E3AA484-47AB-445F-AA16-CA33AD65A5A5}"/>
    <cellStyle name="Normal 10 3 4 2 4 2" xfId="43622" xr:uid="{45B50F7D-CAA2-491D-882C-EFD6FD875240}"/>
    <cellStyle name="Normal 10 3 4 2 4 3" xfId="43623" xr:uid="{BAC68764-B507-47B3-9FFF-7F279E04AE15}"/>
    <cellStyle name="Normal 10 3 4 2 4 4" xfId="18900" xr:uid="{820F87FD-1BC7-4850-A2F9-BE2CC794668A}"/>
    <cellStyle name="Normal 10 3 4 2 5" xfId="43624" xr:uid="{C81D3B0B-C4C6-41AF-8D6E-28EFA63EFBB0}"/>
    <cellStyle name="Normal 10 3 4 2 5 2" xfId="43625" xr:uid="{A9B691A4-7D4E-4FA0-92C8-F6F6D2526BB1}"/>
    <cellStyle name="Normal 10 3 4 2 5 3" xfId="43626" xr:uid="{894C75C2-6F0E-4993-8AF4-7329871C63F5}"/>
    <cellStyle name="Normal 10 3 4 2 5 4" xfId="18927" xr:uid="{05623533-D6ED-4A6E-9F6D-FF81D3ED7E17}"/>
    <cellStyle name="Normal 10 3 4 2 6" xfId="43627" xr:uid="{4A36A31F-5712-47F5-8FAD-43B82A190190}"/>
    <cellStyle name="Normal 10 3 4 2 7" xfId="43628" xr:uid="{D5067473-FFF2-45E2-8BDC-3A7F6D2FAE65}"/>
    <cellStyle name="Normal 10 3 4 2 8" xfId="43629" xr:uid="{3F573E8C-C8A5-4074-A65C-C5FEBCEE9D72}"/>
    <cellStyle name="Normal 10 3 4 3" xfId="4160" xr:uid="{FD79C367-28C9-4F34-AD63-A84E752C0161}"/>
    <cellStyle name="Normal 10 3 4 3 2" xfId="43630" xr:uid="{83C7601F-2305-4C79-A06C-DD647D853818}"/>
    <cellStyle name="Normal 10 3 4 3 3" xfId="43631" xr:uid="{50AE89C0-671E-4E68-8E8F-4C4BE4976C3C}"/>
    <cellStyle name="Normal 10 3 4 3 4" xfId="43632" xr:uid="{E3E42C44-1C88-4879-85F9-81E7E32E41C0}"/>
    <cellStyle name="Normal 10 3 4 4" xfId="39926" xr:uid="{F61F4762-1B96-4488-8FAC-D4DEE889DAEA}"/>
    <cellStyle name="Normal 10 3 4 4 2" xfId="43633" xr:uid="{6E74802C-58DC-45CA-8415-6977FD2A9C18}"/>
    <cellStyle name="Normal 10 3 4 4 3" xfId="43634" xr:uid="{40F5B512-582C-449F-8289-0442F50F5B7C}"/>
    <cellStyle name="Normal 10 3 4 4 4" xfId="43635" xr:uid="{E07C6545-E672-41F4-BB63-91BEFAD4682F}"/>
    <cellStyle name="Normal 10 3 4 5" xfId="43636" xr:uid="{C1BE16D3-6EA7-4F5C-AA72-E86FD2393D8E}"/>
    <cellStyle name="Normal 10 3 4 5 2" xfId="43637" xr:uid="{402F7371-4B33-4168-BE67-DB1B8793EB8A}"/>
    <cellStyle name="Normal 10 3 4 5 3" xfId="43638" xr:uid="{0D63CFEF-6965-44A0-8729-E147568A7629}"/>
    <cellStyle name="Normal 10 3 4 5 4" xfId="43639" xr:uid="{7992D563-2949-49E8-81E3-68C1E387F505}"/>
    <cellStyle name="Normal 10 3 4 6" xfId="43640" xr:uid="{232D36A0-0CAB-4BA5-9B6D-8AE87D1A58AE}"/>
    <cellStyle name="Normal 10 3 4 6 2" xfId="43641" xr:uid="{C570A566-63D5-47CC-8788-FD7E9A353ACF}"/>
    <cellStyle name="Normal 10 3 4 6 3" xfId="43642" xr:uid="{902EC57A-7CFF-4873-92FA-94BC110413A1}"/>
    <cellStyle name="Normal 10 3 4 6 4" xfId="43643" xr:uid="{62AD1769-B7D9-401E-BC04-1ED49FD24931}"/>
    <cellStyle name="Normal 10 3 4 7" xfId="43645" xr:uid="{559B51D9-52E4-4D7B-8A80-55540947EE3E}"/>
    <cellStyle name="Normal 10 3 4 8" xfId="19540" xr:uid="{63F0028A-90BB-42EE-B386-5FCBEE32DD0E}"/>
    <cellStyle name="Normal 10 3 4 9" xfId="19554" xr:uid="{235D42E5-F400-450D-B38F-FD8631384D86}"/>
    <cellStyle name="Normal 10 3 5" xfId="11540" xr:uid="{0E6A5904-9A23-48D6-8833-F6F5742264E6}"/>
    <cellStyle name="Normal 10 3 5 2" xfId="19883" xr:uid="{3C59F6C4-D8DB-4658-AF8B-1CC86DE8B8CF}"/>
    <cellStyle name="Normal 10 3 5 2 2" xfId="19887" xr:uid="{4AE7EAF4-70A8-4E68-9675-87E7A5F34E36}"/>
    <cellStyle name="Normal 10 3 5 2 2 2" xfId="14789" xr:uid="{5606F822-7099-439A-A3A8-14B129A8D9A5}"/>
    <cellStyle name="Normal 10 3 5 2 2 3" xfId="5656" xr:uid="{739E2B18-A521-405F-B4AF-67FF5BBFB595}"/>
    <cellStyle name="Normal 10 3 5 2 2 4" xfId="14798" xr:uid="{3C77CCC1-8295-4A64-B8EB-DB08D3AC63D2}"/>
    <cellStyle name="Normal 10 3 5 2 3" xfId="19890" xr:uid="{3F904A1F-BA39-4BF9-8516-3D118FFAD391}"/>
    <cellStyle name="Normal 10 3 5 2 3 2" xfId="14837" xr:uid="{D9ABB697-A73B-42A7-9347-B4BBCF83467A}"/>
    <cellStyle name="Normal 10 3 5 2 3 3" xfId="9744" xr:uid="{8931E81D-AFC1-48F2-92CE-0BD98468F9D2}"/>
    <cellStyle name="Normal 10 3 5 2 3 4" xfId="7216" xr:uid="{1FA37DF8-13E5-4AA3-A021-43A1B79128C9}"/>
    <cellStyle name="Normal 10 3 5 2 4" xfId="43646" xr:uid="{3B0E6B1F-76C6-440C-831E-7F02C855A484}"/>
    <cellStyle name="Normal 10 3 5 2 4 2" xfId="4926" xr:uid="{5ABB383D-B99A-46FD-B315-86FF9D73DBE5}"/>
    <cellStyle name="Normal 10 3 5 2 4 3" xfId="14888" xr:uid="{89B17B81-F799-401A-BFC5-A9FC50F89EDF}"/>
    <cellStyle name="Normal 10 3 5 2 4 4" xfId="4128" xr:uid="{A266ADDA-05AB-4C2B-8631-F94DE38F9D48}"/>
    <cellStyle name="Normal 10 3 5 2 5" xfId="43647" xr:uid="{332F3FE3-48EB-4C07-94C7-9AA115B71435}"/>
    <cellStyle name="Normal 10 3 5 2 5 2" xfId="14933" xr:uid="{F789BD13-ED4E-46BF-8DF3-7844D834782D}"/>
    <cellStyle name="Normal 10 3 5 2 5 3" xfId="14943" xr:uid="{9854CBC0-DDB6-45D1-B813-B66B0479A5B6}"/>
    <cellStyle name="Normal 10 3 5 2 5 4" xfId="14954" xr:uid="{1AC47F22-1EBB-4DD0-AA6A-36FCFC3524DC}"/>
    <cellStyle name="Normal 10 3 5 2 6" xfId="43648" xr:uid="{90C84A07-C611-4237-B767-8088E0EEE98E}"/>
    <cellStyle name="Normal 10 3 5 2 7" xfId="43649" xr:uid="{2E80B211-91A6-4A6F-A54B-EBEF511F03BC}"/>
    <cellStyle name="Normal 10 3 5 2 8" xfId="43650" xr:uid="{4F8F4DF9-B1B2-44AF-A7A2-0564D06A49C1}"/>
    <cellStyle name="Normal 10 3 5 3" xfId="11608" xr:uid="{92583A62-DA1F-4790-BE88-3F7625647BBF}"/>
    <cellStyle name="Normal 10 3 5 3 2" xfId="11614" xr:uid="{A342589A-21EA-4A0F-AF52-71972ADC6E8C}"/>
    <cellStyle name="Normal 10 3 5 3 3" xfId="11619" xr:uid="{32927D92-640F-47E0-BA07-3573259E185E}"/>
    <cellStyle name="Normal 10 3 5 3 4" xfId="43651" xr:uid="{569EAB8E-EADB-4C08-87B4-BCC2F8DC34D5}"/>
    <cellStyle name="Normal 10 3 5 4" xfId="11624" xr:uid="{C9552431-C264-4EBD-A229-8F808174A468}"/>
    <cellStyle name="Normal 10 3 5 4 2" xfId="19918" xr:uid="{A2AF3167-0BBA-45DD-9AA1-B0F0F6BF21F3}"/>
    <cellStyle name="Normal 10 3 5 4 3" xfId="19923" xr:uid="{F15F8102-3C82-4142-B832-E3E5A5F430A6}"/>
    <cellStyle name="Normal 10 3 5 4 4" xfId="43652" xr:uid="{D2BBB0A9-9BB6-4B8A-90C3-65EF88A5CA71}"/>
    <cellStyle name="Normal 10 3 5 5" xfId="11630" xr:uid="{01ACA805-A16C-48B4-B8AF-99580EB9DF28}"/>
    <cellStyle name="Normal 10 3 5 5 2" xfId="19926" xr:uid="{C0B34E1F-1D59-4BF5-A95B-780018A1DDF6}"/>
    <cellStyle name="Normal 10 3 5 5 3" xfId="19931" xr:uid="{14CD5011-9927-4185-B7A5-3584D238F3E8}"/>
    <cellStyle name="Normal 10 3 5 5 4" xfId="43653" xr:uid="{C2E16674-24D6-4FFA-AED5-BFBFBF054266}"/>
    <cellStyle name="Normal 10 3 5 6" xfId="19934" xr:uid="{65779333-3B41-42C8-B09B-8F7E206A9B1B}"/>
    <cellStyle name="Normal 10 3 5 6 2" xfId="19937" xr:uid="{05D9CA3F-8DA2-4F91-A0EA-9D8B24B77BF0}"/>
    <cellStyle name="Normal 10 3 5 6 3" xfId="17789" xr:uid="{0B6B377B-071C-4F60-9008-9040ACF4062D}"/>
    <cellStyle name="Normal 10 3 5 6 4" xfId="43654" xr:uid="{F23A765C-65D2-4AC9-8D77-CC3494740788}"/>
    <cellStyle name="Normal 10 3 5 7" xfId="19944" xr:uid="{0C3F5A20-E547-4B54-A6AE-739B2A31BDB1}"/>
    <cellStyle name="Normal 10 3 5 8" xfId="19966" xr:uid="{035D9F1D-0DDF-4EFF-8E51-DB676F88E165}"/>
    <cellStyle name="Normal 10 3 5 9" xfId="12448" xr:uid="{8597741E-D392-4223-85F6-1F08485FE6A5}"/>
    <cellStyle name="Normal 10 3 6" xfId="11543" xr:uid="{493749E0-66E3-499C-A7CF-DAA2337B6973}"/>
    <cellStyle name="Normal 10 3 6 2" xfId="20122" xr:uid="{3A490A65-5D64-426E-9CEA-3CB65D0F1115}"/>
    <cellStyle name="Normal 10 3 6 2 2" xfId="20124" xr:uid="{9FB16FDA-8006-4B54-A060-D16F14BE8F70}"/>
    <cellStyle name="Normal 10 3 6 2 2 2" xfId="31220" xr:uid="{0C6888A6-D5C0-464C-9DA5-32C4B56EE64D}"/>
    <cellStyle name="Normal 10 3 6 2 2 3" xfId="31228" xr:uid="{509E4BB4-672A-4636-BB5F-9C55BF110401}"/>
    <cellStyle name="Normal 10 3 6 2 2 4" xfId="31234" xr:uid="{7CDA7808-A4AA-4C54-B6D5-894A5F10A577}"/>
    <cellStyle name="Normal 10 3 6 2 3" xfId="43655" xr:uid="{34747BC6-482A-4145-BA6A-86F3087CD736}"/>
    <cellStyle name="Normal 10 3 6 2 3 2" xfId="43656" xr:uid="{BBBA411F-AF50-4D0E-9B3F-DF567EFA7BEC}"/>
    <cellStyle name="Normal 10 3 6 2 3 3" xfId="43657" xr:uid="{AC2EDF13-D839-4F95-83DB-7BD1FD973A01}"/>
    <cellStyle name="Normal 10 3 6 2 3 4" xfId="43658" xr:uid="{1210EFC1-11E6-46A8-ACB1-E81855B8B8A2}"/>
    <cellStyle name="Normal 10 3 6 2 4" xfId="43659" xr:uid="{7360794B-F729-4886-85EF-CDBF66C12632}"/>
    <cellStyle name="Normal 10 3 6 2 4 2" xfId="43660" xr:uid="{2C376ADF-E2F4-4165-A577-535611429FEA}"/>
    <cellStyle name="Normal 10 3 6 2 4 3" xfId="43661" xr:uid="{20442B1F-817F-474C-9FAD-59806816521C}"/>
    <cellStyle name="Normal 10 3 6 2 4 4" xfId="43662" xr:uid="{A33EB091-A2D2-4794-BFAE-3696F4631A68}"/>
    <cellStyle name="Normal 10 3 6 2 5" xfId="43663" xr:uid="{409E1796-9AB3-4DA1-8728-E4119A0D2EB9}"/>
    <cellStyle name="Normal 10 3 6 2 5 2" xfId="38081" xr:uid="{5F1FD4BE-FC12-496F-B405-A540EA51DB84}"/>
    <cellStyle name="Normal 10 3 6 2 5 3" xfId="24042" xr:uid="{372E2976-88EC-437D-A26B-12E5041FCE1E}"/>
    <cellStyle name="Normal 10 3 6 2 5 4" xfId="43664" xr:uid="{FB6F9242-EDB7-46B2-B90B-30A1D721B41A}"/>
    <cellStyle name="Normal 10 3 6 2 6" xfId="43665" xr:uid="{205DA9BE-862C-4847-AB5E-2FE61811CE66}"/>
    <cellStyle name="Normal 10 3 6 2 7" xfId="43666" xr:uid="{1FA0BF3C-ABCC-4B81-A55B-19A407ABAF46}"/>
    <cellStyle name="Normal 10 3 6 2 8" xfId="43667" xr:uid="{D1539346-39F2-4DF3-B31F-D3FA5D04BE86}"/>
    <cellStyle name="Normal 10 3 6 3" xfId="43668" xr:uid="{5992633E-4E43-4444-8688-D7B40B3F3C6A}"/>
    <cellStyle name="Normal 10 3 6 3 2" xfId="43669" xr:uid="{0566CE2C-A040-42CA-BA5D-7051D9F1D8DA}"/>
    <cellStyle name="Normal 10 3 6 3 3" xfId="43670" xr:uid="{28DA042E-00BF-4BC7-872D-9B7F9B29F830}"/>
    <cellStyle name="Normal 10 3 6 3 4" xfId="43671" xr:uid="{041D7361-D499-4E41-9F94-4C986C30B857}"/>
    <cellStyle name="Normal 10 3 6 4" xfId="43672" xr:uid="{48490EAA-FA21-493D-B615-F4C151457C1E}"/>
    <cellStyle name="Normal 10 3 6 4 2" xfId="43673" xr:uid="{B96438FD-68D0-4EC7-ACD1-BCAF62FFC73A}"/>
    <cellStyle name="Normal 10 3 6 4 3" xfId="43674" xr:uid="{7493F1C5-7D1E-48FB-BB94-CAE69CF907D8}"/>
    <cellStyle name="Normal 10 3 6 4 4" xfId="43675" xr:uid="{B754A375-8C56-4402-A7E0-BDCCA3D13B2C}"/>
    <cellStyle name="Normal 10 3 6 5" xfId="43676" xr:uid="{4E7E314A-7F36-4A7B-B300-B3D2C3566C2B}"/>
    <cellStyle name="Normal 10 3 6 5 2" xfId="43677" xr:uid="{C29FB919-2F92-4E08-A07C-A248DC8D8D92}"/>
    <cellStyle name="Normal 10 3 6 5 3" xfId="43678" xr:uid="{D52E96A9-3E7A-4EE7-825F-DB6A27723CB7}"/>
    <cellStyle name="Normal 10 3 6 5 4" xfId="43679" xr:uid="{BA88958F-8C7A-45BE-92C3-2CBA9D21F62E}"/>
    <cellStyle name="Normal 10 3 6 6" xfId="43680" xr:uid="{B452C3DC-041B-4B5F-9ADC-2448D184B19C}"/>
    <cellStyle name="Normal 10 3 6 6 2" xfId="43681" xr:uid="{3FB1754C-8F0E-49E8-801F-EC13CD5823FE}"/>
    <cellStyle name="Normal 10 3 6 6 3" xfId="43682" xr:uid="{6CED8824-A485-46A1-8F6E-0F202F2B556C}"/>
    <cellStyle name="Normal 10 3 6 6 4" xfId="43683" xr:uid="{58AB8EBE-6EAA-4BF5-8B84-4A2CE5680B99}"/>
    <cellStyle name="Normal 10 3 6 7" xfId="43684" xr:uid="{B77BF14B-D3FF-4303-A250-68A1221167C5}"/>
    <cellStyle name="Normal 10 3 6 8" xfId="43685" xr:uid="{DFB2048B-2A19-467B-BAB9-C6EB651544FB}"/>
    <cellStyle name="Normal 10 3 6 9" xfId="43686" xr:uid="{8C705AF6-1A4A-444F-802D-C3ADE216FF3D}"/>
    <cellStyle name="Normal 10 3 7" xfId="43687" xr:uid="{ECF458F0-C2C7-4F94-801A-20AB73F3BA1A}"/>
    <cellStyle name="Normal 10 3 7 2" xfId="43688" xr:uid="{063809EA-34DA-4452-BD98-EE25D2FBBD1E}"/>
    <cellStyle name="Normal 10 3 7 2 2" xfId="43689" xr:uid="{94CC4F4D-CC48-492B-A106-099E1ABE44AF}"/>
    <cellStyle name="Normal 10 3 7 2 2 2" xfId="25144" xr:uid="{03BD3E53-C354-4332-8CB1-E214C14651BD}"/>
    <cellStyle name="Normal 10 3 7 2 2 3" xfId="43690" xr:uid="{B14009E7-30C6-4246-B819-C2D1ACEB6FC5}"/>
    <cellStyle name="Normal 10 3 7 2 2 4" xfId="43691" xr:uid="{7DE4C424-7057-41AB-A87B-A8AFEBCF06D7}"/>
    <cellStyle name="Normal 10 3 7 2 3" xfId="43692" xr:uid="{904D9B8E-07D2-40DC-8D14-32BC3C56AF97}"/>
    <cellStyle name="Normal 10 3 7 2 3 2" xfId="43694" xr:uid="{4BDACD07-9372-4FDF-BECB-4FA73333B5EF}"/>
    <cellStyle name="Normal 10 3 7 2 3 3" xfId="43695" xr:uid="{1E5CA3CE-02EC-4189-9BE5-4D704B623319}"/>
    <cellStyle name="Normal 10 3 7 2 3 4" xfId="43696" xr:uid="{3FBB7426-1F83-471A-9879-1B2659A89563}"/>
    <cellStyle name="Normal 10 3 7 2 4" xfId="43697" xr:uid="{A08D312C-FA53-457A-9BC2-551D6FB12614}"/>
    <cellStyle name="Normal 10 3 7 2 4 2" xfId="43698" xr:uid="{80ECC825-AE7A-44B3-8A0D-61E317CBFFBC}"/>
    <cellStyle name="Normal 10 3 7 2 4 3" xfId="43699" xr:uid="{F34BF19B-BE4D-4B88-BDAB-812E41EDE298}"/>
    <cellStyle name="Normal 10 3 7 2 4 4" xfId="43700" xr:uid="{504315B2-61BD-4F9D-AEE6-B7BD0A12479F}"/>
    <cellStyle name="Normal 10 3 7 2 5" xfId="43701" xr:uid="{2319E8B1-3AA2-4A2E-ACBB-6441AED6F5D1}"/>
    <cellStyle name="Normal 10 3 7 2 5 2" xfId="43702" xr:uid="{286AAA29-A73B-4658-BF20-05299B3DD272}"/>
    <cellStyle name="Normal 10 3 7 2 5 3" xfId="43703" xr:uid="{F39B56A7-5A11-457A-AECA-77F6D422BEAA}"/>
    <cellStyle name="Normal 10 3 7 2 5 4" xfId="43704" xr:uid="{FD12EAF8-5298-45D9-B1E6-D5ED1FC7A255}"/>
    <cellStyle name="Normal 10 3 7 2 6" xfId="43705" xr:uid="{ECD00A3D-E13E-465C-9286-AD889FBA2C0E}"/>
    <cellStyle name="Normal 10 3 7 2 7" xfId="43706" xr:uid="{0DB49E9F-CF56-4687-B1CA-1DC1B099EAD7}"/>
    <cellStyle name="Normal 10 3 7 2 8" xfId="43707" xr:uid="{D0685148-D302-482A-8B7A-4261535D4813}"/>
    <cellStyle name="Normal 10 3 7 3" xfId="11648" xr:uid="{B7FE63DD-F5BF-496D-8AC5-725731C02184}"/>
    <cellStyle name="Normal 10 3 7 3 2" xfId="11654" xr:uid="{6C155FE0-A335-495B-84CE-1893C4E34978}"/>
    <cellStyle name="Normal 10 3 7 3 3" xfId="43708" xr:uid="{2BEC0D89-4411-45F7-BAA8-4C8E06357A0E}"/>
    <cellStyle name="Normal 10 3 7 3 4" xfId="43709" xr:uid="{42FDCA79-12D9-4230-A41E-FEEDF16BDA6A}"/>
    <cellStyle name="Normal 10 3 7 4" xfId="11667" xr:uid="{4F403CC9-1031-44AC-80D7-492862E3825E}"/>
    <cellStyle name="Normal 10 3 7 4 2" xfId="14344" xr:uid="{16225427-FC01-4ABA-AC93-15157584E457}"/>
    <cellStyle name="Normal 10 3 7 4 3" xfId="43710" xr:uid="{929D08B0-8C01-4371-95E5-60202C45310E}"/>
    <cellStyle name="Normal 10 3 7 4 4" xfId="43711" xr:uid="{F6EC0FFE-8BBB-4799-AF65-5AC63D3F3F57}"/>
    <cellStyle name="Normal 10 3 7 5" xfId="11675" xr:uid="{F84F0A04-FA86-4899-9AA3-CF60A99FD9BB}"/>
    <cellStyle name="Normal 10 3 7 5 2" xfId="43712" xr:uid="{DC68151A-AAD5-4BFB-B2DD-6B5A5FB6E59B}"/>
    <cellStyle name="Normal 10 3 7 5 3" xfId="37454" xr:uid="{1EB5309D-DE54-47A6-9CF9-F7AC6E987B5F}"/>
    <cellStyle name="Normal 10 3 7 5 4" xfId="37459" xr:uid="{23572729-5891-4A74-A603-79A02650BD85}"/>
    <cellStyle name="Normal 10 3 7 6" xfId="43713" xr:uid="{3023F3A1-4DE1-4C99-A850-C5EAEAF000B4}"/>
    <cellStyle name="Normal 10 3 7 6 2" xfId="43714" xr:uid="{78B1ADCD-9FCF-43B0-BBCC-997FD6F4B824}"/>
    <cellStyle name="Normal 10 3 7 6 3" xfId="43715" xr:uid="{196F6449-F124-4CD8-809F-72795EF0DDA5}"/>
    <cellStyle name="Normal 10 3 7 6 4" xfId="43716" xr:uid="{3134DE6A-0021-41BB-9054-146CAE7A7BA9}"/>
    <cellStyle name="Normal 10 3 7 7" xfId="43720" xr:uid="{6BCF8DFC-7EA0-4AEB-9CB0-8A61AB4FB8C4}"/>
    <cellStyle name="Normal 10 3 7 8" xfId="43721" xr:uid="{9B8BB63E-1F8E-442F-B996-FC6D2CF451AF}"/>
    <cellStyle name="Normal 10 3 7 9" xfId="43723" xr:uid="{A75CB1FC-FDD7-413D-8D71-F11F84EABDBA}"/>
    <cellStyle name="Normal 10 3 8" xfId="43724" xr:uid="{8B2D1EEC-417E-4A64-83CD-543FA0DB081B}"/>
    <cellStyle name="Normal 10 3 8 2" xfId="43725" xr:uid="{2FA12AF5-96A1-4CA7-8997-65B2807C444F}"/>
    <cellStyle name="Normal 10 3 8 2 2" xfId="43726" xr:uid="{AAAA6EC3-D70C-477D-BE3C-5E1191A51DD7}"/>
    <cellStyle name="Normal 10 3 8 2 2 2" xfId="25253" xr:uid="{6CF228CD-4D1C-4A9A-BE0E-3869243AD171}"/>
    <cellStyle name="Normal 10 3 8 2 2 3" xfId="43727" xr:uid="{B911E2C7-4300-42D7-9BBA-CF4C642C8263}"/>
    <cellStyle name="Normal 10 3 8 2 2 4" xfId="43728" xr:uid="{3D82089A-43FC-4A5F-A3DC-543593865200}"/>
    <cellStyle name="Normal 10 3 8 2 3" xfId="43729" xr:uid="{4328366F-EB0C-4A4A-9B68-05FA0F3740AA}"/>
    <cellStyle name="Normal 10 3 8 2 3 2" xfId="43730" xr:uid="{A6D2F008-B27D-4B2D-8945-F35375335309}"/>
    <cellStyle name="Normal 10 3 8 2 3 3" xfId="43733" xr:uid="{13ACCDBB-7A8C-4460-AB4A-263A0F26B933}"/>
    <cellStyle name="Normal 10 3 8 2 3 4" xfId="43734" xr:uid="{9567BEBB-E9B2-4659-919B-0A7F6D19F567}"/>
    <cellStyle name="Normal 10 3 8 2 4" xfId="43735" xr:uid="{B9D7A55E-5B78-4494-BB23-38F8AF2E32A7}"/>
    <cellStyle name="Normal 10 3 8 2 4 2" xfId="43736" xr:uid="{4ECC8D8E-0006-455C-931B-C9C4D8823223}"/>
    <cellStyle name="Normal 10 3 8 2 4 3" xfId="43739" xr:uid="{9633D33B-5F26-42E9-A965-8257585179A6}"/>
    <cellStyle name="Normal 10 3 8 2 4 4" xfId="43740" xr:uid="{C01C042E-8355-433A-8253-22B181C2831E}"/>
    <cellStyle name="Normal 10 3 8 2 5" xfId="43741" xr:uid="{7DE2BFE3-6A26-463C-A0D5-9332A16C9C2F}"/>
    <cellStyle name="Normal 10 3 8 2 5 2" xfId="43742" xr:uid="{10EF0124-A9AE-4D79-973B-60BB67CBAEA3}"/>
    <cellStyle name="Normal 10 3 8 2 5 3" xfId="43743" xr:uid="{C6AED07C-809B-4DD5-B035-2359730D1E43}"/>
    <cellStyle name="Normal 10 3 8 2 5 4" xfId="43744" xr:uid="{C89A99A3-0A29-4663-9CF2-4DB8FEC76FF2}"/>
    <cellStyle name="Normal 10 3 8 2 6" xfId="43745" xr:uid="{FC524901-D193-4C4A-90CD-DD8EA357E42B}"/>
    <cellStyle name="Normal 10 3 8 2 7" xfId="43746" xr:uid="{3C299007-33EE-4084-9689-0AAA8CFCF3B7}"/>
    <cellStyle name="Normal 10 3 8 2 8" xfId="43747" xr:uid="{AB75E8AB-16BB-4786-8C55-63CB2B24DA01}"/>
    <cellStyle name="Normal 10 3 8 3" xfId="11682" xr:uid="{D3D074EC-B102-47A1-9376-139F0B63C78C}"/>
    <cellStyle name="Normal 10 3 8 3 2" xfId="43748" xr:uid="{F96BF178-F73C-470C-8EEB-7756803B85FB}"/>
    <cellStyle name="Normal 10 3 8 3 3" xfId="43749" xr:uid="{5D77FA8C-6665-4D9F-BBA8-36F71FE3841C}"/>
    <cellStyle name="Normal 10 3 8 3 4" xfId="43750" xr:uid="{700B65DD-F920-454C-8335-70E37B79DA99}"/>
    <cellStyle name="Normal 10 3 8 4" xfId="43751" xr:uid="{01FB108D-65F8-4976-AF09-319BA2297026}"/>
    <cellStyle name="Normal 10 3 8 4 2" xfId="43752" xr:uid="{729E6340-B960-4113-9FE2-155F72D4B32C}"/>
    <cellStyle name="Normal 10 3 8 4 3" xfId="43753" xr:uid="{842DE52E-7DA6-4F2B-A372-023099973B1A}"/>
    <cellStyle name="Normal 10 3 8 4 4" xfId="43754" xr:uid="{DD187A2F-B32C-4A05-B910-5523B3E15C8B}"/>
    <cellStyle name="Normal 10 3 8 5" xfId="43755" xr:uid="{E085E43E-55EA-4AAE-B0AF-AF500859F65A}"/>
    <cellStyle name="Normal 10 3 8 5 2" xfId="43756" xr:uid="{898F4B6F-08E3-4546-BA41-13C9376545E5}"/>
    <cellStyle name="Normal 10 3 8 5 3" xfId="37853" xr:uid="{6BE37E36-FFB7-40CA-9304-E200A0948AA8}"/>
    <cellStyle name="Normal 10 3 8 5 4" xfId="37856" xr:uid="{5789629C-3D73-40E0-90E7-1C54358EC105}"/>
    <cellStyle name="Normal 10 3 8 6" xfId="43757" xr:uid="{C172B357-3D1B-454A-9AE2-291BD1E965FD}"/>
    <cellStyle name="Normal 10 3 8 6 2" xfId="43758" xr:uid="{0AD36C73-E0A6-4513-A1B4-F70616A58F8F}"/>
    <cellStyle name="Normal 10 3 8 6 3" xfId="43759" xr:uid="{5A49D080-C0AA-4B75-97CF-6A7295517EEA}"/>
    <cellStyle name="Normal 10 3 8 6 4" xfId="43760" xr:uid="{C64F3EFB-6A18-4A36-9556-C80A230257E6}"/>
    <cellStyle name="Normal 10 3 8 7" xfId="43761" xr:uid="{C26EAD65-54C9-4787-AD9B-350F426A58F1}"/>
    <cellStyle name="Normal 10 3 8 8" xfId="43762" xr:uid="{51CEDE8A-84BE-4475-AB51-E22F3E509DD6}"/>
    <cellStyle name="Normal 10 3 8 9" xfId="43763" xr:uid="{2CF2C726-2127-4CE4-944F-6ED15516509F}"/>
    <cellStyle name="Normal 10 3 9" xfId="43764" xr:uid="{189E9931-03AC-40E6-A2F4-F914D7D38751}"/>
    <cellStyle name="Normal 10 3 9 2" xfId="43765" xr:uid="{27D4CA4F-7F0E-44E5-BA93-D0B4B2A049AD}"/>
    <cellStyle name="Normal 10 3 9 2 2" xfId="43766" xr:uid="{1FBA8F1E-0753-48D4-981C-7889267BDE1C}"/>
    <cellStyle name="Normal 10 3 9 2 2 2" xfId="13671" xr:uid="{303F7DDD-08BC-443D-9436-0A8EE5B8D0AB}"/>
    <cellStyle name="Normal 10 3 9 2 2 3" xfId="13696" xr:uid="{F658D0D1-DB52-4151-A611-E56CF909ED9F}"/>
    <cellStyle name="Normal 10 3 9 2 2 4" xfId="13732" xr:uid="{F78715E3-57CC-463E-BC23-E6DA8105903D}"/>
    <cellStyle name="Normal 10 3 9 2 3" xfId="43767" xr:uid="{7DF62DEF-CF14-4E7B-827F-706F5AB10E82}"/>
    <cellStyle name="Normal 10 3 9 2 3 2" xfId="43768" xr:uid="{76248BCB-D31C-4B24-88A3-9C1D2CAA23FE}"/>
    <cellStyle name="Normal 10 3 9 2 3 3" xfId="43769" xr:uid="{1B750DF9-C8C8-4AB1-B0EE-9D171C066CFA}"/>
    <cellStyle name="Normal 10 3 9 2 3 4" xfId="43770" xr:uid="{95AFDDD8-891B-4ED0-AEC0-C719F008412A}"/>
    <cellStyle name="Normal 10 3 9 2 4" xfId="43771" xr:uid="{A7002633-B441-4E6F-99C1-E374A073BE5D}"/>
    <cellStyle name="Normal 10 3 9 2 4 2" xfId="43772" xr:uid="{87DC1594-92FC-486D-80F2-24546E59FF60}"/>
    <cellStyle name="Normal 10 3 9 2 4 3" xfId="4015" xr:uid="{C4BBB640-39B3-4D2A-8E74-5B238A8CF1EB}"/>
    <cellStyle name="Normal 10 3 9 2 4 4" xfId="31079" xr:uid="{23768BF3-27F2-4E96-8A2A-6BB7B3EDD078}"/>
    <cellStyle name="Normal 10 3 9 2 5" xfId="43773" xr:uid="{B750EAC9-56E7-461E-985D-48652C709E22}"/>
    <cellStyle name="Normal 10 3 9 2 5 2" xfId="34975" xr:uid="{3DFC55FF-CED5-4C78-936C-2F68359164A3}"/>
    <cellStyle name="Normal 10 3 9 2 5 3" xfId="43774" xr:uid="{A99ECE36-1440-49A3-A601-B51818F160B7}"/>
    <cellStyle name="Normal 10 3 9 2 5 4" xfId="31134" xr:uid="{DA0D7D59-CD2D-4868-81B2-63846212BCC7}"/>
    <cellStyle name="Normal 10 3 9 2 6" xfId="43775" xr:uid="{7086DED4-44E5-4A93-B7C1-BBBD5CEEA1B2}"/>
    <cellStyle name="Normal 10 3 9 2 7" xfId="43776" xr:uid="{EE5B1EE5-D577-4DD3-AC00-AE4FD8860836}"/>
    <cellStyle name="Normal 10 3 9 2 8" xfId="4002" xr:uid="{81E77303-38ED-4F43-8D90-78D71FF82F19}"/>
    <cellStyle name="Normal 10 3 9 3" xfId="11729" xr:uid="{D6F6CAB8-059C-4B17-9EFE-2D8A22FDD3F9}"/>
    <cellStyle name="Normal 10 3 9 3 2" xfId="43777" xr:uid="{CFC528F3-0969-4C16-A12A-49A9914B16A9}"/>
    <cellStyle name="Normal 10 3 9 3 3" xfId="43778" xr:uid="{5DC943A9-710E-4E8A-A9AC-77ACDE5CE109}"/>
    <cellStyle name="Normal 10 3 9 3 4" xfId="43779" xr:uid="{5173A570-CFCE-4662-8291-00A67A2D0C39}"/>
    <cellStyle name="Normal 10 3 9 4" xfId="43780" xr:uid="{C9E0EF4E-E3CD-4BD9-AA0D-950F5CD18860}"/>
    <cellStyle name="Normal 10 3 9 4 2" xfId="43781" xr:uid="{08D8A488-FEC2-4A48-A802-4A61A04EFE19}"/>
    <cellStyle name="Normal 10 3 9 4 3" xfId="43782" xr:uid="{19FC9ACA-FEF7-4B73-A4F1-5212BB33A9E6}"/>
    <cellStyle name="Normal 10 3 9 4 4" xfId="43783" xr:uid="{522F41AC-9CD5-453B-B822-C792D3C95900}"/>
    <cellStyle name="Normal 10 3 9 5" xfId="43784" xr:uid="{813B3FB2-A073-402D-B3C3-01CB6ADD34E8}"/>
    <cellStyle name="Normal 10 3 9 5 2" xfId="43785" xr:uid="{957643B4-7093-4179-A188-20447E95BBD7}"/>
    <cellStyle name="Normal 10 3 9 5 3" xfId="43786" xr:uid="{7421F324-FBA6-4A67-B5DA-18AC4D5856D7}"/>
    <cellStyle name="Normal 10 3 9 5 4" xfId="43787" xr:uid="{865A5D98-5F47-40CF-AFB4-53F54461F361}"/>
    <cellStyle name="Normal 10 3 9 6" xfId="43788" xr:uid="{671E6B3F-7613-424D-BE5F-1DDD3675B1AE}"/>
    <cellStyle name="Normal 10 3 9 6 2" xfId="43789" xr:uid="{2DFDC74D-DFA2-4432-8F7B-E75F8A8F37C5}"/>
    <cellStyle name="Normal 10 3 9 6 3" xfId="43790" xr:uid="{9946A34A-9BE2-43D6-B771-8378AB0E8E4E}"/>
    <cellStyle name="Normal 10 3 9 6 4" xfId="43791" xr:uid="{95D8E4D1-CA00-4C48-8A7F-8235D0C6281F}"/>
    <cellStyle name="Normal 10 3 9 7" xfId="43792" xr:uid="{85048ECE-230F-473B-A31C-D5233F12E0F9}"/>
    <cellStyle name="Normal 10 3 9 8" xfId="20132" xr:uid="{5DFFC34B-4683-4189-8FA4-A97A6A86F84C}"/>
    <cellStyle name="Normal 10 3 9 9" xfId="20138" xr:uid="{9EA6F3ED-B77D-4153-A8D4-5DC830AFD87A}"/>
    <cellStyle name="Normal 10 4" xfId="2279" xr:uid="{2AEAEFF7-28F7-4464-8688-CC97564BBAFA}"/>
    <cellStyle name="Normal 10 4 10" xfId="43793" xr:uid="{DD452EAF-D752-4A9D-B785-661FB43E1191}"/>
    <cellStyle name="Normal 10 4 2" xfId="43794" xr:uid="{DDCD57BC-44F3-483E-9850-FEE70CE3DD9B}"/>
    <cellStyle name="Normal 10 4 2 2" xfId="43795" xr:uid="{D8C99973-8D78-46F3-8880-2A7E4D1041A6}"/>
    <cellStyle name="Normal 10 4 2 2 2" xfId="43796" xr:uid="{374AFC1C-8AEF-4A02-B426-608C360D1228}"/>
    <cellStyle name="Normal 10 4 2 2 2 2" xfId="43797" xr:uid="{8442D3AD-389B-4E85-AE16-8910EEA2F8EE}"/>
    <cellStyle name="Normal 10 4 2 2 3" xfId="43798" xr:uid="{E16CDF43-2B7B-4DE6-A636-B5D22696C160}"/>
    <cellStyle name="Normal 10 4 2 2 4" xfId="43799" xr:uid="{03223F91-0A69-4E22-8832-19CB22134A17}"/>
    <cellStyle name="Normal 10 4 2 3" xfId="43800" xr:uid="{E1EA9706-19B1-4E4E-B1A7-42426BC138D9}"/>
    <cellStyle name="Normal 10 4 2 3 2" xfId="43801" xr:uid="{07A968A3-910F-42A1-9205-582CFBCFBA91}"/>
    <cellStyle name="Normal 10 4 2 3 3" xfId="43802" xr:uid="{E11A0942-F7AF-4ADA-AA19-4322287FC889}"/>
    <cellStyle name="Normal 10 4 2 3 4" xfId="43803" xr:uid="{A62FBA45-B7A7-4A47-A1FC-25B2E093F506}"/>
    <cellStyle name="Normal 10 4 2 4" xfId="43804" xr:uid="{1DA0D2E1-4018-44F1-ADB0-77B0CA5051EE}"/>
    <cellStyle name="Normal 10 4 2 4 2" xfId="19144" xr:uid="{40763E52-9622-4988-820C-44722BD953D4}"/>
    <cellStyle name="Normal 10 4 2 4 3" xfId="19163" xr:uid="{66B22240-096E-401A-BB25-2183FFA23458}"/>
    <cellStyle name="Normal 10 4 2 4 4" xfId="19178" xr:uid="{5648AF11-3B79-4897-8FE9-038BE2BC10B1}"/>
    <cellStyle name="Normal 10 4 2 5" xfId="43805" xr:uid="{4BD3E7DC-F605-4111-B720-977ABFE6E0BC}"/>
    <cellStyle name="Normal 10 4 2 5 2" xfId="19489" xr:uid="{402A5092-46FE-463D-BC66-43A6A34638DC}"/>
    <cellStyle name="Normal 10 4 2 5 3" xfId="19496" xr:uid="{18184B01-1564-4A44-AA97-31A9D399C40E}"/>
    <cellStyle name="Normal 10 4 2 5 4" xfId="19502" xr:uid="{6D6312B3-F8A3-43E2-8FB9-66C4FFC8E17A}"/>
    <cellStyle name="Normal 10 4 2 6" xfId="43806" xr:uid="{11B02968-F87D-40DC-9D4A-D6C6D00F6B7F}"/>
    <cellStyle name="Normal 10 4 2 7" xfId="43807" xr:uid="{2BCB8C0C-9FFB-475D-8A35-A33341269951}"/>
    <cellStyle name="Normal 10 4 2 8" xfId="27148" xr:uid="{3E615F15-0E96-442A-9CD3-7CF13EF4F5EC}"/>
    <cellStyle name="Normal 10 4 3" xfId="43808" xr:uid="{2A3F1FCA-20BE-450B-BD3A-76E19B79B851}"/>
    <cellStyle name="Normal 10 4 3 2" xfId="43809" xr:uid="{5D349E9F-8881-48B0-A5B8-2439541B570A}"/>
    <cellStyle name="Normal 10 4 3 2 2" xfId="43810" xr:uid="{C33EBD17-E444-47D8-A5C4-109CB8852EEB}"/>
    <cellStyle name="Normal 10 4 3 3" xfId="43811" xr:uid="{164A5A81-682E-4EEC-B4E7-EE59EE94A895}"/>
    <cellStyle name="Normal 10 4 3 4" xfId="43812" xr:uid="{B443A371-2FAC-4192-9951-45E7D4D4D0BA}"/>
    <cellStyle name="Normal 10 4 4" xfId="9090" xr:uid="{4706C350-CD75-4CC2-8414-8AF419EF16D1}"/>
    <cellStyle name="Normal 10 4 4 2" xfId="11547" xr:uid="{BEB9EA5C-711D-499F-A562-95C9515A894F}"/>
    <cellStyle name="Normal 10 4 4 2 2" xfId="43813" xr:uid="{3AF59A49-BA5A-4810-A495-C208C0AADB97}"/>
    <cellStyle name="Normal 10 4 4 3" xfId="11550" xr:uid="{5DBA4D14-7AC2-4076-9127-7042DC2C29BF}"/>
    <cellStyle name="Normal 10 4 4 4" xfId="43814" xr:uid="{E1FA0C40-91E4-4DC5-A792-A75EE30F598C}"/>
    <cellStyle name="Normal 10 4 5" xfId="11553" xr:uid="{D92325B4-0B1C-46C2-8A62-2269FC6A7BE9}"/>
    <cellStyle name="Normal 10 4 5 2" xfId="43815" xr:uid="{BBE7F7FB-E2AA-4202-AE7C-56994D8DE145}"/>
    <cellStyle name="Normal 10 4 5 3" xfId="30535" xr:uid="{373EF935-BD96-45DA-8D0E-59960541C3FC}"/>
    <cellStyle name="Normal 10 4 5 4" xfId="30538" xr:uid="{555093B8-A5CC-4C9A-95A3-FB61D9599DB1}"/>
    <cellStyle name="Normal 10 4 6" xfId="11556" xr:uid="{0D7C8C35-4092-47A0-923E-94724559EB2E}"/>
    <cellStyle name="Normal 10 4 6 2" xfId="40913" xr:uid="{D9A4BB4B-3C1A-4B59-B3A9-F0F2D477F7A7}"/>
    <cellStyle name="Normal 10 4 6 3" xfId="30543" xr:uid="{FC43C3E8-9682-49A0-A565-76C33252271E}"/>
    <cellStyle name="Normal 10 4 6 4" xfId="30546" xr:uid="{3D1D26A7-AF9E-4CFC-959D-4FB420DA3DB8}"/>
    <cellStyle name="Normal 10 4 7" xfId="43816" xr:uid="{4E89E801-C0D1-46E3-A04C-1E8C60F247DC}"/>
    <cellStyle name="Normal 10 4 8" xfId="43817" xr:uid="{250DBA64-1AA7-4F4E-BC88-A95155F2FC46}"/>
    <cellStyle name="Normal 10 4 9" xfId="43818" xr:uid="{F9A6BB4A-4D3A-44CC-B646-F71412BBD137}"/>
    <cellStyle name="Normal 10 5" xfId="2280" xr:uid="{C3CC93C8-D08F-4F80-8894-71BB1B91EF7F}"/>
    <cellStyle name="Normal 10 5 10" xfId="43819" xr:uid="{6D136EE9-1635-4BF7-B894-80579E4C90F7}"/>
    <cellStyle name="Normal 10 5 2" xfId="43820" xr:uid="{5C957603-4785-46E5-A6FB-B6EA3A670882}"/>
    <cellStyle name="Normal 10 5 2 2" xfId="43821" xr:uid="{756D1212-E7EF-4BE3-8648-9B8B268F6A20}"/>
    <cellStyle name="Normal 10 5 2 2 2" xfId="43822" xr:uid="{5DA0167D-B3DA-4640-974C-974D9B73DC04}"/>
    <cellStyle name="Normal 10 5 2 2 3" xfId="43823" xr:uid="{AC34DF8C-FF79-489E-9EB4-30DF581F2B19}"/>
    <cellStyle name="Normal 10 5 2 2 4" xfId="43824" xr:uid="{E2201A70-E98F-481B-A980-5DFD7913CEA3}"/>
    <cellStyle name="Normal 10 5 2 3" xfId="43825" xr:uid="{DF7D8C36-AC45-484E-A3D8-1868DF4589E2}"/>
    <cellStyle name="Normal 10 5 2 3 2" xfId="43826" xr:uid="{A8EBC647-5821-40E6-9B38-23C12A4D2FFB}"/>
    <cellStyle name="Normal 10 5 2 3 3" xfId="43827" xr:uid="{600477CF-B64F-4EA6-8946-4741197B343E}"/>
    <cellStyle name="Normal 10 5 2 3 4" xfId="43828" xr:uid="{F11FEC4A-CCD5-4001-922C-4B41D7B3F191}"/>
    <cellStyle name="Normal 10 5 2 4" xfId="43829" xr:uid="{56530A3A-DC86-47DC-92E2-9BF0DF816EF7}"/>
    <cellStyle name="Normal 10 5 2 4 2" xfId="43830" xr:uid="{4F846BBC-FDF1-4843-8BD0-7A7C279C3242}"/>
    <cellStyle name="Normal 10 5 2 4 3" xfId="43831" xr:uid="{1AF43AF7-1740-45BF-BD13-2E51E24E8B7F}"/>
    <cellStyle name="Normal 10 5 2 4 4" xfId="43832" xr:uid="{B4C72D3F-7B2B-401C-A6B8-9F0528667CCD}"/>
    <cellStyle name="Normal 10 5 2 5" xfId="43833" xr:uid="{27F2451A-2EB3-4BEB-800A-8641065C1F5C}"/>
    <cellStyle name="Normal 10 5 2 5 2" xfId="43834" xr:uid="{94237C8D-63EB-42C1-ADA9-2F2F3B0E821A}"/>
    <cellStyle name="Normal 10 5 2 5 3" xfId="43835" xr:uid="{816582DB-8DBD-4A05-9B9E-E753F7C589C1}"/>
    <cellStyle name="Normal 10 5 2 5 4" xfId="43836" xr:uid="{5E603BD3-46C4-4CF3-A6A5-4ABFC43E28B3}"/>
    <cellStyle name="Normal 10 5 2 6" xfId="43837" xr:uid="{B0597D3A-6ECA-4C28-A7CD-96297A7343C3}"/>
    <cellStyle name="Normal 10 5 2 7" xfId="43838" xr:uid="{5E2310EB-FE8C-42CB-BFD3-E71EC3DF1906}"/>
    <cellStyle name="Normal 10 5 2 8" xfId="43839" xr:uid="{0FE2C938-D68C-4247-81DF-5760EFFFA19B}"/>
    <cellStyle name="Normal 10 5 3" xfId="43840" xr:uid="{624873B2-228D-4C45-A915-8564937758BA}"/>
    <cellStyle name="Normal 10 5 3 2" xfId="43841" xr:uid="{F517E7A2-F208-4497-A91A-EF9CECE0B5D5}"/>
    <cellStyle name="Normal 10 5 3 3" xfId="43842" xr:uid="{8911F520-1EC8-440E-B38B-8F5EE7CBEBDD}"/>
    <cellStyle name="Normal 10 5 3 4" xfId="43843" xr:uid="{C2CBEF70-2C76-46B8-80F6-534B189682AB}"/>
    <cellStyle name="Normal 10 5 4" xfId="11564" xr:uid="{156B3CD5-A50E-411C-90E1-96B300396B51}"/>
    <cellStyle name="Normal 10 5 4 2" xfId="11567" xr:uid="{BEB1C6E1-1D97-485A-89A3-47CC12968C62}"/>
    <cellStyle name="Normal 10 5 4 3" xfId="11570" xr:uid="{06B7ED14-D603-4499-AF40-E0EB9C7E4990}"/>
    <cellStyle name="Normal 10 5 4 4" xfId="43844" xr:uid="{6B5847FD-9512-41CC-859F-1BC49F376912}"/>
    <cellStyle name="Normal 10 5 5" xfId="11573" xr:uid="{D7057317-3FBE-4592-8831-8E0C20253CFB}"/>
    <cellStyle name="Normal 10 5 5 2" xfId="43845" xr:uid="{5E8AD63A-E23A-4610-B30F-A0205E0AC778}"/>
    <cellStyle name="Normal 10 5 5 3" xfId="43846" xr:uid="{1A30D453-4E17-416B-A4F2-89AF32DD36DC}"/>
    <cellStyle name="Normal 10 5 5 4" xfId="43847" xr:uid="{A33D8E3E-8E40-4388-888A-BD41ADEB6E1B}"/>
    <cellStyle name="Normal 10 5 6" xfId="10889" xr:uid="{B3ABC560-EF59-44B1-BA47-16D475BEE031}"/>
    <cellStyle name="Normal 10 5 6 2" xfId="43848" xr:uid="{D6EF8296-301C-41F2-9201-40129AA35E7F}"/>
    <cellStyle name="Normal 10 5 6 3" xfId="43849" xr:uid="{858F07BE-D799-4438-AAE8-7EAA03410457}"/>
    <cellStyle name="Normal 10 5 6 4" xfId="43850" xr:uid="{1444CCE7-4A98-4616-9BBF-B7537C3CBEE9}"/>
    <cellStyle name="Normal 10 5 7" xfId="43851" xr:uid="{DA34D0E0-6128-4CFD-BF91-DDD6737C9BE0}"/>
    <cellStyle name="Normal 10 5 8" xfId="43852" xr:uid="{B187F9C8-24C6-43BC-996C-2597454FC1B4}"/>
    <cellStyle name="Normal 10 5 9" xfId="43853" xr:uid="{1A9D4BC9-C0F4-428C-AEA9-A0DD7092CC20}"/>
    <cellStyle name="Normal 10 6" xfId="2281" xr:uid="{886D787B-8E8E-47C5-B24A-30F77313CE24}"/>
    <cellStyle name="Normal 10 6 10" xfId="43854" xr:uid="{3CA1B346-57A9-405B-93B1-17BF1E7FF4E7}"/>
    <cellStyle name="Normal 10 6 2" xfId="43855" xr:uid="{FE1DA401-9155-4C70-8360-7F506F0E18FD}"/>
    <cellStyle name="Normal 10 6 2 2" xfId="43856" xr:uid="{A0BA7C6C-FDD9-483A-AFC1-70B5A323852B}"/>
    <cellStyle name="Normal 10 6 2 2 2" xfId="43857" xr:uid="{5941B4E9-E1FB-4BD2-BE64-8E0506CA5A6B}"/>
    <cellStyle name="Normal 10 6 2 2 3" xfId="43858" xr:uid="{2432A5AA-7C74-4094-81E6-EB790401711E}"/>
    <cellStyle name="Normal 10 6 2 2 4" xfId="32649" xr:uid="{DDAA8395-624A-47DF-9528-D6E440640DC0}"/>
    <cellStyle name="Normal 10 6 2 3" xfId="43860" xr:uid="{EED65FD3-525E-4AE1-BA27-A4C86B69CCA5}"/>
    <cellStyle name="Normal 10 6 2 3 2" xfId="43861" xr:uid="{2F47F80C-BF12-4D6A-80ED-DE061C0C8BFF}"/>
    <cellStyle name="Normal 10 6 2 3 3" xfId="43862" xr:uid="{4562D9DF-70E9-4F6C-8BDD-71071443D3FD}"/>
    <cellStyle name="Normal 10 6 2 3 4" xfId="32657" xr:uid="{13504E92-0211-43B2-9AF4-C2124F36E342}"/>
    <cellStyle name="Normal 10 6 2 4" xfId="43863" xr:uid="{0A476DBE-44E8-4597-A4C3-8BCACCBB8428}"/>
    <cellStyle name="Normal 10 6 2 4 2" xfId="43864" xr:uid="{EAA2BD78-D1B4-4D89-9941-273350AE249E}"/>
    <cellStyle name="Normal 10 6 2 4 3" xfId="43865" xr:uid="{3D0737A7-C1D6-4807-8ACD-1B35AE02573E}"/>
    <cellStyle name="Normal 10 6 2 4 4" xfId="43866" xr:uid="{E4010C8C-79CE-4317-9D8A-C9E57C5B73B0}"/>
    <cellStyle name="Normal 10 6 2 5" xfId="43867" xr:uid="{550C776E-B3A6-4265-867D-D6DDF9CBA285}"/>
    <cellStyle name="Normal 10 6 2 5 2" xfId="43868" xr:uid="{760AFB0A-638E-499B-95C5-B003F7B4A03E}"/>
    <cellStyle name="Normal 10 6 2 5 3" xfId="43869" xr:uid="{D95AFBAD-035C-4BD0-B9BF-7334B81208DE}"/>
    <cellStyle name="Normal 10 6 2 5 4" xfId="43870" xr:uid="{3F0CDC87-4D00-4F8B-BFCB-309D01B27E99}"/>
    <cellStyle name="Normal 10 6 2 6" xfId="43871" xr:uid="{F5C4AF0A-D3FF-4FDF-9679-24C652062E94}"/>
    <cellStyle name="Normal 10 6 2 7" xfId="43872" xr:uid="{3EDB1028-A1E0-43B5-AA58-A199F0662B7F}"/>
    <cellStyle name="Normal 10 6 2 8" xfId="43873" xr:uid="{1DAE9E85-F89B-49D0-845A-BFBF077FC344}"/>
    <cellStyle name="Normal 10 6 3" xfId="43874" xr:uid="{9C7070B1-12F4-4EB8-8963-64443BA90F64}"/>
    <cellStyle name="Normal 10 6 3 2" xfId="43875" xr:uid="{A069CA22-3DE3-4110-AE84-9A7F60DCCF40}"/>
    <cellStyle name="Normal 10 6 3 3" xfId="43877" xr:uid="{86209C63-4C17-4FBB-9D86-85EF8FCAF840}"/>
    <cellStyle name="Normal 10 6 3 4" xfId="43878" xr:uid="{7DC23283-4262-4B3D-8803-6EEC7A508F01}"/>
    <cellStyle name="Normal 10 6 4" xfId="4157" xr:uid="{5C83BE56-D397-4E2E-9B4E-976D117B2565}"/>
    <cellStyle name="Normal 10 6 4 2" xfId="3579" xr:uid="{2B381627-1BDB-4444-B4F4-CA179D8C3515}"/>
    <cellStyle name="Normal 10 6 4 3" xfId="11601" xr:uid="{24F83961-CCD8-4C16-9742-590DAEEBFF4F}"/>
    <cellStyle name="Normal 10 6 4 4" xfId="43879" xr:uid="{85153419-06C7-4C5E-8A30-A32E2FDFFDEC}"/>
    <cellStyle name="Normal 10 6 5" xfId="11603" xr:uid="{04AF38F7-2B95-46CB-88C6-85C4F3233C3E}"/>
    <cellStyle name="Normal 10 6 5 2" xfId="43880" xr:uid="{1E5B1362-4645-48FE-870C-886F9613A3E0}"/>
    <cellStyle name="Normal 10 6 5 3" xfId="43881" xr:uid="{9DA56385-93FB-4EC2-9D15-B410945348C3}"/>
    <cellStyle name="Normal 10 6 5 4" xfId="43882" xr:uid="{1C755CE8-19A7-4B25-89E5-220B65EDF793}"/>
    <cellStyle name="Normal 10 6 6" xfId="11606" xr:uid="{203EF689-4C2C-4363-AE85-9D39F74EEA8F}"/>
    <cellStyle name="Normal 10 6 6 2" xfId="43883" xr:uid="{C4A12934-94FE-46BC-BEFE-1EEE3AD93CAE}"/>
    <cellStyle name="Normal 10 6 6 3" xfId="43884" xr:uid="{FA643F43-46BD-49B7-8444-7B6CBD31BC4F}"/>
    <cellStyle name="Normal 10 6 6 4" xfId="4267" xr:uid="{10C1B315-0FB2-4610-9C16-FDF08A48996A}"/>
    <cellStyle name="Normal 10 6 7" xfId="43885" xr:uid="{6FB4BC4C-59C8-431B-87C1-49AFA6CB566C}"/>
    <cellStyle name="Normal 10 6 8" xfId="43886" xr:uid="{C6F5C5DA-5331-4078-A678-8A6094491FF6}"/>
    <cellStyle name="Normal 10 6 9" xfId="43887" xr:uid="{66954390-5708-47B4-B7FF-EE981F2FFFB3}"/>
    <cellStyle name="Normal 10 7" xfId="43888" xr:uid="{BB97D916-F6A2-474F-A81E-8D953552DE8D}"/>
    <cellStyle name="Normal 10 7 2" xfId="43889" xr:uid="{40AEFDBE-975D-4FC5-8F3F-AF22EC763339}"/>
    <cellStyle name="Normal 10 7 2 2" xfId="43890" xr:uid="{9F6FD2FF-DF8E-4378-A80B-BB660695EA2D}"/>
    <cellStyle name="Normal 10 7 2 2 2" xfId="43891" xr:uid="{5E8F4853-BAB1-493F-8C03-9A6DFD9C81A0}"/>
    <cellStyle name="Normal 10 7 2 2 3" xfId="43892" xr:uid="{DEF08622-AD58-4699-93CE-C830AFE947ED}"/>
    <cellStyle name="Normal 10 7 2 2 4" xfId="30488" xr:uid="{0C395461-E7FC-4EBA-81ED-F749F04BAEB7}"/>
    <cellStyle name="Normal 10 7 2 3" xfId="19878" xr:uid="{405B64A8-8F9E-4497-8EDA-999A0300A971}"/>
    <cellStyle name="Normal 10 7 2 3 2" xfId="43893" xr:uid="{FD861E7B-FA32-4917-BBB5-B935870DDF1F}"/>
    <cellStyle name="Normal 10 7 2 3 3" xfId="43894" xr:uid="{BE009C1E-B22A-47DF-8489-6E3444135DA5}"/>
    <cellStyle name="Normal 10 7 2 3 4" xfId="30532" xr:uid="{B71EAA3F-2321-403F-AC5B-89F149D460ED}"/>
    <cellStyle name="Normal 10 7 2 4" xfId="43895" xr:uid="{529C2061-1AE4-45E7-8F85-F3B4F3937F2F}"/>
    <cellStyle name="Normal 10 7 2 4 2" xfId="43896" xr:uid="{150C044A-9B1E-46C7-B082-EA5CF9E2D01A}"/>
    <cellStyle name="Normal 10 7 2 4 3" xfId="43897" xr:uid="{97205ECD-4CBF-4B07-A2C5-96A7BD6A4D30}"/>
    <cellStyle name="Normal 10 7 2 4 4" xfId="30570" xr:uid="{A0D741CD-BCC4-4A6A-9B51-74F1B9D7BD35}"/>
    <cellStyle name="Normal 10 7 2 5" xfId="43899" xr:uid="{58D537ED-F0FD-4DDB-A2A0-9B075D3EC711}"/>
    <cellStyle name="Normal 10 7 2 5 2" xfId="43900" xr:uid="{A301A09F-8E15-4944-B537-69BFB7BF563F}"/>
    <cellStyle name="Normal 10 7 2 5 3" xfId="43901" xr:uid="{EE6CAA89-4BC6-4522-9D34-9466721E3B56}"/>
    <cellStyle name="Normal 10 7 2 5 4" xfId="34605" xr:uid="{7BF59DF4-1487-44A5-AFDA-C5FC964FFE89}"/>
    <cellStyle name="Normal 10 7 2 6" xfId="27204" xr:uid="{42D983AF-3B92-4E56-9244-25F2F71609DE}"/>
    <cellStyle name="Normal 10 7 2 7" xfId="27273" xr:uid="{708AE561-1015-4660-AD2C-2B9CC6263872}"/>
    <cellStyle name="Normal 10 7 2 8" xfId="19304" xr:uid="{5D0DEC08-62A1-4C19-A6E0-F79B338977FE}"/>
    <cellStyle name="Normal 10 7 3" xfId="43902" xr:uid="{80AB04B6-D624-4C54-B543-98B2725FF059}"/>
    <cellStyle name="Normal 10 7 3 2" xfId="43903" xr:uid="{53E0CF19-E8AC-4D45-9913-7965E872B109}"/>
    <cellStyle name="Normal 10 7 3 3" xfId="43904" xr:uid="{2536F0DD-79D3-4770-BBDC-ADF90FD80F39}"/>
    <cellStyle name="Normal 10 7 3 4" xfId="43905" xr:uid="{05433E51-5383-439F-AEEC-3AAF29D75CFC}"/>
    <cellStyle name="Normal 10 7 4" xfId="11611" xr:uid="{CD2600A7-7CAA-4A47-BA09-28864C805070}"/>
    <cellStyle name="Normal 10 7 4 2" xfId="11617" xr:uid="{CAA297C8-CBD7-4FDD-B421-C67625DB95DB}"/>
    <cellStyle name="Normal 10 7 4 3" xfId="11622" xr:uid="{24F4BE76-8266-410A-B337-8531D69F81A7}"/>
    <cellStyle name="Normal 10 7 4 4" xfId="43906" xr:uid="{E98BF6D6-5349-40FD-981D-4CAE5A0F0BDD}"/>
    <cellStyle name="Normal 10 7 5" xfId="11627" xr:uid="{8CCED531-D54F-467C-98FE-52892CF44003}"/>
    <cellStyle name="Normal 10 7 5 2" xfId="43907" xr:uid="{A8F6DB42-DC49-43CE-BAA3-2DA7C7554C18}"/>
    <cellStyle name="Normal 10 7 5 3" xfId="43908" xr:uid="{488C514D-05EC-4A46-94A2-EF879633FF9D}"/>
    <cellStyle name="Normal 10 7 5 4" xfId="43909" xr:uid="{4E32C36A-25D8-4167-B29F-3030588F12BA}"/>
    <cellStyle name="Normal 10 7 6" xfId="11633" xr:uid="{203AEDAC-8B1C-4CAA-9677-726636122DC1}"/>
    <cellStyle name="Normal 10 7 6 2" xfId="43910" xr:uid="{C1FAE289-8959-4A90-80FF-E63AB5D45831}"/>
    <cellStyle name="Normal 10 7 6 3" xfId="43911" xr:uid="{BC17C748-1BE9-43CF-9C19-EE439FCCD5D8}"/>
    <cellStyle name="Normal 10 7 6 4" xfId="43912" xr:uid="{E0D946E7-80CB-4F8C-8068-4E3E1FB5E2EC}"/>
    <cellStyle name="Normal 10 7 7" xfId="43913" xr:uid="{286B1A23-848D-4BBD-ADF0-DB19F489AF0A}"/>
    <cellStyle name="Normal 10 7 8" xfId="19942" xr:uid="{2B3FE5EC-B193-44D9-922C-399A7D308917}"/>
    <cellStyle name="Normal 10 7 9" xfId="43914" xr:uid="{EE8D44F4-DA46-4F4C-9B71-86CC27111D64}"/>
    <cellStyle name="Normal 10 8" xfId="21749" xr:uid="{F9395220-0A35-4B5E-AC83-11914629DBAD}"/>
    <cellStyle name="Normal 10 8 2" xfId="43915" xr:uid="{428E6001-4E29-4E6C-A9A0-CDE8F784BA26}"/>
    <cellStyle name="Normal 10 8 2 2" xfId="43916" xr:uid="{790FFDE0-0429-4326-800A-21344E520C1F}"/>
    <cellStyle name="Normal 10 8 2 2 2" xfId="43918" xr:uid="{9357A5F5-23F5-41FA-9DC5-6F89B66D5664}"/>
    <cellStyle name="Normal 10 8 2 2 3" xfId="43920" xr:uid="{E3DD1953-8DD5-4787-AB65-E8F3994ED39D}"/>
    <cellStyle name="Normal 10 8 2 2 4" xfId="43921" xr:uid="{4E5F08E8-5538-4565-B72C-B622C0CC82BA}"/>
    <cellStyle name="Normal 10 8 2 3" xfId="43922" xr:uid="{1C37FC97-8CCD-4DA6-9A51-9560A6D075A1}"/>
    <cellStyle name="Normal 10 8 2 3 2" xfId="43923" xr:uid="{AA4D40C6-905E-40B4-8498-376E9DE7BADF}"/>
    <cellStyle name="Normal 10 8 2 3 3" xfId="43924" xr:uid="{E53D97CE-3F63-4730-80A0-DF3BA780F966}"/>
    <cellStyle name="Normal 10 8 2 3 4" xfId="43925" xr:uid="{A35DD5A3-F09B-4323-81CC-B2BB46516F7A}"/>
    <cellStyle name="Normal 10 8 2 4" xfId="43926" xr:uid="{998759D3-C369-4066-8862-A497E06B906A}"/>
    <cellStyle name="Normal 10 8 2 4 2" xfId="43927" xr:uid="{764257D9-6F0A-45C8-AD65-AE9AFC3BF092}"/>
    <cellStyle name="Normal 10 8 2 4 3" xfId="43928" xr:uid="{2C49431E-8E37-45A2-8B66-EB97BBE0A57D}"/>
    <cellStyle name="Normal 10 8 2 4 4" xfId="43929" xr:uid="{6AA5D74C-73B6-4030-B960-177A0D68DDF9}"/>
    <cellStyle name="Normal 10 8 2 5" xfId="42866" xr:uid="{774F5609-2F8A-40B8-9F00-333F3AB1D733}"/>
    <cellStyle name="Normal 10 8 2 5 2" xfId="43930" xr:uid="{A6FFBD15-F7AB-4750-B3D2-5FB8BEED7AB4}"/>
    <cellStyle name="Normal 10 8 2 5 3" xfId="43931" xr:uid="{632A8214-C07C-482F-89DA-088BC90898CA}"/>
    <cellStyle name="Normal 10 8 2 5 4" xfId="43932" xr:uid="{1A4CF664-CA38-4E8B-82B5-7A7154585C84}"/>
    <cellStyle name="Normal 10 8 2 6" xfId="28802" xr:uid="{BF5D31E0-3F2C-4551-9476-85704ED00EC7}"/>
    <cellStyle name="Normal 10 8 2 7" xfId="28825" xr:uid="{558E5846-E045-4DB4-A540-E28A9964E560}"/>
    <cellStyle name="Normal 10 8 2 8" xfId="28830" xr:uid="{C7C0A8B0-9BF4-4F2F-A116-BE919489724B}"/>
    <cellStyle name="Normal 10 8 3" xfId="43933" xr:uid="{F69A35F5-666B-4223-B10A-4AA6AD4DA604}"/>
    <cellStyle name="Normal 10 8 3 2" xfId="43934" xr:uid="{90AE856E-2039-4F82-A402-17D50801ABF4}"/>
    <cellStyle name="Normal 10 8 3 3" xfId="3069" xr:uid="{1D765048-E849-4564-A312-E332A8073465}"/>
    <cellStyle name="Normal 10 8 3 4" xfId="43935" xr:uid="{ED7C4596-DA1D-4F34-9237-AB78D464C9EB}"/>
    <cellStyle name="Normal 10 8 4" xfId="11635" xr:uid="{0540D74C-99F9-4F28-A758-D626189DDB03}"/>
    <cellStyle name="Normal 10 8 4 2" xfId="11638" xr:uid="{46FF85C0-6A3E-4A74-89BC-B91A011CD705}"/>
    <cellStyle name="Normal 10 8 4 3" xfId="11640" xr:uid="{A51CF67E-CA85-4233-AF5F-CFA3D2757164}"/>
    <cellStyle name="Normal 10 8 4 4" xfId="43936" xr:uid="{A47592A9-C085-43A1-8341-47ECC2D1B2A9}"/>
    <cellStyle name="Normal 10 8 5" xfId="11642" xr:uid="{7FF724E4-93F3-472C-8D5D-6FFF1F5D55AC}"/>
    <cellStyle name="Normal 10 8 5 2" xfId="43937" xr:uid="{DC7B3217-807F-4F88-9222-1A2328654BA5}"/>
    <cellStyle name="Normal 10 8 5 3" xfId="43938" xr:uid="{D04E1E40-611A-4627-A654-7C893FD1CDBA}"/>
    <cellStyle name="Normal 10 8 5 4" xfId="43939" xr:uid="{0CD7DE82-EB7D-405C-9E2A-407C47BD75D6}"/>
    <cellStyle name="Normal 10 8 6" xfId="11646" xr:uid="{62241C5C-51F5-42CD-8524-C1EC5B25B938}"/>
    <cellStyle name="Normal 10 8 6 2" xfId="43940" xr:uid="{F212A33F-1691-4E34-9738-25E1FA40E4E8}"/>
    <cellStyle name="Normal 10 8 6 3" xfId="29915" xr:uid="{59D30477-058B-4FBF-94E0-8F3FFB9B25ED}"/>
    <cellStyle name="Normal 10 8 6 4" xfId="29922" xr:uid="{539BCBEF-71D8-4A39-84FC-5F8275D76FBD}"/>
    <cellStyle name="Normal 10 8 7" xfId="43941" xr:uid="{B57DF0D1-19C2-4A9F-A56A-A314A5DD9E4D}"/>
    <cellStyle name="Normal 10 8 8" xfId="20127" xr:uid="{C5183D06-8056-4F8C-B1B2-0567BFE85EE7}"/>
    <cellStyle name="Normal 10 8 9" xfId="43942" xr:uid="{59FEC7BA-874A-4E7C-959F-CBAE65DC11CB}"/>
    <cellStyle name="Normal 10 9" xfId="21751" xr:uid="{859AE324-62CC-4402-B755-37AD4C9CE439}"/>
    <cellStyle name="Normal 10 9 2" xfId="43945" xr:uid="{206916B1-D6FA-4AF6-82C7-EB3098921352}"/>
    <cellStyle name="Normal 10 9 2 2" xfId="43946" xr:uid="{6FB42050-E6C2-4109-8F8D-B6F1FF7F4666}"/>
    <cellStyle name="Normal 10 9 2 2 2" xfId="43947" xr:uid="{56BF34CD-D03B-4544-B4DA-9F680BFC9875}"/>
    <cellStyle name="Normal 10 9 2 2 3" xfId="43948" xr:uid="{AA3ADE1C-2318-4FE5-97F1-C9499A3D35DC}"/>
    <cellStyle name="Normal 10 9 2 2 4" xfId="43949" xr:uid="{2E4A306C-047B-46DB-820C-50079B78FADB}"/>
    <cellStyle name="Normal 10 9 2 3" xfId="43950" xr:uid="{E25DE3FE-AB30-42A2-BC46-691CCE4B262D}"/>
    <cellStyle name="Normal 10 9 2 3 2" xfId="43951" xr:uid="{A766B601-55D2-4B6B-8FD1-6CF8F826C570}"/>
    <cellStyle name="Normal 10 9 2 3 3" xfId="43952" xr:uid="{E72DCE9E-5325-4F47-A60A-4F66B47CA294}"/>
    <cellStyle name="Normal 10 9 2 3 4" xfId="43953" xr:uid="{058F5089-E91F-4913-8200-77E6E5A51609}"/>
    <cellStyle name="Normal 10 9 2 4" xfId="34952" xr:uid="{713EFE7E-F73B-47EE-986D-346502133248}"/>
    <cellStyle name="Normal 10 9 2 4 2" xfId="43954" xr:uid="{0293B9BA-C9B2-4383-9B79-911337BD195B}"/>
    <cellStyle name="Normal 10 9 2 4 3" xfId="43955" xr:uid="{3A03468C-FD7A-4B66-8E1A-180B33DACC29}"/>
    <cellStyle name="Normal 10 9 2 4 4" xfId="43956" xr:uid="{66376976-2F5B-4639-BF48-D9097D814986}"/>
    <cellStyle name="Normal 10 9 2 5" xfId="34954" xr:uid="{A10D7848-37E6-4AF3-ADDB-F15750722060}"/>
    <cellStyle name="Normal 10 9 2 5 2" xfId="43957" xr:uid="{91E2B442-2A13-4C1C-9942-BF29EEB43424}"/>
    <cellStyle name="Normal 10 9 2 5 3" xfId="43958" xr:uid="{59C8BA69-4EEC-491B-A941-181E5EB94683}"/>
    <cellStyle name="Normal 10 9 2 5 4" xfId="43959" xr:uid="{F0048D2D-CACA-4969-94CF-7B5879FA26A0}"/>
    <cellStyle name="Normal 10 9 2 6" xfId="33645" xr:uid="{1FB6CF30-EFCF-4F44-BEBD-DA59737324DC}"/>
    <cellStyle name="Normal 10 9 2 7" xfId="43960" xr:uid="{5A0ED3BD-141D-4268-B83B-F08946C1925C}"/>
    <cellStyle name="Normal 10 9 2 8" xfId="43962" xr:uid="{3D0CB5DF-7C5F-4263-8DA9-2D0ECE7FB164}"/>
    <cellStyle name="Normal 10 9 3" xfId="43963" xr:uid="{CFF9032E-196F-4275-9411-0629E87F7EC1}"/>
    <cellStyle name="Normal 10 9 3 2" xfId="26925" xr:uid="{7348F6BA-B01C-457A-AA70-3E092A9B9C25}"/>
    <cellStyle name="Normal 10 9 3 3" xfId="43964" xr:uid="{C525ACA5-6EAE-4A44-96D4-E3EEF4EB9CB1}"/>
    <cellStyle name="Normal 10 9 3 4" xfId="43965" xr:uid="{1FDC50C6-1BD9-4F41-98FF-F1D2495C43CF}"/>
    <cellStyle name="Normal 10 9 4" xfId="11651" xr:uid="{9DCF24DB-6A37-41EC-A108-E86EE2169F28}"/>
    <cellStyle name="Normal 10 9 4 2" xfId="11657" xr:uid="{595F04DE-5268-4A8F-85CA-3AA719B4A30B}"/>
    <cellStyle name="Normal 10 9 4 3" xfId="11665" xr:uid="{32DDF85A-74D7-41D4-AABC-B0B9ED9CBE81}"/>
    <cellStyle name="Normal 10 9 4 4" xfId="43966" xr:uid="{A0602100-0376-4CC0-9C23-6C9EDF1B5383}"/>
    <cellStyle name="Normal 10 9 5" xfId="11672" xr:uid="{CF193060-40B8-46BD-8270-B73B40E6D9A1}"/>
    <cellStyle name="Normal 10 9 5 2" xfId="43967" xr:uid="{21792CCB-55AF-4E05-8723-7B19C6F4A91E}"/>
    <cellStyle name="Normal 10 9 5 3" xfId="43968" xr:uid="{2933D6C3-9612-45FF-9D99-EDCE5F1DC00D}"/>
    <cellStyle name="Normal 10 9 5 4" xfId="43969" xr:uid="{6F1CC25E-079F-4C75-8F3F-E208C3B0FE93}"/>
    <cellStyle name="Normal 10 9 6" xfId="11680" xr:uid="{9BD94041-5481-4639-AC19-B6E4FAD5520F}"/>
    <cellStyle name="Normal 10 9 6 2" xfId="43970" xr:uid="{2674DA77-C63E-403D-BB0D-51D902983F32}"/>
    <cellStyle name="Normal 10 9 6 3" xfId="29955" xr:uid="{24DC8D15-B130-49AA-9442-3635628F19D8}"/>
    <cellStyle name="Normal 10 9 6 4" xfId="17222" xr:uid="{A32DCF69-267D-4500-9DCC-A8CB80E7D1CF}"/>
    <cellStyle name="Normal 10 9 7" xfId="43971" xr:uid="{0F1AB9FE-2BCC-4939-8120-1F4AFF7919C5}"/>
    <cellStyle name="Normal 10 9 8" xfId="43972" xr:uid="{7FA1D768-3648-4D8F-81C8-03D7236AD2A8}"/>
    <cellStyle name="Normal 10 9 9" xfId="43973" xr:uid="{D2C78881-BAE4-4D84-85CE-E288D43F9E70}"/>
    <cellStyle name="Normal 10_BSD10" xfId="43974" xr:uid="{014D1E34-6C1A-49F8-AD25-6406DC2D0DC8}"/>
    <cellStyle name="Normal 100" xfId="2262" xr:uid="{69AD308E-39CC-44CE-B1AC-164FF09B7C34}"/>
    <cellStyle name="Normal 100 2" xfId="43975" xr:uid="{D11EAC7B-FB27-48C4-915D-3D5BA27E6AB0}"/>
    <cellStyle name="Normal 101" xfId="2265" xr:uid="{0B3F9A2A-0A06-4A0B-8E06-BB1D5F6BDE5A}"/>
    <cellStyle name="Normal 101 2" xfId="43977" xr:uid="{38044EEA-B62B-4872-B9D1-234B6657E475}"/>
    <cellStyle name="Normal 102" xfId="2283" xr:uid="{521089B8-4154-4FD0-8BAF-C6DD6802664A}"/>
    <cellStyle name="Normal 102 2" xfId="43979" xr:uid="{83FAF1B6-908E-4D71-A184-1A1604A3AF11}"/>
    <cellStyle name="Normal 103" xfId="2284" xr:uid="{A49DE558-04C4-45BD-9E19-7F0D9675FF56}"/>
    <cellStyle name="Normal 103 2" xfId="43981" xr:uid="{E69BB374-DEC3-4826-936D-A06509EE6BC4}"/>
    <cellStyle name="Normal 104" xfId="2285" xr:uid="{3C7D170C-8B0C-485A-ADE2-DF0AF7A34E74}"/>
    <cellStyle name="Normal 104 2" xfId="43983" xr:uid="{2E1D82E7-B140-469C-A1C3-D137DE1FC04F}"/>
    <cellStyle name="Normal 105" xfId="2286" xr:uid="{9FC40CF7-480C-48CA-90AD-9C9147430721}"/>
    <cellStyle name="Normal 105 2" xfId="43986" xr:uid="{93A5D8A2-5586-422C-B73D-D891D95A8A31}"/>
    <cellStyle name="Normal 105 2 2" xfId="43987" xr:uid="{1DC6EDE7-E161-4A35-A7AB-24F3B712DB08}"/>
    <cellStyle name="Normal 105 3" xfId="43988" xr:uid="{6A31A1EF-4893-4AAB-94BE-C8C55E1DE8E7}"/>
    <cellStyle name="Normal 105 4" xfId="43985" xr:uid="{CD08350A-E411-40B6-B2BA-AA29A8F25AB6}"/>
    <cellStyle name="Normal 106" xfId="2288" xr:uid="{9A857D27-1712-43B5-8694-78D3CE4B703A}"/>
    <cellStyle name="Normal 106 2" xfId="43990" xr:uid="{479E1C11-EE22-4C74-963B-5087E8B4D978}"/>
    <cellStyle name="Normal 107" xfId="2290" xr:uid="{CE293180-87CE-4A3D-8CF4-05AD82FADDB3}"/>
    <cellStyle name="Normal 107 2" xfId="43992" xr:uid="{4629131D-C26E-4E09-844F-1491A58D9B5C}"/>
    <cellStyle name="Normal 108" xfId="2159" xr:uid="{DBBB3B58-BE4E-4DB2-BBB9-B0F2ABE11662}"/>
    <cellStyle name="Normal 108 2" xfId="43994" xr:uid="{0A742228-AA66-4672-B340-92EBDC481BC4}"/>
    <cellStyle name="Normal 109" xfId="2162" xr:uid="{EB5695CD-09E3-4A6F-9C96-109FEAF390D4}"/>
    <cellStyle name="Normal 109 2" xfId="43435" xr:uid="{1691DDF6-20DB-425C-9933-38FF9C8C6759}"/>
    <cellStyle name="Normal 11" xfId="2292" xr:uid="{93235DB7-2781-4960-AC11-A04550C6E583}"/>
    <cellStyle name="Normal 11 10" xfId="43406" xr:uid="{0967FBAD-5758-4999-BAB6-38AD551CB836}"/>
    <cellStyle name="Normal 11 10 2" xfId="11596" xr:uid="{F9B8F978-4810-4C7E-858E-F8E3A9BB832C}"/>
    <cellStyle name="Normal 11 11" xfId="43408" xr:uid="{8B77006F-5D7A-48C5-93F5-46E4D323DD66}"/>
    <cellStyle name="Normal 11 12" xfId="43410" xr:uid="{3A6F3A9C-431C-4C73-A023-093DACC9815B}"/>
    <cellStyle name="Normal 11 13" xfId="43997" xr:uid="{CF85FB97-BCFA-422C-BA2F-E54533902D2D}"/>
    <cellStyle name="Normal 11 14" xfId="43998" xr:uid="{2ABFEE27-E0B3-445D-BBA4-8CC39D98A2B4}"/>
    <cellStyle name="Normal 11 15" xfId="43996" xr:uid="{49F32ECF-8CE2-4903-8E2E-3EF9DB77C719}"/>
    <cellStyle name="Normal 11 16" xfId="51641" xr:uid="{8FDA8F44-BFF3-4099-8C13-FEE139D6012C}"/>
    <cellStyle name="Normal 11 2" xfId="2293" xr:uid="{3863962B-3190-4321-8A30-562F49BC3C31}"/>
    <cellStyle name="Normal 11 2 2" xfId="44000" xr:uid="{BFDF6030-720A-4FEA-9606-14437FAC1DE6}"/>
    <cellStyle name="Normal 11 2 2 2" xfId="44001" xr:uid="{0473B206-DB2F-4065-BCD4-1C5E7EF30117}"/>
    <cellStyle name="Normal 11 2 2 3" xfId="21870" xr:uid="{CCCEA3BF-D1B2-47E5-9E5F-069316039AA1}"/>
    <cellStyle name="Normal 11 2 3" xfId="35317" xr:uid="{77F1C9E7-EA89-4580-B371-5344A9A206D8}"/>
    <cellStyle name="Normal 11 2 4" xfId="35319" xr:uid="{349AD837-BDAE-4F5B-AA06-0767D0E1AD1D}"/>
    <cellStyle name="Normal 11 2 5" xfId="43999" xr:uid="{D5F4F90B-7E01-40DF-9DD7-6B2D95719844}"/>
    <cellStyle name="Normal 11 3" xfId="2294" xr:uid="{8FE7ADAE-5C38-4183-B73B-55E6C3F966C6}"/>
    <cellStyle name="Normal 11 3 2" xfId="2295" xr:uid="{613B3F13-51A8-487D-8F54-3353A82136A9}"/>
    <cellStyle name="Normal 11 3 2 2" xfId="44004" xr:uid="{7A7BCE3D-321B-46AD-A220-DF8F5ADBB71E}"/>
    <cellStyle name="Normal 11 3 2 3" xfId="44005" xr:uid="{251CF89D-8048-438F-8009-357A9E2B4AAD}"/>
    <cellStyle name="Normal 11 3 2 4" xfId="44003" xr:uid="{FA8F2648-8B23-42E9-B901-838C8F34D62A}"/>
    <cellStyle name="Normal 11 3 3" xfId="39310" xr:uid="{09BFCD32-543D-473E-9571-DC8CBED04E1A}"/>
    <cellStyle name="Normal 11 3 4" xfId="26577" xr:uid="{AE047380-D799-45D1-A59B-00ACE97C305A}"/>
    <cellStyle name="Normal 11 3 5" xfId="44002" xr:uid="{13634D99-8301-4205-9FA7-783E40AF17F8}"/>
    <cellStyle name="Normal 11 3 6" xfId="51944" xr:uid="{40DE422B-641E-41D7-93B6-12B7289B2FB5}"/>
    <cellStyle name="Normal 11 4" xfId="2296" xr:uid="{BCB6FCC7-317C-4A44-9D94-6FA40C77DD83}"/>
    <cellStyle name="Normal 11 4 2" xfId="44007" xr:uid="{CFB482E3-419C-430D-A23B-EBBB9F0EC550}"/>
    <cellStyle name="Normal 11 4 2 2" xfId="44008" xr:uid="{B89A544B-6107-43A5-82CD-2D3E9FF4D55D}"/>
    <cellStyle name="Normal 11 4 3" xfId="44009" xr:uid="{95EFA929-1965-4DFD-A6CD-14EF40F4B3EE}"/>
    <cellStyle name="Normal 11 4 3 2" xfId="44010" xr:uid="{6197C781-25B9-438D-A30D-1057D964C992}"/>
    <cellStyle name="Normal 11 4 4" xfId="44011" xr:uid="{0FA5BC1A-3633-41A7-8C89-E9FD4EF3B6F5}"/>
    <cellStyle name="Normal 11 4 5" xfId="44012" xr:uid="{6595F841-D9DE-4625-BBEC-0B6B24A6A503}"/>
    <cellStyle name="Normal 11 4 6" xfId="44006" xr:uid="{32FF3080-27CB-451E-B4B4-5FCC4EC6B1DF}"/>
    <cellStyle name="Normal 11 4 7" xfId="51876" xr:uid="{48D2D817-DD74-4D14-9038-59B7C959BD89}"/>
    <cellStyle name="Normal 11 5" xfId="2297" xr:uid="{098AD5F8-0B19-4C1A-A0B0-9F8CF52B6C60}"/>
    <cellStyle name="Normal 11 5 2" xfId="44013" xr:uid="{895E6331-7C51-4303-91D7-C94E37B2226F}"/>
    <cellStyle name="Normal 11 5 2 2" xfId="37008" xr:uid="{84C0977C-DCA2-4D31-AFA7-2DCC2D7B2668}"/>
    <cellStyle name="Normal 11 5 3" xfId="44014" xr:uid="{25055C5B-A131-452F-A2E9-E7FA51CE51C6}"/>
    <cellStyle name="Normal 11 5 4" xfId="44015" xr:uid="{7886BEAD-4419-4400-BFB0-488C0195FD4E}"/>
    <cellStyle name="Normal 11 5 5" xfId="41894" xr:uid="{AE711DB5-C4D1-4EEE-8073-578C779F73CA}"/>
    <cellStyle name="Normal 11 6" xfId="41896" xr:uid="{7A3F5DA7-6FA5-466C-8661-BE08353B5765}"/>
    <cellStyle name="Normal 11 6 2" xfId="20949" xr:uid="{68EF9C21-22DC-44CA-A73D-9EEE55360DA0}"/>
    <cellStyle name="Normal 11 6 2 2" xfId="44017" xr:uid="{3940E124-387D-415C-8105-B54A6F0CAA07}"/>
    <cellStyle name="Normal 11 6 3" xfId="44018" xr:uid="{268CE7A1-B88D-406C-8D14-99AB63EB7624}"/>
    <cellStyle name="Normal 11 6 4" xfId="44019" xr:uid="{D794EA31-523B-4FF2-8A33-4DDE8739C41D}"/>
    <cellStyle name="Normal 11 7" xfId="44020" xr:uid="{E5497D58-B021-4FA9-ABD6-157D3D195B6A}"/>
    <cellStyle name="Normal 11 7 2" xfId="44021" xr:uid="{AE63D39A-F653-47BB-AB59-12695059E52D}"/>
    <cellStyle name="Normal 11 7 2 2" xfId="44022" xr:uid="{952BEBC4-022D-42EA-8963-206F132BF95E}"/>
    <cellStyle name="Normal 11 7 3" xfId="44023" xr:uid="{019C50B8-2591-45E1-896C-D683C4CCB103}"/>
    <cellStyle name="Normal 11 7 4" xfId="44024" xr:uid="{31B1018C-30D6-411A-B8E7-54B0EFE2740A}"/>
    <cellStyle name="Normal 11 8" xfId="21755" xr:uid="{9E5BC614-DDB5-4A32-B82C-FA2EC5C390CC}"/>
    <cellStyle name="Normal 11 8 2" xfId="44025" xr:uid="{AD778493-5D48-4053-824E-D3A1C7DAF34E}"/>
    <cellStyle name="Normal 11 8 2 2" xfId="44026" xr:uid="{3025B5F0-EB4E-4458-B927-5F4C9F32B69B}"/>
    <cellStyle name="Normal 11 8 3" xfId="44027" xr:uid="{537D4A19-9C3E-4B17-9792-09042B9D3E8A}"/>
    <cellStyle name="Normal 11 8 4" xfId="44028" xr:uid="{A6DCE44D-C597-4FB8-B3D9-FA35FBD86542}"/>
    <cellStyle name="Normal 11 9" xfId="21757" xr:uid="{EFDB3DD6-67A2-453D-8CFC-18AC098D8A4D}"/>
    <cellStyle name="Normal 11 9 2" xfId="44029" xr:uid="{B5AB770D-3FC8-4150-B480-A2A7985EB2A1}"/>
    <cellStyle name="Normal 11 9 2 2" xfId="44030" xr:uid="{DB213291-F198-4E2F-AC85-0872262611AE}"/>
    <cellStyle name="Normal 11 9 3" xfId="44031" xr:uid="{AE02C994-FEF5-4B0B-9F20-A144CEC32A33}"/>
    <cellStyle name="Normal 11 9 4" xfId="44032" xr:uid="{FA4C2070-3241-40DF-852F-777E1D1668BB}"/>
    <cellStyle name="Normal 11_BSD 2" xfId="29668" xr:uid="{E613B92B-2B3B-4A41-B6AC-2F08B22C7D38}"/>
    <cellStyle name="Normal 110" xfId="2287" xr:uid="{CC6BE3B9-1DF2-4F04-9C86-9BAAB8700E6A}"/>
    <cellStyle name="Normal 110 2" xfId="43984" xr:uid="{9AC6AAF1-9385-41B3-9D8E-1415F689E8E0}"/>
    <cellStyle name="Normal 111" xfId="2289" xr:uid="{236790C0-1320-4BF6-AB6E-3E12F0B2B316}"/>
    <cellStyle name="Normal 111 2" xfId="43989" xr:uid="{97597B4C-4C10-4FFD-A316-A978877C4B6A}"/>
    <cellStyle name="Normal 112" xfId="2291" xr:uid="{480ECCD2-0D37-4401-8217-68F9425B2AC1}"/>
    <cellStyle name="Normal 112 2" xfId="43991" xr:uid="{BCD70559-9C7D-406C-82AA-4140698AD24A}"/>
    <cellStyle name="Normal 113" xfId="2160" xr:uid="{6CDCABCD-A968-44CE-889D-5C3B3B5DB0A9}"/>
    <cellStyle name="Normal 113 2" xfId="43993" xr:uid="{1E3E10B7-AC98-44A5-AECF-E2D9CA43902F}"/>
    <cellStyle name="Normal 114" xfId="2163" xr:uid="{E43E3D37-EEF7-48CF-B437-93ED75D54261}"/>
    <cellStyle name="Normal 114 2" xfId="43434" xr:uid="{876150E6-1188-4209-9668-05334EE06012}"/>
    <cellStyle name="Normal 115" xfId="2165" xr:uid="{C95F6BFF-6471-44F9-B280-21B8D011DE1F}"/>
    <cellStyle name="Normal 115 2" xfId="43438" xr:uid="{11984193-DAA8-4203-A456-BB58876E35E5}"/>
    <cellStyle name="Normal 116" xfId="2168" xr:uid="{C976A19B-B45F-49C4-AB13-CACC10D6391E}"/>
    <cellStyle name="Normal 116 2" xfId="43441" xr:uid="{EF3D1046-7F86-400C-B33A-AD9DF3719EAC}"/>
    <cellStyle name="Normal 117" xfId="2171" xr:uid="{DEFA8642-B856-47E0-82AE-3870354A3617}"/>
    <cellStyle name="Normal 117 2" xfId="44034" xr:uid="{7C6858AF-54C0-4D8B-8008-E53CC0FA10F8}"/>
    <cellStyle name="Normal 118" xfId="2177" xr:uid="{7303AF66-D2F1-443D-A54D-97C788BBB11F}"/>
    <cellStyle name="Normal 118 2" xfId="44036" xr:uid="{AEF75737-0A42-45AE-AD9D-580D1C9E7D53}"/>
    <cellStyle name="Normal 119" xfId="2181" xr:uid="{26AF3D4F-9878-4032-99AD-46AA73041522}"/>
    <cellStyle name="Normal 119 2" xfId="44038" xr:uid="{761D693B-D168-486F-BCF7-7A7E14DFAD10}"/>
    <cellStyle name="Normal 12" xfId="2298" xr:uid="{B7EE9C5B-5632-4E12-88B8-3336D23B17BC}"/>
    <cellStyle name="Normal 12 10" xfId="23488" xr:uid="{201B2E44-B766-4827-A2AA-4893477ED8BA}"/>
    <cellStyle name="Normal 12 10 2" xfId="25062" xr:uid="{4B8DC82B-75E7-47B5-94AC-A00797179518}"/>
    <cellStyle name="Normal 12 10 2 2" xfId="25712" xr:uid="{B8FD5D5E-4C1A-45F5-82C4-E4ED32A145A5}"/>
    <cellStyle name="Normal 12 10 2 2 2" xfId="7725" xr:uid="{37DE084E-4FB5-42DB-8E48-870A31C8B170}"/>
    <cellStyle name="Normal 12 10 2 2 3" xfId="7751" xr:uid="{4FBA8E2E-4AAF-44EB-8CF2-77B033E86F09}"/>
    <cellStyle name="Normal 12 10 2 2 4" xfId="4235" xr:uid="{3349C7E4-48F7-4CEC-AFEB-F8FEE0DF7858}"/>
    <cellStyle name="Normal 12 10 2 3" xfId="25715" xr:uid="{21E60E84-F9FB-4FB0-9C23-337F260E462F}"/>
    <cellStyle name="Normal 12 10 2 3 2" xfId="5018" xr:uid="{9EE1A5FB-6993-4151-9619-B98977B4F9E7}"/>
    <cellStyle name="Normal 12 10 2 3 3" xfId="44041" xr:uid="{A9BEBDD3-B8D2-4BE8-9DCF-7F0A0524C1CC}"/>
    <cellStyle name="Normal 12 10 2 3 4" xfId="44042" xr:uid="{E7122468-4087-4193-B1F3-A2230E630ED1}"/>
    <cellStyle name="Normal 12 10 2 4" xfId="10964" xr:uid="{E17EB5A1-2AEF-4001-9C8B-0052BC2F9F16}"/>
    <cellStyle name="Normal 12 10 2 4 2" xfId="25719" xr:uid="{37EC82C2-E7D6-4490-BB69-14C8C975BA94}"/>
    <cellStyle name="Normal 12 10 2 4 3" xfId="44043" xr:uid="{B9A2E230-0E1C-4926-88BE-61564F77A27A}"/>
    <cellStyle name="Normal 12 10 2 4 4" xfId="44044" xr:uid="{C8D8F984-B63C-418A-943D-F8BE5371D4BE}"/>
    <cellStyle name="Normal 12 10 2 5" xfId="44046" xr:uid="{BF806548-B27F-4116-8C05-D202C068C0C7}"/>
    <cellStyle name="Normal 12 10 2 5 2" xfId="44047" xr:uid="{27F8A52F-30EA-4660-945B-BF483C439417}"/>
    <cellStyle name="Normal 12 10 2 5 3" xfId="44048" xr:uid="{28D7248E-8640-47A9-89C1-E4CD3078C480}"/>
    <cellStyle name="Normal 12 10 2 5 4" xfId="5445" xr:uid="{992F701B-6C7C-49FD-9D6B-F043F1A7EF88}"/>
    <cellStyle name="Normal 12 10 2 6" xfId="30008" xr:uid="{94F63A4A-FDFB-4B85-8B52-5A45BD3622D5}"/>
    <cellStyle name="Normal 12 10 2 7" xfId="30010" xr:uid="{3EA3C9BE-6A68-48A9-81B1-3105613BAB75}"/>
    <cellStyle name="Normal 12 10 2 8" xfId="44049" xr:uid="{1792DDD2-81F1-4964-B007-883105146787}"/>
    <cellStyle name="Normal 12 10 3" xfId="44051" xr:uid="{C462E2C6-8F15-4263-9514-E678812C565B}"/>
    <cellStyle name="Normal 12 10 3 2" xfId="44054" xr:uid="{B0C53C26-D802-4FD0-8788-F3D9E2537254}"/>
    <cellStyle name="Normal 12 10 3 3" xfId="44056" xr:uid="{2ADEC219-4347-42F7-BF8D-461B30C3AD08}"/>
    <cellStyle name="Normal 12 10 3 4" xfId="44058" xr:uid="{3B945ED5-57D6-462D-BD6E-1206803C187B}"/>
    <cellStyle name="Normal 12 10 4" xfId="44060" xr:uid="{FEAAA06E-17BD-48F9-9D76-D5F313C4935A}"/>
    <cellStyle name="Normal 12 10 4 2" xfId="44062" xr:uid="{6B3C7E3D-FA6D-44AC-98BD-508FC7EDD9EC}"/>
    <cellStyle name="Normal 12 10 4 3" xfId="44064" xr:uid="{5CE52F1A-D9A9-46CF-8468-66105F9A6CC7}"/>
    <cellStyle name="Normal 12 10 4 4" xfId="44066" xr:uid="{975E815E-0DD0-4EA5-A92A-C71365AEC19B}"/>
    <cellStyle name="Normal 12 10 5" xfId="44067" xr:uid="{90A5AC11-0A2D-4E62-B157-D4D0CFA2B190}"/>
    <cellStyle name="Normal 12 10 5 2" xfId="44069" xr:uid="{4AA0243D-5799-4722-BF69-A12F3BC1A02E}"/>
    <cellStyle name="Normal 12 10 5 3" xfId="44071" xr:uid="{D9844424-B957-404C-B0CB-8342558596CB}"/>
    <cellStyle name="Normal 12 10 5 4" xfId="44073" xr:uid="{C85D4056-6451-46F0-A75D-B0C15DB0A3BC}"/>
    <cellStyle name="Normal 12 10 6" xfId="44074" xr:uid="{59AFC3B0-7039-4C8C-BAE4-C49837C7ACE4}"/>
    <cellStyle name="Normal 12 10 6 2" xfId="44076" xr:uid="{6D4A9B80-EDAA-4AD5-8094-F410D34A40E1}"/>
    <cellStyle name="Normal 12 10 6 3" xfId="44078" xr:uid="{B9BB12ED-6129-4369-8A3C-43ADC8AC6C92}"/>
    <cellStyle name="Normal 12 10 6 4" xfId="44080" xr:uid="{E12093CF-A94D-4F4F-AC8F-9E76E162A8D8}"/>
    <cellStyle name="Normal 12 10 7" xfId="44081" xr:uid="{E967B78C-5470-43AD-B55C-7470AF1D674E}"/>
    <cellStyle name="Normal 12 10 8" xfId="24392" xr:uid="{9881A915-F99E-4DDA-84C8-FAD6C2FA84AC}"/>
    <cellStyle name="Normal 12 10 9" xfId="16592" xr:uid="{E8AFB872-4079-4D68-B799-2FB873F0DE7F}"/>
    <cellStyle name="Normal 12 11" xfId="44084" xr:uid="{12F49086-6E0F-46ED-99AE-741CF2FF5A66}"/>
    <cellStyle name="Normal 12 11 2" xfId="44087" xr:uid="{80B6B067-EF8A-4F90-806D-710E2A34861F}"/>
    <cellStyle name="Normal 12 11 2 2" xfId="44090" xr:uid="{148B3201-0FFC-4CA9-9DCA-C5115944CD67}"/>
    <cellStyle name="Normal 12 11 2 2 2" xfId="44091" xr:uid="{FE081B67-81E6-43AB-9C9F-A5BDDB9A7FC7}"/>
    <cellStyle name="Normal 12 11 2 2 3" xfId="9913" xr:uid="{0707DAE0-436C-4749-A2AA-798166E7004E}"/>
    <cellStyle name="Normal 12 11 2 2 4" xfId="21262" xr:uid="{A815EC6E-04E4-46F3-B577-A4E5287F9F6D}"/>
    <cellStyle name="Normal 12 11 2 3" xfId="40834" xr:uid="{A272D44D-837E-4B2A-A5EC-FBF267972F8A}"/>
    <cellStyle name="Normal 12 11 2 3 2" xfId="44092" xr:uid="{987C70DA-8940-41F2-83EC-9966BF343B37}"/>
    <cellStyle name="Normal 12 11 2 3 3" xfId="44093" xr:uid="{43E046E8-45CA-4691-963F-96A91CF4AE24}"/>
    <cellStyle name="Normal 12 11 2 3 4" xfId="44094" xr:uid="{012756A1-BA6C-4428-8B32-BCEC6B1A235D}"/>
    <cellStyle name="Normal 12 11 2 4" xfId="44096" xr:uid="{BA2FED36-EBD8-47A5-886C-77DACF44D4F8}"/>
    <cellStyle name="Normal 12 11 2 4 2" xfId="44097" xr:uid="{F3174C5C-C5ED-4719-8593-5783AF3D03B7}"/>
    <cellStyle name="Normal 12 11 2 4 3" xfId="44098" xr:uid="{6F390F8D-54FD-4B32-9241-474BF0BF5C52}"/>
    <cellStyle name="Normal 12 11 2 4 4" xfId="44099" xr:uid="{24DB06D3-17F5-4AB3-8E8F-6396FFF360C4}"/>
    <cellStyle name="Normal 12 11 2 5" xfId="44101" xr:uid="{B8F4930C-7CEF-4AFC-8AED-642B25804DBE}"/>
    <cellStyle name="Normal 12 11 2 5 2" xfId="44102" xr:uid="{E5501EC1-51FE-4972-921D-AEEB8265C2F7}"/>
    <cellStyle name="Normal 12 11 2 5 3" xfId="44103" xr:uid="{41220DE0-1E3B-4DA2-8967-1239D7085EDC}"/>
    <cellStyle name="Normal 12 11 2 5 4" xfId="44104" xr:uid="{88D04189-50B0-4873-A00A-FBB7BFD4D0F1}"/>
    <cellStyle name="Normal 12 11 2 6" xfId="14688" xr:uid="{B3897645-8441-42B2-A7D0-22D75F79FD39}"/>
    <cellStyle name="Normal 12 11 2 7" xfId="35203" xr:uid="{9B6FD8DF-6EDE-4BA4-866E-79AC3C6880F0}"/>
    <cellStyle name="Normal 12 11 2 8" xfId="25068" xr:uid="{F43B9BF9-0707-46CA-B030-E80CC9B58875}"/>
    <cellStyle name="Normal 12 11 3" xfId="44106" xr:uid="{E778BB11-4805-4279-A0B1-077C82DF6429}"/>
    <cellStyle name="Normal 12 11 3 2" xfId="44109" xr:uid="{1C33DE1B-E837-4628-8F13-CFB8D19A0949}"/>
    <cellStyle name="Normal 12 11 3 3" xfId="44111" xr:uid="{70997313-7408-4E81-926C-C3692A1C3057}"/>
    <cellStyle name="Normal 12 11 3 4" xfId="44113" xr:uid="{058D36ED-9501-444A-9C58-8E5053D73E69}"/>
    <cellStyle name="Normal 12 11 4" xfId="44115" xr:uid="{B1D4FB0F-37B8-4ECA-B5EE-6790C16D46A5}"/>
    <cellStyle name="Normal 12 11 4 2" xfId="44117" xr:uid="{27F85639-A199-48FA-8BD3-42746C2BA981}"/>
    <cellStyle name="Normal 12 11 4 3" xfId="44119" xr:uid="{7DE13FDE-65E0-4B83-820D-FB0D23E71BC7}"/>
    <cellStyle name="Normal 12 11 4 4" xfId="44121" xr:uid="{C32AD373-8F51-43F4-814F-EA3E67E8CB34}"/>
    <cellStyle name="Normal 12 11 5" xfId="44122" xr:uid="{582B9E8F-8E28-4FF9-97D5-2120547A5080}"/>
    <cellStyle name="Normal 12 11 5 2" xfId="44124" xr:uid="{AEAA782D-1130-4872-AB9B-072B7734E35D}"/>
    <cellStyle name="Normal 12 11 5 3" xfId="44126" xr:uid="{B2C2FFCE-E983-45AB-9915-EBBC2DEF0E61}"/>
    <cellStyle name="Normal 12 11 5 4" xfId="44128" xr:uid="{61C3B16B-8182-4E7C-973F-34235F9535FF}"/>
    <cellStyle name="Normal 12 11 6" xfId="44129" xr:uid="{1D607159-599A-4A5C-9B65-F74E2D31C3D0}"/>
    <cellStyle name="Normal 12 11 6 2" xfId="44131" xr:uid="{8BA53FA4-450B-4D9D-BF7B-1B007B099A8F}"/>
    <cellStyle name="Normal 12 11 6 3" xfId="44133" xr:uid="{1A3280BA-1617-492A-BD9C-76D5B92842E1}"/>
    <cellStyle name="Normal 12 11 6 4" xfId="44135" xr:uid="{4AD6F657-471E-4679-871A-5E4EC6F6866D}"/>
    <cellStyle name="Normal 12 11 7" xfId="44136" xr:uid="{702D4CFC-F1F5-487E-89B9-679012B9F94C}"/>
    <cellStyle name="Normal 12 11 8" xfId="24403" xr:uid="{31DEDCDE-3A8A-42C5-B5D4-89BDC440D4A2}"/>
    <cellStyle name="Normal 12 11 9" xfId="24409" xr:uid="{235031E7-E04E-4B99-9622-050D7CC431B4}"/>
    <cellStyle name="Normal 12 12" xfId="44139" xr:uid="{68211A59-6E25-44D2-8377-BEEDF495E8A9}"/>
    <cellStyle name="Normal 12 12 2" xfId="44142" xr:uid="{2FCC26D6-7CD5-42F6-9AAA-44C7CAE98E5C}"/>
    <cellStyle name="Normal 12 12 2 2" xfId="44144" xr:uid="{43C225CE-BE6B-40B6-B83C-3347F05B9DEE}"/>
    <cellStyle name="Normal 12 12 2 2 2" xfId="34144" xr:uid="{68D93DFC-228E-4839-B017-E666421B4AF5}"/>
    <cellStyle name="Normal 12 12 2 2 3" xfId="31612" xr:uid="{D5E4415A-02CE-43DD-A186-0836D08D74B2}"/>
    <cellStyle name="Normal 12 12 2 2 4" xfId="31615" xr:uid="{E3B85F09-2F65-4114-AFCE-A5580D88BFEE}"/>
    <cellStyle name="Normal 12 12 2 3" xfId="44145" xr:uid="{8F984EA8-4C23-4E41-9768-708ACEED96E5}"/>
    <cellStyle name="Normal 12 12 2 3 2" xfId="34147" xr:uid="{D92BB286-5F00-42E5-A4BD-3D68A066F20C}"/>
    <cellStyle name="Normal 12 12 2 3 3" xfId="44146" xr:uid="{1D0D73B0-E422-4357-91F6-AB25BDD01F4B}"/>
    <cellStyle name="Normal 12 12 2 3 4" xfId="44147" xr:uid="{675BE5E4-34AE-4872-A2CF-FC516D37E9AA}"/>
    <cellStyle name="Normal 12 12 2 4" xfId="44148" xr:uid="{62FBDD13-3A39-49C4-B8B5-7D0167CB8879}"/>
    <cellStyle name="Normal 12 12 2 4 2" xfId="44149" xr:uid="{C0A42AD4-3EC7-4B60-ABD1-BDF4D9E12D9B}"/>
    <cellStyle name="Normal 12 12 2 4 3" xfId="44150" xr:uid="{919D388A-B523-4A37-B9A8-EDA7A50344C3}"/>
    <cellStyle name="Normal 12 12 2 4 4" xfId="44151" xr:uid="{6BD46531-3CE5-489F-90D2-5E8384F60815}"/>
    <cellStyle name="Normal 12 12 2 5" xfId="44152" xr:uid="{F9DE0015-0930-4DEB-A9A4-D62AD03C24D8}"/>
    <cellStyle name="Normal 12 12 2 5 2" xfId="44153" xr:uid="{418D1C43-BC27-40E7-B50E-D0E7B1368C3A}"/>
    <cellStyle name="Normal 12 12 2 5 3" xfId="44154" xr:uid="{5036D311-FCD4-4E35-BB45-A36EA5D54CF8}"/>
    <cellStyle name="Normal 12 12 2 5 4" xfId="44155" xr:uid="{4F9EA4F6-8C2F-45E8-B5C8-B592A6A2E50C}"/>
    <cellStyle name="Normal 12 12 2 6" xfId="35216" xr:uid="{793199D5-7BB0-4088-A4E7-DE4E5C38D027}"/>
    <cellStyle name="Normal 12 12 2 7" xfId="35221" xr:uid="{734D4EE1-C0D7-4ABE-B614-04C0F1723E7B}"/>
    <cellStyle name="Normal 12 12 2 8" xfId="35223" xr:uid="{94ABA050-5400-4A9A-9699-288866EF0498}"/>
    <cellStyle name="Normal 12 12 3" xfId="44157" xr:uid="{16DE0037-65AA-41D6-B30C-6EC4FE0D6C2E}"/>
    <cellStyle name="Normal 12 12 3 2" xfId="32643" xr:uid="{5762D9AF-B99D-4831-B490-9FFE56F2FD06}"/>
    <cellStyle name="Normal 12 12 3 3" xfId="32735" xr:uid="{50648283-A721-43EF-AEFD-6F9583D433D9}"/>
    <cellStyle name="Normal 12 12 3 4" xfId="3823" xr:uid="{42B79FF5-7D12-4285-9D17-52407B709EB3}"/>
    <cellStyle name="Normal 12 12 4" xfId="34643" xr:uid="{C92E4DDC-2075-4771-BBE2-06963025D6B5}"/>
    <cellStyle name="Normal 12 12 4 2" xfId="33235" xr:uid="{99D722DA-F32C-4204-9368-B5A0F97AFC92}"/>
    <cellStyle name="Normal 12 12 4 3" xfId="30622" xr:uid="{8D416044-4F3E-4980-81BF-891571860CAF}"/>
    <cellStyle name="Normal 12 12 4 4" xfId="3887" xr:uid="{1C817CC0-2C2A-4070-B6CE-9EC1EAAF38E5}"/>
    <cellStyle name="Normal 12 12 5" xfId="34645" xr:uid="{13DD3D54-3E67-404B-AD99-42649C283E17}"/>
    <cellStyle name="Normal 12 12 5 2" xfId="33318" xr:uid="{9092F418-A0FB-4336-AC3A-52BE8ED1B752}"/>
    <cellStyle name="Normal 12 12 5 3" xfId="30650" xr:uid="{A60E2CF0-84D7-4093-B253-CC194A927BDC}"/>
    <cellStyle name="Normal 12 12 5 4" xfId="30653" xr:uid="{DB9160C5-161E-4520-BB73-A3C340929E89}"/>
    <cellStyle name="Normal 12 12 6" xfId="44158" xr:uid="{CD9FA7C5-3BA8-4E56-B940-392E2E9B1C32}"/>
    <cellStyle name="Normal 12 12 6 2" xfId="33375" xr:uid="{1EEEABA6-0D81-4650-800F-83FDFAC64FAC}"/>
    <cellStyle name="Normal 12 12 6 3" xfId="30660" xr:uid="{4E35669C-5510-4747-975F-905CB72C91D5}"/>
    <cellStyle name="Normal 12 12 6 4" xfId="30663" xr:uid="{35697A9B-5E95-4E4F-A44F-A066AB47C17D}"/>
    <cellStyle name="Normal 12 12 7" xfId="44159" xr:uid="{6BB1AA24-E75B-490B-A9A7-70A55507A287}"/>
    <cellStyle name="Normal 12 12 8" xfId="24420" xr:uid="{56FF3ED1-7B4D-4528-AE62-A2DDE4D245AC}"/>
    <cellStyle name="Normal 12 12 9" xfId="24425" xr:uid="{1668083B-6FE5-41ED-9D6A-0294911EB21E}"/>
    <cellStyle name="Normal 12 13" xfId="44162" xr:uid="{8499FF1B-5EF4-4116-BCF3-2011BFB133A9}"/>
    <cellStyle name="Normal 12 13 2" xfId="44164" xr:uid="{11A3BE08-6CAB-4F6B-BF9C-E4C1748FE8E4}"/>
    <cellStyle name="Normal 12 13 2 2" xfId="44165" xr:uid="{CE99702A-F241-4911-A99D-52D1BF53FE86}"/>
    <cellStyle name="Normal 12 13 2 2 2" xfId="34454" xr:uid="{62364B20-C254-41F9-99C6-B3248A902FE8}"/>
    <cellStyle name="Normal 12 13 2 2 3" xfId="40467" xr:uid="{C0A59347-57C4-4E11-9525-66F70B276E63}"/>
    <cellStyle name="Normal 12 13 2 2 4" xfId="40469" xr:uid="{B099915B-8E46-4D0F-90FF-ACABEB195F5A}"/>
    <cellStyle name="Normal 12 13 2 3" xfId="18848" xr:uid="{A4469634-13FE-4A0E-9B5E-0FAEDB87DC9B}"/>
    <cellStyle name="Normal 12 13 2 3 2" xfId="18851" xr:uid="{CB696830-5998-4A49-98F2-2CCD1EAAEDF1}"/>
    <cellStyle name="Normal 12 13 2 3 3" xfId="40593" xr:uid="{B9A6FEA2-FDF0-41C7-90BF-B35BFBCDD74F}"/>
    <cellStyle name="Normal 12 13 2 3 4" xfId="40596" xr:uid="{7997FC3F-C06B-43AB-B9CF-03AD94383BA1}"/>
    <cellStyle name="Normal 12 13 2 4" xfId="18856" xr:uid="{D401048A-6993-4F6C-90D1-AEB4EDBAF7D3}"/>
    <cellStyle name="Normal 12 13 2 4 2" xfId="40691" xr:uid="{9B28BE6C-CD84-4E76-834C-8E1A18F5D9DD}"/>
    <cellStyle name="Normal 12 13 2 4 3" xfId="40694" xr:uid="{548B8BB3-AA74-41CA-AB9E-36C17ED0555D}"/>
    <cellStyle name="Normal 12 13 2 4 4" xfId="40696" xr:uid="{1908DB95-4372-41C6-B158-A70CE99BCDA1}"/>
    <cellStyle name="Normal 12 13 2 5" xfId="18859" xr:uid="{703583CA-65E4-4BA4-89F6-C38A56E39EF0}"/>
    <cellStyle name="Normal 12 13 2 5 2" xfId="40774" xr:uid="{A10CC6A6-BD5B-42B6-A71C-EDDBEA1F9471}"/>
    <cellStyle name="Normal 12 13 2 5 3" xfId="40776" xr:uid="{E2FA4B8C-925D-4E17-BF41-E578AE4FD9B9}"/>
    <cellStyle name="Normal 12 13 2 5 4" xfId="40779" xr:uid="{2758A4DF-8F32-4FF7-8795-536124E2CD49}"/>
    <cellStyle name="Normal 12 13 2 6" xfId="18862" xr:uid="{4FBA32E6-AA9A-47A1-8393-FD629CD19B4B}"/>
    <cellStyle name="Normal 12 13 2 7" xfId="44167" xr:uid="{29A18562-0ADA-4BE3-BFCD-66F8CF532151}"/>
    <cellStyle name="Normal 12 13 2 8" xfId="44168" xr:uid="{22938464-7187-4806-AEEC-A286CD7E6C52}"/>
    <cellStyle name="Normal 12 13 3" xfId="44169" xr:uid="{A3DF236B-3E83-4E62-958C-FC9494E372C7}"/>
    <cellStyle name="Normal 12 13 3 2" xfId="35110" xr:uid="{7E4C529F-9DCA-406F-A827-DC87C3F2076F}"/>
    <cellStyle name="Normal 12 13 3 3" xfId="18872" xr:uid="{B9C46CEC-9A8E-4EBB-9FF8-AAC07357BE35}"/>
    <cellStyle name="Normal 12 13 3 4" xfId="18879" xr:uid="{B1701A1F-D2D5-4B5D-9109-72944169214E}"/>
    <cellStyle name="Normal 12 13 4" xfId="34647" xr:uid="{CCA07E85-490D-4734-8BCF-DBB0DAB87357}"/>
    <cellStyle name="Normal 12 13 4 2" xfId="35163" xr:uid="{C6638C8F-F122-430C-A545-C2D924EACF11}"/>
    <cellStyle name="Normal 12 13 4 3" xfId="18896" xr:uid="{83E81FB9-4502-435C-9B97-8D015E78D783}"/>
    <cellStyle name="Normal 12 13 4 4" xfId="18908" xr:uid="{D8CE37D0-199C-4A92-9974-EEF955A73CB5}"/>
    <cellStyle name="Normal 12 13 5" xfId="34649" xr:uid="{79E127EB-C213-4CC9-A99B-37F00E90167C}"/>
    <cellStyle name="Normal 12 13 5 2" xfId="35340" xr:uid="{CED75645-C7FC-4B8F-BFE5-2ABF3F0686F4}"/>
    <cellStyle name="Normal 12 13 5 3" xfId="18923" xr:uid="{A7690E51-E755-49E1-8B95-D7F98C43E513}"/>
    <cellStyle name="Normal 12 13 5 4" xfId="18937" xr:uid="{E91C2D26-336B-4A07-A492-DE1FE49B1EA8}"/>
    <cellStyle name="Normal 12 13 6" xfId="44170" xr:uid="{00EEE374-4458-442F-B147-292F2AFEF488}"/>
    <cellStyle name="Normal 12 13 6 2" xfId="35411" xr:uid="{41D54722-BD9A-42DC-8680-B38643910666}"/>
    <cellStyle name="Normal 12 13 6 3" xfId="18951" xr:uid="{DE5EC8FC-7B68-455B-AB8C-807CD1F54A1A}"/>
    <cellStyle name="Normal 12 13 6 4" xfId="18959" xr:uid="{56485BBF-206C-467C-AE09-CD8AFAE5642B}"/>
    <cellStyle name="Normal 12 13 7" xfId="44171" xr:uid="{AE8A5845-8527-42B7-AFDD-ABD00711D575}"/>
    <cellStyle name="Normal 12 13 8" xfId="24434" xr:uid="{7E726C43-1111-4B3F-A69F-0A121D1716CB}"/>
    <cellStyle name="Normal 12 13 9" xfId="24439" xr:uid="{E024FD93-7565-45CA-B80E-8538D8366EC3}"/>
    <cellStyle name="Normal 12 14" xfId="8925" xr:uid="{006972B3-13FB-44C4-A768-AD1255F26B78}"/>
    <cellStyle name="Normal 12 14 2" xfId="44174" xr:uid="{1B6C8C5E-3A4E-429E-A34B-26D8C1F20413}"/>
    <cellStyle name="Normal 12 14 2 2" xfId="44175" xr:uid="{DC57E018-8D5C-409A-87E5-8822F5B69C2E}"/>
    <cellStyle name="Normal 12 14 2 2 2" xfId="44176" xr:uid="{A6AD93FD-A1C2-4BF8-A370-E2111CB67D02}"/>
    <cellStyle name="Normal 12 14 2 2 3" xfId="44177" xr:uid="{86475E37-D318-477D-86FE-47142C2E5737}"/>
    <cellStyle name="Normal 12 14 2 2 4" xfId="44178" xr:uid="{0F80C4A0-F141-4C38-AAFF-2ED4DE12B026}"/>
    <cellStyle name="Normal 12 14 2 3" xfId="19377" xr:uid="{5EA05E0C-F998-4046-9925-3460144D3D94}"/>
    <cellStyle name="Normal 12 14 2 3 2" xfId="19380" xr:uid="{E64894B2-D5E0-4FB7-BFA9-333929DC7926}"/>
    <cellStyle name="Normal 12 14 2 3 3" xfId="44179" xr:uid="{8AAB1771-E32A-410D-9A5B-78575089443B}"/>
    <cellStyle name="Normal 12 14 2 3 4" xfId="44180" xr:uid="{6EF57DA5-2EB0-45A6-B048-1FE64FC0FEBA}"/>
    <cellStyle name="Normal 12 14 2 4" xfId="11271" xr:uid="{A7D2D24B-F29D-4750-99C2-D2A82694796D}"/>
    <cellStyle name="Normal 12 14 2 4 2" xfId="44181" xr:uid="{2A019DAD-48AD-4BA3-84F2-DA7FD56E10D2}"/>
    <cellStyle name="Normal 12 14 2 4 3" xfId="9258" xr:uid="{DDAB7D81-0D5D-4F5E-A9A5-C3E700196A83}"/>
    <cellStyle name="Normal 12 14 2 4 4" xfId="5652" xr:uid="{B204AE8B-70CE-48AD-93A9-37A7CD91ED27}"/>
    <cellStyle name="Normal 12 14 2 5" xfId="44182" xr:uid="{D6261D87-672C-4464-B0AA-CC9A7F36C495}"/>
    <cellStyle name="Normal 12 14 2 5 2" xfId="44183" xr:uid="{DFF05602-1BF9-4E88-AFA2-77323CF6CE34}"/>
    <cellStyle name="Normal 12 14 2 5 3" xfId="44184" xr:uid="{B66A6516-31EB-4EC2-9742-4F18A7E2E515}"/>
    <cellStyle name="Normal 12 14 2 5 4" xfId="44185" xr:uid="{F05CD042-B1BB-4132-91EA-23A37F502200}"/>
    <cellStyle name="Normal 12 14 2 6" xfId="44186" xr:uid="{C89A0B9F-CED2-424A-B36E-89A785A3299B}"/>
    <cellStyle name="Normal 12 14 2 7" xfId="44187" xr:uid="{CBFCCB13-C040-4B30-A111-97E19CD4DC58}"/>
    <cellStyle name="Normal 12 14 2 8" xfId="44188" xr:uid="{458EA83B-123F-4B9D-91EF-17E78C32221C}"/>
    <cellStyle name="Normal 12 14 3" xfId="44190" xr:uid="{20376EDC-DF97-48AB-A116-55CCD3901DBE}"/>
    <cellStyle name="Normal 12 14 3 2" xfId="23652" xr:uid="{770B1668-EAB3-4EE0-A483-B2046F54815E}"/>
    <cellStyle name="Normal 12 14 3 3" xfId="19384" xr:uid="{6C8828CE-A274-4E55-834A-4CA51F4C95AC}"/>
    <cellStyle name="Normal 12 14 3 4" xfId="4401" xr:uid="{F8DF6957-1FE6-4969-8DF2-F219D57301F3}"/>
    <cellStyle name="Normal 12 14 4" xfId="34653" xr:uid="{4CE54762-90B0-4B97-8FCC-B229F71BAEBC}"/>
    <cellStyle name="Normal 12 14 4 2" xfId="35676" xr:uid="{2D5ED6BC-0645-4BF5-B76C-B2478E87967C}"/>
    <cellStyle name="Normal 12 14 4 3" xfId="19417" xr:uid="{B0F3BA6D-ED9D-44ED-B539-FF1EC533A27D}"/>
    <cellStyle name="Normal 12 14 4 4" xfId="11340" xr:uid="{95678BE0-38D8-4AB9-8127-F7649710003B}"/>
    <cellStyle name="Normal 12 14 5" xfId="34656" xr:uid="{6EB7EE26-893B-444D-8EF8-C7FFF7F800DC}"/>
    <cellStyle name="Normal 12 14 5 2" xfId="35686" xr:uid="{FC82FA36-6584-4289-A2AA-7DCBEDAF8238}"/>
    <cellStyle name="Normal 12 14 5 3" xfId="19425" xr:uid="{A2DFFC92-5F10-4BF0-8220-52E4F2032F5F}"/>
    <cellStyle name="Normal 12 14 5 4" xfId="10289" xr:uid="{CB2EEFDB-475B-423A-ADAB-2F3201E73970}"/>
    <cellStyle name="Normal 12 14 6" xfId="14008" xr:uid="{EC037ED3-A708-4067-A701-1CD3B942A535}"/>
    <cellStyle name="Normal 12 14 6 2" xfId="35693" xr:uid="{2EA03A76-A96F-4B80-B08D-55AE95B1BAA7}"/>
    <cellStyle name="Normal 12 14 6 3" xfId="19435" xr:uid="{4E969B83-AAC6-44E2-90F3-FC406542C12F}"/>
    <cellStyle name="Normal 12 14 6 4" xfId="44191" xr:uid="{B513F4E5-DE5F-4EAF-92DE-ADF518C35651}"/>
    <cellStyle name="Normal 12 14 7" xfId="44192" xr:uid="{B1B865B4-B50A-4F1E-9843-5FB7DDE8DA5C}"/>
    <cellStyle name="Normal 12 14 8" xfId="24445" xr:uid="{11D21FC2-4956-44BE-B55D-72E625A3B513}"/>
    <cellStyle name="Normal 12 14 9" xfId="24450" xr:uid="{081CEA13-46AE-4512-9B92-C60CB048EFD9}"/>
    <cellStyle name="Normal 12 15" xfId="44196" xr:uid="{4E664286-3EF0-4D62-8764-789A1604B07A}"/>
    <cellStyle name="Normal 12 15 2" xfId="44199" xr:uid="{22DFFB20-D1A9-4FD8-8C7E-AC5EC8437CDC}"/>
    <cellStyle name="Normal 12 15 2 2" xfId="44200" xr:uid="{9A12FF61-368A-4909-A1B9-BCA9967B9056}"/>
    <cellStyle name="Normal 12 15 2 3" xfId="44201" xr:uid="{D07AFAA0-2AF5-4012-B3C6-B2E66218BF17}"/>
    <cellStyle name="Normal 12 15 2 4" xfId="44202" xr:uid="{A0AB59FE-02E3-4D14-85D5-1601A839A752}"/>
    <cellStyle name="Normal 12 15 3" xfId="44204" xr:uid="{8F6F35DB-50C6-49EE-A7E1-E31558B62E1B}"/>
    <cellStyle name="Normal 12 15 3 2" xfId="35818" xr:uid="{52720C07-3FAF-4C7E-A695-90D1B36CD857}"/>
    <cellStyle name="Normal 12 15 3 3" xfId="35821" xr:uid="{D09302E1-254A-41FE-92B3-CF5907BCAA33}"/>
    <cellStyle name="Normal 12 15 3 4" xfId="3341" xr:uid="{802BAC81-6EA9-4B67-82DA-E5EC9E5B053E}"/>
    <cellStyle name="Normal 12 15 4" xfId="34660" xr:uid="{73EC7EA5-7164-4F00-ACF3-30012A9C9C43}"/>
    <cellStyle name="Normal 12 15 4 2" xfId="35826" xr:uid="{77533A7D-7951-4FE1-BC24-52407EAADB0E}"/>
    <cellStyle name="Normal 12 15 4 3" xfId="30713" xr:uid="{40259536-A9DF-406C-8961-F9DB6041BED1}"/>
    <cellStyle name="Normal 12 15 4 4" xfId="11822" xr:uid="{886F4C3D-7091-4CDC-B257-1C2D382CF55C}"/>
    <cellStyle name="Normal 12 15 5" xfId="34663" xr:uid="{40788982-1A48-4999-B7DE-3E4F7C008F76}"/>
    <cellStyle name="Normal 12 15 5 2" xfId="27280" xr:uid="{933F141C-37EF-420A-82D3-8FD522063921}"/>
    <cellStyle name="Normal 12 15 5 3" xfId="27283" xr:uid="{DFB2E7AF-A17C-4536-9A80-9881C3F07602}"/>
    <cellStyle name="Normal 12 15 5 4" xfId="4623" xr:uid="{6DAC1E85-5810-4F25-BDCC-63D9F11C6329}"/>
    <cellStyle name="Normal 12 15 6" xfId="14015" xr:uid="{F5E60CBB-C095-493C-AB0B-2DA1CDBAB1EF}"/>
    <cellStyle name="Normal 12 15 7" xfId="44205" xr:uid="{074B82CF-45D9-4337-9763-2F2D296A24A9}"/>
    <cellStyle name="Normal 12 15 8" xfId="16984" xr:uid="{B761DBED-5AC0-4CB6-9DB1-40766D12B00B}"/>
    <cellStyle name="Normal 12 16" xfId="44209" xr:uid="{FF500624-2359-467F-844F-03AA79802988}"/>
    <cellStyle name="Normal 12 16 2" xfId="44212" xr:uid="{7F6727A6-3174-4C9B-8B97-54F14E72930D}"/>
    <cellStyle name="Normal 12 16 2 2" xfId="44213" xr:uid="{F16E5AD6-BAAE-4940-A9D7-0B49FDEAC1F2}"/>
    <cellStyle name="Normal 12 16 2 3" xfId="44214" xr:uid="{B89BEE07-6016-4AAF-9B7E-6AD850409BCA}"/>
    <cellStyle name="Normal 12 16 2 4" xfId="44215" xr:uid="{262E7900-2515-4C62-9F87-2D31F954773E}"/>
    <cellStyle name="Normal 12 16 3" xfId="44217" xr:uid="{82ABAA9E-4DA0-403C-A177-BE01F4FAB6C5}"/>
    <cellStyle name="Normal 12 16 3 2" xfId="35900" xr:uid="{23D3E31B-D13B-4D23-B84B-F075572542B5}"/>
    <cellStyle name="Normal 12 16 3 3" xfId="35906" xr:uid="{FB76A6D6-41E0-42A0-8675-FD1BAFB70A59}"/>
    <cellStyle name="Normal 12 16 3 4" xfId="35913" xr:uid="{315E8DED-A64D-4BF8-8BCB-6746060B0476}"/>
    <cellStyle name="Normal 12 16 4" xfId="44219" xr:uid="{AB8598AC-405B-4F44-99B7-8B95E5F955C6}"/>
    <cellStyle name="Normal 12 16 4 2" xfId="35935" xr:uid="{E5CBB6C3-2E18-48F4-B820-E5029E2733B7}"/>
    <cellStyle name="Normal 12 16 4 3" xfId="35938" xr:uid="{ADAC3074-733D-4821-B6B8-4CB294F77144}"/>
    <cellStyle name="Normal 12 16 4 4" xfId="35945" xr:uid="{35AB0D27-1C7A-4619-9CBE-43648AF5EAA9}"/>
    <cellStyle name="Normal 12 16 5" xfId="30214" xr:uid="{970A2431-5447-46D3-90A5-F721AC5B93B4}"/>
    <cellStyle name="Normal 12 16 5 2" xfId="30218" xr:uid="{98CC8FE4-7A5D-4C65-84A0-FDC6E01E1456}"/>
    <cellStyle name="Normal 12 16 5 3" xfId="30223" xr:uid="{02FA6EB1-BE51-40D2-A536-7C6F71B6F3B6}"/>
    <cellStyle name="Normal 12 16 5 4" xfId="35974" xr:uid="{20818B7F-46D7-405A-858E-225DF5E24818}"/>
    <cellStyle name="Normal 12 16 6" xfId="30227" xr:uid="{A7BA5C46-E608-4B01-8EA3-B25EADE2FCEB}"/>
    <cellStyle name="Normal 12 16 7" xfId="30231" xr:uid="{978A2CF8-6CE6-4AE0-BDC5-B3682D849357}"/>
    <cellStyle name="Normal 12 16 8" xfId="13503" xr:uid="{82D6A9D1-4AC6-4B39-970B-BD16206432CD}"/>
    <cellStyle name="Normal 12 17" xfId="44223" xr:uid="{80E29C35-1912-47AD-9D5F-0D8309AEE411}"/>
    <cellStyle name="Normal 12 17 2" xfId="44226" xr:uid="{81D32652-B63C-48CE-8180-C0B604F9D170}"/>
    <cellStyle name="Normal 12 17 3" xfId="44228" xr:uid="{2B48D19E-B9D8-4638-9DC3-E5AE11320956}"/>
    <cellStyle name="Normal 12 17 4" xfId="44230" xr:uid="{6F7C536F-403B-4B6C-A19C-65E2FE278550}"/>
    <cellStyle name="Normal 12 18" xfId="27698" xr:uid="{B762B76B-CA55-47C0-BDAA-5E78497022F2}"/>
    <cellStyle name="Normal 12 18 2" xfId="27701" xr:uid="{CA027771-A020-4852-B381-A574B66FA011}"/>
    <cellStyle name="Normal 12 18 3" xfId="44232" xr:uid="{6C868642-609D-476F-9F76-F90BDC0F7308}"/>
    <cellStyle name="Normal 12 18 4" xfId="44234" xr:uid="{1BFB01E6-A8D6-4ACB-804B-D261C5D29896}"/>
    <cellStyle name="Normal 12 19" xfId="5073" xr:uid="{2F8C0A50-368A-4C03-A8FB-B4D829BC7443}"/>
    <cellStyle name="Normal 12 19 2" xfId="27704" xr:uid="{B1A0D1B1-3E1D-4B6C-88B4-DD333665C9A1}"/>
    <cellStyle name="Normal 12 19 3" xfId="44236" xr:uid="{0F5227DA-353D-4675-9485-06C8D3744D0D}"/>
    <cellStyle name="Normal 12 19 4" xfId="40277" xr:uid="{439E0A82-E3D4-4525-A46A-DF7CA30DA820}"/>
    <cellStyle name="Normal 12 2" xfId="2240" xr:uid="{0C9025BB-F469-48B0-9566-D2BF2C7F24FA}"/>
    <cellStyle name="Normal 12 2 10" xfId="44240" xr:uid="{1EF2592C-A6A3-46DC-AC46-8B70485DD721}"/>
    <cellStyle name="Normal 12 2 10 2" xfId="44241" xr:uid="{CE03A971-CB2A-42BC-8489-B903DFF81250}"/>
    <cellStyle name="Normal 12 2 10 2 2" xfId="6049" xr:uid="{B9460CD7-475A-48CC-A9EE-5777FE14731A}"/>
    <cellStyle name="Normal 12 2 10 2 2 2" xfId="44242" xr:uid="{F7671697-8F89-4803-928C-81ED6108091F}"/>
    <cellStyle name="Normal 12 2 10 2 2 3" xfId="40563" xr:uid="{305F4F43-7017-43FC-B43F-FD4D056F88ED}"/>
    <cellStyle name="Normal 12 2 10 2 2 4" xfId="44243" xr:uid="{EB55688F-A9EC-4A01-AFBD-CED53B6806A1}"/>
    <cellStyle name="Normal 12 2 10 2 3" xfId="44245" xr:uid="{AC2C777F-190F-448F-A8AC-44FA1B816847}"/>
    <cellStyle name="Normal 12 2 10 2 3 2" xfId="44246" xr:uid="{2DA0124D-4602-4E4D-9B5B-28AE6460224E}"/>
    <cellStyle name="Normal 12 2 10 2 3 3" xfId="40566" xr:uid="{A91D663E-9378-4896-9506-6F5D32E9E108}"/>
    <cellStyle name="Normal 12 2 10 2 3 4" xfId="44247" xr:uid="{AD544A38-E571-4691-83CA-35427A944BB3}"/>
    <cellStyle name="Normal 12 2 10 2 4" xfId="44249" xr:uid="{88203AD0-5ACB-4372-9BFF-EAAB7BF1FEB7}"/>
    <cellStyle name="Normal 12 2 10 2 4 2" xfId="44250" xr:uid="{291F72BD-5E1F-4535-9EEE-985A071ABA9E}"/>
    <cellStyle name="Normal 12 2 10 2 4 3" xfId="44251" xr:uid="{5E57D608-20EA-44BD-8271-045F057C3F18}"/>
    <cellStyle name="Normal 12 2 10 2 4 4" xfId="44252" xr:uid="{3311CDDF-8DF4-42A9-99AD-B8A7CCDF0CE2}"/>
    <cellStyle name="Normal 12 2 10 2 5" xfId="30410" xr:uid="{14A0ED73-5164-43CE-BD62-EE8C7E92858F}"/>
    <cellStyle name="Normal 12 2 10 2 5 2" xfId="44253" xr:uid="{A271561C-B546-4703-AF62-8A4ABDA13CF2}"/>
    <cellStyle name="Normal 12 2 10 2 5 3" xfId="44254" xr:uid="{66E720C0-DED6-49A0-B9F8-1E9067C2D91F}"/>
    <cellStyle name="Normal 12 2 10 2 5 4" xfId="44255" xr:uid="{B9B58274-FA98-4374-8638-EE9A496DE67F}"/>
    <cellStyle name="Normal 12 2 10 2 6" xfId="30413" xr:uid="{BC4ACB77-FAA5-44C9-9FE5-32C866E17424}"/>
    <cellStyle name="Normal 12 2 10 2 7" xfId="44258" xr:uid="{CBFA2A7D-A779-4AA1-9ED8-618334B752C9}"/>
    <cellStyle name="Normal 12 2 10 2 8" xfId="36858" xr:uid="{EB8DF53C-D3BE-4316-8E3B-A77897A40CC8}"/>
    <cellStyle name="Normal 12 2 10 3" xfId="44261" xr:uid="{8DD577D1-B4EB-4D5F-8916-2F6EA41D130A}"/>
    <cellStyle name="Normal 12 2 10 3 2" xfId="11081" xr:uid="{FA650175-91D2-48C3-9F6F-3F0AFAE7036B}"/>
    <cellStyle name="Normal 12 2 10 3 3" xfId="44264" xr:uid="{0BED736A-9997-4386-AA9C-721140F6820B}"/>
    <cellStyle name="Normal 12 2 10 3 4" xfId="44267" xr:uid="{AAC57BAF-80CC-4B2D-9A26-B290A4417BD1}"/>
    <cellStyle name="Normal 12 2 10 4" xfId="42568" xr:uid="{123443A0-1DC7-4B8A-BB61-F49929F6E367}"/>
    <cellStyle name="Normal 12 2 10 4 2" xfId="44271" xr:uid="{DD35996D-A7FB-4BAE-A6E1-E0553E613903}"/>
    <cellStyle name="Normal 12 2 10 4 3" xfId="44273" xr:uid="{176DA988-4F13-4172-892B-FA84B9B6FFF7}"/>
    <cellStyle name="Normal 12 2 10 4 4" xfId="44274" xr:uid="{7D006C8D-7D0E-4537-8D37-4E429A091A2D}"/>
    <cellStyle name="Normal 12 2 10 5" xfId="38650" xr:uid="{C83660C0-24AB-4C76-B249-E5015DAF077A}"/>
    <cellStyle name="Normal 12 2 10 5 2" xfId="44277" xr:uid="{FB16BEF4-BB52-475E-BD33-45E59D2BDDF9}"/>
    <cellStyle name="Normal 12 2 10 5 3" xfId="44279" xr:uid="{508B021B-150F-435D-9526-1B3D144D4E34}"/>
    <cellStyle name="Normal 12 2 10 5 4" xfId="44280" xr:uid="{2F29FAA8-3C95-4F76-B84D-7999C1103DBA}"/>
    <cellStyle name="Normal 12 2 10 6" xfId="35235" xr:uid="{375DFB2C-712D-45D1-81F9-3CE41A1A2FAA}"/>
    <cellStyle name="Normal 12 2 10 6 2" xfId="44281" xr:uid="{4E6E5147-965B-4612-9505-058BA58450A0}"/>
    <cellStyle name="Normal 12 2 10 6 3" xfId="44283" xr:uid="{01293976-FB27-4E80-9216-B093CD2BFCCC}"/>
    <cellStyle name="Normal 12 2 10 6 4" xfId="44284" xr:uid="{69ECB914-50DE-4CF0-B1BC-375110317EAD}"/>
    <cellStyle name="Normal 12 2 10 7" xfId="35237" xr:uid="{A7050A3A-9F55-4CED-B560-3FF63707BC9B}"/>
    <cellStyle name="Normal 12 2 10 8" xfId="35239" xr:uid="{BC4BD921-43DB-427D-BF0A-A56B5E1969E3}"/>
    <cellStyle name="Normal 12 2 10 9" xfId="3862" xr:uid="{4092EB80-53FF-4C9A-A7A2-7210FE0B66E5}"/>
    <cellStyle name="Normal 12 2 11" xfId="37183" xr:uid="{6E118001-89EC-410D-A640-BF972E8415FF}"/>
    <cellStyle name="Normal 12 2 11 2" xfId="36309" xr:uid="{8F3A7AE0-9EDE-4121-803D-479141D93950}"/>
    <cellStyle name="Normal 12 2 11 2 2" xfId="11856" xr:uid="{BEA4BD6E-8329-4341-BE28-1E78E8D40D4C}"/>
    <cellStyle name="Normal 12 2 11 2 2 2" xfId="44285" xr:uid="{CE162911-7400-4DF4-ABC8-840F453B0966}"/>
    <cellStyle name="Normal 12 2 11 2 2 3" xfId="44286" xr:uid="{CD1B109F-255C-4A54-9224-4D005309CE91}"/>
    <cellStyle name="Normal 12 2 11 2 2 4" xfId="5294" xr:uid="{8E5D7AEC-A91E-4C9A-B0FB-B68C4423552C}"/>
    <cellStyle name="Normal 12 2 11 2 3" xfId="44288" xr:uid="{76890A64-ABBE-4E5B-9901-F0745A22743E}"/>
    <cellStyle name="Normal 12 2 11 2 4" xfId="44291" xr:uid="{FEA45747-7A7F-46D2-912B-2BD20C85DA52}"/>
    <cellStyle name="Normal 12 2 11 2 5" xfId="30460" xr:uid="{9EF3A8FD-2973-4830-B039-11733D8DF0E4}"/>
    <cellStyle name="Normal 12 2 11 2 6" xfId="30463" xr:uid="{8763F9F9-9C58-4D2C-ADB0-3E7DEEBF01F3}"/>
    <cellStyle name="Normal 12 2 11 2 7" xfId="44292" xr:uid="{361EDD7A-45F3-4339-B692-B432A5950BA4}"/>
    <cellStyle name="Normal 12 2 11 2 8" xfId="37085" xr:uid="{B637AA9F-89A7-45FA-8442-D85A62722C8A}"/>
    <cellStyle name="Normal 12 2 11 3" xfId="36313" xr:uid="{36CC7C27-0731-473C-BD63-97877848581D}"/>
    <cellStyle name="Normal 12 2 11 4" xfId="36317" xr:uid="{5A1FBF04-7224-4FDB-850C-0D98D91F5DA9}"/>
    <cellStyle name="Normal 12 2 11 5" xfId="36321" xr:uid="{437DB395-7016-4FD8-9546-2407583E56E1}"/>
    <cellStyle name="Normal 12 2 11 6" xfId="36325" xr:uid="{48ACB098-AF5D-40CC-B000-9530DBB5F703}"/>
    <cellStyle name="Normal 12 2 11 7" xfId="36327" xr:uid="{C74196AF-7AD7-41DF-89BF-CA1FC3832ADA}"/>
    <cellStyle name="Normal 12 2 11 8" xfId="44293" xr:uid="{05167F20-6279-4DF1-9851-A5AB2D970383}"/>
    <cellStyle name="Normal 12 2 11 9" xfId="24259" xr:uid="{FE21A224-8337-4162-8A53-45FCD3D3F8FC}"/>
    <cellStyle name="Normal 12 2 12" xfId="44294" xr:uid="{1B7FD78B-89AE-44B0-8DCB-D89B453F6820}"/>
    <cellStyle name="Normal 12 2 12 2" xfId="44295" xr:uid="{B3AEBF22-54BF-4DC7-93FE-4F8E8565E4FB}"/>
    <cellStyle name="Normal 12 2 12 2 2" xfId="44296" xr:uid="{E4C89B97-EE50-4F1B-B9F4-01439A00B1AB}"/>
    <cellStyle name="Normal 12 2 12 2 3" xfId="44297" xr:uid="{3742DB29-DEA3-417B-B85C-5C611B74CF35}"/>
    <cellStyle name="Normal 12 2 12 2 4" xfId="9018" xr:uid="{53341D4F-5A92-4672-9988-07FD6E129B3B}"/>
    <cellStyle name="Normal 12 2 12 2 5" xfId="9028" xr:uid="{593A758C-3DD2-4020-A7C7-E3DDEDCB7BA2}"/>
    <cellStyle name="Normal 12 2 12 3" xfId="44300" xr:uid="{7C656271-34EE-4428-984E-DAD5E9FA9B68}"/>
    <cellStyle name="Normal 12 2 12 4" xfId="44303" xr:uid="{966D2B16-53B4-4124-8533-B3319CDA34B7}"/>
    <cellStyle name="Normal 12 2 12 5" xfId="44306" xr:uid="{4DC0F288-AFA2-4058-96EE-288577B82A7B}"/>
    <cellStyle name="Normal 12 2 12 6" xfId="44308" xr:uid="{1037B4E6-6571-46FF-8AC9-AE835E46FD28}"/>
    <cellStyle name="Normal 12 2 13" xfId="44309" xr:uid="{005A8DAF-6879-4B05-A4FB-E10185B4A79B}"/>
    <cellStyle name="Normal 12 2 13 2" xfId="44310" xr:uid="{A481CAA0-D940-46BB-8AEE-163643239A6C}"/>
    <cellStyle name="Normal 12 2 13 3" xfId="44313" xr:uid="{40FCC3AC-D28D-4D30-A85D-FD0E42E45F9A}"/>
    <cellStyle name="Normal 12 2 13 4" xfId="44316" xr:uid="{CA8E1757-8EA0-4CFD-81AE-89BCA45BFB6E}"/>
    <cellStyle name="Normal 12 2 13 5" xfId="44319" xr:uid="{4E7C7A09-8BBF-4295-BEAE-7AE7D15D19DD}"/>
    <cellStyle name="Normal 12 2 14" xfId="44320" xr:uid="{A8A0AF43-FA15-45A5-BBFA-BC10324AE5FF}"/>
    <cellStyle name="Normal 12 2 15" xfId="44322" xr:uid="{3A9D66EF-8F01-4F45-A54F-E435C1252176}"/>
    <cellStyle name="Normal 12 2 16" xfId="44323" xr:uid="{365C7356-5D20-4B3C-B69A-508F90CFE972}"/>
    <cellStyle name="Normal 12 2 17" xfId="44324" xr:uid="{2E482719-D722-4972-9932-2DEF8126965E}"/>
    <cellStyle name="Normal 12 2 18" xfId="44325" xr:uid="{A23E73CD-5B30-4549-84FA-7315BEAFFD28}"/>
    <cellStyle name="Normal 12 2 19" xfId="44326" xr:uid="{6C709616-4657-4F9E-8A6A-2E5696A9E1B1}"/>
    <cellStyle name="Normal 12 2 2" xfId="44327" xr:uid="{CB05B06E-73C0-49E6-9874-8DCE607AAB0C}"/>
    <cellStyle name="Normal 12 2 2 2" xfId="44328" xr:uid="{42BA1E27-07D3-471C-B0A7-3060B7DD0F80}"/>
    <cellStyle name="Normal 12 2 2 2 2" xfId="44329" xr:uid="{E881FEB8-1FFF-4CC3-A9C0-33C0CC90CA16}"/>
    <cellStyle name="Normal 12 2 2 2 3" xfId="44330" xr:uid="{E272622A-F8BA-48DF-A103-4ABD852E181F}"/>
    <cellStyle name="Normal 12 2 2 2 4" xfId="44331" xr:uid="{4C297173-64A7-47B2-B012-588CC4B83C85}"/>
    <cellStyle name="Normal 12 2 2 2 5" xfId="44332" xr:uid="{2DF0E9CE-86D5-4672-B81B-769B8F0D7F70}"/>
    <cellStyle name="Normal 12 2 2 2 6" xfId="44333" xr:uid="{15FCBCE9-ACB9-4118-9675-682077EE4FF2}"/>
    <cellStyle name="Normal 12 2 2 3" xfId="21938" xr:uid="{CCDB69A5-7CB4-4770-900B-97045B3910CC}"/>
    <cellStyle name="Normal 12 2 2 4" xfId="44334" xr:uid="{5C219E16-2BB5-48FF-8902-33A5FBCD4125}"/>
    <cellStyle name="Normal 12 2 2 5" xfId="44335" xr:uid="{DF9B3D30-31A3-40F7-8B99-4FB1784DF63B}"/>
    <cellStyle name="Normal 12 2 2 6" xfId="44336" xr:uid="{20B84539-2CC9-43BD-8F6D-74D673C3E180}"/>
    <cellStyle name="Normal 12 2 2 7" xfId="29980" xr:uid="{BD96C44A-C4F0-4B98-AA04-52EAA9487ED6}"/>
    <cellStyle name="Normal 12 2 20" xfId="44321" xr:uid="{87307BDF-2482-45A6-8BE2-2B5C0760E810}"/>
    <cellStyle name="Normal 12 2 21" xfId="44237" xr:uid="{753CF603-10CD-4821-B858-27912015ED43}"/>
    <cellStyle name="Normal 12 2 3" xfId="44337" xr:uid="{46B40008-94CA-4BD1-B02A-E68BF03BE304}"/>
    <cellStyle name="Normal 12 2 3 2" xfId="44340" xr:uid="{26704161-FB7F-4A8D-9D51-13A225EB79C0}"/>
    <cellStyle name="Normal 12 2 3 2 2" xfId="44341" xr:uid="{FF2174F1-B010-4488-B481-D726E5833124}"/>
    <cellStyle name="Normal 12 2 3 2 3" xfId="44342" xr:uid="{A2826506-3674-40E6-ABC4-A5E506ECBA4D}"/>
    <cellStyle name="Normal 12 2 3 2 4" xfId="44343" xr:uid="{F87175C4-6FA4-4C31-BC4B-4BA2C8897D6D}"/>
    <cellStyle name="Normal 12 2 3 2 5" xfId="16952" xr:uid="{156737F6-E5D5-406C-A854-0E9CACF276CC}"/>
    <cellStyle name="Normal 12 2 3 3" xfId="44346" xr:uid="{1BB961AA-A79E-42CB-BB92-5CFFAB28D05A}"/>
    <cellStyle name="Normal 12 2 3 4" xfId="44349" xr:uid="{80293229-CCC9-4908-B84C-66659623F700}"/>
    <cellStyle name="Normal 12 2 3 5" xfId="44352" xr:uid="{C8790142-3598-48CA-BAE3-A6F726BE2F0A}"/>
    <cellStyle name="Normal 12 2 3 6" xfId="44353" xr:uid="{E2EE6CE8-B147-42F0-93FF-5409012084B9}"/>
    <cellStyle name="Normal 12 2 3 7" xfId="29983" xr:uid="{AF8A852C-49D3-4EAC-958C-A95B297283D7}"/>
    <cellStyle name="Normal 12 2 4" xfId="44354" xr:uid="{D419EE9E-70C2-47B6-B8E8-1F147EA5A7C1}"/>
    <cellStyle name="Normal 12 2 4 2" xfId="44355" xr:uid="{CEF85FD0-7EDC-4121-A033-8F0CD643DEAF}"/>
    <cellStyle name="Normal 12 2 4 2 2" xfId="44356" xr:uid="{7C01C2A0-E914-46DE-8454-3D7CFF1D5610}"/>
    <cellStyle name="Normal 12 2 4 2 3" xfId="18665" xr:uid="{DB332F39-ED23-4568-8AA6-FE304012437B}"/>
    <cellStyle name="Normal 12 2 4 2 4" xfId="44357" xr:uid="{A62ACE4A-D0CE-447B-869D-CF40B6AAA7E4}"/>
    <cellStyle name="Normal 12 2 4 2 5" xfId="44358" xr:uid="{DEF6CC48-22B2-4149-A60B-A8A582E3973F}"/>
    <cellStyle name="Normal 12 2 4 3" xfId="44361" xr:uid="{6E01C8A7-87EB-4D3B-8EEF-986F7506493F}"/>
    <cellStyle name="Normal 12 2 4 4" xfId="44362" xr:uid="{CE8E9921-26AC-4FF2-97B6-470E870DF949}"/>
    <cellStyle name="Normal 12 2 4 5" xfId="44363" xr:uid="{7DF0236C-6915-4B51-BCFE-21B9CF517F17}"/>
    <cellStyle name="Normal 12 2 4 6" xfId="44364" xr:uid="{6202DE21-0B5C-41E3-9E74-93D751BB6A3C}"/>
    <cellStyle name="Normal 12 2 4 7" xfId="29986" xr:uid="{D8707CBE-FE25-4B11-BE4E-CD674765144D}"/>
    <cellStyle name="Normal 12 2 5" xfId="44365" xr:uid="{5B407226-8224-499C-81D4-579B169FCA1A}"/>
    <cellStyle name="Normal 12 2 5 2" xfId="24413" xr:uid="{02EA83A3-2B62-4BBC-96EB-0D2EEFA17046}"/>
    <cellStyle name="Normal 12 2 5 2 2" xfId="44366" xr:uid="{7A6D0C0F-94B4-4518-A0DE-091F1EF05589}"/>
    <cellStyle name="Normal 12 2 5 2 3" xfId="44367" xr:uid="{3FEB53B5-267D-4957-90A2-03679D1B5546}"/>
    <cellStyle name="Normal 12 2 5 2 4" xfId="44368" xr:uid="{A9AF7611-85A5-42F1-98C6-8119A953BADE}"/>
    <cellStyle name="Normal 12 2 5 2 5" xfId="44369" xr:uid="{6006DB47-1308-49E1-BD5F-EFE2EA84DADB}"/>
    <cellStyle name="Normal 12 2 5 3" xfId="44372" xr:uid="{9412D6E6-CBD9-4AF9-9BD7-336A1BDD9721}"/>
    <cellStyle name="Normal 12 2 5 4" xfId="44373" xr:uid="{921E2DD1-3146-4AF3-B036-4D27784DE54A}"/>
    <cellStyle name="Normal 12 2 5 5" xfId="44374" xr:uid="{4D9DEB50-B76B-4F21-819B-8926CF74B8A1}"/>
    <cellStyle name="Normal 12 2 5 6" xfId="44375" xr:uid="{ADE6D140-31A8-4587-830B-35D498B983F6}"/>
    <cellStyle name="Normal 12 2 6" xfId="36830" xr:uid="{FBC5D475-A24C-48E5-8F30-E720DC3C114D}"/>
    <cellStyle name="Normal 12 2 6 2" xfId="33210" xr:uid="{91D38F44-687A-482D-9E84-06790996F91B}"/>
    <cellStyle name="Normal 12 2 6 2 2" xfId="44376" xr:uid="{A223D63B-99C6-4D36-ADE8-6126AA803BDC}"/>
    <cellStyle name="Normal 12 2 6 2 3" xfId="44377" xr:uid="{DB575DEC-EE88-4BE4-AE06-4B149F3ACB72}"/>
    <cellStyle name="Normal 12 2 6 2 4" xfId="44378" xr:uid="{ECC1953C-A0D3-4F96-B29F-0E602F32DE7B}"/>
    <cellStyle name="Normal 12 2 6 2 5" xfId="44379" xr:uid="{191ABFE0-0C87-488C-9506-E402E6534395}"/>
    <cellStyle name="Normal 12 2 6 3" xfId="33212" xr:uid="{2B2CF1CF-6006-4910-B4EA-ED7A32B2B652}"/>
    <cellStyle name="Normal 12 2 6 4" xfId="44380" xr:uid="{120ED5C2-BB3B-421C-B7DC-E4F2A006E471}"/>
    <cellStyle name="Normal 12 2 6 5" xfId="44381" xr:uid="{A8C88C6C-E425-414A-AAE7-1F077419238A}"/>
    <cellStyle name="Normal 12 2 6 6" xfId="44382" xr:uid="{30D2B2C8-DC71-4CEB-897B-16621D3FA237}"/>
    <cellStyle name="Normal 12 2 7" xfId="44383" xr:uid="{33A61310-8D4A-4514-8B48-BE5235F1B29A}"/>
    <cellStyle name="Normal 12 2 7 2" xfId="44384" xr:uid="{A91C47D3-3599-4B38-BD9B-D4B9FED08FD6}"/>
    <cellStyle name="Normal 12 2 7 2 2" xfId="44385" xr:uid="{880A6764-1B7F-4405-A878-AA228093690B}"/>
    <cellStyle name="Normal 12 2 7 2 3" xfId="44386" xr:uid="{172AF7B4-1B83-47B1-BD0E-33D167302E4A}"/>
    <cellStyle name="Normal 12 2 7 2 4" xfId="44387" xr:uid="{4B7C9B9F-59DF-4853-85B7-CEAC02DC3C43}"/>
    <cellStyle name="Normal 12 2 7 2 5" xfId="44388" xr:uid="{0D77AFBB-7A09-46FC-9EBA-65B5E42FD4D2}"/>
    <cellStyle name="Normal 12 2 7 3" xfId="44389" xr:uid="{DABB078A-0C91-4570-9D48-919E979B2F1E}"/>
    <cellStyle name="Normal 12 2 7 4" xfId="44390" xr:uid="{32DABD43-556D-46B8-B25A-A036F52626FE}"/>
    <cellStyle name="Normal 12 2 7 5" xfId="44391" xr:uid="{623E63C8-D694-4A77-BE28-2D52FFBC097B}"/>
    <cellStyle name="Normal 12 2 7 6" xfId="44392" xr:uid="{FB74768E-11B7-45FB-87B8-06587BD3D429}"/>
    <cellStyle name="Normal 12 2 8" xfId="44393" xr:uid="{66B34F1F-A61B-4CB1-A51B-1F5F78D3F20C}"/>
    <cellStyle name="Normal 12 2 8 2" xfId="20659" xr:uid="{C933CE58-9060-48C8-A3DC-1A79DC280A01}"/>
    <cellStyle name="Normal 12 2 8 2 2" xfId="44394" xr:uid="{D1A43C01-47B8-41CC-A767-821F299F55A5}"/>
    <cellStyle name="Normal 12 2 8 2 3" xfId="44395" xr:uid="{0AEA9D97-B40B-4D8D-A5D4-EE9927F49A73}"/>
    <cellStyle name="Normal 12 2 8 2 4" xfId="44396" xr:uid="{DFB31C9D-BE3C-4D66-8F39-F32B65A96C58}"/>
    <cellStyle name="Normal 12 2 8 2 5" xfId="12290" xr:uid="{132CF4B9-B397-4A4F-BF27-AEDEA12C5B45}"/>
    <cellStyle name="Normal 12 2 8 3" xfId="44397" xr:uid="{075D2B62-495B-442D-81AF-A92E8CAFF963}"/>
    <cellStyle name="Normal 12 2 8 4" xfId="44398" xr:uid="{4450FA2B-B896-485F-9459-4DD24A567044}"/>
    <cellStyle name="Normal 12 2 8 5" xfId="44399" xr:uid="{6205ED0C-33B2-4050-BF5B-51D37A2971D9}"/>
    <cellStyle name="Normal 12 2 8 6" xfId="44401" xr:uid="{CAA9F2F5-559A-41B8-8623-4DD5C8D05108}"/>
    <cellStyle name="Normal 12 2 9" xfId="44402" xr:uid="{D209FED3-1ECD-40DA-8960-A279056CDDEC}"/>
    <cellStyle name="Normal 12 2 9 2" xfId="44403" xr:uid="{9DB5C9A3-3AA9-4304-B6A7-56BA6E11A1E3}"/>
    <cellStyle name="Normal 12 2 9 2 2" xfId="44404" xr:uid="{139EEFD5-8D2D-40BC-8469-5652A61A0BC2}"/>
    <cellStyle name="Normal 12 2 9 2 3" xfId="18686" xr:uid="{4812FF3A-9192-4FA0-A5D7-E7CE48C77E7F}"/>
    <cellStyle name="Normal 12 2 9 2 4" xfId="44405" xr:uid="{498F53DB-4C13-40FF-B81C-4E3F0AD7AF4B}"/>
    <cellStyle name="Normal 12 2 9 2 5" xfId="44406" xr:uid="{6ACB94B7-C750-4B18-B499-F69E168D2A62}"/>
    <cellStyle name="Normal 12 2 9 3" xfId="44407" xr:uid="{FE8CDC45-D484-4FD5-A623-7729DBB8634D}"/>
    <cellStyle name="Normal 12 2 9 4" xfId="44408" xr:uid="{F4D3168A-0394-43EC-A0A3-7C7DF1346D9D}"/>
    <cellStyle name="Normal 12 2 9 5" xfId="44409" xr:uid="{474D3683-B60B-48E6-BF23-7BFCD369B8B9}"/>
    <cellStyle name="Normal 12 2 9 6" xfId="44410" xr:uid="{291BF501-37B9-415C-90FE-E9FB0536588F}"/>
    <cellStyle name="Normal 12 20" xfId="44195" xr:uid="{D6862883-A2BE-4C49-A59D-55301225064B}"/>
    <cellStyle name="Normal 12 21" xfId="44208" xr:uid="{30C73138-D507-4FD8-880E-DDAB94A5F98A}"/>
    <cellStyle name="Normal 12 22" xfId="44222" xr:uid="{D542EBE5-1AA9-4C8C-923F-15B8C2165969}"/>
    <cellStyle name="Normal 12 23" xfId="27697" xr:uid="{87A916B3-7CBE-46D6-859E-F96631E4E975}"/>
    <cellStyle name="Normal 12 24" xfId="44040" xr:uid="{EBBF8BA5-0966-4B15-A047-DCC84B197237}"/>
    <cellStyle name="Normal 12 25" xfId="51622" xr:uid="{113C22D5-8D92-4565-A10B-2C7ACFA339B6}"/>
    <cellStyle name="Normal 12 3" xfId="177" xr:uid="{DD015E38-C7DC-4F1D-9971-A43E9325CDC5}"/>
    <cellStyle name="Normal 12 3 10" xfId="12331" xr:uid="{583A3DE5-122B-4895-BECD-60F5894AB742}"/>
    <cellStyle name="Normal 12 3 10 2" xfId="15655" xr:uid="{7E3148F6-251A-43EA-B94D-CE9B499AB41A}"/>
    <cellStyle name="Normal 12 3 10 2 2" xfId="44412" xr:uid="{7D662158-2745-4794-BC07-261037EC7F4D}"/>
    <cellStyle name="Normal 12 3 10 2 3" xfId="44413" xr:uid="{985A6F4A-B51F-4AE6-BF0A-12CFF5FE9DD0}"/>
    <cellStyle name="Normal 12 3 10 2 4" xfId="44414" xr:uid="{FE6C747D-2001-44D6-B357-B0C6F1F888A9}"/>
    <cellStyle name="Normal 12 3 10 2 5" xfId="44415" xr:uid="{3F79A1FC-C06A-469F-94EC-3B7FEFD927B5}"/>
    <cellStyle name="Normal 12 3 10 3" xfId="44416" xr:uid="{1216323D-F125-47EB-BF78-4E35377A30F7}"/>
    <cellStyle name="Normal 12 3 10 4" xfId="42587" xr:uid="{FCD703B9-3D13-4046-A4C7-FE79C5B89BEF}"/>
    <cellStyle name="Normal 12 3 10 5" xfId="44417" xr:uid="{70ED27C7-604B-4DAA-B298-5757D80EAE33}"/>
    <cellStyle name="Normal 12 3 10 6" xfId="44418" xr:uid="{23FEE9DD-A063-4F33-838B-24F767F5399C}"/>
    <cellStyle name="Normal 12 3 11" xfId="8012" xr:uid="{E5594C2A-95A5-4F32-A806-6F381C85DBA5}"/>
    <cellStyle name="Normal 12 3 11 2" xfId="44419" xr:uid="{7C096517-9C2F-42E5-9CD4-433C6C701161}"/>
    <cellStyle name="Normal 12 3 11 2 2" xfId="44420" xr:uid="{5F1A816B-6F97-4801-B7FB-90844C7C4AB3}"/>
    <cellStyle name="Normal 12 3 11 2 3" xfId="44421" xr:uid="{0AFB6F75-D735-4525-8954-227F90E91B3D}"/>
    <cellStyle name="Normal 12 3 11 2 4" xfId="44424" xr:uid="{37EF1B7F-ED5D-4963-9B6C-D40D7E77727D}"/>
    <cellStyle name="Normal 12 3 11 2 5" xfId="44425" xr:uid="{C6D10FF2-8856-44CB-917D-968FA3E8B817}"/>
    <cellStyle name="Normal 12 3 11 3" xfId="44426" xr:uid="{DA4BF8AB-9134-4D52-81A3-E71AA03EFD62}"/>
    <cellStyle name="Normal 12 3 11 4" xfId="44427" xr:uid="{80B3C54F-54E3-44A9-A8F9-27F9EC74C0CF}"/>
    <cellStyle name="Normal 12 3 11 5" xfId="44428" xr:uid="{4A76DCC0-647B-4BFC-B462-31A61EFA8C4C}"/>
    <cellStyle name="Normal 12 3 11 6" xfId="44429" xr:uid="{0B2D0E7A-2021-4A59-870C-B77693C604C8}"/>
    <cellStyle name="Normal 12 3 12" xfId="44430" xr:uid="{A9C69C40-D51F-4E74-805F-2E04A00F24CA}"/>
    <cellStyle name="Normal 12 3 12 2" xfId="25802" xr:uid="{67354658-5702-4490-A954-45BFE4DF7193}"/>
    <cellStyle name="Normal 12 3 12 2 2" xfId="25807" xr:uid="{5819F7B7-6A57-4B6B-9DBF-1C128F8A76B9}"/>
    <cellStyle name="Normal 12 3 12 2 3" xfId="6946" xr:uid="{892607B8-C01D-4D37-AF26-4563A90ECD1B}"/>
    <cellStyle name="Normal 12 3 12 2 4" xfId="6971" xr:uid="{7126A007-F874-4894-969A-C2F0828C6C70}"/>
    <cellStyle name="Normal 12 3 12 2 5" xfId="36949" xr:uid="{82ED6F35-813F-4DE2-848A-9BAD09F78637}"/>
    <cellStyle name="Normal 12 3 12 3" xfId="25817" xr:uid="{2F767070-B660-4EE2-8D86-1532581840EC}"/>
    <cellStyle name="Normal 12 3 12 4" xfId="44431" xr:uid="{E05A713D-5A8D-4038-B420-C7836C8DA6BD}"/>
    <cellStyle name="Normal 12 3 12 5" xfId="44432" xr:uid="{5F6E3CFB-2219-427A-A861-EEA6ABF5B221}"/>
    <cellStyle name="Normal 12 3 12 6" xfId="24822" xr:uid="{CA22FF60-D40E-4C89-9403-7C3F1B880320}"/>
    <cellStyle name="Normal 12 3 13" xfId="44433" xr:uid="{74746314-292A-4425-95A0-7AAF529C89FD}"/>
    <cellStyle name="Normal 12 3 13 2" xfId="21101" xr:uid="{6E481358-2116-415F-AB5C-D69A4309C612}"/>
    <cellStyle name="Normal 12 3 13 3" xfId="44434" xr:uid="{B50920ED-4FF0-465D-879F-A2CA3D8A10CD}"/>
    <cellStyle name="Normal 12 3 13 4" xfId="44435" xr:uid="{48C8DF71-9F7F-4040-ABB9-8B3EB8C277A8}"/>
    <cellStyle name="Normal 12 3 13 5" xfId="44436" xr:uid="{51B036E8-3DE5-44A7-B338-D10ABA31B62E}"/>
    <cellStyle name="Normal 12 3 14" xfId="44437" xr:uid="{E823CE54-416A-4A15-8E41-D35E6F0A0C46}"/>
    <cellStyle name="Normal 12 3 15" xfId="44439" xr:uid="{7DDDAD21-0762-4F07-93CD-77F0E6A7AC15}"/>
    <cellStyle name="Normal 12 3 16" xfId="44440" xr:uid="{66E5CA1E-9595-45B9-BD54-42D360F39E3E}"/>
    <cellStyle name="Normal 12 3 17" xfId="44441" xr:uid="{26FDFF4E-3EC5-425D-8B8D-E99F1225DA94}"/>
    <cellStyle name="Normal 12 3 18" xfId="44442" xr:uid="{C9A9661B-B645-452C-992C-59BB8600E99D}"/>
    <cellStyle name="Normal 12 3 19" xfId="44443" xr:uid="{E8654F73-8EBA-4AE0-B9AF-20207ABE1091}"/>
    <cellStyle name="Normal 12 3 2" xfId="1418" xr:uid="{F7D4B06B-0B1A-4C05-A9C8-D3D219E93951}"/>
    <cellStyle name="Normal 12 3 2 2" xfId="44445" xr:uid="{37693B9E-BF30-4E90-9C2B-8DD47245EBB6}"/>
    <cellStyle name="Normal 12 3 2 2 2" xfId="25878" xr:uid="{8977C4DD-BDC4-4923-A94D-443811CD9626}"/>
    <cellStyle name="Normal 12 3 2 2 3" xfId="44446" xr:uid="{D3CAF3F9-0D56-4596-84FE-EFCA3BA3E1F4}"/>
    <cellStyle name="Normal 12 3 2 2 4" xfId="44447" xr:uid="{81E6F5DC-D750-4A3E-86C6-E7A71F91EF7B}"/>
    <cellStyle name="Normal 12 3 2 2 5" xfId="44448" xr:uid="{57DBEE00-2711-4BDA-8A42-2F4228BD0DE4}"/>
    <cellStyle name="Normal 12 3 2 3" xfId="44449" xr:uid="{F8C93C14-440F-428B-9374-6FD69ED4E57E}"/>
    <cellStyle name="Normal 12 3 2 4" xfId="40756" xr:uid="{535AF1A0-3CDD-4031-BC1D-106286F83198}"/>
    <cellStyle name="Normal 12 3 2 5" xfId="44450" xr:uid="{C6E15DE9-F5C4-4FD1-9068-29BBA5CE5E59}"/>
    <cellStyle name="Normal 12 3 2 6" xfId="44451" xr:uid="{61BF0157-F457-4AEC-9669-85F6D68C6074}"/>
    <cellStyle name="Normal 12 3 2 7" xfId="17899" xr:uid="{F943E464-CAF3-4858-9E50-65EBE01A31D3}"/>
    <cellStyle name="Normal 12 3 2 8" xfId="44444" xr:uid="{F6E00ACE-E9AA-44AA-AB9F-FFF9E41603AC}"/>
    <cellStyle name="Normal 12 3 20" xfId="44438" xr:uid="{06AD93F7-368A-41CA-B131-B4FC77D6A2D1}"/>
    <cellStyle name="Normal 12 3 21" xfId="44411" xr:uid="{113D323D-B207-4D3C-8705-AE2912CDDB55}"/>
    <cellStyle name="Normal 12 3 22" xfId="51945" xr:uid="{06EECCC4-5E6C-4E94-B227-3CAA3FCD7712}"/>
    <cellStyle name="Normal 12 3 3" xfId="44452" xr:uid="{06E16C99-05E7-4D13-BC9E-A28B81965D8B}"/>
    <cellStyle name="Normal 12 3 3 2" xfId="44455" xr:uid="{DBB47A68-6247-4DC7-AF65-8A6751C88D24}"/>
    <cellStyle name="Normal 12 3 3 2 2" xfId="25948" xr:uid="{48221215-384D-48B7-8C6B-D9EC6457ECFA}"/>
    <cellStyle name="Normal 12 3 3 2 3" xfId="25951" xr:uid="{03709289-CC63-4D1B-989D-09A5D778CB0A}"/>
    <cellStyle name="Normal 12 3 3 2 4" xfId="35607" xr:uid="{14D58A40-7161-4C77-AAD9-838B262C6D9A}"/>
    <cellStyle name="Normal 12 3 3 2 5" xfId="16957" xr:uid="{3AD3A0C6-E4D7-4459-AB5A-76B59565AA2A}"/>
    <cellStyle name="Normal 12 3 3 3" xfId="44458" xr:uid="{55657ADB-14F9-472A-A176-F032E6817BCB}"/>
    <cellStyle name="Normal 12 3 3 4" xfId="8899" xr:uid="{1F501C05-D32D-44AD-A6C9-037AAB311EFC}"/>
    <cellStyle name="Normal 12 3 3 5" xfId="44461" xr:uid="{6318E6E0-7933-4986-8AEC-A7A169D54BAA}"/>
    <cellStyle name="Normal 12 3 3 6" xfId="44462" xr:uid="{07087FC1-D6AF-4EF1-803D-73F7EC74930B}"/>
    <cellStyle name="Normal 12 3 3 7" xfId="7205" xr:uid="{0F472E06-8FDA-4F7C-90C5-9DFF71B91D8D}"/>
    <cellStyle name="Normal 12 3 4" xfId="44463" xr:uid="{CF20F111-5936-4FA1-9521-27DE776338D0}"/>
    <cellStyle name="Normal 12 3 4 2" xfId="44464" xr:uid="{58EF491D-3C33-4724-8AF4-F5451DD283BD}"/>
    <cellStyle name="Normal 12 3 4 2 2" xfId="26013" xr:uid="{B32B3187-B103-4468-9917-93260F4BB04F}"/>
    <cellStyle name="Normal 12 3 4 2 3" xfId="36208" xr:uid="{B6EEF6AF-912B-43EA-B713-6FBCCB69017B}"/>
    <cellStyle name="Normal 12 3 4 2 4" xfId="36212" xr:uid="{D93D4E03-AD36-4C72-909F-F40F8452813F}"/>
    <cellStyle name="Normal 12 3 4 2 5" xfId="36214" xr:uid="{0A4AF1CD-B34C-4248-A742-FCDF425E880C}"/>
    <cellStyle name="Normal 12 3 4 3" xfId="44467" xr:uid="{DC2AC989-4C82-4D91-89E5-20AD6E84C313}"/>
    <cellStyle name="Normal 12 3 4 4" xfId="44468" xr:uid="{3445FA39-5D06-4457-82BB-12635B84EDFD}"/>
    <cellStyle name="Normal 12 3 4 5" xfId="44469" xr:uid="{903749FF-D288-4978-8BC5-45ACE2C6AA1C}"/>
    <cellStyle name="Normal 12 3 4 6" xfId="44470" xr:uid="{36BF5DE2-77B9-4A39-8FBA-60C2389C2A37}"/>
    <cellStyle name="Normal 12 3 4 7" xfId="44471" xr:uid="{CCB08133-7778-4891-B637-CDFE0A29A277}"/>
    <cellStyle name="Normal 12 3 5" xfId="44472" xr:uid="{EA149D11-6220-43BB-A0BD-E2CF55EF46CF}"/>
    <cellStyle name="Normal 12 3 5 2" xfId="44473" xr:uid="{F1B63C04-2EEA-448F-B230-C3652D4E46D1}"/>
    <cellStyle name="Normal 12 3 5 2 2" xfId="44474" xr:uid="{326DB91D-3E92-48C0-ABDA-C239CD97C087}"/>
    <cellStyle name="Normal 12 3 5 2 3" xfId="44475" xr:uid="{E032A8E0-8E96-4723-BB3E-DB06FAEF382A}"/>
    <cellStyle name="Normal 12 3 5 2 4" xfId="44476" xr:uid="{781B2458-FA7E-4923-AD44-8E3426BC0B33}"/>
    <cellStyle name="Normal 12 3 5 2 5" xfId="44477" xr:uid="{CC771823-0E5D-4238-AD26-EAF1B143BB51}"/>
    <cellStyle name="Normal 12 3 5 3" xfId="44480" xr:uid="{1ABC7CC4-074A-43A4-BA35-6B5A8F38DBC9}"/>
    <cellStyle name="Normal 12 3 5 4" xfId="44481" xr:uid="{89981EB1-B4F8-44DE-B719-EB70C2CF348B}"/>
    <cellStyle name="Normal 12 3 5 5" xfId="44482" xr:uid="{F2BE5632-A5D4-45AB-96CB-0CA0E4E44FF8}"/>
    <cellStyle name="Normal 12 3 5 6" xfId="44483" xr:uid="{72DABD69-A2FB-48C3-8CD9-C7C670C56F50}"/>
    <cellStyle name="Normal 12 3 6" xfId="44484" xr:uid="{471F87C6-5845-4FE1-8A5F-ADADF1E5D39B}"/>
    <cellStyle name="Normal 12 3 6 2" xfId="44485" xr:uid="{CD2F4F99-D52B-48AA-9088-2D3CBBA330E5}"/>
    <cellStyle name="Normal 12 3 6 2 2" xfId="44486" xr:uid="{BB084C12-0CA9-4F04-A46C-CCAA6BA7B4FC}"/>
    <cellStyle name="Normal 12 3 6 2 3" xfId="44487" xr:uid="{CAC804CD-8941-4971-A3B4-7ADD5BDA4046}"/>
    <cellStyle name="Normal 12 3 6 2 4" xfId="44488" xr:uid="{B5E14447-87F1-437C-8706-86913E382F8B}"/>
    <cellStyle name="Normal 12 3 6 2 5" xfId="44489" xr:uid="{5F9709BD-2502-4CE5-8220-77AD95441DDE}"/>
    <cellStyle name="Normal 12 3 6 3" xfId="44490" xr:uid="{EA37778F-F618-4BEA-8D43-C403B18E33FD}"/>
    <cellStyle name="Normal 12 3 6 4" xfId="44491" xr:uid="{25440836-C3FF-4A0B-9973-9507438F1BC3}"/>
    <cellStyle name="Normal 12 3 6 5" xfId="44492" xr:uid="{74E4E3BA-D6A9-4F51-9A60-656D0F9BB334}"/>
    <cellStyle name="Normal 12 3 6 6" xfId="44493" xr:uid="{80EBCD07-6C88-40C8-8903-178CCD84EDF7}"/>
    <cellStyle name="Normal 12 3 7" xfId="44494" xr:uid="{4DF637F7-8700-4EA2-B4A3-89BA6AE9B48C}"/>
    <cellStyle name="Normal 12 3 7 2" xfId="44495" xr:uid="{B6C61DA4-15DF-49FD-965D-FA0558D8E6BA}"/>
    <cellStyle name="Normal 12 3 7 2 2" xfId="44496" xr:uid="{F5B39904-9CE5-4D9F-98A8-076A715D4A5E}"/>
    <cellStyle name="Normal 12 3 7 2 3" xfId="44497" xr:uid="{53E30E7C-1CC2-4DEF-8080-34CD28BB1D06}"/>
    <cellStyle name="Normal 12 3 7 2 4" xfId="44498" xr:uid="{2B05DD6A-6953-4088-9EC2-F9F6E882624B}"/>
    <cellStyle name="Normal 12 3 7 2 5" xfId="44499" xr:uid="{C5841F7E-D49B-4B28-8610-A5E18626470A}"/>
    <cellStyle name="Normal 12 3 7 3" xfId="44500" xr:uid="{5306E7C6-A98B-4886-A578-163B4DD9E5DC}"/>
    <cellStyle name="Normal 12 3 7 4" xfId="44501" xr:uid="{EDCD39D5-B164-4B81-8A3A-907239ED0FA6}"/>
    <cellStyle name="Normal 12 3 7 5" xfId="44502" xr:uid="{54B2822C-E076-4123-A372-909E6A530C56}"/>
    <cellStyle name="Normal 12 3 7 6" xfId="44503" xr:uid="{D0EDB987-0A18-4CB7-B27F-3272CB48B157}"/>
    <cellStyle name="Normal 12 3 8" xfId="44504" xr:uid="{D281A9C3-E369-456B-99E6-64B9AA2216C7}"/>
    <cellStyle name="Normal 12 3 8 2" xfId="44507" xr:uid="{83F112C0-6338-415B-AF2C-E75C4D0D1223}"/>
    <cellStyle name="Normal 12 3 8 2 2" xfId="44509" xr:uid="{E90B471D-0AB1-4B8A-9D09-272781CFED2B}"/>
    <cellStyle name="Normal 12 3 8 2 3" xfId="44510" xr:uid="{E668F953-A52B-4A78-9BF7-EF81263A1472}"/>
    <cellStyle name="Normal 12 3 8 2 4" xfId="44511" xr:uid="{06E9435F-F68B-4DE4-9C09-D4FE65D37010}"/>
    <cellStyle name="Normal 12 3 8 2 5" xfId="17112" xr:uid="{07891E77-44AD-4A1B-AC47-9D898E94EDBC}"/>
    <cellStyle name="Normal 12 3 8 3" xfId="44513" xr:uid="{F282B31C-D812-4C00-ADB1-705574203FED}"/>
    <cellStyle name="Normal 12 3 8 4" xfId="44515" xr:uid="{58BDD8A2-C3F4-464E-B864-236CCB1D40C1}"/>
    <cellStyle name="Normal 12 3 8 5" xfId="44516" xr:uid="{7DF93111-1A2B-48C0-A481-7C12132322E1}"/>
    <cellStyle name="Normal 12 3 8 6" xfId="44517" xr:uid="{1CB65EC4-E280-474E-973C-0FC3F7637399}"/>
    <cellStyle name="Normal 12 3 9" xfId="44518" xr:uid="{092BBE9E-8E09-4A75-9105-8305C1A01448}"/>
    <cellStyle name="Normal 12 3 9 2" xfId="44519" xr:uid="{75CE1529-B463-489E-B6BE-B1AF75C24628}"/>
    <cellStyle name="Normal 12 3 9 2 2" xfId="44520" xr:uid="{6A34FFCD-2AE6-4EA9-B633-52EFD7B5D8FA}"/>
    <cellStyle name="Normal 12 3 9 2 3" xfId="44521" xr:uid="{C3054DE9-8394-4A72-B898-3A4C4059668F}"/>
    <cellStyle name="Normal 12 3 9 2 4" xfId="4860" xr:uid="{CB0B1420-F142-44DC-8E69-93D3B2239415}"/>
    <cellStyle name="Normal 12 3 9 2 5" xfId="44522" xr:uid="{F13403F4-CB49-4E69-9FD4-5E5AE97456CD}"/>
    <cellStyle name="Normal 12 3 9 3" xfId="44523" xr:uid="{AA607B8E-9F60-4A17-99E0-EDB1F7682C27}"/>
    <cellStyle name="Normal 12 3 9 4" xfId="44524" xr:uid="{4352EC52-DB35-4CAA-BEFE-D9A691232C9E}"/>
    <cellStyle name="Normal 12 3 9 5" xfId="44525" xr:uid="{F06A9D68-30BC-4271-9E95-48D82460203F}"/>
    <cellStyle name="Normal 12 3 9 6" xfId="44526" xr:uid="{8FE77F79-6E42-448A-A078-AA53F1D2963F}"/>
    <cellStyle name="Normal 12 4" xfId="2243" xr:uid="{F3F22C9A-26FC-4740-8C2E-AFA635FBA007}"/>
    <cellStyle name="Normal 12 4 2" xfId="44528" xr:uid="{AA76FC6C-2500-444B-B2A2-8BEA6EEF51E1}"/>
    <cellStyle name="Normal 12 4 2 2" xfId="39171" xr:uid="{2BCBD2EF-A24C-4CB3-8ABC-23DE1B215E85}"/>
    <cellStyle name="Normal 12 4 2 3" xfId="39184" xr:uid="{67F7B0F4-CAA3-4D1F-BA58-5D4865746732}"/>
    <cellStyle name="Normal 12 4 2 4" xfId="39199" xr:uid="{B4DDF88F-472E-4631-8ADC-CC73A7C1545F}"/>
    <cellStyle name="Normal 12 4 2 5" xfId="39223" xr:uid="{F72FC9A6-1D9C-4079-9AA6-B96D540C3DDF}"/>
    <cellStyle name="Normal 12 4 2 6" xfId="39230" xr:uid="{9BA32EB0-74A2-45D4-97A9-DD4C0AB4E59F}"/>
    <cellStyle name="Normal 12 4 3" xfId="44529" xr:uid="{2D935854-6636-40E0-BCFA-9803D21E14D0}"/>
    <cellStyle name="Normal 12 4 3 2" xfId="44532" xr:uid="{B77F7E74-5001-40F6-A7B5-150BF630EF5A}"/>
    <cellStyle name="Normal 12 4 4" xfId="44533" xr:uid="{B6FF13A4-3111-4EFB-88D9-D6E3ED48C6E9}"/>
    <cellStyle name="Normal 12 4 4 2" xfId="44534" xr:uid="{3C7190B1-E0E3-4AFF-BB53-56CBBD01F1D7}"/>
    <cellStyle name="Normal 12 4 5" xfId="44535" xr:uid="{1413A2C0-C2BF-40D7-B78D-E936C970191E}"/>
    <cellStyle name="Normal 12 4 6" xfId="44536" xr:uid="{0D929A70-4D94-44D4-BFEB-DB6846B2378D}"/>
    <cellStyle name="Normal 12 4 7" xfId="44537" xr:uid="{DBB27236-0CB0-4D00-B084-C14C9F9C0A3B}"/>
    <cellStyle name="Normal 12 4 8" xfId="44527" xr:uid="{376AF1D5-F1E3-4A70-A509-A5F8D26A78C5}"/>
    <cellStyle name="Normal 12 5" xfId="2248" xr:uid="{4767DA07-33E0-43ED-8C39-C74579A5619C}"/>
    <cellStyle name="Normal 12 5 2" xfId="44538" xr:uid="{B2C3CE63-71E2-4F4A-8C04-2C40AB9E87BF}"/>
    <cellStyle name="Normal 12 5 2 2" xfId="44539" xr:uid="{94170585-E7C2-43C0-BAA4-AA43BAF2EDEB}"/>
    <cellStyle name="Normal 12 5 2 3" xfId="44540" xr:uid="{B7329136-909E-4154-BFA7-EF217C7B7943}"/>
    <cellStyle name="Normal 12 5 2 4" xfId="44541" xr:uid="{2A81B5A0-829E-460B-B267-D4465E47B333}"/>
    <cellStyle name="Normal 12 5 2 5" xfId="37220" xr:uid="{5700C5EA-339B-49CB-9030-B1773DB212E6}"/>
    <cellStyle name="Normal 12 5 2 6" xfId="37222" xr:uid="{7EBCBFA8-A0D3-43C4-8F4F-AD55B67D3C45}"/>
    <cellStyle name="Normal 12 5 3" xfId="44542" xr:uid="{4E73D7FE-D015-4F49-9C85-A8A01BCEA130}"/>
    <cellStyle name="Normal 12 5 3 2" xfId="44545" xr:uid="{DE8316F0-BD00-49C4-8057-A3596B9E8F12}"/>
    <cellStyle name="Normal 12 5 4" xfId="44546" xr:uid="{E561C353-4CF1-4FDC-AB7F-1065CFC348DD}"/>
    <cellStyle name="Normal 12 5 4 2" xfId="44547" xr:uid="{1D4AD7E1-96AF-4A18-A20E-E72DD427958B}"/>
    <cellStyle name="Normal 12 5 5" xfId="44548" xr:uid="{9F5D7ECA-075C-4708-A241-8E4344C60C1C}"/>
    <cellStyle name="Normal 12 5 6" xfId="44549" xr:uid="{EDAD0AF3-21EA-42BB-8265-0C8963A190A1}"/>
    <cellStyle name="Normal 12 5 7" xfId="44550" xr:uid="{575EA586-761D-4F9F-8E3E-904BDDD5FAA7}"/>
    <cellStyle name="Normal 12 5 8" xfId="41901" xr:uid="{BA14A8C2-533C-4C6B-BD48-B2E3C986B710}"/>
    <cellStyle name="Normal 12 6" xfId="44553" xr:uid="{DA25527B-5085-4E78-A488-C07B3B6B37B7}"/>
    <cellStyle name="Normal 12 6 2" xfId="44556" xr:uid="{84A13BA8-6EAD-449D-9636-33EC94D9B491}"/>
    <cellStyle name="Normal 12 6 2 2" xfId="44557" xr:uid="{97631224-7359-4F34-96F6-F43A79F03E2D}"/>
    <cellStyle name="Normal 12 6 2 3" xfId="44560" xr:uid="{D8CC9161-07DD-4964-BC19-EC08605893ED}"/>
    <cellStyle name="Normal 12 6 2 4" xfId="4875" xr:uid="{B3370302-2EB2-4EAF-ACB7-C2CADE19B8AB}"/>
    <cellStyle name="Normal 12 6 2 5" xfId="3872" xr:uid="{074AA72C-C6C7-4201-8378-B1CF192EE5B1}"/>
    <cellStyle name="Normal 12 6 2 6" xfId="44562" xr:uid="{D6F2C305-B1F5-4D44-B626-E2106FD02D89}"/>
    <cellStyle name="Normal 12 6 3" xfId="34003" xr:uid="{4AFFB375-AE5D-442B-9309-728843305F6F}"/>
    <cellStyle name="Normal 12 6 3 2" xfId="44565" xr:uid="{254204D6-C56B-4F72-AF6D-FDA1E74B7E73}"/>
    <cellStyle name="Normal 12 6 4" xfId="44566" xr:uid="{003BCFC8-C97F-4B33-9D0B-526B7E0A55D0}"/>
    <cellStyle name="Normal 12 6 4 2" xfId="44567" xr:uid="{F6676122-D0A4-41B4-8E50-438B14126B6F}"/>
    <cellStyle name="Normal 12 6 5" xfId="44568" xr:uid="{8DC3791A-B97C-4BCC-BDCA-CA79E77A8217}"/>
    <cellStyle name="Normal 12 6 6" xfId="44569" xr:uid="{0F5670CA-6BDB-4CD0-94C5-7F73B618B7D4}"/>
    <cellStyle name="Normal 12 6 7" xfId="44570" xr:uid="{8260C8D0-43B9-439B-8D8D-5B6EBC90648A}"/>
    <cellStyle name="Normal 12 7" xfId="44573" xr:uid="{1D308D0F-6810-40A9-8FB9-F34FC8843CF6}"/>
    <cellStyle name="Normal 12 7 2" xfId="44576" xr:uid="{BE91A134-FEB1-405A-8A71-BA660130AF5B}"/>
    <cellStyle name="Normal 12 7 2 2" xfId="44577" xr:uid="{0847CD9D-87E6-44CB-8ED5-3C2B65829AA4}"/>
    <cellStyle name="Normal 12 7 2 3" xfId="21961" xr:uid="{441C35D4-8CA7-42FF-9FDF-6877DCF52B37}"/>
    <cellStyle name="Normal 12 7 2 4" xfId="35714" xr:uid="{642890C4-F1AE-4E6C-BA6B-C873CE11063E}"/>
    <cellStyle name="Normal 12 7 2 5" xfId="4423" xr:uid="{52D3E033-8AC0-4FE0-AFE7-3C1B834BAAF9}"/>
    <cellStyle name="Normal 12 7 2 6" xfId="44579" xr:uid="{B903B7AA-8793-446A-AA75-633AB1F320AB}"/>
    <cellStyle name="Normal 12 7 3" xfId="44580" xr:uid="{506C7146-D082-4DAD-B7B3-17C29AB1F221}"/>
    <cellStyle name="Normal 12 7 3 2" xfId="44583" xr:uid="{F8C8E3B1-E91A-466B-B6F2-AFE3F261EAC7}"/>
    <cellStyle name="Normal 12 7 4" xfId="44584" xr:uid="{0748B894-995E-424A-BE2F-E9CDD0DAC437}"/>
    <cellStyle name="Normal 12 7 4 2" xfId="44585" xr:uid="{62B725BB-26B7-4224-A083-2F0F636AB6C0}"/>
    <cellStyle name="Normal 12 7 5" xfId="44586" xr:uid="{04E32ADD-8990-44C0-BC41-C21504680032}"/>
    <cellStyle name="Normal 12 7 6" xfId="44587" xr:uid="{A5D437E2-174F-4B2F-A25A-B02BDD7391F1}"/>
    <cellStyle name="Normal 12 7 7" xfId="44588" xr:uid="{2EBB84B2-08E6-4BE3-8074-455CEDABDF85}"/>
    <cellStyle name="Normal 12 8" xfId="21765" xr:uid="{F17F2371-8B50-48D2-9E8A-BBD69166E83D}"/>
    <cellStyle name="Normal 12 8 2" xfId="18781" xr:uid="{D785040A-8BC4-44CB-9208-BB7E543B0870}"/>
    <cellStyle name="Normal 12 8 2 2" xfId="40911" xr:uid="{CB270C51-D7FA-4FF3-B4E6-C4D38363DA4D}"/>
    <cellStyle name="Normal 12 8 2 3" xfId="35345" xr:uid="{6B180AEB-400B-49C8-BBA0-D3B0BA7D9B22}"/>
    <cellStyle name="Normal 12 8 2 4" xfId="35348" xr:uid="{003ED6BF-9496-44C4-93CC-69555287B0C6}"/>
    <cellStyle name="Normal 12 8 2 5" xfId="17627" xr:uid="{EEA31C30-0689-44C4-9B69-52BDE79516CA}"/>
    <cellStyle name="Normal 12 8 2 6" xfId="42933" xr:uid="{9E2076F0-048A-45BF-B48F-A6D20DD864CF}"/>
    <cellStyle name="Normal 12 8 3" xfId="44589" xr:uid="{8B6C7734-7F1A-4458-96AF-C7024764FBFE}"/>
    <cellStyle name="Normal 12 8 3 2" xfId="44592" xr:uid="{C84CB400-2238-4831-A21C-31AFF1843F40}"/>
    <cellStyle name="Normal 12 8 4" xfId="44594" xr:uid="{A989BC5C-9795-4CE6-A471-DA4EF608B384}"/>
    <cellStyle name="Normal 12 8 4 2" xfId="44595" xr:uid="{2A8FB425-FBDA-4FCF-BE32-3FE92088D161}"/>
    <cellStyle name="Normal 12 8 5" xfId="44596" xr:uid="{A30B120C-1349-45F8-957B-3DC2CF19CDDF}"/>
    <cellStyle name="Normal 12 8 6" xfId="44597" xr:uid="{7FEB617D-7EA9-485F-9010-0DBC4497B330}"/>
    <cellStyle name="Normal 12 8 7" xfId="44598" xr:uid="{A7B4CBAE-4A2E-4B0A-A5BC-DACE4022355B}"/>
    <cellStyle name="Normal 12 9" xfId="21767" xr:uid="{C50F7A5A-6DD2-4B15-A4A0-51BA2C7B04B2}"/>
    <cellStyle name="Normal 12 9 2" xfId="44599" xr:uid="{CD0F885C-1B0A-4F3A-A80F-AF35232B9D54}"/>
    <cellStyle name="Normal 12 9 2 2" xfId="44600" xr:uid="{E3B44B38-6C50-4CF3-B038-427BCEA490E3}"/>
    <cellStyle name="Normal 12 9 2 3" xfId="44602" xr:uid="{FEE4ADC3-8CEC-41F3-9C64-8528B98665C3}"/>
    <cellStyle name="Normal 12 9 2 4" xfId="44604" xr:uid="{ABDE30EC-96ED-4227-92D0-16FB2EF5216F}"/>
    <cellStyle name="Normal 12 9 2 5" xfId="44606" xr:uid="{6F60BAC8-14EA-4DA8-A8F1-BB2EF99F9187}"/>
    <cellStyle name="Normal 12 9 2 6" xfId="44608" xr:uid="{96642228-482D-4C7F-A984-9368734B317C}"/>
    <cellStyle name="Normal 12 9 3" xfId="44609" xr:uid="{A77CC171-90D3-4E98-BEBF-0576E5D68C0D}"/>
    <cellStyle name="Normal 12 9 4" xfId="44610" xr:uid="{A7DD4589-96B9-4071-AF22-47A81CA9472D}"/>
    <cellStyle name="Normal 12 9 5" xfId="44611" xr:uid="{A7A0DB1D-4AAD-48FB-BCA3-99FB02870359}"/>
    <cellStyle name="Normal 12 9 6" xfId="44612" xr:uid="{ACD84A58-3297-47A1-B6C5-0D14C655B66F}"/>
    <cellStyle name="Normal 12 9 7" xfId="44613" xr:uid="{48901070-634D-49D6-8092-ADFEB5B68966}"/>
    <cellStyle name="Normal 12_BSD10" xfId="44614" xr:uid="{E4CE08E3-682D-4212-9A47-0CAFC9958123}"/>
    <cellStyle name="Normal 120" xfId="2166" xr:uid="{CA592ECB-68F4-4514-9089-70F67A6DF337}"/>
    <cellStyle name="Normal 120 2" xfId="43437" xr:uid="{1C7C0779-8448-4E24-BA8F-B0556993DE03}"/>
    <cellStyle name="Normal 121" xfId="2169" xr:uid="{8BF8459B-2EF9-4E67-B6BA-CA98E8A338BA}"/>
    <cellStyle name="Normal 121 2" xfId="43440" xr:uid="{AA36C139-56B4-4969-91F3-7D45E0346FE2}"/>
    <cellStyle name="Normal 122" xfId="2172" xr:uid="{BDA1722F-AEF8-4E22-91E0-9EF24F5DB913}"/>
    <cellStyle name="Normal 122 2" xfId="44033" xr:uid="{E902B0A9-EDF3-4FAF-BC43-EF5FA315B0BF}"/>
    <cellStyle name="Normal 123" xfId="2178" xr:uid="{D6433EE8-9F44-4D79-8080-9FB32F70A700}"/>
    <cellStyle name="Normal 123 2" xfId="44035" xr:uid="{E6E11D27-D2AB-4336-8B09-76DD846A30A9}"/>
    <cellStyle name="Normal 124" xfId="2182" xr:uid="{5BBCDA48-1D9E-4853-B385-D30564B35945}"/>
    <cellStyle name="Normal 124 2" xfId="44037" xr:uid="{A9C2CF0A-2FA4-4E06-B531-CF6CFD7171C3}"/>
    <cellStyle name="Normal 125" xfId="2185" xr:uid="{B4AF3798-BD67-4557-85DA-3E4616D0A6D1}"/>
    <cellStyle name="Normal 125 2" xfId="44616" xr:uid="{C3CA99B4-B0A2-4182-9BB0-C94CCFD6A79A}"/>
    <cellStyle name="Normal 126" xfId="2190" xr:uid="{A4063A9F-3551-4673-AD20-1B07EB7E7B00}"/>
    <cellStyle name="Normal 126 2" xfId="44618" xr:uid="{9850E79A-482F-40F3-8369-F6A3B7F953CF}"/>
    <cellStyle name="Normal 127" xfId="2195" xr:uid="{0BE505D3-C2AB-492A-812C-D0C65F248A67}"/>
    <cellStyle name="Normal 127 2" xfId="44622" xr:uid="{1DEA9539-19EA-4346-B44D-34EFAB07A087}"/>
    <cellStyle name="Normal 127 3" xfId="44621" xr:uid="{06F09CDC-993B-49BB-A1AA-AD95839B1644}"/>
    <cellStyle name="Normal 128" xfId="2201" xr:uid="{B57B0948-5D47-4303-8F97-878937B69C63}"/>
    <cellStyle name="Normal 128 2" xfId="44625" xr:uid="{82169850-FA9E-4A50-A6F7-90149D7E3B75}"/>
    <cellStyle name="Normal 129" xfId="2206" xr:uid="{BB521FCC-6F96-4B64-A441-909771624281}"/>
    <cellStyle name="Normal 129 2" xfId="20647" xr:uid="{E81146CF-C671-4050-8670-A936169461F7}"/>
    <cellStyle name="Normal 129 3" xfId="44628" xr:uid="{FF9A21CD-3DD8-40F4-96E6-3C2BABC75DBB}"/>
    <cellStyle name="Normal 13" xfId="28" xr:uid="{A06294D5-D4EB-4512-99EE-0D578909BD9F}"/>
    <cellStyle name="Normal 13 10" xfId="23505" xr:uid="{8BDD3A6C-F85D-4847-9924-9BE5055DEF79}"/>
    <cellStyle name="Normal 13 10 2" xfId="44630" xr:uid="{F6B620F1-9923-4B47-933F-B58B3DABC42F}"/>
    <cellStyle name="Normal 13 10 2 2" xfId="44631" xr:uid="{FDE0CF2B-29CB-47C5-A9FF-9017923691EE}"/>
    <cellStyle name="Normal 13 10 2 3" xfId="28436" xr:uid="{B2406A13-F488-4E29-BE96-F54275DB6916}"/>
    <cellStyle name="Normal 13 10 2 4" xfId="28457" xr:uid="{201085F8-8D99-45D2-B510-EFA7EB20C594}"/>
    <cellStyle name="Normal 13 10 2 5" xfId="28464" xr:uid="{8E9C0C37-C838-4425-8B5B-B9CD0D85D11A}"/>
    <cellStyle name="Normal 13 10 2 6" xfId="9607" xr:uid="{D09C5E31-5F53-4354-B48E-99EA25314F6E}"/>
    <cellStyle name="Normal 13 10 3" xfId="44632" xr:uid="{3811E52B-4E15-440F-ABFF-EFBDBA759D6E}"/>
    <cellStyle name="Normal 13 10 3 2" xfId="44633" xr:uid="{C827F4F6-8CE3-4E90-876D-49FEC5395A8B}"/>
    <cellStyle name="Normal 13 10 4" xfId="44634" xr:uid="{F08A2DE5-D482-4EF2-84BF-5BA943397517}"/>
    <cellStyle name="Normal 13 10 4 2" xfId="44635" xr:uid="{D81E0CA8-3FE0-4FA8-892B-10CA93BE4CAC}"/>
    <cellStyle name="Normal 13 10 5" xfId="44636" xr:uid="{89CBBFB1-AA15-4A09-92A6-97D8C9C9680F}"/>
    <cellStyle name="Normal 13 10 6" xfId="44637" xr:uid="{48AD88E4-0D2B-408C-AA0D-DFD66C1FD9B7}"/>
    <cellStyle name="Normal 13 10 7" xfId="44638" xr:uid="{FF6E4B15-1708-43A4-B140-C28101981379}"/>
    <cellStyle name="Normal 13 11" xfId="3938" xr:uid="{294FCF3C-2F4A-4166-AE03-648760FD6488}"/>
    <cellStyle name="Normal 13 11 2" xfId="44639" xr:uid="{A0B4A486-58C8-4CA6-A6E4-08CB7460842C}"/>
    <cellStyle name="Normal 13 11 2 2" xfId="44640" xr:uid="{57062A62-04B8-4135-B1EC-BE1BFC2C2549}"/>
    <cellStyle name="Normal 13 11 2 3" xfId="44641" xr:uid="{C1DB0652-D36D-479A-8968-FC25AC440AD2}"/>
    <cellStyle name="Normal 13 11 2 4" xfId="44643" xr:uid="{FB02FE89-0A8B-467D-9460-B43F9A7B6B53}"/>
    <cellStyle name="Normal 13 11 2 5" xfId="44644" xr:uid="{BC6F1CEE-DB4E-457B-B781-DBC27572B599}"/>
    <cellStyle name="Normal 13 11 2 6" xfId="14973" xr:uid="{A187342A-3CF1-4346-A7B8-1717839FE4AF}"/>
    <cellStyle name="Normal 13 11 3" xfId="44645" xr:uid="{166D4997-6ADA-41FF-B0CE-A9352E8A49A2}"/>
    <cellStyle name="Normal 13 11 4" xfId="44646" xr:uid="{4CFAC34D-D693-4B7E-AFF4-8A42395C497D}"/>
    <cellStyle name="Normal 13 11 5" xfId="44647" xr:uid="{6227CA5F-25D3-4395-92F9-2D913253BCFB}"/>
    <cellStyle name="Normal 13 11 6" xfId="39496" xr:uid="{C59DEE93-C4BF-4A3E-AAAE-CEED54D1D6DB}"/>
    <cellStyle name="Normal 13 11 7" xfId="44648" xr:uid="{629C523B-6133-4667-A06E-B3C69D63079C}"/>
    <cellStyle name="Normal 13 12" xfId="3944" xr:uid="{088E3C0F-38BA-4780-8D99-E63F213DD263}"/>
    <cellStyle name="Normal 13 12 2" xfId="44649" xr:uid="{D9D3DBAD-CACD-44A1-9274-868425F9CBB3}"/>
    <cellStyle name="Normal 13 12 2 2" xfId="44650" xr:uid="{6753D9F1-D94E-443B-8693-A811E433E168}"/>
    <cellStyle name="Normal 13 12 2 3" xfId="44651" xr:uid="{4213D9AC-9A2E-4550-A6F5-DFD4247D0677}"/>
    <cellStyle name="Normal 13 12 2 4" xfId="44652" xr:uid="{B4BA41B8-08AB-4DE1-9C22-F83A28AE52F7}"/>
    <cellStyle name="Normal 13 12 2 5" xfId="44653" xr:uid="{7D032B5D-1211-44DF-AE25-D2CE48A60FE2}"/>
    <cellStyle name="Normal 13 12 3" xfId="44654" xr:uid="{74D25D07-5048-4F2A-8726-E5ACADC7C0B2}"/>
    <cellStyle name="Normal 13 12 4" xfId="44655" xr:uid="{D770044C-5838-486F-AB2F-A5F1C05465E4}"/>
    <cellStyle name="Normal 13 12 5" xfId="44656" xr:uid="{75929E30-D0B7-41F9-AB8E-5E404E2F77EC}"/>
    <cellStyle name="Normal 13 12 6" xfId="44657" xr:uid="{673D41AD-E718-4BB8-BC44-BE8C8A8D420A}"/>
    <cellStyle name="Normal 13 12 7" xfId="44658" xr:uid="{1E95A68F-6B06-4829-AD63-68A0AC484C87}"/>
    <cellStyle name="Normal 13 13" xfId="43592" xr:uid="{A6A1C944-B313-405A-B6C6-45A201DDF335}"/>
    <cellStyle name="Normal 13 13 2" xfId="25973" xr:uid="{7A89DACE-59DD-4FBE-AB8D-1BBE75B9B514}"/>
    <cellStyle name="Normal 13 13 2 2" xfId="13693" xr:uid="{C07D39AE-6550-4A42-924D-D20196940444}"/>
    <cellStyle name="Normal 13 13 2 3" xfId="13729" xr:uid="{E926F5ED-DD8E-4498-84EF-85FB130AED3A}"/>
    <cellStyle name="Normal 13 13 2 4" xfId="13753" xr:uid="{9C4E7558-043D-4E86-999D-EA300CC96881}"/>
    <cellStyle name="Normal 13 13 2 5" xfId="13765" xr:uid="{F9C8DE8F-C3DE-4111-8271-7FCE1688E90F}"/>
    <cellStyle name="Normal 13 13 3" xfId="32243" xr:uid="{78847721-9934-462B-9512-32078C951C02}"/>
    <cellStyle name="Normal 13 13 4" xfId="32268" xr:uid="{BDD83284-D98D-471A-ABAA-9D7D8C222D7F}"/>
    <cellStyle name="Normal 13 13 5" xfId="14880" xr:uid="{C6783CB3-629F-4692-A997-3E6B57965D68}"/>
    <cellStyle name="Normal 13 13 6" xfId="33147" xr:uid="{95179CE5-3802-4BE4-A5CA-720161115B33}"/>
    <cellStyle name="Normal 13 14" xfId="43594" xr:uid="{3FACA005-DADF-4272-B179-F9AF4A2868B7}"/>
    <cellStyle name="Normal 13 14 2" xfId="44660" xr:uid="{9368C2D7-703A-4717-941E-5BD2D1A69326}"/>
    <cellStyle name="Normal 13 14 2 2" xfId="44661" xr:uid="{7B568259-AB9F-41C5-8DA5-0EB2A219A968}"/>
    <cellStyle name="Normal 13 14 2 3" xfId="44662" xr:uid="{A404FAEC-5594-444B-BCDF-944D2256B8B5}"/>
    <cellStyle name="Normal 13 14 2 4" xfId="44663" xr:uid="{E5B29735-5E28-4EE8-87FA-2B3F97BDDAD9}"/>
    <cellStyle name="Normal 13 14 2 5" xfId="38693" xr:uid="{DF9971AE-BB51-4B96-B3B6-93731037C941}"/>
    <cellStyle name="Normal 13 14 3" xfId="44665" xr:uid="{E836C665-E892-4B7A-A14A-6924063E3728}"/>
    <cellStyle name="Normal 13 14 4" xfId="44667" xr:uid="{3C6BC2CC-C55D-4BFF-B459-276B1DAB03B3}"/>
    <cellStyle name="Normal 13 14 5" xfId="44668" xr:uid="{00979DF4-63AA-4CEB-B4F9-BEF8E2976EFF}"/>
    <cellStyle name="Normal 13 14 6" xfId="44669" xr:uid="{5458C64E-0AFA-454A-B4C8-A1F91DC777E1}"/>
    <cellStyle name="Normal 13 15" xfId="44671" xr:uid="{33E926C8-317E-4888-B50E-54695C9258E3}"/>
    <cellStyle name="Normal 13 15 2" xfId="44672" xr:uid="{F3D85C74-AAC9-4BF9-876F-CF723467831F}"/>
    <cellStyle name="Normal 13 15 3" xfId="44673" xr:uid="{CFDBC725-3266-4530-AA21-EA3591EF7E0C}"/>
    <cellStyle name="Normal 13 15 4" xfId="44674" xr:uid="{6725E177-2630-4063-B41C-153EBB87DEA1}"/>
    <cellStyle name="Normal 13 15 5" xfId="44675" xr:uid="{B8BF898E-3658-46CF-ABF4-66E4B223667B}"/>
    <cellStyle name="Normal 13 16" xfId="44677" xr:uid="{32D65596-A76A-4DDD-B37F-E6723447F2F3}"/>
    <cellStyle name="Normal 13 17" xfId="44679" xr:uid="{491E038C-7CC3-4AF6-B2A0-D312EC711101}"/>
    <cellStyle name="Normal 13 18" xfId="33186" xr:uid="{81055AF3-C6F6-41A1-A477-8F6D19DF9185}"/>
    <cellStyle name="Normal 13 19" xfId="44680" xr:uid="{9B0FA5B6-71CC-4722-966B-3BFFEE0ABCF1}"/>
    <cellStyle name="Normal 13 2" xfId="1230" xr:uid="{87B0FB2E-02D1-48BA-A41D-B904051B328D}"/>
    <cellStyle name="Normal 13 2 10" xfId="44684" xr:uid="{27E10D50-BF9C-4CCA-ACEB-8E867820A0C2}"/>
    <cellStyle name="Normal 13 2 10 2" xfId="44685" xr:uid="{A26DC496-57D8-4B9F-91FB-130A67B241ED}"/>
    <cellStyle name="Normal 13 2 10 2 2" xfId="44686" xr:uid="{CF9BC534-4350-4B68-80ED-B889FCF52F3F}"/>
    <cellStyle name="Normal 13 2 10 2 3" xfId="44687" xr:uid="{8AAFEDDE-5BFB-4587-8318-B2D02FC37AEF}"/>
    <cellStyle name="Normal 13 2 10 2 4" xfId="44688" xr:uid="{FE68F548-2AC3-4D7A-9150-0F5727E4C62E}"/>
    <cellStyle name="Normal 13 2 10 2 5" xfId="44689" xr:uid="{AA837324-D2F1-4FAC-AB4B-A0E35A8668C9}"/>
    <cellStyle name="Normal 13 2 10 3" xfId="44690" xr:uid="{759B05B0-7E5A-416F-B761-22A2B3FC9DE2}"/>
    <cellStyle name="Normal 13 2 10 4" xfId="44691" xr:uid="{998DEB9A-8DCF-486A-9E0E-C87F2C3AD2B6}"/>
    <cellStyle name="Normal 13 2 10 5" xfId="44692" xr:uid="{D99256C5-680C-4D3F-B9B0-8116DB512AF6}"/>
    <cellStyle name="Normal 13 2 10 6" xfId="44693" xr:uid="{9BC815D2-4283-4286-BE1B-2BF344598FF8}"/>
    <cellStyle name="Normal 13 2 11" xfId="44694" xr:uid="{6006B411-6B26-43A4-A1E9-B6D82937921A}"/>
    <cellStyle name="Normal 13 2 11 2" xfId="44695" xr:uid="{4AA836EA-D499-4D31-9BB2-C343908430E6}"/>
    <cellStyle name="Normal 13 2 11 2 2" xfId="44696" xr:uid="{45FC6F28-0D24-4B03-BF6F-73D4ACFCF5AD}"/>
    <cellStyle name="Normal 13 2 11 2 3" xfId="44697" xr:uid="{05A48B83-D5BA-4575-BAFF-919164EFC9F7}"/>
    <cellStyle name="Normal 13 2 11 2 4" xfId="44698" xr:uid="{0B4D35A7-6AEA-4EE9-861F-B7425E808178}"/>
    <cellStyle name="Normal 13 2 11 2 5" xfId="44699" xr:uid="{449AB82A-7C02-4D1F-A06F-3B5CB179D7E5}"/>
    <cellStyle name="Normal 13 2 11 3" xfId="44700" xr:uid="{A85A2120-1C00-4225-A721-5F133005EE4D}"/>
    <cellStyle name="Normal 13 2 11 4" xfId="44701" xr:uid="{63F3CA45-FB94-4E42-AE56-D69324C4FF7A}"/>
    <cellStyle name="Normal 13 2 11 5" xfId="44702" xr:uid="{8991E02A-0C50-47E7-826F-2C8154509025}"/>
    <cellStyle name="Normal 13 2 11 6" xfId="44703" xr:uid="{35D0F522-BA57-44D6-B04C-CD9E44C80BAC}"/>
    <cellStyle name="Normal 13 2 12" xfId="44704" xr:uid="{139DD344-6323-49FC-88C2-060E5F987350}"/>
    <cellStyle name="Normal 13 2 12 2" xfId="44705" xr:uid="{26835359-C011-40BC-8E42-65B205A9C767}"/>
    <cellStyle name="Normal 13 2 12 2 2" xfId="32204" xr:uid="{4F481AA4-C072-4984-92E3-EE1E0052FE86}"/>
    <cellStyle name="Normal 13 2 12 2 3" xfId="15224" xr:uid="{DA443A0E-94F8-4E04-B10B-F9A4496A44A5}"/>
    <cellStyle name="Normal 13 2 12 2 4" xfId="32206" xr:uid="{955BF743-C40C-4F89-B503-88EED2ED36A5}"/>
    <cellStyle name="Normal 13 2 12 2 5" xfId="39017" xr:uid="{12B347F0-44C5-444B-BCC3-C73C97CEAD32}"/>
    <cellStyle name="Normal 13 2 12 3" xfId="44706" xr:uid="{2721E0C7-6E77-4DFB-A3C1-ACE45AA9676B}"/>
    <cellStyle name="Normal 13 2 12 4" xfId="44707" xr:uid="{0CBFAAD9-6AE7-4320-9145-16126370C8D3}"/>
    <cellStyle name="Normal 13 2 12 5" xfId="44708" xr:uid="{8365A706-8744-4573-826B-B6954566675D}"/>
    <cellStyle name="Normal 13 2 12 6" xfId="44709" xr:uid="{1A222485-CC46-4779-BA9A-819AFDCA21F5}"/>
    <cellStyle name="Normal 13 2 13" xfId="44710" xr:uid="{6D2394DA-1092-4065-B817-3CC50659BDA3}"/>
    <cellStyle name="Normal 13 2 13 2" xfId="44711" xr:uid="{5E7F7B20-A19B-4860-B694-23BD98B14520}"/>
    <cellStyle name="Normal 13 2 13 3" xfId="44712" xr:uid="{CC88463E-4106-45B5-914D-DCD1DC9CAE13}"/>
    <cellStyle name="Normal 13 2 13 4" xfId="44713" xr:uid="{0EC63B66-D104-4CBE-831C-65ACD6C351A2}"/>
    <cellStyle name="Normal 13 2 13 5" xfId="44714" xr:uid="{2C253723-7947-45C2-9370-69490D5BB55F}"/>
    <cellStyle name="Normal 13 2 14" xfId="44715" xr:uid="{22946BF5-C7F0-40D9-A62B-26EB9EAF107D}"/>
    <cellStyle name="Normal 13 2 15" xfId="44717" xr:uid="{8C4A713A-D5A7-473E-91EB-BE3FDA82934C}"/>
    <cellStyle name="Normal 13 2 16" xfId="44718" xr:uid="{A91A6F2D-F209-4522-98AE-FB5E696F471D}"/>
    <cellStyle name="Normal 13 2 17" xfId="44719" xr:uid="{3E864CB2-BE22-4D66-B963-F325021E77B7}"/>
    <cellStyle name="Normal 13 2 18" xfId="44720" xr:uid="{A6839EFE-42F0-4A56-BB9A-2634BF1F4B4F}"/>
    <cellStyle name="Normal 13 2 19" xfId="44721" xr:uid="{3638CE42-7233-411A-818D-C6DFAA301C58}"/>
    <cellStyle name="Normal 13 2 2" xfId="44722" xr:uid="{4BFACA0C-AD98-4CAB-A44D-5252038FCC3B}"/>
    <cellStyle name="Normal 13 2 2 2" xfId="25672" xr:uid="{C16346A2-83AB-4998-A12D-C93D5835DCEB}"/>
    <cellStyle name="Normal 13 2 2 2 2" xfId="44723" xr:uid="{85DC5486-A0D2-4766-A220-3945C2BB4B69}"/>
    <cellStyle name="Normal 13 2 2 2 3" xfId="34567" xr:uid="{0639A142-BBB9-4E85-9BA6-B67277B4FE39}"/>
    <cellStyle name="Normal 13 2 2 2 4" xfId="32025" xr:uid="{6648FCFC-684D-4AC6-AE17-42DA50594E0D}"/>
    <cellStyle name="Normal 13 2 2 2 5" xfId="44724" xr:uid="{9EC4039B-B963-46C0-8AF4-FD703D815A09}"/>
    <cellStyle name="Normal 13 2 2 2 6" xfId="44725" xr:uid="{F3DAA249-741A-4EE3-95A8-BF453C5A7BA3}"/>
    <cellStyle name="Normal 13 2 2 3" xfId="22015" xr:uid="{17AEAD13-8AA9-4837-882D-3D07CDA8E56B}"/>
    <cellStyle name="Normal 13 2 2 4" xfId="37893" xr:uid="{7B3EE0A2-5779-4657-BC0B-1B4DB3879E5C}"/>
    <cellStyle name="Normal 13 2 2 5" xfId="10948" xr:uid="{B5FB5DCE-2F2E-4C3C-BC58-22852FCC6F98}"/>
    <cellStyle name="Normal 13 2 2 6" xfId="10952" xr:uid="{A6B021B0-87C5-464D-B1E9-F8370305A1D5}"/>
    <cellStyle name="Normal 13 2 2 7" xfId="30001" xr:uid="{E2E187A5-C126-49E6-9449-4C7BDEC5BECD}"/>
    <cellStyle name="Normal 13 2 20" xfId="44716" xr:uid="{AF721398-75C9-4A7A-A403-B0746BE76D19}"/>
    <cellStyle name="Normal 13 2 21" xfId="44681" xr:uid="{B0205A74-B901-4A8E-83F6-231B6971527C}"/>
    <cellStyle name="Normal 13 2 3" xfId="44726" xr:uid="{88E1CD03-A6FD-433B-8ED0-E14BCA365E40}"/>
    <cellStyle name="Normal 13 2 3 2" xfId="25708" xr:uid="{18B7043F-FB0B-49FE-82A2-36C8D9EE65F0}"/>
    <cellStyle name="Normal 13 2 3 2 2" xfId="7137" xr:uid="{63114B28-DD22-4C3E-A632-551F4395B2A3}"/>
    <cellStyle name="Normal 13 2 3 2 3" xfId="7195" xr:uid="{14A4CB77-31BD-4EFB-AA33-B5592CBBC3B0}"/>
    <cellStyle name="Normal 13 2 3 2 4" xfId="7233" xr:uid="{2081E2C1-9DE9-47D8-933C-4A0DF3CAEB2C}"/>
    <cellStyle name="Normal 13 2 3 2 5" xfId="7274" xr:uid="{D5166EB8-DA54-4BE6-8708-AEDEAAD0BF56}"/>
    <cellStyle name="Normal 13 2 3 3" xfId="25711" xr:uid="{3B0144FC-5C1C-472C-8D90-74E1A4AC1AAB}"/>
    <cellStyle name="Normal 13 2 3 4" xfId="25714" xr:uid="{2BC34287-FAE0-45DC-B43A-E36D787D68CB}"/>
    <cellStyle name="Normal 13 2 3 5" xfId="10963" xr:uid="{33F1F261-CE26-463C-9C65-52256B704046}"/>
    <cellStyle name="Normal 13 2 3 6" xfId="44045" xr:uid="{831037B6-D969-4A57-A9F3-5840785652F1}"/>
    <cellStyle name="Normal 13 2 3 7" xfId="30007" xr:uid="{F72C22C1-B891-4715-9D11-4FBCEB071033}"/>
    <cellStyle name="Normal 13 2 4" xfId="44727" xr:uid="{BF3FF59C-DDB0-4838-B3EE-3C9BC030B3FF}"/>
    <cellStyle name="Normal 13 2 4 2" xfId="25728" xr:uid="{CDD13EB7-800D-4F95-A450-AF2DB20913F4}"/>
    <cellStyle name="Normal 13 2 4 2 2" xfId="44729" xr:uid="{FBC61B7C-C844-4C1E-913D-76B891AB09A1}"/>
    <cellStyle name="Normal 13 2 4 2 3" xfId="34587" xr:uid="{5B52C1DC-2745-4BEC-A06E-E8D6E2EB01B1}"/>
    <cellStyle name="Normal 13 2 4 2 4" xfId="13125" xr:uid="{FCE9AB3E-CC6F-4C8B-AD82-DF53BD405ED1}"/>
    <cellStyle name="Normal 13 2 4 2 5" xfId="13140" xr:uid="{174B01E2-575F-475F-BA30-0442E2EBBC26}"/>
    <cellStyle name="Normal 13 2 4 3" xfId="44053" xr:uid="{B168D4CF-CD55-40F7-9CB2-5062FD25D7BB}"/>
    <cellStyle name="Normal 13 2 4 4" xfId="44055" xr:uid="{A1FD24EE-BDDB-4698-B356-0121755F56A9}"/>
    <cellStyle name="Normal 13 2 4 5" xfId="44057" xr:uid="{64F850F9-E7C6-497A-B1EB-0E104F61C38C}"/>
    <cellStyle name="Normal 13 2 4 6" xfId="44730" xr:uid="{C455E8D2-16D9-4858-A68D-75E0CFF88550}"/>
    <cellStyle name="Normal 13 2 4 7" xfId="30013" xr:uid="{6EA7A3BF-A394-4124-8C9F-32A24DDE3C8C}"/>
    <cellStyle name="Normal 13 2 5" xfId="44731" xr:uid="{9ACF30D2-99D7-474D-8ACA-892CAC876364}"/>
    <cellStyle name="Normal 13 2 5 2" xfId="2894" xr:uid="{169217AA-68F2-47B5-A0CA-92CE1ED0F5EF}"/>
    <cellStyle name="Normal 13 2 5 2 2" xfId="44732" xr:uid="{186F4570-5590-48CF-9C0B-B91AB826F58B}"/>
    <cellStyle name="Normal 13 2 5 2 3" xfId="34597" xr:uid="{436F56FB-27B1-4C98-96F0-92608D7004B3}"/>
    <cellStyle name="Normal 13 2 5 2 4" xfId="13771" xr:uid="{72AECF79-0D4C-4868-A5AC-BA1A789960F7}"/>
    <cellStyle name="Normal 13 2 5 2 5" xfId="44733" xr:uid="{41408FB7-8459-436D-B856-AD628C59A51E}"/>
    <cellStyle name="Normal 13 2 5 3" xfId="44061" xr:uid="{E8E65584-1485-4026-BDDD-E5BDA9E177F7}"/>
    <cellStyle name="Normal 13 2 5 4" xfId="44063" xr:uid="{A6CE9015-9457-449D-A692-DC9B0EFC4A0A}"/>
    <cellStyle name="Normal 13 2 5 5" xfId="44065" xr:uid="{29AD18FF-EB0D-4ECC-9C8F-2862B8D2CE8E}"/>
    <cellStyle name="Normal 13 2 5 6" xfId="44734" xr:uid="{39624663-2602-4361-BE9F-4DAD207AAD34}"/>
    <cellStyle name="Normal 13 2 6" xfId="36840" xr:uid="{6EF838AA-E7F2-42A5-BFBC-D524E951131F}"/>
    <cellStyle name="Normal 13 2 6 2" xfId="44735" xr:uid="{AC773CEC-6D4A-4595-98A9-495F137F9402}"/>
    <cellStyle name="Normal 13 2 6 2 2" xfId="44736" xr:uid="{B9560435-F7C8-4EF7-AFEE-6AC2BA49513F}"/>
    <cellStyle name="Normal 13 2 6 2 3" xfId="44737" xr:uid="{76209AEA-6C74-44D4-8B96-3B8B77E97826}"/>
    <cellStyle name="Normal 13 2 6 2 4" xfId="44738" xr:uid="{A4820535-FAB5-45FE-8125-3EAA15FBD059}"/>
    <cellStyle name="Normal 13 2 6 2 5" xfId="44739" xr:uid="{4B4A69B1-E759-4ECF-8A1E-557512AD41C4}"/>
    <cellStyle name="Normal 13 2 6 3" xfId="44068" xr:uid="{43D5CF42-6456-4FD0-9605-6856797C0257}"/>
    <cellStyle name="Normal 13 2 6 4" xfId="44070" xr:uid="{9B8C0D5D-9C0E-4B23-80E8-EF70D4A9E583}"/>
    <cellStyle name="Normal 13 2 6 5" xfId="44072" xr:uid="{46CE9A27-A369-486A-85EC-197147A13A8B}"/>
    <cellStyle name="Normal 13 2 6 6" xfId="44740" xr:uid="{AC5F2E58-2354-4FAF-88FE-E5EFBC296CCA}"/>
    <cellStyle name="Normal 13 2 7" xfId="44741" xr:uid="{7BFAE48B-6025-497E-9BE6-7DC0A0FAFAE2}"/>
    <cellStyle name="Normal 13 2 7 2" xfId="44742" xr:uid="{32C3FED3-23DF-4828-97FB-3792BEE6EF88}"/>
    <cellStyle name="Normal 13 2 7 2 2" xfId="41907" xr:uid="{E63B5088-C6F1-4549-B82C-9D3DB30DD6A5}"/>
    <cellStyle name="Normal 13 2 7 2 3" xfId="44743" xr:uid="{8263BAB9-4688-4924-932E-41AF9D41FACC}"/>
    <cellStyle name="Normal 13 2 7 2 4" xfId="31108" xr:uid="{91021551-389A-406D-88CB-CD5C26CF9CB5}"/>
    <cellStyle name="Normal 13 2 7 2 5" xfId="31110" xr:uid="{9E4CEBED-86D0-49CD-9CC4-5EB368A2D2A0}"/>
    <cellStyle name="Normal 13 2 7 3" xfId="44075" xr:uid="{CFD425B6-4801-4D63-8128-4B598FC4C9BA}"/>
    <cellStyle name="Normal 13 2 7 4" xfId="44077" xr:uid="{32E41B08-E996-4CCE-8104-012852850F92}"/>
    <cellStyle name="Normal 13 2 7 5" xfId="44079" xr:uid="{E6FB359F-D48B-447C-A20E-18256B965AE4}"/>
    <cellStyle name="Normal 13 2 7 6" xfId="44744" xr:uid="{92F9EEB3-ED20-4E40-B30B-0B1B75AC185E}"/>
    <cellStyle name="Normal 13 2 8" xfId="44745" xr:uid="{B1242F10-B618-4F06-BED7-5AC34C8A9B79}"/>
    <cellStyle name="Normal 13 2 8 2" xfId="44746" xr:uid="{6A9C3BB8-8B90-46C7-9772-FC8589ABD5F7}"/>
    <cellStyle name="Normal 13 2 8 2 2" xfId="44747" xr:uid="{B69731D0-5E93-48B9-9E7E-14B504159AEA}"/>
    <cellStyle name="Normal 13 2 8 2 3" xfId="44748" xr:uid="{1B027C12-90B9-4942-AD5D-9C73FEC38FF4}"/>
    <cellStyle name="Normal 13 2 8 2 4" xfId="44749" xr:uid="{738E95CA-8865-4FB5-958F-669743E4522D}"/>
    <cellStyle name="Normal 13 2 8 2 5" xfId="18009" xr:uid="{0C856D63-A5B4-4843-97E0-EF522D641596}"/>
    <cellStyle name="Normal 13 2 8 3" xfId="44750" xr:uid="{71BD7E3D-4BC0-4511-A8DA-8F30518344AE}"/>
    <cellStyle name="Normal 13 2 8 4" xfId="44751" xr:uid="{C4E19F62-B0AA-4339-872C-01CFEDDF7F95}"/>
    <cellStyle name="Normal 13 2 8 5" xfId="44752" xr:uid="{287B0BB4-1029-4668-A2F8-EF5C8291D1FE}"/>
    <cellStyle name="Normal 13 2 8 6" xfId="44754" xr:uid="{BC3691CF-EF56-4754-ADC4-E0F00532C959}"/>
    <cellStyle name="Normal 13 2 9" xfId="44755" xr:uid="{D990164A-F441-48FF-856E-5661C957AD93}"/>
    <cellStyle name="Normal 13 2 9 2" xfId="44756" xr:uid="{693C75D6-546A-497A-8D18-984A83656FC3}"/>
    <cellStyle name="Normal 13 2 9 2 2" xfId="44400" xr:uid="{A6230C27-CD6F-47E6-820A-5C08506BE22B}"/>
    <cellStyle name="Normal 13 2 9 2 3" xfId="44757" xr:uid="{4040268E-53B4-469C-91CA-4F8789D857F3}"/>
    <cellStyle name="Normal 13 2 9 2 4" xfId="14341" xr:uid="{CCEB6026-9285-4B57-8CD8-D8B138646681}"/>
    <cellStyle name="Normal 13 2 9 2 5" xfId="14353" xr:uid="{40DE5C83-41E4-49CA-9234-ED02F52BCD73}"/>
    <cellStyle name="Normal 13 2 9 3" xfId="24395" xr:uid="{2F9B2CAB-4DF5-4CA9-B758-5247608D0707}"/>
    <cellStyle name="Normal 13 2 9 4" xfId="44758" xr:uid="{A4AE37A5-8D78-4D54-99BD-B70C6C24DD3B}"/>
    <cellStyle name="Normal 13 2 9 5" xfId="44759" xr:uid="{29493A72-CEFD-4167-B375-DF5064928069}"/>
    <cellStyle name="Normal 13 2 9 6" xfId="44760" xr:uid="{B9DD9254-F817-4433-BB7E-EEBAF8BCBEBA}"/>
    <cellStyle name="Normal 13 20" xfId="44670" xr:uid="{1822ABF3-C26C-472F-B870-E3984E806C88}"/>
    <cellStyle name="Normal 13 21" xfId="44676" xr:uid="{5B84C160-4A71-41DE-8D70-D04D7443624C}"/>
    <cellStyle name="Normal 13 22" xfId="44678" xr:uid="{558258E5-DCA6-4CBC-94CB-14A5953B64CB}"/>
    <cellStyle name="Normal 13 23" xfId="44629" xr:uid="{5CCF84D2-6304-479C-8444-E975C8DEABD0}"/>
    <cellStyle name="Normal 13 24" xfId="51623" xr:uid="{BA333152-9F6E-430A-B1A7-619C92DE87CA}"/>
    <cellStyle name="Normal 13 25" xfId="2299" xr:uid="{E2F72A26-60B6-4526-8A1B-ABFA6E48F106}"/>
    <cellStyle name="Normal 13 3" xfId="1237" xr:uid="{478CD0A1-F5BE-4C9D-8C10-09C8E18C0165}"/>
    <cellStyle name="Normal 13 3 10" xfId="10507" xr:uid="{461949C1-3BCD-4E30-8347-9342C4CA803F}"/>
    <cellStyle name="Normal 13 3 10 2" xfId="15869" xr:uid="{FF1AD3B5-652C-45CE-B500-1B9B11C8FDA0}"/>
    <cellStyle name="Normal 13 3 10 2 2" xfId="44762" xr:uid="{5347195E-8415-419C-9294-D9A530E82BEC}"/>
    <cellStyle name="Normal 13 3 10 2 3" xfId="44763" xr:uid="{EB7925C6-F917-4955-8380-93057225FB9E}"/>
    <cellStyle name="Normal 13 3 10 2 4" xfId="44764" xr:uid="{ED250DEC-956B-475E-8075-D41E2647B38D}"/>
    <cellStyle name="Normal 13 3 10 2 5" xfId="44765" xr:uid="{22A7206A-0B6F-4411-8D4C-26988944CFF9}"/>
    <cellStyle name="Normal 13 3 10 3" xfId="44766" xr:uid="{849DEF41-50B0-42A2-8230-02912FD1F10B}"/>
    <cellStyle name="Normal 13 3 10 4" xfId="44767" xr:uid="{8487E011-CE2C-47EB-B5EB-9C8EAA92B6CB}"/>
    <cellStyle name="Normal 13 3 10 5" xfId="35978" xr:uid="{9DA749DA-A4E0-4093-88BB-3C8396C185D9}"/>
    <cellStyle name="Normal 13 3 10 6" xfId="44770" xr:uid="{B36A18C9-2DB1-40D2-9BE7-BE274F2E777F}"/>
    <cellStyle name="Normal 13 3 11" xfId="12125" xr:uid="{63311C3D-4BC9-4617-BF0D-0D0D8F562D53}"/>
    <cellStyle name="Normal 13 3 11 2" xfId="44771" xr:uid="{679DA21C-789D-4CBA-8F29-A5D09AA9632D}"/>
    <cellStyle name="Normal 13 3 11 2 2" xfId="44772" xr:uid="{2C9AD346-0ADB-4934-8215-76F827A516F2}"/>
    <cellStyle name="Normal 13 3 11 2 3" xfId="44773" xr:uid="{03843B07-DDA6-4BCA-9059-FD21F804240E}"/>
    <cellStyle name="Normal 13 3 11 2 4" xfId="44774" xr:uid="{F1C623DD-FC7A-4202-841C-6AB45BA8F379}"/>
    <cellStyle name="Normal 13 3 11 2 5" xfId="44775" xr:uid="{76A1CDB5-D84B-4398-94A8-8AFADA7D8342}"/>
    <cellStyle name="Normal 13 3 11 3" xfId="44776" xr:uid="{74742F59-8E3F-426A-91C6-3CC2399AD2C1}"/>
    <cellStyle name="Normal 13 3 11 4" xfId="44777" xr:uid="{FC1A6E74-E9CA-40BB-ABB2-AC10B516C201}"/>
    <cellStyle name="Normal 13 3 11 5" xfId="44780" xr:uid="{CFEF7E95-8D56-4ABB-B236-11FE0154B96F}"/>
    <cellStyle name="Normal 13 3 11 6" xfId="44783" xr:uid="{B04DC9CD-C692-4A77-A93B-A1CC6CEF7C4A}"/>
    <cellStyle name="Normal 13 3 12" xfId="44784" xr:uid="{ED8A8CA6-CCF5-4AC4-AC72-03038CDEF462}"/>
    <cellStyle name="Normal 13 3 12 2" xfId="44785" xr:uid="{8FD3A753-FEC4-4FD5-B245-B7DEB1632904}"/>
    <cellStyle name="Normal 13 3 12 2 2" xfId="44786" xr:uid="{78CA0F5C-F262-44EA-A36B-F03940D2DF74}"/>
    <cellStyle name="Normal 13 3 12 2 3" xfId="9052" xr:uid="{2BAE9168-F559-47D3-B678-EBBF42FEF4F2}"/>
    <cellStyle name="Normal 13 3 12 2 4" xfId="44787" xr:uid="{F53B6199-0795-4417-BA00-BC446EDC44C7}"/>
    <cellStyle name="Normal 13 3 12 2 5" xfId="9058" xr:uid="{F93706F2-9403-4DED-BF61-4A042ACC2102}"/>
    <cellStyle name="Normal 13 3 12 3" xfId="44788" xr:uid="{B69CDA1D-AD04-475C-8188-2B18B3B11CA8}"/>
    <cellStyle name="Normal 13 3 12 4" xfId="44789" xr:uid="{2493A27E-AC47-4A73-8877-17DF9B1F8245}"/>
    <cellStyle name="Normal 13 3 12 5" xfId="44792" xr:uid="{00B925B5-4280-4CB4-A014-6A19C83139DB}"/>
    <cellStyle name="Normal 13 3 12 6" xfId="44795" xr:uid="{D4F32ABE-8692-4685-B347-7BD843344DC8}"/>
    <cellStyle name="Normal 13 3 13" xfId="44796" xr:uid="{5BE8BBC0-40C0-4398-8945-8C88178DCA01}"/>
    <cellStyle name="Normal 13 3 13 2" xfId="44797" xr:uid="{AD8563F1-DFFD-4D3C-AD75-FE45571CB866}"/>
    <cellStyle name="Normal 13 3 13 3" xfId="44798" xr:uid="{9DFD156D-0D3A-4C57-8153-A26640C2CCF4}"/>
    <cellStyle name="Normal 13 3 13 4" xfId="44799" xr:uid="{B45A797F-35C3-4091-9B6B-73BF8278CDA7}"/>
    <cellStyle name="Normal 13 3 13 5" xfId="44802" xr:uid="{FF847E14-7CA2-4B97-BB2D-04B8BE44286E}"/>
    <cellStyle name="Normal 13 3 14" xfId="44803" xr:uid="{0112701A-85B2-4C60-915A-BAE0BF3617E0}"/>
    <cellStyle name="Normal 13 3 15" xfId="13556" xr:uid="{4458C9C4-6ED1-4F76-B717-D0686FFA9EBF}"/>
    <cellStyle name="Normal 13 3 16" xfId="35196" xr:uid="{B119965C-9376-4F91-A240-517C29994451}"/>
    <cellStyle name="Normal 13 3 17" xfId="44804" xr:uid="{26550408-1A74-4924-8A79-7BC4C07EC58F}"/>
    <cellStyle name="Normal 13 3 18" xfId="44805" xr:uid="{20D05B1C-139A-4F76-AB25-9BA80D39BEEA}"/>
    <cellStyle name="Normal 13 3 19" xfId="41953" xr:uid="{0BF87BC8-25BF-48E8-BCC6-A7D5E7976035}"/>
    <cellStyle name="Normal 13 3 2" xfId="1915" xr:uid="{0812FF52-EB92-44A5-B9D0-F2195E6B050E}"/>
    <cellStyle name="Normal 13 3 2 2" xfId="44807" xr:uid="{61E76082-3124-4724-A6F0-61C5112151CA}"/>
    <cellStyle name="Normal 13 3 2 2 2" xfId="40276" xr:uid="{51740843-7E74-4999-9C94-D0EE5AF3A9BB}"/>
    <cellStyle name="Normal 13 3 2 2 3" xfId="30250" xr:uid="{9BED22EB-8120-46D3-8303-991B0EE032D9}"/>
    <cellStyle name="Normal 13 3 2 2 4" xfId="30254" xr:uid="{B429E601-03BE-4A8E-8C69-E69BDB185AEF}"/>
    <cellStyle name="Normal 13 3 2 2 5" xfId="44808" xr:uid="{B204F2BB-89F0-406C-94AD-58570E98EDA7}"/>
    <cellStyle name="Normal 13 3 2 3" xfId="38670" xr:uid="{E829B411-4744-413D-BFDE-DE21116718FC}"/>
    <cellStyle name="Normal 13 3 2 4" xfId="38677" xr:uid="{4E2BA15A-DB1E-409F-ABA9-F34EED1C0D59}"/>
    <cellStyle name="Normal 13 3 2 5" xfId="38682" xr:uid="{8A52B478-84EC-4D44-81E7-6F4BC6E037C2}"/>
    <cellStyle name="Normal 13 3 2 6" xfId="38685" xr:uid="{438A8ADE-DC6C-405A-98B5-166B049A597B}"/>
    <cellStyle name="Normal 13 3 2 7" xfId="17942" xr:uid="{4499E313-C0D0-490D-855D-C4FADBAD68B2}"/>
    <cellStyle name="Normal 13 3 2 8" xfId="44806" xr:uid="{21717CDC-E2BE-4759-AA26-088165986783}"/>
    <cellStyle name="Normal 13 3 20" xfId="13555" xr:uid="{0CBADD04-AD63-44FA-B79B-BCE9B6C23FD3}"/>
    <cellStyle name="Normal 13 3 21" xfId="44761" xr:uid="{23DC3EE7-7230-431B-8CB4-1A53067EAABC}"/>
    <cellStyle name="Normal 13 3 22" xfId="51946" xr:uid="{C07219E6-C120-439B-BDD3-D8915019E445}"/>
    <cellStyle name="Normal 13 3 3" xfId="44809" xr:uid="{53B35C6D-481F-433A-89F3-B1673A773172}"/>
    <cellStyle name="Normal 13 3 3 2" xfId="44810" xr:uid="{ECF8659F-7CEB-43D5-AED0-91A2A5157614}"/>
    <cellStyle name="Normal 13 3 3 2 2" xfId="44811" xr:uid="{369CB0BA-A358-465B-B44F-42DAC3051898}"/>
    <cellStyle name="Normal 13 3 3 2 3" xfId="9901" xr:uid="{A64F3D1D-DD79-4E11-B782-539F8EA9A466}"/>
    <cellStyle name="Normal 13 3 3 2 4" xfId="30289" xr:uid="{EE3E7115-C458-4CDD-B532-FC9E26EDE61E}"/>
    <cellStyle name="Normal 13 3 3 2 5" xfId="18190" xr:uid="{BE72E1DB-6C51-4616-91D6-07D33A246326}"/>
    <cellStyle name="Normal 13 3 3 3" xfId="44089" xr:uid="{E39E53A4-8788-424B-BBCB-8924D665F534}"/>
    <cellStyle name="Normal 13 3 3 4" xfId="40833" xr:uid="{5A7A80DF-5595-43D8-A124-CB5B044ED3E8}"/>
    <cellStyle name="Normal 13 3 3 5" xfId="44095" xr:uid="{A1E6DBE7-C938-403F-80EC-5E45DC3DF2E7}"/>
    <cellStyle name="Normal 13 3 3 6" xfId="44100" xr:uid="{87C8F148-9431-4E28-9D53-272E1F137D6A}"/>
    <cellStyle name="Normal 13 3 3 7" xfId="14687" xr:uid="{B1350AAE-CEAD-4C9C-83D6-6C73E644A2D9}"/>
    <cellStyle name="Normal 13 3 4" xfId="44812" xr:uid="{FCA43625-3FE6-4722-9755-22C8491E8534}"/>
    <cellStyle name="Normal 13 3 4 2" xfId="44813" xr:uid="{6A81CDA9-69CD-410B-B363-E7C797B8E0FB}"/>
    <cellStyle name="Normal 13 3 4 2 2" xfId="44814" xr:uid="{3E6F68EB-7153-45E4-963B-837B0D87D00E}"/>
    <cellStyle name="Normal 13 3 4 2 3" xfId="30315" xr:uid="{3114B3F2-78AB-4EA2-BB7F-32D86DBC48C6}"/>
    <cellStyle name="Normal 13 3 4 2 4" xfId="30319" xr:uid="{63A60911-C40F-467B-A03F-B430281A5B84}"/>
    <cellStyle name="Normal 13 3 4 2 5" xfId="44815" xr:uid="{BF7DF8E0-ACA7-47F1-947D-0D4625D36A0A}"/>
    <cellStyle name="Normal 13 3 4 3" xfId="44108" xr:uid="{B5FEC431-C970-4A4E-B76B-88B2CE280C6E}"/>
    <cellStyle name="Normal 13 3 4 4" xfId="44110" xr:uid="{690C2591-E452-4205-8080-61771FC70F22}"/>
    <cellStyle name="Normal 13 3 4 5" xfId="44112" xr:uid="{EAF60654-32A7-4062-994A-222FFEA912E1}"/>
    <cellStyle name="Normal 13 3 4 6" xfId="44816" xr:uid="{B6AD443F-C0AE-4B6F-8758-E83B45115BA5}"/>
    <cellStyle name="Normal 13 3 4 7" xfId="44817" xr:uid="{EAFF651F-1552-49EF-8464-5C777C029D75}"/>
    <cellStyle name="Normal 13 3 5" xfId="44819" xr:uid="{8AAA1EF0-B203-4600-9E16-36B38D7E13EA}"/>
    <cellStyle name="Normal 13 3 5 2" xfId="44820" xr:uid="{21D3B8A5-9CFC-42E2-85B0-CE128F6EF613}"/>
    <cellStyle name="Normal 13 3 5 2 2" xfId="44821" xr:uid="{83A5B2DC-535D-4AE7-A2B9-F7130925A0D9}"/>
    <cellStyle name="Normal 13 3 5 2 3" xfId="30351" xr:uid="{6E941433-DDD4-4935-A74F-D8FEE06D7FA6}"/>
    <cellStyle name="Normal 13 3 5 2 4" xfId="30356" xr:uid="{FF73EE04-CDE0-40A3-9494-5D1999CF4FA0}"/>
    <cellStyle name="Normal 13 3 5 2 5" xfId="44822" xr:uid="{9AB5475A-1B71-4FBA-934F-42AB4AC63BB7}"/>
    <cellStyle name="Normal 13 3 5 3" xfId="44116" xr:uid="{7B7CAFF0-5046-425F-9BF1-141B7459A664}"/>
    <cellStyle name="Normal 13 3 5 4" xfId="44118" xr:uid="{B5EC9CFB-9E6A-4F97-AD02-43EA1ADA6CA4}"/>
    <cellStyle name="Normal 13 3 5 5" xfId="44120" xr:uid="{93B8054B-4540-436E-B012-47AC6A373F1D}"/>
    <cellStyle name="Normal 13 3 5 6" xfId="44823" xr:uid="{BE4B8E96-B92B-4F4D-A4E2-CC28D80D86D1}"/>
    <cellStyle name="Normal 13 3 6" xfId="44824" xr:uid="{A35D666A-38D6-4737-B61C-68B947AA450A}"/>
    <cellStyle name="Normal 13 3 6 2" xfId="44825" xr:uid="{2FF49FAE-0985-4DA6-9F44-DF3EBB04E540}"/>
    <cellStyle name="Normal 13 3 6 2 2" xfId="44826" xr:uid="{F2DF9312-CACC-4667-9137-CC38417525C5}"/>
    <cellStyle name="Normal 13 3 6 2 3" xfId="44827" xr:uid="{058D9126-7570-44AA-BAC8-E63E51C0E883}"/>
    <cellStyle name="Normal 13 3 6 2 4" xfId="44828" xr:uid="{D745DD69-42D1-4B03-82C6-0332A7BD7B16}"/>
    <cellStyle name="Normal 13 3 6 2 5" xfId="44829" xr:uid="{9B5E9A6A-6DAD-42FE-B6D7-FD1B385DA3CB}"/>
    <cellStyle name="Normal 13 3 6 3" xfId="44123" xr:uid="{B3DEBFA9-7FDA-4087-A832-DC999D396257}"/>
    <cellStyle name="Normal 13 3 6 4" xfId="44125" xr:uid="{56C0F47E-7CE2-4012-A240-212407E38041}"/>
    <cellStyle name="Normal 13 3 6 5" xfId="44127" xr:uid="{E537A652-A85D-4234-965C-E596BADD9532}"/>
    <cellStyle name="Normal 13 3 6 6" xfId="44830" xr:uid="{0FBC8DD8-9DA8-416D-B094-FCB06D2258C1}"/>
    <cellStyle name="Normal 13 3 7" xfId="44831" xr:uid="{A417ABEE-5C56-4F1C-A100-F4AC361F7346}"/>
    <cellStyle name="Normal 13 3 7 2" xfId="44832" xr:uid="{7515671F-AFC9-4ED8-AA6B-1F71209DE60E}"/>
    <cellStyle name="Normal 13 3 7 2 2" xfId="44833" xr:uid="{59E8DFBA-C830-498C-B06F-6CF7A579492B}"/>
    <cellStyle name="Normal 13 3 7 2 3" xfId="44834" xr:uid="{F7F0E00D-A2B7-4671-A255-0914C3DF9944}"/>
    <cellStyle name="Normal 13 3 7 2 4" xfId="31172" xr:uid="{F150FC8F-6D72-4914-8080-4AB39F06D8A6}"/>
    <cellStyle name="Normal 13 3 7 2 5" xfId="31177" xr:uid="{0C134C99-F058-4416-97B3-99430E9D98F9}"/>
    <cellStyle name="Normal 13 3 7 3" xfId="44130" xr:uid="{1AFB0371-D42C-4156-99AE-9388F0503B3B}"/>
    <cellStyle name="Normal 13 3 7 4" xfId="44132" xr:uid="{87422607-460B-4295-A92F-DCE76C68544C}"/>
    <cellStyle name="Normal 13 3 7 5" xfId="44134" xr:uid="{60633958-8DD1-4B0F-A3F6-43FB90B6AA12}"/>
    <cellStyle name="Normal 13 3 7 6" xfId="44835" xr:uid="{44FDA357-D00A-47EE-A921-776A887C0763}"/>
    <cellStyle name="Normal 13 3 8" xfId="44836" xr:uid="{50FC105A-DFDD-44D7-A942-0E9D41E3389A}"/>
    <cellStyle name="Normal 13 3 8 2" xfId="44837" xr:uid="{83C14EFD-F925-4BD2-BAEC-96CBB2C0AB5B}"/>
    <cellStyle name="Normal 13 3 8 2 2" xfId="44838" xr:uid="{2EBE355A-9A8B-4226-982E-BE5AADAEF11A}"/>
    <cellStyle name="Normal 13 3 8 2 3" xfId="44839" xr:uid="{3C74402F-FF3E-4549-9B07-C3F333506E69}"/>
    <cellStyle name="Normal 13 3 8 2 4" xfId="44840" xr:uid="{91A9938B-01FB-400D-9796-6DDAECD9104E}"/>
    <cellStyle name="Normal 13 3 8 2 5" xfId="18224" xr:uid="{7F63EFB5-C76D-4D94-8FBA-F78160838904}"/>
    <cellStyle name="Normal 13 3 8 3" xfId="44841" xr:uid="{386004BA-83D2-4616-A732-9A29DAE2AB28}"/>
    <cellStyle name="Normal 13 3 8 4" xfId="44842" xr:uid="{5F58C582-8E80-488D-8481-5BCCF7891FA2}"/>
    <cellStyle name="Normal 13 3 8 5" xfId="44843" xr:uid="{30A8C64A-D6BA-4787-AC49-FBC6923200C6}"/>
    <cellStyle name="Normal 13 3 8 6" xfId="44844" xr:uid="{13197C61-7496-4AFF-9C23-30D22CC77890}"/>
    <cellStyle name="Normal 13 3 9" xfId="44845" xr:uid="{91BA79FA-7E8F-4B42-A145-1B7A6140B99D}"/>
    <cellStyle name="Normal 13 3 9 2" xfId="44846" xr:uid="{BC148F9C-D3AB-4EC2-B9C7-B2774E2323A0}"/>
    <cellStyle name="Normal 13 3 9 2 2" xfId="44753" xr:uid="{238A8E32-DCC5-4C6D-A630-8F54CDA9D71D}"/>
    <cellStyle name="Normal 13 3 9 2 3" xfId="16237" xr:uid="{0A624388-D86A-438D-B4AC-FFB7AECBD0BE}"/>
    <cellStyle name="Normal 13 3 9 2 4" xfId="44847" xr:uid="{AB33EB36-3B67-474A-BF10-1F041803CBB5}"/>
    <cellStyle name="Normal 13 3 9 2 5" xfId="44848" xr:uid="{1F40F522-4E24-40B6-A82A-7992E84172EB}"/>
    <cellStyle name="Normal 13 3 9 3" xfId="24406" xr:uid="{A739E936-36E0-4792-9673-75220FB3DDB1}"/>
    <cellStyle name="Normal 13 3 9 4" xfId="44849" xr:uid="{250229EB-6ACD-4D46-A76F-4109E1952995}"/>
    <cellStyle name="Normal 13 3 9 5" xfId="44850" xr:uid="{C5D7D588-168E-45B7-8362-392FA0658DDA}"/>
    <cellStyle name="Normal 13 3 9 6" xfId="44851" xr:uid="{359008EE-A82F-4306-BFE3-30F22014FFF5}"/>
    <cellStyle name="Normal 13 4" xfId="1241" xr:uid="{F97E36C7-0A7E-4A08-9D36-9600986616C6}"/>
    <cellStyle name="Normal 13 4 2" xfId="44853" xr:uid="{139579BD-B8E4-4D0C-A1CE-A39A2EADE1BA}"/>
    <cellStyle name="Normal 13 4 2 2" xfId="44854" xr:uid="{2E3B106D-BD32-4833-9F43-BA814595651A}"/>
    <cellStyle name="Normal 13 4 2 3" xfId="39267" xr:uid="{BADFC2C6-C076-4353-8CE2-1465AF8B6619}"/>
    <cellStyle name="Normal 13 4 2 4" xfId="39272" xr:uid="{5C46CF54-A313-4F2E-B9D5-FDC235F013DD}"/>
    <cellStyle name="Normal 13 4 2 5" xfId="39274" xr:uid="{78D4A042-471A-46E1-94E9-B62A785F8FB0}"/>
    <cellStyle name="Normal 13 4 2 6" xfId="39277" xr:uid="{DD478400-0309-4AED-8149-71BD472C25D0}"/>
    <cellStyle name="Normal 13 4 3" xfId="44855" xr:uid="{B4A07095-CFAA-42F2-BBDE-F7C93E0D4D14}"/>
    <cellStyle name="Normal 13 4 3 2" xfId="44856" xr:uid="{B2EF10F1-CC5E-4736-94DD-169A89928FBF}"/>
    <cellStyle name="Normal 13 4 4" xfId="32467" xr:uid="{22A2EBF0-F688-48EA-A1C3-CF099C12D83A}"/>
    <cellStyle name="Normal 13 4 4 2" xfId="32533" xr:uid="{DB2CCB8A-C39E-466C-98FE-02EA9255C3BD}"/>
    <cellStyle name="Normal 13 4 5" xfId="33195" xr:uid="{42426E1C-8EC9-4D1E-BA96-EE97FEFF8C69}"/>
    <cellStyle name="Normal 13 4 6" xfId="33296" xr:uid="{3F9024C6-6064-46DD-8444-22E57AA5998A}"/>
    <cellStyle name="Normal 13 4 7" xfId="11582" xr:uid="{914AF203-A50C-43E0-8C00-BD459A2119CF}"/>
    <cellStyle name="Normal 13 4 8" xfId="44852" xr:uid="{0F52EB8B-673C-47AC-9479-BDD5D1629C51}"/>
    <cellStyle name="Normal 13 5" xfId="1244" xr:uid="{E5CB8280-6AE3-4CD4-B5B0-4AED5E385D5F}"/>
    <cellStyle name="Normal 13 5 2" xfId="44858" xr:uid="{73288F4C-1DD1-4131-9E44-DD0F5774F297}"/>
    <cellStyle name="Normal 13 5 2 2" xfId="44859" xr:uid="{14A74040-2C0C-4267-8E51-FA1B47754FC7}"/>
    <cellStyle name="Normal 13 5 2 3" xfId="39944" xr:uid="{124C12B4-97BD-4AAC-8AE9-DE94829C0EA6}"/>
    <cellStyle name="Normal 13 5 2 4" xfId="18813" xr:uid="{20015BFC-E948-4096-ADEC-EE54B15504EE}"/>
    <cellStyle name="Normal 13 5 2 5" xfId="18823" xr:uid="{65C3F74F-F899-4408-8086-00A7056B0AC7}"/>
    <cellStyle name="Normal 13 5 2 6" xfId="18831" xr:uid="{8F6CBD91-EDC3-44C3-8C98-3BCF03FEDAF2}"/>
    <cellStyle name="Normal 13 5 3" xfId="44860" xr:uid="{FDCF819B-889B-4935-9823-7CA273A1A2E5}"/>
    <cellStyle name="Normal 13 5 3 2" xfId="44861" xr:uid="{E5941EF5-7014-4956-80AB-696F8EAC4ECA}"/>
    <cellStyle name="Normal 13 5 4" xfId="35037" xr:uid="{B8D64227-4E0E-45C2-B4F1-4F787654B2EC}"/>
    <cellStyle name="Normal 13 5 4 2" xfId="35042" xr:uid="{594E8793-E121-46B1-B89B-6A38342575F4}"/>
    <cellStyle name="Normal 13 5 5" xfId="35153" xr:uid="{A8AE1659-C6C7-4A77-B2AA-F88EBEE76B4C}"/>
    <cellStyle name="Normal 13 5 6" xfId="35195" xr:uid="{9871496F-86F7-4FA3-9851-50D7F29ADFB9}"/>
    <cellStyle name="Normal 13 5 7" xfId="35405" xr:uid="{793BC944-5345-4236-A497-37677DD0CA76}"/>
    <cellStyle name="Normal 13 5 8" xfId="44857" xr:uid="{E6E4795A-B90E-45CD-8192-94CB100565DE}"/>
    <cellStyle name="Normal 13 6" xfId="122" xr:uid="{443A4CA6-2746-45EA-A927-D9D49FECDAF8}"/>
    <cellStyle name="Normal 13 6 2" xfId="44865" xr:uid="{0E80F400-8534-4BA7-AE2E-8C8303F4FA64}"/>
    <cellStyle name="Normal 13 6 2 2" xfId="44866" xr:uid="{E15B4EAC-764A-44EF-A40B-F19392A2D59E}"/>
    <cellStyle name="Normal 13 6 2 3" xfId="44868" xr:uid="{1A593281-AFDB-4E9F-A3CA-39F3496AAB9D}"/>
    <cellStyle name="Normal 13 6 2 4" xfId="19369" xr:uid="{7807FA99-C1AF-4ADE-B165-EBF2E61A2C9D}"/>
    <cellStyle name="Normal 13 6 2 5" xfId="11250" xr:uid="{E08D6EF5-B690-464A-BA89-925C675CAB6E}"/>
    <cellStyle name="Normal 13 6 2 6" xfId="44870" xr:uid="{E8851CE1-15B9-46E4-85D6-447CBB1228A7}"/>
    <cellStyle name="Normal 13 6 3" xfId="3581" xr:uid="{20919525-EB0D-4F51-9D50-9456C027372C}"/>
    <cellStyle name="Normal 13 6 3 2" xfId="4259" xr:uid="{AEC9F710-25E1-43C8-8BEC-E2A4BD55830F}"/>
    <cellStyle name="Normal 13 6 4" xfId="35627" xr:uid="{D1F198CB-F91C-436B-B19D-ACB3644B4065}"/>
    <cellStyle name="Normal 13 6 4 2" xfId="35630" xr:uid="{C1474EF9-32F6-47D7-BBE1-233B4B735000}"/>
    <cellStyle name="Normal 13 6 5" xfId="35671" xr:uid="{57919CAD-4491-45A0-87EC-12071B90F435}"/>
    <cellStyle name="Normal 13 6 6" xfId="35683" xr:uid="{77657F4C-A985-410C-94EF-C58D037ED1CB}"/>
    <cellStyle name="Normal 13 6 7" xfId="26672" xr:uid="{F2DEAF3B-787B-45F7-B4F1-DCABA6FC9F52}"/>
    <cellStyle name="Normal 13 6 8" xfId="44864" xr:uid="{5BFC1EE6-37BD-4E60-A1CA-9C6FDEF374F9}"/>
    <cellStyle name="Normal 13 7" xfId="1247" xr:uid="{A53AAC90-C6CD-4AA1-887D-65E52D074B6D}"/>
    <cellStyle name="Normal 13 7 2" xfId="44872" xr:uid="{46B318C9-94DA-45F1-9A70-2F236E12D08A}"/>
    <cellStyle name="Normal 13 7 2 2" xfId="44873" xr:uid="{2FE0EEF7-DA61-4011-8690-E5A38E820C19}"/>
    <cellStyle name="Normal 13 7 2 3" xfId="44875" xr:uid="{7FDEE5D6-1BC4-401F-85BA-379A31AFC18C}"/>
    <cellStyle name="Normal 13 7 2 4" xfId="38728" xr:uid="{ACB2E905-0216-4852-98E7-D3A205D7A797}"/>
    <cellStyle name="Normal 13 7 2 5" xfId="44877" xr:uid="{DFC7451C-6E19-4A18-8ED9-F93F19E40AEC}"/>
    <cellStyle name="Normal 13 7 2 6" xfId="6501" xr:uid="{56E4BE31-500B-4FC6-B262-E45CE2B9D7FB}"/>
    <cellStyle name="Normal 13 7 3" xfId="44878" xr:uid="{55A6D809-F0E0-4D7F-ABBE-08B90B54C0EF}"/>
    <cellStyle name="Normal 13 7 3 2" xfId="44879" xr:uid="{D1506CA9-971A-4337-BCBC-D031587D81F4}"/>
    <cellStyle name="Normal 13 7 4" xfId="35784" xr:uid="{2AAEA931-5143-4572-BF6A-030D447F3E49}"/>
    <cellStyle name="Normal 13 7 4 2" xfId="35785" xr:uid="{2082C3AD-F888-485A-8A12-E6539E51B298}"/>
    <cellStyle name="Normal 13 7 5" xfId="35823" xr:uid="{8149B38B-B11A-49FD-85AB-842FD7810C4D}"/>
    <cellStyle name="Normal 13 7 6" xfId="27276" xr:uid="{E73C5E2A-A734-4E68-B7BB-633A9739369D}"/>
    <cellStyle name="Normal 13 7 7" xfId="35828" xr:uid="{B00C1061-243E-4633-A899-8694E22C71C2}"/>
    <cellStyle name="Normal 13 7 8" xfId="44871" xr:uid="{8BC10C08-C945-481D-9810-874DDF123A9D}"/>
    <cellStyle name="Normal 13 8" xfId="21777" xr:uid="{79593018-87BE-4F34-B6EC-DB56B6114F76}"/>
    <cellStyle name="Normal 13 8 2" xfId="30774" xr:uid="{B97DE02D-0295-4686-967B-B27CD04773C6}"/>
    <cellStyle name="Normal 13 8 2 2" xfId="44880" xr:uid="{91FFFE63-ADCC-4C5C-80AE-596806B72DE0}"/>
    <cellStyle name="Normal 13 8 2 3" xfId="44882" xr:uid="{4A6D6D1C-C361-4BFB-8268-EAB390D96862}"/>
    <cellStyle name="Normal 13 8 2 4" xfId="44884" xr:uid="{778B8889-E9D4-4D96-B70E-B52CD44930BF}"/>
    <cellStyle name="Normal 13 8 2 5" xfId="42979" xr:uid="{AA5C7442-92E0-4EFD-98B0-557E4C7D4BAF}"/>
    <cellStyle name="Normal 13 8 2 6" xfId="36524" xr:uid="{22E69F4D-1BE0-4A96-9832-4D700FBECD4A}"/>
    <cellStyle name="Normal 13 8 3" xfId="44885" xr:uid="{32EC8440-4DCC-48E8-B950-D0D13024BB4D}"/>
    <cellStyle name="Normal 13 8 3 2" xfId="44886" xr:uid="{2A874925-72D9-452B-B637-0D2760A97EB3}"/>
    <cellStyle name="Normal 13 8 4" xfId="35889" xr:uid="{1BF25D43-6B12-4D50-A724-50ABCD3BFAD7}"/>
    <cellStyle name="Normal 13 8 4 2" xfId="35892" xr:uid="{C3EABD48-D745-46F9-8473-FF0DBBA1B0B6}"/>
    <cellStyle name="Normal 13 8 5" xfId="35929" xr:uid="{45D73FA0-77EC-48F0-8D33-B3EAD2235E29}"/>
    <cellStyle name="Normal 13 8 6" xfId="35958" xr:uid="{29903010-A39D-458A-B226-141A5C6E2EA1}"/>
    <cellStyle name="Normal 13 8 7" xfId="35983" xr:uid="{061B0908-6462-4762-B302-E711CEDF5793}"/>
    <cellStyle name="Normal 13 9" xfId="21779" xr:uid="{32B49717-F493-4F60-9C78-29E7AA5AC336}"/>
    <cellStyle name="Normal 13 9 2" xfId="30778" xr:uid="{789FE10A-50E0-499C-AFB6-F622204EB602}"/>
    <cellStyle name="Normal 13 9 2 2" xfId="44887" xr:uid="{01D1AABA-7E46-4D0A-A421-A3F69E9A9CA8}"/>
    <cellStyle name="Normal 13 9 2 3" xfId="44889" xr:uid="{F516136F-EF54-4463-BD5E-BA2C7DA34AD3}"/>
    <cellStyle name="Normal 13 9 2 4" xfId="44891" xr:uid="{2538DF70-9B14-4E8D-B31B-46D962C8D65A}"/>
    <cellStyle name="Normal 13 9 2 5" xfId="44893" xr:uid="{B701CD56-B06B-410D-B941-1830093739DA}"/>
    <cellStyle name="Normal 13 9 2 6" xfId="36575" xr:uid="{8FFA2736-6340-44D7-88E4-00FB8BAD6DE2}"/>
    <cellStyle name="Normal 13 9 3" xfId="44894" xr:uid="{9B3444E3-22E2-409E-AC6D-55E0076CDF5F}"/>
    <cellStyle name="Normal 13 9 3 2" xfId="44895" xr:uid="{595C78E3-2A01-400A-94E5-903ECCCB7B00}"/>
    <cellStyle name="Normal 13 9 4" xfId="36070" xr:uid="{1F246044-1A8C-4A0D-B915-C45FAA6921BD}"/>
    <cellStyle name="Normal 13 9 4 2" xfId="36072" xr:uid="{0A08B92B-DEFB-45B8-9A30-F5965482DE71}"/>
    <cellStyle name="Normal 13 9 5" xfId="36097" xr:uid="{1392E9AF-6270-415F-ACA4-02CE4E7AD011}"/>
    <cellStyle name="Normal 13 9 6" xfId="36107" xr:uid="{F014FD9B-4D38-4C8D-8B49-9DD731F3FD69}"/>
    <cellStyle name="Normal 13 9 7" xfId="36114" xr:uid="{113AC9AA-6FAC-4AE7-AF2D-CACE2F0E9AAF}"/>
    <cellStyle name="Normal 13_BSD 2" xfId="44896" xr:uid="{E0F62145-3B99-4601-BEE4-E318039468AF}"/>
    <cellStyle name="Normal 130" xfId="2186" xr:uid="{60E1B03C-14A8-4D8C-B7C5-EED6464EE8EE}"/>
    <cellStyle name="Normal 130 2" xfId="44615" xr:uid="{3CBF1AFC-DCE4-493F-862E-5D2B19E51AEF}"/>
    <cellStyle name="Normal 131" xfId="2191" xr:uid="{4562FFA5-8EC8-48C0-9C00-68D39457573B}"/>
    <cellStyle name="Normal 131 2" xfId="44617" xr:uid="{9C767739-00C3-4ED3-81C3-664F20ED7610}"/>
    <cellStyle name="Normal 132" xfId="2196" xr:uid="{DA072C1E-0DAD-446E-ADAE-0FD7307F7BF4}"/>
    <cellStyle name="Normal 132 2" xfId="44620" xr:uid="{00F9D517-6EC1-472A-A9A3-5A94C4F2E356}"/>
    <cellStyle name="Normal 133" xfId="2202" xr:uid="{7EC957F5-F2DC-464A-9939-AAACE0B509C6}"/>
    <cellStyle name="Normal 133 2" xfId="44624" xr:uid="{0B790E48-8AE0-40A1-AA16-23BFDEBA992B}"/>
    <cellStyle name="Normal 134" xfId="2207" xr:uid="{52BC28E7-5891-46D4-A477-F32174602FF4}"/>
    <cellStyle name="Normal 134 2" xfId="44627" xr:uid="{30EDF720-578C-4EB4-BBB4-BA775402B7CE}"/>
    <cellStyle name="Normal 135" xfId="2212" xr:uid="{EC810D0D-EC79-4737-BF67-3E1F84C6B02B}"/>
    <cellStyle name="Normal 135 2" xfId="44899" xr:uid="{3BCBA09F-3DFE-4B2B-B1A3-4C942F96CADB}"/>
    <cellStyle name="Normal 136" xfId="2217" xr:uid="{406194CA-3D8F-4FA0-8220-C5E752AC4826}"/>
    <cellStyle name="Normal 136 2" xfId="44900" xr:uid="{0378ABDA-54A4-4F31-A732-41BB504E1ACC}"/>
    <cellStyle name="Normal 136 3" xfId="14922" xr:uid="{23F6E82B-C30B-45CF-808B-DA6950DC54AB}"/>
    <cellStyle name="Normal 136 4" xfId="51606" xr:uid="{A2E56F58-06B0-4EB1-843E-1C89091535CA}"/>
    <cellStyle name="Normal 137" xfId="2222" xr:uid="{1E3A558D-5B7B-4DB3-B33E-20CE94DB6B7D}"/>
    <cellStyle name="Normal 137 2" xfId="44903" xr:uid="{247222E8-3489-4078-9D26-28736A57E56C}"/>
    <cellStyle name="Normal 138" xfId="2301" xr:uid="{81A34150-901B-4A8E-9DBE-14521686753D}"/>
    <cellStyle name="Normal 138 2" xfId="2304" xr:uid="{80C7E7CC-4B60-4DE5-9278-BCB3B8F02533}"/>
    <cellStyle name="Normal 138 2 2" xfId="51971" xr:uid="{EBC35DF5-004A-478E-B573-66137BF32A8E}"/>
    <cellStyle name="Normal 138 3" xfId="2122" xr:uid="{0D86B1EA-1650-4BB9-A0F4-AD31FA731413}"/>
    <cellStyle name="Normal 138 3 2" xfId="51974" xr:uid="{CD6142FE-DCDD-4E43-B0B2-1BD3FEB03FC0}"/>
    <cellStyle name="Normal 138 4" xfId="2305" xr:uid="{4A36BC46-A8F4-4CCC-97B0-FDC994921B97}"/>
    <cellStyle name="Normal 138 4 2" xfId="51977" xr:uid="{29F153C6-5F77-44D8-AA46-91A2E523CE47}"/>
    <cellStyle name="Normal 138 5" xfId="2306" xr:uid="{C1556216-798A-4589-BB9C-0F587F65993B}"/>
    <cellStyle name="Normal 138 5 2" xfId="51980" xr:uid="{844AA52B-C95D-4CDB-ABAE-C75A16F39AA1}"/>
    <cellStyle name="Normal 138 6" xfId="26427" xr:uid="{71216582-A052-45CF-A179-B5882D84DA6A}"/>
    <cellStyle name="Normal 138 7" xfId="51616" xr:uid="{57B248E4-58B3-40EB-AE90-85CE70A61938}"/>
    <cellStyle name="Normal 139" xfId="2308" xr:uid="{058EC3DB-024C-45CD-BB0E-382571DAEB26}"/>
    <cellStyle name="Normal 139 2" xfId="2311" xr:uid="{8CA2EBB2-E092-4232-839F-C61075FAC1C9}"/>
    <cellStyle name="Normal 139 2 2" xfId="51972" xr:uid="{290C9942-3146-43DC-8070-E8D901F77954}"/>
    <cellStyle name="Normal 139 3" xfId="2312" xr:uid="{00B7CD86-CA12-4BD9-90EF-A8D7747DD36D}"/>
    <cellStyle name="Normal 139 3 2" xfId="51975" xr:uid="{0C49EBA9-AE5E-4297-A793-EC024EC9A833}"/>
    <cellStyle name="Normal 139 4" xfId="2313" xr:uid="{604296E7-0BBB-402D-B328-6DEB9CD65CB5}"/>
    <cellStyle name="Normal 139 4 2" xfId="51978" xr:uid="{598EA9AC-3B52-4C33-BA90-A85B29463DF5}"/>
    <cellStyle name="Normal 139 5" xfId="2314" xr:uid="{B617B527-30B4-4277-8AE8-4400D2FBDE24}"/>
    <cellStyle name="Normal 139 5 2" xfId="51981" xr:uid="{56157A6E-A9D6-4A4F-8C92-70F3DF8D888E}"/>
    <cellStyle name="Normal 139 6" xfId="44906" xr:uid="{5CB62B1E-A991-4797-92FA-B10D9251FFD5}"/>
    <cellStyle name="Normal 139 7" xfId="51617" xr:uid="{7548D52B-9DA9-47F0-84A6-0A6472F27653}"/>
    <cellStyle name="Normal 14" xfId="30" xr:uid="{B3539A1C-360A-454E-B85A-39783EC0CF9C}"/>
    <cellStyle name="Normal 14 10" xfId="4271" xr:uid="{045ABE2A-28DF-4818-9A0D-AF8F2763FDB0}"/>
    <cellStyle name="Normal 14 10 2" xfId="39795" xr:uid="{B7A15EEF-9FEA-42BF-829F-FE5675C13A91}"/>
    <cellStyle name="Normal 14 10 2 2" xfId="34329" xr:uid="{0483864C-17F2-42A2-B5FA-9E0F6428C83E}"/>
    <cellStyle name="Normal 14 10 2 3" xfId="44909" xr:uid="{3CAF1F66-D45A-406B-B159-C2109942FFDD}"/>
    <cellStyle name="Normal 14 10 2 4" xfId="44910" xr:uid="{23E465A5-96B2-4EC5-973E-1AD8DCA76CF4}"/>
    <cellStyle name="Normal 14 10 2 5" xfId="37315" xr:uid="{CD3571E7-7988-4E6C-A3F7-92432009493B}"/>
    <cellStyle name="Normal 14 10 3" xfId="39797" xr:uid="{9088A0C9-7AE6-42F7-8166-4F4189440912}"/>
    <cellStyle name="Normal 14 10 4" xfId="39800" xr:uid="{F603FB83-2D94-4947-B31F-CFDE7DDE5C6F}"/>
    <cellStyle name="Normal 14 10 5" xfId="39803" xr:uid="{C364D14D-2215-4E73-8243-5020FF5D4887}"/>
    <cellStyle name="Normal 14 10 6" xfId="39806" xr:uid="{25106F2A-0732-4145-8683-E39BE937B7C1}"/>
    <cellStyle name="Normal 14 11" xfId="18763" xr:uid="{ABD0C051-09CE-41E6-80EA-744960690B52}"/>
    <cellStyle name="Normal 14 11 2" xfId="18768" xr:uid="{120C8DCE-39E6-41EA-97C3-F465B4080D44}"/>
    <cellStyle name="Normal 14 11 2 2" xfId="5275" xr:uid="{F5E9E528-0B6A-4B2A-A872-F519638AF7D0}"/>
    <cellStyle name="Normal 14 11 2 3" xfId="44911" xr:uid="{FEC75989-FF9F-4068-BDBC-A72869B95D59}"/>
    <cellStyle name="Normal 14 11 2 4" xfId="44912" xr:uid="{A9BF0972-09BE-4DB7-953E-6A033CF321E9}"/>
    <cellStyle name="Normal 14 11 2 5" xfId="37333" xr:uid="{4458FE7F-16B5-4347-A715-32C308A5E318}"/>
    <cellStyle name="Normal 14 11 3" xfId="17666" xr:uid="{DCAAA984-41CC-4983-83D9-8493B8F6C1E9}"/>
    <cellStyle name="Normal 14 11 4" xfId="14284" xr:uid="{97EFD2E4-623D-46EE-AC97-49CF3B5C2347}"/>
    <cellStyle name="Normal 14 11 5" xfId="18771" xr:uid="{76E38BD7-CF07-4A71-8DD4-839E906C0B77}"/>
    <cellStyle name="Normal 14 11 6" xfId="18776" xr:uid="{5E88FD30-20F0-443A-8DED-4997481FFC72}"/>
    <cellStyle name="Normal 14 12" xfId="18784" xr:uid="{05534F5D-34AA-4A94-AC62-C54D2BD29D3C}"/>
    <cellStyle name="Normal 14 12 2" xfId="18786" xr:uid="{74D88EBE-8A87-4E2F-B863-B30B720CB1DC}"/>
    <cellStyle name="Normal 14 12 2 2" xfId="11261" xr:uid="{0599872F-D6E2-41C8-9139-A97AC3141F08}"/>
    <cellStyle name="Normal 14 12 2 3" xfId="44913" xr:uid="{3CBA53EC-D321-479A-A780-761487E612BC}"/>
    <cellStyle name="Normal 14 12 2 4" xfId="44914" xr:uid="{F517140C-2106-4D76-AA52-64BF7B751C43}"/>
    <cellStyle name="Normal 14 12 2 5" xfId="37357" xr:uid="{CFAA3F3F-EC2F-4968-BAA7-17597A35390B}"/>
    <cellStyle name="Normal 14 12 3" xfId="18789" xr:uid="{5C7380BA-0811-4860-908E-1A10ABA84C74}"/>
    <cellStyle name="Normal 14 12 4" xfId="18792" xr:uid="{5023E0D2-5821-4F65-894A-4FE4C522C750}"/>
    <cellStyle name="Normal 14 12 5" xfId="18798" xr:uid="{872D92F1-6323-456B-BEE1-79337E1508B4}"/>
    <cellStyle name="Normal 14 12 6" xfId="18801" xr:uid="{03437DCE-4765-4F0B-9040-CD3863184CFA}"/>
    <cellStyle name="Normal 14 13" xfId="18806" xr:uid="{9E013416-75D3-4831-8BDE-4066C5416640}"/>
    <cellStyle name="Normal 14 13 2" xfId="18812" xr:uid="{A2BD6940-9F7E-4419-82E9-05D2990E3319}"/>
    <cellStyle name="Normal 14 13 2 2" xfId="18816" xr:uid="{4F489347-7A19-4CCF-A60D-E3C065C49DFC}"/>
    <cellStyle name="Normal 14 13 2 3" xfId="44915" xr:uid="{14266340-4D3C-44E7-8273-CF7379A2E36B}"/>
    <cellStyle name="Normal 14 13 2 4" xfId="44916" xr:uid="{D98ED39A-3C54-427F-B57F-9051D616A5DE}"/>
    <cellStyle name="Normal 14 13 2 5" xfId="37382" xr:uid="{8F54F491-4FF3-414F-81FF-58BDEF2E0C44}"/>
    <cellStyle name="Normal 14 13 3" xfId="18822" xr:uid="{DF0FE1AB-AD1D-4A41-836C-904583CF54E3}"/>
    <cellStyle name="Normal 14 13 4" xfId="18830" xr:uid="{7E67AF6D-C52B-447B-83FA-885A9AEE3EEE}"/>
    <cellStyle name="Normal 14 13 5" xfId="18837" xr:uid="{D9210D27-0C95-4837-9D64-C0BC9DB89916}"/>
    <cellStyle name="Normal 14 13 6" xfId="18840" xr:uid="{18AA8973-7C95-4E35-A8FA-55C421D2022E}"/>
    <cellStyle name="Normal 14 14" xfId="18845" xr:uid="{E5ED2F3F-7EF5-4ED5-AA6C-407099042AC5}"/>
    <cellStyle name="Normal 14 14 2" xfId="18847" xr:uid="{7EE5F7A3-CB74-4F23-8E47-0778869EA1BD}"/>
    <cellStyle name="Normal 14 14 2 2" xfId="18850" xr:uid="{0A5D6F97-EB05-458E-840E-17E65176FA5F}"/>
    <cellStyle name="Normal 14 14 2 3" xfId="40592" xr:uid="{4FB636F3-04CE-4F84-B43D-01534D4AF76A}"/>
    <cellStyle name="Normal 14 14 2 4" xfId="40595" xr:uid="{8D91E3E2-6377-400A-A6B5-87726E79F024}"/>
    <cellStyle name="Normal 14 14 2 5" xfId="37406" xr:uid="{6A26E328-A68D-46CE-BF87-FA51FD0707FD}"/>
    <cellStyle name="Normal 14 14 3" xfId="18855" xr:uid="{AAD14C8B-C2C4-44BA-89FB-E3EBB08A922C}"/>
    <cellStyle name="Normal 14 14 4" xfId="18858" xr:uid="{23102809-AF09-467F-9251-259C4E2270ED}"/>
    <cellStyle name="Normal 14 14 5" xfId="18861" xr:uid="{EFA4E82B-40F7-44E5-930A-F6C20C8FC8C1}"/>
    <cellStyle name="Normal 14 14 6" xfId="44166" xr:uid="{441A98C7-D10A-4030-A375-BC9F1658133F}"/>
    <cellStyle name="Normal 14 15" xfId="18865" xr:uid="{56A63FFE-3998-4B5B-A8F9-E6618CBD7CCF}"/>
    <cellStyle name="Normal 14 15 2" xfId="18871" xr:uid="{6DE39B20-BDDC-4BC3-AB3A-B708D4592233}"/>
    <cellStyle name="Normal 14 15 3" xfId="18878" xr:uid="{C39F998F-75F0-4152-B3F4-4E6215FCB720}"/>
    <cellStyle name="Normal 14 15 4" xfId="18882" xr:uid="{9AC5BC9E-8A6D-4B2B-85FF-7519BEBCB2F1}"/>
    <cellStyle name="Normal 14 15 5" xfId="18885" xr:uid="{C03F08C0-08D3-40AE-8547-9D2FB08C7807}"/>
    <cellStyle name="Normal 14 16" xfId="18893" xr:uid="{F1C0896C-21BC-4072-B18D-E8C922B3F620}"/>
    <cellStyle name="Normal 14 17" xfId="18920" xr:uid="{B11C2A65-8E5B-4416-8242-C53A58803A3B}"/>
    <cellStyle name="Normal 14 18" xfId="18944" xr:uid="{684AA73D-F5ED-4A9E-9E29-C5BD9E4230EE}"/>
    <cellStyle name="Normal 14 19" xfId="18964" xr:uid="{B62C5344-B26B-4C3F-B1A3-07D8DA3B6EEC}"/>
    <cellStyle name="Normal 14 2" xfId="1301" xr:uid="{BA87DE16-A1E0-4B2B-9DAB-718FAD1F5397}"/>
    <cellStyle name="Normal 14 2 10" xfId="27567" xr:uid="{9D0E4AEB-9EEF-4DA8-A39B-14111C9FACBC}"/>
    <cellStyle name="Normal 14 2 10 2" xfId="27570" xr:uid="{77BE8A93-2E03-47E5-A9D3-43BC342A466E}"/>
    <cellStyle name="Normal 14 2 10 2 2" xfId="19727" xr:uid="{FA27DAB4-C5EE-475D-99F4-B189124B9D20}"/>
    <cellStyle name="Normal 14 2 10 2 3" xfId="44922" xr:uid="{8A2B6E7F-EC3F-4595-B23D-AFB7C0E75D71}"/>
    <cellStyle name="Normal 14 2 10 2 4" xfId="44924" xr:uid="{4132C4B6-352D-4884-ACBA-6F03CF3F90C7}"/>
    <cellStyle name="Normal 14 2 10 2 5" xfId="44926" xr:uid="{128C941E-01A3-4DEC-9E28-E56807654677}"/>
    <cellStyle name="Normal 14 2 10 3" xfId="27573" xr:uid="{194A1BC2-CBA3-4074-9FC9-E56DF706CF0B}"/>
    <cellStyle name="Normal 14 2 10 4" xfId="44927" xr:uid="{4A1AB7D9-23AF-4D7B-B47E-577351397B97}"/>
    <cellStyle name="Normal 14 2 10 5" xfId="44928" xr:uid="{62DF248C-F3A2-4B32-8A40-3E09DDF86434}"/>
    <cellStyle name="Normal 14 2 10 6" xfId="44929" xr:uid="{D00801F1-5FDF-40B5-8779-4A3BB17318A0}"/>
    <cellStyle name="Normal 14 2 11" xfId="27577" xr:uid="{17726D4A-FE5C-459B-8390-E97A3F0217D0}"/>
    <cellStyle name="Normal 14 2 11 2" xfId="27579" xr:uid="{F63A767C-E603-4BC7-8B4C-BE03782BF5F2}"/>
    <cellStyle name="Normal 14 2 11 2 2" xfId="44930" xr:uid="{9286CC45-F88B-49A9-83C2-9EA45E25D317}"/>
    <cellStyle name="Normal 14 2 11 2 3" xfId="44931" xr:uid="{935BD73B-75B4-4C89-B6C4-33B1FAF25B7C}"/>
    <cellStyle name="Normal 14 2 11 2 4" xfId="44932" xr:uid="{FCE3A0C4-F544-40EC-897D-B197D84181B1}"/>
    <cellStyle name="Normal 14 2 11 2 5" xfId="44933" xr:uid="{0F0D59FD-ABF0-4239-9D5A-FFA1AF03F76A}"/>
    <cellStyle name="Normal 14 2 11 3" xfId="27581" xr:uid="{E49D02D3-455A-43DE-8E05-D9A3DADBF1A6}"/>
    <cellStyle name="Normal 14 2 11 4" xfId="44934" xr:uid="{81507952-0DB0-4F73-B9D6-AB044F94F3A8}"/>
    <cellStyle name="Normal 14 2 11 5" xfId="44935" xr:uid="{4135BABE-0CD7-4105-8C73-E0EECA5A8FF9}"/>
    <cellStyle name="Normal 14 2 11 6" xfId="44936" xr:uid="{68574A75-7C6E-46A5-95D3-48D11C79D116}"/>
    <cellStyle name="Normal 14 2 12" xfId="27583" xr:uid="{12B3CD37-B4BF-45A8-A65F-C28F91D738F3}"/>
    <cellStyle name="Normal 14 2 12 2" xfId="27585" xr:uid="{807A9BCD-9994-4591-9F28-F28371583512}"/>
    <cellStyle name="Normal 14 2 12 2 2" xfId="44937" xr:uid="{0579E876-C4CE-4ED3-ABF3-0EBF789C5A87}"/>
    <cellStyle name="Normal 14 2 12 2 3" xfId="38187" xr:uid="{A9A05473-2D01-4548-A172-ED018C83C7D8}"/>
    <cellStyle name="Normal 14 2 12 2 4" xfId="44938" xr:uid="{640B6AAC-EC1E-44FB-9AD2-E4ADEF9F7F42}"/>
    <cellStyle name="Normal 14 2 12 2 5" xfId="44939" xr:uid="{C9CF41AF-FFCC-4A11-91E6-E7BE89CE6024}"/>
    <cellStyle name="Normal 14 2 12 3" xfId="27587" xr:uid="{75A2AD2B-40DD-4080-8BB5-1C3E0807ABA0}"/>
    <cellStyle name="Normal 14 2 12 4" xfId="44940" xr:uid="{79A1EB2C-69BE-4294-905E-365AD8FD574C}"/>
    <cellStyle name="Normal 14 2 12 5" xfId="44941" xr:uid="{78457161-0D4E-4602-B966-501CBE8CCA25}"/>
    <cellStyle name="Normal 14 2 12 6" xfId="44942" xr:uid="{626B6961-3874-4AA6-86F3-13C89DAC5703}"/>
    <cellStyle name="Normal 14 2 13" xfId="27589" xr:uid="{601C1F29-A1FD-47F1-9360-D65D2A748808}"/>
    <cellStyle name="Normal 14 2 13 2" xfId="27591" xr:uid="{A0E79D75-2733-4C06-AE74-3C9446B2C459}"/>
    <cellStyle name="Normal 14 2 13 3" xfId="27593" xr:uid="{6A5D8C62-4901-444B-868A-623E3306F558}"/>
    <cellStyle name="Normal 14 2 13 4" xfId="44943" xr:uid="{A0642D79-073A-440D-840E-30924A50C092}"/>
    <cellStyle name="Normal 14 2 13 5" xfId="44944" xr:uid="{2EF3D9D4-1B0F-46C9-AA1A-13ED4823F106}"/>
    <cellStyle name="Normal 14 2 14" xfId="27595" xr:uid="{9811D71B-5EC8-428E-B8CD-39AEF9D3FC50}"/>
    <cellStyle name="Normal 14 2 15" xfId="27598" xr:uid="{5A463B58-FD77-4476-B94C-D04D423A9750}"/>
    <cellStyle name="Normal 14 2 16" xfId="44945" xr:uid="{FCB0DB60-542F-44F9-AC17-87AF2D7338D5}"/>
    <cellStyle name="Normal 14 2 17" xfId="44946" xr:uid="{05FCAF1F-3277-4119-A20F-B1207E4CB680}"/>
    <cellStyle name="Normal 14 2 18" xfId="44947" xr:uid="{EA90B2E5-365E-4998-B7FB-876763461C29}"/>
    <cellStyle name="Normal 14 2 19" xfId="44948" xr:uid="{5EE063E8-9ABF-4A79-BC55-176EEC7EE1BC}"/>
    <cellStyle name="Normal 14 2 2" xfId="44949" xr:uid="{6C3DBBD9-BBB3-4FBF-AC46-E21E6EB32653}"/>
    <cellStyle name="Normal 14 2 2 2" xfId="44950" xr:uid="{F52D6DD0-3906-466D-8131-50953B0A97B5}"/>
    <cellStyle name="Normal 14 2 2 2 2" xfId="44951" xr:uid="{349E443B-FB0A-4DE0-A386-171C09FDB234}"/>
    <cellStyle name="Normal 14 2 2 2 3" xfId="44952" xr:uid="{32E884C4-49AC-40E8-B806-194F26725D3E}"/>
    <cellStyle name="Normal 14 2 2 2 4" xfId="44953" xr:uid="{B68B275E-1D73-40C5-8854-6A199EB81581}"/>
    <cellStyle name="Normal 14 2 2 2 5" xfId="44954" xr:uid="{24332FD0-171D-4BBB-8BFA-03412C174C1C}"/>
    <cellStyle name="Normal 14 2 2 3" xfId="44955" xr:uid="{C08AA4DA-10B0-4196-89E6-A00EA90437AD}"/>
    <cellStyle name="Normal 14 2 2 4" xfId="44956" xr:uid="{09AC6A77-EAB8-4705-9493-906FA24211BE}"/>
    <cellStyle name="Normal 14 2 2 5" xfId="44957" xr:uid="{BD5975FE-BD50-4E38-A823-A2CC632B38EF}"/>
    <cellStyle name="Normal 14 2 2 6" xfId="44958" xr:uid="{790DFF0B-AC33-4BE8-88B2-9037AA260C24}"/>
    <cellStyle name="Normal 14 2 2 7" xfId="16233" xr:uid="{05D9779B-F7DB-418D-8736-1171BFCAC826}"/>
    <cellStyle name="Normal 14 2 20" xfId="27597" xr:uid="{D3BADC9E-B61D-4682-81DB-1759D5F2FEFF}"/>
    <cellStyle name="Normal 14 2 21" xfId="44918" xr:uid="{A4B8239E-673C-4EAE-8C20-8B2DAC583637}"/>
    <cellStyle name="Normal 14 2 3" xfId="44959" xr:uid="{4708A7A7-40B0-4E1F-BF00-C46E2B84AFA8}"/>
    <cellStyle name="Normal 14 2 3 2" xfId="44960" xr:uid="{85C95D6D-B1B5-4474-8EB3-70D9B86CEB48}"/>
    <cellStyle name="Normal 14 2 3 2 2" xfId="44962" xr:uid="{AA8F06AB-DA95-494B-B2E0-B714FAA141D9}"/>
    <cellStyle name="Normal 14 2 3 2 3" xfId="44963" xr:uid="{AF3097FF-0263-484E-9F62-E2A252771EFF}"/>
    <cellStyle name="Normal 14 2 3 2 4" xfId="44964" xr:uid="{12F97D4E-DA16-4F2A-B39A-98FC775E5B93}"/>
    <cellStyle name="Normal 14 2 3 2 5" xfId="44965" xr:uid="{BC1948DD-EC87-4C2D-B967-F86B78E66906}"/>
    <cellStyle name="Normal 14 2 3 3" xfId="44966" xr:uid="{BBAEFBF8-7546-4314-9226-C8C918B4FD93}"/>
    <cellStyle name="Normal 14 2 3 4" xfId="44967" xr:uid="{0962F235-360D-4DB3-A4C0-FF04CAB9CECB}"/>
    <cellStyle name="Normal 14 2 3 5" xfId="44968" xr:uid="{5E9B4547-5466-4791-9F56-4D1DA5CD8271}"/>
    <cellStyle name="Normal 14 2 3 6" xfId="44969" xr:uid="{9B28FC14-2FAD-4357-AEC4-382A6628382A}"/>
    <cellStyle name="Normal 14 2 3 7" xfId="9159" xr:uid="{B2273188-E6AF-463F-A715-0A56E8C92BF1}"/>
    <cellStyle name="Normal 14 2 4" xfId="44970" xr:uid="{821BF1AE-9B5B-4685-9848-5274AF6EA761}"/>
    <cellStyle name="Normal 14 2 4 2" xfId="44971" xr:uid="{1699939C-E355-48BC-BAA1-E18A52EEF2D0}"/>
    <cellStyle name="Normal 14 2 4 2 2" xfId="44972" xr:uid="{26BC045E-4DD5-4797-BDDD-6F35E4D85EDE}"/>
    <cellStyle name="Normal 14 2 4 2 3" xfId="44973" xr:uid="{8B5F9F1E-6935-4163-A11E-B1C1C90A3BF1}"/>
    <cellStyle name="Normal 14 2 4 2 4" xfId="44974" xr:uid="{D85EC137-54FD-4807-AAFC-EE34522F5DAE}"/>
    <cellStyle name="Normal 14 2 4 2 5" xfId="44975" xr:uid="{7C8D9ABD-B4FD-40EC-BDAC-71ABF2CB9359}"/>
    <cellStyle name="Normal 14 2 4 3" xfId="44976" xr:uid="{C5BC1254-57CB-4131-8E99-41F794C8566F}"/>
    <cellStyle name="Normal 14 2 4 4" xfId="7044" xr:uid="{824FBA34-C536-4F3E-B59F-3EAE2674A01C}"/>
    <cellStyle name="Normal 14 2 4 5" xfId="7065" xr:uid="{A90529FA-474A-49C5-A500-CFBB331AF2AD}"/>
    <cellStyle name="Normal 14 2 4 6" xfId="44977" xr:uid="{5D204918-66C6-45D3-A7F4-B9A80CB360B8}"/>
    <cellStyle name="Normal 14 2 5" xfId="44978" xr:uid="{B87BA0C1-8818-43D5-B028-E626B8CC35A8}"/>
    <cellStyle name="Normal 14 2 5 2" xfId="44979" xr:uid="{8E2EA3B2-A649-483A-926C-245B6D9C1BAF}"/>
    <cellStyle name="Normal 14 2 5 2 2" xfId="44980" xr:uid="{0CFA32B6-56B7-4EBE-BDB6-1075C58D8EB4}"/>
    <cellStyle name="Normal 14 2 5 2 3" xfId="44981" xr:uid="{2FD18348-2336-4A65-9823-BE65AABD539F}"/>
    <cellStyle name="Normal 14 2 5 2 4" xfId="26052" xr:uid="{8981C717-BBAF-4BAC-A6BE-7569950E19D9}"/>
    <cellStyle name="Normal 14 2 5 2 5" xfId="44982" xr:uid="{C8BD88D2-C496-47C7-ACF9-5D411D060009}"/>
    <cellStyle name="Normal 14 2 5 3" xfId="44983" xr:uid="{A46C8345-2412-47F7-B9ED-1EF67614D2CE}"/>
    <cellStyle name="Normal 14 2 5 4" xfId="44984" xr:uid="{71143D0F-0D6A-4016-99A8-04D8651F6F76}"/>
    <cellStyle name="Normal 14 2 5 5" xfId="44985" xr:uid="{A6826561-546F-4D51-9128-10133EDCD39A}"/>
    <cellStyle name="Normal 14 2 5 6" xfId="44986" xr:uid="{CD6D12DA-81A6-4476-BE83-E918193DBE47}"/>
    <cellStyle name="Normal 14 2 6" xfId="44987" xr:uid="{B99B1885-E6AB-45EF-8681-26AC7388F131}"/>
    <cellStyle name="Normal 14 2 6 2" xfId="44988" xr:uid="{8B655670-ABAF-4276-824E-43B579823024}"/>
    <cellStyle name="Normal 14 2 6 2 2" xfId="44989" xr:uid="{C20E1FA9-3A94-49A0-8CB4-27C6B5E4AA62}"/>
    <cellStyle name="Normal 14 2 6 2 3" xfId="44990" xr:uid="{45945845-29D3-4554-A361-1DC07A0B6079}"/>
    <cellStyle name="Normal 14 2 6 2 4" xfId="44991" xr:uid="{DDACAAB7-DA4D-49E7-98F6-20E75D981E18}"/>
    <cellStyle name="Normal 14 2 6 2 5" xfId="44992" xr:uid="{1169C616-F5CE-4AF4-857F-FDFC8696A2A2}"/>
    <cellStyle name="Normal 14 2 6 3" xfId="44993" xr:uid="{A1934119-456F-46F4-B68D-D3106C4395D3}"/>
    <cellStyle name="Normal 14 2 6 4" xfId="3788" xr:uid="{06FEBED4-9652-4BC9-BF4E-C8AB1127D34D}"/>
    <cellStyle name="Normal 14 2 6 5" xfId="44994" xr:uid="{2A0A00FF-CEB4-4719-A660-E50BBC6D663C}"/>
    <cellStyle name="Normal 14 2 6 6" xfId="44995" xr:uid="{90CDBC4F-429B-46AD-ADBB-F662A4254696}"/>
    <cellStyle name="Normal 14 2 7" xfId="19010" xr:uid="{CB4717E6-97A3-448D-99E4-3D91A678A8D6}"/>
    <cellStyle name="Normal 14 2 7 2" xfId="19015" xr:uid="{86121E8E-BB2F-487A-A929-0AD40A424F1C}"/>
    <cellStyle name="Normal 14 2 7 2 2" xfId="19017" xr:uid="{82B49ECA-C56F-42F4-8458-EE7459CC7CA0}"/>
    <cellStyle name="Normal 14 2 7 2 3" xfId="44996" xr:uid="{D67C4001-9DC1-40A2-A05E-927A8D4815E2}"/>
    <cellStyle name="Normal 14 2 7 2 4" xfId="44997" xr:uid="{5F3CE756-E374-440C-BC33-535C6864FD56}"/>
    <cellStyle name="Normal 14 2 7 2 5" xfId="27163" xr:uid="{5CEC0CB5-17CC-4348-81F1-61E7246F155B}"/>
    <cellStyle name="Normal 14 2 7 3" xfId="19019" xr:uid="{C82DA7CB-3F33-413B-8DA3-1F1E1EC292C4}"/>
    <cellStyle name="Normal 14 2 7 4" xfId="19027" xr:uid="{68A1FAC3-9C54-4D23-A3DD-A5FAC9E91306}"/>
    <cellStyle name="Normal 14 2 7 5" xfId="19031" xr:uid="{4A95D1EA-4C0C-4753-AF63-C83E2CF420B5}"/>
    <cellStyle name="Normal 14 2 7 6" xfId="19033" xr:uid="{D04E377F-6B4D-4565-8DCA-2CCA852716A0}"/>
    <cellStyle name="Normal 14 2 8" xfId="19037" xr:uid="{A7351348-68D5-4011-BF21-4AFC4AC753BE}"/>
    <cellStyle name="Normal 14 2 8 2" xfId="19040" xr:uid="{32059546-A589-4086-8BC5-4031E1F19BE2}"/>
    <cellStyle name="Normal 14 2 8 2 2" xfId="44998" xr:uid="{EC841A19-88D8-460D-BE4E-71D3BF818DDE}"/>
    <cellStyle name="Normal 14 2 8 2 3" xfId="44999" xr:uid="{4E60A521-3C2C-4402-91D2-5969374FDBC2}"/>
    <cellStyle name="Normal 14 2 8 2 4" xfId="45000" xr:uid="{BDEC1A70-959C-4E9D-A0E4-42BCFA870589}"/>
    <cellStyle name="Normal 14 2 8 2 5" xfId="45001" xr:uid="{07E2744F-A86F-4A6B-BCAF-0E881022AA4B}"/>
    <cellStyle name="Normal 14 2 8 3" xfId="19046" xr:uid="{24F27EBE-21F4-47A7-AF96-246903C25E0E}"/>
    <cellStyle name="Normal 14 2 8 4" xfId="5232" xr:uid="{A6BBB4B1-4993-4832-A6EB-694CA6A6DB65}"/>
    <cellStyle name="Normal 14 2 8 5" xfId="19048" xr:uid="{3010B368-1C10-4CDF-8950-0AE526C301E6}"/>
    <cellStyle name="Normal 14 2 8 6" xfId="33480" xr:uid="{95042B6B-0484-4764-9168-E6A5AB4454F9}"/>
    <cellStyle name="Normal 14 2 9" xfId="19051" xr:uid="{F0378544-E1F6-4769-AA4F-F8F010163CA5}"/>
    <cellStyle name="Normal 14 2 9 2" xfId="19054" xr:uid="{324DA76E-8261-4C86-983C-E78E3CFD4A7D}"/>
    <cellStyle name="Normal 14 2 9 2 2" xfId="6597" xr:uid="{1EB1E397-08B4-4F17-9698-699B23232636}"/>
    <cellStyle name="Normal 14 2 9 2 3" xfId="5390" xr:uid="{B1CE3F24-402D-4A35-8E65-B721A8D6DAAE}"/>
    <cellStyle name="Normal 14 2 9 2 4" xfId="5405" xr:uid="{CFBCCE24-92C6-40F5-9624-7C96398665AF}"/>
    <cellStyle name="Normal 14 2 9 2 5" xfId="15417" xr:uid="{DB54EED1-9338-4EF4-9B2C-421FC56FEEA6}"/>
    <cellStyle name="Normal 14 2 9 3" xfId="19059" xr:uid="{371FF858-1DD5-4309-92C6-11A9CB749D71}"/>
    <cellStyle name="Normal 14 2 9 4" xfId="19064" xr:uid="{93E97D3B-03B2-4A9C-BDB6-7726AF364EBE}"/>
    <cellStyle name="Normal 14 2 9 5" xfId="19066" xr:uid="{1BE64F5C-F552-4A65-9EF7-A44BE8277E21}"/>
    <cellStyle name="Normal 14 2 9 6" xfId="33493" xr:uid="{4544F048-4D58-43DE-B1BF-6B60AB0668E9}"/>
    <cellStyle name="Normal 14 20" xfId="18864" xr:uid="{D8C09142-DD7E-4461-ADDF-88732022584C}"/>
    <cellStyle name="Normal 14 21" xfId="18892" xr:uid="{7EBFFF1D-5004-4468-AAAF-4AAC19D7B8DB}"/>
    <cellStyle name="Normal 14 22" xfId="44908" xr:uid="{BB214054-AFD9-4921-B8BD-7528768D149C}"/>
    <cellStyle name="Normal 14 23" xfId="51784" xr:uid="{1E3682ED-196C-4A7C-9CF4-1064F74E48B4}"/>
    <cellStyle name="Normal 14 3" xfId="1307" xr:uid="{343CA051-8513-4D21-8AFE-CD5CD867E913}"/>
    <cellStyle name="Normal 14 3 10" xfId="12606" xr:uid="{BAEC9AAC-DBE7-4D58-9EEA-C4E749E918F7}"/>
    <cellStyle name="Normal 14 3 10 2" xfId="16056" xr:uid="{075F43E3-F095-4E77-B883-9A74FA858C94}"/>
    <cellStyle name="Normal 14 3 10 2 2" xfId="45003" xr:uid="{08D4124D-E892-47EE-B9F9-F954B6126F03}"/>
    <cellStyle name="Normal 14 3 10 2 3" xfId="12587" xr:uid="{EE06DB1D-58A9-4087-B3FD-FDBC0488F985}"/>
    <cellStyle name="Normal 14 3 10 2 4" xfId="8188" xr:uid="{4998BE8E-3B41-4AA3-A4A9-ED78DAD1DF44}"/>
    <cellStyle name="Normal 14 3 10 2 5" xfId="12597" xr:uid="{85EF4D5A-BFEA-4349-80EE-BFA7ADB12A95}"/>
    <cellStyle name="Normal 14 3 10 3" xfId="45004" xr:uid="{6C2DEC62-499A-4AE3-8F0B-5C4D8927C86A}"/>
    <cellStyle name="Normal 14 3 10 4" xfId="45005" xr:uid="{0E1206E8-5870-4BC0-B071-05B5F450BE9F}"/>
    <cellStyle name="Normal 14 3 10 5" xfId="45006" xr:uid="{BE632478-0A96-40A2-BCA3-8EC89B3D604E}"/>
    <cellStyle name="Normal 14 3 10 6" xfId="32346" xr:uid="{F57DE5EA-37D5-4FAD-8A7A-1F92AD300640}"/>
    <cellStyle name="Normal 14 3 11" xfId="12612" xr:uid="{9ED3C39C-ED2D-4CEF-9FB1-DC6173803B66}"/>
    <cellStyle name="Normal 14 3 11 2" xfId="45007" xr:uid="{38818528-CEF1-462C-9AF5-CA7FEB4E9930}"/>
    <cellStyle name="Normal 14 3 11 2 2" xfId="45008" xr:uid="{6B6CB554-D30D-4835-9C45-C6BC219CD29B}"/>
    <cellStyle name="Normal 14 3 11 2 3" xfId="45009" xr:uid="{69B52F83-CFE6-44A9-813D-71421FA20BF6}"/>
    <cellStyle name="Normal 14 3 11 2 4" xfId="45010" xr:uid="{B6B129B0-C343-4253-B73E-C9FB4F6233F9}"/>
    <cellStyle name="Normal 14 3 11 2 5" xfId="45011" xr:uid="{836D5A13-AF2C-4A39-A39D-D9EFF5264606}"/>
    <cellStyle name="Normal 14 3 11 3" xfId="45012" xr:uid="{CBEC9FAE-DDF0-4FEA-8065-166E5537E164}"/>
    <cellStyle name="Normal 14 3 11 4" xfId="45013" xr:uid="{5BFF44F5-7312-4C9D-AD33-9543D21DB100}"/>
    <cellStyle name="Normal 14 3 11 5" xfId="45014" xr:uid="{1127CBCA-AF96-4997-8098-A8713458C0D0}"/>
    <cellStyle name="Normal 14 3 11 6" xfId="45015" xr:uid="{4EB13363-B383-478C-9CA8-BD9A6C3E271C}"/>
    <cellStyle name="Normal 14 3 12" xfId="45016" xr:uid="{77C59C0A-00F6-4380-8F6A-7085F142688D}"/>
    <cellStyle name="Normal 14 3 12 2" xfId="45017" xr:uid="{58941248-940C-44A5-B50E-E6AAD9D45607}"/>
    <cellStyle name="Normal 14 3 12 2 2" xfId="45018" xr:uid="{0E95ADA7-9477-4970-9EBC-221C3886EF2A}"/>
    <cellStyle name="Normal 14 3 12 2 3" xfId="38290" xr:uid="{BABE303C-7677-445D-B6AE-26352B16B3CA}"/>
    <cellStyle name="Normal 14 3 12 2 4" xfId="45019" xr:uid="{4A1482D7-630E-4C92-A83B-B7065FFB4EA4}"/>
    <cellStyle name="Normal 14 3 12 2 5" xfId="45020" xr:uid="{1580A47A-DB87-46B3-AEE7-6391281004AC}"/>
    <cellStyle name="Normal 14 3 12 3" xfId="45021" xr:uid="{5EEC5D89-13A3-4ACC-ADAC-8D194CD291A9}"/>
    <cellStyle name="Normal 14 3 12 4" xfId="45022" xr:uid="{E6539552-29E8-44FD-B8FB-E18646071475}"/>
    <cellStyle name="Normal 14 3 12 5" xfId="45023" xr:uid="{9C6B3E9E-1205-4FA1-A233-1DB5DB414673}"/>
    <cellStyle name="Normal 14 3 12 6" xfId="45024" xr:uid="{1250F44D-DAFF-4C38-800F-D47CB2C2C37C}"/>
    <cellStyle name="Normal 14 3 13" xfId="45025" xr:uid="{BE56504A-4B55-4C56-ACC0-B62C6BAEE31A}"/>
    <cellStyle name="Normal 14 3 13 2" xfId="45026" xr:uid="{A5CDF8A6-B0BF-4C10-8CDC-DEED27D8F622}"/>
    <cellStyle name="Normal 14 3 13 3" xfId="45027" xr:uid="{10BD8CA2-D58B-4511-8C79-10A1DC41E2F3}"/>
    <cellStyle name="Normal 14 3 13 4" xfId="45028" xr:uid="{844778D1-5D7E-4BF0-A4A2-CEF625570527}"/>
    <cellStyle name="Normal 14 3 13 5" xfId="6090" xr:uid="{2936167C-53F0-42EE-989D-734240DCC9B0}"/>
    <cellStyle name="Normal 14 3 14" xfId="45029" xr:uid="{463A2B5A-EB80-421B-ACCC-18EB1C44D35D}"/>
    <cellStyle name="Normal 14 3 15" xfId="45031" xr:uid="{1CD43168-BC36-4BDB-BC33-0BF9AAD2F52D}"/>
    <cellStyle name="Normal 14 3 16" xfId="45032" xr:uid="{C2C728D6-D265-4F29-96D6-BA0834B1EC24}"/>
    <cellStyle name="Normal 14 3 17" xfId="29216" xr:uid="{07BB9271-5427-4D71-99DC-F18DBCC0CFF7}"/>
    <cellStyle name="Normal 14 3 18" xfId="29219" xr:uid="{90AED4E0-E1D2-4A09-9F7B-E3DD8C79D8FA}"/>
    <cellStyle name="Normal 14 3 19" xfId="42011" xr:uid="{59AEB0D2-6345-4C65-83B9-0600452D71AB}"/>
    <cellStyle name="Normal 14 3 2" xfId="507" xr:uid="{CC886AA0-44DD-4709-9386-4417CF7CC603}"/>
    <cellStyle name="Normal 14 3 2 2" xfId="45034" xr:uid="{D17EFE71-391D-4DB1-BABA-326102F8AE67}"/>
    <cellStyle name="Normal 14 3 2 2 2" xfId="40419" xr:uid="{10FC1C9B-1825-489B-ABDF-9BEC990463F3}"/>
    <cellStyle name="Normal 14 3 2 2 3" xfId="45035" xr:uid="{AD698881-8B71-463C-9126-27C8702DF540}"/>
    <cellStyle name="Normal 14 3 2 2 4" xfId="45036" xr:uid="{BA873B35-285B-4432-B507-94CB8513F694}"/>
    <cellStyle name="Normal 14 3 2 2 5" xfId="45037" xr:uid="{C0E479A0-D1DE-48F5-AD7B-8DB2B8903185}"/>
    <cellStyle name="Normal 14 3 2 3" xfId="45038" xr:uid="{C67F8EAE-7A96-449C-A509-7BFDB5478D6B}"/>
    <cellStyle name="Normal 14 3 2 4" xfId="40858" xr:uid="{1CF4FC77-701A-4C37-AA63-8B5C58A9E670}"/>
    <cellStyle name="Normal 14 3 2 5" xfId="45039" xr:uid="{73189AE3-7824-4113-AF98-4F1DCAB6EA46}"/>
    <cellStyle name="Normal 14 3 2 6" xfId="45040" xr:uid="{72826847-CE70-4C5D-A6E5-6598A3276887}"/>
    <cellStyle name="Normal 14 3 2 7" xfId="17204" xr:uid="{BB80CD5A-35E3-4B3D-ADE6-45638CCF9C15}"/>
    <cellStyle name="Normal 14 3 2 8" xfId="45033" xr:uid="{5385E74A-46CF-412C-AA67-4C956A5E6BEA}"/>
    <cellStyle name="Normal 14 3 20" xfId="45030" xr:uid="{90064FEC-5DD3-4D8F-80B9-846BAE35E6BD}"/>
    <cellStyle name="Normal 14 3 21" xfId="45002" xr:uid="{F8C3DE68-F771-469E-8830-E3135550F5E8}"/>
    <cellStyle name="Normal 14 3 22" xfId="51947" xr:uid="{24D71FB8-EAE0-43EE-AA08-BAF479F3108D}"/>
    <cellStyle name="Normal 14 3 3" xfId="45041" xr:uid="{BE113FB6-D1B7-4F48-850E-6DED90E4B79C}"/>
    <cellStyle name="Normal 14 3 3 2" xfId="45042" xr:uid="{D075877B-D1AC-4834-80A6-B53A0EB8F425}"/>
    <cellStyle name="Normal 14 3 3 2 2" xfId="45043" xr:uid="{427BEEAB-7BF6-4318-B18A-E20DD473F451}"/>
    <cellStyle name="Normal 14 3 3 2 3" xfId="45044" xr:uid="{BC184443-C5D0-4317-91AF-BB0279682E50}"/>
    <cellStyle name="Normal 14 3 3 2 4" xfId="45045" xr:uid="{D2B334D4-D585-4632-8625-05AB94DA001A}"/>
    <cellStyle name="Normal 14 3 3 2 5" xfId="45046" xr:uid="{CDF618A6-919E-426A-ADE3-9F2B7CBB10AF}"/>
    <cellStyle name="Normal 14 3 3 3" xfId="45047" xr:uid="{2FE44EDC-C785-4F28-9989-2B3477291D12}"/>
    <cellStyle name="Normal 14 3 3 4" xfId="40860" xr:uid="{397ED3E0-B491-433A-BEB9-010F1DC8E6A7}"/>
    <cellStyle name="Normal 14 3 3 5" xfId="45048" xr:uid="{84C34F1E-A22F-4C56-B9E1-FA8318E08D6D}"/>
    <cellStyle name="Normal 14 3 3 6" xfId="45049" xr:uid="{4F532F43-6149-4B30-B0F1-21C7EECE6F74}"/>
    <cellStyle name="Normal 14 3 4" xfId="45050" xr:uid="{AC04205B-CA82-4833-841C-F80537962442}"/>
    <cellStyle name="Normal 14 3 4 2" xfId="45051" xr:uid="{880BB516-7600-4F01-BF9C-FA35BC1C8888}"/>
    <cellStyle name="Normal 14 3 4 2 2" xfId="45052" xr:uid="{3D3A2AD3-A017-4C5D-A6C5-FC8249A62B2E}"/>
    <cellStyle name="Normal 14 3 4 2 3" xfId="45053" xr:uid="{508B9205-C5DB-4A41-978C-88F6781AFB11}"/>
    <cellStyle name="Normal 14 3 4 2 4" xfId="45054" xr:uid="{7E9EB3E9-FE4E-46C1-8F24-D206C25B60F6}"/>
    <cellStyle name="Normal 14 3 4 2 5" xfId="45055" xr:uid="{32E5F65C-D05E-42CB-BCEC-BD8D9C1FF02B}"/>
    <cellStyle name="Normal 14 3 4 3" xfId="45056" xr:uid="{14E3891C-495F-4344-9918-ECC0C3CC3D70}"/>
    <cellStyle name="Normal 14 3 4 4" xfId="7095" xr:uid="{5F47F9FE-EE51-41A3-824A-E5B28732A7EC}"/>
    <cellStyle name="Normal 14 3 4 5" xfId="7106" xr:uid="{282D1753-8BDC-41F4-94BA-26072054DEAE}"/>
    <cellStyle name="Normal 14 3 4 6" xfId="45057" xr:uid="{F293E2A8-A714-4666-B9A0-12D599BEA01E}"/>
    <cellStyle name="Normal 14 3 5" xfId="45058" xr:uid="{0F822780-F221-4C13-8E12-416903A2808A}"/>
    <cellStyle name="Normal 14 3 5 2" xfId="3169" xr:uid="{F08E9717-233E-4F6E-986D-7A2E5AD74945}"/>
    <cellStyle name="Normal 14 3 5 2 2" xfId="45060" xr:uid="{C71CCD60-81E2-4639-8E83-3EAB4482C4AA}"/>
    <cellStyle name="Normal 14 3 5 2 3" xfId="45062" xr:uid="{FE613294-FE14-429A-9774-9FD928855D8B}"/>
    <cellStyle name="Normal 14 3 5 2 4" xfId="12680" xr:uid="{7D18E049-1A4F-4132-93A7-7C465DFE7B05}"/>
    <cellStyle name="Normal 14 3 5 2 5" xfId="45063" xr:uid="{8407865B-E40A-48CF-8496-96F82ED61A8E}"/>
    <cellStyle name="Normal 14 3 5 3" xfId="45064" xr:uid="{AEC9BF85-796A-4370-A133-3C9DEF4C5AA5}"/>
    <cellStyle name="Normal 14 3 5 4" xfId="45065" xr:uid="{F1E28FD8-E7F5-4BF9-8CF2-7820B098A84C}"/>
    <cellStyle name="Normal 14 3 5 5" xfId="45066" xr:uid="{9E497040-2CD1-4B54-941B-BF49AD90F41B}"/>
    <cellStyle name="Normal 14 3 5 6" xfId="45067" xr:uid="{11B45FB1-B189-4451-BD76-C70945340331}"/>
    <cellStyle name="Normal 14 3 6" xfId="45068" xr:uid="{C9F703BD-A517-4CF2-88B9-7652A1C9D46A}"/>
    <cellStyle name="Normal 14 3 6 2" xfId="7730" xr:uid="{3545FDC7-AC2A-4E26-9F2D-F78744FDAE1A}"/>
    <cellStyle name="Normal 14 3 6 2 2" xfId="45069" xr:uid="{C24DA6F2-3633-40C2-BFAB-99BEDF42892C}"/>
    <cellStyle name="Normal 14 3 6 2 3" xfId="45070" xr:uid="{DE6DD89D-8DCE-47C6-8CC9-EC6B472FA966}"/>
    <cellStyle name="Normal 14 3 6 2 4" xfId="45071" xr:uid="{7B5F8C45-E5D8-4E25-A364-1CD4B6A5C80C}"/>
    <cellStyle name="Normal 14 3 6 2 5" xfId="45072" xr:uid="{1BE1694E-FF15-4EC2-8F59-4565EF04A62F}"/>
    <cellStyle name="Normal 14 3 6 3" xfId="45073" xr:uid="{D7897C96-997D-419B-BDCA-2F2DDF083959}"/>
    <cellStyle name="Normal 14 3 6 4" xfId="45074" xr:uid="{6D340533-604B-44F0-8600-75530BA443AE}"/>
    <cellStyle name="Normal 14 3 6 5" xfId="45075" xr:uid="{AC3E6FBD-3A7E-4D3D-86B6-D63B22DDAD1D}"/>
    <cellStyle name="Normal 14 3 6 6" xfId="45077" xr:uid="{4CB14DD5-1ED2-4CF8-AB58-93AA3A8D1D44}"/>
    <cellStyle name="Normal 14 3 7" xfId="19219" xr:uid="{C61ACE3D-00F2-4722-9CE7-9635D733509E}"/>
    <cellStyle name="Normal 14 3 7 2" xfId="19221" xr:uid="{BC4F9FFA-8129-4133-AD82-2160895B2A96}"/>
    <cellStyle name="Normal 14 3 7 2 2" xfId="45079" xr:uid="{1E0DCCAB-7B65-4D8B-806D-D971C43B8ABD}"/>
    <cellStyle name="Normal 14 3 7 2 3" xfId="45080" xr:uid="{595519C1-402F-4A62-9389-93C952C1C36A}"/>
    <cellStyle name="Normal 14 3 7 2 4" xfId="45081" xr:uid="{A1325FC1-C13E-4646-8FC2-DEC5DC04904A}"/>
    <cellStyle name="Normal 14 3 7 2 5" xfId="22991" xr:uid="{10A641C4-C8C0-4CAB-B5FB-181FC7098468}"/>
    <cellStyle name="Normal 14 3 7 3" xfId="19224" xr:uid="{7BB9EC70-BD3E-45C1-87FF-4CCDA591E743}"/>
    <cellStyle name="Normal 14 3 7 4" xfId="45082" xr:uid="{BDAF33C4-B581-4552-8018-7A8DCE605AD1}"/>
    <cellStyle name="Normal 14 3 7 5" xfId="45083" xr:uid="{2A1ED1EB-C3A7-4B98-9DC1-A0F7E52E0F3F}"/>
    <cellStyle name="Normal 14 3 7 6" xfId="45084" xr:uid="{6E59B25C-60C8-49A9-8A6E-2843A1520BD5}"/>
    <cellStyle name="Normal 14 3 8" xfId="19226" xr:uid="{50D8F818-CD85-4C5D-9628-1A2B03ACCBBC}"/>
    <cellStyle name="Normal 14 3 8 2" xfId="19228" xr:uid="{5D70161C-59CD-42E3-AC67-DC1C87943F33}"/>
    <cellStyle name="Normal 14 3 8 2 2" xfId="45085" xr:uid="{3F6F04A4-DB66-475A-89EC-8E9C9DBFD8E7}"/>
    <cellStyle name="Normal 14 3 8 2 3" xfId="45086" xr:uid="{752875F9-D771-4AEB-B0B5-5CCAC5D88C67}"/>
    <cellStyle name="Normal 14 3 8 2 4" xfId="45087" xr:uid="{020577F2-F613-4B0A-9125-FBDF162AA680}"/>
    <cellStyle name="Normal 14 3 8 2 5" xfId="45088" xr:uid="{D30E5EEA-16AD-468B-BF10-93AD86D3D950}"/>
    <cellStyle name="Normal 14 3 8 3" xfId="19231" xr:uid="{126F46FB-C2F1-4E59-A758-8595E5FC6047}"/>
    <cellStyle name="Normal 14 3 8 4" xfId="45089" xr:uid="{A682049D-D724-44C2-A524-6D2AB9A36D1B}"/>
    <cellStyle name="Normal 14 3 8 5" xfId="45090" xr:uid="{6D53F16B-6BF9-477F-A27D-7A55A63DE5E7}"/>
    <cellStyle name="Normal 14 3 8 6" xfId="28123" xr:uid="{CCF4AC0F-7A6B-499D-B4B6-7FD8D9CDD746}"/>
    <cellStyle name="Normal 14 3 9" xfId="19233" xr:uid="{AAC12DBE-519C-43D4-908B-7B93EC5A1418}"/>
    <cellStyle name="Normal 14 3 9 2" xfId="19235" xr:uid="{EAF230C6-4267-4622-B636-73F7E78C8317}"/>
    <cellStyle name="Normal 14 3 9 2 2" xfId="45091" xr:uid="{3AFD0C3B-8D3D-4B6A-8E41-5A88E584AEB3}"/>
    <cellStyle name="Normal 14 3 9 2 3" xfId="45092" xr:uid="{3D71A3A6-18D0-4987-8A82-FE8C9BD13AE1}"/>
    <cellStyle name="Normal 14 3 9 2 4" xfId="45093" xr:uid="{7360A455-719F-4542-BE10-98421F945FBD}"/>
    <cellStyle name="Normal 14 3 9 2 5" xfId="45094" xr:uid="{906F4A16-662D-4EE0-8AA3-E709A8122582}"/>
    <cellStyle name="Normal 14 3 9 3" xfId="45095" xr:uid="{36D4D1DB-01E7-4538-8633-9B0843AB9D5E}"/>
    <cellStyle name="Normal 14 3 9 4" xfId="45096" xr:uid="{975F356E-79F6-42A7-82C4-705F0C30EF67}"/>
    <cellStyle name="Normal 14 3 9 5" xfId="45097" xr:uid="{E6FC15B5-BDC0-4D0B-872B-2B4FA7C55CDF}"/>
    <cellStyle name="Normal 14 3 9 6" xfId="28130" xr:uid="{0D870825-3018-49F5-A37A-4BAB47F9B844}"/>
    <cellStyle name="Normal 14 4" xfId="1310" xr:uid="{4E225351-A8E2-4910-B611-A2641D57A255}"/>
    <cellStyle name="Normal 14 4 2" xfId="45099" xr:uid="{AD8DC75C-7810-4BBA-8F66-2E125F8FBC47}"/>
    <cellStyle name="Normal 14 4 2 2" xfId="45100" xr:uid="{82CABF9F-590B-4D25-896C-9A835752E887}"/>
    <cellStyle name="Normal 14 4 2 3" xfId="45101" xr:uid="{EBFD0EB1-5D6D-488A-9F8E-3C4719F334AC}"/>
    <cellStyle name="Normal 14 4 2 4" xfId="45102" xr:uid="{DA21DEF8-6DF1-4537-B4F5-1157230A45FA}"/>
    <cellStyle name="Normal 14 4 2 5" xfId="45103" xr:uid="{B2273AAB-B9F6-48D5-A70F-A7FA96087169}"/>
    <cellStyle name="Normal 14 4 3" xfId="45104" xr:uid="{2DCD4997-29F2-4B00-9494-F2BC6955A2B8}"/>
    <cellStyle name="Normal 14 4 4" xfId="45105" xr:uid="{580CFA84-B473-4B15-A226-EEC841C94057}"/>
    <cellStyle name="Normal 14 4 5" xfId="45106" xr:uid="{18DF17DB-ADEF-4B1F-99A7-A236D8938635}"/>
    <cellStyle name="Normal 14 4 6" xfId="45107" xr:uid="{31D437EC-931C-452C-BB28-AB96C5FEA6DC}"/>
    <cellStyle name="Normal 14 4 7" xfId="19301" xr:uid="{7541E282-A8BB-4C9D-9829-F1AC6E082AC3}"/>
    <cellStyle name="Normal 14 4 8" xfId="45098" xr:uid="{B8CB4D3A-CF94-4FF6-80EB-EAD769CD365A}"/>
    <cellStyle name="Normal 14 4 9" xfId="51877" xr:uid="{CF08B0FF-BE33-4A83-B4E1-16A5AD9E31C2}"/>
    <cellStyle name="Normal 14 5" xfId="1313" xr:uid="{D2FE9E73-0EAF-43A7-93EB-560DAF5ECFF8}"/>
    <cellStyle name="Normal 14 5 2" xfId="45109" xr:uid="{707A5D27-C620-4427-9EB0-BCBDAD752F5A}"/>
    <cellStyle name="Normal 14 5 2 2" xfId="14711" xr:uid="{D71C8E8C-D48F-4C95-8D22-099BCB474BE3}"/>
    <cellStyle name="Normal 14 5 2 3" xfId="14719" xr:uid="{AC8D76E0-DF77-4BFE-8C64-8CB34939CEF7}"/>
    <cellStyle name="Normal 14 5 2 4" xfId="14727" xr:uid="{67380C26-2186-494D-9BEB-A3402BFCBD48}"/>
    <cellStyle name="Normal 14 5 2 5" xfId="21634" xr:uid="{6965AAC0-A4CB-4FDD-8C68-36D395A3584F}"/>
    <cellStyle name="Normal 14 5 3" xfId="45110" xr:uid="{845FF141-F25C-4D46-9F11-D737BCD029B2}"/>
    <cellStyle name="Normal 14 5 4" xfId="45111" xr:uid="{21BD7DED-EB72-490F-B059-7587F4101DA6}"/>
    <cellStyle name="Normal 14 5 5" xfId="45112" xr:uid="{5A0DDDDA-A5C8-4062-8537-5A50AA9C52EC}"/>
    <cellStyle name="Normal 14 5 6" xfId="45113" xr:uid="{03B7978E-BB1F-4E1D-8A93-46471DEF36C4}"/>
    <cellStyle name="Normal 14 5 7" xfId="45108" xr:uid="{5A0EF2C1-2320-43C5-9F78-30CDE7B6E2CC}"/>
    <cellStyle name="Normal 14 6" xfId="1317" xr:uid="{2C491C8B-4AEF-4ACE-BF73-214D3DD3E6E4}"/>
    <cellStyle name="Normal 14 6 2" xfId="45114" xr:uid="{DB8E5F42-B6D3-4446-B5DB-8691639F8A3C}"/>
    <cellStyle name="Normal 14 6 2 2" xfId="45115" xr:uid="{66566A97-432B-42BE-B71E-C8A987DFA437}"/>
    <cellStyle name="Normal 14 6 2 3" xfId="45117" xr:uid="{5066BD78-86FE-45E1-9512-B708F3C1A207}"/>
    <cellStyle name="Normal 14 6 2 4" xfId="21981" xr:uid="{E0E59AC6-938D-4D42-AE43-E9A419DB261D}"/>
    <cellStyle name="Normal 14 6 2 5" xfId="21334" xr:uid="{E3AFD00D-50A2-41C0-9875-384A3664DB06}"/>
    <cellStyle name="Normal 14 6 3" xfId="45118" xr:uid="{207104F9-FF1A-43BC-9E28-10778B464889}"/>
    <cellStyle name="Normal 14 6 4" xfId="45119" xr:uid="{517EB906-DEEE-49BE-968B-81FA1F74D5CE}"/>
    <cellStyle name="Normal 14 6 5" xfId="45120" xr:uid="{199DA98A-8E34-406B-A3D6-9A4586907B06}"/>
    <cellStyle name="Normal 14 6 6" xfId="45121" xr:uid="{5476FC53-10B4-4032-B00D-6BFA2ACC5605}"/>
    <cellStyle name="Normal 14 6 7" xfId="41429" xr:uid="{2FD05D10-9B97-486E-BCF9-6D304A8E2B75}"/>
    <cellStyle name="Normal 14 7" xfId="45122" xr:uid="{E01FA32C-7D76-477C-9091-C132E60B21F9}"/>
    <cellStyle name="Normal 14 7 2" xfId="45123" xr:uid="{FEA81A72-4B49-4701-96B9-013E6F623F30}"/>
    <cellStyle name="Normal 14 7 2 2" xfId="45124" xr:uid="{68DF462A-5AE4-4CF0-B218-2D1F72E5D883}"/>
    <cellStyle name="Normal 14 7 2 3" xfId="45125" xr:uid="{55BA32B4-4E1A-4908-AB1F-806BC41E2981}"/>
    <cellStyle name="Normal 14 7 2 4" xfId="45126" xr:uid="{1018DD5C-9773-46BE-8BF7-F674B09F9403}"/>
    <cellStyle name="Normal 14 7 2 5" xfId="45127" xr:uid="{B015E827-A7A7-4C9E-AB59-627B90931038}"/>
    <cellStyle name="Normal 14 7 3" xfId="45128" xr:uid="{F65A3FB3-7A29-4954-80DC-6B15713E0A52}"/>
    <cellStyle name="Normal 14 7 4" xfId="45129" xr:uid="{219621E2-A8C8-451E-9F3A-7D6474692245}"/>
    <cellStyle name="Normal 14 7 5" xfId="45130" xr:uid="{60E89E73-9649-4FD3-AC10-14805DBB5ABA}"/>
    <cellStyle name="Normal 14 7 6" xfId="45131" xr:uid="{07BE4713-BB9A-4F1E-A1AF-6A7C7E66E0FC}"/>
    <cellStyle name="Normal 14 8" xfId="45132" xr:uid="{AFC8C1CF-14F1-4140-AE9C-520F2187BC5E}"/>
    <cellStyle name="Normal 14 8 2" xfId="45133" xr:uid="{3104B009-FB8A-4EDE-9F14-822902345159}"/>
    <cellStyle name="Normal 14 8 2 2" xfId="20033" xr:uid="{B7E56601-C608-4956-BA79-A23D2E9732E4}"/>
    <cellStyle name="Normal 14 8 2 3" xfId="20042" xr:uid="{511FDBAE-9E76-4A35-B49C-2BD78055F345}"/>
    <cellStyle name="Normal 14 8 2 4" xfId="20086" xr:uid="{DEB73E98-59D9-4FE0-ABB0-71C720B47E00}"/>
    <cellStyle name="Normal 14 8 2 5" xfId="20092" xr:uid="{211DA698-B3D8-4044-AF50-B090AEAD1B6F}"/>
    <cellStyle name="Normal 14 8 3" xfId="45134" xr:uid="{3CB3F3FF-E559-403D-B2C5-74322372B39A}"/>
    <cellStyle name="Normal 14 8 4" xfId="45135" xr:uid="{B7659DE1-DED6-47C1-80BF-567528FA23FD}"/>
    <cellStyle name="Normal 14 8 5" xfId="45136" xr:uid="{4D77CA93-2CB4-4804-A81D-CCAD02C5F207}"/>
    <cellStyle name="Normal 14 8 6" xfId="45137" xr:uid="{0F8C4182-7D07-483E-8E03-C9DEC62DEA26}"/>
    <cellStyle name="Normal 14 9" xfId="37610" xr:uid="{9A61306F-AC98-4F3D-BE38-F3081759EB9C}"/>
    <cellStyle name="Normal 14 9 2" xfId="45138" xr:uid="{5066DFA5-7359-475C-B90F-82F4DA35682D}"/>
    <cellStyle name="Normal 14 9 2 2" xfId="45139" xr:uid="{4B7EFC6A-50FA-4C36-863A-EE1599E3DFA9}"/>
    <cellStyle name="Normal 14 9 2 3" xfId="45140" xr:uid="{74076F76-C803-4C99-AA79-2A3E79F74AF3}"/>
    <cellStyle name="Normal 14 9 2 4" xfId="45141" xr:uid="{F9713ECE-81E2-47A4-8DD3-9871A1B62B40}"/>
    <cellStyle name="Normal 14 9 2 5" xfId="45142" xr:uid="{890971D8-2E1D-4399-B389-16FCE8166E04}"/>
    <cellStyle name="Normal 14 9 3" xfId="45143" xr:uid="{82FF4ACB-1762-44B9-AC27-76D2E1748709}"/>
    <cellStyle name="Normal 14 9 4" xfId="45144" xr:uid="{D92B293C-E3CE-4D3B-9049-4C466DFBCF8C}"/>
    <cellStyle name="Normal 14 9 5" xfId="45145" xr:uid="{1B19C2C9-4E4A-43C0-BEB0-7752509BCD0D}"/>
    <cellStyle name="Normal 14 9 6" xfId="45146" xr:uid="{F041DF88-22A4-44D0-97FA-BD3F9A86B723}"/>
    <cellStyle name="Normal 14_BSD2" xfId="45147" xr:uid="{E654F3A3-D9F2-44A9-A7B2-B780F7DD5C37}"/>
    <cellStyle name="Normal 140" xfId="2213" xr:uid="{55637E66-D924-4D78-ABD9-0E4B62B0B317}"/>
    <cellStyle name="Normal 140 2" xfId="44898" xr:uid="{E0854903-53B2-4D90-993E-952E1648A78F}"/>
    <cellStyle name="Normal 141" xfId="2218" xr:uid="{99DD8522-7E59-4546-ADD2-1FC0138BD1F1}"/>
    <cellStyle name="Normal 141 2" xfId="105" xr:uid="{FFB47BC3-5BE0-47D9-A49B-5A4A7EAC6A6B}"/>
    <cellStyle name="Normal 141 2 2" xfId="51973" xr:uid="{236F9316-B7E5-40E1-9A24-9A6FF9A7C47C}"/>
    <cellStyle name="Normal 141 3" xfId="157" xr:uid="{50D3E003-3E7D-49F5-94AD-9F8BCDC8040C}"/>
    <cellStyle name="Normal 141 3 2" xfId="51976" xr:uid="{02684912-B01C-4B03-AA09-E2CBD8AF7C01}"/>
    <cellStyle name="Normal 141 4" xfId="150" xr:uid="{45BB1DBA-3319-400A-BF5C-962FAD410BB2}"/>
    <cellStyle name="Normal 141 4 2" xfId="51979" xr:uid="{426195A5-2B3F-44DF-ADB2-E8AF17625037}"/>
    <cellStyle name="Normal 141 5" xfId="211" xr:uid="{B89A2BE6-1DA9-4A28-AFD3-16E2CA60EB72}"/>
    <cellStyle name="Normal 141 5 2" xfId="51982" xr:uid="{FA5C4759-093B-4DC1-A399-8A8A8E705524}"/>
    <cellStyle name="Normal 141 6" xfId="14921" xr:uid="{96303AEC-BC99-4AC4-AD00-FEBABC645976}"/>
    <cellStyle name="Normal 141 7" xfId="51618" xr:uid="{61B8D003-25FB-4103-85DF-F8D11851F7A4}"/>
    <cellStyle name="Normal 142" xfId="2223" xr:uid="{F52FFD93-6428-4BF8-9070-773653E40649}"/>
    <cellStyle name="Normal 142 2" xfId="44902" xr:uid="{6ABFDDAF-9E3B-4370-BF87-53F204B8E571}"/>
    <cellStyle name="Normal 143" xfId="2302" xr:uid="{ECB0A74B-ABA6-43E2-92D6-DBB3DAE91311}"/>
    <cellStyle name="Normal 143 2" xfId="26426" xr:uid="{AF018775-2E3A-402B-A439-013C178AACBA}"/>
    <cellStyle name="Normal 144" xfId="2309" xr:uid="{3071B4ED-EB3A-40D8-A5B6-78FB5D27E2F9}"/>
    <cellStyle name="Normal 144 2" xfId="44905" xr:uid="{C180FA90-7902-4E2C-B348-82DBCA4C5E0B}"/>
    <cellStyle name="Normal 145" xfId="2317" xr:uid="{E2AFC104-C06D-43CB-B105-942DF3A76E26}"/>
    <cellStyle name="Normal 145 2" xfId="45150" xr:uid="{36ADE59C-F08F-4BBA-BC7B-E1F658A1CC13}"/>
    <cellStyle name="Normal 146" xfId="918" xr:uid="{C99B8712-CB82-4183-9B39-B1553BCDFFE5}"/>
    <cellStyle name="Normal 146 2" xfId="45153" xr:uid="{A5CC3547-18F1-4861-BE6D-D6FC354A0267}"/>
    <cellStyle name="Normal 147" xfId="928" xr:uid="{7DD7B9E3-9650-407B-AF64-D1F1A9EDA204}"/>
    <cellStyle name="Normal 147 2" xfId="45156" xr:uid="{9BDF2374-8082-45E5-85E2-82C47F7F42E1}"/>
    <cellStyle name="Normal 148" xfId="933" xr:uid="{BD6CE54D-CA84-40E6-B065-507819F9C1C8}"/>
    <cellStyle name="Normal 148 2" xfId="45159" xr:uid="{69753EF8-2D94-40FD-9691-6277B9DCDB2B}"/>
    <cellStyle name="Normal 149" xfId="937" xr:uid="{E661A132-AA57-4F1C-BBD2-F4E336CFCA5E}"/>
    <cellStyle name="Normal 149 2" xfId="45162" xr:uid="{0CCA59A8-B49D-4A23-BED9-BA942F697114}"/>
    <cellStyle name="Normal 15" xfId="29" xr:uid="{49340D92-3F41-478F-B7FD-A1DA1D99C3D2}"/>
    <cellStyle name="Normal 15 10" xfId="43644" xr:uid="{AD937B20-1C2B-42EF-A97C-A3A89FB6F01D}"/>
    <cellStyle name="Normal 15 10 2" xfId="45166" xr:uid="{2D2681CD-45CC-4912-9FBB-EA75C92211F3}"/>
    <cellStyle name="Normal 15 10 2 2" xfId="37268" xr:uid="{FCD8442D-8B8B-407E-A745-A423FA70C397}"/>
    <cellStyle name="Normal 15 10 2 3" xfId="45167" xr:uid="{A7C77D74-10C3-45A4-BB89-7B0F1C8411CD}"/>
    <cellStyle name="Normal 15 10 2 4" xfId="45168" xr:uid="{A6DF647D-BC63-4BC8-AE56-8620A41D9AD1}"/>
    <cellStyle name="Normal 15 10 2 5" xfId="19595" xr:uid="{84DD2292-77A5-4392-9115-724110D21029}"/>
    <cellStyle name="Normal 15 10 3" xfId="45169" xr:uid="{3AF3E46F-FB29-4F6C-AE05-46CB13EA1A5A}"/>
    <cellStyle name="Normal 15 10 4" xfId="45170" xr:uid="{F5032A69-4E70-4901-A6A5-8500DF1A2EF9}"/>
    <cellStyle name="Normal 15 10 5" xfId="45171" xr:uid="{3DB47A53-79E9-42ED-9EE0-D69666C3D7C2}"/>
    <cellStyle name="Normal 15 10 6" xfId="45172" xr:uid="{66C90583-A782-4512-9B63-AA720AD0CAAE}"/>
    <cellStyle name="Normal 15 11" xfId="19539" xr:uid="{CECF243D-961C-4A8D-89E0-BD2D8E14ABED}"/>
    <cellStyle name="Normal 15 11 2" xfId="19542" xr:uid="{0707B833-BE92-4FE2-964A-D543E66A00DE}"/>
    <cellStyle name="Normal 15 11 2 2" xfId="19545" xr:uid="{2C2212E9-F107-4EE5-A72A-642972CA0F2A}"/>
    <cellStyle name="Normal 15 11 2 3" xfId="45173" xr:uid="{E5E4380F-9B0B-4A1E-AAF9-F86F16040636}"/>
    <cellStyle name="Normal 15 11 2 4" xfId="45174" xr:uid="{EF42454A-6374-42B1-98E0-5DEAA390EEB6}"/>
    <cellStyle name="Normal 15 11 2 5" xfId="19986" xr:uid="{22D4E509-FBD5-4A90-A11B-5333E2FE482A}"/>
    <cellStyle name="Normal 15 11 3" xfId="17781" xr:uid="{8E4D9B39-0836-494B-8B70-7C326894DA9F}"/>
    <cellStyle name="Normal 15 11 4" xfId="14488" xr:uid="{E74FEF3A-5BA5-4631-A385-CFC100794764}"/>
    <cellStyle name="Normal 15 11 5" xfId="16664" xr:uid="{799B8AD0-DAAC-4C10-BD56-464BE809D50D}"/>
    <cellStyle name="Normal 15 11 6" xfId="19550" xr:uid="{8B5D98BB-01F0-4FE7-9811-573F4750A28B}"/>
    <cellStyle name="Normal 15 12" xfId="19553" xr:uid="{71ECD2F5-FF02-4612-B19F-CB0DAC83ED03}"/>
    <cellStyle name="Normal 15 12 2" xfId="19556" xr:uid="{09F903EA-BB29-4206-97AC-CD84EEFF5D82}"/>
    <cellStyle name="Normal 15 12 2 2" xfId="19558" xr:uid="{4C6B4CCC-4072-498D-8F2B-4BD748AD53D1}"/>
    <cellStyle name="Normal 15 12 2 3" xfId="45175" xr:uid="{C4A3B846-649B-4F8D-B79D-CB347EFC319C}"/>
    <cellStyle name="Normal 15 12 2 4" xfId="45176" xr:uid="{9B704773-E26E-42A3-BB10-904CAFD86001}"/>
    <cellStyle name="Normal 15 12 2 5" xfId="37963" xr:uid="{D7A6C137-7E6F-4F6C-A2A3-8D3F866A0100}"/>
    <cellStyle name="Normal 15 12 3" xfId="4425" xr:uid="{B5E506B6-F6B6-4FF2-8ED5-C3F1A6CC9709}"/>
    <cellStyle name="Normal 15 12 4" xfId="19561" xr:uid="{12B6761E-0D22-42CF-A2FA-541ADBF026C2}"/>
    <cellStyle name="Normal 15 12 5" xfId="19566" xr:uid="{CAAD4929-7FAB-4927-B98F-450F6CF74D25}"/>
    <cellStyle name="Normal 15 12 6" xfId="19568" xr:uid="{F786D9CD-29F8-4AB2-B275-54DD9B5377C6}"/>
    <cellStyle name="Normal 15 13" xfId="19572" xr:uid="{BF5DF64D-A589-45A4-8094-31C950678C55}"/>
    <cellStyle name="Normal 15 13 2" xfId="19575" xr:uid="{7D23B58D-2ECD-4C40-9C25-E051704AFE3A}"/>
    <cellStyle name="Normal 15 13 3" xfId="19579" xr:uid="{AC6E1CF7-257E-4FD1-B68E-C527649A70C1}"/>
    <cellStyle name="Normal 15 13 4" xfId="19582" xr:uid="{DEDF1A9E-2F35-4C3E-B2B3-3CB3C10E1A87}"/>
    <cellStyle name="Normal 15 13 5" xfId="19585" xr:uid="{90D3B066-ECC8-4623-A371-37EE2487B252}"/>
    <cellStyle name="Normal 15 14" xfId="16009" xr:uid="{B10FED8C-1EC7-454C-8BF9-10174569F866}"/>
    <cellStyle name="Normal 15 14 2" xfId="19593" xr:uid="{09ED49C4-1A2D-4068-A2D5-8C5A9676D714}"/>
    <cellStyle name="Normal 15 14 3" xfId="19597" xr:uid="{A9B39113-0459-48A2-BAF1-9032885734C9}"/>
    <cellStyle name="Normal 15 14 4" xfId="19600" xr:uid="{2FFAF2D5-9A4F-4FAF-A836-EB45FF9944E6}"/>
    <cellStyle name="Normal 15 14 5" xfId="19603" xr:uid="{F9E9E659-D7A0-40A3-9B63-084216775036}"/>
    <cellStyle name="Normal 15 15" xfId="19608" xr:uid="{26EB5648-E4CD-46B4-A112-481685B9E11D}"/>
    <cellStyle name="Normal 15 16" xfId="19626" xr:uid="{8249D5E7-BC23-454F-B313-D4B872A5F8B7}"/>
    <cellStyle name="Normal 15 17" xfId="5764" xr:uid="{5E2649DD-183E-4BFA-A716-8BB2EFE8E100}"/>
    <cellStyle name="Normal 15 18" xfId="13665" xr:uid="{705EF303-938B-4525-82A1-C1C26FDE588E}"/>
    <cellStyle name="Normal 15 19" xfId="19650" xr:uid="{AA0EA1DC-5AB7-47E3-B75D-B8D2BA92570A}"/>
    <cellStyle name="Normal 15 2" xfId="2319" xr:uid="{B0EDFE09-F0D6-498E-BA18-726E3EB7D41B}"/>
    <cellStyle name="Normal 15 2 2" xfId="45181" xr:uid="{5E6F296F-B1E6-4250-866A-65E70A94A739}"/>
    <cellStyle name="Normal 15 2 2 2" xfId="45183" xr:uid="{F5235474-FC9C-457C-BAB3-91B06194FAC1}"/>
    <cellStyle name="Normal 15 2 2 2 2" xfId="45185" xr:uid="{77825A46-69BA-4AEB-ABA4-D3F1DA55A8D5}"/>
    <cellStyle name="Normal 15 2 2 3" xfId="45187" xr:uid="{F85B9ACB-5EB2-4370-8BC3-D226F3290A77}"/>
    <cellStyle name="Normal 15 2 2 4" xfId="45190" xr:uid="{BC4FDC55-B949-4294-84D5-FD1D608E3F61}"/>
    <cellStyle name="Normal 15 2 2 5" xfId="45192" xr:uid="{D32F53B6-B2B3-4887-A507-281347AFD582}"/>
    <cellStyle name="Normal 15 2 2 6" xfId="45194" xr:uid="{BDD42F89-C149-4375-98B5-5DDE339F16E7}"/>
    <cellStyle name="Normal 15 2 3" xfId="45196" xr:uid="{92EB6901-9A57-46C2-A31A-BC290DDF5E9E}"/>
    <cellStyle name="Normal 15 2 3 2" xfId="45199" xr:uid="{76EBF9DA-1C33-49D3-BBF0-21011991F773}"/>
    <cellStyle name="Normal 15 2 3 3" xfId="45202" xr:uid="{5F43C059-E0A4-4B7D-B368-A645AD85908B}"/>
    <cellStyle name="Normal 15 2 4" xfId="45204" xr:uid="{32B320DB-9714-4240-9322-156A09EFC14C}"/>
    <cellStyle name="Normal 15 2 4 2" xfId="45205" xr:uid="{7B8FD585-0174-4D15-8B94-7B3BD5ADEE2E}"/>
    <cellStyle name="Normal 15 2 5" xfId="45207" xr:uid="{696B2852-53FF-4617-8123-82A455F3DA0A}"/>
    <cellStyle name="Normal 15 2 6" xfId="23583" xr:uid="{FFEB37C5-74E0-4440-905E-F7B13A02075B}"/>
    <cellStyle name="Normal 15 2 7" xfId="19683" xr:uid="{5595445D-0486-44BA-B748-58D62EAC7B51}"/>
    <cellStyle name="Normal 15 2 8" xfId="45179" xr:uid="{B4BAB64A-4ECB-4558-81D5-F981FE8E4D4D}"/>
    <cellStyle name="Normal 15 20" xfId="19607" xr:uid="{B532F140-CA94-4470-AFF6-16AAD2C0797C}"/>
    <cellStyle name="Normal 15 21" xfId="19625" xr:uid="{A3F5741B-2545-42EC-8F06-CA70F068AF9A}"/>
    <cellStyle name="Normal 15 22" xfId="45165" xr:uid="{068CEBC2-338E-4581-98BF-D801984B1E70}"/>
    <cellStyle name="Normal 15 23" xfId="51624" xr:uid="{EC573F5C-10A5-48FF-A54C-C781560E3761}"/>
    <cellStyle name="Normal 15 24" xfId="736" xr:uid="{DED376FF-2031-452A-AEC1-219E7C519BE9}"/>
    <cellStyle name="Normal 15 3" xfId="2321" xr:uid="{B7D2E014-7DE6-4288-9D70-173D4F6C04D3}"/>
    <cellStyle name="Normal 15 3 2" xfId="1294" xr:uid="{06876A83-7CBA-4FA5-8369-05D5AA654A03}"/>
    <cellStyle name="Normal 15 3 2 2" xfId="45212" xr:uid="{4FBE1E1F-93BD-4960-94C4-C5979CD4BAD5}"/>
    <cellStyle name="Normal 15 3 2 2 2" xfId="40546" xr:uid="{092921FF-1825-4DA4-A071-D1831E72F9AE}"/>
    <cellStyle name="Normal 15 3 2 3" xfId="45213" xr:uid="{85969384-EC7D-4625-958C-9F0B6E25610F}"/>
    <cellStyle name="Normal 15 3 2 4" xfId="45214" xr:uid="{81DAD6ED-62B5-4F59-8AE8-FBBE9618E536}"/>
    <cellStyle name="Normal 15 3 2 5" xfId="45215" xr:uid="{ECE18E40-BBE3-46AF-8689-2DE0D20039F6}"/>
    <cellStyle name="Normal 15 3 2 6" xfId="45216" xr:uid="{57DF3BD2-418E-40F4-BA99-4D06F2021F56}"/>
    <cellStyle name="Normal 15 3 2 7" xfId="45211" xr:uid="{CFE71BC0-69CA-4636-AAD0-634ED4544946}"/>
    <cellStyle name="Normal 15 3 3" xfId="45218" xr:uid="{B2865C45-F5EA-4DD5-B641-81F7D2E33C0A}"/>
    <cellStyle name="Normal 15 3 3 2" xfId="38083" xr:uid="{15338B4A-9056-47A3-B696-C182ABF221F8}"/>
    <cellStyle name="Normal 15 3 4" xfId="45220" xr:uid="{E8FB0736-3DD2-4EAF-BAD0-9D178FA71539}"/>
    <cellStyle name="Normal 15 3 4 2" xfId="45221" xr:uid="{2DB7B550-8904-4BE2-9600-30C658B2AC8B}"/>
    <cellStyle name="Normal 15 3 5" xfId="45223" xr:uid="{CEF52767-81C4-46CE-9046-B2D61F17F7C2}"/>
    <cellStyle name="Normal 15 3 6" xfId="23589" xr:uid="{90BC3A3D-BE17-463F-BAE5-F416DC8A8A4E}"/>
    <cellStyle name="Normal 15 3 7" xfId="19838" xr:uid="{C32C5013-36C2-4BF4-B850-99A402BE86B5}"/>
    <cellStyle name="Normal 15 3 8" xfId="45209" xr:uid="{297DD26F-9D56-4AF1-A7B5-CD722C998C57}"/>
    <cellStyle name="Normal 15 3 9" xfId="51948" xr:uid="{3B80FF24-DD46-444C-9A93-1DE50B612938}"/>
    <cellStyle name="Normal 15 4" xfId="2324" xr:uid="{4CE43F53-C31C-421F-8F58-BA86BC89E5E2}"/>
    <cellStyle name="Normal 15 4 2" xfId="45227" xr:uid="{ABFCBBC3-3388-48C6-A012-7B0769395934}"/>
    <cellStyle name="Normal 15 4 2 2" xfId="45228" xr:uid="{4CCB7F2D-661F-4427-A1DE-96E928929EB8}"/>
    <cellStyle name="Normal 15 4 2 3" xfId="45229" xr:uid="{944F7A43-BD8B-4CC2-9F28-2ADF20602DA7}"/>
    <cellStyle name="Normal 15 4 2 4" xfId="45230" xr:uid="{88302129-2A9E-4CD8-9653-72AE661CA6BF}"/>
    <cellStyle name="Normal 15 4 2 5" xfId="45231" xr:uid="{92A69146-49B7-4320-969F-C2A0F07BAF87}"/>
    <cellStyle name="Normal 15 4 2 6" xfId="12117" xr:uid="{5CA2980E-2A6D-44E0-BB0E-BA32017A7FD4}"/>
    <cellStyle name="Normal 15 4 3" xfId="45233" xr:uid="{C3107A00-0DF4-4400-9EE9-722BDC61A65C}"/>
    <cellStyle name="Normal 15 4 4" xfId="45234" xr:uid="{AD11C589-5D3D-4036-9485-7724DC34EDC6}"/>
    <cellStyle name="Normal 15 4 5" xfId="45235" xr:uid="{99EF8BC9-14EE-496C-BF91-FB8FFF700A63}"/>
    <cellStyle name="Normal 15 4 6" xfId="45236" xr:uid="{F05E07A0-C8EE-4385-9EA1-74D7A5942CCC}"/>
    <cellStyle name="Normal 15 4 7" xfId="19895" xr:uid="{E15ED774-6CC3-4066-8744-0CD38E367968}"/>
    <cellStyle name="Normal 15 4 8" xfId="45225" xr:uid="{5BDC517C-A016-41E5-9E73-A2B39912B86E}"/>
    <cellStyle name="Normal 15 5" xfId="2326" xr:uid="{E5195B2B-0A93-4EFC-B97F-BF12781D3094}"/>
    <cellStyle name="Normal 15 5 2" xfId="45240" xr:uid="{078F9F8F-1281-4B35-9F22-4718149BBA2D}"/>
    <cellStyle name="Normal 15 5 2 2" xfId="45241" xr:uid="{2211D04C-7B62-4607-B1C9-36D123954564}"/>
    <cellStyle name="Normal 15 5 2 3" xfId="45242" xr:uid="{7D15DB62-F3B0-4F43-B547-15DB6E559C1A}"/>
    <cellStyle name="Normal 15 5 2 4" xfId="45243" xr:uid="{F1809A8B-2396-441F-899E-702D9FE7CC09}"/>
    <cellStyle name="Normal 15 5 2 5" xfId="45244" xr:uid="{C1A7F6C2-DC4D-4AB9-BFF3-8A60CB79FA43}"/>
    <cellStyle name="Normal 15 5 3" xfId="45245" xr:uid="{0B4EFE20-4A2D-4543-8553-9556A8930D12}"/>
    <cellStyle name="Normal 15 5 4" xfId="45246" xr:uid="{32C283F9-D754-4103-ABA1-5DBD37B3C813}"/>
    <cellStyle name="Normal 15 5 5" xfId="45247" xr:uid="{D7AA8B78-AE06-4D83-91C8-891AF48F99E4}"/>
    <cellStyle name="Normal 15 5 6" xfId="45248" xr:uid="{ECC1B990-4827-4A09-A765-B2E316015339}"/>
    <cellStyle name="Normal 15 5 7" xfId="19952" xr:uid="{00154206-9641-44F0-B3B5-E939D11B4ED8}"/>
    <cellStyle name="Normal 15 5 8" xfId="45238" xr:uid="{617F8873-2DE8-48AA-8474-958C6DEC8E10}"/>
    <cellStyle name="Normal 15 6" xfId="45250" xr:uid="{0002D7BD-A2FB-40E3-8645-7DECB5871B3F}"/>
    <cellStyle name="Normal 15 6 2" xfId="45251" xr:uid="{F7B12567-DFAA-4CCF-83EF-8757C2542F64}"/>
    <cellStyle name="Normal 15 6 2 2" xfId="45252" xr:uid="{297C91BA-8E0B-4864-B8B6-1C9BF31A7EEF}"/>
    <cellStyle name="Normal 15 6 2 3" xfId="45253" xr:uid="{51A6C066-89AD-4C0D-87CF-C7A8079A8BE4}"/>
    <cellStyle name="Normal 15 6 2 4" xfId="45255" xr:uid="{02A54E6E-FFAB-41A6-BD51-A277B71BA5FB}"/>
    <cellStyle name="Normal 15 6 2 5" xfId="6486" xr:uid="{DA740315-04C2-4C16-A1F7-8575578882B2}"/>
    <cellStyle name="Normal 15 6 3" xfId="45256" xr:uid="{E97779C2-C291-49ED-934A-D69352912E19}"/>
    <cellStyle name="Normal 15 6 4" xfId="45257" xr:uid="{3242F3C8-2596-43F4-8BA7-FC4A5BF9359E}"/>
    <cellStyle name="Normal 15 6 5" xfId="45258" xr:uid="{ED14FCDC-DC95-44BC-BB1A-C8D83CD08A1F}"/>
    <cellStyle name="Normal 15 6 6" xfId="45259" xr:uid="{3DDFB3E7-5350-4AA6-B712-9F9BBF143AFE}"/>
    <cellStyle name="Normal 15 7" xfId="45260" xr:uid="{AD72F56F-2316-4687-B80A-2C8274C39405}"/>
    <cellStyle name="Normal 15 7 2" xfId="45261" xr:uid="{771D5E54-06D6-4FBB-A6BF-AFA2B7687D1D}"/>
    <cellStyle name="Normal 15 7 2 2" xfId="45262" xr:uid="{7AE2BAA4-72FB-4046-BC00-533FF0D2DB30}"/>
    <cellStyle name="Normal 15 7 2 3" xfId="45263" xr:uid="{AB7AE6EA-68B3-4E5B-B5B0-A69F68CBF1DD}"/>
    <cellStyle name="Normal 15 7 2 4" xfId="45264" xr:uid="{2C3E74F7-CD9E-4451-8DF5-0A86561BEB6C}"/>
    <cellStyle name="Normal 15 7 2 5" xfId="45265" xr:uid="{4AA30F40-390B-48AD-9FF9-B49B04225628}"/>
    <cellStyle name="Normal 15 7 3" xfId="45266" xr:uid="{97198F76-91F8-4980-878E-0FAA8E62B9F2}"/>
    <cellStyle name="Normal 15 7 4" xfId="45267" xr:uid="{F61398EE-4EDA-4443-9FAB-657C418EE26B}"/>
    <cellStyle name="Normal 15 7 5" xfId="45268" xr:uid="{44088A58-9B17-411B-90A8-88C700BDBCE0}"/>
    <cellStyle name="Normal 15 7 6" xfId="45269" xr:uid="{3BA7E365-512E-4B81-BBEB-59EB12F1D827}"/>
    <cellStyle name="Normal 15 8" xfId="45270" xr:uid="{6703B2C4-BCB9-4161-A721-7A0886BD6E98}"/>
    <cellStyle name="Normal 15 8 2" xfId="45271" xr:uid="{22F6C329-303A-46DC-BEE9-49F86153D7BA}"/>
    <cellStyle name="Normal 15 8 2 2" xfId="45272" xr:uid="{D31F64AD-1772-4101-8B32-A193E27A9FC6}"/>
    <cellStyle name="Normal 15 8 2 3" xfId="45273" xr:uid="{D41F6D41-C059-4F05-9106-FAE4BCC5A227}"/>
    <cellStyle name="Normal 15 8 2 4" xfId="45274" xr:uid="{AFB17870-CA62-4D65-9ED9-18971E924A83}"/>
    <cellStyle name="Normal 15 8 2 5" xfId="4851" xr:uid="{865D5A8C-1CE2-4DC9-9E80-DCD222054592}"/>
    <cellStyle name="Normal 15 8 3" xfId="45275" xr:uid="{5A81CEA5-13ED-488D-862A-5D6045B8572E}"/>
    <cellStyle name="Normal 15 8 4" xfId="45276" xr:uid="{963A084A-1FC4-41B2-8809-66E613EA6882}"/>
    <cellStyle name="Normal 15 8 5" xfId="45277" xr:uid="{1D9E12AF-BBAA-441A-8A32-55A5756129E0}"/>
    <cellStyle name="Normal 15 8 6" xfId="45278" xr:uid="{8A5140B5-656B-4800-B49A-8E02AE91BEAE}"/>
    <cellStyle name="Normal 15 9" xfId="45279" xr:uid="{A5523998-CFF5-4601-8BDD-1B6A194ECE24}"/>
    <cellStyle name="Normal 15 9 2" xfId="45280" xr:uid="{847A69C3-4257-47A5-878D-553EB7D862EB}"/>
    <cellStyle name="Normal 15 9 2 2" xfId="41910" xr:uid="{6811A027-DBD2-4374-B8C1-EF005F060B09}"/>
    <cellStyle name="Normal 15 9 2 3" xfId="43378" xr:uid="{7225B9A6-F111-4D8D-A586-842199B7ADDD}"/>
    <cellStyle name="Normal 15 9 2 4" xfId="45281" xr:uid="{8249CC4D-7A08-4795-8A97-1D6DE6467099}"/>
    <cellStyle name="Normal 15 9 2 5" xfId="45282" xr:uid="{4D46A2A4-4A62-4504-93C3-E439BB00174F}"/>
    <cellStyle name="Normal 15 9 3" xfId="45283" xr:uid="{19333064-6AB6-4E5B-B112-22E5EAC47DAA}"/>
    <cellStyle name="Normal 15 9 4" xfId="45284" xr:uid="{DE829F53-DC16-4111-BE17-91AF0DC4A193}"/>
    <cellStyle name="Normal 15 9 5" xfId="45285" xr:uid="{8B6676B9-8586-4D0B-BD2B-F5327DBB5062}"/>
    <cellStyle name="Normal 15 9 6" xfId="45286" xr:uid="{4D644C9C-AEDB-4C32-99BB-B9E4FA94C36A}"/>
    <cellStyle name="Normal 15_BSD2" xfId="45287" xr:uid="{A78C7879-1307-474D-A315-F3682B5F1C8B}"/>
    <cellStyle name="Normal 150" xfId="2318" xr:uid="{404E0E7D-408C-4153-896D-84D2ADBC6895}"/>
    <cellStyle name="Normal 150 2" xfId="45149" xr:uid="{F899CA2E-DC44-43D7-BFCA-2B2D319D32BC}"/>
    <cellStyle name="Normal 151" xfId="919" xr:uid="{88981C27-7111-48C4-960C-410CD0BF74A1}"/>
    <cellStyle name="Normal 151 2" xfId="45152" xr:uid="{29B0F6D5-EDAB-4E3C-A4B7-14C45CAE1385}"/>
    <cellStyle name="Normal 152" xfId="929" xr:uid="{ACE45944-E3B8-4EA8-B9FF-13E6F282C027}"/>
    <cellStyle name="Normal 152 2" xfId="45155" xr:uid="{49794FE1-A13E-43D5-BA13-CD4CFBB4077A}"/>
    <cellStyle name="Normal 153" xfId="31" xr:uid="{9EB96A35-210C-4DF1-9FB7-4423258C1600}"/>
    <cellStyle name="Normal 153 2" xfId="45158" xr:uid="{49DA39ED-718F-425C-B0B3-434E194DE8C0}"/>
    <cellStyle name="Normal 153 3" xfId="934" xr:uid="{BBEEFC54-B1E1-4B6D-9CF0-94F2CCAD459A}"/>
    <cellStyle name="Normal 154" xfId="32" xr:uid="{5C9A3940-2E65-4176-99B9-7F38CCC91290}"/>
    <cellStyle name="Normal 154 2" xfId="45161" xr:uid="{A95AD7AC-D524-46DB-8B9E-57A9C8525567}"/>
    <cellStyle name="Normal 154 3" xfId="938" xr:uid="{F38B4A01-FC2C-44CF-98A2-CA14451E9BE8}"/>
    <cellStyle name="Normal 155" xfId="942" xr:uid="{ED3C2CB3-D9A8-4841-B813-7819093FE5A0}"/>
    <cellStyle name="Normal 155 2" xfId="45288" xr:uid="{8361E02B-FB10-4E52-9229-C669A877C11C}"/>
    <cellStyle name="Normal 156" xfId="948" xr:uid="{35B1B074-C8CC-456B-88B3-186AF5FB4081}"/>
    <cellStyle name="Normal 156 2" xfId="45289" xr:uid="{DB528A3D-37C1-4D42-AB82-FDD71C1A8CC9}"/>
    <cellStyle name="Normal 157" xfId="954" xr:uid="{EB5DD78E-AD78-4731-998F-8FE438D9CCC0}"/>
    <cellStyle name="Normal 157 2" xfId="45290" xr:uid="{EDC056DA-533A-4B7F-9D63-B30770B11015}"/>
    <cellStyle name="Normal 158" xfId="960" xr:uid="{8833CEFB-BDC2-4DB0-880C-843BDB860567}"/>
    <cellStyle name="Normal 158 2" xfId="30353" xr:uid="{18EE4B5C-9A62-4167-A96B-096D79726FA4}"/>
    <cellStyle name="Normal 159" xfId="967" xr:uid="{598F7732-69FA-4F1C-9D71-D4FC25439E6C}"/>
    <cellStyle name="Normal 159 2" xfId="40213" xr:uid="{B93E3C38-ABD7-4883-80C5-7A8ADF3CBB79}"/>
    <cellStyle name="Normal 16" xfId="2328" xr:uid="{87C0D072-0417-47D5-B519-B5B93227434F}"/>
    <cellStyle name="Normal 16 10" xfId="51625" xr:uid="{22EA0062-036A-466C-99FF-A78638A7CC20}"/>
    <cellStyle name="Normal 16 2" xfId="2330" xr:uid="{236C0FAC-D204-448B-A508-61F3113BC95D}"/>
    <cellStyle name="Normal 16 2 2" xfId="41948" xr:uid="{749FB1E5-73D1-43EC-A995-B1C434C2F79E}"/>
    <cellStyle name="Normal 16 2 2 2" xfId="45297" xr:uid="{A452C4CA-DD5D-4987-B202-963AC33B2CDC}"/>
    <cellStyle name="Normal 16 2 3" xfId="45299" xr:uid="{39620B7A-C7AB-4299-BD1B-B49519288E48}"/>
    <cellStyle name="Normal 16 2 4" xfId="45301" xr:uid="{9EEACBAF-95FA-4854-8D14-CF5A16AB006C}"/>
    <cellStyle name="Normal 16 2 5" xfId="45295" xr:uid="{584EC7D2-8FAC-4345-8F39-1018C45DF736}"/>
    <cellStyle name="Normal 16 3" xfId="2332" xr:uid="{7E3D91B1-FD96-4C39-BF5F-F534989875BF}"/>
    <cellStyle name="Normal 16 3 2" xfId="2334" xr:uid="{7F203471-3037-4901-AC15-9A68409357F4}"/>
    <cellStyle name="Normal 16 3 2 2" xfId="45305" xr:uid="{F0144C65-DDAD-45BA-BF01-4D4669E7B3C8}"/>
    <cellStyle name="Normal 16 3 3" xfId="39323" xr:uid="{64809704-508D-493D-95AE-B2FEE27F5029}"/>
    <cellStyle name="Normal 16 3 4" xfId="45307" xr:uid="{05B65F10-BED1-42E6-9B95-81E436A26087}"/>
    <cellStyle name="Normal 16 3 5" xfId="45303" xr:uid="{30B5C528-819D-4083-A440-6E0B027CCABB}"/>
    <cellStyle name="Normal 16 3 6" xfId="51949" xr:uid="{F271B437-1284-47A5-962F-E0F3AFC30091}"/>
    <cellStyle name="Normal 16 4" xfId="2336" xr:uid="{BB5ECEF2-3DBF-4E7D-BDB8-E7251E45FF3D}"/>
    <cellStyle name="Normal 16 4 2" xfId="45312" xr:uid="{8020DCBB-D053-4957-8BC5-131A84CCAEFE}"/>
    <cellStyle name="Normal 16 4 3" xfId="45310" xr:uid="{08A10796-4496-4D26-BC0B-C258F9F39B1C}"/>
    <cellStyle name="Normal 16 5" xfId="2337" xr:uid="{91669BF8-ABA9-4CF5-9838-05992EF74D66}"/>
    <cellStyle name="Normal 16 5 2" xfId="45314" xr:uid="{261551A3-8CFA-4E75-8026-A5D713951715}"/>
    <cellStyle name="Normal 16 6" xfId="45316" xr:uid="{BF2BF62D-8FE3-49F3-9A7D-55254ADC9130}"/>
    <cellStyle name="Normal 16 7" xfId="45317" xr:uid="{D084CA81-5605-426C-986A-00AF0327080C}"/>
    <cellStyle name="Normal 16 8" xfId="45318" xr:uid="{3B2357D6-8453-4CBC-A64E-FE5C1221BB56}"/>
    <cellStyle name="Normal 16 9" xfId="45293" xr:uid="{3A04701B-DD96-4E8B-9645-F2380B167760}"/>
    <cellStyle name="Normal 16_BSD2" xfId="45319" xr:uid="{139369EB-0FD8-4C4B-BFA5-1887695A3100}"/>
    <cellStyle name="Normal 160" xfId="943" xr:uid="{9E63C132-2125-49C6-8F7F-59ED70BDE68E}"/>
    <cellStyle name="Normal 161" xfId="949" xr:uid="{744F75E7-36C0-4E69-B86A-5D98C9207D73}"/>
    <cellStyle name="Normal 162" xfId="38" xr:uid="{0A2A1D5F-9A78-4FC0-AB51-4CD62310006A}"/>
    <cellStyle name="Normal 162 2" xfId="955" xr:uid="{69B2C2A2-4689-4F68-9CC8-ED68C6099E57}"/>
    <cellStyle name="Normal 163" xfId="961" xr:uid="{CEA65CAF-0256-4C8B-AF20-B7F30443015D}"/>
    <cellStyle name="Normal 164" xfId="968" xr:uid="{C335A789-007C-4474-B4D5-4D3A04A22EED}"/>
    <cellStyle name="Normal 165" xfId="974" xr:uid="{A3DE5D38-3E44-4EAB-AEDA-AC14EB442382}"/>
    <cellStyle name="Normal 166" xfId="986" xr:uid="{01C833FE-B614-4F87-9F7B-B28FF1B11494}"/>
    <cellStyle name="Normal 167" xfId="992" xr:uid="{E9BC15F4-F713-4E7F-A701-4890FC7961E7}"/>
    <cellStyle name="Normal 168" xfId="999" xr:uid="{E30CBA20-0C57-4F73-BC63-E56F9FB5EE0B}"/>
    <cellStyle name="Normal 169" xfId="1006" xr:uid="{0D80806A-3BAE-44C8-B232-E653D2CC3B71}"/>
    <cellStyle name="Normal 17" xfId="2339" xr:uid="{C5586B94-27DE-4343-8E01-1E36B8ED4F2A}"/>
    <cellStyle name="Normal 17 10" xfId="23527" xr:uid="{855F028B-B1C2-4EE0-B2C8-4A6C940C6F75}"/>
    <cellStyle name="Normal 17 10 2" xfId="45323" xr:uid="{F574F64A-B083-47F0-BF49-BCC133A1F1AF}"/>
    <cellStyle name="Normal 17 10 2 2" xfId="45324" xr:uid="{F0C1FD3B-923A-4EC0-AE85-2DA124207D6A}"/>
    <cellStyle name="Normal 17 10 2 3" xfId="45325" xr:uid="{9D54BE55-DA57-4BE9-9694-32C35D20F891}"/>
    <cellStyle name="Normal 17 10 2 4" xfId="45326" xr:uid="{AE6D7B81-DD7C-4101-BA26-C30E24E55E7D}"/>
    <cellStyle name="Normal 17 10 2 5" xfId="39327" xr:uid="{5794706E-DB53-4850-A10E-051D4868D4C6}"/>
    <cellStyle name="Normal 17 10 3" xfId="45327" xr:uid="{1039427C-3093-483C-93F0-DC5EA18AEC99}"/>
    <cellStyle name="Normal 17 10 4" xfId="45329" xr:uid="{41887F30-5773-4B0E-9DDD-C30D3EACC02A}"/>
    <cellStyle name="Normal 17 10 5" xfId="45331" xr:uid="{861421B1-F8F7-4563-9C3F-3D26659261B7}"/>
    <cellStyle name="Normal 17 10 6" xfId="45333" xr:uid="{D67E487D-C589-4708-A7CD-246FE2C81B0B}"/>
    <cellStyle name="Normal 17 11" xfId="12673" xr:uid="{19C958CA-5C46-45B7-974F-2A94B6F96F9D}"/>
    <cellStyle name="Normal 17 11 2" xfId="13226" xr:uid="{8FD6233C-FC9D-464D-9F1D-C9DFE8292A04}"/>
    <cellStyle name="Normal 17 11 2 2" xfId="20661" xr:uid="{CFE96FF9-C2AF-40EB-9C71-734C609010FC}"/>
    <cellStyle name="Normal 17 11 2 3" xfId="45334" xr:uid="{C74A2B9D-E770-4964-8E51-F8E1D4E9B0AA}"/>
    <cellStyle name="Normal 17 11 2 4" xfId="25080" xr:uid="{77C7C322-C8F1-4704-99BA-DCE6D8A46574}"/>
    <cellStyle name="Normal 17 11 2 5" xfId="39337" xr:uid="{751175B7-1863-47AC-9E8F-40CF51B40639}"/>
    <cellStyle name="Normal 17 11 3" xfId="18178" xr:uid="{ACB65C38-A183-4A23-8D33-570DE8D86C84}"/>
    <cellStyle name="Normal 17 11 4" xfId="14990" xr:uid="{6078635F-0034-4676-97E8-7891CB9FA991}"/>
    <cellStyle name="Normal 17 11 5" xfId="20663" xr:uid="{FE139195-ACBC-4C9C-9D26-B49A3901BF3A}"/>
    <cellStyle name="Normal 17 11 6" xfId="20665" xr:uid="{E39C1BD0-C46B-4045-9108-67DD6C7D7122}"/>
    <cellStyle name="Normal 17 12" xfId="20667" xr:uid="{4DF3A5C0-50E8-4991-8100-515CF85687C5}"/>
    <cellStyle name="Normal 17 12 2" xfId="20669" xr:uid="{A89C61BF-1DC5-47FC-AD9E-C8A6AD117E19}"/>
    <cellStyle name="Normal 17 12 2 2" xfId="3608" xr:uid="{3D89C021-5992-4137-8D38-9061F9BD9E6D}"/>
    <cellStyle name="Normal 17 12 2 3" xfId="45335" xr:uid="{9D2F5278-AEB3-4067-89EE-4242C6E4BCBC}"/>
    <cellStyle name="Normal 17 12 2 4" xfId="41937" xr:uid="{7E1270F3-4245-42BD-B47D-95A53BCB924F}"/>
    <cellStyle name="Normal 17 12 2 5" xfId="39357" xr:uid="{35B3EE42-557F-4B45-840F-548F8F81AD9E}"/>
    <cellStyle name="Normal 17 12 3" xfId="20674" xr:uid="{69B635C9-85FB-4335-8FDA-B1C179999C3D}"/>
    <cellStyle name="Normal 17 12 4" xfId="20681" xr:uid="{99114EE5-0B6A-4B86-B747-DA01A26E06B0}"/>
    <cellStyle name="Normal 17 12 5" xfId="20409" xr:uid="{1F976970-9F06-46EC-B921-C388102A7D5E}"/>
    <cellStyle name="Normal 17 12 6" xfId="20685" xr:uid="{E5992D95-964B-450E-AC76-4C68EAD28B4B}"/>
    <cellStyle name="Normal 17 13" xfId="20687" xr:uid="{3D266D1B-095B-4EF6-AA76-55B0CEFD703A}"/>
    <cellStyle name="Normal 17 13 2" xfId="20689" xr:uid="{2CDA7521-08B5-40CE-93EA-B743472ED090}"/>
    <cellStyle name="Normal 17 13 3" xfId="20692" xr:uid="{59458839-96E9-40FC-83B7-54F80A620670}"/>
    <cellStyle name="Normal 17 13 4" xfId="20695" xr:uid="{FA48AB50-4185-4FB9-BCEB-97F8F67D1E7D}"/>
    <cellStyle name="Normal 17 13 5" xfId="20697" xr:uid="{E3CEF9C8-70A8-4A9F-84F4-1E53326947E2}"/>
    <cellStyle name="Normal 17 14" xfId="20699" xr:uid="{8DA1DADD-C9EB-4603-AD2D-966E27C9A549}"/>
    <cellStyle name="Normal 17 15" xfId="6780" xr:uid="{AABAB60E-5669-454B-B1DC-241F078BE63D}"/>
    <cellStyle name="Normal 17 16" xfId="6784" xr:uid="{F60803D0-F6B1-4884-B68F-4C07CC45C3FA}"/>
    <cellStyle name="Normal 17 17" xfId="6789" xr:uid="{9100F54B-BAA1-4AED-85BE-F42E2A7E5904}"/>
    <cellStyle name="Normal 17 18" xfId="6794" xr:uid="{8753318A-02C8-46C4-AA4C-49D743AECC03}"/>
    <cellStyle name="Normal 17 19" xfId="20765" xr:uid="{09AD6271-02DF-486F-B24F-61CCBAE4A11B}"/>
    <cellStyle name="Normal 17 2" xfId="2341" xr:uid="{FD812910-54BA-43A2-833E-C752518C61BA}"/>
    <cellStyle name="Normal 17 2 2" xfId="45339" xr:uid="{BA920C6C-AF1B-4B1F-B483-D86A3002E94F}"/>
    <cellStyle name="Normal 17 2 2 2" xfId="45340" xr:uid="{8459EAE2-B586-4F15-BC50-3181A0ACE836}"/>
    <cellStyle name="Normal 17 2 2 2 2" xfId="45341" xr:uid="{B9750FFF-D164-41CF-B54C-719AEFF8387A}"/>
    <cellStyle name="Normal 17 2 2 3" xfId="45342" xr:uid="{F8552EEB-6A6D-4FB1-AFAB-2DACA2060F2B}"/>
    <cellStyle name="Normal 17 2 2 4" xfId="45343" xr:uid="{816639A7-28D7-4878-9D33-5CFF36503378}"/>
    <cellStyle name="Normal 17 2 2 5" xfId="45344" xr:uid="{5097C308-91D7-4187-8CFE-B8CD693CEDF9}"/>
    <cellStyle name="Normal 17 2 2 6" xfId="45345" xr:uid="{7A36D34E-A053-4A5B-A758-930D088D6F95}"/>
    <cellStyle name="Normal 17 2 3" xfId="45347" xr:uid="{61601FB5-0110-43C8-9B1F-90932DF004D4}"/>
    <cellStyle name="Normal 17 2 3 2" xfId="45349" xr:uid="{BD9D49AF-3EEA-45CC-960A-DBCA7EC039D5}"/>
    <cellStyle name="Normal 17 2 4" xfId="45350" xr:uid="{F893C6DC-7FA7-4F99-A9CA-CFDA694D06B4}"/>
    <cellStyle name="Normal 17 2 4 2" xfId="45351" xr:uid="{2DF6603E-3B5C-40C4-9E2D-10B0AD0E9ADA}"/>
    <cellStyle name="Normal 17 2 5" xfId="45352" xr:uid="{8E84A48E-5A64-4197-B365-F5E1C60705A0}"/>
    <cellStyle name="Normal 17 2 6" xfId="23612" xr:uid="{9FE9C225-8920-404F-B233-EDA197BAD8B0}"/>
    <cellStyle name="Normal 17 2 7" xfId="20800" xr:uid="{2F83E2BE-04C0-4543-8F4D-C73C188783D9}"/>
    <cellStyle name="Normal 17 2 8" xfId="45337" xr:uid="{11ED428D-056A-43B5-B6B9-2D120D723EC7}"/>
    <cellStyle name="Normal 17 20" xfId="6779" xr:uid="{1E5D492A-40D7-4AF1-9C27-5627D6574DB9}"/>
    <cellStyle name="Normal 17 21" xfId="45322" xr:uid="{735E791F-0C87-4CAA-8D38-909AEDED083B}"/>
    <cellStyle name="Normal 17 22" xfId="51626" xr:uid="{4010A129-5B01-4316-B621-C19C8ED6B273}"/>
    <cellStyle name="Normal 17 3" xfId="2343" xr:uid="{3D6F25C3-D10B-48F5-8A02-3C037A428FC9}"/>
    <cellStyle name="Normal 17 3 2" xfId="2345" xr:uid="{FA3C534C-E052-43A8-B509-4551C0063CC3}"/>
    <cellStyle name="Normal 17 3 2 2" xfId="45356" xr:uid="{7E2262A5-2611-4C2D-8BE5-50AA3542D145}"/>
    <cellStyle name="Normal 17 3 2 3" xfId="45357" xr:uid="{8A1F6854-A152-4422-8782-783BB85B274C}"/>
    <cellStyle name="Normal 17 3 2 4" xfId="45358" xr:uid="{12DC0479-23B8-4602-BC37-DA120E4A4451}"/>
    <cellStyle name="Normal 17 3 2 5" xfId="45359" xr:uid="{A08B6D56-F440-45DC-9CBB-517D1C6C3AC8}"/>
    <cellStyle name="Normal 17 3 2 6" xfId="5531" xr:uid="{FB889649-21E9-420F-A319-D905DD83B78B}"/>
    <cellStyle name="Normal 17 3 2 7" xfId="45355" xr:uid="{F21FAEE0-64B0-4007-8A65-0F9180141B56}"/>
    <cellStyle name="Normal 17 3 3" xfId="45360" xr:uid="{160C16F0-A8C0-45C2-AE81-2F9B0A366B55}"/>
    <cellStyle name="Normal 17 3 3 2" xfId="35312" xr:uid="{0AD4B673-3EE8-40CD-ACE8-342CBED88BF5}"/>
    <cellStyle name="Normal 17 3 4" xfId="45361" xr:uid="{E052883B-B3DC-4670-8464-712995A737F0}"/>
    <cellStyle name="Normal 17 3 4 2" xfId="45362" xr:uid="{A4EAE350-5A5A-4FDB-9959-C98EAB5E7DE5}"/>
    <cellStyle name="Normal 17 3 5" xfId="45363" xr:uid="{E8CB7BAF-C020-4FC5-BC63-1B63C999E9C4}"/>
    <cellStyle name="Normal 17 3 6" xfId="23617" xr:uid="{B17CF1B2-EFAF-40DE-9570-4E3CF7AB7044}"/>
    <cellStyle name="Normal 17 3 7" xfId="20880" xr:uid="{D941D521-982E-4579-ABFC-FB331E409D25}"/>
    <cellStyle name="Normal 17 3 8" xfId="45354" xr:uid="{2144EA6A-7618-4CC1-9741-B5AC8848B2DC}"/>
    <cellStyle name="Normal 17 3 9" xfId="51950" xr:uid="{18F7BDE3-EC23-42D7-A359-CE5C54D42DBB}"/>
    <cellStyle name="Normal 17 4" xfId="2347" xr:uid="{CBD5ADD2-F212-40B6-9B88-378C925AFE8C}"/>
    <cellStyle name="Normal 17 4 2" xfId="45366" xr:uid="{356B8FAF-D688-4CDC-AEAB-695290FCA902}"/>
    <cellStyle name="Normal 17 4 2 2" xfId="41876" xr:uid="{205AA73B-CF35-470A-B5FC-5A71AFD31888}"/>
    <cellStyle name="Normal 17 4 2 3" xfId="41935" xr:uid="{19EBC1D8-BFE4-4F60-85D0-6615C349E08D}"/>
    <cellStyle name="Normal 17 4 2 4" xfId="45367" xr:uid="{EB358F8D-0F6A-46F6-A1F6-86D98A029686}"/>
    <cellStyle name="Normal 17 4 2 5" xfId="45369" xr:uid="{1E551681-836F-4ACE-91CA-A371748D7DC3}"/>
    <cellStyle name="Normal 17 4 2 6" xfId="45370" xr:uid="{24CF1211-2886-43AF-92BB-C735F2E7AB6C}"/>
    <cellStyle name="Normal 17 4 3" xfId="45371" xr:uid="{B1A69199-43E5-4057-AEE3-D92417844241}"/>
    <cellStyle name="Normal 17 4 3 2" xfId="45372" xr:uid="{8281598C-7315-4932-930F-5CFC21403168}"/>
    <cellStyle name="Normal 17 4 4" xfId="45373" xr:uid="{6331BD95-7860-4735-805B-E84DA470A66E}"/>
    <cellStyle name="Normal 17 4 4 2" xfId="42014" xr:uid="{3D3FA779-DCF1-4779-A8B0-3048A122BD6C}"/>
    <cellStyle name="Normal 17 4 5" xfId="45374" xr:uid="{1A5CC548-93F4-4613-A924-46798D21D832}"/>
    <cellStyle name="Normal 17 4 6" xfId="45375" xr:uid="{7ABD522B-A240-46D4-8A5D-53A3316F04F6}"/>
    <cellStyle name="Normal 17 4 7" xfId="20957" xr:uid="{62B4A9CF-8B9E-453A-A824-FF22EA9EBDAF}"/>
    <cellStyle name="Normal 17 4 8" xfId="45365" xr:uid="{8413C560-593F-475B-8150-48647B9128D3}"/>
    <cellStyle name="Normal 17 5" xfId="45376" xr:uid="{FC9F25D5-A7D3-4A24-831A-C85B9AB4EF86}"/>
    <cellStyle name="Normal 17 5 2" xfId="45377" xr:uid="{3AD3C3BF-8B21-4688-969E-15006BBEFB3B}"/>
    <cellStyle name="Normal 17 5 2 2" xfId="45378" xr:uid="{B73F9590-1053-44FF-A196-B1421397EC55}"/>
    <cellStyle name="Normal 17 5 2 3" xfId="45379" xr:uid="{ED651D46-FB9E-4BD2-B0FB-61D5A87732CF}"/>
    <cellStyle name="Normal 17 5 2 4" xfId="45380" xr:uid="{1DF0D119-BD89-4E49-BD8F-9123226D0EF4}"/>
    <cellStyle name="Normal 17 5 2 5" xfId="45383" xr:uid="{9BBEE978-97B7-4BD3-82B0-EB6AFBE7C69C}"/>
    <cellStyle name="Normal 17 5 2 6" xfId="45385" xr:uid="{306DB4C9-643F-4C7A-AE1C-B89ABFE19C06}"/>
    <cellStyle name="Normal 17 5 3" xfId="26567" xr:uid="{E2353657-821B-449A-8539-F6A2E373B910}"/>
    <cellStyle name="Normal 17 5 3 2" xfId="25258" xr:uid="{CD21EA0C-B4D8-400C-9077-B8807973211F}"/>
    <cellStyle name="Normal 17 5 4" xfId="45386" xr:uid="{22809D8F-C3A2-451F-AC65-60979F4D12AB}"/>
    <cellStyle name="Normal 17 5 4 2" xfId="35193" xr:uid="{E31F2C8D-0AD3-4F47-A031-CBBBA91E6601}"/>
    <cellStyle name="Normal 17 5 5" xfId="45387" xr:uid="{3996CDB9-6964-41EE-A0FB-F94A791FE540}"/>
    <cellStyle name="Normal 17 5 6" xfId="45388" xr:uid="{C235997B-9E84-455E-AFB4-D0CBE04B2803}"/>
    <cellStyle name="Normal 17 5 7" xfId="21030" xr:uid="{B25CA2FF-0750-4310-9E7F-82545460C238}"/>
    <cellStyle name="Normal 17 6" xfId="45389" xr:uid="{3E2EDDDD-4F55-42AC-A0D5-D01E71821339}"/>
    <cellStyle name="Normal 17 6 2" xfId="45390" xr:uid="{4C244ADE-527B-45A8-A7C1-012AB4ED1FCD}"/>
    <cellStyle name="Normal 17 6 2 2" xfId="35726" xr:uid="{C4CAB4CC-3E72-4BD9-AF0C-7C69AB66ED6E}"/>
    <cellStyle name="Normal 17 6 2 3" xfId="45391" xr:uid="{708819BB-9BE0-4AD3-997F-734A891DD07F}"/>
    <cellStyle name="Normal 17 6 2 4" xfId="45393" xr:uid="{B19B6B70-442B-4B61-B374-A60A0601A158}"/>
    <cellStyle name="Normal 17 6 2 5" xfId="19088" xr:uid="{598FFA1C-CA82-45ED-8C6D-45B397D4AD81}"/>
    <cellStyle name="Normal 17 6 2 6" xfId="45395" xr:uid="{86669CE7-0022-4B65-B1B9-976317D48B27}"/>
    <cellStyle name="Normal 17 6 3" xfId="45396" xr:uid="{2F3856CF-F441-4EC0-B0EA-96B51021C36D}"/>
    <cellStyle name="Normal 17 6 3 2" xfId="35733" xr:uid="{39AE1D57-8775-4B1C-A014-F6219DC76A7C}"/>
    <cellStyle name="Normal 17 6 4" xfId="45397" xr:uid="{DE37F41B-7C5B-4639-978E-BFE1510A92EE}"/>
    <cellStyle name="Normal 17 6 4 2" xfId="35736" xr:uid="{11A7856F-A4B0-4D4A-BC3F-26199BDC5967}"/>
    <cellStyle name="Normal 17 6 5" xfId="45398" xr:uid="{C7E83AE6-9AF0-4C7A-9395-1DE48572FFEB}"/>
    <cellStyle name="Normal 17 6 6" xfId="45399" xr:uid="{122F1A87-F8FB-476E-9881-EFC8DF439456}"/>
    <cellStyle name="Normal 17 6 7" xfId="21088" xr:uid="{AC99161F-2F09-4A0B-A353-3ABFE4621065}"/>
    <cellStyle name="Normal 17 7" xfId="45400" xr:uid="{80EEBAD9-D466-42D5-BC69-36E43AE56106}"/>
    <cellStyle name="Normal 17 7 2" xfId="45401" xr:uid="{26B214BE-7EA0-48CD-8F9F-5D1E2F68119C}"/>
    <cellStyle name="Normal 17 7 2 2" xfId="6718" xr:uid="{FE104A77-BCF4-484B-83DD-C9AB86402008}"/>
    <cellStyle name="Normal 17 7 2 3" xfId="45402" xr:uid="{547A7BD5-5E2E-4072-B1D7-F5CA32734EBE}"/>
    <cellStyle name="Normal 17 7 2 4" xfId="45404" xr:uid="{AB6CCAF2-8DB5-4ABF-A855-10FF7AEF0A33}"/>
    <cellStyle name="Normal 17 7 2 5" xfId="45406" xr:uid="{FAF2E585-7CEE-48BA-9302-95652B0BFA9A}"/>
    <cellStyle name="Normal 17 7 2 6" xfId="45408" xr:uid="{4F786028-F4B2-484D-97AF-87F0156AC2B8}"/>
    <cellStyle name="Normal 17 7 3" xfId="45409" xr:uid="{3443B09A-125A-47FE-8B97-BCDF223C229B}"/>
    <cellStyle name="Normal 17 7 4" xfId="45410" xr:uid="{0ACA4BF0-53AF-449A-AEB1-67E8B2F33A7E}"/>
    <cellStyle name="Normal 17 7 5" xfId="41006" xr:uid="{50A6A1B6-863D-4674-8F80-92B40AEF7A75}"/>
    <cellStyle name="Normal 17 7 6" xfId="45411" xr:uid="{0FEAAB88-C268-4253-B5E3-117E37120823}"/>
    <cellStyle name="Normal 17 7 7" xfId="21128" xr:uid="{E95CA112-9FB7-40E3-90EB-307DD8CB8ECD}"/>
    <cellStyle name="Normal 17 8" xfId="45412" xr:uid="{EE8B2A07-DABF-47BA-B68E-B1C2F0CFEAE1}"/>
    <cellStyle name="Normal 17 8 2" xfId="45413" xr:uid="{0D98D63E-0650-467A-8F51-F392945CF898}"/>
    <cellStyle name="Normal 17 8 2 2" xfId="45414" xr:uid="{5B246F9D-1277-4E0C-B349-7A4D062B2398}"/>
    <cellStyle name="Normal 17 8 2 3" xfId="45415" xr:uid="{5202473F-C2D3-49F3-9110-CF2ABC0BE53A}"/>
    <cellStyle name="Normal 17 8 2 4" xfId="45417" xr:uid="{51E53B4A-F15A-44C4-A51E-7E28268C3289}"/>
    <cellStyle name="Normal 17 8 2 5" xfId="10282" xr:uid="{7633E356-AC70-4622-90F1-E657B261C429}"/>
    <cellStyle name="Normal 17 8 3" xfId="45418" xr:uid="{9D60501A-45CB-4109-A9C5-B366EF68C160}"/>
    <cellStyle name="Normal 17 8 4" xfId="45419" xr:uid="{ECED4B0F-14BA-4C2B-8A37-4A9E404EFF29}"/>
    <cellStyle name="Normal 17 8 5" xfId="45420" xr:uid="{6A3563B1-D9B9-4EEF-8EF7-52D36634E372}"/>
    <cellStyle name="Normal 17 8 6" xfId="45421" xr:uid="{9EB3A182-09D4-42A7-B9CF-B2D3E2E28FED}"/>
    <cellStyle name="Normal 17 8 7" xfId="21163" xr:uid="{5E3FE296-272A-47DD-9733-5114ED006664}"/>
    <cellStyle name="Normal 17 9" xfId="45422" xr:uid="{5EB31A69-B529-4FD7-8ED3-81A89CCE67B0}"/>
    <cellStyle name="Normal 17 9 2" xfId="45423" xr:uid="{2B49CBD5-44A8-4553-B750-36039D5E2A1C}"/>
    <cellStyle name="Normal 17 9 2 2" xfId="45424" xr:uid="{A8C5E4B9-F2ED-4EBA-B16F-112C4A87AD78}"/>
    <cellStyle name="Normal 17 9 2 3" xfId="45425" xr:uid="{434C115B-405B-4A49-A326-207B1A0CEAA9}"/>
    <cellStyle name="Normal 17 9 2 4" xfId="45427" xr:uid="{AF778BF4-0F19-474D-9970-639DA125D7F7}"/>
    <cellStyle name="Normal 17 9 2 5" xfId="45429" xr:uid="{B3996F3C-A41D-4B26-94BF-2A8C1AE80249}"/>
    <cellStyle name="Normal 17 9 3" xfId="45430" xr:uid="{56BB856E-1619-4898-9C16-C1954508FAD0}"/>
    <cellStyle name="Normal 17 9 4" xfId="45431" xr:uid="{205E6A03-289D-4F6D-AF24-4DA1027CCA6F}"/>
    <cellStyle name="Normal 17 9 5" xfId="45432" xr:uid="{D8D1009E-1A0F-4A38-9BC5-26FA4A1A9B6B}"/>
    <cellStyle name="Normal 17 9 6" xfId="45433" xr:uid="{1D75C4D3-4B03-4352-91DD-0043CEF87BF7}"/>
    <cellStyle name="Normal 17_BSD2" xfId="3056" xr:uid="{66432183-277B-4E98-8A5A-B894AD8F3202}"/>
    <cellStyle name="Normal 170" xfId="21" xr:uid="{4A7C47F0-7048-4A22-B1AE-1CCA8DA8195F}"/>
    <cellStyle name="Normal 170 2" xfId="975" xr:uid="{04310211-504F-443A-9661-F3FBE8E8A4B2}"/>
    <cellStyle name="Normal 171" xfId="987" xr:uid="{12C3F93C-2A49-4BCC-BF72-FB6138CCBE0E}"/>
    <cellStyle name="Normal 172" xfId="993" xr:uid="{120A8C1A-4E8B-4B51-B5BA-4BC14E2AD54A}"/>
    <cellStyle name="Normal 173" xfId="1000" xr:uid="{EC7B271D-2F57-41CC-87C9-8BECBC8083C4}"/>
    <cellStyle name="Normal 174" xfId="1007" xr:uid="{AB752C5A-8CD7-45C7-B4CE-187EB5EE5476}"/>
    <cellStyle name="Normal 175" xfId="9" xr:uid="{045A8AA5-D2E6-40B0-A9DD-515F9028A929}"/>
    <cellStyle name="Normal 175 2" xfId="1012" xr:uid="{3E757B79-1332-4348-9FA9-1F20303652C3}"/>
    <cellStyle name="Normal 176" xfId="1018" xr:uid="{74AEB20B-62A3-492D-BA7D-BDE2A4FEB509}"/>
    <cellStyle name="Normal 177" xfId="1024" xr:uid="{4051F952-A610-42E5-823D-C14024D02CA3}"/>
    <cellStyle name="Normal 178" xfId="1030" xr:uid="{7EE52EAF-E2CE-4E54-A605-EBFAA8FEA433}"/>
    <cellStyle name="Normal 179" xfId="284" xr:uid="{08F72C19-392A-4CBB-901E-CA5EFC385A7F}"/>
    <cellStyle name="Normal 18" xfId="2349" xr:uid="{24907F01-C9FF-4ABC-BCD3-D9974E1DC49F}"/>
    <cellStyle name="Normal 18 10" xfId="45437" xr:uid="{078C83D1-9BA2-4BC6-936A-04E011CB693E}"/>
    <cellStyle name="Normal 18 11" xfId="21202" xr:uid="{FD45CBBE-24C4-44C1-8ED5-DBDD4993DC79}"/>
    <cellStyle name="Normal 18 12" xfId="21209" xr:uid="{750FB208-2321-470C-9428-2CF1DF8CF2F5}"/>
    <cellStyle name="Normal 18 13" xfId="21216" xr:uid="{626AF3F1-549F-48D4-BE6A-B33E95FD136E}"/>
    <cellStyle name="Normal 18 14" xfId="21218" xr:uid="{C3B465E4-5D53-4DA7-A8E4-49DCD8DD8B60}"/>
    <cellStyle name="Normal 18 15" xfId="3206" xr:uid="{01C7F9FB-1026-4FEA-A9DB-977E8C252E0E}"/>
    <cellStyle name="Normal 18 16" xfId="3027" xr:uid="{F18DDCBC-CC60-4861-99CE-1A3B0C34EF34}"/>
    <cellStyle name="Normal 18 17" xfId="2887" xr:uid="{24020C69-E64D-4E84-B6C4-6C67DCC2022E}"/>
    <cellStyle name="Normal 18 18" xfId="21220" xr:uid="{D4B1038A-435C-4FE3-BF83-6A7CDD392475}"/>
    <cellStyle name="Normal 18 18 2" xfId="8662" xr:uid="{2C547750-4DB6-4099-A3B7-C179DE0AFD04}"/>
    <cellStyle name="Normal 18 19" xfId="21226" xr:uid="{2CA63AAC-928B-4699-AE0C-D57A3E1FE5F9}"/>
    <cellStyle name="Normal 18 2" xfId="2351" xr:uid="{A69BAD4B-7C58-4760-B61C-2D37E2438771}"/>
    <cellStyle name="Normal 18 2 2" xfId="45441" xr:uid="{1AA3679B-C749-43A4-B248-5FDF327F1903}"/>
    <cellStyle name="Normal 18 2 2 2" xfId="45442" xr:uid="{376D7706-9394-4B5C-A299-D1972AE9B677}"/>
    <cellStyle name="Normal 18 2 2 2 2" xfId="45443" xr:uid="{14E9D9D3-9E04-46CF-9883-91128109345E}"/>
    <cellStyle name="Normal 18 2 2 3" xfId="45444" xr:uid="{4C2D94FC-88F1-403A-9867-FD96100D6710}"/>
    <cellStyle name="Normal 18 2 3" xfId="45446" xr:uid="{0368E201-DC70-4842-B8B3-72588F7B4281}"/>
    <cellStyle name="Normal 18 2 3 2" xfId="45447" xr:uid="{AE919417-A2D4-4157-9C0B-E15A8A7F9CCB}"/>
    <cellStyle name="Normal 18 2 4" xfId="45448" xr:uid="{F133D044-1F6B-4F0B-BADB-11D546ABA554}"/>
    <cellStyle name="Normal 18 2 5" xfId="45449" xr:uid="{11B9A7A0-B97C-456B-8E6D-9781E6F62646}"/>
    <cellStyle name="Normal 18 2 6" xfId="23629" xr:uid="{8EC0A690-F49F-4D1B-9471-B2788F8A3833}"/>
    <cellStyle name="Normal 18 2 7" xfId="45439" xr:uid="{D82AC2CE-052D-4B33-9DB3-AD1E97991200}"/>
    <cellStyle name="Normal 18 20" xfId="3205" xr:uid="{C4E4A35A-D940-4D32-B10F-D401119149C8}"/>
    <cellStyle name="Normal 18 21" xfId="3026" xr:uid="{05CDF354-E1B2-4833-81B6-2CF9F18636B3}"/>
    <cellStyle name="Normal 18 22" xfId="45436" xr:uid="{128DDEFD-123E-4C83-B8FA-B9CD87231A83}"/>
    <cellStyle name="Normal 18 3" xfId="2353" xr:uid="{5D7D28C7-7806-444C-8807-42B2D35F70F6}"/>
    <cellStyle name="Normal 18 3 2" xfId="2174" xr:uid="{FE254406-0A2C-4F8D-82B2-0E7D503276C6}"/>
    <cellStyle name="Normal 18 3 2 2" xfId="45453" xr:uid="{77AF4B46-BE82-4315-9E70-EDCF3161F430}"/>
    <cellStyle name="Normal 18 3 2 3" xfId="45454" xr:uid="{0EC01FB0-B0B7-425A-AFDB-6E5C883A8704}"/>
    <cellStyle name="Normal 18 3 2 4" xfId="45452" xr:uid="{FC33357F-57EC-4736-AF06-761D22000914}"/>
    <cellStyle name="Normal 18 3 3" xfId="45455" xr:uid="{5DFCA339-671C-465C-962F-3D85EAD2572D}"/>
    <cellStyle name="Normal 18 3 3 2" xfId="45456" xr:uid="{FD6146FE-4329-4A42-AB0D-9373FFFDB428}"/>
    <cellStyle name="Normal 18 3 4" xfId="45457" xr:uid="{02035553-81CA-4DA1-AC92-4FD7540147B7}"/>
    <cellStyle name="Normal 18 3 5" xfId="45458" xr:uid="{FA7F040C-16C3-4413-8923-76147529AA44}"/>
    <cellStyle name="Normal 18 3 6" xfId="45459" xr:uid="{DA2958D2-CCA9-427E-AC48-62C40485F9A1}"/>
    <cellStyle name="Normal 18 3 7" xfId="45451" xr:uid="{04957530-3720-4240-A02C-1D197803778A}"/>
    <cellStyle name="Normal 18 3 8" xfId="51951" xr:uid="{F4E3114D-158D-4B44-AEE6-8CEF53863E0D}"/>
    <cellStyle name="Normal 18 4" xfId="1460" xr:uid="{BA27BBE3-45BA-4130-A461-291C97E2651B}"/>
    <cellStyle name="Normal 18 4 2" xfId="45460" xr:uid="{D8E2C30A-84C1-4AE1-AD7F-9E4F3A41B3CC}"/>
    <cellStyle name="Normal 18 4 3" xfId="45461" xr:uid="{56D5544B-AAE7-48D0-83B0-46A816B8D69D}"/>
    <cellStyle name="Normal 18 4 4" xfId="45462" xr:uid="{99ABF4F0-6CBB-47EB-98E9-F04523C482BC}"/>
    <cellStyle name="Normal 18 4 5" xfId="45463" xr:uid="{0DC434E4-520A-495C-9FBE-B519327D2884}"/>
    <cellStyle name="Normal 18 4 6" xfId="36384" xr:uid="{27980CF9-7777-4DDF-A6CD-4D92DF239E78}"/>
    <cellStyle name="Normal 18 4 7" xfId="51878" xr:uid="{7682DDE2-D9FA-4653-B682-1848356428E6}"/>
    <cellStyle name="Normal 18 5" xfId="1462" xr:uid="{F10F0F09-F6B2-42EF-A03D-A34DCCEFDC94}"/>
    <cellStyle name="Normal 18 5 2" xfId="45465" xr:uid="{56B66021-55C3-457B-B434-105B546E8C71}"/>
    <cellStyle name="Normal 18 5 3" xfId="45466" xr:uid="{8E6E3CC9-361D-480C-9781-2D36D8F143DD}"/>
    <cellStyle name="Normal 18 5 4" xfId="45464" xr:uid="{5DEB0495-3B78-4506-9EF7-177968147275}"/>
    <cellStyle name="Normal 18 6" xfId="45467" xr:uid="{E9FCB541-7ADF-4EDB-BF55-C486A31BC61A}"/>
    <cellStyle name="Normal 18 6 2" xfId="45468" xr:uid="{F59D57E3-D8C2-481F-9C4C-6529FD774140}"/>
    <cellStyle name="Normal 18 7" xfId="45469" xr:uid="{8630C636-8551-471E-AD91-E839ECB69B81}"/>
    <cellStyle name="Normal 18 8" xfId="45470" xr:uid="{7A420020-DE30-4A5E-AEB6-BC8E49ED2578}"/>
    <cellStyle name="Normal 18 9" xfId="45471" xr:uid="{A8CAA676-DD66-4921-B418-C3882556B686}"/>
    <cellStyle name="Normal 180" xfId="1013" xr:uid="{73026D68-EB2B-41A4-856F-333A5F0AA315}"/>
    <cellStyle name="Normal 181" xfId="1019" xr:uid="{CEE4A88B-490F-4E90-A05C-40C68356D519}"/>
    <cellStyle name="Normal 182" xfId="1025" xr:uid="{639A1E53-EC2E-4323-91E5-B9C208999C67}"/>
    <cellStyle name="Normal 183" xfId="1031" xr:uid="{7C1C4362-C2E6-468A-89F8-FB81077A7D3C}"/>
    <cellStyle name="Normal 184" xfId="285" xr:uid="{FFA4B32D-0789-4DC2-92D3-189A24C9083A}"/>
    <cellStyle name="Normal 185" xfId="331" xr:uid="{705F7E1A-A9EF-4604-8336-8B736397A34C}"/>
    <cellStyle name="Normal 186" xfId="1038" xr:uid="{705B6E70-7F28-4723-B002-605C7F0F9D47}"/>
    <cellStyle name="Normal 187" xfId="1046" xr:uid="{1EE73F79-16EC-4A9A-93C6-D476CA45E9D0}"/>
    <cellStyle name="Normal 188" xfId="1053" xr:uid="{09835466-1155-41AA-812F-EB224792669B}"/>
    <cellStyle name="Normal 189" xfId="1060" xr:uid="{4DD06D58-0D85-426D-A4B4-42AFFF046A9C}"/>
    <cellStyle name="Normal 19" xfId="2355" xr:uid="{DDEA57A1-4B8A-453A-9D56-444DA0332BA5}"/>
    <cellStyle name="Normal 19 10" xfId="51627" xr:uid="{2A2C6EA8-D6DA-4948-BE6D-3D3787A185AA}"/>
    <cellStyle name="Normal 19 2" xfId="2357" xr:uid="{FC80AEF4-080E-4358-BB24-62310C1B52DF}"/>
    <cellStyle name="Normal 19 2 2" xfId="45479" xr:uid="{A2B13565-014B-4EA4-A4BC-8CE8837F679C}"/>
    <cellStyle name="Normal 19 2 2 2" xfId="45480" xr:uid="{CA06C389-182A-485D-B307-35E661684AF7}"/>
    <cellStyle name="Normal 19 2 2 3" xfId="45481" xr:uid="{2F40BC7D-9810-429A-8118-41232FD47CC7}"/>
    <cellStyle name="Normal 19 2 3" xfId="45483" xr:uid="{13546CB8-4C4E-47E3-95EA-1D320E3114DB}"/>
    <cellStyle name="Normal 19 2 3 2" xfId="41143" xr:uid="{CF4470FA-7C19-4752-AC8D-CF33AE8484CC}"/>
    <cellStyle name="Normal 19 2 4" xfId="45484" xr:uid="{BB78C504-1EAE-4159-A45F-B269BF1E09EE}"/>
    <cellStyle name="Normal 19 2 4 2" xfId="25926" xr:uid="{045A2341-FF99-4851-A0DA-58BE4962F0D0}"/>
    <cellStyle name="Normal 19 2 5" xfId="45485" xr:uid="{D2B2A3A4-C8FA-4522-A3A6-F88A49B33ACB}"/>
    <cellStyle name="Normal 19 2 6" xfId="23635" xr:uid="{D1C57AD5-2E5A-4BBB-A841-A03FEC911B46}"/>
    <cellStyle name="Normal 19 2 7" xfId="45477" xr:uid="{036D9AF8-04ED-490E-A7FB-48936AEE4634}"/>
    <cellStyle name="Normal 19 3" xfId="2359" xr:uid="{9C9DFB3E-191D-4DD5-98D7-736448313095}"/>
    <cellStyle name="Normal 19 3 2" xfId="2361" xr:uid="{47E81549-DD92-465A-A045-7CF5D1686222}"/>
    <cellStyle name="Normal 19 3 2 2" xfId="45486" xr:uid="{60953DBC-89E5-449E-B69D-520AE895D9AE}"/>
    <cellStyle name="Normal 19 3 3" xfId="45487" xr:uid="{6936BA53-C073-4FC5-A94D-003864F7EE17}"/>
    <cellStyle name="Normal 19 3 4" xfId="4580" xr:uid="{960D59C0-F15C-4CD6-8544-33481CC99113}"/>
    <cellStyle name="Normal 19 3 5" xfId="51952" xr:uid="{E76D4096-A15C-41C1-8165-E3A29AF6A35B}"/>
    <cellStyle name="Normal 19 4" xfId="1480" xr:uid="{E3F5A05C-530E-4BC6-A61A-1EE0A55331D8}"/>
    <cellStyle name="Normal 19 4 2" xfId="26777" xr:uid="{20B4A968-6777-4ED2-BCBE-576131874BDF}"/>
    <cellStyle name="Normal 19 4 3" xfId="36388" xr:uid="{123AF1CC-59F3-4A49-8FF9-2FDD36695D86}"/>
    <cellStyle name="Normal 19 5" xfId="1484" xr:uid="{C120C494-D7DD-4CA8-B9F1-363033D3B83D}"/>
    <cellStyle name="Normal 19 5 2" xfId="45488" xr:uid="{ED85E7FD-EDD0-465C-A6A8-1B58387A2499}"/>
    <cellStyle name="Normal 19 6" xfId="45489" xr:uid="{868590D4-0EA2-4922-849E-0F3C2A962262}"/>
    <cellStyle name="Normal 19 7" xfId="45490" xr:uid="{9681C8B5-7F8C-4943-B020-967516A686CF}"/>
    <cellStyle name="Normal 19 8" xfId="45491" xr:uid="{4AF73043-D930-47D3-95FF-696945F495A7}"/>
    <cellStyle name="Normal 19 9" xfId="45475" xr:uid="{32D05A14-947C-4EB7-B6E3-DF1030E80952}"/>
    <cellStyle name="Normal 190" xfId="332" xr:uid="{BA6A73AD-DA8D-4BAD-B54C-D5F99507B412}"/>
    <cellStyle name="Normal 191" xfId="1039" xr:uid="{958BC539-5305-4C9B-955F-E043BEE3B3E5}"/>
    <cellStyle name="Normal 192" xfId="1047" xr:uid="{B988FF44-16D3-4C06-B24D-BF1AAA755A1E}"/>
    <cellStyle name="Normal 193" xfId="1054" xr:uid="{65B443F7-2845-4A39-98BE-A28C61C47E2C}"/>
    <cellStyle name="Normal 193 2" xfId="22685" xr:uid="{3E3A0ABD-C32C-4847-ACC3-648297817478}"/>
    <cellStyle name="Normal 193 3" xfId="45493" xr:uid="{8277F91B-8E89-446D-B29C-B2CBD48F04AE}"/>
    <cellStyle name="Normal 194" xfId="1061" xr:uid="{00C179E9-9B4E-407A-B342-17A98823E082}"/>
    <cellStyle name="Normal 195" xfId="1068" xr:uid="{7AA7CCE3-93E9-4AC5-83B8-1454D8ADDA28}"/>
    <cellStyle name="Normal 195 2" xfId="45497" xr:uid="{43ADD7DD-FDC5-492A-A9D5-37302DE18CAF}"/>
    <cellStyle name="Normal 195 3" xfId="45495" xr:uid="{D1C6FE4F-01A9-4A0C-8119-AF7AF480CECF}"/>
    <cellStyle name="Normal 196" xfId="1077" xr:uid="{35DA3DA3-7E9E-46F5-B505-C48DA2536F33}"/>
    <cellStyle name="Normal 197" xfId="1084" xr:uid="{2205CFC0-0F5B-47B0-8422-00842AEB2BED}"/>
    <cellStyle name="Normal 198" xfId="1090" xr:uid="{8F7464E2-C8A9-43CE-B0B9-8A258402D5FE}"/>
    <cellStyle name="Normal 199" xfId="1096" xr:uid="{91221825-DE29-4503-BC14-C998E101F43C}"/>
    <cellStyle name="Normal 2" xfId="40" xr:uid="{A5623E9D-56D5-451E-AA3C-45BA3E7D958C}"/>
    <cellStyle name="Normal 2 10" xfId="2055" xr:uid="{4BE26292-91F2-4924-BF00-581E66508922}"/>
    <cellStyle name="Normal 2 10 10" xfId="32239" xr:uid="{1BD30661-7731-4D33-BE27-29C2074D04FA}"/>
    <cellStyle name="Normal 2 10 10 2" xfId="45500" xr:uid="{58D64140-4334-4D48-BF27-F87C683B71F2}"/>
    <cellStyle name="Normal 2 10 10 3" xfId="45501" xr:uid="{E9D5E5BB-38CE-4116-8D60-0E3E5A9686F4}"/>
    <cellStyle name="Normal 2 10 11" xfId="32354" xr:uid="{2E286754-BC59-4FEA-A274-CDBCC91F22FB}"/>
    <cellStyle name="Normal 2 10 11 2" xfId="45502" xr:uid="{5049860F-649B-4699-9B88-D9652DC68CE6}"/>
    <cellStyle name="Normal 2 10 12" xfId="45503" xr:uid="{05D05BD5-2F91-4D3F-A6C0-DAAFA243A4AF}"/>
    <cellStyle name="Normal 2 10 13" xfId="45504" xr:uid="{2FFB2C55-E3ED-4677-BE45-C44F97421121}"/>
    <cellStyle name="Normal 2 10 14" xfId="45505" xr:uid="{2A84AD32-293B-4401-BE1D-3D61F7FEA81A}"/>
    <cellStyle name="Normal 2 10 15" xfId="45508" xr:uid="{B267CA49-9572-4453-AE50-01126AFD087D}"/>
    <cellStyle name="Normal 2 10 16" xfId="27068" xr:uid="{417E9112-0A8E-4FB1-AB44-47366D9AB4F1}"/>
    <cellStyle name="Normal 2 10 17" xfId="27072" xr:uid="{EDAD4F59-E1E1-4305-B4E9-3B067660EA4C}"/>
    <cellStyle name="Normal 2 10 18" xfId="27076" xr:uid="{1D68F0B6-6A78-4156-B1DA-F98E889266D6}"/>
    <cellStyle name="Normal 2 10 19" xfId="45510" xr:uid="{BF2E4D5E-5142-4008-BFDD-8A630DB6B4A2}"/>
    <cellStyle name="Normal 2 10 2" xfId="45511" xr:uid="{4E02D7A8-77AB-4E57-A884-543EBA7FAEE6}"/>
    <cellStyle name="Normal 2 10 2 2" xfId="45513" xr:uid="{1DE17DC2-DA14-466D-875F-5C1F6FD78CE8}"/>
    <cellStyle name="Normal 2 10 2 2 2" xfId="45514" xr:uid="{5178FE47-A681-41D0-A46B-67B446D0DB4C}"/>
    <cellStyle name="Normal 2 10 2 3" xfId="45516" xr:uid="{362B8201-9E94-4D02-BE0B-D500C75B42DA}"/>
    <cellStyle name="Normal 2 10 2 3 2" xfId="45517" xr:uid="{8C83B5C6-B518-400E-B0FA-3E44B5342082}"/>
    <cellStyle name="Normal 2 10 2 4" xfId="45518" xr:uid="{B3808DF5-BCCB-470F-B376-CC3370B9AC8B}"/>
    <cellStyle name="Normal 2 10 2 4 2" xfId="45519" xr:uid="{0A71169C-380E-42F5-A92B-04B80FBDB736}"/>
    <cellStyle name="Normal 2 10 2 5" xfId="45520" xr:uid="{89781B26-C600-477F-992B-6ADF416712E5}"/>
    <cellStyle name="Normal 2 10 2 5 2" xfId="45521" xr:uid="{9FB86B77-4234-471B-B655-A886B66E1EE8}"/>
    <cellStyle name="Normal 2 10 2 6" xfId="45524" xr:uid="{03109744-68EE-4147-B92E-6080DFCCB138}"/>
    <cellStyle name="Normal 2 10 2 7" xfId="45528" xr:uid="{541A7227-33FF-433A-8095-5F9F8A95E0BB}"/>
    <cellStyle name="Normal 2 10 2_Annexure" xfId="45529" xr:uid="{E3428F88-27E9-4610-BFFA-D86667D87532}"/>
    <cellStyle name="Normal 2 10 20" xfId="45507" xr:uid="{D93A5187-A6A1-4FA2-9716-B187D24509C4}"/>
    <cellStyle name="Normal 2 10 21" xfId="27067" xr:uid="{9B7A4995-E052-4DC9-B073-A7FA90011210}"/>
    <cellStyle name="Normal 2 10 22" xfId="27071" xr:uid="{23FB00B1-993B-4538-A33F-C7EF61D9390B}"/>
    <cellStyle name="Normal 2 10 22 2" xfId="34210" xr:uid="{41B9C00B-7993-4FCE-A3DD-BF49BD6A21CB}"/>
    <cellStyle name="Normal 2 10 22 3" xfId="45530" xr:uid="{EAAECB45-6D21-4495-8448-55205AE4282B}"/>
    <cellStyle name="Normal 2 10 22 4" xfId="45531" xr:uid="{E2C4347D-A7E1-4A61-B894-9D692C038D08}"/>
    <cellStyle name="Normal 2 10 23" xfId="27075" xr:uid="{4834A54A-8FAF-48D1-A07A-557DCA5DA2D4}"/>
    <cellStyle name="Normal 2 10 23 2" xfId="34214" xr:uid="{3E95FCAC-31AE-4089-8741-CCF68BF61205}"/>
    <cellStyle name="Normal 2 10 24" xfId="45509" xr:uid="{ECE4B1D8-4246-4557-BFE8-2789A4FE5E7B}"/>
    <cellStyle name="Normal 2 10 25" xfId="45532" xr:uid="{C5E5D893-1CCD-4A44-A2BD-B3559A72F94F}"/>
    <cellStyle name="Normal 2 10 26" xfId="45533" xr:uid="{6A8B00D1-294B-4B7F-86E2-18ADDB3FD2AD}"/>
    <cellStyle name="Normal 2 10 27" xfId="45499" xr:uid="{5ECF243F-875A-4A4D-BE7F-A159F553BFE3}"/>
    <cellStyle name="Normal 2 10 3" xfId="45534" xr:uid="{456633B3-612A-4143-AFDC-5A9F0AEC105F}"/>
    <cellStyle name="Normal 2 10 3 2" xfId="41617" xr:uid="{37D80B76-FAA4-4F45-81D6-D8AC6B612BA1}"/>
    <cellStyle name="Normal 2 10 3 3" xfId="45535" xr:uid="{48A07C3B-F205-44EB-9131-95A84D70439B}"/>
    <cellStyle name="Normal 2 10 3 4" xfId="45536" xr:uid="{D38E705B-3626-48E9-AE5C-31F3BB98F663}"/>
    <cellStyle name="Normal 2 10 4" xfId="45537" xr:uid="{5255BA6C-857B-425D-B210-DA85E4199A16}"/>
    <cellStyle name="Normal 2 10 4 2" xfId="45538" xr:uid="{3C00DFC7-8A53-4CEF-9EBE-6EE0E57AE7EF}"/>
    <cellStyle name="Normal 2 10 4 3" xfId="45539" xr:uid="{06F1B7AB-B84B-4209-900E-3B1F8903CB25}"/>
    <cellStyle name="Normal 2 10 4 4" xfId="45540" xr:uid="{55C45E4B-25F1-47D9-BA06-9D7B91A93BB9}"/>
    <cellStyle name="Normal 2 10 4 5" xfId="45541" xr:uid="{78E24E9C-260C-4AE0-AD03-22945D00A2CF}"/>
    <cellStyle name="Normal 2 10 5" xfId="45542" xr:uid="{6ED3A1CA-E3CB-45D1-B61B-D20396614C7D}"/>
    <cellStyle name="Normal 2 10 5 2" xfId="45543" xr:uid="{D9B12214-5FC8-4154-8980-E104DAC0DA94}"/>
    <cellStyle name="Normal 2 10 5 3" xfId="45544" xr:uid="{CCA455FD-3878-479E-A9F0-B33314ED81CE}"/>
    <cellStyle name="Normal 2 10 5 4" xfId="45545" xr:uid="{692DE3F7-7A50-4355-A987-1328B7B342CA}"/>
    <cellStyle name="Normal 2 10 5 5" xfId="45546" xr:uid="{136D2602-00BA-4917-8970-34FBB379C56F}"/>
    <cellStyle name="Normal 2 10 6" xfId="45547" xr:uid="{B220B330-450C-4D54-B7FF-61917FF74D98}"/>
    <cellStyle name="Normal 2 10 6 2" xfId="45548" xr:uid="{05FD3233-2020-48F6-A46E-81EEC0770F85}"/>
    <cellStyle name="Normal 2 10 6 3" xfId="45549" xr:uid="{C444A1DF-C65F-48BC-BDF6-E6042FAEA438}"/>
    <cellStyle name="Normal 2 10 6 4" xfId="45550" xr:uid="{FE971C15-B1E8-4940-A317-FCE738202043}"/>
    <cellStyle name="Normal 2 10 6 5" xfId="45551" xr:uid="{C8DA2F9A-D6EF-4B2D-AD1E-A42BE1585689}"/>
    <cellStyle name="Normal 2 10 7" xfId="45552" xr:uid="{2E7057D1-E223-4D64-9EFA-EAA4A3FB80C9}"/>
    <cellStyle name="Normal 2 10 7 2" xfId="45553" xr:uid="{698EE0C5-6803-41BF-B120-EEA51E326676}"/>
    <cellStyle name="Normal 2 10 7 3" xfId="45554" xr:uid="{12A01167-6662-4B8B-9EB3-86A572FDD1BB}"/>
    <cellStyle name="Normal 2 10 7 4" xfId="45555" xr:uid="{1BCEC256-553C-4C27-B936-9D8B889FAEB6}"/>
    <cellStyle name="Normal 2 10 7 5" xfId="45556" xr:uid="{6D3243CE-668C-4E76-94B5-1D6DD8EB8E97}"/>
    <cellStyle name="Normal 2 10 8" xfId="45557" xr:uid="{0E435CAE-0862-4FC1-AF16-57BE581E4533}"/>
    <cellStyle name="Normal 2 10 8 2" xfId="45558" xr:uid="{8ABEF6DC-EBD8-4C3D-B6EC-2386BA8BF270}"/>
    <cellStyle name="Normal 2 10 8 3" xfId="45559" xr:uid="{4E874902-AC0E-4C45-939D-5A419EA4F910}"/>
    <cellStyle name="Normal 2 10 8 4" xfId="4869" xr:uid="{BA7F0662-3552-430E-89B0-0BBF6CB90402}"/>
    <cellStyle name="Normal 2 10 8 5" xfId="45560" xr:uid="{B6147048-030B-4F1F-92F5-D9C480751AB4}"/>
    <cellStyle name="Normal 2 10 9" xfId="45561" xr:uid="{465CAEEF-640C-4B86-8EAF-F54A60B988FD}"/>
    <cellStyle name="Normal 2 10 9 2" xfId="45562" xr:uid="{0482ED4A-3C51-4B59-935E-5F333DC69154}"/>
    <cellStyle name="Normal 2 10 9 3" xfId="3006" xr:uid="{184F2A89-59FE-43E7-B9C6-7078C555AEFE}"/>
    <cellStyle name="Normal 2 10 9 4" xfId="45563" xr:uid="{B7B2E2C3-A271-41E5-89FB-555C20432528}"/>
    <cellStyle name="Normal 2 10 9 5" xfId="45564" xr:uid="{665C2CF6-8D5C-44A2-B76E-3E226CC20CD8}"/>
    <cellStyle name="Normal 2 10_AMAL 30-04-2008-SUBMITTED" xfId="45565" xr:uid="{A5DF1485-DAEF-47A0-A901-5BA1A24362DC}"/>
    <cellStyle name="Normal 2 11" xfId="2364" xr:uid="{AA6DC849-3AA9-451B-985A-0C37105900D5}"/>
    <cellStyle name="Normal 2 11 10" xfId="44907" xr:uid="{4E34A014-500E-426B-9CEB-9084DE9A7ACE}"/>
    <cellStyle name="Normal 2 11 10 2" xfId="44917" xr:uid="{7627AAC0-F95E-4D1A-A94A-4C6A3EF655D3}"/>
    <cellStyle name="Normal 2 11 11" xfId="45164" xr:uid="{8EEE3152-BFDE-4584-8913-D31F60952434}"/>
    <cellStyle name="Normal 2 11 11 2" xfId="45178" xr:uid="{C268B23C-F681-4FF3-82DF-4007BA23A852}"/>
    <cellStyle name="Normal 2 11 12" xfId="45292" xr:uid="{3A5D8315-3A76-4198-A34D-3529A1F0B458}"/>
    <cellStyle name="Normal 2 11 13" xfId="45321" xr:uid="{DCDA5B31-3B90-47AE-B2EC-FF8D710F77B8}"/>
    <cellStyle name="Normal 2 11 14" xfId="45435" xr:uid="{7AA29CB8-373D-487F-A415-B0E7899FC1F4}"/>
    <cellStyle name="Normal 2 11 15" xfId="45474" xr:uid="{2D05BAAC-D1C8-47B7-A7FC-533143872540}"/>
    <cellStyle name="Normal 2 11 16" xfId="45569" xr:uid="{3AACC32A-7914-4D98-ACB2-7862520BAD93}"/>
    <cellStyle name="Normal 2 11 17" xfId="13347" xr:uid="{7522272A-C7B6-4AE7-BAAC-97E098B40E56}"/>
    <cellStyle name="Normal 2 11 18" xfId="35441" xr:uid="{D1C61A39-B48E-46BC-BEE7-F4F1FAF72248}"/>
    <cellStyle name="Normal 2 11 19" xfId="35458" xr:uid="{1E9A947E-E2CF-4052-8BBE-B6FA11469674}"/>
    <cellStyle name="Normal 2 11 2" xfId="45571" xr:uid="{8B483918-624B-412C-B9E3-C9B40518EBF4}"/>
    <cellStyle name="Normal 2 11 2 2" xfId="45572" xr:uid="{97E79620-6ADC-49BB-BA44-54647060CDF9}"/>
    <cellStyle name="Normal 2 11 2 3" xfId="45573" xr:uid="{C14BBEB0-5339-4A13-95CE-B2F69F666B0A}"/>
    <cellStyle name="Normal 2 11 2 4" xfId="28234" xr:uid="{B56C5D64-7061-474B-9FFF-CBA0D32511E5}"/>
    <cellStyle name="Normal 2 11 20" xfId="45473" xr:uid="{71373DF7-B137-4F2A-9DE9-49930ABE55F6}"/>
    <cellStyle name="Normal 2 11 21" xfId="45568" xr:uid="{4AF3028E-F35A-4587-AF56-15A45A5043C3}"/>
    <cellStyle name="Normal 2 11 21 2" xfId="45576" xr:uid="{06882554-F33F-48F2-A790-16B437D74622}"/>
    <cellStyle name="Normal 2 11 21 3" xfId="45579" xr:uid="{7F6AC45B-613C-448E-9FD9-E4F59C5EA7C5}"/>
    <cellStyle name="Normal 2 11 21 4" xfId="45581" xr:uid="{D0A1E58D-304E-49D9-BD26-1817C1D244EA}"/>
    <cellStyle name="Normal 2 11 22" xfId="13346" xr:uid="{1C44AB6F-E4AA-49DC-A2B8-75A94E77EA04}"/>
    <cellStyle name="Normal 2 11 3" xfId="45582" xr:uid="{BEA9B6D2-DAED-4B34-BC14-D9AC2F4A432F}"/>
    <cellStyle name="Normal 2 11 3 2" xfId="45583" xr:uid="{6FAC24B7-2E36-42DC-8613-A22F6B8A486B}"/>
    <cellStyle name="Normal 2 11 3 3" xfId="45584" xr:uid="{C53AE137-476E-455B-91FA-09C6EA75C434}"/>
    <cellStyle name="Normal 2 11 3 4" xfId="28237" xr:uid="{FFC54F90-E920-4636-8EFC-95C654089A97}"/>
    <cellStyle name="Normal 2 11 4" xfId="45585" xr:uid="{CF315731-EA62-49D1-ABE3-02115B0EAEAE}"/>
    <cellStyle name="Normal 2 11 4 2" xfId="44619" xr:uid="{07FA9EB5-CA1C-47BD-A1DA-124A9E040478}"/>
    <cellStyle name="Normal 2 11 4 3" xfId="44623" xr:uid="{9A2BC88F-6535-4CE8-AF5D-B9B270CBA93C}"/>
    <cellStyle name="Normal 2 11 4 4" xfId="44626" xr:uid="{BD4FBA92-BC67-4F7B-B66B-7DD925362BDA}"/>
    <cellStyle name="Normal 2 11 4 5" xfId="44897" xr:uid="{79027438-C1B1-4144-A423-AEC60C05FA25}"/>
    <cellStyle name="Normal 2 11 5" xfId="45586" xr:uid="{5A83391B-1960-4BB7-B36A-796DF23CD170}"/>
    <cellStyle name="Normal 2 11 5 2" xfId="45587" xr:uid="{B3BBB473-3FAF-4CC1-94FA-381C1C8B5105}"/>
    <cellStyle name="Normal 2 11 5 3" xfId="45589" xr:uid="{A8D5DE67-536B-41F0-9D97-1F8DEDDB37EE}"/>
    <cellStyle name="Normal 2 11 5 4" xfId="45590" xr:uid="{8770DD65-9B48-4EB1-BE5B-5A48EBF2310D}"/>
    <cellStyle name="Normal 2 11 5 5" xfId="45591" xr:uid="{2C4C937E-1384-45C0-B6EC-000A0F27A235}"/>
    <cellStyle name="Normal 2 11 6" xfId="45592" xr:uid="{B6D9BCDE-0E1B-4E15-8868-899C2FDCCAD6}"/>
    <cellStyle name="Normal 2 11 6 2" xfId="45593" xr:uid="{1133E57C-D893-420F-85C0-8675E3420D56}"/>
    <cellStyle name="Normal 2 11 6 3" xfId="45594" xr:uid="{7E6C99EB-7E34-44CE-B781-BD3648678A4F}"/>
    <cellStyle name="Normal 2 11 6 4" xfId="45597" xr:uid="{5E64376B-8E6E-485B-BF42-59A797B379CD}"/>
    <cellStyle name="Normal 2 11 6 5" xfId="45598" xr:uid="{39779E01-1420-49E4-A6EE-4E9F90E62F8D}"/>
    <cellStyle name="Normal 2 11 7" xfId="45599" xr:uid="{5FAC8940-4003-430F-A01D-2EA583CCE873}"/>
    <cellStyle name="Normal 2 11 7 2" xfId="45600" xr:uid="{7B1D6A0F-4292-4255-A85D-1B8D79D79411}"/>
    <cellStyle name="Normal 2 11 7 3" xfId="45601" xr:uid="{C818E05D-625E-480B-B2C0-46A05DE07074}"/>
    <cellStyle name="Normal 2 11 7 4" xfId="45602" xr:uid="{8883ACDC-4108-45BA-8753-64568EFEA759}"/>
    <cellStyle name="Normal 2 11 7 5" xfId="45603" xr:uid="{40C2E704-E97C-4200-8B97-1EA6434696AA}"/>
    <cellStyle name="Normal 2 11 8" xfId="45604" xr:uid="{44A40BD2-8FF2-4225-80FC-BDD86DC7ECF1}"/>
    <cellStyle name="Normal 2 11 8 2" xfId="45605" xr:uid="{F22EC783-C854-4F03-8B90-B00CD79E0D77}"/>
    <cellStyle name="Normal 2 11 8 3" xfId="45606" xr:uid="{FC5806F4-D427-4239-8A42-D49ECE012C41}"/>
    <cellStyle name="Normal 2 11 8 4" xfId="36401" xr:uid="{BF98D775-D88F-4D1E-964B-56F090F76BFC}"/>
    <cellStyle name="Normal 2 11 8 5" xfId="25755" xr:uid="{115E2F75-5474-42A3-B4DA-3016581CD056}"/>
    <cellStyle name="Normal 2 11 9" xfId="45607" xr:uid="{565960AA-FC6B-4B01-8F15-7C3405C8BD57}"/>
    <cellStyle name="Normal 2 11 9 2" xfId="45608" xr:uid="{9EA4ED62-1336-4E95-A036-C8D8E0A03573}"/>
    <cellStyle name="Normal 2 11 9 3" xfId="13111" xr:uid="{530522E4-DC50-4747-85BE-3E722A7C1F9D}"/>
    <cellStyle name="Normal 2 11_Annexure" xfId="45609" xr:uid="{CE8AF92A-C1FC-4B4B-9EA9-CDBF671E584A}"/>
    <cellStyle name="Normal 2 12" xfId="2367" xr:uid="{5234450A-42AA-460A-B220-9B609D7A67E9}"/>
    <cellStyle name="Normal 2 12 10" xfId="45611" xr:uid="{08BEB51C-2718-43AC-B56A-E3E11DA7F573}"/>
    <cellStyle name="Normal 2 12 10 2" xfId="43732" xr:uid="{2AC5AC80-E54A-4B0C-9B3A-A1CC21B4D871}"/>
    <cellStyle name="Normal 2 12 11" xfId="45615" xr:uid="{9B266FAF-9B9C-4D38-8533-D8FC55B1AE98}"/>
    <cellStyle name="Normal 2 12 11 2" xfId="43738" xr:uid="{2A9118BD-30DE-4D93-BCE0-E4C4EC8074EB}"/>
    <cellStyle name="Normal 2 12 12" xfId="45617" xr:uid="{0FC03F72-CFAA-45C1-BF8F-7D52313ACCD6}"/>
    <cellStyle name="Normal 2 12 13" xfId="45619" xr:uid="{97B6280D-5502-4B92-86E9-682C2BE8747B}"/>
    <cellStyle name="Normal 2 12 14" xfId="45621" xr:uid="{2D19FE2E-C173-4F8D-A1F4-C0ABB24DAFB2}"/>
    <cellStyle name="Normal 2 12 15" xfId="45623" xr:uid="{3FFBAC8E-AEFE-4112-9891-F2382B312C9F}"/>
    <cellStyle name="Normal 2 12 16" xfId="24556" xr:uid="{CE8ACFF8-DBB5-431E-A1E3-0D26DAD48F6C}"/>
    <cellStyle name="Normal 2 12 17" xfId="24561" xr:uid="{7A4279BC-D5EC-4A6C-8F20-9010C330E34F}"/>
    <cellStyle name="Normal 2 12 18" xfId="24564" xr:uid="{306CDC52-0005-484F-9BBE-20CDCC8173EC}"/>
    <cellStyle name="Normal 2 12 19" xfId="24567" xr:uid="{BB6C726F-E3D1-4BD1-B249-6F9FA20C3562}"/>
    <cellStyle name="Normal 2 12 2" xfId="3958" xr:uid="{9B131C21-75A1-481C-A188-1CAEFDC869E6}"/>
    <cellStyle name="Normal 2 12 2 2" xfId="4828" xr:uid="{AACB57F3-3747-4A59-874D-CDE2AC97AD05}"/>
    <cellStyle name="Normal 2 12 2 3" xfId="3126" xr:uid="{360FF640-9615-48B9-B76C-A4B7F0C40B8F}"/>
    <cellStyle name="Normal 2 12 2 4" xfId="28289" xr:uid="{ADAF9EFD-EBC5-4015-A3E7-3E99CCD0C736}"/>
    <cellStyle name="Normal 2 12 3" xfId="4842" xr:uid="{3895D821-2AF1-491C-B623-F7F66BAD8F00}"/>
    <cellStyle name="Normal 2 12 3 2" xfId="45626" xr:uid="{CBEDA502-F541-4270-A0E4-A054846E2FFC}"/>
    <cellStyle name="Normal 2 12 3 3" xfId="45628" xr:uid="{36C32FFD-03D5-4E0C-A8C5-772482E7A2C5}"/>
    <cellStyle name="Normal 2 12 3 4" xfId="28295" xr:uid="{8D3F50F0-8D7E-4123-B4C3-AC4226FAD4E4}"/>
    <cellStyle name="Normal 2 12 4" xfId="4847" xr:uid="{DF556AE8-49F0-408E-96DA-6D4A2C8AFC18}"/>
    <cellStyle name="Normal 2 12 4 2" xfId="45629" xr:uid="{98D6D13C-785E-4E7B-B7CA-9215E0622870}"/>
    <cellStyle name="Normal 2 12 4 3" xfId="45630" xr:uid="{B71BDDB5-25FE-42A7-BABF-C88762A589AE}"/>
    <cellStyle name="Normal 2 12 4 4" xfId="45631" xr:uid="{9580D4C7-5233-45BF-8310-235F7DABF11D}"/>
    <cellStyle name="Normal 2 12 4 5" xfId="36923" xr:uid="{B78248AE-F480-4CEA-9518-DB4BA2230194}"/>
    <cellStyle name="Normal 2 12 5" xfId="45632" xr:uid="{D1F83528-D335-436E-A4B9-A8A6D7661793}"/>
    <cellStyle name="Normal 2 12 5 2" xfId="45633" xr:uid="{D8E4FE1F-321E-4EB0-97A9-C72F6130C4E4}"/>
    <cellStyle name="Normal 2 12 5 3" xfId="45634" xr:uid="{B250999E-D078-4E6F-9499-3205D1D8A661}"/>
    <cellStyle name="Normal 2 12 5 4" xfId="45635" xr:uid="{42F762DA-6BF8-4754-B8DD-7D6B5D1B5AE5}"/>
    <cellStyle name="Normal 2 12 5 5" xfId="36930" xr:uid="{972EFBCB-BE5E-462A-985E-EB9B20641DB0}"/>
    <cellStyle name="Normal 2 12 6" xfId="45636" xr:uid="{36D67450-8278-405E-824F-95F8317E6B0D}"/>
    <cellStyle name="Normal 2 12 6 2" xfId="45637" xr:uid="{B0B698E3-4F70-4846-B068-04A9D443CA49}"/>
    <cellStyle name="Normal 2 12 6 3" xfId="45638" xr:uid="{C3AF3CBF-F969-4FD8-818C-169DD7A48C5F}"/>
    <cellStyle name="Normal 2 12 6 4" xfId="45639" xr:uid="{EA77B97A-1F3A-4E7A-A530-ECFB7985D76F}"/>
    <cellStyle name="Normal 2 12 6 5" xfId="36935" xr:uid="{CDDA767D-E17E-492C-8F22-3EFB98C6243B}"/>
    <cellStyle name="Normal 2 12 7" xfId="45640" xr:uid="{18A7D8A9-F9CE-41CB-B9D2-8F3E18AE3E7F}"/>
    <cellStyle name="Normal 2 12 7 2" xfId="45641" xr:uid="{8F6897E0-F5BD-4FD3-9C4B-F4009950B689}"/>
    <cellStyle name="Normal 2 12 7 3" xfId="45642" xr:uid="{FB8C4635-86D2-4257-B1A5-5368ED3F2A42}"/>
    <cellStyle name="Normal 2 12 7 4" xfId="45644" xr:uid="{F383AD53-7E21-416C-9D04-B2FB7ED92F37}"/>
    <cellStyle name="Normal 2 12 7 5" xfId="36944" xr:uid="{AD693E7E-E827-4333-B670-2C5F4165BA88}"/>
    <cellStyle name="Normal 2 12 8" xfId="45645" xr:uid="{8FD43E99-CD46-4C2B-A9FD-2325FD84E620}"/>
    <cellStyle name="Normal 2 12 8 2" xfId="40900" xr:uid="{1CE24D22-65D2-453E-AC8F-908D2F971335}"/>
    <cellStyle name="Normal 2 12 8 3" xfId="45647" xr:uid="{DE0884E5-466E-4878-AF88-37A3BB38A928}"/>
    <cellStyle name="Normal 2 12 8 4" xfId="36408" xr:uid="{20A05C3C-D3BC-4549-9A35-202E183761C6}"/>
    <cellStyle name="Normal 2 12 8 5" xfId="45649" xr:uid="{9D12540C-172E-4C41-8674-65DD19E39DE6}"/>
    <cellStyle name="Normal 2 12 9" xfId="45650" xr:uid="{E7F3E78E-F485-4CE0-9A1B-321F6C5BEB1A}"/>
    <cellStyle name="Normal 2 12 9 2" xfId="45651" xr:uid="{6E78BD3B-A74D-4685-AA75-B6B3EAF108B5}"/>
    <cellStyle name="Normal 2 12 9 3" xfId="23177" xr:uid="{1F130E74-59BC-4639-830F-B82F31B618D9}"/>
    <cellStyle name="Normal 2 12_BSD2" xfId="45652" xr:uid="{BA232A4F-E6A0-43DE-BE3A-B5CC81A06E1B}"/>
    <cellStyle name="Normal 2 13" xfId="819" xr:uid="{6C3BB758-2F50-4E54-A154-3E232267A5AF}"/>
    <cellStyle name="Normal 2 13 10" xfId="45655" xr:uid="{B3005C0D-EE33-4849-80AC-FF8C4E2355A3}"/>
    <cellStyle name="Normal 2 13 11" xfId="45658" xr:uid="{D6D15611-4EDB-4453-9D4D-A34D23C219CE}"/>
    <cellStyle name="Normal 2 13 12" xfId="45661" xr:uid="{C81A2A15-C8C3-4BCD-B6A4-5C2FED268694}"/>
    <cellStyle name="Normal 2 13 13" xfId="45664" xr:uid="{06652EE2-EE06-43C9-8624-E57845996CF7}"/>
    <cellStyle name="Normal 2 13 14" xfId="32955" xr:uid="{E822CA23-5364-4F1D-A5D5-6FEEB8D5D47E}"/>
    <cellStyle name="Normal 2 13 15" xfId="24609" xr:uid="{0F8BFBF7-FB39-42EE-B97C-5AD9FF4B6D04}"/>
    <cellStyle name="Normal 2 13 16" xfId="24616" xr:uid="{407A6AF5-D3EA-4EE1-8C65-FE25393A6CBA}"/>
    <cellStyle name="Normal 2 13 17" xfId="45665" xr:uid="{03FDE300-011C-4326-B979-C2227D8B89B6}"/>
    <cellStyle name="Normal 2 13 18" xfId="45666" xr:uid="{9EB81066-4F7F-4595-BA36-665AA110768C}"/>
    <cellStyle name="Normal 2 13 19" xfId="45667" xr:uid="{2C88B368-8976-4C17-AE25-1E4C604CF91B}"/>
    <cellStyle name="Normal 2 13 2" xfId="45668" xr:uid="{3F5EC212-96A3-467B-9A62-F8B236AA7AE8}"/>
    <cellStyle name="Normal 2 13 2 2" xfId="45669" xr:uid="{E5113D36-7542-4053-9D71-7A30EF26CEB8}"/>
    <cellStyle name="Normal 2 13 3" xfId="45670" xr:uid="{BFBDC7AD-03A7-4B44-BA58-048DDA297623}"/>
    <cellStyle name="Normal 2 13 4" xfId="45610" xr:uid="{A95DA4FB-FA8D-4A32-87A6-3794CCFB2AFF}"/>
    <cellStyle name="Normal 2 13 4 2" xfId="43731" xr:uid="{DF85AD41-7687-4D4A-8E34-9C97623270B5}"/>
    <cellStyle name="Normal 2 13 5" xfId="45614" xr:uid="{29FB450D-61F2-47EA-B85E-9527CF7EC078}"/>
    <cellStyle name="Normal 2 13 5 2" xfId="43737" xr:uid="{FE621E0B-CD41-40A8-BDE7-EB2DF3BBE3E5}"/>
    <cellStyle name="Normal 2 13 6" xfId="45616" xr:uid="{06102FA4-6B84-43BE-8C3F-A6618B000341}"/>
    <cellStyle name="Normal 2 13 7" xfId="45618" xr:uid="{CD1C4F20-EE69-495C-A957-54DC5D5645BC}"/>
    <cellStyle name="Normal 2 13 8" xfId="45620" xr:uid="{D3D57EAA-FF75-4E0A-9CC4-52A550FEE52E}"/>
    <cellStyle name="Normal 2 13 9" xfId="45622" xr:uid="{1F9B9EFC-153F-4AD7-98D2-ED715224CEA6}"/>
    <cellStyle name="Normal 2 13_BSD2" xfId="38942" xr:uid="{EBD77F61-F4AD-4A6D-96E2-F63AF56719BB}"/>
    <cellStyle name="Normal 2 14" xfId="167" xr:uid="{F1E76DFF-ECBF-453A-A23F-9A613DEA3BA7}"/>
    <cellStyle name="Normal 2 14 10" xfId="14861" xr:uid="{2C5BF377-BAD8-478C-B155-360EA37AA8E1}"/>
    <cellStyle name="Normal 2 14 11" xfId="21528" xr:uid="{CC639284-67E2-4D60-B586-2ED872F03496}"/>
    <cellStyle name="Normal 2 14 12" xfId="21533" xr:uid="{E289FC5C-0C47-4455-822A-44C2E1D100B9}"/>
    <cellStyle name="Normal 2 14 13" xfId="45673" xr:uid="{D978F367-7E22-4020-9E84-A90A57FA4B1B}"/>
    <cellStyle name="Normal 2 14 14" xfId="32980" xr:uid="{564817E8-E0CF-4945-B623-2AA2103B677B}"/>
    <cellStyle name="Normal 2 14 15" xfId="24721" xr:uid="{BABE35BD-D118-4D94-9117-A18EE58F6D7E}"/>
    <cellStyle name="Normal 2 14 16" xfId="24728" xr:uid="{5D132B66-08ED-4082-AAC7-1DA6222FD4BF}"/>
    <cellStyle name="Normal 2 14 17" xfId="27085" xr:uid="{542FC221-EB16-46DD-B072-C8360E7AD6AD}"/>
    <cellStyle name="Normal 2 14 18" xfId="27087" xr:uid="{B49BCC35-B403-4609-ABBB-5AD29C20C489}"/>
    <cellStyle name="Normal 2 14 19" xfId="45674" xr:uid="{5D9DE668-F699-4451-8A52-CE3691AF34F6}"/>
    <cellStyle name="Normal 2 14 2" xfId="45675" xr:uid="{5099AFD5-CF86-449D-B7DF-91BA864859FD}"/>
    <cellStyle name="Normal 2 14 2 2" xfId="45676" xr:uid="{485BB52B-01F6-46DC-B25C-21A57997ED36}"/>
    <cellStyle name="Normal 2 14 3" xfId="45677" xr:uid="{7C09138E-5886-4982-83D9-5AF9CEE43964}"/>
    <cellStyle name="Normal 2 14 4" xfId="45678" xr:uid="{0EAE049B-CDA7-4A73-9C26-34FAB4F2E445}"/>
    <cellStyle name="Normal 2 14 4 2" xfId="45679" xr:uid="{93C0DBC7-80C7-4CA4-B99E-8844FD0A07A5}"/>
    <cellStyle name="Normal 2 14 5" xfId="45682" xr:uid="{2A9D2C9B-CBC9-4977-825F-FE7586DD96F6}"/>
    <cellStyle name="Normal 2 14 6" xfId="45683" xr:uid="{4F93F289-0F0A-42F7-8B93-2B232A26C6A2}"/>
    <cellStyle name="Normal 2 14 7" xfId="45684" xr:uid="{24A60996-9584-4F86-A760-D1AE2C71733A}"/>
    <cellStyle name="Normal 2 14 8" xfId="45685" xr:uid="{C7FEB44C-E203-4492-9CFD-DA6528E6AC00}"/>
    <cellStyle name="Normal 2 14 9" xfId="45687" xr:uid="{A5F715D8-65BE-444A-A866-68F3D2162A38}"/>
    <cellStyle name="Normal 2 15" xfId="823" xr:uid="{C492F20F-C14A-44E4-BB0B-BF6A77EDA824}"/>
    <cellStyle name="Normal 2 15 10" xfId="45689" xr:uid="{3B4CA3A3-664F-4109-94F8-8976DEE9BC03}"/>
    <cellStyle name="Normal 2 15 11" xfId="45690" xr:uid="{9CED7E46-DD76-4FF5-8734-0A28562FAC1C}"/>
    <cellStyle name="Normal 2 15 12" xfId="45691" xr:uid="{4A602D09-E958-4985-A9A5-5330B01B7FF6}"/>
    <cellStyle name="Normal 2 15 13" xfId="45692" xr:uid="{273A7FC0-734F-4D55-86FB-92F583998663}"/>
    <cellStyle name="Normal 2 15 14" xfId="45198" xr:uid="{CF25B3B1-9F24-4A06-9D3A-8F95E517691A}"/>
    <cellStyle name="Normal 2 15 15" xfId="45201" xr:uid="{05C0B040-8C9C-482D-A654-F9AF44996CEF}"/>
    <cellStyle name="Normal 2 15 16" xfId="45694" xr:uid="{0032DB1A-21D8-4DCE-8447-F64F123AE9A7}"/>
    <cellStyle name="Normal 2 15 17" xfId="45695" xr:uid="{66417CB6-B6C1-4390-A6A7-CB2A481D6A44}"/>
    <cellStyle name="Normal 2 15 18" xfId="45696" xr:uid="{30325678-65B2-4075-BF78-DDFBE34641A8}"/>
    <cellStyle name="Normal 2 15 19" xfId="30049" xr:uid="{0F136288-6588-41F7-97EB-8AE041F4EC36}"/>
    <cellStyle name="Normal 2 15 2" xfId="45697" xr:uid="{E75ECD23-8A32-4B97-9715-8E441C37C7BF}"/>
    <cellStyle name="Normal 2 15 20" xfId="45688" xr:uid="{51492467-174D-4980-95CC-CDC5CB572656}"/>
    <cellStyle name="Normal 2 15 3" xfId="45699" xr:uid="{0FEA5D6F-B7F0-4237-9C6E-95DD94E09D43}"/>
    <cellStyle name="Normal 2 15 4" xfId="45701" xr:uid="{DB9E3961-7651-4FFB-9E08-4E52ED128DD9}"/>
    <cellStyle name="Normal 2 15 4 2" xfId="45702" xr:uid="{E8822D3F-2994-43E8-AF85-4A0EAAB04585}"/>
    <cellStyle name="Normal 2 15 5" xfId="45704" xr:uid="{00604DFA-3A0C-4A74-B130-672AE80EAEF3}"/>
    <cellStyle name="Normal 2 15 6" xfId="45705" xr:uid="{90B7FDD1-BF63-466E-B198-1ACFD7C19C08}"/>
    <cellStyle name="Normal 2 15 7" xfId="45706" xr:uid="{17711ED8-C2AC-48A0-8C6A-B0493D25C119}"/>
    <cellStyle name="Normal 2 15 8" xfId="45707" xr:uid="{A3239D78-B839-40D2-8BB5-3AD28E5706E4}"/>
    <cellStyle name="Normal 2 15 9" xfId="45708" xr:uid="{BECDC973-FF6C-4129-A4EB-086DEE300074}"/>
    <cellStyle name="Normal 2 16" xfId="828" xr:uid="{D2307639-5306-41FA-BACF-05AD0C33A648}"/>
    <cellStyle name="Normal 2 16 10" xfId="45709" xr:uid="{C8D83D83-242D-487A-8362-17EA653C552C}"/>
    <cellStyle name="Normal 2 16 11" xfId="45710" xr:uid="{B7009356-2A1A-4C9E-ACED-4CB5E6C93C3B}"/>
    <cellStyle name="Normal 2 16 12" xfId="45711" xr:uid="{6D6F3DAC-643D-4720-AE16-77378476FF48}"/>
    <cellStyle name="Normal 2 16 13" xfId="33418" xr:uid="{F042793B-1E47-4439-86CE-887FD5345403}"/>
    <cellStyle name="Normal 2 16 14" xfId="19689" xr:uid="{DA329B35-CD18-41D8-B837-9A5F50A322F4}"/>
    <cellStyle name="Normal 2 16 15" xfId="19691" xr:uid="{75D51721-6CC2-4B5D-A742-9631A454E9A5}"/>
    <cellStyle name="Normal 2 16 16" xfId="13248" xr:uid="{577CAF74-222B-4B65-9778-E2FC1C41EC71}"/>
    <cellStyle name="Normal 2 16 17" xfId="19695" xr:uid="{9A0ECE04-D364-4755-86B5-8A56C6881122}"/>
    <cellStyle name="Normal 2 16 18" xfId="45712" xr:uid="{FB48C413-F023-4E37-9B04-964E18965AD9}"/>
    <cellStyle name="Normal 2 16 19" xfId="45713" xr:uid="{3F6A1DB1-6536-4F15-A496-65CFAAAA73DD}"/>
    <cellStyle name="Normal 2 16 2" xfId="45715" xr:uid="{244467C0-C480-40BA-8FFD-CCE9027D5778}"/>
    <cellStyle name="Normal 2 16 3" xfId="45717" xr:uid="{0D2E79C2-031F-446D-961E-9481FE070946}"/>
    <cellStyle name="Normal 2 16 4" xfId="45719" xr:uid="{36C16C42-3ACA-47BC-A716-BAEAE0F42821}"/>
    <cellStyle name="Normal 2 16 4 2" xfId="45720" xr:uid="{51F20F74-5AF8-4014-97F7-67DB3E694D85}"/>
    <cellStyle name="Normal 2 16 5" xfId="45722" xr:uid="{BD2526C1-D578-4467-9ED4-C875ECCFFB95}"/>
    <cellStyle name="Normal 2 16 6" xfId="45723" xr:uid="{A70262A3-B6B8-403B-8B7B-104E1C623C04}"/>
    <cellStyle name="Normal 2 16 7" xfId="45724" xr:uid="{43714E81-2E35-43C5-A3DB-3A15DD67F711}"/>
    <cellStyle name="Normal 2 16 8" xfId="45725" xr:uid="{B4516524-5E09-44EC-A250-6E7B7991C860}"/>
    <cellStyle name="Normal 2 16 9" xfId="45726" xr:uid="{D44C31DD-3540-4F2A-93C5-C9AE0E513D2D}"/>
    <cellStyle name="Normal 2 17" xfId="834" xr:uid="{852C9D7C-C152-4DBF-9590-D1F4CEF8BA4F}"/>
    <cellStyle name="Normal 2 17 10" xfId="40885" xr:uid="{7C128E45-A93D-4760-8BAD-F904B0B28C0A}"/>
    <cellStyle name="Normal 2 17 11" xfId="45727" xr:uid="{AA29D467-7720-4C42-B661-174E9CB721E0}"/>
    <cellStyle name="Normal 2 17 12" xfId="14883" xr:uid="{672C2E73-388E-46E4-9A2B-B81FDD4C003E}"/>
    <cellStyle name="Normal 2 17 13" xfId="45728" xr:uid="{1D4C8B90-64B9-40AF-AC7C-099DB8798F39}"/>
    <cellStyle name="Normal 2 17 14" xfId="19733" xr:uid="{8F082E9A-CAAC-4BCE-A525-69162F8E7006}"/>
    <cellStyle name="Normal 2 17 15" xfId="19739" xr:uid="{4105B61F-6D6B-423A-863F-C6C0690C2678}"/>
    <cellStyle name="Normal 2 17 16" xfId="19744" xr:uid="{7BE6976A-00A6-46E1-A64C-AAAD1CA83E34}"/>
    <cellStyle name="Normal 2 17 17" xfId="19748" xr:uid="{EFA2EE35-62FC-4F21-AE6E-F38896E4179E}"/>
    <cellStyle name="Normal 2 17 18" xfId="45729" xr:uid="{21F02E66-D938-4630-9F3A-790E284453F0}"/>
    <cellStyle name="Normal 2 17 19" xfId="45730" xr:uid="{4D302BDE-EDE8-4F04-A91E-14E9CA6B34CF}"/>
    <cellStyle name="Normal 2 17 2" xfId="45732" xr:uid="{7E0B634D-4927-405B-B369-55D90E224C8B}"/>
    <cellStyle name="Normal 2 17 3" xfId="45733" xr:uid="{06E4990F-7F1C-414C-BE8B-BF2CC14F930E}"/>
    <cellStyle name="Normal 2 17 4" xfId="45734" xr:uid="{9562739C-364B-44A2-B3BB-0CD61B554B5C}"/>
    <cellStyle name="Normal 2 17 4 2" xfId="45735" xr:uid="{0088E49A-B50A-4B71-ABB3-6B9422FC86B5}"/>
    <cellStyle name="Normal 2 17 5" xfId="45736" xr:uid="{460532F4-5D47-4ED1-9CC6-1D9143412DDA}"/>
    <cellStyle name="Normal 2 17 6" xfId="45737" xr:uid="{36F9218C-4EFD-4819-8AA3-FCC9A9016CE5}"/>
    <cellStyle name="Normal 2 17 7" xfId="45738" xr:uid="{F97AAD95-7A2E-4070-8709-48B395351DAB}"/>
    <cellStyle name="Normal 2 17 8" xfId="43457" xr:uid="{61BF2C70-524B-4239-B52B-1C5417F3E58A}"/>
    <cellStyle name="Normal 2 17 9" xfId="43461" xr:uid="{D9A18254-5327-4CA6-AA73-D6E1127236A8}"/>
    <cellStyle name="Normal 2 18" xfId="579" xr:uid="{C22F3C7E-63C5-4D3F-88F7-CC9FDFF2656D}"/>
    <cellStyle name="Normal 2 18 10" xfId="45741" xr:uid="{2CBC8F89-A31E-42FB-B776-4F046C7B8078}"/>
    <cellStyle name="Normal 2 18 11" xfId="45743" xr:uid="{B5C3C08D-F01E-4EC1-8ADB-3134F19678AD}"/>
    <cellStyle name="Normal 2 18 12" xfId="45745" xr:uid="{2CAEE2EF-FBFF-424B-8726-E90CBF5B6D42}"/>
    <cellStyle name="Normal 2 18 13" xfId="45747" xr:uid="{6A09B567-4F37-4438-86EB-308F7B01C4DD}"/>
    <cellStyle name="Normal 2 18 14" xfId="43505" xr:uid="{C69DB3FF-D54F-4C46-B3F4-817AB958431D}"/>
    <cellStyle name="Normal 2 18 15" xfId="43508" xr:uid="{DD2D4E5D-72CB-4DE0-BEF5-4C1462AAC75B}"/>
    <cellStyle name="Normal 2 18 16" xfId="43511" xr:uid="{ED17B391-201B-4A64-9A1A-0EE7F3803B33}"/>
    <cellStyle name="Normal 2 18 17" xfId="45749" xr:uid="{5FEF0662-1EE4-4AA5-8425-A55018251411}"/>
    <cellStyle name="Normal 2 18 18" xfId="45751" xr:uid="{3B64E599-1185-4A04-A9F1-CE3B20CBE957}"/>
    <cellStyle name="Normal 2 18 19" xfId="45752" xr:uid="{3FE67435-150E-475F-AC27-BB4CD4D55140}"/>
    <cellStyle name="Normal 2 18 2" xfId="45754" xr:uid="{CC2B3B6F-A1EB-4AA7-86F3-F57507C3A091}"/>
    <cellStyle name="Normal 2 18 3" xfId="45756" xr:uid="{57285F39-9872-4D3C-A3BF-81352D0F8BF2}"/>
    <cellStyle name="Normal 2 18 4" xfId="45654" xr:uid="{EF86EA88-A1C8-4F1C-9542-FD48232ECC3C}"/>
    <cellStyle name="Normal 2 18 4 2" xfId="45757" xr:uid="{10F228DE-0123-4D54-8500-D7A44C4CF3FE}"/>
    <cellStyle name="Normal 2 18 5" xfId="45657" xr:uid="{F96056DB-A7BC-4258-ABFE-EF5B388ED3EB}"/>
    <cellStyle name="Normal 2 18 6" xfId="45660" xr:uid="{E3CE451F-6CB3-4076-9A3E-478CF9D4E3C1}"/>
    <cellStyle name="Normal 2 18 7" xfId="45663" xr:uid="{5DECEDA3-A753-42A2-A6A9-F8B6EE4D2524}"/>
    <cellStyle name="Normal 2 18 8" xfId="32954" xr:uid="{BDF969BF-9ED8-46AA-BAFE-2B0C88F31A06}"/>
    <cellStyle name="Normal 2 18 9" xfId="24608" xr:uid="{92A2BE88-B754-423D-988D-46F4EF9D991F}"/>
    <cellStyle name="Normal 2 19" xfId="589" xr:uid="{82F27AD1-9F04-43D0-BF20-8E36CE7DE809}"/>
    <cellStyle name="Normal 2 19 2" xfId="45761" xr:uid="{E5A049AC-D0AF-4720-A3E0-7E804D49D60C}"/>
    <cellStyle name="Normal 2 19 3" xfId="45763" xr:uid="{0744B990-BA92-4D50-8231-000E8964028C}"/>
    <cellStyle name="Normal 2 19 4" xfId="45764" xr:uid="{80627E55-314E-437B-BD28-B9140BDD4FFA}"/>
    <cellStyle name="Normal 2 19 5" xfId="45759" xr:uid="{EEA41112-AFB6-44EB-89FA-32209858746E}"/>
    <cellStyle name="Normal 2 2" xfId="10" xr:uid="{95786602-6A36-47B7-8F4A-B0500D6F1447}"/>
    <cellStyle name="Normal 2 2 10" xfId="27061" xr:uid="{646E28CD-F18B-445F-9FF6-E85570905260}"/>
    <cellStyle name="Normal 2 2 10 10" xfId="45767" xr:uid="{3FE85995-AE60-444B-B895-38F8A9501A0C}"/>
    <cellStyle name="Normal 2 2 10 11" xfId="45768" xr:uid="{3EBA9555-E1A0-4385-AC3F-C9A52BD65BD1}"/>
    <cellStyle name="Normal 2 2 10 12" xfId="45769" xr:uid="{C1FD2B08-009E-45E6-8660-1F3D24A758CF}"/>
    <cellStyle name="Normal 2 2 10 2" xfId="27339" xr:uid="{B4D41F9E-B9EF-4B49-B99D-4DBC5BD153BB}"/>
    <cellStyle name="Normal 2 2 10 2 2" xfId="45770" xr:uid="{E1584312-C88B-4A1A-8DFE-BB483A867A0A}"/>
    <cellStyle name="Normal 2 2 10 2 3" xfId="45771" xr:uid="{6A9976D2-1CD6-46F5-B49F-93D38F035EEB}"/>
    <cellStyle name="Normal 2 2 10 2 4" xfId="45774" xr:uid="{BBBCB35E-449C-49D1-AE94-B4A27359124E}"/>
    <cellStyle name="Normal 2 2 10 3" xfId="45775" xr:uid="{5CD9B161-DAB1-404C-878A-6DE8AA45D7E1}"/>
    <cellStyle name="Normal 2 2 10 3 2" xfId="45776" xr:uid="{6367A346-D790-4F7B-B7DC-591F8C653341}"/>
    <cellStyle name="Normal 2 2 10 3 3" xfId="45777" xr:uid="{91F46B66-BFC5-4776-B894-B06B39C21454}"/>
    <cellStyle name="Normal 2 2 10 3 4" xfId="45778" xr:uid="{6AC6C1AC-44CE-4DCF-B949-3776F2AD2E3C}"/>
    <cellStyle name="Normal 2 2 10 4" xfId="45779" xr:uid="{D0440A1C-43C1-4A06-A452-746E8DD044E7}"/>
    <cellStyle name="Normal 2 2 10 4 2" xfId="45780" xr:uid="{F471BB8E-3B21-47E3-B67A-5B43ED113765}"/>
    <cellStyle name="Normal 2 2 10 4 3" xfId="45781" xr:uid="{E66CBA3A-E2CB-491F-B3F1-42C3B6CB0242}"/>
    <cellStyle name="Normal 2 2 10 4 4" xfId="36296" xr:uid="{D91AA91B-0EF3-4B6A-80D8-5CA91EDD8A6B}"/>
    <cellStyle name="Normal 2 2 10 5" xfId="45782" xr:uid="{8D48DFCD-4CCA-4356-9028-9F4421DA17DC}"/>
    <cellStyle name="Normal 2 2 10 5 2" xfId="45783" xr:uid="{4511D6DE-F5B9-4DF5-B5C8-6D34FE7DDAA9}"/>
    <cellStyle name="Normal 2 2 10 5 3" xfId="45784" xr:uid="{F11E15FA-63B8-4EFC-AC50-6FBD13BE728F}"/>
    <cellStyle name="Normal 2 2 10 5 4" xfId="45785" xr:uid="{AD074DFB-9B01-4525-B3CA-61D8DA1C43B4}"/>
    <cellStyle name="Normal 2 2 10 6" xfId="45786" xr:uid="{DB8CCB8A-DD5E-40C7-8811-7B426C3E36E9}"/>
    <cellStyle name="Normal 2 2 10 6 2" xfId="45787" xr:uid="{74E39FA5-DE30-4551-B1B5-7BA0611AD288}"/>
    <cellStyle name="Normal 2 2 10 6 3" xfId="45790" xr:uid="{21B8F6FA-C8E8-4802-BEB1-FB9A9A112108}"/>
    <cellStyle name="Normal 2 2 10 6 4" xfId="45791" xr:uid="{81DA4694-748E-4B0D-9E42-B63E934D826B}"/>
    <cellStyle name="Normal 2 2 10 7" xfId="45792" xr:uid="{09E0C770-B8B1-4D7F-9D60-D76C96D550DE}"/>
    <cellStyle name="Normal 2 2 10 7 2" xfId="45793" xr:uid="{E6060180-D8E7-4533-9D96-03C9FA62ABC8}"/>
    <cellStyle name="Normal 2 2 10 7 3" xfId="45795" xr:uid="{F3C0B309-2BBE-457B-95FD-E9000CF2E6C2}"/>
    <cellStyle name="Normal 2 2 10 7 4" xfId="45797" xr:uid="{931111BB-A82C-4D37-A93C-8618D33D1DE2}"/>
    <cellStyle name="Normal 2 2 10 8" xfId="45798" xr:uid="{860BBDD3-3F13-4717-821E-777436C64B74}"/>
    <cellStyle name="Normal 2 2 10 8 2" xfId="45799" xr:uid="{CB59E657-A002-4F40-B8BA-9709564D76F1}"/>
    <cellStyle name="Normal 2 2 10 8 3" xfId="45800" xr:uid="{7E25F8A3-A196-43E2-99F4-2E5A6C02E80E}"/>
    <cellStyle name="Normal 2 2 10 8 4" xfId="45801" xr:uid="{38EBBA6C-57A5-495F-A1FB-26A7886D562D}"/>
    <cellStyle name="Normal 2 2 10 9" xfId="45802" xr:uid="{B8661479-9DE1-4BDD-9042-0F5014A96490}"/>
    <cellStyle name="Normal 2 2 11" xfId="21377" xr:uid="{00993FC6-2556-4634-A0F8-90E6C210A18D}"/>
    <cellStyle name="Normal 2 2 11 2" xfId="27344" xr:uid="{B130D53F-415E-4099-ADA7-FD7B91CDEAF9}"/>
    <cellStyle name="Normal 2 2 11 3" xfId="45803" xr:uid="{D15F6718-398E-4254-AB00-D4C6F5E5B739}"/>
    <cellStyle name="Normal 2 2 11 4" xfId="24291" xr:uid="{03549EA3-8BBC-4A5D-BE4D-0CA72E13A401}"/>
    <cellStyle name="Normal 2 2 11 5" xfId="45804" xr:uid="{A668A79C-94BE-40AE-A602-2F0348CA5153}"/>
    <cellStyle name="Normal 2 2 12" xfId="27063" xr:uid="{0F7DBD1E-BE73-4375-A4AF-1D7D978A363D}"/>
    <cellStyle name="Normal 2 2 12 2" xfId="27347" xr:uid="{7EF738CE-1620-422B-8F2E-E1485E044496}"/>
    <cellStyle name="Normal 2 2 12 3" xfId="45805" xr:uid="{BBAEF020-96F3-4398-8FB3-ADAFC9E844EB}"/>
    <cellStyle name="Normal 2 2 12 4" xfId="45806" xr:uid="{6E7D7408-91D1-49E2-A080-6F710FEC00DD}"/>
    <cellStyle name="Normal 2 2 12 5" xfId="45807" xr:uid="{DA58B8E3-8B03-4209-B174-E92A36CAE6FC}"/>
    <cellStyle name="Normal 2 2 13" xfId="45808" xr:uid="{D0E68DB8-D39C-4153-A404-0E720455A515}"/>
    <cellStyle name="Normal 2 2 13 2" xfId="27351" xr:uid="{F7108EE6-1127-4B37-90DD-D1D1520CF1C9}"/>
    <cellStyle name="Normal 2 2 13 3" xfId="45809" xr:uid="{38CF5B0E-5F9D-4403-986B-B6DBE7118BC6}"/>
    <cellStyle name="Normal 2 2 13 4" xfId="45810" xr:uid="{50621ECE-A33A-4EC3-A5F3-331C8F5A2B9C}"/>
    <cellStyle name="Normal 2 2 13 5" xfId="45811" xr:uid="{E5C97D29-07D9-4C23-946B-4BBC3AB96470}"/>
    <cellStyle name="Normal 2 2 14" xfId="45812" xr:uid="{B3CFFB55-557D-4B2B-AAA8-A0A9687D6326}"/>
    <cellStyle name="Normal 2 2 14 2" xfId="45813" xr:uid="{7CC0F43F-33D8-4A9A-A5DA-E513328BB48A}"/>
    <cellStyle name="Normal 2 2 14 3" xfId="45814" xr:uid="{3EDED6C3-BC53-4E67-A0E3-201BDB0D84C3}"/>
    <cellStyle name="Normal 2 2 14 4" xfId="45815" xr:uid="{8A9C1857-21AE-48BC-B055-921D6429D358}"/>
    <cellStyle name="Normal 2 2 14 5" xfId="45816" xr:uid="{C0BAC386-43A9-44E1-9844-16F8ED005512}"/>
    <cellStyle name="Normal 2 2 15" xfId="45818" xr:uid="{051D5A2F-370B-4A2D-84A3-7B4BCAF0E9EE}"/>
    <cellStyle name="Normal 2 2 15 2" xfId="45820" xr:uid="{D28AEAB3-FA20-49B8-AEF1-3D1380BC368A}"/>
    <cellStyle name="Normal 2 2 15 3" xfId="45822" xr:uid="{B17DF7B3-DC95-4F2B-91F0-10F8067B04B6}"/>
    <cellStyle name="Normal 2 2 15 4" xfId="45823" xr:uid="{E3CEED9B-86D6-4A5D-997B-50326B1D8E33}"/>
    <cellStyle name="Normal 2 2 15 5" xfId="45824" xr:uid="{A8FE1630-3265-42D8-B0E6-2EB6C8E83602}"/>
    <cellStyle name="Normal 2 2 16" xfId="45826" xr:uid="{F8497043-77E0-4DA0-B39D-BC7D0C190C4F}"/>
    <cellStyle name="Normal 2 2 16 2" xfId="45828" xr:uid="{0F91D824-FE24-4AE3-AB32-AB0562BAC1AD}"/>
    <cellStyle name="Normal 2 2 16 3" xfId="45830" xr:uid="{85343A1D-ED44-474B-831E-F2A912414F09}"/>
    <cellStyle name="Normal 2 2 16 4" xfId="45831" xr:uid="{5BEBB75B-2797-450C-96B4-DD2EB802F47F}"/>
    <cellStyle name="Normal 2 2 16 5" xfId="45832" xr:uid="{5D79AA26-9054-48BC-9DCA-8B0F82146574}"/>
    <cellStyle name="Normal 2 2 17" xfId="45834" xr:uid="{71A7BC17-8464-4565-882D-F35FFCC8B8B5}"/>
    <cellStyle name="Normal 2 2 17 2" xfId="34313" xr:uid="{9E869FDE-1CD8-4A48-9121-B401F607616C}"/>
    <cellStyle name="Normal 2 2 17 3" xfId="45836" xr:uid="{2C5A34A2-8308-4BF3-AF45-83CA2615CC1C}"/>
    <cellStyle name="Normal 2 2 18" xfId="45838" xr:uid="{EDBF1473-5A36-4091-9D47-23E14E373720}"/>
    <cellStyle name="Normal 2 2 18 2" xfId="45840" xr:uid="{DA4620D6-780E-4C1E-B7E2-695B01C21546}"/>
    <cellStyle name="Normal 2 2 18 3" xfId="16656" xr:uid="{9239FEC0-D574-462D-BBCF-526C7F3E3E33}"/>
    <cellStyle name="Normal 2 2 19" xfId="45842" xr:uid="{C4FCDB72-CA6B-4621-AABF-9FA1DFFC3853}"/>
    <cellStyle name="Normal 2 2 19 2" xfId="45844" xr:uid="{9C9DA854-F462-4CF9-A22E-582AE3598EF1}"/>
    <cellStyle name="Normal 2 2 19 3" xfId="45845" xr:uid="{9838689A-B797-4694-8540-CBD7B6CB0F03}"/>
    <cellStyle name="Normal 2 2 2" xfId="47" xr:uid="{177DADB7-8D1F-42A8-ACF7-3B80F4EC7535}"/>
    <cellStyle name="Normal 2 2 2 10" xfId="30766" xr:uid="{E95DB99A-61B7-459E-BC97-15FB25F42E4D}"/>
    <cellStyle name="Normal 2 2 2 10 2" xfId="30769" xr:uid="{2DCB1D24-01D9-4CC4-914E-06997312DA21}"/>
    <cellStyle name="Normal 2 2 2 10 3" xfId="22488" xr:uid="{7D4EEFFF-A77A-4AD8-ACAA-6A393086F245}"/>
    <cellStyle name="Normal 2 2 2 10 4" xfId="30791" xr:uid="{471A865C-B332-45A6-8263-EB078BEF7D1B}"/>
    <cellStyle name="Normal 2 2 2 11" xfId="30800" xr:uid="{4D4962AB-B3C7-4353-8F5A-799D07E78D48}"/>
    <cellStyle name="Normal 2 2 2 11 2" xfId="30803" xr:uid="{5967574D-8551-4C16-AC7E-E668A5125EE7}"/>
    <cellStyle name="Normal 2 2 2 12" xfId="30831" xr:uid="{01313BD0-5CC7-4068-952F-54DE6B2070EA}"/>
    <cellStyle name="Normal 2 2 2 12 2" xfId="30834" xr:uid="{2121023E-30CA-4926-AAD4-10B8B5902738}"/>
    <cellStyle name="Normal 2 2 2 13" xfId="30859" xr:uid="{C7A216D8-1D21-4B28-B612-B1E37553CD35}"/>
    <cellStyle name="Normal 2 2 2 14" xfId="30902" xr:uid="{E4B43936-F766-436E-BFA9-1A67E3F58F24}"/>
    <cellStyle name="Normal 2 2 2 15" xfId="41203" xr:uid="{73B41E32-837F-4A4D-8E40-C956F2F6F13B}"/>
    <cellStyle name="Normal 2 2 2 16" xfId="51785" xr:uid="{F2939AB9-2EB4-4701-A574-FAC6EED68BC6}"/>
    <cellStyle name="Normal 2 2 2 17" xfId="2368" xr:uid="{D108B2C8-FB76-4181-9BEA-5F855F30D32E}"/>
    <cellStyle name="Normal 2 2 2 2" xfId="60" xr:uid="{B5208A26-29F4-4440-AC65-5B21F9E41550}"/>
    <cellStyle name="Normal 2 2 2 2 10" xfId="45846" xr:uid="{ACEAE8CD-7B37-4F5A-9AA0-5FFEB54DB98A}"/>
    <cellStyle name="Normal 2 2 2 2 10 2" xfId="45847" xr:uid="{150319B5-90D3-4300-8F41-4A1461A46C24}"/>
    <cellStyle name="Normal 2 2 2 2 11" xfId="45848" xr:uid="{838F7139-945C-455E-B27D-64B409F2E9A9}"/>
    <cellStyle name="Normal 2 2 2 2 12" xfId="45849" xr:uid="{D3A63775-4896-40C5-9CF3-34AAC9558D2F}"/>
    <cellStyle name="Normal 2 2 2 2 2" xfId="45850" xr:uid="{056AB4C0-1D5F-454F-8777-DCB244156480}"/>
    <cellStyle name="Normal 2 2 2 2 2 10" xfId="10894" xr:uid="{329E977B-BCD0-4960-959D-0F50AAD53DB8}"/>
    <cellStyle name="Normal 2 2 2 2 2 10 2" xfId="26836" xr:uid="{99367E52-9887-4EC9-9E9B-563084020CFD}"/>
    <cellStyle name="Normal 2 2 2 2 2 11" xfId="10900" xr:uid="{1DD36CE7-EF14-4399-BE53-3B6651015674}"/>
    <cellStyle name="Normal 2 2 2 2 2 12" xfId="37827" xr:uid="{CFFCC200-A285-4113-AC4A-937B582F496B}"/>
    <cellStyle name="Normal 2 2 2 2 2 2" xfId="18028" xr:uid="{B3C8E718-BB14-4572-A2A9-61A9AF621A93}"/>
    <cellStyle name="Normal 2 2 2 2 2 2 10" xfId="36960" xr:uid="{226C1A3B-4E92-4574-A73D-210E247F6572}"/>
    <cellStyle name="Normal 2 2 2 2 2 2 11" xfId="44961" xr:uid="{27CA6C64-F89F-417C-BAC3-02E711449636}"/>
    <cellStyle name="Normal 2 2 2 2 2 2 2" xfId="37498" xr:uid="{6352E358-D47B-425C-BB89-8F60B2DCE2FD}"/>
    <cellStyle name="Normal 2 2 2 2 2 2 2 2" xfId="24894" xr:uid="{D47DBCF1-48A0-40E1-AFEA-8A76D8DB9584}"/>
    <cellStyle name="Normal 2 2 2 2 2 2 2 3" xfId="7827" xr:uid="{35FF8021-4497-49D6-8488-E7D1753A9AB6}"/>
    <cellStyle name="Normal 2 2 2 2 2 2 2 4" xfId="24927" xr:uid="{51CC09C7-8976-44CB-9272-46754DDCDD72}"/>
    <cellStyle name="Normal 2 2 2 2 2 2 3" xfId="37504" xr:uid="{198AB3CF-541F-4217-BAC9-A2BCA113D789}"/>
    <cellStyle name="Normal 2 2 2 2 2 2 3 2" xfId="37507" xr:uid="{12FC0098-E3AA-4330-A523-5CA681D7427C}"/>
    <cellStyle name="Normal 2 2 2 2 2 2 3 3" xfId="13636" xr:uid="{F9C9B989-2FC8-47BB-B320-F5302CA38174}"/>
    <cellStyle name="Normal 2 2 2 2 2 2 3 4" xfId="45851" xr:uid="{DD9B071A-DB0B-4E86-8DC1-A80E26B7F82D}"/>
    <cellStyle name="Normal 2 2 2 2 2 2 4" xfId="37510" xr:uid="{26A4B002-C003-4C64-A634-931E1014E8F3}"/>
    <cellStyle name="Normal 2 2 2 2 2 2 4 2" xfId="37513" xr:uid="{A1DE2FC7-D17A-4DE3-A895-A2A90D0B3F54}"/>
    <cellStyle name="Normal 2 2 2 2 2 2 4 3" xfId="45852" xr:uid="{FBD99A21-2C7F-48F3-95C6-0F7C14673F08}"/>
    <cellStyle name="Normal 2 2 2 2 2 2 4 4" xfId="45853" xr:uid="{40004A33-EC38-41BB-9037-0BBF14B4BE38}"/>
    <cellStyle name="Normal 2 2 2 2 2 2 5" xfId="37516" xr:uid="{BD506199-A6F9-44E5-AE37-6837D51C809A}"/>
    <cellStyle name="Normal 2 2 2 2 2 2 5 2" xfId="35390" xr:uid="{008A5769-E468-4FCC-82D5-4D5D051DD518}"/>
    <cellStyle name="Normal 2 2 2 2 2 2 5 3" xfId="35392" xr:uid="{48C80EA6-A7AF-4B13-95CA-3188B31FAAFD}"/>
    <cellStyle name="Normal 2 2 2 2 2 2 5 4" xfId="35397" xr:uid="{C8E3460C-5BD2-4D60-80EE-E253ABE42F7F}"/>
    <cellStyle name="Normal 2 2 2 2 2 2 6" xfId="45854" xr:uid="{B060862D-08D0-4408-BA11-2C62281AEA20}"/>
    <cellStyle name="Normal 2 2 2 2 2 2 6 2" xfId="45855" xr:uid="{767A3867-FB3F-435A-B3B3-EB42CA15E086}"/>
    <cellStyle name="Normal 2 2 2 2 2 2 6 3" xfId="45856" xr:uid="{C3DA5C50-90D2-47B4-BD1D-0D877998D8B8}"/>
    <cellStyle name="Normal 2 2 2 2 2 2 6 4" xfId="45857" xr:uid="{B69AFC96-9161-4123-B56D-7E0AE7641DB1}"/>
    <cellStyle name="Normal 2 2 2 2 2 2 7" xfId="45858" xr:uid="{247F79AB-4B76-4C2D-AD9C-2EFF007749B3}"/>
    <cellStyle name="Normal 2 2 2 2 2 2 7 2" xfId="45859" xr:uid="{91DB23AF-342E-4302-AB07-BE891A3D7DA9}"/>
    <cellStyle name="Normal 2 2 2 2 2 2 7 3" xfId="45860" xr:uid="{3E972F86-FB12-41DD-88BC-DCC6749D6BD7}"/>
    <cellStyle name="Normal 2 2 2 2 2 2 7 4" xfId="45861" xr:uid="{0B10A419-DF81-4C7C-B859-D1E9F5F2223C}"/>
    <cellStyle name="Normal 2 2 2 2 2 2 8" xfId="45862" xr:uid="{208C6589-A50A-41A1-9F62-9DA437184E7C}"/>
    <cellStyle name="Normal 2 2 2 2 2 2 8 2" xfId="45863" xr:uid="{F0FF88F4-0BEF-4A6B-9028-95C027AB0C55}"/>
    <cellStyle name="Normal 2 2 2 2 2 2 8 3" xfId="45512" xr:uid="{D2D19A60-367F-49D4-819D-5CC40140CC9A}"/>
    <cellStyle name="Normal 2 2 2 2 2 2 8 4" xfId="45515" xr:uid="{EE8456F5-BBF9-4B36-93AC-80BD953A61D5}"/>
    <cellStyle name="Normal 2 2 2 2 2 2 9" xfId="45864" xr:uid="{35F3567C-615B-49BC-9061-A787D3394A9D}"/>
    <cellStyle name="Normal 2 2 2 2 2 3" xfId="7522" xr:uid="{7CE81327-0B95-422B-BC87-2A6CEE635972}"/>
    <cellStyle name="Normal 2 2 2 2 2 3 2" xfId="37519" xr:uid="{8DA036C5-355C-4C37-A8D4-08524ACDA209}"/>
    <cellStyle name="Normal 2 2 2 2 2 3 3" xfId="37536" xr:uid="{419CE570-3186-4A0C-89DB-ECDD81E6A9A7}"/>
    <cellStyle name="Normal 2 2 2 2 2 3 4" xfId="37541" xr:uid="{ED820E29-DFA4-4E50-8F6F-D5DD6CB440D2}"/>
    <cellStyle name="Normal 2 2 2 2 2 4" xfId="33405" xr:uid="{7B233C1E-40EC-4911-83C9-3A28F50EB33B}"/>
    <cellStyle name="Normal 2 2 2 2 2 4 2" xfId="37548" xr:uid="{9E01D980-51A3-43EA-B852-2D9EEFECD500}"/>
    <cellStyle name="Normal 2 2 2 2 2 4 3" xfId="37570" xr:uid="{7183B767-1C79-4824-8D48-AC18D2B342CA}"/>
    <cellStyle name="Normal 2 2 2 2 2 4 4" xfId="37575" xr:uid="{098E58DA-AC46-404F-AE32-E53583B47342}"/>
    <cellStyle name="Normal 2 2 2 2 2 5" xfId="25116" xr:uid="{C74E048C-6F9E-469F-9D61-7750882DCC4F}"/>
    <cellStyle name="Normal 2 2 2 2 2 5 2" xfId="25120" xr:uid="{7AD92FB5-CDD5-4BEE-9404-014BF0F1B5CF}"/>
    <cellStyle name="Normal 2 2 2 2 2 5 3" xfId="25129" xr:uid="{839807F9-8280-4CF1-A977-8FB60146C006}"/>
    <cellStyle name="Normal 2 2 2 2 2 5 4" xfId="25136" xr:uid="{DD9396FD-3D90-4267-A8A4-04E6953DB418}"/>
    <cellStyle name="Normal 2 2 2 2 2 6" xfId="25149" xr:uid="{F9FB26E8-8D57-43BB-9D91-430746B4F92F}"/>
    <cellStyle name="Normal 2 2 2 2 2 6 2" xfId="25153" xr:uid="{0ADED514-600E-4EE9-B4F9-284FB222C586}"/>
    <cellStyle name="Normal 2 2 2 2 2 6 3" xfId="25168" xr:uid="{4BDA2E5D-E434-41ED-AAEE-4CD3732AE544}"/>
    <cellStyle name="Normal 2 2 2 2 2 6 4" xfId="25179" xr:uid="{64099B13-946E-4103-B500-BDF06D5287E1}"/>
    <cellStyle name="Normal 2 2 2 2 2 7" xfId="21977" xr:uid="{03965FA5-322A-4856-BA2E-405C6E13960F}"/>
    <cellStyle name="Normal 2 2 2 2 2 7 2" xfId="21984" xr:uid="{F3E0FF57-4886-4A21-83F8-485F284B27D0}"/>
    <cellStyle name="Normal 2 2 2 2 2 7 3" xfId="25196" xr:uid="{4110EC7B-3E79-46FD-AB00-007D5E5E0FEE}"/>
    <cellStyle name="Normal 2 2 2 2 2 7 4" xfId="12783" xr:uid="{6A0DE6D0-0472-41C9-9C6D-97A9BD38E4EB}"/>
    <cellStyle name="Normal 2 2 2 2 2 8" xfId="21330" xr:uid="{78FC5EA5-D4C0-4B9A-BB1D-81BB137FD16F}"/>
    <cellStyle name="Normal 2 2 2 2 2 8 2" xfId="25211" xr:uid="{A82D3D29-D531-4812-9B51-DECED8FE9CE7}"/>
    <cellStyle name="Normal 2 2 2 2 2 8 3" xfId="25220" xr:uid="{5F661945-B854-4F32-84A7-C3A3485DC865}"/>
    <cellStyle name="Normal 2 2 2 2 2 8 4" xfId="10770" xr:uid="{801B139F-8A9F-40BA-8153-A281A451053F}"/>
    <cellStyle name="Normal 2 2 2 2 2 9" xfId="25227" xr:uid="{CE6B5E4D-7610-4360-BEF4-3AB3C18A49D8}"/>
    <cellStyle name="Normal 2 2 2 2 2 9 2" xfId="24493" xr:uid="{1A904007-332B-41A8-9FB6-1EC88D8E3983}"/>
    <cellStyle name="Normal 2 2 2 2 2 9 3" xfId="24504" xr:uid="{08432B80-306B-4AF0-8D2B-ED25AFE19396}"/>
    <cellStyle name="Normal 2 2 2 2 2 9 4" xfId="25231" xr:uid="{8BA6C86E-4BFA-461A-A90A-2790B9460127}"/>
    <cellStyle name="Normal 2 2 2 2 3" xfId="45865" xr:uid="{1719CD31-4E78-4CEC-9802-73D46BEAE8A5}"/>
    <cellStyle name="Normal 2 2 2 2 3 2" xfId="25586" xr:uid="{F581244D-42F9-439A-97B0-EBEF31E1DA38}"/>
    <cellStyle name="Normal 2 2 2 2 3 3" xfId="25604" xr:uid="{B6C3271C-9EE6-40D7-83BF-2A166D25A792}"/>
    <cellStyle name="Normal 2 2 2 2 3 4" xfId="21304" xr:uid="{7DBEA71E-9590-4E50-8C09-0AC0A95F55A7}"/>
    <cellStyle name="Normal 2 2 2 2 4" xfId="45866" xr:uid="{9A16D7E1-5771-4D52-8815-4BA83A60E168}"/>
    <cellStyle name="Normal 2 2 2 2 4 2" xfId="45867" xr:uid="{E60903B4-8135-4CB4-8DC1-FD752CE5EF31}"/>
    <cellStyle name="Normal 2 2 2 2 4 3" xfId="45868" xr:uid="{D1E7CB7C-103D-4500-B3CD-510C417BD565}"/>
    <cellStyle name="Normal 2 2 2 2 4 4" xfId="45869" xr:uid="{738B0E6B-5B8C-4A4C-B3B2-CC7872E12E48}"/>
    <cellStyle name="Normal 2 2 2 2 5" xfId="45870" xr:uid="{F91BCB0E-E0EA-4899-9FAB-AA1F7BF81A2A}"/>
    <cellStyle name="Normal 2 2 2 2 5 2" xfId="33562" xr:uid="{F7DB1729-458F-4646-BBE4-077CBC231350}"/>
    <cellStyle name="Normal 2 2 2 2 5 3" xfId="45871" xr:uid="{F078FEAF-60D3-4E13-B9B1-22281AA4CFEA}"/>
    <cellStyle name="Normal 2 2 2 2 5 4" xfId="45872" xr:uid="{31E7FE9F-96EF-44C9-82B8-4D9932138B6E}"/>
    <cellStyle name="Normal 2 2 2 2 6" xfId="45873" xr:uid="{8818E259-7927-4C31-80E5-C36BE0786109}"/>
    <cellStyle name="Normal 2 2 2 2 6 2" xfId="45874" xr:uid="{5970A1EF-22ED-4550-B92B-DD054A1FA9BF}"/>
    <cellStyle name="Normal 2 2 2 2 6 3" xfId="45875" xr:uid="{31B89098-7A4B-4CE5-8032-9D301D40D93D}"/>
    <cellStyle name="Normal 2 2 2 2 6 4" xfId="45876" xr:uid="{8AB797C2-BA0E-4D46-8A85-34847A7D7816}"/>
    <cellStyle name="Normal 2 2 2 2 7" xfId="45877" xr:uid="{9F1F419E-4F7C-4541-9CF3-85785200333D}"/>
    <cellStyle name="Normal 2 2 2 2 7 2" xfId="29579" xr:uid="{326F2EB2-F3C0-41A4-B09D-8D1B050E928C}"/>
    <cellStyle name="Normal 2 2 2 2 7 3" xfId="38133" xr:uid="{8B2426A4-1F2F-4E73-A977-B95727669BB0}"/>
    <cellStyle name="Normal 2 2 2 2 7 4" xfId="38160" xr:uid="{9947A460-E519-4141-B643-D9BE5FFE4D1E}"/>
    <cellStyle name="Normal 2 2 2 2 8" xfId="21130" xr:uid="{5424958F-59C7-4AA2-A5F9-FF2CF32E762B}"/>
    <cellStyle name="Normal 2 2 2 2 8 2" xfId="29587" xr:uid="{C47CFDF3-2DD2-4FD3-9FFB-9499BE55E2B7}"/>
    <cellStyle name="Normal 2 2 2 2 8 3" xfId="38605" xr:uid="{61DEEEA0-5822-4D00-B345-D1F806D5D37C}"/>
    <cellStyle name="Normal 2 2 2 2 8 4" xfId="33424" xr:uid="{276DD09A-967D-4AB4-8766-72F8FD989582}"/>
    <cellStyle name="Normal 2 2 2 2 9" xfId="45878" xr:uid="{5ED6144B-F35A-4911-A7AA-8C3BE6357457}"/>
    <cellStyle name="Normal 2 2 2 2 9 2" xfId="45879" xr:uid="{D9B38684-830A-4987-81B4-F87803FC28AD}"/>
    <cellStyle name="Normal 2 2 2 2 9 3" xfId="45880" xr:uid="{3A21C005-7A05-4921-9ABF-9E370B414D2E}"/>
    <cellStyle name="Normal 2 2 2 2 9 4" xfId="45881" xr:uid="{265EA7D9-C02B-4472-B945-D8DC9ADC2A6B}"/>
    <cellStyle name="Normal 2 2 2 2_April 2009 Report" xfId="45882" xr:uid="{B3ACD301-154F-4837-8FA6-484B08E5FE2F}"/>
    <cellStyle name="Normal 2 2 2 3" xfId="21889" xr:uid="{FC6C1F48-FAFE-46D5-A88B-47ED15510DF8}"/>
    <cellStyle name="Normal 2 2 2 3 2" xfId="45883" xr:uid="{0A8F3F5B-CC10-41F8-954D-541428172C6E}"/>
    <cellStyle name="Normal 2 2 2 3 2 2" xfId="45884" xr:uid="{1D134453-A511-4DD8-B955-60F700F687D9}"/>
    <cellStyle name="Normal 2 2 2 3 3" xfId="45885" xr:uid="{0BEDCB25-3C96-4178-8E5B-C119933D4B7C}"/>
    <cellStyle name="Normal 2 2 2 3 4" xfId="45886" xr:uid="{0972A9B9-3264-4612-98BC-D12E2D9250DD}"/>
    <cellStyle name="Normal 2 2 2 4" xfId="45887" xr:uid="{555CFDBB-743F-4B74-A8AE-78FF28A46C2D}"/>
    <cellStyle name="Normal 2 2 2 4 2" xfId="30733" xr:uid="{17FB0EC6-F20D-4E77-9FE7-72ACD29CDD6C}"/>
    <cellStyle name="Normal 2 2 2 4 2 2" xfId="20011" xr:uid="{5E1240A5-B04B-452D-BE4E-845D4DDE2B27}"/>
    <cellStyle name="Normal 2 2 2 4 3" xfId="30736" xr:uid="{F1179C10-3FC0-4BF6-9843-F8C4A545FE0D}"/>
    <cellStyle name="Normal 2 2 2 4 4" xfId="30739" xr:uid="{CC4CD127-A65D-4A0B-87D4-D1069C6DCF3A}"/>
    <cellStyle name="Normal 2 2 2 5" xfId="45888" xr:uid="{D28DA626-6A93-4E48-BB67-E67BDC2287EB}"/>
    <cellStyle name="Normal 2 2 2 5 2" xfId="45889" xr:uid="{8138E32B-134A-4924-8E8B-AAD9E9D14D56}"/>
    <cellStyle name="Normal 2 2 2 5 3" xfId="45890" xr:uid="{08CD546F-389E-40FB-A97A-7B5480ADB9E3}"/>
    <cellStyle name="Normal 2 2 2 5 4" xfId="45891" xr:uid="{3CF60470-1EB0-4428-975D-7FEDF9AD9F64}"/>
    <cellStyle name="Normal 2 2 2 6" xfId="45892" xr:uid="{5821821C-40F1-4637-BC63-6F564579AFDE}"/>
    <cellStyle name="Normal 2 2 2 6 2" xfId="45893" xr:uid="{1BEB63CA-A931-4520-8712-450E1CD7B673}"/>
    <cellStyle name="Normal 2 2 2 6 3" xfId="45894" xr:uid="{56CC31C4-3089-4136-A80C-3BDFC23EE23B}"/>
    <cellStyle name="Normal 2 2 2 6 4" xfId="45895" xr:uid="{9AEFFBCE-94CC-4CAF-8005-EB88661A47BD}"/>
    <cellStyle name="Normal 2 2 2 7" xfId="45896" xr:uid="{F0677E0F-1134-4691-B8C4-14250871419D}"/>
    <cellStyle name="Normal 2 2 2 7 2" xfId="45897" xr:uid="{347BD1A5-4AFE-4D73-9311-3AA1F1598744}"/>
    <cellStyle name="Normal 2 2 2 7 3" xfId="45899" xr:uid="{CA9E2C7C-9B5F-48C2-8E1B-67F3A63D609C}"/>
    <cellStyle name="Normal 2 2 2 7 4" xfId="45902" xr:uid="{4413D0E4-FEDB-4ADD-807E-BB76E3B4BD7E}"/>
    <cellStyle name="Normal 2 2 2 8" xfId="45903" xr:uid="{EAABC01F-4B12-4194-845A-E9A197B0C641}"/>
    <cellStyle name="Normal 2 2 2 8 2" xfId="45904" xr:uid="{788AFDDD-7FCF-48FF-B51C-BC70A38EE615}"/>
    <cellStyle name="Normal 2 2 2 8 3" xfId="45905" xr:uid="{FB2B95B7-0024-4354-9D02-37EE9CEB578F}"/>
    <cellStyle name="Normal 2 2 2 8 4" xfId="2951" xr:uid="{73D5160D-1DD0-4E28-A48F-C3403F2753C5}"/>
    <cellStyle name="Normal 2 2 2 9" xfId="45906" xr:uid="{21C033F1-9321-431A-BA6E-CCB3656C20C6}"/>
    <cellStyle name="Normal 2 2 2 9 2" xfId="31227" xr:uid="{B45C74BF-FFA0-48AD-B941-A06FA9131F9F}"/>
    <cellStyle name="Normal 2 2 2 9 3" xfId="31233" xr:uid="{79D81EEA-C3B2-4B31-8590-35494AA2C8E3}"/>
    <cellStyle name="Normal 2 2 2 9 4" xfId="31237" xr:uid="{E362D32F-3897-4D97-8AC5-287835EF6AFC}"/>
    <cellStyle name="Normal 2 2 2_Annexure" xfId="45907" xr:uid="{50B4C79F-8300-423F-A20C-CF9FDD9B213C}"/>
    <cellStyle name="Normal 2 2 20" xfId="45817" xr:uid="{2D2BA935-89A9-4803-BE6A-6F0F40F1C34E}"/>
    <cellStyle name="Normal 2 2 20 2" xfId="45819" xr:uid="{2A08AF56-534C-437A-8F03-1913AD877C86}"/>
    <cellStyle name="Normal 2 2 20 3" xfId="45821" xr:uid="{0C3DF470-C5C2-412F-9FDF-E4EEFE805889}"/>
    <cellStyle name="Normal 2 2 21" xfId="45825" xr:uid="{F45C59E1-4E78-4989-A600-48AA3867FEC1}"/>
    <cellStyle name="Normal 2 2 21 2" xfId="45827" xr:uid="{2178A997-C95F-49E9-87E5-1A4D73486E23}"/>
    <cellStyle name="Normal 2 2 21 3" xfId="45829" xr:uid="{4A83C1CA-9FE0-4DC7-96DC-3F7ED815499E}"/>
    <cellStyle name="Normal 2 2 22" xfId="45833" xr:uid="{199FA421-C528-4A1A-ABFF-FAF9291FF007}"/>
    <cellStyle name="Normal 2 2 22 2" xfId="34312" xr:uid="{3E02F98E-6E8A-442E-A171-33DBFDD84BBA}"/>
    <cellStyle name="Normal 2 2 22 2 2" xfId="45908" xr:uid="{5A90ED5D-A528-48B1-AE93-26C7BB24A524}"/>
    <cellStyle name="Normal 2 2 22 3" xfId="45835" xr:uid="{E8DB0558-006E-4A22-84F8-A9664A3AFDB8}"/>
    <cellStyle name="Normal 2 2 23" xfId="45837" xr:uid="{123A03C9-D34C-4117-B92B-AF9B1FF90F2C}"/>
    <cellStyle name="Normal 2 2 23 2" xfId="45839" xr:uid="{05C8A353-0A1E-43FE-81C5-1AA1C509A793}"/>
    <cellStyle name="Normal 2 2 23 3" xfId="16655" xr:uid="{2FB4C628-2DBF-42A7-96BD-412C6BC112D7}"/>
    <cellStyle name="Normal 2 2 24" xfId="45841" xr:uid="{71A51394-C9AE-4E65-B74A-97A4C8C99480}"/>
    <cellStyle name="Normal 2 2 24 2" xfId="45843" xr:uid="{B72A8F83-D8EE-43D1-9728-91F4E7245695}"/>
    <cellStyle name="Normal 2 2 25" xfId="45909" xr:uid="{0B4A6430-DF2B-41B6-ABEB-1EA396A2AB0B}"/>
    <cellStyle name="Normal 2 2 26" xfId="35415" xr:uid="{98597364-1AED-4F0F-9BAF-527DC377DB26}"/>
    <cellStyle name="Normal 2 2 27" xfId="35417" xr:uid="{4FE4820E-4F15-4E6B-83AC-F9546E742EC7}"/>
    <cellStyle name="Normal 2 2 28" xfId="45766" xr:uid="{9268C5CD-E557-452E-A635-7277ECECEB04}"/>
    <cellStyle name="Normal 2 2 29" xfId="52068" xr:uid="{1EAE2F46-CF67-4712-8106-114DB20CEFE4}"/>
    <cellStyle name="Normal 2 2 3" xfId="2041" xr:uid="{9553BE65-E644-4185-A2F0-08362A59A896}"/>
    <cellStyle name="Normal 2 2 3 2" xfId="2043" xr:uid="{205630DB-59EF-4C10-BF79-E92906818856}"/>
    <cellStyle name="Normal 2 2 3 2 2" xfId="45911" xr:uid="{CE7CCAD2-C33C-4D7C-82EE-2140C13F8C24}"/>
    <cellStyle name="Normal 2 2 3 2 3" xfId="45912" xr:uid="{DDB10F13-FC5B-4998-AC2F-D97712B574AA}"/>
    <cellStyle name="Normal 2 2 3 2 4" xfId="45913" xr:uid="{95836DA7-79C0-436D-AA42-CD9A4E239740}"/>
    <cellStyle name="Normal 2 2 3 2 5" xfId="45910" xr:uid="{D3D9B9FF-2A56-480A-A43D-E9A614299C14}"/>
    <cellStyle name="Normal 2 2 3 3" xfId="45914" xr:uid="{FED54B59-D83C-47C7-B3DD-BCE3ECDA961D}"/>
    <cellStyle name="Normal 2 2 3 3 2" xfId="45915" xr:uid="{B5F301E0-A085-4A3C-BA3D-519245BE6445}"/>
    <cellStyle name="Normal 2 2 3 4" xfId="45916" xr:uid="{BC4DAB36-1E40-46A8-A04C-8358C5302ABD}"/>
    <cellStyle name="Normal 2 2 3 4 2" xfId="45917" xr:uid="{F3BB0314-FA36-4D1D-A3FF-A71977A20BE9}"/>
    <cellStyle name="Normal 2 2 3 5" xfId="45918" xr:uid="{C3E8EFF3-A54E-4A99-BB00-78D936CDCDA3}"/>
    <cellStyle name="Normal 2 2 3 5 2" xfId="45919" xr:uid="{EA905412-C3C2-4176-A968-730BB51918F5}"/>
    <cellStyle name="Normal 2 2 3 6" xfId="45920" xr:uid="{1A6FA171-27F6-4647-9E85-074C1EA05B9A}"/>
    <cellStyle name="Normal 2 2 3 7" xfId="45921" xr:uid="{09711577-DAFE-4075-BF2A-E641EBAD15E1}"/>
    <cellStyle name="Normal 2 2 3 8" xfId="41208" xr:uid="{758DBB99-72DE-45CD-95AC-53A40308B491}"/>
    <cellStyle name="Normal 2 2 3 9" xfId="51902" xr:uid="{2C5F3498-1E3A-4261-AE38-4C9AE02CD925}"/>
    <cellStyle name="Normal 2 2 3_Annexure" xfId="45922" xr:uid="{6AC55103-9360-4910-8AB6-03752A2EE8D4}"/>
    <cellStyle name="Normal 2 2 30" xfId="52065" xr:uid="{452100F0-2B49-41EC-A044-82F315B9C162}"/>
    <cellStyle name="Normal 2 2 4" xfId="2046" xr:uid="{C5FC8A84-4ACF-443D-92EE-5EEE9B5E7421}"/>
    <cellStyle name="Normal 2 2 4 2" xfId="45924" xr:uid="{FF07508B-4BFC-44C1-9C3E-A1147AABFA36}"/>
    <cellStyle name="Normal 2 2 4 2 2" xfId="45925" xr:uid="{1ED4C00F-6F81-4481-A14D-C21203C424FE}"/>
    <cellStyle name="Normal 2 2 4 2 3" xfId="45926" xr:uid="{0B70AE68-1EEE-4E84-9408-3493DB42A3DE}"/>
    <cellStyle name="Normal 2 2 4 2 4" xfId="45927" xr:uid="{F9BD6245-7818-4B0B-BA8F-F54F822CDBEA}"/>
    <cellStyle name="Normal 2 2 4 3" xfId="45928" xr:uid="{C0661240-C7DA-4424-BA70-8742211963A8}"/>
    <cellStyle name="Normal 2 2 4 3 2" xfId="22601" xr:uid="{7B03DC77-005B-4A96-A09A-ED4CE15099FE}"/>
    <cellStyle name="Normal 2 2 4 3 3" xfId="45929" xr:uid="{252D0C69-1F7A-494F-907A-28BBB6560BE0}"/>
    <cellStyle name="Normal 2 2 4 4" xfId="45930" xr:uid="{EF01C2F8-B094-408D-A41A-750F548DD976}"/>
    <cellStyle name="Normal 2 2 4 4 2" xfId="45931" xr:uid="{B0997E1E-E6C4-4F7D-A94B-AC247C57C011}"/>
    <cellStyle name="Normal 2 2 4 5" xfId="45932" xr:uid="{DC5593CD-C413-41DF-B230-B2A0A4C1897F}"/>
    <cellStyle name="Normal 2 2 4 5 2" xfId="45933" xr:uid="{DF4EC0F3-FDA8-4CB8-A453-4B8B51799CD8}"/>
    <cellStyle name="Normal 2 2 4 6" xfId="24427" xr:uid="{285FC38E-72C9-4A23-8EE1-57A39999E8F8}"/>
    <cellStyle name="Normal 2 2 4 7" xfId="45935" xr:uid="{966AE0D3-6A18-4315-B355-BF5EA4FF12A6}"/>
    <cellStyle name="Normal 2 2 4 8" xfId="45936" xr:uid="{793E51C0-53E1-49EC-B5A5-A53B02440069}"/>
    <cellStyle name="Normal 2 2 4 9" xfId="45923" xr:uid="{9843071A-D3DF-40A4-8B7E-EE5F52553CF6}"/>
    <cellStyle name="Normal 2 2 4_BSD10" xfId="45937" xr:uid="{C96E1CCF-55D4-4B36-80AC-23DD4CD6D93F}"/>
    <cellStyle name="Normal 2 2 5" xfId="2049" xr:uid="{48F15003-8B09-4F6B-81C6-E7F8C21F01A2}"/>
    <cellStyle name="Normal 2 2 5 2" xfId="45939" xr:uid="{35F0986B-9220-40A2-8F8D-ADDC9A0B76A1}"/>
    <cellStyle name="Normal 2 2 5 2 2" xfId="45940" xr:uid="{F612DB42-189C-40CC-8595-8978A0EF0FFE}"/>
    <cellStyle name="Normal 2 2 5 3" xfId="16371" xr:uid="{3ED2FCD5-FF48-4D86-9FA9-8BC200FF425B}"/>
    <cellStyle name="Normal 2 2 5 3 2" xfId="45941" xr:uid="{608AF829-F84C-4171-81C8-8B40EEB56BEA}"/>
    <cellStyle name="Normal 2 2 5 4" xfId="45942" xr:uid="{6D060305-FB60-42F5-9960-A75C7762367C}"/>
    <cellStyle name="Normal 2 2 5 4 2" xfId="45943" xr:uid="{C86FD365-CCF3-4D26-A4F8-13B922546A55}"/>
    <cellStyle name="Normal 2 2 5 5" xfId="45944" xr:uid="{154D4FC5-1AB8-4F3C-9BA5-4B54E56DCD64}"/>
    <cellStyle name="Normal 2 2 5 5 2" xfId="45945" xr:uid="{34AE7093-C909-4272-B800-F8F3325475E2}"/>
    <cellStyle name="Normal 2 2 5 6" xfId="38277" xr:uid="{E91DA1A7-F121-40D0-9913-0934BAB803A7}"/>
    <cellStyle name="Normal 2 2 5 7" xfId="45946" xr:uid="{61243C0F-5E2D-4238-9BC0-FA52B9CE0985}"/>
    <cellStyle name="Normal 2 2 5 8" xfId="45947" xr:uid="{91CAEBF8-D1A6-4492-8571-AF47A992C3B3}"/>
    <cellStyle name="Normal 2 2 5 9" xfId="45938" xr:uid="{546B58CE-8F20-42CC-9E0E-7BB04F7183A5}"/>
    <cellStyle name="Normal 2 2 5_BSD10" xfId="45948" xr:uid="{5ADB9673-897D-4AD2-9C1C-518C1DC7AC9F}"/>
    <cellStyle name="Normal 2 2 6" xfId="2369" xr:uid="{163548D6-449B-4AB0-BD7B-31E252C29E86}"/>
    <cellStyle name="Normal 2 2 6 2" xfId="45527" xr:uid="{D9D38977-BF2E-438F-ACFC-E6237D5C7368}"/>
    <cellStyle name="Normal 2 2 6 2 2" xfId="45952" xr:uid="{BB0D6790-2987-4C21-8FF1-AE8515DE4AFB}"/>
    <cellStyle name="Normal 2 2 6 3" xfId="45955" xr:uid="{D1FEB946-E915-4C20-A620-C8CC8577FAFF}"/>
    <cellStyle name="Normal 2 2 6 3 2" xfId="45956" xr:uid="{8D3AC718-79D8-44AF-ABD6-3014650A382B}"/>
    <cellStyle name="Normal 2 2 6 4" xfId="45957" xr:uid="{5B52BAF5-C3AB-46C3-85E9-DF212468735E}"/>
    <cellStyle name="Normal 2 2 6 4 2" xfId="45958" xr:uid="{4B66C9AC-6056-44E8-AD12-90E9DDEF14AD}"/>
    <cellStyle name="Normal 2 2 6 5" xfId="45959" xr:uid="{DD33BC66-E7D1-462C-9E3D-03B091FA67C0}"/>
    <cellStyle name="Normal 2 2 6 6" xfId="45960" xr:uid="{9D58B9BF-64BE-4398-BE7E-0EC709121D5B}"/>
    <cellStyle name="Normal 2 2 6 7" xfId="45961" xr:uid="{3B857637-DFFF-45EE-86FD-52ECBD368E9E}"/>
    <cellStyle name="Normal 2 2 6 8" xfId="45962" xr:uid="{1483FD7C-0B9F-41E2-AD2C-29FF5B049363}"/>
    <cellStyle name="Normal 2 2 6 9" xfId="45949" xr:uid="{72B30861-B3F9-46F2-AC76-3295EC91A01E}"/>
    <cellStyle name="Normal 2 2 6_BSD10" xfId="30349" xr:uid="{122D8277-BB40-46FA-8EF9-8187540869DA}"/>
    <cellStyle name="Normal 2 2 7" xfId="2370" xr:uid="{8EFA7704-3112-4C9E-8BE3-BDE4592BF1F3}"/>
    <cellStyle name="Normal 2 2 7 2" xfId="45964" xr:uid="{3B0D5D91-F93E-4F02-9017-3896F3644760}"/>
    <cellStyle name="Normal 2 2 7 2 2" xfId="45965" xr:uid="{7A90BC52-0CFC-400D-A339-873582685E5C}"/>
    <cellStyle name="Normal 2 2 7 3" xfId="45966" xr:uid="{5F14678A-C2BA-4FA9-B505-866CCCDBC28D}"/>
    <cellStyle name="Normal 2 2 7 3 2" xfId="30837" xr:uid="{6EE80533-12DB-460E-85F6-A5D9E9CD89E4}"/>
    <cellStyle name="Normal 2 2 7 4" xfId="45967" xr:uid="{FF52D4D4-E843-4E9E-9ECE-798B820CC037}"/>
    <cellStyle name="Normal 2 2 7 4 2" xfId="30841" xr:uid="{B000BB98-1672-49A8-99F4-269EAAF34900}"/>
    <cellStyle name="Normal 2 2 7 5" xfId="45968" xr:uid="{A0AACE80-AA64-469A-83BA-8BAA1CEFE838}"/>
    <cellStyle name="Normal 2 2 7 6" xfId="45969" xr:uid="{45DEBC3A-EFF2-4ADF-9699-93AC78A62DDD}"/>
    <cellStyle name="Normal 2 2 7 7" xfId="45970" xr:uid="{76221F92-98A6-4267-825B-C265094DF8D1}"/>
    <cellStyle name="Normal 2 2 7 8" xfId="38405" xr:uid="{B570CE5C-41A1-4E27-9095-B82032B28510}"/>
    <cellStyle name="Normal 2 2 7 9" xfId="45963" xr:uid="{2545DA34-6F66-4C5D-A2BA-2B04AD68F61F}"/>
    <cellStyle name="Normal 2 2 7_BSD10" xfId="45971" xr:uid="{3048EC7E-D95E-49EC-8283-08CF53489F28}"/>
    <cellStyle name="Normal 2 2 8" xfId="45972" xr:uid="{176DB559-4523-4B46-98D9-5F12B2AF7292}"/>
    <cellStyle name="Normal 2 2 8 2" xfId="30097" xr:uid="{8C0C4F58-5009-4464-B79C-4EE3AE95A445}"/>
    <cellStyle name="Normal 2 2 8 2 2" xfId="45973" xr:uid="{BB216142-D676-41FC-8A1D-BD71D97FD0F1}"/>
    <cellStyle name="Normal 2 2 8 3" xfId="45974" xr:uid="{1DA91DE4-3A88-430E-93FB-A89D049C5365}"/>
    <cellStyle name="Normal 2 2 8 3 2" xfId="45975" xr:uid="{A661E3FA-974C-4ADA-9FC5-D08EA9618163}"/>
    <cellStyle name="Normal 2 2 8 4" xfId="45976" xr:uid="{729AD6E4-673B-410C-8DCB-B1D979891D3E}"/>
    <cellStyle name="Normal 2 2 8 4 2" xfId="45977" xr:uid="{BDDB78B2-CC7B-4857-8513-3FBE14FE8065}"/>
    <cellStyle name="Normal 2 2 8 5" xfId="45978" xr:uid="{86003F9F-8884-4885-8CD6-2AD5FF57360B}"/>
    <cellStyle name="Normal 2 2 8 6" xfId="45979" xr:uid="{EE0A51E3-A411-4D9B-876C-8717720904C4}"/>
    <cellStyle name="Normal 2 2 8 7" xfId="45980" xr:uid="{8C8FEB02-FA36-4760-9697-DD1245E9AF16}"/>
    <cellStyle name="Normal 2 2 8 8" xfId="45981" xr:uid="{E9F94445-7D58-4023-81CC-68D504DA9E08}"/>
    <cellStyle name="Normal 2 2 8_BSD10" xfId="45982" xr:uid="{6FADF61A-DECF-43FA-B801-9C3EE5ADEC13}"/>
    <cellStyle name="Normal 2 2 9" xfId="45983" xr:uid="{2F8E6826-DD69-4238-BDF2-5BA7BCE3C0FA}"/>
    <cellStyle name="Normal 2 2 9 10" xfId="45984" xr:uid="{420196C3-DA5E-49F8-B355-A1A5C206B36E}"/>
    <cellStyle name="Normal 2 2 9 11" xfId="45985" xr:uid="{BA9CBF83-CFF1-420D-BE22-7E882D1E9E5C}"/>
    <cellStyle name="Normal 2 2 9 12" xfId="45986" xr:uid="{D57F9C44-C612-4D20-BEA7-E18FC18E195C}"/>
    <cellStyle name="Normal 2 2 9 13" xfId="45987" xr:uid="{36BFE315-A8C6-412D-8827-E7C5F73641A1}"/>
    <cellStyle name="Normal 2 2 9 2" xfId="45988" xr:uid="{87068F68-899D-4C62-889D-1B69756C30DB}"/>
    <cellStyle name="Normal 2 2 9 2 10" xfId="45989" xr:uid="{0B5B1800-7513-4E59-9A81-512B242E9E2B}"/>
    <cellStyle name="Normal 2 2 9 2 11" xfId="45990" xr:uid="{B0B38442-8DE8-43B5-87C9-26C55225011B}"/>
    <cellStyle name="Normal 2 2 9 2 2" xfId="45991" xr:uid="{44D15A48-2CF4-48D1-8321-677BB5E9E55F}"/>
    <cellStyle name="Normal 2 2 9 2 2 2" xfId="23277" xr:uid="{36CD777E-8573-4D4A-9B83-3F20960D711A}"/>
    <cellStyle name="Normal 2 2 9 2 2 3" xfId="23308" xr:uid="{321201C8-5F3C-4B8F-BAE4-2254B45F7785}"/>
    <cellStyle name="Normal 2 2 9 2 2 4" xfId="22923" xr:uid="{F8E04FDD-744F-454D-87D7-89CA4F83373E}"/>
    <cellStyle name="Normal 2 2 9 2 3" xfId="45992" xr:uid="{85E9FDA0-4D04-4A76-BCAE-FD23B37C273D}"/>
    <cellStyle name="Normal 2 2 9 2 3 2" xfId="23521" xr:uid="{531C26AA-A165-4679-B7DB-EF1A788D525C}"/>
    <cellStyle name="Normal 2 2 9 2 3 3" xfId="23532" xr:uid="{7A6406AD-77D1-4814-984D-28FFD3B149B1}"/>
    <cellStyle name="Normal 2 2 9 2 3 4" xfId="23534" xr:uid="{A33FED71-BD58-4874-B84A-34D1318DF703}"/>
    <cellStyle name="Normal 2 2 9 2 4" xfId="45993" xr:uid="{F6A19FB5-061F-4B28-A513-BE910AE8E986}"/>
    <cellStyle name="Normal 2 2 9 2 4 2" xfId="45994" xr:uid="{E242C657-4432-4063-A9EC-AEDECFE715CA}"/>
    <cellStyle name="Normal 2 2 9 2 4 3" xfId="45995" xr:uid="{84CA0584-FE7A-4AD1-BFD6-5ADC9930DF33}"/>
    <cellStyle name="Normal 2 2 9 2 4 4" xfId="45996" xr:uid="{BE09FFFC-245B-498D-B130-CAEA2F4BC313}"/>
    <cellStyle name="Normal 2 2 9 2 5" xfId="45997" xr:uid="{DC323A78-5E19-487D-8F01-3DE331A0A38D}"/>
    <cellStyle name="Normal 2 2 9 2 5 2" xfId="45998" xr:uid="{F81C7C6E-1492-465D-A6D1-14123E846D67}"/>
    <cellStyle name="Normal 2 2 9 2 5 3" xfId="45999" xr:uid="{D2820AE3-3FE9-47E0-A905-6CED4AB418A1}"/>
    <cellStyle name="Normal 2 2 9 2 5 4" xfId="46000" xr:uid="{8B53F148-1E25-44F6-B149-8679D49D9A73}"/>
    <cellStyle name="Normal 2 2 9 2 6" xfId="46001" xr:uid="{CA8469A6-C2A4-457E-9D06-296EB6E9A7C4}"/>
    <cellStyle name="Normal 2 2 9 2 6 2" xfId="46003" xr:uid="{2A7A9A6B-EB3F-412B-B39D-BFDC8B179010}"/>
    <cellStyle name="Normal 2 2 9 2 6 3" xfId="46004" xr:uid="{B1E6A367-5072-425D-9452-CDB5064034A7}"/>
    <cellStyle name="Normal 2 2 9 2 6 4" xfId="46005" xr:uid="{585BAECB-C343-4C01-B87C-54E71E27EC8C}"/>
    <cellStyle name="Normal 2 2 9 2 7" xfId="46006" xr:uid="{791425E1-9AB1-4E0C-80B0-AF479A94D8A5}"/>
    <cellStyle name="Normal 2 2 9 2 7 2" xfId="23807" xr:uid="{EC3DFC8C-3A62-4C11-84E5-2C66BD035310}"/>
    <cellStyle name="Normal 2 2 9 2 7 3" xfId="23832" xr:uid="{F1673E35-0224-458F-B9B9-5EDE8DB8270B}"/>
    <cellStyle name="Normal 2 2 9 2 7 4" xfId="23847" xr:uid="{CDA76D09-5FCB-4A6F-9EAA-6ED7C27060CF}"/>
    <cellStyle name="Normal 2 2 9 2 8" xfId="46007" xr:uid="{27CCE206-7F1F-4142-8DE9-00A5FE27A993}"/>
    <cellStyle name="Normal 2 2 9 2 8 2" xfId="24093" xr:uid="{F0A70FC7-9E18-4D0C-99CA-286F131F2AC2}"/>
    <cellStyle name="Normal 2 2 9 2 8 3" xfId="24099" xr:uid="{AD1228FF-09D1-41B7-B48A-3195A423C9B0}"/>
    <cellStyle name="Normal 2 2 9 2 8 4" xfId="24101" xr:uid="{D340EF01-1C06-4A35-842E-3CED64AB1FB8}"/>
    <cellStyle name="Normal 2 2 9 2 9" xfId="46008" xr:uid="{F37C6E00-901F-4E77-86BC-B97289648595}"/>
    <cellStyle name="Normal 2 2 9 3" xfId="5661" xr:uid="{97475D1B-AFF0-407F-96D5-76E16B7A0FAD}"/>
    <cellStyle name="Normal 2 2 9 3 2" xfId="5035" xr:uid="{7102801E-36FA-4CBF-A45A-107E005B06EC}"/>
    <cellStyle name="Normal 2 2 9 3 3" xfId="5672" xr:uid="{0D49B518-9144-440A-909C-22DFD0D4E983}"/>
    <cellStyle name="Normal 2 2 9 3 4" xfId="46009" xr:uid="{50E890C1-E9DC-42A2-9C77-7CCE71C2A714}"/>
    <cellStyle name="Normal 2 2 9 4" xfId="5674" xr:uid="{4E18A957-D84C-4055-8F22-D6A725F69FA3}"/>
    <cellStyle name="Normal 2 2 9 4 2" xfId="46010" xr:uid="{5B736C2F-30D5-46EE-8F6D-40F65CE73ABA}"/>
    <cellStyle name="Normal 2 2 9 4 3" xfId="46011" xr:uid="{F4A0CC89-0101-46F3-A1F1-A8952EC84F37}"/>
    <cellStyle name="Normal 2 2 9 4 4" xfId="46012" xr:uid="{3E96F741-BD3F-49A5-86B6-FB01384408EE}"/>
    <cellStyle name="Normal 2 2 9 5" xfId="4894" xr:uid="{CD110196-2ECE-42EA-AA71-5338EEAE2321}"/>
    <cellStyle name="Normal 2 2 9 5 2" xfId="46013" xr:uid="{93C43B6C-3FA8-4B39-8CFF-2377E45E349C}"/>
    <cellStyle name="Normal 2 2 9 5 3" xfId="46014" xr:uid="{BC637F35-942D-4978-9FB7-A89D63749181}"/>
    <cellStyle name="Normal 2 2 9 5 4" xfId="46015" xr:uid="{8A85ED21-79CF-4C38-9E52-4780A6D913EA}"/>
    <cellStyle name="Normal 2 2 9 6" xfId="46016" xr:uid="{B3CD6881-DF0A-40DA-9D37-113B67736C1E}"/>
    <cellStyle name="Normal 2 2 9 6 2" xfId="46017" xr:uid="{7F28FFF5-B810-4EEE-AF9C-8FF1283595FC}"/>
    <cellStyle name="Normal 2 2 9 6 3" xfId="46018" xr:uid="{4FB25819-F2F4-45E6-83A8-7548483158CA}"/>
    <cellStyle name="Normal 2 2 9 6 4" xfId="46019" xr:uid="{C58CEDA5-8F73-435C-A16C-04F3E5D31C25}"/>
    <cellStyle name="Normal 2 2 9 7" xfId="46020" xr:uid="{DD59F476-0585-43E7-A6C5-4E486598E3F6}"/>
    <cellStyle name="Normal 2 2 9 7 2" xfId="46021" xr:uid="{8861C717-ABA3-4F29-9823-5E50F82F2E71}"/>
    <cellStyle name="Normal 2 2 9 7 3" xfId="46022" xr:uid="{35959331-F996-4DB0-94DF-2104C68A80AC}"/>
    <cellStyle name="Normal 2 2 9 7 4" xfId="46023" xr:uid="{C25E5EF0-32DE-4589-A226-606D16FB137E}"/>
    <cellStyle name="Normal 2 2 9 8" xfId="46024" xr:uid="{6230889B-311B-4551-909B-A32159E46E70}"/>
    <cellStyle name="Normal 2 2 9 8 2" xfId="46025" xr:uid="{0BD5E2B0-E69D-4521-BAB7-092FCFE736AF}"/>
    <cellStyle name="Normal 2 2 9 8 3" xfId="28045" xr:uid="{7324F5FD-48BC-4EC3-A711-BA71637374C8}"/>
    <cellStyle name="Normal 2 2 9 8 4" xfId="28062" xr:uid="{D53723B1-40BF-4368-87B3-B581AE36547A}"/>
    <cellStyle name="Normal 2 2 9 9" xfId="22935" xr:uid="{5B4C773B-D1B8-44E4-9AF4-92D33658B540}"/>
    <cellStyle name="Normal 2 2 9 9 2" xfId="46026" xr:uid="{29D12C8A-7AA2-490C-A0DE-E6D494DCED99}"/>
    <cellStyle name="Normal 2 2 9 9 3" xfId="28086" xr:uid="{34E38FFA-09D4-4A56-8805-901201EEDC74}"/>
    <cellStyle name="Normal 2 2 9 9 4" xfId="19676" xr:uid="{471B7594-A759-441D-A017-CD56CBC2B61B}"/>
    <cellStyle name="Normal 2 2 9_BSD10" xfId="46027" xr:uid="{125140EF-2FE2-4B7E-AE3F-601BBC81FFD8}"/>
    <cellStyle name="Normal 2 2_AMAL 30-04-2008-SUBMITTED" xfId="29792" xr:uid="{D1525929-38E2-41F0-97C9-435603E3FFD7}"/>
    <cellStyle name="Normal 2 20" xfId="824" xr:uid="{7DDADF4C-417B-4CF7-88AC-C766CF57BCE3}"/>
    <cellStyle name="Normal 2 20 2" xfId="2371" xr:uid="{A50955AD-0504-40ED-8E76-5CF48DA59605}"/>
    <cellStyle name="Normal 2 20 2 2" xfId="593" xr:uid="{F1EEFA04-736D-4B9E-BFAC-56FA91A2BD1A}"/>
    <cellStyle name="Normal 2 20 3" xfId="2372" xr:uid="{668100C1-F62C-4657-8366-759B1F83B830}"/>
    <cellStyle name="Normal 2 20 3 2" xfId="45698" xr:uid="{92061213-54F5-487E-B2EC-81ECE4C5E55E}"/>
    <cellStyle name="Normal 2 20 4" xfId="45700" xr:uid="{DD023C61-E1AA-4CDC-B53C-E8469AC66FFB}"/>
    <cellStyle name="Normal 2 21" xfId="829" xr:uid="{216CD600-60A1-4E55-88D5-533EBA4E683F}"/>
    <cellStyle name="Normal 2 21 2" xfId="453" xr:uid="{A3C2A072-2E5B-431C-8154-3BC677FB5CE6}"/>
    <cellStyle name="Normal 2 21 2 2" xfId="45714" xr:uid="{A73D064D-DCBA-438D-BE7B-BCDCC8E10024}"/>
    <cellStyle name="Normal 2 21 3" xfId="45716" xr:uid="{EE821040-228F-4716-B583-0B8904CC3524}"/>
    <cellStyle name="Normal 2 21 4" xfId="45718" xr:uid="{885247B1-4855-410C-86E7-7F1F46C0A4DD}"/>
    <cellStyle name="Normal 2 22" xfId="835" xr:uid="{171B31A7-5321-49B2-A921-120FD9AE1558}"/>
    <cellStyle name="Normal 2 22 2" xfId="1572" xr:uid="{B5217A2E-FAD4-48F9-900E-DB58DB484A43}"/>
    <cellStyle name="Normal 2 22 2 2" xfId="45731" xr:uid="{47ACDAF5-056C-4430-8DFE-A2ED188B6CDB}"/>
    <cellStyle name="Normal 2 23" xfId="580" xr:uid="{56F1F403-54C4-4AA8-899A-1F0CD618E163}"/>
    <cellStyle name="Normal 2 23 10" xfId="45740" xr:uid="{3AE40BF8-60DB-4B37-A389-96B07008768D}"/>
    <cellStyle name="Normal 2 23 11" xfId="45742" xr:uid="{CA2E949D-EB43-437D-9437-4E92B991B7E9}"/>
    <cellStyle name="Normal 2 23 12" xfId="45744" xr:uid="{A7684F4C-1A61-4033-9AC4-314324E52A27}"/>
    <cellStyle name="Normal 2 23 13" xfId="45746" xr:uid="{03ACE49E-92F1-4396-ACE7-ACC2351CC7D9}"/>
    <cellStyle name="Normal 2 23 14" xfId="43504" xr:uid="{0AB812FF-52FA-4938-BF15-8C60C86326BA}"/>
    <cellStyle name="Normal 2 23 15" xfId="43507" xr:uid="{383E5855-25AB-4EF7-A214-C805CC1DDC9D}"/>
    <cellStyle name="Normal 2 23 16" xfId="43510" xr:uid="{0D8F8E1F-ED59-4F87-ADB7-FF4FA2F15D9E}"/>
    <cellStyle name="Normal 2 23 17" xfId="45748" xr:uid="{850F5B0F-26A8-4F10-87E5-303935437E29}"/>
    <cellStyle name="Normal 2 23 18" xfId="45750" xr:uid="{13F4A4CF-CA79-49B3-8E1F-A4DD732ADA66}"/>
    <cellStyle name="Normal 2 23 19" xfId="45739" xr:uid="{AA114866-312C-4815-8981-36B50E99B1B1}"/>
    <cellStyle name="Normal 2 23 2" xfId="2373" xr:uid="{782C0249-17E5-44C1-BBF0-82D77406924F}"/>
    <cellStyle name="Normal 2 23 2 10" xfId="17220" xr:uid="{69DCA760-6D25-44F7-8E80-BE8C3DEDD508}"/>
    <cellStyle name="Normal 2 23 2 10 2" xfId="46028" xr:uid="{F25E02BF-E862-4599-ACA6-7E5AD89BA1F6}"/>
    <cellStyle name="Normal 2 23 2 10 3" xfId="46029" xr:uid="{C927AEF5-DD3D-4322-A4C6-64E4F9AD8DA7}"/>
    <cellStyle name="Normal 2 23 2 10 4" xfId="46030" xr:uid="{FCA1420D-4174-4709-A022-5C26081CB236}"/>
    <cellStyle name="Normal 2 23 2 10 5" xfId="46031" xr:uid="{027F6AA9-A776-4E10-B5E2-47E6A2145C57}"/>
    <cellStyle name="Normal 2 23 2 10 6" xfId="46032" xr:uid="{18EC1471-676F-42EB-A497-D2F0AD1370F1}"/>
    <cellStyle name="Normal 2 23 2 10 7" xfId="46033" xr:uid="{DF405968-6EDC-42FC-ABCE-B61F0B733ACD}"/>
    <cellStyle name="Normal 2 23 2 10 8" xfId="46034" xr:uid="{36912DF8-5DC5-4836-8C49-2DE6ECD3F3B4}"/>
    <cellStyle name="Normal 2 23 2 10 9" xfId="46035" xr:uid="{438BE078-7FD5-468D-8775-66E9B3755823}"/>
    <cellStyle name="Normal 2 23 2 11" xfId="13602" xr:uid="{5B6A8B1B-68E5-4E12-8B10-B4E269F237C9}"/>
    <cellStyle name="Normal 2 23 2 12" xfId="14632" xr:uid="{E6FC4636-1755-4C77-83A7-F68E7A1FE7D8}"/>
    <cellStyle name="Normal 2 23 2 13" xfId="14640" xr:uid="{671D90C3-5AA4-43AD-8A52-F3A57BA755E2}"/>
    <cellStyle name="Normal 2 23 2 14" xfId="14647" xr:uid="{95CE9584-E3B6-4EAA-96E9-6894014E8045}"/>
    <cellStyle name="Normal 2 23 2 14 2" xfId="21599" xr:uid="{B44381C2-95BC-4C10-83AB-C055E9CC2DE1}"/>
    <cellStyle name="Normal 2 23 2 14 3" xfId="17441" xr:uid="{1CC04A45-DB7D-4D8C-B96E-852BDFE56041}"/>
    <cellStyle name="Normal 2 23 2 14 4" xfId="46036" xr:uid="{7CE284DC-6610-4C29-8464-E27360697A01}"/>
    <cellStyle name="Normal 2 23 2 14 5" xfId="46037" xr:uid="{22156C82-E244-44D9-81A1-D6145F39EDCB}"/>
    <cellStyle name="Normal 2 23 2 14 6" xfId="9066" xr:uid="{04C72CD6-5632-4CEC-B52F-D988DB93B660}"/>
    <cellStyle name="Normal 2 23 2 15" xfId="46038" xr:uid="{DED51975-23F2-49DF-996B-F915E84BD89D}"/>
    <cellStyle name="Normal 2 23 2 15 2" xfId="46039" xr:uid="{6B813386-A7B7-45F3-BFB6-4878EC53F74D}"/>
    <cellStyle name="Normal 2 23 2 15 3" xfId="46040" xr:uid="{536564C2-F245-46FF-BAA9-9E38CBAB4792}"/>
    <cellStyle name="Normal 2 23 2 15 4" xfId="46041" xr:uid="{E90666C3-6575-4E97-B11A-4FABF3043004}"/>
    <cellStyle name="Normal 2 23 2 15 5" xfId="46042" xr:uid="{E826A4B0-D553-41D2-8764-4F901C92C138}"/>
    <cellStyle name="Normal 2 23 2 15 6" xfId="7930" xr:uid="{A80F34B5-4545-4E50-BDE8-56A6CED320A5}"/>
    <cellStyle name="Normal 2 23 2 16" xfId="46043" xr:uid="{52F34696-E935-429D-A7D6-F99911F7CA16}"/>
    <cellStyle name="Normal 2 23 2 17" xfId="45753" xr:uid="{84514DEC-E099-4A2F-9EC3-B22A700B64C5}"/>
    <cellStyle name="Normal 2 23 2 2" xfId="46044" xr:uid="{468D6849-143C-466C-816D-BDA854F6734F}"/>
    <cellStyle name="Normal 2 23 2 2 10" xfId="46045" xr:uid="{0D7B9B6D-F6DF-4C15-A323-322607141312}"/>
    <cellStyle name="Normal 2 23 2 2 11" xfId="46046" xr:uid="{C0C825AC-F8C3-4DD6-993A-E4FB385A5708}"/>
    <cellStyle name="Normal 2 23 2 2 12" xfId="46047" xr:uid="{D57298E9-3134-4683-B139-647119E8C301}"/>
    <cellStyle name="Normal 2 23 2 2 2" xfId="46048" xr:uid="{31072644-4026-4608-A492-40EE9F257FC5}"/>
    <cellStyle name="Normal 2 23 2 2 3" xfId="10231" xr:uid="{B365ACD8-EF39-49CF-9C79-9E77CA2BDF83}"/>
    <cellStyle name="Normal 2 23 2 2 4" xfId="46049" xr:uid="{F9905AF9-8B0D-4015-B34C-57EE7F268E3A}"/>
    <cellStyle name="Normal 2 23 2 2 5" xfId="46050" xr:uid="{AF5BDC59-053A-4337-ABAE-2E695ABDD60F}"/>
    <cellStyle name="Normal 2 23 2 2 6" xfId="46051" xr:uid="{1D29FAC7-BDC5-4B52-88AC-62F1DDD46ACC}"/>
    <cellStyle name="Normal 2 23 2 2 7" xfId="46052" xr:uid="{18A64822-044A-4992-8EF1-FC3BCF8F472D}"/>
    <cellStyle name="Normal 2 23 2 2 8" xfId="46053" xr:uid="{AAE3A92C-4D97-498D-A1B2-4FB839082EBA}"/>
    <cellStyle name="Normal 2 23 2 2 9" xfId="46054" xr:uid="{A4FF2AED-6A2F-4229-A5E4-B2AA6C8E06FE}"/>
    <cellStyle name="Normal 2 23 2 3" xfId="46055" xr:uid="{D9BD028F-4548-4643-977E-2124983DC8E2}"/>
    <cellStyle name="Normal 2 23 2 4" xfId="28549" xr:uid="{45D77B28-4D13-470B-9FA6-3A55959A87F2}"/>
    <cellStyle name="Normal 2 23 2 5" xfId="28551" xr:uid="{6C16DE26-205C-4B2B-9117-AE88FD67CD60}"/>
    <cellStyle name="Normal 2 23 2 6" xfId="20761" xr:uid="{A1AF549B-CAF9-4201-B174-DFFF148135F1}"/>
    <cellStyle name="Normal 2 23 2 7" xfId="33847" xr:uid="{A08059CE-DD38-445D-814A-7892FCC3C6E8}"/>
    <cellStyle name="Normal 2 23 2 7 10" xfId="46056" xr:uid="{B5F2C4D0-FF6B-419E-B877-E448FE094FCE}"/>
    <cellStyle name="Normal 2 23 2 7 2" xfId="42045" xr:uid="{40E46E88-AF3B-43A7-8EC6-C312B10FBD4B}"/>
    <cellStyle name="Normal 2 23 2 7 3" xfId="42070" xr:uid="{C3DC4B21-602F-413D-ADFA-6C974863D5BA}"/>
    <cellStyle name="Normal 2 23 2 7 4" xfId="42095" xr:uid="{EDBC4345-40CE-42AB-9F24-0BEBF5B4B4EF}"/>
    <cellStyle name="Normal 2 23 2 7 5" xfId="42150" xr:uid="{3568017B-8549-4122-AE6D-A568114DBC61}"/>
    <cellStyle name="Normal 2 23 2 7 6" xfId="42173" xr:uid="{3DE72804-D9F8-4D71-86EF-E5AE4E7DD732}"/>
    <cellStyle name="Normal 2 23 2 7 7" xfId="27638" xr:uid="{744390FB-3113-44E6-BB6F-98851B58FCAA}"/>
    <cellStyle name="Normal 2 23 2 7 8" xfId="27642" xr:uid="{B20A007F-0FA9-4A52-9AA5-F028A7013D46}"/>
    <cellStyle name="Normal 2 23 2 7 9" xfId="42239" xr:uid="{175D8C57-6A58-4760-9CFA-40A84C224B97}"/>
    <cellStyle name="Normal 2 23 2 8" xfId="46061" xr:uid="{C559ADEE-5D93-42C1-857E-6AAE62804C87}"/>
    <cellStyle name="Normal 2 23 2 8 10" xfId="46062" xr:uid="{7990751B-AEF4-4EC3-AB67-3A44082CF81C}"/>
    <cellStyle name="Normal 2 23 2 8 2" xfId="42629" xr:uid="{E32DED0F-F377-457D-AC70-9AAF43E20EC7}"/>
    <cellStyle name="Normal 2 23 2 8 3" xfId="42632" xr:uid="{61C8124A-AFFE-4221-BF4B-2FF34DDA9A1F}"/>
    <cellStyle name="Normal 2 23 2 8 4" xfId="42637" xr:uid="{B37CC71C-099C-409E-BF58-38A3C7C1739E}"/>
    <cellStyle name="Normal 2 23 2 8 5" xfId="42661" xr:uid="{F735E41E-8FB6-4E70-80E0-91E1FDE31CCB}"/>
    <cellStyle name="Normal 2 23 2 8 6" xfId="42676" xr:uid="{9BA42737-CB15-4DC5-8DB0-1DD6DFE50D55}"/>
    <cellStyle name="Normal 2 23 2 8 7" xfId="24166" xr:uid="{58DFED09-D245-4D95-B7ED-C93F04B49EDD}"/>
    <cellStyle name="Normal 2 23 2 8 8" xfId="24184" xr:uid="{BE004EB4-73ED-4B9C-9DE0-E849FCB48805}"/>
    <cellStyle name="Normal 2 23 2 8 9" xfId="42699" xr:uid="{AE047E59-C9A4-47E3-8093-552559F2CF72}"/>
    <cellStyle name="Normal 2 23 2 9" xfId="46065" xr:uid="{99196B60-5646-492E-B02A-F11C514AA1B8}"/>
    <cellStyle name="Normal 2 23 20" xfId="51953" xr:uid="{3AF7E5E8-E689-4C3F-BD20-FC901A330D63}"/>
    <cellStyle name="Normal 2 23 3" xfId="45755" xr:uid="{B12B8572-E15C-4EE3-BDB5-E9622FE93FFC}"/>
    <cellStyle name="Normal 2 23 4" xfId="45653" xr:uid="{FB7844C6-4D21-4C24-B94A-006C60D9C853}"/>
    <cellStyle name="Normal 2 23 5" xfId="45656" xr:uid="{CA4F4D62-2BCA-4022-80F4-90AED6E0B7A6}"/>
    <cellStyle name="Normal 2 23 6" xfId="45659" xr:uid="{D65CC506-4A6F-45DF-91F6-3A57DB0C6EC8}"/>
    <cellStyle name="Normal 2 23 7" xfId="45662" xr:uid="{6041493C-4558-4A83-B08A-90EFE4C0E636}"/>
    <cellStyle name="Normal 2 23 8" xfId="32953" xr:uid="{39091C01-47F4-4072-8120-0E3208776BD1}"/>
    <cellStyle name="Normal 2 23 9" xfId="24607" xr:uid="{C2088EAE-CDAB-4417-BC95-0CFD8C7E0DB8}"/>
    <cellStyle name="Normal 2 24" xfId="590" xr:uid="{C036E830-92B2-45BA-A9E6-D4CBE2518BED}"/>
    <cellStyle name="Normal 2 24 2" xfId="45760" xr:uid="{A72DFC31-FEC7-4B74-B9FD-66C4FE01E07F}"/>
    <cellStyle name="Normal 2 24 3" xfId="45762" xr:uid="{C45DC113-CA6C-440D-9A54-4C4BC7FEAA48}"/>
    <cellStyle name="Normal 2 24 4" xfId="45758" xr:uid="{F9E4FEF5-C465-4E52-98C4-160B02A35AD6}"/>
    <cellStyle name="Normal 2 24 5" xfId="51898" xr:uid="{E5A06F43-3DC9-4B32-91DE-E57F35E04C9F}"/>
    <cellStyle name="Normal 2 25" xfId="599" xr:uid="{C7DDA019-6E69-46AC-AF25-0D6D88831561}"/>
    <cellStyle name="Normal 2 25 10" xfId="35106" xr:uid="{0A38C0E9-4E69-4F0A-B2BF-F3C54F26478C}"/>
    <cellStyle name="Normal 2 25 11" xfId="46068" xr:uid="{6A5FB727-9785-4A21-9825-88DD4A1456BE}"/>
    <cellStyle name="Normal 2 25 12" xfId="46069" xr:uid="{00266E0C-8463-4340-A7C7-F94C390176A6}"/>
    <cellStyle name="Normal 2 25 13" xfId="46070" xr:uid="{5B3AEE8C-10CD-4055-856D-5033ECDDE55B}"/>
    <cellStyle name="Normal 2 25 14" xfId="46067" xr:uid="{B938616F-60E3-4C47-8F7B-081B3FAFE956}"/>
    <cellStyle name="Normal 2 25 2" xfId="46072" xr:uid="{EF44A875-AA21-4F12-92FE-163B6E84DDE8}"/>
    <cellStyle name="Normal 2 25 2 10" xfId="46073" xr:uid="{F24D7CF6-1F3C-434B-BBED-BC90084957D4}"/>
    <cellStyle name="Normal 2 25 2 10 2" xfId="46074" xr:uid="{650027E0-FFFC-4D92-B566-9277CA9408E8}"/>
    <cellStyle name="Normal 2 25 2 10 3" xfId="46075" xr:uid="{0FEC8765-E689-4EE6-A122-4DC9153F284E}"/>
    <cellStyle name="Normal 2 25 2 10 4" xfId="46076" xr:uid="{A189C7B3-1F74-4B1F-87AC-19746B48373C}"/>
    <cellStyle name="Normal 2 25 2 10 5" xfId="13821" xr:uid="{BABB99DC-E98F-4749-B0F9-A371B417E0D1}"/>
    <cellStyle name="Normal 2 25 2 10 6" xfId="15580" xr:uid="{C3012A53-1061-45CE-A077-8A0ECAFEEF8B}"/>
    <cellStyle name="Normal 2 25 2 11" xfId="17082" xr:uid="{C7E66076-FF35-4A7B-868C-3D346D51BD6F}"/>
    <cellStyle name="Normal 2 25 2 11 2" xfId="17085" xr:uid="{410A0338-AC24-4FEA-8786-CB4A0B7D061B}"/>
    <cellStyle name="Normal 2 25 2 11 3" xfId="3478" xr:uid="{8205245B-04B1-41DC-9B32-07C780776EE1}"/>
    <cellStyle name="Normal 2 25 2 11 4" xfId="3501" xr:uid="{3F458A26-3A0C-477E-9C83-FB9899A80924}"/>
    <cellStyle name="Normal 2 25 2 11 5" xfId="46077" xr:uid="{361A5574-404B-440F-A57F-06A465BDC02E}"/>
    <cellStyle name="Normal 2 25 2 11 6" xfId="15814" xr:uid="{AB535B41-36C2-4491-82B3-ACCC66C491F0}"/>
    <cellStyle name="Normal 2 25 2 12" xfId="17098" xr:uid="{45FC2A72-675E-42A1-828C-B879922B4B15}"/>
    <cellStyle name="Normal 2 25 2 2" xfId="46078" xr:uid="{6DD80D26-E610-443F-B51B-0BAA19287E77}"/>
    <cellStyle name="Normal 2 25 2 2 10" xfId="22386" xr:uid="{78335B40-3AC5-439B-898D-F3DDD18D07B5}"/>
    <cellStyle name="Normal 2 25 2 2 2" xfId="46079" xr:uid="{A09D6B38-AA66-470E-9811-5D638BA1DE5E}"/>
    <cellStyle name="Normal 2 25 2 2 3" xfId="46080" xr:uid="{239AE7E0-210A-41D4-AAE6-60FE43CE6DC5}"/>
    <cellStyle name="Normal 2 25 2 2 4" xfId="41105" xr:uid="{E55EDD56-72F4-46DB-A109-C1074DA5412D}"/>
    <cellStyle name="Normal 2 25 2 2 5" xfId="46081" xr:uid="{A41186EC-1757-4B6A-9FF3-589E76A30AA9}"/>
    <cellStyle name="Normal 2 25 2 2 6" xfId="46082" xr:uid="{8256C564-7B4E-4742-9D7C-04AA445F6AC9}"/>
    <cellStyle name="Normal 2 25 2 2 7" xfId="46084" xr:uid="{66D672F2-3E3A-4CBE-B7DA-A6838DA02588}"/>
    <cellStyle name="Normal 2 25 2 2 8" xfId="12121" xr:uid="{DFAC219F-0AE9-457D-A14C-9E29359F8F19}"/>
    <cellStyle name="Normal 2 25 2 2 9" xfId="46086" xr:uid="{5328E997-CE94-4510-8F69-30CB504611C1}"/>
    <cellStyle name="Normal 2 25 2 3" xfId="46087" xr:uid="{63FFCECF-7A26-45D0-8EB6-6782EE1F4569}"/>
    <cellStyle name="Normal 2 25 2 3 10" xfId="20585" xr:uid="{4EF51758-A147-4E7D-92A6-3222681ADE9A}"/>
    <cellStyle name="Normal 2 25 2 3 2" xfId="46088" xr:uid="{50443DE7-D569-4E64-A8CE-DBEC9546A8D7}"/>
    <cellStyle name="Normal 2 25 2 3 3" xfId="46089" xr:uid="{E8F9C8FF-8F39-47FF-B152-C16C69E58AE0}"/>
    <cellStyle name="Normal 2 25 2 3 4" xfId="46090" xr:uid="{3D9CBF87-D59B-4A6E-AFB0-6A6F9C887B99}"/>
    <cellStyle name="Normal 2 25 2 3 5" xfId="46091" xr:uid="{3C0EE039-FAEC-4500-AABB-824BEBE4AC42}"/>
    <cellStyle name="Normal 2 25 2 3 6" xfId="46092" xr:uid="{B75B70E1-1E3A-41A2-B903-42AA104ABEB3}"/>
    <cellStyle name="Normal 2 25 2 3 7" xfId="46093" xr:uid="{2125A44A-6EDA-4757-AEF4-C89030A9DC44}"/>
    <cellStyle name="Normal 2 25 2 3 8" xfId="46094" xr:uid="{A2A26B35-48B2-4ED8-AB89-E7D3182874C6}"/>
    <cellStyle name="Normal 2 25 2 3 9" xfId="46095" xr:uid="{429DC46E-28EF-48AD-A912-3413930BF682}"/>
    <cellStyle name="Normal 2 25 2 4" xfId="46096" xr:uid="{C3A2737D-AB8C-4B23-ADD1-798932D7D43B}"/>
    <cellStyle name="Normal 2 25 2 4 10" xfId="46097" xr:uid="{F2CE910E-2DA0-43BE-B9C0-A6AAE4EB81A5}"/>
    <cellStyle name="Normal 2 25 2 4 2" xfId="46098" xr:uid="{E9B37EA2-6405-44A6-B1BB-141CE9EB0308}"/>
    <cellStyle name="Normal 2 25 2 4 3" xfId="46099" xr:uid="{2D67C6B4-C058-4684-A77B-56D51F14E793}"/>
    <cellStyle name="Normal 2 25 2 4 4" xfId="46100" xr:uid="{F6BBE74A-4D7C-4774-B4B7-2AD2B99278C4}"/>
    <cellStyle name="Normal 2 25 2 4 5" xfId="46101" xr:uid="{8ECF7F1F-C1A9-49AD-8365-200C69B180C8}"/>
    <cellStyle name="Normal 2 25 2 4 6" xfId="46102" xr:uid="{F944ED02-6347-45FC-A981-FAA60ED67110}"/>
    <cellStyle name="Normal 2 25 2 4 7" xfId="46103" xr:uid="{46122951-B1FF-444B-BE81-1F3A0D7A274E}"/>
    <cellStyle name="Normal 2 25 2 4 8" xfId="46104" xr:uid="{DF682013-76BB-4E37-AC3C-5B69D24F9658}"/>
    <cellStyle name="Normal 2 25 2 4 9" xfId="46105" xr:uid="{4F827729-6129-4B36-9B2D-A3A3DEE00774}"/>
    <cellStyle name="Normal 2 25 2 5" xfId="46106" xr:uid="{789A98E5-6332-4D1F-9905-287F1A0D431F}"/>
    <cellStyle name="Normal 2 25 2 6" xfId="46109" xr:uid="{A6563D5A-8C6C-4AEE-A41C-B6FC552BB6E7}"/>
    <cellStyle name="Normal 2 25 2 6 2" xfId="46112" xr:uid="{25CDF5B2-54AF-4E9E-840E-41CF55640728}"/>
    <cellStyle name="Normal 2 25 2 6 3" xfId="46115" xr:uid="{04DF4E2F-BE1A-4C05-9BAD-833F078FC758}"/>
    <cellStyle name="Normal 2 25 2 6 4" xfId="3492" xr:uid="{B527EAC0-F74B-4D97-A464-699557737B39}"/>
    <cellStyle name="Normal 2 25 2 6 5" xfId="3514" xr:uid="{781DAAD5-B108-4646-97EC-9199318C02A6}"/>
    <cellStyle name="Normal 2 25 2 6 6" xfId="33967" xr:uid="{81B97C13-086A-4B73-9128-7248942F3917}"/>
    <cellStyle name="Normal 2 25 2 6 7" xfId="46116" xr:uid="{5FE17D86-5B06-4571-B3AB-629C2ACDE1C6}"/>
    <cellStyle name="Normal 2 25 2 6 8" xfId="46117" xr:uid="{A7B39224-5D3B-40BF-A813-7C1B47FD4E31}"/>
    <cellStyle name="Normal 2 25 2 6 9" xfId="46118" xr:uid="{C6C56E4A-E6EC-458B-8135-203832CF4459}"/>
    <cellStyle name="Normal 2 25 2 7" xfId="46121" xr:uid="{B925737F-AA99-4BD7-9896-FAD1FCD67528}"/>
    <cellStyle name="Normal 2 25 2 8" xfId="46126" xr:uid="{1AD065A4-2FAE-4742-8A5D-9C17CFF8902B}"/>
    <cellStyle name="Normal 2 25 2 9" xfId="46129" xr:uid="{689E5E22-F753-4CD2-A96E-51B11EB78399}"/>
    <cellStyle name="Normal 2 25 3" xfId="22954" xr:uid="{C39B2419-4F38-406C-8ACE-E9226A45B409}"/>
    <cellStyle name="Normal 2 25 4" xfId="35502" xr:uid="{580DD269-97D2-4A0F-81B1-AB3BBAE59620}"/>
    <cellStyle name="Normal 2 25 5" xfId="46130" xr:uid="{2D74ACB1-5CCE-4EE6-9229-5042AA5BBC54}"/>
    <cellStyle name="Normal 2 25 6" xfId="46131" xr:uid="{26334434-EBEA-4E43-868F-AB83098C11A8}"/>
    <cellStyle name="Normal 2 25 7" xfId="40242" xr:uid="{A86082A1-C20D-491E-B9D7-2581E4AF8F22}"/>
    <cellStyle name="Normal 2 25 8" xfId="32966" xr:uid="{183BCA24-C7A9-4C39-8991-225AF6BB19FD}"/>
    <cellStyle name="Normal 2 25 9" xfId="24638" xr:uid="{4FC1F1A9-688B-493F-A0A4-30682824FC26}"/>
    <cellStyle name="Normal 2 26" xfId="46133" xr:uid="{372F90B2-8A58-45A6-813F-E820E28F2229}"/>
    <cellStyle name="Normal 2 26 10" xfId="10320" xr:uid="{173073F8-BD31-4B00-BAC6-0A4EA1BCEA2B}"/>
    <cellStyle name="Normal 2 26 11" xfId="10333" xr:uid="{D7584DF3-0785-433E-A068-4D1BBCD55C9B}"/>
    <cellStyle name="Normal 2 26 12" xfId="3827" xr:uid="{9CA8E1A9-540B-441C-A4E9-A0844ECAF719}"/>
    <cellStyle name="Normal 2 26 13" xfId="46134" xr:uid="{D000FDA8-4E57-4C4B-9106-1B2BF026265B}"/>
    <cellStyle name="Normal 2 26 14" xfId="4807" xr:uid="{C5538B99-7B34-4B3C-A21D-11ADA69DEC85}"/>
    <cellStyle name="Normal 2 26 15" xfId="19842" xr:uid="{E22170FE-59CC-4E3B-BBC5-1ADEC8CDFDCD}"/>
    <cellStyle name="Normal 2 26 16" xfId="46135" xr:uid="{BFB070D6-8128-4312-8B40-9AB14317A683}"/>
    <cellStyle name="Normal 2 26 17" xfId="46136" xr:uid="{87A05D19-5B95-4256-A2C3-AD542CBC8A3E}"/>
    <cellStyle name="Normal 2 26 18" xfId="46137" xr:uid="{2364A6ED-7514-4213-9B1F-98CA91CEDBD4}"/>
    <cellStyle name="Normal 2 26 2" xfId="46139" xr:uid="{38E4911A-D006-4E5A-ACB9-8DC7980FE7AA}"/>
    <cellStyle name="Normal 2 26 2 2" xfId="46140" xr:uid="{A85201EC-DBB0-4C1B-9165-DB5B8D82D709}"/>
    <cellStyle name="Normal 2 26 3" xfId="46141" xr:uid="{73258E24-E493-42C0-B2BD-E203872C831A}"/>
    <cellStyle name="Normal 2 26 4" xfId="46142" xr:uid="{6A14AB53-0BE7-473D-8AA3-3BCDA59F4092}"/>
    <cellStyle name="Normal 2 26 5" xfId="46143" xr:uid="{8D0907BD-F0F9-4DA1-AF63-576F92C93F6F}"/>
    <cellStyle name="Normal 2 26 6" xfId="46144" xr:uid="{CFD2FFD8-AB31-463E-9285-65124DB71E42}"/>
    <cellStyle name="Normal 2 26 7" xfId="40247" xr:uid="{BE1D0E32-EAC2-4155-8D45-24F9B4E70F09}"/>
    <cellStyle name="Normal 2 26 8" xfId="32971" xr:uid="{D7E8CC98-6AE5-4AE3-8A7C-B486DC02C5FD}"/>
    <cellStyle name="Normal 2 26 9" xfId="15838" xr:uid="{DF854DCB-B2C1-47A9-85CC-B82BE8F2E0F7}"/>
    <cellStyle name="Normal 2 27" xfId="12326" xr:uid="{45615894-F698-41FA-8F7F-2EB0C6FF5E2E}"/>
    <cellStyle name="Normal 2 27 10" xfId="10381" xr:uid="{4BB2CE02-1433-4027-AF01-8616E3E8D03A}"/>
    <cellStyle name="Normal 2 27 11" xfId="10386" xr:uid="{A1528BA1-EFE8-465F-986B-A70303B5B80F}"/>
    <cellStyle name="Normal 2 27 12" xfId="10390" xr:uid="{E6FB4530-28DD-4FED-942A-0062BC5E3710}"/>
    <cellStyle name="Normal 2 27 13" xfId="46145" xr:uid="{F48E549E-13B0-4279-9588-DDCE0F7A6EAB}"/>
    <cellStyle name="Normal 2 27 14" xfId="46146" xr:uid="{7BA07C87-7B54-47DB-B229-702254B03F3A}"/>
    <cellStyle name="Normal 2 27 15" xfId="19853" xr:uid="{3BFA00A9-3F53-467B-B72D-6C4CAAEEC85F}"/>
    <cellStyle name="Normal 2 27 16" xfId="37188" xr:uid="{4AE1395C-571C-4B81-AF5B-8188BD1C5FA3}"/>
    <cellStyle name="Normal 2 27 17" xfId="46147" xr:uid="{74902A03-24B3-4868-A189-9BB71843374D}"/>
    <cellStyle name="Normal 2 27 18" xfId="46148" xr:uid="{F3556824-3575-45FF-8C70-98055ED6E7C9}"/>
    <cellStyle name="Normal 2 27 2" xfId="15659" xr:uid="{7757BFB1-2AEA-4053-9BE8-E9E3453A54B3}"/>
    <cellStyle name="Normal 2 27 2 2" xfId="16394" xr:uid="{D9E5C338-EDE8-4C3D-8C66-C7EABD380F97}"/>
    <cellStyle name="Normal 2 27 3" xfId="16412" xr:uid="{808D2A83-373D-4852-B2B0-885FC23D71E2}"/>
    <cellStyle name="Normal 2 27 4" xfId="16444" xr:uid="{003BD246-B928-4CF3-9413-6A171AEA507D}"/>
    <cellStyle name="Normal 2 27 5" xfId="16466" xr:uid="{7D5F3D6E-6B4F-4651-BB83-F2A8DB32E85A}"/>
    <cellStyle name="Normal 2 27 6" xfId="16478" xr:uid="{0E498CED-0FDE-477A-9A16-03227406BF61}"/>
    <cellStyle name="Normal 2 27 7" xfId="46149" xr:uid="{00C1B148-5747-4753-A316-94B2F27C1374}"/>
    <cellStyle name="Normal 2 27 8" xfId="32974" xr:uid="{A09BFACA-F312-4FEC-B673-02B771D4FA16}"/>
    <cellStyle name="Normal 2 27 9" xfId="16551" xr:uid="{2CC65A90-930D-4ED9-B13C-EF3EF13A7A4C}"/>
    <cellStyle name="Normal 2 28" xfId="8007" xr:uid="{FB47355F-0D20-4313-83D4-662A7718610C}"/>
    <cellStyle name="Normal 2 28 10" xfId="10582" xr:uid="{150584F9-2BE6-4E97-B5F7-A7D1D1FFBC2B}"/>
    <cellStyle name="Normal 2 28 11" xfId="10079" xr:uid="{111809E3-9CFD-46FA-8DC1-2804F5D19FF8}"/>
    <cellStyle name="Normal 2 28 12" xfId="4431" xr:uid="{6CCC6594-8F07-4993-BE7B-DF252CD8644B}"/>
    <cellStyle name="Normal 2 28 13" xfId="46150" xr:uid="{AE1E0AC5-C68D-4C0C-9531-575CC21A1646}"/>
    <cellStyle name="Normal 2 28 14" xfId="43525" xr:uid="{9DFEC4CC-4225-4CAB-853D-7BDD80C03959}"/>
    <cellStyle name="Normal 2 28 15" xfId="43527" xr:uid="{D0CFEDB4-0018-48FD-B725-A4C5DFA680F0}"/>
    <cellStyle name="Normal 2 28 16" xfId="43529" xr:uid="{FC332E16-6612-4032-8541-3E9DE4C1F1DE}"/>
    <cellStyle name="Normal 2 28 17" xfId="46151" xr:uid="{3A01DAC0-5476-4C81-83F0-4923691E3B37}"/>
    <cellStyle name="Normal 2 28 18" xfId="46152" xr:uid="{4F94A196-3DAC-4BB6-A2D1-CC1055633E48}"/>
    <cellStyle name="Normal 2 28 2" xfId="21517" xr:uid="{D8A24A52-E9E6-49F0-B1F8-27BC0427AB0F}"/>
    <cellStyle name="Normal 2 28 2 2" xfId="21521" xr:uid="{89021533-BE11-4B05-9253-AAB697BCA66A}"/>
    <cellStyle name="Normal 2 28 3" xfId="5474" xr:uid="{EBA4BD6F-A753-4F12-A516-79BA5D5FD5DC}"/>
    <cellStyle name="Normal 2 28 4" xfId="14860" xr:uid="{B35EB9CE-FF7B-4580-ADE4-2CCE64B354C7}"/>
    <cellStyle name="Normal 2 28 5" xfId="21527" xr:uid="{932DE918-0980-493D-9C74-39A593259702}"/>
    <cellStyle name="Normal 2 28 6" xfId="21532" xr:uid="{5C279CEC-6894-4BD5-9954-3C07EE1B4176}"/>
    <cellStyle name="Normal 2 28 7" xfId="45672" xr:uid="{083D28E5-E665-486C-99C0-710D259305AC}"/>
    <cellStyle name="Normal 2 28 8" xfId="32979" xr:uid="{3EF4A1C6-EF0B-469F-B249-79EA888AD463}"/>
    <cellStyle name="Normal 2 28 9" xfId="24720" xr:uid="{CA8CD6DE-0216-49BB-9AFB-6568722300BD}"/>
    <cellStyle name="Normal 2 29" xfId="25800" xr:uid="{01680187-DBFC-43D4-B456-CB808D89F522}"/>
    <cellStyle name="Normal 2 29 10" xfId="5367" xr:uid="{9484AA0C-459E-4B18-A937-4118AC26A70A}"/>
    <cellStyle name="Normal 2 29 11" xfId="10680" xr:uid="{1EC7D056-E907-4203-923E-13275AA7C2E9}"/>
    <cellStyle name="Normal 2 29 12" xfId="10690" xr:uid="{90D362D4-073C-4C3A-9EAB-40A3C2E19020}"/>
    <cellStyle name="Normal 2 29 13" xfId="46153" xr:uid="{B4032FA8-B316-47C5-926E-A40B5EC89A4D}"/>
    <cellStyle name="Normal 2 29 2" xfId="25805" xr:uid="{B386B51A-C247-45D9-A1A1-9EB698C71BA5}"/>
    <cellStyle name="Normal 2 29 2 2" xfId="25811" xr:uid="{59456B84-C5CF-4249-A4F1-B0F88E3A8383}"/>
    <cellStyle name="Normal 2 29 3" xfId="25814" xr:uid="{C2F6D605-87CD-403D-B1F2-C07FE9526FE4}"/>
    <cellStyle name="Normal 2 29 4" xfId="14871" xr:uid="{97DE0FDE-28DB-40AD-8E45-A41B95DC0D0B}"/>
    <cellStyle name="Normal 2 29 5" xfId="25820" xr:uid="{BFC81BB8-030D-44A5-8910-52E3949CD857}"/>
    <cellStyle name="Normal 2 29 6" xfId="24825" xr:uid="{939A577E-F578-4098-9E18-E7544DEB82AA}"/>
    <cellStyle name="Normal 2 29 7" xfId="46155" xr:uid="{070F50CE-9CBD-4015-9CE0-63F8684C838C}"/>
    <cellStyle name="Normal 2 29 8" xfId="32985" xr:uid="{3549EEA6-AB95-4E04-A46C-F3761344A13D}"/>
    <cellStyle name="Normal 2 29 9" xfId="24740" xr:uid="{39A6A3FD-8CED-42A4-A6A8-3E0B0615A56B}"/>
    <cellStyle name="Normal 2 3" xfId="910" xr:uid="{336E9B8B-E00D-4C85-A52F-97E93190E852}"/>
    <cellStyle name="Normal 2 3 2" xfId="2374" xr:uid="{C045678B-0F49-4131-8F9E-EC759A8993C5}"/>
    <cellStyle name="Normal 2 3 2 2" xfId="2375" xr:uid="{2D83725D-6959-4347-BB26-EC710C10DFA9}"/>
    <cellStyle name="Normal 2 3 2 2 2" xfId="41237" xr:uid="{507AC4E9-4C36-46A5-8BC3-79F0A0366A45}"/>
    <cellStyle name="Normal 2 3 2 3" xfId="2023" xr:uid="{330854DB-76FA-461A-85E9-33794EE5BD2D}"/>
    <cellStyle name="Normal 2 3 2 3 2" xfId="21946" xr:uid="{58A30322-3837-48E3-843C-1BAA1622097F}"/>
    <cellStyle name="Normal 2 3 2 4" xfId="46157" xr:uid="{8233BF2E-A64F-41F2-9862-36CF8EFA747B}"/>
    <cellStyle name="Normal 2 3 2 5" xfId="46158" xr:uid="{8DF4A631-F811-4A15-BF51-5EBBFB031891}"/>
    <cellStyle name="Normal 2 3 2 6" xfId="41234" xr:uid="{172B4BBF-766D-4350-B28E-968A6453DF7D}"/>
    <cellStyle name="Normal 2 3 2 7" xfId="51786" xr:uid="{6FBFA212-0282-411B-96C9-63A611806522}"/>
    <cellStyle name="Normal 2 3 3" xfId="2051" xr:uid="{6F3214E8-A220-4141-B512-9F32D07F05E2}"/>
    <cellStyle name="Normal 2 3 3 2" xfId="28220" xr:uid="{C52AE0F1-4B98-4611-BD8B-18945CED7B58}"/>
    <cellStyle name="Normal 2 3 3 3" xfId="28223" xr:uid="{8F778DFE-13E7-47CF-B1B4-3717331520A4}"/>
    <cellStyle name="Normal 2 3 3 4" xfId="41240" xr:uid="{A2958F46-2377-4D4C-808C-4F2E12D378AD}"/>
    <cellStyle name="Normal 2 3 4" xfId="2058" xr:uid="{F88CC14A-A301-46BC-9E9C-23B3695ED99E}"/>
    <cellStyle name="Normal 2 3 4 2" xfId="46160" xr:uid="{5CBAC3C7-00CD-490B-885C-1EB8DC8428C8}"/>
    <cellStyle name="Normal 2 3 4 3" xfId="46161" xr:uid="{2D8F69B3-B977-42A2-936B-3204673AF183}"/>
    <cellStyle name="Normal 2 3 4 4" xfId="46162" xr:uid="{07A76B0E-A640-42F7-B6CA-FFCF4964020F}"/>
    <cellStyle name="Normal 2 3 4 5" xfId="46159" xr:uid="{4021316F-6D4C-4BD8-92FB-D524606A55DE}"/>
    <cellStyle name="Normal 2 3 5" xfId="45498" xr:uid="{D36A603B-8CA9-414A-8348-ED3D8011B9C6}"/>
    <cellStyle name="Normal 2 3 5 2" xfId="45765" xr:uid="{0BDAD8C3-22D4-401C-B642-B85295791EA4}"/>
    <cellStyle name="Normal 2 3 6" xfId="46164" xr:uid="{32CE1C29-799A-4FB2-97DE-38790ADFCD82}"/>
    <cellStyle name="Normal 2 3 7" xfId="46165" xr:uid="{8FF54AB5-166F-4B45-B342-CE87F9616FCF}"/>
    <cellStyle name="Normal 2 3 8" xfId="46167" xr:uid="{5662E198-B2C8-46CA-9E14-AB5E57B76497}"/>
    <cellStyle name="Normal 2 3 9" xfId="46156" xr:uid="{7314FB99-5C08-429D-A9BE-73008096D634}"/>
    <cellStyle name="Normal 2 3_Annexure" xfId="26741" xr:uid="{A3D00D72-5C3E-42EA-8878-3C097A608159}"/>
    <cellStyle name="Normal 2 30" xfId="46066" xr:uid="{BE465185-E131-4D80-87FF-F26C2C1C34B5}"/>
    <cellStyle name="Normal 2 30 2" xfId="46071" xr:uid="{5B26F332-335A-49C7-981B-6BF41A249D41}"/>
    <cellStyle name="Normal 2 31" xfId="46132" xr:uid="{A1065CB9-3DC1-4138-A42C-2350A9604E8B}"/>
    <cellStyle name="Normal 2 31 2" xfId="46138" xr:uid="{2D24ADE7-8CC4-4914-862C-7005F854FD54}"/>
    <cellStyle name="Normal 2 32" xfId="12325" xr:uid="{3CA22885-63CB-43D1-9EB8-2AC3E5C7CA5E}"/>
    <cellStyle name="Normal 2 32 2" xfId="15658" xr:uid="{A48889B8-C0A8-4697-B793-A167CB5A601F}"/>
    <cellStyle name="Normal 2 33" xfId="8006" xr:uid="{F41704D2-A3D9-4DBD-BF7C-517FA7943CBF}"/>
    <cellStyle name="Normal 2 33 10" xfId="10581" xr:uid="{B470BEA3-8887-46C0-AAA4-83679A75879D}"/>
    <cellStyle name="Normal 2 33 11" xfId="10078" xr:uid="{15C8FE3B-2FBB-44B8-B446-D86901D0ADDF}"/>
    <cellStyle name="Normal 2 33 2" xfId="21516" xr:uid="{F61D19E0-1603-46D9-A4AC-D71BAC256F72}"/>
    <cellStyle name="Normal 2 33 3" xfId="5473" xr:uid="{92990C09-62FF-4B9B-9092-8D706AD2C01F}"/>
    <cellStyle name="Normal 2 33 4" xfId="14859" xr:uid="{03C40F54-5633-490C-A914-C2779F74E584}"/>
    <cellStyle name="Normal 2 33 5" xfId="21526" xr:uid="{D8983D45-1C4B-4FBA-BA85-6E9A1E19ECF3}"/>
    <cellStyle name="Normal 2 33 6" xfId="21531" xr:uid="{25435EEA-6ABE-4392-8CB8-6F26FF5EF90C}"/>
    <cellStyle name="Normal 2 33 7" xfId="45671" xr:uid="{112442D0-F24C-4461-B4B6-FF491594D36E}"/>
    <cellStyle name="Normal 2 33 8" xfId="32978" xr:uid="{C8D8AAA8-2517-4D1F-B4E0-7A1018C6525E}"/>
    <cellStyle name="Normal 2 33 9" xfId="24719" xr:uid="{83FF6EC7-F1D5-42DA-B8B8-F11439D049CD}"/>
    <cellStyle name="Normal 2 34" xfId="25799" xr:uid="{3970BF69-A566-4245-9782-6C3E7EB44BAD}"/>
    <cellStyle name="Normal 2 34 10" xfId="5366" xr:uid="{08FE3075-D7A1-4232-A292-867D6821F17C}"/>
    <cellStyle name="Normal 2 34 11" xfId="10679" xr:uid="{09C5DB76-BB0C-4C01-89B8-1EEDF43257C0}"/>
    <cellStyle name="Normal 2 34 2" xfId="25804" xr:uid="{BFCC87FA-F1FD-4E2A-A820-3001B155D37E}"/>
    <cellStyle name="Normal 2 34 3" xfId="25813" xr:uid="{850F5ED8-DE8F-4F20-9974-EA8FDA4EE361}"/>
    <cellStyle name="Normal 2 34 4" xfId="14870" xr:uid="{9C239A6F-963E-4690-9D55-E79CF2FD6D43}"/>
    <cellStyle name="Normal 2 34 5" xfId="25819" xr:uid="{96537279-508D-4A54-96D1-C428611D66BD}"/>
    <cellStyle name="Normal 2 34 6" xfId="24824" xr:uid="{0F98C2F6-AC14-4FBD-BC18-078480F350DB}"/>
    <cellStyle name="Normal 2 34 7" xfId="46154" xr:uid="{D4CF4B32-A471-45B9-B3F6-E3A540731F98}"/>
    <cellStyle name="Normal 2 34 8" xfId="32984" xr:uid="{9F3A4406-B809-46FD-845C-9C452B708909}"/>
    <cellStyle name="Normal 2 34 9" xfId="24739" xr:uid="{08523A46-C9EA-4F86-A001-05E4D804570B}"/>
    <cellStyle name="Normal 2 35" xfId="4229" xr:uid="{A4264C50-2530-4A10-82B9-0938DAA5474B}"/>
    <cellStyle name="Normal 2 35 2" xfId="21106" xr:uid="{D6ADFD6E-7EA4-4087-BC7A-9FB6B0FA79C5}"/>
    <cellStyle name="Normal 2 36" xfId="16945" xr:uid="{FFEDE52F-E3AD-4F36-BD46-DD83FCA80574}"/>
    <cellStyle name="Normal 2 36 10" xfId="10839" xr:uid="{EDB5AAF0-CAFE-4116-A3CD-55ADEDBCC249}"/>
    <cellStyle name="Normal 2 36 2" xfId="16738" xr:uid="{38DCAC2B-ED5F-4B43-BCD1-2E43B417E90E}"/>
    <cellStyle name="Normal 2 36 3" xfId="16763" xr:uid="{CC1BA990-B875-47DB-A225-03132EB6E5EF}"/>
    <cellStyle name="Normal 2 36 4" xfId="5350" xr:uid="{CE33C0C1-3460-47FC-9A91-39241157802F}"/>
    <cellStyle name="Normal 2 36 5" xfId="8824" xr:uid="{2F7D66FD-AF7B-4F4D-A4BC-B3232837BBB4}"/>
    <cellStyle name="Normal 2 36 6" xfId="9924" xr:uid="{B940A8F5-7F37-4EEE-A38E-F34D332DD6DF}"/>
    <cellStyle name="Normal 2 36 7" xfId="46168" xr:uid="{5124C4E3-E3DD-49DB-BC01-D38F6885AAE9}"/>
    <cellStyle name="Normal 2 36 8" xfId="38654" xr:uid="{C63C7E79-E2FF-42D6-8629-8285A36CAC14}"/>
    <cellStyle name="Normal 2 36 9" xfId="46169" xr:uid="{D437794F-7165-4B2E-A8B4-8538F1034476}"/>
    <cellStyle name="Normal 2 37" xfId="13397" xr:uid="{0B86384B-C28A-4B2A-A10D-33A2CC80161E}"/>
    <cellStyle name="Normal 2 37 2" xfId="17396" xr:uid="{F6267AE7-A2B3-4650-B1F9-C0A7D4031EBB}"/>
    <cellStyle name="Normal 2 38" xfId="25844" xr:uid="{431779D3-AA78-46BC-90B9-8F3C34EB119E}"/>
    <cellStyle name="Normal 2 39" xfId="25854" xr:uid="{C4D0DAC7-C2E1-44BB-B16D-E39B08B8F4C5}"/>
    <cellStyle name="Normal 2 4" xfId="912" xr:uid="{C1795727-428F-4CE1-96FD-0541D1A7CAD9}"/>
    <cellStyle name="Normal 2 4 10" xfId="13762" xr:uid="{5A439A35-F58B-401A-9AA4-75B7B4F83B1E}"/>
    <cellStyle name="Normal 2 4 11" xfId="13775" xr:uid="{1002B41A-B136-46CC-9CBE-0CB67C25F3D1}"/>
    <cellStyle name="Normal 2 4 12" xfId="46171" xr:uid="{A5376E3E-F84F-48FB-9562-2908663FB6AA}"/>
    <cellStyle name="Normal 2 4 13" xfId="46172" xr:uid="{7104D346-7757-43BC-832F-422044C4D330}"/>
    <cellStyle name="Normal 2 4 14" xfId="46173" xr:uid="{CF5C5E1E-2FA8-4B3B-9881-1A7466B471A9}"/>
    <cellStyle name="Normal 2 4 15" xfId="37579" xr:uid="{3BA4336C-155C-465E-B71A-F5E380FFE578}"/>
    <cellStyle name="Normal 2 4 16" xfId="46175" xr:uid="{9A68F321-7655-48F9-A118-21628673C429}"/>
    <cellStyle name="Normal 2 4 17" xfId="46176" xr:uid="{77E28733-D81E-4CBE-ADCF-2835FE745EE0}"/>
    <cellStyle name="Normal 2 4 18" xfId="46177" xr:uid="{34E1CBC9-772A-476C-A11B-9BF5FDCE2C23}"/>
    <cellStyle name="Normal 2 4 19" xfId="46178" xr:uid="{27B6F85A-5E5E-4B37-B002-1D1AB05A9578}"/>
    <cellStyle name="Normal 2 4 2" xfId="564" xr:uid="{36BC9E8A-2A6E-4A19-A96C-420DDA6CB56E}"/>
    <cellStyle name="Normal 2 4 2 2" xfId="1591" xr:uid="{F1FBF605-BE3A-485E-9A26-C7C5105C0500}"/>
    <cellStyle name="Normal 2 4 2 2 2" xfId="37590" xr:uid="{D8FE2E12-278B-4CBC-AA9E-CD3BF1F80C02}"/>
    <cellStyle name="Normal 2 4 2 2 3" xfId="37593" xr:uid="{D3EB69F0-45C6-488C-88DD-8A0567A0B123}"/>
    <cellStyle name="Normal 2 4 2 2 4" xfId="46179" xr:uid="{67779D13-8491-41EC-ACCB-54F6B26FF2C9}"/>
    <cellStyle name="Normal 2 4 2 3" xfId="7935" xr:uid="{2F72E603-B61E-47B0-8F86-A619C4F4115B}"/>
    <cellStyle name="Normal 2 4 2 4" xfId="46180" xr:uid="{C04ED407-7384-436C-BE8F-D29BA336F656}"/>
    <cellStyle name="Normal 2 4 2 5" xfId="46181" xr:uid="{ADE1D46B-783B-4F9F-A1F8-1B64BC3BDC64}"/>
    <cellStyle name="Normal 2 4 20" xfId="37578" xr:uid="{21A4BD8E-85A3-4F2E-BCB9-0E1D008FC758}"/>
    <cellStyle name="Normal 2 4 21" xfId="46174" xr:uid="{DB6B7674-BADD-48AB-90D0-CE53C700257F}"/>
    <cellStyle name="Normal 2 4 22" xfId="46170" xr:uid="{511B5A31-A617-45EC-AA30-BC1E4981AA85}"/>
    <cellStyle name="Normal 2 4 23" xfId="51642" xr:uid="{FB8F5CC3-3214-42FB-96AF-C0BCAE746D7C}"/>
    <cellStyle name="Normal 2 4 3" xfId="568" xr:uid="{EB38C314-0D15-4FBF-9E88-DFE40EFB00C0}"/>
    <cellStyle name="Normal 2 4 3 2" xfId="28263" xr:uid="{2FFF879F-B698-4F36-8CA4-510B4D29628D}"/>
    <cellStyle name="Normal 2 4 3 3" xfId="28276" xr:uid="{09900A5A-8F64-4700-86E0-4611816BC29E}"/>
    <cellStyle name="Normal 2 4 3 4" xfId="28278" xr:uid="{0A1A94FF-E731-4FD3-9D39-67AF20929267}"/>
    <cellStyle name="Normal 2 4 3 5" xfId="41261" xr:uid="{4BF8360C-1B38-4AAF-99A6-AE17A6BCF6CF}"/>
    <cellStyle name="Normal 2 4 4" xfId="46182" xr:uid="{A201713C-54F9-473F-BFDB-A0CFF94C9D42}"/>
    <cellStyle name="Normal 2 4 4 2" xfId="36895" xr:uid="{80D66AB8-28FD-453B-A525-D363E89BB925}"/>
    <cellStyle name="Normal 2 4 4 3" xfId="36897" xr:uid="{B8A6AEA6-A129-4EC0-9217-D4369F5994F4}"/>
    <cellStyle name="Normal 2 4 5" xfId="46183" xr:uid="{F38691CF-AA37-4280-9F18-7604E4B81607}"/>
    <cellStyle name="Normal 2 4 5 2" xfId="36902" xr:uid="{DA2BE964-A80E-4BC4-9311-F86E06C5900A}"/>
    <cellStyle name="Normal 2 4 5 3" xfId="36904" xr:uid="{B22B1314-0E66-4385-9DA2-4234516B94B6}"/>
    <cellStyle name="Normal 2 4 6" xfId="46184" xr:uid="{06B1C633-8BA4-4F00-84C2-41B0741AA917}"/>
    <cellStyle name="Normal 2 4 6 2" xfId="36912" xr:uid="{76E0B510-EF12-49A0-B4D6-840C3B119DE4}"/>
    <cellStyle name="Normal 2 4 7" xfId="46185" xr:uid="{D8C59B6A-E8E2-4FA9-81AB-A051E7D5390B}"/>
    <cellStyle name="Normal 2 4 8" xfId="46186" xr:uid="{C9CF8A95-5363-4ED7-BD29-65283827BE8B}"/>
    <cellStyle name="Normal 2 4 9" xfId="35176" xr:uid="{954E32BF-AE87-4788-88F8-1458CFC85018}"/>
    <cellStyle name="Normal 2 4_Annexure" xfId="46187" xr:uid="{BEEBF7EA-9A44-4A8E-978E-E2476FB30BC9}"/>
    <cellStyle name="Normal 2 40" xfId="4228" xr:uid="{C8741B38-1F39-4444-962C-45DC2BA69B41}"/>
    <cellStyle name="Normal 2 40 2" xfId="21105" xr:uid="{6323014C-9584-4C9C-989A-93188C377DB5}"/>
    <cellStyle name="Normal 2 40 3" xfId="25828" xr:uid="{E08DBB2E-D67A-49E8-A0DC-F1B91FC31B6C}"/>
    <cellStyle name="Normal 2 40 4" xfId="25834" xr:uid="{C981689F-A735-45B6-A9BB-03E22E58D509}"/>
    <cellStyle name="Normal 2 40 5" xfId="25838" xr:uid="{F76C8080-3A03-4039-9F17-B949388E1F3C}"/>
    <cellStyle name="Normal 2 40 6" xfId="46190" xr:uid="{7627D60D-B3B5-4699-A13A-E3334F3D8DEB}"/>
    <cellStyle name="Normal 2 41" xfId="16944" xr:uid="{10AB6F7C-176C-42A7-8100-B65A2845E5D9}"/>
    <cellStyle name="Normal 2 41 2" xfId="16737" xr:uid="{1045E4AF-F198-48B0-90FD-DE87F89F6125}"/>
    <cellStyle name="Normal 2 41 3" xfId="16762" xr:uid="{80F3A54A-FA52-4708-BA49-1965BC0D544C}"/>
    <cellStyle name="Normal 2 41 4" xfId="5349" xr:uid="{5419AC29-36E3-4844-BD05-1CB86EBC2440}"/>
    <cellStyle name="Normal 2 41 5" xfId="8823" xr:uid="{8B62D82C-1F6E-41C7-BA8D-DC7BCCE592FD}"/>
    <cellStyle name="Normal 2 41 6" xfId="9923" xr:uid="{76A216F3-925C-4A7A-82CF-889975573389}"/>
    <cellStyle name="Normal 2 42" xfId="13396" xr:uid="{3F25EFB0-95F1-4C77-BBD3-E41E55B355F6}"/>
    <cellStyle name="Normal 2 43" xfId="25843" xr:uid="{51235E1F-7B92-4F05-96C9-CE4F117ABBE8}"/>
    <cellStyle name="Normal 2 44" xfId="25853" xr:uid="{A60A01C4-8DB6-44BA-9A40-10D778C0277C}"/>
    <cellStyle name="Normal 2 45" xfId="21061" xr:uid="{BF16BF97-3C56-40FE-9CCD-1523FD68C2E2}"/>
    <cellStyle name="Normal 2 46" xfId="21071" xr:uid="{CDCCE1A2-416C-4F9A-AAE1-2E25E602C26F}"/>
    <cellStyle name="Normal 2 47" xfId="25918" xr:uid="{A2250A9B-F091-45C3-B778-FEAFE22CDAED}"/>
    <cellStyle name="Normal 2 48" xfId="25925" xr:uid="{BA88C8A7-C64C-4398-9849-108A65C50A97}"/>
    <cellStyle name="Normal 2 48 2" xfId="25930" xr:uid="{1FD463BE-C3D3-4739-B5C1-CB86BB3D1C7B}"/>
    <cellStyle name="Normal 2 49" xfId="3312" xr:uid="{42C2BD41-9634-425B-A670-7E8CD89A5250}"/>
    <cellStyle name="Normal 2 5" xfId="914" xr:uid="{566E4125-23B5-4D3E-B2A3-1CF0DA73907D}"/>
    <cellStyle name="Normal 2 5 10" xfId="43465" xr:uid="{F08ACEAF-2B58-490F-B2EF-01E226563AA5}"/>
    <cellStyle name="Normal 2 5 10 2" xfId="43467" xr:uid="{C2A2A5C6-B137-4EB8-95B8-E681D03EBF30}"/>
    <cellStyle name="Normal 2 5 11" xfId="43471" xr:uid="{20B8C44C-0A58-4C34-8A35-4E51F406C308}"/>
    <cellStyle name="Normal 2 5 12" xfId="43475" xr:uid="{06C7F49D-6E04-4A86-9A0A-D4C1545A7150}"/>
    <cellStyle name="Normal 2 5 13" xfId="43477" xr:uid="{3631F3CC-91ED-4314-A6DE-1BC50C227D11}"/>
    <cellStyle name="Normal 2 5 14" xfId="43479" xr:uid="{6F2BEBAB-4EB6-416A-9EFA-97D872904691}"/>
    <cellStyle name="Normal 2 5 15" xfId="46193" xr:uid="{3EEE7769-3A8F-4E74-92BE-B803C3852FC7}"/>
    <cellStyle name="Normal 2 5 16" xfId="45625" xr:uid="{26D5DB18-EA1E-46BF-9A47-DC8B612C7E83}"/>
    <cellStyle name="Normal 2 5 17" xfId="45627" xr:uid="{DAFB98D4-3941-48A0-A152-68BFDA6D42AF}"/>
    <cellStyle name="Normal 2 5 18" xfId="28294" xr:uid="{2BCF8E54-6B21-4958-8892-B8BB6651BEF9}"/>
    <cellStyle name="Normal 2 5 19" xfId="28297" xr:uid="{B13BC142-1DBF-459E-A6DD-6C1205E6B960}"/>
    <cellStyle name="Normal 2 5 2" xfId="664" xr:uid="{E8246DB8-8E55-427A-BF86-48A6193EB008}"/>
    <cellStyle name="Normal 2 5 2 2" xfId="41286" xr:uid="{493E0C06-698F-4CD6-A7C5-437069EB1511}"/>
    <cellStyle name="Normal 2 5 2 2 2" xfId="46194" xr:uid="{D0DCAB7A-7B4B-4856-AA34-F01F82752672}"/>
    <cellStyle name="Normal 2 5 2 3" xfId="22068" xr:uid="{DE33CECF-9CE7-44DF-B994-01DD8759CAC3}"/>
    <cellStyle name="Normal 2 5 2 3 2" xfId="12163" xr:uid="{15597B95-77C0-4C50-AD18-6B434A78FBE1}"/>
    <cellStyle name="Normal 2 5 2 4" xfId="46195" xr:uid="{EF4987B6-D6EE-45D9-8B33-CE44C30B4855}"/>
    <cellStyle name="Normal 2 5 20" xfId="46192" xr:uid="{93D29C5C-1285-45BF-9102-40584C48DADE}"/>
    <cellStyle name="Normal 2 5 21" xfId="45624" xr:uid="{6D429EEE-FF43-4C18-9ABF-03B753F81EC9}"/>
    <cellStyle name="Normal 2 5 22" xfId="46191" xr:uid="{3F3040B6-0942-4C05-AE83-E8768BFF8E22}"/>
    <cellStyle name="Normal 2 5 3" xfId="674" xr:uid="{11FC53E9-E292-4859-8594-761367BD570C}"/>
    <cellStyle name="Normal 2 5 3 2" xfId="8793" xr:uid="{A4A957B2-A2A5-4E86-9FC4-BFA4B42937C5}"/>
    <cellStyle name="Normal 2 5 3 2 2" xfId="28322" xr:uid="{2DA94D40-60A9-4F1D-914D-EB5185479477}"/>
    <cellStyle name="Normal 2 5 3 3" xfId="22072" xr:uid="{F1833F03-98E3-4C82-BD6A-C710F7091696}"/>
    <cellStyle name="Normal 2 5 3 4" xfId="28329" xr:uid="{113CB8B1-FF82-44AB-AB1B-9837DAB26B51}"/>
    <cellStyle name="Normal 2 5 3 5" xfId="41290" xr:uid="{82FBF0CA-5E40-4088-8857-409BFDAA667D}"/>
    <cellStyle name="Normal 2 5 4" xfId="678" xr:uid="{50CE78C7-3E04-4C91-B8BE-1AC17E8143B0}"/>
    <cellStyle name="Normal 2 5 4 2" xfId="27853" xr:uid="{4BEF0781-A0B1-4A1D-AB37-66615058FA74}"/>
    <cellStyle name="Normal 2 5 4 3" xfId="22076" xr:uid="{02C342FF-EA2D-4EE9-B449-823646A0044F}"/>
    <cellStyle name="Normal 2 5 4 4" xfId="46196" xr:uid="{7A6FAD2A-6007-4404-8656-B4318BFBAD84}"/>
    <cellStyle name="Normal 2 5 4 5" xfId="23747" xr:uid="{AE0DC57C-4FCF-4B62-84F3-2175FCD22D31}"/>
    <cellStyle name="Normal 2 5 4 6" xfId="27851" xr:uid="{5A284437-5885-46DE-95C2-B70DB2F8DBF8}"/>
    <cellStyle name="Normal 2 5 5" xfId="27857" xr:uid="{5ACC80B8-5A3C-496F-8C52-DA33A7F19274}"/>
    <cellStyle name="Normal 2 5 5 2" xfId="27860" xr:uid="{81920C91-2612-44E6-BE02-095FBC79C10A}"/>
    <cellStyle name="Normal 2 5 5 3" xfId="22079" xr:uid="{A151512F-4D2B-4957-87B6-9BEA21C78002}"/>
    <cellStyle name="Normal 2 5 5 4" xfId="33659" xr:uid="{66BC7DB4-E42C-4C9E-9D0E-655CA610D4CB}"/>
    <cellStyle name="Normal 2 5 5 5" xfId="23749" xr:uid="{AF55B335-B00A-426A-B598-9BC669A81520}"/>
    <cellStyle name="Normal 2 5 6" xfId="27864" xr:uid="{21252605-4EC2-4ACE-B95A-8285CA1D4745}"/>
    <cellStyle name="Normal 2 5 6 2" xfId="27869" xr:uid="{FDCDD307-8447-404D-8DA2-3EF7F98D74F4}"/>
    <cellStyle name="Normal 2 5 6 3" xfId="22091" xr:uid="{6EF13204-22BC-4F04-A48F-8094A1081484}"/>
    <cellStyle name="Normal 2 5 6 4" xfId="43075" xr:uid="{9D0C7289-EB5E-40A8-835E-705B740C4B9F}"/>
    <cellStyle name="Normal 2 5 6 5" xfId="23764" xr:uid="{7ED413F0-55C9-4E08-AA7E-D39E1500377F}"/>
    <cellStyle name="Normal 2 5 7" xfId="27873" xr:uid="{B8EF810B-9303-4A0B-81B3-35E5975F0B9E}"/>
    <cellStyle name="Normal 2 5 7 2" xfId="27877" xr:uid="{6C45BC22-E5D5-4BBD-BFE0-3DEECE1CA06B}"/>
    <cellStyle name="Normal 2 5 7 3" xfId="22101" xr:uid="{BA33E1EF-2F00-47B5-B2DD-E99C4452FE9A}"/>
    <cellStyle name="Normal 2 5 7 4" xfId="43077" xr:uid="{36168353-9CEC-48D7-AA8B-59316E9E2E0F}"/>
    <cellStyle name="Normal 2 5 7 5" xfId="46197" xr:uid="{AA4E1F98-AAC7-4450-A102-7289A0B5CD4A}"/>
    <cellStyle name="Normal 2 5 8" xfId="27881" xr:uid="{554758AA-DCB5-4C30-919A-FD4B8B172FC3}"/>
    <cellStyle name="Normal 2 5 8 2" xfId="33671" xr:uid="{0B0E3C28-6031-42F9-909D-C11F2986A076}"/>
    <cellStyle name="Normal 2 5 8 3" xfId="43080" xr:uid="{3175C025-D188-4E2A-92F4-59FA2C504B8D}"/>
    <cellStyle name="Normal 2 5 8 4" xfId="43082" xr:uid="{392B5D8D-3EF4-41A0-B2F9-40A760A84FDE}"/>
    <cellStyle name="Normal 2 5 8 5" xfId="46198" xr:uid="{21A9C56C-4941-4E71-9306-BDD23CAEB74A}"/>
    <cellStyle name="Normal 2 5 9" xfId="27884" xr:uid="{D6158F34-5B0B-4165-9EF1-FDA36E8503FD}"/>
    <cellStyle name="Normal 2 5 9 2" xfId="33680" xr:uid="{EB83510A-E948-46DE-BEE1-AC3DDCF8AE8A}"/>
    <cellStyle name="Normal 2 5 9 3" xfId="46199" xr:uid="{BC0EB5E5-29FD-46E7-B258-A8BC11537974}"/>
    <cellStyle name="Normal 2 5_Annexure" xfId="46200" xr:uid="{1040938B-79E0-4CE6-B6BE-FD7760EDF55E}"/>
    <cellStyle name="Normal 2 50" xfId="21060" xr:uid="{3ADB0334-15EB-479E-A787-50CCF2E9D1D9}"/>
    <cellStyle name="Normal 2 51" xfId="21070" xr:uid="{B7B318AC-EA7E-4B68-AF82-6D76CE5C8DDF}"/>
    <cellStyle name="Normal 2 52" xfId="25917" xr:uid="{6DC75DCB-9B7B-45C0-B708-910B9C36B0E8}"/>
    <cellStyle name="Normal 2 53" xfId="25924" xr:uid="{EB35AE12-69A4-4C1C-BEF2-317E7215E957}"/>
    <cellStyle name="Normal 2 54" xfId="3311" xr:uid="{4184862D-266D-41C6-9B31-4AA101F08D9F}"/>
    <cellStyle name="Normal 2 55" xfId="52067" xr:uid="{80F7251A-1532-46BC-B1C1-401E69C9C829}"/>
    <cellStyle name="Normal 2 56" xfId="52062" xr:uid="{FD68DF63-462A-4C4D-BF80-97E07E7D7CFC}"/>
    <cellStyle name="Normal 2 6" xfId="2376" xr:uid="{AB0B35CE-38EC-42A3-A3B0-D1B9361B82F2}"/>
    <cellStyle name="Normal 2 6 10" xfId="16559" xr:uid="{CD708576-F667-4661-A702-F18E4A642925}"/>
    <cellStyle name="Normal 2 6 10 2" xfId="46202" xr:uid="{2EC3C40B-13A0-40AA-9AE3-209F13EBD1BF}"/>
    <cellStyle name="Normal 2 6 10 3" xfId="46203" xr:uid="{8B0852AB-435F-40FF-8EC8-1A093DE1AB13}"/>
    <cellStyle name="Normal 2 6 11" xfId="46204" xr:uid="{012CE27D-130B-4918-81D5-608026137265}"/>
    <cellStyle name="Normal 2 6 11 2" xfId="46205" xr:uid="{5B186C00-280B-42C3-B6AB-186E415D1EC7}"/>
    <cellStyle name="Normal 2 6 11 3" xfId="46206" xr:uid="{147DD9F5-FD4F-4570-9949-9B7121F1D316}"/>
    <cellStyle name="Normal 2 6 12" xfId="46207" xr:uid="{0A4D3ACC-8856-400B-AA23-0E7B3E55F991}"/>
    <cellStyle name="Normal 2 6 13" xfId="46208" xr:uid="{DBE70CBB-7B41-497B-B50F-5DFA7BF93470}"/>
    <cellStyle name="Normal 2 6 14" xfId="40893" xr:uid="{169EEE4C-B10B-4AB5-B265-67C21A99F1BD}"/>
    <cellStyle name="Normal 2 6 15" xfId="40896" xr:uid="{60614660-FE1F-42D4-AB08-179E24E117E8}"/>
    <cellStyle name="Normal 2 6 16" xfId="40899" xr:uid="{ECCD0714-FE45-40C6-BB39-F0A127C8C530}"/>
    <cellStyle name="Normal 2 6 17" xfId="45646" xr:uid="{BD18525D-8CD8-4B56-BFE8-EF04E0DA30E5}"/>
    <cellStyle name="Normal 2 6 18" xfId="36407" xr:uid="{808D8291-6496-47F4-A080-9FEFB0223869}"/>
    <cellStyle name="Normal 2 6 19" xfId="45648" xr:uid="{4287A1B4-F3FA-4E34-93DD-08FE918301E1}"/>
    <cellStyle name="Normal 2 6 2" xfId="41333" xr:uid="{CC26E13D-F10C-46CF-8A42-6B83DA6F936D}"/>
    <cellStyle name="Normal 2 6 2 2" xfId="41336" xr:uid="{77B1D068-80AB-4684-990B-372D10DC1AE2}"/>
    <cellStyle name="Normal 2 6 2 2 2" xfId="46209" xr:uid="{DC8CCA8D-CCBA-4E44-8114-4BC14C071A03}"/>
    <cellStyle name="Normal 2 6 2 2 3" xfId="41227" xr:uid="{A4299542-C0BB-4360-B293-7545EC0D5761}"/>
    <cellStyle name="Normal 2 6 2 3" xfId="46210" xr:uid="{43A7BF23-FB36-41BF-83DB-E54E5AB4D3D7}"/>
    <cellStyle name="Normal 2 6 2 3 2" xfId="46212" xr:uid="{4F4ECA85-E289-4F29-A526-72392315D3FF}"/>
    <cellStyle name="Normal 2 6 2 4" xfId="46213" xr:uid="{519F4A03-C76D-441D-BB6C-BA9CC9981998}"/>
    <cellStyle name="Normal 2 6 2 4 2" xfId="46214" xr:uid="{357494C9-F44A-42CD-86EF-EE5723739BC7}"/>
    <cellStyle name="Normal 2 6 2 5" xfId="46215" xr:uid="{426898D3-8148-41FA-AA3E-9D4C2298A686}"/>
    <cellStyle name="Normal 2 6 2 5 2" xfId="46216" xr:uid="{633B5470-F12D-4C24-8742-EC4F43A06C25}"/>
    <cellStyle name="Normal 2 6 2 6" xfId="46217" xr:uid="{4BA46910-89A4-4E4D-8681-E24D78395E4B}"/>
    <cellStyle name="Normal 2 6 2 7" xfId="46218" xr:uid="{FA39CB9A-243A-4FB6-A0EE-10942FC95C6B}"/>
    <cellStyle name="Normal 2 6 2_Annexure" xfId="15416" xr:uid="{D0E7C7F0-BB4C-4512-8424-2FD05D872200}"/>
    <cellStyle name="Normal 2 6 20" xfId="40895" xr:uid="{369B581C-6504-41D1-9457-0E9BE0F6A66B}"/>
    <cellStyle name="Normal 2 6 21" xfId="40898" xr:uid="{F0CB1752-593E-4125-A13A-7B13E57668B1}"/>
    <cellStyle name="Normal 2 6 22" xfId="46201" xr:uid="{4EF7796C-8518-41B3-B5C8-90DF218CC09B}"/>
    <cellStyle name="Normal 2 6 3" xfId="41340" xr:uid="{63229057-41DE-4D37-AC68-3E301E5DEE35}"/>
    <cellStyle name="Normal 2 6 3 2" xfId="28362" xr:uid="{1E231321-3379-400E-A59D-7BFB207A93DD}"/>
    <cellStyle name="Normal 2 6 3 2 2" xfId="28364" xr:uid="{BECBFF14-7ED9-4F1E-96AD-A03AE62B3A6B}"/>
    <cellStyle name="Normal 2 6 3 3" xfId="28368" xr:uid="{21866DF2-4C7A-4862-96D5-C85CC01BCDBA}"/>
    <cellStyle name="Normal 2 6 3 3 2" xfId="46219" xr:uid="{F3B90570-DDB3-4994-85E1-BBFDA9A27191}"/>
    <cellStyle name="Normal 2 6 3 4" xfId="28370" xr:uid="{01CC9FE4-DCED-4DB6-AB28-CF4F9EE38DCC}"/>
    <cellStyle name="Normal 2 6 4" xfId="27891" xr:uid="{7621E59A-886C-4641-8C96-B0C5AA7CB54E}"/>
    <cellStyle name="Normal 2 6 4 2" xfId="46220" xr:uid="{78237490-FD4C-4AD4-9A7F-917CA0D66337}"/>
    <cellStyle name="Normal 2 6 4 2 2" xfId="46221" xr:uid="{99F4CCCF-EFF7-43FB-B6BE-E9302A2F071B}"/>
    <cellStyle name="Normal 2 6 4 3" xfId="46222" xr:uid="{F47D7EA6-E791-42DE-B7B9-026E0F9C63FF}"/>
    <cellStyle name="Normal 2 6 4 4" xfId="36795" xr:uid="{86E05773-2AB5-4016-B765-3BF71B8DBC80}"/>
    <cellStyle name="Normal 2 6 4 5" xfId="46223" xr:uid="{1D3F8145-1B4C-4B5C-9B1F-EE6DC9A94776}"/>
    <cellStyle name="Normal 2 6 5" xfId="27895" xr:uid="{3F25438D-3EAE-4A0F-821D-B42E60849CAD}"/>
    <cellStyle name="Normal 2 6 5 2" xfId="33686" xr:uid="{3C8ECC04-04F7-4C2C-8F84-F39A6EF558E0}"/>
    <cellStyle name="Normal 2 6 5 3" xfId="33690" xr:uid="{C59A5C15-2F13-44DF-A613-CD9FD1EE12A0}"/>
    <cellStyle name="Normal 2 6 5 4" xfId="33696" xr:uid="{9D47525D-E799-4933-9893-08FCDD7AB823}"/>
    <cellStyle name="Normal 2 6 5 5" xfId="33702" xr:uid="{576892D1-F405-496A-8CCC-D4873D3FF443}"/>
    <cellStyle name="Normal 2 6 6" xfId="43086" xr:uid="{F32056D3-941B-4685-90FA-9ED17A966B8B}"/>
    <cellStyle name="Normal 2 6 6 2" xfId="33710" xr:uid="{DD404864-267F-4F55-B0D9-5BA2CF9F2B3E}"/>
    <cellStyle name="Normal 2 6 6 3" xfId="46227" xr:uid="{9ECBCC0C-BBDC-4FEE-B9FD-234A81F6229B}"/>
    <cellStyle name="Normal 2 6 6 4" xfId="46229" xr:uid="{256E525E-14B2-4D53-8306-9708B1CB449B}"/>
    <cellStyle name="Normal 2 6 6 5" xfId="46231" xr:uid="{414E91D9-723D-4318-B689-848696F07B56}"/>
    <cellStyle name="Normal 2 6 7" xfId="43088" xr:uid="{81C6F85F-7FF9-44CD-B717-8FB4004A00F9}"/>
    <cellStyle name="Normal 2 6 7 2" xfId="33716" xr:uid="{8D17C994-CA17-4859-B427-A4527B8A42F0}"/>
    <cellStyle name="Normal 2 6 7 3" xfId="46233" xr:uid="{9A3B15C4-3F10-4450-9C69-3787C674891F}"/>
    <cellStyle name="Normal 2 6 7 4" xfId="46234" xr:uid="{3C1BA1E0-ED76-4849-8A0C-FD7973196D9D}"/>
    <cellStyle name="Normal 2 6 7 5" xfId="46235" xr:uid="{A9DC66A9-8A54-46DB-A4C8-0594CDC1A0FE}"/>
    <cellStyle name="Normal 2 6 8" xfId="46236" xr:uid="{14C119AF-ED10-4B57-9CB9-31DC5B232772}"/>
    <cellStyle name="Normal 2 6 8 2" xfId="33721" xr:uid="{6B1CD0D7-4E56-40DC-BF23-A1C495D894D6}"/>
    <cellStyle name="Normal 2 6 8 3" xfId="46238" xr:uid="{AAC5741E-7B58-41E7-A37F-D6E6F4E485D4}"/>
    <cellStyle name="Normal 2 6 8 4" xfId="46239" xr:uid="{C8D674EA-7CF3-4CAF-B440-A97316A042A0}"/>
    <cellStyle name="Normal 2 6 8 5" xfId="46240" xr:uid="{B3E8BEB1-C9A7-4F3B-B8C0-FB9E60F03A70}"/>
    <cellStyle name="Normal 2 6 9" xfId="35186" xr:uid="{00E915F1-5D1B-4243-B1D4-97A67B7A7D9B}"/>
    <cellStyle name="Normal 2 6 9 2" xfId="33728" xr:uid="{75F91C8C-2D5F-48DB-8CE1-8DAC93190A80}"/>
    <cellStyle name="Normal 2 6 9 3" xfId="46241" xr:uid="{BF81BCB5-A574-421E-91D6-020B7A8FA9C8}"/>
    <cellStyle name="Normal 2 6 9 4" xfId="46242" xr:uid="{811E1399-DD19-4009-8473-6A3B77A9B54C}"/>
    <cellStyle name="Normal 2 6 9 5" xfId="26919" xr:uid="{1BA700CB-4809-4952-B366-5BE1E0B64E9F}"/>
    <cellStyle name="Normal 2 6_AMAL 30-04-2008-SUBMITTED" xfId="31107" xr:uid="{32F83C41-DC5A-4FAF-B7E5-CF82A3CD5D12}"/>
    <cellStyle name="Normal 2 7" xfId="2377" xr:uid="{4B33CE13-7345-4A10-8AB1-596FFFCA60CF}"/>
    <cellStyle name="Normal 2 7 10" xfId="45189" xr:uid="{A2E105BC-B45F-47E9-B477-6333DDC0F121}"/>
    <cellStyle name="Normal 2 7 10 2" xfId="27385" xr:uid="{E4B6FA03-4B97-46AD-903E-785BE63F2BE7}"/>
    <cellStyle name="Normal 2 7 10 3" xfId="46244" xr:uid="{1C93179D-48FF-4995-B3B4-7F7D5EA56024}"/>
    <cellStyle name="Normal 2 7 11" xfId="45191" xr:uid="{8BDD9B1D-0D33-4706-9314-FBD60DE5CB24}"/>
    <cellStyle name="Normal 2 7 11 2" xfId="27389" xr:uid="{75903102-269E-47BC-9642-3BE5CDF0BF3A}"/>
    <cellStyle name="Normal 2 7 12" xfId="45193" xr:uid="{AF1FE548-CB2D-4606-9053-27EB7CF7B21F}"/>
    <cellStyle name="Normal 2 7 13" xfId="30044" xr:uid="{BE465B51-D852-4EE4-B7B0-7A4465A924EF}"/>
    <cellStyle name="Normal 2 7 14" xfId="30046" xr:uid="{075317DC-7DBF-45EF-B92F-2D95D24DA6A4}"/>
    <cellStyle name="Normal 2 7 15" xfId="46246" xr:uid="{00006262-28B5-4C3A-B077-39FA4BFB880E}"/>
    <cellStyle name="Normal 2 7 16" xfId="46248" xr:uid="{BD894D13-E8E9-4EAC-B5FA-6A7FE8874D6C}"/>
    <cellStyle name="Normal 2 7 17" xfId="46249" xr:uid="{14E9DD7C-A78A-4209-AA63-532829E9F580}"/>
    <cellStyle name="Normal 2 7 18" xfId="46250" xr:uid="{FCD2F2CB-3D7C-4B30-A1BF-A76A436B1381}"/>
    <cellStyle name="Normal 2 7 19" xfId="46251" xr:uid="{2AAFA782-58E7-4DB6-A3BE-AE8CCF095D98}"/>
    <cellStyle name="Normal 2 7 2" xfId="41361" xr:uid="{D9A11988-262E-45DC-AB0F-5E01F8CEDC78}"/>
    <cellStyle name="Normal 2 7 2 2" xfId="41365" xr:uid="{C44521AA-D298-4B68-9D10-BD978D53A0B0}"/>
    <cellStyle name="Normal 2 7 2 2 2" xfId="46252" xr:uid="{AEF8B634-34BB-42E7-840E-863FF2738A9C}"/>
    <cellStyle name="Normal 2 7 2 2 3" xfId="42604" xr:uid="{352239FB-DB12-42B2-BDFE-5D3589F011E1}"/>
    <cellStyle name="Normal 2 7 2 3" xfId="46253" xr:uid="{B14DFE15-87B6-439C-8A43-59D224C75A2B}"/>
    <cellStyle name="Normal 2 7 2 3 2" xfId="46254" xr:uid="{244B7304-AD35-431F-8E4E-0D862BB6D8B7}"/>
    <cellStyle name="Normal 2 7 2 4" xfId="46255" xr:uid="{F3BEF47E-43EE-449A-82FE-B71306D2058B}"/>
    <cellStyle name="Normal 2 7 2 4 2" xfId="46256" xr:uid="{90C8123A-E3FB-4509-9172-82FAF10CC384}"/>
    <cellStyle name="Normal 2 7 2 5" xfId="46257" xr:uid="{66DB724D-03B0-4BF8-82A1-B548563A864E}"/>
    <cellStyle name="Normal 2 7 2 5 2" xfId="46258" xr:uid="{A8B97D05-5802-41B4-ABA4-EC1777D00AF8}"/>
    <cellStyle name="Normal 2 7 2 6" xfId="46259" xr:uid="{96595F2D-85D3-4728-A772-7C21AC529A8B}"/>
    <cellStyle name="Normal 2 7 2 7" xfId="46260" xr:uid="{1E399919-9BEC-4A98-9EA1-3B892CF643DE}"/>
    <cellStyle name="Normal 2 7 2_Annexure" xfId="39760" xr:uid="{0D08DAFD-F8AC-410F-A1DA-0551A5A44302}"/>
    <cellStyle name="Normal 2 7 20" xfId="46245" xr:uid="{264513B2-6FFC-47EB-8C62-4C1B0F84C51D}"/>
    <cellStyle name="Normal 2 7 21" xfId="46247" xr:uid="{8BDFD318-D932-44C9-A2C3-1356833C0266}"/>
    <cellStyle name="Normal 2 7 22" xfId="46243" xr:uid="{76908E8D-0D48-4347-8419-9E6E7D408989}"/>
    <cellStyle name="Normal 2 7 3" xfId="41369" xr:uid="{AA4C20A4-D8F0-45C8-85FC-3E52C495003D}"/>
    <cellStyle name="Normal 2 7 3 2" xfId="28408" xr:uid="{9CA65013-C7A5-40D8-88D1-2040C12CF91A}"/>
    <cellStyle name="Normal 2 7 3 2 2" xfId="28410" xr:uid="{CA3CB528-3A09-433C-B350-DDBEFC45B4B4}"/>
    <cellStyle name="Normal 2 7 3 3" xfId="25696" xr:uid="{05A1375A-59AC-4191-8BB7-4124A7C3C566}"/>
    <cellStyle name="Normal 2 7 3 4" xfId="25702" xr:uid="{43CDAD6E-77E2-4166-B32F-714475A69BE9}"/>
    <cellStyle name="Normal 2 7 4" xfId="27900" xr:uid="{C0EC140C-98C7-4403-B386-FB57AB6F342C}"/>
    <cellStyle name="Normal 2 7 4 2" xfId="46261" xr:uid="{4A6451FB-1E20-475F-842C-EEBBE3774491}"/>
    <cellStyle name="Normal 2 7 4 3" xfId="46262" xr:uid="{F162F332-0292-48B4-9027-060A49271ECF}"/>
    <cellStyle name="Normal 2 7 4 4" xfId="18718" xr:uid="{09F9A7B0-AC31-46B2-B4ED-F0D5E4D00B3C}"/>
    <cellStyle name="Normal 2 7 4 5" xfId="46263" xr:uid="{7F6D3F27-CD1B-413D-8C6C-C607689B0911}"/>
    <cellStyle name="Normal 2 7 5" xfId="27903" xr:uid="{4F35D50E-41D5-4DAA-8487-8BD93791F2E1}"/>
    <cellStyle name="Normal 2 7 5 2" xfId="33736" xr:uid="{5E6BEE2B-9456-4321-BA91-9DB0E6DB6A2B}"/>
    <cellStyle name="Normal 2 7 5 3" xfId="16378" xr:uid="{52BB987F-4888-464F-B057-B47020DAC062}"/>
    <cellStyle name="Normal 2 7 5 4" xfId="25741" xr:uid="{FDE9D7AA-8965-43A3-B8BE-506D7AA7C7A6}"/>
    <cellStyle name="Normal 2 7 5 5" xfId="25744" xr:uid="{F9ACFF5A-781E-493C-9557-E6A8C37A59B6}"/>
    <cellStyle name="Normal 2 7 6" xfId="43092" xr:uid="{5F0359FD-E279-4009-8660-4082186B8B48}"/>
    <cellStyle name="Normal 2 7 6 2" xfId="33745" xr:uid="{BCACD309-0A0C-4965-84AA-104A08F13BB8}"/>
    <cellStyle name="Normal 2 7 6 3" xfId="46267" xr:uid="{E27C7700-8987-47C9-811B-0D4DE4408F47}"/>
    <cellStyle name="Normal 2 7 6 4" xfId="46269" xr:uid="{E04F341C-B4BB-401C-81F9-DD129C052444}"/>
    <cellStyle name="Normal 2 7 6 5" xfId="46271" xr:uid="{40BE52AF-CA2B-4633-8A70-D326CF562F66}"/>
    <cellStyle name="Normal 2 7 7" xfId="43094" xr:uid="{11953CC6-4351-4FF8-8C2F-FEFC97B79FA7}"/>
    <cellStyle name="Normal 2 7 7 2" xfId="33750" xr:uid="{5FB0B8BF-5D1B-4D7F-956F-1CC4E7CCBB77}"/>
    <cellStyle name="Normal 2 7 7 3" xfId="46273" xr:uid="{FC892AA3-A033-47E6-8368-02DCBB8499F6}"/>
    <cellStyle name="Normal 2 7 7 4" xfId="46274" xr:uid="{8A79CB40-1A16-4D64-A729-B6389D9960D0}"/>
    <cellStyle name="Normal 2 7 7 5" xfId="46275" xr:uid="{0882CEA6-14A1-4661-8C22-0C7D134112E6}"/>
    <cellStyle name="Normal 2 7 8" xfId="46276" xr:uid="{45137F9E-68A5-4A1C-ABE7-21F94BCCDA1E}"/>
    <cellStyle name="Normal 2 7 8 2" xfId="33758" xr:uid="{B3C295F4-6A9A-49CF-9C60-CE85F00DD1AE}"/>
    <cellStyle name="Normal 2 7 8 3" xfId="46278" xr:uid="{B4244B5E-1AE1-445D-98B1-C5485E9783B3}"/>
    <cellStyle name="Normal 2 7 8 4" xfId="46279" xr:uid="{6C128A02-715E-47EB-BEB8-D46974F7D119}"/>
    <cellStyle name="Normal 2 7 8 5" xfId="46280" xr:uid="{E0446574-F2C3-4F49-8063-2468E72D7199}"/>
    <cellStyle name="Normal 2 7 9" xfId="46281" xr:uid="{804D1437-D1DE-41DF-8C41-3AB6023D3452}"/>
    <cellStyle name="Normal 2 7 9 2" xfId="33761" xr:uid="{352A7EFA-BEAE-45C7-A8C4-EA53D57B5FCC}"/>
    <cellStyle name="Normal 2 7 9 3" xfId="46282" xr:uid="{523126CC-876C-441E-B262-C1EAC10B70EC}"/>
    <cellStyle name="Normal 2 7 9 4" xfId="46283" xr:uid="{37F753C8-5736-4D05-9833-D5E60BCEFF5F}"/>
    <cellStyle name="Normal 2 7 9 5" xfId="46284" xr:uid="{71830019-3FFF-4203-A94F-ADEB13C8C1CB}"/>
    <cellStyle name="Normal 2 7_AMAL 30-04-2008-SUBMITTED" xfId="46286" xr:uid="{54A2A63A-8F55-436F-B5E7-BA03282B8E89}"/>
    <cellStyle name="Normal 2 8" xfId="2378" xr:uid="{AFB3E468-E420-4168-8AA7-F4A907A2F7F2}"/>
    <cellStyle name="Normal 2 8 10" xfId="15857" xr:uid="{0B60BEA1-3F62-4AA7-A58F-487736E8F361}"/>
    <cellStyle name="Normal 2 8 10 2" xfId="46288" xr:uid="{F7967C3A-90BB-451F-AAC0-F3F7DDCCF04C}"/>
    <cellStyle name="Normal 2 8 10 3" xfId="46290" xr:uid="{6091FC08-AB54-4565-9241-1D8BC3A1AE41}"/>
    <cellStyle name="Normal 2 8 11" xfId="10510" xr:uid="{F1C28405-1678-4499-9C48-F8D18471B216}"/>
    <cellStyle name="Normal 2 8 11 2" xfId="46291" xr:uid="{06CE5EAC-EFC0-474C-A6D3-7B426A7B3E8A}"/>
    <cellStyle name="Normal 2 8 12" xfId="12128" xr:uid="{55D797EF-4D08-42B6-BE81-18D59647E4FC}"/>
    <cellStyle name="Normal 2 8 13" xfId="46292" xr:uid="{349DA78D-23B4-4091-9A90-C476E2FD1207}"/>
    <cellStyle name="Normal 2 8 14" xfId="46293" xr:uid="{130D289A-E004-440A-907B-D923B9BD02CE}"/>
    <cellStyle name="Normal 2 8 15" xfId="46295" xr:uid="{36A2D34F-0D60-4A93-8B7C-1B804A8D58D2}"/>
    <cellStyle name="Normal 2 8 16" xfId="46297" xr:uid="{8579B507-88F0-4F6C-AAAF-69F30ADF6529}"/>
    <cellStyle name="Normal 2 8 17" xfId="41788" xr:uid="{3CC87155-618F-4233-92A7-98F5CF02E880}"/>
    <cellStyle name="Normal 2 8 18" xfId="46298" xr:uid="{208DBB89-2842-4067-A1A9-9E8CAC15845B}"/>
    <cellStyle name="Normal 2 8 19" xfId="46299" xr:uid="{46B7C77D-D5F8-414A-A9F8-A8028DE5F7AF}"/>
    <cellStyle name="Normal 2 8 2" xfId="41390" xr:uid="{B44A70D9-01A2-4100-9A85-32EA345E4758}"/>
    <cellStyle name="Normal 2 8 2 2" xfId="41393" xr:uid="{4C7CE99C-B209-4389-9477-330EDE4C1DF0}"/>
    <cellStyle name="Normal 2 8 2 2 2" xfId="46300" xr:uid="{49CFBED8-0DCF-4CE2-B1D4-F89CE7697197}"/>
    <cellStyle name="Normal 2 8 2 2 3" xfId="46301" xr:uid="{75F294EE-B2EC-4AAA-B774-C279A88AA00C}"/>
    <cellStyle name="Normal 2 8 2 2 4" xfId="14005" xr:uid="{422917C6-A13F-4B9A-BDE6-6EA58E4F3A5C}"/>
    <cellStyle name="Normal 2 8 2 3" xfId="46302" xr:uid="{4349A410-07AA-48BB-8A97-3DD78C36DA98}"/>
    <cellStyle name="Normal 2 8 2 3 2" xfId="46303" xr:uid="{CC2ED51B-7F7B-4FF8-9A11-906F09E59781}"/>
    <cellStyle name="Normal 2 8 2 4" xfId="46304" xr:uid="{5BF24CC0-1B86-40DA-B567-4B9398631E27}"/>
    <cellStyle name="Normal 2 8 2 4 2" xfId="46305" xr:uid="{8CA24AAD-61F7-4C5A-88F8-1714CE614862}"/>
    <cellStyle name="Normal 2 8 2 5" xfId="46306" xr:uid="{B0FFD3C4-4B1D-42A3-ABEC-635CCC8D9F97}"/>
    <cellStyle name="Normal 2 8 2 5 2" xfId="46309" xr:uid="{B77857B7-381C-4929-AC74-442D7F8FD727}"/>
    <cellStyle name="Normal 2 8 2 6" xfId="46310" xr:uid="{595B81E1-1676-4D4C-A4DD-EC503DE30C59}"/>
    <cellStyle name="Normal 2 8 2 7" xfId="46311" xr:uid="{250FC12B-2573-4881-A15B-B71CCFEC630E}"/>
    <cellStyle name="Normal 2 8 2_Annexure" xfId="24194" xr:uid="{45618810-E18F-4B34-93CD-7EB6ECC5CF85}"/>
    <cellStyle name="Normal 2 8 20" xfId="46294" xr:uid="{EB5BDA38-5025-4F65-AF5C-CE2D3092DCA7}"/>
    <cellStyle name="Normal 2 8 21" xfId="46296" xr:uid="{287B17A1-13E2-437B-8482-9AA9E59E1E6B}"/>
    <cellStyle name="Normal 2 8 22" xfId="46287" xr:uid="{67082947-C912-409A-930A-359E68E3C7F4}"/>
    <cellStyle name="Normal 2 8 3" xfId="41397" xr:uid="{8898545D-0923-45EF-9CF2-A87CD14F0846}"/>
    <cellStyle name="Normal 2 8 3 2" xfId="28449" xr:uid="{6DC1E5A5-6B0D-4477-B1AE-EA13C6F5CF6A}"/>
    <cellStyle name="Normal 2 8 3 2 2" xfId="9772" xr:uid="{3F8B4A09-2257-4835-95C6-8DC35E208AD0}"/>
    <cellStyle name="Normal 2 8 3 3" xfId="28452" xr:uid="{99E00CA4-F9B4-4DF2-BE64-7E917FA4FF26}"/>
    <cellStyle name="Normal 2 8 3 4" xfId="28455" xr:uid="{24BB44FE-5CBF-4A44-B7C7-C9DB8D207480}"/>
    <cellStyle name="Normal 2 8 4" xfId="25065" xr:uid="{E948830F-6DA0-4DA8-A6B7-454C238B1868}"/>
    <cellStyle name="Normal 2 8 4 2" xfId="25082" xr:uid="{40667B1A-5544-4B7F-9651-537B50811AE6}"/>
    <cellStyle name="Normal 2 8 4 3" xfId="46312" xr:uid="{C153BB76-7EC9-4627-AE69-6D415197BFC3}"/>
    <cellStyle name="Normal 2 8 4 4" xfId="46313" xr:uid="{FF9F4BCC-E213-48D1-8462-145B0ED8FB3C}"/>
    <cellStyle name="Normal 2 8 4 5" xfId="46314" xr:uid="{BF5B065A-81A0-45E8-9426-BD31CE872CC2}"/>
    <cellStyle name="Normal 2 8 5" xfId="27908" xr:uid="{B5C50D26-997B-4A3A-A45C-EB3EE4F245F4}"/>
    <cellStyle name="Normal 2 8 5 2" xfId="33768" xr:uid="{821ED08E-0C14-42F1-BEF0-016B2C8CB6D2}"/>
    <cellStyle name="Normal 2 8 5 3" xfId="33772" xr:uid="{585977B0-6E20-4920-84C1-0C06BD77DFDF}"/>
    <cellStyle name="Normal 2 8 5 4" xfId="33776" xr:uid="{FCFBDBD4-CD43-4D91-A2DC-3316C6AC529A}"/>
    <cellStyle name="Normal 2 8 5 5" xfId="33779" xr:uid="{C8CE56BD-2FAB-4A1F-8EFA-A96A5E9301C0}"/>
    <cellStyle name="Normal 2 8 6" xfId="43098" xr:uid="{ABB4F1E2-F3F7-4498-9823-192E041DB31B}"/>
    <cellStyle name="Normal 2 8 6 2" xfId="33786" xr:uid="{3938BD29-5965-43A0-9437-E2687606A3DD}"/>
    <cellStyle name="Normal 2 8 6 3" xfId="46318" xr:uid="{F2B2C350-506C-44EB-89F4-88B24ED186C6}"/>
    <cellStyle name="Normal 2 8 6 4" xfId="46320" xr:uid="{34072CCC-82FA-4E2A-A802-C3AD267043D2}"/>
    <cellStyle name="Normal 2 8 6 5" xfId="46322" xr:uid="{D5F938D3-C9FD-49DE-A268-7E043F9FD05F}"/>
    <cellStyle name="Normal 2 8 7" xfId="43100" xr:uid="{537523C6-9706-4720-B19E-783B1E764A28}"/>
    <cellStyle name="Normal 2 8 7 2" xfId="33791" xr:uid="{CC739895-FFC3-4717-85AA-B639D0B82AAD}"/>
    <cellStyle name="Normal 2 8 7 3" xfId="46324" xr:uid="{E2291752-9101-4E44-936C-86E5B3617C86}"/>
    <cellStyle name="Normal 2 8 7 4" xfId="46325" xr:uid="{EA2B0762-0CD9-4AA1-BC95-845DF877CD8E}"/>
    <cellStyle name="Normal 2 8 7 5" xfId="46326" xr:uid="{897755F9-5532-4F5D-A140-8E2F782350ED}"/>
    <cellStyle name="Normal 2 8 8" xfId="41775" xr:uid="{A74ADCDE-6FBB-49F6-8D3F-971E9926ABA3}"/>
    <cellStyle name="Normal 2 8 8 2" xfId="33799" xr:uid="{68E93C5F-89F1-4560-9A1C-75BAB25DFEEC}"/>
    <cellStyle name="Normal 2 8 8 3" xfId="26432" xr:uid="{A361DB26-7CEB-4E8A-8CD7-6C3B03DC1FEA}"/>
    <cellStyle name="Normal 2 8 8 4" xfId="46327" xr:uid="{6C207401-D4CF-4917-B452-499ECA3FB1A1}"/>
    <cellStyle name="Normal 2 8 8 5" xfId="46328" xr:uid="{84645B53-C33A-409D-889F-9DEA944DC545}"/>
    <cellStyle name="Normal 2 8 9" xfId="41777" xr:uid="{07FD93A1-C180-48D6-9B17-C6CDACB1128F}"/>
    <cellStyle name="Normal 2 8 9 2" xfId="33807" xr:uid="{EEECCC66-C79E-42A8-B5D6-499882FACA01}"/>
    <cellStyle name="Normal 2 8 9 3" xfId="46329" xr:uid="{53C2FA02-759D-4068-8AFD-8FF3B771A4BA}"/>
    <cellStyle name="Normal 2 8 9 4" xfId="46330" xr:uid="{6737F4BC-86F1-4791-9B30-C32F0A3D0FB3}"/>
    <cellStyle name="Normal 2 8 9 5" xfId="46331" xr:uid="{DE318CFC-9414-45BE-B298-80EB8F1D191C}"/>
    <cellStyle name="Normal 2 8_AMAL 30-04-2008-SUBMITTED" xfId="46332" xr:uid="{5FB196DB-3CD1-4DA0-A143-E68686C78960}"/>
    <cellStyle name="Normal 2 9" xfId="2379" xr:uid="{CABB77D4-F57E-4F5D-A886-2A583C0CE682}"/>
    <cellStyle name="Normal 2 9 10" xfId="19726" xr:uid="{907F1DF0-2BBE-43F9-9218-AB40B7B415FE}"/>
    <cellStyle name="Normal 2 9 10 2" xfId="46334" xr:uid="{620CB7EA-3D1B-4B15-A0F8-66AA3F3DEEC7}"/>
    <cellStyle name="Normal 2 9 10 3" xfId="46337" xr:uid="{17F57AD3-BF37-491F-B09C-67B13F03B624}"/>
    <cellStyle name="Normal 2 9 11" xfId="44921" xr:uid="{E70E0F11-960D-4E80-A98B-A1084BCCA268}"/>
    <cellStyle name="Normal 2 9 11 2" xfId="46338" xr:uid="{B9FBBAC6-4EC2-406F-8778-BDECECE51AF9}"/>
    <cellStyle name="Normal 2 9 12" xfId="44923" xr:uid="{397BD496-C2C9-443B-A301-F363E1608B06}"/>
    <cellStyle name="Normal 2 9 12 2" xfId="46339" xr:uid="{826CCB7F-25C9-4314-AE6B-5AE44AB1E5CF}"/>
    <cellStyle name="Normal 2 9 13" xfId="44925" xr:uid="{DD019DC9-DDFC-4467-B4CA-DE38EEDB10C9}"/>
    <cellStyle name="Normal 2 9 14" xfId="46340" xr:uid="{891E4B58-6AF0-4884-A452-9E7959E7F884}"/>
    <cellStyle name="Normal 2 9 15" xfId="37598" xr:uid="{9CAAE20B-FCAB-40D0-B461-A8602E58C788}"/>
    <cellStyle name="Normal 2 9 16" xfId="46342" xr:uid="{C4D410CC-5FD7-4222-9E39-FFF5F5328AF5}"/>
    <cellStyle name="Normal 2 9 17" xfId="41799" xr:uid="{223F9CFD-D816-4776-B4B6-D6FF192C3992}"/>
    <cellStyle name="Normal 2 9 18" xfId="46344" xr:uid="{65943E14-CE54-40CB-B451-AA468BF3996A}"/>
    <cellStyle name="Normal 2 9 19" xfId="46345" xr:uid="{F07D0114-AEBD-4A40-8624-037D4E6196CF}"/>
    <cellStyle name="Normal 2 9 2" xfId="41417" xr:uid="{7661DE23-0270-4CF3-8915-7916EE4AF05B}"/>
    <cellStyle name="Normal 2 9 2 2" xfId="41420" xr:uid="{C6762900-4960-413D-8861-77BC0FE01B1C}"/>
    <cellStyle name="Normal 2 9 2 2 2" xfId="20710" xr:uid="{077BEA97-1AA9-4A98-8879-961D0B186DBE}"/>
    <cellStyle name="Normal 2 9 2 3" xfId="46346" xr:uid="{87439466-F9B0-4C02-9481-75E89C453487}"/>
    <cellStyle name="Normal 2 9 2 3 2" xfId="46347" xr:uid="{80E2C019-898F-4CC9-AE61-4336D45EFD24}"/>
    <cellStyle name="Normal 2 9 2 4" xfId="46348" xr:uid="{CF4BFFE7-9FB5-42A4-BC0F-80D1C73434CB}"/>
    <cellStyle name="Normal 2 9 2 4 2" xfId="46349" xr:uid="{CFEBECA4-5897-4E55-B366-E9E6C941E167}"/>
    <cellStyle name="Normal 2 9 2 5" xfId="46350" xr:uid="{E78C9852-9E38-471B-841E-4047E78A557E}"/>
    <cellStyle name="Normal 2 9 2 5 2" xfId="46351" xr:uid="{9DB13F28-6382-4FAB-8C37-75E05AD66EE1}"/>
    <cellStyle name="Normal 2 9 2 6" xfId="46352" xr:uid="{A6029393-D011-4534-8A4E-2DC66DC055A9}"/>
    <cellStyle name="Normal 2 9 2 7" xfId="46353" xr:uid="{E0AE7747-ECE4-4C92-843B-DA53B603CA84}"/>
    <cellStyle name="Normal 2 9 2_Annexure" xfId="29671" xr:uid="{64D664F1-C61F-4D9B-8F3A-B3D808A551E1}"/>
    <cellStyle name="Normal 2 9 20" xfId="37597" xr:uid="{EC03C444-53DD-46B9-9057-43D25425C160}"/>
    <cellStyle name="Normal 2 9 21" xfId="46341" xr:uid="{E671B7FB-8F10-425C-8234-78A5DBCA513A}"/>
    <cellStyle name="Normal 2 9 21 2" xfId="46354" xr:uid="{96AEFDAB-7829-4DFA-B3DD-06995B3C57FD}"/>
    <cellStyle name="Normal 2 9 21 3" xfId="46355" xr:uid="{86744239-9737-4C7F-AEE9-6C4398171042}"/>
    <cellStyle name="Normal 2 9 21 4" xfId="46356" xr:uid="{C014E9BD-233E-4529-BC47-91A864775F58}"/>
    <cellStyle name="Normal 2 9 22" xfId="41798" xr:uid="{95D8F625-8A2F-4710-8F1E-900169F69935}"/>
    <cellStyle name="Normal 2 9 23" xfId="46343" xr:uid="{509EAA59-DE06-400A-9032-8476BB29B7C5}"/>
    <cellStyle name="Normal 2 9 24" xfId="46333" xr:uid="{D4AB6472-5D1A-480A-86AC-A4ABB6DDEA5F}"/>
    <cellStyle name="Normal 2 9 25" xfId="52076" xr:uid="{F26C8F26-8482-42DA-8366-1D23ED07ECD8}"/>
    <cellStyle name="Normal 2 9 26" xfId="52082" xr:uid="{9855834D-2F49-4FA6-8F54-41ACF9EAC4C2}"/>
    <cellStyle name="Normal 2 9 3" xfId="41424" xr:uid="{AB28B0D6-1639-4F42-B718-08685B893D32}"/>
    <cellStyle name="Normal 2 9 3 2" xfId="28494" xr:uid="{A12D948A-100F-4902-9A04-160529363702}"/>
    <cellStyle name="Normal 2 9 3 2 2" xfId="28496" xr:uid="{BD4ECB93-7354-478D-80AF-2F8F4FDC1A08}"/>
    <cellStyle name="Normal 2 9 3 3" xfId="26302" xr:uid="{B8ADCE63-10CF-4BD3-AA99-B5AE206215AD}"/>
    <cellStyle name="Normal 2 9 3 4" xfId="28503" xr:uid="{05ED0B86-7B7A-424E-BDEB-375546FD4F44}"/>
    <cellStyle name="Normal 2 9 4" xfId="22039" xr:uid="{1413A9D9-FF76-4344-8C1F-5042583B4F5A}"/>
    <cellStyle name="Normal 2 9 4 2" xfId="22042" xr:uid="{E10CD92E-0250-4760-997A-A3B7CE3F6F37}"/>
    <cellStyle name="Normal 2 9 4 2 2" xfId="6269" xr:uid="{CCE1B1B1-6868-457C-BB37-FBEA4DD2EDD3}"/>
    <cellStyle name="Normal 2 9 4 2 3" xfId="38233" xr:uid="{51581027-F2B4-4834-BC8A-744395EEA0C7}"/>
    <cellStyle name="Normal 2 9 4 3" xfId="46357" xr:uid="{D9DBF10B-2E91-4B2A-8C1E-347B9D055997}"/>
    <cellStyle name="Normal 2 9 4 4" xfId="46358" xr:uid="{D770BD42-99B6-4F78-AF3C-02614D15A074}"/>
    <cellStyle name="Normal 2 9 4 5" xfId="46359" xr:uid="{4D553864-E78E-4D80-8FB3-601ECAFFBF62}"/>
    <cellStyle name="Normal 2 9 5" xfId="22046" xr:uid="{12D40FE5-7490-453A-A8F0-10FC66A5F6D9}"/>
    <cellStyle name="Normal 2 9 5 2" xfId="22050" xr:uid="{F673D3F8-254B-4ECC-9629-6869AEDA656F}"/>
    <cellStyle name="Normal 2 9 5 3" xfId="33820" xr:uid="{7FB08EF5-6B04-488C-86F9-908644F2C07E}"/>
    <cellStyle name="Normal 2 9 5 4" xfId="33824" xr:uid="{F25DF4FA-EE73-4CAF-8EEC-5E3293594BF0}"/>
    <cellStyle name="Normal 2 9 5 5" xfId="33827" xr:uid="{B40631FA-86C8-43D3-B133-CBA31900E7E7}"/>
    <cellStyle name="Normal 2 9 6" xfId="22053" xr:uid="{0CBEA6EA-F0D8-4B2D-A7F8-D24664CFC730}"/>
    <cellStyle name="Normal 2 9 6 2" xfId="33834" xr:uid="{FFC45461-80AA-46C6-BD3B-C4BB3171CE8B}"/>
    <cellStyle name="Normal 2 9 6 3" xfId="46363" xr:uid="{71653B09-74A7-4E54-978C-C2332C256CF6}"/>
    <cellStyle name="Normal 2 9 6 4" xfId="46365" xr:uid="{737A1B77-2E1E-414E-9729-B4E3372F16EC}"/>
    <cellStyle name="Normal 2 9 6 5" xfId="46367" xr:uid="{C372E05E-97E5-487D-B7F4-477113F93F86}"/>
    <cellStyle name="Normal 2 9 7" xfId="22056" xr:uid="{FB68044B-7549-487B-9A58-87D7EB7FFFF5}"/>
    <cellStyle name="Normal 2 9 7 2" xfId="33839" xr:uid="{4F849F35-1FEB-4E38-A1DB-F03282942856}"/>
    <cellStyle name="Normal 2 9 7 3" xfId="46369" xr:uid="{21E9067D-3B84-4C01-B55D-A9FA0A30F084}"/>
    <cellStyle name="Normal 2 9 7 4" xfId="46370" xr:uid="{06CE4980-B7DE-4772-87EA-93D5EBC42967}"/>
    <cellStyle name="Normal 2 9 7 5" xfId="46371" xr:uid="{587BAA42-A7CE-4F7B-BE02-F6CE54D20D76}"/>
    <cellStyle name="Normal 2 9 8" xfId="22061" xr:uid="{0B9730A2-B497-4E15-BFDE-4EC5A6F4314D}"/>
    <cellStyle name="Normal 2 9 8 2" xfId="25793" xr:uid="{2768AA88-2BDF-403D-AE28-764D1ADB7A9F}"/>
    <cellStyle name="Normal 2 9 8 3" xfId="46373" xr:uid="{35CA92FB-4367-496E-A819-8F817AF65620}"/>
    <cellStyle name="Normal 2 9 8 4" xfId="46374" xr:uid="{1038EDA8-A36C-4DC9-B639-E882ADFA885E}"/>
    <cellStyle name="Normal 2 9 8 5" xfId="46375" xr:uid="{6E2B0A43-ECA5-4CF6-9B06-142F2321CCA0}"/>
    <cellStyle name="Normal 2 9 9" xfId="46376" xr:uid="{44E4B025-224D-469B-9D8D-5D4469963144}"/>
    <cellStyle name="Normal 2 9 9 2" xfId="9145" xr:uid="{04A7EFD4-2DF5-4EF2-B667-D81AEFBD4AD5}"/>
    <cellStyle name="Normal 2 9 9 3" xfId="46377" xr:uid="{99FFD75A-2248-459C-B81D-465CBE9DEACC}"/>
    <cellStyle name="Normal 2 9 9 4" xfId="37617" xr:uid="{9F626655-212B-46D2-B064-33FB8BCEAEB3}"/>
    <cellStyle name="Normal 2 9 9 5" xfId="46378" xr:uid="{65A1046E-C130-41C0-AF13-A431E67DCB30}"/>
    <cellStyle name="Normal 2 9_AMAL 30-04-2008-SUBMITTED" xfId="31387" xr:uid="{DE616677-BEA1-4042-9156-18A01B7BA2CD}"/>
    <cellStyle name="Normal 2_2008-2010 DEBT SERVICE PROJECTIONS 13-10-2007 merged" xfId="46379" xr:uid="{2AB1D691-3C9E-4C58-98AE-7BCD93554AFE}"/>
    <cellStyle name="Normal 20" xfId="737" xr:uid="{0880728C-2C55-45AE-B86E-F3AC90D3A4A2}"/>
    <cellStyle name="Normal 20 2" xfId="2320" xr:uid="{7FD34332-441C-4E57-A31C-100D162591BF}"/>
    <cellStyle name="Normal 20 2 2" xfId="45180" xr:uid="{797F0760-32DD-4D81-A65A-8D1822C24200}"/>
    <cellStyle name="Normal 20 2 2 2" xfId="45182" xr:uid="{C70592BF-80B4-461A-B487-C90620DA7CA1}"/>
    <cellStyle name="Normal 20 2 2 2 2" xfId="45184" xr:uid="{16165139-DE76-4ABB-9872-66C8883FE893}"/>
    <cellStyle name="Normal 20 2 2 3" xfId="45186" xr:uid="{0D87926A-9123-4A42-9C5C-24CDE45A072E}"/>
    <cellStyle name="Normal 20 2 2 4" xfId="45188" xr:uid="{DF2BA3DF-E9AF-462E-BDB5-CEDBEFC81921}"/>
    <cellStyle name="Normal 20 2 3" xfId="45195" xr:uid="{82BA6E84-978D-4AAB-AD84-8EB7C5FD587E}"/>
    <cellStyle name="Normal 20 2 3 2" xfId="45197" xr:uid="{6E67A30E-EA51-4584-B936-73FB71D16F24}"/>
    <cellStyle name="Normal 20 2 3 3" xfId="45200" xr:uid="{9AD19665-2DD4-468C-8237-DF8FD8BFCD59}"/>
    <cellStyle name="Normal 20 2 3 4" xfId="45693" xr:uid="{95616C07-3B61-4CB7-BDA3-C66EA6596FB5}"/>
    <cellStyle name="Normal 20 2 4" xfId="45203" xr:uid="{2992E30E-F733-4CF8-8839-7B0F8B0DDD32}"/>
    <cellStyle name="Normal 20 2 5" xfId="45206" xr:uid="{D75DFC7D-3B37-401C-98AA-A5CA98D5F0D3}"/>
    <cellStyle name="Normal 20 2 6" xfId="45177" xr:uid="{BCEC234C-ECDA-46A5-ADE0-C52D391BAC8A}"/>
    <cellStyle name="Normal 20 3" xfId="2322" xr:uid="{694FC473-1B13-4C89-A32E-2BBEF8B33065}"/>
    <cellStyle name="Normal 20 3 2" xfId="1291" xr:uid="{FF482180-84E7-426D-88F0-78D4EE00DB32}"/>
    <cellStyle name="Normal 20 3 2 2" xfId="45210" xr:uid="{C70DC8A2-BFE8-40ED-97B5-7F0F6CA8B97D}"/>
    <cellStyle name="Normal 20 3 3" xfId="45217" xr:uid="{4E51CF17-53CB-42DD-9EFC-AE18B9017D64}"/>
    <cellStyle name="Normal 20 3 4" xfId="45219" xr:uid="{9F61C08B-EE94-433A-9D23-F54A8DE2E5BD}"/>
    <cellStyle name="Normal 20 3 5" xfId="45222" xr:uid="{45250F0D-9362-417B-9D11-15F7687480AF}"/>
    <cellStyle name="Normal 20 3 6" xfId="45208" xr:uid="{BC757095-2DA0-4932-A09F-98D8A7BF9039}"/>
    <cellStyle name="Normal 20 3 7" xfId="51954" xr:uid="{494042E1-DE77-4874-958A-AED4406FBF16}"/>
    <cellStyle name="Normal 20 4" xfId="2323" xr:uid="{72BFC625-3AA7-4394-9805-D542FB26CCC6}"/>
    <cellStyle name="Normal 20 4 2" xfId="45226" xr:uid="{3C396077-3552-417B-A1EA-B491B0A7F377}"/>
    <cellStyle name="Normal 20 4 3" xfId="45232" xr:uid="{C35607CF-B9F0-46C0-8EE6-FB6B94FAFB8E}"/>
    <cellStyle name="Normal 20 4 4" xfId="45224" xr:uid="{10316D9E-7EF6-49D0-BB4E-CF2B8C0B094C}"/>
    <cellStyle name="Normal 20 5" xfId="2325" xr:uid="{4342FF6D-6C3B-4A4B-93E2-DC9E9B96F2E7}"/>
    <cellStyle name="Normal 20 5 2" xfId="45239" xr:uid="{CC6F6538-884D-4E03-91CB-9D0BD6AFF4D4}"/>
    <cellStyle name="Normal 20 5 3" xfId="45237" xr:uid="{309E9DA8-807A-4337-9DC5-383436C90153}"/>
    <cellStyle name="Normal 20 6" xfId="45249" xr:uid="{F97B9A09-9803-4E92-B0E3-7C7A7F378A9D}"/>
    <cellStyle name="Normal 20 7" xfId="45163" xr:uid="{4DB050AF-A7A2-4D3F-9500-14C0CE31F146}"/>
    <cellStyle name="Normal 20 8" xfId="51628" xr:uid="{D1AC8761-B6EA-4CDE-8729-AE2105721CE1}"/>
    <cellStyle name="Normal 200" xfId="64" xr:uid="{2184ADDC-7EC2-420A-B115-A1026F1C472F}"/>
    <cellStyle name="Normal 200 2" xfId="2316" xr:uid="{1AEB26CD-1217-4FA0-96DD-80E719F247BE}"/>
    <cellStyle name="Normal 201" xfId="916" xr:uid="{0CC227B9-8B25-4883-8AFD-F6BCEE5BBE71}"/>
    <cellStyle name="Normal 202" xfId="926" xr:uid="{4BBC2573-ED42-4D62-8E1B-3E5467909310}"/>
    <cellStyle name="Normal 203" xfId="931" xr:uid="{771297F8-955E-44FC-80DE-FF24161DF967}"/>
    <cellStyle name="Normal 204" xfId="935" xr:uid="{1291071F-5410-430B-BF20-CE16F8A0B445}"/>
    <cellStyle name="Normal 205" xfId="940" xr:uid="{24939EEF-DF38-40C7-B44F-DFA5769CA400}"/>
    <cellStyle name="Normal 206" xfId="945" xr:uid="{0D16A6DE-D405-4FC4-8A2C-15BBE9890503}"/>
    <cellStyle name="Normal 207" xfId="951" xr:uid="{EAFAAA26-BBBA-47AF-B792-A54BC855B86B}"/>
    <cellStyle name="Normal 208" xfId="957" xr:uid="{3A81CD3F-D776-4379-BA71-B4577E00C0F6}"/>
    <cellStyle name="Normal 209" xfId="964" xr:uid="{9D30EEB8-DB80-403D-BFA0-B9E09F22B20D}"/>
    <cellStyle name="Normal 21" xfId="2327" xr:uid="{B66B2C12-CF95-405C-81EA-546AAB26C2D5}"/>
    <cellStyle name="Normal 21 2" xfId="2329" xr:uid="{FB29C010-F676-4184-B11D-A2E45A4F9AD4}"/>
    <cellStyle name="Normal 21 2 2" xfId="41947" xr:uid="{3FC8934D-45F3-4757-B883-8F8A719A3995}"/>
    <cellStyle name="Normal 21 2 2 2" xfId="45296" xr:uid="{A7932EF2-55BC-4336-BCF3-3535EAB43EA2}"/>
    <cellStyle name="Normal 21 2 3" xfId="45298" xr:uid="{654787F2-163B-42A5-90EC-E5994B54BBD7}"/>
    <cellStyle name="Normal 21 2 4" xfId="45300" xr:uid="{9FFB2CDD-584A-4ACC-8F88-106D043C3612}"/>
    <cellStyle name="Normal 21 2 5" xfId="37342" xr:uid="{3F1751C7-38C1-4952-AA9A-7676FC511D18}"/>
    <cellStyle name="Normal 21 2 6" xfId="45294" xr:uid="{9922C3AE-CF9C-472F-9FBE-77AC2A7CE107}"/>
    <cellStyle name="Normal 21 3" xfId="2331" xr:uid="{B43F8106-6195-47A6-B052-346FFED9C0FA}"/>
    <cellStyle name="Normal 21 3 2" xfId="2333" xr:uid="{BC2E90B1-06D3-4CC1-8174-35DF945E6863}"/>
    <cellStyle name="Normal 21 3 2 2" xfId="45304" xr:uid="{9CE04F53-15FC-4F62-9A78-9CCCDC3EECCD}"/>
    <cellStyle name="Normal 21 3 3" xfId="39322" xr:uid="{81A8B0C5-A71F-44B3-9CD8-4838D7161809}"/>
    <cellStyle name="Normal 21 3 4" xfId="45306" xr:uid="{D78AFF92-DD1E-414A-A32D-9DCEFBA38092}"/>
    <cellStyle name="Normal 21 3 5" xfId="36498" xr:uid="{1297FCF1-380C-40C0-9DD9-2E508B95D055}"/>
    <cellStyle name="Normal 21 3 6" xfId="45302" xr:uid="{22617C83-4125-45F8-91A8-ED3E1A8F4E7E}"/>
    <cellStyle name="Normal 21 3 7" xfId="51955" xr:uid="{4C47D768-0595-4913-889D-6BDDCD94EE19}"/>
    <cellStyle name="Normal 21 4" xfId="2335" xr:uid="{4BD37428-23A6-49FF-8658-2CB1CA12FD87}"/>
    <cellStyle name="Normal 21 4 2" xfId="45311" xr:uid="{C5276F3C-EF94-4CC9-89A5-EBD5D4F051D6}"/>
    <cellStyle name="Normal 21 4 3" xfId="46380" xr:uid="{DF8B2F34-239B-45A3-8F86-C7E647E89008}"/>
    <cellStyle name="Normal 21 4 4" xfId="45309" xr:uid="{815C465A-F6DD-4BA0-8D01-A6694A283A4E}"/>
    <cellStyle name="Normal 21 5" xfId="45313" xr:uid="{63B0955D-8DD5-4418-B868-283092C89E22}"/>
    <cellStyle name="Normal 21 5 2" xfId="46381" xr:uid="{56C68989-CFEB-4242-846E-8D8538640C2B}"/>
    <cellStyle name="Normal 21 6" xfId="45315" xr:uid="{2C33450A-1315-4CE9-B1BF-E8B526AF2DAF}"/>
    <cellStyle name="Normal 21 7" xfId="45291" xr:uid="{3599FE20-B061-4AFE-820D-4F07A07F82FA}"/>
    <cellStyle name="Normal 21 8" xfId="51879" xr:uid="{516FB2B3-9A2E-4BEE-ADA5-E18555E5B1DC}"/>
    <cellStyle name="Normal 210" xfId="939" xr:uid="{F059A042-A668-479A-B098-1130EE9396B0}"/>
    <cellStyle name="Normal 211" xfId="65" xr:uid="{4B1C9FD0-2073-454A-A180-06761671AF84}"/>
    <cellStyle name="Normal 211 2" xfId="944" xr:uid="{B32EEEC1-D98E-4606-BD0E-C2CD4E8CF0B6}"/>
    <cellStyle name="Normal 212" xfId="950" xr:uid="{7155A5B0-EF84-427E-9497-09978616C613}"/>
    <cellStyle name="Normal 213" xfId="956" xr:uid="{732674EA-D85A-423E-8D82-977E6DD76474}"/>
    <cellStyle name="Normal 214" xfId="963" xr:uid="{1EFC7BF4-34D6-4FC9-9BB9-D03CDC36635D}"/>
    <cellStyle name="Normal 215" xfId="971" xr:uid="{93DEC689-43DF-4A61-8979-CEB96628703E}"/>
    <cellStyle name="Normal 216" xfId="983" xr:uid="{4C0351C5-B9B8-4DE4-AFC3-1054DCCCA0F8}"/>
    <cellStyle name="Normal 217" xfId="989" xr:uid="{2E323DD5-EEE2-4B28-9258-85243F786054}"/>
    <cellStyle name="Normal 218" xfId="995" xr:uid="{1F43F316-3F30-4701-A561-7E002E62499F}"/>
    <cellStyle name="Normal 219" xfId="1003" xr:uid="{786DBDCE-9165-4C84-9EA9-C31862ECF232}"/>
    <cellStyle name="Normal 22" xfId="2338" xr:uid="{02F237B2-D5A0-4E2E-AE01-23F1FBB9AB1F}"/>
    <cellStyle name="Normal 22 2" xfId="2340" xr:uid="{EDE31A10-272C-4212-A06C-B1EA40B9D613}"/>
    <cellStyle name="Normal 22 2 2" xfId="45338" xr:uid="{18577798-9CF0-4B32-A6BD-A34AF1C52F3B}"/>
    <cellStyle name="Normal 22 2 3" xfId="45346" xr:uid="{A192BC9D-A45D-4756-902D-1387B43700CD}"/>
    <cellStyle name="Normal 22 2 4" xfId="45336" xr:uid="{EB424644-9BC8-47C1-8F97-4189200B9A27}"/>
    <cellStyle name="Normal 22 3" xfId="2342" xr:uid="{CAFD73D7-84FF-4FC5-ACC6-C457B0ECCD04}"/>
    <cellStyle name="Normal 22 3 2" xfId="2344" xr:uid="{0B7E3B67-BEB7-4C19-9208-CC7AEF2A4135}"/>
    <cellStyle name="Normal 22 3 3" xfId="45353" xr:uid="{149930EA-EF31-4591-83E9-2DF87BE1E309}"/>
    <cellStyle name="Normal 22 3 4" xfId="51956" xr:uid="{1045693B-0544-4371-8BD2-C635A4EA7206}"/>
    <cellStyle name="Normal 22 4" xfId="2346" xr:uid="{C290C389-3D0A-4958-9F5C-72B61255FD92}"/>
    <cellStyle name="Normal 22 4 2" xfId="2380" xr:uid="{7900DE3E-A53B-4262-9DC6-BFF573885F4E}"/>
    <cellStyle name="Normal 22 4 3" xfId="45364" xr:uid="{80AB59BF-908E-4992-9290-FFF73D6823BF}"/>
    <cellStyle name="Normal 22 5" xfId="2381" xr:uid="{0FCC245C-BE83-472F-BBB1-03E7DCC9F53A}"/>
    <cellStyle name="Normal 22 6" xfId="2382" xr:uid="{F3736476-A99E-49B4-AE4D-BA27895B56A3}"/>
    <cellStyle name="Normal 22 7" xfId="45320" xr:uid="{DD901AC4-526E-4685-985A-74424A5BF0E8}"/>
    <cellStyle name="Normal 22 8" xfId="51880" xr:uid="{F5A916AA-4927-4375-A8D3-FBE697F427BE}"/>
    <cellStyle name="Normal 220" xfId="970" xr:uid="{D15A840E-6ECD-4263-87ED-FD2670D46BA7}"/>
    <cellStyle name="Normal 221" xfId="982" xr:uid="{C6C3DC1E-8B4B-46A2-805A-6E67E61A5603}"/>
    <cellStyle name="Normal 222" xfId="988" xr:uid="{2EA8D85C-0AC0-4DFA-860F-83016C9E36D3}"/>
    <cellStyle name="Normal 223" xfId="994" xr:uid="{663BD536-960C-4976-806B-384827EB78E7}"/>
    <cellStyle name="Normal 224" xfId="1002" xr:uid="{737AB689-1E31-4E9A-B4AA-514538A61A56}"/>
    <cellStyle name="Normal 225" xfId="1009" xr:uid="{D206539F-55B4-40E9-81DE-7FFBA816F118}"/>
    <cellStyle name="Normal 226" xfId="1015" xr:uid="{DE120C0C-3ECA-4EA3-B9E3-9403F2583F9C}"/>
    <cellStyle name="Normal 227" xfId="1021" xr:uid="{9DD500FE-AEF4-4AA1-92B1-90AC205C9286}"/>
    <cellStyle name="Normal 228" xfId="1027" xr:uid="{6598ADFF-4670-4C0C-9EDE-A87B354E8185}"/>
    <cellStyle name="Normal 229" xfId="281" xr:uid="{F96F9D1D-0DE1-485B-92EA-A48102C4B6E5}"/>
    <cellStyle name="Normal 23" xfId="67" xr:uid="{AA4F7AA2-F335-4F95-831F-304F11E37668}"/>
    <cellStyle name="Normal 23 2" xfId="2350" xr:uid="{948EA7FE-81D0-480B-9901-2A37FCE9062B}"/>
    <cellStyle name="Normal 23 2 2" xfId="45440" xr:uid="{8B6AD0F9-56F2-4883-B5BF-2746B78DD87A}"/>
    <cellStyle name="Normal 23 2 3" xfId="45445" xr:uid="{10ED6483-F95C-454E-BC69-790D413CEF30}"/>
    <cellStyle name="Normal 23 2 4" xfId="45438" xr:uid="{81E0319D-6E5F-4392-A250-6581E0AAD710}"/>
    <cellStyle name="Normal 23 3" xfId="2352" xr:uid="{58561BD9-F75D-4B45-9922-B4D0FF6393E6}"/>
    <cellStyle name="Normal 23 3 2" xfId="2173" xr:uid="{3817E705-F878-4C0E-8FE2-5E2C6D739B22}"/>
    <cellStyle name="Normal 23 3 3" xfId="45450" xr:uid="{17F67EBA-D676-4E3C-950D-175A216F3CC9}"/>
    <cellStyle name="Normal 23 3 4" xfId="51957" xr:uid="{8CF58156-9552-4A5B-AB76-504304610A15}"/>
    <cellStyle name="Normal 23 4" xfId="1459" xr:uid="{B8DD6682-12C4-4C41-BBC1-F72CE3E6E421}"/>
    <cellStyle name="Normal 23 4 2" xfId="36383" xr:uid="{592DB3CB-FD70-4713-B258-44E837F9A7C4}"/>
    <cellStyle name="Normal 23 5" xfId="45434" xr:uid="{AF4AD5E4-3858-4D5C-B212-A16E07A5DB32}"/>
    <cellStyle name="Normal 23 6" xfId="51881" xr:uid="{D8B37815-EAB3-4503-9F08-F3CEB8EC398F}"/>
    <cellStyle name="Normal 23 7" xfId="2348" xr:uid="{193EA6CC-62C7-4A37-95FD-2AA21A3033CD}"/>
    <cellStyle name="Normal 230" xfId="1008" xr:uid="{6811EBB8-10A8-46A6-8B37-7F73D3204C20}"/>
    <cellStyle name="Normal 231" xfId="1014" xr:uid="{699FACB8-4484-4A71-B418-879993BD244F}"/>
    <cellStyle name="Normal 232" xfId="1020" xr:uid="{5E906F79-7A87-4E77-B938-B23C5CAF6113}"/>
    <cellStyle name="Normal 233" xfId="1026" xr:uid="{2CE3DD63-A652-4781-A85F-B66D1BD8D3C5}"/>
    <cellStyle name="Normal 234" xfId="280" xr:uid="{B7B9CADF-4576-4E3D-9242-AFE94C285279}"/>
    <cellStyle name="Normal 235" xfId="328" xr:uid="{C1CABCB7-3AF5-4AA6-AADD-183C3300620E}"/>
    <cellStyle name="Normal 236" xfId="1035" xr:uid="{F37E3BDC-B48D-4D67-9B43-CF75C95AEF14}"/>
    <cellStyle name="Normal 237" xfId="1043" xr:uid="{F2518E48-29CE-48E4-911D-0F47F18141D3}"/>
    <cellStyle name="Normal 238" xfId="1050" xr:uid="{CB904D7F-15D8-4DDB-A2E5-BC56ABCF4D84}"/>
    <cellStyle name="Normal 239" xfId="1057" xr:uid="{3D6B4EC0-5599-42AB-ABFA-E8A75B24321E}"/>
    <cellStyle name="Normal 24" xfId="24" xr:uid="{897EDB38-840B-4AA5-89F0-8D74D1434F74}"/>
    <cellStyle name="Normal 24 2" xfId="66" xr:uid="{4B50AA46-1F4B-4075-BE45-FF94B1A5F1FA}"/>
    <cellStyle name="Normal 24 2 2" xfId="45478" xr:uid="{BAED4545-78C5-4E8C-A280-5D8F2314C280}"/>
    <cellStyle name="Normal 24 2 3" xfId="45482" xr:uid="{33961682-F0E9-4AC4-920C-55AB350EBC03}"/>
    <cellStyle name="Normal 24 2 4" xfId="45476" xr:uid="{F3842E8B-5355-48B5-8A77-624B5924D964}"/>
    <cellStyle name="Normal 24 2 5" xfId="2356" xr:uid="{94C067B3-0C79-4B54-82E4-1B824E34515B}"/>
    <cellStyle name="Normal 24 3" xfId="2358" xr:uid="{D6209D5B-9AB2-48F8-A8B5-AECB3113BFC3}"/>
    <cellStyle name="Normal 24 3 2" xfId="2360" xr:uid="{5753D246-CA8C-4CF2-B79F-B6EBA09593C7}"/>
    <cellStyle name="Normal 24 3 3" xfId="4579" xr:uid="{E0FBF678-5CA4-446F-895D-F69DB41AFFC0}"/>
    <cellStyle name="Normal 24 3 4" xfId="51958" xr:uid="{00D502EA-DE7B-468D-A060-DFC7CB914F44}"/>
    <cellStyle name="Normal 24 4" xfId="1479" xr:uid="{4E5B839D-F3B2-4269-BE0A-A901042B82EC}"/>
    <cellStyle name="Normal 24 4 2" xfId="36387" xr:uid="{1A376A32-FB9E-462A-B9EA-A9D70A5A69E1}"/>
    <cellStyle name="Normal 24 5" xfId="1483" xr:uid="{B9D1F157-33C8-4931-AFDC-93A3ACF4E7D3}"/>
    <cellStyle name="Normal 24 6" xfId="45472" xr:uid="{E26DE1C6-E9F8-47AA-A1EB-D61198416F92}"/>
    <cellStyle name="Normal 24 7" xfId="51882" xr:uid="{AB5810F9-A0AC-4BAC-B3B9-D85342F58952}"/>
    <cellStyle name="Normal 24 8" xfId="2354" xr:uid="{7A6C120A-60B6-4C82-8E03-D63C54B76750}"/>
    <cellStyle name="Normal 240" xfId="327" xr:uid="{59163658-AD04-43AD-8BEC-4045752DAE3F}"/>
    <cellStyle name="Normal 241" xfId="1034" xr:uid="{C0F9CF85-9C1D-4917-B781-56C6F7459962}"/>
    <cellStyle name="Normal 242" xfId="1042" xr:uid="{8DE8B4EE-BCBB-41D0-8E6C-2D7554F1A09E}"/>
    <cellStyle name="Normal 243" xfId="1049" xr:uid="{385AEDBB-CED6-4274-9429-3FDC96601D07}"/>
    <cellStyle name="Normal 244" xfId="1056" xr:uid="{456D75BE-37A0-4FEF-91DA-531A680AB739}"/>
    <cellStyle name="Normal 245" xfId="1065" xr:uid="{32174823-DF45-48E7-936E-E010EBA49C3A}"/>
    <cellStyle name="Normal 246" xfId="1074" xr:uid="{F99E3C5B-DC85-44D0-8F7C-114B04E25B4B}"/>
    <cellStyle name="Normal 247" xfId="1081" xr:uid="{526A8FC0-804D-45FF-A4DB-C57184DC8416}"/>
    <cellStyle name="Normal 248" xfId="1087" xr:uid="{4E124453-F582-4012-96FC-78F8852ED7DB}"/>
    <cellStyle name="Normal 249" xfId="1093" xr:uid="{4DF08AEC-F852-4327-B50C-9CBC3E6560AE}"/>
    <cellStyle name="Normal 25" xfId="63" xr:uid="{22EAB692-1891-49F8-8AB8-E8D84ACE91AA}"/>
    <cellStyle name="Normal 25 2" xfId="2386" xr:uid="{8D21B0D4-714E-45CF-9561-6D07983DED85}"/>
    <cellStyle name="Normal 25 2 2" xfId="46383" xr:uid="{8B601789-06DF-4BB2-A3D3-0FB34AB02F73}"/>
    <cellStyle name="Normal 25 2 3" xfId="46384" xr:uid="{A470F7C7-9AB1-46A6-847A-21E8F4442E2C}"/>
    <cellStyle name="Normal 25 2 4" xfId="45575" xr:uid="{D431FBCB-8FB4-4290-A8BB-D350F6547104}"/>
    <cellStyle name="Normal 25 3" xfId="2387" xr:uid="{A3233FA9-B435-48E4-8A07-EAE40BD59032}"/>
    <cellStyle name="Normal 25 3 2" xfId="45578" xr:uid="{1442A4D6-3C46-4544-9085-3E933BFFDF99}"/>
    <cellStyle name="Normal 25 4" xfId="2388" xr:uid="{DE985D58-347C-4673-B0D4-762C47337F30}"/>
    <cellStyle name="Normal 25 4 2" xfId="45580" xr:uid="{6FF5A520-B004-4430-A8E9-C9584085AE60}"/>
    <cellStyle name="Normal 25 5" xfId="46385" xr:uid="{44E58BA2-D743-445B-B3E1-45E34F78DFB9}"/>
    <cellStyle name="Normal 25 6" xfId="45567" xr:uid="{88FE8C53-A332-4E01-88B1-30B45A676A45}"/>
    <cellStyle name="Normal 25 7" xfId="2384" xr:uid="{816DE1F5-8F0B-42AC-8908-53138410C119}"/>
    <cellStyle name="Normal 250" xfId="1064" xr:uid="{81E096D4-5138-4126-9D6D-63EDA1F223BC}"/>
    <cellStyle name="Normal 251" xfId="1073" xr:uid="{6A8238E0-2F23-4094-B4BA-935AE4F192CF}"/>
    <cellStyle name="Normal 252" xfId="1080" xr:uid="{1B877ADD-0511-4486-9937-1809CA3C7DF3}"/>
    <cellStyle name="Normal 253" xfId="1086" xr:uid="{EFBD3106-0DB1-4C60-8209-0A389A98BE46}"/>
    <cellStyle name="Normal 254" xfId="1092" xr:uid="{CCCC7440-E954-4CF4-A042-6EDD6C07ADA6}"/>
    <cellStyle name="Normal 255" xfId="1100" xr:uid="{A7725C96-49D2-4147-B04D-46F24F5192A2}"/>
    <cellStyle name="Normal 256" xfId="1110" xr:uid="{333EBDB1-2B3E-477E-9B3F-697A0B410C62}"/>
    <cellStyle name="Normal 257" xfId="1116" xr:uid="{5B8ECDDE-EC68-4378-AB01-65FEA19BDE40}"/>
    <cellStyle name="Normal 258" xfId="1123" xr:uid="{6CF22B49-A707-4AF1-ADC0-DA31256EFFAA}"/>
    <cellStyle name="Normal 259" xfId="1130" xr:uid="{2F459606-D43F-4AAC-BEA5-E5DC67A0A8F7}"/>
    <cellStyle name="Normal 26" xfId="2390" xr:uid="{D281A4E4-5506-4137-84AE-0AD03A9E4412}"/>
    <cellStyle name="Normal 26 2" xfId="2392" xr:uid="{735E04F5-210C-4939-AFF8-9A7BA4A1FF99}"/>
    <cellStyle name="Normal 26 2 2" xfId="46389" xr:uid="{9E0B2A6D-F45D-45FF-BF32-9FC0D0853190}"/>
    <cellStyle name="Normal 26 2 2 2" xfId="46390" xr:uid="{EF84DC06-E2D6-437A-97D2-4C34CAF21EC2}"/>
    <cellStyle name="Normal 26 2 2 2 2" xfId="46391" xr:uid="{1A3AC50E-1E34-447B-8DD5-6A624ACDA7F3}"/>
    <cellStyle name="Normal 26 2 2 3" xfId="9582" xr:uid="{A818A050-DBF9-42CF-B763-66099FA5ED18}"/>
    <cellStyle name="Normal 26 2 3" xfId="46392" xr:uid="{E00E682E-B8CC-4427-AB2F-1B28A9B19FC8}"/>
    <cellStyle name="Normal 26 2 4" xfId="46387" xr:uid="{671B80B6-31EE-4F14-81A1-2FD430FC7D2C}"/>
    <cellStyle name="Normal 26 3" xfId="2394" xr:uid="{0970C8CE-3AB7-4CDA-85A5-C140E9A91D11}"/>
    <cellStyle name="Normal 26 3 2" xfId="46394" xr:uid="{58084395-33A7-4637-A156-703B9B57A79B}"/>
    <cellStyle name="Normal 26 4" xfId="2396" xr:uid="{03C33964-16BA-407B-93B4-96EE92CED1E1}"/>
    <cellStyle name="Normal 26 5" xfId="13345" xr:uid="{5BBB7EFA-AEAA-49B0-8283-80FEA9F00A9F}"/>
    <cellStyle name="Normal 260" xfId="1099" xr:uid="{0CEB3B0C-027D-4A31-9610-3E87EB43A171}"/>
    <cellStyle name="Normal 261" xfId="1109" xr:uid="{298820B2-7D1F-43FF-9584-9A97276BFC3A}"/>
    <cellStyle name="Normal 262" xfId="1115" xr:uid="{8D51853B-7193-4FA3-AB54-619FDA9DFF15}"/>
    <cellStyle name="Normal 263" xfId="1122" xr:uid="{F4ED8B24-F9B7-4E29-AE1D-302B217CA659}"/>
    <cellStyle name="Normal 264" xfId="1129" xr:uid="{C04C0E4D-CB99-4632-AEF6-94A6F5C5BA00}"/>
    <cellStyle name="Normal 265" xfId="1137" xr:uid="{F698A6E1-9013-4040-9606-818C5494830E}"/>
    <cellStyle name="Normal 266" xfId="1144" xr:uid="{036829CA-CB8A-4AF7-98DB-1C0F17A65A01}"/>
    <cellStyle name="Normal 267" xfId="1150" xr:uid="{E7333291-D2F1-4453-84EB-7EFCE245C8A8}"/>
    <cellStyle name="Normal 268" xfId="1156" xr:uid="{BB8C2CB8-DDC6-4537-8601-C0A162CF0ADA}"/>
    <cellStyle name="Normal 269" xfId="1162" xr:uid="{566FFEAE-4E1F-463A-9272-A121E85874CF}"/>
    <cellStyle name="Normal 27" xfId="2398" xr:uid="{6C1FAA28-65B0-4A24-AE51-8847B16EF5B8}"/>
    <cellStyle name="Normal 27 2" xfId="2400" xr:uid="{55078AD5-5F17-47A2-96B5-7236944A0394}"/>
    <cellStyle name="Normal 27 2 2" xfId="31782" xr:uid="{1FAB4AB9-D2DD-480F-8C45-C5DD64ABEA02}"/>
    <cellStyle name="Normal 27 2 2 2" xfId="31787" xr:uid="{C734B62D-4A57-4907-B15D-CBA07CE56D37}"/>
    <cellStyle name="Normal 27 2 3" xfId="31792" xr:uid="{8F6B0489-FF8C-44F4-8B1C-1485BE192EFA}"/>
    <cellStyle name="Normal 27 2 3 2" xfId="8209" xr:uid="{E1EF1313-8025-4698-8F15-1DA06F6EA4D0}"/>
    <cellStyle name="Normal 27 2 4" xfId="35444" xr:uid="{9C9C6C90-C696-4EC8-934A-9E1A86568509}"/>
    <cellStyle name="Normal 27 3" xfId="2402" xr:uid="{FD294171-26E9-49BC-A10C-B63A48030487}"/>
    <cellStyle name="Normal 27 3 2" xfId="35447" xr:uid="{7DFFEEC4-315D-4DA0-B32D-E221D843654D}"/>
    <cellStyle name="Normal 27 4" xfId="2404" xr:uid="{40B46EEC-5BAA-445A-9116-7DF2720B9723}"/>
    <cellStyle name="Normal 27 4 2" xfId="35450" xr:uid="{53677855-9040-4B5D-9631-8949AD9C61E9}"/>
    <cellStyle name="Normal 27 5" xfId="2405" xr:uid="{2BD90771-2349-4503-853E-11CC7F5608A0}"/>
    <cellStyle name="Normal 27 6" xfId="35440" xr:uid="{AC97E5C5-FD7C-4143-9445-078E7BD19E6D}"/>
    <cellStyle name="Normal 270" xfId="1136" xr:uid="{50A5B40B-2B5F-4393-86C7-FD0287D85505}"/>
    <cellStyle name="Normal 271" xfId="1143" xr:uid="{A7CA8F78-3985-4373-B22C-940D7E26B7B5}"/>
    <cellStyle name="Normal 272" xfId="1149" xr:uid="{E36D268D-D6B2-4152-B356-88444D56CDD8}"/>
    <cellStyle name="Normal 273" xfId="1155" xr:uid="{1C9CBEC0-2BA8-414A-B606-B7F273F1F73E}"/>
    <cellStyle name="Normal 274" xfId="1161" xr:uid="{1E77AEE3-280D-47C8-9813-CF6B7C0807BC}"/>
    <cellStyle name="Normal 275" xfId="1168" xr:uid="{4D3183BB-51A3-460A-A4C5-87C7109CD173}"/>
    <cellStyle name="Normal 276" xfId="1174" xr:uid="{894C9247-0A68-489C-82A8-4D96B600FE2E}"/>
    <cellStyle name="Normal 277" xfId="1180" xr:uid="{92831A50-75E7-4A25-B952-ECC442C92BDD}"/>
    <cellStyle name="Normal 278" xfId="1186" xr:uid="{BCCD61B4-362B-4D68-B49F-366E475A7C6C}"/>
    <cellStyle name="Normal 279" xfId="479" xr:uid="{293C26C6-1304-4545-AB84-26478FAC72F7}"/>
    <cellStyle name="Normal 28" xfId="2407" xr:uid="{254B5283-708E-4109-90BE-42C5743DEA9F}"/>
    <cellStyle name="Normal 28 2" xfId="2409" xr:uid="{99507581-E30B-4003-8893-D13825D79DD2}"/>
    <cellStyle name="Normal 28 2 2" xfId="12190" xr:uid="{EBDED653-3D97-4959-89B6-C26265C10CF9}"/>
    <cellStyle name="Normal 28 2 2 2" xfId="34320" xr:uid="{08D80A3F-D539-44BB-8C97-043D386447F2}"/>
    <cellStyle name="Normal 28 2 3" xfId="34325" xr:uid="{50B115ED-5A8D-4BCD-ABA4-EB3CE6DB624E}"/>
    <cellStyle name="Normal 28 2 4" xfId="34332" xr:uid="{62F8342B-2BA6-46A1-8E9A-438FBE705D57}"/>
    <cellStyle name="Normal 28 3" xfId="2411" xr:uid="{66026E7E-C8C2-4A16-8931-03065F0AC214}"/>
    <cellStyle name="Normal 28 3 2" xfId="12218" xr:uid="{85C76582-42C8-49F8-A502-525540BF2ED7}"/>
    <cellStyle name="Normal 28 3 3" xfId="46397" xr:uid="{21FB52D6-A5AF-4937-856C-D555E01A26D2}"/>
    <cellStyle name="Normal 28 4" xfId="46399" xr:uid="{23FEF0DE-60D6-47E7-BE86-1097C8C9B615}"/>
    <cellStyle name="Normal 28 4 2" xfId="12257" xr:uid="{B902CAC7-04B7-4956-A2F0-5AA5A748A617}"/>
    <cellStyle name="Normal 28 5" xfId="46400" xr:uid="{F3A990C6-E86F-4B4F-8B56-F2D6A2EA2315}"/>
    <cellStyle name="Normal 28 6" xfId="46401" xr:uid="{FE48286D-8D23-42FE-89DC-3A20E046C816}"/>
    <cellStyle name="Normal 28 7" xfId="51844" xr:uid="{58149AF8-E520-4314-AE0C-4A0B6DD1B678}"/>
    <cellStyle name="Normal 28_X" xfId="46402" xr:uid="{E47E2A59-BE71-48B2-8D93-54B9E1602B5E}"/>
    <cellStyle name="Normal 280" xfId="1167" xr:uid="{9702A784-ABCE-417D-A58D-CBDCADCA792C}"/>
    <cellStyle name="Normal 281" xfId="1173" xr:uid="{98F5F412-F597-4178-8C75-1063469B5741}"/>
    <cellStyle name="Normal 282" xfId="1179" xr:uid="{A9F9D444-43B1-450B-B86C-E10152F2F31B}"/>
    <cellStyle name="Normal 283" xfId="1185" xr:uid="{88D674A8-420F-468D-BCC9-827A0392D268}"/>
    <cellStyle name="Normal 284" xfId="478" xr:uid="{9FC4E170-D38B-4B41-B0A0-8FC5962F921B}"/>
    <cellStyle name="Normal 285" xfId="1192" xr:uid="{BB5235D0-516F-4963-A925-24D07B5DE153}"/>
    <cellStyle name="Normal 286" xfId="113" xr:uid="{B5AB0736-8DAE-4C18-81BA-B70B3988DF02}"/>
    <cellStyle name="Normal 287" xfId="135" xr:uid="{09373C65-AAEB-4E4A-9E50-F392BE525A07}"/>
    <cellStyle name="Normal 288" xfId="502" xr:uid="{71F10A8B-DC9D-4945-ABFD-BBF4626C8BE6}"/>
    <cellStyle name="Normal 289" xfId="512" xr:uid="{0003C57A-392B-4E3A-B54A-8D2960183B9E}"/>
    <cellStyle name="Normal 29" xfId="2413" xr:uid="{02341FDB-2C05-4995-89E1-9B49BF398E58}"/>
    <cellStyle name="Normal 29 2" xfId="2415" xr:uid="{9C881E68-842C-4D59-95F8-8D44EC1648FA}"/>
    <cellStyle name="Normal 29 2 2" xfId="15873" xr:uid="{C08A0B06-5335-4D55-BC5A-EE30B1E61EB2}"/>
    <cellStyle name="Normal 29 2 2 2" xfId="5315" xr:uid="{46A03F1E-D6E3-4A4A-8EBC-638CEE259BF7}"/>
    <cellStyle name="Normal 29 2 3" xfId="20902" xr:uid="{DCE8F229-538C-4B0E-97FF-939CDD73B3B7}"/>
    <cellStyle name="Normal 29 2 4" xfId="20912" xr:uid="{B2AC0883-34E3-4023-B32C-F53B9756C116}"/>
    <cellStyle name="Normal 29 2 5" xfId="35464" xr:uid="{991FDC86-D482-47DB-9975-C157194D7DE7}"/>
    <cellStyle name="Normal 29 3" xfId="2417" xr:uid="{4ACF619D-0225-4DB2-A66C-0992FD98D251}"/>
    <cellStyle name="Normal 29 3 2" xfId="35469" xr:uid="{2C628D95-B4A7-4882-8DD7-EBCDD7874489}"/>
    <cellStyle name="Normal 29 4" xfId="2419" xr:uid="{4529B694-4A7A-4DC6-9990-465A2816577E}"/>
    <cellStyle name="Normal 29 4 2" xfId="35471" xr:uid="{24568A37-825C-405B-B150-E950D3654B22}"/>
    <cellStyle name="Normal 29 5" xfId="35461" xr:uid="{C11502DA-4BD7-4A0C-8E9B-3B3414128998}"/>
    <cellStyle name="Normal 29 6" xfId="51968" xr:uid="{6CFA01C5-1DC6-4D40-8AB3-A1EF3F43B3F9}"/>
    <cellStyle name="Normal 290" xfId="1191" xr:uid="{72E9F76C-ACB2-450A-A36C-B655059EE9DF}"/>
    <cellStyle name="Normal 291" xfId="112" xr:uid="{FFF54763-1EE1-4D73-9FC8-0B5CA4F7369E}"/>
    <cellStyle name="Normal 292" xfId="134" xr:uid="{694C1574-BF92-4DFC-B37E-70547CFA86E6}"/>
    <cellStyle name="Normal 293" xfId="501" xr:uid="{425BD3B5-7BD8-4C4C-BDC2-ECB06AE93ACA}"/>
    <cellStyle name="Normal 294" xfId="511" xr:uid="{01BB68C3-F905-498F-9A4F-2C90DCD552B2}"/>
    <cellStyle name="Normal 295" xfId="1198" xr:uid="{B22DBA09-AF41-4B1F-A738-8B90B9BA05AE}"/>
    <cellStyle name="Normal 296" xfId="2423" xr:uid="{7165C2EE-D5AB-4841-BE0E-97BFA2257350}"/>
    <cellStyle name="Normal 297" xfId="2426" xr:uid="{E24747FE-FE10-4462-855B-5D56E9AC4A49}"/>
    <cellStyle name="Normal 298" xfId="2429" xr:uid="{6DAED5EB-0D5C-41A3-88FE-1C062101DC02}"/>
    <cellStyle name="Normal 299" xfId="2432" xr:uid="{B1EC4BCC-3FCF-4A51-AE05-AD20BAAB51DC}"/>
    <cellStyle name="Normal 3" xfId="48" xr:uid="{BD8A9E49-A1AB-4CA6-ABAF-C76E3967450E}"/>
    <cellStyle name="Normal 3 10" xfId="16" xr:uid="{8881F0B3-AA38-45AA-B6D0-E29B0A18E74C}"/>
    <cellStyle name="Normal 3 10 2" xfId="46403" xr:uid="{2D2F8DAB-EA11-4D49-8928-10BBCDB72815}"/>
    <cellStyle name="Normal 3 10 3" xfId="46404" xr:uid="{E92E8933-3D60-4EFD-898E-1A91D19D0DE5}"/>
    <cellStyle name="Normal 3 10 4" xfId="46405" xr:uid="{75D50229-D2F6-4A05-8068-501EE035697B}"/>
    <cellStyle name="Normal 3 10 5" xfId="46406" xr:uid="{CAF1BB8F-400B-4368-B916-A6A6DCBBE2B0}"/>
    <cellStyle name="Normal 3 10 6" xfId="12699" xr:uid="{E52C328C-8461-42B5-81C2-3BB499CC51B9}"/>
    <cellStyle name="Normal 3 11" xfId="21728" xr:uid="{41DD2FFE-7398-44F1-9DDB-20F72D54519A}"/>
    <cellStyle name="Normal 3 11 2" xfId="46407" xr:uid="{3D5F1B0D-20F5-4973-9A64-9157718EF34C}"/>
    <cellStyle name="Normal 3 11 2 2" xfId="46408" xr:uid="{CC339CD7-3F5D-4CDB-9BF0-E145ECF2BDD0}"/>
    <cellStyle name="Normal 3 11 3" xfId="46409" xr:uid="{373B0446-0C9E-4EF8-91FA-123F411F29A7}"/>
    <cellStyle name="Normal 3 11 4" xfId="46410" xr:uid="{59DEC262-EA09-46C0-BF8D-C958E0706619}"/>
    <cellStyle name="Normal 3 11 5" xfId="46411" xr:uid="{E88CE1F7-A1B6-4873-9B9B-B6D8B0B7029D}"/>
    <cellStyle name="Normal 3 12" xfId="46412" xr:uid="{19DBFF5C-A326-43BC-82E1-31D9846E77D5}"/>
    <cellStyle name="Normal 3 12 2" xfId="46413" xr:uid="{1E43D7F1-AE60-465B-AE85-19987EE1FE4B}"/>
    <cellStyle name="Normal 3 12 2 2" xfId="25766" xr:uid="{CC839004-F71A-4AB1-830E-37F8D96108AC}"/>
    <cellStyle name="Normal 3 12 3" xfId="46414" xr:uid="{A083A50D-10B7-425F-91FE-BA41BB27BFD4}"/>
    <cellStyle name="Normal 3 12 4" xfId="46415" xr:uid="{8EADB745-69B3-4DCF-B150-ED387DA60F9E}"/>
    <cellStyle name="Normal 3 12 5" xfId="46416" xr:uid="{5EB4F41F-2B55-46FB-AB80-2FAC9AC5CB09}"/>
    <cellStyle name="Normal 3 13" xfId="46417" xr:uid="{F864DC4C-1A79-4510-B026-4B807D46F9EF}"/>
    <cellStyle name="Normal 3 13 2" xfId="46418" xr:uid="{73721947-7C55-48C4-A17A-C68C80C49602}"/>
    <cellStyle name="Normal 3 13 3" xfId="46419" xr:uid="{B618856D-6D94-4E00-98C6-49D7F8A65BF4}"/>
    <cellStyle name="Normal 3 13 4" xfId="46420" xr:uid="{5D641943-831F-4D39-8B40-9E5F1644FA70}"/>
    <cellStyle name="Normal 3 13 5" xfId="46421" xr:uid="{A13A56D1-F548-46FC-B620-E052D8102041}"/>
    <cellStyle name="Normal 3 14" xfId="46422" xr:uid="{BEB4C804-FB72-4D63-BD93-AC57061A7C9F}"/>
    <cellStyle name="Normal 3 14 2" xfId="46423" xr:uid="{1BD70BC6-A2FF-4E78-A12C-0E37C132B4F6}"/>
    <cellStyle name="Normal 3 14 3" xfId="46424" xr:uid="{47AC8F2D-0B6E-492F-BFC6-0768FE94EA70}"/>
    <cellStyle name="Normal 3 14 4" xfId="46425" xr:uid="{5493B461-85D7-49DC-AE94-EA22BE3DC5C8}"/>
    <cellStyle name="Normal 3 14 5" xfId="46426" xr:uid="{E37C0A15-97A2-4D5C-9E75-28126A7DA339}"/>
    <cellStyle name="Normal 3 15" xfId="46428" xr:uid="{E80E7EA7-3CB4-4401-BEA2-C2F0D2F05A25}"/>
    <cellStyle name="Normal 3 15 2" xfId="46429" xr:uid="{94D24DDE-3920-4E37-96C4-CB3104006DBA}"/>
    <cellStyle name="Normal 3 15 3" xfId="46430" xr:uid="{96D9F113-8800-4D0A-973A-2FB2CDA8237B}"/>
    <cellStyle name="Normal 3 15 4" xfId="46431" xr:uid="{A0B3CDB7-009D-474C-A801-8B1554874242}"/>
    <cellStyle name="Normal 3 16" xfId="46433" xr:uid="{56D91CDA-61F1-41C1-BD34-DC5A39A77456}"/>
    <cellStyle name="Normal 3 16 2" xfId="46434" xr:uid="{5E3CA43F-DA59-41F1-A182-7039EE1E5E8E}"/>
    <cellStyle name="Normal 3 17" xfId="46436" xr:uid="{B41442E4-606C-420C-BC00-5880A53C4DCD}"/>
    <cellStyle name="Normal 3 18" xfId="46438" xr:uid="{F4432042-CC1C-4952-9926-4595AE814898}"/>
    <cellStyle name="Normal 3 19" xfId="46440" xr:uid="{5AEECF2D-1032-4491-8137-15BD3D6F8931}"/>
    <cellStyle name="Normal 3 2" xfId="2433" xr:uid="{72E1E42A-59C4-46F6-9B1E-5856817ED791}"/>
    <cellStyle name="Normal 3 2 10" xfId="45254" xr:uid="{63E2B09E-DE07-45EE-A342-233A6E2D93AB}"/>
    <cellStyle name="Normal 3 2 10 2" xfId="44818" xr:uid="{6F77B5CF-7F71-4A7E-ACC9-969F4A856083}"/>
    <cellStyle name="Normal 3 2 11" xfId="6485" xr:uid="{2E853218-86F1-40CE-9F84-640BF411572D}"/>
    <cellStyle name="Normal 3 2 12" xfId="46443" xr:uid="{FAF5E93C-1484-43B8-B401-BEA6D3F92978}"/>
    <cellStyle name="Normal 3 2 13" xfId="46444" xr:uid="{547D598A-C65E-4491-818C-17E1AA51D697}"/>
    <cellStyle name="Normal 3 2 14" xfId="46445" xr:uid="{05D079D9-E5E4-4F1A-B8DE-546720CBBCD6}"/>
    <cellStyle name="Normal 3 2 2" xfId="2434" xr:uid="{A03A18C1-8E14-4CDD-8E75-8ADD7661F322}"/>
    <cellStyle name="Normal 3 2 2 2" xfId="46446" xr:uid="{E9F32C7B-618B-40A0-B1C0-3B8C9BF89EC0}"/>
    <cellStyle name="Normal 3 2 2 2 2" xfId="46447" xr:uid="{AAEEA49F-25EB-44A6-930B-9860BD51D8C5}"/>
    <cellStyle name="Normal 3 2 2 2 3" xfId="46448" xr:uid="{4B0715AE-338B-40A2-ADD1-CC9E7C499D06}"/>
    <cellStyle name="Normal 3 2 2 3" xfId="46449" xr:uid="{C0562613-46BF-4C59-A9CD-7A2491D6C2BA}"/>
    <cellStyle name="Normal 3 2 2 3 2" xfId="46450" xr:uid="{0D28F88F-93AC-4028-80B8-C043F7AAB1C4}"/>
    <cellStyle name="Normal 3 2 2 4" xfId="2996" xr:uid="{56C95B1E-91CA-41F6-A613-3B8CD5418BE7}"/>
    <cellStyle name="Normal 3 2 2 5" xfId="5600" xr:uid="{1B27018B-7DEB-4196-B39E-12CD75C6FBC0}"/>
    <cellStyle name="Normal 3 2 2 6" xfId="4696" xr:uid="{52E7FB06-4BF4-48B9-96B3-01CB4EBD9985}"/>
    <cellStyle name="Normal 3 2 2_X" xfId="46451" xr:uid="{29C1453A-63F7-4213-8B24-6F3AC6B4C277}"/>
    <cellStyle name="Normal 3 2 3" xfId="2081" xr:uid="{C132DAA6-815F-4435-A691-7536EDAB2093}"/>
    <cellStyle name="Normal 3 2 3 2" xfId="2083" xr:uid="{B254E6F5-4CE5-4304-BB60-331DCAEEDB41}"/>
    <cellStyle name="Normal 3 2 3 2 2" xfId="46456" xr:uid="{F79F8ED5-210C-4F59-92DC-5EBE5C324FB2}"/>
    <cellStyle name="Normal 3 2 3 2 3" xfId="46454" xr:uid="{CBF5BD31-9306-4AF4-9859-CDE33A8B544C}"/>
    <cellStyle name="Normal 3 2 3 3" xfId="46458" xr:uid="{E3080587-F1D4-4A52-A18E-AF7BF4DD8965}"/>
    <cellStyle name="Normal 3 2 3 4" xfId="46460" xr:uid="{40B86F86-8C70-4038-A6ED-0215B19B2922}"/>
    <cellStyle name="Normal 3 2 3 5" xfId="46461" xr:uid="{3F15013B-B8BC-47B5-AAE6-F1A894569BC3}"/>
    <cellStyle name="Normal 3 2 3 6" xfId="46452" xr:uid="{F8EE891D-E3BA-4BA4-8EE9-86760B48A350}"/>
    <cellStyle name="Normal 3 2 4" xfId="2086" xr:uid="{9BC36AE4-5967-497C-AA0D-80B8513F05FA}"/>
    <cellStyle name="Normal 3 2 4 2" xfId="46464" xr:uid="{E1868643-BD17-4966-B60F-430DB475B296}"/>
    <cellStyle name="Normal 3 2 4 2 2" xfId="46466" xr:uid="{B9A3CC17-172D-44C1-9BFD-36A0B08DA87C}"/>
    <cellStyle name="Normal 3 2 4 2 3" xfId="46468" xr:uid="{85BEEE9F-EF4A-435C-9496-75E0A6A0B3AE}"/>
    <cellStyle name="Normal 3 2 4 3" xfId="46470" xr:uid="{96ABD757-F04C-4C7E-8D7B-0C8906FACA71}"/>
    <cellStyle name="Normal 3 2 4 4" xfId="4555" xr:uid="{8A611626-4F93-451F-817D-A4100C5B0244}"/>
    <cellStyle name="Normal 3 2 4 5" xfId="46472" xr:uid="{0F49E587-982C-4ACD-9F0D-DED21D6159E3}"/>
    <cellStyle name="Normal 3 2 4 6" xfId="13573" xr:uid="{98DD5249-D85C-4AAE-86C1-E81C7A623323}"/>
    <cellStyle name="Normal 3 2 4 7" xfId="46462" xr:uid="{C50FD6E6-E22E-4E1F-97DD-788AD3F8444F}"/>
    <cellStyle name="Normal 3 2 5" xfId="46473" xr:uid="{53ADDE1E-4C7B-473A-B9AF-24AB79652650}"/>
    <cellStyle name="Normal 3 2 5 2" xfId="46475" xr:uid="{71447060-D9C0-4E6F-A438-592EE84FADE7}"/>
    <cellStyle name="Normal 3 2 5 2 2" xfId="46477" xr:uid="{55991459-737E-4BE3-A638-D46EE3CFB90A}"/>
    <cellStyle name="Normal 3 2 5 3" xfId="16463" xr:uid="{BCAA9878-AFB3-4064-AB2E-71ECA1FBA415}"/>
    <cellStyle name="Normal 3 2 5 4" xfId="46478" xr:uid="{654D04EF-74C6-4C3C-93AE-F4D169765A30}"/>
    <cellStyle name="Normal 3 2 6" xfId="46480" xr:uid="{97749605-AEBC-4395-BFCC-3E9C9644B74D}"/>
    <cellStyle name="Normal 3 2 6 2" xfId="46482" xr:uid="{E605A194-7A1B-4A4B-975A-3F144A51F649}"/>
    <cellStyle name="Normal 3 2 6 2 2" xfId="46484" xr:uid="{AE8F32C0-FC27-46CF-ABE8-892962AA8603}"/>
    <cellStyle name="Normal 3 2 6 3" xfId="46487" xr:uid="{3813263C-C612-4927-93B5-16C506A2C62A}"/>
    <cellStyle name="Normal 3 2 6 4" xfId="46490" xr:uid="{24423D01-55D7-4EEC-B810-B53B5DF8732D}"/>
    <cellStyle name="Normal 3 2 7" xfId="46491" xr:uid="{093E6CD9-87BB-4DBC-8A7A-75BD21728A47}"/>
    <cellStyle name="Normal 3 2 7 2" xfId="46493" xr:uid="{B593E3AA-DB98-4CE2-8B62-798CBC9EB4BC}"/>
    <cellStyle name="Normal 3 2 7 2 2" xfId="46495" xr:uid="{CC318637-D938-4FCA-A218-4F5618F39C1E}"/>
    <cellStyle name="Normal 3 2 7 3" xfId="46498" xr:uid="{A7DAAA8D-8EDC-451A-B7CC-227464A84359}"/>
    <cellStyle name="Normal 3 2 7 4" xfId="46499" xr:uid="{10337B24-9A52-4D57-95AD-842CE7648CFA}"/>
    <cellStyle name="Normal 3 2 8" xfId="46500" xr:uid="{194CED16-0C47-407A-A990-BC4C713BD062}"/>
    <cellStyle name="Normal 3 2 8 2" xfId="46502" xr:uid="{1FEF1667-5F5F-4C8B-89ED-080B294478EC}"/>
    <cellStyle name="Normal 3 2 8 2 2" xfId="46503" xr:uid="{83AF93FC-E0D4-49CD-B7F7-3C624784F334}"/>
    <cellStyle name="Normal 3 2 8 3" xfId="46506" xr:uid="{8907BD4F-1735-49C0-B8E1-39947AA3EEF2}"/>
    <cellStyle name="Normal 3 2 8 4" xfId="46507" xr:uid="{BE802E13-4FBF-4CB3-B5CC-A2439711BFBE}"/>
    <cellStyle name="Normal 3 2 9" xfId="46508" xr:uid="{E61F5FA0-D85C-4361-8F63-884BF53F24DE}"/>
    <cellStyle name="Normal 3 2 9 2" xfId="46510" xr:uid="{DA55EF90-A940-4235-89C7-5A379058CC0F}"/>
    <cellStyle name="Normal 3 2 9 3" xfId="46511" xr:uid="{00CC684E-BDB4-41B5-B8E4-BD2B31151CC7}"/>
    <cellStyle name="Normal 3 2_Annexure" xfId="46512" xr:uid="{9504437A-E6CA-421C-AB7B-A37216C684D0}"/>
    <cellStyle name="Normal 3 20" xfId="46427" xr:uid="{D75CD088-E7CE-4C52-A163-5B4E492C03AA}"/>
    <cellStyle name="Normal 3 21" xfId="46432" xr:uid="{225D9F0A-4A8C-4AC6-B9C7-88BF2DAD12DE}"/>
    <cellStyle name="Normal 3 22" xfId="46435" xr:uid="{C9812F54-5762-4CC8-863D-01D371508EB6}"/>
    <cellStyle name="Normal 3 23" xfId="46437" xr:uid="{85AC1C1B-BD06-47CA-B370-56B8115DA22D}"/>
    <cellStyle name="Normal 3 24" xfId="46439" xr:uid="{641DA4F3-286E-4D79-8029-3B102F258B73}"/>
    <cellStyle name="Normal 3 25" xfId="46513" xr:uid="{FF8C380D-03A9-46EC-882A-D50A863DDC89}"/>
    <cellStyle name="Normal 3 26" xfId="46163" xr:uid="{5E32EA61-B50E-423C-951A-C1E4DB1E7458}"/>
    <cellStyle name="Normal 3 27" xfId="52110" xr:uid="{9023D39F-A83D-4E3F-A22B-DBE9E95396B6}"/>
    <cellStyle name="Normal 3 28" xfId="52118" xr:uid="{F8E7FF6A-A460-4B5A-A128-2E0587165F89}"/>
    <cellStyle name="Normal 3 29" xfId="52123" xr:uid="{37565C28-DBE2-45BE-84BD-F7AF418C64F2}"/>
    <cellStyle name="Normal 3 3" xfId="2435" xr:uid="{822B64B1-CA5C-42EC-A77A-9AF927D354EC}"/>
    <cellStyle name="Normal 3 3 10" xfId="46517" xr:uid="{BF37BC0E-1517-4AD8-8601-25E4A1B3796B}"/>
    <cellStyle name="Normal 3 3 11" xfId="12592" xr:uid="{2E94D883-0454-4533-98D9-C22253579AE6}"/>
    <cellStyle name="Normal 3 3 12" xfId="46516" xr:uid="{0618D31D-70DC-40C9-BDE9-A282DEB758D5}"/>
    <cellStyle name="Normal 3 3 13" xfId="51644" xr:uid="{24B107E5-764F-429E-A1BC-E14D90CF7091}"/>
    <cellStyle name="Normal 3 3 2" xfId="2136" xr:uid="{759F5393-60C7-4F3E-B801-386EF2E186FD}"/>
    <cellStyle name="Normal 3 3 2 10" xfId="46518" xr:uid="{865278E7-A88B-4BF3-AA7E-B3B852244868}"/>
    <cellStyle name="Normal 3 3 2 11" xfId="34751" xr:uid="{EB27D553-8DBE-4575-8C15-6AAF2E5324D7}"/>
    <cellStyle name="Normal 3 3 2 2" xfId="2138" xr:uid="{FF1E43F7-ABE3-40D2-8BBF-063BCF38D1B5}"/>
    <cellStyle name="Normal 3 3 2 2 2" xfId="2436" xr:uid="{1869538D-E2D9-46C4-A74D-EF7016E5C85D}"/>
    <cellStyle name="Normal 3 3 2 2 2 2" xfId="44642" xr:uid="{C43A53E4-5088-4BA2-816E-50A19D48B6CC}"/>
    <cellStyle name="Normal 3 3 2 2 3" xfId="46519" xr:uid="{79FFEF97-0FC2-44CF-AB32-35E455058B75}"/>
    <cellStyle name="Normal 3 3 2 2 4" xfId="51959" xr:uid="{5D12A89E-7654-4B83-886D-7DF9D408F003}"/>
    <cellStyle name="Normal 3 3 2 3" xfId="2140" xr:uid="{25AE7A69-D809-46A1-AEF0-65D34F33A4D8}"/>
    <cellStyle name="Normal 3 3 2 3 2" xfId="46521" xr:uid="{2C3DD5B3-BAF5-41A7-9665-F199B8AEDC5A}"/>
    <cellStyle name="Normal 3 3 2 3 3" xfId="46520" xr:uid="{BDB5A69E-D11E-4B5E-9378-D1D1B76FEC33}"/>
    <cellStyle name="Normal 3 3 2 4" xfId="46522" xr:uid="{79F46AA4-ABA2-4FAD-884C-1D500859C832}"/>
    <cellStyle name="Normal 3 3 2 4 2" xfId="46523" xr:uid="{697D37C5-96AF-4A49-B429-3DB73314E6AF}"/>
    <cellStyle name="Normal 3 3 2 5" xfId="16998" xr:uid="{070BB019-E5A0-46D1-BE8C-65E575B45E1B}"/>
    <cellStyle name="Normal 3 3 2 5 2" xfId="46524" xr:uid="{17970BC1-F6D3-499E-A003-97AC64630F18}"/>
    <cellStyle name="Normal 3 3 2 6" xfId="8067" xr:uid="{5DC8196B-2F79-476A-A9A9-C43567D730D0}"/>
    <cellStyle name="Normal 3 3 2 6 2" xfId="11947" xr:uid="{D1EB6598-D102-438E-94F4-80A47A57AB56}"/>
    <cellStyle name="Normal 3 3 2 7" xfId="46525" xr:uid="{16DF9E45-5E51-4593-885C-6A95E51B1470}"/>
    <cellStyle name="Normal 3 3 2 8" xfId="46526" xr:uid="{B88DA023-4523-4245-85E0-065C9B49DE4C}"/>
    <cellStyle name="Normal 3 3 2 9" xfId="46529" xr:uid="{838E63FC-78B1-4F0A-84A7-CD983DFC7874}"/>
    <cellStyle name="Normal 3 3 2_BSD2" xfId="32155" xr:uid="{2FF02796-D722-4B33-8A26-E4053198D5EB}"/>
    <cellStyle name="Normal 3 3 3" xfId="2089" xr:uid="{4AEAE7F1-A205-4938-B2EB-091978C3AEC7}"/>
    <cellStyle name="Normal 3 3 3 2" xfId="46531" xr:uid="{EC22BF14-1288-4188-BDF2-AC789C24624A}"/>
    <cellStyle name="Normal 3 3 3 3" xfId="46532" xr:uid="{6D71E276-E23D-4DB8-B446-A291315AB324}"/>
    <cellStyle name="Normal 3 3 3 4" xfId="46530" xr:uid="{50C74DFD-CA8A-4D13-ADF5-0C582E78C10A}"/>
    <cellStyle name="Normal 3 3 4" xfId="2094" xr:uid="{F1323BB3-69F2-4531-9770-14E35600FCBB}"/>
    <cellStyle name="Normal 3 3 4 2" xfId="46534" xr:uid="{813C24E1-A85E-4523-A498-8BB0458570A7}"/>
    <cellStyle name="Normal 3 3 4 2 2" xfId="13752" xr:uid="{3944CF65-1F10-43DB-B75C-89C099DA1993}"/>
    <cellStyle name="Normal 3 3 4 3" xfId="46535" xr:uid="{510429C3-7603-4301-828E-7E773DB567D1}"/>
    <cellStyle name="Normal 3 3 4 4" xfId="46536" xr:uid="{59EB18D7-7369-40B5-9DEB-A477D5EE4A8F}"/>
    <cellStyle name="Normal 3 3 4 5" xfId="46533" xr:uid="{732F95F5-0030-40F6-B10E-F9EBA49109CB}"/>
    <cellStyle name="Normal 3 3 4 6" xfId="51883" xr:uid="{A5348272-ED6B-43CE-A2E0-789BDC79D400}"/>
    <cellStyle name="Normal 3 3 5" xfId="2437" xr:uid="{0DDC1EA2-550C-455D-B7A5-F3165A7F4664}"/>
    <cellStyle name="Normal 3 3 5 2" xfId="46538" xr:uid="{0F01417D-90DC-42D8-9615-B892F00C0BCC}"/>
    <cellStyle name="Normal 3 3 5 3" xfId="46537" xr:uid="{CC22E7E6-8582-486A-A705-96BE961A360D}"/>
    <cellStyle name="Normal 3 3 6" xfId="46539" xr:uid="{E42888DA-0E6E-4F3E-9B38-EB1086844F4F}"/>
    <cellStyle name="Normal 3 3 6 2" xfId="46540" xr:uid="{52D952C8-72EF-402F-889B-18A454779DB3}"/>
    <cellStyle name="Normal 3 3 7" xfId="46541" xr:uid="{69CB70D1-BF26-45F3-B7C4-CFDC6BCB0F19}"/>
    <cellStyle name="Normal 3 3 7 2" xfId="46542" xr:uid="{232270DA-EAEE-4753-9B67-D3A7528EA588}"/>
    <cellStyle name="Normal 3 3 8" xfId="46543" xr:uid="{6B31C99B-358F-4F60-B74B-0A80338EF537}"/>
    <cellStyle name="Normal 3 3 9" xfId="46544" xr:uid="{D3A43FC5-992E-48B9-9667-B82DEB74295B}"/>
    <cellStyle name="Normal 3 3_BSD2" xfId="26590" xr:uid="{8E0A17C1-4D24-4D4D-BD53-A789CD3E37F1}"/>
    <cellStyle name="Normal 3 4" xfId="2438" xr:uid="{031B572F-F809-403C-BE75-6DAECDDD8164}"/>
    <cellStyle name="Normal 3 4 2" xfId="2439" xr:uid="{FA8D11EE-A4FB-42BD-B235-32CCB4DFC0B5}"/>
    <cellStyle name="Normal 3 4 2 2" xfId="46545" xr:uid="{4DD89B03-6A9C-4F80-8563-20CB9256CB37}"/>
    <cellStyle name="Normal 3 4 2 3" xfId="46546" xr:uid="{3DD6A363-A668-4873-96C0-8F2E40CCB71A}"/>
    <cellStyle name="Normal 3 4 2 4" xfId="46547" xr:uid="{47F875B4-5265-4EA3-94E1-337DD0597B60}"/>
    <cellStyle name="Normal 3 4 2 5" xfId="41834" xr:uid="{D28BA15D-A14A-42EF-9AEB-9E95759E2C4A}"/>
    <cellStyle name="Normal 3 4 3" xfId="2097" xr:uid="{F9925BA3-C412-4D8D-A7E9-94FBEE133311}"/>
    <cellStyle name="Normal 3 4 3 2" xfId="46550" xr:uid="{CD9D7B99-31BC-46EE-8C8A-D7A256096029}"/>
    <cellStyle name="Normal 3 4 3 3" xfId="46548" xr:uid="{790A39A5-F79A-43AE-B5E6-6CD483338730}"/>
    <cellStyle name="Normal 3 4 4" xfId="46551" xr:uid="{CAFAED46-C773-4E06-95AE-332E7A9E565D}"/>
    <cellStyle name="Normal 3 4 4 2" xfId="46552" xr:uid="{37BCD3A8-B3DA-48DE-8CA7-F8AFE946338D}"/>
    <cellStyle name="Normal 3 4 4 3" xfId="46553" xr:uid="{CD7FE4F2-8474-4CEE-9B96-00FBE95E236A}"/>
    <cellStyle name="Normal 3 4 4 4" xfId="46554" xr:uid="{B6B42323-CA20-4AE0-ACD1-63A9E42FE981}"/>
    <cellStyle name="Normal 3 4 5" xfId="46555" xr:uid="{9B3632EE-DE46-47C1-B4D6-6BBB33B04BB4}"/>
    <cellStyle name="Normal 3 4 6" xfId="35576" xr:uid="{71398338-B027-4CF2-9BE5-FF4CD15676DE}"/>
    <cellStyle name="Normal 3 4 7" xfId="51842" xr:uid="{8B1EB9D9-9E76-4AFA-98D8-7FE6B7A51C92}"/>
    <cellStyle name="Normal 3 5" xfId="2440" xr:uid="{27613B58-706F-49F4-9AFD-C80CB4BF2020}"/>
    <cellStyle name="Normal 3 5 2" xfId="2441" xr:uid="{73509144-0CF5-4257-B85D-77DF71B83585}"/>
    <cellStyle name="Normal 3 5 2 2" xfId="12478" xr:uid="{A67B9E2E-290D-4A0E-8C06-C6C2810648B0}"/>
    <cellStyle name="Normal 3 5 2 3" xfId="12768" xr:uid="{F03E7FE3-70D8-40B2-8B72-03F13EB63DE3}"/>
    <cellStyle name="Normal 3 5 2 4" xfId="25103" xr:uid="{C257C7C7-8BA3-4AF4-9940-9DFFC39D06DC}"/>
    <cellStyle name="Normal 3 5 3" xfId="25106" xr:uid="{08EBA924-BCDD-4E5F-810B-DDF2894C6C93}"/>
    <cellStyle name="Normal 3 5 3 2" xfId="46558" xr:uid="{F2FE27CD-C3C8-4227-A866-55F71B43B096}"/>
    <cellStyle name="Normal 3 5 4" xfId="25108" xr:uid="{6C98CAEC-3B08-47FE-ABB1-351EA724269E}"/>
    <cellStyle name="Normal 3 5 5" xfId="46556" xr:uid="{24456593-9947-40C6-AC06-5EE1E715409F}"/>
    <cellStyle name="Normal 3 6" xfId="2442" xr:uid="{D6DBC501-DE8F-494B-B4DA-5DB47F3F88FE}"/>
    <cellStyle name="Normal 3 6 2" xfId="6" xr:uid="{AB813054-FF42-43F4-BE47-6132E4075C25}"/>
    <cellStyle name="Normal 3 6 2 2" xfId="12135" xr:uid="{E24CBB23-2FEA-4398-B27F-4489A2A6DE26}"/>
    <cellStyle name="Normal 3 6 2 3" xfId="18709" xr:uid="{E69B1C1B-2BEF-4E25-87F2-B2991619EDAE}"/>
    <cellStyle name="Normal 3 6 2 4" xfId="46560" xr:uid="{DC4DC172-EC7C-470C-88B1-9C4CDD6AF8CD}"/>
    <cellStyle name="Normal 3 6 2 5" xfId="1350" xr:uid="{DBE0F7C3-549A-4316-96F1-34BDF220519A}"/>
    <cellStyle name="Normal 3 6 3" xfId="46561" xr:uid="{48DBA6E0-192F-4987-9463-3D5ACD03706E}"/>
    <cellStyle name="Normal 3 6 4" xfId="27942" xr:uid="{C3F93921-5528-4AEF-91DC-0E15F92F6280}"/>
    <cellStyle name="Normal 3 6 5" xfId="27944" xr:uid="{989A0B07-CACA-4AC4-BA95-6DCC5E2AD688}"/>
    <cellStyle name="Normal 3 6 6" xfId="46559" xr:uid="{2FBBF002-9844-42A8-ADC7-E28BDE3B070F}"/>
    <cellStyle name="Normal 3 7" xfId="2443" xr:uid="{D7FB7D43-7B6D-4792-899B-870F58211323}"/>
    <cellStyle name="Normal 3 7 2" xfId="46563" xr:uid="{ACBE4442-E115-4253-808F-F8BC936512D1}"/>
    <cellStyle name="Normal 3 7 2 2" xfId="46564" xr:uid="{49DABBBE-7E23-4117-83CC-C31C7A0CE3B9}"/>
    <cellStyle name="Normal 3 7 2 2 2" xfId="46565" xr:uid="{FC69EEF6-E0F1-452B-BB6B-1D22A4F7557E}"/>
    <cellStyle name="Normal 3 7 2 2 3" xfId="46566" xr:uid="{321D3EF7-1108-45A7-B55E-3A2D4EB480CE}"/>
    <cellStyle name="Normal 3 7 2 3" xfId="46567" xr:uid="{3D9A5CC1-F067-4322-9EB9-A666471BEDC0}"/>
    <cellStyle name="Normal 3 7 2 3 2" xfId="46568" xr:uid="{743876B0-75F4-4688-B143-7C087AAC912C}"/>
    <cellStyle name="Normal 3 7 2 4" xfId="46569" xr:uid="{E1B69153-D6A1-4E38-BE6C-69C389D7F964}"/>
    <cellStyle name="Normal 3 7 3" xfId="46570" xr:uid="{7B84FCE9-C383-4371-AF82-D33C515F1848}"/>
    <cellStyle name="Normal 3 7 3 2" xfId="46572" xr:uid="{D823E69E-A3CA-477B-ABAE-5FB6DA91A74E}"/>
    <cellStyle name="Normal 3 7 3 2 2" xfId="46573" xr:uid="{5B6FA3EC-D696-47C7-B0FA-233F006C8F22}"/>
    <cellStyle name="Normal 3 7 3 3" xfId="46574" xr:uid="{0F992F21-0E1E-437C-9F21-64727DEC08D4}"/>
    <cellStyle name="Normal 3 7 4" xfId="27950" xr:uid="{63E0EEC9-D3F2-4BB0-A2FC-30B90E44A338}"/>
    <cellStyle name="Normal 3 7 4 2" xfId="46575" xr:uid="{2BC79E85-526A-4CC2-9E24-B0C1C20BCEA9}"/>
    <cellStyle name="Normal 3 7 5" xfId="27952" xr:uid="{62B11DC7-C88F-4922-804F-220A9737BF87}"/>
    <cellStyle name="Normal 3 7 6" xfId="19156" xr:uid="{5F0D033D-595F-4D44-9A04-DC2919DB35D6}"/>
    <cellStyle name="Normal 3 7 7" xfId="25111" xr:uid="{5B11A51B-97A8-4015-8176-22C87835D757}"/>
    <cellStyle name="Normal 3 7 8" xfId="25114" xr:uid="{60920823-8B7A-4C78-8A9F-3D5E75ABC062}"/>
    <cellStyle name="Normal 3 7 9" xfId="46562" xr:uid="{83A8DD2D-16BF-40DF-B189-86EF2D6A4F47}"/>
    <cellStyle name="Normal 3 8" xfId="2444" xr:uid="{610C2869-1445-4C63-8859-BC4D64893CDC}"/>
    <cellStyle name="Normal 3 8 2" xfId="46577" xr:uid="{75FB954C-4D60-41E2-9A42-E7E7FD8C97F3}"/>
    <cellStyle name="Normal 3 8 2 2" xfId="46578" xr:uid="{09A05349-A075-4620-B9BD-399BD41E8B62}"/>
    <cellStyle name="Normal 3 8 2 3" xfId="46579" xr:uid="{11A00769-30CD-4AF1-B270-FD7F0DA5E740}"/>
    <cellStyle name="Normal 3 8 3" xfId="46580" xr:uid="{125518AB-9DF9-4C83-8996-68EB93C0D81A}"/>
    <cellStyle name="Normal 3 8 3 2" xfId="46582" xr:uid="{6B0ED456-D518-4C6C-979F-168F2A5A5763}"/>
    <cellStyle name="Normal 3 8 4" xfId="27956" xr:uid="{EEB5D27B-84BE-4A6D-8CA1-3BA2519A0588}"/>
    <cellStyle name="Normal 3 8 5" xfId="27959" xr:uid="{960CC5FA-FA31-4017-80B4-D5D2150AE3C9}"/>
    <cellStyle name="Normal 3 8 6" xfId="46576" xr:uid="{E1A9E372-8477-4451-923E-B13F365870A7}"/>
    <cellStyle name="Normal 3 9" xfId="46583" xr:uid="{4BD170C7-727A-4161-8069-43A6B3897162}"/>
    <cellStyle name="Normal 3 9 2" xfId="46584" xr:uid="{11388993-A45A-4B2E-B09C-8955B13E1A5C}"/>
    <cellStyle name="Normal 3 9 3" xfId="46585" xr:uid="{1005D031-E835-4B01-8B9D-F27A8E1F0224}"/>
    <cellStyle name="Normal 3 9 4" xfId="27965" xr:uid="{59FAA770-A53B-4AFC-9220-B72EFF6058CA}"/>
    <cellStyle name="Normal 3 9 5" xfId="27969" xr:uid="{DA1F938B-F30B-4097-BBE3-E73A0176AAED}"/>
    <cellStyle name="Normal 3_11 BBG-NOVEMBER-2010" xfId="46587" xr:uid="{EE8DBCCB-FD7C-47EC-BC23-29D1BD3F8014}"/>
    <cellStyle name="Normal 30" xfId="2383" xr:uid="{F5001DF1-02D4-42E9-A2A8-E3543FA1B1A0}"/>
    <cellStyle name="Normal 30 2" xfId="2385" xr:uid="{9B90B650-42FA-46A8-A03F-B84315AF0957}"/>
    <cellStyle name="Normal 30 2 2" xfId="46382" xr:uid="{1DEC93BA-54A7-495B-B025-B039EE3175B9}"/>
    <cellStyle name="Normal 30 2 3" xfId="45574" xr:uid="{CE5EA6ED-02C5-4A9A-A1F8-B7D4382AB70D}"/>
    <cellStyle name="Normal 30 3" xfId="45577" xr:uid="{05309331-11CD-4F7A-849C-2D67D38F1EFF}"/>
    <cellStyle name="Normal 30 4" xfId="45566" xr:uid="{9779C2CA-8521-4F8D-9117-5D2D8EC70A06}"/>
    <cellStyle name="Normal 300" xfId="1063" xr:uid="{337EB65C-BD60-4200-9689-D80488773242}"/>
    <cellStyle name="Normal 301" xfId="1072" xr:uid="{94CA9CFD-72B8-47AA-B880-A63AE7CF82BD}"/>
    <cellStyle name="Normal 302" xfId="1079" xr:uid="{87EF687E-BD8D-43F7-994B-3F67562F0CC4}"/>
    <cellStyle name="Normal 303" xfId="1085" xr:uid="{4E1AFA48-A5F9-4CAA-9285-84BDECEC76BD}"/>
    <cellStyle name="Normal 304" xfId="1091" xr:uid="{6ABBF504-5AD9-4C73-9ACA-E6F68403B723}"/>
    <cellStyle name="Normal 305" xfId="1098" xr:uid="{0790D97C-76FC-4AAD-8810-901E4CAB6D3E}"/>
    <cellStyle name="Normal 306" xfId="1108" xr:uid="{4DDA3C7B-3417-4B08-B8C4-3F20D243A9CE}"/>
    <cellStyle name="Normal 307" xfId="1114" xr:uid="{3AAF2231-EDDF-413B-9343-ABC5C08FF437}"/>
    <cellStyle name="Normal 308" xfId="1121" xr:uid="{E2C40D6A-ADC5-48B9-8C9C-91E423120976}"/>
    <cellStyle name="Normal 309" xfId="1128" xr:uid="{60409066-43C3-4504-B03A-FC5257F76CF5}"/>
    <cellStyle name="Normal 31" xfId="2389" xr:uid="{50DCD560-8556-4DB3-BB3D-69B1C54B274F}"/>
    <cellStyle name="Normal 31 2" xfId="2391" xr:uid="{790DE931-6BC6-4033-90B2-64F8A7D3DADD}"/>
    <cellStyle name="Normal 31 2 2" xfId="46388" xr:uid="{83EAC584-B3BB-4107-BCD5-E5C48513F529}"/>
    <cellStyle name="Normal 31 2 3" xfId="46386" xr:uid="{A8C7D20B-42AF-43A2-93AF-3151527F7888}"/>
    <cellStyle name="Normal 31 3" xfId="2393" xr:uid="{9A84C900-E8FE-4DAF-B1FA-D6E4E94DA0F1}"/>
    <cellStyle name="Normal 31 3 2" xfId="46588" xr:uid="{0D21CF56-E4FA-4F88-BAB7-99C9D0310566}"/>
    <cellStyle name="Normal 31 3 3" xfId="46393" xr:uid="{809D7C1D-CEDE-4B2A-AC0C-680E1ABA904C}"/>
    <cellStyle name="Normal 31 4" xfId="2395" xr:uid="{19358810-C45F-400D-A78E-90E7B3152581}"/>
    <cellStyle name="Normal 31 4 2" xfId="46590" xr:uid="{E1E9E9E3-2F58-4EEE-ADFC-ACF4AAB6506D}"/>
    <cellStyle name="Normal 31 4 3" xfId="46589" xr:uid="{423A9C3B-B4C5-4B45-8DB0-117013D23089}"/>
    <cellStyle name="Normal 31 5" xfId="13344" xr:uid="{8DCADF46-ED32-4A21-9224-1B6AE30CBF69}"/>
    <cellStyle name="Normal 310" xfId="1097" xr:uid="{6C80B832-B4DD-4B11-A0F3-162C59CC342B}"/>
    <cellStyle name="Normal 311" xfId="1107" xr:uid="{F7BCEB49-8206-410B-8B4F-57A26722D26D}"/>
    <cellStyle name="Normal 312" xfId="1113" xr:uid="{529A8A0A-07E8-4F14-A64F-84D72FD0B565}"/>
    <cellStyle name="Normal 313" xfId="1120" xr:uid="{5EFE838F-BBE9-4609-9A5D-76C3B808E39B}"/>
    <cellStyle name="Normal 314" xfId="1127" xr:uid="{9CB12F35-877F-4E72-9FA6-821137706274}"/>
    <cellStyle name="Normal 315" xfId="1135" xr:uid="{1B63BD1B-F166-40E9-BC09-5BAF79F9EEFF}"/>
    <cellStyle name="Normal 316" xfId="1142" xr:uid="{06519B9C-4218-477D-BC4D-4B2A9573664F}"/>
    <cellStyle name="Normal 317" xfId="1148" xr:uid="{393C6F71-CD01-4E62-9ADF-4A7D75D468DF}"/>
    <cellStyle name="Normal 318" xfId="1154" xr:uid="{F6F2152F-4FF6-462B-8ACE-D4D717D03CE7}"/>
    <cellStyle name="Normal 319" xfId="1160" xr:uid="{8BBCB05D-14F9-4347-9B19-807417118E45}"/>
    <cellStyle name="Normal 32" xfId="2397" xr:uid="{D0416342-2D09-4158-8154-B5C04559884D}"/>
    <cellStyle name="Normal 32 2" xfId="2399" xr:uid="{75843208-4323-4B2F-AC5F-1E18DADD508B}"/>
    <cellStyle name="Normal 32 2 2" xfId="31781" xr:uid="{CA02CAAA-F941-4CCB-BB67-0948D73BFD82}"/>
    <cellStyle name="Normal 32 2 3" xfId="31791" xr:uid="{FC9FAC6F-3128-4F67-920E-078986FE335E}"/>
    <cellStyle name="Normal 32 2 3 2" xfId="8208" xr:uid="{E66F5C0A-029D-4A2E-8D35-B6B927CCFF7C}"/>
    <cellStyle name="Normal 32 2 3 3" xfId="8257" xr:uid="{7E40FA5F-E2BA-42DC-B8C5-431CFD4BA38E}"/>
    <cellStyle name="Normal 32 2 3 4" xfId="8310" xr:uid="{7590AC49-F86F-49CC-8BC8-F2CB0DCFF68F}"/>
    <cellStyle name="Normal 32 2 4" xfId="35443" xr:uid="{C35C9DCF-279D-4CAC-9541-60B4D36B2B42}"/>
    <cellStyle name="Normal 32 3" xfId="2401" xr:uid="{00AC9A2E-7491-46F8-9B9F-7018FE95A3FD}"/>
    <cellStyle name="Normal 32 3 2" xfId="31815" xr:uid="{04FCD288-0B5E-4183-BF87-16C82AEB74F3}"/>
    <cellStyle name="Normal 32 3 3" xfId="35446" xr:uid="{90127325-B87D-4ADC-9338-FD485E78E4AD}"/>
    <cellStyle name="Normal 32 4" xfId="2403" xr:uid="{1A00D73F-0B0E-4B46-A72D-B16650B524E7}"/>
    <cellStyle name="Normal 32 4 2" xfId="35449" xr:uid="{532659C3-D9CC-4E82-A85A-933048758E80}"/>
    <cellStyle name="Normal 32 5" xfId="35439" xr:uid="{E0AAE51D-95A6-4019-A6B8-C4983C47AB8A}"/>
    <cellStyle name="Normal 320" xfId="1134" xr:uid="{77AB9CDA-E877-4892-A951-D8409664F334}"/>
    <cellStyle name="Normal 321" xfId="1141" xr:uid="{25F0B4D2-4A34-4635-A087-BF48C4FD12AC}"/>
    <cellStyle name="Normal 322" xfId="1147" xr:uid="{66C50B90-BBE3-4CE2-8817-F8DD48279A8B}"/>
    <cellStyle name="Normal 323" xfId="1153" xr:uid="{049762B0-9992-46BF-A13A-A6F8B710E75F}"/>
    <cellStyle name="Normal 324" xfId="1159" xr:uid="{91DD2856-80C6-485A-847F-9F172B052387}"/>
    <cellStyle name="Normal 325" xfId="1166" xr:uid="{7FF12EAE-290B-4840-9515-C4FA31590221}"/>
    <cellStyle name="Normal 326" xfId="1172" xr:uid="{B33C154A-9581-4AA0-BAD9-774C2D6EFB6C}"/>
    <cellStyle name="Normal 327" xfId="1178" xr:uid="{39F71188-7CE0-4D99-B177-7202E3F1566E}"/>
    <cellStyle name="Normal 328" xfId="1184" xr:uid="{53057289-3D34-4F01-9916-26C27EE9D7C0}"/>
    <cellStyle name="Normal 329" xfId="477" xr:uid="{B00AE387-CC04-45C5-9231-E755D9E2751C}"/>
    <cellStyle name="Normal 33" xfId="2406" xr:uid="{E9DF98AE-5F68-412E-A25E-EA0A666A1528}"/>
    <cellStyle name="Normal 33 2" xfId="2408" xr:uid="{9FF6CF86-E637-48A5-B171-567E50DAB1B4}"/>
    <cellStyle name="Normal 33 2 2" xfId="12189" xr:uid="{342ABAA2-A449-4451-9E46-26046A783F08}"/>
    <cellStyle name="Normal 33 2 2 2" xfId="34319" xr:uid="{E34A836E-96A0-4598-A86C-ED433F0AADDC}"/>
    <cellStyle name="Normal 33 2 3" xfId="34324" xr:uid="{61DEF284-C699-4395-BE59-F5A388EB1D08}"/>
    <cellStyle name="Normal 33 2 4" xfId="46395" xr:uid="{9FF288C2-B14E-4A8B-9FD2-439E3EA99949}"/>
    <cellStyle name="Normal 33 3" xfId="2410" xr:uid="{EB4AE217-181E-452F-86E8-BF3405B748B6}"/>
    <cellStyle name="Normal 33 3 2" xfId="12217" xr:uid="{3CD74683-2CE3-4943-BD87-950F5330BF98}"/>
    <cellStyle name="Normal 33 3 3" xfId="46396" xr:uid="{3256C168-4632-40FE-B9BE-E0949127C746}"/>
    <cellStyle name="Normal 33 4" xfId="2445" xr:uid="{0ABF7963-83CF-4445-96BD-151754AA3150}"/>
    <cellStyle name="Normal 33 4 2" xfId="46398" xr:uid="{4938027F-1C72-42A9-8174-A2A8F6455026}"/>
    <cellStyle name="Normal 33 5" xfId="2446" xr:uid="{750CBA2E-B8B3-4E5C-930E-2305B7C25019}"/>
    <cellStyle name="Normal 33 6" xfId="35457" xr:uid="{C49F5B7F-905C-434C-9122-20CC2B148AAE}"/>
    <cellStyle name="Normal 330" xfId="1165" xr:uid="{46F0FE42-0671-49E9-A636-E503930956F0}"/>
    <cellStyle name="Normal 331" xfId="1171" xr:uid="{D7C48DCC-2E50-42FD-AFF9-7FB4F8D97C6B}"/>
    <cellStyle name="Normal 332" xfId="1177" xr:uid="{76E904F2-9FE1-4E76-9185-359518561D1C}"/>
    <cellStyle name="Normal 333" xfId="1183" xr:uid="{CCBCACDC-4F62-438A-90C5-04E13739AFD3}"/>
    <cellStyle name="Normal 334" xfId="476" xr:uid="{F55B51EA-56A0-47EE-B04A-FC05CF9E8750}"/>
    <cellStyle name="Normal 335" xfId="1190" xr:uid="{B43D6F1C-677C-4B80-9E2C-AB36EE125ADF}"/>
    <cellStyle name="Normal 336" xfId="111" xr:uid="{45A82309-CEA2-435B-976A-A2D07811C195}"/>
    <cellStyle name="Normal 337" xfId="133" xr:uid="{9A53877C-77FB-481B-8C1F-7B4D415D3CFF}"/>
    <cellStyle name="Normal 338" xfId="500" xr:uid="{5879B3E3-2EBE-4D62-9AF7-B9854925FCCB}"/>
    <cellStyle name="Normal 339" xfId="510" xr:uid="{BC608255-0C65-4509-863E-72828FC4358A}"/>
    <cellStyle name="Normal 34" xfId="2412" xr:uid="{F169FD11-8766-4690-A7FC-2D4DB2775926}"/>
    <cellStyle name="Normal 34 2" xfId="2414" xr:uid="{E6F8C2FE-BBA1-40AE-A3D8-17521EB10FD6}"/>
    <cellStyle name="Normal 34 2 2" xfId="15872" xr:uid="{D1C90651-1A0F-4A8B-B787-6543A4F6F0F5}"/>
    <cellStyle name="Normal 34 2 3" xfId="20901" xr:uid="{2B83336F-3469-4A28-BE11-551383F69637}"/>
    <cellStyle name="Normal 34 2 4" xfId="20911" xr:uid="{7ABC69A8-72AC-45EC-8B8B-6B65344662E9}"/>
    <cellStyle name="Normal 34 2 5" xfId="35463" xr:uid="{A9D6530A-3CDA-4AAE-A1B3-E079925260D8}"/>
    <cellStyle name="Normal 34 3" xfId="2416" xr:uid="{759CB928-A8F5-401A-B2AC-7C89CA3762B7}"/>
    <cellStyle name="Normal 34 3 2" xfId="35468" xr:uid="{D0A9B074-2561-44CA-877A-93BEFC77E28D}"/>
    <cellStyle name="Normal 34 4" xfId="2418" xr:uid="{A49E0D20-4B86-4F16-876B-AC1650FC8BB3}"/>
    <cellStyle name="Normal 34 5" xfId="35460" xr:uid="{89C25AE6-723F-4DEA-9668-78077573449F}"/>
    <cellStyle name="Normal 340" xfId="1189" xr:uid="{63FF7A9C-8B59-4B61-A6DB-389F570FCAE0}"/>
    <cellStyle name="Normal 341" xfId="110" xr:uid="{D1E05869-D3F2-4A0D-ACEB-51C3BFF342CC}"/>
    <cellStyle name="Normal 342" xfId="132" xr:uid="{D046E563-F033-4374-9CEF-E4167CC9ED7E}"/>
    <cellStyle name="Normal 343" xfId="499" xr:uid="{BF67956F-9C3E-4546-AE4F-222A96981B2D}"/>
    <cellStyle name="Normal 344" xfId="509" xr:uid="{86CBC742-7B2B-4498-A79E-E8A363162795}"/>
    <cellStyle name="Normal 345" xfId="1197" xr:uid="{5076EFB3-5601-4FB1-B665-3FC20FAE31E5}"/>
    <cellStyle name="Normal 346" xfId="2422" xr:uid="{F08F1371-2261-4DAF-BA72-F70FCC2B0822}"/>
    <cellStyle name="Normal 347" xfId="2425" xr:uid="{7E50E024-C577-43FF-AC2A-7249851212E5}"/>
    <cellStyle name="Normal 348" xfId="2428" xr:uid="{8008D382-FF9E-4DF2-9CF2-B10BD211880D}"/>
    <cellStyle name="Normal 349" xfId="2431" xr:uid="{BF7FDD57-B1A9-4F0E-95FC-FF10ED7382CB}"/>
    <cellStyle name="Normal 35" xfId="2448" xr:uid="{35844991-D409-4EF3-9FA7-5C6E9C29D088}"/>
    <cellStyle name="Normal 35 2" xfId="2450" xr:uid="{6B5C3C32-5446-4792-8767-CC77B76FCD56}"/>
    <cellStyle name="Normal 35 2 2" xfId="31939" xr:uid="{012DEB75-F0AD-473C-86B1-7D2818F3D39F}"/>
    <cellStyle name="Normal 35 2 2 2" xfId="34541" xr:uid="{C76F646F-00CA-49C2-BD97-A9DB28A99107}"/>
    <cellStyle name="Normal 35 2 3" xfId="21184" xr:uid="{BF286087-A286-4BC4-9F0E-0907E6DEC453}"/>
    <cellStyle name="Normal 35 2 4" xfId="34544" xr:uid="{B9331646-97AF-45C1-ADE0-869E66FBE8DB}"/>
    <cellStyle name="Normal 35 2 5" xfId="46592" xr:uid="{887D514F-2AE3-46AA-BBFD-CAE32D84A721}"/>
    <cellStyle name="Normal 35 3" xfId="2452" xr:uid="{FA037D96-75EA-4263-8B3D-4062B59243F7}"/>
    <cellStyle name="Normal 35 3 2" xfId="46594" xr:uid="{DA0246A5-65C0-4093-A0A4-772847007E51}"/>
    <cellStyle name="Normal 35 3 2 2" xfId="46595" xr:uid="{D7C67BA1-0AEE-444D-B03E-D392D329146D}"/>
    <cellStyle name="Normal 35 3 3" xfId="46593" xr:uid="{F972D0DE-B938-4087-8CE0-215A85979A30}"/>
    <cellStyle name="Normal 35 4" xfId="2454" xr:uid="{0E17C592-F17F-478D-855D-091BA038A02C}"/>
    <cellStyle name="Normal 35 4 2" xfId="46597" xr:uid="{13F1EBC9-CB34-4792-9F93-7108719AACC7}"/>
    <cellStyle name="Normal 35 4 3" xfId="46596" xr:uid="{220E15A4-6704-46FD-B0F4-E667197BF353}"/>
    <cellStyle name="Normal 35 5" xfId="18512" xr:uid="{F075719C-B45F-4030-B210-F43AC51B5796}"/>
    <cellStyle name="Normal 350" xfId="1196" xr:uid="{BA8C1EC0-BD5E-404D-B63C-03DC7D9A93EC}"/>
    <cellStyle name="Normal 351" xfId="2421" xr:uid="{65C3771C-7B69-4118-8E64-F09DA34BB327}"/>
    <cellStyle name="Normal 352" xfId="2424" xr:uid="{0FA05000-069F-4C18-8E46-D61DB42F1BC4}"/>
    <cellStyle name="Normal 353" xfId="2427" xr:uid="{22800554-7051-43F7-9778-0BC1CB22E89C}"/>
    <cellStyle name="Normal 354" xfId="2430" xr:uid="{50E12944-C023-493E-9859-EDAE6A563BD3}"/>
    <cellStyle name="Normal 355" xfId="2456" xr:uid="{E7E91EC5-8E05-4A54-91B5-8A99FD1F9C79}"/>
    <cellStyle name="Normal 356" xfId="2458" xr:uid="{B5B5591B-A289-4403-949B-417A410B11DA}"/>
    <cellStyle name="Normal 357" xfId="2460" xr:uid="{9F379805-2E7F-43F5-8B9D-F77BD509F863}"/>
    <cellStyle name="Normal 358" xfId="2462" xr:uid="{3F288022-D8D0-486A-BB58-A67E4A4EA548}"/>
    <cellStyle name="Normal 359" xfId="2464" xr:uid="{8567CE83-7FCF-48F1-8494-3D06FAD00BA6}"/>
    <cellStyle name="Normal 36" xfId="1508" xr:uid="{16227BB4-EA17-4108-9296-A8A618611E99}"/>
    <cellStyle name="Normal 36 2" xfId="2466" xr:uid="{3757F3AF-D67C-4AD4-BF1E-832D1CAC6E69}"/>
    <cellStyle name="Normal 36 2 2" xfId="32009" xr:uid="{C12FA6AF-DE89-4E21-B89A-3D9F8EF9388B}"/>
    <cellStyle name="Normal 36 2 3" xfId="35478" xr:uid="{1D22AF46-1AFE-4159-8E5B-F8A45E44A9E9}"/>
    <cellStyle name="Normal 36 3" xfId="2468" xr:uid="{853A29C1-F001-410E-8FA9-0BFAFD1EAC14}"/>
    <cellStyle name="Normal 36 3 2" xfId="46599" xr:uid="{60006E37-6003-4F82-A7A1-2DC8F416CC51}"/>
    <cellStyle name="Normal 36 3 3" xfId="35481" xr:uid="{6D2D3611-82BA-4088-A787-E40AE9DD5CF7}"/>
    <cellStyle name="Normal 36 4" xfId="2469" xr:uid="{028CFAFD-2B03-417C-A16F-DD8E71E56755}"/>
    <cellStyle name="Normal 36 4 2" xfId="35484" xr:uid="{564B3EEF-4A4A-4C99-9D99-4D48D2DD648F}"/>
    <cellStyle name="Normal 36 5" xfId="35475" xr:uid="{563473D2-628C-46FE-AF37-9E70B36786CD}"/>
    <cellStyle name="Normal 360" xfId="2455" xr:uid="{FC9DAF94-1175-42C4-A8A6-61018A91A31C}"/>
    <cellStyle name="Normal 361" xfId="2457" xr:uid="{99A2DEF6-9441-4296-9A62-74568DFC169A}"/>
    <cellStyle name="Normal 362" xfId="2459" xr:uid="{2CB95BA9-35C5-4C4A-B2E4-BC3B71B77B36}"/>
    <cellStyle name="Normal 363" xfId="2461" xr:uid="{38BD07CA-E530-46EC-9A5F-03A45470FBEA}"/>
    <cellStyle name="Normal 364" xfId="2463" xr:uid="{8E12AC84-B9DA-4414-A8E5-1219CC8C734E}"/>
    <cellStyle name="Normal 364 2" xfId="2470" xr:uid="{EF141542-532F-427C-96E3-D2687C8C65D6}"/>
    <cellStyle name="Normal 365" xfId="2472" xr:uid="{C8CF760E-BCF3-4EF9-A370-32A6B24CEB58}"/>
    <cellStyle name="Normal 365 2" xfId="52109" xr:uid="{3DF0F58D-A34D-4609-A341-813D2E9EA27B}"/>
    <cellStyle name="Normal 366" xfId="2474" xr:uid="{7F96777F-F62E-4933-8108-01C4CFB9D149}"/>
    <cellStyle name="Normal 367" xfId="2476" xr:uid="{03EADEA0-6270-4527-8391-716ED9713AAE}"/>
    <cellStyle name="Normal 368" xfId="2478" xr:uid="{DD46B301-9A66-4247-8D26-FF4A4C2113A3}"/>
    <cellStyle name="Normal 369" xfId="2480" xr:uid="{66EA94C0-C85F-4928-B178-5035025B8768}"/>
    <cellStyle name="Normal 37" xfId="2482" xr:uid="{C54BF5D5-A560-4E9F-836E-FD884FD03859}"/>
    <cellStyle name="Normal 37 2" xfId="2484" xr:uid="{B4AF79AB-174F-47AF-918B-34BB26206327}"/>
    <cellStyle name="Normal 37 2 2" xfId="6407" xr:uid="{121CF044-4697-4A39-8517-691D82B8CDA5}"/>
    <cellStyle name="Normal 37 2 3" xfId="34498" xr:uid="{E0EA9A08-532D-4158-BFF8-144BFBE5343E}"/>
    <cellStyle name="Normal 37 3" xfId="2486" xr:uid="{309A66F9-9BD3-44EC-AE27-A9E1A00D56C1}"/>
    <cellStyle name="Normal 37 3 2" xfId="46601" xr:uid="{D112CE96-E286-4393-9063-BEBE37FD061F}"/>
    <cellStyle name="Normal 37 3 3" xfId="41297" xr:uid="{D1764296-9EC9-4D31-8D5E-7F776D61F4D5}"/>
    <cellStyle name="Normal 37 4" xfId="2489" xr:uid="{A4DB81EB-BFD1-4C39-9A8E-9743CF3E4261}"/>
    <cellStyle name="Normal 37 4 2" xfId="41300" xr:uid="{32F822E8-ECC8-462E-951D-9DA82B405D5A}"/>
    <cellStyle name="Normal 37 5" xfId="35487" xr:uid="{E6C27296-A71D-4A70-A298-9BAE3A51604B}"/>
    <cellStyle name="Normal 370" xfId="2471" xr:uid="{67753411-B3ED-4DAC-B56E-037D395E40A7}"/>
    <cellStyle name="Normal 371" xfId="2473" xr:uid="{F3AB64DA-024D-41A2-B01C-CAE1E5228399}"/>
    <cellStyle name="Normal 372" xfId="2475" xr:uid="{6036BBC9-1923-410C-8F4C-64D393EBEF26}"/>
    <cellStyle name="Normal 373" xfId="2477" xr:uid="{3C547446-5A77-4DB8-9BA3-8A83D4672C5B}"/>
    <cellStyle name="Normal 374" xfId="2479" xr:uid="{FE1A2CB8-A0E7-4332-BF54-FD58719089AD}"/>
    <cellStyle name="Normal 375" xfId="2490" xr:uid="{E44DACDB-4492-4B6D-8A09-5FB295CF95B5}"/>
    <cellStyle name="Normal 376" xfId="2491" xr:uid="{C6BD293A-CE9E-4A0B-B569-9D8ED9C8ED7A}"/>
    <cellStyle name="Normal 377" xfId="2492" xr:uid="{DE1D5C90-05D1-46CF-8ADC-7B37E841E3D0}"/>
    <cellStyle name="Normal 378" xfId="2776" xr:uid="{DFAC8423-1F7B-4147-8B0F-6474F0E4F3F3}"/>
    <cellStyle name="Normal 379" xfId="51602" xr:uid="{DD14F5F0-FA7A-4A9A-A13C-B3359EA9AF44}"/>
    <cellStyle name="Normal 38" xfId="68" xr:uid="{7244A659-60DE-4D0A-86CD-71ABAA119DA8}"/>
    <cellStyle name="Normal 38 2" xfId="2496" xr:uid="{E6CED6EC-B32D-461D-8297-2C1E7B0CE67A}"/>
    <cellStyle name="Normal 38 2 2" xfId="13019" xr:uid="{44BDDC04-1148-4300-ACED-7DB74B4201A0}"/>
    <cellStyle name="Normal 38 2 3" xfId="46603" xr:uid="{F2B2F6AD-3149-4E0E-9C40-D0F4830E5B78}"/>
    <cellStyle name="Normal 38 3" xfId="2498" xr:uid="{C90E6237-F400-4BBB-BDA2-F38ADBEEF453}"/>
    <cellStyle name="Normal 38 3 2" xfId="13052" xr:uid="{01B0BA3C-BA5F-44D5-8F6F-D74A0F2402B8}"/>
    <cellStyle name="Normal 38 3 3" xfId="41304" xr:uid="{D0F66EC2-B807-4758-A973-8C4CE1527D2F}"/>
    <cellStyle name="Normal 38 4" xfId="41306" xr:uid="{27673D87-A786-4DC3-A7B1-C6012FE7CC0B}"/>
    <cellStyle name="Normal 38 5" xfId="35491" xr:uid="{9DAEA781-A927-4C03-A140-C52898367129}"/>
    <cellStyle name="Normal 38 6" xfId="2494" xr:uid="{09E39A8D-DF4F-4E78-9B8E-24F9B556794C}"/>
    <cellStyle name="Normal 380" xfId="51839" xr:uid="{E510BA96-230E-4AC5-BD92-3A450487C643}"/>
    <cellStyle name="Normal 381" xfId="52022" xr:uid="{04FACF97-AC38-4587-AACA-553E60190457}"/>
    <cellStyle name="Normal 382" xfId="52023" xr:uid="{1A09159A-D886-4EC4-8075-938361BFDE04}"/>
    <cellStyle name="Normal 383" xfId="52057" xr:uid="{FF13B787-FD20-4ABE-8185-5210CB804538}"/>
    <cellStyle name="Normal 384" xfId="52074" xr:uid="{3A80A562-4417-4B41-9D57-B200529E03F1}"/>
    <cellStyle name="Normal 385" xfId="52085" xr:uid="{9FB7866D-B45D-4C63-9701-4EA0C0654C85}"/>
    <cellStyle name="Normal 386" xfId="52088" xr:uid="{1867BE35-C0F1-4A5E-95CA-2816238F0C3C}"/>
    <cellStyle name="Normal 387" xfId="52091" xr:uid="{76BC96AE-685A-4001-ABCE-4CD731D63F52}"/>
    <cellStyle name="Normal 388" xfId="52094" xr:uid="{B8ADD50C-5C91-4AFD-B564-016CD59FEA4B}"/>
    <cellStyle name="Normal 389" xfId="52097" xr:uid="{D2780ACB-189F-4B0B-BA40-B2706BE940D1}"/>
    <cellStyle name="Normal 39" xfId="2500" xr:uid="{DD2D86D8-BA31-44A7-9857-7140641AE66F}"/>
    <cellStyle name="Normal 39 2" xfId="2502" xr:uid="{DE7D7B00-8A88-4FA2-A8F3-0DD4A6F78893}"/>
    <cellStyle name="Normal 39 2 2" xfId="35161" xr:uid="{280455D7-6005-4FFE-AB4E-79D8E8D450DD}"/>
    <cellStyle name="Normal 39 3" xfId="2504" xr:uid="{0DF2C865-176E-4448-AB87-694BAD5D9D4C}"/>
    <cellStyle name="Normal 39 4" xfId="2505" xr:uid="{A0E77889-312B-418E-A9B7-2D2C5CD72E9B}"/>
    <cellStyle name="Normal 39 5" xfId="35494" xr:uid="{92127F45-74A2-4CDB-A7C5-30F8B862923D}"/>
    <cellStyle name="Normal 390" xfId="52100" xr:uid="{592C1D2C-471C-492A-AACC-430535F20774}"/>
    <cellStyle name="Normal 391" xfId="52103" xr:uid="{0B60E7D7-EE6C-41DC-A7EF-9FFA282EF916}"/>
    <cellStyle name="Normal 392" xfId="52111" xr:uid="{DB02EE0C-78F7-4D9D-9FD8-8E9A496D4168}"/>
    <cellStyle name="Normal 393" xfId="52117" xr:uid="{EE8D42A5-E693-43E4-9A3A-89995BC27C70}"/>
    <cellStyle name="Normal 394" xfId="104" xr:uid="{95C41982-EA4C-445C-B1E4-49D1046CCE90}"/>
    <cellStyle name="Normal 4" xfId="52" xr:uid="{24D6356C-7BBF-428C-97A7-BFCF585992BC}"/>
    <cellStyle name="Normal 4 10" xfId="21774" xr:uid="{283ADB30-EB38-4204-88A8-70837228E68D}"/>
    <cellStyle name="Normal 4 10 2" xfId="46604" xr:uid="{3145AEAF-0537-4782-A74B-28DC2F2AA754}"/>
    <cellStyle name="Normal 4 10 2 2" xfId="6462" xr:uid="{86A6BCF1-E286-4D82-8C8F-F21D6BAD1632}"/>
    <cellStyle name="Normal 4 10 2 3" xfId="2863" xr:uid="{71938F31-9E7D-4146-9F56-C615DDAE738C}"/>
    <cellStyle name="Normal 4 10 2 4" xfId="42917" xr:uid="{7200AB27-882D-410C-873F-5AA24CA48486}"/>
    <cellStyle name="Normal 4 10 2 5" xfId="42943" xr:uid="{6DF85AF7-BD9B-48DA-BDEB-6411E20AE061}"/>
    <cellStyle name="Normal 4 10 2 6" xfId="42949" xr:uid="{0C5DC997-B434-4472-98B1-E43707C20C89}"/>
    <cellStyle name="Normal 4 10 3" xfId="46605" xr:uid="{0E6C872D-302D-459B-B3D9-EEC962F788B2}"/>
    <cellStyle name="Normal 4 10 3 2" xfId="6520" xr:uid="{BAFDBC82-2842-4157-BB92-6038E5D1290A}"/>
    <cellStyle name="Normal 4 10 4" xfId="46606" xr:uid="{26CF00DF-A51E-4AAE-BC86-AA6F6FB1686A}"/>
    <cellStyle name="Normal 4 10 4 2" xfId="46608" xr:uid="{F946F693-E458-446D-A766-2A0B9EE42409}"/>
    <cellStyle name="Normal 4 10 5" xfId="46609" xr:uid="{2F166BA5-BDDD-4B4E-9D84-354C14CD30F1}"/>
    <cellStyle name="Normal 4 10 6" xfId="46610" xr:uid="{B441F742-18D0-441B-B8E3-3669408D1E42}"/>
    <cellStyle name="Normal 4 10 7" xfId="46611" xr:uid="{C7B5E6FA-1D72-4BC9-B459-24FB2E61A5E5}"/>
    <cellStyle name="Normal 4 11" xfId="19199" xr:uid="{2F7F4A9D-C975-485C-BC60-A4DF2F1B694D}"/>
    <cellStyle name="Normal 4 11 2" xfId="46612" xr:uid="{AACD59E7-528B-4036-94F3-1F5680CB4CF3}"/>
    <cellStyle name="Normal 4 11 2 2" xfId="6256" xr:uid="{2134B9DC-B0DA-4798-B9B1-5869878EBA37}"/>
    <cellStyle name="Normal 4 11 2 2 2" xfId="46613" xr:uid="{0E8A428B-ED62-43CE-91B8-4C93638D8B5A}"/>
    <cellStyle name="Normal 4 11 2 3" xfId="6288" xr:uid="{66BA82E0-CB20-40AD-BED5-E798217AAC4F}"/>
    <cellStyle name="Normal 4 11 2 4" xfId="46615" xr:uid="{B2DBEB7F-778A-4628-9E1E-602764876990}"/>
    <cellStyle name="Normal 4 11 2 5" xfId="6312" xr:uid="{184A1928-57DA-4254-BF3D-96566458AC64}"/>
    <cellStyle name="Normal 4 11 2 6" xfId="46617" xr:uid="{A9B27392-C81E-4458-84BD-0A80880800DE}"/>
    <cellStyle name="Normal 4 11 3" xfId="46618" xr:uid="{F7C338C3-0E8E-4DDE-BEB1-192F5E12EDC8}"/>
    <cellStyle name="Normal 4 11 3 2" xfId="3220" xr:uid="{6A9D613E-904C-4BD9-9FB3-232E1020FCCD}"/>
    <cellStyle name="Normal 4 11 4" xfId="46619" xr:uid="{0DF52887-6A2D-4F43-84AD-E6597BB9001D}"/>
    <cellStyle name="Normal 4 11 4 2" xfId="46620" xr:uid="{676B6D84-CCCB-44D9-A9ED-2FB72A7A9159}"/>
    <cellStyle name="Normal 4 11 5" xfId="46621" xr:uid="{CF43E93B-2510-4C75-B046-0F035C9B5029}"/>
    <cellStyle name="Normal 4 11 6" xfId="46622" xr:uid="{A420C7AB-4502-49D3-BAF4-9DBC1CCB8F14}"/>
    <cellStyle name="Normal 4 11 7" xfId="46623" xr:uid="{C807AA2F-DB8F-4FE9-8DD1-1D0996FE5BAA}"/>
    <cellStyle name="Normal 4 12" xfId="46624" xr:uid="{C99E06B1-14FE-4FC9-A96B-F11E98063567}"/>
    <cellStyle name="Normal 4 12 2" xfId="46625" xr:uid="{ABA2604C-6866-4F02-A23D-499F621DD1B4}"/>
    <cellStyle name="Normal 4 12 2 2" xfId="9593" xr:uid="{409F0B06-4B31-424F-8B92-923352506AAC}"/>
    <cellStyle name="Normal 4 12 2 2 2" xfId="46626" xr:uid="{8C77EF43-D3EC-4FEA-BF6A-4D624644BDAC}"/>
    <cellStyle name="Normal 4 12 2 3" xfId="9596" xr:uid="{96081D48-F045-4BD8-8745-0961DD42410C}"/>
    <cellStyle name="Normal 4 12 2 4" xfId="46628" xr:uid="{967399DD-63B8-4737-84AB-04DEEA4C178D}"/>
    <cellStyle name="Normal 4 12 2 5" xfId="46630" xr:uid="{5CBAA95E-7EB4-4A5E-B3F2-86D9D2B66453}"/>
    <cellStyle name="Normal 4 12 2 6" xfId="46632" xr:uid="{E826A993-4469-4BDF-A534-14ACE0DEA00F}"/>
    <cellStyle name="Normal 4 12 3" xfId="41458" xr:uid="{388DCA5B-C6F0-4D70-8F52-0CE2802C56A3}"/>
    <cellStyle name="Normal 4 12 3 2" xfId="9625" xr:uid="{37927268-411A-4C26-A38A-088AB9428C34}"/>
    <cellStyle name="Normal 4 12 4" xfId="46633" xr:uid="{BFB0FDD0-8030-46EA-A3DD-0883441DBF09}"/>
    <cellStyle name="Normal 4 12 4 2" xfId="46634" xr:uid="{590F7EF4-16DB-4854-9C78-76B083AD1845}"/>
    <cellStyle name="Normal 4 12 5" xfId="46635" xr:uid="{1022569F-6263-41EA-B072-1EC3B03EA8E0}"/>
    <cellStyle name="Normal 4 12 6" xfId="46636" xr:uid="{F70C0CF8-8A36-4C4E-BF1D-AF769DA2232B}"/>
    <cellStyle name="Normal 4 12 7" xfId="46637" xr:uid="{17B8DA1E-B418-41BB-B520-AC0C3465A39B}"/>
    <cellStyle name="Normal 4 13" xfId="46638" xr:uid="{37C8E9F5-C993-4090-B77B-D6C65494BCDA}"/>
    <cellStyle name="Normal 4 13 2" xfId="46639" xr:uid="{C7BEC77B-4261-4C9F-AE14-29CE8D13B5D8}"/>
    <cellStyle name="Normal 4 13 2 2" xfId="6228" xr:uid="{C22DCDE8-1325-4E99-9014-6F56B6B67EC1}"/>
    <cellStyle name="Normal 4 13 2 3" xfId="7291" xr:uid="{69D131C2-0FC4-45C3-99B6-3529E3ED3174}"/>
    <cellStyle name="Normal 4 13 2 4" xfId="46641" xr:uid="{4DDF9CF2-3F95-4A9C-B3FC-0B8FFDC944CB}"/>
    <cellStyle name="Normal 4 13 2 5" xfId="46643" xr:uid="{CAE18ADF-DBAF-4848-B80A-8528B666E483}"/>
    <cellStyle name="Normal 4 13 2 6" xfId="24234" xr:uid="{41779359-9731-4FEC-9B79-E96B26181348}"/>
    <cellStyle name="Normal 4 13 3" xfId="46644" xr:uid="{6707CDBB-B4BA-45AE-A1FC-ACB31DFFA617}"/>
    <cellStyle name="Normal 4 13 3 2" xfId="6145" xr:uid="{DE5E539B-8D00-4E4C-A2DC-B4C280DCDCF2}"/>
    <cellStyle name="Normal 4 13 4" xfId="46645" xr:uid="{3CAD60EB-6813-4231-A793-16D991458C9C}"/>
    <cellStyle name="Normal 4 13 4 2" xfId="46646" xr:uid="{48CCEACC-D343-4734-B9F5-826BAA2B4B51}"/>
    <cellStyle name="Normal 4 13 5" xfId="46647" xr:uid="{418BBB9D-8571-4043-8575-178AB9C4829F}"/>
    <cellStyle name="Normal 4 13 6" xfId="46648" xr:uid="{34F4EB41-9672-4869-AC27-13B13DB6A381}"/>
    <cellStyle name="Normal 4 13 7" xfId="46649" xr:uid="{7D269772-1A32-4BE4-B8A4-4AC7FEF54880}"/>
    <cellStyle name="Normal 4 14" xfId="46650" xr:uid="{000B1891-25C3-4A48-931F-EBCDD20B7919}"/>
    <cellStyle name="Normal 4 14 2" xfId="46651" xr:uid="{CC4DB269-08CA-4914-AC91-661DFC07B04E}"/>
    <cellStyle name="Normal 4 14 2 2" xfId="11061" xr:uid="{FDEA2E29-5E28-4D81-9B8A-E40148B27405}"/>
    <cellStyle name="Normal 4 14 2 3" xfId="6048" xr:uid="{FFF77F60-862A-4D68-82F8-858EE63CBE66}"/>
    <cellStyle name="Normal 4 14 2 4" xfId="44244" xr:uid="{0A54E065-AFCB-42FE-9DDD-A93C7B1AF506}"/>
    <cellStyle name="Normal 4 14 2 5" xfId="44248" xr:uid="{85DCE007-2019-44B4-B2E5-4E9C7701C56C}"/>
    <cellStyle name="Normal 4 14 2 6" xfId="30409" xr:uid="{F405574D-7C86-41FF-A4AB-879CB3CCE506}"/>
    <cellStyle name="Normal 4 14 3" xfId="46652" xr:uid="{0D9BA36C-443B-4138-9085-B83B017EA08C}"/>
    <cellStyle name="Normal 4 14 3 2" xfId="11075" xr:uid="{B66205D0-4686-4995-BC00-A2FA692C8C19}"/>
    <cellStyle name="Normal 4 14 4" xfId="37919" xr:uid="{BD4874AB-CC17-44C7-9C15-6D2CF95C9F9C}"/>
    <cellStyle name="Normal 4 14 4 2" xfId="37921" xr:uid="{1FE7FEAF-ED12-4D02-86B2-4C5ED9D29FF2}"/>
    <cellStyle name="Normal 4 14 5" xfId="37923" xr:uid="{4458CCD4-0E0A-4265-B54D-61F0AF1A2BAC}"/>
    <cellStyle name="Normal 4 14 6" xfId="37926" xr:uid="{EF2631F7-DA95-4A96-B49E-8793A65B76DC}"/>
    <cellStyle name="Normal 4 14 7" xfId="46653" xr:uid="{4B182E5C-52CC-486F-A218-9B927EE1116B}"/>
    <cellStyle name="Normal 4 15" xfId="46655" xr:uid="{75C3C9C4-CECE-4767-91A7-4AA58B01E0A1}"/>
    <cellStyle name="Normal 4 15 2" xfId="46657" xr:uid="{3D7ACBBA-4B1C-4052-A072-803BDA943393}"/>
    <cellStyle name="Normal 4 15 2 2" xfId="11848" xr:uid="{0B432D1C-EA2D-448B-A13C-B5DD39BE1C10}"/>
    <cellStyle name="Normal 4 15 2 3" xfId="11855" xr:uid="{E4EC5140-66A3-45CD-BF87-2B5858A0B56C}"/>
    <cellStyle name="Normal 4 15 2 4" xfId="44287" xr:uid="{C5C3ED12-5297-4B4B-BD52-9D8519DB761A}"/>
    <cellStyle name="Normal 4 15 2 5" xfId="44290" xr:uid="{963D2B9B-7FB6-42BC-B190-F918734C4445}"/>
    <cellStyle name="Normal 4 15 2 6" xfId="30459" xr:uid="{CB6CC7AD-AEDF-45B1-BC84-8FBFF17502B8}"/>
    <cellStyle name="Normal 4 15 3" xfId="46658" xr:uid="{98303239-65A4-481D-90B5-BCA8A71679A9}"/>
    <cellStyle name="Normal 4 15 4" xfId="36079" xr:uid="{EC9CB4F9-6E19-448D-A22C-26872E65C25C}"/>
    <cellStyle name="Normal 4 15 5" xfId="46659" xr:uid="{7362580C-FEE7-44FD-BECC-131888AC9E9B}"/>
    <cellStyle name="Normal 4 15 6" xfId="46660" xr:uid="{615A12FF-9295-4150-8DDF-9750688E7ABE}"/>
    <cellStyle name="Normal 4 15 7" xfId="46661" xr:uid="{DD314CBD-1AE8-47A5-8B04-C95E0413DBAE}"/>
    <cellStyle name="Normal 4 16" xfId="46308" xr:uid="{E2F03A55-F138-4E27-8BEC-A95E8F706BA2}"/>
    <cellStyle name="Normal 4 16 2" xfId="46663" xr:uid="{CFC96952-33A9-46F9-881B-BACCF66E15CD}"/>
    <cellStyle name="Normal 4 16 2 2" xfId="46664" xr:uid="{7D504625-3657-41E8-A778-7C21B77F7E34}"/>
    <cellStyle name="Normal 4 16 3" xfId="46665" xr:uid="{91C2512E-DA80-4DF3-B1EE-FC05FD37BFAB}"/>
    <cellStyle name="Normal 4 16 4" xfId="36103" xr:uid="{F480E7CC-C456-40D5-9A98-9104614E9817}"/>
    <cellStyle name="Normal 4 16 5" xfId="46666" xr:uid="{32D9F13A-E906-4E96-BDFF-23E72E91E64C}"/>
    <cellStyle name="Normal 4 16 6" xfId="46667" xr:uid="{B5A6805A-7A1E-4D19-B4F3-772D8C41A272}"/>
    <cellStyle name="Normal 4 17" xfId="46669" xr:uid="{91611798-F2B8-446B-BD89-7EC21048DC1C}"/>
    <cellStyle name="Normal 4 17 2" xfId="46670" xr:uid="{B1A97E86-A137-4BB0-92FD-98AA91436BD5}"/>
    <cellStyle name="Normal 4 17 3" xfId="46671" xr:uid="{7EB8C783-5844-407D-BA7C-B6C83D49D2F7}"/>
    <cellStyle name="Normal 4 18" xfId="46673" xr:uid="{71EFE2EF-C688-48C3-BFAB-BCD3BE5777DA}"/>
    <cellStyle name="Normal 4 18 2" xfId="46674" xr:uid="{EF1FE7BE-8EB3-4CCF-ADD7-75141113F7AC}"/>
    <cellStyle name="Normal 4 18 3" xfId="46675" xr:uid="{5963C551-7D91-42BD-8EAC-6B0991EA3B32}"/>
    <cellStyle name="Normal 4 19" xfId="46677" xr:uid="{EB233911-4913-45B4-81A6-316F4901FE6B}"/>
    <cellStyle name="Normal 4 19 2" xfId="46678" xr:uid="{7228F4CD-5D63-4990-86E4-170B61CF5434}"/>
    <cellStyle name="Normal 4 19 3" xfId="46679" xr:uid="{1FC75F2D-F90F-4857-9FCE-224FCDB00969}"/>
    <cellStyle name="Normal 4 2" xfId="2506" xr:uid="{60B50114-4145-493E-85A6-03496BA84132}"/>
    <cellStyle name="Normal 4 2 10" xfId="46680" xr:uid="{EA9B349A-1AE8-45F6-A873-ABF9E103B000}"/>
    <cellStyle name="Normal 4 2 10 2" xfId="46681" xr:uid="{89E5069C-CF16-4A60-917B-1C659D10C226}"/>
    <cellStyle name="Normal 4 2 10 2 2" xfId="46682" xr:uid="{5FC0F10B-A4BF-4DE2-B916-9F2C3638C8A2}"/>
    <cellStyle name="Normal 4 2 10 2 3" xfId="46683" xr:uid="{4FE1673F-8B2B-4D3C-A5B3-4BFD64AA9EC3}"/>
    <cellStyle name="Normal 4 2 10 2 4" xfId="46684" xr:uid="{0B48927B-D69D-4700-96C5-6470832D7371}"/>
    <cellStyle name="Normal 4 2 10 2 5" xfId="46685" xr:uid="{9A4EC91D-B26D-4F74-8B25-6EABEEAB08F1}"/>
    <cellStyle name="Normal 4 2 10 3" xfId="46686" xr:uid="{56882236-2D62-44C3-BCEE-CAE0C404E4F3}"/>
    <cellStyle name="Normal 4 2 10 4" xfId="46687" xr:uid="{29F5993D-4A1C-4FED-A466-1F718B178B42}"/>
    <cellStyle name="Normal 4 2 10 5" xfId="46688" xr:uid="{169F355A-3DD9-49C1-8C49-F54D11B8291B}"/>
    <cellStyle name="Normal 4 2 10 6" xfId="46689" xr:uid="{A671AC86-1526-4538-BDCB-CE4B93FCD835}"/>
    <cellStyle name="Normal 4 2 11" xfId="21407" xr:uid="{92E4283E-6C4A-426C-854F-DF41324E7D4D}"/>
    <cellStyle name="Normal 4 2 11 2" xfId="46690" xr:uid="{3321E2F5-A3CD-45C7-A7ED-C69ECCA345D0}"/>
    <cellStyle name="Normal 4 2 11 2 2" xfId="46691" xr:uid="{73E730AB-FE10-42E6-A757-D85765574C7F}"/>
    <cellStyle name="Normal 4 2 11 2 3" xfId="46692" xr:uid="{08534577-7770-4C2A-A881-C691AD6AD0E3}"/>
    <cellStyle name="Normal 4 2 11 2 4" xfId="27192" xr:uid="{5C6D502C-E31D-4A16-ADC0-2BA72596AB21}"/>
    <cellStyle name="Normal 4 2 11 2 5" xfId="46693" xr:uid="{829A6652-83B2-46F3-BDF8-83C0144E3EAD}"/>
    <cellStyle name="Normal 4 2 11 3" xfId="6489" xr:uid="{30ADE0DF-964B-437F-9F07-6A368AC8C998}"/>
    <cellStyle name="Normal 4 2 11 4" xfId="46694" xr:uid="{E7A5F9E7-D0DF-46F5-BFD0-22C9423618B4}"/>
    <cellStyle name="Normal 4 2 11 5" xfId="46696" xr:uid="{C796F66E-BD8B-4DCC-803D-82E229F96F12}"/>
    <cellStyle name="Normal 4 2 11 6" xfId="46697" xr:uid="{301D88D0-743D-4B8D-9921-CCEA6D8F2FEC}"/>
    <cellStyle name="Normal 4 2 12" xfId="46698" xr:uid="{804733B0-BE79-4A80-8E7E-4C1C21F8E78F}"/>
    <cellStyle name="Normal 4 2 12 2" xfId="46699" xr:uid="{F0C927C4-37BF-4069-A781-51A11B7B1F43}"/>
    <cellStyle name="Normal 4 2 12 2 2" xfId="41870" xr:uid="{9CE90AA8-A959-4C27-8ECB-0D7481282686}"/>
    <cellStyle name="Normal 4 2 12 2 3" xfId="41872" xr:uid="{BC3A8A06-70CC-45BA-AC8D-1D8E576CCB5B}"/>
    <cellStyle name="Normal 4 2 12 2 4" xfId="46700" xr:uid="{D5A9D081-34E5-4A44-BDBD-6173E2C3C7F5}"/>
    <cellStyle name="Normal 4 2 12 2 5" xfId="46701" xr:uid="{A747AC44-AD9E-4951-9510-FC740D5A0BF2}"/>
    <cellStyle name="Normal 4 2 12 3" xfId="27200" xr:uid="{1C749CE4-6DBF-489B-8A29-DFAEBE816102}"/>
    <cellStyle name="Normal 4 2 12 4" xfId="27209" xr:uid="{18E6E9F3-A465-425C-8D3E-CF0EB8B4ED1B}"/>
    <cellStyle name="Normal 4 2 12 5" xfId="27215" xr:uid="{3B5D9574-6464-4A0F-ADB7-F531B6E330A9}"/>
    <cellStyle name="Normal 4 2 12 6" xfId="27219" xr:uid="{B4831515-8454-4AB7-B157-3A8F520C9F36}"/>
    <cellStyle name="Normal 4 2 13" xfId="46702" xr:uid="{D2061DFA-3733-47BE-B594-10D8DEB76A95}"/>
    <cellStyle name="Normal 4 2 13 2" xfId="46703" xr:uid="{892BFAC8-FFAE-477D-8FC9-9CC0E4CAB2D8}"/>
    <cellStyle name="Normal 4 2 13 2 2" xfId="46704" xr:uid="{025F85B2-58FC-4A4F-A2D3-83FE4612A446}"/>
    <cellStyle name="Normal 4 2 13 2 3" xfId="46705" xr:uid="{7EF079D1-8693-4165-BEB5-2B970AF7C61F}"/>
    <cellStyle name="Normal 4 2 13 2 4" xfId="46706" xr:uid="{C6AB434E-0B71-4D92-8BE3-EC6F79450722}"/>
    <cellStyle name="Normal 4 2 13 2 5" xfId="13160" xr:uid="{FE230198-8F3D-4C6D-8612-9E4A7C943CA1}"/>
    <cellStyle name="Normal 4 2 13 3" xfId="46707" xr:uid="{CD283576-D4EC-4165-B6F5-84CE8DAC61E8}"/>
    <cellStyle name="Normal 4 2 13 4" xfId="46708" xr:uid="{C4FB49D3-24F9-4E72-AE3F-AF19F64A484F}"/>
    <cellStyle name="Normal 4 2 13 5" xfId="46709" xr:uid="{DCF01AD9-8D45-436C-A021-7380B366A9AF}"/>
    <cellStyle name="Normal 4 2 13 6" xfId="46710" xr:uid="{740E74D5-D2F4-44EE-B954-1AAD98DDCFBC}"/>
    <cellStyle name="Normal 4 2 14" xfId="46711" xr:uid="{A5E7290D-7880-4CD2-9269-2E8C078D99C9}"/>
    <cellStyle name="Normal 4 2 14 2" xfId="46712" xr:uid="{A8B38E0B-FF5F-4BB5-8F4D-D7A8E63C6443}"/>
    <cellStyle name="Normal 4 2 14 2 2" xfId="46713" xr:uid="{17B1CA64-9B3A-4B45-8030-8F905BFC26BB}"/>
    <cellStyle name="Normal 4 2 14 2 3" xfId="46714" xr:uid="{CBE49CFC-D2FE-4EEE-82FC-D7D971C5D946}"/>
    <cellStyle name="Normal 4 2 14 2 4" xfId="46715" xr:uid="{FB2FF435-AE54-4C34-840D-E5E7B9E5DCE3}"/>
    <cellStyle name="Normal 4 2 14 2 5" xfId="46716" xr:uid="{B356EF62-CE46-4002-AC75-DFE4065418DE}"/>
    <cellStyle name="Normal 4 2 14 3" xfId="34949" xr:uid="{9D8AAB33-7EF7-41A0-AF9E-DD0DF3874171}"/>
    <cellStyle name="Normal 4 2 14 4" xfId="46717" xr:uid="{69AD5607-D4E6-4E23-9EEB-AE01EEEB2E58}"/>
    <cellStyle name="Normal 4 2 14 5" xfId="46718" xr:uid="{662E422E-CE84-42ED-BE27-E74AD80831D8}"/>
    <cellStyle name="Normal 4 2 14 6" xfId="46719" xr:uid="{1BADD944-A449-44D4-9555-5E44B75974E3}"/>
    <cellStyle name="Normal 4 2 15" xfId="29478" xr:uid="{EA019A2C-5451-4EF9-88B9-3872305459EA}"/>
    <cellStyle name="Normal 4 2 15 2" xfId="42706" xr:uid="{432E81D8-C8E1-444D-821C-07168920E42E}"/>
    <cellStyle name="Normal 4 2 15 3" xfId="37409" xr:uid="{D20D934A-D3A7-4CF3-8B0C-CE4A994AE18D}"/>
    <cellStyle name="Normal 4 2 15 4" xfId="46720" xr:uid="{5D9C75AD-8FD7-41C1-BC17-63DE05C38BFB}"/>
    <cellStyle name="Normal 4 2 15 5" xfId="46721" xr:uid="{9A53B52C-94DB-4E33-AA53-1ECDA35F193C}"/>
    <cellStyle name="Normal 4 2 16" xfId="15979" xr:uid="{8B9875FA-E55E-45BD-9B86-812BD0867449}"/>
    <cellStyle name="Normal 4 2 17" xfId="46723" xr:uid="{74DA3E61-2C04-4E75-99BE-BA244370F5E6}"/>
    <cellStyle name="Normal 4 2 18" xfId="32864" xr:uid="{2536150B-DFAF-46D4-A210-28635136C270}"/>
    <cellStyle name="Normal 4 2 19" xfId="32867" xr:uid="{4637291F-9E51-405B-8B91-08B7DC1A3002}"/>
    <cellStyle name="Normal 4 2 2" xfId="1805" xr:uid="{5114342D-8EA7-4588-8546-19D54DF0470E}"/>
    <cellStyle name="Normal 4 2 2 10" xfId="2881" xr:uid="{1EA5FBB2-3C2C-42FB-A7D1-688CA94F25BA}"/>
    <cellStyle name="Normal 4 2 2 10 2" xfId="3858" xr:uid="{B6146DB9-F438-41C7-BCBB-2229E96BC05D}"/>
    <cellStyle name="Normal 4 2 2 10 2 2" xfId="46724" xr:uid="{EDFEAA6C-D947-4656-A8B0-3871363BEF62}"/>
    <cellStyle name="Normal 4 2 2 10 2 3" xfId="46725" xr:uid="{25236E1C-28F8-4659-9A48-A06342D7BC19}"/>
    <cellStyle name="Normal 4 2 2 10 2 4" xfId="46726" xr:uid="{DFBD0DDF-FD68-4763-8673-DAE67BF2D87C}"/>
    <cellStyle name="Normal 4 2 2 10 2 5" xfId="37070" xr:uid="{7DCA0339-D154-4979-A5D2-D255D0B18AC2}"/>
    <cellStyle name="Normal 4 2 2 10 3" xfId="4305" xr:uid="{21F8EF24-106F-4E6A-B85B-B7D90B78BD08}"/>
    <cellStyle name="Normal 4 2 2 10 4" xfId="10357" xr:uid="{A08B3CCA-5A18-46DC-97F4-7CB97A9880EB}"/>
    <cellStyle name="Normal 4 2 2 10 5" xfId="46727" xr:uid="{7FF5FAB8-917A-4E83-B8B9-5B3456D36ABC}"/>
    <cellStyle name="Normal 4 2 2 10 6" xfId="46728" xr:uid="{E9091DBF-E848-46FF-9BD7-A7E256569367}"/>
    <cellStyle name="Normal 4 2 2 11" xfId="4775" xr:uid="{E64298DF-8291-45EC-9F8B-DDFEE016BA69}"/>
    <cellStyle name="Normal 4 2 2 11 2" xfId="46729" xr:uid="{834CF442-14A2-464E-8B87-39A99F60A9A6}"/>
    <cellStyle name="Normal 4 2 2 11 2 2" xfId="46730" xr:uid="{5721AD62-CFCE-44D9-ABA0-8427F4C18BF4}"/>
    <cellStyle name="Normal 4 2 2 11 2 3" xfId="46731" xr:uid="{85465880-A073-4BD4-8AA7-BE4E3049124B}"/>
    <cellStyle name="Normal 4 2 2 11 2 4" xfId="46732" xr:uid="{FCF271A1-79C3-48AF-854D-0688EA836CC4}"/>
    <cellStyle name="Normal 4 2 2 11 2 5" xfId="46733" xr:uid="{6D839011-8064-4C10-B3E0-5E6810CB595E}"/>
    <cellStyle name="Normal 4 2 2 11 3" xfId="46734" xr:uid="{6D0D2C3F-D9CE-4933-A867-A912AAE65E9D}"/>
    <cellStyle name="Normal 4 2 2 11 4" xfId="46735" xr:uid="{F19052A4-114A-4A02-8FB2-F1D1A8B407E1}"/>
    <cellStyle name="Normal 4 2 2 11 5" xfId="46736" xr:uid="{4CFCF0DC-B9F2-4E82-803D-8B0D48E47D1B}"/>
    <cellStyle name="Normal 4 2 2 11 6" xfId="38711" xr:uid="{E004C4EF-38A1-450D-B94A-14B28CB8DB9E}"/>
    <cellStyle name="Normal 4 2 2 12" xfId="46737" xr:uid="{915C0751-B044-48DA-B25F-24B698401919}"/>
    <cellStyle name="Normal 4 2 2 12 2" xfId="46738" xr:uid="{E674E3CB-7E3C-4E51-8A33-3A7B2A0042B2}"/>
    <cellStyle name="Normal 4 2 2 12 2 2" xfId="45794" xr:uid="{6B4E6082-7FC3-4342-A94F-E8B7982198D0}"/>
    <cellStyle name="Normal 4 2 2 12 2 3" xfId="45796" xr:uid="{E682C7C6-EFE6-4A37-89DC-D79A19CECE9B}"/>
    <cellStyle name="Normal 4 2 2 12 2 4" xfId="46739" xr:uid="{31D40211-51AC-401C-A8D7-BD23D5302C40}"/>
    <cellStyle name="Normal 4 2 2 12 2 5" xfId="46740" xr:uid="{E4673D88-CE85-4E01-B2FF-9F40A57E4A8B}"/>
    <cellStyle name="Normal 4 2 2 12 3" xfId="46741" xr:uid="{9D486C09-E6D0-4C72-8C67-5DD33910235E}"/>
    <cellStyle name="Normal 4 2 2 12 4" xfId="46742" xr:uid="{E310A700-0A77-49B3-9113-9FDCCCC57A92}"/>
    <cellStyle name="Normal 4 2 2 12 5" xfId="46743" xr:uid="{D34122CF-9A50-4709-8E92-36019F379429}"/>
    <cellStyle name="Normal 4 2 2 12 6" xfId="38718" xr:uid="{D3029EE9-3EE8-47C5-9250-9996F711DBEA}"/>
    <cellStyle name="Normal 4 2 2 13" xfId="46744" xr:uid="{825EA986-1195-4100-800A-EE46BBA62552}"/>
    <cellStyle name="Normal 4 2 2 13 2" xfId="46745" xr:uid="{3F861E10-0472-4904-8D55-15BB605ED3E9}"/>
    <cellStyle name="Normal 4 2 2 13 3" xfId="46746" xr:uid="{0A9B746A-DC6C-4CC4-83B3-74BAA5892677}"/>
    <cellStyle name="Normal 4 2 2 13 4" xfId="46747" xr:uid="{FDC6235D-F921-4FBD-BE16-C6798F14B7C8}"/>
    <cellStyle name="Normal 4 2 2 13 5" xfId="31211" xr:uid="{D841587B-F184-45C2-9426-1C59B950729C}"/>
    <cellStyle name="Normal 4 2 2 14" xfId="43391" xr:uid="{9D95E5CC-A291-4E98-836E-5EEDE294F674}"/>
    <cellStyle name="Normal 4 2 2 15" xfId="43393" xr:uid="{E39A4410-ACF6-486E-991F-0855A138A291}"/>
    <cellStyle name="Normal 4 2 2 16" xfId="43395" xr:uid="{796FEDF6-EA29-4CD6-945D-66F23D7E336E}"/>
    <cellStyle name="Normal 4 2 2 17" xfId="46748" xr:uid="{7E092CF5-B734-43A8-A6A8-90E732C91919}"/>
    <cellStyle name="Normal 4 2 2 18" xfId="46749" xr:uid="{604495A8-B67E-4B81-9D5F-38592FE8B5D7}"/>
    <cellStyle name="Normal 4 2 2 2" xfId="718" xr:uid="{B82898B7-844C-4D86-96E6-1F16094433D4}"/>
    <cellStyle name="Normal 4 2 2 2 2" xfId="2507" xr:uid="{BDF0C1A2-A404-4DB6-9151-2042EA879884}"/>
    <cellStyle name="Normal 4 2 2 2 2 2" xfId="44559" xr:uid="{72FC7090-1197-421B-A4F9-84117C0D94EF}"/>
    <cellStyle name="Normal 4 2 2 2 2 2 2" xfId="46756" xr:uid="{6E0168A9-1736-484A-98C3-32938109B452}"/>
    <cellStyle name="Normal 4 2 2 2 2 3" xfId="4874" xr:uid="{E69D32F7-9D69-45A5-8730-A7BA64D099DA}"/>
    <cellStyle name="Normal 4 2 2 2 2 3 2" xfId="46757" xr:uid="{166F98C3-7C0F-4057-815C-0E4365599D4A}"/>
    <cellStyle name="Normal 4 2 2 2 2 4" xfId="3871" xr:uid="{EB5D9F26-DFA6-4384-B9D0-37D89D2BCDF4}"/>
    <cellStyle name="Normal 4 2 2 2 2 4 2" xfId="46758" xr:uid="{95E7AC2B-3CB4-4EDC-8342-529BCBC81C5E}"/>
    <cellStyle name="Normal 4 2 2 2 2 5" xfId="44561" xr:uid="{2B4AF3A2-1E5D-44F9-BFE5-9E8D59DF4AA6}"/>
    <cellStyle name="Normal 4 2 2 2 2 6" xfId="46759" xr:uid="{B13E207D-20B1-4EAF-A8B7-E0842645B142}"/>
    <cellStyle name="Normal 4 2 2 2 2 7" xfId="46755" xr:uid="{90E023F1-4514-45B7-8CB0-F3B95F0F4A9A}"/>
    <cellStyle name="Normal 4 2 2 2 3" xfId="46763" xr:uid="{1FDD6E94-260B-4349-AD89-D06F3250467B}"/>
    <cellStyle name="Normal 4 2 2 2 3 2" xfId="46767" xr:uid="{5FBE6547-18A0-44D1-B759-190AB3E6899F}"/>
    <cellStyle name="Normal 4 2 2 2 3 3" xfId="46770" xr:uid="{8499FCAC-1D60-41B0-909C-9EEA4915ABF1}"/>
    <cellStyle name="Normal 4 2 2 2 3 4" xfId="46773" xr:uid="{4ED030C5-833D-4951-886C-B702782B920C}"/>
    <cellStyle name="Normal 4 2 2 2 3 5" xfId="46774" xr:uid="{31B277D4-2DF0-4EB4-AF8D-C818F940B16C}"/>
    <cellStyle name="Normal 4 2 2 2 4" xfId="46778" xr:uid="{A7A2C25C-7A40-49A3-8B5D-554DF340860E}"/>
    <cellStyle name="Normal 4 2 2 2 4 2" xfId="23597" xr:uid="{119DBD51-FF80-4C10-AAC5-681929663EF1}"/>
    <cellStyle name="Normal 4 2 2 2 4 3" xfId="46779" xr:uid="{48B50371-7ECC-4A81-BD5F-FF4253FF0F7F}"/>
    <cellStyle name="Normal 4 2 2 2 5" xfId="34626" xr:uid="{15C2275F-2A31-4762-8DEB-8B1A5D6F2C96}"/>
    <cellStyle name="Normal 4 2 2 2 5 2" xfId="46782" xr:uid="{973D7089-21A4-4CF7-A5AC-7EF49FCF452E}"/>
    <cellStyle name="Normal 4 2 2 2 6" xfId="34630" xr:uid="{1428BAEB-6612-47A2-AE2C-798D4F889C0B}"/>
    <cellStyle name="Normal 4 2 2 2 6 2" xfId="46783" xr:uid="{7AF99229-CD62-4BF1-8104-BE5B0C37F352}"/>
    <cellStyle name="Normal 4 2 2 2 7" xfId="46784" xr:uid="{671F49A2-7A18-45B6-A663-D43D12143DF8}"/>
    <cellStyle name="Normal 4 2 2 2 8" xfId="46752" xr:uid="{8604D48F-E518-4129-86B5-619FB7F6D46A}"/>
    <cellStyle name="Normal 4 2 2 2 9" xfId="51788" xr:uid="{087194B2-CC6E-4ED0-AED0-5E40E2D43E4E}"/>
    <cellStyle name="Normal 4 2 2 3" xfId="29800" xr:uid="{261B9363-E9EE-4B05-9F67-27F11BA3F2FF}"/>
    <cellStyle name="Normal 4 2 2 3 2" xfId="29804" xr:uid="{407A725C-8047-448C-87BF-7D18EBEA5873}"/>
    <cellStyle name="Normal 4 2 2 3 2 2" xfId="21960" xr:uid="{99D42FA1-3613-4943-8F8F-22CE32C8C201}"/>
    <cellStyle name="Normal 4 2 2 3 2 2 2" xfId="24317" xr:uid="{16EF65F6-036F-4EBD-8ED0-2846B8A899A8}"/>
    <cellStyle name="Normal 4 2 2 3 2 3" xfId="35713" xr:uid="{2F784F5A-8EEF-4360-94F8-5931DA56F8E7}"/>
    <cellStyle name="Normal 4 2 2 3 2 4" xfId="4422" xr:uid="{E34DAC32-03F7-437B-8BF3-5BD5AECE3C46}"/>
    <cellStyle name="Normal 4 2 2 3 2 5" xfId="44578" xr:uid="{2E3E7FC1-3CEB-4D36-84FA-0BCFAFF7E123}"/>
    <cellStyle name="Normal 4 2 2 3 2 6" xfId="46785" xr:uid="{B8141D32-1160-4E25-AAD5-F9B32B32E86D}"/>
    <cellStyle name="Normal 4 2 2 3 3" xfId="29808" xr:uid="{3035DCDF-5B87-434B-9A2A-860DCF125F86}"/>
    <cellStyle name="Normal 4 2 2 3 3 2" xfId="46788" xr:uid="{B0AEDD8A-D70D-4BC9-A91B-C87D84AACA43}"/>
    <cellStyle name="Normal 4 2 2 3 4" xfId="46791" xr:uid="{C92CCD0B-BCC6-4CE6-83A4-4BE9B93D3C95}"/>
    <cellStyle name="Normal 4 2 2 3 4 2" xfId="46794" xr:uid="{413C3D3F-2568-4BA0-82E9-04E938D1BD37}"/>
    <cellStyle name="Normal 4 2 2 3 5" xfId="34635" xr:uid="{AF8FD269-4DAB-4D9E-83CF-50396A1395BE}"/>
    <cellStyle name="Normal 4 2 2 3 6" xfId="34639" xr:uid="{D45D45E3-4051-4AA3-9706-5788F085467B}"/>
    <cellStyle name="Normal 4 2 2 3 7" xfId="46795" xr:uid="{C45C99EE-05A7-432D-9E40-1BACE6532D08}"/>
    <cellStyle name="Normal 4 2 2 4" xfId="29812" xr:uid="{8BC6EC1D-5762-453B-98FD-CC04664DC3AA}"/>
    <cellStyle name="Normal 4 2 2 4 2" xfId="29818" xr:uid="{AA61D589-F665-437B-B65D-B8857D0B6929}"/>
    <cellStyle name="Normal 4 2 2 4 2 2" xfId="35344" xr:uid="{86B13FE8-AAE6-41F6-B6F4-EB7FADDE92FB}"/>
    <cellStyle name="Normal 4 2 2 4 2 3" xfId="35347" xr:uid="{95670CF1-D86B-4C10-8026-D98A204720EB}"/>
    <cellStyle name="Normal 4 2 2 4 2 4" xfId="17626" xr:uid="{0A10D479-75E4-437A-9412-7030B01D242D}"/>
    <cellStyle name="Normal 4 2 2 4 2 5" xfId="42932" xr:uid="{B706E5BF-01D7-4FB5-A269-60AD89FA9EB5}"/>
    <cellStyle name="Normal 4 2 2 4 2 6" xfId="42935" xr:uid="{B0322397-B94D-424B-9711-8131A3401F0B}"/>
    <cellStyle name="Normal 4 2 2 4 3" xfId="29823" xr:uid="{55A01DD9-3E8B-4658-B24E-27A055B63872}"/>
    <cellStyle name="Normal 4 2 2 4 3 2" xfId="46798" xr:uid="{E02A7B08-BD73-47EE-8CDE-CA3E56CE8083}"/>
    <cellStyle name="Normal 4 2 2 4 4" xfId="35352" xr:uid="{B94475CE-8A75-4443-B151-0EE21EF66FB4}"/>
    <cellStyle name="Normal 4 2 2 4 5" xfId="35356" xr:uid="{7C252208-9391-4AA7-85CF-C2F4E344FE58}"/>
    <cellStyle name="Normal 4 2 2 4 6" xfId="30158" xr:uid="{EFFD3B4F-5FA3-4541-8096-222598133734}"/>
    <cellStyle name="Normal 4 2 2 4 7" xfId="30161" xr:uid="{B2E65B0A-F197-46CA-BE8C-1472EC593739}"/>
    <cellStyle name="Normal 4 2 2 5" xfId="29827" xr:uid="{E8D4969D-AC2B-4EA7-89FE-0F8A3A3E6F76}"/>
    <cellStyle name="Normal 4 2 2 5 2" xfId="29830" xr:uid="{1E26486B-439C-493B-A6AB-EA00CFB6FA10}"/>
    <cellStyle name="Normal 4 2 2 5 2 2" xfId="44601" xr:uid="{5C8D94A5-190F-42A4-9362-DE0989C5B654}"/>
    <cellStyle name="Normal 4 2 2 5 2 3" xfId="44603" xr:uid="{CD3B1CDE-A32A-4E31-B890-D2635E076444}"/>
    <cellStyle name="Normal 4 2 2 5 2 4" xfId="44605" xr:uid="{8CEAB628-FFE6-4E0E-ABB1-787EF5D77A6A}"/>
    <cellStyle name="Normal 4 2 2 5 2 5" xfId="44607" xr:uid="{91200945-6D36-4640-ADA1-D63AC951DF7A}"/>
    <cellStyle name="Normal 4 2 2 5 2 6" xfId="46799" xr:uid="{BA73FA04-B062-47D6-9973-DEEF2A3CAD9A}"/>
    <cellStyle name="Normal 4 2 2 5 3" xfId="29835" xr:uid="{DAC9114B-F40A-4C31-A987-3A0E08F5B808}"/>
    <cellStyle name="Normal 4 2 2 5 4" xfId="35360" xr:uid="{5EA82AF3-B3BB-41D6-B28E-6212F1320DB2}"/>
    <cellStyle name="Normal 4 2 2 5 5" xfId="46802" xr:uid="{324B2AAD-578B-4FB3-BE5C-8299B1B6411A}"/>
    <cellStyle name="Normal 4 2 2 5 6" xfId="30171" xr:uid="{CACEA109-84CA-4483-996C-154CAFB133E8}"/>
    <cellStyle name="Normal 4 2 2 5 7" xfId="30173" xr:uid="{14ED0326-FFD8-4B26-A96C-D05566A41A32}"/>
    <cellStyle name="Normal 4 2 2 6" xfId="15017" xr:uid="{4BBA69C8-59F6-4491-A365-F94CC5EB3FAF}"/>
    <cellStyle name="Normal 4 2 2 6 2" xfId="15758" xr:uid="{E20CF1C6-FB28-49F3-B3D3-711CE6A7952B}"/>
    <cellStyle name="Normal 4 2 2 6 2 2" xfId="2862" xr:uid="{6DCB00C4-0438-4188-A8F2-2AE27566437A}"/>
    <cellStyle name="Normal 4 2 2 6 2 3" xfId="42916" xr:uid="{7DC146D4-E78B-47FA-9622-C7E1B176DCE0}"/>
    <cellStyle name="Normal 4 2 2 6 2 4" xfId="42942" xr:uid="{272BCC09-457C-4532-A0A5-8E6918460B1C}"/>
    <cellStyle name="Normal 4 2 2 6 2 5" xfId="42948" xr:uid="{DFF5D38A-D84E-40BB-92E0-768544FC9ACE}"/>
    <cellStyle name="Normal 4 2 2 6 2 6" xfId="6372" xr:uid="{42DB1F22-EBF7-45CA-A826-1613F24262AB}"/>
    <cellStyle name="Normal 4 2 2 6 3" xfId="29840" xr:uid="{E1A7CE1F-1278-4551-9C22-4F4581A41DC9}"/>
    <cellStyle name="Normal 4 2 2 6 4" xfId="46805" xr:uid="{231BAA1B-9C9E-4C8B-A495-AFCB6D63F340}"/>
    <cellStyle name="Normal 4 2 2 6 5" xfId="46808" xr:uid="{7478CD65-5173-4FE6-A3F0-1772DF34B883}"/>
    <cellStyle name="Normal 4 2 2 6 6" xfId="30180" xr:uid="{D19A5D6F-5332-4395-9BD6-DC59EB0DE18B}"/>
    <cellStyle name="Normal 4 2 2 6 7" xfId="30182" xr:uid="{79977058-C6B6-48E8-8742-8661EE757E97}"/>
    <cellStyle name="Normal 4 2 2 7" xfId="29842" xr:uid="{5D1DA11E-E9E0-4CAC-8C7B-1F98DFFD1D09}"/>
    <cellStyle name="Normal 4 2 2 7 2" xfId="36301" xr:uid="{B5026B17-F2B6-4435-B00C-B252A8BC3FE2}"/>
    <cellStyle name="Normal 4 2 2 7 2 2" xfId="6287" xr:uid="{1F0EDDBE-ECD5-4416-A45B-ABBF76C26FA6}"/>
    <cellStyle name="Normal 4 2 2 7 2 3" xfId="46614" xr:uid="{F924A2A5-5F04-47E8-A20A-BF7040074674}"/>
    <cellStyle name="Normal 4 2 2 7 2 4" xfId="6311" xr:uid="{7364F93E-F558-4B67-B6E3-0CF7E0D1C8DA}"/>
    <cellStyle name="Normal 4 2 2 7 2 5" xfId="46616" xr:uid="{563FEBD1-2DE9-4E39-AD58-72E59B73D9CE}"/>
    <cellStyle name="Normal 4 2 2 7 2 6" xfId="46809" xr:uid="{C602B76F-CCAC-420F-B966-B1ED67358FA4}"/>
    <cellStyle name="Normal 4 2 2 7 3" xfId="46812" xr:uid="{6BC7B11C-17E4-4BC4-841F-A427DCC2CC8A}"/>
    <cellStyle name="Normal 4 2 2 7 4" xfId="46815" xr:uid="{95ED72F3-BE42-4121-A5A7-EDE859A2854B}"/>
    <cellStyle name="Normal 4 2 2 7 5" xfId="46818" xr:uid="{BA24BE8F-FAE1-4C32-979A-BA5C7A20CBC7}"/>
    <cellStyle name="Normal 4 2 2 7 6" xfId="30187" xr:uid="{F4C1195E-C6B2-4802-A36C-A6182DCF96D5}"/>
    <cellStyle name="Normal 4 2 2 7 7" xfId="30192" xr:uid="{4E9CEF71-3DF3-441F-9AAB-CB172316611E}"/>
    <cellStyle name="Normal 4 2 2 8" xfId="24308" xr:uid="{FFD80D60-D9B1-4A69-B110-83B6C7D82ED3}"/>
    <cellStyle name="Normal 4 2 2 8 2" xfId="24313" xr:uid="{DDB47C18-B392-487C-A8D4-50767EF9F2E1}"/>
    <cellStyle name="Normal 4 2 2 8 2 2" xfId="9595" xr:uid="{6084FA8E-2221-4654-AD2E-1EC61C9DFBB7}"/>
    <cellStyle name="Normal 4 2 2 8 2 3" xfId="46627" xr:uid="{375E8D75-A448-4BB0-89BB-3FD9A6AD2879}"/>
    <cellStyle name="Normal 4 2 2 8 2 4" xfId="46629" xr:uid="{FECAA454-1784-4CD7-89E5-9440DE6D3541}"/>
    <cellStyle name="Normal 4 2 2 8 2 5" xfId="46631" xr:uid="{B90A5112-C427-46A8-9179-9A9852956CDA}"/>
    <cellStyle name="Normal 4 2 2 8 2 6" xfId="46819" xr:uid="{5098C278-255A-481D-A240-07139466EA98}"/>
    <cellStyle name="Normal 4 2 2 8 3" xfId="46822" xr:uid="{EDCE7877-76C3-4DE2-9D39-10CFDD4AF367}"/>
    <cellStyle name="Normal 4 2 2 8 4" xfId="46825" xr:uid="{13AFE74F-C544-4650-B0DC-135F86EF7D79}"/>
    <cellStyle name="Normal 4 2 2 8 5" xfId="38637" xr:uid="{60CEE565-0951-447C-A08B-763B41DB1865}"/>
    <cellStyle name="Normal 4 2 2 8 6" xfId="30196" xr:uid="{D4D5D7A1-C53E-4527-B934-D4880690A418}"/>
    <cellStyle name="Normal 4 2 2 8 7" xfId="30202" xr:uid="{5662D895-C824-45CB-85BE-6F60873B6425}"/>
    <cellStyle name="Normal 4 2 2 9" xfId="24316" xr:uid="{2B3A6650-133C-4199-A9CF-D2126B900B46}"/>
    <cellStyle name="Normal 4 2 2 9 2" xfId="46826" xr:uid="{73239696-0ABF-4EC5-AB64-B6EE13C9E290}"/>
    <cellStyle name="Normal 4 2 2 9 2 2" xfId="7290" xr:uid="{36B23745-6379-4A8C-B3B1-6AC35C7FD362}"/>
    <cellStyle name="Normal 4 2 2 9 2 3" xfId="46640" xr:uid="{F472A137-E18B-470A-A742-8A33CEA3AF0B}"/>
    <cellStyle name="Normal 4 2 2 9 2 4" xfId="46642" xr:uid="{E349D326-76DB-4BBF-B5AA-299F8CEDE0F8}"/>
    <cellStyle name="Normal 4 2 2 9 2 5" xfId="24233" xr:uid="{34E7A68B-2A59-44CA-87C0-20A4A821B15B}"/>
    <cellStyle name="Normal 4 2 2 9 3" xfId="46829" xr:uid="{45CF7E16-AB71-4905-B719-B7EAE2A69646}"/>
    <cellStyle name="Normal 4 2 2 9 4" xfId="46832" xr:uid="{D5B01283-52D2-46EB-91D0-AB81BCC18A94}"/>
    <cellStyle name="Normal 4 2 2 9 5" xfId="38645" xr:uid="{0D3AE191-8D28-49A8-9F0E-F84F0B151CA6}"/>
    <cellStyle name="Normal 4 2 2 9 6" xfId="46835" xr:uid="{070CAC43-C019-489B-AB91-094173ED6E5E}"/>
    <cellStyle name="Normal 4 2 2 9 7" xfId="46836" xr:uid="{CD2843D6-064F-44B5-B295-9290549F2A7E}"/>
    <cellStyle name="Normal 4 2 2_April 2009 Report" xfId="11445" xr:uid="{33635246-21E4-49D7-BD35-00BCE3D95BDE}"/>
    <cellStyle name="Normal 4 2 20" xfId="29477" xr:uid="{32AF6945-6BFA-4916-95EA-4542ABB9B013}"/>
    <cellStyle name="Normal 4 2 21" xfId="15978" xr:uid="{D760E4FF-7DF3-410F-B6E9-F56F4F9DAEA9}"/>
    <cellStyle name="Normal 4 2 22" xfId="46722" xr:uid="{B85B8375-6EED-4E7E-B297-AB7CEA780A88}"/>
    <cellStyle name="Normal 4 2 3" xfId="1808" xr:uid="{499A5B6B-C5CA-44B5-B086-B93009EE4825}"/>
    <cellStyle name="Normal 4 2 3 10" xfId="14329" xr:uid="{5095F00E-6D27-4690-A2F9-AA9FEB7D43A6}"/>
    <cellStyle name="Normal 4 2 3 10 2" xfId="11227" xr:uid="{67444DEF-707A-423E-BF35-63C5AD5C61F7}"/>
    <cellStyle name="Normal 4 2 3 10 2 2" xfId="46840" xr:uid="{0A28327C-4B0A-4299-B1BA-FB75E1207AAD}"/>
    <cellStyle name="Normal 4 2 3 10 2 3" xfId="46841" xr:uid="{BAA64B90-2461-4F1E-9C1B-8503E26B498E}"/>
    <cellStyle name="Normal 4 2 3 10 2 4" xfId="46842" xr:uid="{066B45D7-F7CE-449D-9457-8B68F23DC07E}"/>
    <cellStyle name="Normal 4 2 3 10 2 5" xfId="4463" xr:uid="{D1FD35E6-9FA9-49F9-B854-58C4B747827F}"/>
    <cellStyle name="Normal 4 2 3 10 3" xfId="46843" xr:uid="{7416057D-C11F-492E-BE7D-FC843BD8AB39}"/>
    <cellStyle name="Normal 4 2 3 10 4" xfId="4590" xr:uid="{6CE27B86-4A4E-4796-B937-2BD3FC1D29E7}"/>
    <cellStyle name="Normal 4 2 3 10 5" xfId="46844" xr:uid="{DD8E1A9A-6B6E-4BBE-B349-6B131709B2FA}"/>
    <cellStyle name="Normal 4 2 3 10 6" xfId="46845" xr:uid="{472805FF-F7CA-42EC-8F5F-6BF173907DE8}"/>
    <cellStyle name="Normal 4 2 3 11" xfId="14332" xr:uid="{606F937D-7E6C-4506-A5C1-BCD7F1EE3635}"/>
    <cellStyle name="Normal 4 2 3 11 2" xfId="46846" xr:uid="{E717DA43-3377-4BE5-BE94-D3DC36A7F496}"/>
    <cellStyle name="Normal 4 2 3 11 2 2" xfId="46847" xr:uid="{53BBACF1-FF0E-4FB5-8AD6-0D7D35098F94}"/>
    <cellStyle name="Normal 4 2 3 11 2 3" xfId="8951" xr:uid="{696BA2F7-76C0-4C3D-BD60-37FFB9C42FD8}"/>
    <cellStyle name="Normal 4 2 3 11 2 4" xfId="8960" xr:uid="{B59B5AC8-017A-495F-BE4A-77FB31BADC44}"/>
    <cellStyle name="Normal 4 2 3 11 2 5" xfId="8963" xr:uid="{63883579-D865-4764-AE1F-6F65FC22206B}"/>
    <cellStyle name="Normal 4 2 3 11 3" xfId="11241" xr:uid="{E70669B7-6FBD-443A-BF58-538ACFA7C200}"/>
    <cellStyle name="Normal 4 2 3 11 4" xfId="46849" xr:uid="{B1B59078-2D4B-45B0-9E9D-C3067DDB48B6}"/>
    <cellStyle name="Normal 4 2 3 11 5" xfId="46851" xr:uid="{9CAA32A8-571A-4F5D-97D7-724F84CA6E4E}"/>
    <cellStyle name="Normal 4 2 3 11 6" xfId="38780" xr:uid="{E9BD87A2-4E83-412B-B2FF-C66071B10D45}"/>
    <cellStyle name="Normal 4 2 3 12" xfId="46852" xr:uid="{36CCC737-76F5-4808-96A8-589E76AB68E3}"/>
    <cellStyle name="Normal 4 2 3 12 2" xfId="46853" xr:uid="{4193FFB4-D48B-4345-88DB-686135C87A22}"/>
    <cellStyle name="Normal 4 2 3 12 2 2" xfId="46854" xr:uid="{2FB0EE88-2D5E-4E79-97AF-E1E072B27CD8}"/>
    <cellStyle name="Normal 4 2 3 12 2 3" xfId="9403" xr:uid="{94D47FF5-C061-4149-9E1B-72E6D78BBAFE}"/>
    <cellStyle name="Normal 4 2 3 12 2 4" xfId="4562" xr:uid="{E2DA9116-24FE-4129-AB00-8808EBF2356B}"/>
    <cellStyle name="Normal 4 2 3 12 2 5" xfId="9413" xr:uid="{F42EFCA6-0191-4FDC-83A6-1BFC94E69685}"/>
    <cellStyle name="Normal 4 2 3 12 3" xfId="11257" xr:uid="{3C078A65-A396-41F8-B9CF-F0CDB090D970}"/>
    <cellStyle name="Normal 4 2 3 12 4" xfId="46855" xr:uid="{DFF38229-08C3-45E2-AE27-E9EFD8A16A7D}"/>
    <cellStyle name="Normal 4 2 3 12 5" xfId="46857" xr:uid="{B5AD569D-05BC-4AD9-A0F1-6D5EE89C5630}"/>
    <cellStyle name="Normal 4 2 3 12 6" xfId="38794" xr:uid="{719B5066-ECD7-4CB2-8797-71E9EA552073}"/>
    <cellStyle name="Normal 4 2 3 13" xfId="46858" xr:uid="{CFD43149-D23F-485A-BAF8-B838956B3D57}"/>
    <cellStyle name="Normal 4 2 3 13 2" xfId="46859" xr:uid="{EBD7A6FD-72AB-4A27-92F0-1BB785CC504E}"/>
    <cellStyle name="Normal 4 2 3 13 3" xfId="46860" xr:uid="{E626C3A5-03E1-4A61-868D-E3F3806BDCA7}"/>
    <cellStyle name="Normal 4 2 3 13 4" xfId="46861" xr:uid="{8CD2F1FF-70BF-42F3-8F82-800C82B409DE}"/>
    <cellStyle name="Normal 4 2 3 13 5" xfId="46863" xr:uid="{47A9E712-3700-4AAD-BAB2-406B430A83C6}"/>
    <cellStyle name="Normal 4 2 3 14" xfId="46864" xr:uid="{581E48C6-F254-49EC-8BD6-7141A5DC0894}"/>
    <cellStyle name="Normal 4 2 3 15" xfId="46866" xr:uid="{C6CA67D4-BE8D-4A02-AEA1-F349B17EDECB}"/>
    <cellStyle name="Normal 4 2 3 16" xfId="46867" xr:uid="{4C6A4A19-ACCE-4B94-A35D-1A4968049A51}"/>
    <cellStyle name="Normal 4 2 3 17" xfId="46868" xr:uid="{45BF7294-7B93-4DFB-98E4-EBBD7113FDAB}"/>
    <cellStyle name="Normal 4 2 3 18" xfId="46869" xr:uid="{47ED2D36-FA05-4FA9-968B-4108ACE5B93D}"/>
    <cellStyle name="Normal 4 2 3 19" xfId="46872" xr:uid="{C20D03F2-64EF-4BA0-8D69-B3AAB52CE278}"/>
    <cellStyle name="Normal 4 2 3 2" xfId="46875" xr:uid="{CF8AF48E-23AC-4072-992F-76F07353E72A}"/>
    <cellStyle name="Normal 4 2 3 2 2" xfId="46878" xr:uid="{7820370C-1934-47AD-BC0A-2570EB6DC6AF}"/>
    <cellStyle name="Normal 4 2 3 2 2 2" xfId="44867" xr:uid="{00DF10E8-4BC4-4B69-AB02-BF0E419951F1}"/>
    <cellStyle name="Normal 4 2 3 2 2 3" xfId="19368" xr:uid="{E2C46166-05E2-494C-8831-91055EBAD2C5}"/>
    <cellStyle name="Normal 4 2 3 2 2 4" xfId="11249" xr:uid="{0C09A12D-6000-4FFA-966E-0D300A766BCD}"/>
    <cellStyle name="Normal 4 2 3 2 2 5" xfId="44869" xr:uid="{CA19D9EF-0DCD-410F-8782-434531DD6D9E}"/>
    <cellStyle name="Normal 4 2 3 2 2 6" xfId="46879" xr:uid="{99EC853E-4F72-4A3D-B10E-FAA955E0FF9D}"/>
    <cellStyle name="Normal 4 2 3 2 3" xfId="44173" xr:uid="{C4F8FB7D-DB10-4B63-85B9-42B534E29023}"/>
    <cellStyle name="Normal 4 2 3 2 4" xfId="44189" xr:uid="{EB10F2D5-0C25-4D02-B479-6DCE40223C97}"/>
    <cellStyle name="Normal 4 2 3 2 5" xfId="34652" xr:uid="{67CE2B27-6419-4E91-8CF6-5E5E2974B66A}"/>
    <cellStyle name="Normal 4 2 3 2 6" xfId="34655" xr:uid="{D1CEFEEA-598D-455A-A6FD-FBC2A0B78530}"/>
    <cellStyle name="Normal 4 2 3 2 7" xfId="14007" xr:uid="{C43929AD-682D-4AE0-B1FF-4AD7A83797D4}"/>
    <cellStyle name="Normal 4 2 3 20" xfId="46865" xr:uid="{B6275D97-8686-4BD5-8330-05865BA38F67}"/>
    <cellStyle name="Normal 4 2 3 21" xfId="46839" xr:uid="{76784B65-BCD4-4E7F-B99E-D556397865B1}"/>
    <cellStyle name="Normal 4 2 3 22" xfId="51903" xr:uid="{E08663CC-3247-4CDB-B7B9-3F10421AF234}"/>
    <cellStyle name="Normal 4 2 3 3" xfId="29848" xr:uid="{FE4ED06D-B76F-43D7-9D5F-8BFA942E0189}"/>
    <cellStyle name="Normal 4 2 3 3 2" xfId="46882" xr:uid="{4368615D-C351-4DF7-B513-07746CBA4CC4}"/>
    <cellStyle name="Normal 4 2 3 3 2 2" xfId="44874" xr:uid="{B20626CB-598C-4CCB-A22E-F9242F4451D5}"/>
    <cellStyle name="Normal 4 2 3 3 2 3" xfId="38727" xr:uid="{D50D4718-A0B6-472E-AF67-BDAFA6D75AB0}"/>
    <cellStyle name="Normal 4 2 3 3 2 4" xfId="44876" xr:uid="{B9B115CD-596A-42CC-B4DD-84366E8EF251}"/>
    <cellStyle name="Normal 4 2 3 3 2 5" xfId="6500" xr:uid="{F5DA888C-0606-42E4-B241-BF33AC89EEE3}"/>
    <cellStyle name="Normal 4 2 3 3 3" xfId="44198" xr:uid="{197AF9DF-92B9-413A-9683-1E529D6B291A}"/>
    <cellStyle name="Normal 4 2 3 3 4" xfId="44203" xr:uid="{2ED201B8-A8DF-4F85-A831-9E557DBBECF2}"/>
    <cellStyle name="Normal 4 2 3 3 5" xfId="34659" xr:uid="{9E1B5690-54D9-4432-8B25-11881B056B78}"/>
    <cellStyle name="Normal 4 2 3 3 6" xfId="34662" xr:uid="{454F2456-2BD2-4637-8C04-17433F9D6E0E}"/>
    <cellStyle name="Normal 4 2 3 3 7" xfId="14014" xr:uid="{471D7CF3-3926-4BD9-AA5D-8ED1D266970B}"/>
    <cellStyle name="Normal 4 2 3 4" xfId="29852" xr:uid="{846C8E20-4D0F-460C-937A-E461FF00F84F}"/>
    <cellStyle name="Normal 4 2 3 4 2" xfId="46883" xr:uid="{0D54FFDA-A33B-44B2-801A-48300A906CE1}"/>
    <cellStyle name="Normal 4 2 3 4 2 2" xfId="44881" xr:uid="{0A9DDDF6-E7CF-447C-9BA4-B43A22115554}"/>
    <cellStyle name="Normal 4 2 3 4 2 3" xfId="44883" xr:uid="{3AB2070D-FF2C-42A8-8D69-706E74E1B3FD}"/>
    <cellStyle name="Normal 4 2 3 4 2 4" xfId="42978" xr:uid="{3AF3FBCC-822F-40B9-8D71-902F23FEEB50}"/>
    <cellStyle name="Normal 4 2 3 4 2 5" xfId="36523" xr:uid="{B0B9A0B3-314D-4ABA-B914-DB375E2817E3}"/>
    <cellStyle name="Normal 4 2 3 4 3" xfId="44211" xr:uid="{C0FA7492-5A40-4B59-85E2-103521C6DF24}"/>
    <cellStyle name="Normal 4 2 3 4 4" xfId="44216" xr:uid="{0202B15A-4615-424E-9895-02B82A8BC082}"/>
    <cellStyle name="Normal 4 2 3 4 5" xfId="44218" xr:uid="{3153CCF1-CECF-4517-A530-C1BD6CB791D7}"/>
    <cellStyle name="Normal 4 2 3 4 6" xfId="30213" xr:uid="{F8933629-CF0D-461C-9967-2377A04DD5CC}"/>
    <cellStyle name="Normal 4 2 3 4 7" xfId="30226" xr:uid="{80E9BC08-A928-4445-B4FE-AD58D2FA7DD8}"/>
    <cellStyle name="Normal 4 2 3 5" xfId="46884" xr:uid="{55B1D469-6FEB-42A0-BA35-7596FA78F37D}"/>
    <cellStyle name="Normal 4 2 3 5 2" xfId="46885" xr:uid="{BFB1A19B-DFA3-4C31-B0F9-ED70E4D60758}"/>
    <cellStyle name="Normal 4 2 3 5 2 2" xfId="44888" xr:uid="{41F8176E-04E3-4854-89E4-172399042237}"/>
    <cellStyle name="Normal 4 2 3 5 2 3" xfId="44890" xr:uid="{080ADAE3-6F1F-432C-B2F9-292AC6D13C20}"/>
    <cellStyle name="Normal 4 2 3 5 2 4" xfId="44892" xr:uid="{720D7495-BA24-4A7F-9681-4994903A72D3}"/>
    <cellStyle name="Normal 4 2 3 5 2 5" xfId="36574" xr:uid="{234BD650-3049-4AD3-8E5E-67D7F7C78B09}"/>
    <cellStyle name="Normal 4 2 3 5 3" xfId="44225" xr:uid="{E18D45C3-0CE9-4761-B7A9-872BDC300CA2}"/>
    <cellStyle name="Normal 4 2 3 5 4" xfId="44227" xr:uid="{C251A406-5DA7-46A4-B7E7-ECCF57F8C457}"/>
    <cellStyle name="Normal 4 2 3 5 5" xfId="44229" xr:uid="{50C8C6F2-FFCF-4F12-842F-C43794EA3382}"/>
    <cellStyle name="Normal 4 2 3 5 6" xfId="30241" xr:uid="{A44294E2-B5A9-4A2C-B439-8590DE76E9D5}"/>
    <cellStyle name="Normal 4 2 3 6" xfId="10917" xr:uid="{766C8BF3-8582-45F1-89BE-456FBC6D8C99}"/>
    <cellStyle name="Normal 4 2 3 6 2" xfId="46886" xr:uid="{2500226A-70EC-43A6-BE2D-D13BCDC23368}"/>
    <cellStyle name="Normal 4 2 3 6 2 2" xfId="46887" xr:uid="{A84864AD-6A47-43AB-ADE1-E298B49B6528}"/>
    <cellStyle name="Normal 4 2 3 6 2 3" xfId="19574" xr:uid="{71DF8DC5-5898-4806-BD32-EAC3D333D447}"/>
    <cellStyle name="Normal 4 2 3 6 2 4" xfId="19578" xr:uid="{425D22ED-8DBB-4B2C-A9FC-4CD6EF0405A3}"/>
    <cellStyle name="Normal 4 2 3 6 2 5" xfId="19581" xr:uid="{C12CF6E8-CE1A-4E42-8A44-62E54ABFCA8C}"/>
    <cellStyle name="Normal 4 2 3 6 3" xfId="27700" xr:uid="{197FA62E-F11A-45EA-B27A-D1E77820D91A}"/>
    <cellStyle name="Normal 4 2 3 6 4" xfId="44231" xr:uid="{1F4A41B8-9D8F-4801-BF55-11A8A87C537A}"/>
    <cellStyle name="Normal 4 2 3 6 5" xfId="44233" xr:uid="{E0901F5F-843C-4417-8C61-81AADDDDD82D}"/>
    <cellStyle name="Normal 4 2 3 6 6" xfId="30245" xr:uid="{5C57B07B-CE68-48C7-A144-D5437F476BA2}"/>
    <cellStyle name="Normal 4 2 3 7" xfId="46888" xr:uid="{FD47A995-4A90-4E07-9310-6CE72AB87819}"/>
    <cellStyle name="Normal 4 2 3 7 2" xfId="46889" xr:uid="{DE43C67F-6BBA-4682-AA6D-6077F8E9D041}"/>
    <cellStyle name="Normal 4 2 3 7 2 2" xfId="32477" xr:uid="{DB148555-6DF5-4738-8BA2-EA1C96720A7B}"/>
    <cellStyle name="Normal 4 2 3 7 2 3" xfId="16119" xr:uid="{971DE399-91EF-4538-95D8-1CB8DE5B4596}"/>
    <cellStyle name="Normal 4 2 3 7 2 4" xfId="19979" xr:uid="{69FD65E3-02FF-4153-8B19-8529175114C7}"/>
    <cellStyle name="Normal 4 2 3 7 2 5" xfId="36657" xr:uid="{DE735B5B-C4E7-44C4-9C6E-570E2F8AB953}"/>
    <cellStyle name="Normal 4 2 3 7 3" xfId="27703" xr:uid="{764636A0-2F8A-407E-BFDA-44CB47612830}"/>
    <cellStyle name="Normal 4 2 3 7 4" xfId="44235" xr:uid="{62ED4BEE-D0B0-486C-BB91-C4EA9C5E1FF8}"/>
    <cellStyle name="Normal 4 2 3 7 5" xfId="40275" xr:uid="{402EC9DF-11BB-4222-90E7-4D7B3B5FA200}"/>
    <cellStyle name="Normal 4 2 3 7 6" xfId="30249" xr:uid="{58B21B89-5DE8-4776-B6A3-84821D619400}"/>
    <cellStyle name="Normal 4 2 3 8" xfId="24328" xr:uid="{10F83038-A99B-430B-992F-D5836323FBAA}"/>
    <cellStyle name="Normal 4 2 3 8 2" xfId="24331" xr:uid="{4C6E46C7-0382-44DD-B741-9DE10B28CF9B}"/>
    <cellStyle name="Normal 4 2 3 8 2 2" xfId="46890" xr:uid="{5F99819A-B4C4-40FA-97F2-DAC9AC6CE8DE}"/>
    <cellStyle name="Normal 4 2 3 8 2 3" xfId="46891" xr:uid="{911E8F22-537A-45F0-A6F2-96FC81AE1467}"/>
    <cellStyle name="Normal 4 2 3 8 2 4" xfId="46892" xr:uid="{56C217D1-F1CB-40F7-8DA6-9A553E4FA24E}"/>
    <cellStyle name="Normal 4 2 3 8 2 5" xfId="36682" xr:uid="{E13D73C5-0273-4B5C-AE18-D70359595692}"/>
    <cellStyle name="Normal 4 2 3 8 3" xfId="46893" xr:uid="{5101D946-16C6-4EE2-9332-CF0846883772}"/>
    <cellStyle name="Normal 4 2 3 8 4" xfId="46894" xr:uid="{C831E7B7-376D-4E9C-9B1A-9301A7844256}"/>
    <cellStyle name="Normal 4 2 3 8 5" xfId="38672" xr:uid="{46160C7F-5C07-410B-9398-32CDFD266B34}"/>
    <cellStyle name="Normal 4 2 3 8 6" xfId="30257" xr:uid="{DF84F6C4-1F8E-4823-BA51-A5E82C76A19B}"/>
    <cellStyle name="Normal 4 2 3 9" xfId="24334" xr:uid="{3A79AA65-B853-47B1-8B14-EDE0DEB1CE46}"/>
    <cellStyle name="Normal 4 2 3 9 2" xfId="46895" xr:uid="{949ADD71-B1EE-4F20-9EFE-135C2DE1DE4C}"/>
    <cellStyle name="Normal 4 2 3 9 2 2" xfId="46896" xr:uid="{4CF551D2-8385-4A33-A9E6-F004F8F16510}"/>
    <cellStyle name="Normal 4 2 3 9 2 3" xfId="46897" xr:uid="{72D517CE-5C67-4AEA-AFE6-4770B768A74F}"/>
    <cellStyle name="Normal 4 2 3 9 2 4" xfId="46898" xr:uid="{213F4237-447E-4A8F-A3F7-A584C1062EE0}"/>
    <cellStyle name="Normal 4 2 3 9 2 5" xfId="41887" xr:uid="{501B4456-8093-4C16-BF1A-1D37713C9BA3}"/>
    <cellStyle name="Normal 4 2 3 9 3" xfId="46899" xr:uid="{1F002BE0-2E00-4696-BED2-F47DF827A0A3}"/>
    <cellStyle name="Normal 4 2 3 9 4" xfId="46900" xr:uid="{BE06054B-41CE-46A2-A5FD-BEE018E4F32D}"/>
    <cellStyle name="Normal 4 2 3 9 5" xfId="38680" xr:uid="{2609725C-7055-4339-8B2C-87788475151F}"/>
    <cellStyle name="Normal 4 2 3 9 6" xfId="46901" xr:uid="{809C8DCB-DAAA-46D4-A27A-CE1909D7E6CC}"/>
    <cellStyle name="Normal 4 2 4" xfId="46904" xr:uid="{FCFF43E5-B3F1-4F06-B1BF-1FA44FC0D39D}"/>
    <cellStyle name="Normal 4 2 4 2" xfId="46907" xr:uid="{44D7422A-8E67-4291-BE8D-6048485AA442}"/>
    <cellStyle name="Normal 4 2 4 2 2" xfId="46910" xr:uid="{B9E0A0D9-DDE2-4DC1-9F2D-17742C49D277}"/>
    <cellStyle name="Normal 4 2 4 2 2 2" xfId="45116" xr:uid="{27C2A1DF-E7DE-4785-B400-9E78C01608B8}"/>
    <cellStyle name="Normal 4 2 4 2 3" xfId="46911" xr:uid="{D8AABC2B-2FFF-4FF6-B849-0C27A35E0DE0}"/>
    <cellStyle name="Normal 4 2 4 2 4" xfId="46912" xr:uid="{DD17E714-E152-422B-9572-AD5675A5BCA2}"/>
    <cellStyle name="Normal 4 2 4 2 5" xfId="9770" xr:uid="{3854AB90-FF86-4900-ABA7-B1DCC5538083}"/>
    <cellStyle name="Normal 4 2 4 2 6" xfId="9776" xr:uid="{A10E96DE-7570-4BED-AF65-706AA382EEEF}"/>
    <cellStyle name="Normal 4 2 4 3" xfId="29857" xr:uid="{6F7DA155-EA4E-4A9B-90A7-7EEBE708288C}"/>
    <cellStyle name="Normal 4 2 4 3 2" xfId="22808" xr:uid="{FF7488C9-9DBF-4433-A300-97BBB26FEBFA}"/>
    <cellStyle name="Normal 4 2 4 4" xfId="29861" xr:uid="{075F87BF-2AED-43D2-BF17-DC1585B2E9F7}"/>
    <cellStyle name="Normal 4 2 4 4 2" xfId="46913" xr:uid="{CBC06EDE-B2F2-4A05-86E4-63A43CF58E37}"/>
    <cellStyle name="Normal 4 2 4 5" xfId="46914" xr:uid="{04FC1F0E-27FE-4ECB-8B49-4D087FB97BD0}"/>
    <cellStyle name="Normal 4 2 4 6" xfId="15026" xr:uid="{7F2AE73F-255F-456A-B919-6C152C4E8D51}"/>
    <cellStyle name="Normal 4 2 4 7" xfId="46915" xr:uid="{08FA0907-8303-4CB1-8C8F-0CC49F8F0DEC}"/>
    <cellStyle name="Normal 4 2 5" xfId="1815" xr:uid="{1D2715C1-C08A-4727-BA29-EF7DA6A64DDE}"/>
    <cellStyle name="Normal 4 2 5 2" xfId="46921" xr:uid="{ABB8671C-A5B1-47CA-A593-2AFB0D100352}"/>
    <cellStyle name="Normal 4 2 5 2 2" xfId="46924" xr:uid="{1030B685-2928-486E-A2ED-1AAF6243C886}"/>
    <cellStyle name="Normal 4 2 5 2 3" xfId="46925" xr:uid="{810AA07E-C8CD-4F6E-9D21-54F07D7BFDAB}"/>
    <cellStyle name="Normal 4 2 5 2 4" xfId="46926" xr:uid="{181C0541-6A7E-4320-AB48-E2CA34FD92B5}"/>
    <cellStyle name="Normal 4 2 5 2 5" xfId="46927" xr:uid="{FD53B774-569F-46BF-AD2E-706AB85D7DA6}"/>
    <cellStyle name="Normal 4 2 5 2 6" xfId="46928" xr:uid="{D135F21B-95DD-4AE6-A6D1-7BC2F6481B10}"/>
    <cellStyle name="Normal 4 2 5 3" xfId="29866" xr:uid="{D6DD6288-68EE-4C47-82DA-4F5143FA241C}"/>
    <cellStyle name="Normal 4 2 5 3 2" xfId="46931" xr:uid="{5C6C436D-8016-4E24-B756-1DF36F180FB1}"/>
    <cellStyle name="Normal 4 2 5 4" xfId="29870" xr:uid="{8120357E-7514-4A45-B949-6D29709EA207}"/>
    <cellStyle name="Normal 4 2 5 5" xfId="35365" xr:uid="{B4604203-B724-49EF-9295-9E833459CE83}"/>
    <cellStyle name="Normal 4 2 5 6" xfId="35368" xr:uid="{2F575DEA-E1B3-4C2B-9B4F-2453C6E35C1E}"/>
    <cellStyle name="Normal 4 2 5 7" xfId="46932" xr:uid="{68E8C639-953A-4696-A743-732DE28FA304}"/>
    <cellStyle name="Normal 4 2 5 8" xfId="46918" xr:uid="{BE21BACD-6D51-4A6B-9A31-0ABFF598E9E9}"/>
    <cellStyle name="Normal 4 2 6" xfId="46935" xr:uid="{16D16895-8185-4EC4-BBFD-F7C42D5A07B7}"/>
    <cellStyle name="Normal 4 2 6 2" xfId="46938" xr:uid="{96C9FA05-581D-49E0-8AC8-D78B8A61F832}"/>
    <cellStyle name="Normal 4 2 6 2 2" xfId="46941" xr:uid="{865D493A-6B60-4104-9839-B391645D688A}"/>
    <cellStyle name="Normal 4 2 6 2 3" xfId="46942" xr:uid="{98E53537-E771-4894-95AD-7226F962D114}"/>
    <cellStyle name="Normal 4 2 6 2 4" xfId="46943" xr:uid="{1A050427-A909-4C4B-B599-A78344C746A0}"/>
    <cellStyle name="Normal 4 2 6 2 5" xfId="46944" xr:uid="{72543634-1483-4CE2-AB78-9E1E30461B68}"/>
    <cellStyle name="Normal 4 2 6 2 6" xfId="46945" xr:uid="{BB390A3C-1CB8-473C-BF4A-40A7896DE09D}"/>
    <cellStyle name="Normal 4 2 6 3" xfId="29876" xr:uid="{6F1D61C1-0DF5-4966-BC36-33F53A0343EC}"/>
    <cellStyle name="Normal 4 2 6 3 2" xfId="46948" xr:uid="{15DD8418-AD9C-47B3-9EBF-444C1F73BA4A}"/>
    <cellStyle name="Normal 4 2 6 4" xfId="5538" xr:uid="{BC75822C-BAB9-454D-9B74-DE417B1E2B0F}"/>
    <cellStyle name="Normal 4 2 6 5" xfId="46949" xr:uid="{237C53A6-806E-4FB1-9138-70B5DEF3A30B}"/>
    <cellStyle name="Normal 4 2 6 6" xfId="46950" xr:uid="{79AA6740-DC55-4FBD-A9CA-1CC30C7C3752}"/>
    <cellStyle name="Normal 4 2 6 7" xfId="46951" xr:uid="{F348701E-A80E-4DF3-8006-961EF0475323}"/>
    <cellStyle name="Normal 4 2 7" xfId="46954" xr:uid="{37F34514-34C6-4CC3-9066-9EE9446A92A3}"/>
    <cellStyle name="Normal 4 2 7 2" xfId="46957" xr:uid="{4D95415C-6B38-4BAF-AC1D-04EAC43393B9}"/>
    <cellStyle name="Normal 4 2 7 2 2" xfId="46960" xr:uid="{7EA4B3E1-5478-4211-9D95-8217F8B5C916}"/>
    <cellStyle name="Normal 4 2 7 2 3" xfId="46961" xr:uid="{81AEA5F1-612A-4146-B3B0-D3E65CB8D635}"/>
    <cellStyle name="Normal 4 2 7 2 4" xfId="46962" xr:uid="{5E95E8A8-BD69-425F-A4EE-5E8B6BF29EFC}"/>
    <cellStyle name="Normal 4 2 7 2 5" xfId="46963" xr:uid="{87A90555-854E-46BB-AC60-66F753283ABE}"/>
    <cellStyle name="Normal 4 2 7 2 6" xfId="46964" xr:uid="{05D2D013-2D0F-40A3-8F62-8155E6195B18}"/>
    <cellStyle name="Normal 4 2 7 3" xfId="46967" xr:uid="{816322DD-C354-46E6-8480-76071E2F1838}"/>
    <cellStyle name="Normal 4 2 7 4" xfId="46970" xr:uid="{FA646659-D904-401C-90E9-5C6BFB1FC130}"/>
    <cellStyle name="Normal 4 2 7 5" xfId="16809" xr:uid="{EE3D1AC3-16E1-4EDA-BCDD-0B5D7C80297F}"/>
    <cellStyle name="Normal 4 2 7 6" xfId="46971" xr:uid="{89E0B451-C0CF-4B13-902D-BCD5B5D179E1}"/>
    <cellStyle name="Normal 4 2 7 7" xfId="46972" xr:uid="{48ABF379-0278-40EE-BB69-A81B1F92E562}"/>
    <cellStyle name="Normal 4 2 8" xfId="46975" xr:uid="{14D38E80-6417-48BC-AC4F-E8250B5FE377}"/>
    <cellStyle name="Normal 4 2 8 2" xfId="46978" xr:uid="{82C6A11C-83F2-43C0-8D27-FAC7D8AF281B}"/>
    <cellStyle name="Normal 4 2 8 2 2" xfId="46981" xr:uid="{6E076991-0F82-4345-A262-435CBC773371}"/>
    <cellStyle name="Normal 4 2 8 2 3" xfId="44659" xr:uid="{1EF081DF-0FB8-4771-9AC9-7D2CC306970B}"/>
    <cellStyle name="Normal 4 2 8 2 4" xfId="44664" xr:uid="{0E5F84CE-ECE8-4951-B97E-502CA275B6AD}"/>
    <cellStyle name="Normal 4 2 8 2 5" xfId="44666" xr:uid="{DB3C9212-EDF0-4143-B801-D2983AAA8CA0}"/>
    <cellStyle name="Normal 4 2 8 3" xfId="46984" xr:uid="{C6F1EB8A-32F8-4184-B451-34885EEA62F7}"/>
    <cellStyle name="Normal 4 2 8 4" xfId="46987" xr:uid="{AD543357-3771-4085-A2DD-5567C58C677B}"/>
    <cellStyle name="Normal 4 2 8 5" xfId="46988" xr:uid="{2A752B8F-4E87-4E08-B854-B6FD7EDEA837}"/>
    <cellStyle name="Normal 4 2 8 6" xfId="46989" xr:uid="{DEB92ED1-EB9C-4D41-B010-058BF067F642}"/>
    <cellStyle name="Normal 4 2 8 7" xfId="46990" xr:uid="{3B8906A4-7B2B-4B54-A1EB-02C7881140DD}"/>
    <cellStyle name="Normal 4 2 9" xfId="46993" xr:uid="{C45E25AC-7FBD-4300-AF3C-E43B9600E5F8}"/>
    <cellStyle name="Normal 4 2 9 2" xfId="46996" xr:uid="{337134EA-231E-4008-85EC-1A5EE051775C}"/>
    <cellStyle name="Normal 4 2 9 2 2" xfId="46999" xr:uid="{B2E7DFD9-CE98-4CF7-9102-EC8CA8ACC0BA}"/>
    <cellStyle name="Normal 4 2 9 2 3" xfId="47000" xr:uid="{7ABEE08E-94A0-4B16-8B9B-9B366C2B5A60}"/>
    <cellStyle name="Normal 4 2 9 2 4" xfId="47001" xr:uid="{FEFADB97-CD82-46C5-B774-0279A2631C0A}"/>
    <cellStyle name="Normal 4 2 9 2 5" xfId="47002" xr:uid="{7DA3AC92-A16D-462E-9E3A-06E61DD685FA}"/>
    <cellStyle name="Normal 4 2 9 3" xfId="47005" xr:uid="{B2276053-009B-4F30-BBCD-0D3E7CD8FD57}"/>
    <cellStyle name="Normal 4 2 9 4" xfId="47008" xr:uid="{8D07AC95-31EA-4E15-80BE-0DBF5BA0B40D}"/>
    <cellStyle name="Normal 4 2 9 5" xfId="47009" xr:uid="{299FB44E-321A-4D54-8738-C72F3C8706ED}"/>
    <cellStyle name="Normal 4 2 9 6" xfId="47010" xr:uid="{FF691E0F-50FB-413B-9B6D-4FF813716203}"/>
    <cellStyle name="Normal 4 2 9 7" xfId="47011" xr:uid="{574D4056-B3CE-4597-9607-ACA0CB96EE1F}"/>
    <cellStyle name="Normal 4 2_August 2009-PROVISIONS" xfId="47012" xr:uid="{9A10E531-666E-4EE8-A74C-7445206FAE65}"/>
    <cellStyle name="Normal 4 20" xfId="46654" xr:uid="{169FFB45-130E-4EE5-9DEC-F434FD08369C}"/>
    <cellStyle name="Normal 4 20 2" xfId="46656" xr:uid="{64E4E157-691B-4651-8F21-66F2740CA088}"/>
    <cellStyle name="Normal 4 21" xfId="46307" xr:uid="{DB8F7D7D-06BE-41A1-A43F-68DE6B911D6F}"/>
    <cellStyle name="Normal 4 21 2" xfId="46662" xr:uid="{923474CF-1154-40DA-8B8F-40DCBE4603B1}"/>
    <cellStyle name="Normal 4 22" xfId="46668" xr:uid="{B7350AE9-184A-4BC9-BF7F-7E305B9DB085}"/>
    <cellStyle name="Normal 4 23" xfId="46672" xr:uid="{24D29DFA-81D7-426A-B173-A712C9991AD3}"/>
    <cellStyle name="Normal 4 24" xfId="46676" xr:uid="{F2D6FC03-F011-4188-A3FE-CCE224F12809}"/>
    <cellStyle name="Normal 4 25" xfId="47013" xr:uid="{B69F3079-A7BA-4B50-B93A-B36B1DC13A01}"/>
    <cellStyle name="Normal 4 26" xfId="47014" xr:uid="{8B8FBA57-12B3-4AA8-AADB-00E92D995639}"/>
    <cellStyle name="Normal 4 27" xfId="52069" xr:uid="{84D45D89-B7A9-4817-8133-597037EC5DF6}"/>
    <cellStyle name="Normal 4 28" xfId="52078" xr:uid="{B8D52F53-003E-43A6-84DF-80A9E1370425}"/>
    <cellStyle name="Normal 4 29" xfId="52112" xr:uid="{8D92B54B-202D-4051-A697-4F3F2872F5AA}"/>
    <cellStyle name="Normal 4 3" xfId="2508" xr:uid="{5E13A461-903A-4314-8F99-1A5ABDD44228}"/>
    <cellStyle name="Normal 4 3 10" xfId="47016" xr:uid="{3E9DE923-E317-4C60-B46B-C9083D10BA14}"/>
    <cellStyle name="Normal 4 3 10 2" xfId="47017" xr:uid="{B0765CE5-EF25-4FB5-B30C-E871A5227A26}"/>
    <cellStyle name="Normal 4 3 10 2 2" xfId="45898" xr:uid="{BBE81471-5F41-4CDC-87FD-B4A06C0E8001}"/>
    <cellStyle name="Normal 4 3 10 2 3" xfId="45901" xr:uid="{1C1D7DE2-4EB9-468F-88C0-7E0FE1DBBBF1}"/>
    <cellStyle name="Normal 4 3 10 2 4" xfId="47018" xr:uid="{289A650A-104F-4418-ADAC-214544719294}"/>
    <cellStyle name="Normal 4 3 10 2 5" xfId="47019" xr:uid="{CAB5858D-2329-40E9-BCBD-17FFF4E6F878}"/>
    <cellStyle name="Normal 4 3 10 3" xfId="47020" xr:uid="{E5EFF5C7-B3CF-43F9-8653-D2502DD2C846}"/>
    <cellStyle name="Normal 4 3 10 4" xfId="47021" xr:uid="{422954C7-9069-49BD-BC65-0EB165B61C02}"/>
    <cellStyle name="Normal 4 3 10 5" xfId="47022" xr:uid="{07A98E3E-7B38-4C48-B14F-422AEF34B637}"/>
    <cellStyle name="Normal 4 3 10 6" xfId="47023" xr:uid="{E24C79E7-9F1E-4324-8428-2726F0DA3FCC}"/>
    <cellStyle name="Normal 4 3 11" xfId="47024" xr:uid="{84D53271-4C41-434D-9AC7-E640EF473B78}"/>
    <cellStyle name="Normal 4 3 11 2" xfId="47025" xr:uid="{36A0589F-554B-45A9-8FE5-A299C7B1047A}"/>
    <cellStyle name="Normal 4 3 11 2 2" xfId="47026" xr:uid="{E683C15B-74A0-4DA4-BD89-D75F71CA6A7A}"/>
    <cellStyle name="Normal 4 3 11 2 3" xfId="47027" xr:uid="{52A447D4-1DF7-46DF-B953-EEB9D5569DFD}"/>
    <cellStyle name="Normal 4 3 11 2 4" xfId="40025" xr:uid="{8373DCF6-033B-4C7D-9BEF-3CF24876B8E1}"/>
    <cellStyle name="Normal 4 3 11 2 5" xfId="47028" xr:uid="{5A91AC45-AA6A-46C8-A5E1-971F7F94CE68}"/>
    <cellStyle name="Normal 4 3 11 3" xfId="47030" xr:uid="{66995DAE-2315-4254-A4CD-80CB95BFD3C6}"/>
    <cellStyle name="Normal 4 3 11 4" xfId="47031" xr:uid="{A066AAAC-6495-49E4-A782-28CD360F2338}"/>
    <cellStyle name="Normal 4 3 11 5" xfId="47032" xr:uid="{14AFE04B-59E8-45D3-9CCB-0368BB73133D}"/>
    <cellStyle name="Normal 4 3 11 6" xfId="47033" xr:uid="{264EDFB6-5271-4E3D-A67C-5F2FC91DFB83}"/>
    <cellStyle name="Normal 4 3 12" xfId="47034" xr:uid="{EB93031A-7CB8-4C9E-9B68-3E6921C4817A}"/>
    <cellStyle name="Normal 4 3 12 2" xfId="47035" xr:uid="{5F6959F5-FB9C-4095-85C3-3ED032A66C6F}"/>
    <cellStyle name="Normal 4 3 12 2 2" xfId="47036" xr:uid="{0B2CB40E-890B-410B-8BD2-74D355B0D6BC}"/>
    <cellStyle name="Normal 4 3 12 2 3" xfId="47037" xr:uid="{11A25B75-2F66-4FCA-BCD6-4DB23190EFD5}"/>
    <cellStyle name="Normal 4 3 12 2 4" xfId="47038" xr:uid="{F307488D-1408-4CA7-BA9E-B0AB4F71FFC6}"/>
    <cellStyle name="Normal 4 3 12 2 5" xfId="47039" xr:uid="{AEE70668-06E9-4F35-96F4-20E5F32EB011}"/>
    <cellStyle name="Normal 4 3 12 3" xfId="27555" xr:uid="{71EE42B4-8974-4E95-9D97-03076FE65155}"/>
    <cellStyle name="Normal 4 3 12 4" xfId="27600" xr:uid="{BE6C47D4-56A7-4B37-B2BF-54EA7F0C4AA2}"/>
    <cellStyle name="Normal 4 3 12 5" xfId="27628" xr:uid="{C9957959-9696-4534-A602-DBD39615C0FD}"/>
    <cellStyle name="Normal 4 3 12 6" xfId="27666" xr:uid="{3A8306F0-F0C6-4AF7-944C-836591DF97C5}"/>
    <cellStyle name="Normal 4 3 13" xfId="47040" xr:uid="{7F41B155-15F7-4636-B78C-B08574E9D59C}"/>
    <cellStyle name="Normal 4 3 13 2" xfId="47041" xr:uid="{69DCEF03-1C18-4406-991A-3CCCFC914883}"/>
    <cellStyle name="Normal 4 3 13 3" xfId="47042" xr:uid="{7700FA03-BD1F-4421-9BC1-A980E0B7208C}"/>
    <cellStyle name="Normal 4 3 13 4" xfId="47043" xr:uid="{F1C6A6A0-03C7-4C8E-B322-ED0EA26B477F}"/>
    <cellStyle name="Normal 4 3 13 5" xfId="47044" xr:uid="{FCF6625E-C9E3-44F3-9A5C-745D406997D7}"/>
    <cellStyle name="Normal 4 3 14" xfId="47045" xr:uid="{79A9B401-FC0A-4029-9075-CACADE2DCCD9}"/>
    <cellStyle name="Normal 4 3 15" xfId="47046" xr:uid="{738ADE55-34EB-4FA6-8DB1-5460858B7E1F}"/>
    <cellStyle name="Normal 4 3 16" xfId="47047" xr:uid="{78E9EC11-4C5F-4CFF-9630-B1EEC8049F79}"/>
    <cellStyle name="Normal 4 3 17" xfId="15740" xr:uid="{3E47139F-4DC7-461F-A39B-19D66E04565C}"/>
    <cellStyle name="Normal 4 3 18" xfId="32884" xr:uid="{29F97076-4EBF-4366-91CC-5DE837BF01AF}"/>
    <cellStyle name="Normal 4 3 19" xfId="32886" xr:uid="{00E3D885-83B1-458F-9E0C-CEF96CB986B4}"/>
    <cellStyle name="Normal 4 3 2" xfId="2509" xr:uid="{E21FBA9A-2526-4A4C-930A-0058D809416C}"/>
    <cellStyle name="Normal 4 3 2 2" xfId="2510" xr:uid="{889DC45D-379A-4782-B942-0DA8040D5581}"/>
    <cellStyle name="Normal 4 3 2 2 2" xfId="11987" xr:uid="{836E0CB4-B18F-4DBC-AEFF-ADEA73951104}"/>
    <cellStyle name="Normal 4 3 2 2 3" xfId="26572" xr:uid="{56D62CA3-D099-49AB-8201-DD09912E60C1}"/>
    <cellStyle name="Normal 4 3 2 2 4" xfId="47049" xr:uid="{4DA946BA-3542-444B-8D28-3F7E704048F9}"/>
    <cellStyle name="Normal 4 3 2 2 5" xfId="47050" xr:uid="{F32172A6-4E64-4D60-A437-70075BA89ED8}"/>
    <cellStyle name="Normal 4 3 2 2 6" xfId="47051" xr:uid="{014BE3B1-A133-4A50-904E-EA2A493EEC97}"/>
    <cellStyle name="Normal 4 3 2 2 7" xfId="47048" xr:uid="{E3AE81C8-460C-4587-9221-92644CE3E07F}"/>
    <cellStyle name="Normal 4 3 2 3" xfId="29883" xr:uid="{D8C6DEF3-7846-4435-906C-C2ADC083D708}"/>
    <cellStyle name="Normal 4 3 2 3 2" xfId="47052" xr:uid="{27A69424-8E4C-49DF-8943-E3C3F248AD07}"/>
    <cellStyle name="Normal 4 3 2 4" xfId="29886" xr:uid="{3FE0718A-584A-4C0F-8F76-52269B2A47D0}"/>
    <cellStyle name="Normal 4 3 2 5" xfId="47053" xr:uid="{E9687351-9D05-4EA2-A3EA-5D854978F9CE}"/>
    <cellStyle name="Normal 4 3 2 6" xfId="9104" xr:uid="{5E5038E9-3B35-4E32-A129-98450479B8C0}"/>
    <cellStyle name="Normal 4 3 2 7" xfId="30869" xr:uid="{36D98AFA-BE9C-4D4D-9833-0FD3E5301A1A}"/>
    <cellStyle name="Normal 4 3 2 8" xfId="51789" xr:uid="{7BFFBF71-2493-44A7-9F6E-D589CE975CCC}"/>
    <cellStyle name="Normal 4 3 20" xfId="47015" xr:uid="{BCA5806C-49A9-4A6E-B414-26F57A30DE2D}"/>
    <cellStyle name="Normal 4 3 3" xfId="2107" xr:uid="{464860C6-DC8E-44B0-85E6-01BDF79726B7}"/>
    <cellStyle name="Normal 4 3 3 2" xfId="47055" xr:uid="{0CF1E016-1C41-4138-84E1-B4F62D4ADB8F}"/>
    <cellStyle name="Normal 4 3 3 2 2" xfId="47056" xr:uid="{CA6F65C7-1B88-4911-8222-BF299E7FBA58}"/>
    <cellStyle name="Normal 4 3 3 2 3" xfId="20701" xr:uid="{47B74468-0941-4B28-AEE8-32F6B2EDC4FC}"/>
    <cellStyle name="Normal 4 3 3 2 4" xfId="20708" xr:uid="{76419CEC-93C6-40A0-9B4B-A3495ECB2460}"/>
    <cellStyle name="Normal 4 3 3 2 5" xfId="20713" xr:uid="{436D95DE-88D9-4137-9CC8-E3095486496D}"/>
    <cellStyle name="Normal 4 3 3 3" xfId="29890" xr:uid="{2A89FD11-1833-43CA-A3F9-8030D73B7639}"/>
    <cellStyle name="Normal 4 3 3 4" xfId="29893" xr:uid="{CD9071B0-EA33-4789-A346-2E6EC729FDB4}"/>
    <cellStyle name="Normal 4 3 3 5" xfId="39972" xr:uid="{67C8FC90-2A37-40DD-8AC3-56C55438F03F}"/>
    <cellStyle name="Normal 4 3 3 6" xfId="9116" xr:uid="{0B55D565-26FF-40E9-AFC7-792815443083}"/>
    <cellStyle name="Normal 4 3 3 7" xfId="39974" xr:uid="{C8C770C1-A78D-4F93-A26E-1D9199803A7C}"/>
    <cellStyle name="Normal 4 3 3 8" xfId="47054" xr:uid="{0F2DBCA9-02DE-487E-9610-CD4E6477484A}"/>
    <cellStyle name="Normal 4 3 3 9" xfId="51884" xr:uid="{EB8D2879-610D-4DF6-A066-4D04FE719492}"/>
    <cellStyle name="Normal 4 3 4" xfId="47057" xr:uid="{6400400D-FA95-4E9C-B73C-F0F2EFB6BDB8}"/>
    <cellStyle name="Normal 4 3 4 2" xfId="47058" xr:uid="{F3167571-8EAF-4407-A4CF-54C00E9B0C68}"/>
    <cellStyle name="Normal 4 3 4 2 2" xfId="47059" xr:uid="{8C76057A-075F-48A1-8D53-F446A81463B0}"/>
    <cellStyle name="Normal 4 3 4 2 3" xfId="6431" xr:uid="{9FAE7CCC-066F-47B2-A5F7-BA487D05CC46}"/>
    <cellStyle name="Normal 4 3 4 2 4" xfId="6474" xr:uid="{8FC41A78-27B5-432A-A02F-0973CFC4821F}"/>
    <cellStyle name="Normal 4 3 4 2 5" xfId="47060" xr:uid="{A08B4C8C-8773-46B4-A5C6-18261FA74E7B}"/>
    <cellStyle name="Normal 4 3 4 3" xfId="29897" xr:uid="{CBD5683E-5F36-4E52-AFD7-70991EE74A58}"/>
    <cellStyle name="Normal 4 3 4 4" xfId="29899" xr:uid="{68E16262-4484-44C7-A405-1F67782A3CDA}"/>
    <cellStyle name="Normal 4 3 4 5" xfId="47061" xr:uid="{75D9BF4B-014D-4456-BAFA-8B4A1FD08CCB}"/>
    <cellStyle name="Normal 4 3 4 6" xfId="6364" xr:uid="{88665711-88C2-421E-BA8D-C81ED388F5B7}"/>
    <cellStyle name="Normal 4 3 5" xfId="47062" xr:uid="{1725D599-296C-47F0-85DC-22FC5006FF37}"/>
    <cellStyle name="Normal 4 3 5 2" xfId="47063" xr:uid="{938EC27B-DD3B-4A7B-B18C-8F10254CBDE8}"/>
    <cellStyle name="Normal 4 3 5 2 2" xfId="36411" xr:uid="{578976E6-BF93-4627-8D74-70C69FCF8AC6}"/>
    <cellStyle name="Normal 4 3 5 2 3" xfId="47064" xr:uid="{20A14D95-9888-44C6-8C76-DF0CC81AC04D}"/>
    <cellStyle name="Normal 4 3 5 2 4" xfId="47065" xr:uid="{1D177DD1-B34F-428D-A78A-84A9DB171491}"/>
    <cellStyle name="Normal 4 3 5 2 5" xfId="6272" xr:uid="{917F0FBC-E94F-4C74-BF31-80150C43B292}"/>
    <cellStyle name="Normal 4 3 5 3" xfId="29902" xr:uid="{E1E80A8D-1598-409B-B5A6-72FC5FFDC2EF}"/>
    <cellStyle name="Normal 4 3 5 4" xfId="29904" xr:uid="{691B61F6-5662-421E-AF50-4CCCE5964246}"/>
    <cellStyle name="Normal 4 3 5 5" xfId="47066" xr:uid="{66FB5943-6590-4EA0-A936-851078B02DA8}"/>
    <cellStyle name="Normal 4 3 5 6" xfId="6107" xr:uid="{E4875E4E-6E33-4E23-B37B-9B2F416B55FD}"/>
    <cellStyle name="Normal 4 3 6" xfId="47067" xr:uid="{7D585575-D06E-47BC-BEF7-FB6F36025587}"/>
    <cellStyle name="Normal 4 3 6 2" xfId="47068" xr:uid="{953C25E6-482C-4FE9-9FF5-4358C495AB97}"/>
    <cellStyle name="Normal 4 3 6 2 2" xfId="47069" xr:uid="{2469811B-7249-4A50-89AE-C7B4A86A76D1}"/>
    <cellStyle name="Normal 4 3 6 2 3" xfId="47070" xr:uid="{E440517C-32BB-4D17-8F28-37847B907F44}"/>
    <cellStyle name="Normal 4 3 6 2 4" xfId="47071" xr:uid="{FF0F76B0-AF75-46A9-BA62-1DE49C60CFBF}"/>
    <cellStyle name="Normal 4 3 6 2 5" xfId="47072" xr:uid="{EFBBBCB7-7E4F-4DDE-B559-1207B3ADCB71}"/>
    <cellStyle name="Normal 4 3 6 3" xfId="47073" xr:uid="{47061993-0566-4998-BA74-CB7A5FC99279}"/>
    <cellStyle name="Normal 4 3 6 4" xfId="47074" xr:uid="{512C7A23-B4C4-4608-8881-BA608A67949D}"/>
    <cellStyle name="Normal 4 3 6 5" xfId="47075" xr:uid="{159E5B22-494B-4AE9-9A65-36A7A96302E0}"/>
    <cellStyle name="Normal 4 3 6 6" xfId="15120" xr:uid="{5AE7E1DA-EBEC-48DB-B075-E4CB189C520F}"/>
    <cellStyle name="Normal 4 3 7" xfId="47076" xr:uid="{3F102AED-94CD-45A3-AEF2-9D8002EF8BC9}"/>
    <cellStyle name="Normal 4 3 7 2" xfId="26321" xr:uid="{C12FEAF3-129A-4A9D-B3ED-D88918D97909}"/>
    <cellStyle name="Normal 4 3 7 2 2" xfId="12660" xr:uid="{1E02027B-22F5-44A4-8B99-4714BEB91029}"/>
    <cellStyle name="Normal 4 3 7 2 3" xfId="12664" xr:uid="{3E86CA09-D1B3-4C4B-B6D6-6B9C049C0D02}"/>
    <cellStyle name="Normal 4 3 7 2 4" xfId="47077" xr:uid="{9C4931A2-8A53-4BCB-8C6D-A85ACBEF9784}"/>
    <cellStyle name="Normal 4 3 7 2 5" xfId="47078" xr:uid="{9281C90D-B1A2-496E-BAC5-2AC68DFF7CA7}"/>
    <cellStyle name="Normal 4 3 7 3" xfId="9655" xr:uid="{36CDF253-8D56-4064-97F6-64AB7E4429A0}"/>
    <cellStyle name="Normal 4 3 7 4" xfId="9663" xr:uid="{6098C863-2DF5-4D24-AB3C-238CCBB2BFD8}"/>
    <cellStyle name="Normal 4 3 7 5" xfId="9669" xr:uid="{E0D748E0-260B-4F5B-9854-C5F4922960BA}"/>
    <cellStyle name="Normal 4 3 7 6" xfId="9124" xr:uid="{838E8BA7-B9D3-404C-9544-8DB0004E11AB}"/>
    <cellStyle name="Normal 4 3 8" xfId="47079" xr:uid="{A9AEB930-674C-4C03-A0A4-D96C8F067CF7}"/>
    <cellStyle name="Normal 4 3 8 2" xfId="26461" xr:uid="{02BB0D6C-50AC-4ECB-B023-37EB5A042792}"/>
    <cellStyle name="Normal 4 3 8 2 2" xfId="13482" xr:uid="{789D99AF-A7F5-4983-B7F1-3D775BC64BE0}"/>
    <cellStyle name="Normal 4 3 8 2 3" xfId="13487" xr:uid="{477D6FB1-D304-4DD1-A81D-36D227210F2A}"/>
    <cellStyle name="Normal 4 3 8 2 4" xfId="11117" xr:uid="{70EF50B2-AAD9-41E0-BA1C-5424892B14A6}"/>
    <cellStyle name="Normal 4 3 8 2 5" xfId="6041" xr:uid="{CC06BE9D-8450-4C6B-B7CF-9E0EEB56D3A1}"/>
    <cellStyle name="Normal 4 3 8 3" xfId="7791" xr:uid="{8D818C61-F1F6-44D2-9BF2-A12FD1DC56C4}"/>
    <cellStyle name="Normal 4 3 8 4" xfId="7644" xr:uid="{81CFBBA4-E87D-4CEC-AF20-EAC255AD4989}"/>
    <cellStyle name="Normal 4 3 8 5" xfId="9679" xr:uid="{05134EBF-C6EE-4250-8889-801E4E45762A}"/>
    <cellStyle name="Normal 4 3 8 6" xfId="23713" xr:uid="{D7CC01C0-610E-4A33-BE77-0A38F9E330D2}"/>
    <cellStyle name="Normal 4 3 9" xfId="47080" xr:uid="{A2D8B941-2E18-46FA-A478-0E0C105ECF88}"/>
    <cellStyle name="Normal 4 3 9 2" xfId="47081" xr:uid="{357B1E7D-0D7C-4523-981D-3E97CC1AE8D5}"/>
    <cellStyle name="Normal 4 3 9 2 2" xfId="47082" xr:uid="{E4834155-BDAF-419D-892B-6349A0272053}"/>
    <cellStyle name="Normal 4 3 9 2 3" xfId="15021" xr:uid="{EFF586A1-C0D1-449C-A8D1-ACFB0092D7C6}"/>
    <cellStyle name="Normal 4 3 9 2 4" xfId="11136" xr:uid="{EE73D021-531A-498F-94F0-F3CD67B105CD}"/>
    <cellStyle name="Normal 4 3 9 2 5" xfId="47083" xr:uid="{AE40B6A1-BD5D-41DA-B00A-4CD48545274C}"/>
    <cellStyle name="Normal 4 3 9 3" xfId="47084" xr:uid="{D7DDEB9C-27B3-4697-B5FC-2968D7CFA771}"/>
    <cellStyle name="Normal 4 3 9 4" xfId="47085" xr:uid="{26806A1B-8D39-40B0-A731-8FF7D2DD97F6}"/>
    <cellStyle name="Normal 4 3 9 5" xfId="47086" xr:uid="{1EA0F1EF-1FA3-4B4E-93ED-71F3EBB6F603}"/>
    <cellStyle name="Normal 4 3 9 6" xfId="47087" xr:uid="{2E3852CB-26BB-4B29-A5B6-65D003B1C609}"/>
    <cellStyle name="Normal 4 30" xfId="52120" xr:uid="{921325BB-0CCA-4143-8652-03AAA17204FD}"/>
    <cellStyle name="Normal 4 31" xfId="52124" xr:uid="{915D5CAC-3CF3-4FE0-B293-91CBE4933460}"/>
    <cellStyle name="Normal 4 4" xfId="2511" xr:uid="{59DDFC0D-FC9A-4217-B8DA-82F86BE1BD67}"/>
    <cellStyle name="Normal 4 4 10" xfId="47088" xr:uid="{DB48E726-B35C-4BE5-AF1F-605140D81554}"/>
    <cellStyle name="Normal 4 4 10 2" xfId="42617" xr:uid="{DA15F5E7-6C6A-40F3-9328-7D99D6F314B9}"/>
    <cellStyle name="Normal 4 4 10 2 2" xfId="47089" xr:uid="{C8CAA45B-4DEC-41FC-8F08-C31C0E973676}"/>
    <cellStyle name="Normal 4 4 10 2 3" xfId="32027" xr:uid="{58645B83-8810-4866-A584-89599B7EA372}"/>
    <cellStyle name="Normal 4 4 10 2 4" xfId="36590" xr:uid="{EAC14DD3-AA0D-4E7D-8E78-202DB1C296F5}"/>
    <cellStyle name="Normal 4 4 10 2 5" xfId="36595" xr:uid="{A44E6E09-F9F6-410D-B3C3-84FAD8030D93}"/>
    <cellStyle name="Normal 4 4 10 3" xfId="42619" xr:uid="{2577E3E9-C969-4EE8-A2D5-088CCBD16E93}"/>
    <cellStyle name="Normal 4 4 10 4" xfId="47090" xr:uid="{7FF5EE2C-3ECD-44A8-B15E-3111FCE0AD9A}"/>
    <cellStyle name="Normal 4 4 10 5" xfId="47091" xr:uid="{52C8F38E-A72C-4DAE-8237-50B8D09731FA}"/>
    <cellStyle name="Normal 4 4 10 6" xfId="47092" xr:uid="{84F3AA29-753C-4DB3-ADF7-C8BEE83701C9}"/>
    <cellStyle name="Normal 4 4 11" xfId="47093" xr:uid="{8E051BC6-9BA9-4850-A02B-A8D5325CB42A}"/>
    <cellStyle name="Normal 4 4 11 2" xfId="42655" xr:uid="{87AC8531-46DB-487C-BC24-011808DC7885}"/>
    <cellStyle name="Normal 4 4 11 2 2" xfId="7190" xr:uid="{C3686E24-4A7E-4585-BE1F-539475E13BF8}"/>
    <cellStyle name="Normal 4 4 11 2 3" xfId="7235" xr:uid="{7EF05AFA-7ECB-4F10-8D50-9AE4D771E9AF}"/>
    <cellStyle name="Normal 4 4 11 2 4" xfId="7271" xr:uid="{FB532A93-A8E7-4F92-BA3E-A42772FF4391}"/>
    <cellStyle name="Normal 4 4 11 2 5" xfId="6200" xr:uid="{559E0892-C272-422A-982F-DF38DB26A9A8}"/>
    <cellStyle name="Normal 4 4 11 3" xfId="42657" xr:uid="{AFC7F703-CA80-4492-91BC-93AA97722E69}"/>
    <cellStyle name="Normal 4 4 11 4" xfId="42659" xr:uid="{F5B95A0E-94E7-4AAA-AB44-CF849E3D5B19}"/>
    <cellStyle name="Normal 4 4 11 5" xfId="47094" xr:uid="{67FBF8F6-5B46-416E-B9A3-EC090D525791}"/>
    <cellStyle name="Normal 4 4 11 6" xfId="47095" xr:uid="{E386E8FA-03B5-48F3-910D-120C08F84B83}"/>
    <cellStyle name="Normal 4 4 12" xfId="47096" xr:uid="{4DA5918A-3F49-41E3-AF6D-A5998CEED834}"/>
    <cellStyle name="Normal 4 4 12 2" xfId="42720" xr:uid="{64257568-6CEF-40FC-BBAF-9596C3F19FC7}"/>
    <cellStyle name="Normal 4 4 12 2 2" xfId="47097" xr:uid="{C2EF3840-0981-46AD-821A-2C9BBCA550AA}"/>
    <cellStyle name="Normal 4 4 12 2 3" xfId="13129" xr:uid="{50A7BDB9-7E82-432F-A43C-4C16F7EF26BB}"/>
    <cellStyle name="Normal 4 4 12 2 4" xfId="47098" xr:uid="{35E75F93-7F0B-4808-A4C5-FFB66BA87945}"/>
    <cellStyle name="Normal 4 4 12 2 5" xfId="13145" xr:uid="{1C0AB8EA-D8B4-4665-A3C5-C7D33DA00FDC}"/>
    <cellStyle name="Normal 4 4 12 3" xfId="47099" xr:uid="{B1369F60-4826-4EFB-8EB3-57E8C0D799C5}"/>
    <cellStyle name="Normal 4 4 12 4" xfId="47100" xr:uid="{FBFDF6A2-8005-486B-A81E-0643EB4DB97D}"/>
    <cellStyle name="Normal 4 4 12 5" xfId="47101" xr:uid="{0F1EF25A-DA7B-4FC9-B289-7D0F7942C377}"/>
    <cellStyle name="Normal 4 4 12 6" xfId="47102" xr:uid="{3196BB8E-E3CF-4CED-9381-8B81B8946D26}"/>
    <cellStyle name="Normal 4 4 13" xfId="47103" xr:uid="{9866147E-4A34-4714-9C2D-C617726089F5}"/>
    <cellStyle name="Normal 4 4 13 2" xfId="42740" xr:uid="{40822EB5-D266-4A38-81D9-61C892EC01A1}"/>
    <cellStyle name="Normal 4 4 13 3" xfId="47104" xr:uid="{0B1E28AC-3907-4BF3-A857-A62A0F71C50F}"/>
    <cellStyle name="Normal 4 4 13 4" xfId="47105" xr:uid="{3E5B1C54-7DC7-4F07-9173-832B7487A648}"/>
    <cellStyle name="Normal 4 4 13 5" xfId="47106" xr:uid="{0D224F29-798E-4AC7-BFA8-6F6D0004DFAD}"/>
    <cellStyle name="Normal 4 4 14" xfId="47107" xr:uid="{AD014D7D-793A-4C06-9181-B54EAED28290}"/>
    <cellStyle name="Normal 4 4 15" xfId="37734" xr:uid="{96CFFD88-6655-480E-9BEE-F54FFA1A04A4}"/>
    <cellStyle name="Normal 4 4 16" xfId="47108" xr:uid="{6C00CB6F-ECA6-4566-A4AC-26BC6F22D9E6}"/>
    <cellStyle name="Normal 4 4 17" xfId="47109" xr:uid="{47EF86D2-656D-4695-9621-C918258B252C}"/>
    <cellStyle name="Normal 4 4 18" xfId="47110" xr:uid="{73EE8938-DF56-42B5-B31B-0A08CE682D46}"/>
    <cellStyle name="Normal 4 4 19" xfId="47111" xr:uid="{602B1A22-95EC-459E-9201-694C0F5639BF}"/>
    <cellStyle name="Normal 4 4 2" xfId="2512" xr:uid="{AB9585F1-FB87-409F-8E7F-3F344CDC7D5E}"/>
    <cellStyle name="Normal 4 4 2 2" xfId="47112" xr:uid="{2B45ECA1-AAD8-4620-93B6-7847834E3332}"/>
    <cellStyle name="Normal 4 4 2 2 2" xfId="47113" xr:uid="{E52FBC9D-963C-47A3-B140-DD837369746F}"/>
    <cellStyle name="Normal 4 4 2 2 3" xfId="47114" xr:uid="{DA68D36B-1581-42B0-9A4E-30CBEE007225}"/>
    <cellStyle name="Normal 4 4 2 2 4" xfId="47115" xr:uid="{997ECA40-FEAB-4CE8-BCD9-EBBB34CB5D0E}"/>
    <cellStyle name="Normal 4 4 2 2 5" xfId="47116" xr:uid="{12AF99DC-2045-4C8E-A737-C80F71426701}"/>
    <cellStyle name="Normal 4 4 2 2 6" xfId="34971" xr:uid="{BEC842F8-727F-43CC-A21A-02FAAB3F45B7}"/>
    <cellStyle name="Normal 4 4 2 3" xfId="47117" xr:uid="{593BFBB8-1CD8-4AB3-9CB0-0442BDCB61F0}"/>
    <cellStyle name="Normal 4 4 2 3 2" xfId="47118" xr:uid="{F166C357-B0F4-4784-BB88-801926CC321E}"/>
    <cellStyle name="Normal 4 4 2 4" xfId="10031" xr:uid="{36404B5C-6615-4DC7-B9F6-842839989EC4}"/>
    <cellStyle name="Normal 4 4 2 5" xfId="10035" xr:uid="{B33F6FC6-B269-4100-A65A-EDEB81A01C90}"/>
    <cellStyle name="Normal 4 4 2 6" xfId="15237" xr:uid="{32706993-006E-46A5-8D2F-2C98D5FC2217}"/>
    <cellStyle name="Normal 4 4 2 7" xfId="35381" xr:uid="{69748501-3367-494F-9121-C635912CE433}"/>
    <cellStyle name="Normal 4 4 2 8" xfId="16281" xr:uid="{CA8E159B-35F8-493E-A1BA-23F572976BF6}"/>
    <cellStyle name="Normal 4 4 2 9" xfId="51885" xr:uid="{678544C6-26AE-4D54-AAFA-A6EA8E4386BC}"/>
    <cellStyle name="Normal 4 4 20" xfId="37733" xr:uid="{9AD714A5-655F-4012-979A-57030590F1DD}"/>
    <cellStyle name="Normal 4 4 21" xfId="35580" xr:uid="{CF0F9D1C-086C-45F7-987E-9594539B9879}"/>
    <cellStyle name="Normal 4 4 3" xfId="47119" xr:uid="{70D21742-40C1-4355-91D3-BBC232CC29FC}"/>
    <cellStyle name="Normal 4 4 3 2" xfId="47120" xr:uid="{2B14CB08-1E17-40AF-B6E4-126921F36530}"/>
    <cellStyle name="Normal 4 4 3 2 2" xfId="47121" xr:uid="{EC659364-DAAE-4EC2-BFF6-6B33C9685A35}"/>
    <cellStyle name="Normal 4 4 3 2 3" xfId="47122" xr:uid="{3753B87E-0C76-4B2B-AA24-65B4033EBF6F}"/>
    <cellStyle name="Normal 4 4 3 2 4" xfId="47123" xr:uid="{3DD8D92C-08EE-4242-AA82-238B5D8CDF54}"/>
    <cellStyle name="Normal 4 4 3 2 5" xfId="47124" xr:uid="{679D8025-C3F1-450A-8D74-C254E5A3901D}"/>
    <cellStyle name="Normal 4 4 3 3" xfId="47125" xr:uid="{C2113574-B5C2-4BC4-891E-ABD712E53253}"/>
    <cellStyle name="Normal 4 4 3 4" xfId="10048" xr:uid="{E1F22D43-37C0-498F-9850-B38C5F056C2E}"/>
    <cellStyle name="Normal 4 4 3 5" xfId="10053" xr:uid="{C9545570-5633-4BF1-AEA1-C31DFCC4A024}"/>
    <cellStyle name="Normal 4 4 3 6" xfId="35385" xr:uid="{1A7174E9-139D-478F-A268-D69EE4A08186}"/>
    <cellStyle name="Normal 4 4 3 7" xfId="41980" xr:uid="{3CC79CED-0828-4F38-B9F1-4CA617750624}"/>
    <cellStyle name="Normal 4 4 4" xfId="37676" xr:uid="{9FEA46A8-A9FD-475A-85B0-2496597C345F}"/>
    <cellStyle name="Normal 4 4 4 2" xfId="42489" xr:uid="{B1491EBD-10E0-44F2-81F6-08179FC3C3C9}"/>
    <cellStyle name="Normal 4 4 4 2 2" xfId="42492" xr:uid="{2EFC569E-790C-4EAC-A977-818910EF9289}"/>
    <cellStyle name="Normal 4 4 4 2 3" xfId="42508" xr:uid="{338549DF-79D4-4993-B07F-54DF6C70386F}"/>
    <cellStyle name="Normal 4 4 4 2 4" xfId="42513" xr:uid="{1CDA04A8-2D68-46E4-901D-3B4388ADA49E}"/>
    <cellStyle name="Normal 4 4 4 2 5" xfId="42516" xr:uid="{63004492-551F-4511-BBE7-B372684A4E25}"/>
    <cellStyle name="Normal 4 4 4 3" xfId="4214" xr:uid="{526940E7-0205-4672-ABCE-3901A9B734A6}"/>
    <cellStyle name="Normal 4 4 4 4" xfId="42554" xr:uid="{7F22921B-97E5-4B74-91D0-E5C3BEFED1E6}"/>
    <cellStyle name="Normal 4 4 4 5" xfId="42571" xr:uid="{BC0463C5-9000-4FCA-B5FF-D896F6BD5E1D}"/>
    <cellStyle name="Normal 4 4 4 6" xfId="42590" xr:uid="{18211A04-83CE-42B5-98B3-2E534BECD8CD}"/>
    <cellStyle name="Normal 4 4 4 7" xfId="42593" xr:uid="{B203C32E-23DD-4613-90D3-D321CA984762}"/>
    <cellStyle name="Normal 4 4 5" xfId="47126" xr:uid="{92EC079E-AFC1-4AB6-8F37-7F5925042332}"/>
    <cellStyle name="Normal 4 4 5 2" xfId="47127" xr:uid="{48C56AC7-4199-4C98-8DC1-CA83C6B0F1CC}"/>
    <cellStyle name="Normal 4 4 5 2 2" xfId="47128" xr:uid="{2FA15673-4A5F-4969-B849-A7A4A1EC93A5}"/>
    <cellStyle name="Normal 4 4 5 2 3" xfId="47129" xr:uid="{8A9BC1BF-90CB-459A-BCBD-55A8FD09B077}"/>
    <cellStyle name="Normal 4 4 5 2 4" xfId="47130" xr:uid="{9089620E-46A5-4E99-AA68-E3A6E18D8EFC}"/>
    <cellStyle name="Normal 4 4 5 2 5" xfId="47131" xr:uid="{559132D3-8A7F-4D17-9598-53A0C3EEFCBF}"/>
    <cellStyle name="Normal 4 4 5 3" xfId="47132" xr:uid="{1CAAFB6F-0A08-40B8-ADD6-25091F880875}"/>
    <cellStyle name="Normal 4 4 5 4" xfId="47133" xr:uid="{F73A8449-BCCE-41C4-951A-71A58FE50EDD}"/>
    <cellStyle name="Normal 4 4 5 5" xfId="47134" xr:uid="{3F13427D-9D9B-4F22-B677-A3B0EAD0683A}"/>
    <cellStyle name="Normal 4 4 5 6" xfId="47135" xr:uid="{4F6A8EB6-DDD9-4455-B6C4-7E056505B06F}"/>
    <cellStyle name="Normal 4 4 6" xfId="47136" xr:uid="{5907234D-739A-4E57-A1DC-3FF8567618D7}"/>
    <cellStyle name="Normal 4 4 6 2" xfId="47137" xr:uid="{464AB3E0-5925-4637-AD01-1F278A26AFF6}"/>
    <cellStyle name="Normal 4 4 6 2 2" xfId="47138" xr:uid="{085B3DA1-6A34-4610-A3A1-F479314B7D23}"/>
    <cellStyle name="Normal 4 4 6 2 3" xfId="47139" xr:uid="{66A49909-9C4B-499A-8A64-1A0A0402D7D7}"/>
    <cellStyle name="Normal 4 4 6 2 4" xfId="39988" xr:uid="{55B22EAD-33C8-4736-8BFE-133EDB343C8A}"/>
    <cellStyle name="Normal 4 4 6 2 5" xfId="47140" xr:uid="{808B87EE-ED41-4616-935F-96815D926425}"/>
    <cellStyle name="Normal 4 4 6 3" xfId="47141" xr:uid="{840E558C-88BD-4A16-B8E4-F98B11823713}"/>
    <cellStyle name="Normal 4 4 6 4" xfId="47142" xr:uid="{8DA13619-273A-4628-8547-ADB2898839C8}"/>
    <cellStyle name="Normal 4 4 6 5" xfId="47143" xr:uid="{68B1BB1A-87B3-4CE7-AD78-3D2EC2B2AFE9}"/>
    <cellStyle name="Normal 4 4 6 6" xfId="47144" xr:uid="{D91AEEE5-35C4-4C78-BCD6-D20FF9B48238}"/>
    <cellStyle name="Normal 4 4 7" xfId="47145" xr:uid="{B5078045-B392-4F69-9F0F-4C2982879F4B}"/>
    <cellStyle name="Normal 4 4 7 2" xfId="47146" xr:uid="{B8618877-F5A5-4027-9F68-9D9C42DF0506}"/>
    <cellStyle name="Normal 4 4 7 2 2" xfId="47147" xr:uid="{0B975AED-414E-4CB9-8F6A-62A16A333AA6}"/>
    <cellStyle name="Normal 4 4 7 2 3" xfId="47148" xr:uid="{57885E01-DC9F-4CC8-AC02-E9077C57725F}"/>
    <cellStyle name="Normal 4 4 7 2 4" xfId="26829" xr:uid="{9250047E-CC77-4538-9F4B-42D2CBFD52EE}"/>
    <cellStyle name="Normal 4 4 7 2 5" xfId="26831" xr:uid="{8C7DA833-860A-43AF-A5EE-CC3FA3CA21F3}"/>
    <cellStyle name="Normal 4 4 7 3" xfId="47149" xr:uid="{9F2E2833-D815-4594-982A-BFA0BB7306FB}"/>
    <cellStyle name="Normal 4 4 7 4" xfId="47150" xr:uid="{3EC15CAC-A13B-4CB7-AAB5-AC26191C6699}"/>
    <cellStyle name="Normal 4 4 7 5" xfId="47151" xr:uid="{616399C9-07C0-449B-BF06-4995D183BFF5}"/>
    <cellStyle name="Normal 4 4 7 6" xfId="47152" xr:uid="{34E93B41-E884-4377-8797-44F8434C2703}"/>
    <cellStyle name="Normal 4 4 8" xfId="47153" xr:uid="{097698EB-220C-49F8-90F2-49C30FE84F23}"/>
    <cellStyle name="Normal 4 4 8 2" xfId="47154" xr:uid="{6C5DCDD0-B7EA-4A0E-8BCA-F54644203FFE}"/>
    <cellStyle name="Normal 4 4 8 2 2" xfId="47155" xr:uid="{FEEEE558-DB5E-402E-A3E7-0F39902D75A0}"/>
    <cellStyle name="Normal 4 4 8 2 3" xfId="47156" xr:uid="{36B60B6A-C0DF-46BC-929A-0CD306CF8F1A}"/>
    <cellStyle name="Normal 4 4 8 2 4" xfId="27039" xr:uid="{F6FB1613-1590-44A3-B71C-7F9588096552}"/>
    <cellStyle name="Normal 4 4 8 2 5" xfId="27042" xr:uid="{71780721-A9B0-414F-82C1-4919F61084D8}"/>
    <cellStyle name="Normal 4 4 8 3" xfId="47157" xr:uid="{DAA25FDA-5C82-4E38-8103-2EF653EB3886}"/>
    <cellStyle name="Normal 4 4 8 4" xfId="47158" xr:uid="{3B4B3EE7-DFEF-4123-96D0-3B89676DCC79}"/>
    <cellStyle name="Normal 4 4 8 5" xfId="47159" xr:uid="{9AA7A71F-1E8F-4B79-95B2-5EEF6B187FA8}"/>
    <cellStyle name="Normal 4 4 8 6" xfId="47160" xr:uid="{B09F4801-6FA1-42DE-A1D6-B522AEAB1ED2}"/>
    <cellStyle name="Normal 4 4 9" xfId="47161" xr:uid="{9954D996-ED7F-423C-A213-373AF0A2A74F}"/>
    <cellStyle name="Normal 4 4 9 2" xfId="47162" xr:uid="{31904B08-D706-4424-803F-4382F8DE9689}"/>
    <cellStyle name="Normal 4 4 9 2 2" xfId="45506" xr:uid="{998E0C74-A79C-485D-9675-B9E79D16347F}"/>
    <cellStyle name="Normal 4 4 9 2 3" xfId="27066" xr:uid="{32AFC3B5-EBDF-4A54-8F2E-478AAD82818C}"/>
    <cellStyle name="Normal 4 4 9 2 4" xfId="27070" xr:uid="{27B23FFC-1C5F-4712-BA4D-31A82032E817}"/>
    <cellStyle name="Normal 4 4 9 2 5" xfId="27074" xr:uid="{5E2D704A-91A6-4715-B77C-C5F6ECD193E4}"/>
    <cellStyle name="Normal 4 4 9 3" xfId="46285" xr:uid="{88A2CEC9-8B02-4CCF-8049-EF62461A494E}"/>
    <cellStyle name="Normal 4 4 9 4" xfId="47163" xr:uid="{E4282AA2-3131-4957-B9BB-169B617772AF}"/>
    <cellStyle name="Normal 4 4 9 5" xfId="47164" xr:uid="{157D599A-F59C-4001-82EC-CF9312A26211}"/>
    <cellStyle name="Normal 4 4 9 6" xfId="47165" xr:uid="{5AD4BC67-7100-4FDD-A6BD-FB8F074F9DE1}"/>
    <cellStyle name="Normal 4 5" xfId="2261" xr:uid="{3FEB1F2B-F50E-4459-A9D3-BB83B4AB8D45}"/>
    <cellStyle name="Normal 4 5 2" xfId="2513" xr:uid="{A476EF37-92AD-4FCA-B15D-EB7B9CFE0820}"/>
    <cellStyle name="Normal 4 5 2 2" xfId="47166" xr:uid="{BA83C6A6-1057-47D3-8A4B-ACA08FDC9750}"/>
    <cellStyle name="Normal 4 5 2 2 2" xfId="47167" xr:uid="{97A81E03-83FE-4A52-87D3-2D0FC6F20B8A}"/>
    <cellStyle name="Normal 4 5 2 3" xfId="47168" xr:uid="{7EDDFFC1-F187-4223-A9B8-4C172CCCA05E}"/>
    <cellStyle name="Normal 4 5 2 3 2" xfId="47169" xr:uid="{538DE32F-1485-408B-9BEE-0E6D83BA7C05}"/>
    <cellStyle name="Normal 4 5 2 4" xfId="47170" xr:uid="{F0E3C8F0-86F4-494B-8341-94911C4CC6A2}"/>
    <cellStyle name="Normal 4 5 2 5" xfId="24676" xr:uid="{42060AAB-1811-486A-9FC1-1B7DFA2F22C8}"/>
    <cellStyle name="Normal 4 5 2 6" xfId="15278" xr:uid="{639E1B11-B1C7-48F7-9D95-035CECF14706}"/>
    <cellStyle name="Normal 4 5 2 7" xfId="30880" xr:uid="{77CE0948-562F-4807-B9B6-A7A3A309FF2E}"/>
    <cellStyle name="Normal 4 5 2 8" xfId="51960" xr:uid="{289E1953-9AF7-4FE5-82C8-BC166A2BDD72}"/>
    <cellStyle name="Normal 4 5 3" xfId="47171" xr:uid="{20FEC517-3466-4F6D-A551-EABA1B639616}"/>
    <cellStyle name="Normal 4 5 3 2" xfId="29742" xr:uid="{3AEFD7A0-3864-4F4C-AAE9-3AF60DBAED58}"/>
    <cellStyle name="Normal 4 5 3 3" xfId="29795" xr:uid="{C0714A0D-F08F-43B6-944B-B1C3458ECE99}"/>
    <cellStyle name="Normal 4 5 4" xfId="27977" xr:uid="{70F820F6-38A2-4545-8B82-2FCE516E94FC}"/>
    <cellStyle name="Normal 4 5 4 2" xfId="27979" xr:uid="{FDE4A73D-2BE8-48A5-9D96-7AD8FADF0124}"/>
    <cellStyle name="Normal 4 5 5" xfId="27982" xr:uid="{6E33D2D7-6008-413B-B809-770289C12F90}"/>
    <cellStyle name="Normal 4 5 5 2" xfId="27985" xr:uid="{C68EB18A-ED60-4007-B09C-91F4501132D6}"/>
    <cellStyle name="Normal 4 5 6" xfId="27990" xr:uid="{3DB42ADE-1ECF-41B9-8B68-E870EC330FBD}"/>
    <cellStyle name="Normal 4 5 6 2" xfId="7585" xr:uid="{C0FBE301-BD32-4C73-9A23-19E56E0870CB}"/>
    <cellStyle name="Normal 4 5_X" xfId="43722" xr:uid="{DF7E4428-72FD-4052-B809-800B3461AD26}"/>
    <cellStyle name="Normal 4 6" xfId="2264" xr:uid="{72507A72-03BE-4965-A9FC-1D6DBFD9C6D0}"/>
    <cellStyle name="Normal 4 6 2" xfId="1859" xr:uid="{DBEE071D-A5BD-4577-886F-DC409272F258}"/>
    <cellStyle name="Normal 4 6 2 2" xfId="47172" xr:uid="{FF712C4C-176C-42BE-9F06-06580DA4CC22}"/>
    <cellStyle name="Normal 4 6 2 2 2" xfId="47173" xr:uid="{23E1F340-ABB8-4F1E-AA69-E86B4E572E3C}"/>
    <cellStyle name="Normal 4 6 2 3" xfId="47174" xr:uid="{855C7E5A-F264-443F-A1C1-1DEF7E529758}"/>
    <cellStyle name="Normal 4 6 2 3 2" xfId="47175" xr:uid="{1C8738BA-DD6C-4DE2-BA0F-F37F2A3433E1}"/>
    <cellStyle name="Normal 4 6 2 4" xfId="47176" xr:uid="{D7C60E28-18BE-4ED5-992F-1950BB4818AE}"/>
    <cellStyle name="Normal 4 6 2 5" xfId="47177" xr:uid="{3B84E204-EF55-4437-ACDF-DAFE83372174}"/>
    <cellStyle name="Normal 4 6 2 6" xfId="47178" xr:uid="{069D33E7-49E3-4C39-9B34-6D3243789F78}"/>
    <cellStyle name="Normal 4 6 2 7" xfId="30886" xr:uid="{62A1CA54-E9E7-4391-928E-6EFE8E1185C8}"/>
    <cellStyle name="Normal 4 6 3" xfId="47179" xr:uid="{F0DB49C8-35A1-42D0-A92F-C65DCB81DACA}"/>
    <cellStyle name="Normal 4 6 3 2" xfId="47180" xr:uid="{D73AFC53-3ADC-470A-B02B-A8068D75989D}"/>
    <cellStyle name="Normal 4 6 3 3" xfId="32241" xr:uid="{D8EC1B50-D42B-42C1-A583-D3D5A8CC28BF}"/>
    <cellStyle name="Normal 4 6 4" xfId="28007" xr:uid="{AF9E3917-B074-433F-97C8-56B5602420CE}"/>
    <cellStyle name="Normal 4 6 4 2" xfId="47181" xr:uid="{6B678BDA-4048-4533-8AC5-049F47206CF8}"/>
    <cellStyle name="Normal 4 6 5" xfId="28009" xr:uid="{CFBCE475-B686-454D-B0A4-A1E2A18324C4}"/>
    <cellStyle name="Normal 4 6 6" xfId="43132" xr:uid="{BB2C79D6-A209-406B-BB1A-5CACA4DAAB45}"/>
    <cellStyle name="Normal 4 6 7" xfId="43134" xr:uid="{6AAD4AE5-F312-471B-87EA-4F869689F407}"/>
    <cellStyle name="Normal 4 6 8" xfId="43976" xr:uid="{CFF4A11D-F9C6-4DE3-8C55-6B6EB0174D5E}"/>
    <cellStyle name="Normal 4 6 9" xfId="51900" xr:uid="{20EB1321-E6F4-4969-BA7E-E5C6F37F70C4}"/>
    <cellStyle name="Normal 4 7" xfId="2282" xr:uid="{5E0D6AEE-C860-4E1E-9DD5-E062211A3B7A}"/>
    <cellStyle name="Normal 4 7 2" xfId="47182" xr:uid="{5982EBF5-4950-4A15-9DE3-A19914E8E9B7}"/>
    <cellStyle name="Normal 4 7 2 2" xfId="47183" xr:uid="{82A1A77D-9167-4714-80A9-B32FEF9E239A}"/>
    <cellStyle name="Normal 4 7 2 3" xfId="47184" xr:uid="{8FBDC48C-2C19-4766-AB1C-A87266F353E0}"/>
    <cellStyle name="Normal 4 7 2 4" xfId="47185" xr:uid="{11AB5237-DFBC-402B-A3FF-B2CB02330B24}"/>
    <cellStyle name="Normal 4 7 2 5" xfId="47186" xr:uid="{8D1FC791-BEC9-43AF-8C14-9A92A11F0952}"/>
    <cellStyle name="Normal 4 7 2 6" xfId="47187" xr:uid="{E66078AE-E4CC-4532-A262-1053A84033ED}"/>
    <cellStyle name="Normal 4 7 3" xfId="47188" xr:uid="{1F0AB752-527C-4238-A531-B447DF615BE4}"/>
    <cellStyle name="Normal 4 7 3 2" xfId="47189" xr:uid="{B53FEF82-8D97-4BF2-B63A-75FA4A7EAAFB}"/>
    <cellStyle name="Normal 4 7 4" xfId="28016" xr:uid="{7E15DA97-AB93-43F9-8FC5-8CA23E5594A7}"/>
    <cellStyle name="Normal 4 7 4 2" xfId="47190" xr:uid="{453A2130-2536-40B2-8642-854F5BFE79D4}"/>
    <cellStyle name="Normal 4 7 5" xfId="28019" xr:uid="{5F07E0D4-D355-4B1D-BB17-312592B42320}"/>
    <cellStyle name="Normal 4 7 6" xfId="43136" xr:uid="{CB0502F4-E5F9-4569-8E14-2B2A4E0F7BF3}"/>
    <cellStyle name="Normal 4 7 7" xfId="43978" xr:uid="{77E070BC-08C7-42EB-B0D0-428EC5D09762}"/>
    <cellStyle name="Normal 4 8" xfId="43980" xr:uid="{E8250EE8-4308-4AAD-B23E-D5B91F45F4A5}"/>
    <cellStyle name="Normal 4 8 2" xfId="47191" xr:uid="{44B564DE-9236-4450-9513-771D211A31A9}"/>
    <cellStyle name="Normal 4 8 2 2" xfId="47192" xr:uid="{9528AE0D-4ADA-46B5-B9CF-4A127A89A1C4}"/>
    <cellStyle name="Normal 4 8 2 3" xfId="47193" xr:uid="{E62C3A22-0BEB-4BB6-AF1A-C5AA42B6AF7F}"/>
    <cellStyle name="Normal 4 8 2 4" xfId="47194" xr:uid="{20F79ADF-CAA8-4DF9-A272-7D184AD3BFD9}"/>
    <cellStyle name="Normal 4 8 2 5" xfId="47195" xr:uid="{3409A440-C299-4B1C-934E-0A829392469E}"/>
    <cellStyle name="Normal 4 8 2 6" xfId="26543" xr:uid="{7B7A2424-6B6B-4146-802A-8B2A5859DA66}"/>
    <cellStyle name="Normal 4 8 3" xfId="47196" xr:uid="{2D729D7E-81B4-4CF6-9856-6F7D7BE9071B}"/>
    <cellStyle name="Normal 4 8 3 2" xfId="35100" xr:uid="{27383381-02DE-444E-AC78-095DEE865BA1}"/>
    <cellStyle name="Normal 4 8 4" xfId="28024" xr:uid="{79F9E5CA-2C00-474E-9989-77C652A24A28}"/>
    <cellStyle name="Normal 4 8 4 2" xfId="47197" xr:uid="{08B36F77-661E-4184-9380-30EAD51CC3E3}"/>
    <cellStyle name="Normal 4 8 5" xfId="28027" xr:uid="{115A8CD3-3543-4CA8-8608-4379A1D46321}"/>
    <cellStyle name="Normal 4 8 6" xfId="43139" xr:uid="{2AA74212-8E0D-4576-BB0A-A6B479C8DFF8}"/>
    <cellStyle name="Normal 4 8 7" xfId="43141" xr:uid="{47B5B4F8-4758-4ADC-AAC8-3D6368BDD524}"/>
    <cellStyle name="Normal 4 9" xfId="43982" xr:uid="{09C9704D-59C0-4A75-94C4-C68029D3DB08}"/>
    <cellStyle name="Normal 4 9 2" xfId="47198" xr:uid="{4F07523F-27BD-42E3-80F0-BE745BB9F244}"/>
    <cellStyle name="Normal 4 9 2 2" xfId="47199" xr:uid="{69E0150B-2170-4EA5-8DE6-8260FEDE2FFF}"/>
    <cellStyle name="Normal 4 9 2 3" xfId="47200" xr:uid="{9DD1035D-E34D-419F-A9C9-16AB98DE85BA}"/>
    <cellStyle name="Normal 4 9 2 4" xfId="47201" xr:uid="{9F2B2021-750D-4334-90CA-637D0B70434A}"/>
    <cellStyle name="Normal 4 9 2 5" xfId="47202" xr:uid="{061612CB-13B3-4B36-A468-7233830AC4BE}"/>
    <cellStyle name="Normal 4 9 2 6" xfId="47203" xr:uid="{BB474344-9FC5-4F5B-8CB2-C8003F8480D3}"/>
    <cellStyle name="Normal 4 9 3" xfId="47204" xr:uid="{8FE79493-8874-44D2-AEEB-FFE08D97A4D3}"/>
    <cellStyle name="Normal 4 9 3 2" xfId="47205" xr:uid="{F4DC3C0A-1B03-4618-9353-798AF14E140B}"/>
    <cellStyle name="Normal 4 9 4" xfId="28031" xr:uid="{423FA031-A0AB-483D-961B-D4B975DE9F54}"/>
    <cellStyle name="Normal 4 9 4 2" xfId="47206" xr:uid="{32AA86C1-AC45-477C-941C-A50A140700EA}"/>
    <cellStyle name="Normal 4 9 5" xfId="28033" xr:uid="{4DFE6114-5DF1-4FF2-9C54-DC556EE564C5}"/>
    <cellStyle name="Normal 4 9 6" xfId="43143" xr:uid="{BDA86422-35C1-4E4D-B0A9-7150E9B46C79}"/>
    <cellStyle name="Normal 4 9 7" xfId="43145" xr:uid="{E2FB40C8-2B76-4B83-B2DF-362E783B5C9E}"/>
    <cellStyle name="Normal 4_ADMD budget appendices 19-03-09" xfId="47207" xr:uid="{5A2A5F49-3FAF-4D69-AA9D-29898F461D42}"/>
    <cellStyle name="Normal 40" xfId="2447" xr:uid="{A41CDEB8-533F-46D6-803B-B33250CA9FCA}"/>
    <cellStyle name="Normal 40 2" xfId="2449" xr:uid="{3F80105A-ECE0-4D5B-9D53-2568059265DB}"/>
    <cellStyle name="Normal 40 2 2" xfId="46591" xr:uid="{2277C3A3-CD0B-477E-ADE0-91E6B6FFAC22}"/>
    <cellStyle name="Normal 40 3" xfId="2451" xr:uid="{A9BD233A-380D-4EBD-873A-AA5B4B36D222}"/>
    <cellStyle name="Normal 40 4" xfId="2453" xr:uid="{BDA00859-7754-4F22-8FA8-4910E812185F}"/>
    <cellStyle name="Normal 40 5" xfId="18511" xr:uid="{9645E915-6BB7-4C62-ACC3-762B325A85C9}"/>
    <cellStyle name="Normal 41" xfId="1507" xr:uid="{413DE20B-D0DA-4287-93B5-F82BC7296922}"/>
    <cellStyle name="Normal 41 10" xfId="52079" xr:uid="{2E1C99A5-54C0-4A2E-B549-D94DB7858B6F}"/>
    <cellStyle name="Normal 41 2" xfId="2465" xr:uid="{07A1F4D9-667F-426B-82DB-588726557D34}"/>
    <cellStyle name="Normal 41 2 2" xfId="32008" xr:uid="{BA14C9F7-5854-4296-8FD7-8FDDC9839A78}"/>
    <cellStyle name="Normal 41 2 3" xfId="34561" xr:uid="{D0F3BD66-0228-42F9-8A81-28B436C77B79}"/>
    <cellStyle name="Normal 41 2 4" xfId="34563" xr:uid="{E193FB7E-17CA-4969-8F4D-711042C0FDD6}"/>
    <cellStyle name="Normal 41 2 5" xfId="47208" xr:uid="{C69CA9BB-5FB2-429B-93A6-A88C73B5503C}"/>
    <cellStyle name="Normal 41 2 6" xfId="35477" xr:uid="{511B24E0-83AE-4C55-949D-0CFAA17FA812}"/>
    <cellStyle name="Normal 41 2_X" xfId="47209" xr:uid="{1E6CD29B-8526-4B9A-B048-3185399688BA}"/>
    <cellStyle name="Normal 41 3" xfId="2467" xr:uid="{631A5629-DD6D-4B79-A527-E58AC8CE35C0}"/>
    <cellStyle name="Normal 41 3 2" xfId="46598" xr:uid="{951718E2-FED0-4997-949D-7465F1C30201}"/>
    <cellStyle name="Normal 41 3 3" xfId="39350" xr:uid="{4581E88E-E005-4E47-8078-99D4FBDF0D95}"/>
    <cellStyle name="Normal 41 3 4" xfId="47210" xr:uid="{CA21635B-9B2C-4AB3-A888-946E48B905E1}"/>
    <cellStyle name="Normal 41 3 5" xfId="36537" xr:uid="{28EF66EE-F9D1-4D19-A2C7-52CF8AF8FEA5}"/>
    <cellStyle name="Normal 41 3 6" xfId="35480" xr:uid="{11181D48-7780-431C-B235-08F1FC22E970}"/>
    <cellStyle name="Normal 41 3_X" xfId="47211" xr:uid="{FC016386-F430-44DC-9138-A58E1EDF442D}"/>
    <cellStyle name="Normal 41 4" xfId="35483" xr:uid="{30482BDC-63B1-4F3C-9385-270092AE2A97}"/>
    <cellStyle name="Normal 41 5" xfId="47212" xr:uid="{D2108304-7C59-42EA-AB17-29EBCD94B143}"/>
    <cellStyle name="Normal 41 6" xfId="18250" xr:uid="{60E3E8D8-55C7-4998-9035-F12DF3A7B39D}"/>
    <cellStyle name="Normal 41 7" xfId="47213" xr:uid="{5A40FAC5-B051-42EE-88BC-72D8AE8C1BB2}"/>
    <cellStyle name="Normal 41 8" xfId="35474" xr:uid="{760C3517-D450-4A51-8222-9CB3AB4F5397}"/>
    <cellStyle name="Normal 41 9" xfId="52070" xr:uid="{2E8E9D45-0602-461A-A079-82A6FF4B0D61}"/>
    <cellStyle name="Normal 41_X" xfId="23520" xr:uid="{91FFFEB8-829F-4F1E-9E6F-B71CDFB75C8A}"/>
    <cellStyle name="Normal 42" xfId="2481" xr:uid="{DC84B51C-3941-485A-AFE0-4403593451C3}"/>
    <cellStyle name="Normal 42 2" xfId="2483" xr:uid="{4779B9F3-4AC4-45F2-BB58-0E46B53988FB}"/>
    <cellStyle name="Normal 42 2 2" xfId="6406" xr:uid="{2F946F7E-82C1-4F40-85AE-CCF5650E45F0}"/>
    <cellStyle name="Normal 42 2 3" xfId="34497" xr:uid="{09CF0CA8-9291-4A16-83E6-1F5470B168D7}"/>
    <cellStyle name="Normal 42 3" xfId="2485" xr:uid="{9AE0A00A-A76D-4CBB-A138-60AC4A373722}"/>
    <cellStyle name="Normal 42 3 2" xfId="46600" xr:uid="{347ED547-8287-4DBA-9576-5E8B952B2F8D}"/>
    <cellStyle name="Normal 42 3 3" xfId="41296" xr:uid="{E75AE546-6771-4A27-B119-0B32E71011DF}"/>
    <cellStyle name="Normal 42 4" xfId="2488" xr:uid="{7AF53083-F429-4D05-8F06-E5F54DF0A9EB}"/>
    <cellStyle name="Normal 42 4 2" xfId="41299" xr:uid="{836E0510-5C2D-4D32-89B8-619400192943}"/>
    <cellStyle name="Normal 42 5" xfId="35486" xr:uid="{BF3A09BA-1CDA-4C7E-8F55-E0DBD9391500}"/>
    <cellStyle name="Normal 43" xfId="69" xr:uid="{476C4441-D363-478C-BC22-92B45A24075E}"/>
    <cellStyle name="Normal 43 2" xfId="2495" xr:uid="{DABDF44A-34C3-47A0-B8FE-6A41F9CA19BC}"/>
    <cellStyle name="Normal 43 2 2" xfId="46602" xr:uid="{6729B7A0-E3FE-4534-9CE6-2DA51E1905AD}"/>
    <cellStyle name="Normal 43 3" xfId="2497" xr:uid="{3B7845E2-7550-414B-94E4-CF092F264282}"/>
    <cellStyle name="Normal 43 3 2" xfId="41303" xr:uid="{AA03EE86-8F17-4783-92D2-E11532122604}"/>
    <cellStyle name="Normal 43 4" xfId="35490" xr:uid="{0D071FB2-D897-433E-996B-2C632355DEC1}"/>
    <cellStyle name="Normal 43 5" xfId="2493" xr:uid="{AAC6E663-95E1-4250-B58B-57A26FE2D13E}"/>
    <cellStyle name="Normal 44" xfId="2499" xr:uid="{71DAD6AA-CA5B-46C9-8F4C-038151C26D2B}"/>
    <cellStyle name="Normal 44 2" xfId="2501" xr:uid="{65D39D18-D724-42DC-8AD9-E291FE945DF8}"/>
    <cellStyle name="Normal 44 2 2" xfId="35160" xr:uid="{7067C0BE-67DC-403A-B463-AF28378CEC64}"/>
    <cellStyle name="Normal 44 3" xfId="2503" xr:uid="{5AEC325E-3FEF-4459-B5C5-E67BCE64136A}"/>
    <cellStyle name="Normal 44 3 2" xfId="41309" xr:uid="{713F9B5F-3643-4F6D-8C30-24BBABC414C0}"/>
    <cellStyle name="Normal 44 4" xfId="47214" xr:uid="{28829BCD-1257-4428-8443-C6E4436322BD}"/>
    <cellStyle name="Normal 44 5" xfId="47215" xr:uid="{8253216D-EFE4-425E-80A1-7AB77D22B175}"/>
    <cellStyle name="Normal 44 6" xfId="47217" xr:uid="{3745A070-8B66-4F83-A618-4AB496B6A374}"/>
    <cellStyle name="Normal 44 7" xfId="47218" xr:uid="{6C36DEBA-8BAC-49D9-9485-44D9E6E600F3}"/>
    <cellStyle name="Normal 44 8" xfId="35493" xr:uid="{84471ECC-E18E-4A3E-B31B-256A31E73A27}"/>
    <cellStyle name="Normal 44_X" xfId="46002" xr:uid="{B553311F-0D92-421F-87AF-F820C8AEA455}"/>
    <cellStyle name="Normal 45" xfId="2515" xr:uid="{7A49D591-563E-4069-BA23-D8FF6BD38E83}"/>
    <cellStyle name="Normal 45 2" xfId="2517" xr:uid="{808E1B51-9771-45F2-8DC2-521F74123F75}"/>
    <cellStyle name="Normal 45 2 2" xfId="13571" xr:uid="{BD9869D6-3B44-4D5A-8AC7-33A2B0F64258}"/>
    <cellStyle name="Normal 45 3" xfId="22229" xr:uid="{B8286E9C-80AD-4DC7-9381-EF830DD43F26}"/>
    <cellStyle name="Normal 45 4" xfId="47219" xr:uid="{FFCE08AF-379B-4F97-A395-32881FAAA101}"/>
    <cellStyle name="Normal 46" xfId="2519" xr:uid="{D5BDA9D8-38D2-47BB-ADD6-3CA01B191E7A}"/>
    <cellStyle name="Normal 46 2" xfId="2521" xr:uid="{9A3AEE6D-5803-41B7-8FA4-0DC8E783F9C7}"/>
    <cellStyle name="Normal 46 2 2" xfId="2924" xr:uid="{146E55BB-ADFF-418C-A9C5-2227DD1597AA}"/>
    <cellStyle name="Normal 46 2 3" xfId="22438" xr:uid="{48600135-472C-48A0-A0F1-64008D894E6F}"/>
    <cellStyle name="Normal 46 3" xfId="7782" xr:uid="{FC15CEED-CEDE-4D00-A93B-9721C40A3EB9}"/>
    <cellStyle name="Normal 46 3 2" xfId="7472" xr:uid="{46707300-F393-4005-BA36-3926309A883F}"/>
    <cellStyle name="Normal 46 4" xfId="47221" xr:uid="{1A4FF6A8-EEC0-4E5A-9C7E-D28317B6C4BE}"/>
    <cellStyle name="Normal 47" xfId="7" xr:uid="{71377733-87EC-4C96-9449-2977CC0D80DD}"/>
    <cellStyle name="Normal 47 2" xfId="2524" xr:uid="{F7585644-F3E4-4C64-9B9E-79BD5B369097}"/>
    <cellStyle name="Normal 47 2 2" xfId="47226" xr:uid="{BD046986-A00F-4C38-AD84-5C1D82B7E469}"/>
    <cellStyle name="Normal 47 2 3" xfId="37501" xr:uid="{38F68F74-6B6C-400C-A42E-5FC522171A65}"/>
    <cellStyle name="Normal 47 2 4" xfId="47227" xr:uid="{AE3FC714-E7F3-4B51-9E47-B743384A021C}"/>
    <cellStyle name="Normal 47 2 5" xfId="47228" xr:uid="{50D0A45A-6FF0-4AF8-97F0-1518A0110019}"/>
    <cellStyle name="Normal 47 2 6" xfId="47224" xr:uid="{D99C6609-518F-4C79-A61F-DE3D32E410DD}"/>
    <cellStyle name="Normal 47 3" xfId="47230" xr:uid="{11C9F249-DB88-4E3C-935B-1F0D0952DC22}"/>
    <cellStyle name="Normal 47 4" xfId="39766" xr:uid="{62B31099-62FB-4D81-84F7-FF81958E031F}"/>
    <cellStyle name="Normal 47 5" xfId="47232" xr:uid="{B96E0940-92B2-44FA-BDF0-946350CA56B7}"/>
    <cellStyle name="Normal 47 6" xfId="47234" xr:uid="{3F574D43-6CA0-4116-9D51-B7D6F0EEF298}"/>
    <cellStyle name="Normal 47_X" xfId="47235" xr:uid="{536E6E62-448B-4C56-9A67-FD5F9BEBCCD5}"/>
    <cellStyle name="Normal 48" xfId="2526" xr:uid="{A183CDEE-4235-4103-9D2B-791D2180E531}"/>
    <cellStyle name="Normal 48 2" xfId="2527" xr:uid="{216F3F8C-09AF-4D1B-AA1A-E2EBD7DBADA1}"/>
    <cellStyle name="Normal 48 2 2" xfId="37774" xr:uid="{5FEC3253-9554-49F0-BFA9-440D6DFDD267}"/>
    <cellStyle name="Normal 48 3" xfId="47238" xr:uid="{6B649DB7-0678-45B3-9B85-57D263ACEE19}"/>
    <cellStyle name="Normal 48 4" xfId="47240" xr:uid="{C347A38A-5DA1-4129-9944-1FFD045FD721}"/>
    <cellStyle name="Normal 48 5" xfId="47242" xr:uid="{613706EF-ADE3-4599-9F7F-E9EC369A2AE4}"/>
    <cellStyle name="Normal 48 6" xfId="47244" xr:uid="{D7BF8DBC-C6CF-433A-A937-A6DC786B0AA1}"/>
    <cellStyle name="Normal 48 7" xfId="41186" xr:uid="{2D0667FC-F864-49D9-B7EA-BF8186B1167B}"/>
    <cellStyle name="Normal 48_X" xfId="34932" xr:uid="{CB301705-D598-4EA7-9710-65D46B4B21A8}"/>
    <cellStyle name="Normal 49" xfId="230" xr:uid="{A70F14D5-87CD-4DE3-98C2-CE739D93480B}"/>
    <cellStyle name="Normal 49 2" xfId="232" xr:uid="{2BF12201-D43C-4681-8759-55E50C074D5B}"/>
    <cellStyle name="Normal 49 2 2" xfId="3259" xr:uid="{F0FF3354-B66C-447F-8D38-3F82467D8A4B}"/>
    <cellStyle name="Normal 49 2 3" xfId="3291" xr:uid="{D38DB688-09AD-437E-A037-C8127AA005D4}"/>
    <cellStyle name="Normal 49 3" xfId="3275" xr:uid="{FA5B17DB-F4D8-45B1-863D-68D564A329E7}"/>
    <cellStyle name="Normal 5" xfId="57" xr:uid="{0C75B623-C896-4A04-A513-613ECC1B80C0}"/>
    <cellStyle name="Normal 5 10" xfId="47245" xr:uid="{CE90C2CF-8714-4137-9070-68B02D962951}"/>
    <cellStyle name="Normal 5 10 2" xfId="47246" xr:uid="{67F53303-F49B-4D44-BF54-98D3545B7AE5}"/>
    <cellStyle name="Normal 5 10 3" xfId="47247" xr:uid="{3FB9868C-5B2B-496D-94A1-FB14E29ECED7}"/>
    <cellStyle name="Normal 5 10 4" xfId="47248" xr:uid="{BE9FACF2-02A3-4B93-AF8E-04AAA9FC2ED7}"/>
    <cellStyle name="Normal 5 10 5" xfId="47249" xr:uid="{E6E00AEC-CEFA-43B9-B1D4-09D816814DD2}"/>
    <cellStyle name="Normal 5 11" xfId="47250" xr:uid="{6AA0F7EE-B3B3-4A81-9914-11C3C83BF72C}"/>
    <cellStyle name="Normal 5 11 2" xfId="13263" xr:uid="{81581347-072A-40FA-8ACF-5F51CE18208A}"/>
    <cellStyle name="Normal 5 11 3" xfId="47251" xr:uid="{A3DD1929-E212-4CB7-93F8-8EB53FC9B095}"/>
    <cellStyle name="Normal 5 11 4" xfId="47252" xr:uid="{B2E95E93-574C-4394-A16D-BF5E61DB6403}"/>
    <cellStyle name="Normal 5 11 5" xfId="47253" xr:uid="{38FCCC3B-8FDD-4790-892A-1B56213A2220}"/>
    <cellStyle name="Normal 5 12" xfId="47254" xr:uid="{768280E2-B7E3-407B-BC56-FAEC54336D69}"/>
    <cellStyle name="Normal 5 12 2" xfId="47255" xr:uid="{0AC4A4AB-DF27-4B45-BDC3-851E96E414B3}"/>
    <cellStyle name="Normal 5 12 3" xfId="47256" xr:uid="{52259A01-B00D-4190-865C-F402EB8BFEBC}"/>
    <cellStyle name="Normal 5 12 4" xfId="47257" xr:uid="{50F3C276-F605-49F8-BC5F-5C052A2F0A67}"/>
    <cellStyle name="Normal 5 12 5" xfId="47258" xr:uid="{BD188DFF-7791-46BA-96A8-3A74D2D42402}"/>
    <cellStyle name="Normal 5 13" xfId="24785" xr:uid="{6E1E3D7C-4239-4D5F-8EE0-038B381F43F4}"/>
    <cellStyle name="Normal 5 13 2" xfId="47259" xr:uid="{A9367C1B-4C9B-4172-BA47-A02A1D795C70}"/>
    <cellStyle name="Normal 5 13 3" xfId="47260" xr:uid="{E994E515-4124-43D8-9B57-D7F33432ED6B}"/>
    <cellStyle name="Normal 5 13 4" xfId="47261" xr:uid="{FA3C0D37-5B57-4744-8B77-2584343CB5C0}"/>
    <cellStyle name="Normal 5 13 5" xfId="47262" xr:uid="{1808BBDC-BD12-4684-A7FD-087173C67C0B}"/>
    <cellStyle name="Normal 5 14" xfId="47263" xr:uid="{EAFF6CFF-BE11-4890-8D89-9440AD9DB343}"/>
    <cellStyle name="Normal 5 14 2" xfId="47264" xr:uid="{325F9DEC-0A8C-4386-B6D5-184BB173FB48}"/>
    <cellStyle name="Normal 5 14 3" xfId="47265" xr:uid="{A5000572-B620-4290-9636-DCFFBFD19F3A}"/>
    <cellStyle name="Normal 5 15" xfId="47267" xr:uid="{9638B27C-BBF1-442A-923E-973676076D3A}"/>
    <cellStyle name="Normal 5 15 2" xfId="47269" xr:uid="{E1E5DD30-8120-46A2-991D-E8BF8AD12070}"/>
    <cellStyle name="Normal 5 15 3" xfId="47271" xr:uid="{A6721E20-B9B8-421E-B3A4-011913728617}"/>
    <cellStyle name="Normal 5 16" xfId="47273" xr:uid="{E59D8A13-5F71-44A1-8776-5E50BE9F9FB9}"/>
    <cellStyle name="Normal 5 16 2" xfId="47275" xr:uid="{A0E0F179-1E2A-47DD-B144-5E58B6CE719F}"/>
    <cellStyle name="Normal 5 16 3" xfId="47276" xr:uid="{5CEB203D-7467-45D3-B6ED-C9C4396EDFDD}"/>
    <cellStyle name="Normal 5 17" xfId="47278" xr:uid="{01DC49B7-FFE5-4856-B457-9E0F4C697099}"/>
    <cellStyle name="Normal 5 17 2" xfId="47279" xr:uid="{C47A8117-068A-493F-8BE9-A0713D1ABD23}"/>
    <cellStyle name="Normal 5 17 3" xfId="47280" xr:uid="{CC32309B-8C48-408C-BA69-CC5024B3CAF3}"/>
    <cellStyle name="Normal 5 18" xfId="47282" xr:uid="{472CACE1-57DB-410D-9786-D9DAE3D8BE7D}"/>
    <cellStyle name="Normal 5 18 2" xfId="47284" xr:uid="{63BD0E41-5BC1-416E-B365-928AADB50278}"/>
    <cellStyle name="Normal 5 18 3" xfId="47286" xr:uid="{74C1F8D5-E4BA-4188-B2B1-D3A5E3E4F894}"/>
    <cellStyle name="Normal 5 19" xfId="47287" xr:uid="{011AA8A3-634D-45E5-BFFE-D97B6060396B}"/>
    <cellStyle name="Normal 5 19 2" xfId="47288" xr:uid="{BB6B0EDF-6AF7-4936-9DE1-211EA08CA528}"/>
    <cellStyle name="Normal 5 19 3" xfId="47289" xr:uid="{5AF7AE31-48CC-4059-A8ED-5363561F365E}"/>
    <cellStyle name="Normal 5 2" xfId="2219" xr:uid="{923AEC26-1525-41DF-B873-1F6689B65729}"/>
    <cellStyle name="Normal 5 2 2" xfId="2529" xr:uid="{ADA53AB7-26D0-4C2C-B4D8-0A275EF71B3B}"/>
    <cellStyle name="Normal 5 2 2 2" xfId="2530" xr:uid="{5FC73DAC-D3DB-4C97-AB34-673F08C4B300}"/>
    <cellStyle name="Normal 5 2 2 2 2" xfId="2531" xr:uid="{742481B7-8A96-4566-B4F5-C97E1B61E7D6}"/>
    <cellStyle name="Normal 5 2 2 2 3" xfId="47291" xr:uid="{C065A311-FF5D-4F28-97E7-07FFF9E0B836}"/>
    <cellStyle name="Normal 5 2 2 3" xfId="47292" xr:uid="{875317DA-EC16-43C1-8795-1C758D658009}"/>
    <cellStyle name="Normal 5 2 2 4" xfId="47293" xr:uid="{64C1AA06-CEAE-4E54-8B60-26CCC20CD05B}"/>
    <cellStyle name="Normal 5 2 2 5" xfId="47290" xr:uid="{FEFFDCF1-0771-4EC2-8422-19084E9D131E}"/>
    <cellStyle name="Normal 5 2 3" xfId="2116" xr:uid="{EA167DAD-1777-41B0-8BFC-5D29CCD5DD06}"/>
    <cellStyle name="Normal 5 2 3 2" xfId="2532" xr:uid="{D8409038-3035-4F8C-890F-39903936D2B9}"/>
    <cellStyle name="Normal 5 2 3 2 2" xfId="47295" xr:uid="{1B58C7F8-F256-40C7-9273-A5E0FCC5479F}"/>
    <cellStyle name="Normal 5 2 3 3" xfId="47296" xr:uid="{402E4CC5-3AFD-4011-838C-1421BB5EF60F}"/>
    <cellStyle name="Normal 5 2 3 4" xfId="47294" xr:uid="{4519CDD5-8BC5-4305-A58B-92A710AB0354}"/>
    <cellStyle name="Normal 5 2 4" xfId="2118" xr:uid="{382E71D6-DB5B-43CA-9277-D6427DE300F1}"/>
    <cellStyle name="Normal 5 2 4 2" xfId="47297" xr:uid="{59F46095-6346-4F4E-A310-AC853FBC7F73}"/>
    <cellStyle name="Normal 5 2 5" xfId="2533" xr:uid="{E151425E-D2C7-4904-B0EC-7F191ED82B2A}"/>
    <cellStyle name="Normal 5 2 5 2" xfId="47298" xr:uid="{E3BDB48C-9E76-40A0-A7D4-ABE8137A6DB9}"/>
    <cellStyle name="Normal 5 2 6" xfId="47299" xr:uid="{BB8BA321-5B3A-4926-B2ED-3B476E5EB107}"/>
    <cellStyle name="Normal 5 2 7" xfId="44901" xr:uid="{0E2A19EB-66A4-450D-B573-BD73EFB9ADC2}"/>
    <cellStyle name="Normal 5 20" xfId="47266" xr:uid="{96C10837-6DA1-45BF-901A-D3FBC0CACC04}"/>
    <cellStyle name="Normal 5 20 2" xfId="47268" xr:uid="{A9084737-A67C-4516-9FAD-D9A506DDF401}"/>
    <cellStyle name="Normal 5 20 3" xfId="47270" xr:uid="{69945D40-83A1-4983-A451-8A4ED2BB1913}"/>
    <cellStyle name="Normal 5 21" xfId="47272" xr:uid="{AC135C3A-57E9-4136-8D10-5E4EB4620EEF}"/>
    <cellStyle name="Normal 5 21 2" xfId="47274" xr:uid="{E84ECC99-5D7B-4A13-A52B-5AF09C78C58D}"/>
    <cellStyle name="Normal 5 22" xfId="47277" xr:uid="{1B3E4A58-F750-4884-B356-6489E360C1C4}"/>
    <cellStyle name="Normal 5 23" xfId="47281" xr:uid="{EF0FFDAB-DC3E-4DF2-A14B-1022F858BEAE}"/>
    <cellStyle name="Normal 5 23 2" xfId="47283" xr:uid="{ED3B0E6A-C2AD-48D2-B2A7-66DEB38C3D85}"/>
    <cellStyle name="Normal 5 23 3" xfId="47285" xr:uid="{D8B7BE26-E954-412C-BCFF-8D20B8F267E8}"/>
    <cellStyle name="Normal 5 24" xfId="46166" xr:uid="{D4BA75B1-8389-4723-A8B3-1BEFD1372F87}"/>
    <cellStyle name="Normal 5 25" xfId="2528" xr:uid="{757FDA22-5189-4DFD-BADC-BAA0B53BABEF}"/>
    <cellStyle name="Normal 5 3" xfId="2300" xr:uid="{F70708B1-9372-46F1-9E5B-BD4AEE1FF1E8}"/>
    <cellStyle name="Normal 5 3 2" xfId="2303" xr:uid="{C2AFC809-9A9B-4B96-A488-ABCCE2628D56}"/>
    <cellStyle name="Normal 5 3 2 2" xfId="2534" xr:uid="{9D001AA0-F9F4-41CD-8BD5-2778DD4FC540}"/>
    <cellStyle name="Normal 5 3 2 2 2" xfId="20906" xr:uid="{ADDFEBCE-463C-45F4-A914-A918BD6B0261}"/>
    <cellStyle name="Normal 5 3 2 3" xfId="20916" xr:uid="{5A527632-CD05-4F1C-BE07-312436602204}"/>
    <cellStyle name="Normal 5 3 3" xfId="20923" xr:uid="{A6904686-4AF9-45F4-A8AF-61070F36A60B}"/>
    <cellStyle name="Normal 5 3 4" xfId="20938" xr:uid="{7E5CC466-1AEF-436A-9BF4-3F131A31E296}"/>
    <cellStyle name="Normal 5 3 5" xfId="26425" xr:uid="{82152EC5-A43E-499B-8544-27CE36FB8136}"/>
    <cellStyle name="Normal 5 4" xfId="2307" xr:uid="{F99363BD-757E-4929-AF18-D2B172A9C429}"/>
    <cellStyle name="Normal 5 4 2" xfId="2310" xr:uid="{90BE0AE5-807E-4877-A260-F360A36B8373}"/>
    <cellStyle name="Normal 5 4 2 2" xfId="21186" xr:uid="{941C4BB1-7F5D-4F95-A42D-0F3D7D35DEF0}"/>
    <cellStyle name="Normal 5 4 2 3" xfId="21182" xr:uid="{452A0609-6313-4B69-B6F7-9AC76861766E}"/>
    <cellStyle name="Normal 5 4 2 4" xfId="51904" xr:uid="{65BBA7B2-5057-4409-97F5-4CCFBFBD848F}"/>
    <cellStyle name="Normal 5 4 3" xfId="21188" xr:uid="{EE74D8D3-0F2C-45DB-88F8-ED8397882553}"/>
    <cellStyle name="Normal 5 4 4" xfId="21191" xr:uid="{0BA569B0-C8A8-4D84-9D03-2CCBBB4C64AD}"/>
    <cellStyle name="Normal 5 4 5" xfId="21194" xr:uid="{850CC3E2-4292-4D60-B211-55FA3E415475}"/>
    <cellStyle name="Normal 5 4 6" xfId="44904" xr:uid="{437764F8-B01B-45A7-82E7-071E44937089}"/>
    <cellStyle name="Normal 5 5" xfId="2315" xr:uid="{4BA7E1F1-69BB-4D44-A213-B75BCE795D3B}"/>
    <cellStyle name="Normal 5 5 2" xfId="2535" xr:uid="{65E7F4E5-1DE3-4F31-B01B-5E02A28E1E16}"/>
    <cellStyle name="Normal 5 5 2 2" xfId="47301" xr:uid="{E92A5651-87E5-4A02-A363-66D4ED5B0ACB}"/>
    <cellStyle name="Normal 5 5 2 3" xfId="47300" xr:uid="{A26538A5-88BA-46EE-AA7B-19ABDEB86B27}"/>
    <cellStyle name="Normal 5 5 3" xfId="47302" xr:uid="{6B394233-A5F6-4548-8B8D-2640A87DCBF2}"/>
    <cellStyle name="Normal 5 5 4" xfId="47303" xr:uid="{C86F83BF-4763-49CF-BB61-2B8AE1239E80}"/>
    <cellStyle name="Normal 5 5 5" xfId="43151" xr:uid="{2EE47722-D380-405E-A076-91711A79CB5A}"/>
    <cellStyle name="Normal 5 5 6" xfId="45148" xr:uid="{3159388E-7BEB-466D-A10D-E857261CCAFF}"/>
    <cellStyle name="Normal 5 5 7" xfId="51792" xr:uid="{0864AB36-3DD1-49E9-B409-884B547CD646}"/>
    <cellStyle name="Normal 5 6" xfId="915" xr:uid="{2CE18469-6359-4D87-9670-E8B9E1B1BF7B}"/>
    <cellStyle name="Normal 5 6 2" xfId="47304" xr:uid="{DAA95192-5E54-409E-8A81-B65E5D22F962}"/>
    <cellStyle name="Normal 5 6 3" xfId="47305" xr:uid="{9B9D25D7-79E9-427C-B366-1BD15354D18A}"/>
    <cellStyle name="Normal 5 6 4" xfId="47306" xr:uid="{5957FA45-00AC-4C5E-8011-E7736330EDA8}"/>
    <cellStyle name="Normal 5 6 5" xfId="43155" xr:uid="{E79B1A64-9E4F-43F9-A9DB-0D5BA4A94947}"/>
    <cellStyle name="Normal 5 6 6" xfId="45151" xr:uid="{F4E7B1BE-9E20-457B-9F18-E70913382840}"/>
    <cellStyle name="Normal 5 7" xfId="925" xr:uid="{6446F8DD-0431-4296-BDA9-AAC8A69D91FB}"/>
    <cellStyle name="Normal 5 7 2" xfId="47307" xr:uid="{45BDE9DD-BC59-41AB-A6FD-D86EE5DEE130}"/>
    <cellStyle name="Normal 5 7 3" xfId="47308" xr:uid="{361CB6CD-0B7D-4A06-82F9-636DD8A9948D}"/>
    <cellStyle name="Normal 5 7 4" xfId="47309" xr:uid="{CB79CF4D-92E7-429E-997E-599DAB18F9B5}"/>
    <cellStyle name="Normal 5 7 5" xfId="43159" xr:uid="{1EE7311B-6655-4675-BD09-2B2AA7879FAC}"/>
    <cellStyle name="Normal 5 7 6" xfId="45154" xr:uid="{AA481E88-B674-45BF-A6B4-EBCE326DDC29}"/>
    <cellStyle name="Normal 5 8" xfId="930" xr:uid="{57C67559-CD6F-438C-9898-362D6D40F44C}"/>
    <cellStyle name="Normal 5 8 2" xfId="21360" xr:uid="{0DC470EA-93F9-4CF2-88EE-2275C04A4C3C}"/>
    <cellStyle name="Normal 5 8 3" xfId="16262" xr:uid="{3960FD64-7BD7-469B-89DB-1CFABDD180BA}"/>
    <cellStyle name="Normal 5 8 4" xfId="21381" xr:uid="{8662B085-BBCB-4490-819D-0C3A807C103B}"/>
    <cellStyle name="Normal 5 8 5" xfId="21396" xr:uid="{D3D5D3DE-43BF-466E-AA9C-C3189386A714}"/>
    <cellStyle name="Normal 5 8 6" xfId="45157" xr:uid="{A911FA57-F7BA-4ED5-B2A4-5D11262D6D1A}"/>
    <cellStyle name="Normal 5 9" xfId="45160" xr:uid="{0A58CFB0-0E93-4DE8-9820-1C287BF298B3}"/>
    <cellStyle name="Normal 5 9 2" xfId="4375" xr:uid="{A4A3DD94-1BF8-4567-96CE-F28115DCCD4C}"/>
    <cellStyle name="Normal 5 9 3" xfId="21581" xr:uid="{53684DFA-2283-45EA-8D0F-FCCB87A978D8}"/>
    <cellStyle name="Normal 5 9 4" xfId="3897" xr:uid="{F7901F3A-395F-46B9-94E4-4E9AA593F8E1}"/>
    <cellStyle name="Normal 5 9 5" xfId="6016" xr:uid="{6CD2BADE-15D7-4236-B574-91BB6CFF2C8D}"/>
    <cellStyle name="Normal 5_ADMD budget appendices 19-03-09" xfId="15333" xr:uid="{C5EFBABA-6C1E-45FB-ADA0-84DCA02E44FE}"/>
    <cellStyle name="Normal 50" xfId="2514" xr:uid="{A44602C0-E54B-40E5-8406-0941C9C790BB}"/>
    <cellStyle name="Normal 50 2" xfId="2516" xr:uid="{2B035CFD-8D1D-48D8-9779-6BB3737582C1}"/>
    <cellStyle name="Normal 50 2 2" xfId="13570" xr:uid="{BB2952A9-1A0B-4F63-AA86-5607FA3F1374}"/>
    <cellStyle name="Normal 50 3" xfId="22228" xr:uid="{AD79F9E1-6144-4EF3-9267-F8B965BC3BA3}"/>
    <cellStyle name="Normal 50 4" xfId="22239" xr:uid="{96844F5D-33EB-43B1-8470-476E1BEA9BDD}"/>
    <cellStyle name="Normal 50 5" xfId="3137" xr:uid="{99520E63-8C49-451E-ADF0-23282AF02C74}"/>
    <cellStyle name="Normal 50 6" xfId="3223" xr:uid="{A23B201E-9B1A-4A2A-87B3-87980C183473}"/>
    <cellStyle name="Normal 50 7" xfId="3039" xr:uid="{8A5155E4-775F-41F5-A417-F2484E7BDD7B}"/>
    <cellStyle name="Normal 50_X" xfId="23806" xr:uid="{F2A3DCA7-A066-417C-B038-11EAEB0DF5E6}"/>
    <cellStyle name="Normal 51" xfId="2518" xr:uid="{CDEA77C4-12A7-401F-A557-F478612DFA9F}"/>
    <cellStyle name="Normal 51 2" xfId="2520" xr:uid="{F633B6AF-5AB9-4014-B647-CC9739CFA421}"/>
    <cellStyle name="Normal 51 2 2" xfId="2923" xr:uid="{C43F36A8-835A-405E-961C-2D7636DC917F}"/>
    <cellStyle name="Normal 51 2 3" xfId="22437" xr:uid="{C8D9A639-C38C-418A-A6A3-FD413D427E7F}"/>
    <cellStyle name="Normal 51 3" xfId="7781" xr:uid="{00030BC5-6B75-411D-9417-74178807FCB1}"/>
    <cellStyle name="Normal 51 4" xfId="47220" xr:uid="{B75F6DF9-1B00-4585-AEE3-484FBB59EC6A}"/>
    <cellStyle name="Normal 52" xfId="2522" xr:uid="{18DDF38A-6101-43B0-BBF6-784D2975F9AD}"/>
    <cellStyle name="Normal 52 2" xfId="2523" xr:uid="{C13C9573-D650-462D-B231-FF74EB743A7C}"/>
    <cellStyle name="Normal 52 2 2" xfId="3" xr:uid="{23852570-B49A-4E63-9CD2-EBE42C42541C}"/>
    <cellStyle name="Normal 52 2 2 2" xfId="47225" xr:uid="{269B4187-23AA-4678-8A28-A4C1D4C345BA}"/>
    <cellStyle name="Normal 52 2 3" xfId="47223" xr:uid="{DEE35802-6416-431D-882D-1ECE4E504199}"/>
    <cellStyle name="Normal 52 2 3 2" xfId="39" xr:uid="{9B7EC662-A8D1-4EA9-A862-23A782247C6F}"/>
    <cellStyle name="Normal 52 2 3 2 2" xfId="52125" xr:uid="{CEBE89A7-5CDE-4152-9DF0-CB9790D77689}"/>
    <cellStyle name="Normal 52 3" xfId="2536" xr:uid="{956461DE-F4F2-4362-9258-851FBCB5AEAF}"/>
    <cellStyle name="Normal 52 3 2" xfId="47229" xr:uid="{F15DB223-B4A2-4BC9-A8DE-66A5A7336A35}"/>
    <cellStyle name="Normal 52 4" xfId="39765" xr:uid="{8C003154-7ACA-4B98-82B5-7A2AC0530E70}"/>
    <cellStyle name="Normal 52 5" xfId="47231" xr:uid="{BA4ADECC-EC63-4DAE-9038-214CACAC2B4C}"/>
    <cellStyle name="Normal 52 6" xfId="47233" xr:uid="{7A490813-BEAF-4F7E-9739-0E1E96046B3A}"/>
    <cellStyle name="Normal 52 7" xfId="47222" xr:uid="{267CEF88-D1C2-4346-B27B-FFB988051AB4}"/>
    <cellStyle name="Normal 53" xfId="2525" xr:uid="{EB5CF26D-6A24-4252-86CE-2D9479C15CDE}"/>
    <cellStyle name="Normal 53 2" xfId="37773" xr:uid="{7F3611E5-1A58-4550-B959-26823842C5ED}"/>
    <cellStyle name="Normal 53 2 2" xfId="14254" xr:uid="{A3F39EA7-3099-461A-B350-11DF84761A08}"/>
    <cellStyle name="Normal 53 2 2 2" xfId="14257" xr:uid="{77AB1E46-359D-41F5-8852-E691AAC0AD3C}"/>
    <cellStyle name="Normal 53 2 2 2 2" xfId="47311" xr:uid="{96DDC180-9603-4099-8C68-419436FB4EF7}"/>
    <cellStyle name="Normal 53 2 2 3" xfId="47312" xr:uid="{E8013882-34E7-417D-AC9A-D8F29BF5CC32}"/>
    <cellStyle name="Normal 53 2 3" xfId="14260" xr:uid="{A04689FC-80A1-4ED8-AD7B-6D80E335922B}"/>
    <cellStyle name="Normal 53 2 3 2" xfId="47313" xr:uid="{A993E4BF-BE28-46C6-B0F5-10433F9DB0D6}"/>
    <cellStyle name="Normal 53 2 3 3" xfId="25445" xr:uid="{3F717DE5-A686-478A-9088-4C025CB549E0}"/>
    <cellStyle name="Normal 53 2 4" xfId="47314" xr:uid="{ED4179EE-E359-4934-B407-74F238BD9059}"/>
    <cellStyle name="Normal 53 2 5" xfId="47315" xr:uid="{F8E4403B-0225-4253-AF53-B60FBD513ECA}"/>
    <cellStyle name="Normal 53 2 6" xfId="23869" xr:uid="{9F96EE10-F721-427A-8BAB-19DC47B37302}"/>
    <cellStyle name="Normal 53 2_BSD2" xfId="47316" xr:uid="{0FE6A97C-20FD-4C40-8BC7-411D5514F311}"/>
    <cellStyle name="Normal 53 3" xfId="47237" xr:uid="{8542B867-65CA-496D-B1FE-751C20CD79C8}"/>
    <cellStyle name="Normal 53 3 2" xfId="14281" xr:uid="{7DA10B7D-9F50-4600-9177-E516710B1C33}"/>
    <cellStyle name="Normal 53 3 3" xfId="14292" xr:uid="{2B403445-4B53-45A4-8F0E-FE629193E4E7}"/>
    <cellStyle name="Normal 53 4" xfId="47239" xr:uid="{A140C614-14AB-459E-B838-4D2F58436ACF}"/>
    <cellStyle name="Normal 53 4 2" xfId="14328" xr:uid="{F55EEB66-28B9-4287-B5CA-5B7BD7388874}"/>
    <cellStyle name="Normal 53 5" xfId="47241" xr:uid="{F652357B-0C4E-4406-A238-E2CE2DC5854C}"/>
    <cellStyle name="Normal 53 6" xfId="47243" xr:uid="{4B3042DD-17F1-4667-8E26-8850E52FBFC1}"/>
    <cellStyle name="Normal 53 7" xfId="41185" xr:uid="{B181A220-2712-47F7-A970-D859A7BC5BEA}"/>
    <cellStyle name="Normal 53 8" xfId="47236" xr:uid="{90975037-D0FB-4466-B4E8-5401344BB7FC}"/>
    <cellStyle name="Normal 54" xfId="229" xr:uid="{908A7DD0-9E71-49FD-8E1A-617665C709C5}"/>
    <cellStyle name="Normal 54 2" xfId="3290" xr:uid="{4850CE6F-6EE2-44B1-8845-260EB667CA63}"/>
    <cellStyle name="Normal 54 2 2" xfId="3258" xr:uid="{06B2EE2D-A530-4BC4-9585-6E72D1F7822A}"/>
    <cellStyle name="Normal 54 3" xfId="3657" xr:uid="{8CF0335C-1170-48A8-90D8-AFAE8AA0FB84}"/>
    <cellStyle name="Normal 54 4" xfId="3274" xr:uid="{762D7202-0C44-4BF8-B8D4-62C59E24A5B9}"/>
    <cellStyle name="Normal 55" xfId="2538" xr:uid="{8AD7C6D2-2273-4563-B910-05FB092C201F}"/>
    <cellStyle name="Normal 55 2" xfId="15511" xr:uid="{181CC135-CBB7-460B-B789-94A88C6702FE}"/>
    <cellStyle name="Normal 55 3" xfId="22615" xr:uid="{DA1B4B27-2305-4E3E-BD51-A542D727ECD1}"/>
    <cellStyle name="Normal 55 4" xfId="22635" xr:uid="{7428507C-46C4-4DF4-9AB6-30CFDD887E2B}"/>
    <cellStyle name="Normal 55 5" xfId="47318" xr:uid="{ACFEC277-C7B9-436F-9F1A-AF82833BF7D4}"/>
    <cellStyle name="Normal 56" xfId="2540" xr:uid="{2767E395-DF36-4558-86A6-15E55D711487}"/>
    <cellStyle name="Normal 56 2" xfId="22962" xr:uid="{CC84F864-7B2A-4806-AA10-E954A61C5C46}"/>
    <cellStyle name="Normal 56 2 2" xfId="22965" xr:uid="{29FCF449-A172-401A-8E9E-9327D2C2A12F}"/>
    <cellStyle name="Normal 56 2 3" xfId="22968" xr:uid="{8B5C80F7-9210-407D-B839-100D1AEF5BE5}"/>
    <cellStyle name="Normal 56 3" xfId="22993" xr:uid="{960FF2D0-872E-4341-99BC-7E5A4BEE2D28}"/>
    <cellStyle name="Normal 56 3 2" xfId="22997" xr:uid="{33941A36-078B-4630-8ACE-1CC331B4480D}"/>
    <cellStyle name="Normal 56 4" xfId="23001" xr:uid="{F563A395-039E-4340-BDBE-EA132A882AAA}"/>
    <cellStyle name="Normal 56 5" xfId="47320" xr:uid="{1E159E99-C2BF-4058-A042-3B4507D5085F}"/>
    <cellStyle name="Normal 57" xfId="175" xr:uid="{3CF7BF68-FD12-40C5-956E-86B17CFA88CE}"/>
    <cellStyle name="Normal 57 2" xfId="47324" xr:uid="{863D98D6-C7BD-4C74-B2C0-92E28A09E5FC}"/>
    <cellStyle name="Normal 57 2 2" xfId="47325" xr:uid="{918E47A9-4840-4295-A703-5ACD9D0C82F6}"/>
    <cellStyle name="Normal 57 2 3" xfId="47326" xr:uid="{252B008B-F531-4F71-913B-A847EF3D2009}"/>
    <cellStyle name="Normal 57 3" xfId="47327" xr:uid="{7F53274B-CF07-49F5-B24B-7C68EE5117D9}"/>
    <cellStyle name="Normal 57 4" xfId="47328" xr:uid="{A46B81C7-DC9F-4800-A137-1ED69BF9C46E}"/>
    <cellStyle name="Normal 57 5" xfId="47322" xr:uid="{4A48629F-1165-4805-9EC0-EEFAA679F8E0}"/>
    <cellStyle name="Normal 58" xfId="70" xr:uid="{6BEB7E41-2E6F-4B08-9636-B55BEDFF3061}"/>
    <cellStyle name="Normal 58 2" xfId="47332" xr:uid="{EF7C1A1D-FDD4-4652-8E08-FBA8E5DDA351}"/>
    <cellStyle name="Normal 58 2 2" xfId="15766" xr:uid="{65922CBA-2CD6-477B-B567-275F6B23C43F}"/>
    <cellStyle name="Normal 58 3" xfId="47333" xr:uid="{829B31B2-6BEA-4394-A983-3711E152EC3A}"/>
    <cellStyle name="Normal 58 4" xfId="47334" xr:uid="{6E848E45-EB6A-4530-ADEF-D99C6C8CF03A}"/>
    <cellStyle name="Normal 58 5" xfId="47330" xr:uid="{DBA6450E-ADD7-436A-99DB-6B56797C1257}"/>
    <cellStyle name="Normal 58 6" xfId="2542" xr:uid="{35497C28-8553-417F-8237-22AFB674175E}"/>
    <cellStyle name="Normal 59" xfId="2544" xr:uid="{A0CF7B95-BAB8-4198-947F-1E4672B233BA}"/>
    <cellStyle name="Normal 59 2" xfId="47338" xr:uid="{A9F69FC2-8F3A-43D0-884F-DAE7E177D1A5}"/>
    <cellStyle name="Normal 59 3" xfId="47336" xr:uid="{D94134C8-8C0C-44FD-A541-59179ECE3F91}"/>
    <cellStyle name="Normal 6" xfId="62" xr:uid="{2AF62261-6652-4391-B983-F23C3A693715}"/>
    <cellStyle name="Normal 6 10" xfId="33627" xr:uid="{1128CC87-5838-428F-8251-D5D52393AA6C}"/>
    <cellStyle name="Normal 6 10 2" xfId="47339" xr:uid="{BB9ED41E-1EBE-413B-880B-ADE4DF8BAD4E}"/>
    <cellStyle name="Normal 6 10 3" xfId="47340" xr:uid="{10A0F700-A742-40E2-91FF-40611AABA0A3}"/>
    <cellStyle name="Normal 6 10 4" xfId="47341" xr:uid="{4561ECD7-575E-4B9B-A47F-650A3F791E4F}"/>
    <cellStyle name="Normal 6 10 5" xfId="47342" xr:uid="{19B447B2-C8F5-4AED-B437-515E6B7219A0}"/>
    <cellStyle name="Normal 6 11" xfId="47343" xr:uid="{81371810-07A8-4202-8F57-A15FF30DCCB7}"/>
    <cellStyle name="Normal 6 11 2" xfId="13335" xr:uid="{0C17F5F5-3D20-492E-9303-135D0A718C0F}"/>
    <cellStyle name="Normal 6 11 3" xfId="47344" xr:uid="{8AC9A186-0AF6-4FC9-B7B5-5B307EA99723}"/>
    <cellStyle name="Normal 6 11 4" xfId="47345" xr:uid="{121897BA-3FCB-4A50-99E8-5D7D9BD316D1}"/>
    <cellStyle name="Normal 6 11 5" xfId="47346" xr:uid="{2877C7B5-063D-4494-8E6D-D5D907C866FB}"/>
    <cellStyle name="Normal 6 12" xfId="47347" xr:uid="{9FD62A7D-589D-47C5-9992-A99EF208FEAA}"/>
    <cellStyle name="Normal 6 12 2" xfId="47348" xr:uid="{9BC9CE28-178B-426A-8BA7-2FD5CD665A7A}"/>
    <cellStyle name="Normal 6 12 3" xfId="47349" xr:uid="{E6B48A37-4777-4847-A7C5-831645157BF2}"/>
    <cellStyle name="Normal 6 12 4" xfId="47352" xr:uid="{F3CB6F32-B424-44C0-85F9-0A6D2655C474}"/>
    <cellStyle name="Normal 6 12 5" xfId="47355" xr:uid="{378CC48A-81E8-4647-8F68-2488A8613DFF}"/>
    <cellStyle name="Normal 6 13" xfId="47356" xr:uid="{D36EB8AE-84FD-4C6B-B54A-B56F0ECEC92E}"/>
    <cellStyle name="Normal 6 13 2" xfId="47357" xr:uid="{DF57781D-F9E3-4DBF-AECC-D14A71365E0D}"/>
    <cellStyle name="Normal 6 13 3" xfId="47358" xr:uid="{546F97C3-CFDD-40CA-A5EC-5727A738EF9D}"/>
    <cellStyle name="Normal 6 13 4" xfId="47361" xr:uid="{5E1F97F1-D438-41E4-94F2-45F242B8109B}"/>
    <cellStyle name="Normal 6 13 5" xfId="20084" xr:uid="{9C0EED96-A6E3-4485-B97A-590A954CA000}"/>
    <cellStyle name="Normal 6 14" xfId="47362" xr:uid="{F5D4DA0F-15C1-49A4-98D8-81E15F6A7F1D}"/>
    <cellStyle name="Normal 6 14 2" xfId="11985" xr:uid="{44FB8102-E640-4E3C-809A-745E19139B66}"/>
    <cellStyle name="Normal 6 14 3" xfId="47363" xr:uid="{4999AC06-668B-434E-A14F-B790E3E51D7F}"/>
    <cellStyle name="Normal 6 14 4" xfId="38165" xr:uid="{E5B8BFBF-B592-44B9-BCBB-404E5872C401}"/>
    <cellStyle name="Normal 6 14 5" xfId="38168" xr:uid="{01422970-04B4-41B1-90F8-DB28F9C006C9}"/>
    <cellStyle name="Normal 6 15" xfId="47365" xr:uid="{0E94B584-E780-4345-AC3C-F3326CDFBB1F}"/>
    <cellStyle name="Normal 6 15 2" xfId="12000" xr:uid="{78F28EE3-A752-494D-8BAA-474474A40E28}"/>
    <cellStyle name="Normal 6 15 3" xfId="47366" xr:uid="{AF7D397F-8033-4CB8-800C-CAC589644EF7}"/>
    <cellStyle name="Normal 6 16" xfId="47368" xr:uid="{9699E973-A799-461F-A4AC-1EA2FD5DEF04}"/>
    <cellStyle name="Normal 6 16 2" xfId="5211" xr:uid="{17A94AF5-69C2-4401-B22D-8203D6BA2435}"/>
    <cellStyle name="Normal 6 16 3" xfId="47369" xr:uid="{864CBE6E-8DA3-41A5-A497-269D091EB1ED}"/>
    <cellStyle name="Normal 6 16 4" xfId="38178" xr:uid="{D0675DFE-6907-4458-BA36-1597107F10F0}"/>
    <cellStyle name="Normal 6 16 5" xfId="47370" xr:uid="{11246DCD-BB18-45F5-B28F-894C5A27FD60}"/>
    <cellStyle name="Normal 6 16 6" xfId="47371" xr:uid="{BE9B7C03-1803-4514-9401-E59CE7323E5A}"/>
    <cellStyle name="Normal 6 17" xfId="47373" xr:uid="{9F90F988-DEB9-4F06-8C69-1EA6CA221F67}"/>
    <cellStyle name="Normal 6 17 2" xfId="12025" xr:uid="{8A89448F-76DD-441B-94C1-9AC4E8505669}"/>
    <cellStyle name="Normal 6 18" xfId="47375" xr:uid="{048DE23A-FA76-4A98-87E8-45E2B0D71843}"/>
    <cellStyle name="Normal 6 19" xfId="47377" xr:uid="{F2D5A41E-37BE-4E5D-A57E-840042957A91}"/>
    <cellStyle name="Normal 6 2" xfId="1041" xr:uid="{B28B7468-9142-4BFC-A82E-4F3DBB041533}"/>
    <cellStyle name="Normal 6 2 10" xfId="47378" xr:uid="{2D687C43-FEC3-4080-A2E3-5F2DD0A78EDF}"/>
    <cellStyle name="Normal 6 2 10 2" xfId="47379" xr:uid="{DA82C0D5-173E-4261-8174-93CE84C5297E}"/>
    <cellStyle name="Normal 6 2 10 3" xfId="47380" xr:uid="{D50892DF-62EB-4D7F-AA08-F2920330BA8A}"/>
    <cellStyle name="Normal 6 2 10 4" xfId="47381" xr:uid="{F1A23003-D361-4C3B-AC20-CD5F7BEAF610}"/>
    <cellStyle name="Normal 6 2 11" xfId="21426" xr:uid="{3271FF3D-715F-4B4E-A2C3-1C83EE8DBB47}"/>
    <cellStyle name="Normal 6 2 11 2" xfId="47382" xr:uid="{8EB7FF0C-D1B9-4786-B7A3-9217AA2C8081}"/>
    <cellStyle name="Normal 6 2 12" xfId="47383" xr:uid="{F1132112-8824-4CBB-81A4-DA28FC8ACB34}"/>
    <cellStyle name="Normal 6 2 13" xfId="47384" xr:uid="{854E7293-A00A-457D-9AA1-80BFF0F83CF8}"/>
    <cellStyle name="Normal 6 2 14" xfId="35172" xr:uid="{BF86283A-5AC3-4BAC-8F26-45EC7C3EB586}"/>
    <cellStyle name="Normal 6 2 2" xfId="47385" xr:uid="{A419CDC1-DEBC-4434-A577-24CEB024C148}"/>
    <cellStyle name="Normal 6 2 2 10" xfId="31361" xr:uid="{6E33C640-F10A-4E02-BAF5-A2821F2FC7F5}"/>
    <cellStyle name="Normal 6 2 2 10 2" xfId="47387" xr:uid="{DB6B3A92-A603-4A9F-95F7-553FBDBF24CD}"/>
    <cellStyle name="Normal 6 2 2 11" xfId="7769" xr:uid="{AF59D672-2BD5-4451-9760-667D4E1FC879}"/>
    <cellStyle name="Normal 6 2 2 12" xfId="7813" xr:uid="{D433F948-76D2-4344-A7E4-42B3108EE292}"/>
    <cellStyle name="Normal 6 2 2 13" xfId="7849" xr:uid="{11BB4507-221C-42B4-9704-D5A35DCB12FC}"/>
    <cellStyle name="Normal 6 2 2 2" xfId="47388" xr:uid="{370B793E-7180-430F-B8F3-BA86594C67BD}"/>
    <cellStyle name="Normal 6 2 2 2 10" xfId="47389" xr:uid="{456C8F0C-0932-4925-9F0B-44CAF5C194B0}"/>
    <cellStyle name="Normal 6 2 2 2 10 2" xfId="47391" xr:uid="{93367936-562D-445B-80E9-D3174F174D23}"/>
    <cellStyle name="Normal 6 2 2 2 10 3" xfId="47393" xr:uid="{959DD57D-77D6-4267-A706-2A0797B96CDD}"/>
    <cellStyle name="Normal 6 2 2 2 10 4" xfId="40432" xr:uid="{062CBCC6-C924-4BF6-9880-08CE87606B36}"/>
    <cellStyle name="Normal 6 2 2 2 11" xfId="47394" xr:uid="{9AA8CC36-4512-46C4-AB5C-E05D5EB6538B}"/>
    <cellStyle name="Normal 6 2 2 2 12" xfId="47395" xr:uid="{9AF24233-B504-4100-AAB9-3D69211DC415}"/>
    <cellStyle name="Normal 6 2 2 2 13" xfId="47396" xr:uid="{ABEBC416-ABB4-4872-A5BF-ADA14BA5C28C}"/>
    <cellStyle name="Normal 6 2 2 2 14" xfId="47397" xr:uid="{06FD9E92-BE52-4F09-8B35-CC69CE91EE76}"/>
    <cellStyle name="Normal 6 2 2 2 2" xfId="47398" xr:uid="{2C761458-C300-4BC7-B823-FCDA1648C970}"/>
    <cellStyle name="Normal 6 2 2 2 2 10" xfId="47399" xr:uid="{4DA95694-B59E-4653-B97D-8E20D89B5D85}"/>
    <cellStyle name="Normal 6 2 2 2 2 11" xfId="47400" xr:uid="{C06B803D-CB05-4961-954E-7FAF2F3EB9FF}"/>
    <cellStyle name="Normal 6 2 2 2 2 2" xfId="47401" xr:uid="{AE8157B3-C1FF-4551-9077-C41F2E9D7219}"/>
    <cellStyle name="Normal 6 2 2 2 2 2 2" xfId="41289" xr:uid="{F08B38B4-A233-4075-A71B-9EB86D9246E9}"/>
    <cellStyle name="Normal 6 2 2 2 2 2 3" xfId="27850" xr:uid="{D9214ED4-499C-4A09-A884-C85DB4D39CE0}"/>
    <cellStyle name="Normal 6 2 2 2 2 2 4" xfId="27856" xr:uid="{DBD92D0B-B164-4E23-8204-AA96DE1333A3}"/>
    <cellStyle name="Normal 6 2 2 2 2 3" xfId="47402" xr:uid="{17AFAA44-91A6-4176-BC9E-293B8AD8D4A7}"/>
    <cellStyle name="Normal 6 2 2 2 2 3 2" xfId="41339" xr:uid="{6FF9145C-5527-4E83-B954-D28A32DD1E7A}"/>
    <cellStyle name="Normal 6 2 2 2 2 3 3" xfId="27890" xr:uid="{C52891A4-C2D4-49C1-9092-E62BB49CFB2B}"/>
    <cellStyle name="Normal 6 2 2 2 2 3 4" xfId="27894" xr:uid="{6E39B2ED-4986-43CF-BAAB-88911D43D23D}"/>
    <cellStyle name="Normal 6 2 2 2 2 4" xfId="47403" xr:uid="{BDF94CB8-E7E6-4513-8B41-25394C0B712B}"/>
    <cellStyle name="Normal 6 2 2 2 2 4 2" xfId="41368" xr:uid="{387E9057-A9DF-47C5-A7F4-09194992D2C6}"/>
    <cellStyle name="Normal 6 2 2 2 2 4 3" xfId="27899" xr:uid="{BB540B88-0917-45F4-A085-B215F88A6607}"/>
    <cellStyle name="Normal 6 2 2 2 2 4 4" xfId="27902" xr:uid="{2FECA5CA-6CB0-4C41-9F0A-4F1FEF684394}"/>
    <cellStyle name="Normal 6 2 2 2 2 5" xfId="19570" xr:uid="{81F76F03-F026-4E56-98FC-BC5A2B565ABC}"/>
    <cellStyle name="Normal 6 2 2 2 2 5 2" xfId="41396" xr:uid="{D474F7F3-3723-41F7-8D57-E6C095177CFA}"/>
    <cellStyle name="Normal 6 2 2 2 2 5 3" xfId="25064" xr:uid="{41A70C21-773E-497B-9735-C25F8BC07FBF}"/>
    <cellStyle name="Normal 6 2 2 2 2 5 4" xfId="27907" xr:uid="{4C01853E-E170-41C5-AC56-831A12D1F85B}"/>
    <cellStyle name="Normal 6 2 2 2 2 6" xfId="47404" xr:uid="{4E6BE445-A2B9-42CD-A567-39A0F11847AB}"/>
    <cellStyle name="Normal 6 2 2 2 2 6 2" xfId="41423" xr:uid="{05306CCA-9FE9-4FA7-A7E2-31C5997139E4}"/>
    <cellStyle name="Normal 6 2 2 2 2 6 3" xfId="22038" xr:uid="{A3EAB904-4E1D-4536-B763-6496C9ED8E69}"/>
    <cellStyle name="Normal 6 2 2 2 2 6 4" xfId="22045" xr:uid="{C7856743-9DA0-4E86-866C-F474EF7149AD}"/>
    <cellStyle name="Normal 6 2 2 2 2 7" xfId="5269" xr:uid="{C2BE0FEC-B01C-4400-8FB9-E52A6A2BD46E}"/>
    <cellStyle name="Normal 6 2 2 2 2 7 2" xfId="41448" xr:uid="{BEE038C7-2354-488E-852F-3496C7FC220C}"/>
    <cellStyle name="Normal 6 2 2 2 2 7 3" xfId="47405" xr:uid="{16196A40-E275-486B-A0B4-CA43EA7B894F}"/>
    <cellStyle name="Normal 6 2 2 2 2 7 4" xfId="47406" xr:uid="{0726E2EF-1CC3-474E-9079-FAC5D16131E7}"/>
    <cellStyle name="Normal 6 2 2 2 2 8" xfId="47407" xr:uid="{BE587A6A-1839-464A-BBA9-2EF459DB8E73}"/>
    <cellStyle name="Normal 6 2 2 2 2 8 2" xfId="41488" xr:uid="{8FA09E3F-25FD-4050-B97E-055F9BF2A91F}"/>
    <cellStyle name="Normal 6 2 2 2 2 8 3" xfId="47408" xr:uid="{C7AEB49A-7895-4F60-8BE3-FEC3F3E6650D}"/>
    <cellStyle name="Normal 6 2 2 2 2 8 4" xfId="47409" xr:uid="{3B1CC590-89EC-4B35-8F48-25EB3DDB3D7B}"/>
    <cellStyle name="Normal 6 2 2 2 2 9" xfId="47410" xr:uid="{E06A796D-D02A-4069-B9D0-C12F2A4BF269}"/>
    <cellStyle name="Normal 6 2 2 2 3" xfId="47411" xr:uid="{79487F38-DAAF-4159-B070-6C8580DF70D6}"/>
    <cellStyle name="Normal 6 2 2 2 3 2" xfId="47412" xr:uid="{88F2140E-4B3A-4CA1-96C4-67F46E50FEBA}"/>
    <cellStyle name="Normal 6 2 2 2 3 3" xfId="47413" xr:uid="{10DDA1C3-8FC6-4383-AE22-694E484A739C}"/>
    <cellStyle name="Normal 6 2 2 2 3 4" xfId="47414" xr:uid="{A3AD61DE-8512-4BB5-90CB-49B78C880E56}"/>
    <cellStyle name="Normal 6 2 2 2 4" xfId="20222" xr:uid="{47BA85DB-A125-4ED3-BFB3-C698D6B60BB3}"/>
    <cellStyle name="Normal 6 2 2 2 4 2" xfId="47415" xr:uid="{6A3060A2-06C4-4435-B564-E6B12DD77449}"/>
    <cellStyle name="Normal 6 2 2 2 4 3" xfId="47416" xr:uid="{0292B43C-812B-46A0-9213-510445BDCAE1}"/>
    <cellStyle name="Normal 6 2 2 2 4 4" xfId="47417" xr:uid="{9DBB5841-845D-40B4-8AE0-FE01D130D14E}"/>
    <cellStyle name="Normal 6 2 2 2 5" xfId="47418" xr:uid="{F53A4188-9524-4FEA-9065-A2A2391C6041}"/>
    <cellStyle name="Normal 6 2 2 2 5 2" xfId="47419" xr:uid="{D9A29CEE-3262-4CCC-BEB9-58E6423DA09F}"/>
    <cellStyle name="Normal 6 2 2 2 5 3" xfId="47420" xr:uid="{9603D54F-86C9-437F-88D3-A76E27219A99}"/>
    <cellStyle name="Normal 6 2 2 2 5 4" xfId="47421" xr:uid="{A9835BEA-902C-4DD5-A998-218CC9A70931}"/>
    <cellStyle name="Normal 6 2 2 2 6" xfId="47422" xr:uid="{21EFBCE8-09FE-44EC-8B89-F07975D090BA}"/>
    <cellStyle name="Normal 6 2 2 2 6 2" xfId="47423" xr:uid="{5E51057A-03E1-4461-8FC3-69AF4D88EE6E}"/>
    <cellStyle name="Normal 6 2 2 2 6 3" xfId="47424" xr:uid="{AED3D8BE-7E54-4222-9A96-68746EB60764}"/>
    <cellStyle name="Normal 6 2 2 2 6 4" xfId="47425" xr:uid="{D5B8265E-286C-4BB4-A161-0B9D1C8E13CE}"/>
    <cellStyle name="Normal 6 2 2 2 7" xfId="6714" xr:uid="{71EDFBB2-AB14-4201-A6D5-D0C344A2000E}"/>
    <cellStyle name="Normal 6 2 2 2 7 2" xfId="8028" xr:uid="{70AA591C-760C-4AFD-BA40-EE8E4CEBB32E}"/>
    <cellStyle name="Normal 6 2 2 2 7 3" xfId="8037" xr:uid="{A3F96AEF-DE47-41FE-878B-AB0C12EB1E34}"/>
    <cellStyle name="Normal 6 2 2 2 7 4" xfId="8041" xr:uid="{912A664E-F558-4D56-A2C8-41FA72691C87}"/>
    <cellStyle name="Normal 6 2 2 2 8" xfId="8052" xr:uid="{C91DA368-12A1-4374-BCAF-A0140694AB6B}"/>
    <cellStyle name="Normal 6 2 2 2 8 2" xfId="8070" xr:uid="{FEE59E05-0648-4AAB-AACE-BFF800014729}"/>
    <cellStyle name="Normal 6 2 2 2 8 3" xfId="6480" xr:uid="{CCB3010C-A86B-40DB-8514-535191C7AC78}"/>
    <cellStyle name="Normal 6 2 2 2 8 4" xfId="8076" xr:uid="{C33C7930-3AFD-49C6-A54A-A0DBFB33558B}"/>
    <cellStyle name="Normal 6 2 2 2 9" xfId="6754" xr:uid="{A3F4AD9F-EF9E-4E5C-B1F8-E79BD8A5010D}"/>
    <cellStyle name="Normal 6 2 2 2 9 2" xfId="8080" xr:uid="{6BDDF720-2D0E-4BF5-AD5E-E5CE3A46CC2D}"/>
    <cellStyle name="Normal 6 2 2 2 9 3" xfId="8082" xr:uid="{93138604-2EF8-46BA-93E3-25108023C636}"/>
    <cellStyle name="Normal 6 2 2 2 9 4" xfId="47426" xr:uid="{6CE02956-BDE6-4829-BC1B-0E7146DAB8D6}"/>
    <cellStyle name="Normal 6 2 2 3" xfId="47427" xr:uid="{BBA4C543-120F-4716-982A-72697B58E1BF}"/>
    <cellStyle name="Normal 6 2 2 3 2" xfId="47428" xr:uid="{6CD10ADF-00FB-462D-B687-62912CF66CAA}"/>
    <cellStyle name="Normal 6 2 2 3 3" xfId="47429" xr:uid="{0E5A1610-E13E-4B73-8180-029D759228C2}"/>
    <cellStyle name="Normal 6 2 2 3 4" xfId="47430" xr:uid="{8295E8EA-2E6E-4E9A-B0F1-BA0E12E1EE0E}"/>
    <cellStyle name="Normal 6 2 2 4" xfId="47431" xr:uid="{A68327D5-6594-4E8C-BA87-B9069D3E525D}"/>
    <cellStyle name="Normal 6 2 2 4 2" xfId="47432" xr:uid="{91F70E3B-1AD3-41A2-A02A-9E73E87F5F81}"/>
    <cellStyle name="Normal 6 2 2 4 3" xfId="47433" xr:uid="{1FA5DE0A-A9E9-467C-99F4-BBCA1603348E}"/>
    <cellStyle name="Normal 6 2 2 4 4" xfId="47434" xr:uid="{91E8ADC9-F915-4ADD-B564-C5C9743E1BCE}"/>
    <cellStyle name="Normal 6 2 2 5" xfId="47435" xr:uid="{F3D10555-6867-4C45-BFB3-14ACFBC8FE93}"/>
    <cellStyle name="Normal 6 2 2 5 2" xfId="47436" xr:uid="{EB964C92-BB8F-429D-B6D7-3C188A2FA966}"/>
    <cellStyle name="Normal 6 2 2 5 3" xfId="47438" xr:uid="{357D8B1C-24F9-4BBB-87E2-EE0E307F135D}"/>
    <cellStyle name="Normal 6 2 2 5 4" xfId="47439" xr:uid="{F67F57E1-FF45-4ED9-89F2-FA4BEECF8F4C}"/>
    <cellStyle name="Normal 6 2 2 6" xfId="17339" xr:uid="{E671B653-65C8-4E1B-990B-A0E19DFE486A}"/>
    <cellStyle name="Normal 6 2 2 6 2" xfId="47440" xr:uid="{B6939D7C-E940-4423-91CC-4A4BA3156CAD}"/>
    <cellStyle name="Normal 6 2 2 6 3" xfId="47441" xr:uid="{81D563B3-62D0-4EC0-AEEF-62AA1C0AC865}"/>
    <cellStyle name="Normal 6 2 2 6 4" xfId="47442" xr:uid="{3A49FF12-E5BC-4F58-B8E0-619F3F12446E}"/>
    <cellStyle name="Normal 6 2 2 7" xfId="47443" xr:uid="{89483BC1-4DDB-4AB9-B808-3073D5436370}"/>
    <cellStyle name="Normal 6 2 2 7 2" xfId="47444" xr:uid="{167F9B57-F255-48BD-93A4-532AE882A704}"/>
    <cellStyle name="Normal 6 2 2 7 3" xfId="47445" xr:uid="{16145957-A1E2-4FEB-A46C-268A2E58116D}"/>
    <cellStyle name="Normal 6 2 2 7 4" xfId="47446" xr:uid="{3D619B00-6A9E-43A6-8A89-0C710087AA75}"/>
    <cellStyle name="Normal 6 2 2 8" xfId="47447" xr:uid="{86399BD3-6A05-49D7-AA25-C1B4A8825461}"/>
    <cellStyle name="Normal 6 2 2 8 2" xfId="47448" xr:uid="{E309256C-E1DC-46B6-86F7-28A31B99BC6E}"/>
    <cellStyle name="Normal 6 2 2 8 3" xfId="47449" xr:uid="{CC7889C9-F51E-4936-B5DE-3A0A72930A2A}"/>
    <cellStyle name="Normal 6 2 2 8 4" xfId="37227" xr:uid="{3F898848-9340-4E14-98B3-D30C8D0CDA3B}"/>
    <cellStyle name="Normal 6 2 2 9" xfId="47450" xr:uid="{1F039945-5C20-41F1-8A2D-1F37D51139CF}"/>
    <cellStyle name="Normal 6 2 2 9 2" xfId="47451" xr:uid="{48C1BDFA-FAAB-4F84-93F0-E21956A30B54}"/>
    <cellStyle name="Normal 6 2 2 9 3" xfId="47452" xr:uid="{1C0D2F7D-C71A-4797-A398-3714E94A08FA}"/>
    <cellStyle name="Normal 6 2 2 9 4" xfId="47453" xr:uid="{10EED8CA-DEDE-4108-A511-87610A29A34B}"/>
    <cellStyle name="Normal 6 2 2_April 2009 Report" xfId="47454" xr:uid="{EAC986E1-2F24-4E0E-B984-05B87BD6186D}"/>
    <cellStyle name="Normal 6 2 3" xfId="47455" xr:uid="{4C78C0E8-2484-4BAB-A7A6-B7D5ED25C8F6}"/>
    <cellStyle name="Normal 6 2 3 2" xfId="47456" xr:uid="{D641DD42-05E2-409D-BD7A-77EA98D1449A}"/>
    <cellStyle name="Normal 6 2 3 3" xfId="47457" xr:uid="{0ED37B92-52F6-445A-BC29-4503D5283152}"/>
    <cellStyle name="Normal 6 2 3 4" xfId="47458" xr:uid="{4A3A9EB5-A6B1-42FD-91E9-95BEE65604B2}"/>
    <cellStyle name="Normal 6 2 4" xfId="47460" xr:uid="{7B2E0E29-AA4D-4601-BF6D-B215128D1E36}"/>
    <cellStyle name="Normal 6 2 4 2" xfId="17920" xr:uid="{3F61AB19-AC6D-4C09-B9E0-20E9196B1630}"/>
    <cellStyle name="Normal 6 2 4 2 2" xfId="4944" xr:uid="{3D78A8E4-D6C6-4D62-84D2-38975773741E}"/>
    <cellStyle name="Normal 6 2 4 3" xfId="47461" xr:uid="{7E3B4DE5-71CB-4B1B-9F18-B3B0E46E0720}"/>
    <cellStyle name="Normal 6 2 4 4" xfId="47462" xr:uid="{F88D9EE1-9910-4764-91EE-C28BB593DD66}"/>
    <cellStyle name="Normal 6 2 5" xfId="47463" xr:uid="{47DF2E64-267B-4EE0-AAA4-2A15E3BCDAF3}"/>
    <cellStyle name="Normal 6 2 5 2" xfId="47464" xr:uid="{EBA2A5BE-CDDF-40D5-870E-8704BA188009}"/>
    <cellStyle name="Normal 6 2 5 3" xfId="47465" xr:uid="{3B7C7F0D-3F73-4AC2-A0C4-B47F517C7AEB}"/>
    <cellStyle name="Normal 6 2 5 4" xfId="47466" xr:uid="{ED446C13-110D-4E04-B4D2-A31685EE5F8B}"/>
    <cellStyle name="Normal 6 2 6" xfId="47467" xr:uid="{5D4AA533-509E-46A4-86A7-88FAE2E977B2}"/>
    <cellStyle name="Normal 6 2 6 2" xfId="47468" xr:uid="{99D0E869-BE0D-494F-B982-34704E9FF125}"/>
    <cellStyle name="Normal 6 2 6 3" xfId="47469" xr:uid="{899A0983-F54A-42DA-BC9E-FC6984C58BDB}"/>
    <cellStyle name="Normal 6 2 6 4" xfId="47470" xr:uid="{216561F2-CD64-48BC-A08A-187413977C4E}"/>
    <cellStyle name="Normal 6 2 7" xfId="47471" xr:uid="{65550458-9B13-4C72-B771-D8C833854472}"/>
    <cellStyle name="Normal 6 2 7 2" xfId="47472" xr:uid="{A79BB272-AE61-42A6-B547-0CC3742E728D}"/>
    <cellStyle name="Normal 6 2 7 3" xfId="47473" xr:uid="{279BBBAE-8046-4245-8A42-FD65063D97CA}"/>
    <cellStyle name="Normal 6 2 7 4" xfId="47474" xr:uid="{502A082E-0A4D-44D3-A914-881F8D061B22}"/>
    <cellStyle name="Normal 6 2 8" xfId="5836" xr:uid="{7ED7B9AE-D9F2-49A6-9392-E3D8BFAE5A13}"/>
    <cellStyle name="Normal 6 2 8 2" xfId="2851" xr:uid="{943563A9-AF35-43C1-84D3-CD514F67AF7E}"/>
    <cellStyle name="Normal 6 2 8 3" xfId="5630" xr:uid="{E21054BB-FC6D-440B-A947-C5D7195F8D3C}"/>
    <cellStyle name="Normal 6 2 8 4" xfId="5646" xr:uid="{976C0D84-7996-4A00-90E4-BA8E8C91F315}"/>
    <cellStyle name="Normal 6 2 9" xfId="47475" xr:uid="{10E92756-4038-4820-8C70-F4D637518BD1}"/>
    <cellStyle name="Normal 6 2 9 2" xfId="47478" xr:uid="{4F1D0C65-134D-4E82-92A8-D17342CF21CA}"/>
    <cellStyle name="Normal 6 2 9 3" xfId="47481" xr:uid="{3B48C219-A03B-4E35-8501-2AFEC699645A}"/>
    <cellStyle name="Normal 6 2 9 4" xfId="47484" xr:uid="{3ACB7483-4F32-4491-85D4-86508ED59040}"/>
    <cellStyle name="Normal 6 2_April 2009 Report" xfId="7621" xr:uid="{211F96F7-7DF0-4E2B-A535-BED6FE743073}"/>
    <cellStyle name="Normal 6 20" xfId="47364" xr:uid="{A9C0C76B-C091-43B2-B726-008EDB885FD4}"/>
    <cellStyle name="Normal 6 21" xfId="47367" xr:uid="{7112E67B-A6E9-486E-995A-3670C5B421DA}"/>
    <cellStyle name="Normal 6 22" xfId="47372" xr:uid="{014359D4-5E36-418A-9B7B-E8AFF3F0383C}"/>
    <cellStyle name="Normal 6 23" xfId="47374" xr:uid="{C06E3862-F57A-4DD0-A6E3-3DB038457796}"/>
    <cellStyle name="Normal 6 24" xfId="47376" xr:uid="{018BF868-452B-43B2-BC68-1D7618552544}"/>
    <cellStyle name="Normal 6 25" xfId="47485" xr:uid="{FBB98F48-07BE-47E7-8743-F1A951BD9357}"/>
    <cellStyle name="Normal 6 26" xfId="35170" xr:uid="{F31FBD14-3BB9-42B8-A7D3-FBDFE1333C57}"/>
    <cellStyle name="Normal 6 27" xfId="52071" xr:uid="{F5974E78-A06E-4F69-9947-3B7B0827269B}"/>
    <cellStyle name="Normal 6 28" xfId="52080" xr:uid="{DD5CD318-9C39-4B14-AB64-44965D4434EF}"/>
    <cellStyle name="Normal 6 29" xfId="2545" xr:uid="{F43095EA-1658-4177-9D80-103E63D2719D}"/>
    <cellStyle name="Normal 6 3" xfId="1048" xr:uid="{587931D5-35AB-4E88-81AB-8A70496AE44E}"/>
    <cellStyle name="Normal 6 3 2" xfId="2546" xr:uid="{03FB5C6B-B881-43DD-91AE-2758E18CEF78}"/>
    <cellStyle name="Normal 6 3 2 2" xfId="42180" xr:uid="{7E460AC0-1C88-4CC9-A5F0-36D2E77CAFD0}"/>
    <cellStyle name="Normal 6 3 2 3" xfId="42185" xr:uid="{D0A9EB35-49F0-465A-ABEE-EE8953934DC0}"/>
    <cellStyle name="Normal 6 3 2 4" xfId="22684" xr:uid="{AB71C723-F9B6-4F71-85B2-48D66ABD7D95}"/>
    <cellStyle name="Normal 6 3 3" xfId="2547" xr:uid="{CDBC25A6-5F84-4C60-8142-2FDC8732A98F}"/>
    <cellStyle name="Normal 6 3 3 2" xfId="47486" xr:uid="{6E1D894D-0E8E-45F5-B76D-67B6A785F9CE}"/>
    <cellStyle name="Normal 6 3 4" xfId="45492" xr:uid="{4F90577A-8B52-449A-96B2-135BAE0014ED}"/>
    <cellStyle name="Normal 6 3 5" xfId="51793" xr:uid="{6B9AFD98-1D8C-48A5-A144-E9ECD5DFF46C}"/>
    <cellStyle name="Normal 6 4" xfId="1055" xr:uid="{15448483-2591-472E-9316-F60D842D2036}"/>
    <cellStyle name="Normal 6 4 2" xfId="47488" xr:uid="{EE8601CB-82CD-4B58-B3ED-360DE78021C4}"/>
    <cellStyle name="Normal 6 4 2 2" xfId="42683" xr:uid="{BAA5E44B-5652-4F67-BF38-21389F7FC1E5}"/>
    <cellStyle name="Normal 6 4 3" xfId="47489" xr:uid="{B6CD7011-040F-4C2E-AF04-EDFB937A84B3}"/>
    <cellStyle name="Normal 6 4 4" xfId="47490" xr:uid="{DA9FB5CA-EBC1-452E-A189-E40599716B38}"/>
    <cellStyle name="Normal 6 4 5" xfId="47491" xr:uid="{55C5F491-1D67-497C-855D-4DA6357B5397}"/>
    <cellStyle name="Normal 6 4 6" xfId="47487" xr:uid="{C1F9DBC1-8B7E-4CBF-B778-25A3DA9871CC}"/>
    <cellStyle name="Normal 6 4 7" xfId="51961" xr:uid="{CFC50DDD-E08E-485C-A4AC-92BB6FAC82E2}"/>
    <cellStyle name="Normal 6 5" xfId="1062" xr:uid="{5F8CCC7C-AB4D-4573-810C-9A9572295B15}"/>
    <cellStyle name="Normal 6 5 2" xfId="2548" xr:uid="{9F93DCA9-D3FF-4BE9-AF19-11520D055647}"/>
    <cellStyle name="Normal 6 5 2 2" xfId="47492" xr:uid="{D2975439-DC72-4DA8-B790-C5030750D0E5}"/>
    <cellStyle name="Normal 6 5 2 3" xfId="45496" xr:uid="{3503155A-074B-42EE-ACD8-FF4899015A90}"/>
    <cellStyle name="Normal 6 5 3" xfId="47493" xr:uid="{B123A642-C0CD-443B-84E0-CD6360469FA3}"/>
    <cellStyle name="Normal 6 5 4" xfId="37209" xr:uid="{0A8A1AF1-CBD9-4FDE-8B5C-7CD66F0161E7}"/>
    <cellStyle name="Normal 6 5 5" xfId="37211" xr:uid="{855E9189-70C8-426B-844F-1CBC9D810B24}"/>
    <cellStyle name="Normal 6 5 6" xfId="45494" xr:uid="{73CD45EC-6E45-4610-8104-E783DC944AF1}"/>
    <cellStyle name="Normal 6 5 7" xfId="51906" xr:uid="{DB36046B-C6BD-4AE0-99C8-38ECCD6724A7}"/>
    <cellStyle name="Normal 6 6" xfId="1071" xr:uid="{3D84A00E-9700-4287-A7CF-05BBF4C5FC4F}"/>
    <cellStyle name="Normal 6 6 2" xfId="2549" xr:uid="{3CE4A2CD-9606-455E-82FE-A187F808A2F9}"/>
    <cellStyle name="Normal 6 6 2 2" xfId="47495" xr:uid="{AB5E9D0C-DF66-4982-BEC0-4E31B137B6A7}"/>
    <cellStyle name="Normal 6 6 3" xfId="47496" xr:uid="{C9CDD234-B7D0-4158-A9F3-618A067448E8}"/>
    <cellStyle name="Normal 6 6 4" xfId="47497" xr:uid="{16AA4A6A-318F-48B4-8847-45231E905090}"/>
    <cellStyle name="Normal 6 6 5" xfId="47498" xr:uid="{D36D05C3-5A29-4096-A00D-E9B73F2C74BC}"/>
    <cellStyle name="Normal 6 6 6" xfId="47494" xr:uid="{6F52FF03-823C-49E0-803D-CAB5ACA53A1D}"/>
    <cellStyle name="Normal 6 6 7" xfId="51886" xr:uid="{B16D125D-F8FC-4354-86ED-4B2BA7A0D263}"/>
    <cellStyle name="Normal 6 7" xfId="1078" xr:uid="{AA6B67FC-77B2-4CB2-ACEF-35446545A7AE}"/>
    <cellStyle name="Normal 6 7 2" xfId="47500" xr:uid="{64EE0EE0-BE8A-4622-9BCB-308A6D4746CC}"/>
    <cellStyle name="Normal 6 7 3" xfId="47501" xr:uid="{0F9FB815-5762-45E8-8539-D13C11376044}"/>
    <cellStyle name="Normal 6 7 4" xfId="47502" xr:uid="{D32A490E-FC1D-4117-9B70-27D2B7B42220}"/>
    <cellStyle name="Normal 6 7 5" xfId="47503" xr:uid="{27D7F42A-C48C-40CF-8C95-C9F12CA25D62}"/>
    <cellStyle name="Normal 6 7 6" xfId="47499" xr:uid="{C558AE81-8E36-4977-9219-4FB52BAC5EF5}"/>
    <cellStyle name="Normal 6 8" xfId="47504" xr:uid="{DE8BC936-FC47-47E6-874A-D44B275F0F17}"/>
    <cellStyle name="Normal 6 8 2" xfId="47505" xr:uid="{5B0C84F0-8FA0-4241-A0AC-02B6B7D072F9}"/>
    <cellStyle name="Normal 6 8 3" xfId="47506" xr:uid="{11455376-EB0C-4509-94ED-5984226A9D44}"/>
    <cellStyle name="Normal 6 8 4" xfId="47507" xr:uid="{0E1297F7-BA7D-4128-AC8A-7603BBDC4834}"/>
    <cellStyle name="Normal 6 8 5" xfId="47508" xr:uid="{BA54C2EB-3CE3-4A7C-8CE7-98D77253230E}"/>
    <cellStyle name="Normal 6 9" xfId="22946" xr:uid="{2A6996B9-4E41-422C-B446-3F9EA4649DC3}"/>
    <cellStyle name="Normal 6 9 2" xfId="27563" xr:uid="{4156459A-8556-4B3C-AFBB-FBAD8F3B1AB9}"/>
    <cellStyle name="Normal 6 9 3" xfId="27565" xr:uid="{381E96E7-ED34-4E84-9245-35F83DDF283C}"/>
    <cellStyle name="Normal 6 9 4" xfId="47509" xr:uid="{5E49A5EA-072A-467C-A675-7151DDD6FD08}"/>
    <cellStyle name="Normal 6 9 5" xfId="47510" xr:uid="{0888C5AB-7905-42B2-A210-8E8D47347F58}"/>
    <cellStyle name="Normal 6_AMAL 30-04-2008-SUBMITTED" xfId="47511" xr:uid="{4536EDC5-E49D-4FAD-A4C1-F9D123C824B2}"/>
    <cellStyle name="Normal 60" xfId="2537" xr:uid="{A528E895-7A0E-44B3-9DBD-D8559C0A9F98}"/>
    <cellStyle name="Normal 60 2" xfId="15510" xr:uid="{74AF2BF7-78C9-44FB-B00D-2A7FDA2FC34D}"/>
    <cellStyle name="Normal 60 3" xfId="22614" xr:uid="{023B9DD0-E5A3-44C9-AC1D-93B223E3D659}"/>
    <cellStyle name="Normal 60 4" xfId="47317" xr:uid="{3CF48ABB-C686-435A-83E4-9779FC040804}"/>
    <cellStyle name="Normal 61" xfId="2539" xr:uid="{528F8448-8185-42A7-940C-84B06594785C}"/>
    <cellStyle name="Normal 61 2" xfId="22961" xr:uid="{34D1EE19-93D7-42DE-A988-709F0B0B5EF5}"/>
    <cellStyle name="Normal 61 3" xfId="47319" xr:uid="{6E0C11ED-779F-4B84-A439-017BFC6BB539}"/>
    <cellStyle name="Normal 62" xfId="174" xr:uid="{20DC9727-1A30-48DA-9EDD-55F619DF8A02}"/>
    <cellStyle name="Normal 62 2" xfId="47323" xr:uid="{0F55CBD8-3FF8-4960-949D-0569DB45BA1D}"/>
    <cellStyle name="Normal 62 3" xfId="47321" xr:uid="{EE745F9B-94B9-4C1C-BA4E-88B4C43C1639}"/>
    <cellStyle name="Normal 63" xfId="2541" xr:uid="{9648DE25-AE94-4D39-B004-0967DC86B79F}"/>
    <cellStyle name="Normal 63 2" xfId="2550" xr:uid="{DEF37E79-E29B-4B13-893E-AA23115A46A9}"/>
    <cellStyle name="Normal 63 2 2" xfId="47331" xr:uid="{B743FE85-5C4B-44A0-A4F3-BDD5B3F9B7DA}"/>
    <cellStyle name="Normal 63 3" xfId="47329" xr:uid="{EB53150E-44FC-4782-953D-D9B88559751F}"/>
    <cellStyle name="Normal 64" xfId="2543" xr:uid="{BE2EF7BD-506B-461B-B50C-F51FB2626A54}"/>
    <cellStyle name="Normal 64 2" xfId="47337" xr:uid="{292A8295-DE7B-4457-80D4-AD8A4971E9FD}"/>
    <cellStyle name="Normal 64 3" xfId="47512" xr:uid="{11B29821-BDD7-4AF9-A603-97A8ACF4D29F}"/>
    <cellStyle name="Normal 64 4" xfId="47335" xr:uid="{839A051F-D55C-4AF3-BEE0-16F20980A4CA}"/>
    <cellStyle name="Normal 65" xfId="2552" xr:uid="{D21A5E17-C57C-438B-8EB1-5F498BA543C5}"/>
    <cellStyle name="Normal 65 2" xfId="2553" xr:uid="{5B769995-6562-4766-86AC-4EE1AF262164}"/>
    <cellStyle name="Normal 65 2 2" xfId="13974" xr:uid="{A33E14A1-451E-4D68-B139-E67D553C9DEC}"/>
    <cellStyle name="Normal 65 3" xfId="23140" xr:uid="{7459CBC6-535B-4D9A-8A05-4F0ACE3444CF}"/>
    <cellStyle name="Normal 65 4" xfId="47514" xr:uid="{6EB2FF02-E876-481B-8EB1-2FFAC5031A75}"/>
    <cellStyle name="Normal 66" xfId="2556" xr:uid="{723C4E04-6486-426A-B9B4-FD678F0C33C0}"/>
    <cellStyle name="Normal 66 2" xfId="13986" xr:uid="{B29B3B4D-0A91-495C-BEAC-E88775020FA0}"/>
    <cellStyle name="Normal 66 3" xfId="47516" xr:uid="{B9B6C063-C477-4CB0-A6F7-41097EE4E9F9}"/>
    <cellStyle name="Normal 67" xfId="2558" xr:uid="{0CF81693-D53E-4E46-BD3E-616C024856DF}"/>
    <cellStyle name="Normal 67 2" xfId="47520" xr:uid="{4347633E-8602-4AAF-9613-C6B6F7487F20}"/>
    <cellStyle name="Normal 67 3" xfId="47518" xr:uid="{B6677998-DDF0-4CAD-8EAC-70EF5D535635}"/>
    <cellStyle name="Normal 68" xfId="2560" xr:uid="{2CB22129-B369-4BCC-B9BE-FB72C792A907}"/>
    <cellStyle name="Normal 68 2" xfId="47523" xr:uid="{0B3660E2-22BA-4EAA-B2C7-F0D883DB85A5}"/>
    <cellStyle name="Normal 68 3" xfId="47522" xr:uid="{4B0467F6-9DE6-4397-B5C9-E801167EA449}"/>
    <cellStyle name="Normal 69" xfId="2562" xr:uid="{BAB13EBF-D4F5-44FC-810B-36DD8DBA9C43}"/>
    <cellStyle name="Normal 69 2" xfId="47526" xr:uid="{0AC3041A-2908-49D2-B167-680A2E238BC3}"/>
    <cellStyle name="Normal 69 3" xfId="47525" xr:uid="{3CF38325-B06E-4181-87D3-FEF0D083F8F0}"/>
    <cellStyle name="Normal 7" xfId="41" xr:uid="{0371C5F5-4F31-4E5D-8266-4AC8B7C44D53}"/>
    <cellStyle name="Normal 7 10" xfId="47527" xr:uid="{BB196553-23F1-48FB-8663-D5C2A57CD6BE}"/>
    <cellStyle name="Normal 7 10 2" xfId="8306" xr:uid="{B5AA29E5-C883-48C8-A5C6-510EDB774352}"/>
    <cellStyle name="Normal 7 10 3" xfId="3730" xr:uid="{87A445B8-8215-4E84-84E4-430A0C7CA67F}"/>
    <cellStyle name="Normal 7 10 4" xfId="3757" xr:uid="{127AF80E-FCEF-464B-A77A-62EFBA23D18B}"/>
    <cellStyle name="Normal 7 10 5" xfId="3773" xr:uid="{F8B926AE-E488-4454-B34B-0374501F97CE}"/>
    <cellStyle name="Normal 7 11" xfId="47528" xr:uid="{C531E1FC-6100-4EB9-A37D-AF6C097EFE5C}"/>
    <cellStyle name="Normal 7 11 2" xfId="8918" xr:uid="{35DEEF38-330D-4711-855F-A811106A9069}"/>
    <cellStyle name="Normal 7 11 3" xfId="7199" xr:uid="{2F54E979-BF2E-4573-8C05-03CD9CBB8AB0}"/>
    <cellStyle name="Normal 7 11 4" xfId="12231" xr:uid="{82C2DA82-45F9-4173-A9D2-A4CF21997698}"/>
    <cellStyle name="Normal 7 12" xfId="47529" xr:uid="{6104EA7E-CA73-47D6-97BD-6F346CD8CC4B}"/>
    <cellStyle name="Normal 7 12 2" xfId="12382" xr:uid="{6AB5A8BE-184B-42CD-8AB0-0DBD182756D3}"/>
    <cellStyle name="Normal 7 12 3" xfId="12384" xr:uid="{33729E6D-318A-4ACF-B28D-554557429A20}"/>
    <cellStyle name="Normal 7 12 4" xfId="12390" xr:uid="{A813B102-CD1F-4D22-A1C7-E516EDB38295}"/>
    <cellStyle name="Normal 7 13" xfId="18201" xr:uid="{C045A7C3-7D82-4A9B-8963-1B2367AB2CA7}"/>
    <cellStyle name="Normal 7 13 2" xfId="12540" xr:uid="{3ECE9701-72ED-4676-A3C9-DCE29D4A1E1F}"/>
    <cellStyle name="Normal 7 13 3" xfId="12544" xr:uid="{B9EB79FD-F4FF-4C94-881A-E33A79072AB2}"/>
    <cellStyle name="Normal 7 13 4" xfId="12553" xr:uid="{7E8C2937-E03A-403D-8074-6309A32B6CE3}"/>
    <cellStyle name="Normal 7 14" xfId="47530" xr:uid="{BE269AE6-8D29-4C95-975F-B452C851ABB5}"/>
    <cellStyle name="Normal 7 14 2" xfId="12657" xr:uid="{780B2223-6236-46A5-89AC-39AF3ABB9A38}"/>
    <cellStyle name="Normal 7 15" xfId="9653" xr:uid="{0F6D5A7C-6548-4814-9C33-D818BE551849}"/>
    <cellStyle name="Normal 7 15 2" xfId="6896" xr:uid="{FBE43276-2EF3-4E50-B942-219FA1DBDBCF}"/>
    <cellStyle name="Normal 7 16" xfId="9661" xr:uid="{1B029CC2-7478-4C38-8475-7D5A66F490D8}"/>
    <cellStyle name="Normal 7 16 2" xfId="7154" xr:uid="{D6B648D2-E730-43E7-9FD4-F26E79F6CA1D}"/>
    <cellStyle name="Normal 7 17" xfId="9667" xr:uid="{AF301954-EE9C-49E7-B2CC-425D6D6C5027}"/>
    <cellStyle name="Normal 7 17 2" xfId="7311" xr:uid="{580439F4-F7F9-49F7-8259-39A985D9735A}"/>
    <cellStyle name="Normal 7 18" xfId="47532" xr:uid="{7FDCC4A9-B5B8-486C-9A19-0B2EC7EB6ADF}"/>
    <cellStyle name="Normal 7 18 2" xfId="7437" xr:uid="{0F5F0F75-BC3F-4AA7-BB95-F237E6B68453}"/>
    <cellStyle name="Normal 7 19" xfId="47534" xr:uid="{EC3DFB00-2EB6-45BB-B62A-19436856DC9F}"/>
    <cellStyle name="Normal 7 19 2" xfId="7573" xr:uid="{EAAF572C-A347-4BC5-9479-BFDF2E8BD823}"/>
    <cellStyle name="Normal 7 2" xfId="131" xr:uid="{A7CCFD38-AE6D-4ABB-BE03-531AC5158D68}"/>
    <cellStyle name="Normal 7 2 2" xfId="47536" xr:uid="{A0944049-B962-40E1-84B6-43368D52169B}"/>
    <cellStyle name="Normal 7 2 2 2" xfId="47537" xr:uid="{74D097B1-65CF-4C3E-A0D0-472AE612A35B}"/>
    <cellStyle name="Normal 7 2 2 2 2" xfId="47538" xr:uid="{62CDED4C-EC7D-48E0-9655-ABA0AED135EC}"/>
    <cellStyle name="Normal 7 2 2 2 3" xfId="47539" xr:uid="{113C264B-03F0-44FE-A31F-33E364F514DD}"/>
    <cellStyle name="Normal 7 2 2 3" xfId="47540" xr:uid="{99668DBF-58E0-42AD-8BC9-D7129608373D}"/>
    <cellStyle name="Normal 7 2 2 3 2" xfId="47543" xr:uid="{CC70BA61-08BC-405E-AB00-AE6013FA16E4}"/>
    <cellStyle name="Normal 7 2 2 4" xfId="47544" xr:uid="{7107764D-3B5E-4D8A-9C46-9940E018FC8A}"/>
    <cellStyle name="Normal 7 2 2 5" xfId="47547" xr:uid="{9ED284B3-EB65-426D-A185-5E5797C2C86F}"/>
    <cellStyle name="Normal 7 2 3" xfId="14470" xr:uid="{6808C946-2CDA-4049-9F52-AA934A4EE409}"/>
    <cellStyle name="Normal 7 2 3 2" xfId="47548" xr:uid="{46ADB133-CF6E-462D-B71B-06602D89F5F4}"/>
    <cellStyle name="Normal 7 2 3 3" xfId="47549" xr:uid="{1A369ECA-F840-427A-866C-3694C86145A5}"/>
    <cellStyle name="Normal 7 2 4" xfId="47550" xr:uid="{E12D3A4C-D6DA-4732-BCC4-6FA27B69CE6E}"/>
    <cellStyle name="Normal 7 2 4 2" xfId="47551" xr:uid="{245781A0-6444-47EE-8743-AE609730EB24}"/>
    <cellStyle name="Normal 7 2 5" xfId="47552" xr:uid="{6D8F96A0-BAD1-4A80-A58B-2A22F2712EF9}"/>
    <cellStyle name="Normal 7 2 6" xfId="47553" xr:uid="{F92D089A-E846-4D44-8513-42A40D8F3133}"/>
    <cellStyle name="Normal 7 2 7" xfId="47554" xr:uid="{0C878093-771C-4522-8DDC-CB5E3078401F}"/>
    <cellStyle name="Normal 7 2 8" xfId="47535" xr:uid="{496DA6F8-BF7A-41AE-84ED-9E201A6F9FD1}"/>
    <cellStyle name="Normal 7 20" xfId="9652" xr:uid="{7F855F5D-48A4-460C-8081-2A1F0C40FE4E}"/>
    <cellStyle name="Normal 7 20 2" xfId="6895" xr:uid="{8B3AFCA6-BA4B-4996-90AA-604004876876}"/>
    <cellStyle name="Normal 7 21" xfId="9660" xr:uid="{A7B6DA8A-0136-4E62-8E22-71C3159AAD7C}"/>
    <cellStyle name="Normal 7 22" xfId="9666" xr:uid="{AD063AE6-FEE1-4FB3-8886-990918A70397}"/>
    <cellStyle name="Normal 7 23" xfId="47531" xr:uid="{8F21588E-CB4A-46B5-B202-2543DFEB1667}"/>
    <cellStyle name="Normal 7 24" xfId="47533" xr:uid="{33FEB067-5A39-4683-BC9E-29D7095F7CC0}"/>
    <cellStyle name="Normal 7 25" xfId="23388" xr:uid="{1F0A067F-B884-401C-8B5C-329B9544121C}"/>
    <cellStyle name="Normal 7 26" xfId="2563" xr:uid="{7AF58DC4-764A-4C65-AA57-E9E4FBB1E5D1}"/>
    <cellStyle name="Normal 7 3" xfId="498" xr:uid="{8D5796CB-2737-420A-9FDD-14CE2F6D2CB2}"/>
    <cellStyle name="Normal 7 3 10" xfId="51888" xr:uid="{4DFBE1EF-9731-45CF-AA22-BB46DCB49CA6}"/>
    <cellStyle name="Normal 7 3 2" xfId="2566" xr:uid="{8E25E08C-2018-44C0-8579-4CA958430C2C}"/>
    <cellStyle name="Normal 7 3 2 2" xfId="47557" xr:uid="{6C988D34-171F-4851-80CE-6CE5E8BB096C}"/>
    <cellStyle name="Normal 7 3 2 2 2" xfId="47558" xr:uid="{3E1213FE-187A-48EA-9084-D7800F522685}"/>
    <cellStyle name="Normal 7 3 2 2 3" xfId="47559" xr:uid="{78F689C5-285A-4557-9411-39CF1581F05F}"/>
    <cellStyle name="Normal 7 3 2 3" xfId="47560" xr:uid="{CBBDC76E-36D3-407E-8558-8396ACDBC180}"/>
    <cellStyle name="Normal 7 3 2 3 2" xfId="9088" xr:uid="{133F539D-A39F-4241-A095-0720A936D81B}"/>
    <cellStyle name="Normal 7 3 2 4" xfId="47561" xr:uid="{DE13FF49-7056-4E04-AF3B-2D94C86116EC}"/>
    <cellStyle name="Normal 7 3 2 5" xfId="47556" xr:uid="{5BCFDFA1-5088-4BF9-8206-8200CDC374D1}"/>
    <cellStyle name="Normal 7 3 3" xfId="2569" xr:uid="{FAF64B63-B9B3-41E8-A33C-054F8A7DA04A}"/>
    <cellStyle name="Normal 7 3 3 2" xfId="47562" xr:uid="{3EE364D1-7013-40BF-B007-7EA1C880B7ED}"/>
    <cellStyle name="Normal 7 3 3 3" xfId="47563" xr:uid="{665BC9EE-90D3-4100-AF5C-7CD66DCDF6E6}"/>
    <cellStyle name="Normal 7 3 3 4" xfId="14477" xr:uid="{0EEE9472-A2BF-4693-AAA4-A240F81A49AA}"/>
    <cellStyle name="Normal 7 3 4" xfId="47564" xr:uid="{B7EDC2EE-1F24-4552-B62C-129BA6D0242D}"/>
    <cellStyle name="Normal 7 3 4 2" xfId="47565" xr:uid="{ACCEDBEC-2F87-4D9A-B5AB-5905DE398F0B}"/>
    <cellStyle name="Normal 7 3 5" xfId="47566" xr:uid="{880F0B1D-692A-4275-842B-77D0F19D7FF9}"/>
    <cellStyle name="Normal 7 3 6" xfId="47567" xr:uid="{5A84A812-839E-490E-8EA4-01F4D1D40798}"/>
    <cellStyle name="Normal 7 3 7" xfId="47568" xr:uid="{AF73C1ED-6E95-451B-B9F3-B65AE8B969AF}"/>
    <cellStyle name="Normal 7 3 8" xfId="47571" xr:uid="{58A742DF-CE5C-48BF-9E6E-47B12143439B}"/>
    <cellStyle name="Normal 7 3 9" xfId="47555" xr:uid="{71B6C30F-0A0F-452E-AA99-375CF7849257}"/>
    <cellStyle name="Normal 7 4" xfId="508" xr:uid="{A329A04D-22AD-4D15-9711-1B04359EFC25}"/>
    <cellStyle name="Normal 7 4 2" xfId="2570" xr:uid="{D4B5E1B1-AE73-477D-BD63-E86AA4D982F0}"/>
    <cellStyle name="Normal 7 4 2 2" xfId="47574" xr:uid="{D21762B4-3155-4FB0-8633-2C6D29908DE4}"/>
    <cellStyle name="Normal 7 4 2 3" xfId="47573" xr:uid="{66F4AAC5-9D70-43D7-A4D2-4A02300D61D9}"/>
    <cellStyle name="Normal 7 4 3" xfId="47575" xr:uid="{FA4AB323-73DD-4CE2-9154-03422ACC5D48}"/>
    <cellStyle name="Normal 7 4 4" xfId="47576" xr:uid="{62836D9C-03EF-4D73-8809-83D46C8C9626}"/>
    <cellStyle name="Normal 7 4 5" xfId="47577" xr:uid="{4EC83A5F-11F3-4964-A276-3EC2F78045E8}"/>
    <cellStyle name="Normal 7 4 6" xfId="47572" xr:uid="{45DB49AB-791A-41CB-8242-91B65AAAE5A3}"/>
    <cellStyle name="Normal 7 4 7" xfId="51887" xr:uid="{26295115-7E2C-4CFA-A42B-EA8334DC861C}"/>
    <cellStyle name="Normal 7 5" xfId="1195" xr:uid="{83856F94-FF90-401B-A628-7CF591EF52DA}"/>
    <cellStyle name="Normal 7 5 2" xfId="2571" xr:uid="{D83ED4C6-DE84-4568-9E12-C43A74E21775}"/>
    <cellStyle name="Normal 7 5 2 2" xfId="47580" xr:uid="{20662B47-420A-4EAA-BE20-1D4AEB02A861}"/>
    <cellStyle name="Normal 7 5 2 3" xfId="47579" xr:uid="{9E9AFC1F-1E30-4D92-86F6-F82286E742E1}"/>
    <cellStyle name="Normal 7 5 3" xfId="8032" xr:uid="{AC0B12FD-5CF0-4BE7-BBDE-6B206DE9774B}"/>
    <cellStyle name="Normal 7 5 4" xfId="47581" xr:uid="{29F737D1-BABA-4A1F-AB52-C72AEA5A4CDF}"/>
    <cellStyle name="Normal 7 5 5" xfId="47578" xr:uid="{97AB9FBD-0B9D-4D7A-B653-2CFBBA089BF2}"/>
    <cellStyle name="Normal 7 6" xfId="2420" xr:uid="{6DE6A042-7866-40CA-92BC-B2A0E9E34E52}"/>
    <cellStyle name="Normal 7 6 2" xfId="47583" xr:uid="{4F5B6C53-069C-4D3A-A2CB-16B814FA6DA0}"/>
    <cellStyle name="Normal 7 6 3" xfId="47584" xr:uid="{DAF85310-B894-4C2C-A45B-5F6D43DF3462}"/>
    <cellStyle name="Normal 7 6 4" xfId="47585" xr:uid="{B598F2BF-270F-43EE-A006-4EB9BC6B53F5}"/>
    <cellStyle name="Normal 7 6 5" xfId="47582" xr:uid="{BE41CE30-078A-48EC-99D7-C0CBED7CFBFC}"/>
    <cellStyle name="Normal 7 7" xfId="47586" xr:uid="{204487E4-3E15-47E9-9A03-6C28AE527998}"/>
    <cellStyle name="Normal 7 7 2" xfId="47587" xr:uid="{4CA1B19C-3D50-4AB2-AF70-06EB5AAA4F4D}"/>
    <cellStyle name="Normal 7 7 3" xfId="47588" xr:uid="{F020A206-5FB4-4EC5-BEC9-7BE9B20884F8}"/>
    <cellStyle name="Normal 7 7 4" xfId="47589" xr:uid="{4DCDF974-A7A0-4E06-AD47-0F0CDE861818}"/>
    <cellStyle name="Normal 7 8" xfId="47590" xr:uid="{0F588206-F5B3-4354-B0C6-BB2FD450CDF5}"/>
    <cellStyle name="Normal 7 8 2" xfId="47591" xr:uid="{D386F6CD-B552-4E32-944C-84726AC1D9FE}"/>
    <cellStyle name="Normal 7 8 3" xfId="47592" xr:uid="{B607CF07-C9A9-48FA-B5D0-CA51307DB48F}"/>
    <cellStyle name="Normal 7 8 4" xfId="47593" xr:uid="{85268069-1627-4F8F-954B-F41BD60BB8A2}"/>
    <cellStyle name="Normal 7 9" xfId="47594" xr:uid="{849AEF14-1792-467C-B13E-F6CCAD5679E8}"/>
    <cellStyle name="Normal 7 9 2" xfId="27614" xr:uid="{6176F535-28C0-453E-AB51-F452442F7065}"/>
    <cellStyle name="Normal 7 9 3" xfId="27616" xr:uid="{B72D422D-011D-4BB3-81EE-7C5C3985B4B6}"/>
    <cellStyle name="Normal 7 9 4" xfId="47595" xr:uid="{2E6EBD05-DC89-4969-8A5C-2AA794E17DE2}"/>
    <cellStyle name="Normal 7_BSD10" xfId="29918" xr:uid="{4B34DB40-B6B0-41C9-A41B-07E3FD60D7CA}"/>
    <cellStyle name="Normal 70" xfId="2551" xr:uid="{C66A8950-313B-4689-844B-C0E1B3244FDC}"/>
    <cellStyle name="Normal 70 2" xfId="13973" xr:uid="{52CB02BA-7782-4543-B38C-50315384C3C6}"/>
    <cellStyle name="Normal 70 3" xfId="47513" xr:uid="{39919464-3A6E-4B75-BE7A-9C4B24F664FC}"/>
    <cellStyle name="Normal 71" xfId="2555" xr:uid="{1B7E387B-0E68-4A63-B603-F90C8915397F}"/>
    <cellStyle name="Normal 71 2" xfId="13985" xr:uid="{002F222A-5B22-44D7-9B79-88033DEEAB6B}"/>
    <cellStyle name="Normal 71 3" xfId="47515" xr:uid="{42DEA033-5E7A-47CC-BFB5-2E26CD224053}"/>
    <cellStyle name="Normal 72" xfId="2557" xr:uid="{60C74701-AFF8-49E4-914D-4B10D186DAB7}"/>
    <cellStyle name="Normal 72 2" xfId="47519" xr:uid="{5FFC911D-00FD-4947-862E-470C15CABD7D}"/>
    <cellStyle name="Normal 72 3" xfId="47517" xr:uid="{308A6A37-7AD9-468B-B45A-1391B6AF6201}"/>
    <cellStyle name="Normal 73" xfId="2559" xr:uid="{EFC29507-E5B2-4A7E-AC01-B2338FF6FF10}"/>
    <cellStyle name="Normal 73 2" xfId="47521" xr:uid="{EB17D3F3-08AE-473B-A991-AF29A51D7B29}"/>
    <cellStyle name="Normal 74" xfId="2561" xr:uid="{E72E42B1-9EA8-4874-A19E-D41405244079}"/>
    <cellStyle name="Normal 74 2" xfId="47524" xr:uid="{908FDF18-2A28-4F68-A35D-CD94C08D9A89}"/>
    <cellStyle name="Normal 75" xfId="2573" xr:uid="{CBF70BBC-8FAE-4B45-AA7E-4DCCDA02C311}"/>
    <cellStyle name="Normal 75 2" xfId="47597" xr:uid="{F8BC0C64-EE43-43B9-9301-0E72DCF02544}"/>
    <cellStyle name="Normal 76" xfId="2575" xr:uid="{B3853E60-7A26-45B5-B57E-462DC432F4B1}"/>
    <cellStyle name="Normal 76 2" xfId="47599" xr:uid="{0DF43199-57BA-404A-AB8A-CEDB4E29D00C}"/>
    <cellStyle name="Normal 77" xfId="2577" xr:uid="{5D391C5F-BDF0-4756-A4ED-F8075E2D2A49}"/>
    <cellStyle name="Normal 77 2" xfId="35498" xr:uid="{E9FD1522-7D70-4E40-98E2-F453BE82767F}"/>
    <cellStyle name="Normal 78" xfId="2579" xr:uid="{B67910E1-B8A4-4910-8A9C-F422FB01A006}"/>
    <cellStyle name="Normal 78 2" xfId="47601" xr:uid="{F3B92EA8-84AA-409A-B34D-43EB9BB7B1C4}"/>
    <cellStyle name="Normal 79" xfId="2581" xr:uid="{AD87C032-3B6D-439C-B0D6-A7994D50532E}"/>
    <cellStyle name="Normal 79 2" xfId="47603" xr:uid="{2D4092B5-D42B-40EA-BC3F-08DBD8EE9EA8}"/>
    <cellStyle name="Normal 8" xfId="43" xr:uid="{315F1EBD-1425-4046-BAB5-DA49EDC43BA3}"/>
    <cellStyle name="Normal 8 10" xfId="47604" xr:uid="{32D4C43A-52B6-4868-9752-1DF20082CD30}"/>
    <cellStyle name="Normal 8 10 2" xfId="5245" xr:uid="{80137A87-43A0-489C-9F90-C4D7A7845E49}"/>
    <cellStyle name="Normal 8 10 3" xfId="5499" xr:uid="{B5FC8A83-3913-46BD-A0D2-614326656D4E}"/>
    <cellStyle name="Normal 8 10 4" xfId="5507" xr:uid="{354B59CC-C8F9-4132-ACF5-E4A58D65E949}"/>
    <cellStyle name="Normal 8 10 5" xfId="15188" xr:uid="{35913A6E-7D81-4499-9FDB-FB3DED2D3EAA}"/>
    <cellStyle name="Normal 8 11" xfId="47605" xr:uid="{8032FC4D-370D-42A9-BBCB-585C6BCF9F2B}"/>
    <cellStyle name="Normal 8 11 2" xfId="3241" xr:uid="{B914E6D5-7E51-4B4F-940C-B7A54FA68666}"/>
    <cellStyle name="Normal 8 11 3" xfId="3268" xr:uid="{E1A2C91B-71B4-4432-BB26-2C57A3B80E5C}"/>
    <cellStyle name="Normal 8 11 4" xfId="3330" xr:uid="{9924851D-2128-4FD7-941B-1843D3FEA913}"/>
    <cellStyle name="Normal 8 12" xfId="47606" xr:uid="{1798C44A-23AD-471B-BC25-5CE4CB9F3C50}"/>
    <cellStyle name="Normal 8 12 2" xfId="18076" xr:uid="{BE74D857-4D8B-47B3-992F-8A0D42C19F02}"/>
    <cellStyle name="Normal 8 12 3" xfId="18080" xr:uid="{B9F0D022-30DE-4A10-A62C-1AA244ADA6F7}"/>
    <cellStyle name="Normal 8 12 4" xfId="18084" xr:uid="{55BA1E60-2358-4B10-83E1-5FD62D0D5044}"/>
    <cellStyle name="Normal 8 13" xfId="47607" xr:uid="{F4C0CDC1-E0A3-4BB6-9381-B3316773B151}"/>
    <cellStyle name="Normal 8 13 2" xfId="18310" xr:uid="{58FF2003-84D6-4CD0-A0A3-6572DB41AE29}"/>
    <cellStyle name="Normal 8 14" xfId="47608" xr:uid="{00A63E27-A669-4B13-86EC-001205CD19E6}"/>
    <cellStyle name="Normal 8 14 2" xfId="13833" xr:uid="{CF5FDD1A-DF66-4715-8D14-B6B91994484E}"/>
    <cellStyle name="Normal 8 15" xfId="3061" xr:uid="{4E7D9D0B-70D5-41F9-8659-929533734509}"/>
    <cellStyle name="Normal 8 15 2" xfId="5063" xr:uid="{13412D6B-E7D2-4E8B-91DF-29E4D3F17A9E}"/>
    <cellStyle name="Normal 8 16" xfId="9729" xr:uid="{66B4C1B4-96FC-46C1-92D9-A5A559145D0D}"/>
    <cellStyle name="Normal 8 16 2" xfId="5009" xr:uid="{EE654716-7081-4603-9B85-E8AA0BAECDB2}"/>
    <cellStyle name="Normal 8 17" xfId="9734" xr:uid="{4B097300-1144-4947-8702-FC6992DA6B79}"/>
    <cellStyle name="Normal 8 17 2" xfId="11516" xr:uid="{577874F0-6579-47F8-AE07-1DEC6B090392}"/>
    <cellStyle name="Normal 8 18" xfId="47609" xr:uid="{2560233A-B6B0-4182-A255-C1926411B573}"/>
    <cellStyle name="Normal 8 18 2" xfId="11585" xr:uid="{0168D140-A585-4E58-B487-F6567A0CCB95}"/>
    <cellStyle name="Normal 8 19" xfId="47610" xr:uid="{2783F2A7-7258-4F15-90A4-EC10E866F23F}"/>
    <cellStyle name="Normal 8 2" xfId="2583" xr:uid="{AFE94099-C46E-4EC8-AE06-3B447B84678C}"/>
    <cellStyle name="Normal 8 2 10" xfId="47612" xr:uid="{DDD21A7C-93D3-4842-8A08-7E5015654A5C}"/>
    <cellStyle name="Normal 8 2 11" xfId="21456" xr:uid="{6E843FE0-6C9F-4D2D-BB80-834CF0561705}"/>
    <cellStyle name="Normal 8 2 12" xfId="47613" xr:uid="{14046BA7-8DD8-4407-B400-134338134456}"/>
    <cellStyle name="Normal 8 2 13" xfId="47611" xr:uid="{063AFDAE-6116-4B94-9E21-4B59318656AB}"/>
    <cellStyle name="Normal 8 2 2" xfId="2584" xr:uid="{DA24E987-BB47-41EC-B535-23423EB9CDF6}"/>
    <cellStyle name="Normal 8 2 2 2" xfId="47615" xr:uid="{000434A4-EFBF-4A5A-AB68-58959189FE97}"/>
    <cellStyle name="Normal 8 2 2 2 2" xfId="47616" xr:uid="{83D492C7-3499-42CE-BF30-FDEDEB8A970C}"/>
    <cellStyle name="Normal 8 2 2 2 2 2" xfId="47437" xr:uid="{0C3DAB0A-5B07-46D2-810E-BE529A711264}"/>
    <cellStyle name="Normal 8 2 2 2 3" xfId="47617" xr:uid="{76A80DB7-D2C0-4A78-9B2E-92AD25BD6692}"/>
    <cellStyle name="Normal 8 2 2 3" xfId="47618" xr:uid="{A066930E-D284-4962-B515-B2311184D8B0}"/>
    <cellStyle name="Normal 8 2 2 3 2" xfId="47619" xr:uid="{27875643-2AF5-4E76-A6ED-8A21B6F4C986}"/>
    <cellStyle name="Normal 8 2 2 4" xfId="47620" xr:uid="{8EDABDAB-D093-46A4-A6B6-9F1E5D2A73CF}"/>
    <cellStyle name="Normal 8 2 2 5" xfId="47621" xr:uid="{C7D54EE3-8994-4FAC-9755-041C61279DA7}"/>
    <cellStyle name="Normal 8 2 2 6" xfId="47614" xr:uid="{A9532B48-B4F2-4726-8873-594B473CBD7D}"/>
    <cellStyle name="Normal 8 2 3" xfId="2585" xr:uid="{A0564759-6224-4AB6-8524-DFBA6AFBB84D}"/>
    <cellStyle name="Normal 8 2 3 2" xfId="47623" xr:uid="{D939485A-D73C-4A84-BA11-8B2E5732F962}"/>
    <cellStyle name="Normal 8 2 3 2 2" xfId="47624" xr:uid="{C6D45135-26D2-461A-8F7B-A51A67CC6DF4}"/>
    <cellStyle name="Normal 8 2 3 3" xfId="47625" xr:uid="{59C7CBA5-EAC3-4FF5-B422-CAF8F259A7CE}"/>
    <cellStyle name="Normal 8 2 3 4" xfId="47626" xr:uid="{CE0DB8F2-EA8C-4783-97D1-37DCF4448F36}"/>
    <cellStyle name="Normal 8 2 3 5" xfId="47627" xr:uid="{F38F87A1-9280-499B-8435-5C7A7B2624CF}"/>
    <cellStyle name="Normal 8 2 3 6" xfId="47622" xr:uid="{8EDD083D-4BB9-4750-A49B-310857E47B39}"/>
    <cellStyle name="Normal 8 2 4" xfId="2586" xr:uid="{7130A21D-EC0F-4A88-BBCC-D6F0E574092C}"/>
    <cellStyle name="Normal 8 2 4 2" xfId="47629" xr:uid="{93F18EEB-9FC0-4B06-9CFB-0BD5471B699C}"/>
    <cellStyle name="Normal 8 2 4 3" xfId="47630" xr:uid="{7FF8C43A-CE13-449D-8D92-E4292482CA24}"/>
    <cellStyle name="Normal 8 2 4 4" xfId="47631" xr:uid="{0D343E90-1A91-443A-AB68-77BF0B5CE390}"/>
    <cellStyle name="Normal 8 2 4 5" xfId="47632" xr:uid="{55A272E0-0E4A-4483-93AB-25EF7E97E09C}"/>
    <cellStyle name="Normal 8 2 4 6" xfId="47628" xr:uid="{7294A9C2-3AFB-4E58-9900-BC6055C333EB}"/>
    <cellStyle name="Normal 8 2 5" xfId="2587" xr:uid="{F6859D87-2FF6-408C-91D5-37EDFAED2105}"/>
    <cellStyle name="Normal 8 2 5 2" xfId="47634" xr:uid="{05F2F68B-0F8A-4F53-BABD-1760B544DBD5}"/>
    <cellStyle name="Normal 8 2 5 3" xfId="47635" xr:uid="{033895EC-4154-47C7-95E3-446BF8150D64}"/>
    <cellStyle name="Normal 8 2 5 4" xfId="47636" xr:uid="{EEB6AAC6-1025-48CF-857B-3D57363EB46A}"/>
    <cellStyle name="Normal 8 2 5 5" xfId="47633" xr:uid="{B4A4F526-B450-4C9B-AF99-1838B544423C}"/>
    <cellStyle name="Normal 8 2 6" xfId="47637" xr:uid="{EE66C46C-8959-416C-94DE-6B08F802CF88}"/>
    <cellStyle name="Normal 8 2 6 2" xfId="47638" xr:uid="{A925E6C3-02B9-4794-994A-6C2940216FBF}"/>
    <cellStyle name="Normal 8 2 6 3" xfId="47639" xr:uid="{55671851-96C2-4BBF-BEFC-84383F434BD4}"/>
    <cellStyle name="Normal 8 2 6 4" xfId="47640" xr:uid="{72DA86AA-5BE0-4481-B57A-824336E1864C}"/>
    <cellStyle name="Normal 8 2 7" xfId="6562" xr:uid="{F768A465-EDBE-4D27-B30E-84C9BA7F76AD}"/>
    <cellStyle name="Normal 8 2 7 2" xfId="47641" xr:uid="{022EE09E-0AEA-497C-9CE8-15BF2DB3280A}"/>
    <cellStyle name="Normal 8 2 7 3" xfId="47642" xr:uid="{5C5EF20A-1C36-46CA-98C2-640ABF8ACB34}"/>
    <cellStyle name="Normal 8 2 7 4" xfId="47643" xr:uid="{800E8B17-6C4F-4BDF-8F56-AB68D1F67FEA}"/>
    <cellStyle name="Normal 8 2 8" xfId="47644" xr:uid="{0E532ABE-E1F4-4590-BAEE-6E728BCAE431}"/>
    <cellStyle name="Normal 8 2 8 2" xfId="47645" xr:uid="{4F20D138-88F4-4A3F-8045-09D2EFF25D65}"/>
    <cellStyle name="Normal 8 2 8 3" xfId="47646" xr:uid="{A58B7C8E-8AF6-45B7-A60A-86F5C55F3566}"/>
    <cellStyle name="Normal 8 2 8 4" xfId="47647" xr:uid="{7E0CC2EA-D66A-4DEE-B0BE-C8C3D6754B45}"/>
    <cellStyle name="Normal 8 2 9" xfId="47648" xr:uid="{DAE34AAC-C74C-4015-AE43-1714568B0504}"/>
    <cellStyle name="Normal 8 2 9 2" xfId="47649" xr:uid="{DE6907ED-B462-48E3-B284-37B72687A7FF}"/>
    <cellStyle name="Normal 8 20" xfId="3060" xr:uid="{69FE328A-CAAA-4D62-AD7E-D471FF8C5137}"/>
    <cellStyle name="Normal 8 21" xfId="9728" xr:uid="{C5F4474D-C7A9-4A2E-A974-8E2383E1A7C7}"/>
    <cellStyle name="Normal 8 22" xfId="35174" xr:uid="{CFF68F98-CB08-4FC0-88E0-F61F82910155}"/>
    <cellStyle name="Normal 8 23" xfId="2582" xr:uid="{5A661897-0B36-452B-A737-D2B6E79CFD01}"/>
    <cellStyle name="Normal 8 3" xfId="2588" xr:uid="{984579B2-D502-4109-AD54-706E7CB6A753}"/>
    <cellStyle name="Normal 8 3 2" xfId="2589" xr:uid="{56B9C99B-A205-4388-9E9C-C37896EB6735}"/>
    <cellStyle name="Normal 8 3 2 2" xfId="2590" xr:uid="{6D56689B-CB62-4166-A046-D55B9A13BE43}"/>
    <cellStyle name="Normal 8 3 2 2 2" xfId="47651" xr:uid="{5EA72ED9-4071-4D02-8073-170606943E83}"/>
    <cellStyle name="Normal 8 3 2 3" xfId="2591" xr:uid="{5D07142F-AD44-4C05-951D-83683A164F2C}"/>
    <cellStyle name="Normal 8 3 2 3 2" xfId="47652" xr:uid="{6D4B21BB-E474-4296-9E45-13B302D268AB}"/>
    <cellStyle name="Normal 8 3 2 4" xfId="47653" xr:uid="{CFB3FD6C-8D17-4980-A8D7-6B3A73E818BA}"/>
    <cellStyle name="Normal 8 3 3" xfId="2592" xr:uid="{ABCBCE6B-082C-4AF3-80D5-B9C149FD30E8}"/>
    <cellStyle name="Normal 8 3 3 2" xfId="2593" xr:uid="{CB6F0A3C-9CE1-49B6-B5EC-8B7CB3848ABA}"/>
    <cellStyle name="Normal 8 3 4" xfId="47654" xr:uid="{38AD8951-CC52-4A9B-BB28-2538C14AE838}"/>
    <cellStyle name="Normal 8 3 5" xfId="47650" xr:uid="{D50C4699-7EE1-473D-9059-E7AD50657207}"/>
    <cellStyle name="Normal 8 4" xfId="2594" xr:uid="{C4DE29CF-B127-4074-8944-91741E8B5F89}"/>
    <cellStyle name="Normal 8 4 2" xfId="2595" xr:uid="{FD1CB0FE-CEC5-46A1-A310-B0964C42C2BC}"/>
    <cellStyle name="Normal 8 4 2 2" xfId="1001" xr:uid="{390CB157-1C54-45C2-B7EC-F6E4774F7DB9}"/>
    <cellStyle name="Normal 8 4 2 2 2" xfId="47658" xr:uid="{1E7739CC-BA55-46F6-922D-436D92812BA7}"/>
    <cellStyle name="Normal 8 4 2 3" xfId="47657" xr:uid="{361F62B7-5C5D-422D-8204-01DC82D1A252}"/>
    <cellStyle name="Normal 8 4 3" xfId="47659" xr:uid="{3E560DE3-A3C6-46D3-B294-CFBFB4C633EE}"/>
    <cellStyle name="Normal 8 4 4" xfId="47660" xr:uid="{264CCDAA-3191-4BFC-A8FA-827933983E52}"/>
    <cellStyle name="Normal 8 4 5" xfId="47656" xr:uid="{9AA70F84-2137-4917-8974-F3165BA53CD9}"/>
    <cellStyle name="Normal 8 4 6" xfId="51889" xr:uid="{D07CBB8E-C8D3-4C8C-8B70-09F5CEDEAEC2}"/>
    <cellStyle name="Normal 8 5" xfId="2596" xr:uid="{698DF6A8-0FAB-424E-93B2-8928A9E6BFF6}"/>
    <cellStyle name="Normal 8 5 2" xfId="2597" xr:uid="{EC0BEE49-15F9-42C2-995A-BF6602D505CC}"/>
    <cellStyle name="Normal 8 5 2 2" xfId="47663" xr:uid="{28D70D3F-5E41-4B49-BD81-60A51BC884AD}"/>
    <cellStyle name="Normal 8 5 2 3" xfId="47662" xr:uid="{2A462E83-1925-4B12-9490-7B63E7F24DE9}"/>
    <cellStyle name="Normal 8 5 3" xfId="47664" xr:uid="{CCAF7967-86D1-449D-B63B-AEC873A62B7D}"/>
    <cellStyle name="Normal 8 5 4" xfId="47665" xr:uid="{A2024509-E165-4755-BD1B-FDE0050FECAF}"/>
    <cellStyle name="Normal 8 5 5" xfId="47661" xr:uid="{BFF2761B-D161-4B9A-A9FB-25F8EB1D5758}"/>
    <cellStyle name="Normal 8 6" xfId="186" xr:uid="{EA2D456B-2F57-4E26-AFC2-BC1879743611}"/>
    <cellStyle name="Normal 8 6 2" xfId="47667" xr:uid="{048F2F9D-8348-48C0-81BC-AA651C635BFB}"/>
    <cellStyle name="Normal 8 6 3" xfId="47668" xr:uid="{4E133541-AA80-4666-857B-1F6B1E383158}"/>
    <cellStyle name="Normal 8 6 4" xfId="47669" xr:uid="{61EBD094-7016-4F0D-90E8-B9B4ADAC258F}"/>
    <cellStyle name="Normal 8 6 5" xfId="47666" xr:uid="{89626829-7D71-4B94-BC5B-80ACAE63F52B}"/>
    <cellStyle name="Normal 8 7" xfId="2598" xr:uid="{2336AC1D-BE87-4646-9248-4E21ADA36717}"/>
    <cellStyle name="Normal 8 7 2" xfId="47671" xr:uid="{1757CA2E-3AB0-49DF-8AA2-19AD0B978EAE}"/>
    <cellStyle name="Normal 8 7 3" xfId="47672" xr:uid="{F9D68AA2-1A4C-4BCE-8462-8B9FB3A83A69}"/>
    <cellStyle name="Normal 8 7 4" xfId="47673" xr:uid="{80CBBB2B-F876-4262-83B6-B4DC64126EF7}"/>
    <cellStyle name="Normal 8 7 5" xfId="47670" xr:uid="{EC53CAE7-BBDD-4B54-BEF1-B3A0A3F0507F}"/>
    <cellStyle name="Normal 8 8" xfId="34467" xr:uid="{974FFBCE-60A3-40B3-889C-352FB85D11F8}"/>
    <cellStyle name="Normal 8 8 2" xfId="47674" xr:uid="{ACC960F9-6910-4F2D-AD4D-FB10FE2DB9E6}"/>
    <cellStyle name="Normal 8 8 3" xfId="47675" xr:uid="{6225EB78-26E0-44A1-98C1-C635093E3962}"/>
    <cellStyle name="Normal 8 8 4" xfId="47676" xr:uid="{68D987AC-7AB5-4B72-A0E2-77D39B37A68F}"/>
    <cellStyle name="Normal 8 9" xfId="34469" xr:uid="{E799AB18-051F-4B17-AD48-39A1A28631B1}"/>
    <cellStyle name="Normal 8 9 2" xfId="27647" xr:uid="{70F4200F-1C10-450D-96AF-50E78B8057FE}"/>
    <cellStyle name="Normal 8 9 3" xfId="27649" xr:uid="{8BCC1BDA-051C-4616-B34B-A737ACACD299}"/>
    <cellStyle name="Normal 8 9 4" xfId="43213" xr:uid="{15D9C3FD-8015-4A26-9337-5BE4D86FE31C}"/>
    <cellStyle name="Normal 8_BSD10" xfId="29957" xr:uid="{7DD1B7E7-D3A2-405B-8257-CCAF5EFD7D33}"/>
    <cellStyle name="Normal 80" xfId="2572" xr:uid="{D0B76F22-EBFF-4BFC-B38A-4D0E2781D61A}"/>
    <cellStyle name="Normal 80 2" xfId="47596" xr:uid="{5D8E2E1D-6CAD-4428-98E1-50BFBF2C354E}"/>
    <cellStyle name="Normal 81" xfId="2574" xr:uid="{0299A6C4-2C51-4F61-94EB-B4873E7F9742}"/>
    <cellStyle name="Normal 81 2" xfId="47598" xr:uid="{2A26091E-9F94-478B-8875-2355880F1E08}"/>
    <cellStyle name="Normal 82" xfId="2576" xr:uid="{87E242E5-D020-4C05-A233-EE99B5756107}"/>
    <cellStyle name="Normal 82 2" xfId="35497" xr:uid="{E9CDA0F0-F74A-454E-AE8C-5D37C1C8B9D7}"/>
    <cellStyle name="Normal 83" xfId="2578" xr:uid="{5FB06D29-A4DF-4E5A-84FE-2542B5808F14}"/>
    <cellStyle name="Normal 83 2" xfId="47600" xr:uid="{91ECD79C-2A06-4B0C-9448-97BF92B6EE4C}"/>
    <cellStyle name="Normal 84" xfId="2580" xr:uid="{CF06D43E-2070-4D67-92C2-4483990BEF26}"/>
    <cellStyle name="Normal 84 2" xfId="47602" xr:uid="{65BD59E2-FC03-4A2E-BFA2-1E1A98819C0B}"/>
    <cellStyle name="Normal 85" xfId="2600" xr:uid="{5DA06E73-1D5B-4676-B11E-FAB10A6C98E7}"/>
    <cellStyle name="Normal 85 2" xfId="47678" xr:uid="{C44ADA7F-F53D-41AE-8797-7990DA8696C3}"/>
    <cellStyle name="Normal 86" xfId="1517" xr:uid="{860BD1E4-AC27-4F78-81FD-9347A3F51AD6}"/>
    <cellStyle name="Normal 86 2" xfId="47680" xr:uid="{5FAE2B66-8D58-48DE-BE0F-9E4FB84EC807}"/>
    <cellStyle name="Normal 87" xfId="584" xr:uid="{677FBC0F-472F-4537-AD7B-BB537C8BD028}"/>
    <cellStyle name="Normal 87 2" xfId="41711" xr:uid="{9E3C7EF5-BB2F-4FCC-A528-1E1E31A91429}"/>
    <cellStyle name="Normal 88" xfId="595" xr:uid="{6F090518-DF63-48CB-B708-4BEF02C392CE}"/>
    <cellStyle name="Normal 88 2" xfId="47682" xr:uid="{B2662FD5-DB08-4616-92B8-207F2D4AA575}"/>
    <cellStyle name="Normal 89" xfId="604" xr:uid="{C3D5B0D8-45F9-480D-9ED6-FE59CBDBDF07}"/>
    <cellStyle name="Normal 89 2" xfId="47684" xr:uid="{444AACA4-58BE-4BC0-8EE7-DDB323F430E1}"/>
    <cellStyle name="Normal 9" xfId="2601" xr:uid="{22207EED-BE9D-4685-A087-9F649B91CA87}"/>
    <cellStyle name="Normal 9 10" xfId="35547" xr:uid="{430C2084-8A22-4562-8300-4984C8B20114}"/>
    <cellStyle name="Normal 9 10 2" xfId="47686" xr:uid="{EEAB3871-6FD8-46A7-B28A-8A219F738DB5}"/>
    <cellStyle name="Normal 9 10 3" xfId="47687" xr:uid="{CA790CB7-402A-46BF-9608-F14FAEF5133A}"/>
    <cellStyle name="Normal 9 10 4" xfId="47688" xr:uid="{0C792AD7-ABF9-4AB4-9D27-DBF0DDBCBAE4}"/>
    <cellStyle name="Normal 9 10 5" xfId="47689" xr:uid="{A61AEA32-6C02-44A8-A1C6-39B6C2EAB002}"/>
    <cellStyle name="Normal 9 11" xfId="47690" xr:uid="{2289A44D-E480-4C4F-BB1C-CDB0749D3051}"/>
    <cellStyle name="Normal 9 11 2" xfId="47691" xr:uid="{DFD2F7D8-355B-47AC-878A-0D2BEA7CC689}"/>
    <cellStyle name="Normal 9 11 3" xfId="47692" xr:uid="{A2800FF4-87EE-4443-BDA4-946D8BCCEA14}"/>
    <cellStyle name="Normal 9 11 4" xfId="47693" xr:uid="{94A0969C-9CB7-410B-BC7F-4D9BC5C33D68}"/>
    <cellStyle name="Normal 9 11 5" xfId="32543" xr:uid="{CB4B1D63-95DB-465A-831A-4565D9383B03}"/>
    <cellStyle name="Normal 9 12" xfId="47694" xr:uid="{18DE2D18-C448-4726-AA92-9AC2BE212B55}"/>
    <cellStyle name="Normal 9 12 2" xfId="47695" xr:uid="{1917A908-9497-43E4-BDFC-4738D28ECC82}"/>
    <cellStyle name="Normal 9 12 3" xfId="47696" xr:uid="{EA8E0CAC-4641-4792-BAFF-ADE6012C0F95}"/>
    <cellStyle name="Normal 9 12 4" xfId="47699" xr:uid="{5618775C-1D41-40C4-BE30-C241BA69303A}"/>
    <cellStyle name="Normal 9 12 5" xfId="32561" xr:uid="{3748924B-28C4-4B89-9E09-3B43A8AAB08E}"/>
    <cellStyle name="Normal 9 13" xfId="47700" xr:uid="{1FA2D86F-D95E-4645-B3DF-5CA78BDF2944}"/>
    <cellStyle name="Normal 9 13 2" xfId="47701" xr:uid="{82723D15-8B5C-472C-8914-07B642707ADB}"/>
    <cellStyle name="Normal 9 13 3" xfId="47702" xr:uid="{BC94EBD0-7C2D-42EB-9630-C42CDEC1B360}"/>
    <cellStyle name="Normal 9 13 4" xfId="47705" xr:uid="{546DC604-B7F5-414B-AFB5-68BD638AD911}"/>
    <cellStyle name="Normal 9 13 5" xfId="32573" xr:uid="{C884D671-4ED0-4F64-92AC-AFC5D5D0356B}"/>
    <cellStyle name="Normal 9 14" xfId="47706" xr:uid="{F832636A-3BA4-44A2-A822-9AC76893C877}"/>
    <cellStyle name="Normal 9 14 2" xfId="15302" xr:uid="{A7866ACD-DA8F-4C85-AAB8-B28BE1332970}"/>
    <cellStyle name="Normal 9 14 3" xfId="15304" xr:uid="{A9554260-DE3B-4937-956F-2A134F61C17A}"/>
    <cellStyle name="Normal 9 15" xfId="9873" xr:uid="{844EA293-AA54-4C35-B9E4-B25ABCAA8D93}"/>
    <cellStyle name="Normal 9 15 2" xfId="4815" xr:uid="{E0B74B4E-3C2F-4945-BCD6-DA4B102E36A0}"/>
    <cellStyle name="Normal 9 15 3" xfId="6957" xr:uid="{ED2A1C79-C26F-49BA-8A9F-8B2BB500D0CB}"/>
    <cellStyle name="Normal 9 16" xfId="9877" xr:uid="{3884B808-BA8F-485C-9F2C-0F2934010C63}"/>
    <cellStyle name="Normal 9 16 2" xfId="15342" xr:uid="{3BB3EB94-AA52-4F10-BA1C-623F4C8191D3}"/>
    <cellStyle name="Normal 9 16 3" xfId="15348" xr:uid="{FB503EF2-C17F-4AE2-A62A-8F1E55CB6BC3}"/>
    <cellStyle name="Normal 9 17" xfId="9883" xr:uid="{36AC7AE2-2C6C-45DA-876A-6DD9D21466A2}"/>
    <cellStyle name="Normal 9 17 2" xfId="15361" xr:uid="{C57C0D00-C76F-42CE-BFE5-1104C523A872}"/>
    <cellStyle name="Normal 9 17 3" xfId="15366" xr:uid="{8ED91FEF-275D-4367-97A0-D8CCB9A99635}"/>
    <cellStyle name="Normal 9 18" xfId="47708" xr:uid="{7BB587AD-A05B-4627-B829-DA5A51EEBEE9}"/>
    <cellStyle name="Normal 9 18 2" xfId="15380" xr:uid="{0F143AFA-4A1A-4E2F-AD87-F108690FC4DB}"/>
    <cellStyle name="Normal 9 18 3" xfId="15385" xr:uid="{4A43DFC7-F037-4DFD-802E-C7D862B211FF}"/>
    <cellStyle name="Normal 9 19" xfId="47709" xr:uid="{D57891DF-C600-4D21-8F80-F09E7F6D5B26}"/>
    <cellStyle name="Normal 9 19 2" xfId="5742" xr:uid="{1AC597B7-A73F-4A1E-8D3E-A096494F5B0B}"/>
    <cellStyle name="Normal 9 19 3" xfId="6991" xr:uid="{20A9AF03-43BD-491B-B395-F3830A9729BF}"/>
    <cellStyle name="Normal 9 2" xfId="2602" xr:uid="{CBCE4EC6-EF03-454A-A727-FE5FC5449A3C}"/>
    <cellStyle name="Normal 9 2 10" xfId="47711" xr:uid="{D5606625-51C9-403A-BD86-530D56D0EBB9}"/>
    <cellStyle name="Normal 9 2 11" xfId="21384" xr:uid="{9AFD0318-7157-4CFA-A365-99152BF19771}"/>
    <cellStyle name="Normal 9 2 12" xfId="47710" xr:uid="{FA059DBC-F515-4678-B295-981CFD54B97A}"/>
    <cellStyle name="Normal 9 2 2" xfId="47712" xr:uid="{7EA53B89-2F32-445C-A93F-C7D9E75AE13A}"/>
    <cellStyle name="Normal 9 2 2 2" xfId="47713" xr:uid="{7D5D2379-6A03-4A0D-B036-8BC2594EF775}"/>
    <cellStyle name="Normal 9 2 2 2 2" xfId="9926" xr:uid="{85AF931E-D3B8-4256-8FDF-069189AF0E7F}"/>
    <cellStyle name="Normal 9 2 2 3" xfId="47714" xr:uid="{89880A65-4351-4A11-9E05-1492D8AA94D8}"/>
    <cellStyle name="Normal 9 2 2 4" xfId="38947" xr:uid="{B0B6600D-CE09-414F-8E11-768CC4DE8AC2}"/>
    <cellStyle name="Normal 9 2 3" xfId="47715" xr:uid="{ECAE2CA2-50B0-4524-8097-D84EDB0F387B}"/>
    <cellStyle name="Normal 9 2 3 2" xfId="47716" xr:uid="{CDC12280-B515-40D1-8798-43F9256137CB}"/>
    <cellStyle name="Normal 9 2 3 3" xfId="47717" xr:uid="{1A7978D5-36A8-46B8-8D42-706E0DD28BC8}"/>
    <cellStyle name="Normal 9 2 3 4" xfId="47718" xr:uid="{1AD4EDA4-20E0-4BB1-886B-A4D452653B1A}"/>
    <cellStyle name="Normal 9 2 4" xfId="47719" xr:uid="{5A4F8313-A2F8-4C42-8E2A-DD3792DC79C2}"/>
    <cellStyle name="Normal 9 2 4 2" xfId="47720" xr:uid="{B570FF65-7E3C-465B-8539-A4EAC50880D7}"/>
    <cellStyle name="Normal 9 2 4 3" xfId="47721" xr:uid="{CC2D4378-B7BB-412B-99DF-EDA36ABFF249}"/>
    <cellStyle name="Normal 9 2 4 4" xfId="47722" xr:uid="{EAAC7E0C-5FE6-4A71-85C6-21CE4FC5293A}"/>
    <cellStyle name="Normal 9 2 5" xfId="47723" xr:uid="{1B32F7F2-48E4-44D3-9ABC-1558C2972834}"/>
    <cellStyle name="Normal 9 2 5 2" xfId="47724" xr:uid="{90739E9A-0D97-4045-BDC2-219E16C37440}"/>
    <cellStyle name="Normal 9 2 5 3" xfId="47725" xr:uid="{BD68536E-FB08-48FC-BFE1-A1251BA503D8}"/>
    <cellStyle name="Normal 9 2 5 4" xfId="47726" xr:uid="{D8B9B0E6-0F64-4903-931B-8A7BD2984DC6}"/>
    <cellStyle name="Normal 9 2 6" xfId="47727" xr:uid="{5E038A82-E8AD-454B-A665-77A305E34F01}"/>
    <cellStyle name="Normal 9 2 6 2" xfId="47728" xr:uid="{A2C9D746-956C-4BA3-A8CD-19C7A29F4025}"/>
    <cellStyle name="Normal 9 2 6 3" xfId="47729" xr:uid="{89D000D7-00A8-4B50-A31B-1B17379367E9}"/>
    <cellStyle name="Normal 9 2 6 4" xfId="47730" xr:uid="{B5CE06B9-371C-476B-8F04-290E9113728D}"/>
    <cellStyle name="Normal 9 2 7" xfId="23530" xr:uid="{1666D67F-63BC-4C93-92BE-42A41560056B}"/>
    <cellStyle name="Normal 9 2 7 2" xfId="47731" xr:uid="{3F034A51-F244-43EF-B5EB-58C9C292C1EF}"/>
    <cellStyle name="Normal 9 2 7 3" xfId="47732" xr:uid="{65EF6BF5-8A7A-4A18-A162-B169661BACCE}"/>
    <cellStyle name="Normal 9 2 7 4" xfId="24925" xr:uid="{6BC11663-AFDB-4910-97BF-74BCE798D04D}"/>
    <cellStyle name="Normal 9 2 8" xfId="47733" xr:uid="{0B784D95-3882-4E13-97CC-13A8B5AF460F}"/>
    <cellStyle name="Normal 9 2 8 2" xfId="47734" xr:uid="{B08907E8-6BDA-4ECC-83A1-A41DF70F17FA}"/>
    <cellStyle name="Normal 9 2 8 3" xfId="47735" xr:uid="{17486623-E836-4B1B-9163-9B9463D059A5}"/>
    <cellStyle name="Normal 9 2 8 4" xfId="47736" xr:uid="{B5FC9F1B-FE62-4FF8-A28F-E9C79A57AD29}"/>
    <cellStyle name="Normal 9 2 9" xfId="6587" xr:uid="{26116B0F-8DCC-4B19-BB30-7B9F425AFFE5}"/>
    <cellStyle name="Normal 9 2 9 2" xfId="6589" xr:uid="{B23B6BBE-05AA-472D-9FC7-F76666160389}"/>
    <cellStyle name="Normal 9 20" xfId="9872" xr:uid="{B6605214-B9F0-46DB-A833-BB41D3D0F388}"/>
    <cellStyle name="Normal 9 20 2" xfId="4814" xr:uid="{86685F60-D73A-4B47-8442-7A878AA3201E}"/>
    <cellStyle name="Normal 9 20 3" xfId="6956" xr:uid="{8139FA4E-4C40-4184-B2AF-1BD55144642B}"/>
    <cellStyle name="Normal 9 21" xfId="9876" xr:uid="{77AEA125-3FBB-4CBC-9FFC-6385AB3710B0}"/>
    <cellStyle name="Normal 9 21 2" xfId="15341" xr:uid="{59BE4A47-BC2E-470A-B7E2-A7BE709BDDE8}"/>
    <cellStyle name="Normal 9 22" xfId="9882" xr:uid="{E99CB7C6-1B8A-47B7-946E-07B2C9A747A5}"/>
    <cellStyle name="Normal 9 23" xfId="47707" xr:uid="{829AB1FD-E769-4F45-B31B-45FC1B6E0884}"/>
    <cellStyle name="Normal 9 24" xfId="47685" xr:uid="{61E3CA85-2684-48FD-B7EA-8E6BD49F43CB}"/>
    <cellStyle name="Normal 9 25" xfId="51629" xr:uid="{320DC4D1-5719-4F65-9F42-DE69972ED4DF}"/>
    <cellStyle name="Normal 9 3" xfId="2603" xr:uid="{E1A9FB6F-ACC9-4A5B-BFE6-C78F36D0031B}"/>
    <cellStyle name="Normal 9 3 2" xfId="606" xr:uid="{F5B690CD-CB56-4B54-B698-244DEDD88E8D}"/>
    <cellStyle name="Normal 9 3 2 2" xfId="47739" xr:uid="{E1F9EF85-C349-4BF9-A5E2-16289A063BFB}"/>
    <cellStyle name="Normal 9 3 2 3" xfId="47740" xr:uid="{ECEF66B7-840B-4D7E-9D78-7839C0641F1D}"/>
    <cellStyle name="Normal 9 3 2 4" xfId="47738" xr:uid="{EE557F5D-0E71-4A54-BD4D-7B711DB8DB36}"/>
    <cellStyle name="Normal 9 3 3" xfId="611" xr:uid="{5A34FAF5-DB52-4843-9A43-FBE45E893AA1}"/>
    <cellStyle name="Normal 9 3 3 2" xfId="47741" xr:uid="{8981B5DD-3DA1-4448-B3B8-2272C758D500}"/>
    <cellStyle name="Normal 9 3 4" xfId="47742" xr:uid="{8ED4A5C3-8146-479B-B15E-F0AEF75A1FF8}"/>
    <cellStyle name="Normal 9 3 5" xfId="47737" xr:uid="{D34605CF-F17E-4759-BD85-74366EA4F687}"/>
    <cellStyle name="Normal 9 4" xfId="2604" xr:uid="{0694FF69-E7E9-4296-B781-18B08AE806E0}"/>
    <cellStyle name="Normal 9 4 2" xfId="47744" xr:uid="{F1E7D72B-90B0-4A68-A484-081391EF63BC}"/>
    <cellStyle name="Normal 9 4 2 2" xfId="47745" xr:uid="{C9358DAB-4A3E-48B9-8EC3-4BBC13E6CBA8}"/>
    <cellStyle name="Normal 9 4 3" xfId="47746" xr:uid="{AAA33E29-FD75-409D-95B9-85B80C07BA6F}"/>
    <cellStyle name="Normal 9 4 3 2" xfId="47747" xr:uid="{DE41BD23-72A9-455B-8DA4-3DD4328127B5}"/>
    <cellStyle name="Normal 9 4 4" xfId="47748" xr:uid="{E5C5DCE5-11A2-4A7F-ACCE-3F6F8D477AE4}"/>
    <cellStyle name="Normal 9 4 5" xfId="47749" xr:uid="{2C6E129C-11DB-4B6B-8427-0FA1BB8134DC}"/>
    <cellStyle name="Normal 9 4 6" xfId="47743" xr:uid="{F5DA8AD0-F641-4E5C-8FE9-959573976408}"/>
    <cellStyle name="Normal 9 5" xfId="2605" xr:uid="{0BCB3DD8-C465-47A4-A451-AC1959F1E861}"/>
    <cellStyle name="Normal 9 5 2" xfId="47751" xr:uid="{EA0A949D-E78A-4D5D-AE5D-6EBD8C6E6088}"/>
    <cellStyle name="Normal 9 5 2 2" xfId="9696" xr:uid="{BE40AE1A-7075-446D-B5D7-4BD674C6164A}"/>
    <cellStyle name="Normal 9 5 3" xfId="47752" xr:uid="{577ACED9-ED5F-451B-8F17-D49435C2F574}"/>
    <cellStyle name="Normal 9 5 4" xfId="47754" xr:uid="{CF19AB4C-7455-45C6-8425-6A641BBD5E10}"/>
    <cellStyle name="Normal 9 5 5" xfId="47755" xr:uid="{80985ECC-5910-40FE-AAD4-68440273F09D}"/>
    <cellStyle name="Normal 9 5 6" xfId="47750" xr:uid="{C312948F-CFED-4FEB-ACB7-BBA8542C2061}"/>
    <cellStyle name="Normal 9 6" xfId="2606" xr:uid="{A47F4D2E-BA6E-46D6-8322-27B79A3CE48A}"/>
    <cellStyle name="Normal 9 6 2" xfId="47757" xr:uid="{A9C03CF5-8985-4C5E-8997-99C2187BC141}"/>
    <cellStyle name="Normal 9 6 2 2" xfId="47758" xr:uid="{D0671564-9D74-4AB6-984D-E1D62029F836}"/>
    <cellStyle name="Normal 9 6 3" xfId="47759" xr:uid="{15A2F7AA-0BA0-4A8F-9E88-E33684D0AA8D}"/>
    <cellStyle name="Normal 9 6 4" xfId="47760" xr:uid="{33796E5E-27BD-484E-99FB-28829BE4FADC}"/>
    <cellStyle name="Normal 9 6 5" xfId="47761" xr:uid="{8979DAB7-D144-4C43-B736-19C0B54B0273}"/>
    <cellStyle name="Normal 9 6 6" xfId="47756" xr:uid="{153B0B44-8194-4D18-851D-DE41AC283007}"/>
    <cellStyle name="Normal 9 7" xfId="47762" xr:uid="{8DE4269E-FD23-4DD5-9992-8AC582F4E86C}"/>
    <cellStyle name="Normal 9 7 2" xfId="47763" xr:uid="{2A0F44BB-0D0C-43D9-8EE2-A92DF71C9EFD}"/>
    <cellStyle name="Normal 9 7 2 2" xfId="47764" xr:uid="{9D1FB613-8237-46B7-A196-BB4420A8F355}"/>
    <cellStyle name="Normal 9 7 3" xfId="47765" xr:uid="{D815E39D-6E17-406C-B357-EBC5763B07E0}"/>
    <cellStyle name="Normal 9 7 4" xfId="47766" xr:uid="{097907D6-6FF1-4A73-B6B1-6E418F10EA87}"/>
    <cellStyle name="Normal 9 7 5" xfId="47767" xr:uid="{346D42B6-1D18-4B1E-926F-F424BC38FBBC}"/>
    <cellStyle name="Normal 9 8" xfId="34472" xr:uid="{6211B95A-9006-4153-82AE-E4B390B3EF68}"/>
    <cellStyle name="Normal 9 8 2" xfId="47768" xr:uid="{9D86F93C-F620-4F31-92F1-821481B0D41C}"/>
    <cellStyle name="Normal 9 8 2 2" xfId="47769" xr:uid="{C67EE673-CFCC-4DB9-90DD-59E2458DF915}"/>
    <cellStyle name="Normal 9 8 3" xfId="47770" xr:uid="{FC6721DC-EB56-4FBA-83E8-404CA6D15E71}"/>
    <cellStyle name="Normal 9 8 4" xfId="47771" xr:uid="{07661D00-2AC2-4806-B252-A35EC6DE1223}"/>
    <cellStyle name="Normal 9 8 5" xfId="47772" xr:uid="{654C0357-7F41-4B61-BFCA-57A5EEC46775}"/>
    <cellStyle name="Normal 9 9" xfId="17572" xr:uid="{838FBB19-4D4F-4893-B1A3-C2EA4EF52273}"/>
    <cellStyle name="Normal 9 9 2" xfId="47773" xr:uid="{4C5EFD82-3B42-4E7E-940E-F88369260141}"/>
    <cellStyle name="Normal 9 9 2 2" xfId="36748" xr:uid="{0C5F095B-2398-44BA-9889-537F60BF84AD}"/>
    <cellStyle name="Normal 9 9 3" xfId="47774" xr:uid="{B4F4546F-8CB6-4022-8DB3-3A6C0B091B62}"/>
    <cellStyle name="Normal 9 9 4" xfId="14309" xr:uid="{68673B00-B2FC-4E97-992E-A3D1B0CDFA3D}"/>
    <cellStyle name="Normal 9 9 5" xfId="47775" xr:uid="{C1635133-5CA6-4C0A-A241-C508B19BE5BD}"/>
    <cellStyle name="Normal 9_BSD10" xfId="29979" xr:uid="{FD4337DF-CE08-4012-839C-0333A6FE0274}"/>
    <cellStyle name="Normal 90" xfId="2599" xr:uid="{A0954380-CBA2-4FBB-9E0C-B88C7031BAB9}"/>
    <cellStyle name="Normal 90 2" xfId="47677" xr:uid="{A17F3709-8219-4555-9A53-6C7A45DBE520}"/>
    <cellStyle name="Normal 91" xfId="1516" xr:uid="{C43C0B8A-3030-4089-9ACC-42BF5C7ED213}"/>
    <cellStyle name="Normal 91 2" xfId="47679" xr:uid="{0C5014C8-3E1E-4D45-A006-92D956077BBF}"/>
    <cellStyle name="Normal 92" xfId="583" xr:uid="{B929A792-925A-4536-82E8-CE15DD4BACF8}"/>
    <cellStyle name="Normal 92 2" xfId="41710" xr:uid="{0882B951-E562-4905-8636-FD681170A7D6}"/>
    <cellStyle name="Normal 93" xfId="594" xr:uid="{B050A3FD-198C-4674-96FD-7121A4FD5B1D}"/>
    <cellStyle name="Normal 93 2" xfId="47681" xr:uid="{3C842ACD-E02D-4FD6-9EDD-5A23E28B6451}"/>
    <cellStyle name="Normal 94" xfId="603" xr:uid="{03DD0EC2-10FA-4CCF-9F47-6EE27068BBBF}"/>
    <cellStyle name="Normal 94 2" xfId="47683" xr:uid="{27D1AC3C-A4D0-4F3A-A7ED-A91A36C0C9EC}"/>
    <cellStyle name="Normal 95" xfId="609" xr:uid="{B55E3460-2BED-46A4-ADF4-77AC8805D1CB}"/>
    <cellStyle name="Normal 95 2" xfId="47776" xr:uid="{F31E81CA-C91E-4BA3-B57F-CDDF687029CC}"/>
    <cellStyle name="Normal 96" xfId="614" xr:uid="{B436F7E3-A578-4127-8B5B-9EE5125A169D}"/>
    <cellStyle name="Normal 96 2" xfId="35424" xr:uid="{6281C551-61B9-4B01-9A4B-733711AA57E3}"/>
    <cellStyle name="Normal 97" xfId="2607" xr:uid="{80139529-B915-4AC3-9D59-073D814ACFBB}"/>
    <cellStyle name="Normal 97 2" xfId="35426" xr:uid="{B4DD0416-FBDB-4809-9747-457512751865}"/>
    <cellStyle name="Normal 98" xfId="2608" xr:uid="{8C624BA9-B46C-401A-9937-82DFCEEF6F5A}"/>
    <cellStyle name="Normal 98 2" xfId="35428" xr:uid="{CF9E02CC-AFF3-4A71-B770-65066B2038BA}"/>
    <cellStyle name="Normal 99" xfId="2609" xr:uid="{6C94E7ED-DA50-4A74-A256-661CE1F4F29E}"/>
    <cellStyle name="Normal 99 2" xfId="47777" xr:uid="{E2775104-873E-4D35-A510-47DAFFA4B5CE}"/>
    <cellStyle name="Normal Table" xfId="3340" xr:uid="{B4189F69-F293-4353-B391-BE85F56DF728}"/>
    <cellStyle name="Normal Table 2" xfId="47778" xr:uid="{D4180CBF-FEF1-4013-8C76-E412A96CC86C}"/>
    <cellStyle name="Normal Table 3" xfId="47781" xr:uid="{06517AAE-A67E-495A-ADF2-A9D1BA01B15F}"/>
    <cellStyle name="Normal Table_Ugatfis" xfId="47782" xr:uid="{14979F2F-A5D4-4A11-BB86-12AAE0FCE874}"/>
    <cellStyle name="Normal, Of which" xfId="16017" xr:uid="{19B33DA5-9FA3-484E-99D9-DD74BB7B6106}"/>
    <cellStyle name="Normal_2006_FISCAL_PROG_ACTUAL_SEPT_2007 BUDGET FRAMEWORK_NEW_PROJECTIONS_ADMU_AKOSOMBO_FINAL_APPENDIX TABLES" xfId="20" xr:uid="{D751A5C5-BB83-4E05-8B64-79F881A70926}"/>
    <cellStyle name="Normal_if-Dec 2001" xfId="8" xr:uid="{BD0FD3CA-919C-4773-AC42-9E0D059A85AD}"/>
    <cellStyle name="Normal_july 2005 interest rates" xfId="17" xr:uid="{289CC0B9-FDFC-4B49-B984-181E2A82E3C9}"/>
    <cellStyle name="Normál_MERLEG.XLS" xfId="47783" xr:uid="{1A24D39E-670F-466D-B356-287AB2BC4436}"/>
    <cellStyle name="Normal_Statiscal Bulletin 2new 2" xfId="27" xr:uid="{77DB0DC1-837C-4BD4-99D1-EF0268DC2F57}"/>
    <cellStyle name="Normale_ECUC2.XLS" xfId="47784" xr:uid="{E0A18183-B075-406D-8BB5-99590CEDA5B2}"/>
    <cellStyle name="Normalny_Arkusz1" xfId="47785" xr:uid="{E1F4E475-AB00-4E63-97CC-0400E809518E}"/>
    <cellStyle name="NormalOneDecimal" xfId="47786" xr:uid="{72BF5269-44B3-4879-BCD1-DDD962C76D3D}"/>
    <cellStyle name="Note 10" xfId="2610" xr:uid="{E24C965D-DD0B-4974-97E9-E2A7D41E8EA9}"/>
    <cellStyle name="Note 10 2" xfId="23375" xr:uid="{D580C69D-E5A2-473F-A741-BCAC65576446}"/>
    <cellStyle name="Note 10 2 2" xfId="47787" xr:uid="{4D711CEB-7599-440E-BEC1-E80E31FE5E22}"/>
    <cellStyle name="Note 10 2 2 2" xfId="47788" xr:uid="{794ADF9F-BFE1-44C3-801E-222C31E1FFCA}"/>
    <cellStyle name="Note 10 2 3" xfId="47789" xr:uid="{5128D0D1-DC19-45E9-8697-309643641DC8}"/>
    <cellStyle name="Note 10 2 3 2" xfId="47790" xr:uid="{1A4EC8F1-875A-4B71-BDA5-CD629E85820E}"/>
    <cellStyle name="Note 10 2 4" xfId="47791" xr:uid="{3F5BDB19-E213-45AB-8563-B5538BE7F8D5}"/>
    <cellStyle name="Note 10 2 5" xfId="47792" xr:uid="{1797C13E-25AB-4C33-A69D-4BACF5349857}"/>
    <cellStyle name="Note 10 2 6" xfId="47794" xr:uid="{71D1C49E-0FBF-46DB-A2A1-0E9D681549F6}"/>
    <cellStyle name="Note 10 2_BSD2" xfId="24072" xr:uid="{5339C40B-73DD-4AB7-8550-F796B407209B}"/>
    <cellStyle name="Note 10 3" xfId="35640" xr:uid="{9B5E34C5-52D6-45FA-A5AE-EDE8C15809A8}"/>
    <cellStyle name="Note 10 3 2" xfId="47795" xr:uid="{51935FA2-1D30-4D9D-B3F7-E27577D192A8}"/>
    <cellStyle name="Note 10 4" xfId="35642" xr:uid="{19AF50DC-7B45-4452-B905-BB25E32DD749}"/>
    <cellStyle name="Note 10 4 2" xfId="47796" xr:uid="{6C390C07-E264-4CF1-948C-AD8BFBE83C37}"/>
    <cellStyle name="Note 10 5" xfId="47797" xr:uid="{0363624E-8B98-4330-8A1D-50E64601F4F0}"/>
    <cellStyle name="Note 10 6" xfId="47798" xr:uid="{85C2D145-E1DE-4F22-8957-488CF31E301B}"/>
    <cellStyle name="Note 10 7" xfId="47799" xr:uid="{C3840543-F7F6-4FBE-B5C5-5D4FB6A9127F}"/>
    <cellStyle name="Note 10 8" xfId="11344" xr:uid="{2208CF76-FD6C-4C98-952F-8812BB770578}"/>
    <cellStyle name="Note 10_BSD2" xfId="26542" xr:uid="{81E6E34E-E05A-43AF-99C2-03F88AACCCF6}"/>
    <cellStyle name="Note 100" xfId="448" xr:uid="{6187CE9C-24C1-48AB-90EA-7DF756D048F0}"/>
    <cellStyle name="Note 101" xfId="454" xr:uid="{08BA1EE2-CD09-4706-BA08-6820B5521565}"/>
    <cellStyle name="Note 102" xfId="459" xr:uid="{EC449DAF-9E7E-410E-940A-1092BB05C1B0}"/>
    <cellStyle name="Note 11" xfId="2611" xr:uid="{B32D8782-D72F-4EFB-8BD8-B449FFA07E3E}"/>
    <cellStyle name="Note 11 2" xfId="23401" xr:uid="{682FA99B-52BF-4814-8670-4BFC18EF213C}"/>
    <cellStyle name="Note 11 2 2" xfId="47800" xr:uid="{937F1CA6-8FF0-45F1-817B-59192A18BD0B}"/>
    <cellStyle name="Note 11 2 2 2" xfId="47801" xr:uid="{C1F4DC84-A923-4529-837B-0550A47752DB}"/>
    <cellStyle name="Note 11 2 3" xfId="47802" xr:uid="{ACA2A3B5-C418-49FA-BF6F-79D85C09D75C}"/>
    <cellStyle name="Note 11 2 3 2" xfId="47803" xr:uid="{65079381-C28B-4696-95D8-1A738C521D9A}"/>
    <cellStyle name="Note 11 2 4" xfId="47804" xr:uid="{4424E812-872B-4839-AC4B-1084F76E63DA}"/>
    <cellStyle name="Note 11 2 5" xfId="47805" xr:uid="{F500EE46-477F-4EBF-8271-8EF9C81A666B}"/>
    <cellStyle name="Note 11 2 6" xfId="47807" xr:uid="{2F90CA2D-A254-4F9D-B951-3A03EF9E2ECA}"/>
    <cellStyle name="Note 11 2_BSD2" xfId="47808" xr:uid="{2A295F71-136B-48E7-ACCC-7DF8545D7C66}"/>
    <cellStyle name="Note 11 3" xfId="47809" xr:uid="{2ED1148D-1DC1-482A-86B2-13053A485920}"/>
    <cellStyle name="Note 11 3 2" xfId="36272" xr:uid="{7FAC764D-A126-4F98-ABD7-1C1E3DBEF1CD}"/>
    <cellStyle name="Note 11 4" xfId="47810" xr:uid="{38BC0021-3301-47BE-80BD-43A20D41AD0A}"/>
    <cellStyle name="Note 11 4 2" xfId="47811" xr:uid="{075B7A08-445E-42D3-9637-0739299E4945}"/>
    <cellStyle name="Note 11 5" xfId="47812" xr:uid="{C3179938-2020-4241-A53D-128E24A93D66}"/>
    <cellStyle name="Note 11 6" xfId="47813" xr:uid="{53040AC5-41BD-4B61-8138-012DD1BF7F47}"/>
    <cellStyle name="Note 11 7" xfId="47814" xr:uid="{2B6053D8-46D7-4B23-9A11-8D0CA8953C1E}"/>
    <cellStyle name="Note 11 8" xfId="6933" xr:uid="{504F62A5-72B5-445F-9AFB-6C897E767536}"/>
    <cellStyle name="Note 11_BSD2" xfId="21497" xr:uid="{580D66AE-F8DE-4F95-86AE-F5AD2BD020FA}"/>
    <cellStyle name="Note 12" xfId="2612" xr:uid="{BD80FA2A-BB87-43CF-8798-D5A9E59F076F}"/>
    <cellStyle name="Note 12 2" xfId="23414" xr:uid="{8CDE9C66-FC2C-4B5B-A91A-09BDC622D378}"/>
    <cellStyle name="Note 12 2 2" xfId="47815" xr:uid="{FC61B217-6177-4427-84A8-AF6918137A26}"/>
    <cellStyle name="Note 12 2 2 2" xfId="11598" xr:uid="{8FB0A728-EC3A-40C9-9D3C-9E880F7C528D}"/>
    <cellStyle name="Note 12 2 3" xfId="47816" xr:uid="{1A96B2D4-68B6-41D9-AE5B-413D054D6822}"/>
    <cellStyle name="Note 12 2 3 2" xfId="11726" xr:uid="{F8C6F9AD-C6BB-4C63-9FBF-36DDC67901DF}"/>
    <cellStyle name="Note 12 2 4" xfId="47817" xr:uid="{843B2A35-8F25-4F50-AF7E-2384366A00FD}"/>
    <cellStyle name="Note 12 2_BSD2" xfId="47818" xr:uid="{C077661A-DEA9-48C7-93F0-EBE9354F01E3}"/>
    <cellStyle name="Note 12 3" xfId="47819" xr:uid="{4A46D11D-477B-48CA-BAC2-3EF6B6C01A30}"/>
    <cellStyle name="Note 12 3 2" xfId="47820" xr:uid="{F49B5FA7-A643-4D6A-8A54-CF3E7276E161}"/>
    <cellStyle name="Note 12 4" xfId="47821" xr:uid="{AC35EC65-7296-422F-B41D-73D5679B66D6}"/>
    <cellStyle name="Note 12 4 2" xfId="47822" xr:uid="{C7522954-A66B-47E7-9761-64451F098E41}"/>
    <cellStyle name="Note 12 5" xfId="47823" xr:uid="{9AFD9728-EE34-493D-9D91-91398256D9B9}"/>
    <cellStyle name="Note 12 6" xfId="47824" xr:uid="{0519A82E-F30C-4D17-90CC-4E3CBA73E3F9}"/>
    <cellStyle name="Note 12 7" xfId="47825" xr:uid="{DE6F2C99-70D5-4AAF-A3AE-85C89CD4501B}"/>
    <cellStyle name="Note 12 8" xfId="32577" xr:uid="{1F624C9F-07EC-4B96-8C8C-08890BE75D31}"/>
    <cellStyle name="Note 12_BSD2" xfId="19012" xr:uid="{75F7B25A-3498-43AB-BA97-C01134A38B75}"/>
    <cellStyle name="Note 13" xfId="2613" xr:uid="{8027B74A-69E5-4E96-A96F-434DF234369F}"/>
    <cellStyle name="Note 13 2" xfId="23428" xr:uid="{6A4E82F6-C142-402F-A3A6-4A6001B68FFC}"/>
    <cellStyle name="Note 13 2 2" xfId="47826" xr:uid="{CB97AAD3-AFFF-4921-9BA8-AF4CB79F0A84}"/>
    <cellStyle name="Note 13 2 2 2" xfId="47827" xr:uid="{8A556F02-9CEA-4C63-8ACF-9B199F1A7311}"/>
    <cellStyle name="Note 13 2 3" xfId="47828" xr:uid="{95426C5B-0904-48FB-BDFA-1FAEA1BF5232}"/>
    <cellStyle name="Note 13 2 3 2" xfId="17964" xr:uid="{5E06EB85-E78B-41D8-9D7D-AC65029C41DA}"/>
    <cellStyle name="Note 13 2 4" xfId="47829" xr:uid="{44A7A3A1-9F73-4736-9FC3-5AF8CFF21A9F}"/>
    <cellStyle name="Note 13 2_BSD2" xfId="47830" xr:uid="{1F739193-3F7B-436E-B706-2369A17AD73A}"/>
    <cellStyle name="Note 13 3" xfId="47831" xr:uid="{42B8EB6E-CF2B-4B47-810A-E801E1177BB0}"/>
    <cellStyle name="Note 13 3 2" xfId="31907" xr:uid="{F7269464-C3D0-4509-AC92-6F103E584014}"/>
    <cellStyle name="Note 13 4" xfId="38451" xr:uid="{490401B9-D7A2-4431-96CE-F97151BC0D9A}"/>
    <cellStyle name="Note 13 4 2" xfId="47832" xr:uid="{DFB77793-304D-4067-8300-A89934C3A2D0}"/>
    <cellStyle name="Note 13 5" xfId="47833" xr:uid="{39F5379E-706E-48E7-817A-9C43EE90E931}"/>
    <cellStyle name="Note 13 6" xfId="32400" xr:uid="{8BA1D2C8-0B9B-44CE-8AC3-8F816371272B}"/>
    <cellStyle name="Note 13 7" xfId="32420" xr:uid="{7A31E36F-33EF-481E-AF05-0D15B2F55C29}"/>
    <cellStyle name="Note 13 8" xfId="32580" xr:uid="{D30BF5B6-9758-45BF-B166-FDF9035D7CF4}"/>
    <cellStyle name="Note 13_BSD2" xfId="15564" xr:uid="{A898C320-F999-419A-8883-ACA5E56418B2}"/>
    <cellStyle name="Note 14" xfId="2614" xr:uid="{3899BA22-C259-4DBF-B497-96994A271A5E}"/>
    <cellStyle name="Note 14 2" xfId="23438" xr:uid="{2313BC81-8D30-4776-83D4-95149300D331}"/>
    <cellStyle name="Note 14 2 2" xfId="46289" xr:uid="{6843645C-00E9-4BF0-95C7-D9F442181886}"/>
    <cellStyle name="Note 14 2 2 2" xfId="47835" xr:uid="{F9206A86-8F07-47E9-ADB5-E9E35B9050A7}"/>
    <cellStyle name="Note 14 2 3" xfId="47836" xr:uid="{EE91D966-30A3-4FAC-886C-DC17B450175E}"/>
    <cellStyle name="Note 14 2 3 2" xfId="32229" xr:uid="{39181C4C-8C73-42E9-9705-FD4735FF51B4}"/>
    <cellStyle name="Note 14 2 4" xfId="47837" xr:uid="{E3A3E739-5A95-4B1E-BF15-4AA3067B286E}"/>
    <cellStyle name="Note 14 2_BSD2" xfId="47838" xr:uid="{F808851C-02D9-46C9-A178-8CBED034B00B}"/>
    <cellStyle name="Note 14 3" xfId="47839" xr:uid="{A44D6F38-C166-43E9-AC8C-A6297B0AA3AC}"/>
    <cellStyle name="Note 14 3 2" xfId="47840" xr:uid="{3AB76EB2-37B2-44D7-9010-F345C04BCC5F}"/>
    <cellStyle name="Note 14 4" xfId="47841" xr:uid="{76D395BE-B0BA-441B-94D0-EF0D10486BAE}"/>
    <cellStyle name="Note 14 4 2" xfId="47842" xr:uid="{396FA7F3-864E-4203-A39D-6E85BF898384}"/>
    <cellStyle name="Note 14 5" xfId="37088" xr:uid="{756C7C22-DFD6-431B-ADFD-381869A1E497}"/>
    <cellStyle name="Note 14 6" xfId="47843" xr:uid="{FF534B47-B04E-42DF-9C88-630213DC32C2}"/>
    <cellStyle name="Note 14 7" xfId="47844" xr:uid="{D1BB37DA-F9FB-4A7A-9AA9-EE07E51D6CDC}"/>
    <cellStyle name="Note 14 8" xfId="47834" xr:uid="{020926F6-517D-4981-830F-B2755D36B103}"/>
    <cellStyle name="Note 14_BSD2" xfId="7125" xr:uid="{4F5CDB98-3C9D-45A6-9C27-C36C283E0173}"/>
    <cellStyle name="Note 15" xfId="2616" xr:uid="{3AFDD9F8-87FB-44E6-9131-0BCBFBBF71D8}"/>
    <cellStyle name="Note 15 2" xfId="23447" xr:uid="{593949D9-66B8-4982-8177-2CBA70CC6FDB}"/>
    <cellStyle name="Note 15 2 2" xfId="47848" xr:uid="{EF0DFE44-7A7D-4C11-B173-00DE3851E272}"/>
    <cellStyle name="Note 15 2 2 2" xfId="47850" xr:uid="{C8226EC4-4D4E-4418-94D6-EE33D2B24ED3}"/>
    <cellStyle name="Note 15 2 3" xfId="47852" xr:uid="{8641276F-4280-40EB-AAA9-20E29A4E581C}"/>
    <cellStyle name="Note 15 2 3 2" xfId="47854" xr:uid="{11834A97-4296-46E9-97B4-EDB31E0B50C9}"/>
    <cellStyle name="Note 15 2 4" xfId="47856" xr:uid="{1BE00655-9C45-4217-9516-DBF05AEB66DE}"/>
    <cellStyle name="Note 15 2_BSD2" xfId="47858" xr:uid="{BA7050F6-867E-412E-AF89-8717CE857451}"/>
    <cellStyle name="Note 15 3" xfId="47860" xr:uid="{507FBE85-B9BC-4915-816D-74C0E74B2065}"/>
    <cellStyle name="Note 15 3 2" xfId="47862" xr:uid="{896C03DC-01C4-4BE9-B61B-2D579C260729}"/>
    <cellStyle name="Note 15 4" xfId="47864" xr:uid="{F6C5C95A-4B0A-472C-94DE-8D0584FA1D7C}"/>
    <cellStyle name="Note 15 4 2" xfId="47866" xr:uid="{D1B92ACB-7D20-4E87-B807-65D0C5A28F6A}"/>
    <cellStyle name="Note 15 5" xfId="23984" xr:uid="{9F866CE4-0476-4625-ADF8-BFB0CB9A501D}"/>
    <cellStyle name="Note 15 6" xfId="47867" xr:uid="{C0FFA9E6-2E7B-4C5C-B814-1EB1CBE1546F}"/>
    <cellStyle name="Note 15 7" xfId="47868" xr:uid="{20052483-BF5F-483A-A530-A7DE68AB5DF3}"/>
    <cellStyle name="Note 15 8" xfId="47846" xr:uid="{E4D1BDFE-FC19-4897-B08A-963B0220CA89}"/>
    <cellStyle name="Note 15_BSD2" xfId="8135" xr:uid="{0A6FFD92-449A-444D-AB39-93582BBB4551}"/>
    <cellStyle name="Note 16" xfId="2618" xr:uid="{6077F843-5F9E-4562-BC87-ACABAE956618}"/>
    <cellStyle name="Note 16 2" xfId="39401" xr:uid="{C2339937-490C-4849-90F7-3F2A540B5C4D}"/>
    <cellStyle name="Note 16 2 2" xfId="47872" xr:uid="{E652BA65-B26D-4577-9858-0D878331D424}"/>
    <cellStyle name="Note 16 2 2 2" xfId="47875" xr:uid="{540F5759-DD0A-48F3-BBF4-B334AAAAF302}"/>
    <cellStyle name="Note 16 2 3" xfId="47877" xr:uid="{76710A14-E0BA-4E15-A636-4E76BA183A55}"/>
    <cellStyle name="Note 16 2 3 2" xfId="32428" xr:uid="{C0128B2F-E964-4A9B-B7D2-DE52EB6C7E56}"/>
    <cellStyle name="Note 16 2 4" xfId="47879" xr:uid="{363EE660-F68B-4AD5-9D5F-A0CCFF3DE083}"/>
    <cellStyle name="Note 16 2_BSD2" xfId="47881" xr:uid="{D9D62B87-179C-4097-974E-C45F3930514C}"/>
    <cellStyle name="Note 16 3" xfId="47883" xr:uid="{3F3E8FFD-75EB-4C85-87D3-B4ECD2480BE2}"/>
    <cellStyle name="Note 16 3 2" xfId="32124" xr:uid="{B2986D7A-7D48-4D94-BBF1-0CE4E6992A46}"/>
    <cellStyle name="Note 16 4" xfId="27670" xr:uid="{D3EDB33B-6728-4A1D-9126-B56AB08F8AA0}"/>
    <cellStyle name="Note 16 4 2" xfId="47885" xr:uid="{1D4DFBBF-91AA-40AB-98E2-326A02C16F69}"/>
    <cellStyle name="Note 16 5" xfId="47887" xr:uid="{284FE137-E5EA-461C-AFDA-F5951DD2EF85}"/>
    <cellStyle name="Note 16 6" xfId="32433" xr:uid="{DAE9A53B-1288-45E3-BA9D-AC5F8AD4CF7D}"/>
    <cellStyle name="Note 16 7" xfId="25209" xr:uid="{FA3792AA-2661-442D-A8C6-71775EE8860D}"/>
    <cellStyle name="Note 16 8" xfId="47870" xr:uid="{ED5B1251-D4B5-44EA-B7CE-E8435671EB85}"/>
    <cellStyle name="Note 16_BSD2" xfId="22412" xr:uid="{18B339E9-86EA-474C-ABD8-0D447706DC9C}"/>
    <cellStyle name="Note 17" xfId="2620" xr:uid="{D4C697F8-3347-46EC-8509-0EE97DA2AF39}"/>
    <cellStyle name="Note 17 2" xfId="47891" xr:uid="{ECDBF1ED-286C-4A7D-83E1-44B3398F5A65}"/>
    <cellStyle name="Note 17 2 2" xfId="47894" xr:uid="{7D0616A0-5170-4D82-9705-7B348DDABFB7}"/>
    <cellStyle name="Note 17 2 2 2" xfId="47897" xr:uid="{FFA06F78-C137-4365-98AD-8806F289D611}"/>
    <cellStyle name="Note 17 2 3" xfId="47899" xr:uid="{CE585FBC-D032-4677-9B5C-BBB813122A59}"/>
    <cellStyle name="Note 17 2 3 2" xfId="47901" xr:uid="{BFA241B4-65DF-421C-8942-4F2C8B7B8EA3}"/>
    <cellStyle name="Note 17 2 4" xfId="47903" xr:uid="{7D74E434-43A8-4547-A17A-F7B617F7CA28}"/>
    <cellStyle name="Note 17 2_BSD2" xfId="33525" xr:uid="{F988B96E-361C-4A6B-B282-446F63191BCB}"/>
    <cellStyle name="Note 17 3" xfId="47905" xr:uid="{62F6EFE2-784E-438E-8C5D-0CAE581AFF53}"/>
    <cellStyle name="Note 17 3 2" xfId="21271" xr:uid="{9F1EC8F3-F403-4489-8FC3-C653B4F28EC9}"/>
    <cellStyle name="Note 17 4" xfId="47907" xr:uid="{421D2153-0361-408F-B07E-9DD206545A98}"/>
    <cellStyle name="Note 17 4 2" xfId="47909" xr:uid="{7BDE4CE5-47CE-466D-A0C7-D616D515EA91}"/>
    <cellStyle name="Note 17 5" xfId="47911" xr:uid="{37B6A74E-DC8C-477D-8C5F-66B9D29AB44F}"/>
    <cellStyle name="Note 17 6" xfId="47889" xr:uid="{C42E45C0-1D47-4E31-808E-9488553C56F5}"/>
    <cellStyle name="Note 17_BSD2" xfId="47913" xr:uid="{7648E908-007B-44D6-BEEC-5A6B65234D00}"/>
    <cellStyle name="Note 18" xfId="2622" xr:uid="{62C16F41-29B2-4242-8B43-66519D9AB169}"/>
    <cellStyle name="Note 18 2" xfId="47917" xr:uid="{1775438C-2E67-4134-B737-B6F4DACC8A94}"/>
    <cellStyle name="Note 18 2 2" xfId="47919" xr:uid="{EE6356D6-40D4-4FBD-9A86-27A1520460AA}"/>
    <cellStyle name="Note 18 2 2 2" xfId="35616" xr:uid="{ABD8CD36-8727-4EC1-8D5F-DFDEA076E591}"/>
    <cellStyle name="Note 18 2 3" xfId="47921" xr:uid="{A54D94C9-4311-4336-9FEA-FF2B0E13618E}"/>
    <cellStyle name="Note 18 2 3 2" xfId="35622" xr:uid="{D8AEA7B7-8309-4FA2-8847-5C8E0DC16D46}"/>
    <cellStyle name="Note 18 2 4" xfId="47923" xr:uid="{C17B3544-8AFA-47EE-8155-1AE12C3576A0}"/>
    <cellStyle name="Note 18 2_BSD2" xfId="47925" xr:uid="{9B8149A7-4AF5-4897-8D7E-C3664E24B718}"/>
    <cellStyle name="Note 18 3" xfId="47927" xr:uid="{8888FDA4-B75B-498B-B150-EAD1AEF46125}"/>
    <cellStyle name="Note 18 3 2" xfId="47929" xr:uid="{4AB01D2A-88E3-46C8-86BD-C7636BB8E6CB}"/>
    <cellStyle name="Note 18 4" xfId="47931" xr:uid="{3416C040-7C71-4E22-AF95-DD8667E94A15}"/>
    <cellStyle name="Note 18 4 2" xfId="47933" xr:uid="{34C08FBE-BD81-4A27-B96A-4F63B75BBCBD}"/>
    <cellStyle name="Note 18 5" xfId="47935" xr:uid="{9FDCC9BD-6D66-40A5-9225-00AE1AABCFC5}"/>
    <cellStyle name="Note 18 6" xfId="47915" xr:uid="{D788A41C-4AE9-40A1-B882-4C578BF89EB8}"/>
    <cellStyle name="Note 18_BSD2" xfId="3929" xr:uid="{77F0694C-4EC1-481F-934F-873EF6E8EB35}"/>
    <cellStyle name="Note 19" xfId="2624" xr:uid="{118B319F-10AA-41CD-8035-8C627A6044F5}"/>
    <cellStyle name="Note 19 2" xfId="17691" xr:uid="{C31F85BC-E7E1-4B2D-9380-6E427F298A93}"/>
    <cellStyle name="Note 19 2 2" xfId="46336" xr:uid="{9A5E19E3-4243-4941-8153-5E2BC7811DC7}"/>
    <cellStyle name="Note 19 2 2 2" xfId="47939" xr:uid="{5D801D06-B4C3-4F1F-8AF8-558157993EBD}"/>
    <cellStyle name="Note 19 2 3" xfId="47941" xr:uid="{B276F64D-E06E-47ED-ADC9-4B7E2C1446A7}"/>
    <cellStyle name="Note 19 2 3 2" xfId="47943" xr:uid="{5700E9D2-1653-4F04-93C5-ABF4FA7C1EFC}"/>
    <cellStyle name="Note 19 2 4" xfId="47945" xr:uid="{36796F6C-31E8-4878-BA9C-B7DAEDC9145C}"/>
    <cellStyle name="Note 19 2_BSD2" xfId="47947" xr:uid="{CB2FE511-003B-4C15-A78A-6A18E99C33A6}"/>
    <cellStyle name="Note 19 3" xfId="31071" xr:uid="{C27026F6-8B04-499E-8C21-2F55369DFDB5}"/>
    <cellStyle name="Note 19 3 2" xfId="47949" xr:uid="{180CD6DC-DA35-44D9-9BCA-A25C82AF6879}"/>
    <cellStyle name="Note 19 4" xfId="47951" xr:uid="{43FF7A47-D70C-400E-833A-B993CB24AE96}"/>
    <cellStyle name="Note 19 4 2" xfId="47953" xr:uid="{7E0520BE-36B7-4DCC-BE7A-60A693D1F58C}"/>
    <cellStyle name="Note 19 5" xfId="47955" xr:uid="{332AA035-D62F-4871-9632-3DAA6F7B2EEF}"/>
    <cellStyle name="Note 19 6" xfId="47937" xr:uid="{04371C74-0BA4-4AEA-88B5-27F8CEEC0E42}"/>
    <cellStyle name="Note 19_BSD2" xfId="10479" xr:uid="{957C44C8-B36F-4FCA-B66E-A1A394F67582}"/>
    <cellStyle name="Note 2" xfId="2625" xr:uid="{2E00A3F8-1EAB-4790-95E9-C6C62A1D4D5A}"/>
    <cellStyle name="Note 2 10" xfId="47957" xr:uid="{A9EF748D-BA03-40FA-A445-60F3D8A9BAE8}"/>
    <cellStyle name="Note 2 10 2" xfId="47958" xr:uid="{50C245E5-941D-4E94-9437-7AD66C741284}"/>
    <cellStyle name="Note 2 11" xfId="47959" xr:uid="{9AD98E8A-7B1C-4C99-B037-A58502B0B9C0}"/>
    <cellStyle name="Note 2 12" xfId="47960" xr:uid="{7FE350BC-0BE6-4F15-85AC-57AB46D312AA}"/>
    <cellStyle name="Note 2 13" xfId="14552" xr:uid="{F1FFA1F2-874E-471A-BA4C-0E70EB89CE18}"/>
    <cellStyle name="Note 2 14" xfId="14558" xr:uid="{4CA6F03D-0C0A-4188-B565-A621667A1502}"/>
    <cellStyle name="Note 2 15" xfId="14572" xr:uid="{F87ADB60-F88D-4EDF-8DE9-7EB3CAD19DD2}"/>
    <cellStyle name="Note 2 16" xfId="6386" xr:uid="{4502BC52-341F-44B0-BD2C-0C33DB099B59}"/>
    <cellStyle name="Note 2 17" xfId="47961" xr:uid="{B41B0208-FDAC-4F82-9B46-62C0AAD4040D}"/>
    <cellStyle name="Note 2 18" xfId="47956" xr:uid="{16902C36-61DF-4E9C-B3BF-D7C2AAFA3CF1}"/>
    <cellStyle name="Note 2 19" xfId="51650" xr:uid="{CEA6A90A-1BCA-45A4-84AC-BC101EC77900}"/>
    <cellStyle name="Note 2 2" xfId="2626" xr:uid="{34D47CCA-F9B6-4011-B13A-2BB86C8CD0B9}"/>
    <cellStyle name="Note 2 2 2" xfId="1657" xr:uid="{2A0F94CE-4AD1-436D-B5FF-DF3C2BF46F86}"/>
    <cellStyle name="Note 2 2 2 2" xfId="44272" xr:uid="{D58B20FC-A252-4FB9-91A2-35069E710C2C}"/>
    <cellStyle name="Note 2 2 2 3" xfId="47963" xr:uid="{D095FD39-8AD2-426F-A020-B633E4755FAA}"/>
    <cellStyle name="Note 2 2 3" xfId="47964" xr:uid="{A65F8A30-917E-4679-9C0B-721A10D40B2D}"/>
    <cellStyle name="Note 2 2 3 2" xfId="44278" xr:uid="{3FB15F74-712F-4294-B0FA-CDA7770979E0}"/>
    <cellStyle name="Note 2 2 4" xfId="47965" xr:uid="{DB7B393D-AFB8-40E9-9094-CDF29AB05FDB}"/>
    <cellStyle name="Note 2 2 4 2" xfId="44282" xr:uid="{2CD060F9-0197-43B7-9798-D2F927211B4E}"/>
    <cellStyle name="Note 2 2 5" xfId="47966" xr:uid="{5362F305-0888-4EC0-8414-B4AFFECC3416}"/>
    <cellStyle name="Note 2 2 6" xfId="47967" xr:uid="{15422DC6-2679-494E-878F-E2074A19FFBC}"/>
    <cellStyle name="Note 2 2 7" xfId="47968" xr:uid="{D96CA200-4A87-4916-8983-CC8F0F4013F2}"/>
    <cellStyle name="Note 2 2 8" xfId="47962" xr:uid="{B0A7BC3E-B869-4FA9-90E1-07BACD10CFE1}"/>
    <cellStyle name="Note 2 2 9" xfId="51794" xr:uid="{0D365AC6-C989-4B5C-9D15-7F5F2E438E7B}"/>
    <cellStyle name="Note 2 2_BSD2" xfId="47969" xr:uid="{A2B9505D-8834-4387-AF4A-DF1EB943AE42}"/>
    <cellStyle name="Note 2 3" xfId="2627" xr:uid="{267E20FE-0594-4DCB-934C-EA466A6E2C45}"/>
    <cellStyle name="Note 2 3 2" xfId="47970" xr:uid="{7B1BD886-459E-40A1-B9C3-FEDF1DAAA0C5}"/>
    <cellStyle name="Note 2 3 2 2" xfId="47971" xr:uid="{02146DD4-01E2-47A5-A785-8E73C1CFD5AE}"/>
    <cellStyle name="Note 2 3 2 3" xfId="47972" xr:uid="{67828DD6-C3D1-4D18-99AC-EEC6E182EAB3}"/>
    <cellStyle name="Note 2 3 3" xfId="47973" xr:uid="{0FE3DA3A-7724-477D-8119-F51879EFB8D5}"/>
    <cellStyle name="Note 2 3 3 2" xfId="47974" xr:uid="{F537A02E-422F-434F-A6C9-B6BCB9433950}"/>
    <cellStyle name="Note 2 3 4" xfId="47975" xr:uid="{605F4736-F6A9-4276-B90F-439DE3FE926D}"/>
    <cellStyle name="Note 2 3 4 2" xfId="47976" xr:uid="{FB52E9FF-E87D-4160-A3D8-9804CCE5CBED}"/>
    <cellStyle name="Note 2 3 5" xfId="47977" xr:uid="{0EA8D789-7324-4E7C-B61B-95B3FC93C2EE}"/>
    <cellStyle name="Note 2 3 6" xfId="47978" xr:uid="{61F671DE-B080-4738-B873-EDA105F3A876}"/>
    <cellStyle name="Note 2 3 7" xfId="47979" xr:uid="{82C45B50-9CA2-4A27-B12E-46B32869F3E9}"/>
    <cellStyle name="Note 2 3 8" xfId="29602" xr:uid="{6A242D93-ACEB-427E-A251-36690A289581}"/>
    <cellStyle name="Note 2 3 9" xfId="51795" xr:uid="{E7EA897B-FE0D-456F-8022-8D223A4A70E1}"/>
    <cellStyle name="Note 2 3_BSD2" xfId="47980" xr:uid="{92A0A18A-7CA3-430D-B0B8-5067089555CA}"/>
    <cellStyle name="Note 2 4" xfId="2628" xr:uid="{CAE67BF4-E7C7-4DDA-876D-D452E4702361}"/>
    <cellStyle name="Note 2 4 2" xfId="47981" xr:uid="{9C8DA34A-62BB-44FE-B8B6-0455AA68BC0C}"/>
    <cellStyle name="Note 2 4 2 2" xfId="47982" xr:uid="{D7CE30AB-FFBD-4238-8AFD-C19F5C762D55}"/>
    <cellStyle name="Note 2 4 3" xfId="47983" xr:uid="{D59E2B6F-1056-413F-BB8A-C79943C47AAC}"/>
    <cellStyle name="Note 2 4 4" xfId="47984" xr:uid="{9247AA18-E9D2-407A-845C-655BD28BFA75}"/>
    <cellStyle name="Note 2 4 5" xfId="8994" xr:uid="{5AB9156C-E098-4473-8DBE-D290308F1565}"/>
    <cellStyle name="Note 2 4 6" xfId="51901" xr:uid="{EA88FC74-8557-499D-883C-00DD67860A90}"/>
    <cellStyle name="Note 2 5" xfId="2629" xr:uid="{83A8FB15-4B57-4313-AAE6-9CA45BBE50E5}"/>
    <cellStyle name="Note 2 5 2" xfId="47986" xr:uid="{166B465D-9ABD-4A33-8E8A-4AE64AF86FE0}"/>
    <cellStyle name="Note 2 5 2 2" xfId="47987" xr:uid="{57714705-5EFE-4D87-BC5F-E821D2147E07}"/>
    <cellStyle name="Note 2 5 3" xfId="47988" xr:uid="{12C505BE-7375-4BD1-B4E3-BEE4B7F7BA20}"/>
    <cellStyle name="Note 2 5 4" xfId="47989" xr:uid="{08BA4C9B-412E-4618-8048-7DCE2159635C}"/>
    <cellStyle name="Note 2 5 5" xfId="47985" xr:uid="{83F8E50B-B75D-45BF-A66A-BDE7761CA108}"/>
    <cellStyle name="Note 2 6" xfId="47990" xr:uid="{35D47618-9337-4CB4-BF9E-E0DAC7518B50}"/>
    <cellStyle name="Note 2 6 2" xfId="47991" xr:uid="{ABCF57AD-B439-4545-AD9B-C08EBCE04BE2}"/>
    <cellStyle name="Note 2 6 3" xfId="47992" xr:uid="{510FD20C-A6F8-401B-81D2-A7B1D589CA2A}"/>
    <cellStyle name="Note 2 6 4" xfId="47993" xr:uid="{D1C3C536-275F-477C-89B0-FA963BFE5D54}"/>
    <cellStyle name="Note 2 7" xfId="47994" xr:uid="{0FF46B3B-F502-492C-9BEF-5DEB0302AF57}"/>
    <cellStyle name="Note 2 7 2" xfId="47997" xr:uid="{33CA3030-FC3C-415B-8670-7F7119BE3A8E}"/>
    <cellStyle name="Note 2 7 3" xfId="48000" xr:uid="{EF836569-C494-4DE6-B257-8AE73C3B8444}"/>
    <cellStyle name="Note 2 7 4" xfId="48003" xr:uid="{B82209A3-DAAA-41A9-B13A-6770D7943402}"/>
    <cellStyle name="Note 2 8" xfId="48004" xr:uid="{B8C5214A-9248-4E5E-B15E-DDE726AF481D}"/>
    <cellStyle name="Note 2 8 2" xfId="44194" xr:uid="{ED54710A-4BCD-4E5C-9AD0-FD72D8A41070}"/>
    <cellStyle name="Note 2 8 3" xfId="44207" xr:uid="{26CDA1A3-C15C-44D8-BA75-3107463E606C}"/>
    <cellStyle name="Note 2 8 4" xfId="44221" xr:uid="{904C84A3-2534-402A-BB2E-DA3E812F802A}"/>
    <cellStyle name="Note 2 9" xfId="48005" xr:uid="{7056BE18-FBC3-46B2-9A5D-9CD543BACA0C}"/>
    <cellStyle name="Note 2 9 2" xfId="48006" xr:uid="{87B74166-DA39-4445-A600-B4BA692F32D8}"/>
    <cellStyle name="Note 2 9 3" xfId="48007" xr:uid="{9E773F72-27FC-48FC-A3B0-FAEB063B2700}"/>
    <cellStyle name="Note 2 9 4" xfId="48008" xr:uid="{9D1AECC7-46DD-4B3F-811B-28806F571DC8}"/>
    <cellStyle name="Note 2_BSD 2" xfId="48009" xr:uid="{76F28D49-4A29-4AF1-B08D-7951255D5746}"/>
    <cellStyle name="Note 20" xfId="2615" xr:uid="{A4EAC080-BADA-4884-837A-7D41BECB9F0F}"/>
    <cellStyle name="Note 20 2" xfId="23446" xr:uid="{B5B5F1E5-91EC-4AF5-9CDB-69E7B4D4F248}"/>
    <cellStyle name="Note 20 2 2" xfId="47847" xr:uid="{531D2985-0C2B-4BFA-942E-94AFAB2345C5}"/>
    <cellStyle name="Note 20 2 2 2" xfId="47849" xr:uid="{ECFC23B3-D564-4CE5-B76D-9ABAD60785AD}"/>
    <cellStyle name="Note 20 2 3" xfId="47851" xr:uid="{B0487E0E-331F-4CF1-924A-F49EB351111A}"/>
    <cellStyle name="Note 20 2 3 2" xfId="47853" xr:uid="{ED069320-A0BC-4C88-AEE4-E414F3781D81}"/>
    <cellStyle name="Note 20 2 4" xfId="47855" xr:uid="{1F8DCD30-6B40-4AB3-A7D6-24CE9D3036B2}"/>
    <cellStyle name="Note 20 2_BSD2" xfId="47857" xr:uid="{92409610-BC6D-4FDF-88E5-001162DC2038}"/>
    <cellStyle name="Note 20 3" xfId="47859" xr:uid="{CD367A9D-9F55-4200-9550-DE2ED711BB51}"/>
    <cellStyle name="Note 20 3 2" xfId="47861" xr:uid="{D0228487-0E63-4732-BDAA-4FC96C8AD776}"/>
    <cellStyle name="Note 20 4" xfId="47863" xr:uid="{E2ADED72-8A08-4794-96B5-80E11A4466EB}"/>
    <cellStyle name="Note 20 4 2" xfId="47865" xr:uid="{1CB3C762-F5A5-4380-9A13-57F1FFA74B8E}"/>
    <cellStyle name="Note 20 5" xfId="23983" xr:uid="{43786788-BD88-4510-B61D-33B5583C2BFB}"/>
    <cellStyle name="Note 20 6" xfId="47845" xr:uid="{019845C4-CBE9-439F-B465-119A9AC8CB7D}"/>
    <cellStyle name="Note 20_BSD2" xfId="8134" xr:uid="{1325D90B-C84D-4FD7-B8FE-F8A6FE977344}"/>
    <cellStyle name="Note 21" xfId="2617" xr:uid="{536BEB02-01C0-4E8A-9886-58677A39C697}"/>
    <cellStyle name="Note 21 2" xfId="39400" xr:uid="{F3E23883-7888-415B-B9D5-082C11069D59}"/>
    <cellStyle name="Note 21 2 2" xfId="47871" xr:uid="{DBD61752-F571-4C36-9195-B00BA5DA1B8B}"/>
    <cellStyle name="Note 21 2 2 2" xfId="47874" xr:uid="{52965956-016E-4925-B316-E2BC3B95EBEA}"/>
    <cellStyle name="Note 21 2 3" xfId="47876" xr:uid="{2C54C283-84CF-4418-9AE9-6714E7B50AF4}"/>
    <cellStyle name="Note 21 2 3 2" xfId="32427" xr:uid="{848BF9DA-C152-40F9-91F6-C967FC95C416}"/>
    <cellStyle name="Note 21 2 4" xfId="47878" xr:uid="{B5B8D293-312E-43F6-8E4C-E40D165E5618}"/>
    <cellStyle name="Note 21 2_BSD2" xfId="47880" xr:uid="{2802EED3-BFB6-4202-AC67-315104FA8DCA}"/>
    <cellStyle name="Note 21 3" xfId="47882" xr:uid="{12B84145-3A74-4601-9639-FE4230C7805F}"/>
    <cellStyle name="Note 21 3 2" xfId="32123" xr:uid="{38E4CD1B-D7A0-421E-AE77-25771857888C}"/>
    <cellStyle name="Note 21 4" xfId="27669" xr:uid="{5B6F4A4E-98A9-4BC1-9C3F-E13F189E1D8E}"/>
    <cellStyle name="Note 21 4 2" xfId="47884" xr:uid="{4DDB1B5C-E2D4-4A6D-A899-18D2FCE7C09C}"/>
    <cellStyle name="Note 21 5" xfId="47886" xr:uid="{99FFE462-8B4E-4E3F-B692-2D3BA88DC529}"/>
    <cellStyle name="Note 21 6" xfId="47869" xr:uid="{31F3DA1D-3C9A-46E4-ABA8-D90880622607}"/>
    <cellStyle name="Note 21_BSD2" xfId="22411" xr:uid="{447083E6-A712-4CA2-9E4A-7D805A6258C1}"/>
    <cellStyle name="Note 22" xfId="2619" xr:uid="{25CBD745-A911-4566-95AE-12420034193E}"/>
    <cellStyle name="Note 22 2" xfId="47890" xr:uid="{31513011-FE45-4D09-B2BE-7398EC6953BA}"/>
    <cellStyle name="Note 22 2 2" xfId="47893" xr:uid="{BB786550-7820-4D0C-B122-41A2C83993D8}"/>
    <cellStyle name="Note 22 2 2 2" xfId="47896" xr:uid="{46CFD91E-C145-4393-B86F-0ED344B27321}"/>
    <cellStyle name="Note 22 2 3" xfId="47898" xr:uid="{372E6378-FB9B-40E5-8751-B3CB91347BF8}"/>
    <cellStyle name="Note 22 2 3 2" xfId="47900" xr:uid="{0D59C96B-A5CA-4F0D-97AC-3EE22E4DE307}"/>
    <cellStyle name="Note 22 2 4" xfId="47902" xr:uid="{6D1BE058-68B0-494A-8FD8-8B1D0E96CFE9}"/>
    <cellStyle name="Note 22 2_BSD2" xfId="33524" xr:uid="{FEADBC1D-926C-4C60-8226-5F65F8B385B7}"/>
    <cellStyle name="Note 22 3" xfId="47904" xr:uid="{034601B7-55F4-406A-B414-0BB1C54ABCA7}"/>
    <cellStyle name="Note 22 3 2" xfId="21270" xr:uid="{10401766-1631-42E4-A599-CEE5E0A97C69}"/>
    <cellStyle name="Note 22 4" xfId="47906" xr:uid="{92C20159-ED72-44ED-A72C-71E02AACE099}"/>
    <cellStyle name="Note 22 4 2" xfId="47908" xr:uid="{21EF8607-DF83-429F-B5D4-1351DFAC5C51}"/>
    <cellStyle name="Note 22 5" xfId="47910" xr:uid="{68C90B39-0A71-42D4-987B-08DCB241864C}"/>
    <cellStyle name="Note 22 6" xfId="47888" xr:uid="{A07F1A71-DDF9-483D-A5F7-6C77A01BBFAC}"/>
    <cellStyle name="Note 22_BSD2" xfId="47912" xr:uid="{25AA467A-5E01-475D-91DE-C7E00FE1C5DB}"/>
    <cellStyle name="Note 23" xfId="2621" xr:uid="{7FDFDB38-3E24-4555-BD15-AEF293BA8E39}"/>
    <cellStyle name="Note 23 2" xfId="47916" xr:uid="{652DA571-6D61-43EF-A356-1EF0902FD077}"/>
    <cellStyle name="Note 23 2 2" xfId="47918" xr:uid="{447B4DB8-C215-4EDC-8F0D-8019B543CDF7}"/>
    <cellStyle name="Note 23 2 2 2" xfId="35615" xr:uid="{ACCDBE1F-9294-40EA-8E39-12F505BF734C}"/>
    <cellStyle name="Note 23 2 3" xfId="47920" xr:uid="{5AEE58F1-3751-42DA-959B-9943AC7D12EC}"/>
    <cellStyle name="Note 23 2 3 2" xfId="35621" xr:uid="{D59F3026-9404-48BD-A3A4-F4672DFA4CE8}"/>
    <cellStyle name="Note 23 2 4" xfId="47922" xr:uid="{844695BC-6A26-468E-BEDD-817A9B979F4B}"/>
    <cellStyle name="Note 23 2_BSD2" xfId="47924" xr:uid="{B3E52966-2F41-4477-81A7-7E65CD2E5671}"/>
    <cellStyle name="Note 23 3" xfId="47926" xr:uid="{5A14BFC6-F7AA-4A9A-ADE4-0A6B77741D1D}"/>
    <cellStyle name="Note 23 3 2" xfId="47928" xr:uid="{54BAB54C-AFB8-48F6-905D-F81AF3F012D3}"/>
    <cellStyle name="Note 23 4" xfId="47930" xr:uid="{8D7BE244-9515-4BF4-BB71-3BEE1C169CA6}"/>
    <cellStyle name="Note 23 4 2" xfId="47932" xr:uid="{1581506D-ACB4-4DF3-B117-7618277BF1B1}"/>
    <cellStyle name="Note 23 5" xfId="47934" xr:uid="{7102A3B5-7564-443F-B474-82C2395D3D86}"/>
    <cellStyle name="Note 23 6" xfId="47914" xr:uid="{5800844D-D949-42F1-BEA2-05E3C8B08E60}"/>
    <cellStyle name="Note 23_BSD2" xfId="3928" xr:uid="{3E541B49-ACE3-4CE1-82FB-A4F4C292F615}"/>
    <cellStyle name="Note 24" xfId="2623" xr:uid="{ECD73AE7-9C92-4A4C-A387-06FEE27F147B}"/>
    <cellStyle name="Note 24 2" xfId="17690" xr:uid="{3A421D7C-17E6-42B9-976D-4AE70F4884EE}"/>
    <cellStyle name="Note 24 2 2" xfId="46335" xr:uid="{FD99E0C1-6983-4A93-8407-F6E14D0A0968}"/>
    <cellStyle name="Note 24 2 2 2" xfId="47938" xr:uid="{F129EB33-F9D1-45CA-8BDC-73F73A1F0E3C}"/>
    <cellStyle name="Note 24 2 3" xfId="47940" xr:uid="{3E6C869E-F449-4898-95D8-DFCDC0347EAE}"/>
    <cellStyle name="Note 24 2 3 2" xfId="47942" xr:uid="{EA4A7DD9-8A1A-4C3E-92C1-7237ADA073EC}"/>
    <cellStyle name="Note 24 2 4" xfId="47944" xr:uid="{93765D6E-5839-4067-8211-D3FF30C2F654}"/>
    <cellStyle name="Note 24 2_BSD2" xfId="47946" xr:uid="{9121DC88-1997-43E5-AA9B-3609DD7A42F3}"/>
    <cellStyle name="Note 24 3" xfId="31070" xr:uid="{24B064F2-E385-4A74-97C3-6B78593B4583}"/>
    <cellStyle name="Note 24 3 2" xfId="47948" xr:uid="{9D864A76-D9E5-4BCD-90EE-73AE06C07A61}"/>
    <cellStyle name="Note 24 4" xfId="47950" xr:uid="{886531BC-623D-4C45-88A6-93091BFE18CF}"/>
    <cellStyle name="Note 24 4 2" xfId="47952" xr:uid="{DF785EAF-1E03-46B8-B842-C8DE22444091}"/>
    <cellStyle name="Note 24 5" xfId="47954" xr:uid="{6E9174E0-81DE-42FA-B904-C3FEB9C7780D}"/>
    <cellStyle name="Note 24 6" xfId="47936" xr:uid="{CAF2FF8D-F46B-4AB3-82C0-D92F55B0A33D}"/>
    <cellStyle name="Note 24_BSD2" xfId="10478" xr:uid="{0C7FC34B-35DB-4D7F-88A6-6434C3271337}"/>
    <cellStyle name="Note 25" xfId="2631" xr:uid="{220CF791-E46C-41BC-9215-AE7F1311C110}"/>
    <cellStyle name="Note 25 2" xfId="14380" xr:uid="{8F828D0B-9129-4965-98EC-7FC393066109}"/>
    <cellStyle name="Note 25 2 2" xfId="48011" xr:uid="{D2BA938E-EF87-4F06-906D-C327E5F5CF0E}"/>
    <cellStyle name="Note 25 2 2 2" xfId="48013" xr:uid="{05BCD631-0A04-4FC7-8931-327590601622}"/>
    <cellStyle name="Note 25 2 3" xfId="48015" xr:uid="{AC91E1CE-8E32-421A-A8AE-F8453BFDBD36}"/>
    <cellStyle name="Note 25 2 3 2" xfId="48017" xr:uid="{83150475-7F68-4A2A-B3D4-C7788289160F}"/>
    <cellStyle name="Note 25 2 4" xfId="48019" xr:uid="{6795FB4C-B8B7-4105-82D9-1714E6F6EE25}"/>
    <cellStyle name="Note 25 2_BSD2" xfId="48021" xr:uid="{607CDD43-6D57-4B68-B2D3-76E053F9F944}"/>
    <cellStyle name="Note 25 3" xfId="31149" xr:uid="{5B0FBB39-24AC-4324-8166-A543F711FF6B}"/>
    <cellStyle name="Note 25 3 2" xfId="48023" xr:uid="{1F0D8F0C-097E-47EF-ACB4-C8630FFFFBD0}"/>
    <cellStyle name="Note 25 4" xfId="48025" xr:uid="{FBD7D8D1-E75A-4F2B-9771-390B47DB40FE}"/>
    <cellStyle name="Note 25 4 2" xfId="15776" xr:uid="{70761F72-76ED-48AC-88B5-4F11ADDF0A9D}"/>
    <cellStyle name="Note 25 5" xfId="48027" xr:uid="{9E3B42EE-FA06-4D96-AB37-CD315019E64E}"/>
    <cellStyle name="Note 25 6" xfId="14376" xr:uid="{8351E4AA-948F-4EE2-ACBE-1C108039D511}"/>
    <cellStyle name="Note 25_BSD2" xfId="48029" xr:uid="{A309186E-CD92-4240-907D-8C95BEFCC066}"/>
    <cellStyle name="Note 26" xfId="2633" xr:uid="{CCC51B6F-24BA-4F25-ACB5-F00886638871}"/>
    <cellStyle name="Note 26 2" xfId="14394" xr:uid="{EE1F0248-4E52-48EE-BA70-6435ECF50745}"/>
    <cellStyle name="Note 26 2 2" xfId="48031" xr:uid="{DB1F34D0-0980-4562-A6FA-D9A267424E76}"/>
    <cellStyle name="Note 26 2 2 2" xfId="35402" xr:uid="{2A877494-22AA-481C-9F4F-2BDB7608CE5F}"/>
    <cellStyle name="Note 26 2 3" xfId="48033" xr:uid="{77E42078-5BFC-4669-A43D-15B4435DFC7C}"/>
    <cellStyle name="Note 26 2 3 2" xfId="48035" xr:uid="{3296283A-24B8-4FD4-B318-A7CF77B18768}"/>
    <cellStyle name="Note 26 2 4" xfId="48037" xr:uid="{43C48511-A394-435C-B00A-2C5919F6C520}"/>
    <cellStyle name="Note 26 2_BSD2" xfId="48039" xr:uid="{9D3CE659-13BE-4882-A3A6-99D720DDEA60}"/>
    <cellStyle name="Note 26 3" xfId="31206" xr:uid="{23850787-F435-4617-AADE-E684DBEDB91B}"/>
    <cellStyle name="Note 26 3 2" xfId="48041" xr:uid="{9537A47F-9D61-4108-A7BC-3B0828E65588}"/>
    <cellStyle name="Note 26 4" xfId="48043" xr:uid="{F2B3FE3D-DFC8-4D3B-9E65-BFD0872E5983}"/>
    <cellStyle name="Note 26 4 2" xfId="48045" xr:uid="{AFF10F0D-2553-4939-BE31-C507ABF911EF}"/>
    <cellStyle name="Note 26 5" xfId="48047" xr:uid="{B9ECB260-9D1F-40DB-BF97-AA885FB7D107}"/>
    <cellStyle name="Note 26 6" xfId="14390" xr:uid="{20C43BBE-5356-440D-AD6B-3E6B5C1A91A8}"/>
    <cellStyle name="Note 26_BSD2" xfId="48049" xr:uid="{AF96A995-D305-4471-AA0B-97542D2B53DD}"/>
    <cellStyle name="Note 27" xfId="2635" xr:uid="{9BE30C13-0145-4011-818D-08E3C0A2DF52}"/>
    <cellStyle name="Note 27 2" xfId="23247" xr:uid="{C20152B8-8F9F-4A06-95D8-1CFE5A093C97}"/>
    <cellStyle name="Note 27 2 2" xfId="41051" xr:uid="{896FD8CE-ABFE-4DFB-96F2-673AE401B609}"/>
    <cellStyle name="Note 27 2 2 2" xfId="41055" xr:uid="{3727081A-DB61-4A1B-9669-395F42A4FA38}"/>
    <cellStyle name="Note 27 2 3" xfId="41080" xr:uid="{CF7229A7-5EAF-4C6C-BBA7-52094F3EFB58}"/>
    <cellStyle name="Note 27 2 3 2" xfId="41084" xr:uid="{53DFD784-C728-4BA3-AF42-E90088A21FA5}"/>
    <cellStyle name="Note 27 2 4" xfId="41112" xr:uid="{CE14D8AF-131E-422A-BFA8-8ECD1AC3F73D}"/>
    <cellStyle name="Note 27 2_BSD2" xfId="48051" xr:uid="{AA1C4B3F-0184-41B9-B9C2-52BD9B57F777}"/>
    <cellStyle name="Note 27 3" xfId="48053" xr:uid="{D076DA91-8EE5-4925-927E-2903A4CC0E29}"/>
    <cellStyle name="Note 27 3 2" xfId="41746" xr:uid="{D73E6C11-2006-4C4C-8B53-38A2BBBA71F0}"/>
    <cellStyle name="Note 27 4" xfId="48055" xr:uid="{72B02BEA-CC51-482A-90FB-045429FA7071}"/>
    <cellStyle name="Note 27 4 2" xfId="48057" xr:uid="{2C804694-6932-4EA7-81B4-E4388D4265C8}"/>
    <cellStyle name="Note 27 5" xfId="48059" xr:uid="{D8BF53D0-17C6-451C-BA20-C0F4556A39BC}"/>
    <cellStyle name="Note 27 6" xfId="14401" xr:uid="{654D79A4-B5FC-40E3-B594-FE5BF589F894}"/>
    <cellStyle name="Note 27_BSD2" xfId="48061" xr:uid="{D26F9132-8D82-4088-965C-606467AFEB2D}"/>
    <cellStyle name="Note 28" xfId="2637" xr:uid="{8E082A6E-B7C2-4E05-98ED-7134AFAEAD0B}"/>
    <cellStyle name="Note 28 2" xfId="48065" xr:uid="{0638514A-D7CD-40CF-AC22-68F29F4330E9}"/>
    <cellStyle name="Note 28 2 2" xfId="48067" xr:uid="{33D7E9AD-3C75-465C-B495-FCFE5B609963}"/>
    <cellStyle name="Note 28 2 2 2" xfId="48069" xr:uid="{A5F30B09-83F5-4D84-8C73-AE61076D331E}"/>
    <cellStyle name="Note 28 2 3" xfId="48071" xr:uid="{712E6B08-574A-45C3-A902-B68DADDD78B1}"/>
    <cellStyle name="Note 28 2 3 2" xfId="48073" xr:uid="{B75A8190-901A-4DC8-BD4B-6A842F3B1D91}"/>
    <cellStyle name="Note 28 2 4" xfId="48075" xr:uid="{9E06C0E0-7B98-4062-9743-B68671A042D6}"/>
    <cellStyle name="Note 28 2_BSD2" xfId="48077" xr:uid="{B8D10105-A0F1-4693-B9A2-47BFB05F5CB7}"/>
    <cellStyle name="Note 28 3" xfId="48079" xr:uid="{B815581E-5149-4962-B0B5-8F4CBBE8FAC2}"/>
    <cellStyle name="Note 28 3 2" xfId="48081" xr:uid="{7AA9A5D0-E746-4573-850B-250E488A2493}"/>
    <cellStyle name="Note 28 4" xfId="48083" xr:uid="{BB37B205-E312-4F1B-9EF0-447BEC196A39}"/>
    <cellStyle name="Note 28 4 2" xfId="48085" xr:uid="{92AF0301-CD02-42AA-AEAE-B5AB5B2174A9}"/>
    <cellStyle name="Note 28 5" xfId="48087" xr:uid="{5C994700-2DC9-45F3-ADBC-2C5FD7CDCC58}"/>
    <cellStyle name="Note 28 6" xfId="48063" xr:uid="{C83DAC67-6E39-4452-B176-7987074B3701}"/>
    <cellStyle name="Note 28_BSD2" xfId="5487" xr:uid="{2D792B5D-4E86-448D-86EE-791DA02F9F85}"/>
    <cellStyle name="Note 29" xfId="2639" xr:uid="{E8AC7260-1FF2-4E5F-A898-8FE9584E5FC0}"/>
    <cellStyle name="Note 29 2" xfId="48091" xr:uid="{4BD0D43C-F260-4EC2-AFF1-9834063F7663}"/>
    <cellStyle name="Note 29 2 2" xfId="43491" xr:uid="{7C6AB2CA-1D5B-4349-B310-947F58A0FA08}"/>
    <cellStyle name="Note 29 2 2 2" xfId="48093" xr:uid="{6782C130-009B-4081-B23B-96E6FAAD561A}"/>
    <cellStyle name="Note 29 2 3" xfId="43494" xr:uid="{FAB199A2-D84E-4A39-956E-465717DB051A}"/>
    <cellStyle name="Note 29 2 3 2" xfId="48095" xr:uid="{C2FE3728-F937-4B1A-9F08-5FDB7F6D4ACF}"/>
    <cellStyle name="Note 29 2 4" xfId="44339" xr:uid="{F748819C-B0AA-4658-B504-43B4FA44C702}"/>
    <cellStyle name="Note 29 2_BSD2" xfId="48097" xr:uid="{7CA5F99E-1408-4E21-9CFF-A453A3E76A60}"/>
    <cellStyle name="Note 29 3" xfId="48099" xr:uid="{B00F6494-C4DC-4967-8CD6-A62C78CC2931}"/>
    <cellStyle name="Note 29 3 2" xfId="43499" xr:uid="{A9C98CDC-1B34-4431-B1DE-C0DBBB5D408C}"/>
    <cellStyle name="Note 29 4" xfId="26498" xr:uid="{13D40C55-2942-4595-BCAA-9892C96A63CE}"/>
    <cellStyle name="Note 29 4 2" xfId="26501" xr:uid="{99C6D011-7ECE-49FC-8901-C38E6C0173B0}"/>
    <cellStyle name="Note 29 5" xfId="48101" xr:uid="{79AF9200-E0C0-4996-9B12-99101ED5D2F7}"/>
    <cellStyle name="Note 29 6" xfId="48089" xr:uid="{A08A300F-FBB2-4720-811F-C5E9ED323BB4}"/>
    <cellStyle name="Note 29_BSD2" xfId="2940" xr:uid="{78F71499-F8E1-4082-9739-6BF62BE8F718}"/>
    <cellStyle name="Note 3" xfId="2640" xr:uid="{ED20665E-92A9-428C-87EF-A6CA5BD04207}"/>
    <cellStyle name="Note 3 10" xfId="48104" xr:uid="{65776AB7-3E74-4412-AA8F-9D9DF482280E}"/>
    <cellStyle name="Note 3 11" xfId="48105" xr:uid="{75F785EC-DBC0-434C-9E90-E1539A23A3D4}"/>
    <cellStyle name="Note 3 12" xfId="48106" xr:uid="{044E204C-B8DB-4CA0-9388-F5A4EA37A69F}"/>
    <cellStyle name="Note 3 13" xfId="51796" xr:uid="{28841103-D9CC-42A9-AE7E-8266F6675850}"/>
    <cellStyle name="Note 3 2" xfId="226" xr:uid="{1AE4D7AE-0380-4AA8-929A-0A49F0F6411C}"/>
    <cellStyle name="Note 3 2 2" xfId="2641" xr:uid="{5B5AEA70-39EE-4423-88C9-B7065D511290}"/>
    <cellStyle name="Note 3 2 2 2" xfId="48109" xr:uid="{CC3AC41F-34A8-4D2B-94FB-7F0A595A517F}"/>
    <cellStyle name="Note 3 2 2 3" xfId="48108" xr:uid="{679CDB33-399F-4634-BD45-930A3149E488}"/>
    <cellStyle name="Note 3 2 3" xfId="2642" xr:uid="{D77449F0-656C-429B-ABEB-13D8A467443F}"/>
    <cellStyle name="Note 3 2 3 2" xfId="48111" xr:uid="{4626A9C4-3DE6-48C9-843E-5E83A32280D1}"/>
    <cellStyle name="Note 3 2 3 3" xfId="48110" xr:uid="{6D5EA6FD-8199-4A7D-98F3-CA91ED301576}"/>
    <cellStyle name="Note 3 2 4" xfId="48112" xr:uid="{FEB6416E-3558-475A-8464-8F8856C9886E}"/>
    <cellStyle name="Note 3 2 4 2" xfId="48113" xr:uid="{736A3A90-A16B-46C2-8DF7-6F1E9C38551C}"/>
    <cellStyle name="Note 3 2 5" xfId="48114" xr:uid="{C4C2546E-7672-41FD-A1EF-7BA3D097843C}"/>
    <cellStyle name="Note 3 2 6" xfId="48115" xr:uid="{73D4540B-1328-4265-814C-0141836420E6}"/>
    <cellStyle name="Note 3 2 7" xfId="48107" xr:uid="{5F0D5DF0-DAB2-4F40-8DE6-C6A5D02BC535}"/>
    <cellStyle name="Note 3 2 8" xfId="51962" xr:uid="{DB7ACE4D-8D81-4AEC-A2EE-6F5C7E77F3FD}"/>
    <cellStyle name="Note 3 2_BSD2" xfId="42535" xr:uid="{3EBC8665-F024-4DD4-BAEA-FF0AA2DD7993}"/>
    <cellStyle name="Note 3 3" xfId="258" xr:uid="{4AEDD633-516B-4162-AA97-2E9D4E5D9F43}"/>
    <cellStyle name="Note 3 3 2" xfId="2643" xr:uid="{85F05C75-AFA1-45BB-8FF7-54BE79A66DD4}"/>
    <cellStyle name="Note 3 3 2 2" xfId="4527" xr:uid="{AA9E0B1A-2230-40B5-A156-D53EE4261296}"/>
    <cellStyle name="Note 3 3 3" xfId="4667" xr:uid="{4DFEF7B6-CCCA-4EC2-8775-4D8A81CE3419}"/>
    <cellStyle name="Note 3 3 4" xfId="3610" xr:uid="{3CE8F52E-31C8-429A-92A0-736D714E504F}"/>
    <cellStyle name="Note 3 3 5" xfId="51890" xr:uid="{05FD5748-23B6-45FA-9B61-4A2774B98555}"/>
    <cellStyle name="Note 3 4" xfId="262" xr:uid="{201A28CF-69C3-47A9-9F32-CB96A2755404}"/>
    <cellStyle name="Note 3 4 2" xfId="5867" xr:uid="{7435EAA0-C25B-413C-BD1B-9E63B563E6D2}"/>
    <cellStyle name="Note 3 4 3" xfId="3625" xr:uid="{20A21412-4869-4519-99FF-8A76D9329468}"/>
    <cellStyle name="Note 3 5" xfId="3639" xr:uid="{19F4F4DF-9D3A-48EA-B21F-4727DB7A0FCD}"/>
    <cellStyle name="Note 3 5 2" xfId="6729" xr:uid="{85670766-2C4B-4876-AD93-0CB82AC9E9D0}"/>
    <cellStyle name="Note 3 6" xfId="3647" xr:uid="{3654810C-93EF-49E2-A53A-107670BE8D83}"/>
    <cellStyle name="Note 3 6 2" xfId="6744" xr:uid="{A4581D06-77CD-48DB-BF63-0A183EBD5979}"/>
    <cellStyle name="Note 3 7" xfId="3649" xr:uid="{90385F4E-803F-4BB6-A45B-E2DA34D80062}"/>
    <cellStyle name="Note 3 7 2" xfId="6771" xr:uid="{724F9A97-DF48-43A5-AA35-4B3E9905F080}"/>
    <cellStyle name="Note 3 8" xfId="3652" xr:uid="{C6527AE0-B79F-4292-8231-E33121FA5FFA}"/>
    <cellStyle name="Note 3 8 2" xfId="6778" xr:uid="{BCEE65D5-BFE7-431E-B2AD-D23E776086D3}"/>
    <cellStyle name="Note 3 9" xfId="6804" xr:uid="{83D7387E-164C-4042-98E4-D29260828ACC}"/>
    <cellStyle name="Note 3_Annexure" xfId="3642" xr:uid="{832547E0-792D-4EA2-926B-9B9AFB78F418}"/>
    <cellStyle name="Note 30" xfId="2630" xr:uid="{8A9514DF-FBA8-46D8-A36B-02BE6DBED20E}"/>
    <cellStyle name="Note 30 2" xfId="14379" xr:uid="{FCBCC645-B6D4-4E68-B259-F5B1F7C1B7EF}"/>
    <cellStyle name="Note 30 2 2" xfId="48010" xr:uid="{4FF844CF-E661-4D5A-89C5-EBB83EB27FBE}"/>
    <cellStyle name="Note 30 2 2 2" xfId="48012" xr:uid="{51740FAB-2EF1-40A0-85BE-D7296594B50A}"/>
    <cellStyle name="Note 30 2 3" xfId="48014" xr:uid="{C70C7466-88B8-422B-8395-C02FCDE20927}"/>
    <cellStyle name="Note 30 2 3 2" xfId="48016" xr:uid="{CD5285D9-4AFF-4D41-8A91-24332E4564DD}"/>
    <cellStyle name="Note 30 2 4" xfId="48018" xr:uid="{4F156678-5C34-402D-8DA7-D8B49E515AE5}"/>
    <cellStyle name="Note 30 2_BSD2" xfId="48020" xr:uid="{EF0A31AC-BD0A-46F5-A781-6609789F0473}"/>
    <cellStyle name="Note 30 3" xfId="31148" xr:uid="{A1B03400-022F-4578-BB6C-2CC8B98852DE}"/>
    <cellStyle name="Note 30 3 2" xfId="48022" xr:uid="{0848EC3E-B5CB-4B7D-ABB2-4EDB895D6263}"/>
    <cellStyle name="Note 30 4" xfId="48024" xr:uid="{ABC7CB52-C913-435D-97B4-7370B0CFA8F0}"/>
    <cellStyle name="Note 30 4 2" xfId="15775" xr:uid="{A9D22C10-EAD7-4386-8227-DF5E44C15CC7}"/>
    <cellStyle name="Note 30 5" xfId="48026" xr:uid="{9ABCFEB5-035F-4AA2-B3BA-13C6112245CA}"/>
    <cellStyle name="Note 30 6" xfId="14375" xr:uid="{7CD03BC6-096C-4769-ABE8-986EB6EA9076}"/>
    <cellStyle name="Note 30_BSD2" xfId="48028" xr:uid="{E06EEE50-4715-4611-9EDF-E590FC45429E}"/>
    <cellStyle name="Note 31" xfId="2632" xr:uid="{F068A6F1-8AAF-4188-8992-560A4DD288ED}"/>
    <cellStyle name="Note 31 2" xfId="14393" xr:uid="{A1BD86CB-4958-4D35-836B-E7DF279ADA7B}"/>
    <cellStyle name="Note 31 2 2" xfId="48030" xr:uid="{D9AD21D9-8FDA-4440-80E5-58AB19D23E70}"/>
    <cellStyle name="Note 31 2 2 2" xfId="35401" xr:uid="{6CA5C0DB-F448-426D-AC23-010ED1CE7375}"/>
    <cellStyle name="Note 31 2 3" xfId="48032" xr:uid="{6F59A4CF-EDD6-48C6-9E8B-8D985A96EFF8}"/>
    <cellStyle name="Note 31 2 3 2" xfId="48034" xr:uid="{11D90D28-E061-45B4-82E7-D396763F40D7}"/>
    <cellStyle name="Note 31 2 4" xfId="48036" xr:uid="{6AD8C222-FF21-4689-AB35-9E70AB9B1097}"/>
    <cellStyle name="Note 31 2_BSD2" xfId="48038" xr:uid="{22726B08-D2F9-421C-9223-2FF93D77D3A7}"/>
    <cellStyle name="Note 31 3" xfId="31205" xr:uid="{0C17D7D3-965E-44A5-AFC5-F15F16D6551E}"/>
    <cellStyle name="Note 31 3 2" xfId="48040" xr:uid="{A6B118E6-F57D-4EE6-AC84-8F86E5410859}"/>
    <cellStyle name="Note 31 4" xfId="48042" xr:uid="{AEA3E829-F444-46D4-B04C-DEC6354BF83C}"/>
    <cellStyle name="Note 31 4 2" xfId="48044" xr:uid="{1EA6AA40-D83A-43A0-94C9-8426E1154192}"/>
    <cellStyle name="Note 31 5" xfId="48046" xr:uid="{E904E3AE-A588-4CED-B745-F721E5593F7C}"/>
    <cellStyle name="Note 31 6" xfId="14389" xr:uid="{2836A46A-E19B-4CE5-9189-F3334F8D316B}"/>
    <cellStyle name="Note 31_BSD2" xfId="48048" xr:uid="{DE1236EB-349E-45E2-926D-20239894450A}"/>
    <cellStyle name="Note 32" xfId="2634" xr:uid="{C500A507-0209-4D49-B1A8-91810E5D1B9B}"/>
    <cellStyle name="Note 32 2" xfId="23246" xr:uid="{ED0E995D-031B-4ABA-8662-72A3CD663E63}"/>
    <cellStyle name="Note 32 2 2" xfId="41050" xr:uid="{EBFA1C27-D4B9-48E8-B84D-435D85525DCD}"/>
    <cellStyle name="Note 32 2 2 2" xfId="41054" xr:uid="{3F391000-BD2A-481C-B169-B5DF806FFEFB}"/>
    <cellStyle name="Note 32 2 3" xfId="41079" xr:uid="{0690F618-EDC7-42A9-929B-BB0ECB9B273F}"/>
    <cellStyle name="Note 32 2 3 2" xfId="41083" xr:uid="{728DB5EA-6D80-403A-BD53-B8BAB1E1C09A}"/>
    <cellStyle name="Note 32 2 4" xfId="41111" xr:uid="{2AB69AC6-96CB-4F2C-B83F-31ADAC50EF37}"/>
    <cellStyle name="Note 32 2_BSD2" xfId="48050" xr:uid="{9C67CF42-49B0-4022-B5AB-4E6D54D92505}"/>
    <cellStyle name="Note 32 3" xfId="48052" xr:uid="{8EA4BA06-7948-4C24-95B4-D4D899E06BD5}"/>
    <cellStyle name="Note 32 3 2" xfId="41745" xr:uid="{68413DF5-E0B8-47CF-8AE1-E78554E7A26C}"/>
    <cellStyle name="Note 32 4" xfId="48054" xr:uid="{27BB9C6E-15D3-4778-93EE-EF96EC87F3DD}"/>
    <cellStyle name="Note 32 4 2" xfId="48056" xr:uid="{BEF49AF3-3826-4E9B-9D93-58DC486BD223}"/>
    <cellStyle name="Note 32 5" xfId="48058" xr:uid="{622E7A86-C554-4533-868F-C64636A9237B}"/>
    <cellStyle name="Note 32 6" xfId="14400" xr:uid="{E05AF6A6-6397-4038-A019-31C8E962D85D}"/>
    <cellStyle name="Note 32_BSD2" xfId="48060" xr:uid="{BFD3012C-CBA2-48C6-8579-7577CFBDB494}"/>
    <cellStyle name="Note 33" xfId="2636" xr:uid="{FE3E3D5E-148B-48CC-A186-6010138F8932}"/>
    <cellStyle name="Note 33 2" xfId="48064" xr:uid="{C71A9DFE-7A7A-4199-8DCD-C9E4F84F16C3}"/>
    <cellStyle name="Note 33 2 2" xfId="48066" xr:uid="{142EE34D-15ED-4301-B51C-42E4EBE5DAF9}"/>
    <cellStyle name="Note 33 2 2 2" xfId="48068" xr:uid="{22F3A907-ACDB-4835-B41A-FF017C30DA78}"/>
    <cellStyle name="Note 33 2 3" xfId="48070" xr:uid="{5BA4207A-E85E-478F-BA61-6C4BA56CE2F8}"/>
    <cellStyle name="Note 33 2 3 2" xfId="48072" xr:uid="{4187A3E3-1F04-4774-B042-01F91BF6F9F9}"/>
    <cellStyle name="Note 33 2 4" xfId="48074" xr:uid="{C5AC4C8C-9FF1-48DA-8BE4-03A7DDD13E64}"/>
    <cellStyle name="Note 33 2_BSD2" xfId="48076" xr:uid="{EE2EE7AC-8693-42DD-9E23-B75E350CA361}"/>
    <cellStyle name="Note 33 3" xfId="48078" xr:uid="{3099E1B5-7D7E-4A57-9FEC-94EB417F0968}"/>
    <cellStyle name="Note 33 3 2" xfId="48080" xr:uid="{C3712101-702F-46CD-B399-4AD9303AAD0E}"/>
    <cellStyle name="Note 33 4" xfId="48082" xr:uid="{144EE378-ABDD-49F6-BEBA-0CE8BC50B426}"/>
    <cellStyle name="Note 33 4 2" xfId="48084" xr:uid="{2DA586DA-1F76-40DE-AD55-3AE90A10DDB5}"/>
    <cellStyle name="Note 33 5" xfId="48086" xr:uid="{3EDB4020-B25D-46F1-A242-9B558C795D69}"/>
    <cellStyle name="Note 33 6" xfId="48062" xr:uid="{8DE33F87-29DB-4D6A-A5A4-8DDCE3704692}"/>
    <cellStyle name="Note 33_BSD2" xfId="5486" xr:uid="{251A7DB4-B71E-457F-8F77-F5A2BE37F9D1}"/>
    <cellStyle name="Note 34" xfId="2638" xr:uid="{0A904E21-AAD4-445D-AD2E-71D8AA037B31}"/>
    <cellStyle name="Note 34 2" xfId="48090" xr:uid="{E38F5E38-7DE9-4B6A-A495-3341349C6211}"/>
    <cellStyle name="Note 34 2 2" xfId="43490" xr:uid="{6DE83449-33C4-4CCE-9B17-CABF6D4FA09B}"/>
    <cellStyle name="Note 34 2 2 2" xfId="48092" xr:uid="{8B6B2955-4D72-4BA5-B2C3-AD61C519E8AD}"/>
    <cellStyle name="Note 34 2 3" xfId="43493" xr:uid="{31CE8BD7-64D1-4176-9BFA-B65A62190DD3}"/>
    <cellStyle name="Note 34 2 3 2" xfId="48094" xr:uid="{C1986533-62CE-4AB5-A3BD-6DD1E884F03F}"/>
    <cellStyle name="Note 34 2 4" xfId="44338" xr:uid="{7792DF37-B3F1-45F9-A50E-4A833F68B0C5}"/>
    <cellStyle name="Note 34 2_BSD2" xfId="48096" xr:uid="{6365913B-7C43-46E2-AB04-A9876502A8C7}"/>
    <cellStyle name="Note 34 3" xfId="48098" xr:uid="{DA9AA3B9-13EE-444D-88B7-F9576835B5D1}"/>
    <cellStyle name="Note 34 3 2" xfId="43498" xr:uid="{57385BA0-FEDE-4A1D-AC6E-C53A3A32DC32}"/>
    <cellStyle name="Note 34 4" xfId="26497" xr:uid="{D05BEF6A-A7BE-4628-8AC6-0E867D586125}"/>
    <cellStyle name="Note 34 4 2" xfId="26500" xr:uid="{D4466D6A-BAA7-4E20-A3F6-0B17793B269C}"/>
    <cellStyle name="Note 34 5" xfId="48100" xr:uid="{537BA90E-BFB1-43E0-AD66-5BD17746E28D}"/>
    <cellStyle name="Note 34 6" xfId="48088" xr:uid="{67D275ED-743B-44A9-AFDD-8F4147AF35F4}"/>
    <cellStyle name="Note 34_BSD2" xfId="2939" xr:uid="{F1A9DE0A-80BB-48AC-B375-1843048E5C87}"/>
    <cellStyle name="Note 35" xfId="2645" xr:uid="{E6DD277E-93E9-4721-8C56-443D25C4D172}"/>
    <cellStyle name="Note 35 2" xfId="48119" xr:uid="{E559FF00-12F5-4F6A-A52A-84C06230088A}"/>
    <cellStyle name="Note 35 2 2" xfId="48121" xr:uid="{20FA2255-96F3-4741-883F-66645251692F}"/>
    <cellStyle name="Note 35 2 2 2" xfId="48123" xr:uid="{316D19A5-9C39-4AD0-B03C-BD7284684E6B}"/>
    <cellStyle name="Note 35 2 3" xfId="48125" xr:uid="{0D478BB2-5488-40ED-88B9-6A7DDB2B02DB}"/>
    <cellStyle name="Note 35 2 3 2" xfId="48127" xr:uid="{EB9713F5-4440-4546-B19D-ADEBBDCC49C1}"/>
    <cellStyle name="Note 35 2 4" xfId="44454" xr:uid="{FDC3E696-43FF-4408-BAAE-9852BBED877E}"/>
    <cellStyle name="Note 35 2_BSD2" xfId="48129" xr:uid="{CBE702CD-CB27-41B3-8A66-98A3415F85CF}"/>
    <cellStyle name="Note 35 3" xfId="48134" xr:uid="{45FF9944-CD9E-438A-BAA3-0EA153266EB6}"/>
    <cellStyle name="Note 35 3 2" xfId="48138" xr:uid="{C99D38BE-2D4E-4D07-A64C-97CCB3618D0B}"/>
    <cellStyle name="Note 35 4" xfId="48142" xr:uid="{A57A52B3-F812-4A79-A40C-1DA279A8A429}"/>
    <cellStyle name="Note 35 4 2" xfId="48146" xr:uid="{A9890585-AB8A-4845-96D2-69616363089E}"/>
    <cellStyle name="Note 35 5" xfId="17557" xr:uid="{BA86D38E-265F-4D1D-9775-56D03E14E80B}"/>
    <cellStyle name="Note 35 6" xfId="48117" xr:uid="{827CCFC3-5F94-449C-8D16-B0C044A562EF}"/>
    <cellStyle name="Note 35_BSD2" xfId="10196" xr:uid="{368E0EC0-AEA4-43DC-BBC7-F03A91597981}"/>
    <cellStyle name="Note 36" xfId="469" xr:uid="{0862B973-0E9F-48C9-ADDD-531656C7C49C}"/>
    <cellStyle name="Note 36 2" xfId="48150" xr:uid="{5278A80A-9046-4371-B980-A2143CC0FF67}"/>
    <cellStyle name="Note 36 2 2" xfId="48152" xr:uid="{7F54553A-C108-459C-B3FB-1804BB4A4394}"/>
    <cellStyle name="Note 36 2 2 2" xfId="33262" xr:uid="{CD21011A-0CA8-4340-821E-B27345A71BCD}"/>
    <cellStyle name="Note 36 2 3" xfId="48154" xr:uid="{6FD8C3EE-50DA-4CAB-8ACF-82D5A477A2C0}"/>
    <cellStyle name="Note 36 2 3 2" xfId="48156" xr:uid="{6D98186F-4BF1-46F6-BCA1-B67A6B8C8A0A}"/>
    <cellStyle name="Note 36 2 4" xfId="44531" xr:uid="{167C26FC-C8C1-4DE1-A96C-DDA5768EFBC9}"/>
    <cellStyle name="Note 36 2_BSD2" xfId="48158" xr:uid="{A1C2187E-EBE5-4BF8-809D-A6D6E59C89CB}"/>
    <cellStyle name="Note 36 3" xfId="48162" xr:uid="{BE1A47EB-4EF8-4820-B5F3-24FF1A0C4210}"/>
    <cellStyle name="Note 36 3 2" xfId="48164" xr:uid="{0AAF2045-B73E-4759-9BBE-C2B0B83E59B7}"/>
    <cellStyle name="Note 36 4" xfId="48166" xr:uid="{C2A86A8D-79B2-4162-8EDE-C42A0F290A1B}"/>
    <cellStyle name="Note 36 4 2" xfId="48168" xr:uid="{B8E4055B-6AD2-4947-A5B1-0659B5D945CA}"/>
    <cellStyle name="Note 36 5" xfId="48170" xr:uid="{7C393E00-806D-4041-830E-4C8B0228E2DE}"/>
    <cellStyle name="Note 36 6" xfId="48148" xr:uid="{333B0493-1409-4387-8633-5EB281E36F43}"/>
    <cellStyle name="Note 36_BSD2" xfId="10939" xr:uid="{67E80F1B-6011-449D-A0CF-90B2FEE5EB8E}"/>
    <cellStyle name="Note 37" xfId="2647" xr:uid="{F33FDE30-D9D6-49F8-8C35-06F3CDBDE2BC}"/>
    <cellStyle name="Note 37 2" xfId="48174" xr:uid="{7A7F3BE3-C5F7-4B2D-975F-A2D369C32662}"/>
    <cellStyle name="Note 37 2 2" xfId="48176" xr:uid="{173C6F82-A57F-4EFD-AE7A-32B53B3DF753}"/>
    <cellStyle name="Note 37 2 2 2" xfId="48178" xr:uid="{8563F113-7322-4D17-B739-83FAD9D4E7A6}"/>
    <cellStyle name="Note 37 2 3" xfId="48180" xr:uid="{CDDD5B5D-4097-4D0E-A6ED-C3A319F1FD4C}"/>
    <cellStyle name="Note 37 2 3 2" xfId="48182" xr:uid="{83041B01-4AB6-4E92-B2FF-4042038E2602}"/>
    <cellStyle name="Note 37 2 4" xfId="44544" xr:uid="{366222B4-DFCE-4269-AC01-BC3EC8E50D02}"/>
    <cellStyle name="Note 37 2_BSD2" xfId="9133" xr:uid="{A5EC3733-BADA-492D-846D-4507FF15AED6}"/>
    <cellStyle name="Note 37 3" xfId="23497" xr:uid="{C6AB8086-5E42-4E13-BD16-8EF065EB614E}"/>
    <cellStyle name="Note 37 3 2" xfId="48184" xr:uid="{E86CF2F4-F07B-4321-91B5-D9DBB91862E1}"/>
    <cellStyle name="Note 37 4" xfId="48186" xr:uid="{DA534890-AA94-4E48-884B-B20918D4250B}"/>
    <cellStyle name="Note 37 4 2" xfId="48188" xr:uid="{DB791AEC-3834-4952-88A5-159A5ADFC187}"/>
    <cellStyle name="Note 37 5" xfId="48190" xr:uid="{7F1E1408-1A45-4AB6-91A2-7BF7408BDB16}"/>
    <cellStyle name="Note 37 6" xfId="48172" xr:uid="{8FB053A7-66F9-4844-93AD-AE8B44FED26B}"/>
    <cellStyle name="Note 37_BSD2" xfId="11738" xr:uid="{97A875EC-3EC0-425B-9515-3B5504EFDFFE}"/>
    <cellStyle name="Note 38" xfId="2649" xr:uid="{9E8A5C72-0842-477E-9F47-33FD43C57737}"/>
    <cellStyle name="Note 38 2" xfId="7371" xr:uid="{0E5AAED5-6E22-4012-9501-028DEEA8388D}"/>
    <cellStyle name="Note 38 2 2" xfId="48192" xr:uid="{D0440792-D207-493C-8B58-5FA64662F7DF}"/>
    <cellStyle name="Note 38 2 2 2" xfId="48194" xr:uid="{8D808276-753D-4493-89A9-FD9FF5881757}"/>
    <cellStyle name="Note 38 2 3" xfId="48196" xr:uid="{0CA598F0-2545-400F-8C70-5E01D86127A6}"/>
    <cellStyle name="Note 38 2 3 2" xfId="13633" xr:uid="{04F49397-79DD-446C-B017-47E2CF72DFE3}"/>
    <cellStyle name="Note 38 2 4" xfId="44564" xr:uid="{19962AB8-AC62-48AA-B612-DB323CAE2F3C}"/>
    <cellStyle name="Note 38 2_BSD2" xfId="48198" xr:uid="{51387D81-5CF5-4468-A565-A8112329397A}"/>
    <cellStyle name="Note 38 3" xfId="7380" xr:uid="{D11367FD-2692-4E5C-94D2-0DB98313A5B3}"/>
    <cellStyle name="Note 38 3 2" xfId="48200" xr:uid="{35F5F667-41B7-4044-BDD5-C35A8AD006C3}"/>
    <cellStyle name="Note 38 4" xfId="48202" xr:uid="{805680B5-3A55-480C-912E-FAC21AA47548}"/>
    <cellStyle name="Note 38 4 2" xfId="48204" xr:uid="{2D81E360-0194-41A6-A4E7-7B7D8BC673E1}"/>
    <cellStyle name="Note 38 5" xfId="48206" xr:uid="{237CBA6C-1D43-48C6-9EDC-03D81CF994E5}"/>
    <cellStyle name="Note 38 6" xfId="47542" xr:uid="{210B898E-4864-40F3-835A-68AB28019C0C}"/>
    <cellStyle name="Note 38_BSD2" xfId="14601" xr:uid="{2020CF54-0896-486E-8A46-78C8116E4649}"/>
    <cellStyle name="Note 39" xfId="2651" xr:uid="{BC6FB4EC-0853-41CF-BC40-D4BF82674B28}"/>
    <cellStyle name="Note 39 2" xfId="48210" xr:uid="{EA051497-8246-49A3-B495-B41CC6955E8A}"/>
    <cellStyle name="Note 39 2 2" xfId="48212" xr:uid="{2D5F30B6-E0A7-4C62-979E-EE8067A538D5}"/>
    <cellStyle name="Note 39 2 2 2" xfId="48214" xr:uid="{91291FF3-D4C9-40CC-A309-A0D46F8DBD20}"/>
    <cellStyle name="Note 39 2 3" xfId="48216" xr:uid="{41D943C2-6A15-4414-B356-B66471325F0F}"/>
    <cellStyle name="Note 39 2 3 2" xfId="48218" xr:uid="{2CA43A7F-3B3A-4321-9AB3-901D8637C03A}"/>
    <cellStyle name="Note 39 2 4" xfId="44582" xr:uid="{1C4C04AA-D446-4BBA-AF4E-04CB9D1CECC1}"/>
    <cellStyle name="Note 39 2_BSD2" xfId="48220" xr:uid="{23650EE4-AFCD-48D0-8DE4-07E7EBF6994D}"/>
    <cellStyle name="Note 39 3" xfId="48222" xr:uid="{0C0F4011-4385-47CC-BEEB-0E18122208E2}"/>
    <cellStyle name="Note 39 3 2" xfId="48224" xr:uid="{26FD380F-ED99-471A-B1C9-793C68FABAFA}"/>
    <cellStyle name="Note 39 4" xfId="48226" xr:uid="{1495EFC7-E5C2-4CC4-808B-630578F5872F}"/>
    <cellStyle name="Note 39 4 2" xfId="48228" xr:uid="{70BD4A54-5E7A-4F8E-AE74-36892CF22960}"/>
    <cellStyle name="Note 39 5" xfId="48230" xr:uid="{55005698-F019-452C-A923-0C2890EF0DFF}"/>
    <cellStyle name="Note 39 6" xfId="48208" xr:uid="{33D57E9F-22CC-444B-B462-961A8C891538}"/>
    <cellStyle name="Note 39_BSD2" xfId="14847" xr:uid="{BAB57424-D41E-4A70-B2D1-6854A09E5010}"/>
    <cellStyle name="Note 4" xfId="2652" xr:uid="{F2A66FA5-DF86-46B7-96BE-D567EB5A430E}"/>
    <cellStyle name="Note 4 10" xfId="47873" xr:uid="{8BEE6CAC-CBFB-4889-8347-CFD69ECB4B18}"/>
    <cellStyle name="Note 4 11" xfId="48232" xr:uid="{238AEF7C-F575-4E03-B9E4-C26BDA11537D}"/>
    <cellStyle name="Note 4 12" xfId="48233" xr:uid="{16ABCEDE-ED33-4792-84B1-4EB581F9820A}"/>
    <cellStyle name="Note 4 13" xfId="48234" xr:uid="{E20E272C-A9DE-43DE-997E-5924BCB9481D}"/>
    <cellStyle name="Note 4 14" xfId="48231" xr:uid="{58D64449-5B75-4484-B5AF-439278A0F92B}"/>
    <cellStyle name="Note 4 2" xfId="429" xr:uid="{91392125-322E-49CC-A7EA-3A06B1AC1193}"/>
    <cellStyle name="Note 4 2 2" xfId="2655" xr:uid="{A9168C8E-9CC4-4909-BD23-2D65B5AD889F}"/>
    <cellStyle name="Note 4 2 2 2" xfId="5554" xr:uid="{00FAA150-B5CD-4C4B-B989-64D0BB7E613F}"/>
    <cellStyle name="Note 4 2 2 3" xfId="5341" xr:uid="{0909379F-E261-4430-9C9C-867F986A794E}"/>
    <cellStyle name="Note 4 2 2 4" xfId="2956" xr:uid="{C86D9078-ABFE-4694-AAEA-C58979A1CC36}"/>
    <cellStyle name="Note 4 2 3" xfId="2933" xr:uid="{6584DF0B-0816-4D6F-9FB8-5EE93772AA7F}"/>
    <cellStyle name="Note 4 2 3 2" xfId="16642" xr:uid="{16DA71E6-3ED0-4D79-90C2-C1A1C640389E}"/>
    <cellStyle name="Note 4 2 4" xfId="3307" xr:uid="{831891FB-1A72-4EFE-9B55-84A73459402C}"/>
    <cellStyle name="Note 4 2 5" xfId="48235" xr:uid="{0C4AD3EA-59B8-4331-9BE6-F5DA54DD6F19}"/>
    <cellStyle name="Note 4 2 6" xfId="48236" xr:uid="{BA79CB55-86E7-4CF1-BEDE-24030E730B7B}"/>
    <cellStyle name="Note 4 2 7" xfId="48237" xr:uid="{B20C9802-4F35-4854-9412-580E26BCA305}"/>
    <cellStyle name="Note 4 2 8" xfId="48238" xr:uid="{D08C113C-CC78-4D58-8097-BAA68BFFDF0D}"/>
    <cellStyle name="Note 4 2 9" xfId="6337" xr:uid="{55DFB0BC-FDBC-4DF4-8BE8-B0BF67CF917A}"/>
    <cellStyle name="Note 4 2_BSD2" xfId="48239" xr:uid="{1ECB6A8B-7D34-4C01-9C45-6C76CA73B618}"/>
    <cellStyle name="Note 4 3" xfId="439" xr:uid="{A69B8F93-BFF3-4ABE-A243-64EAAA8548F5}"/>
    <cellStyle name="Note 4 3 2" xfId="2853" xr:uid="{3C6443F0-8E18-49D3-AE85-424EA7DF6BB7}"/>
    <cellStyle name="Note 4 3 3" xfId="7478" xr:uid="{A3143D4A-73C6-4B60-84C6-A45404374370}"/>
    <cellStyle name="Note 4 3 4" xfId="7443" xr:uid="{99D079FB-033A-4220-86C4-D0CA7B949EF6}"/>
    <cellStyle name="Note 4 4" xfId="5512" xr:uid="{69A78331-7B41-4341-96BB-F08643DD05C4}"/>
    <cellStyle name="Note 4 4 2" xfId="5533" xr:uid="{0FDBC1BF-22F9-4B03-98F6-51268AEBD3B1}"/>
    <cellStyle name="Note 4 5" xfId="7485" xr:uid="{5E5A90B5-6F95-4645-9E03-C3C62DE56A58}"/>
    <cellStyle name="Note 4 5 2" xfId="7490" xr:uid="{81BFBBCC-9484-4CA3-B05C-9C57A6680A1E}"/>
    <cellStyle name="Note 4 6" xfId="7515" xr:uid="{4654FB51-68A9-4C38-AF01-466D524251E0}"/>
    <cellStyle name="Note 4 6 2" xfId="7527" xr:uid="{67AD75FE-D325-4331-9612-593DFEB92823}"/>
    <cellStyle name="Note 4 7" xfId="7451" xr:uid="{54E7972D-5625-4A62-B827-6CFF26BE19C4}"/>
    <cellStyle name="Note 4 7 2" xfId="5584" xr:uid="{2E71F65C-596E-40F1-9CB7-03E6D6796451}"/>
    <cellStyle name="Note 4 8" xfId="7464" xr:uid="{24F542CB-A813-4821-81E7-7FBD5523BD47}"/>
    <cellStyle name="Note 4 8 2" xfId="4004" xr:uid="{5FA6BF7C-2623-4F42-903A-592A488B4197}"/>
    <cellStyle name="Note 4 9" xfId="7589" xr:uid="{8777861A-661D-44FA-985C-A6D119EBCDBA}"/>
    <cellStyle name="Note 4_Annexure" xfId="26798" xr:uid="{20DA58B6-92D8-48E3-9284-D3D1CD0BA5E0}"/>
    <cellStyle name="Note 40" xfId="2644" xr:uid="{50779BC5-09AD-4E06-BAFA-90E164310E66}"/>
    <cellStyle name="Note 40 2" xfId="48118" xr:uid="{8C3F5978-1E6B-4697-BE19-B22AF25E4D66}"/>
    <cellStyle name="Note 40 2 2" xfId="48120" xr:uid="{3410E34B-2DB8-4199-ABD5-3CDDC70F014A}"/>
    <cellStyle name="Note 40 2 2 2" xfId="48122" xr:uid="{31AFB2FB-6DB7-4296-A4E7-04C519E2B059}"/>
    <cellStyle name="Note 40 2 3" xfId="48124" xr:uid="{CD921911-2E66-4066-BAA9-1BFFE203EC14}"/>
    <cellStyle name="Note 40 2 3 2" xfId="48126" xr:uid="{36A18E4D-9AA9-4226-994B-299D1A438571}"/>
    <cellStyle name="Note 40 2 4" xfId="44453" xr:uid="{E9C361C8-CC4E-44AF-866E-72769565FD2E}"/>
    <cellStyle name="Note 40 2_BSD2" xfId="48128" xr:uid="{A458D87F-9AEE-4B65-8635-D8B74F478919}"/>
    <cellStyle name="Note 40 3" xfId="48133" xr:uid="{AD310991-ED38-438E-8EFA-233FCC784793}"/>
    <cellStyle name="Note 40 3 2" xfId="48137" xr:uid="{0B3C4772-5872-43F6-9766-0EE1E09B2DCF}"/>
    <cellStyle name="Note 40 4" xfId="48141" xr:uid="{169DE90B-CF2C-4728-B69F-C9D87053CF1B}"/>
    <cellStyle name="Note 40 4 2" xfId="48145" xr:uid="{8F915BE7-5C70-4F2F-BB6E-3EE837E1B958}"/>
    <cellStyle name="Note 40 5" xfId="17556" xr:uid="{8C0F0771-8B36-4084-9BBB-E5CC992C67B8}"/>
    <cellStyle name="Note 40 6" xfId="48116" xr:uid="{1590C7C8-5C70-490E-AE11-C32CABAB841C}"/>
    <cellStyle name="Note 40_BSD2" xfId="10195" xr:uid="{DB2E6BD7-6389-4DD1-8F9A-7C6B48FDE73E}"/>
    <cellStyle name="Note 41" xfId="468" xr:uid="{FFB695D2-9943-4C47-819D-3FC15DBF228F}"/>
    <cellStyle name="Note 41 2" xfId="48149" xr:uid="{6AE9F631-86CB-4684-AE83-17B601250AA9}"/>
    <cellStyle name="Note 41 2 2" xfId="48151" xr:uid="{F53842B3-1C01-43F2-BD4B-D9C297DEEAC3}"/>
    <cellStyle name="Note 41 2 2 2" xfId="33261" xr:uid="{E478B513-92A8-4DDD-80B7-49542B67D6C4}"/>
    <cellStyle name="Note 41 2 3" xfId="48153" xr:uid="{C51114A3-79FD-494A-9292-D31B9FE38CE0}"/>
    <cellStyle name="Note 41 2 3 2" xfId="48155" xr:uid="{589F5354-0CC0-4511-AD4D-CD8CCE8D1A35}"/>
    <cellStyle name="Note 41 2 4" xfId="44530" xr:uid="{4386AC9B-64B0-41DA-9BB1-2B3349FAB1A4}"/>
    <cellStyle name="Note 41 2_BSD2" xfId="48157" xr:uid="{DB56BC66-8258-479D-947E-21F80DF7C98E}"/>
    <cellStyle name="Note 41 3" xfId="48161" xr:uid="{248C74D3-5F09-4A29-8859-097F1821532C}"/>
    <cellStyle name="Note 41 3 2" xfId="48163" xr:uid="{F8E9A565-E7F6-4692-998A-3B0F63D781BE}"/>
    <cellStyle name="Note 41 4" xfId="48165" xr:uid="{24694F1D-BB09-47CC-91A8-3922FF82FB77}"/>
    <cellStyle name="Note 41 4 2" xfId="48167" xr:uid="{24C027D3-E1A5-489C-81BC-1CEA5C7CC457}"/>
    <cellStyle name="Note 41 5" xfId="48169" xr:uid="{C4A021CA-39E4-4F0B-9A65-58C5ADFDF4A4}"/>
    <cellStyle name="Note 41 6" xfId="48147" xr:uid="{46BDECD4-CE5E-44B3-A9F3-EB48C08BB1CB}"/>
    <cellStyle name="Note 41_BSD2" xfId="10938" xr:uid="{0F03E23E-AF1A-49F8-AC20-0A3822B61740}"/>
    <cellStyle name="Note 42" xfId="2646" xr:uid="{43A5564A-A470-4FD5-8A6A-5442A8B02206}"/>
    <cellStyle name="Note 42 2" xfId="48173" xr:uid="{FB4BE46B-ED2F-40FD-A62A-D92695DA26B0}"/>
    <cellStyle name="Note 42 2 2" xfId="48175" xr:uid="{109C0860-AAEA-4C9A-95EE-E372D3F5A241}"/>
    <cellStyle name="Note 42 2 2 2" xfId="48177" xr:uid="{886014E0-6661-4ED4-9ABB-BA067F066086}"/>
    <cellStyle name="Note 42 2 3" xfId="48179" xr:uid="{DB15D82E-4C1C-4E65-A815-063C68C29A49}"/>
    <cellStyle name="Note 42 2 3 2" xfId="48181" xr:uid="{208BABC6-3C8B-4E5A-B50E-A6D09F471856}"/>
    <cellStyle name="Note 42 2 4" xfId="44543" xr:uid="{30213D73-5AC6-4786-BBF0-FFDC71095FAE}"/>
    <cellStyle name="Note 42 2_BSD2" xfId="9132" xr:uid="{28A4C774-38F6-4770-8870-B9325F5DB932}"/>
    <cellStyle name="Note 42 3" xfId="23496" xr:uid="{B59F4AD8-B1E9-420C-A019-110D248B6EA0}"/>
    <cellStyle name="Note 42 3 2" xfId="48183" xr:uid="{C0B14462-F5E1-4F29-9A9D-DDDF3D203479}"/>
    <cellStyle name="Note 42 4" xfId="48185" xr:uid="{B06B6ECD-B5D2-4051-A0D7-C55C88C9A772}"/>
    <cellStyle name="Note 42 4 2" xfId="48187" xr:uid="{46EEE921-8070-4AA4-8621-F9BB8C7CEB33}"/>
    <cellStyle name="Note 42 5" xfId="48189" xr:uid="{81C4A3F5-A410-4453-BCF3-AFE3AD3E35E7}"/>
    <cellStyle name="Note 42 6" xfId="48171" xr:uid="{164D7FA8-22DA-4C71-8BD6-CFABF216DCF1}"/>
    <cellStyle name="Note 42_BSD2" xfId="11737" xr:uid="{D050708B-1964-4AEA-BFB7-F442C4E773DD}"/>
    <cellStyle name="Note 43" xfId="2648" xr:uid="{8353B7F7-91E5-46AD-88CF-E6540E90A41E}"/>
    <cellStyle name="Note 43 2" xfId="7370" xr:uid="{9DD6E939-3749-4564-89E9-4CA233DAF133}"/>
    <cellStyle name="Note 43 2 2" xfId="48191" xr:uid="{128B0EF8-1149-4B34-AD31-76358F065D49}"/>
    <cellStyle name="Note 43 2 2 2" xfId="48193" xr:uid="{4A2A9D13-3A99-4FC8-B7B6-201285C2BC9D}"/>
    <cellStyle name="Note 43 2 3" xfId="48195" xr:uid="{7AF702D1-857B-461F-A9C4-CE07980028B7}"/>
    <cellStyle name="Note 43 2 3 2" xfId="13632" xr:uid="{3752A211-D17C-4993-AA00-F516ED480ADE}"/>
    <cellStyle name="Note 43 2 4" xfId="44563" xr:uid="{9738029D-DC38-4FAE-8BB3-D971EC9C03C3}"/>
    <cellStyle name="Note 43 2_BSD2" xfId="48197" xr:uid="{2D1B1A4C-95FF-48A3-A2AD-ECEE41842F16}"/>
    <cellStyle name="Note 43 3" xfId="7379" xr:uid="{D09DAD03-5691-49A1-B10D-CF21968F4276}"/>
    <cellStyle name="Note 43 3 2" xfId="48199" xr:uid="{E6B0A3A7-5150-499D-8FCA-17DB832FAF98}"/>
    <cellStyle name="Note 43 4" xfId="48201" xr:uid="{68249E32-5026-4D78-A7C8-50DB6AB90871}"/>
    <cellStyle name="Note 43 4 2" xfId="48203" xr:uid="{B089F53F-7D55-4177-B6FD-0B48CA45A031}"/>
    <cellStyle name="Note 43 5" xfId="48205" xr:uid="{40D94865-3E82-4FC2-9F14-B8A5B8FF421E}"/>
    <cellStyle name="Note 43 6" xfId="47541" xr:uid="{3F728E4F-DF36-43A4-BBD3-778D68425F3F}"/>
    <cellStyle name="Note 43_BSD2" xfId="14600" xr:uid="{141C27E6-E0CD-465E-B8B7-5A85A40BA8F7}"/>
    <cellStyle name="Note 44" xfId="2650" xr:uid="{8F2C75B0-9D53-423D-95B7-3A9969A0073F}"/>
    <cellStyle name="Note 44 2" xfId="48209" xr:uid="{9B7E106D-754D-44D1-A7E1-B6D26B34C8E3}"/>
    <cellStyle name="Note 44 2 2" xfId="48211" xr:uid="{34522FBA-30C3-4A23-BCCF-07A707FF5444}"/>
    <cellStyle name="Note 44 2 2 2" xfId="48213" xr:uid="{8618C7F7-F85A-4FF1-825C-59192E531580}"/>
    <cellStyle name="Note 44 2 3" xfId="48215" xr:uid="{17BEDCDC-4324-40B1-9CAC-08ADD715AF3B}"/>
    <cellStyle name="Note 44 2 3 2" xfId="48217" xr:uid="{CAEBC065-F5BC-45FB-B9DD-F015607938DB}"/>
    <cellStyle name="Note 44 2 4" xfId="44581" xr:uid="{ACF71077-B31E-445F-B801-B441A4E72B25}"/>
    <cellStyle name="Note 44 2_BSD2" xfId="48219" xr:uid="{5D6EC32D-C377-4D90-ABFB-CBD1AAB36BA4}"/>
    <cellStyle name="Note 44 3" xfId="48221" xr:uid="{CC9F566A-D4CA-4805-813B-C2E1176A5D6E}"/>
    <cellStyle name="Note 44 3 2" xfId="48223" xr:uid="{837336DA-0B70-4068-9166-E328B0A6086B}"/>
    <cellStyle name="Note 44 4" xfId="48225" xr:uid="{A0190E0B-68E6-47C4-928C-23BA54F603B0}"/>
    <cellStyle name="Note 44 4 2" xfId="48227" xr:uid="{C16E8F4F-0F98-45B1-8649-B591913F650E}"/>
    <cellStyle name="Note 44 5" xfId="48229" xr:uid="{0C5AC3C4-1BA1-4D03-93B9-E26A0F4A1086}"/>
    <cellStyle name="Note 44 6" xfId="48207" xr:uid="{6CE544CB-D315-430B-A420-BD46D409655A}"/>
    <cellStyle name="Note 44_BSD2" xfId="14846" xr:uid="{B8CF235B-BC48-4312-8FB6-9E95EF7BDF7A}"/>
    <cellStyle name="Note 45" xfId="2657" xr:uid="{BC074F87-5F2D-4084-99E3-CF870EEF5110}"/>
    <cellStyle name="Note 45 2" xfId="48243" xr:uid="{076223FE-2CC8-4330-8147-4A6D09C16A48}"/>
    <cellStyle name="Note 45 2 2" xfId="48245" xr:uid="{71AF2AC5-8E69-4DFB-9671-24CAF710A9F4}"/>
    <cellStyle name="Note 45 2 2 2" xfId="48247" xr:uid="{83C7A633-1917-4F5C-B047-BA27EB62131E}"/>
    <cellStyle name="Note 45 2 3" xfId="48249" xr:uid="{123BAF50-00C9-4966-834B-58F2F5A5675F}"/>
    <cellStyle name="Note 45 2 3 2" xfId="48252" xr:uid="{2FDEC75F-3A6C-4B7C-AAE1-3E4F1EFDA189}"/>
    <cellStyle name="Note 45 2 4" xfId="44591" xr:uid="{816CA3D6-769E-4CCB-A0FF-696D55855238}"/>
    <cellStyle name="Note 45 2_BSD2" xfId="48254" xr:uid="{4AFE2FB2-8150-4244-81D4-C69EBB274E3A}"/>
    <cellStyle name="Note 45 3" xfId="48258" xr:uid="{AF5BEEFA-E363-48FE-9CF9-13FBE6D45C1E}"/>
    <cellStyle name="Note 45 3 2" xfId="48260" xr:uid="{D0395A7E-E5CB-45A5-A1ED-0122A27FF1ED}"/>
    <cellStyle name="Note 45 4" xfId="48262" xr:uid="{5D3D0D4E-8D64-457F-A070-78F73682CEF1}"/>
    <cellStyle name="Note 45 4 2" xfId="10450" xr:uid="{CF359C07-9319-48C9-973E-6EDC7DE07406}"/>
    <cellStyle name="Note 45 5" xfId="48265" xr:uid="{C88DC1DC-9680-4BD3-AA0F-40D79913C016}"/>
    <cellStyle name="Note 45 6" xfId="48241" xr:uid="{64C419B9-5E6A-4EF0-B136-CB13DD286308}"/>
    <cellStyle name="Note 45_BSD2" xfId="48267" xr:uid="{A2AC2E10-E6F8-41E6-A6ED-2541AD2E1BB6}"/>
    <cellStyle name="Note 46" xfId="2054" xr:uid="{7B874C83-FD73-4612-B7BA-6D09EB447F0E}"/>
    <cellStyle name="Note 46 2" xfId="15313" xr:uid="{869DEEC0-E023-4761-8EF5-95503BBDE248}"/>
    <cellStyle name="Note 46 2 2" xfId="15316" xr:uid="{6597E6E8-4207-4CB8-8261-A69109CC70B8}"/>
    <cellStyle name="Note 46 2 2 2" xfId="48269" xr:uid="{AAB632F4-8ED9-401D-A64C-13B2E121D6F5}"/>
    <cellStyle name="Note 46 2 3" xfId="48271" xr:uid="{EF92C764-50DD-4650-95F7-CE0E7DE8E764}"/>
    <cellStyle name="Note 46 2 3 2" xfId="48273" xr:uid="{2DAFE7B9-DDBA-4FB4-81DC-87E2E5A5AE95}"/>
    <cellStyle name="Note 46 2 4" xfId="48275" xr:uid="{E7714723-28E2-4C25-98EA-D64DBAB12109}"/>
    <cellStyle name="Note 46 2_BSD2" xfId="48277" xr:uid="{24E0142C-E4E5-4B2B-AC3C-9E91BE039C59}"/>
    <cellStyle name="Note 46 3" xfId="12093" xr:uid="{4656445D-D41F-4851-BC23-1C690D92872B}"/>
    <cellStyle name="Note 46 3 2" xfId="15319" xr:uid="{4599144A-287B-46CC-BE8C-05CF81BF52CD}"/>
    <cellStyle name="Note 46 4" xfId="12100" xr:uid="{950ACDC3-EA30-4CCB-8D5A-0B967EBF5B92}"/>
    <cellStyle name="Note 46 4 2" xfId="41163" xr:uid="{1CE682BB-887B-4C4B-96E2-18AEF537A9A3}"/>
    <cellStyle name="Note 46 5" xfId="11883" xr:uid="{50C85E9A-411E-4ED2-BA56-26A9381212F6}"/>
    <cellStyle name="Note 46 6" xfId="15310" xr:uid="{65BE0CCC-FC6F-4AE5-A022-13725A599823}"/>
    <cellStyle name="Note 46_BSD2" xfId="41961" xr:uid="{41448945-6E2A-4199-9CF9-A54A6916629A}"/>
    <cellStyle name="Note 47" xfId="2363" xr:uid="{7F71DF51-BE8B-44FB-91EE-BF918D691A0D}"/>
    <cellStyle name="Note 47 2" xfId="12837" xr:uid="{6383BA89-C491-4C18-8A30-700C51CCEE9D}"/>
    <cellStyle name="Note 47 2 2" xfId="48280" xr:uid="{A091C860-D085-415E-BC74-45ED7D14175D}"/>
    <cellStyle name="Note 47 2 2 2" xfId="48282" xr:uid="{B26D330C-F3AA-4BF3-8643-A85F658286EB}"/>
    <cellStyle name="Note 47 2 3" xfId="6819" xr:uid="{3D6EBBDE-7A67-492F-828F-EA4751692F69}"/>
    <cellStyle name="Note 47 2 3 2" xfId="7757" xr:uid="{CACB5FC6-F206-4907-B30D-CCB13B1C0327}"/>
    <cellStyle name="Note 47 2 4" xfId="6519" xr:uid="{8759B6EA-B574-40D5-B026-AD30A3208359}"/>
    <cellStyle name="Note 47 2_BSD2" xfId="38871" xr:uid="{D0BA14DC-82DD-47CC-9242-08DAAA3FF91D}"/>
    <cellStyle name="Note 47 3" xfId="36354" xr:uid="{6CF06894-F874-474F-BDC0-A7BD14996957}"/>
    <cellStyle name="Note 47 3 2" xfId="48285" xr:uid="{03875E01-E474-4E27-B2D7-77FA93452D93}"/>
    <cellStyle name="Note 47 4" xfId="36357" xr:uid="{FB25448A-1934-44E8-B3BC-42EC8C401CCA}"/>
    <cellStyle name="Note 47 4 2" xfId="48287" xr:uid="{B56DCD5C-7FAC-40CA-A447-397A6A3FD81E}"/>
    <cellStyle name="Note 47 5" xfId="36360" xr:uid="{AC034D97-A36C-4EF7-B211-A67B1FEC9EE4}"/>
    <cellStyle name="Note 47 6" xfId="15325" xr:uid="{43ED2462-5B24-46CE-A720-6FA25C076C23}"/>
    <cellStyle name="Note 47_BSD2" xfId="42024" xr:uid="{5A3ED6F8-47CB-48D2-9E2D-33F2D5470FD4}"/>
    <cellStyle name="Note 48" xfId="2366" xr:uid="{8E55F347-37D5-4A99-8871-2B0CBC7C04FB}"/>
    <cellStyle name="Note 48 2" xfId="3952" xr:uid="{41D1FB89-85F5-4276-AE38-EC9209D947E6}"/>
    <cellStyle name="Note 48 2 2" xfId="42781" xr:uid="{1F14F437-A4F6-407A-BFB8-72D0443A1ECA}"/>
    <cellStyle name="Note 48 2 2 2" xfId="48289" xr:uid="{F37296FC-6144-4F8D-814F-3480F621158E}"/>
    <cellStyle name="Note 48 2 3" xfId="3134" xr:uid="{63256064-98D1-4A4E-8D3F-59DF97BE28A7}"/>
    <cellStyle name="Note 48 2 3 2" xfId="6738" xr:uid="{49F2C4F7-FF04-42E7-B2EB-6DE062D669F0}"/>
    <cellStyle name="Note 48 2 4" xfId="3219" xr:uid="{9214ECDE-3741-41C6-8E38-B461FA033969}"/>
    <cellStyle name="Note 48 2_BSD2" xfId="48291" xr:uid="{AC7030E6-4FE5-4005-B138-DFEAADA7377D}"/>
    <cellStyle name="Note 48 3" xfId="48293" xr:uid="{3E90A83C-7850-4909-8390-14D8D1A6154A}"/>
    <cellStyle name="Note 48 3 2" xfId="42786" xr:uid="{6170DEDB-D523-4948-A654-59893A8E7659}"/>
    <cellStyle name="Note 48 4" xfId="48295" xr:uid="{1AFC8230-C82D-4728-B040-DCE9EABEF489}"/>
    <cellStyle name="Note 48 4 2" xfId="42791" xr:uid="{95F28D20-0181-45A7-BF39-93B0A50A194C}"/>
    <cellStyle name="Note 48 5" xfId="48298" xr:uid="{ADE86639-D81E-42EB-9BF7-A6B0A53FED90}"/>
    <cellStyle name="Note 48 6" xfId="4813" xr:uid="{F1FA1546-64DD-4577-8E41-DDB4DC839FA3}"/>
    <cellStyle name="Note 48_BSD2" xfId="18756" xr:uid="{2FAAAEF6-F5BD-48DA-92BE-3B9420A5DABF}"/>
    <cellStyle name="Note 49" xfId="818" xr:uid="{FDE31CC1-F751-4310-8062-6F4C1B51C445}"/>
    <cellStyle name="Note 49 2" xfId="48300" xr:uid="{3948CF36-A475-4193-A42A-EDC09EA8CEFE}"/>
    <cellStyle name="Note 49 2 2" xfId="48302" xr:uid="{67862EC6-B0C0-4712-82E2-AF8C647B8624}"/>
    <cellStyle name="Note 49 2 2 2" xfId="48304" xr:uid="{E2070D1E-69D2-47B8-8A7A-2C6CC1208578}"/>
    <cellStyle name="Note 49 2 3" xfId="9604" xr:uid="{B30681AF-DC4E-46E9-84CE-5CB39C5358E0}"/>
    <cellStyle name="Note 49 2 3 2" xfId="9614" xr:uid="{E973E6A4-2CDD-4622-B857-BC3455638DD5}"/>
    <cellStyle name="Note 49 2 4" xfId="9624" xr:uid="{4DDBE567-4A53-4700-AB2A-E383851030A7}"/>
    <cellStyle name="Note 49 2_BSD2" xfId="48306" xr:uid="{25B2436A-78E2-4D76-9FED-34B6DF0F4605}"/>
    <cellStyle name="Note 49 3" xfId="48308" xr:uid="{529CE5BA-AE53-49D3-AB9F-B2F599F903E1}"/>
    <cellStyle name="Note 49 3 2" xfId="48310" xr:uid="{558E69A6-0F12-44AA-BC01-9D8B7BD70F34}"/>
    <cellStyle name="Note 49 4" xfId="48312" xr:uid="{A9EB371A-63C0-4E14-A711-F7BF7F283EEF}"/>
    <cellStyle name="Note 49 4 2" xfId="48314" xr:uid="{EA9CF729-E91C-4123-9CAC-020F9C168EB2}"/>
    <cellStyle name="Note 49 5" xfId="48317" xr:uid="{38DBD290-476E-42D5-A732-D5FA13E8D30E}"/>
    <cellStyle name="Note 49 6" xfId="6955" xr:uid="{4A88FA33-49DC-42EC-A72F-D0A607363AFE}"/>
    <cellStyle name="Note 49_BSD2" xfId="42296" xr:uid="{98A5331E-BB85-498A-A55C-7EE0E709DD75}"/>
    <cellStyle name="Note 5" xfId="2658" xr:uid="{150FEBE3-543C-487F-BFB6-C4EFA528D869}"/>
    <cellStyle name="Note 5 10" xfId="23101" xr:uid="{3E551DD5-545A-454D-B095-0C7C1580AC78}"/>
    <cellStyle name="Note 5 11" xfId="48319" xr:uid="{8AA0AC1D-E2CA-43D9-BAB9-CFCA2553D7F6}"/>
    <cellStyle name="Note 5 12" xfId="48318" xr:uid="{F362B5B7-1AD7-4D13-8830-2517062C867C}"/>
    <cellStyle name="Note 5 2" xfId="545" xr:uid="{C7F2C193-D9A8-4EA4-A7A1-7CA98F73F2E7}"/>
    <cellStyle name="Note 5 2 2" xfId="2659" xr:uid="{BBB9C2D0-EA65-4943-9CC8-A0AA47A1BBBB}"/>
    <cellStyle name="Note 5 2 2 2" xfId="19906" xr:uid="{2B7C7F41-69F0-4293-B60F-CC1F143E277D}"/>
    <cellStyle name="Note 5 2 2 3" xfId="48320" xr:uid="{91DED1EC-6824-4ADA-8191-47AD481833B7}"/>
    <cellStyle name="Note 5 2 3" xfId="48321" xr:uid="{5F3EF0CF-3989-4E00-9419-09B2C02E8C7D}"/>
    <cellStyle name="Note 5 2 3 2" xfId="19962" xr:uid="{0251195E-2C3C-4C66-BCDE-9B2AE18976EB}"/>
    <cellStyle name="Note 5 2 4" xfId="40576" xr:uid="{E3B42F5F-CEC5-4BB5-A4C7-B7B78392D779}"/>
    <cellStyle name="Note 5 2 5" xfId="3594" xr:uid="{92C992C0-139B-40FC-A1D6-8499B33F63AA}"/>
    <cellStyle name="Note 5 2 6" xfId="7964" xr:uid="{E6D333C3-69C9-401E-A49C-C2FCD9D0D285}"/>
    <cellStyle name="Note 5 2 7" xfId="31274" xr:uid="{6A3823FE-794C-471F-9050-AA2762A824B8}"/>
    <cellStyle name="Note 5 2_BSD2" xfId="48322" xr:uid="{7F5848F8-2501-4817-980F-5BC05708809A}"/>
    <cellStyle name="Note 5 3" xfId="2660" xr:uid="{9A493F09-4D04-43B9-A771-520AC7BD697F}"/>
    <cellStyle name="Note 5 3 2" xfId="48323" xr:uid="{AFB1647A-69C8-4FAD-93F1-306FC9ABEB40}"/>
    <cellStyle name="Note 5 3 3" xfId="29609" xr:uid="{BF0332FD-E2FC-4D0C-A9AD-2EA9F2EA6764}"/>
    <cellStyle name="Note 5 4" xfId="8330" xr:uid="{39E19070-EC38-450A-B520-452DBCE766A6}"/>
    <cellStyle name="Note 5 4 2" xfId="48324" xr:uid="{FE9E4E17-FF0E-4F33-9305-CF26FCEDF425}"/>
    <cellStyle name="Note 5 5" xfId="48325" xr:uid="{37175FD6-B3F7-43B1-A1D9-69F5E160BA02}"/>
    <cellStyle name="Note 5 5 2" xfId="48326" xr:uid="{36E65248-0C8D-4976-84ED-A9A08E7B349D}"/>
    <cellStyle name="Note 5 6" xfId="48327" xr:uid="{177D48B1-9A00-4D7A-A011-03A55BE4A77C}"/>
    <cellStyle name="Note 5 6 2" xfId="48328" xr:uid="{A0464D7E-DF8C-4808-B13A-BD3D4DED59A3}"/>
    <cellStyle name="Note 5 7" xfId="48329" xr:uid="{9A90BC30-A770-4D90-A62D-1B23CC399B14}"/>
    <cellStyle name="Note 5 7 2" xfId="48330" xr:uid="{73B68A20-9517-4FF5-84FE-48BAEBF6FB2A}"/>
    <cellStyle name="Note 5 8" xfId="48331" xr:uid="{87761D50-0CDB-40C1-97C7-6FC1C4B460A6}"/>
    <cellStyle name="Note 5 8 2" xfId="48332" xr:uid="{18276F40-A83F-46C5-B434-21FFE9F28923}"/>
    <cellStyle name="Note 5 9" xfId="48333" xr:uid="{4D3BD597-D72E-4437-BC54-31D6499B6FB8}"/>
    <cellStyle name="Note 5_Annexure" xfId="45308" xr:uid="{2DAC8A4B-1ECE-4868-B5F1-B60F84A7CFA4}"/>
    <cellStyle name="Note 50" xfId="2656" xr:uid="{32ACFB91-FC92-44FC-A48C-393B659D8F00}"/>
    <cellStyle name="Note 50 2" xfId="48242" xr:uid="{43A8423F-691C-4311-AB28-51F93FCDF9CC}"/>
    <cellStyle name="Note 50 2 2" xfId="48244" xr:uid="{5FAD75D6-AFBF-455A-86FD-D1656363E392}"/>
    <cellStyle name="Note 50 2 2 2" xfId="48246" xr:uid="{AC50C03C-6CF2-4C18-B1C4-DD402F9B6C87}"/>
    <cellStyle name="Note 50 2 3" xfId="48248" xr:uid="{D9454B98-6B64-4617-9FE6-E385F4295396}"/>
    <cellStyle name="Note 50 2 3 2" xfId="48251" xr:uid="{28C71D2E-3B05-49EE-B35C-FE5E8E388D3E}"/>
    <cellStyle name="Note 50 2 4" xfId="44590" xr:uid="{EB5977E4-AF01-4E1E-AB84-C723866725B7}"/>
    <cellStyle name="Note 50 2_BSD2" xfId="48253" xr:uid="{F1D46D63-1302-4425-8E68-4EEB6FC513DE}"/>
    <cellStyle name="Note 50 3" xfId="48257" xr:uid="{A116D3E4-71F3-4D85-A821-A2917E8287A7}"/>
    <cellStyle name="Note 50 3 2" xfId="48259" xr:uid="{06ED47E7-4D54-45AB-B81E-6BE4A4B049A1}"/>
    <cellStyle name="Note 50 4" xfId="48261" xr:uid="{D0F5C4ED-2A71-404B-B5D7-984A8DDA9168}"/>
    <cellStyle name="Note 50 4 2" xfId="10449" xr:uid="{09FEEA7F-F23A-4A35-B3EC-8F19C333B3BD}"/>
    <cellStyle name="Note 50 5" xfId="48264" xr:uid="{1D47EB00-4882-4E6E-9FE5-AA6683C1AC38}"/>
    <cellStyle name="Note 50 6" xfId="48240" xr:uid="{DD9D59D8-9806-4AF9-B170-8ADECB4713FE}"/>
    <cellStyle name="Note 50_BSD2" xfId="48266" xr:uid="{A2C9275A-DE60-47AF-AB03-F89DF7771A6F}"/>
    <cellStyle name="Note 51" xfId="2053" xr:uid="{2920CD82-99FC-4D3F-87EC-C02E75D0E810}"/>
    <cellStyle name="Note 51 2" xfId="15312" xr:uid="{741F9792-24E4-45C0-96A8-0F28C1229403}"/>
    <cellStyle name="Note 51 2 2" xfId="15315" xr:uid="{1F828C9E-CC32-46DD-8887-348641871EC2}"/>
    <cellStyle name="Note 51 2 2 2" xfId="48268" xr:uid="{44ED7E21-5555-43FA-AA2D-E0C60225136B}"/>
    <cellStyle name="Note 51 2 3" xfId="48270" xr:uid="{5E414757-8781-45DB-8651-EDFFCE6E7ACE}"/>
    <cellStyle name="Note 51 2 3 2" xfId="48272" xr:uid="{52EC4130-DC60-4D6D-A6CB-379FF019E166}"/>
    <cellStyle name="Note 51 2 4" xfId="48274" xr:uid="{DFBBA881-0B0F-4C04-8D13-FD39AA3CB506}"/>
    <cellStyle name="Note 51 2_BSD2" xfId="48276" xr:uid="{2334D97C-6B8A-4D44-A243-2A2A8E6723A2}"/>
    <cellStyle name="Note 51 3" xfId="12092" xr:uid="{944C7937-7933-47B9-A7B4-592A8257CDF7}"/>
    <cellStyle name="Note 51 3 2" xfId="15318" xr:uid="{4728E15E-33BC-431F-85ED-55838F567791}"/>
    <cellStyle name="Note 51 4" xfId="12099" xr:uid="{A8033887-6A07-4DEF-8CD3-D2590188EC85}"/>
    <cellStyle name="Note 51 4 2" xfId="41162" xr:uid="{6C5FF120-A1AD-4C47-A8A7-E4945EF8ACCD}"/>
    <cellStyle name="Note 51 5" xfId="11882" xr:uid="{54C590AA-AFC5-418F-A005-7E45D4DB77DA}"/>
    <cellStyle name="Note 51 6" xfId="15309" xr:uid="{0A88FAC5-66B0-4D13-9DB6-6D359DB30EC0}"/>
    <cellStyle name="Note 51_BSD2" xfId="41960" xr:uid="{DF53DE90-EBE0-4D9C-AEC2-A92FECD23B13}"/>
    <cellStyle name="Note 52" xfId="2362" xr:uid="{954D81E3-ABFB-4D92-BA94-7224866ECB98}"/>
    <cellStyle name="Note 52 2" xfId="12836" xr:uid="{3F7B8CD6-7BBD-4E02-B273-785060EAE6ED}"/>
    <cellStyle name="Note 52 2 2" xfId="48279" xr:uid="{8C4A4D44-C37A-4EF3-B85E-0866F7131859}"/>
    <cellStyle name="Note 52 2 2 2" xfId="48281" xr:uid="{AA35F27F-9C11-4F00-A460-597612905034}"/>
    <cellStyle name="Note 52 2 3" xfId="6818" xr:uid="{9CE351B6-DE20-4A46-A328-6D3A5EA29E33}"/>
    <cellStyle name="Note 52 2 3 2" xfId="7756" xr:uid="{94FADC1D-7515-41C4-B811-898BBE241E1D}"/>
    <cellStyle name="Note 52 2 4" xfId="6518" xr:uid="{AF774FEC-75D1-486B-8774-0FC658ADFFA5}"/>
    <cellStyle name="Note 52 2_BSD2" xfId="38870" xr:uid="{19040FC3-3E30-41FF-95D4-A33BF718C4D3}"/>
    <cellStyle name="Note 52 3" xfId="36353" xr:uid="{2C6D808A-EDBA-477B-9F12-4172D32192EC}"/>
    <cellStyle name="Note 52 3 2" xfId="48284" xr:uid="{44E9F3AA-34BC-4DAC-9219-61DF8C038D50}"/>
    <cellStyle name="Note 52 4" xfId="36356" xr:uid="{4781AD2A-B76D-4045-8875-C2274781E700}"/>
    <cellStyle name="Note 52 4 2" xfId="48286" xr:uid="{E1C5EFB7-EAC9-4A8A-87F4-AF68754A4AF4}"/>
    <cellStyle name="Note 52 5" xfId="36359" xr:uid="{0EDFE5FE-5F5C-493B-8BCB-8177B5B6EC58}"/>
    <cellStyle name="Note 52 6" xfId="15324" xr:uid="{E522D01A-3B95-4753-9930-1E298A49D058}"/>
    <cellStyle name="Note 52_BSD2" xfId="42023" xr:uid="{5AE0532A-E31E-4BCE-AF4E-A22C5B21505A}"/>
    <cellStyle name="Note 53" xfId="2365" xr:uid="{B8724EB2-473E-4FC1-ADC3-F8394B874F40}"/>
    <cellStyle name="Note 53 2" xfId="3951" xr:uid="{4035109B-C422-41EC-8E53-901EBC5CB4F5}"/>
    <cellStyle name="Note 53 2 2" xfId="42780" xr:uid="{B3976731-D51B-4A3D-B571-E1246BE93015}"/>
    <cellStyle name="Note 53 2 2 2" xfId="48288" xr:uid="{1F00BA72-CA4F-4195-980B-EEC3724D14AA}"/>
    <cellStyle name="Note 53 2 3" xfId="3133" xr:uid="{9B069FDB-E160-4C0D-ABE6-CF9D061DDEB0}"/>
    <cellStyle name="Note 53 2 3 2" xfId="6737" xr:uid="{5936556E-ADB6-4F2D-97BA-E71421E31B7A}"/>
    <cellStyle name="Note 53 2 4" xfId="3218" xr:uid="{E847130B-3FCA-4C73-86F1-19A7B59796F4}"/>
    <cellStyle name="Note 53 2_BSD2" xfId="48290" xr:uid="{4766511C-EC83-461A-8A30-C82DFC3DAAB4}"/>
    <cellStyle name="Note 53 3" xfId="48292" xr:uid="{D272E6B9-3626-4FBC-BAB5-6ECF65597DE2}"/>
    <cellStyle name="Note 53 3 2" xfId="42785" xr:uid="{07B46DD5-EB10-4EB3-95B2-C55FB8C9F711}"/>
    <cellStyle name="Note 53 4" xfId="48294" xr:uid="{B2C3120E-05B1-4021-9450-5E3C83187D2C}"/>
    <cellStyle name="Note 53 4 2" xfId="42790" xr:uid="{923F8B4D-68C0-4109-962A-33CF7078564A}"/>
    <cellStyle name="Note 53 5" xfId="48297" xr:uid="{A9F7CEA3-45D4-4B56-A05D-24890E038648}"/>
    <cellStyle name="Note 53 6" xfId="4812" xr:uid="{0254DA7A-CDD9-4AB6-A614-72ED35CA2C26}"/>
    <cellStyle name="Note 53_BSD2" xfId="18755" xr:uid="{8FDD3C37-2C2D-4C00-A998-F89B89B4F83E}"/>
    <cellStyle name="Note 54" xfId="817" xr:uid="{E957989A-F150-4E18-BED7-1CC6DAA677C0}"/>
    <cellStyle name="Note 54 2" xfId="48299" xr:uid="{9854C8C6-D791-4D4E-BDD4-D06CD3D75B46}"/>
    <cellStyle name="Note 54 2 2" xfId="48301" xr:uid="{435467CA-F85B-41FE-92DD-1ECFF7F1CABD}"/>
    <cellStyle name="Note 54 2 2 2" xfId="48303" xr:uid="{1281C67E-DF89-44D5-885D-0857B30FF714}"/>
    <cellStyle name="Note 54 2 3" xfId="9603" xr:uid="{2E700ABC-4CCF-4706-B5CF-D21731B77385}"/>
    <cellStyle name="Note 54 2 3 2" xfId="9613" xr:uid="{91B7A878-4167-4D8A-8DDA-C030EE0C7777}"/>
    <cellStyle name="Note 54 2 4" xfId="9623" xr:uid="{5FC839B9-E218-4A04-A5A1-3FBE29945999}"/>
    <cellStyle name="Note 54 2_BSD2" xfId="48305" xr:uid="{D9E5B60B-30D5-462F-906E-A35944006A55}"/>
    <cellStyle name="Note 54 3" xfId="48307" xr:uid="{7F55EF42-8E1F-4293-B6F7-36064F539456}"/>
    <cellStyle name="Note 54 3 2" xfId="48309" xr:uid="{19B9E8B8-EAD3-4ADD-9701-3A953B53AF8F}"/>
    <cellStyle name="Note 54 4" xfId="48311" xr:uid="{11939794-6F64-441A-98C7-3201D85C5AE1}"/>
    <cellStyle name="Note 54 4 2" xfId="48313" xr:uid="{256C4016-A593-4740-B4A5-8F22A4AF8FB3}"/>
    <cellStyle name="Note 54 5" xfId="48316" xr:uid="{8CECADD6-C1E1-425A-87E2-D7039D7B6E1E}"/>
    <cellStyle name="Note 54 6" xfId="6954" xr:uid="{C71961AB-2255-4B07-B9BC-300D206A12D9}"/>
    <cellStyle name="Note 54_BSD2" xfId="42295" xr:uid="{40D65ECA-9E3F-4301-BCF4-C79039DA3BD3}"/>
    <cellStyle name="Note 55" xfId="166" xr:uid="{5AF8ED26-A576-4D91-912E-E8CFAB07F917}"/>
    <cellStyle name="Note 55 2" xfId="48335" xr:uid="{AA5B1FB9-A248-4F43-B1EB-F8626EF3A691}"/>
    <cellStyle name="Note 55 2 2" xfId="48337" xr:uid="{1A455180-E018-4FDE-BF05-37413FAC4EEE}"/>
    <cellStyle name="Note 55 2 2 2" xfId="48338" xr:uid="{EA8409A9-30CA-47FF-A842-99A7B52CA777}"/>
    <cellStyle name="Note 55 2 3" xfId="6875" xr:uid="{7FCDF7F4-7F26-4ECA-91F8-F300D398E575}"/>
    <cellStyle name="Note 55 2 3 2" xfId="6952" xr:uid="{C384BCC1-D9BA-498C-85DF-FB73ED5D76D6}"/>
    <cellStyle name="Note 55 2 4" xfId="6144" xr:uid="{6D667831-177C-42F3-A8CC-9657C08E5005}"/>
    <cellStyle name="Note 55 2_BSD2" xfId="48339" xr:uid="{DB148655-EDE6-48BD-9236-CBAF35660C06}"/>
    <cellStyle name="Note 55 3" xfId="48341" xr:uid="{3D46EB30-C350-4009-9F36-0DE5664283FE}"/>
    <cellStyle name="Note 55 3 2" xfId="48343" xr:uid="{DBABCAB2-F17D-4B9F-B5E9-4DC025B2774D}"/>
    <cellStyle name="Note 55 4" xfId="48345" xr:uid="{199AF708-50BC-4957-B723-00CF7681EA8B}"/>
    <cellStyle name="Note 55 4 2" xfId="48346" xr:uid="{A85FFC49-6B57-4B6F-B81D-6B1DC30B0D9E}"/>
    <cellStyle name="Note 55 5" xfId="48347" xr:uid="{4FAF532D-8F4D-442D-9C10-69AE55EAA477}"/>
    <cellStyle name="Note 55 6" xfId="6982" xr:uid="{6B2630C8-3158-4A8D-BDCE-C5CD5FFEBBE7}"/>
    <cellStyle name="Note 55_BSD2" xfId="42442" xr:uid="{8DCB0ED9-DAC2-4C6C-9595-9736083AB873}"/>
    <cellStyle name="Note 56" xfId="822" xr:uid="{85AEA03D-DFBB-4AA3-B32B-C3548B95D13B}"/>
    <cellStyle name="Note 56 2" xfId="48349" xr:uid="{44F3EE24-21D6-4209-BF35-3E98414298B7}"/>
    <cellStyle name="Note 56 2 2" xfId="48351" xr:uid="{12C0876C-A2DB-49C3-BC97-03771861B78A}"/>
    <cellStyle name="Note 56 2 2 2" xfId="48352" xr:uid="{6757A3E4-255F-4E2D-8223-00C00BF76C24}"/>
    <cellStyle name="Note 56 2 3" xfId="11064" xr:uid="{00E392EC-CDCB-4EC2-99C4-F59549397221}"/>
    <cellStyle name="Note 56 2 3 2" xfId="11071" xr:uid="{B4761B7E-FC80-4712-9AF6-AEEE1C049237}"/>
    <cellStyle name="Note 56 2 4" xfId="11074" xr:uid="{95426AB0-2219-44AF-A726-7D5973AEE781}"/>
    <cellStyle name="Note 56 2_BSD2" xfId="44270" xr:uid="{73CEEF39-D0AE-4C3C-9FF1-ECC75870FE60}"/>
    <cellStyle name="Note 56 3" xfId="48354" xr:uid="{51B51279-DF51-4038-81C1-F507EFD6E9E8}"/>
    <cellStyle name="Note 56 3 2" xfId="48356" xr:uid="{CD7842A9-1749-41A5-9B5C-FFB2A021E7B7}"/>
    <cellStyle name="Note 56 4" xfId="48358" xr:uid="{84EEF521-C4E1-4EBC-BAB6-184D4A1831E5}"/>
    <cellStyle name="Note 56 4 2" xfId="48359" xr:uid="{49499C2B-85D4-4A7F-8659-26EB2E8D1E1D}"/>
    <cellStyle name="Note 56 5" xfId="48360" xr:uid="{F9E5C2C6-9177-47C7-BA8A-37E4F99EBBBC}"/>
    <cellStyle name="Note 56 6" xfId="15328" xr:uid="{421B4891-DA12-470E-BEC7-23F8424C0505}"/>
    <cellStyle name="Note 56_BSD2" xfId="22587" xr:uid="{758DED32-92A3-439D-8ED8-BC8245AC18DC}"/>
    <cellStyle name="Note 57" xfId="827" xr:uid="{4C4F22C4-0B59-43E3-BF38-F07F1E059454}"/>
    <cellStyle name="Note 57 2" xfId="48362" xr:uid="{E24E93ED-ADE3-42E3-8493-6B464A23AA49}"/>
    <cellStyle name="Note 57 2 2" xfId="48364" xr:uid="{F155B300-C9E9-4077-960E-5A34B69FD402}"/>
    <cellStyle name="Note 57 2 2 2" xfId="48263" xr:uid="{9C37B58D-6F10-4686-85D4-AEE39732481D}"/>
    <cellStyle name="Note 57 2 3" xfId="11877" xr:uid="{99568D15-ABEF-4961-AD38-0BBBFDD558F2}"/>
    <cellStyle name="Note 57 2 3 2" xfId="11881" xr:uid="{A04EF6AA-B360-4DC9-ADF8-9F91D477B64C}"/>
    <cellStyle name="Note 57 2 4" xfId="10285" xr:uid="{77E616D8-59D5-4C53-B986-9A9398876800}"/>
    <cellStyle name="Note 57 2_BSD2" xfId="48365" xr:uid="{EDE200CF-7CA9-487A-8019-8DE62CA16E78}"/>
    <cellStyle name="Note 57 3" xfId="48367" xr:uid="{91810C20-ECC5-47F0-BAE8-D8B2B0646549}"/>
    <cellStyle name="Note 57 3 2" xfId="48369" xr:uid="{05498015-B24E-45E5-80AC-7D75751A0D56}"/>
    <cellStyle name="Note 57 4" xfId="48371" xr:uid="{C4426719-A4ED-42AA-9343-979BA34F07F5}"/>
    <cellStyle name="Note 57 4 2" xfId="48372" xr:uid="{4EF9687E-43C1-4816-A34F-C0094E4C7101}"/>
    <cellStyle name="Note 57 5" xfId="48373" xr:uid="{8CCED87F-1E49-4706-B7EF-46CF8CA0D8E0}"/>
    <cellStyle name="Note 57 6" xfId="32584" xr:uid="{F2AFFCBD-D92C-414D-9AC3-46216B25A6A9}"/>
    <cellStyle name="Note 57_BSD2" xfId="22652" xr:uid="{7417ACE7-4822-4FC6-AD72-71734A154ED0}"/>
    <cellStyle name="Note 58" xfId="833" xr:uid="{D05B341E-D24C-4C9B-A5DD-9D8FD3E880A8}"/>
    <cellStyle name="Note 58 2" xfId="48375" xr:uid="{0733ADF1-05F6-434D-83BB-45D4042726C9}"/>
    <cellStyle name="Note 58 2 2" xfId="48377" xr:uid="{35EC6DB6-035C-490D-87EB-A224F29BEE2E}"/>
    <cellStyle name="Note 58 2 2 2" xfId="48378" xr:uid="{45376F5B-B201-4E04-93CA-66A061689006}"/>
    <cellStyle name="Note 58 2 3" xfId="48379" xr:uid="{F4BBAC1C-BB99-41AC-9481-98BA6E22805A}"/>
    <cellStyle name="Note 58 2 3 2" xfId="19477" xr:uid="{85BEFB2D-75C5-40C0-97C6-CD22DBF3CD25}"/>
    <cellStyle name="Note 58 2 4" xfId="48380" xr:uid="{4D2865B5-A1AB-4AE3-B3B5-05C0B61A5773}"/>
    <cellStyle name="Note 58 2_BSD2" xfId="33594" xr:uid="{5D306E64-0CD5-48CD-A84B-AA7E335D6E12}"/>
    <cellStyle name="Note 58 3" xfId="48382" xr:uid="{2AF77047-55D5-46A9-9400-89BC08F9B003}"/>
    <cellStyle name="Note 58 3 2" xfId="48384" xr:uid="{071D768F-E55D-4DB0-B494-99BDD91595A5}"/>
    <cellStyle name="Note 58 4" xfId="48386" xr:uid="{93A4D442-A514-4D71-90AD-9A0832EB8039}"/>
    <cellStyle name="Note 58 4 2" xfId="48387" xr:uid="{0A518DFE-4009-4356-9009-B7963235F6C4}"/>
    <cellStyle name="Note 58 5" xfId="48388" xr:uid="{2A8264F8-0E8F-4800-98F2-21E57C97D1B4}"/>
    <cellStyle name="Note 58 6" xfId="32587" xr:uid="{BDF72A69-6178-488C-9D24-A6B82BF4A5E4}"/>
    <cellStyle name="Note 58_BSD2" xfId="22765" xr:uid="{F7B3AB07-8131-40A7-BD25-1DF8D79AC765}"/>
    <cellStyle name="Note 59" xfId="578" xr:uid="{4E8C02E6-5E2E-4075-9909-A42EF181FB87}"/>
    <cellStyle name="Note 59 2" xfId="48392" xr:uid="{E5FBDAE0-0861-40EE-BB03-842B08C4E716}"/>
    <cellStyle name="Note 59 2 2" xfId="48394" xr:uid="{2518AA9D-C448-4264-A702-028E16875C5A}"/>
    <cellStyle name="Note 59 2 2 2" xfId="48395" xr:uid="{EAA44A1E-6423-4D46-82DB-D874BCEB44F4}"/>
    <cellStyle name="Note 59 2 3" xfId="48396" xr:uid="{CD0017C7-7A6C-46D5-974B-6930E575C935}"/>
    <cellStyle name="Note 59 2 3 2" xfId="48397" xr:uid="{FFB26AD3-BE45-45D3-AB8B-11380FDCFCA4}"/>
    <cellStyle name="Note 59 2 4" xfId="48398" xr:uid="{A8AA7643-79CB-4646-8338-BD4FC3D50DBE}"/>
    <cellStyle name="Note 59 2_BSD2" xfId="45934" xr:uid="{FF68BF1D-72BE-4B3C-BFDB-3EB345A4DB85}"/>
    <cellStyle name="Note 59 3" xfId="48400" xr:uid="{B366FC2E-4D93-48C2-AD5C-696ACF828656}"/>
    <cellStyle name="Note 59 3 2" xfId="48402" xr:uid="{59155F0F-1566-4AC3-A7E4-C80CC42F270E}"/>
    <cellStyle name="Note 59 4" xfId="48404" xr:uid="{ACEBCC25-11B0-4880-9727-0CEA9A1A6239}"/>
    <cellStyle name="Note 59 4 2" xfId="48405" xr:uid="{D75814BE-FFAF-40C3-8C25-9B601690854D}"/>
    <cellStyle name="Note 59 5" xfId="37096" xr:uid="{6E31387A-B0EA-4848-9EB3-40D4C320386F}"/>
    <cellStyle name="Note 59 6" xfId="48390" xr:uid="{97142D9B-F895-4DF4-95E5-8DFC0C9CA55F}"/>
    <cellStyle name="Note 59_BSD2" xfId="22834" xr:uid="{08EA0E7E-447E-4F5A-86AC-280E890FEE03}"/>
    <cellStyle name="Note 6" xfId="2661" xr:uid="{E5875786-4783-435E-AF52-E715732561EE}"/>
    <cellStyle name="Note 6 10" xfId="48407" xr:uid="{A6EAE249-A3DF-411D-A72F-A7FB270E05F7}"/>
    <cellStyle name="Note 6 11" xfId="48406" xr:uid="{6CBBB528-7AF7-424E-8106-383FC9A9E484}"/>
    <cellStyle name="Note 6 2" xfId="2662" xr:uid="{7E569593-84E3-44BC-A8B5-DA9DBE63A89E}"/>
    <cellStyle name="Note 6 2 2" xfId="41591" xr:uid="{8E29AD76-58F2-43FF-9C8E-E3F8478646B4}"/>
    <cellStyle name="Note 6 2 2 2" xfId="41593" xr:uid="{7CFC54C1-6F77-4727-80B5-BB022DEB2FF0}"/>
    <cellStyle name="Note 6 2 3" xfId="41697" xr:uid="{68C36F90-FA77-4691-B6A2-8CD1A9567768}"/>
    <cellStyle name="Note 6 2 3 2" xfId="41699" xr:uid="{BE0377A9-A514-4979-B3E4-3548F438A34D}"/>
    <cellStyle name="Note 6 2 4" xfId="22528" xr:uid="{B83ED832-5955-44A4-962A-A9B2B4468917}"/>
    <cellStyle name="Note 6 2 5" xfId="22538" xr:uid="{F9B29F03-8675-46F9-8B15-2F2C3A369CE9}"/>
    <cellStyle name="Note 6 2 6" xfId="22545" xr:uid="{C75637F9-6235-4746-A90A-1C445E343CD2}"/>
    <cellStyle name="Note 6 2 7" xfId="31302" xr:uid="{E96EBC40-EE92-454D-B6B7-D7351C698310}"/>
    <cellStyle name="Note 6 2_BSD2" xfId="48408" xr:uid="{61FF1674-D009-4E56-99B5-25B31209105E}"/>
    <cellStyle name="Note 6 3" xfId="31305" xr:uid="{0562B4BB-4957-4A2D-BFAA-958C6D8D8F46}"/>
    <cellStyle name="Note 6 3 2" xfId="48409" xr:uid="{2C53DD68-7F92-4BD6-AF54-A1E101E2A9FB}"/>
    <cellStyle name="Note 6 4" xfId="48410" xr:uid="{384E5177-C109-467B-9E12-083C5814A774}"/>
    <cellStyle name="Note 6 4 2" xfId="48411" xr:uid="{69C39EDC-B89E-45E6-85BF-A91533CA2187}"/>
    <cellStyle name="Note 6 5" xfId="48412" xr:uid="{1E6DC0F2-8284-496D-846B-F0A839A6F10F}"/>
    <cellStyle name="Note 6 5 2" xfId="48413" xr:uid="{B02DA3BD-1339-4E18-87A1-B02AD31853DB}"/>
    <cellStyle name="Note 6 6" xfId="48414" xr:uid="{C16BF678-56AC-404D-88EE-B813B253D473}"/>
    <cellStyle name="Note 6 6 2" xfId="48415" xr:uid="{1EEFE711-F959-4018-A39F-A6A8ED01B4B2}"/>
    <cellStyle name="Note 6 7" xfId="48416" xr:uid="{64A623EB-2CF7-48AD-BD07-115A5FCD4146}"/>
    <cellStyle name="Note 6 7 2" xfId="48417" xr:uid="{B0129127-C212-4CA1-85D0-9D5D2B9DCE67}"/>
    <cellStyle name="Note 6 8" xfId="48418" xr:uid="{DD81E71F-5276-4019-A927-2E2C109CF710}"/>
    <cellStyle name="Note 6 8 2" xfId="48419" xr:uid="{A787F612-369B-45ED-83A0-FFB5302EE5E6}"/>
    <cellStyle name="Note 6 9" xfId="48420" xr:uid="{6DC76B77-939C-4900-9EFC-A6BEBE7F0FE4}"/>
    <cellStyle name="Note 6_Annexure" xfId="16232" xr:uid="{E0407E44-E53C-42EB-B32F-40377ABA48A1}"/>
    <cellStyle name="Note 60" xfId="165" xr:uid="{B04990A6-D88D-45C7-BDAF-8437ABFAEAE5}"/>
    <cellStyle name="Note 60 2" xfId="48334" xr:uid="{F9BB33C6-2BA1-4C75-A773-7B5A944D2F7E}"/>
    <cellStyle name="Note 60 2 2" xfId="48336" xr:uid="{51316BF2-F32C-4C38-ABD5-AAAD68B3FEF2}"/>
    <cellStyle name="Note 60 3" xfId="48340" xr:uid="{125D7D11-5583-4D55-85AF-899DF7B42795}"/>
    <cellStyle name="Note 60 3 2" xfId="48342" xr:uid="{0A36E2AC-9699-43EE-91F0-A5D2341F1A45}"/>
    <cellStyle name="Note 60 4" xfId="48344" xr:uid="{3CE993A2-C5C8-4A00-B950-71073C7B2E5F}"/>
    <cellStyle name="Note 60 5" xfId="6981" xr:uid="{64B36AFA-CD8D-48F2-9EB8-1C9279A1DD62}"/>
    <cellStyle name="Note 60_BSD2" xfId="42441" xr:uid="{531EBD99-1F58-42AB-A265-3A6693AA571A}"/>
    <cellStyle name="Note 61" xfId="821" xr:uid="{5D7D6512-9561-466D-ABBF-1615AF15164A}"/>
    <cellStyle name="Note 61 2" xfId="48348" xr:uid="{6B973CF6-6436-4305-86EA-95697C202F4D}"/>
    <cellStyle name="Note 61 2 2" xfId="48350" xr:uid="{5757FE79-E8BE-4FB5-B55B-3D32B7272C2C}"/>
    <cellStyle name="Note 61 3" xfId="48353" xr:uid="{DF168C23-0E38-4563-A953-E21B4088E74B}"/>
    <cellStyle name="Note 61 3 2" xfId="48355" xr:uid="{2EEC184E-FAA3-412C-9373-7DBD70A26389}"/>
    <cellStyle name="Note 61 4" xfId="48357" xr:uid="{99412645-99DC-423F-9BE8-3C89435FB3D5}"/>
    <cellStyle name="Note 61 5" xfId="15327" xr:uid="{9C1B04F2-184E-4E52-88A9-D6AC596F52E7}"/>
    <cellStyle name="Note 61_BSD2" xfId="22586" xr:uid="{74AA09B0-ADC8-4E64-AE50-F76A2BE373F2}"/>
    <cellStyle name="Note 62" xfId="826" xr:uid="{12A7E282-B170-4F4B-8BE5-4B8CF40B1C84}"/>
    <cellStyle name="Note 62 2" xfId="48361" xr:uid="{F8835B5A-2C8C-4042-971E-9B6285EA2085}"/>
    <cellStyle name="Note 62 2 2" xfId="48363" xr:uid="{EC3F7BDF-265C-458B-A483-9CD6377EE923}"/>
    <cellStyle name="Note 62 3" xfId="48366" xr:uid="{A4129012-81D9-4312-89E6-C8DA3DE79893}"/>
    <cellStyle name="Note 62 3 2" xfId="48368" xr:uid="{E2D93870-14D2-4F09-8866-381AAE16FC08}"/>
    <cellStyle name="Note 62 4" xfId="48370" xr:uid="{FB0A6428-EC9D-498D-BDE5-0D6828061C95}"/>
    <cellStyle name="Note 62 5" xfId="32583" xr:uid="{55AF1EE9-9B53-4CC9-A4D7-92693B1C10B8}"/>
    <cellStyle name="Note 62_BSD2" xfId="22651" xr:uid="{050A362F-3299-473D-AE2B-F52D25881824}"/>
    <cellStyle name="Note 63" xfId="832" xr:uid="{2055E924-50D7-4D98-BE8C-DE2DBF7FA8A6}"/>
    <cellStyle name="Note 63 2" xfId="48374" xr:uid="{E3909366-7DCC-4753-A6DF-946753711BA3}"/>
    <cellStyle name="Note 63 2 2" xfId="48376" xr:uid="{DB7DC706-FA5E-444A-925E-45F2BD9646E4}"/>
    <cellStyle name="Note 63 3" xfId="48381" xr:uid="{0EB97CF4-C6CA-4ED7-8F08-B8ECCC796C4D}"/>
    <cellStyle name="Note 63 3 2" xfId="48383" xr:uid="{F9B849F3-A861-4047-8E66-62C4BFD31FB3}"/>
    <cellStyle name="Note 63 4" xfId="48385" xr:uid="{097C064D-66E3-4BAD-9EBC-FE3BFDF2C72B}"/>
    <cellStyle name="Note 63 5" xfId="32586" xr:uid="{5FE43420-6903-4FE8-9C20-CD6ADF2461AC}"/>
    <cellStyle name="Note 63_BSD2" xfId="22764" xr:uid="{A3AD2299-DFE8-47C0-90FA-8F182A263706}"/>
    <cellStyle name="Note 64" xfId="577" xr:uid="{12C15578-E082-4E50-8D46-3DACCB29222A}"/>
    <cellStyle name="Note 64 2" xfId="48391" xr:uid="{B78FC67A-550A-4DB4-9C20-6FF92E0519C6}"/>
    <cellStyle name="Note 64 2 2" xfId="48393" xr:uid="{5280559C-62E3-4BF4-981F-D2F027DC09BF}"/>
    <cellStyle name="Note 64 3" xfId="48399" xr:uid="{8E7B138B-0E70-4AE1-9EAC-08A1ED357918}"/>
    <cellStyle name="Note 64 3 2" xfId="48401" xr:uid="{C5F94627-E661-4387-A280-8C1E0226B84F}"/>
    <cellStyle name="Note 64 4" xfId="48403" xr:uid="{E4471B05-6650-4668-94E6-7C7E681DF058}"/>
    <cellStyle name="Note 64 5" xfId="48389" xr:uid="{35F239EC-F126-455E-9DBA-54B734F175B4}"/>
    <cellStyle name="Note 64_BSD2" xfId="22833" xr:uid="{B4FAEA36-5663-4A73-90F5-1A2BADDFE858}"/>
    <cellStyle name="Note 65" xfId="588" xr:uid="{07C5E45A-F4EF-47B0-AD60-3789CA51905C}"/>
    <cellStyle name="Note 65 2" xfId="48424" xr:uid="{815E46A0-7438-49DD-AF74-4D22C6D853DA}"/>
    <cellStyle name="Note 65 2 2" xfId="48426" xr:uid="{65E66A5B-06AD-4D65-A523-D725951064D4}"/>
    <cellStyle name="Note 65 3" xfId="48428" xr:uid="{0E127360-4569-4CA0-8AE5-B0B66F29941D}"/>
    <cellStyle name="Note 65 3 2" xfId="48430" xr:uid="{E5EF7CB4-192B-41CC-89EC-5490E3D988B9}"/>
    <cellStyle name="Note 65 4" xfId="48432" xr:uid="{034C7DC3-D90F-47A8-870F-C9203E2BE19D}"/>
    <cellStyle name="Note 65 5" xfId="48422" xr:uid="{670BEC2A-7DFC-4318-B3EC-C31E9F9B4FEE}"/>
    <cellStyle name="Note 65_BSD2" xfId="22879" xr:uid="{12ECEDA3-722F-4916-AC06-B1E86DEB40C0}"/>
    <cellStyle name="Note 66" xfId="598" xr:uid="{9741CD19-9A8E-403C-B705-8F14A7315205}"/>
    <cellStyle name="Note 66 2" xfId="48436" xr:uid="{10868FD4-2CDB-4B5B-8170-B306FC68DA9C}"/>
    <cellStyle name="Note 66 2 2" xfId="48438" xr:uid="{5D127A0E-E24E-49EC-96B5-848E369D2245}"/>
    <cellStyle name="Note 66 3" xfId="48440" xr:uid="{314C505C-97ED-4C3B-B283-46BC492B99B2}"/>
    <cellStyle name="Note 66 3 2" xfId="48442" xr:uid="{4FAEC6E4-DA6B-4A32-8B0E-BC2CE17AE4B4}"/>
    <cellStyle name="Note 66 4" xfId="48444" xr:uid="{6F61DA65-72D8-4168-B7D7-62DFA556FE8F}"/>
    <cellStyle name="Note 66 5" xfId="48434" xr:uid="{BF62653E-9B80-4ECC-962F-65D2EEBE4F98}"/>
    <cellStyle name="Note 66_BSD2" xfId="22945" xr:uid="{8E4F9B5B-875C-4606-A905-00641CE2BFB2}"/>
    <cellStyle name="Note 67" xfId="2664" xr:uid="{857F61CC-25E1-4C92-9DF7-0315214D5F98}"/>
    <cellStyle name="Note 67 2" xfId="48448" xr:uid="{83DA1B79-6AEA-4A74-AF0D-898FEF148768}"/>
    <cellStyle name="Note 67 2 2" xfId="48450" xr:uid="{30BE2D76-B922-4AC8-95DF-70376DF22DEA}"/>
    <cellStyle name="Note 67 3" xfId="48452" xr:uid="{83CED0AA-B9C2-4B97-949D-F55595EBBBD0}"/>
    <cellStyle name="Note 67 3 2" xfId="48454" xr:uid="{63C3A33A-8CF8-47DA-8CFE-714146EC9C9A}"/>
    <cellStyle name="Note 67 4" xfId="48456" xr:uid="{1261869D-6F48-435B-BA54-EB6B2F661E53}"/>
    <cellStyle name="Note 67 5" xfId="48446" xr:uid="{01EC1B58-B4B1-4B00-8355-D0CB60E00F65}"/>
    <cellStyle name="Note 67_BSD2" xfId="48458" xr:uid="{563DEEE3-2B22-41DB-86E5-9BA6DA9D948A}"/>
    <cellStyle name="Note 68" xfId="2666" xr:uid="{109530ED-D6E4-48A2-A12C-28CEB173A126}"/>
    <cellStyle name="Note 68 2" xfId="48462" xr:uid="{A7546322-8799-451B-82BD-D97F38E3F8FD}"/>
    <cellStyle name="Note 68 2 2" xfId="48464" xr:uid="{6BF0731E-87B7-40B9-8BA8-401B15E8666E}"/>
    <cellStyle name="Note 68 3" xfId="48466" xr:uid="{236880CE-5C69-4D1E-9DCB-1B125CC71E18}"/>
    <cellStyle name="Note 68 3 2" xfId="48468" xr:uid="{B32348FC-B02E-4B57-9066-F510C7C7D08F}"/>
    <cellStyle name="Note 68 4" xfId="48470" xr:uid="{216748C2-54F4-4B41-9771-610DA523AF9E}"/>
    <cellStyle name="Note 68 5" xfId="48460" xr:uid="{DA9D39B0-5C85-4C93-8BDD-77CDD8663937}"/>
    <cellStyle name="Note 68_BSD2" xfId="48472" xr:uid="{BCC8CB8D-C2E6-4FF2-ABC7-82A023ADA6CF}"/>
    <cellStyle name="Note 69" xfId="2668" xr:uid="{1F639869-9CE2-4427-A95E-A636803D2349}"/>
    <cellStyle name="Note 69 2" xfId="48476" xr:uid="{D122B828-9CAC-48C2-9B10-397993FB8C6F}"/>
    <cellStyle name="Note 69 2 2" xfId="48478" xr:uid="{87F58C45-19F2-4C8E-BC48-3F257CE82032}"/>
    <cellStyle name="Note 69 3" xfId="48480" xr:uid="{2E783C4B-A6AA-4F8F-9852-866CC839FD5A}"/>
    <cellStyle name="Note 69 3 2" xfId="48482" xr:uid="{7072BECC-9752-4618-AA31-E7E24D7CC191}"/>
    <cellStyle name="Note 69 4" xfId="48484" xr:uid="{AB5BB928-EA29-4B5B-8BF7-A3385C5075EE}"/>
    <cellStyle name="Note 69 5" xfId="48474" xr:uid="{177FBD1F-CB79-432C-A95C-80036F7FF3F3}"/>
    <cellStyle name="Note 69_BSD2" xfId="48486" xr:uid="{4B6C6694-F0C6-4F2C-94B3-E6D3461B0C21}"/>
    <cellStyle name="Note 7" xfId="2669" xr:uid="{8B7A4709-F134-426E-A17D-71FF4B38CB62}"/>
    <cellStyle name="Note 7 10" xfId="48488" xr:uid="{B4EF5721-9099-4556-BF6D-3D3720ED9134}"/>
    <cellStyle name="Note 7 10 2" xfId="48489" xr:uid="{A199CCB2-40EA-43F0-A3E9-7A75A3D4CAA9}"/>
    <cellStyle name="Note 7 11" xfId="48490" xr:uid="{1512C1B0-E01C-4140-9A98-566EBDAA9976}"/>
    <cellStyle name="Note 7 11 2" xfId="12289" xr:uid="{73B30793-ACED-40AE-8473-ED0FE4316BB3}"/>
    <cellStyle name="Note 7 12" xfId="48491" xr:uid="{5B416F7E-4E0C-4225-84B2-2EA58C680016}"/>
    <cellStyle name="Note 7 13" xfId="9643" xr:uid="{1BD587FC-6C6E-4C98-88C6-DC179EAC46E2}"/>
    <cellStyle name="Note 7 14" xfId="12392" xr:uid="{3C0A5742-BCA0-402B-9587-E12C143248E2}"/>
    <cellStyle name="Note 7 15" xfId="48487" xr:uid="{70603EC2-0710-4FFD-886C-5313C7725BE0}"/>
    <cellStyle name="Note 7 2" xfId="2670" xr:uid="{95989C8C-DD40-46DC-A295-50ACEC251EAC}"/>
    <cellStyle name="Note 7 2 2" xfId="48492" xr:uid="{00C5CFAA-72EE-4B5D-B533-62F1339535BD}"/>
    <cellStyle name="Note 7 2 2 2" xfId="48493" xr:uid="{28DC764F-31A1-4BDB-8ED9-9D2374F4E340}"/>
    <cellStyle name="Note 7 2 3" xfId="48494" xr:uid="{BFD6D03D-9FE8-4957-9F26-467EF47A2BBD}"/>
    <cellStyle name="Note 7 2 3 2" xfId="48495" xr:uid="{FE4E1BC6-6736-40BF-BD2A-85972483E023}"/>
    <cellStyle name="Note 7 2 4" xfId="23076" xr:uid="{FFC59AC9-1FEC-41EC-847E-74AEB3057026}"/>
    <cellStyle name="Note 7 2 5" xfId="23078" xr:uid="{3F126F3D-B1F0-4B26-BE43-1BD0B11BFB34}"/>
    <cellStyle name="Note 7 2 6" xfId="23080" xr:uid="{DB353A4C-8E2B-4431-A2B0-D53F0B6A8F8B}"/>
    <cellStyle name="Note 7 2 7" xfId="31332" xr:uid="{A4FA0E89-BAFF-4E0D-8478-0B7B46315C67}"/>
    <cellStyle name="Note 7 2_BSD2" xfId="31973" xr:uid="{C4C11510-3A7C-485F-9765-981B822FDA94}"/>
    <cellStyle name="Note 7 3" xfId="48496" xr:uid="{F8CC58B7-0649-45B4-9A25-794DE8623C72}"/>
    <cellStyle name="Note 7 3 2" xfId="48497" xr:uid="{35E07165-D28A-4D98-95F3-378FAF0A3271}"/>
    <cellStyle name="Note 7 4" xfId="48498" xr:uid="{2E876D91-56D2-4810-B5B9-9BFA58B25E51}"/>
    <cellStyle name="Note 7 4 2" xfId="48499" xr:uid="{D8DF93F8-190F-4168-B2F2-BE9B540A0FF0}"/>
    <cellStyle name="Note 7 5" xfId="48501" xr:uid="{5ED1114D-B6CD-401C-944A-B296207F0AED}"/>
    <cellStyle name="Note 7 5 2" xfId="48503" xr:uid="{63D185B6-28F1-43F6-8B58-89969521C6CB}"/>
    <cellStyle name="Note 7 6" xfId="48504" xr:uid="{0D73062B-EB2A-48E9-90A5-E8CDC551D255}"/>
    <cellStyle name="Note 7 6 2" xfId="48505" xr:uid="{4B26074A-C5FA-4131-A15E-301B871F7D64}"/>
    <cellStyle name="Note 7 7" xfId="48506" xr:uid="{57DB9AC0-1D99-4783-8911-CBA480CC87D0}"/>
    <cellStyle name="Note 7 7 2" xfId="48507" xr:uid="{CCF13510-ABEE-43BF-97E6-9B79C272159B}"/>
    <cellStyle name="Note 7 8" xfId="48508" xr:uid="{6A2609A0-998A-42DA-9958-BAC6430D0FC9}"/>
    <cellStyle name="Note 7 8 2" xfId="48509" xr:uid="{EC251765-8259-4C61-ABDE-208486B8D180}"/>
    <cellStyle name="Note 7 9" xfId="48510" xr:uid="{E6A34E3D-7987-4271-8D18-BEC598124B34}"/>
    <cellStyle name="Note 7 9 2" xfId="48511" xr:uid="{A557E163-2E70-4ACF-9063-645899A48ABD}"/>
    <cellStyle name="Note 7_Annexure" xfId="35707" xr:uid="{E3CB9A63-2173-4571-91CE-19B5716F8B2A}"/>
    <cellStyle name="Note 70" xfId="587" xr:uid="{7BF1F0B9-6E0B-44BA-8B4B-A5B96FC16C85}"/>
    <cellStyle name="Note 70 2" xfId="48423" xr:uid="{40242457-9C9F-4B8F-A6A8-AD69E496954D}"/>
    <cellStyle name="Note 70 2 2" xfId="48425" xr:uid="{B74828F1-6854-4E84-AD26-9A51ACEFEBC1}"/>
    <cellStyle name="Note 70 3" xfId="48427" xr:uid="{E72B5FB3-8B34-4FB6-8896-4009A9C4D438}"/>
    <cellStyle name="Note 70 3 2" xfId="48429" xr:uid="{7BCABEFF-3B83-42DA-8769-145FDC1E5621}"/>
    <cellStyle name="Note 70 4" xfId="48431" xr:uid="{97302A15-4090-436E-A0C4-4F0E63154389}"/>
    <cellStyle name="Note 70 5" xfId="48421" xr:uid="{B97E6D95-6F78-41E1-ABEE-26A9DC264A1C}"/>
    <cellStyle name="Note 70_BSD2" xfId="22878" xr:uid="{9A2056E1-FD9B-47B3-952D-B6CD18B467E0}"/>
    <cellStyle name="Note 71" xfId="597" xr:uid="{3AC84A0E-3FB0-4F8B-908F-310E6552FAA0}"/>
    <cellStyle name="Note 71 2" xfId="48435" xr:uid="{E41B8C68-7478-42E7-8A44-65E970CC11AF}"/>
    <cellStyle name="Note 71 2 2" xfId="48437" xr:uid="{1AE3B46A-409A-48BA-810D-4F4EBA58287C}"/>
    <cellStyle name="Note 71 3" xfId="48439" xr:uid="{0FF3693A-E7BC-46CC-9426-B86254BC0A88}"/>
    <cellStyle name="Note 71 3 2" xfId="48441" xr:uid="{E864CD9A-28D2-40F9-8ECE-E3A13A2BE03F}"/>
    <cellStyle name="Note 71 4" xfId="48443" xr:uid="{E7CFA64B-9885-4BC9-B0A6-76560A3BBD19}"/>
    <cellStyle name="Note 71 5" xfId="48433" xr:uid="{7F4301F7-A49A-4B61-9A0A-3285BDAF3168}"/>
    <cellStyle name="Note 71_BSD2" xfId="22944" xr:uid="{F7701A60-C33F-4AA8-ABFF-93F0ED7F62B2}"/>
    <cellStyle name="Note 72" xfId="2663" xr:uid="{A17A53FF-8E1C-4768-ACA8-1B425E69B855}"/>
    <cellStyle name="Note 72 2" xfId="48447" xr:uid="{3692BB1C-2CD4-495F-A07B-C5D487138406}"/>
    <cellStyle name="Note 72 2 2" xfId="48449" xr:uid="{DF728353-B0CC-4B11-98CA-2964F28F7AA5}"/>
    <cellStyle name="Note 72 3" xfId="48451" xr:uid="{D0C0378D-33E7-432D-A45F-F7FA6536CEF1}"/>
    <cellStyle name="Note 72 3 2" xfId="48453" xr:uid="{BAC9E023-346F-4C55-8D7B-5B198228E546}"/>
    <cellStyle name="Note 72 4" xfId="48455" xr:uid="{3CD816DC-5A06-4A54-81F8-71EFCF50C2C6}"/>
    <cellStyle name="Note 72 5" xfId="48445" xr:uid="{CF23C549-CDDE-4327-86B2-99AB1340DFF6}"/>
    <cellStyle name="Note 72_BSD2" xfId="48457" xr:uid="{9FD56397-42C9-4A8C-8947-33717796AA91}"/>
    <cellStyle name="Note 73" xfId="2665" xr:uid="{FD6B5CD1-BCD2-4DEF-961B-7834F5937DFD}"/>
    <cellStyle name="Note 73 2" xfId="48461" xr:uid="{92F2FA2C-A677-4517-A56D-357842247327}"/>
    <cellStyle name="Note 73 2 2" xfId="48463" xr:uid="{76AEDE25-0A07-4921-9916-7E9D38FD3775}"/>
    <cellStyle name="Note 73 3" xfId="48465" xr:uid="{CCE8021D-6B86-498C-AADE-FCD11842BD28}"/>
    <cellStyle name="Note 73 3 2" xfId="48467" xr:uid="{920F0DDB-4920-4FFF-9D18-745742BF1D22}"/>
    <cellStyle name="Note 73 4" xfId="48469" xr:uid="{C515359F-AC10-4D5A-97AD-A475B8A8D9D8}"/>
    <cellStyle name="Note 73 5" xfId="48459" xr:uid="{0DA6884D-74B5-4CBD-895E-F03BF00AD5F4}"/>
    <cellStyle name="Note 73_BSD2" xfId="48471" xr:uid="{EA7A029A-694E-45D2-85BB-A03FE00D17B5}"/>
    <cellStyle name="Note 74" xfId="2667" xr:uid="{5460BDBF-CC1C-488D-B6E4-9D494E757435}"/>
    <cellStyle name="Note 74 2" xfId="48475" xr:uid="{823029DD-7F67-4BE9-99AC-BDD577568C9E}"/>
    <cellStyle name="Note 74 2 2" xfId="48477" xr:uid="{138CFF79-7038-44EF-9305-D0693640EB02}"/>
    <cellStyle name="Note 74 3" xfId="48479" xr:uid="{06D70F97-6916-477E-8DDF-A9D3AE1E1AA7}"/>
    <cellStyle name="Note 74 3 2" xfId="48481" xr:uid="{872C3D78-F956-4CB3-BAC6-CCE415809B04}"/>
    <cellStyle name="Note 74 4" xfId="48483" xr:uid="{C0E78961-8D1B-4F18-8673-855807422A97}"/>
    <cellStyle name="Note 74 5" xfId="48473" xr:uid="{94765633-B089-494C-AFBF-EF1973DD2586}"/>
    <cellStyle name="Note 74_BSD2" xfId="48485" xr:uid="{234D8D58-3EE6-4D2A-8A0F-45D8341E6020}"/>
    <cellStyle name="Note 75" xfId="2672" xr:uid="{964FE860-02A3-46CA-A0D5-7883097A564C}"/>
    <cellStyle name="Note 75 2" xfId="48513" xr:uid="{AFC16E53-FCAF-474F-8D9D-441B70653FEF}"/>
    <cellStyle name="Note 75 2 2" xfId="48515" xr:uid="{AA4458E2-8BE6-4C71-9BCB-9E5382F2EB78}"/>
    <cellStyle name="Note 75 3" xfId="48517" xr:uid="{E78E1228-0FD0-4581-A38A-47306AC3A769}"/>
    <cellStyle name="Note 75 3 2" xfId="48519" xr:uid="{D0CBB9A1-FD1A-45CD-8F75-C333096FEA42}"/>
    <cellStyle name="Note 75 4" xfId="48521" xr:uid="{2507CC49-D2AB-4A6F-8FA1-042ABD6C6073}"/>
    <cellStyle name="Note 75 5" xfId="14409" xr:uid="{39A74365-7324-4391-81A0-4652DAEF9C98}"/>
    <cellStyle name="Note 75_BSD2" xfId="48523" xr:uid="{80081CD2-CEB4-488F-A7CB-DED14607FCDF}"/>
    <cellStyle name="Note 76" xfId="2674" xr:uid="{7F9A5256-A897-4B5A-AC12-B9488E7967F6}"/>
    <cellStyle name="Note 76 2" xfId="48527" xr:uid="{9AD01FCA-FF7A-4B28-A181-A7EB305779DC}"/>
    <cellStyle name="Note 76 2 2" xfId="48529" xr:uid="{B3DD9A66-42D6-47E6-8AEB-11DDB4BDDEA0}"/>
    <cellStyle name="Note 76 3" xfId="48531" xr:uid="{E6753BD4-AFFB-4619-8594-3CEDC6763174}"/>
    <cellStyle name="Note 76 3 2" xfId="48533" xr:uid="{4AF44E8F-BBA0-41AB-9D51-E22ACB87ACB7}"/>
    <cellStyle name="Note 76 4" xfId="48535" xr:uid="{D4972752-1796-47E2-AD87-8FB2A226369C}"/>
    <cellStyle name="Note 76 5" xfId="48525" xr:uid="{63582735-EFFD-47B0-B919-A2B6ECE598AE}"/>
    <cellStyle name="Note 76_BSD2" xfId="48537" xr:uid="{67C42D25-B848-4CF3-9051-FA185C343A64}"/>
    <cellStyle name="Note 77" xfId="2676" xr:uid="{AA2C5937-0A31-4C7A-B05F-33E574C880E3}"/>
    <cellStyle name="Note 77 2" xfId="48541" xr:uid="{F96DB0F2-36A8-4F86-A978-DAF635A4B27E}"/>
    <cellStyle name="Note 77 2 2" xfId="18400" xr:uid="{E733B69C-91B1-4E3B-B46E-EC934EBC39C5}"/>
    <cellStyle name="Note 77 3" xfId="48543" xr:uid="{7212B234-C502-4BF9-A5AF-53332FF7986D}"/>
    <cellStyle name="Note 77 3 2" xfId="48545" xr:uid="{87099241-3DD9-4FB1-A897-04571BBE2B1F}"/>
    <cellStyle name="Note 77 4" xfId="48547" xr:uid="{73A7FA80-12EC-4D51-88DE-B229222D2CDB}"/>
    <cellStyle name="Note 77 5" xfId="48539" xr:uid="{987352ED-1681-4CCD-BAD7-80417E08811D}"/>
    <cellStyle name="Note 77_BSD2" xfId="48549" xr:uid="{D43D3976-9B58-4C71-AF09-D669F4EE1808}"/>
    <cellStyle name="Note 78" xfId="2678" xr:uid="{3EB35003-9C7B-41D0-A3CC-A461A83DEBA7}"/>
    <cellStyle name="Note 78 2" xfId="48553" xr:uid="{B0BBFCF8-BE71-429C-809B-75C7BBFF90E0}"/>
    <cellStyle name="Note 78 2 2" xfId="48555" xr:uid="{7F2A7C37-6588-45EE-B4AA-654ABE32BF42}"/>
    <cellStyle name="Note 78 3" xfId="48557" xr:uid="{79C11E18-A4BF-458B-A63F-FC01E0CA50BB}"/>
    <cellStyle name="Note 78 3 2" xfId="48559" xr:uid="{86A4D340-BA4E-4684-96C3-25E59C0D817D}"/>
    <cellStyle name="Note 78 4" xfId="48561" xr:uid="{FE364484-6B9D-4C45-8CFF-5BFB260439F1}"/>
    <cellStyle name="Note 78 5" xfId="48551" xr:uid="{044863B1-573D-4FDC-9FDC-E52E2624884D}"/>
    <cellStyle name="Note 78_BSD2" xfId="48563" xr:uid="{F72235D2-4900-43A5-9921-D41552B94514}"/>
    <cellStyle name="Note 79" xfId="2680" xr:uid="{EFB8502E-16AF-47E4-A481-5DBEDFA72B0C}"/>
    <cellStyle name="Note 79 2" xfId="48567" xr:uid="{9B219F6B-6E46-465E-AB47-F8C30B22C763}"/>
    <cellStyle name="Note 79 2 2" xfId="25705" xr:uid="{373EE8A6-2CC4-4955-8A64-1468BECD4040}"/>
    <cellStyle name="Note 79 3" xfId="48568" xr:uid="{CB9B8A36-6C09-41EF-8BD7-DCDC2AC0A7A2}"/>
    <cellStyle name="Note 79 3 2" xfId="25726" xr:uid="{8DE0835B-BBAF-48A8-B797-E05FF2916CD0}"/>
    <cellStyle name="Note 79 4" xfId="32621" xr:uid="{D1C63475-88B6-4F19-9193-6DCFC0AEC7BE}"/>
    <cellStyle name="Note 79 5" xfId="48565" xr:uid="{AFC17CFB-327F-4FA7-B393-1A8CD530492E}"/>
    <cellStyle name="Note 79_BSD2" xfId="3950" xr:uid="{2965886A-1366-487E-A9BF-99D98FED3E47}"/>
    <cellStyle name="Note 8" xfId="2681" xr:uid="{8725FFEB-91C2-4B39-AE07-69D2E2501BCD}"/>
    <cellStyle name="Note 8 2" xfId="2682" xr:uid="{858C0FD2-24BC-43D3-BDBF-377C47B14851}"/>
    <cellStyle name="Note 8 2 2" xfId="47386" xr:uid="{0F15657B-1FC2-447A-A664-2A0E9EFD3DEB}"/>
    <cellStyle name="Note 8 2 2 2" xfId="48570" xr:uid="{B364916D-FC8E-4ECF-9E6D-2DE91A4D50D1}"/>
    <cellStyle name="Note 8 2 3" xfId="48571" xr:uid="{057C59EC-B9AC-4315-AFD7-F2E6CB95F077}"/>
    <cellStyle name="Note 8 2 3 2" xfId="48572" xr:uid="{B47D6808-5530-4BE4-86B8-48A744A05097}"/>
    <cellStyle name="Note 8 2 4" xfId="23556" xr:uid="{42CFDAC4-16AA-4F1F-A54B-FB49813C2F37}"/>
    <cellStyle name="Note 8 2 5" xfId="23569" xr:uid="{D24848C3-7B60-4A42-AE63-A86AC3BF8E4F}"/>
    <cellStyle name="Note 8 2 6" xfId="23573" xr:uid="{336EE4E1-C63B-4FE7-ABE8-A353CA13F735}"/>
    <cellStyle name="Note 8 2 7" xfId="31360" xr:uid="{943D9669-E062-436B-91D0-0E639873055F}"/>
    <cellStyle name="Note 8 2_BSD2" xfId="48573" xr:uid="{1F948D77-99B3-485F-9DA0-667E356AD04E}"/>
    <cellStyle name="Note 8 3" xfId="7768" xr:uid="{01FA2085-588C-4792-944E-8390C1F56E55}"/>
    <cellStyle name="Note 8 3 2" xfId="6046" xr:uid="{003C2EB5-D6EC-4001-ADEB-15A4CE9A8A32}"/>
    <cellStyle name="Note 8 4" xfId="7812" xr:uid="{E50B252E-4610-4415-8063-16BC1F2CD94D}"/>
    <cellStyle name="Note 8 4 2" xfId="7824" xr:uid="{26CE0AF9-9937-41AF-B7A7-FA3858B2C7F4}"/>
    <cellStyle name="Note 8 5" xfId="7848" xr:uid="{FFB434C2-968F-40FA-BB63-23689042C2A3}"/>
    <cellStyle name="Note 8 6" xfId="7890" xr:uid="{E98CD8B9-F085-4B23-9378-C34DDC3F3486}"/>
    <cellStyle name="Note 8 7" xfId="7920" xr:uid="{DF661F49-E763-4979-A36C-E3383A00E31A}"/>
    <cellStyle name="Note 8 8" xfId="48569" xr:uid="{E2C1A2EE-EE30-4CFA-A62D-7800773CA59A}"/>
    <cellStyle name="Note 8_BSD2" xfId="41554" xr:uid="{003C678B-6415-441C-8A85-DE58619974B6}"/>
    <cellStyle name="Note 80" xfId="2671" xr:uid="{812C6CAC-9E82-410D-B612-E2980272BC40}"/>
    <cellStyle name="Note 80 2" xfId="48512" xr:uid="{7D89DDE6-8D66-4D85-858E-97F86DF2B307}"/>
    <cellStyle name="Note 80 2 2" xfId="48514" xr:uid="{F536E1B4-9308-4BF3-800C-30D158E807A4}"/>
    <cellStyle name="Note 80 3" xfId="48516" xr:uid="{E4415F63-A52B-4CA0-9F4D-A5C3D9FD60E1}"/>
    <cellStyle name="Note 80 3 2" xfId="48518" xr:uid="{1C0D9077-F9AA-4514-9721-ABEA33AB45F4}"/>
    <cellStyle name="Note 80 4" xfId="48520" xr:uid="{6B49F3E5-384E-4A48-8FF3-4ED4EADD088E}"/>
    <cellStyle name="Note 80 5" xfId="14408" xr:uid="{B6CF517E-4BA1-40D7-9D92-78D42EBAB3F4}"/>
    <cellStyle name="Note 80_BSD2" xfId="48522" xr:uid="{B1C95A2C-5229-402C-BC1A-2E5A604AF362}"/>
    <cellStyle name="Note 81" xfId="2673" xr:uid="{EB14033A-BB3F-4522-AFD8-368863AE8F81}"/>
    <cellStyle name="Note 81 2" xfId="48526" xr:uid="{6DBE5510-6648-4799-9DCC-28A113078F5F}"/>
    <cellStyle name="Note 81 2 2" xfId="48528" xr:uid="{F412C910-B34A-4B49-866C-342AD7F25821}"/>
    <cellStyle name="Note 81 3" xfId="48530" xr:uid="{41364FC5-F0D3-417B-B080-25861E01BB69}"/>
    <cellStyle name="Note 81 3 2" xfId="48532" xr:uid="{B4A77661-2BA5-4381-8592-996C01B1B442}"/>
    <cellStyle name="Note 81 4" xfId="48534" xr:uid="{BDF023D6-AFC4-4F67-AEF7-628864431360}"/>
    <cellStyle name="Note 81 5" xfId="48524" xr:uid="{8D93F281-3E79-4817-B53C-607F24F1E996}"/>
    <cellStyle name="Note 81_BSD2" xfId="48536" xr:uid="{657CE5F4-B2CE-49E9-965C-3C0D96A3C9DB}"/>
    <cellStyle name="Note 82" xfId="2675" xr:uid="{A47358B2-F97D-4A4C-B662-C6B073CBE75A}"/>
    <cellStyle name="Note 82 2" xfId="48540" xr:uid="{7CA599DF-7134-409E-9A0D-00F0CF652304}"/>
    <cellStyle name="Note 82 2 2" xfId="18399" xr:uid="{45D5F6A0-1FE7-4F1F-813A-A1D5DF70DC48}"/>
    <cellStyle name="Note 82 3" xfId="48542" xr:uid="{5D85E1F5-A95F-4F72-A635-2A48FB14EADE}"/>
    <cellStyle name="Note 82 3 2" xfId="48544" xr:uid="{8E61E8B3-6FD5-4A85-BE7F-E64150812BE4}"/>
    <cellStyle name="Note 82 4" xfId="48546" xr:uid="{01988F98-7B08-4232-8FAE-2B4C7D960209}"/>
    <cellStyle name="Note 82 5" xfId="48538" xr:uid="{D3F0FF99-3A95-47BC-B03E-53F2669CB1CD}"/>
    <cellStyle name="Note 82_BSD2" xfId="48548" xr:uid="{F01F1B1F-F8D8-4BD9-BE89-40179A63E805}"/>
    <cellStyle name="Note 83" xfId="2677" xr:uid="{9D88F378-04DC-41B6-B43D-5D864537E801}"/>
    <cellStyle name="Note 83 2" xfId="48552" xr:uid="{E2D7BBD8-B07A-4FC8-B07E-44D0E4E8A391}"/>
    <cellStyle name="Note 83 2 2" xfId="48554" xr:uid="{3AFF29CC-6C37-4E7B-A8A4-0D874A3A5834}"/>
    <cellStyle name="Note 83 3" xfId="48556" xr:uid="{7FDCAE2E-1B16-4509-B02C-7273B530045F}"/>
    <cellStyle name="Note 83 3 2" xfId="48558" xr:uid="{B6F8F267-7A4D-44FE-8CC5-6D89DD484AC8}"/>
    <cellStyle name="Note 83 4" xfId="48560" xr:uid="{F5B40259-BAAA-41F0-8E7E-F4711D6F64A3}"/>
    <cellStyle name="Note 83 5" xfId="48550" xr:uid="{E4A9180A-77C4-40C8-B9A2-CA0DDE372CB1}"/>
    <cellStyle name="Note 83_BSD2" xfId="48562" xr:uid="{F7578C7D-B473-4F71-BD2B-4ED7FC493DBF}"/>
    <cellStyle name="Note 84" xfId="2679" xr:uid="{98A5EB91-A467-490A-ADDB-8764CA030858}"/>
    <cellStyle name="Note 84 2" xfId="48566" xr:uid="{5DD892C0-CB39-4A90-9804-FE926464C248}"/>
    <cellStyle name="Note 84 3" xfId="48564" xr:uid="{0A05D6AB-87F3-4346-989E-734C10BEB378}"/>
    <cellStyle name="Note 85" xfId="2684" xr:uid="{1B19A2D8-1D50-49D1-B307-CAFEEC4D98F4}"/>
    <cellStyle name="Note 85 2" xfId="48575" xr:uid="{359A0B30-387F-4D36-89F1-45B2B4E206C9}"/>
    <cellStyle name="Note 85 3" xfId="48574" xr:uid="{EBD22196-2499-41F0-84A6-7FE884A3E738}"/>
    <cellStyle name="Note 86" xfId="2686" xr:uid="{57D38F00-4F6A-42F7-8B87-A09FD2B61751}"/>
    <cellStyle name="Note 86 2" xfId="48577" xr:uid="{0890B522-37A1-48E8-9CFE-6DB494E9D3E8}"/>
    <cellStyle name="Note 86 3" xfId="48576" xr:uid="{63E2E05E-A272-4C7B-ACCC-63B5CB41204B}"/>
    <cellStyle name="Note 87" xfId="2688" xr:uid="{80E352F0-C027-4C49-8DAF-44F35E2E5720}"/>
    <cellStyle name="Note 87 2" xfId="16607" xr:uid="{B957F46E-8E68-4B79-BD21-B7FE02825480}"/>
    <cellStyle name="Note 87 3" xfId="48578" xr:uid="{41C3C5F4-C51F-46CA-8549-C5872E0CBFDB}"/>
    <cellStyle name="Note 88" xfId="2654" xr:uid="{94F7957D-387A-4ADD-91A9-86E6C8ADA2C2}"/>
    <cellStyle name="Note 88 2" xfId="5550" xr:uid="{925A7693-6812-4D90-BA79-1A7AF3D58142}"/>
    <cellStyle name="Note 88 3" xfId="48579" xr:uid="{5E024D3D-D4A6-494A-BE2B-EE3498BF2596}"/>
    <cellStyle name="Note 89" xfId="2690" xr:uid="{AB4F1D18-8A05-4976-A157-E28CFA82DC69}"/>
    <cellStyle name="Note 89 2" xfId="16640" xr:uid="{42F6C1DC-82AF-4299-B5AF-7A6DF6AF8480}"/>
    <cellStyle name="Note 89 3" xfId="48580" xr:uid="{5EAD4585-9C99-4786-892C-A7D029A46BEF}"/>
    <cellStyle name="Note 9" xfId="2691" xr:uid="{034E8AE8-A005-4410-8513-20AB53D729DF}"/>
    <cellStyle name="Note 9 2" xfId="8581" xr:uid="{372F73E3-3FE5-45BA-A20B-31691B7A8C29}"/>
    <cellStyle name="Note 9 2 2" xfId="8589" xr:uid="{0E5F4487-40AF-4CA7-B1BB-124E5F419C0A}"/>
    <cellStyle name="Note 9 2 2 2" xfId="8593" xr:uid="{54E8FD7A-ABAD-4614-B9FA-2528356D583F}"/>
    <cellStyle name="Note 9 2 3" xfId="8608" xr:uid="{57A0C584-154F-403F-ADB9-930A8C2CBA91}"/>
    <cellStyle name="Note 9 2 3 2" xfId="48582" xr:uid="{C9217D15-97BE-4C1D-8ABB-A302A73844C9}"/>
    <cellStyle name="Note 9 2 4" xfId="8618" xr:uid="{29DBA8B6-BEDA-4E5D-9472-BE77D717591F}"/>
    <cellStyle name="Note 9 2 5" xfId="8266" xr:uid="{183BE172-7681-489D-A66F-3726E350F14D}"/>
    <cellStyle name="Note 9 2 6" xfId="8272" xr:uid="{3A19878D-4ED0-4CA4-8AFC-F7CB7AD13923}"/>
    <cellStyle name="Note 9 2_BSD2" xfId="28116" xr:uid="{4B331A72-5F9E-4CA3-9DD1-CB45BA728FF1}"/>
    <cellStyle name="Note 9 3" xfId="8677" xr:uid="{00AAF55E-FF86-487A-ACB9-8F400055F27F}"/>
    <cellStyle name="Note 9 3 2" xfId="8689" xr:uid="{97001CDA-22F3-48C9-A610-76A12B0AD3AC}"/>
    <cellStyle name="Note 9 4" xfId="8704" xr:uid="{BD69D88D-12C0-42F6-8D30-A146C6AB109C}"/>
    <cellStyle name="Note 9 4 2" xfId="6104" xr:uid="{B8DF5CC5-9016-473F-BBE4-0411113BF873}"/>
    <cellStyle name="Note 9 5" xfId="7404" xr:uid="{943EE232-0BB0-4E90-9F8A-0834320E6914}"/>
    <cellStyle name="Note 9 6" xfId="7419" xr:uid="{C9FFE532-6753-44D8-8608-9EA2D20677FB}"/>
    <cellStyle name="Note 9 7" xfId="8747" xr:uid="{12748F59-E017-4789-A5A2-AD0F8527E747}"/>
    <cellStyle name="Note 9 8" xfId="48581" xr:uid="{C0F9D6C6-E22F-4F42-B889-FE34CD0D7FCA}"/>
    <cellStyle name="Note 9_BSD2" xfId="41677" xr:uid="{9DCB09AE-02AC-42F7-B4FE-7F8B63571AF8}"/>
    <cellStyle name="Note 90" xfId="2683" xr:uid="{183CF69B-3F7C-4733-B395-1CE718E8A317}"/>
    <cellStyle name="Note 91" xfId="2685" xr:uid="{251D2B60-1F68-4B0E-93CF-3EEEE47E6408}"/>
    <cellStyle name="Note 92" xfId="2687" xr:uid="{46A5AA81-A83A-43AB-8486-75294524BF38}"/>
    <cellStyle name="Note 93" xfId="2653" xr:uid="{A01ED218-A93A-4663-A215-0C45C5E16839}"/>
    <cellStyle name="Note 94" xfId="2689" xr:uid="{6F2F04A4-F988-4C32-A21F-BC29EC76E241}"/>
    <cellStyle name="Note 95" xfId="2692" xr:uid="{C84EB348-2B3B-42A8-A50E-7BDE52ABA644}"/>
    <cellStyle name="Note 96" xfId="2693" xr:uid="{44C5DF97-FD92-49C6-BC53-2EB8B687DD34}"/>
    <cellStyle name="Note 97" xfId="2694" xr:uid="{94CB5A97-362D-4EA1-A756-A5E8A77AE327}"/>
    <cellStyle name="Note 98" xfId="2695" xr:uid="{F72F8F13-7DF6-4CD6-BE6E-F4E96F13DB69}"/>
    <cellStyle name="Note 99" xfId="2696" xr:uid="{2F34ACCD-19D7-4D90-A2C3-D20CE8AD0DA9}"/>
    <cellStyle name="Notes" xfId="43267" xr:uid="{2D720E9D-1D5A-4333-B2F5-CEDB2A828D5F}"/>
    <cellStyle name="Notes 2" xfId="7175" xr:uid="{17B84971-A1D9-4F7E-8148-5CEC52B52219}"/>
    <cellStyle name="Notes 3" xfId="7182" xr:uid="{11F06612-DFC4-4AFE-849C-1405B7535737}"/>
    <cellStyle name="Notes 4" xfId="43269" xr:uid="{E2D77C42-F90A-48BC-8F5B-3A5615B8FDF7}"/>
    <cellStyle name="Number" xfId="48583" xr:uid="{FAC0AABC-EB51-4B4B-8A0C-2C1952684909}"/>
    <cellStyle name="numbers" xfId="6018" xr:uid="{2911EB06-4C3F-4B96-B37C-F7B524EC5BAD}"/>
    <cellStyle name="Numbers(2)" xfId="32167" xr:uid="{D707F555-63D8-4868-BC6C-FD7548F2D924}"/>
    <cellStyle name="Numbers(2) 2" xfId="48584" xr:uid="{0A84BA8C-F171-46D8-B79A-2FABC2FC6B1C}"/>
    <cellStyle name="Numbers(2) 3" xfId="48585" xr:uid="{12A9EC73-421A-4C4C-99AD-FB495DB6D3C2}"/>
    <cellStyle name="Œ…‹æØ‚è [0.00]_fcs1" xfId="48586" xr:uid="{BF8A1DB0-FB85-430B-9246-186FD9E3D4DC}"/>
    <cellStyle name="Œ…‹æØ‚è_fcs1" xfId="36578" xr:uid="{A02AE1DB-1393-4DD4-9C06-F09B726BAD2E}"/>
    <cellStyle name="Of which" xfId="48587" xr:uid="{27A637BF-9BE7-4543-A82C-587525A1D988}"/>
    <cellStyle name="Of which 2" xfId="48588" xr:uid="{BB8A7EA9-BCEA-464E-9034-72689A33305A}"/>
    <cellStyle name="Of which 3" xfId="48589" xr:uid="{AF444346-6C26-4BD8-A6EE-038D7D2FFB4C}"/>
    <cellStyle name="Of which 4" xfId="48590" xr:uid="{6D909129-44C3-4836-B5A3-2B1EDF92A1ED}"/>
    <cellStyle name="Of which 5" xfId="12868" xr:uid="{02B13ED1-C888-4AE5-B1E8-4E0207FF31FA}"/>
    <cellStyle name="Of which 6" xfId="12879" xr:uid="{83274422-2C60-45EE-8E68-0766DE81A189}"/>
    <cellStyle name="Onedec" xfId="48591" xr:uid="{4109CFEA-8118-4868-BFA3-DC54EA0F2F02}"/>
    <cellStyle name="Onedec 2" xfId="48592" xr:uid="{B01BE8F0-8F7F-4175-9A99-EFAD8FBC2828}"/>
    <cellStyle name="Onedec 3" xfId="48593" xr:uid="{E8398A1B-A5B9-4BA5-8B3B-2F0F5642E063}"/>
    <cellStyle name="Onedec 4" xfId="26183" xr:uid="{675B068D-679A-44C7-A355-C46744D15D5D}"/>
    <cellStyle name="Output" xfId="79" builtinId="21" customBuiltin="1"/>
    <cellStyle name="Output 10" xfId="48594" xr:uid="{A1B1CB4A-4A5F-474C-9822-3AAB92D5F6AB}"/>
    <cellStyle name="Output 10 2" xfId="48595" xr:uid="{4E119746-5068-451E-B4F5-403B840D64C4}"/>
    <cellStyle name="Output 10 2 2" xfId="48596" xr:uid="{6AF0E44C-589A-4E62-950D-7ADAB2D75276}"/>
    <cellStyle name="Output 10 2 2 2" xfId="48597" xr:uid="{6D435C92-BCAB-4AA5-A034-6CAB3A16AF8E}"/>
    <cellStyle name="Output 10 2 3" xfId="48598" xr:uid="{098096AD-8E52-454A-A267-F3318A3103D9}"/>
    <cellStyle name="Output 10 2 3 2" xfId="48599" xr:uid="{8FD6E82D-97BC-4FA3-85BF-F2B6E1565599}"/>
    <cellStyle name="Output 10 2 4" xfId="48600" xr:uid="{9F1DF1F5-ACB3-470E-B4C1-4FD8750AADE2}"/>
    <cellStyle name="Output 10 2_BSD2" xfId="48601" xr:uid="{DFE8D903-A07E-4904-9801-6DB62C9A4EF0}"/>
    <cellStyle name="Output 10 3" xfId="47310" xr:uid="{6D86DB59-59DA-48F2-A904-6F0C0B28F106}"/>
    <cellStyle name="Output 10 3 2" xfId="32341" xr:uid="{87E1FA4F-3FBE-4869-B928-228205F65300}"/>
    <cellStyle name="Output 10 4" xfId="48602" xr:uid="{338102FD-9BE8-4434-868A-B362B54313A2}"/>
    <cellStyle name="Output 10 4 2" xfId="48603" xr:uid="{39E78F82-038F-4525-BE71-758D4BD6458E}"/>
    <cellStyle name="Output 10 5" xfId="48604" xr:uid="{17194452-E4C5-4581-AC12-0E5446015C5C}"/>
    <cellStyle name="Output 10 6" xfId="48605" xr:uid="{B54FD3C9-2233-43F5-95B7-726903DFC69B}"/>
    <cellStyle name="Output 10 7" xfId="48606" xr:uid="{C44CA22D-2345-4AB2-A5D8-5742586CD45A}"/>
    <cellStyle name="Output 10_BSD2" xfId="48607" xr:uid="{F2C2E9D4-636D-455E-9119-F02EECF32251}"/>
    <cellStyle name="Output 11" xfId="48608" xr:uid="{BE54B12D-8EB5-440D-87DF-A7E4385BBB89}"/>
    <cellStyle name="Output 11 2" xfId="48609" xr:uid="{72F214EF-0DD0-47E1-B037-CB063E480A12}"/>
    <cellStyle name="Output 11 2 2" xfId="48610" xr:uid="{26A11CA9-F503-49C0-916F-05DDE1684B91}"/>
    <cellStyle name="Output 11 2 2 2" xfId="9036" xr:uid="{D603DEF5-E083-46F6-A08F-068117C1087F}"/>
    <cellStyle name="Output 11 2 3" xfId="48611" xr:uid="{1FADEF25-D5C6-4A71-8641-EC016AE0C5F7}"/>
    <cellStyle name="Output 11 2 3 2" xfId="4361" xr:uid="{EFD2CAC9-A531-497C-B414-B6A158FE3CC7}"/>
    <cellStyle name="Output 11 2 4" xfId="48612" xr:uid="{1C17534F-FE68-4C82-BC7F-7C6D25FC2160}"/>
    <cellStyle name="Output 11 2_BSD2" xfId="48613" xr:uid="{4093AC1F-83F4-4911-80C6-54483A46F0F3}"/>
    <cellStyle name="Output 11 3" xfId="48614" xr:uid="{7C438CBE-3577-44CD-A78A-618C3E416364}"/>
    <cellStyle name="Output 11 3 2" xfId="48615" xr:uid="{628BDE26-2B59-4A37-898F-FE03FE145D12}"/>
    <cellStyle name="Output 11 4" xfId="48616" xr:uid="{2E550AAC-582B-4EB5-BBC3-DD4A636488B0}"/>
    <cellStyle name="Output 11 4 2" xfId="48617" xr:uid="{6A837DB6-372F-49BF-9FB2-F90DF9D9B43C}"/>
    <cellStyle name="Output 11 5" xfId="48618" xr:uid="{96FFF1DB-876E-429C-A0B8-540BF6BD6581}"/>
    <cellStyle name="Output 11 6" xfId="48619" xr:uid="{933A154C-1481-4A66-9A5C-647AA39CEAC4}"/>
    <cellStyle name="Output 11 7" xfId="48620" xr:uid="{29B24D7A-445E-4BA2-8843-E5A903FC44EC}"/>
    <cellStyle name="Output 11_BSD2" xfId="48621" xr:uid="{46D61F42-0567-4739-98AA-5B65887167C8}"/>
    <cellStyle name="Output 12" xfId="34885" xr:uid="{53959D98-9DD4-4E28-B4A9-E760ED76417E}"/>
    <cellStyle name="Output 12 2" xfId="48623" xr:uid="{77FA2C01-75BC-41A3-A28E-CC82C1EC0ABB}"/>
    <cellStyle name="Output 12 2 2" xfId="48625" xr:uid="{38A87201-BD55-4A41-AAAE-375923A6DABC}"/>
    <cellStyle name="Output 12 2 2 2" xfId="48626" xr:uid="{BF32ADD8-31F4-4B01-830C-E87C199DCA05}"/>
    <cellStyle name="Output 12 2 3" xfId="48627" xr:uid="{F6D037AC-1756-4C55-B62C-79EDD035B5AC}"/>
    <cellStyle name="Output 12 2 3 2" xfId="48628" xr:uid="{D9F37A41-86A3-4F3C-88DD-6E55A1C124DA}"/>
    <cellStyle name="Output 12 2 4" xfId="48629" xr:uid="{9DA38270-54A5-4BED-9DC2-CE251EA9001E}"/>
    <cellStyle name="Output 12 2_BSD2" xfId="48630" xr:uid="{FC88660C-9A93-464F-B550-E840C4491FF3}"/>
    <cellStyle name="Output 12 3" xfId="48632" xr:uid="{DFE40BD0-3BD9-48A2-8022-D1CA2510E1B2}"/>
    <cellStyle name="Output 12 3 2" xfId="48634" xr:uid="{10473668-E753-4DD6-9D02-10A349706AEE}"/>
    <cellStyle name="Output 12 4" xfId="48636" xr:uid="{E46867FE-50F3-4D4A-9B03-EB6A6CCFD410}"/>
    <cellStyle name="Output 12 4 2" xfId="48637" xr:uid="{4B4DA18A-4AD5-45AB-B2BE-BDEFFC9F4D3B}"/>
    <cellStyle name="Output 12 5" xfId="48638" xr:uid="{3BBCED84-F7F3-456D-A585-AAC6D0D5D049}"/>
    <cellStyle name="Output 12 6" xfId="48639" xr:uid="{57EC3614-F52B-4445-B89F-37C39A996A1B}"/>
    <cellStyle name="Output 12 7" xfId="48640" xr:uid="{6645445A-14D2-4605-B964-14A171E4F19E}"/>
    <cellStyle name="Output 12_BSD2" xfId="36341" xr:uid="{518F08B0-3B7E-415B-953E-06B20ADE49B7}"/>
    <cellStyle name="Output 13" xfId="48642" xr:uid="{CFB8DF9F-09EA-4218-B5BE-F53B4A2878C0}"/>
    <cellStyle name="Output 13 2" xfId="48644" xr:uid="{2DA2750C-BA93-49F8-BCB8-F3D108B2B687}"/>
    <cellStyle name="Output 13 2 2" xfId="48645" xr:uid="{30354738-E1AF-44EB-9E9C-78F211D8ECA9}"/>
    <cellStyle name="Output 13 2 2 2" xfId="48646" xr:uid="{78EBA507-7FE7-456D-BB5F-1C9D03B5921B}"/>
    <cellStyle name="Output 13 2 3" xfId="11300" xr:uid="{E442917F-7D4E-4294-8DE6-4C0A6CB23425}"/>
    <cellStyle name="Output 13 2 3 2" xfId="24985" xr:uid="{0361D777-0AE0-416B-83AF-4E1D2622D6F7}"/>
    <cellStyle name="Output 13 2 4" xfId="48647" xr:uid="{2A317C39-F92A-40B3-8414-039B655083E2}"/>
    <cellStyle name="Output 13 2_BSD2" xfId="24856" xr:uid="{AC5DDCCE-C056-4014-B6FD-F30A700DB5B9}"/>
    <cellStyle name="Output 13 3" xfId="48648" xr:uid="{702A5828-71B9-4D5C-A1DD-FE711680B652}"/>
    <cellStyle name="Output 13 3 2" xfId="48649" xr:uid="{A3AD4D93-FEA0-4A18-895D-1EF99EEAE24C}"/>
    <cellStyle name="Output 13 4" xfId="48650" xr:uid="{AA04D688-EFDD-41DC-AB06-2A417A021C18}"/>
    <cellStyle name="Output 13 4 2" xfId="41400" xr:uid="{B1FF61EC-13BD-49EA-9E06-45999B84BE54}"/>
    <cellStyle name="Output 13 5" xfId="48651" xr:uid="{B591572C-989E-439B-84A3-8DB2AAACE83E}"/>
    <cellStyle name="Output 13 6" xfId="48652" xr:uid="{4B622DDD-257D-4B0B-810A-C7C1C2FAC921}"/>
    <cellStyle name="Output 13 7" xfId="48653" xr:uid="{FED98D38-1D79-4112-B276-3DA6C678AACB}"/>
    <cellStyle name="Output 13_BSD2" xfId="48654" xr:uid="{EC68C5A6-AD1D-45C0-83AC-B67013A3BBA9}"/>
    <cellStyle name="Output 14" xfId="48656" xr:uid="{290EC92B-2D27-4D20-8320-D9DB2739AF91}"/>
    <cellStyle name="Output 14 2" xfId="48658" xr:uid="{1E51DA00-1F9E-442E-B7D1-3DF576E6F5AA}"/>
    <cellStyle name="Output 14 2 2" xfId="48659" xr:uid="{B9FE40F2-1497-4846-B5D1-89F5FC111CA2}"/>
    <cellStyle name="Output 14 2 2 2" xfId="20811" xr:uid="{FEDA1A24-B73C-4DBE-9759-976F6E979DA6}"/>
    <cellStyle name="Output 14 2 3" xfId="48660" xr:uid="{B733E096-0150-4630-A792-D21401F46A13}"/>
    <cellStyle name="Output 14 2 3 2" xfId="48661" xr:uid="{E0F5C676-A8BD-4340-993A-58FF09506D11}"/>
    <cellStyle name="Output 14 2 4" xfId="48662" xr:uid="{3BE111EE-F903-4D50-A345-B074C9218E50}"/>
    <cellStyle name="Output 14 2_BSD2" xfId="29471" xr:uid="{DD131CC3-FA0A-4DE3-9DD8-B068EAD14F43}"/>
    <cellStyle name="Output 14 3" xfId="48663" xr:uid="{23DB1E07-CE26-4DAF-9D2C-43271C9FFC9E}"/>
    <cellStyle name="Output 14 3 2" xfId="48664" xr:uid="{41A2D513-877A-4755-94FA-18E2EAA7223A}"/>
    <cellStyle name="Output 14 4" xfId="48665" xr:uid="{1A501141-5A78-4C6B-A46E-38040B6592F7}"/>
    <cellStyle name="Output 14 4 2" xfId="48666" xr:uid="{3568778D-FEA1-4204-BCF2-CD7D0197157D}"/>
    <cellStyle name="Output 14 5" xfId="48667" xr:uid="{E6A825FD-6D94-4B9C-AF68-4ED2016167AF}"/>
    <cellStyle name="Output 14 6" xfId="48668" xr:uid="{ED6F5758-C6C2-4707-87AE-8C2148B9CFF9}"/>
    <cellStyle name="Output 14 7" xfId="48669" xr:uid="{7BF7C6A0-7EA0-484A-A769-89941B7D5191}"/>
    <cellStyle name="Output 14_BSD2" xfId="48670" xr:uid="{297CC73F-5793-4805-9B3D-C5874982E8A4}"/>
    <cellStyle name="Output 15" xfId="48673" xr:uid="{109DA1D4-F613-4F67-AA58-A08BF5F0BD73}"/>
    <cellStyle name="Output 15 2" xfId="35792" xr:uid="{84B03D37-5255-4A38-926B-B76D07CC2C0E}"/>
    <cellStyle name="Output 15 2 2" xfId="35795" xr:uid="{16DFE0DB-00F9-42CE-914A-0DEB2287C326}"/>
    <cellStyle name="Output 15 2 2 2" xfId="48675" xr:uid="{A0E8CAA8-F546-4CDE-AA1B-D82F30F68C67}"/>
    <cellStyle name="Output 15 2 3" xfId="35798" xr:uid="{4E3DF12A-B8DA-4DD8-8BB2-FE0321DD42FC}"/>
    <cellStyle name="Output 15 2 3 2" xfId="48677" xr:uid="{BEC88898-16D6-49AC-A3F5-2E9D87D2D954}"/>
    <cellStyle name="Output 15 2 4" xfId="48679" xr:uid="{B879F4CC-484C-4F85-BBEF-C007356ADB10}"/>
    <cellStyle name="Output 15 2_BSD2" xfId="32632" xr:uid="{C8EF94BC-B85B-4753-BC0E-6DEE98FA6F3D}"/>
    <cellStyle name="Output 15 3" xfId="35801" xr:uid="{E3323DFC-A38C-489E-A020-EDC0E607684D}"/>
    <cellStyle name="Output 15 3 2" xfId="35804" xr:uid="{8F783887-4A6D-4CF7-BC23-6E407F57962E}"/>
    <cellStyle name="Output 15 4" xfId="35808" xr:uid="{F53C41CF-9E60-48F1-B594-EDF36D13B631}"/>
    <cellStyle name="Output 15 4 2" xfId="35811" xr:uid="{2087E242-6B4D-4454-ADC1-EBED544DC4E9}"/>
    <cellStyle name="Output 15 5" xfId="34882" xr:uid="{B85C126E-5459-45CA-ABDD-5916D91D5A97}"/>
    <cellStyle name="Output 15_BSD2" xfId="36826" xr:uid="{5BEC75D0-F056-4DDB-8D58-FC3BA3BF8894}"/>
    <cellStyle name="Output 16" xfId="48682" xr:uid="{59784237-0632-4F60-810B-27880EEC003D}"/>
    <cellStyle name="Output 16 2" xfId="26518" xr:uid="{6BB53883-D7DD-4113-9309-40A161D93139}"/>
    <cellStyle name="Output 16 2 2" xfId="48684" xr:uid="{7FA2020B-60DC-4638-B698-79036C7CE981}"/>
    <cellStyle name="Output 16 2 2 2" xfId="33881" xr:uid="{75851550-4BE2-4C38-B689-2809ED563DEA}"/>
    <cellStyle name="Output 16 2 3" xfId="48686" xr:uid="{E192ACFE-BE7D-4542-8540-40970A51B745}"/>
    <cellStyle name="Output 16 2 3 2" xfId="33893" xr:uid="{AB896408-73B4-41DF-AAE3-6072B5A9F1B5}"/>
    <cellStyle name="Output 16 2 4" xfId="48688" xr:uid="{B7F1D1C5-8830-49CD-87A4-59C7BF0A60D7}"/>
    <cellStyle name="Output 16 2_BSD2" xfId="48690" xr:uid="{875CA985-1B2D-4BC4-A0C4-38AA6DC2A3B9}"/>
    <cellStyle name="Output 16 3" xfId="48692" xr:uid="{82013DFE-71FE-46A9-B812-9D644C1A7058}"/>
    <cellStyle name="Output 16 3 2" xfId="48694" xr:uid="{F84A3684-CB34-460B-B0AB-A1F3AC67778A}"/>
    <cellStyle name="Output 16 4" xfId="48696" xr:uid="{4D74EC3C-2E2B-4DB8-94EC-02CBCA0BD0DD}"/>
    <cellStyle name="Output 16 4 2" xfId="48698" xr:uid="{1EFA251E-7267-42B3-A207-0BB1AB9D771C}"/>
    <cellStyle name="Output 16 5" xfId="48700" xr:uid="{AAF74E9E-E0BD-4AF1-8520-AE39BDB4B8F9}"/>
    <cellStyle name="Output 16_BSD2" xfId="5218" xr:uid="{6DDBFA91-B50E-4266-BA4E-DFBEE05BCB54}"/>
    <cellStyle name="Output 17" xfId="48703" xr:uid="{9A5FEF2F-57D2-4825-B8E6-8E3F86349C79}"/>
    <cellStyle name="Output 17 2" xfId="48705" xr:uid="{840084D8-95B6-47DD-80E7-12831DAAAA32}"/>
    <cellStyle name="Output 17 2 2" xfId="46114" xr:uid="{90BD2C90-CAC5-4A2B-872E-6E8B036071C1}"/>
    <cellStyle name="Output 17 2 2 2" xfId="48707" xr:uid="{21BAA3D7-3E39-4A29-AEB7-FA1E54C322ED}"/>
    <cellStyle name="Output 17 2 3" xfId="3491" xr:uid="{9446033A-9A64-41A3-A33E-DA4AC6B772C2}"/>
    <cellStyle name="Output 17 2 3 2" xfId="48709" xr:uid="{41526857-314C-4A39-A96B-87942DED0CCC}"/>
    <cellStyle name="Output 17 2 4" xfId="3513" xr:uid="{45884F8D-6988-4935-9727-91B21EC2EF3C}"/>
    <cellStyle name="Output 17 2_BSD2" xfId="48711" xr:uid="{9A4F86F5-ED05-4FCE-958F-63CF84B127A7}"/>
    <cellStyle name="Output 17 3" xfId="48713" xr:uid="{0E6FD87B-9993-4269-89C0-0B1AE8A68023}"/>
    <cellStyle name="Output 17 3 2" xfId="48715" xr:uid="{D47C44DD-232D-4AB6-9EA7-F020C93603A0}"/>
    <cellStyle name="Output 17 4" xfId="48717" xr:uid="{42F726D0-EA3E-4DB3-A38D-9566EE73C25F}"/>
    <cellStyle name="Output 17 4 2" xfId="48719" xr:uid="{A0D6E815-9E3A-45BB-9368-1B6AABA32F97}"/>
    <cellStyle name="Output 17 5" xfId="48721" xr:uid="{FE0D5FC6-230F-4F9B-8B77-E61F428EE454}"/>
    <cellStyle name="Output 17_BSD2" xfId="48723" xr:uid="{6A4D104D-C9FB-4057-A292-D21D31D44659}"/>
    <cellStyle name="Output 18" xfId="48726" xr:uid="{58D3AB2F-1579-409E-BC82-74D04AFB6C78}"/>
    <cellStyle name="Output 18 2" xfId="47780" xr:uid="{001BCA92-2B77-49BD-9B17-E9BFAAEF9867}"/>
    <cellStyle name="Output 18 2 2" xfId="44552" xr:uid="{8DCAC6B3-4B7E-4AB6-A8CB-993435667ED0}"/>
    <cellStyle name="Output 18 2 2 2" xfId="44555" xr:uid="{BBA04EBE-A312-47AD-8AE1-D3C42C8131CE}"/>
    <cellStyle name="Output 18 2 3" xfId="44572" xr:uid="{7B8A17CB-D69C-4891-92BD-6E01A3767227}"/>
    <cellStyle name="Output 18 2 3 2" xfId="44575" xr:uid="{1CB86D37-4583-4C71-8E62-BF95C143287E}"/>
    <cellStyle name="Output 18 2 4" xfId="21764" xr:uid="{27208C30-968F-45C0-B9C7-A44A07875C78}"/>
    <cellStyle name="Output 18 2_BSD2" xfId="11660" xr:uid="{6D455233-7B71-4666-B0F8-CD14A6435DCE}"/>
    <cellStyle name="Output 18 3" xfId="48728" xr:uid="{77B295E4-FB15-4F50-9E28-D42C58AED054}"/>
    <cellStyle name="Output 18 3 2" xfId="44863" xr:uid="{0F04847D-D905-4E8E-A8F9-D909BB5CD30C}"/>
    <cellStyle name="Output 18 4" xfId="48730" xr:uid="{5464A8A0-8BDF-4EC6-ADEC-21401817B516}"/>
    <cellStyle name="Output 18 4 2" xfId="41428" xr:uid="{AA283011-8D83-400A-9843-1D30FA753B93}"/>
    <cellStyle name="Output 18 5" xfId="48732" xr:uid="{49E60902-B104-457B-8D38-6E0777CE70B2}"/>
    <cellStyle name="Output 18_BSD2" xfId="20006" xr:uid="{215C4E7D-2F1B-4E74-8B1E-D1BBE15E0A6B}"/>
    <cellStyle name="Output 19" xfId="48734" xr:uid="{B6492A3C-E670-47FB-B207-8A4684B1A1A0}"/>
    <cellStyle name="Output 19 2" xfId="48736" xr:uid="{255A34FB-1E31-4DCF-9287-4CF28E2218A3}"/>
    <cellStyle name="Output 19 2 2" xfId="48738" xr:uid="{86BE1CB5-2B17-47CE-84DC-6353D0F7E035}"/>
    <cellStyle name="Output 19 2 2 2" xfId="48740" xr:uid="{A7125F39-BCA6-4B30-BE17-95F8EC788BB6}"/>
    <cellStyle name="Output 19 2 3" xfId="48742" xr:uid="{BA5827D4-AFA5-4F68-8EB8-818F5637AA9F}"/>
    <cellStyle name="Output 19 2 3 2" xfId="48744" xr:uid="{2ED0F0DF-4135-4ECC-9A08-0F984808967E}"/>
    <cellStyle name="Output 19 2 4" xfId="48746" xr:uid="{BE23412F-19E5-4C9B-9869-40DF98B55273}"/>
    <cellStyle name="Output 19 2_BSD2" xfId="48748" xr:uid="{20B28EE8-9FC6-4EA0-9D76-C94E6E31F65D}"/>
    <cellStyle name="Output 19 3" xfId="48750" xr:uid="{2EBA57F3-3369-4D4A-9A9A-BE0C4ED2D6F9}"/>
    <cellStyle name="Output 19 3 2" xfId="48752" xr:uid="{2CBCE4E5-A01F-4E95-8229-3114AD945F53}"/>
    <cellStyle name="Output 19 4" xfId="48754" xr:uid="{07ED0300-6443-4937-A82E-DF11FD72766E}"/>
    <cellStyle name="Output 19 4 2" xfId="48756" xr:uid="{B9E5760C-AC3B-49CE-B797-917AD95EBFED}"/>
    <cellStyle name="Output 19 5" xfId="48758" xr:uid="{FB9954CA-5C91-46AC-ABD3-CDD07EDEA13E}"/>
    <cellStyle name="Output 19_BSD2" xfId="48760" xr:uid="{EB98BF48-2C6C-47FC-8A66-05EA5078DC35}"/>
    <cellStyle name="Output 2" xfId="2697" xr:uid="{397784F6-8536-4FA0-9EB3-100C233B4448}"/>
    <cellStyle name="Output 2 10" xfId="4056" xr:uid="{59D263C7-B234-469F-BE6E-DC98ECE27477}"/>
    <cellStyle name="Output 2 10 2" xfId="43229" xr:uid="{8806DF3C-CB88-4381-9CD2-A7666A550596}"/>
    <cellStyle name="Output 2 11" xfId="4065" xr:uid="{E39D51BE-EEE9-4A84-A939-28899E02E29E}"/>
    <cellStyle name="Output 2 12" xfId="48761" xr:uid="{1B0BD770-0454-4082-B93B-5E050240D905}"/>
    <cellStyle name="Output 2 13" xfId="48762" xr:uid="{02EB0921-DA48-452E-958C-E9E5EF779D76}"/>
    <cellStyle name="Output 2 14" xfId="51797" xr:uid="{729DC0B7-DD7E-4A8E-8502-41FE78181D2B}"/>
    <cellStyle name="Output 2 2" xfId="2554" xr:uid="{5ACDB900-42D6-43A6-A816-25658EF589CC}"/>
    <cellStyle name="Output 2 2 2" xfId="42745" xr:uid="{6ED4A9F1-6EA4-4A9D-9F4B-F1141CDA27E4}"/>
    <cellStyle name="Output 2 2 2 2" xfId="48764" xr:uid="{3566B23E-5EA7-4B23-A5EB-A26549B9179F}"/>
    <cellStyle name="Output 2 2 3" xfId="42748" xr:uid="{C207BC3D-E37E-4FDB-A5B4-5263B710AE99}"/>
    <cellStyle name="Output 2 2 3 2" xfId="48766" xr:uid="{29C5A329-5F49-4035-9813-56456B0E8090}"/>
    <cellStyle name="Output 2 2 4" xfId="48768" xr:uid="{3161F2E4-C327-4BAA-BFD3-906A30F9DD4B}"/>
    <cellStyle name="Output 2 2 4 2" xfId="48769" xr:uid="{537AA28A-52D1-4A71-88FF-25A70229EA97}"/>
    <cellStyle name="Output 2 2 5" xfId="48770" xr:uid="{EE505836-8B5D-47CC-BAC5-B7DC469BEDA9}"/>
    <cellStyle name="Output 2 2 6" xfId="48771" xr:uid="{2E7A34C3-45D9-4813-A6C2-4239AD14BC27}"/>
    <cellStyle name="Output 2 2 7" xfId="48772" xr:uid="{646D205C-5DF9-4051-9C42-7A5105239AF1}"/>
    <cellStyle name="Output 2 2 8" xfId="35948" xr:uid="{DE7E94A5-4704-4AA2-AC7E-B1F4BEA38DE6}"/>
    <cellStyle name="Output 2 2_BSD2" xfId="48774" xr:uid="{54CC8634-36F6-4CF6-8C31-BA95D50EAA50}"/>
    <cellStyle name="Output 2 3" xfId="48776" xr:uid="{3D6D7BBA-187C-4E17-ADE2-BE679162E954}"/>
    <cellStyle name="Output 2 3 2" xfId="48778" xr:uid="{2FA92F5D-997E-40DE-AE6C-264A1885C230}"/>
    <cellStyle name="Output 2 3 2 2" xfId="48779" xr:uid="{8F56DE6E-BC08-4EE7-A93F-AE1B72478C6F}"/>
    <cellStyle name="Output 2 3 3" xfId="48780" xr:uid="{73043AAE-77D7-4D15-86B3-2BE79D101914}"/>
    <cellStyle name="Output 2 3 3 2" xfId="48781" xr:uid="{92E1402F-816C-4048-ADC2-30387B616BE6}"/>
    <cellStyle name="Output 2 3 4" xfId="48782" xr:uid="{2BDDE06F-752B-4B14-98F3-C22D014A865D}"/>
    <cellStyle name="Output 2 3 5" xfId="48783" xr:uid="{1D6C1EE6-A3A6-4875-A580-A8DAE45AEBA9}"/>
    <cellStyle name="Output 2 3 6" xfId="48784" xr:uid="{FB45D3C7-AC02-42F6-A007-63AEE0B2FF5B}"/>
    <cellStyle name="Output 2 3 7" xfId="4986" xr:uid="{1DA1993C-90EC-4404-995E-C884AA9F7B4A}"/>
    <cellStyle name="Output 2 3_BSD2" xfId="48785" xr:uid="{999C7C57-5AB4-4D19-BDC6-32FD706D6D83}"/>
    <cellStyle name="Output 2 4" xfId="38086" xr:uid="{AC1E2424-2612-467C-B7B6-C885F76256C1}"/>
    <cellStyle name="Output 2 4 2" xfId="20550" xr:uid="{9F2980F7-1582-4ED3-8FCF-DAC730864F8C}"/>
    <cellStyle name="Output 2 4 3" xfId="38093" xr:uid="{D4C298AC-FB7E-45B3-9055-D5C1933428F4}"/>
    <cellStyle name="Output 2 4 4" xfId="38098" xr:uid="{79F54931-9F26-48FD-AB05-FF0D9AAE0504}"/>
    <cellStyle name="Output 2 5" xfId="38104" xr:uid="{BE15697C-D88B-4244-8CC1-ED95B4D2B413}"/>
    <cellStyle name="Output 2 5 2" xfId="6723" xr:uid="{3B43B5D3-A880-4B52-A60C-83013B8037FF}"/>
    <cellStyle name="Output 2 5 3" xfId="48786" xr:uid="{5348EA96-B56F-4FAA-997D-48358065C803}"/>
    <cellStyle name="Output 2 5 4" xfId="48787" xr:uid="{016960AB-85C6-45F8-9E54-0A93F7337060}"/>
    <cellStyle name="Output 2 6" xfId="25327" xr:uid="{63F51DEC-7134-444D-9505-D9B39EB48B3F}"/>
    <cellStyle name="Output 2 6 2" xfId="25331" xr:uid="{DE64CCEB-53E1-41E0-BCE0-68E7E3E23AA7}"/>
    <cellStyle name="Output 2 6 3" xfId="37786" xr:uid="{1B05D534-8BF6-447F-9E4C-639E7E235CBA}"/>
    <cellStyle name="Output 2 6 4" xfId="48788" xr:uid="{C0B1F487-A796-4CCC-A735-8E6B60F82508}"/>
    <cellStyle name="Output 2 7" xfId="18560" xr:uid="{CC91EFB9-709B-49CF-9F12-3900CCC907ED}"/>
    <cellStyle name="Output 2 7 2" xfId="42135" xr:uid="{797B338A-DD20-40DE-A917-1F886366B6E9}"/>
    <cellStyle name="Output 2 7 3" xfId="48789" xr:uid="{5EE2453E-DE38-46E4-AC36-4A0EB4240707}"/>
    <cellStyle name="Output 2 7 4" xfId="48790" xr:uid="{DA686508-7F40-4170-91FB-A50061DE63AA}"/>
    <cellStyle name="Output 2 8" xfId="18568" xr:uid="{AEE98DC3-20A5-4D03-8AF2-BB222F41426D}"/>
    <cellStyle name="Output 2 8 2" xfId="42137" xr:uid="{540F6F77-F7BC-4503-9F99-614B3A40AD6C}"/>
    <cellStyle name="Output 2 8 3" xfId="48791" xr:uid="{4328D77B-B155-4D65-8E39-47A6752CBC31}"/>
    <cellStyle name="Output 2 8 4" xfId="48792" xr:uid="{C43F4E64-95C8-4853-8209-10E2D65906FC}"/>
    <cellStyle name="Output 2 9" xfId="42139" xr:uid="{183EF2F9-B23F-4314-AF84-3F6C57F0DE6F}"/>
    <cellStyle name="Output 2 9 2" xfId="48793" xr:uid="{EC07836B-2EB9-4DDE-96D8-076AC8A82F2E}"/>
    <cellStyle name="Output 2 9 3" xfId="48794" xr:uid="{914CAE7C-0097-4369-ACDE-15EA20AC6F2C}"/>
    <cellStyle name="Output 2 9 4" xfId="48795" xr:uid="{4F9D6F46-90A5-4C8C-AD74-3E0B6F46F46E}"/>
    <cellStyle name="Output 2_FAMBL BSD NOVEMBER 2010" xfId="48796" xr:uid="{4945F3EC-8C2C-4676-863D-81CCABF20D12}"/>
    <cellStyle name="Output 20" xfId="48672" xr:uid="{90DA7ED4-7A4B-4D77-BD41-02F0ACE330FA}"/>
    <cellStyle name="Output 20 2" xfId="35791" xr:uid="{5D06B998-E80D-453F-AC17-3CEC061DCF93}"/>
    <cellStyle name="Output 20 2 2" xfId="35794" xr:uid="{3F1AD87E-EC29-4F7E-BE0F-9FD772E63A7F}"/>
    <cellStyle name="Output 20 2 2 2" xfId="48674" xr:uid="{39677E92-7C76-40B0-8B9B-92D30AD9F5EE}"/>
    <cellStyle name="Output 20 2 3" xfId="35797" xr:uid="{895CC971-8213-4726-BF43-081E97D1FEA2}"/>
    <cellStyle name="Output 20 2 3 2" xfId="48676" xr:uid="{28F8EE0C-0972-4B7F-B904-374294109FA6}"/>
    <cellStyle name="Output 20 2 4" xfId="48678" xr:uid="{E2738D58-5EED-49E1-98EC-66BC58B981BD}"/>
    <cellStyle name="Output 20 2_BSD2" xfId="32631" xr:uid="{06AA62F8-FE2C-46FC-834E-1F45A6065720}"/>
    <cellStyle name="Output 20 3" xfId="35800" xr:uid="{D130CC73-A9B6-4027-A3C2-DDA33D2A13B2}"/>
    <cellStyle name="Output 20 3 2" xfId="35803" xr:uid="{94D02954-3091-4331-8E21-846A778A1327}"/>
    <cellStyle name="Output 20 4" xfId="35807" xr:uid="{A43F05B9-500C-45BD-B23A-CA08AFD9646C}"/>
    <cellStyle name="Output 20 4 2" xfId="35810" xr:uid="{70670505-DD09-4A5F-A7A8-4D6C51260703}"/>
    <cellStyle name="Output 20 5" xfId="34881" xr:uid="{F4644027-B163-4F07-A3B1-4DF18DBCFA4F}"/>
    <cellStyle name="Output 20_BSD2" xfId="36825" xr:uid="{6B877E2F-3433-456F-A20D-72672D355B5B}"/>
    <cellStyle name="Output 21" xfId="48681" xr:uid="{BDFD8209-2CBF-4E10-B0E7-9E554A7CA17E}"/>
    <cellStyle name="Output 21 2" xfId="26517" xr:uid="{5D94C5E8-83BC-45A6-AD37-E272D483CF36}"/>
    <cellStyle name="Output 21 2 2" xfId="48683" xr:uid="{13047105-40FB-4896-B125-969F3B6A45CE}"/>
    <cellStyle name="Output 21 2 2 2" xfId="33880" xr:uid="{8D2F4A46-95C3-496B-9FCD-C9B01109F8E8}"/>
    <cellStyle name="Output 21 2 3" xfId="48685" xr:uid="{DDF4A2CF-5504-48A1-A49A-1DE1556EF0D1}"/>
    <cellStyle name="Output 21 2 3 2" xfId="33892" xr:uid="{E7A0FAB1-706A-4023-A3EE-9E9088B9684E}"/>
    <cellStyle name="Output 21 2 4" xfId="48687" xr:uid="{F8547D02-CE9B-4253-BF21-9D582EAD28E8}"/>
    <cellStyle name="Output 21 2_BSD2" xfId="48689" xr:uid="{38830880-6834-403C-A456-8475492E1836}"/>
    <cellStyle name="Output 21 3" xfId="48691" xr:uid="{3315EE94-CF7F-4D03-A611-21B7BA373C95}"/>
    <cellStyle name="Output 21 3 2" xfId="48693" xr:uid="{99EB835A-BB29-42AB-9364-E8F4814116FB}"/>
    <cellStyle name="Output 21 4" xfId="48695" xr:uid="{DE212DBE-4280-4467-89B1-F528105BC0AC}"/>
    <cellStyle name="Output 21 4 2" xfId="48697" xr:uid="{B8DC9B85-E990-4D42-80F8-1F6B58C44E45}"/>
    <cellStyle name="Output 21 5" xfId="48699" xr:uid="{DE9C1506-3554-4330-B3B8-713DE364DC61}"/>
    <cellStyle name="Output 21_BSD2" xfId="5217" xr:uid="{97D55F67-42B9-40FF-BA4D-72F7FFE77B7F}"/>
    <cellStyle name="Output 22" xfId="48702" xr:uid="{7AC2C9BD-B8F4-4067-9047-16CD16F7CF1F}"/>
    <cellStyle name="Output 22 2" xfId="48704" xr:uid="{6E226EBB-2A2E-4478-A76D-1C98AF4B4EEA}"/>
    <cellStyle name="Output 22 2 2" xfId="46113" xr:uid="{CFFABA82-58E9-4BC1-A0CA-811D3A2E0EF0}"/>
    <cellStyle name="Output 22 2 2 2" xfId="48706" xr:uid="{9E74CE8B-C88B-4A99-971B-819EFC972221}"/>
    <cellStyle name="Output 22 2 3" xfId="3490" xr:uid="{CB62124F-C409-4547-BE39-DF36B725E895}"/>
    <cellStyle name="Output 22 2 3 2" xfId="48708" xr:uid="{4E22352C-D8F9-4834-AC41-0082C01E59DE}"/>
    <cellStyle name="Output 22 2 4" xfId="3512" xr:uid="{CD38C149-ACA7-4943-A4C2-B5F31C6D38D7}"/>
    <cellStyle name="Output 22 2_BSD2" xfId="48710" xr:uid="{4A33B7F3-ADAD-4406-AC75-3C3EB040FB58}"/>
    <cellStyle name="Output 22 3" xfId="48712" xr:uid="{AC45A5D1-AD51-41BE-B625-EEFF12CF4AC2}"/>
    <cellStyle name="Output 22 3 2" xfId="48714" xr:uid="{D019C0B6-4C61-4782-99D2-1949642DBCE2}"/>
    <cellStyle name="Output 22 4" xfId="48716" xr:uid="{650775D6-7E74-453D-A7F0-C863E6208F4A}"/>
    <cellStyle name="Output 22 4 2" xfId="48718" xr:uid="{9F922F04-B43A-4F88-93BC-AB368C8EEAA2}"/>
    <cellStyle name="Output 22 5" xfId="48720" xr:uid="{4D62E857-E0ED-4B8D-BE9A-A7EDFEAA3825}"/>
    <cellStyle name="Output 22_BSD2" xfId="48722" xr:uid="{8E281331-F286-43E5-BE6A-BBEC9C57B770}"/>
    <cellStyle name="Output 23" xfId="48725" xr:uid="{95B0097D-E5A3-4688-8143-081F8765AE41}"/>
    <cellStyle name="Output 23 2" xfId="47779" xr:uid="{9C82A883-65C3-4DC7-9381-809D917DC766}"/>
    <cellStyle name="Output 23 2 2" xfId="44551" xr:uid="{39FA009C-DC89-49F4-9E3B-5F1D59798DF2}"/>
    <cellStyle name="Output 23 2 2 2" xfId="44554" xr:uid="{AA09EC27-C00D-464F-8003-EE653021FC82}"/>
    <cellStyle name="Output 23 2 3" xfId="44571" xr:uid="{9C8EBD7A-BD6D-4082-AE22-CF072F14E69B}"/>
    <cellStyle name="Output 23 2 3 2" xfId="44574" xr:uid="{7A3DD41D-51DB-4AAE-A19F-00AB40AA6F3F}"/>
    <cellStyle name="Output 23 2 4" xfId="21763" xr:uid="{E6A6C360-2BA7-4175-8485-E25E342FF3B0}"/>
    <cellStyle name="Output 23 2_BSD2" xfId="11659" xr:uid="{A5849223-F6C7-4300-8B2C-F251AAAA69E4}"/>
    <cellStyle name="Output 23 3" xfId="48727" xr:uid="{A667CE2F-0843-49B4-800D-E610830F4421}"/>
    <cellStyle name="Output 23 3 2" xfId="44862" xr:uid="{1A7AF523-703E-45FF-915F-FFA275B885D8}"/>
    <cellStyle name="Output 23 4" xfId="48729" xr:uid="{4E2E7B02-988F-409E-9207-2265D6F9B99C}"/>
    <cellStyle name="Output 23 4 2" xfId="41427" xr:uid="{922C0ECA-690C-467F-8EC0-BDF8B398303B}"/>
    <cellStyle name="Output 23 5" xfId="48731" xr:uid="{E94F1484-ACFB-4563-8A9A-CA76962BF61B}"/>
    <cellStyle name="Output 23_BSD2" xfId="20005" xr:uid="{2DEA733C-4E01-48E1-9056-E3212BB8873F}"/>
    <cellStyle name="Output 24" xfId="48733" xr:uid="{6F27D75E-F1CA-473D-875D-E4FC5F7FDDF3}"/>
    <cellStyle name="Output 24 2" xfId="48735" xr:uid="{8842C41A-7917-4656-BC09-737460395069}"/>
    <cellStyle name="Output 24 2 2" xfId="48737" xr:uid="{6A12EB5D-E9A2-4D41-AEB1-52631F33FF52}"/>
    <cellStyle name="Output 24 2 2 2" xfId="48739" xr:uid="{F8BCA89E-EAA6-4F07-B8E6-C21F63404BFA}"/>
    <cellStyle name="Output 24 2 3" xfId="48741" xr:uid="{9038730D-CC86-4BDA-B722-C46001A3EBCC}"/>
    <cellStyle name="Output 24 2 3 2" xfId="48743" xr:uid="{E61C70EF-9D16-4DC4-BD37-44C9DF172164}"/>
    <cellStyle name="Output 24 2 4" xfId="48745" xr:uid="{F590FC9C-06BC-4511-BCE5-6C97EEBA7AF9}"/>
    <cellStyle name="Output 24 2_BSD2" xfId="48747" xr:uid="{5E831EC0-BDF5-49BB-8650-24153224B0ED}"/>
    <cellStyle name="Output 24 3" xfId="48749" xr:uid="{A76F2262-BBA2-4217-A91C-C59864142585}"/>
    <cellStyle name="Output 24 3 2" xfId="48751" xr:uid="{A2984846-AB97-455E-952E-AEC1ED50F62F}"/>
    <cellStyle name="Output 24 4" xfId="48753" xr:uid="{B42E6233-3AD2-4E15-800B-C20EA6B3C71B}"/>
    <cellStyle name="Output 24 4 2" xfId="48755" xr:uid="{928CBCAF-D083-4484-92EA-0AE22A1C514B}"/>
    <cellStyle name="Output 24 5" xfId="48757" xr:uid="{1B3C69C5-0BA2-45D8-9AA8-523BBF00E825}"/>
    <cellStyle name="Output 24_BSD2" xfId="48759" xr:uid="{93C298AD-02A8-46D1-9B1C-6A1782D720F1}"/>
    <cellStyle name="Output 25" xfId="48798" xr:uid="{78738464-0756-4898-8337-0B0D71813676}"/>
    <cellStyle name="Output 25 2" xfId="48800" xr:uid="{FDB91201-1F49-4B2F-B8BA-41CA80F87DB5}"/>
    <cellStyle name="Output 25 2 2" xfId="45523" xr:uid="{0F15E03F-6967-4DD7-8F2F-14463C7DC370}"/>
    <cellStyle name="Output 25 2 2 2" xfId="27124" xr:uid="{45F4F3FD-4FB2-4A2B-A2ED-4C4DB202CF28}"/>
    <cellStyle name="Output 25 2 3" xfId="45526" xr:uid="{AEF0D122-AEB6-4ED7-86BA-D16456BD5123}"/>
    <cellStyle name="Output 25 2 3 2" xfId="45951" xr:uid="{79A6C4DA-0B21-457C-832F-743CB6356D3D}"/>
    <cellStyle name="Output 25 2 4" xfId="45954" xr:uid="{A69B8B59-4CA0-4A98-AABB-8F06C45DA60D}"/>
    <cellStyle name="Output 25 2_BSD2" xfId="48802" xr:uid="{4E9BB38C-411F-4235-AE88-02BB056B6472}"/>
    <cellStyle name="Output 25 3" xfId="48804" xr:uid="{19E31496-70B2-4442-B159-BB70AC2CA124}"/>
    <cellStyle name="Output 25 3 2" xfId="48806" xr:uid="{B33C4ED7-D91B-491E-9287-8BB61C080D33}"/>
    <cellStyle name="Output 25 4" xfId="48808" xr:uid="{7D5E7BFB-EA67-4FA6-9940-BACC6F8A537C}"/>
    <cellStyle name="Output 25 4 2" xfId="30094" xr:uid="{ECC67156-0E93-43E8-9935-9D41AE405C5A}"/>
    <cellStyle name="Output 25 5" xfId="48810" xr:uid="{11819F10-F56A-4FB4-A7B8-5CA201631AA5}"/>
    <cellStyle name="Output 25_BSD2" xfId="48812" xr:uid="{0E3A4AD0-B884-473A-A5F5-850D802EAE32}"/>
    <cellStyle name="Output 26" xfId="48814" xr:uid="{9992DFB7-17BB-4377-9AA8-7C5BBCBFB3D8}"/>
    <cellStyle name="Output 26 2" xfId="48816" xr:uid="{7CFD8242-705A-408C-998D-B5FDF748B0F3}"/>
    <cellStyle name="Output 26 2 2" xfId="48818" xr:uid="{A09131AA-2E8B-48D4-804B-8BE55604917C}"/>
    <cellStyle name="Output 26 2 2 2" xfId="34732" xr:uid="{B2FB5DD9-5FF9-492F-A75F-421D4EC72477}"/>
    <cellStyle name="Output 26 2 3" xfId="46442" xr:uid="{5B2724E0-F07F-4308-8DEB-7AABD2F50C43}"/>
    <cellStyle name="Output 26 2 3 2" xfId="34743" xr:uid="{5812AA99-977E-440D-8338-0884862DFF2B}"/>
    <cellStyle name="Output 26 2 4" xfId="46515" xr:uid="{955935A2-0AC5-4610-AAEE-BC224C15DC7F}"/>
    <cellStyle name="Output 26 2_BSD2" xfId="48820" xr:uid="{58192C12-0B46-4120-A2A7-83F5DE7C339C}"/>
    <cellStyle name="Output 26 3" xfId="14905" xr:uid="{2B8D8077-CB6F-4AB1-AF19-802D3EECC286}"/>
    <cellStyle name="Output 26 3 2" xfId="14909" xr:uid="{CFBE7D8F-0C3B-4702-A262-6FBD77C5AF35}"/>
    <cellStyle name="Output 26 4" xfId="14917" xr:uid="{34197273-FDA0-46D0-9A12-7BC1067B3F0B}"/>
    <cellStyle name="Output 26 4 2" xfId="14920" xr:uid="{98F55A03-22F5-41AB-912B-421A19880646}"/>
    <cellStyle name="Output 26 5" xfId="14930" xr:uid="{62CA41E9-90E3-443C-A155-46DBED63A92E}"/>
    <cellStyle name="Output 26_BSD2" xfId="48822" xr:uid="{B76BE861-AC42-4970-81AA-1FB96DCA4601}"/>
    <cellStyle name="Output 27" xfId="48824" xr:uid="{9FD05C6C-98BA-421D-A98F-1C12DBD90221}"/>
    <cellStyle name="Output 27 2" xfId="48826" xr:uid="{2B44104A-A49B-468F-B869-836276766E14}"/>
    <cellStyle name="Output 27 2 2" xfId="36908" xr:uid="{7DC930E3-C27C-4DC6-9DB5-562A8B855EDB}"/>
    <cellStyle name="Output 27 2 2 2" xfId="48828" xr:uid="{52A7835C-1C6D-48B4-9DFA-D4CEC6202D75}"/>
    <cellStyle name="Output 27 2 3" xfId="36911" xr:uid="{46D30F77-1F5C-4E4B-963A-BDCF67E56C33}"/>
    <cellStyle name="Output 27 2 3 2" xfId="37652" xr:uid="{72FA46AC-C64D-48E3-B806-A59F62C15F6A}"/>
    <cellStyle name="Output 27 2 4" xfId="36915" xr:uid="{C9B0EF02-4994-4703-B8B5-0024E738840B}"/>
    <cellStyle name="Output 27 2_BSD2" xfId="48830" xr:uid="{9F6C6612-BDA0-4C35-9910-02E939A73D21}"/>
    <cellStyle name="Output 27 3" xfId="14940" xr:uid="{FF69E37F-333B-494F-98C8-B7EAFCF1FA02}"/>
    <cellStyle name="Output 27 3 2" xfId="36919" xr:uid="{BB1873ED-B3BD-4FA0-9D31-0FB70F86318C}"/>
    <cellStyle name="Output 27 4" xfId="48832" xr:uid="{E41C86A2-9F38-4C06-9F94-737027D4C6FE}"/>
    <cellStyle name="Output 27 4 2" xfId="36926" xr:uid="{C334B163-182F-45B5-9D73-DCCB532BA976}"/>
    <cellStyle name="Output 27 5" xfId="48834" xr:uid="{86768C20-6EBE-45E7-A68E-8EBECE9473A9}"/>
    <cellStyle name="Output 27_BSD2" xfId="45773" xr:uid="{34354F72-1981-4E98-ACE7-48E2C4E06433}"/>
    <cellStyle name="Output 28" xfId="48836" xr:uid="{F92640A1-1CE7-44DE-A036-D0BDBAFF08F7}"/>
    <cellStyle name="Output 28 2" xfId="18146" xr:uid="{84BEC370-EE06-4CDC-9D87-3DDBC6FD7039}"/>
    <cellStyle name="Output 28 2 2" xfId="20746" xr:uid="{D3701559-BD6A-437A-9B77-F5347FD7DCCE}"/>
    <cellStyle name="Output 28 2 2 2" xfId="48838" xr:uid="{165208BE-4314-4D6E-AF59-A9D0AED0C401}"/>
    <cellStyle name="Output 28 2 3" xfId="27868" xr:uid="{20E1671B-20CA-4471-A32D-A09D67E29859}"/>
    <cellStyle name="Output 28 2 3 2" xfId="48840" xr:uid="{75D65DC1-4EE1-4FB1-8609-23E1E7591EEF}"/>
    <cellStyle name="Output 28 2 4" xfId="22090" xr:uid="{4C8DD66C-8D58-416F-8082-1D8F9710C2BD}"/>
    <cellStyle name="Output 28 2_BSD2" xfId="48842" xr:uid="{CAA217F4-7DB6-4D98-9ED1-182B37A71BE5}"/>
    <cellStyle name="Output 28 3" xfId="14950" xr:uid="{9F8169BC-89C3-4290-A0F2-3780B8946E57}"/>
    <cellStyle name="Output 28 3 2" xfId="33664" xr:uid="{44F868CF-6F0A-4295-84F8-B4B1888B3426}"/>
    <cellStyle name="Output 28 4" xfId="28940" xr:uid="{E653778C-18B3-4354-80E2-0F7C7507FDF6}"/>
    <cellStyle name="Output 28 4 2" xfId="33667" xr:uid="{72397751-4EF5-4E01-B6A7-9F40F5A91463}"/>
    <cellStyle name="Output 28 5" xfId="33677" xr:uid="{401E2EDF-6A7F-401F-92D6-021C7A82C57A}"/>
    <cellStyle name="Output 28_BSD2" xfId="48844" xr:uid="{40E6C626-E58C-4DE5-9225-0BDAE51F3DA1}"/>
    <cellStyle name="Output 29" xfId="47477" xr:uid="{4214ABE9-D4A6-4AAE-9493-04396733197B}"/>
    <cellStyle name="Output 29 2" xfId="28948" xr:uid="{097B1B61-DD38-4593-95D9-4F2FB372CBE3}"/>
    <cellStyle name="Output 29 2 2" xfId="33706" xr:uid="{D0671064-0FEE-4B60-A1F8-0702A718DC95}"/>
    <cellStyle name="Output 29 2 2 2" xfId="48846" xr:uid="{25590AA1-E6D1-40B4-98C3-195F1B1F065A}"/>
    <cellStyle name="Output 29 2 3" xfId="33709" xr:uid="{935C7383-9BD5-4914-A20F-78C162A974EF}"/>
    <cellStyle name="Output 29 2 3 2" xfId="48848" xr:uid="{B4CF1274-7FCF-4B8D-BCCB-F8CBCB205145}"/>
    <cellStyle name="Output 29 2 4" xfId="46226" xr:uid="{4CCD3FC2-1ED3-408A-83EB-042A2D474720}"/>
    <cellStyle name="Output 29 2_BSD2" xfId="43207" xr:uid="{3D1326FD-670E-48A3-901E-EBE3AC7B41DC}"/>
    <cellStyle name="Output 29 3" xfId="21666" xr:uid="{E24B1866-5A7A-4AA4-826E-73D3DA95D981}"/>
    <cellStyle name="Output 29 3 2" xfId="33713" xr:uid="{E781B5C1-5F4A-499A-9949-3BDF3A8AC4E5}"/>
    <cellStyle name="Output 29 4" xfId="20374" xr:uid="{92101E1E-87E2-4B6F-8B3F-BEDE8B08F1FF}"/>
    <cellStyle name="Output 29 4 2" xfId="33719" xr:uid="{4ECA1026-3A4A-4AA2-9415-78D1F01DCBF3}"/>
    <cellStyle name="Output 29 5" xfId="33725" xr:uid="{DE9A5A49-983B-458E-9159-0E3F29C45928}"/>
    <cellStyle name="Output 29_BSD2" xfId="48850" xr:uid="{F3D12292-AEDC-40C2-9DFD-DB718A3C4644}"/>
    <cellStyle name="Output 3" xfId="2698" xr:uid="{A294AC55-1117-45EC-AD9A-F6045D15ECBE}"/>
    <cellStyle name="Output 3 2" xfId="48852" xr:uid="{62F56B66-39F4-4DF9-8694-E8964E2CCCAB}"/>
    <cellStyle name="Output 3 2 2" xfId="48854" xr:uid="{A5E612EF-7F2C-4706-9CE6-BE706EDC089B}"/>
    <cellStyle name="Output 3 2 3" xfId="48856" xr:uid="{2AD31B2A-4B23-48C1-9451-3DE73B26B47A}"/>
    <cellStyle name="Output 3 3" xfId="48858" xr:uid="{ED5F8840-147C-4018-9615-96D55C5E8490}"/>
    <cellStyle name="Output 3 3 2" xfId="48860" xr:uid="{E259D572-AB71-42CA-BBC2-770ED81B0FE4}"/>
    <cellStyle name="Output 3 3 3" xfId="48861" xr:uid="{202D9931-7A85-43FA-BE9A-4214D9BC2ABE}"/>
    <cellStyle name="Output 3 4" xfId="38108" xr:uid="{07FA2366-A371-442F-8BB3-BEC2A3152730}"/>
    <cellStyle name="Output 3 4 2" xfId="38112" xr:uid="{BA5F6A9E-C401-43B6-ACF8-20AE36D8CADA}"/>
    <cellStyle name="Output 3 5" xfId="38126" xr:uid="{5B7B92A8-5846-496A-AC08-E701846E10EC}"/>
    <cellStyle name="Output 3 5 2" xfId="3444" xr:uid="{C5DC1228-BA65-430A-9FED-2630EB2DD1B5}"/>
    <cellStyle name="Output 3 6" xfId="25337" xr:uid="{1E44491D-163B-477A-B183-2A7FB4A83F71}"/>
    <cellStyle name="Output 3 7" xfId="25342" xr:uid="{C1967A97-A9F0-4ED4-B269-317EDAAEAC4B}"/>
    <cellStyle name="Output 3 8" xfId="51798" xr:uid="{03546F22-C228-4B3B-AFA5-C51C5D09233E}"/>
    <cellStyle name="Output 3_Annexure" xfId="48862" xr:uid="{E4B8E7D8-929E-4BD4-8B1F-EB938449BAE8}"/>
    <cellStyle name="Output 30" xfId="48797" xr:uid="{A3B18D76-4E22-4B2D-A65D-7F52B95FB1FC}"/>
    <cellStyle name="Output 30 2" xfId="48799" xr:uid="{6D26DD58-98D2-42FE-8A51-F10C15BA79F1}"/>
    <cellStyle name="Output 30 2 2" xfId="45522" xr:uid="{AAF9FBE8-103C-4F4B-8FDB-816DD03C4CCC}"/>
    <cellStyle name="Output 30 2 2 2" xfId="27123" xr:uid="{0D3A6A66-5439-4D80-8C90-6AB01021287F}"/>
    <cellStyle name="Output 30 2 3" xfId="45525" xr:uid="{1BD9390C-BBFC-452F-A0EC-25179DF422E8}"/>
    <cellStyle name="Output 30 2 3 2" xfId="45950" xr:uid="{3E990379-48E5-4404-B912-C677F82EF2A6}"/>
    <cellStyle name="Output 30 2 4" xfId="45953" xr:uid="{8D5DE804-16E0-4F1B-920B-34CED2748987}"/>
    <cellStyle name="Output 30 2_BSD2" xfId="48801" xr:uid="{BF8B509E-9168-4583-90F2-EA10E15516B7}"/>
    <cellStyle name="Output 30 3" xfId="48803" xr:uid="{1768B61E-30EE-4179-8FEB-D49955DE84A1}"/>
    <cellStyle name="Output 30 3 2" xfId="48805" xr:uid="{147FB5C7-246F-40DD-8770-ABF0920AA86D}"/>
    <cellStyle name="Output 30 4" xfId="48807" xr:uid="{012CFE1D-430D-44FA-B4BD-7D53BCAD0DBA}"/>
    <cellStyle name="Output 30 4 2" xfId="30093" xr:uid="{91E1414D-71DB-4A66-833D-EAD911951177}"/>
    <cellStyle name="Output 30 5" xfId="48809" xr:uid="{D22399FB-ADB9-43C2-8E12-24E4D1AF7400}"/>
    <cellStyle name="Output 30_BSD2" xfId="48811" xr:uid="{50EB622B-5B4A-4FE4-996E-C4BA9D12D281}"/>
    <cellStyle name="Output 31" xfId="48813" xr:uid="{FB0C4251-9CFF-4A3C-89F6-7F2EE84B2126}"/>
    <cellStyle name="Output 31 2" xfId="48815" xr:uid="{E6A3400B-8807-4070-9385-779D58B2A24A}"/>
    <cellStyle name="Output 31 2 2" xfId="48817" xr:uid="{CB46CEC7-63BD-496B-8A19-B046F5299883}"/>
    <cellStyle name="Output 31 2 2 2" xfId="34731" xr:uid="{B7B9CB3E-6FC2-42E5-A734-2488B5B3A7C7}"/>
    <cellStyle name="Output 31 2 3" xfId="46441" xr:uid="{5ECF9980-135C-4429-948D-18B8232A8CA0}"/>
    <cellStyle name="Output 31 2 3 2" xfId="34742" xr:uid="{55B6C79B-9F70-44FD-8520-9851A4A9280A}"/>
    <cellStyle name="Output 31 2 4" xfId="46514" xr:uid="{A134FD4F-C80E-4227-B4DC-576907C6E37D}"/>
    <cellStyle name="Output 31 2_BSD2" xfId="48819" xr:uid="{BEAA152D-8A27-459B-AEEF-A00A5E6C632D}"/>
    <cellStyle name="Output 31 3" xfId="14904" xr:uid="{D20E8594-D182-48D0-BF5D-5355879A5830}"/>
    <cellStyle name="Output 31 3 2" xfId="14908" xr:uid="{96B3E963-5BE3-487E-A7DE-63A0170D1615}"/>
    <cellStyle name="Output 31 4" xfId="14916" xr:uid="{35B36C9C-CE00-4895-BCFF-EF2E26B5DFD8}"/>
    <cellStyle name="Output 31 4 2" xfId="14919" xr:uid="{4975AEB5-99BD-4063-A87B-A5D79BEFFA71}"/>
    <cellStyle name="Output 31 5" xfId="14929" xr:uid="{4FCC9D19-923F-419D-9B44-9F84B009F76C}"/>
    <cellStyle name="Output 31_BSD2" xfId="48821" xr:uid="{1C6CC520-0E06-4DCA-920F-6AE9715789FA}"/>
    <cellStyle name="Output 32" xfId="48823" xr:uid="{60BE5AE6-38AC-48DE-AE8E-1DB15470E596}"/>
    <cellStyle name="Output 32 2" xfId="48825" xr:uid="{9F0AF571-0CF4-4FBF-A869-171FE84D8EC6}"/>
    <cellStyle name="Output 32 2 2" xfId="36907" xr:uid="{8F187B98-C162-4445-A6EE-FB728D5632B5}"/>
    <cellStyle name="Output 32 2 2 2" xfId="48827" xr:uid="{E4E392A7-46CB-4926-9E8B-578E88795CAB}"/>
    <cellStyle name="Output 32 2 3" xfId="36910" xr:uid="{36DADA5A-ADD2-498F-BA45-EFA0E235308C}"/>
    <cellStyle name="Output 32 2 3 2" xfId="37651" xr:uid="{E3628C2B-1E4D-491D-968C-71072FF59389}"/>
    <cellStyle name="Output 32 2 4" xfId="36914" xr:uid="{855898A2-0CA8-4860-A4DE-28B0624433DE}"/>
    <cellStyle name="Output 32 2_BSD2" xfId="48829" xr:uid="{F585FB25-355C-4725-BDF7-C39C5A02096B}"/>
    <cellStyle name="Output 32 3" xfId="14939" xr:uid="{C24D4D10-D5AD-4DAA-AB0D-15A6EB276DDA}"/>
    <cellStyle name="Output 32 3 2" xfId="36918" xr:uid="{D9C451E3-8F2A-48E0-BEC1-6CA6720CE285}"/>
    <cellStyle name="Output 32 4" xfId="48831" xr:uid="{4C6D71E3-5FF9-4053-80CF-50933D6EC5BF}"/>
    <cellStyle name="Output 32 4 2" xfId="36925" xr:uid="{9F3D7B05-A85E-4707-88F1-E84BC6777D98}"/>
    <cellStyle name="Output 32 5" xfId="48833" xr:uid="{243C28CC-B20C-4DF4-8B0C-CC1C150B4A1C}"/>
    <cellStyle name="Output 32_BSD2" xfId="45772" xr:uid="{63180DC2-0DEB-4008-9D0D-C00151FF1162}"/>
    <cellStyle name="Output 33" xfId="48835" xr:uid="{01208698-ABFB-4522-B547-366F0FA9B2D4}"/>
    <cellStyle name="Output 33 2" xfId="18145" xr:uid="{42484D49-8BDF-46E5-83D9-5D23D310D637}"/>
    <cellStyle name="Output 33 2 2" xfId="20745" xr:uid="{F1285156-AA6E-414C-9D93-DD5219AC7F00}"/>
    <cellStyle name="Output 33 2 2 2" xfId="48837" xr:uid="{0BE8746B-45C7-45C2-9762-17AF7D465799}"/>
    <cellStyle name="Output 33 2 3" xfId="27867" xr:uid="{BD18C5A5-A2ED-4607-BD01-A14C4322E752}"/>
    <cellStyle name="Output 33 2 3 2" xfId="48839" xr:uid="{BC5BF5DF-05BD-4795-A3A3-0B935D3A352A}"/>
    <cellStyle name="Output 33 2 4" xfId="22089" xr:uid="{2F84D9C3-5446-480F-A023-9AD851CC949B}"/>
    <cellStyle name="Output 33 2_BSD2" xfId="48841" xr:uid="{0B3CD292-FE3A-402A-9CFD-5E2566D92AAE}"/>
    <cellStyle name="Output 33 3" xfId="14949" xr:uid="{A145AA5D-2759-41E3-ABF3-F269E8239838}"/>
    <cellStyle name="Output 33 3 2" xfId="33663" xr:uid="{0FD8666F-44D8-4891-B325-C9EEAAD643D1}"/>
    <cellStyle name="Output 33 4" xfId="28939" xr:uid="{A1A88684-0AC5-48AF-8FEE-96A1CA490ABE}"/>
    <cellStyle name="Output 33 4 2" xfId="33666" xr:uid="{12FE6D8C-BE49-4DE0-BC5F-8A315BC9EB89}"/>
    <cellStyle name="Output 33 5" xfId="33676" xr:uid="{4D003A7D-1339-405C-85E2-12FF7A8C9241}"/>
    <cellStyle name="Output 33_BSD2" xfId="48843" xr:uid="{DDBBEF52-4396-477B-85D0-FB01DA6170B8}"/>
    <cellStyle name="Output 34" xfId="47476" xr:uid="{A8DA528B-7C93-40D6-BE1E-D8EFAB8C0E92}"/>
    <cellStyle name="Output 34 2" xfId="28947" xr:uid="{B11FDF7D-4584-48ED-8D67-4D595083F7DD}"/>
    <cellStyle name="Output 34 2 2" xfId="33705" xr:uid="{9BB1F464-E210-42AA-80CD-3856D1599342}"/>
    <cellStyle name="Output 34 2 2 2" xfId="48845" xr:uid="{0AA2B6FD-BC0B-4BD5-8C2B-8772B3404BB0}"/>
    <cellStyle name="Output 34 2 3" xfId="33708" xr:uid="{0001AA92-063C-4DAB-A6D1-DA595E620FBD}"/>
    <cellStyle name="Output 34 2 3 2" xfId="48847" xr:uid="{3388F9B5-A8DE-46C9-8B10-749A3770CC02}"/>
    <cellStyle name="Output 34 2 4" xfId="46225" xr:uid="{2D741A37-36C9-44AA-B889-020BAA3D1E7A}"/>
    <cellStyle name="Output 34 2_BSD2" xfId="43206" xr:uid="{F2CEFC22-00D9-4041-88C1-181206B6E8D7}"/>
    <cellStyle name="Output 34 3" xfId="21665" xr:uid="{1F0EBFF8-29FD-429A-9F9B-4BF8808D4F55}"/>
    <cellStyle name="Output 34 3 2" xfId="33712" xr:uid="{CE1984AD-325B-4E90-BF56-04F9B5BA2B99}"/>
    <cellStyle name="Output 34 4" xfId="20373" xr:uid="{10ED9A82-8C2C-4773-97A8-F1D38CC8E234}"/>
    <cellStyle name="Output 34 4 2" xfId="33718" xr:uid="{AE23D435-63BC-4BB3-BA7F-0DDAA9309443}"/>
    <cellStyle name="Output 34 5" xfId="33724" xr:uid="{EBD59713-9FFE-4FAD-8FC0-F147C0737F4D}"/>
    <cellStyle name="Output 34_BSD2" xfId="48849" xr:uid="{D3023490-9A09-41CD-8296-0B80454A49ED}"/>
    <cellStyle name="Output 35" xfId="47480" xr:uid="{B000E055-22BB-4E05-8DCE-8A4AD8EA7E10}"/>
    <cellStyle name="Output 35 2" xfId="24600" xr:uid="{9092436C-2850-40F0-A744-BF9D887BD126}"/>
    <cellStyle name="Output 35 2 2" xfId="33741" xr:uid="{99447B8A-590D-4C71-92BB-03728527816E}"/>
    <cellStyle name="Output 35 2 2 2" xfId="40382" xr:uid="{FD272C1A-ECE5-43D4-887F-EB8915FA7C19}"/>
    <cellStyle name="Output 35 2 3" xfId="33744" xr:uid="{2257EF6C-D527-4D7D-AC31-9C483C4C4264}"/>
    <cellStyle name="Output 35 2 3 2" xfId="40406" xr:uid="{FF0F5449-78FC-43A8-B77C-6DBEED2622A1}"/>
    <cellStyle name="Output 35 2 4" xfId="46266" xr:uid="{B2FE44F4-4BEA-4B0B-9C5B-9F3CB901EE0E}"/>
    <cellStyle name="Output 35 2_BSD2" xfId="30606" xr:uid="{75DF47A7-67FC-49E6-97C0-F555BC4A1B79}"/>
    <cellStyle name="Output 35 3" xfId="28957" xr:uid="{80567FC3-2F1A-4597-9814-50620608C8A9}"/>
    <cellStyle name="Output 35 3 2" xfId="33748" xr:uid="{A9621ED1-2F0A-428C-8943-EE20F7034B7F}"/>
    <cellStyle name="Output 35 4" xfId="33753" xr:uid="{563318AF-3BA7-4DA9-BC99-94EFBD0C54D5}"/>
    <cellStyle name="Output 35 4 2" xfId="33756" xr:uid="{4DCDA79B-0577-479A-97CA-4CD34790A5E5}"/>
    <cellStyle name="Output 35 5" xfId="10328" xr:uid="{C234B0E6-D57A-4CB7-B859-8CB18DA74589}"/>
    <cellStyle name="Output 35_BSD2" xfId="48864" xr:uid="{30AEA303-9E38-431E-BCF1-715E057E673C}"/>
    <cellStyle name="Output 36" xfId="47483" xr:uid="{4A9DB26B-7353-4E9B-8AB2-52902BFBEEAE}"/>
    <cellStyle name="Output 36 2" xfId="28967" xr:uid="{3087FB7C-9A1F-4050-B4F1-46A0C2666F5C}"/>
    <cellStyle name="Output 36 2 2" xfId="33782" xr:uid="{0C50B4D6-E84E-4615-B1C5-27AF5BB23878}"/>
    <cellStyle name="Output 36 2 2 2" xfId="45613" xr:uid="{BAFE6094-CB40-45A4-A402-4766EFBCC483}"/>
    <cellStyle name="Output 36 2 3" xfId="33785" xr:uid="{0731D1D6-2090-43EB-9F80-048770C49F81}"/>
    <cellStyle name="Output 36 2 3 2" xfId="45681" xr:uid="{990F3AEB-76A3-494D-96B6-91368671D23F}"/>
    <cellStyle name="Output 36 2 4" xfId="46317" xr:uid="{78F62545-F8EA-4EFC-9030-8D7AED7F6FC9}"/>
    <cellStyle name="Output 36 2_BSD2" xfId="31704" xr:uid="{48F56B9B-238A-478F-BDC0-AD45111D8880}"/>
    <cellStyle name="Output 36 3" xfId="28971" xr:uid="{81401085-E742-48EE-9C91-0F9CF1BE8134}"/>
    <cellStyle name="Output 36 3 2" xfId="33789" xr:uid="{A714F299-32FC-4662-BE06-AC3786A9E0F8}"/>
    <cellStyle name="Output 36 4" xfId="33794" xr:uid="{943B3E7C-C981-429A-9FED-55FFDF59C0AF}"/>
    <cellStyle name="Output 36 4 2" xfId="33797" xr:uid="{A0DDFEA8-8DCD-4F91-9726-3D25A02E79DE}"/>
    <cellStyle name="Output 36 5" xfId="33804" xr:uid="{07A05826-ACBA-4584-A2C7-9F9FE780ABA4}"/>
    <cellStyle name="Output 36_BSD2" xfId="48866" xr:uid="{C8560FB1-26A1-4C2C-844C-448C1359CE3C}"/>
    <cellStyle name="Output 37" xfId="41904" xr:uid="{001FD1AC-B9E3-4147-B1C9-D6811BEB2B7E}"/>
    <cellStyle name="Output 37 2" xfId="28979" xr:uid="{2E34DE12-B2E8-4EEC-BFA8-F4D2E4E273D6}"/>
    <cellStyle name="Output 37 2 2" xfId="33830" xr:uid="{8A2884D0-379F-4E97-8A36-F531CC4B4376}"/>
    <cellStyle name="Output 37 2 2 2" xfId="48868" xr:uid="{F843D9F1-7684-4005-A641-C2B6E7EB55E3}"/>
    <cellStyle name="Output 37 2 3" xfId="33833" xr:uid="{CFEF32CD-68B9-4F02-A109-B5EDE6C27252}"/>
    <cellStyle name="Output 37 2 3 2" xfId="38274" xr:uid="{0C86282F-4701-49E9-B991-BBC5168E2B0F}"/>
    <cellStyle name="Output 37 2 4" xfId="46362" xr:uid="{A70B6B3F-7413-4F37-9E6F-5184829E4574}"/>
    <cellStyle name="Output 37 2_BSD2" xfId="8988" xr:uid="{02D9E5DF-8565-4930-89EA-B49D467AACD4}"/>
    <cellStyle name="Output 37 3" xfId="28985" xr:uid="{3AE9C78A-E77A-4117-B768-336A3F3B00E5}"/>
    <cellStyle name="Output 37 3 2" xfId="33837" xr:uid="{88D963C1-D7D2-459C-AB10-90116E37FCA7}"/>
    <cellStyle name="Output 37 4" xfId="25789" xr:uid="{D546C604-5421-4FE1-8612-F39275206CFF}"/>
    <cellStyle name="Output 37 4 2" xfId="21823" xr:uid="{C7BBF484-AA57-4A4A-9D02-D8A1208704CB}"/>
    <cellStyle name="Output 37 5" xfId="3158" xr:uid="{CEBCE1E8-FE59-4E71-95D6-A1C8AA147A0A}"/>
    <cellStyle name="Output 37_BSD2" xfId="48870" xr:uid="{ADBA3712-DE0F-41BD-AE3D-9EB914CD51CE}"/>
    <cellStyle name="Output 38" xfId="48872" xr:uid="{5A445659-DF8B-4EBA-A00C-6D401AFEC701}"/>
    <cellStyle name="Output 38 2" xfId="25017" xr:uid="{DA9101BE-D27B-42D4-A33C-37D167ABD6DE}"/>
    <cellStyle name="Output 38 2 2" xfId="20760" xr:uid="{AFF3AAE3-4C03-45C8-A2F1-B116D26E8D1D}"/>
    <cellStyle name="Output 38 2 2 2" xfId="48874" xr:uid="{D9BEFB27-6865-4844-94E3-0A20982DFF4D}"/>
    <cellStyle name="Output 38 2 3" xfId="33846" xr:uid="{F4534EE6-3460-48BA-96D5-87611C224E2F}"/>
    <cellStyle name="Output 38 2 3 2" xfId="42044" xr:uid="{936B1817-4BF9-4337-B610-A8105A018502}"/>
    <cellStyle name="Output 38 2 4" xfId="46060" xr:uid="{9F6442DB-C5CC-4C43-B4D2-E50A5593FB0A}"/>
    <cellStyle name="Output 38 2_BSD2" xfId="48876" xr:uid="{2631AF09-01EF-4154-941E-290C3879E20A}"/>
    <cellStyle name="Output 38 3" xfId="28996" xr:uid="{8AA9A85D-20F1-43FD-B315-333A03152490}"/>
    <cellStyle name="Output 38 3 2" xfId="33850" xr:uid="{92961012-4F8A-4878-B213-8C958EEB1387}"/>
    <cellStyle name="Output 38 4" xfId="15536" xr:uid="{B7732AE9-A542-4374-B008-59BA22E6888C}"/>
    <cellStyle name="Output 38 4 2" xfId="33854" xr:uid="{66EDB4CB-09F3-43D6-B86F-FC66569B2B1E}"/>
    <cellStyle name="Output 38 5" xfId="33860" xr:uid="{7277248D-CDDD-4C0D-B182-07DC55FA91C4}"/>
    <cellStyle name="Output 38_BSD2" xfId="6825" xr:uid="{C95AE994-E83F-4AF8-946A-7468FC09A183}"/>
    <cellStyle name="Output 39" xfId="48878" xr:uid="{42F47462-DD2A-4FD7-A796-546FF2355CAE}"/>
    <cellStyle name="Output 39 2" xfId="29006" xr:uid="{AB9EF908-B5B7-47CE-A9A5-4D817A0DE4CC}"/>
    <cellStyle name="Output 39 2 2" xfId="48880" xr:uid="{50FA5AA0-E064-4445-9E26-B0464AC04A50}"/>
    <cellStyle name="Output 39 2 2 2" xfId="48882" xr:uid="{2F01DA1C-AB5F-4F15-AB29-37545E2820A2}"/>
    <cellStyle name="Output 39 2 3" xfId="48884" xr:uid="{6E9383FC-8187-40D8-9C58-471E9A39D345}"/>
    <cellStyle name="Output 39 2 3 2" xfId="48886" xr:uid="{B9C40954-6263-42FE-B22D-83B515758E04}"/>
    <cellStyle name="Output 39 2 4" xfId="48890" xr:uid="{85A08657-031D-4CEB-8418-810101F35D70}"/>
    <cellStyle name="Output 39 2_BSD2" xfId="48892" xr:uid="{B6F0F7EF-3B96-4383-81B2-3724FE627E21}"/>
    <cellStyle name="Output 39 3" xfId="29010" xr:uid="{35703A21-151E-44F6-B35E-BFB5FEE4BC09}"/>
    <cellStyle name="Output 39 3 2" xfId="48894" xr:uid="{58B8BB77-C794-407B-AD7C-3FA1F7FC80B7}"/>
    <cellStyle name="Output 39 4" xfId="15541" xr:uid="{26ADCFD3-FC21-4344-B1F1-E65437795A9D}"/>
    <cellStyle name="Output 39 4 2" xfId="48896" xr:uid="{8FAB5A32-F88E-43E3-9DA7-8BEC0934AED6}"/>
    <cellStyle name="Output 39 5" xfId="13258" xr:uid="{4234225F-AC2F-41E0-B144-54AD406A8FF8}"/>
    <cellStyle name="Output 39_BSD2" xfId="48898" xr:uid="{1FD98434-75D7-443E-B6C2-C854C927DEE4}"/>
    <cellStyle name="Output 4" xfId="2699" xr:uid="{5D615D5A-1AD7-4B3B-A1FB-3359F59CE99D}"/>
    <cellStyle name="Output 4 10" xfId="51799" xr:uid="{422FCC46-C7CB-410C-9E5B-DD61922746BF}"/>
    <cellStyle name="Output 4 2" xfId="48900" xr:uid="{14A76547-48E2-46D9-B14C-4470CCC65B7E}"/>
    <cellStyle name="Output 4 2 2" xfId="48902" xr:uid="{62B74BF5-113C-45FC-8888-F9D48EB0A10D}"/>
    <cellStyle name="Output 4 2 2 2" xfId="48904" xr:uid="{3FD7651F-304C-40F7-98D0-67822C86CD71}"/>
    <cellStyle name="Output 4 2 3" xfId="48906" xr:uid="{857CDFB9-7DC3-47F9-94D6-F9962C977622}"/>
    <cellStyle name="Output 4 2 3 2" xfId="30698" xr:uid="{F3D2C55C-8428-42F8-8BA2-5FEA863C8D46}"/>
    <cellStyle name="Output 4 2 4" xfId="6575" xr:uid="{7D3C0D0D-98D5-4843-AFCE-A4278EAF86B9}"/>
    <cellStyle name="Output 4 2_BSD2" xfId="17109" xr:uid="{9CC12AB4-E825-4BED-8E72-9040EB8F8DF3}"/>
    <cellStyle name="Output 4 3" xfId="48908" xr:uid="{CAF92266-39AD-4AB3-B638-43AD93E6D4D1}"/>
    <cellStyle name="Output 4 3 2" xfId="48910" xr:uid="{264BE7D9-1689-4807-A56B-B8D4FCFAFC65}"/>
    <cellStyle name="Output 4 4" xfId="38137" xr:uid="{4D090A52-162F-4110-A8B7-403C3C27667A}"/>
    <cellStyle name="Output 4 4 2" xfId="38141" xr:uid="{7FF63219-3CC8-4DBB-8230-5A83D8538AA5}"/>
    <cellStyle name="Output 4 5" xfId="38155" xr:uid="{4A148115-5B2F-43E2-B3A3-8C47D88F54A7}"/>
    <cellStyle name="Output 4 5 2" xfId="6476" xr:uid="{166B7917-B322-47F3-9057-B6323546A15D}"/>
    <cellStyle name="Output 4 6" xfId="25360" xr:uid="{5FBB1662-E1F3-46CE-A513-05C5D4E23801}"/>
    <cellStyle name="Output 4 6 2" xfId="11439" xr:uid="{F4DC4B9C-D414-49D2-A042-EF98610D54FB}"/>
    <cellStyle name="Output 4 7" xfId="21172" xr:uid="{63257380-E37A-44ED-B22E-6DAA7674ECAE}"/>
    <cellStyle name="Output 4 8" xfId="25367" xr:uid="{5C308F17-A37F-4A99-8145-B2864CBBE0B5}"/>
    <cellStyle name="Output 4 9" xfId="35953" xr:uid="{AC477722-A25D-4525-AF2D-607FA50E9E80}"/>
    <cellStyle name="Output 4_Annexure" xfId="48911" xr:uid="{B63B3E05-EE04-4B78-A379-4E81D7F723F0}"/>
    <cellStyle name="Output 40" xfId="47479" xr:uid="{F30C2E13-53EF-4C91-BBC0-5BC14A325A9B}"/>
    <cellStyle name="Output 40 2" xfId="24599" xr:uid="{851318E6-15A3-4138-9B50-BBCF2F146174}"/>
    <cellStyle name="Output 40 2 2" xfId="33740" xr:uid="{3BEFE88E-0130-465E-BAD7-92D7A4161C36}"/>
    <cellStyle name="Output 40 2 2 2" xfId="40381" xr:uid="{88CEB0CB-700E-4324-8E77-A58BD4C19DD1}"/>
    <cellStyle name="Output 40 2 3" xfId="33743" xr:uid="{D9AA7603-8A77-445B-BCE4-66D06A593E8D}"/>
    <cellStyle name="Output 40 2 3 2" xfId="40405" xr:uid="{2C5AC335-A48A-4084-806F-B21EAEB7F2E4}"/>
    <cellStyle name="Output 40 2 4" xfId="46265" xr:uid="{88ACFF6E-E022-4F43-A299-18AC30830B84}"/>
    <cellStyle name="Output 40 2_BSD2" xfId="30605" xr:uid="{9A49F540-54AD-4C5F-9A28-422BCC2A0E36}"/>
    <cellStyle name="Output 40 3" xfId="28956" xr:uid="{6B3166F7-3BCB-4D6B-9B87-E202B84F8C1F}"/>
    <cellStyle name="Output 40 3 2" xfId="33747" xr:uid="{AC8978D9-7603-4756-B631-0F00B5B66ADE}"/>
    <cellStyle name="Output 40 4" xfId="33752" xr:uid="{ED4E0AEF-404C-4887-9784-FEE1CD387CB4}"/>
    <cellStyle name="Output 40 4 2" xfId="33755" xr:uid="{BF12DF10-747F-4009-A43C-7A47606C67C7}"/>
    <cellStyle name="Output 40 5" xfId="10327" xr:uid="{80EA114D-A80F-4F2A-9463-FDA2211E232C}"/>
    <cellStyle name="Output 40_BSD2" xfId="48863" xr:uid="{463EFB19-B7A1-4990-BBD8-B5A43CED454C}"/>
    <cellStyle name="Output 41" xfId="47482" xr:uid="{2D324F7B-F311-4FC6-891C-0A74ED08A883}"/>
    <cellStyle name="Output 41 2" xfId="28966" xr:uid="{C2942560-C3F1-4165-B011-5A33E0E80E44}"/>
    <cellStyle name="Output 41 2 2" xfId="33781" xr:uid="{BD7398C8-40DC-40D7-9663-4EFAA3E438DC}"/>
    <cellStyle name="Output 41 2 2 2" xfId="45612" xr:uid="{1F2549B3-E969-4604-A688-277C2DFE047B}"/>
    <cellStyle name="Output 41 2 3" xfId="33784" xr:uid="{50A64C63-9D63-4F87-B65D-48C834CA14EA}"/>
    <cellStyle name="Output 41 2 3 2" xfId="45680" xr:uid="{9686619E-7E70-48FE-9030-14D331DE2CE5}"/>
    <cellStyle name="Output 41 2 4" xfId="46316" xr:uid="{DF2DA52D-86CE-42CC-BCD0-0B5196BD0C9E}"/>
    <cellStyle name="Output 41 2_BSD2" xfId="31703" xr:uid="{C55FB57A-5F83-4FD9-9448-F4AFCF7CE826}"/>
    <cellStyle name="Output 41 3" xfId="28970" xr:uid="{D69CFD63-DAB2-4F03-95C9-7355270B8E4E}"/>
    <cellStyle name="Output 41 3 2" xfId="33788" xr:uid="{EF9C19F3-BB87-4B20-9211-12DB3FBD5E8E}"/>
    <cellStyle name="Output 41 4" xfId="33793" xr:uid="{83B34BF1-26A3-499B-AC06-EE3AD3B4CA9B}"/>
    <cellStyle name="Output 41 4 2" xfId="33796" xr:uid="{CAEEE96F-B0DD-4229-8BA8-8454F1DFC652}"/>
    <cellStyle name="Output 41 5" xfId="33803" xr:uid="{B48CA688-3E51-4A08-A099-7E9F2A76949C}"/>
    <cellStyle name="Output 41_BSD2" xfId="48865" xr:uid="{ACE78EAB-8CC3-4C9F-84CE-4415E3F50B3B}"/>
    <cellStyle name="Output 42" xfId="41903" xr:uid="{EA796514-6BA0-404C-9AB1-62C058A19C6F}"/>
    <cellStyle name="Output 42 2" xfId="28978" xr:uid="{30628675-B96E-41D0-B0B4-044903562F83}"/>
    <cellStyle name="Output 42 2 2" xfId="33829" xr:uid="{7F90020B-CF2B-4A1D-B016-95608D928B94}"/>
    <cellStyle name="Output 42 2 2 2" xfId="48867" xr:uid="{687C7672-D6CB-4856-AA9F-F7B68C5AD4A6}"/>
    <cellStyle name="Output 42 2 3" xfId="33832" xr:uid="{4EC90DA9-5A42-488A-A2BD-4AEDB9EE942B}"/>
    <cellStyle name="Output 42 2 3 2" xfId="38273" xr:uid="{67087410-6B5B-4D3F-8686-A6926DE7D538}"/>
    <cellStyle name="Output 42 2 4" xfId="46361" xr:uid="{2673C5AD-C772-4934-89DD-15FB1483E39C}"/>
    <cellStyle name="Output 42 2_BSD2" xfId="8987" xr:uid="{EC5706FC-9AC5-4C02-B76C-AFFDA794AC28}"/>
    <cellStyle name="Output 42 3" xfId="28984" xr:uid="{CD0051CA-86D2-438F-B48D-0321C95CA80B}"/>
    <cellStyle name="Output 42 3 2" xfId="33836" xr:uid="{F4D674EA-7BAB-4497-A8CE-4C1C3DAD4F6D}"/>
    <cellStyle name="Output 42 4" xfId="25788" xr:uid="{FF5D457A-4148-4B1C-9FDB-7C7E250D0DAC}"/>
    <cellStyle name="Output 42 4 2" xfId="21822" xr:uid="{B759B6FC-3ABB-4619-895F-D672BFF2CE65}"/>
    <cellStyle name="Output 42 5" xfId="3157" xr:uid="{5B24394E-C879-467A-A3B8-9461EC53BA80}"/>
    <cellStyle name="Output 42_BSD2" xfId="48869" xr:uid="{C71346EA-EB90-40BF-836C-39976B38B207}"/>
    <cellStyle name="Output 43" xfId="48871" xr:uid="{C6951444-1982-4257-B7F9-1CE1AFE08124}"/>
    <cellStyle name="Output 43 2" xfId="25016" xr:uid="{BDB0E93C-CB74-41A1-B039-671628E429D5}"/>
    <cellStyle name="Output 43 2 2" xfId="20759" xr:uid="{B35BB8A8-2F8E-4880-B0D6-A2A3020D89C5}"/>
    <cellStyle name="Output 43 2 2 2" xfId="48873" xr:uid="{659D7927-00C1-4548-AE07-CBBFCD9B8206}"/>
    <cellStyle name="Output 43 2 3" xfId="33845" xr:uid="{FD5BAFFC-2C8D-400C-AD1D-D82CB79B9967}"/>
    <cellStyle name="Output 43 2 3 2" xfId="42043" xr:uid="{07FE1E32-D50C-44EC-A727-BC68DBA5911B}"/>
    <cellStyle name="Output 43 2 4" xfId="46059" xr:uid="{19A79891-1D57-4B1F-AA63-36CF873F1C53}"/>
    <cellStyle name="Output 43 2_BSD2" xfId="48875" xr:uid="{E6E5FDDD-32D6-4ACD-84FF-F6CD19224392}"/>
    <cellStyle name="Output 43 3" xfId="28995" xr:uid="{04545A5F-F0C3-4410-AC17-6FC6CB9A7421}"/>
    <cellStyle name="Output 43 3 2" xfId="33849" xr:uid="{43A8CED8-69A6-4FB3-A3B2-F9376E1A4428}"/>
    <cellStyle name="Output 43 4" xfId="15535" xr:uid="{EC09F0FE-E706-4EC6-BC5F-BB91222F1ED3}"/>
    <cellStyle name="Output 43 4 2" xfId="33853" xr:uid="{4CAB741C-B4A9-4251-A839-93A16EC8F198}"/>
    <cellStyle name="Output 43 5" xfId="33859" xr:uid="{0E8FFAD5-0FD1-456F-B9FB-3D53218DC799}"/>
    <cellStyle name="Output 43_BSD2" xfId="6824" xr:uid="{E0CD847A-4406-4AD2-BC13-9A0D4C36DDA4}"/>
    <cellStyle name="Output 44" xfId="48877" xr:uid="{154EB538-5DE8-4B29-94CF-C112DB58864F}"/>
    <cellStyle name="Output 44 2" xfId="29005" xr:uid="{170CB26B-4009-4D2F-A222-4D5EDC624A21}"/>
    <cellStyle name="Output 44 2 2" xfId="48879" xr:uid="{08CE822C-FFFA-45E3-AF90-9397A785FF37}"/>
    <cellStyle name="Output 44 2 2 2" xfId="48881" xr:uid="{07D5844B-52A0-4FDF-A295-0F1BB3A76C23}"/>
    <cellStyle name="Output 44 2 3" xfId="48883" xr:uid="{CEA11446-B0D3-4252-A8D5-C4F27EF43E54}"/>
    <cellStyle name="Output 44 2 3 2" xfId="48885" xr:uid="{5591ADDA-A70B-456A-99A8-6724F2A7D2AD}"/>
    <cellStyle name="Output 44 2 4" xfId="48889" xr:uid="{67A1D296-CD5D-4B89-9FC1-290EFBA1F5B1}"/>
    <cellStyle name="Output 44 2_BSD2" xfId="48891" xr:uid="{46A506D1-6DC6-4F5B-A464-905195B6339A}"/>
    <cellStyle name="Output 44 3" xfId="29009" xr:uid="{7E90650D-E1DC-4207-9BE4-AD7748214713}"/>
    <cellStyle name="Output 44 3 2" xfId="48893" xr:uid="{AE3A339C-72CC-4E8F-B1DB-E0048404752A}"/>
    <cellStyle name="Output 44 4" xfId="15540" xr:uid="{DC26B25D-337A-48BC-A742-74D86255CF8C}"/>
    <cellStyle name="Output 44 4 2" xfId="48895" xr:uid="{C16724D0-DB0F-4801-B4EC-368B4FC370BA}"/>
    <cellStyle name="Output 44 5" xfId="13257" xr:uid="{8D3FD321-2542-4D68-A69E-4A3505A78E4C}"/>
    <cellStyle name="Output 44_BSD2" xfId="48897" xr:uid="{09169DB1-5A13-4D06-B170-43B650D63057}"/>
    <cellStyle name="Output 45" xfId="37321" xr:uid="{D176763A-75CB-4333-B8CC-6B51A47D6173}"/>
    <cellStyle name="Output 45 2" xfId="33864" xr:uid="{116BAD34-6C82-4320-8BD5-74D575E261AF}"/>
    <cellStyle name="Output 45 2 2" xfId="46108" xr:uid="{CF8A3F35-7D7B-43EA-91C3-7DEE8648CD00}"/>
    <cellStyle name="Output 45 2 2 2" xfId="46111" xr:uid="{9914E3B0-DFD1-4062-BDEB-43178F5BBBB8}"/>
    <cellStyle name="Output 45 2 3" xfId="46120" xr:uid="{B7246BF1-057F-4C26-96BB-22B895A81301}"/>
    <cellStyle name="Output 45 2 3 2" xfId="48913" xr:uid="{27B87C5B-5A5B-414C-B751-D58AA4D86BEA}"/>
    <cellStyle name="Output 45 2 4" xfId="46125" xr:uid="{61C0590B-96A5-4A06-8DA1-1E8F87F27081}"/>
    <cellStyle name="Output 45 2_BSD2" xfId="48915" xr:uid="{98F3AAD1-3029-4CA4-B318-25F02E9D804B}"/>
    <cellStyle name="Output 45 3" xfId="48917" xr:uid="{122B1DA6-D5F6-4491-9C67-8B9288B31A31}"/>
    <cellStyle name="Output 45 3 2" xfId="41899" xr:uid="{DC5625EB-DF92-4470-A60B-17A0ED617DAB}"/>
    <cellStyle name="Output 45 4" xfId="15546" xr:uid="{D5779193-E907-44D4-AAA4-85F320C47258}"/>
    <cellStyle name="Output 45 4 2" xfId="48919" xr:uid="{6D087F6C-9842-49B5-BE83-E4BF735D1C69}"/>
    <cellStyle name="Output 45 5" xfId="48921" xr:uid="{137053F9-5244-4543-A901-495837ED649D}"/>
    <cellStyle name="Output 45_BSD2" xfId="48923" xr:uid="{BF933AD8-4AF3-4DA7-A261-956B851DDE35}"/>
    <cellStyle name="Output 46" xfId="23109" xr:uid="{353B4A1C-4E00-4872-A5D9-22B35727726A}"/>
    <cellStyle name="Output 46 2" xfId="33870" xr:uid="{73BDDE99-3258-4CAF-A5E7-659221B7FB78}"/>
    <cellStyle name="Output 46 2 2" xfId="48925" xr:uid="{68FD40B9-1B05-4AD0-A585-E87CE5133F7C}"/>
    <cellStyle name="Output 46 2 2 2" xfId="48927" xr:uid="{F5564700-692D-47D6-9795-5E102C686AFE}"/>
    <cellStyle name="Output 46 2 3" xfId="48929" xr:uid="{46EF32DA-1D6E-40A1-8A67-B5DB25876D3E}"/>
    <cellStyle name="Output 46 2 3 2" xfId="43012" xr:uid="{BC6B7104-E4BA-4AB1-8692-923AC005FF1A}"/>
    <cellStyle name="Output 46 2 4" xfId="48933" xr:uid="{9303FACF-54B7-4247-86AC-35F5271BB69C}"/>
    <cellStyle name="Output 46 2_BSD2" xfId="48935" xr:uid="{497E0B6B-9562-4DF7-84D8-906B619098F0}"/>
    <cellStyle name="Output 46 3" xfId="34197" xr:uid="{54B91ACE-D5E5-4326-A406-93FC405EBE11}"/>
    <cellStyle name="Output 46 3 2" xfId="48937" xr:uid="{44A4E9E4-0BD2-4717-A26C-B274C7C045B2}"/>
    <cellStyle name="Output 46 4" xfId="48939" xr:uid="{043BAA25-D79A-4DC6-A2C3-4012945EB280}"/>
    <cellStyle name="Output 46 4 2" xfId="48941" xr:uid="{3C82A3C6-EEAC-4C0A-A480-C640DB50AB37}"/>
    <cellStyle name="Output 46 5" xfId="48943" xr:uid="{99009601-571C-4B46-8DAD-896F52FDBA2F}"/>
    <cellStyle name="Output 46_BSD2" xfId="48947" xr:uid="{88809830-CF58-4F62-A317-8A649B5AD49E}"/>
    <cellStyle name="Output 47" xfId="48949" xr:uid="{382564F2-490C-4630-8F4E-A440EE68375A}"/>
    <cellStyle name="Output 47 2" xfId="33877" xr:uid="{2E9BC13C-4D20-454E-8040-42647F54AC33}"/>
    <cellStyle name="Output 47 2 2" xfId="48951" xr:uid="{6A19E1FF-9008-49C8-ACC2-8BC6828D925B}"/>
    <cellStyle name="Output 47 2 2 2" xfId="48953" xr:uid="{A82164AE-55A6-4085-9D5B-4024095BFFE9}"/>
    <cellStyle name="Output 47 2 3" xfId="48955" xr:uid="{690AFAED-72F1-47BE-BDDA-62CDAED43EBE}"/>
    <cellStyle name="Output 47 2 3 2" xfId="23901" xr:uid="{5DF0A2FD-935F-4439-9EAE-29289C24EA48}"/>
    <cellStyle name="Output 47 2 4" xfId="48959" xr:uid="{CC4BFDE0-A4F7-482F-A34D-FDB435474108}"/>
    <cellStyle name="Output 47 2_BSD2" xfId="48961" xr:uid="{7B9CFACC-9E57-4B3E-BA49-43440F52E4C0}"/>
    <cellStyle name="Output 47 3" xfId="48963" xr:uid="{3372C1A1-8F18-4EAA-B101-247332ABE073}"/>
    <cellStyle name="Output 47 3 2" xfId="48965" xr:uid="{338C436C-506A-4297-BE4E-821EEC4609E4}"/>
    <cellStyle name="Output 47 4" xfId="48967" xr:uid="{05AB51B3-FDB6-41B2-9743-F926FF578896}"/>
    <cellStyle name="Output 47 4 2" xfId="48969" xr:uid="{18DD223F-B19F-44FB-8D65-0ED61DABE997}"/>
    <cellStyle name="Output 47 5" xfId="48971" xr:uid="{8C0DE260-E5A4-46A8-B88E-31B37E0D2DFF}"/>
    <cellStyle name="Output 47_BSD2" xfId="48973" xr:uid="{D5A8C699-AEFD-40E6-897E-7252BDED6A7C}"/>
    <cellStyle name="Output 48" xfId="48975" xr:uid="{C52C5341-EE34-4E91-991F-1F276B05FA7E}"/>
    <cellStyle name="Output 48 2" xfId="48977" xr:uid="{766D42E9-A813-4B35-90CA-D6669BF552F5}"/>
    <cellStyle name="Output 48 2 2" xfId="48979" xr:uid="{5F3A5BBE-8521-45A6-B6A9-62DEE83BD46F}"/>
    <cellStyle name="Output 48 2 2 2" xfId="48981" xr:uid="{FE98D92D-E02A-4034-84C3-F42F6DCB2E2E}"/>
    <cellStyle name="Output 48 2 3" xfId="48983" xr:uid="{64567014-96A4-44C6-80C5-7D922DC8DA64}"/>
    <cellStyle name="Output 48 2 3 2" xfId="48985" xr:uid="{F77383A9-DE69-43AC-9E56-3F8E14294F54}"/>
    <cellStyle name="Output 48 2 4" xfId="48989" xr:uid="{3AB8ADA6-39A6-48B0-B3D8-BF7CC9CF98A6}"/>
    <cellStyle name="Output 48 2_BSD2" xfId="43944" xr:uid="{0E046FC5-11D4-4D20-9944-33034EE365F6}"/>
    <cellStyle name="Output 48 3" xfId="48991" xr:uid="{8CB1D5C3-DC42-4D6A-9F0B-A9A77B05C118}"/>
    <cellStyle name="Output 48 3 2" xfId="48993" xr:uid="{CE54E41C-07B0-48C9-B4E7-E9912F7FA3C5}"/>
    <cellStyle name="Output 48 4" xfId="48995" xr:uid="{91B59C08-C868-4A60-A223-58CD97B2C18F}"/>
    <cellStyle name="Output 48 4 2" xfId="41517" xr:uid="{411C09D3-D8CC-4D36-9F50-F611DA10DAC5}"/>
    <cellStyle name="Output 48 5" xfId="48997" xr:uid="{E2F4539E-7CEF-4A57-A945-D66B8EB899D8}"/>
    <cellStyle name="Output 48_BSD2" xfId="48999" xr:uid="{505FCB61-5968-45CB-A09D-C32570CDF69E}"/>
    <cellStyle name="Output 49" xfId="26521" xr:uid="{CA9D1500-A933-4E7C-B408-1C751ACEA7A6}"/>
    <cellStyle name="Output 49 2" xfId="26525" xr:uid="{491C1024-9615-4104-AEEE-9EFEDC614D94}"/>
    <cellStyle name="Output 49 2 2" xfId="33885" xr:uid="{973C73EB-917E-4C76-9873-4CC6E329FAB6}"/>
    <cellStyle name="Output 49 2 2 2" xfId="49001" xr:uid="{0EDE8937-F0FA-435B-8133-E6A77E6DA2B8}"/>
    <cellStyle name="Output 49 2 3" xfId="33890" xr:uid="{218A6988-E3A4-46F8-9E74-75DA37C5C014}"/>
    <cellStyle name="Output 49 2 3 2" xfId="49003" xr:uid="{5414BFFB-0CE3-4FB3-9249-691697FA0238}"/>
    <cellStyle name="Output 49 2 4" xfId="49007" xr:uid="{FF242DD7-20D2-4BDF-BA78-790A20738E42}"/>
    <cellStyle name="Output 49 2_BSD2" xfId="49009" xr:uid="{1CD1AF1A-ADDC-45A2-9A2B-85BC4DC7DA43}"/>
    <cellStyle name="Output 49 3" xfId="26529" xr:uid="{4376127C-A3CA-42FF-8842-79FA551563ED}"/>
    <cellStyle name="Output 49 3 2" xfId="33897" xr:uid="{24021F12-7C0B-4C7F-9C77-8FA46EA35248}"/>
    <cellStyle name="Output 49 4" xfId="26533" xr:uid="{E876B8AC-9157-4BC3-9B89-3810C66A46C1}"/>
    <cellStyle name="Output 49 4 2" xfId="33903" xr:uid="{04D87C3A-1132-49E2-AEED-E45B2DE16438}"/>
    <cellStyle name="Output 49 5" xfId="11889" xr:uid="{35AD11E3-0502-48B0-B271-7A368D343EA0}"/>
    <cellStyle name="Output 49_BSD2" xfId="39116" xr:uid="{F0E8A604-D3A1-4207-91B4-5A7EA6EAEFA6}"/>
    <cellStyle name="Output 5" xfId="49011" xr:uid="{27C0A5BB-1BF5-4D6F-B3B3-011725A53F50}"/>
    <cellStyle name="Output 5 2" xfId="49013" xr:uid="{BBC94C3B-00B4-4149-A047-799236DA06A6}"/>
    <cellStyle name="Output 5 2 2" xfId="47351" xr:uid="{3DB32AD8-2BBD-4869-9C2E-2F545CD1B934}"/>
    <cellStyle name="Output 5 2 2 2" xfId="49015" xr:uid="{D45C480E-3B50-4564-9E7A-27C28E42711B}"/>
    <cellStyle name="Output 5 2 3" xfId="47354" xr:uid="{BC373C5C-93D4-44D1-A814-21A7B1C37C79}"/>
    <cellStyle name="Output 5 2 3 2" xfId="49017" xr:uid="{83C98ACE-C1F3-4DEF-B0AB-DC861863BC9A}"/>
    <cellStyle name="Output 5 2 4" xfId="49019" xr:uid="{49FC1D4A-9535-419D-AEDA-C768619F137A}"/>
    <cellStyle name="Output 5 2_BSD2" xfId="49021" xr:uid="{7BB70FD3-1BFD-4906-813A-4544768C73F7}"/>
    <cellStyle name="Output 5 3" xfId="49023" xr:uid="{7F2BC997-60EC-4B8A-A590-F55FC0392544}"/>
    <cellStyle name="Output 5 3 2" xfId="47360" xr:uid="{91FD597A-C85C-41F3-8E10-E5703FC7F95F}"/>
    <cellStyle name="Output 5 4" xfId="32411" xr:uid="{97CE9DE1-0C2E-49E2-8C8A-D6C4230C9D08}"/>
    <cellStyle name="Output 5 4 2" xfId="38164" xr:uid="{9D196AF8-9CB3-4156-944D-1F0A14D8E1FC}"/>
    <cellStyle name="Output 5 5" xfId="32416" xr:uid="{5638AE24-BB1B-41E4-9640-C7CEF66B5AAE}"/>
    <cellStyle name="Output 5 5 2" xfId="6774" xr:uid="{887CB56D-5EA5-488E-B077-57E792667E50}"/>
    <cellStyle name="Output 5 6" xfId="25377" xr:uid="{404C9737-8D2E-4AF9-BF41-B266BED4EB9A}"/>
    <cellStyle name="Output 5 6 2" xfId="38177" xr:uid="{6BF29F91-3539-4ED5-A265-937C4AC74552}"/>
    <cellStyle name="Output 5 7" xfId="25382" xr:uid="{07E117CE-7140-4C9B-9D79-2DEF9E4C9213}"/>
    <cellStyle name="Output 5 8" xfId="25391" xr:uid="{0203DB68-6E5A-4F21-BF32-0A31B767DE30}"/>
    <cellStyle name="Output 5_Annexure" xfId="12056" xr:uid="{5C96EE70-866E-4B3F-94DC-D9969E6E1DED}"/>
    <cellStyle name="Output 50" xfId="37320" xr:uid="{D34C332B-40C1-4981-913F-2201B664AFAC}"/>
    <cellStyle name="Output 50 2" xfId="33863" xr:uid="{FAFA9E65-E580-4E3A-89DD-ABFA0F22B896}"/>
    <cellStyle name="Output 50 2 2" xfId="46107" xr:uid="{EE385767-4951-4042-804E-1F12D381FAC3}"/>
    <cellStyle name="Output 50 2 2 2" xfId="46110" xr:uid="{B7095E90-D92B-4736-B575-044463B0D953}"/>
    <cellStyle name="Output 50 2 3" xfId="46119" xr:uid="{8B3A9547-FBCA-4862-BF10-D5B0C91D1425}"/>
    <cellStyle name="Output 50 2 3 2" xfId="48912" xr:uid="{67DEBFEF-018D-4BE2-B094-3F8474C06EE8}"/>
    <cellStyle name="Output 50 2 4" xfId="46124" xr:uid="{0966B848-F6B8-4E9C-A7A2-6568E4FEC015}"/>
    <cellStyle name="Output 50 2_BSD2" xfId="48914" xr:uid="{E75BDF40-5094-4881-BCC0-AD71A57427A8}"/>
    <cellStyle name="Output 50 3" xfId="48916" xr:uid="{DC5CD872-F1D9-486C-B863-EFF354D84C96}"/>
    <cellStyle name="Output 50 3 2" xfId="41898" xr:uid="{84D7BF13-1D91-4060-9BE5-81427A7E6913}"/>
    <cellStyle name="Output 50 4" xfId="15545" xr:uid="{8A4A10CA-AE76-4B81-9F9A-1A9A74AD21AB}"/>
    <cellStyle name="Output 50 4 2" xfId="48918" xr:uid="{0894C8A3-1B43-4BDD-8CD9-FC718CC6F861}"/>
    <cellStyle name="Output 50 5" xfId="48920" xr:uid="{EF1B89C7-97D7-4AB8-BEB4-C807B14E6029}"/>
    <cellStyle name="Output 50_BSD2" xfId="48922" xr:uid="{4CCC843C-B415-445A-A8C3-29CC4A2CB5F7}"/>
    <cellStyle name="Output 51" xfId="23108" xr:uid="{1700529C-CCF5-4071-8F93-E841C47FD77F}"/>
    <cellStyle name="Output 51 2" xfId="33869" xr:uid="{FB5FF125-AF89-4C07-A0B4-EB56D04EA0FB}"/>
    <cellStyle name="Output 51 2 2" xfId="48924" xr:uid="{FD21FEFD-CDB7-4B51-9843-174991862427}"/>
    <cellStyle name="Output 51 2 2 2" xfId="48926" xr:uid="{837FFF46-09D8-40D6-AB8E-8471BDDDF27F}"/>
    <cellStyle name="Output 51 2 3" xfId="48928" xr:uid="{BE331AA9-F0DA-4333-A664-4AAB86AB44D7}"/>
    <cellStyle name="Output 51 2 3 2" xfId="43011" xr:uid="{8564A596-D4E6-4BCD-A431-DD1D99EA69EF}"/>
    <cellStyle name="Output 51 2 4" xfId="48932" xr:uid="{A10BB38B-9C85-43DD-8E10-AF929AB3E54C}"/>
    <cellStyle name="Output 51 2_BSD2" xfId="48934" xr:uid="{5D69A5E8-F59C-45D4-900F-DB79B3D011BF}"/>
    <cellStyle name="Output 51 3" xfId="34196" xr:uid="{A3524BCA-600D-42FF-B8BA-EC927F05FDA2}"/>
    <cellStyle name="Output 51 3 2" xfId="48936" xr:uid="{28A90492-0E5A-4269-A293-1F4B81C29A2F}"/>
    <cellStyle name="Output 51 4" xfId="48938" xr:uid="{2B9A92BF-72D0-4EB6-AB98-831A5A3E36B7}"/>
    <cellStyle name="Output 51 4 2" xfId="48940" xr:uid="{D56B5886-FE53-4074-B552-138E7CDE345B}"/>
    <cellStyle name="Output 51 5" xfId="48942" xr:uid="{73711500-305D-4742-BA2D-7F79A6D78600}"/>
    <cellStyle name="Output 51_BSD2" xfId="48946" xr:uid="{D2334C82-C351-4C5B-BBBD-23A10C8B20CB}"/>
    <cellStyle name="Output 52" xfId="48948" xr:uid="{F5562931-D91F-453A-A17D-257804D12C4D}"/>
    <cellStyle name="Output 52 2" xfId="33876" xr:uid="{68A75B45-4ABD-40CD-A6B7-49B6558BCFFD}"/>
    <cellStyle name="Output 52 2 2" xfId="48950" xr:uid="{C156FD00-984C-4C1A-933E-5A6C61BE4B4F}"/>
    <cellStyle name="Output 52 2 2 2" xfId="48952" xr:uid="{60AFA260-E926-4241-BE4A-B34426656A63}"/>
    <cellStyle name="Output 52 2 3" xfId="48954" xr:uid="{405A388A-5C77-45D1-9F22-3E426301E2E1}"/>
    <cellStyle name="Output 52 2 3 2" xfId="23900" xr:uid="{85222610-5252-4EA1-BE8A-EEBE10163984}"/>
    <cellStyle name="Output 52 2 4" xfId="48958" xr:uid="{880EC814-6A9E-4E6F-93A9-18C77FC50F8C}"/>
    <cellStyle name="Output 52 2_BSD2" xfId="48960" xr:uid="{8F9E7A0A-F17D-4A1F-8FC9-D5FE63705267}"/>
    <cellStyle name="Output 52 3" xfId="48962" xr:uid="{C20EDC4A-77B6-45EB-9F0A-BA935A37A2EA}"/>
    <cellStyle name="Output 52 3 2" xfId="48964" xr:uid="{CB1EFC18-7F61-42F8-A59E-C69B0B918C2C}"/>
    <cellStyle name="Output 52 4" xfId="48966" xr:uid="{F428E07F-821B-4336-A97F-6EB89E3435C3}"/>
    <cellStyle name="Output 52 4 2" xfId="48968" xr:uid="{235151D2-07CE-459D-B95C-A9D01D005669}"/>
    <cellStyle name="Output 52 5" xfId="48970" xr:uid="{C697B12D-FFC3-4CFC-AE3A-BA67C294B00E}"/>
    <cellStyle name="Output 52_BSD2" xfId="48972" xr:uid="{DDC8285E-8A52-47F1-AEE1-FEE81815389D}"/>
    <cellStyle name="Output 53" xfId="48974" xr:uid="{A1AF58C6-16DC-453E-84C6-9EE5E0757B83}"/>
    <cellStyle name="Output 53 2" xfId="48976" xr:uid="{55B2C534-4693-4088-8D0B-C3C6C7E34BA4}"/>
    <cellStyle name="Output 53 2 2" xfId="48978" xr:uid="{2B7089ED-2A08-4387-95A1-D580C3029CE1}"/>
    <cellStyle name="Output 53 2 2 2" xfId="48980" xr:uid="{CF5299B1-1984-4124-BE60-05398456AACC}"/>
    <cellStyle name="Output 53 2 3" xfId="48982" xr:uid="{6FA89C0F-5C3B-4883-AE2F-5B2E25AD8F05}"/>
    <cellStyle name="Output 53 2 3 2" xfId="48984" xr:uid="{793AB353-F2FB-4014-9076-AB7E24BA463F}"/>
    <cellStyle name="Output 53 2 4" xfId="48988" xr:uid="{6FA17BAF-8FF5-48C5-A2F2-F648263EF388}"/>
    <cellStyle name="Output 53 2_BSD2" xfId="43943" xr:uid="{9F7E281E-3DA2-49A2-8FB7-9A9FEB5E0166}"/>
    <cellStyle name="Output 53 3" xfId="48990" xr:uid="{B291B85B-EB61-468D-9C71-3C03E4D5229D}"/>
    <cellStyle name="Output 53 3 2" xfId="48992" xr:uid="{9BAA897C-7271-46BF-B091-75B7D6D4F290}"/>
    <cellStyle name="Output 53 4" xfId="48994" xr:uid="{C83448A2-81CF-4DF6-8002-8EF2756DC441}"/>
    <cellStyle name="Output 53 4 2" xfId="41516" xr:uid="{D042E43B-8EE8-4319-88C1-9D6B7CB52BE9}"/>
    <cellStyle name="Output 53 5" xfId="48996" xr:uid="{97E652C5-C182-47FC-97C8-5CB343757B59}"/>
    <cellStyle name="Output 53_BSD2" xfId="48998" xr:uid="{4ABC935E-53F8-49BA-9C76-3C850EAF683A}"/>
    <cellStyle name="Output 54" xfId="26520" xr:uid="{F7125E7B-1D94-416F-9330-117125FE04A4}"/>
    <cellStyle name="Output 54 2" xfId="26524" xr:uid="{C0D89C13-5E0F-4B34-B2F2-DAEC80BB82B9}"/>
    <cellStyle name="Output 54 2 2" xfId="33884" xr:uid="{9008EBCB-072D-4674-B343-F66D7EEB96F3}"/>
    <cellStyle name="Output 54 2 2 2" xfId="49000" xr:uid="{58DB2A38-EB24-43EA-A319-063619EC41B0}"/>
    <cellStyle name="Output 54 2 3" xfId="33889" xr:uid="{A6AE1D2A-2289-4DC6-AE02-BF20201B664F}"/>
    <cellStyle name="Output 54 2 3 2" xfId="49002" xr:uid="{8B8C6E08-E025-4403-80DB-758649D683A3}"/>
    <cellStyle name="Output 54 2 4" xfId="49006" xr:uid="{A20669ED-B1C0-4F4C-9C6A-508A75298DD2}"/>
    <cellStyle name="Output 54 2_BSD2" xfId="49008" xr:uid="{749E30C7-39BA-44D2-803E-CC080730F503}"/>
    <cellStyle name="Output 54 3" xfId="26528" xr:uid="{2F2CDC8B-279C-4F5C-9933-FA76AE99590F}"/>
    <cellStyle name="Output 54 3 2" xfId="33896" xr:uid="{390A826E-4D43-4EA3-BCC1-459E0E86130E}"/>
    <cellStyle name="Output 54 4" xfId="26532" xr:uid="{2ED6EB81-7E2F-4B53-A1BD-5C46F21F4ED0}"/>
    <cellStyle name="Output 54 4 2" xfId="33902" xr:uid="{10840F39-BA84-42F9-88C5-F44A2D77A5CE}"/>
    <cellStyle name="Output 54 5" xfId="11888" xr:uid="{4AC9C284-28B5-44BA-B2CF-79A2422FA1A3}"/>
    <cellStyle name="Output 54_BSD2" xfId="39115" xr:uid="{512B5856-8022-4303-B287-F41F7224E970}"/>
    <cellStyle name="Output 55" xfId="33909" xr:uid="{6A859AB6-A2E2-47DF-9B47-4F2873573BE3}"/>
    <cellStyle name="Output 55 2" xfId="33912" xr:uid="{C97F98BF-C4CE-4296-A3E0-C94B2C322A46}"/>
    <cellStyle name="Output 55 2 2" xfId="49025" xr:uid="{EC244146-F68C-40DC-849A-444DBD1EDC44}"/>
    <cellStyle name="Output 55 2 2 2" xfId="49026" xr:uid="{EF7F585A-667E-4566-8071-AD1042A55AF0}"/>
    <cellStyle name="Output 55 2 3" xfId="49027" xr:uid="{AF92EF89-EA32-4AA6-8424-253CF89FCF85}"/>
    <cellStyle name="Output 55 2 3 2" xfId="49028" xr:uid="{FD4FA380-BF3C-4E40-9619-E755A39FA99D}"/>
    <cellStyle name="Output 55 2 4" xfId="49031" xr:uid="{94BED2C0-9EC0-480C-9518-C38A5C92367E}"/>
    <cellStyle name="Output 55 2_BSD2" xfId="49032" xr:uid="{D4B783EA-0082-48F9-89B8-7ECEF2970AAB}"/>
    <cellStyle name="Output 55 3" xfId="33915" xr:uid="{AF2E367C-FB42-4F49-B436-1A78C93EBCDE}"/>
    <cellStyle name="Output 55 3 2" xfId="49034" xr:uid="{53434F87-241F-4013-8A3E-EB2A987A1525}"/>
    <cellStyle name="Output 55 4" xfId="49036" xr:uid="{5F7F39C4-A9B3-4BF0-AC95-D0F14756F916}"/>
    <cellStyle name="Output 55 4 2" xfId="49037" xr:uid="{7E10FE4F-B71B-4792-B24A-D2E009D0CD4C}"/>
    <cellStyle name="Output 55 5" xfId="49038" xr:uid="{FE2E46B4-026A-407B-9166-0F2F2F7B660E}"/>
    <cellStyle name="Output 55_BSD2" xfId="49040" xr:uid="{0BDE5E5A-73F5-489A-9244-A11B2066DB12}"/>
    <cellStyle name="Output 56" xfId="33918" xr:uid="{F4B531C0-6747-42DE-B7EF-513E30E0A868}"/>
    <cellStyle name="Output 56 2" xfId="33921" xr:uid="{06BB499B-1441-47C9-B361-E9C26C50EB82}"/>
    <cellStyle name="Output 56 2 2" xfId="49042" xr:uid="{7928B7BC-E60A-4995-969C-C3FAE8854D01}"/>
    <cellStyle name="Output 56 2 2 2" xfId="49043" xr:uid="{9F292B4D-B3A3-4C03-8E04-1CF7CE123241}"/>
    <cellStyle name="Output 56 2 3" xfId="49044" xr:uid="{7B930524-AA02-47BA-8925-2F271EE77E05}"/>
    <cellStyle name="Output 56 2 3 2" xfId="49045" xr:uid="{D68F5B82-B3BB-40A8-A2F5-9342877345B6}"/>
    <cellStyle name="Output 56 2 4" xfId="49048" xr:uid="{EB490AF0-6365-4FBA-8C8D-13D673FDDDF2}"/>
    <cellStyle name="Output 56 2_BSD2" xfId="49049" xr:uid="{C053CF7D-2529-4DAB-9019-51BB39AB64DF}"/>
    <cellStyle name="Output 56 3" xfId="33924" xr:uid="{D19EE0E0-81DD-4647-A623-4CF4BCA10185}"/>
    <cellStyle name="Output 56 3 2" xfId="49051" xr:uid="{E889FCAD-02D5-46D7-9863-338D9CDEEEBA}"/>
    <cellStyle name="Output 56 4" xfId="49053" xr:uid="{C05B6319-1C35-4EAF-9205-940DC76C7E9E}"/>
    <cellStyle name="Output 56 4 2" xfId="49054" xr:uid="{84F96F83-6B7D-48EE-89A3-2ED36852F422}"/>
    <cellStyle name="Output 56 5" xfId="49055" xr:uid="{F89F6A00-6DD7-4C4E-9DB5-21500F08AF1D}"/>
    <cellStyle name="Output 56_BSD2" xfId="49057" xr:uid="{1ABC3639-35D7-4776-A4B8-E64049A42639}"/>
    <cellStyle name="Output 57" xfId="33928" xr:uid="{AF7E7BC3-951B-4347-9D7B-6DAE9DCC01BB}"/>
    <cellStyle name="Output 57 2" xfId="33932" xr:uid="{0CB42E78-37A7-4FBC-B8BE-698D6D450BBA}"/>
    <cellStyle name="Output 57 2 2" xfId="49060" xr:uid="{C416465B-729D-4F35-8FC5-74272CC5D881}"/>
    <cellStyle name="Output 57 2 2 2" xfId="49061" xr:uid="{8604EA46-F3CC-447E-BCA9-B454FD92EC79}"/>
    <cellStyle name="Output 57 2 3" xfId="49062" xr:uid="{C4CF672E-9149-419F-9026-90B38F802828}"/>
    <cellStyle name="Output 57 2 3 2" xfId="23549" xr:uid="{F75E5C60-C8DF-4EAE-8277-BCFC932F2D65}"/>
    <cellStyle name="Output 57 2 4" xfId="49065" xr:uid="{729F10DF-2D51-4FFC-B13E-C8C7337BB047}"/>
    <cellStyle name="Output 57 2_BSD2" xfId="49066" xr:uid="{E3F01CCE-0FFD-4A4C-A930-81BDA2DCBDC3}"/>
    <cellStyle name="Output 57 3" xfId="33936" xr:uid="{FDF0F592-421A-4CF9-BA60-4ACF03C536C3}"/>
    <cellStyle name="Output 57 3 2" xfId="42829" xr:uid="{7A898F86-2516-4774-9C14-28CE92168BE4}"/>
    <cellStyle name="Output 57 4" xfId="49069" xr:uid="{DA769331-7F5F-49A4-9039-1BF4DEC702DD}"/>
    <cellStyle name="Output 57 4 2" xfId="49070" xr:uid="{8CBB6355-49B6-404B-A0AE-C9F504430BF2}"/>
    <cellStyle name="Output 57 5" xfId="49071" xr:uid="{1C4DD429-CFFC-4D2E-A3E7-F44CA0145104}"/>
    <cellStyle name="Output 57_BSD2" xfId="49074" xr:uid="{9D81DD94-5F10-4A42-8276-F8FDDA82FA1E}"/>
    <cellStyle name="Output 58" xfId="33940" xr:uid="{084B7239-46EC-4AD2-95B7-590F0FCB904B}"/>
    <cellStyle name="Output 58 2" xfId="33944" xr:uid="{08D95B97-D75C-4452-B10C-A991A38F7531}"/>
    <cellStyle name="Output 58 2 2" xfId="49076" xr:uid="{4465193B-B3B3-4935-A807-3077B7507F7B}"/>
    <cellStyle name="Output 58 2 2 2" xfId="43898" xr:uid="{35C80C6F-3DED-4E3D-A0B8-E36378B8F331}"/>
    <cellStyle name="Output 58 2 3" xfId="10956" xr:uid="{51DFEA62-7A88-4BB6-8767-96E81956AEEA}"/>
    <cellStyle name="Output 58 2 3 2" xfId="49077" xr:uid="{A183E533-D21E-4C29-9DC2-211148FBEDDE}"/>
    <cellStyle name="Output 58 2 4" xfId="49080" xr:uid="{70DFE095-F974-4905-B5A2-0B2F909DFA62}"/>
    <cellStyle name="Output 58 2_BSD2" xfId="49081" xr:uid="{25C19EA1-B612-45B3-B762-29B61DE6567C}"/>
    <cellStyle name="Output 58 3" xfId="33947" xr:uid="{C654DA57-C976-4CAD-915E-506412D3E1E8}"/>
    <cellStyle name="Output 58 3 2" xfId="42864" xr:uid="{B1A51505-6200-4A49-A844-D295B69BA7CA}"/>
    <cellStyle name="Output 58 4" xfId="49083" xr:uid="{2BC46C63-3BB3-4EE1-9CCF-ED8D0FEBFF20}"/>
    <cellStyle name="Output 58 4 2" xfId="26731" xr:uid="{200B86CB-C569-40B1-AB05-BCFBF4972A7F}"/>
    <cellStyle name="Output 58 5" xfId="49084" xr:uid="{F428635D-16CF-476D-AAD2-58D23407A550}"/>
    <cellStyle name="Output 58_BSD2" xfId="49086" xr:uid="{006D5F11-E1A6-4992-BB8E-DFD7BFFFF645}"/>
    <cellStyle name="Output 59" xfId="31744" xr:uid="{DC89121F-587E-45DC-99DF-D259D628CE40}"/>
    <cellStyle name="Output 59 2" xfId="49089" xr:uid="{F46738A5-1C76-41CA-A22E-B328C4E6CDD8}"/>
    <cellStyle name="Output 59 2 2" xfId="49091" xr:uid="{8160D523-E160-4376-BE7C-83903CD90858}"/>
    <cellStyle name="Output 59 2 2 2" xfId="49092" xr:uid="{6829FCFA-8CDA-4C49-A9F9-90A58B5DBE95}"/>
    <cellStyle name="Output 59 2 3" xfId="49093" xr:uid="{E1D2891C-0C7D-44CD-9486-493DB9B2316A}"/>
    <cellStyle name="Output 59 2 3 2" xfId="49094" xr:uid="{82A15030-5E25-4F68-BBCF-35D33B323C05}"/>
    <cellStyle name="Output 59 2 4" xfId="49097" xr:uid="{FFFB98BC-7E29-444C-86BA-A5F5B484A592}"/>
    <cellStyle name="Output 59 2_BSD2" xfId="49098" xr:uid="{D6AF2B6D-DB75-4334-84B4-2F32D8A17ED2}"/>
    <cellStyle name="Output 59 3" xfId="38750" xr:uid="{7AB1380B-F52D-454F-BD26-E9439BEEA28D}"/>
    <cellStyle name="Output 59 3 2" xfId="15468" xr:uid="{5EABF1B6-EB64-4F59-AB29-FA8BD259BE30}"/>
    <cellStyle name="Output 59 4" xfId="49100" xr:uid="{64277C7F-180F-4A5C-A379-F67BFC5ADB6F}"/>
    <cellStyle name="Output 59 4 2" xfId="49101" xr:uid="{907E59FD-AE99-4E2A-AA00-CD21046A583F}"/>
    <cellStyle name="Output 59 5" xfId="49102" xr:uid="{66D3ED28-BAD5-4A4E-8650-A147CECB370B}"/>
    <cellStyle name="Output 59_BSD2" xfId="49104" xr:uid="{F46C598E-C7F4-41F2-9FE2-075114AA7A20}"/>
    <cellStyle name="Output 6" xfId="49106" xr:uid="{26ECBEE5-8258-4F60-A4C6-30F313FA17CE}"/>
    <cellStyle name="Output 6 2" xfId="49108" xr:uid="{A7B6BBF8-65F0-461E-8A5A-B801230A4357}"/>
    <cellStyle name="Output 6 2 2" xfId="49110" xr:uid="{896E3146-EC46-4435-BF33-16DED03B75E5}"/>
    <cellStyle name="Output 6 2 2 2" xfId="49112" xr:uid="{0340315A-08DB-4C32-B2C8-B9EDD57B0817}"/>
    <cellStyle name="Output 6 2 3" xfId="49114" xr:uid="{FC3CFFC4-7A48-4ED7-855C-BAEC18A01B28}"/>
    <cellStyle name="Output 6 2 3 2" xfId="44920" xr:uid="{4B7D9DB3-A17F-48EA-8DE7-1B8C8A434D23}"/>
    <cellStyle name="Output 6 2 4" xfId="49116" xr:uid="{F30F5D35-AC2D-4808-87D0-AD340B1EB731}"/>
    <cellStyle name="Output 6 2_BSD2" xfId="49118" xr:uid="{0338E0AB-F935-4640-A889-2C9622577F80}"/>
    <cellStyle name="Output 6 3" xfId="49120" xr:uid="{0E3653D0-D26D-46A4-8386-D72FE98F8FB1}"/>
    <cellStyle name="Output 6 3 2" xfId="49122" xr:uid="{0B4A0A26-D965-4156-B9B0-BF6D6A3952AC}"/>
    <cellStyle name="Output 6 4" xfId="38184" xr:uid="{E157C9EC-1934-445A-BC96-620C4D8A6ED6}"/>
    <cellStyle name="Output 6 4 2" xfId="20705" xr:uid="{CF0F3022-2EFA-40EE-A223-4F4479F68D42}"/>
    <cellStyle name="Output 6 5" xfId="36812" xr:uid="{61C9CF67-398A-4BE9-A861-7F18B53CEC9E}"/>
    <cellStyle name="Output 6 5 2" xfId="5859" xr:uid="{3B98D232-2C23-428E-AFD1-60D6E8947174}"/>
    <cellStyle name="Output 6 6" xfId="25396" xr:uid="{017CB5C9-EA9D-41F9-8BB1-0425C09862A0}"/>
    <cellStyle name="Output 6 6 2" xfId="20727" xr:uid="{6514EA0A-E06F-4F6A-9934-90AACDBB015A}"/>
    <cellStyle name="Output 6 7" xfId="25402" xr:uid="{158C838D-4C48-4CAF-8991-FD99E666F8FA}"/>
    <cellStyle name="Output 6 8" xfId="15196" xr:uid="{27578F2E-6485-40B7-93A3-6EBF070A3BE3}"/>
    <cellStyle name="Output 6_Annexure" xfId="49123" xr:uid="{E087702B-E121-4E30-BB97-A8D99FE4DD60}"/>
    <cellStyle name="Output 60" xfId="33908" xr:uid="{3503A3AC-9073-4080-BF35-CF53EB84D7B9}"/>
    <cellStyle name="Output 60 2" xfId="33911" xr:uid="{C4FAADD6-A94E-4CF9-BD33-C1275CFEB348}"/>
    <cellStyle name="Output 60 2 2" xfId="49024" xr:uid="{A3C2659B-C0DF-43FD-8676-9B7769602BB4}"/>
    <cellStyle name="Output 60 3" xfId="33914" xr:uid="{7E107EDA-E8DE-4669-B134-92EDA5A370C2}"/>
    <cellStyle name="Output 60 3 2" xfId="49033" xr:uid="{6E80100F-D5CF-45FA-9EA5-EFBFA08F4EB4}"/>
    <cellStyle name="Output 60 4" xfId="49035" xr:uid="{AF3F9B85-F4D0-468E-BE86-700E1CD6A7B4}"/>
    <cellStyle name="Output 60_BSD2" xfId="49039" xr:uid="{525F6F0D-17BC-4FAE-AADD-A594FFF7FDB6}"/>
    <cellStyle name="Output 61" xfId="33917" xr:uid="{9051E294-275A-459A-B349-73BAC7A9D309}"/>
    <cellStyle name="Output 61 2" xfId="33920" xr:uid="{BD38E268-4C69-4D1D-AB20-51D460343582}"/>
    <cellStyle name="Output 61 2 2" xfId="49041" xr:uid="{35053E66-48CC-4DFB-A5B2-726AD45C1768}"/>
    <cellStyle name="Output 61 3" xfId="33923" xr:uid="{ED6F1A64-D66C-4EF1-A2B4-077C60210593}"/>
    <cellStyle name="Output 61 3 2" xfId="49050" xr:uid="{52A41B15-6543-4593-BD43-69627EED4B3F}"/>
    <cellStyle name="Output 61 4" xfId="49052" xr:uid="{402C4DAE-987E-410E-AC83-4BBFAFB06D51}"/>
    <cellStyle name="Output 61_BSD2" xfId="49056" xr:uid="{24DD5CB1-7115-4EE5-AB37-0CFD0A18DA7D}"/>
    <cellStyle name="Output 62" xfId="33927" xr:uid="{0638E4F0-15BC-4DFD-A043-097B35180BA3}"/>
    <cellStyle name="Output 62 2" xfId="33931" xr:uid="{FB33DAC6-2E19-4B0D-B31E-2ECB6E17D2F4}"/>
    <cellStyle name="Output 62 2 2" xfId="49059" xr:uid="{ECFA85EB-D2F7-4614-8BDA-B00FF862FCE0}"/>
    <cellStyle name="Output 62 3" xfId="33935" xr:uid="{7C9FDA63-9C7F-45F8-894F-4DD0A2AC38DB}"/>
    <cellStyle name="Output 62 3 2" xfId="42828" xr:uid="{A412CF7E-C36C-4A3A-AFC3-4B78F51BE173}"/>
    <cellStyle name="Output 62 4" xfId="49068" xr:uid="{3ED9CE1F-15A9-49DB-A390-C0F6BEEB1D0F}"/>
    <cellStyle name="Output 62_BSD2" xfId="49073" xr:uid="{E34023A7-2B57-4072-B5FF-4301BC8C9398}"/>
    <cellStyle name="Output 63" xfId="33939" xr:uid="{1503C8BC-C422-45B3-A92D-989E196D0ED0}"/>
    <cellStyle name="Output 63 2" xfId="33943" xr:uid="{C93B7781-49B7-4E9F-ABE1-00E4F878533A}"/>
    <cellStyle name="Output 63 2 2" xfId="49075" xr:uid="{424947FC-661E-424C-ABBF-A447727BDC51}"/>
    <cellStyle name="Output 63 3" xfId="33946" xr:uid="{E6FFD5D7-4BB3-468A-B84D-0093405D50D3}"/>
    <cellStyle name="Output 63 3 2" xfId="42863" xr:uid="{02F2677E-D4C5-4201-97D8-A577BA3FA3D2}"/>
    <cellStyle name="Output 63 4" xfId="49082" xr:uid="{BCA020C9-F63E-40E7-BB6D-68C1580767EB}"/>
    <cellStyle name="Output 63_BSD2" xfId="49085" xr:uid="{BD997F35-0C54-41E8-8CC6-2F9B66464CC5}"/>
    <cellStyle name="Output 64" xfId="31743" xr:uid="{D27A9F1A-6428-4FFF-995B-607C3204738E}"/>
    <cellStyle name="Output 64 2" xfId="49088" xr:uid="{6763DC67-13CA-44E6-AEDA-A46B56AEB167}"/>
    <cellStyle name="Output 64 2 2" xfId="49090" xr:uid="{7D2DA5D6-42B6-4B2E-AEC0-FF09DE27DBA3}"/>
    <cellStyle name="Output 64 3" xfId="38749" xr:uid="{4A72A63C-9942-450A-AD14-12AB69E4E166}"/>
    <cellStyle name="Output 64 3 2" xfId="15467" xr:uid="{3F86FD5B-FD7E-466B-B77C-FDB7FB569532}"/>
    <cellStyle name="Output 64 4" xfId="49099" xr:uid="{47E8EF88-F0AD-4CA3-BFA0-9B8EA4DC1FD1}"/>
    <cellStyle name="Output 64_BSD2" xfId="49103" xr:uid="{E9774637-87DF-4563-AB3C-81E8A5672DDA}"/>
    <cellStyle name="Output 65" xfId="33951" xr:uid="{ED7F0435-DD25-45CE-87DA-467690F8D938}"/>
    <cellStyle name="Output 65 2" xfId="49126" xr:uid="{30DCD54D-2BA0-4978-9897-6FA9F68F6575}"/>
    <cellStyle name="Output 65 2 2" xfId="49128" xr:uid="{C5ABABE1-3649-4DCB-97C5-CAD050E69373}"/>
    <cellStyle name="Output 65 3" xfId="38753" xr:uid="{8407CFF4-F8D7-4144-ACE8-2E0FDFB80520}"/>
    <cellStyle name="Output 65 3 2" xfId="42930" xr:uid="{5EE9B6DF-8974-445F-B556-C74DB422BED8}"/>
    <cellStyle name="Output 65 4" xfId="20569" xr:uid="{8E46EC60-4801-416A-AED1-7ECB9CA02C46}"/>
    <cellStyle name="Output 65_BSD2" xfId="30761" xr:uid="{D963D22C-DFCC-44F4-B62A-01B6D1D99F5D}"/>
    <cellStyle name="Output 66" xfId="49131" xr:uid="{7BA8422A-D4C3-4032-A7EC-9F23ADAE907C}"/>
    <cellStyle name="Output 66 2" xfId="49134" xr:uid="{5678904E-C228-4159-B9A9-005E1C48812F}"/>
    <cellStyle name="Output 66 2 2" xfId="49136" xr:uid="{3D52AA68-42FF-4186-9CB8-E39447E6A856}"/>
    <cellStyle name="Output 66 3" xfId="49138" xr:uid="{32CF726F-29DD-463F-9BE0-ADC0C1F062C8}"/>
    <cellStyle name="Output 66 3 2" xfId="42976" xr:uid="{7147D83D-FE0C-47F6-81C3-B1B50DD34956}"/>
    <cellStyle name="Output 66 4" xfId="49140" xr:uid="{BB9D6280-0D63-4CF7-B374-2DE0181184B5}"/>
    <cellStyle name="Output 66_BSD2" xfId="4758" xr:uid="{DA513933-1665-4879-9F7E-1B0F1CDDD0D1}"/>
    <cellStyle name="Output 67" xfId="49143" xr:uid="{207B606C-E488-463C-860B-C3155FA76CEF}"/>
    <cellStyle name="Output 67 2" xfId="49145" xr:uid="{8AE2B293-446D-40BC-BFF9-6516ADED43BB}"/>
    <cellStyle name="Output 67 2 2" xfId="49147" xr:uid="{6E305084-BEA3-4ECD-81DE-48B57643CA5F}"/>
    <cellStyle name="Output 67 3" xfId="49149" xr:uid="{33E6B111-D3DF-47A4-9C8E-2CF1ED589983}"/>
    <cellStyle name="Output 67 3 2" xfId="49151" xr:uid="{2B700C03-1613-4417-9054-560DB90FD001}"/>
    <cellStyle name="Output 67 4" xfId="49153" xr:uid="{EEAB0D2E-5CD6-48E0-8765-DAABDAD9005B}"/>
    <cellStyle name="Output 67_BSD2" xfId="38351" xr:uid="{40D8BBA0-8737-4598-AD33-9DBA20B2283B}"/>
    <cellStyle name="Output 68" xfId="49156" xr:uid="{250B82D0-5F34-45A7-8041-0356BB592FB2}"/>
    <cellStyle name="Output 68 2" xfId="49158" xr:uid="{31A73838-EF4B-4092-9AEE-4B8328F17123}"/>
    <cellStyle name="Output 68 2 2" xfId="49160" xr:uid="{3384E509-CDFD-498A-91EF-8D80A611CFB6}"/>
    <cellStyle name="Output 68 3" xfId="49162" xr:uid="{43A12412-B9D9-45BE-9C3C-78C144C1B79D}"/>
    <cellStyle name="Output 68 3 2" xfId="49164" xr:uid="{3DD0CFCE-68B1-4B0F-B44C-1F8A561F1CF3}"/>
    <cellStyle name="Output 68 4" xfId="49166" xr:uid="{E125A7C5-E83E-4B6D-8A72-44151AC02574}"/>
    <cellStyle name="Output 68_BSD2" xfId="28625" xr:uid="{0377A817-D68B-4585-A0D7-B6457B8EDC76}"/>
    <cellStyle name="Output 69" xfId="49168" xr:uid="{72BA98F1-663E-41A2-BA31-A78977D080A9}"/>
    <cellStyle name="Output 69 2" xfId="49170" xr:uid="{1EA341CA-8FF0-4464-BB46-0387D1D4E147}"/>
    <cellStyle name="Output 69 2 2" xfId="49172" xr:uid="{1A018F35-1C2E-46AE-9889-6D5CA4AA477F}"/>
    <cellStyle name="Output 69 3" xfId="49174" xr:uid="{31D649BC-D8BA-4F67-B2B3-1AB49D294CC4}"/>
    <cellStyle name="Output 69 3 2" xfId="49176" xr:uid="{FB512E49-EEAE-4F8A-A038-6177D00AA58F}"/>
    <cellStyle name="Output 69 4" xfId="49178" xr:uid="{2F5C0C2E-F348-486A-9B8A-B2D87C975415}"/>
    <cellStyle name="Output 69_BSD2" xfId="7307" xr:uid="{B3C218D4-F4AC-4FBE-9685-D3A14FC9BC4C}"/>
    <cellStyle name="Output 7" xfId="49181" xr:uid="{FEA7C9A8-05F4-4194-A6D5-0924456E6FA3}"/>
    <cellStyle name="Output 7 10" xfId="49182" xr:uid="{E031304F-3A18-4C47-85DA-D02A0000F7B0}"/>
    <cellStyle name="Output 7 10 2" xfId="49183" xr:uid="{535E42F0-2B3A-4DD7-9A32-F733AC88CB71}"/>
    <cellStyle name="Output 7 11" xfId="49184" xr:uid="{55A60CDB-A52A-4661-88AB-C9A9A4915338}"/>
    <cellStyle name="Output 7 11 2" xfId="49185" xr:uid="{1AB87CF4-611E-4E81-ACC8-8A232365CF53}"/>
    <cellStyle name="Output 7 12" xfId="49186" xr:uid="{ADC0E8E2-E1E6-4AD9-8929-262655018AB0}"/>
    <cellStyle name="Output 7 13" xfId="49187" xr:uid="{87238BBC-C00C-47E0-853C-04402758085B}"/>
    <cellStyle name="Output 7 14" xfId="18493" xr:uid="{5EC3E1DE-F1AC-4AF5-95EA-5FFC18CAD484}"/>
    <cellStyle name="Output 7 2" xfId="49190" xr:uid="{C932FEBC-AF05-4A6A-A51C-4E55CF821616}"/>
    <cellStyle name="Output 7 2 2" xfId="49193" xr:uid="{6C76257D-FEBA-4286-83B8-B49E6C714786}"/>
    <cellStyle name="Output 7 2 2 2" xfId="12082" xr:uid="{CBE9BA44-353B-4D9F-8EF8-49C9898E51BB}"/>
    <cellStyle name="Output 7 2 3" xfId="28485" xr:uid="{EB9FA44C-DA62-4F9F-9765-FFCEE9D863D9}"/>
    <cellStyle name="Output 7 2 3 2" xfId="7376" xr:uid="{D6F45904-6EB7-42E6-BD72-8A8C059C67ED}"/>
    <cellStyle name="Output 7 2 4" xfId="28489" xr:uid="{E8CAE7DF-6C92-4844-BDA5-EC4A823642C2}"/>
    <cellStyle name="Output 7 2_BSD2" xfId="49196" xr:uid="{4523F60D-05B2-485B-92F3-08A663D0ECE3}"/>
    <cellStyle name="Output 7 3" xfId="42356" xr:uid="{8BBCF88B-8FC8-4692-94C1-79110C802860}"/>
    <cellStyle name="Output 7 3 2" xfId="42361" xr:uid="{7663BD7D-7FAD-4082-BBB8-572166D29287}"/>
    <cellStyle name="Output 7 4" xfId="38205" xr:uid="{E01B80EA-3F23-4754-A2AB-9FD3ED17E54F}"/>
    <cellStyle name="Output 7 4 2" xfId="6469" xr:uid="{83E66E5F-4B08-46DA-9BB8-8986A676F8B3}"/>
    <cellStyle name="Output 7 5" xfId="38216" xr:uid="{0C92AB90-D497-4362-8809-F642CEF65240}"/>
    <cellStyle name="Output 7 5 2" xfId="6526" xr:uid="{725F6715-C9F2-4B98-A65F-DA3BEFB81733}"/>
    <cellStyle name="Output 7 6" xfId="2904" xr:uid="{D4CC4F3D-48DE-4AE6-96D3-9BA4530C0CA8}"/>
    <cellStyle name="Output 7 6 2" xfId="37757" xr:uid="{C2DBC3D5-90BB-4F76-8EDC-35E449037EFC}"/>
    <cellStyle name="Output 7 7" xfId="2984" xr:uid="{A1FEFD6B-6126-4DA4-B148-B06547CDFA20}"/>
    <cellStyle name="Output 7 7 2" xfId="49197" xr:uid="{626AFFE7-AD23-4111-9700-6072851B18C8}"/>
    <cellStyle name="Output 7 8" xfId="3002" xr:uid="{8FC56A2A-D89B-45C0-9E93-48F6B4466F33}"/>
    <cellStyle name="Output 7 8 2" xfId="49198" xr:uid="{BD64768D-0535-470E-AE06-3DCDE199E1B0}"/>
    <cellStyle name="Output 7 9" xfId="31835" xr:uid="{9D48C4C6-23DB-4262-99B9-5FC3947736AF}"/>
    <cellStyle name="Output 7 9 2" xfId="49199" xr:uid="{A73A34B7-B707-453D-8257-CDFAE0672043}"/>
    <cellStyle name="Output 7_Annexure" xfId="41108" xr:uid="{2AAD1351-0B2F-438B-8089-95CC90F9FAE1}"/>
    <cellStyle name="Output 70" xfId="33950" xr:uid="{55D2D1BD-7A79-400B-AE42-5E20F3ED7232}"/>
    <cellStyle name="Output 70 2" xfId="49125" xr:uid="{522555B9-DB6E-4ED5-A3E9-060AD4B98C39}"/>
    <cellStyle name="Output 70 2 2" xfId="49127" xr:uid="{CE59C082-A96D-42E1-A5EB-C8E5FF02E41B}"/>
    <cellStyle name="Output 70 3" xfId="38752" xr:uid="{CDA3D4DE-90C9-4D78-9781-94632DADE0D0}"/>
    <cellStyle name="Output 70 3 2" xfId="42929" xr:uid="{9475DD3B-EC2E-4E96-B524-B5345246BFF1}"/>
    <cellStyle name="Output 70 4" xfId="20568" xr:uid="{48D38224-EF4E-48EC-A32D-17E0C754934C}"/>
    <cellStyle name="Output 70_BSD2" xfId="30760" xr:uid="{AB55B2B9-00C7-42BB-B5F5-7301B9EDC566}"/>
    <cellStyle name="Output 71" xfId="49130" xr:uid="{C4E319E2-FB06-4459-893C-31024EC34511}"/>
    <cellStyle name="Output 71 2" xfId="49133" xr:uid="{D371C96A-446C-4D61-AEB5-056D3D761505}"/>
    <cellStyle name="Output 71 2 2" xfId="49135" xr:uid="{843DF13C-1DC3-4831-B9F1-5592B56BF476}"/>
    <cellStyle name="Output 71 3" xfId="49137" xr:uid="{B201B652-BB13-40D1-AC30-D1B55046EBDE}"/>
    <cellStyle name="Output 71 3 2" xfId="42975" xr:uid="{74193E3A-CD7B-4D1A-9903-09E67A90DBB3}"/>
    <cellStyle name="Output 71 4" xfId="49139" xr:uid="{C39B535B-EF25-49D3-B8D6-8A78531DFB36}"/>
    <cellStyle name="Output 71_BSD2" xfId="4757" xr:uid="{571875C7-7E26-47D0-AFDD-787593BAC6F0}"/>
    <cellStyle name="Output 72" xfId="49142" xr:uid="{EBBF7DF4-E8FC-451E-B5D6-A18DFBFBA533}"/>
    <cellStyle name="Output 72 2" xfId="49144" xr:uid="{F228AB22-CB59-44B7-977C-3795AA871371}"/>
    <cellStyle name="Output 72 2 2" xfId="49146" xr:uid="{EEBB4287-6BAA-4B10-A37F-020C70053165}"/>
    <cellStyle name="Output 72 3" xfId="49148" xr:uid="{CD1CA6CC-1688-4B4C-A77B-986528E28F32}"/>
    <cellStyle name="Output 72 3 2" xfId="49150" xr:uid="{1EB3071E-0C7F-4C24-8900-5E2C420E5F20}"/>
    <cellStyle name="Output 72 4" xfId="49152" xr:uid="{E3227554-3136-4546-9FD7-9FEE4EDF59C8}"/>
    <cellStyle name="Output 72_BSD2" xfId="38350" xr:uid="{A06D66DA-7B37-4EB4-8730-7E09CB01E66C}"/>
    <cellStyle name="Output 73" xfId="49155" xr:uid="{664E7311-7049-4162-8FB3-52D96B54F28B}"/>
    <cellStyle name="Output 73 2" xfId="49157" xr:uid="{780C61A8-C5D5-415F-8186-CBA07FC06B4F}"/>
    <cellStyle name="Output 73 2 2" xfId="49159" xr:uid="{E6F09648-C930-4AE7-8EC4-3575682AE9D5}"/>
    <cellStyle name="Output 73 3" xfId="49161" xr:uid="{F49274D4-B643-4681-B6CD-4B7A570C3369}"/>
    <cellStyle name="Output 73 3 2" xfId="49163" xr:uid="{64CA7D79-D7E9-409F-B432-983D672DA75A}"/>
    <cellStyle name="Output 73 4" xfId="49165" xr:uid="{2CB312A4-DCB6-42F5-94B1-A2E1C5FF30D8}"/>
    <cellStyle name="Output 73_BSD2" xfId="28624" xr:uid="{C7FA197A-C775-4945-A37F-4FE2DF16B262}"/>
    <cellStyle name="Output 74" xfId="49167" xr:uid="{3217B8EB-723E-4D26-AB86-BE3A4B7096F6}"/>
    <cellStyle name="Output 74 2" xfId="49169" xr:uid="{95B074C5-AE36-456D-A7A2-7773A207B1E0}"/>
    <cellStyle name="Output 74 2 2" xfId="49171" xr:uid="{905AAFAC-959E-4B8F-BA38-14829F72CBBA}"/>
    <cellStyle name="Output 74 3" xfId="49173" xr:uid="{F3346767-877D-4B5A-B3AF-5A8F6FB5109E}"/>
    <cellStyle name="Output 74 3 2" xfId="49175" xr:uid="{65596933-2C5A-49A4-B0E5-9E86ADD325A1}"/>
    <cellStyle name="Output 74 4" xfId="49177" xr:uid="{501BB220-83C8-4A9C-8AB9-85A73BAA6C87}"/>
    <cellStyle name="Output 74_BSD2" xfId="7306" xr:uid="{8B24DB22-90C8-473C-B4AE-B0FBF834BBCF}"/>
    <cellStyle name="Output 75" xfId="49201" xr:uid="{CFF4760A-3884-45DA-8EA2-F2590ADE32B9}"/>
    <cellStyle name="Output 75 2" xfId="49203" xr:uid="{BAADD594-F870-4665-8DE9-13F07C38D738}"/>
    <cellStyle name="Output 75 2 2" xfId="49206" xr:uid="{0B7EEAEF-89F9-429A-A8E2-E960E44FD83A}"/>
    <cellStyle name="Output 75 3" xfId="49208" xr:uid="{7A6C0E67-B5AC-4F3D-B50F-B79BD58D9029}"/>
    <cellStyle name="Output 75 3 2" xfId="49211" xr:uid="{151228D0-2164-41B5-913C-7893E57775E9}"/>
    <cellStyle name="Output 75 4" xfId="49213" xr:uid="{40BEA7A4-D69A-4A15-979B-09F8B5BE0456}"/>
    <cellStyle name="Output 75_BSD2" xfId="7326" xr:uid="{1C781FB5-172D-4457-A839-B73D5477A9AA}"/>
    <cellStyle name="Output 76" xfId="49215" xr:uid="{7DA54CA6-85E4-496B-8742-BAD5D541FD3A}"/>
    <cellStyle name="Output 76 2" xfId="49217" xr:uid="{70E07771-FCAE-4E48-B87D-87F06EF1EDA0}"/>
    <cellStyle name="Output 76 2 2" xfId="49219" xr:uid="{9D63FDBB-37E6-4CBD-BC74-8FB41789C56D}"/>
    <cellStyle name="Output 76 3" xfId="14965" xr:uid="{A588F8A0-2C6E-441A-9230-12722B20B481}"/>
    <cellStyle name="Output 76 3 2" xfId="14971" xr:uid="{39B9338D-895C-49FC-9BE9-3E5725B35A95}"/>
    <cellStyle name="Output 76 4" xfId="14977" xr:uid="{D4EF3D21-B791-431C-A1A5-FC30139F787F}"/>
    <cellStyle name="Output 76_BSD2" xfId="8485" xr:uid="{B8D49B0B-B478-40FF-AE6D-ECDF8E132428}"/>
    <cellStyle name="Output 77" xfId="49221" xr:uid="{2C5EBCCC-8358-46F3-9C56-4EB0CFA05504}"/>
    <cellStyle name="Output 77 2" xfId="49223" xr:uid="{FCC51226-8EA5-4A04-A652-E4245AAB38AD}"/>
    <cellStyle name="Output 77 2 2" xfId="49224" xr:uid="{1E97A148-842B-4156-82B0-A066C48FAEE5}"/>
    <cellStyle name="Output 77 3" xfId="14985" xr:uid="{67D7E911-2D1B-4BDD-8AD2-2D8CC6EE5C51}"/>
    <cellStyle name="Output 77 3 2" xfId="49225" xr:uid="{C077738E-6824-4853-B054-7821EABAB47D}"/>
    <cellStyle name="Output 77 4" xfId="49226" xr:uid="{9FC2D943-1110-472F-B745-6D07F5B64154}"/>
    <cellStyle name="Output 77_BSD2" xfId="9325" xr:uid="{725C39C2-7444-4C6E-BB4A-D49BE98A2824}"/>
    <cellStyle name="Output 78" xfId="49228" xr:uid="{9786C73D-D214-4818-ADA5-5F4F8150846A}"/>
    <cellStyle name="Output 78 2" xfId="49230" xr:uid="{DC6B0685-E39C-4252-855E-100EF72FEA38}"/>
    <cellStyle name="Output 78 2 2" xfId="13152" xr:uid="{3DBD1688-38F5-48F9-8A19-C616F519F4AB}"/>
    <cellStyle name="Output 78 3" xfId="14992" xr:uid="{1B1C35A9-F24D-4C84-B2FE-BCF95C7A03B0}"/>
    <cellStyle name="Output 78 3 2" xfId="13780" xr:uid="{63D6B79A-03B9-4D79-A3FA-DB2C26369355}"/>
    <cellStyle name="Output 78 4" xfId="49231" xr:uid="{EB3BF717-3C02-4EAD-AF80-FEE2D95D9C35}"/>
    <cellStyle name="Output 78_BSD2" xfId="10023" xr:uid="{1B22DFED-8417-4761-8198-0537639F91EF}"/>
    <cellStyle name="Output 79" xfId="18185" xr:uid="{B7563B96-018A-4AA4-9CD6-4302D0D4972C}"/>
    <cellStyle name="Output 79 2" xfId="20672" xr:uid="{FFC44E86-7188-4F0D-920D-EDFCF1AAC87C}"/>
    <cellStyle name="Output 79 2 2" xfId="49232" xr:uid="{36AD309C-7CE5-4E06-B2C9-51D61DFB87F5}"/>
    <cellStyle name="Output 79 3" xfId="20679" xr:uid="{AFC94C06-6E19-4405-8B11-FCE17E14BE8E}"/>
    <cellStyle name="Output 79 3 2" xfId="38700" xr:uid="{88049D0B-6C16-40A6-B7B4-7B45905F008F}"/>
    <cellStyle name="Output 79 4" xfId="20404" xr:uid="{85643893-2C15-493A-9A8D-D0548E6EAB75}"/>
    <cellStyle name="Output 79_BSD2" xfId="4110" xr:uid="{FBC975E1-F299-4EB3-BDFF-3794178CAF66}"/>
    <cellStyle name="Output 8" xfId="49235" xr:uid="{EA784380-5061-451D-8C89-336A2EF14681}"/>
    <cellStyle name="Output 8 2" xfId="49238" xr:uid="{6F100784-7FF0-4D4B-84AD-9E9EC5874DF9}"/>
    <cellStyle name="Output 8 2 2" xfId="49241" xr:uid="{CADF0FD8-262D-4310-B726-FB381830035F}"/>
    <cellStyle name="Output 8 2 2 2" xfId="49244" xr:uid="{DE8BDD70-78F7-498B-B873-51F50BB2FC83}"/>
    <cellStyle name="Output 8 2 3" xfId="37131" xr:uid="{EF8A7976-482C-404F-930F-3F51793C588F}"/>
    <cellStyle name="Output 8 2 3 2" xfId="49247" xr:uid="{9CD70572-A4CC-44C8-850B-E671DB40523E}"/>
    <cellStyle name="Output 8 2 4" xfId="49252" xr:uid="{4E1414BE-B770-4596-84CD-6A1D7BB51B03}"/>
    <cellStyle name="Output 8 2_BSD2" xfId="26774" xr:uid="{51E2C846-72DB-43DD-BFA1-22F04F600B86}"/>
    <cellStyle name="Output 8 3" xfId="42368" xr:uid="{FC29F771-8BA6-480B-88EE-48A8039BFD2B}"/>
    <cellStyle name="Output 8 3 2" xfId="49255" xr:uid="{9DFE16CC-AF42-4768-8048-70E006085213}"/>
    <cellStyle name="Output 8 4" xfId="38223" xr:uid="{57B1ABD7-9438-4759-8A7B-1FCFF6D4A057}"/>
    <cellStyle name="Output 8 4 2" xfId="38228" xr:uid="{32C2647B-4DEB-4BF5-BD03-0B77018C70F2}"/>
    <cellStyle name="Output 8 5" xfId="38240" xr:uid="{78BFD25A-DB5C-4D64-B0AB-9D56ECE52201}"/>
    <cellStyle name="Output 8 6" xfId="25414" xr:uid="{A5B1C095-74BD-4C06-B6B3-653E35495073}"/>
    <cellStyle name="Output 8 7" xfId="25419" xr:uid="{5A351C5A-F042-4E14-AFE2-4BE68915FCF9}"/>
    <cellStyle name="Output 8_BSD2" xfId="43719" xr:uid="{A611E225-966D-488D-965A-D896FEFD89DB}"/>
    <cellStyle name="Output 80" xfId="49200" xr:uid="{4002D5A8-E17D-4C49-B7DF-66D5DA27CDFE}"/>
    <cellStyle name="Output 80 2" xfId="49202" xr:uid="{4E632D43-C573-409A-8AAD-82811E8709C5}"/>
    <cellStyle name="Output 80 2 2" xfId="49205" xr:uid="{D7CAD5F5-B8D6-4EA6-BBD5-99EA3618A049}"/>
    <cellStyle name="Output 80 3" xfId="49207" xr:uid="{A0511B14-1526-47EE-8AA8-BB5A038CD355}"/>
    <cellStyle name="Output 80 3 2" xfId="49210" xr:uid="{B4AC513D-7E16-4A59-AF23-9E868E89AF6A}"/>
    <cellStyle name="Output 80 4" xfId="49212" xr:uid="{3BBEB849-2FD5-411C-BA2D-BBBD07063DCC}"/>
    <cellStyle name="Output 80_BSD2" xfId="7325" xr:uid="{29E30438-2E98-42C2-A46C-ACA44066901A}"/>
    <cellStyle name="Output 81" xfId="49214" xr:uid="{9402CAF8-8205-4DD7-8596-532E822EEA19}"/>
    <cellStyle name="Output 81 2" xfId="49216" xr:uid="{BE0E316E-9006-4D76-8930-F13A3566CEDD}"/>
    <cellStyle name="Output 81 2 2" xfId="49218" xr:uid="{B6479249-4B7C-4467-8EE6-076919A3A71F}"/>
    <cellStyle name="Output 81 3" xfId="14964" xr:uid="{C92B160B-7175-4ED2-81D1-EBB3B5B850ED}"/>
    <cellStyle name="Output 81 3 2" xfId="14970" xr:uid="{29064D3C-28F0-4246-877D-F310BC9551B9}"/>
    <cellStyle name="Output 81 4" xfId="14976" xr:uid="{2DEBF17F-A81A-44DB-8B93-BE98569AED38}"/>
    <cellStyle name="Output 81_BSD2" xfId="8484" xr:uid="{43945183-83F3-4679-8A09-DA867BB40D0F}"/>
    <cellStyle name="Output 82" xfId="49220" xr:uid="{D965F7F1-B339-43A6-B074-31CC5B97CC05}"/>
    <cellStyle name="Output 82 2" xfId="49222" xr:uid="{C6077325-7880-4FD1-8664-FE851311382D}"/>
    <cellStyle name="Output 83" xfId="49227" xr:uid="{E711B18A-3340-4D26-BDA1-712F7F32DF5D}"/>
    <cellStyle name="Output 83 2" xfId="49229" xr:uid="{37C628B0-1C03-461D-98BC-55FDC22F3D27}"/>
    <cellStyle name="Output 84" xfId="18184" xr:uid="{90524A95-EAE9-4E42-BCF2-4F17C5CFAE13}"/>
    <cellStyle name="Output 84 2" xfId="20671" xr:uid="{F8500914-7165-4A55-8798-0569410473E0}"/>
    <cellStyle name="Output 85" xfId="49256" xr:uid="{DC4B66FC-14D8-4E72-87FB-96C1D9601B07}"/>
    <cellStyle name="Output 85 2" xfId="49257" xr:uid="{67FC6E00-32B7-481C-AD5F-B963A069D7B8}"/>
    <cellStyle name="Output 86" xfId="49258" xr:uid="{C5BC4CA0-08FA-48EC-9145-53D455098833}"/>
    <cellStyle name="Output 86 2" xfId="49259" xr:uid="{75772E5C-EE11-484A-82DB-73085C604166}"/>
    <cellStyle name="Output 87" xfId="49260" xr:uid="{C6493F98-6A2C-416B-8479-D7A0F8403A39}"/>
    <cellStyle name="Output 87 2" xfId="49261" xr:uid="{9FC1557D-CD8C-493F-94EC-85B9CD2DD603}"/>
    <cellStyle name="Output 88" xfId="49262" xr:uid="{4714FC22-0595-4FD4-8B4D-44A31C579EEE}"/>
    <cellStyle name="Output 88 2" xfId="49263" xr:uid="{B40A1365-9320-4E5E-A58F-90295DF91002}"/>
    <cellStyle name="Output 89" xfId="49264" xr:uid="{A0D8ED7C-0839-4705-A176-126FFBC2CE3F}"/>
    <cellStyle name="Output 89 2" xfId="49265" xr:uid="{F9B9EDF8-8189-434C-A0F2-752FCB644D0E}"/>
    <cellStyle name="Output 9" xfId="49268" xr:uid="{86306D05-8EBD-48FD-89BD-0B93D5736E2F}"/>
    <cellStyle name="Output 9 2" xfId="49271" xr:uid="{FF3C369B-6EF2-419F-961D-DDAE75509E32}"/>
    <cellStyle name="Output 9 2 2" xfId="49274" xr:uid="{908CE186-D96D-49B5-BDD8-4BECC7534B2F}"/>
    <cellStyle name="Output 9 2 2 2" xfId="49277" xr:uid="{EBEBF766-1180-492C-B1F0-924F958E1497}"/>
    <cellStyle name="Output 9 2 3" xfId="49280" xr:uid="{E6D4352E-BEDB-482D-85E3-149F379C5EFC}"/>
    <cellStyle name="Output 9 2 3 2" xfId="49283" xr:uid="{6C55AF84-FA35-4843-905F-5E346C74FC01}"/>
    <cellStyle name="Output 9 2 4" xfId="17510" xr:uid="{D12E4CFA-8AD6-4A0F-8231-AFDC0A2F96C9}"/>
    <cellStyle name="Output 9 2_BSD2" xfId="49286" xr:uid="{1B1478AC-2B98-4C83-862E-36F57A969AA0}"/>
    <cellStyle name="Output 9 3" xfId="42375" xr:uid="{F8C1557A-D5A8-4AD4-9D2A-EBF1B823AB79}"/>
    <cellStyle name="Output 9 3 2" xfId="49289" xr:uid="{934724BA-0052-4BB2-9A3A-87342597E156}"/>
    <cellStyle name="Output 9 4" xfId="38247" xr:uid="{3D35BE2E-319F-43E0-A94C-01145D5D45CE}"/>
    <cellStyle name="Output 9 4 2" xfId="38252" xr:uid="{D5F69E7A-9651-46B5-AB5D-26DAECD51DD4}"/>
    <cellStyle name="Output 9 5" xfId="38261" xr:uid="{58AB5468-35E6-4952-9C81-0BC4DEFD8809}"/>
    <cellStyle name="Output 9 6" xfId="10855" xr:uid="{10B1F5C3-A8CB-466F-A0AC-05B0C70C9B11}"/>
    <cellStyle name="Output 9 7" xfId="10864" xr:uid="{BBD16238-58B0-490D-8E4A-691D5C4C349F}"/>
    <cellStyle name="Output 9_BSD2" xfId="49292" xr:uid="{CCB95986-5DFF-4909-A2DA-96CAB00C3EA4}"/>
    <cellStyle name="Output Line Items" xfId="49293" xr:uid="{3E1E5D37-628B-4B60-AB5D-566F3362C981}"/>
    <cellStyle name="Output Line Items 2" xfId="29211" xr:uid="{56CBB18F-0439-400F-A667-4380827682D6}"/>
    <cellStyle name="Output Line Items 3" xfId="42008" xr:uid="{2F0E5C0C-351C-4863-B70D-7267FCD57FF6}"/>
    <cellStyle name="Output Line Items 4" xfId="49294" xr:uid="{BA813E93-A331-4A04-A90C-DF895613CD20}"/>
    <cellStyle name="OverHead" xfId="2700" xr:uid="{0F4E99BA-E063-4983-879A-FBEF8993AC88}"/>
    <cellStyle name="OverHead 2" xfId="52037" xr:uid="{BAA69C77-3346-42CA-832C-12158B7EE48B}"/>
    <cellStyle name="P/BV" xfId="49295" xr:uid="{9B4EB3E2-27E7-4172-A757-ECCAB34D20D9}"/>
    <cellStyle name="P/BV 2" xfId="49296" xr:uid="{48A470D0-2F6C-4A71-9C8C-51FBE4E2A6ED}"/>
    <cellStyle name="P/BV 3" xfId="49298" xr:uid="{960E3569-D9C1-405C-83E4-46FED42483CA}"/>
    <cellStyle name="P/BV 4" xfId="49299" xr:uid="{F9310732-5AC7-428B-88C0-9C3BBD4086E1}"/>
    <cellStyle name="P/E" xfId="49300" xr:uid="{E196D2CE-3F10-46D4-AA8E-5B0456E893CC}"/>
    <cellStyle name="P/E 2" xfId="45328" xr:uid="{7C52E175-6725-4F4A-A89D-5C160F6BA8B7}"/>
    <cellStyle name="P/E 3" xfId="45330" xr:uid="{7881DA16-B1D4-4E48-89EB-B0937621CCF3}"/>
    <cellStyle name="P/E 4" xfId="45332" xr:uid="{C311CF7C-E587-43E6-A019-09052BE48E68}"/>
    <cellStyle name="Per cent 2" xfId="52084" xr:uid="{F301A228-D6FE-4036-A7E0-A3A9CB583690}"/>
    <cellStyle name="per.style" xfId="49301" xr:uid="{EEE8816C-508B-4140-959C-A839325FB363}"/>
    <cellStyle name="per.style 2" xfId="29101" xr:uid="{D94BCB85-5C3A-4EAC-9886-CF8DF2B9AAC1}"/>
    <cellStyle name="per.style 3" xfId="29112" xr:uid="{4E77A30F-E45D-4C41-8B6D-DA3E37138385}"/>
    <cellStyle name="per.style 4" xfId="29123" xr:uid="{4CC2F04C-F802-442D-B9E9-87A68984CA6D}"/>
    <cellStyle name="Percent [2]" xfId="2701" xr:uid="{24030BF0-1C35-4533-8A6D-EBF0FDA6D6A4}"/>
    <cellStyle name="Percent [2] 2" xfId="46083" xr:uid="{F4C981F4-EFF8-46E5-B6E2-53BDE4881C4C}"/>
    <cellStyle name="Percent [2] 2 2" xfId="49304" xr:uid="{0F12DAFD-7765-49D3-A75B-9C947CE93A8E}"/>
    <cellStyle name="Percent [2] 3" xfId="12120" xr:uid="{0F56540A-9889-4329-BC65-2D02E7CE8A3F}"/>
    <cellStyle name="Percent [2] 3 2" xfId="44161" xr:uid="{721389D1-0605-44F1-9017-72862BCE2B5A}"/>
    <cellStyle name="Percent [2] 4" xfId="46085" xr:uid="{619C1A80-B241-4996-A85E-B668118CBCE4}"/>
    <cellStyle name="Percent [2] 5" xfId="49305" xr:uid="{BBB841EF-415A-4575-A036-E5A7BC9C1217}"/>
    <cellStyle name="Percent [2] 6" xfId="49306" xr:uid="{D348B39A-BEAC-465F-974B-C2800FC8BBEB}"/>
    <cellStyle name="Percent 10" xfId="2702" xr:uid="{BDD9C7BC-79CA-4D39-8768-113791A22CFC}"/>
    <cellStyle name="Percent 10 2" xfId="49308" xr:uid="{6A578828-CAB2-4446-BC8B-3EBA00A085F3}"/>
    <cellStyle name="Percent 10 3" xfId="49309" xr:uid="{C8B7608E-9127-4D66-8484-3BCDB2EBD3DF}"/>
    <cellStyle name="Percent 10 4" xfId="49307" xr:uid="{A4BD198F-5458-414A-8221-4AC96E8F5C62}"/>
    <cellStyle name="Percent 11" xfId="2703" xr:uid="{9EA5F7D5-8359-4803-8E68-43F145BA0448}"/>
    <cellStyle name="Percent 11 2" xfId="25148" xr:uid="{7BAB3B9C-22E6-4E2C-B64C-221D67D6AE0A}"/>
    <cellStyle name="Percent 11 3" xfId="21976" xr:uid="{8E55059E-3E4B-4644-9750-397A122CA8B1}"/>
    <cellStyle name="Percent 11 4" xfId="49310" xr:uid="{EE350BB5-A0A5-4A37-A30C-4A0951B75236}"/>
    <cellStyle name="Percent 11 5" xfId="51843" xr:uid="{8745B0FE-769D-4C89-8622-7816C5B40205}"/>
    <cellStyle name="Percent 12" xfId="2704" xr:uid="{32F99C82-2F13-4EE3-9834-F8FD9EF13B33}"/>
    <cellStyle name="Percent 12 2" xfId="49311" xr:uid="{E3ACE354-B61C-462F-9AA5-52E72B10E597}"/>
    <cellStyle name="Percent 12 3" xfId="51967" xr:uid="{EA608D04-0CBB-4A1A-91B0-E33DB396FEDF}"/>
    <cellStyle name="Percent 13" xfId="2705" xr:uid="{407ECE73-90F9-405A-90EB-21A629E3A1E4}"/>
    <cellStyle name="Percent 13 2" xfId="9761" xr:uid="{718E643C-EAB1-4318-A7AE-213236815B69}"/>
    <cellStyle name="Percent 13 3" xfId="51969" xr:uid="{F9C71272-867C-4B4D-8C69-AD35758A189F}"/>
    <cellStyle name="Percent 14" xfId="2706" xr:uid="{5ABDCB79-FDF1-41DE-B5D7-8D91AEF0E752}"/>
    <cellStyle name="Percent 15" xfId="2708" xr:uid="{42C23B77-8806-406C-BB8F-9A132BAC41D8}"/>
    <cellStyle name="Percent 16" xfId="2710" xr:uid="{D79F9181-99D1-4F49-B283-86241D09ADBB}"/>
    <cellStyle name="Percent 17" xfId="2565" xr:uid="{AA0B85FD-0C38-4AE1-BB5F-90F397173CBF}"/>
    <cellStyle name="Percent 18" xfId="2568" xr:uid="{76CB4A96-2D1D-4238-B4E2-E22FB69C15E6}"/>
    <cellStyle name="Percent 19" xfId="2712" xr:uid="{AC3FC16F-7873-44AC-A1CD-3B402C4AC98D}"/>
    <cellStyle name="Percent 2" xfId="26" xr:uid="{A9DEBD41-8EE2-4C1D-8D86-1D88F957A18F}"/>
    <cellStyle name="Percent 2 10" xfId="31281" xr:uid="{65E18B7D-BBDB-470B-B630-32B0FB25F659}"/>
    <cellStyle name="Percent 2 10 2" xfId="49316" xr:uid="{B691DA75-F5BA-46AF-8E72-E85403D4298A}"/>
    <cellStyle name="Percent 2 11" xfId="31283" xr:uid="{8FADD957-276B-46DC-8DA0-7092E5C213D5}"/>
    <cellStyle name="Percent 2 11 2" xfId="49317" xr:uid="{F10355DA-FFCA-4CC6-BC9C-50E7716B8D04}"/>
    <cellStyle name="Percent 2 12" xfId="5371" xr:uid="{B80A0EEA-06A9-4155-8786-77207FEE464E}"/>
    <cellStyle name="Percent 2 12 2" xfId="49318" xr:uid="{DAE893B3-8084-4B87-ABFF-F7AC3F841B01}"/>
    <cellStyle name="Percent 2 13" xfId="49319" xr:uid="{8AEEBBF6-7A4E-4C6B-AB3B-DEFA6CC5D0F6}"/>
    <cellStyle name="Percent 2 13 2" xfId="49320" xr:uid="{7178DFE8-A24E-4C64-827E-5B61F87538A4}"/>
    <cellStyle name="Percent 2 14" xfId="49321" xr:uid="{A50AD771-B095-4DC9-8355-7FDF9E8B9F8D}"/>
    <cellStyle name="Percent 2 14 2" xfId="49322" xr:uid="{6B3B80FD-924D-441D-A00A-CC8AC9D2C32A}"/>
    <cellStyle name="Percent 2 15" xfId="25042" xr:uid="{2533C8D9-55E9-40D2-B361-6CE86C93C0B2}"/>
    <cellStyle name="Percent 2 15 2" xfId="49324" xr:uid="{F1ED9DC7-DD52-4DC6-A3B0-3B26C3F973BD}"/>
    <cellStyle name="Percent 2 16" xfId="49326" xr:uid="{70768177-0F9A-41BC-AE1F-C8A0FF54F728}"/>
    <cellStyle name="Percent 2 16 2" xfId="49328" xr:uid="{A7C32155-8217-4F34-BEC2-4E32B03339B4}"/>
    <cellStyle name="Percent 2 17" xfId="49330" xr:uid="{0BF4EDB2-DC06-401C-8550-3F0D4F37A167}"/>
    <cellStyle name="Percent 2 17 2" xfId="49332" xr:uid="{72E8650F-DE7C-4B8F-AB20-B0D3760BA49A}"/>
    <cellStyle name="Percent 2 18" xfId="49334" xr:uid="{7DC7C019-DC29-4711-AA99-92C65DFDDFD9}"/>
    <cellStyle name="Percent 2 18 2" xfId="49335" xr:uid="{D595C4D5-38F2-4FD7-BBA3-3AA64E458585}"/>
    <cellStyle name="Percent 2 19" xfId="44506" xr:uid="{3201E339-5B44-4DB2-84CE-E25D6A3C5CC3}"/>
    <cellStyle name="Percent 2 19 2" xfId="44508" xr:uid="{86B5FF29-218F-4B77-BD24-883B939FAC0D}"/>
    <cellStyle name="Percent 2 2" xfId="238" xr:uid="{34A97BE5-F2D3-46BB-9255-23CC9E1158E7}"/>
    <cellStyle name="Percent 2 2 10" xfId="3483" xr:uid="{0D5DDA17-C83C-49F3-9466-7EB2AC25C93F}"/>
    <cellStyle name="Percent 2 2 11" xfId="51800" xr:uid="{A66430B2-1598-4D30-995F-D7682327ABAC}"/>
    <cellStyle name="Percent 2 2 2" xfId="2713" xr:uid="{DD981E87-918F-4207-A0C9-025CBD563069}"/>
    <cellStyle name="Percent 2 2 2 2" xfId="49337" xr:uid="{2180BD82-8817-48EB-B3E6-815CA2232356}"/>
    <cellStyle name="Percent 2 2 2 2 2" xfId="49338" xr:uid="{75AB1A7E-A3CD-4047-B7AC-88137F3379DE}"/>
    <cellStyle name="Percent 2 2 2 2 2 2" xfId="49339" xr:uid="{01E7E37E-BE31-41AE-ADFC-8F15BC19D389}"/>
    <cellStyle name="Percent 2 2 2 2 2 2 2" xfId="49340" xr:uid="{9EBD232A-AECA-48A9-94E0-CB63B27956FB}"/>
    <cellStyle name="Percent 2 2 2 2 2 3" xfId="32907" xr:uid="{BABC39A2-9F37-4D7E-AD9E-DA85908847D8}"/>
    <cellStyle name="Percent 2 2 2 2 3" xfId="16697" xr:uid="{49CFDE09-69C1-46B0-B29D-B4D44C3C2E75}"/>
    <cellStyle name="Percent 2 2 2 2 4" xfId="49341" xr:uid="{4E4E2A88-F1E2-4A7B-B047-3248552C0A8B}"/>
    <cellStyle name="Percent 2 2 2 2 5" xfId="49342" xr:uid="{0F1ECE43-5A35-4837-B900-C048A88F7411}"/>
    <cellStyle name="Percent 2 2 2 3" xfId="49343" xr:uid="{08B13E2C-144D-417C-A8C5-9DA2DC974341}"/>
    <cellStyle name="Percent 2 2 2 3 2" xfId="49344" xr:uid="{E1C43EE5-6FB7-4868-B134-B1D3F132B451}"/>
    <cellStyle name="Percent 2 2 2 4" xfId="49345" xr:uid="{0E895A1D-30F5-4AEF-BE74-5BECDDFD6BA2}"/>
    <cellStyle name="Percent 2 2 2 4 2" xfId="9481" xr:uid="{43052A6D-6DD6-4F0D-8C05-342F61C85183}"/>
    <cellStyle name="Percent 2 2 2 4 3" xfId="43535" xr:uid="{F06734D5-A1F0-45A4-88FC-3AD09913DF7D}"/>
    <cellStyle name="Percent 2 2 2 4 4" xfId="43538" xr:uid="{4C48CED0-8837-4C86-BB26-52D62D71EE0B}"/>
    <cellStyle name="Percent 2 2 2 5" xfId="49346" xr:uid="{C622C997-DB6B-4815-B3A4-080E5097EB21}"/>
    <cellStyle name="Percent 2 2 2 6" xfId="40330" xr:uid="{7A13CECA-0CF8-4C0A-ABA0-7F83A3D560BF}"/>
    <cellStyle name="Percent 2 2 2 7" xfId="49336" xr:uid="{DC519BEF-FA72-4B13-A49F-5A480D68A698}"/>
    <cellStyle name="Percent 2 2 3" xfId="2714" xr:uid="{0BBB4790-CB7D-4155-A1CA-A1A866AF8AFD}"/>
    <cellStyle name="Percent 2 2 3 2" xfId="49349" xr:uid="{2973D830-3E97-453D-8B2D-E3297803ADCA}"/>
    <cellStyle name="Percent 2 2 3 2 2" xfId="49350" xr:uid="{88CF1CA7-576A-4B33-B85B-EA8822F92B2C}"/>
    <cellStyle name="Percent 2 2 3 2 3" xfId="49351" xr:uid="{9805F425-AEFF-47B7-8241-052D9750EE4F}"/>
    <cellStyle name="Percent 2 2 3 2 4" xfId="49352" xr:uid="{9F1E29A6-9B45-4DFC-95ED-1645A684A9BC}"/>
    <cellStyle name="Percent 2 2 3 3" xfId="49353" xr:uid="{803D33E9-AF25-40DB-923F-B9DEBB8C9008}"/>
    <cellStyle name="Percent 2 2 3 4" xfId="49354" xr:uid="{AC2CAE8E-BB60-44D1-9E07-E244BBDFC51E}"/>
    <cellStyle name="Percent 2 2 3 5" xfId="49355" xr:uid="{2DEB5163-179E-4D81-9C27-2BA79B2F771D}"/>
    <cellStyle name="Percent 2 2 3 6" xfId="49348" xr:uid="{13123BE8-6EFB-45EF-8B6D-46D90A86AEC7}"/>
    <cellStyle name="Percent 2 2 4" xfId="2715" xr:uid="{48300A6B-0701-4793-AFC9-82B5F3559C09}"/>
    <cellStyle name="Percent 2 2 4 2" xfId="49357" xr:uid="{5794C5AD-5121-4A86-83F0-E593E04671F3}"/>
    <cellStyle name="Percent 2 2 4 3" xfId="43917" xr:uid="{BA19F961-E038-4738-BB6C-CD09BBDF2E11}"/>
    <cellStyle name="Percent 2 2 4 4" xfId="43919" xr:uid="{2B00F067-C3F2-42C1-99F7-AFAD5238D913}"/>
    <cellStyle name="Percent 2 2 4 5" xfId="49356" xr:uid="{BA4A63D5-D054-42B1-B1F5-62DCEDCA8E00}"/>
    <cellStyle name="Percent 2 2 5" xfId="49358" xr:uid="{2F018607-EAF8-443C-8A83-C30BE45D687C}"/>
    <cellStyle name="Percent 2 2 5 2" xfId="49359" xr:uid="{D0BAF3AF-AF37-4721-8E97-27E14EE48529}"/>
    <cellStyle name="Percent 2 2 6" xfId="49360" xr:uid="{D7ACA032-6A43-4743-9B5C-CDAB76EED992}"/>
    <cellStyle name="Percent 2 2 7" xfId="49361" xr:uid="{89C820BB-ADC2-4919-B887-5B4A3F60D38D}"/>
    <cellStyle name="Percent 2 2 8" xfId="49362" xr:uid="{CB3AE9D7-ED48-41CF-B615-10602AC38FEB}"/>
    <cellStyle name="Percent 2 2 9" xfId="49363" xr:uid="{F8684C0D-9C1B-4D17-8AF9-13001F6D10B3}"/>
    <cellStyle name="Percent 2 20" xfId="25041" xr:uid="{B4301295-D5A2-47CF-9535-E12FB55FD5F1}"/>
    <cellStyle name="Percent 2 20 2" xfId="49323" xr:uid="{01EDF1A9-82C4-499D-AFCE-A12A67B5D910}"/>
    <cellStyle name="Percent 2 21" xfId="49325" xr:uid="{68334651-BFE2-4098-B045-EA701BCC3CB3}"/>
    <cellStyle name="Percent 2 21 2" xfId="49327" xr:uid="{9B9BA7A5-9ADB-4CB9-8366-3732CD7ABE0B}"/>
    <cellStyle name="Percent 2 22" xfId="49329" xr:uid="{05579C38-84B3-4DAB-9391-758434B84B58}"/>
    <cellStyle name="Percent 2 22 2" xfId="49331" xr:uid="{0E699ADB-F532-498B-8C60-7122DF91CE69}"/>
    <cellStyle name="Percent 2 23" xfId="49333" xr:uid="{70D07AF0-468A-463F-A9A5-5D7D3C730BFF}"/>
    <cellStyle name="Percent 2 24" xfId="44505" xr:uid="{83810AB4-D92E-41E7-B94D-9514CE0110D6}"/>
    <cellStyle name="Percent 2 25" xfId="44512" xr:uid="{7C6FF676-8B7F-486D-A8B6-4052E27DE5D0}"/>
    <cellStyle name="Percent 2 26" xfId="44514" xr:uid="{30792CA8-1C05-4BF6-B454-C4778980C44C}"/>
    <cellStyle name="Percent 2 27" xfId="2487" xr:uid="{E350985D-8AB7-4AB4-9D3F-45E22626359C}"/>
    <cellStyle name="Percent 2 3" xfId="244" xr:uid="{B4AC5A7C-3B18-4740-B872-CEAE47ACC5EA}"/>
    <cellStyle name="Percent 2 3 2" xfId="2716" xr:uid="{AABEC3C1-BCA7-4F72-861B-F7DDD7D62962}"/>
    <cellStyle name="Percent 2 3 2 2" xfId="49364" xr:uid="{DE32CDC4-CAA7-4EC9-80DA-405E6B26B738}"/>
    <cellStyle name="Percent 2 3 2 3" xfId="49365" xr:uid="{43BD73BF-BF3E-48CA-9E45-6A2B6D0A273E}"/>
    <cellStyle name="Percent 2 3 3" xfId="45382" xr:uid="{90F653B1-9299-42AC-942B-5D634C6047CF}"/>
    <cellStyle name="Percent 2 3 3 2" xfId="49366" xr:uid="{4767BB2F-DE7C-4465-B92D-86319D87D791}"/>
    <cellStyle name="Percent 2 3 4" xfId="45384" xr:uid="{A8A1E05C-E115-42DB-BCD9-65E667C2E38E}"/>
    <cellStyle name="Percent 2 3 5" xfId="20748" xr:uid="{81235DD0-6B0A-4A39-BD01-81287C074B05}"/>
    <cellStyle name="Percent 2 4" xfId="248" xr:uid="{FB9E615E-E975-497F-9C25-C3A442A176F6}"/>
    <cellStyle name="Percent 2 4 2" xfId="26570" xr:uid="{59476AE9-6331-4F1A-9BE4-A044242C3BE8}"/>
    <cellStyle name="Percent 2 4 2 2" xfId="49367" xr:uid="{121E0F16-261B-4254-97D8-4CAE5A286F83}"/>
    <cellStyle name="Percent 2 4 3" xfId="46465" xr:uid="{11C3B44F-5DD9-4AF8-9AE2-7BE120A05C3F}"/>
    <cellStyle name="Percent 2 4 4" xfId="46467" xr:uid="{0DF363AC-083A-44C6-A93F-086DE6D47F8A}"/>
    <cellStyle name="Percent 2 4 5" xfId="49368" xr:uid="{6D852797-405A-4F48-9EF0-223DA57E9E26}"/>
    <cellStyle name="Percent 2 4 6" xfId="27876" xr:uid="{17146231-D0A4-4F5C-9E83-38F308573262}"/>
    <cellStyle name="Percent 2 4 7" xfId="3527" xr:uid="{9604C20E-AAE4-4F08-8DAE-4BDB921CA9B9}"/>
    <cellStyle name="Percent 2 4 8" xfId="51899" xr:uid="{EFE7941D-5A7A-4427-BE13-7E75C4BF0155}"/>
    <cellStyle name="Percent 2 5" xfId="250" xr:uid="{9F7F8E8E-9B31-4F00-A51D-2B3525B21406}"/>
    <cellStyle name="Percent 2 5 2" xfId="49369" xr:uid="{163C4DBE-BEA8-430C-AF5B-9996DA7455F2}"/>
    <cellStyle name="Percent 2 5 3" xfId="15274" xr:uid="{FF0D2940-26E3-455E-A0A5-59C61E88D7BC}"/>
    <cellStyle name="Percent 2 5 4" xfId="3537" xr:uid="{92D329D7-2A15-4ED2-89EA-B360A88C449D}"/>
    <cellStyle name="Percent 2 6" xfId="253" xr:uid="{C0C2D614-2741-4896-BA95-9F7A1F0E7522}"/>
    <cellStyle name="Percent 2 6 2" xfId="49370" xr:uid="{EC0BA5B9-0162-469C-9C4C-62C890D9C597}"/>
    <cellStyle name="Percent 2 6 3" xfId="3557" xr:uid="{402CDFEF-0605-4679-AB50-7BAE2F284938}"/>
    <cellStyle name="Percent 2 7" xfId="255" xr:uid="{DDEF0528-0138-4A1B-9E55-66797A7BA036}"/>
    <cellStyle name="Percent 2 7 2" xfId="26665" xr:uid="{DBF0FA75-CD62-43BC-8E8E-421A8E6FAF81}"/>
    <cellStyle name="Percent 2 7 3" xfId="3586" xr:uid="{DA1E742A-908F-45A9-ABED-CA653B9FB46A}"/>
    <cellStyle name="Percent 2 8" xfId="3098" xr:uid="{A23C4BA9-C366-45B2-A355-94E4BAEFAC27}"/>
    <cellStyle name="Percent 2 8 2" xfId="26767" xr:uid="{CFC7B0A1-3B7B-4E79-A576-A819378F0382}"/>
    <cellStyle name="Percent 2 9" xfId="3615" xr:uid="{F7F3B2B0-1516-4FB0-950E-EE8026DBE1C7}"/>
    <cellStyle name="Percent 2 9 2" xfId="27106" xr:uid="{27B990BE-F321-4E93-8EB0-F11B41A0D4C6}"/>
    <cellStyle name="Percent 2_BSD10" xfId="30468" xr:uid="{8BE0FC40-E75E-4898-939C-99FB8B907405}"/>
    <cellStyle name="Percent 20" xfId="2707" xr:uid="{C4412056-C803-49B1-B82C-9AE103FB63E2}"/>
    <cellStyle name="Percent 21" xfId="2709" xr:uid="{29D38B20-90D7-4ED9-9D23-14DC38D6AC8A}"/>
    <cellStyle name="Percent 21 2" xfId="49312" xr:uid="{6578F49E-C2D6-42D1-ADC8-501E7FE72B50}"/>
    <cellStyle name="Percent 22" xfId="2564" xr:uid="{A1009E5F-1C7A-451C-81CC-1A089AF645B3}"/>
    <cellStyle name="Percent 22 2" xfId="49313" xr:uid="{86EE6140-BB07-4653-AB9C-35552CE99CC2}"/>
    <cellStyle name="Percent 23" xfId="2567" xr:uid="{E860CBEB-A5D7-44A0-9229-2A1823AA07C5}"/>
    <cellStyle name="Percent 23 2" xfId="49314" xr:uid="{D7FA5B60-7847-48BE-B96A-BBE5A2E7E8FC}"/>
    <cellStyle name="Percent 24" xfId="2711" xr:uid="{196952F6-F903-4BCD-9744-1B1E2B5951C3}"/>
    <cellStyle name="Percent 24 2" xfId="49315" xr:uid="{009A359E-E14F-4069-A934-65146B904669}"/>
    <cellStyle name="Percent 25" xfId="2718" xr:uid="{91E2C492-9121-4CD6-B106-409CB8CCA7CC}"/>
    <cellStyle name="Percent 25 2" xfId="49372" xr:uid="{D498AFE1-666D-41CB-9D5D-21BC2A754C5E}"/>
    <cellStyle name="Percent 26" xfId="2719" xr:uid="{B638ECC4-3735-45DE-AB02-3764F552CFAF}"/>
    <cellStyle name="Percent 26 2" xfId="22552" xr:uid="{38517F39-48E8-4226-91DB-DBE7227D5915}"/>
    <cellStyle name="Percent 27" xfId="2720" xr:uid="{9CBC4658-6F30-4527-BEF0-EBBEF909548F}"/>
    <cellStyle name="Percent 27 2" xfId="22566" xr:uid="{4E2962DC-309A-46E0-A60C-AAFB25AF295B}"/>
    <cellStyle name="Percent 28" xfId="2721" xr:uid="{2ADA9767-3B31-4111-AEBE-BC82CD29CC1E}"/>
    <cellStyle name="Percent 28 2" xfId="22583" xr:uid="{A80EDE64-F4B9-4312-A437-CA797D01F48C}"/>
    <cellStyle name="Percent 29" xfId="2722" xr:uid="{A72ED62D-5998-44BE-8ED0-43BFBA49D010}"/>
    <cellStyle name="Percent 29 2" xfId="17452" xr:uid="{AA3BA3BF-5EF2-4EE2-B494-15F68E079A15}"/>
    <cellStyle name="Percent 3" xfId="2723" xr:uid="{4DCD843A-9F02-4402-99B3-470D93CF117B}"/>
    <cellStyle name="Percent 3 2" xfId="394" xr:uid="{611BEF38-50C4-4A46-B93F-C8160FD2ABF6}"/>
    <cellStyle name="Percent 3 2 2" xfId="49374" xr:uid="{4141BE6D-84B7-4322-9BD6-893E3A278DAE}"/>
    <cellStyle name="Percent 3 2 2 2" xfId="49375" xr:uid="{4B9C5090-D13C-4FCF-98B9-060645285B88}"/>
    <cellStyle name="Percent 3 2 2 3" xfId="49376" xr:uid="{BD74EC1B-C34A-48A9-BD0A-6B29EF1272AB}"/>
    <cellStyle name="Percent 3 2 3" xfId="49377" xr:uid="{79A0AF66-8880-4F5A-A306-8D8DFF7CE60A}"/>
    <cellStyle name="Percent 3 2 4" xfId="7288" xr:uid="{DF73EAAC-F8E6-474C-AA0D-8AEC82C41228}"/>
    <cellStyle name="Percent 3 2 5" xfId="49378" xr:uid="{3FD99C94-BA55-4CBF-BF15-AA7BAADDCFFD}"/>
    <cellStyle name="Percent 3 2 6" xfId="49379" xr:uid="{EFB8754D-D9CF-4EB1-ADC4-2A54A66516CE}"/>
    <cellStyle name="Percent 3 2 7" xfId="49380" xr:uid="{EB3059DA-4379-4F8F-A547-E30E0311CE65}"/>
    <cellStyle name="Percent 3 2 8" xfId="33694" xr:uid="{B3C87477-8EF2-4EFB-87A5-0DECEE455F76}"/>
    <cellStyle name="Percent 3 2 9" xfId="49373" xr:uid="{BE188185-0529-4116-9454-9CB8E94269F9}"/>
    <cellStyle name="Percent 3 3" xfId="399" xr:uid="{7BF54333-276B-401F-96DE-76A746F328D9}"/>
    <cellStyle name="Percent 3 3 2" xfId="45392" xr:uid="{892C58D4-6DAE-4D9E-9B15-45558DF6BE1D}"/>
    <cellStyle name="Percent 3 3 2 2" xfId="49382" xr:uid="{8CA775B3-BDC1-416A-93A4-E5010717D636}"/>
    <cellStyle name="Percent 3 3 3" xfId="19087" xr:uid="{33BF6325-4917-44E8-881A-D76590156678}"/>
    <cellStyle name="Percent 3 3 4" xfId="45394" xr:uid="{8EE32F17-67E1-4BDB-AD98-395145EA3C53}"/>
    <cellStyle name="Percent 3 3 5" xfId="49383" xr:uid="{A744735F-BFE6-41DB-89AE-E74A3EC41887}"/>
    <cellStyle name="Percent 3 3 6" xfId="49381" xr:uid="{692E1551-0086-4B8B-A25D-59933030FC97}"/>
    <cellStyle name="Percent 3 3 7" xfId="51964" xr:uid="{2F0AB992-34BE-4BFB-BE3A-C21CAC7D4F02}"/>
    <cellStyle name="Percent 3 4" xfId="409" xr:uid="{C790C9A2-C47E-4030-A287-4B08069E53CA}"/>
    <cellStyle name="Percent 3 4 2" xfId="49385" xr:uid="{85DE84C6-FB74-485E-BA37-55E232E7E234}"/>
    <cellStyle name="Percent 3 4 2 2" xfId="49386" xr:uid="{0399A5D5-3871-450A-AF11-CACC30B30AC9}"/>
    <cellStyle name="Percent 3 4 2 3" xfId="49387" xr:uid="{1166E711-1A34-4B36-B762-884E34FA425B}"/>
    <cellStyle name="Percent 3 4 3" xfId="46476" xr:uid="{E9952D0F-39D7-4B10-9543-6A5F97746491}"/>
    <cellStyle name="Percent 3 4 3 2" xfId="49388" xr:uid="{DB12914C-25D7-44B1-AB3C-D939B1B4BB9E}"/>
    <cellStyle name="Percent 3 4 4" xfId="49389" xr:uid="{17AB1CA2-D54D-4C30-B796-F6428988A606}"/>
    <cellStyle name="Percent 3 4 5" xfId="49384" xr:uid="{2FCF04E8-1F3C-4947-AA76-BAEBA334096A}"/>
    <cellStyle name="Percent 3 4 6" xfId="51893" xr:uid="{1BCA6B05-867B-4CC1-BDE4-2B01DAB6D020}"/>
    <cellStyle name="Percent 3 5" xfId="415" xr:uid="{A3964F92-2D3F-4CC1-925F-27F16159A08C}"/>
    <cellStyle name="Percent 3 5 2" xfId="49391" xr:uid="{BA64566F-994B-450A-9331-AA4C8A0865DF}"/>
    <cellStyle name="Percent 3 5 2 2" xfId="49392" xr:uid="{3A1A7652-5084-44DA-B8C4-62B66BAF08A0}"/>
    <cellStyle name="Percent 3 5 3" xfId="49393" xr:uid="{5012259A-1379-48A8-918D-8FDF1801D9B2}"/>
    <cellStyle name="Percent 3 5 4" xfId="49390" xr:uid="{64CCFB41-CDF0-4DA6-B316-D49DBAD6C9BB}"/>
    <cellStyle name="Percent 3 6" xfId="49394" xr:uid="{C3635572-3438-48BB-9758-513A1DB1089B}"/>
    <cellStyle name="Percent 3 6 2" xfId="49395" xr:uid="{CC49B120-378F-41BA-B93E-99143AB1190C}"/>
    <cellStyle name="Percent 3 7" xfId="49396" xr:uid="{62698887-6BEA-4719-BD2B-4B3B842E82CD}"/>
    <cellStyle name="Percent 3 8" xfId="49397" xr:uid="{186486C1-F82E-4DA0-9513-83E7849C9EFD}"/>
    <cellStyle name="Percent 3 9" xfId="49398" xr:uid="{E8189350-E237-4275-B628-448AB65C8E08}"/>
    <cellStyle name="Percent 30" xfId="2717" xr:uid="{786F5B99-3E46-43C8-A159-AB6DAEBFB976}"/>
    <cellStyle name="Percent 30 2" xfId="49371" xr:uid="{7CC3D249-C35F-481B-9F56-850B95EC5E20}"/>
    <cellStyle name="Percent 31" xfId="22551" xr:uid="{03984000-F195-4DAF-B9E5-2C28F40B7EA3}"/>
    <cellStyle name="Percent 32" xfId="22565" xr:uid="{3CA363B1-45B9-444E-9F31-283C311AF2E3}"/>
    <cellStyle name="Percent 33" xfId="22582" xr:uid="{DF571E16-DACC-4D74-98D0-542FAE6C6537}"/>
    <cellStyle name="Percent 34" xfId="17451" xr:uid="{2AB4FEB0-D7F0-4871-A69D-1D4D2302C155}"/>
    <cellStyle name="Percent 35" xfId="15509" xr:uid="{420068CB-056D-4D52-9738-BC867A6930FD}"/>
    <cellStyle name="Percent 36" xfId="22613" xr:uid="{FC5D636C-C8BD-4138-87AC-E9B63F52ECDC}"/>
    <cellStyle name="Percent 37" xfId="22634" xr:uid="{13181F04-15B7-42AA-B0D3-22EBFD0E6435}"/>
    <cellStyle name="Percent 38" xfId="22646" xr:uid="{EE849E91-C4C9-490E-9EAB-5E9F1DE4B710}"/>
    <cellStyle name="Percent 39" xfId="22661" xr:uid="{6BD84903-68E2-4F3D-A421-E21400F93359}"/>
    <cellStyle name="Percent 4" xfId="2724" xr:uid="{A81E3972-E9A0-4CD5-B89D-F8374B4A2A7E}"/>
    <cellStyle name="Percent 4 2" xfId="193" xr:uid="{6D456DA4-642F-4C3A-839A-92E5E6DE4446}"/>
    <cellStyle name="Percent 4 2 2" xfId="2725" xr:uid="{5CE21B23-040A-43DD-B3DC-17F4476E2123}"/>
    <cellStyle name="Percent 4 2 2 2" xfId="49402" xr:uid="{D463FE7C-D190-4DD8-9F91-AA9A31A48D87}"/>
    <cellStyle name="Percent 4 2 2 3" xfId="49401" xr:uid="{C9B3D86C-DE45-451E-9AEF-C2E4EB5F35E7}"/>
    <cellStyle name="Percent 4 2 3" xfId="49403" xr:uid="{719372ED-E671-4E32-9260-49F8436F16E5}"/>
    <cellStyle name="Percent 4 2 4" xfId="49404" xr:uid="{F380A828-E63C-4D83-AA1B-24CB6C0E171D}"/>
    <cellStyle name="Percent 4 2 5" xfId="49400" xr:uid="{2CD2476C-2A43-4B34-9D20-ABD5C0386299}"/>
    <cellStyle name="Percent 4 2 6" xfId="51965" xr:uid="{09EA3F36-3D84-4069-8D68-24003A92282D}"/>
    <cellStyle name="Percent 4 3" xfId="202" xr:uid="{09DED18E-2667-48E0-BC7F-ECFF2AFED789}"/>
    <cellStyle name="Percent 4 3 2" xfId="45403" xr:uid="{E1A7FF4C-1EF9-4904-B61E-8C9EF600DB9D}"/>
    <cellStyle name="Percent 4 3 2 2" xfId="49406" xr:uid="{E5F50533-C715-4641-AC48-70F34D5D520C}"/>
    <cellStyle name="Percent 4 3 2 3" xfId="49407" xr:uid="{613F4EFD-33E4-4C24-BDBC-0E9ABD11AB6A}"/>
    <cellStyle name="Percent 4 3 3" xfId="45405" xr:uid="{12A79B65-5DE1-4770-A1A4-1D32A00AB61B}"/>
    <cellStyle name="Percent 4 3 4" xfId="45407" xr:uid="{E9FAF023-8867-4231-A461-9A9ECD595650}"/>
    <cellStyle name="Percent 4 3 5" xfId="49405" xr:uid="{7B775B84-52BF-4F0E-93A8-D011CC7C20C4}"/>
    <cellStyle name="Percent 4 3 6" xfId="51894" xr:uid="{D21EAB25-1943-4DEC-8677-8329A0E33750}"/>
    <cellStyle name="Percent 4 4" xfId="172" xr:uid="{DCCA3718-D644-4C4C-8AEF-3138A7203C70}"/>
    <cellStyle name="Percent 4 4 2" xfId="49409" xr:uid="{2DB61B13-3FD3-4B05-9DE7-7BAD577D1A66}"/>
    <cellStyle name="Percent 4 4 3" xfId="46483" xr:uid="{78B104B5-E7C2-4B05-B3B5-80B76EDCF0AE}"/>
    <cellStyle name="Percent 4 4 4" xfId="49408" xr:uid="{56ABB391-1B46-4590-950A-B57F6C269A05}"/>
    <cellStyle name="Percent 4 5" xfId="49410" xr:uid="{11F62C67-61FB-4600-9B79-55B878279EC8}"/>
    <cellStyle name="Percent 4 5 2" xfId="49411" xr:uid="{1031AD69-3E7B-40C5-ADAC-2A8B87A6CF86}"/>
    <cellStyle name="Percent 4 6" xfId="49412" xr:uid="{919704CF-1D45-492D-A9E0-0D0CC6E67A64}"/>
    <cellStyle name="Percent 4 7" xfId="49399" xr:uid="{06D81C2A-EA66-4122-B6CE-40FFFE12AA70}"/>
    <cellStyle name="Percent 4 8" xfId="51646" xr:uid="{C5E14186-7D00-4314-B1E6-E67454FCC514}"/>
    <cellStyle name="Percent 40" xfId="15508" xr:uid="{E2111119-9D7B-4FEE-868F-06EC6AF230C7}"/>
    <cellStyle name="Percent 41" xfId="22612" xr:uid="{0435DB7B-F706-4E76-9D11-5CD95A3DE0F0}"/>
    <cellStyle name="Percent 42" xfId="22633" xr:uid="{DC61F664-779B-4DF4-93FE-DE65ADFA3ADE}"/>
    <cellStyle name="Percent 43" xfId="22645" xr:uid="{9A0D6317-FCEB-4EAB-9742-0A84E27B282F}"/>
    <cellStyle name="Percent 44" xfId="22660" xr:uid="{E1AF5061-9AF9-4A13-A856-3CE760A2C064}"/>
    <cellStyle name="Percent 45" xfId="22674" xr:uid="{DAD8AE38-47CE-4AC6-BB57-1D18CE5CE66B}"/>
    <cellStyle name="Percent 46" xfId="20591" xr:uid="{9E252C3B-6AB8-4BB8-A67A-E29D5C570F17}"/>
    <cellStyle name="Percent 47" xfId="22746" xr:uid="{64517965-70D4-4F09-B631-13A67BABFEB6}"/>
    <cellStyle name="Percent 48" xfId="22756" xr:uid="{8606B410-2DC3-44CF-A352-D77F6B66291E}"/>
    <cellStyle name="Percent 48 2" xfId="22760" xr:uid="{E48B42BE-F5D1-40E4-9147-64A859F36AE2}"/>
    <cellStyle name="Percent 49" xfId="22771" xr:uid="{B8BE4101-CCA1-4347-9422-4C8AEF32427E}"/>
    <cellStyle name="Percent 5" xfId="2726" xr:uid="{49AE9E4C-0E35-437F-BE2C-DD0BAB8D871C}"/>
    <cellStyle name="Percent 5 10" xfId="3720" xr:uid="{4388FC67-F87F-4B24-95EF-1FA3D8C5E814}"/>
    <cellStyle name="Percent 5 11" xfId="49413" xr:uid="{FB94122B-507E-43DE-8C68-4BD5FBEABCF1}"/>
    <cellStyle name="Percent 5 12" xfId="51801" xr:uid="{5168F0FC-EB73-4B01-AEAA-D6402438A68F}"/>
    <cellStyle name="Percent 5 2" xfId="1305" xr:uid="{08EE0D6E-3F87-411C-A7AB-7E6833DACCCA}"/>
    <cellStyle name="Percent 5 2 2" xfId="49414" xr:uid="{6CF770A0-CCFB-4AF5-8D86-5DE14E966616}"/>
    <cellStyle name="Percent 5 3" xfId="1322" xr:uid="{5F6CE85C-2E9E-4855-B2EE-F9ABED07121E}"/>
    <cellStyle name="Percent 5 3 2" xfId="45416" xr:uid="{57469B9A-E6EC-4044-A229-FF172355ABB6}"/>
    <cellStyle name="Percent 5 3 2 2" xfId="49416" xr:uid="{09DA2004-E4B0-406A-940B-C09652CB0FD0}"/>
    <cellStyle name="Percent 5 3 2 3" xfId="49417" xr:uid="{306D3F1D-3FCF-471A-93CA-054C7C939C35}"/>
    <cellStyle name="Percent 5 3 3" xfId="10281" xr:uid="{035FA0CA-A231-4A53-899A-5A6E28E06188}"/>
    <cellStyle name="Percent 5 3 4" xfId="49418" xr:uid="{AE1C86BF-E09A-4890-9D86-D1EB952D18D7}"/>
    <cellStyle name="Percent 5 3 5" xfId="49415" xr:uid="{13EB51C8-1FCA-4CC5-B27C-A6D7DEF97243}"/>
    <cellStyle name="Percent 5 4" xfId="2727" xr:uid="{4CD3078B-881E-4184-A086-9A8C822CD9CB}"/>
    <cellStyle name="Percent 5 4 2" xfId="49420" xr:uid="{EAA49536-CFA4-4A31-B11C-8C8BD6D06687}"/>
    <cellStyle name="Percent 5 4 3" xfId="46494" xr:uid="{6CF0FD33-E104-423A-896C-DBEC860CA37A}"/>
    <cellStyle name="Percent 5 4 4" xfId="49419" xr:uid="{D48C3CA1-7CE9-4A23-BA8F-F38200AC9530}"/>
    <cellStyle name="Percent 5 5" xfId="31310" xr:uid="{34A1CCB4-64B2-4B65-84B0-1A993D8C9E07}"/>
    <cellStyle name="Percent 5 5 2" xfId="2808" xr:uid="{85F26067-6E9A-4486-B4BF-631912C79035}"/>
    <cellStyle name="Percent 5 6" xfId="31312" xr:uid="{80BD3C67-8A75-483D-ACF7-EACAAD5C0136}"/>
    <cellStyle name="Percent 5 7" xfId="11142" xr:uid="{2F083DCD-E48A-4331-BC25-1DF1C337BC2D}"/>
    <cellStyle name="Percent 5 8" xfId="22793" xr:uid="{12290350-FABC-4C53-985E-178821CB23C7}"/>
    <cellStyle name="Percent 5 9" xfId="22796" xr:uid="{34984B99-0EBC-4081-9684-3F555A14D845}"/>
    <cellStyle name="Percent 50" xfId="22673" xr:uid="{8121D2F4-765C-4F4C-8AF9-96DBE3ED1149}"/>
    <cellStyle name="Percent 51" xfId="20590" xr:uid="{A1BF9B62-89CB-4F3B-9382-E62644B50D87}"/>
    <cellStyle name="Percent 52" xfId="22745" xr:uid="{07E89791-775A-425A-ADED-5703A54B1660}"/>
    <cellStyle name="Percent 53" xfId="22755" xr:uid="{41B64430-97D1-43BF-BF23-96E46B9E9C66}"/>
    <cellStyle name="Percent 54" xfId="22770" xr:uid="{CFE46295-DEA9-4F43-A29D-68D499DBEAFE}"/>
    <cellStyle name="Percent 55" xfId="22783" xr:uid="{F64FC49A-320A-4BE0-99D4-2B3440198D2B}"/>
    <cellStyle name="Percent 56" xfId="22803" xr:uid="{D9DD1370-E26D-4D66-9951-B0D4152FFD02}"/>
    <cellStyle name="Percent 57" xfId="22823" xr:uid="{A55BCCB1-B105-4472-8F3D-3BC889B8E161}"/>
    <cellStyle name="Percent 58" xfId="9786" xr:uid="{A71E1F6E-3D32-4C58-AA4F-904AB874A47D}"/>
    <cellStyle name="Percent 59" xfId="9793" xr:uid="{8B66E0C7-4999-44FA-A6A5-E7A8C7E5EA24}"/>
    <cellStyle name="Percent 6" xfId="2728" xr:uid="{95D5ECE0-574E-4357-9551-D53C21DC9E5F}"/>
    <cellStyle name="Percent 6 2" xfId="49421" xr:uid="{51C78BAC-DD3B-44D9-9681-A6C65DBF419F}"/>
    <cellStyle name="Percent 6 2 2" xfId="49422" xr:uid="{C0823817-FA3B-42AC-BCD1-BB9DE406E901}"/>
    <cellStyle name="Percent 6 2 3" xfId="49423" xr:uid="{2715495B-3F99-4E5B-AC85-1E37CE67F24A}"/>
    <cellStyle name="Percent 6 3" xfId="49424" xr:uid="{CAAE49FD-2316-41C5-88E5-77CD11F7558E}"/>
    <cellStyle name="Percent 6 3 2" xfId="45426" xr:uid="{17D24D72-9148-436A-BCB5-EC68572C0A66}"/>
    <cellStyle name="Percent 6 3 3" xfId="45428" xr:uid="{B0E09B0E-B449-4B15-82BB-CE56707A01EE}"/>
    <cellStyle name="Percent 6 4" xfId="49425" xr:uid="{5A196A44-7004-4FAD-A6C5-1ADCA5FF3467}"/>
    <cellStyle name="Percent 6 4 2" xfId="49426" xr:uid="{D5E80247-9CB3-404F-9C61-454419063017}"/>
    <cellStyle name="Percent 6 5" xfId="31318" xr:uid="{8E1C4C7B-7067-43B0-AC1C-BD85773CE998}"/>
    <cellStyle name="Percent 6 6" xfId="31320" xr:uid="{B69008CB-56E1-47F7-8233-7AC97B64E043}"/>
    <cellStyle name="Percent 6 7" xfId="17380" xr:uid="{7D7FA509-BE3E-486D-8B74-976B411CA2D3}"/>
    <cellStyle name="Percent 6 8" xfId="42600" xr:uid="{ABA504D1-3217-4704-84A1-5CC0BCFCBE0A}"/>
    <cellStyle name="Percent 60" xfId="22782" xr:uid="{8F4EB7F8-A089-4789-934F-DECDA421678E}"/>
    <cellStyle name="Percent 61" xfId="22802" xr:uid="{33842BA0-1C67-4F59-A171-903EAA794EF2}"/>
    <cellStyle name="Percent 62" xfId="22822" xr:uid="{5F7C87B0-D0B4-4AD6-AA20-9F3F48463DD3}"/>
    <cellStyle name="Percent 63" xfId="9785" xr:uid="{C61D7560-35D6-4401-9CFB-AEB58B49C1DE}"/>
    <cellStyle name="Percent 64" xfId="9792" xr:uid="{2BA6C68E-DEDE-4A91-A816-DE826CD5C553}"/>
    <cellStyle name="Percent 65" xfId="9803" xr:uid="{D9350833-50FB-458F-8410-B351E2489D82}"/>
    <cellStyle name="Percent 66" xfId="22313" xr:uid="{649443BB-16B7-4E89-9BD1-F04282DC5B7C}"/>
    <cellStyle name="Percent 67" xfId="22863" xr:uid="{32A41B53-A3D5-43A9-AC84-F276066BD9D4}"/>
    <cellStyle name="Percent 68" xfId="22872" xr:uid="{C5505576-B784-4797-B542-3EE1C5A9775D}"/>
    <cellStyle name="Percent 69" xfId="22885" xr:uid="{969D5E2C-72D8-4F45-9D29-E84A4778AAF4}"/>
    <cellStyle name="Percent 7" xfId="2729" xr:uid="{74271EB4-CF2F-451A-96B4-947FD6581588}"/>
    <cellStyle name="Percent 7 2" xfId="49429" xr:uid="{BAE8FF8E-E317-4C85-BDDD-070FD09EB2B1}"/>
    <cellStyle name="Percent 7 2 2" xfId="49430" xr:uid="{92C73D66-3924-454B-90B8-B225E67AAB49}"/>
    <cellStyle name="Percent 7 3" xfId="49431" xr:uid="{ACD4130A-6DF4-4880-A068-0665C1AA895C}"/>
    <cellStyle name="Percent 7 3 2" xfId="49432" xr:uid="{921D592D-21B5-40B0-9721-FB3782F64ACD}"/>
    <cellStyle name="Percent 7 4" xfId="49427" xr:uid="{78CA8982-5B09-47F4-BE2F-84F7490A13E1}"/>
    <cellStyle name="Percent 70" xfId="9802" xr:uid="{C8E4C080-F980-451A-8C45-247BAA007264}"/>
    <cellStyle name="Percent 71" xfId="22312" xr:uid="{1FAE0184-EF3C-4698-AD2D-97F5AF7CBE4E}"/>
    <cellStyle name="Percent 72" xfId="22862" xr:uid="{0766A040-73C9-44E8-A1E7-B6A2CEEA8C03}"/>
    <cellStyle name="Percent 73" xfId="22871" xr:uid="{178BC7F7-332D-4FC2-A6F1-27CFBAFF4958}"/>
    <cellStyle name="Percent 74" xfId="22884" xr:uid="{97F7DCC3-026E-4718-80E8-6C8E701AF90A}"/>
    <cellStyle name="Percent 75" xfId="22893" xr:uid="{D4AF7735-1367-4EBD-82B7-4D4160FDA2DF}"/>
    <cellStyle name="Percent 76" xfId="22917" xr:uid="{536CE63F-E631-469F-8D14-EAAA03FDE1F7}"/>
    <cellStyle name="Percent 77" xfId="22929" xr:uid="{A08319DD-CF65-4BAD-90BC-FE7411C2BC14}"/>
    <cellStyle name="Percent 78" xfId="22938" xr:uid="{75DB19EF-8C88-4C43-8DFE-0E316664D080}"/>
    <cellStyle name="Percent 79" xfId="22949" xr:uid="{D62D3AE2-05E4-4038-B791-5739ACCEE43B}"/>
    <cellStyle name="Percent 8" xfId="2730" xr:uid="{78831CCD-0B9A-41BF-A155-BBD52C216384}"/>
    <cellStyle name="Percent 8 2" xfId="49434" xr:uid="{14A55A8A-289C-468C-B8BA-9752D099BE23}"/>
    <cellStyle name="Percent 8 2 2" xfId="49435" xr:uid="{7B78C7C5-29C3-48C3-BAD8-B22433342357}"/>
    <cellStyle name="Percent 8 2 3" xfId="49436" xr:uid="{55DC9FF0-E693-482D-8385-452FDC772EC2}"/>
    <cellStyle name="Percent 8 3" xfId="49437" xr:uid="{10856088-C9C2-4AF7-88B6-D910D94A594A}"/>
    <cellStyle name="Percent 8 3 2" xfId="49438" xr:uid="{3E1D8FF5-7241-44EA-B5E7-8E2C5F330587}"/>
    <cellStyle name="Percent 8 4" xfId="49439" xr:uid="{283309A4-3A8D-4361-B380-1CF6FC21483F}"/>
    <cellStyle name="Percent 8 5" xfId="31326" xr:uid="{10F967F5-5CD7-49E1-8FA9-86FA5C653B53}"/>
    <cellStyle name="Percent 8 6" xfId="31328" xr:uid="{E952FBB9-11BE-4D7D-83FF-8D72D3050183}"/>
    <cellStyle name="Percent 8 7" xfId="22973" xr:uid="{183D2EAB-0090-495A-B523-9633880BFEB5}"/>
    <cellStyle name="Percent 8 8" xfId="22978" xr:uid="{326BB82F-6654-4E70-8AA4-4B2AFA1C5971}"/>
    <cellStyle name="Percent 8 9" xfId="49433" xr:uid="{39F7001C-2992-4415-8E82-7F4DB680F99B}"/>
    <cellStyle name="Percent 80" xfId="22892" xr:uid="{229CC117-33C8-4AFF-97CB-A77D425EC6D8}"/>
    <cellStyle name="Percent 81" xfId="22916" xr:uid="{20498496-FEBC-460E-A775-76B4573F8DE6}"/>
    <cellStyle name="Percent 82" xfId="2865" xr:uid="{05CAF1D5-3E09-4B90-B9B1-856B3B0200D6}"/>
    <cellStyle name="Percent 83" xfId="51605" xr:uid="{6DBE5814-450B-4329-BD65-1A76974645B2}"/>
    <cellStyle name="Percent 84" xfId="51814" xr:uid="{66EBC2DC-F6A9-4623-A188-496B9F8208D0}"/>
    <cellStyle name="Percent 85" xfId="52008" xr:uid="{16643095-339C-48DA-AB45-7D565175F6D9}"/>
    <cellStyle name="Percent 86" xfId="52024" xr:uid="{E444E2E7-6805-44BC-B66C-E19F47413CE5}"/>
    <cellStyle name="Percent 87" xfId="52059" xr:uid="{841B0D01-F444-4D2A-9DC9-3D5A5EBA1692}"/>
    <cellStyle name="Percent 88" xfId="52072" xr:uid="{224DDCB5-8143-44E5-A9AB-5B1997151B4B}"/>
    <cellStyle name="Percent 89" xfId="52087" xr:uid="{1FCC95F6-6AD5-4D72-92F2-276A7FC8233E}"/>
    <cellStyle name="Percent 9" xfId="2731" xr:uid="{58F368AB-22A0-4993-9C0E-6819A76B613A}"/>
    <cellStyle name="Percent 9 2" xfId="49441" xr:uid="{87BC08F2-255B-4EC9-A45F-DDF5EDBD970E}"/>
    <cellStyle name="Percent 9 2 2" xfId="29019" xr:uid="{A1A97E94-8FAF-42C7-A8B1-BC64261CB08C}"/>
    <cellStyle name="Percent 9 3" xfId="49442" xr:uid="{6A8F1DBC-8A29-457D-A71A-5789CABEE990}"/>
    <cellStyle name="Percent 9 4" xfId="49443" xr:uid="{0C9EB23E-0DAA-4BB0-8703-9851B52BC856}"/>
    <cellStyle name="Percent 9 5" xfId="49440" xr:uid="{A90143FB-9021-46BD-A629-58A4E9FB22BA}"/>
    <cellStyle name="Percent 90" xfId="52090" xr:uid="{8463002B-EE12-4E69-87E0-BDBEF852BD72}"/>
    <cellStyle name="Percent 91" xfId="52093" xr:uid="{A037784D-B3C7-4884-B824-4313E7284DCC}"/>
    <cellStyle name="Percent 92" xfId="52096" xr:uid="{74C7096C-8DBD-4905-AC06-BB7BEEFA6BD9}"/>
    <cellStyle name="Percent 93" xfId="52099" xr:uid="{445BF29B-8561-4498-A4EA-2D58124487D5}"/>
    <cellStyle name="Percent 94" xfId="52102" xr:uid="{BEF48A59-E68F-402A-B218-365775530EE8}"/>
    <cellStyle name="Percent 95" xfId="52105" xr:uid="{EE2B363D-0F9B-4839-9B9F-9D6DF1D0994B}"/>
    <cellStyle name="Percent 96" xfId="52113" xr:uid="{B3160CD7-30D9-475C-80D7-9110D5AB99AD}"/>
    <cellStyle name="Percent 97" xfId="52114" xr:uid="{8E803E2D-9F6F-48A7-8018-5BEA02BC2E67}"/>
    <cellStyle name="Percent 98" xfId="130" xr:uid="{BEDE2913-7675-4C85-BD5A-D148CB98FD6D}"/>
    <cellStyle name="Percent Comma" xfId="36880" xr:uid="{1CC362A9-2E25-42C6-A66F-7A9062719AC8}"/>
    <cellStyle name="Percent Comma 2" xfId="49444" xr:uid="{793DC4A2-27AD-44DE-B0E3-2E1E7FB78C89}"/>
    <cellStyle name="Percent Comma 3" xfId="49445" xr:uid="{F21AE0AA-716A-4F73-8DDD-9FFF07F89EEB}"/>
    <cellStyle name="Percent Comma 4" xfId="49446" xr:uid="{23F8F459-7BDB-402B-A189-2BAC7C3E281F}"/>
    <cellStyle name="percentage difference" xfId="43070" xr:uid="{7C9A8C88-FBD5-4A11-9B3B-9687EB2DA658}"/>
    <cellStyle name="percentage difference 2" xfId="43072" xr:uid="{4E6E4F44-022D-400F-8036-58314B841489}"/>
    <cellStyle name="percentage difference 2 2" xfId="27855" xr:uid="{0AECC816-F869-46F7-A5FB-2E74F6C42BF8}"/>
    <cellStyle name="percentage difference 3" xfId="43084" xr:uid="{D5899141-5AED-4E7A-9EEA-23A3600BC031}"/>
    <cellStyle name="percentage difference 4" xfId="43090" xr:uid="{526333CB-C8B6-4B7C-A91E-1AD8BAFEEEF2}"/>
    <cellStyle name="percentage difference 5" xfId="43096" xr:uid="{1E64D380-B535-4328-A268-F286124033AC}"/>
    <cellStyle name="percentage difference 6" xfId="35043" xr:uid="{A4C77E86-F629-417C-B792-29892B3C8276}"/>
    <cellStyle name="percentage difference 7" xfId="43102" xr:uid="{5FCEA487-722C-4B0B-B4A7-824FBB8E8E40}"/>
    <cellStyle name="percentage difference 8" xfId="43104" xr:uid="{6CC42659-17D3-47A4-BA3F-FECB7A126AD4}"/>
    <cellStyle name="percentage difference one decimal" xfId="48500" xr:uid="{17ED64E9-3821-4453-AB2F-FAA0791CA31A}"/>
    <cellStyle name="percentage difference one decimal 2" xfId="48502" xr:uid="{5D16845A-1C2F-4E71-8ED8-4FF3E68D1622}"/>
    <cellStyle name="percentage difference one decimal 3" xfId="49447" xr:uid="{7C57FCFA-4A80-4396-8313-7F22B0560D2D}"/>
    <cellStyle name="percentage difference zero decimal" xfId="42464" xr:uid="{08DBFE90-691B-429A-BDD3-3422614215A1}"/>
    <cellStyle name="percentage difference zero decimal 2" xfId="42467" xr:uid="{5DF9CAC3-426F-4967-9799-0AB52DB54B49}"/>
    <cellStyle name="percentage difference zero decimal 3" xfId="42472" xr:uid="{5D43EC91-807C-447E-AA07-3F02730039A1}"/>
    <cellStyle name="Percentual" xfId="12778" xr:uid="{B084F6F1-3DD5-4DD4-8EFF-770385A5DC17}"/>
    <cellStyle name="Percentual 2" xfId="49448" xr:uid="{E5037FCE-C40A-47D0-BD6A-7B54CB37FF8C}"/>
    <cellStyle name="Pilote de données - Catégorie" xfId="5909" xr:uid="{E91986C4-27C2-46C4-806B-09E2DAA73742}"/>
    <cellStyle name="Pilote de données - Catégorie 2" xfId="4393" xr:uid="{4AFF6AF0-FCC8-487B-B406-BE53AE09699E}"/>
    <cellStyle name="Pilote de données - Champ" xfId="30275" xr:uid="{4B9DEF20-3F01-46D7-8073-67AD16189B74}"/>
    <cellStyle name="Pilote de données - Champ 2" xfId="30277" xr:uid="{0F128422-81EE-4B54-B435-D976272D6CFB}"/>
    <cellStyle name="Pilote de données - Coin" xfId="49449" xr:uid="{5709B723-A9BB-41B1-A548-92C484DDAE63}"/>
    <cellStyle name="Pilote de données - Coin 2" xfId="28983" xr:uid="{616F7190-0DC2-41CD-8DBF-45906745486E}"/>
    <cellStyle name="Pilote de données - Résultat" xfId="8903" xr:uid="{6CA2BF90-BC39-4E79-971C-42031223ED53}"/>
    <cellStyle name="Pilote de données - Résultat 2" xfId="49450" xr:uid="{118A454D-B73B-4B15-8771-5BA003B0EF55}"/>
    <cellStyle name="Pilote de données - Titre" xfId="37778" xr:uid="{4B104985-BEDF-4B03-8ECA-27BDC35E1461}"/>
    <cellStyle name="Pilote de données - Titre 2" xfId="37781" xr:uid="{D1D05B01-E733-436A-A415-E21A45C5E3C1}"/>
    <cellStyle name="Pilote de données - Valeur" xfId="47892" xr:uid="{11F3C6C9-B6FB-40C3-A1C7-EF8A8562039E}"/>
    <cellStyle name="Pilote de données - Valeur 2" xfId="47895" xr:uid="{D1D400BB-26D8-496A-813A-E7F14F568828}"/>
    <cellStyle name="Ponto" xfId="22160" xr:uid="{BE6F8C3C-C2C5-4595-B555-82368F57E8B6}"/>
    <cellStyle name="Ponto 2" xfId="22165" xr:uid="{A7FE33D1-AA1D-41FD-8CCE-6455DEE14C0E}"/>
    <cellStyle name="Porcentagem_SEP1196" xfId="49451" xr:uid="{EBD38BE0-C8CD-4F5B-B11E-587535069BC2}"/>
    <cellStyle name="Porcentaje" xfId="49452" xr:uid="{81C9A77B-BB89-4693-8CD9-0A6B45CA0EFF}"/>
    <cellStyle name="Porcentaje 2" xfId="49453" xr:uid="{B390CA05-1F92-49D8-83F5-62F4920A86AC}"/>
    <cellStyle name="Presentation" xfId="49454" xr:uid="{1F35D94F-48D1-492A-9479-1D919B2876CC}"/>
    <cellStyle name="Presentation 2" xfId="31995" xr:uid="{9BE686B9-10E6-47D0-A71B-1914EA363A9E}"/>
    <cellStyle name="Presentation 3" xfId="44728" xr:uid="{FF616B97-F170-4986-AD02-7FB3D9EBB630}"/>
    <cellStyle name="prev" xfId="49455" xr:uid="{092678BE-EF81-45FA-BD9D-64F0C080D692}"/>
    <cellStyle name="pricing" xfId="22813" xr:uid="{B9EA3ADB-E030-4E62-8CEE-A4F2B43CFBE4}"/>
    <cellStyle name="pricing 2" xfId="49456" xr:uid="{02C6C7B4-702C-486F-B708-8AD7E219E8AA}"/>
    <cellStyle name="pricing 3" xfId="49457" xr:uid="{09EB0215-6B88-4B4B-94A9-87640B9D9B21}"/>
    <cellStyle name="pricing 4" xfId="49458" xr:uid="{D6751893-6199-4409-AC00-88A9B53E752A}"/>
    <cellStyle name="PSChar" xfId="49459" xr:uid="{0720935D-3E4D-4240-8ABD-DB29F84E32D9}"/>
    <cellStyle name="PSG" xfId="49460" xr:uid="{EEB3032C-39A9-43BB-9E51-38BFDEA0EB83}"/>
    <cellStyle name="PSG 2" xfId="21298" xr:uid="{AB019BF0-E4A7-40BB-A7D0-870D25B7DCB5}"/>
    <cellStyle name="PSG 3" xfId="21319" xr:uid="{FD7E9DA9-C46C-4F32-8ED5-35AB38EF5BCC}"/>
    <cellStyle name="PSG 4" xfId="9630" xr:uid="{1B04C558-DF01-4CBE-8112-427749438345}"/>
    <cellStyle name="PSHeading" xfId="49461" xr:uid="{9018695A-A0AB-4E56-B1AC-8817D385840B}"/>
    <cellStyle name="PSSpacer" xfId="49462" xr:uid="{955E6766-4884-4343-A63E-4F2039895C5C}"/>
    <cellStyle name="Publication" xfId="49463" xr:uid="{F3B18C15-F532-48C8-9ECA-391EC72C78E2}"/>
    <cellStyle name="Publication 2" xfId="32460" xr:uid="{9520FC77-DBB9-4CF4-B065-9D3AF220C7C9}"/>
    <cellStyle name="Publication 3" xfId="49464" xr:uid="{754A595D-8491-4184-AB18-7FC63AB7C0D5}"/>
    <cellStyle name="Publication 4" xfId="49465" xr:uid="{4B71714B-1FA7-485D-AF85-76B9BF2590B8}"/>
    <cellStyle name="Punto" xfId="49466" xr:uid="{4DF3F98C-5DDC-41E3-8788-A4EE88B33A97}"/>
    <cellStyle name="Punto 2" xfId="49467" xr:uid="{DBC105CC-EE84-4A04-9C55-C7D9589C98C8}"/>
    <cellStyle name="Punto0" xfId="4695" xr:uid="{7B61585E-79BF-4BE0-B6DC-97158CA8647F}"/>
    <cellStyle name="Punto0 2" xfId="49468" xr:uid="{977B3894-37E4-4FE3-A8B3-2100DA907B87}"/>
    <cellStyle name="Quantity" xfId="247" xr:uid="{4B54128C-3393-4D94-A997-65186AF8AE40}"/>
    <cellStyle name="rate" xfId="40922" xr:uid="{F369296A-2BED-4EEE-A5C9-C19D2631069C}"/>
    <cellStyle name="rate 2" xfId="49469" xr:uid="{A45ECA0C-6769-4C44-A052-AA78D8ABEC01}"/>
    <cellStyle name="rate 3" xfId="13490" xr:uid="{E172F38B-43CB-45B6-806C-35418338EAC5}"/>
    <cellStyle name="rate 4" xfId="49470" xr:uid="{77AC95D9-62E1-42BA-BB4D-E3E67ABE48A8}"/>
    <cellStyle name="Ratio" xfId="20356" xr:uid="{8E71785A-2E7A-48EB-AD0C-AC016DC1D372}"/>
    <cellStyle name="Ratio 2" xfId="20360" xr:uid="{FC457E73-0D8E-41BF-83B5-42A5E8817127}"/>
    <cellStyle name="Ratio 3" xfId="20364" xr:uid="{EC9E36CD-1CFF-432E-BC70-CD82ED3F6C9F}"/>
    <cellStyle name="Ratio 4" xfId="38981" xr:uid="{E159E765-8B65-4439-A8CA-DAD5FBD1FDB0}"/>
    <cellStyle name="Ratio Comma" xfId="10027" xr:uid="{D835F4FE-F94B-4FE9-B41F-78AB9A34CCDE}"/>
    <cellStyle name="Ratio Comma 2" xfId="17641" xr:uid="{DB39F8F5-55C6-4905-8F17-D5BBA2C43828}"/>
    <cellStyle name="Ratio Comma 3" xfId="49471" xr:uid="{28754B05-61DC-41C2-89B7-BFB53DCD46F6}"/>
    <cellStyle name="Ratio Comma 4" xfId="49472" xr:uid="{9A7D4633-943E-43E1-99D9-12CD16146F03}"/>
    <cellStyle name="Ratio_Private" xfId="41636" xr:uid="{14B2D9C1-C24E-48B4-8184-F79B7A34D99B}"/>
    <cellStyle name="Red" xfId="49473" xr:uid="{4649059E-7BC0-446D-8CFF-C0618DAE298D}"/>
    <cellStyle name="Red 2" xfId="49474" xr:uid="{3CEC9B29-BD34-4472-A3FC-82CC997C0196}"/>
    <cellStyle name="Red 3" xfId="49475" xr:uid="{AD0C9BB4-F7B8-4C04-A65B-FFA22AC1CD2E}"/>
    <cellStyle name="Red 4" xfId="49476" xr:uid="{E6FECB69-BBCB-4232-9E8B-2B9401F44F12}"/>
    <cellStyle name="Red Text" xfId="5434" xr:uid="{D3047E02-CAE2-422A-A173-8B588E5AFC59}"/>
    <cellStyle name="Red Text 2" xfId="49477" xr:uid="{77317979-AD68-41B7-98AC-4FF111AA8913}"/>
    <cellStyle name="reduced" xfId="2994" xr:uid="{23893CCE-1C3A-479F-A5B8-619FD660AD90}"/>
    <cellStyle name="Remark" xfId="49480" xr:uid="{ED551824-D3AE-4301-99EC-6E2B5C8664CC}"/>
    <cellStyle name="Remark 2" xfId="49481" xr:uid="{7CACB751-941F-4AB7-82BA-F5EED308AF31}"/>
    <cellStyle name="Remark 3" xfId="49482" xr:uid="{B2C834AF-8798-4EBC-A0F8-DC943E9FBA04}"/>
    <cellStyle name="Remark 4" xfId="49483" xr:uid="{1220ED0D-1A64-45B2-B1AC-81DD05544B7F}"/>
    <cellStyle name="Reset  - Style4" xfId="20297" xr:uid="{9ED11F13-75FF-4182-AFCF-CF3FE29F677B}"/>
    <cellStyle name="Reset  - Style4 2" xfId="43995" xr:uid="{A6DC49D0-B22B-420D-A2B1-368D919E2844}"/>
    <cellStyle name="Reset  - Style4 3" xfId="44039" xr:uid="{4B11629E-16A7-4692-9809-622AE10AA1B1}"/>
    <cellStyle name="Reset  - Style7" xfId="20555" xr:uid="{3E5CFA82-4527-4C3D-993F-DAF5EED1AC39}"/>
    <cellStyle name="Reset  - Style7 2" xfId="12740" xr:uid="{F18DE1FB-762E-4E78-BC70-117F9465BFEF}"/>
    <cellStyle name="Reset  - Style7 3" xfId="45570" xr:uid="{26C26E64-6DB0-4FF3-A9FE-1384B4EDA5A7}"/>
    <cellStyle name="RoundingPrecision" xfId="49484" xr:uid="{1B4C566B-803D-43FF-A2B2-8251D40CFE5D}"/>
    <cellStyle name="RoundingPrecision 2" xfId="49485" xr:uid="{F7A23D1F-CC7C-491F-80A0-571F61B20789}"/>
    <cellStyle name="RoundingPrecision 3" xfId="49486" xr:uid="{B67CCD82-87AF-42BF-8833-1233A241DAB9}"/>
    <cellStyle name="RoundingPrecision 4" xfId="13978" xr:uid="{97C36FB8-1EFE-4A4A-A083-1BE4A00C642E}"/>
    <cellStyle name="s_Valuation " xfId="31920" xr:uid="{F2D73826-5FBC-4487-AEB4-5707BE41E056}"/>
    <cellStyle name="s_Valuation  2" xfId="49487" xr:uid="{A8B962BB-5B44-4C29-BED6-D6B6789D223B}"/>
    <cellStyle name="s_Valuation  2 2" xfId="49488" xr:uid="{881B4CD1-25E8-4ACB-8AC8-E34345716E0B}"/>
    <cellStyle name="s_Valuation  2 3" xfId="49489" xr:uid="{5D711142-C129-404B-BBDB-3660E7B5080C}"/>
    <cellStyle name="s_Valuation  3" xfId="49490" xr:uid="{7182384E-8D64-462A-88CC-02AB20E06F1F}"/>
    <cellStyle name="s_Valuation  4" xfId="49491" xr:uid="{F7932159-302B-4F89-B688-3BB967BBF15A}"/>
    <cellStyle name="s35" xfId="192" xr:uid="{474256D1-95FC-4B3B-B7D1-90105B75D348}"/>
    <cellStyle name="s37" xfId="171" xr:uid="{8D6F2BF1-4A89-4657-893C-C1A8B55E3A52}"/>
    <cellStyle name="s44" xfId="216" xr:uid="{985CDCA1-844A-4430-AD94-67A7CA427B77}"/>
    <cellStyle name="s44 2" xfId="51638" xr:uid="{905EDF80-375B-4661-A0A4-13820258D205}"/>
    <cellStyle name="Sales" xfId="49492" xr:uid="{F8D0B556-3B7E-46C3-8AAC-E44FEED483E8}"/>
    <cellStyle name="Sales 2" xfId="49493" xr:uid="{374D89F0-CCBC-4C3B-894A-6647FE8D7B12}"/>
    <cellStyle name="Sales 3" xfId="49494" xr:uid="{FE515860-6E15-4395-9F60-F5388685E43C}"/>
    <cellStyle name="Sales 4" xfId="49495" xr:uid="{A619B742-1904-4A40-B5EA-EA126641E130}"/>
    <cellStyle name="SAPBEXaggData" xfId="49496" xr:uid="{408B4E1A-F6ED-4C44-8742-6EA566FC518A}"/>
    <cellStyle name="SAPBEXaggData 2" xfId="22318" xr:uid="{3733A192-4AE7-47DF-AAD1-A23D7A70D090}"/>
    <cellStyle name="SAPBEXaggData 2 2" xfId="49497" xr:uid="{0811FD52-17EC-497A-A335-B4FCF01D455E}"/>
    <cellStyle name="SAPBEXaggData 3" xfId="49498" xr:uid="{74B2DA0D-1901-4186-9977-9E825B12BC6C}"/>
    <cellStyle name="SAPBEXaggData 4" xfId="49499" xr:uid="{418ED2D7-CA5F-465A-AB25-CFF94517F45D}"/>
    <cellStyle name="SAPBEXaggDataEmph" xfId="49500" xr:uid="{C5CC9A94-5EB5-4BD3-ADCC-AC8BE4BB65AF}"/>
    <cellStyle name="SAPBEXaggDataEmph 2" xfId="42580" xr:uid="{A98DB3D7-4A36-474F-9618-CB8FCE0EEE9C}"/>
    <cellStyle name="SAPBEXaggDataEmph 2 2" xfId="49501" xr:uid="{8BB6D953-02D1-4C6B-8D6D-9E8268355FBB}"/>
    <cellStyle name="SAPBEXaggDataEmph 3" xfId="49502" xr:uid="{6DDEAA6E-4F10-4D18-AC4E-89C5A7E54BC5}"/>
    <cellStyle name="SAPBEXaggDataEmph 4" xfId="49503" xr:uid="{EA3D3D81-919F-4AA7-8D95-A7FA7F2C926E}"/>
    <cellStyle name="SAPBEXaggItem" xfId="49504" xr:uid="{B2DD08AB-6042-4B4C-825B-F28B3D3B2704}"/>
    <cellStyle name="SAPBEXaggItem 2" xfId="49505" xr:uid="{1E60C438-AEDB-4B2A-8135-7DDED4BB82CE}"/>
    <cellStyle name="SAPBEXaggItem 2 2" xfId="49506" xr:uid="{615407E5-319A-434B-904C-B3BC6DC65E8B}"/>
    <cellStyle name="SAPBEXaggItem 3" xfId="49507" xr:uid="{B63175C4-38B2-4DEC-B289-5804BD3BFFE2}"/>
    <cellStyle name="SAPBEXaggItem 4" xfId="49508" xr:uid="{72C58399-54D9-427D-9F0C-F94B4E1EBC56}"/>
    <cellStyle name="SAPBEXaggItemX" xfId="49509" xr:uid="{7485EECE-483E-46A4-ABDD-25097A7601DE}"/>
    <cellStyle name="SAPBEXaggItemX 2" xfId="49510" xr:uid="{F3D641EF-7D3D-4DF7-84BB-6CB86FBDA027}"/>
    <cellStyle name="SAPBEXaggItemX 3" xfId="49511" xr:uid="{2A28B5CA-7D60-4D66-812B-5BF10A51D065}"/>
    <cellStyle name="SAPBEXaggItemX 4" xfId="49512" xr:uid="{2795C061-1BB7-4349-84BE-544C69A7A4D9}"/>
    <cellStyle name="SAPBEXchaText" xfId="49513" xr:uid="{02E45336-31E2-426D-82EB-481A0D10B4C0}"/>
    <cellStyle name="SAPBEXchaText 2" xfId="49514" xr:uid="{E0A1A827-1F92-478B-8403-4FC13E94CACA}"/>
    <cellStyle name="SAPBEXchaText 2 2" xfId="11930" xr:uid="{668CEE88-48E9-42F0-9C3D-527898C4359C}"/>
    <cellStyle name="SAPBEXchaText 3" xfId="49515" xr:uid="{082D588C-D4F1-499E-AB28-1E1BD59F2F1E}"/>
    <cellStyle name="SAPBEXchaText 4" xfId="49516" xr:uid="{3066C352-60B5-4C07-81CA-01215D40151A}"/>
    <cellStyle name="SAPBEXexcBad" xfId="49517" xr:uid="{C35A4190-3985-4663-9B05-1BC9622B32B2}"/>
    <cellStyle name="SAPBEXexcBad 2" xfId="49518" xr:uid="{43537C96-A7BD-447C-8FD3-9AE6A3CA79EB}"/>
    <cellStyle name="SAPBEXexcBad7" xfId="49519" xr:uid="{F8B6B98F-F56B-4A22-AF2E-7E6480AC2D21}"/>
    <cellStyle name="SAPBEXexcBad7 2" xfId="49520" xr:uid="{18AACA2D-B11C-4939-A705-AA86A054F489}"/>
    <cellStyle name="SAPBEXexcBad7 3" xfId="49521" xr:uid="{D5887BF0-6A91-4883-9830-EAE9F0DB46B0}"/>
    <cellStyle name="SAPBEXexcBad7 4" xfId="13888" xr:uid="{7437513C-256A-413C-8BE9-EFD27F20251A}"/>
    <cellStyle name="SAPBEXexcBad8" xfId="49522" xr:uid="{9456E105-2617-4649-B3A6-A1232509300E}"/>
    <cellStyle name="SAPBEXexcBad8 2" xfId="49523" xr:uid="{0DDABA25-560C-4605-95CA-9B20988F4EA3}"/>
    <cellStyle name="SAPBEXexcBad8 3" xfId="49524" xr:uid="{B2B0D4B9-7538-4760-B0AB-362FE221E4F1}"/>
    <cellStyle name="SAPBEXexcBad8 4" xfId="13893" xr:uid="{E68A5E86-8C74-4D3D-95BC-D336D0D52D6C}"/>
    <cellStyle name="SAPBEXexcBad9" xfId="49525" xr:uid="{8DF0E908-3256-4806-8F2D-A74E3835E5F6}"/>
    <cellStyle name="SAPBEXexcBad9 2" xfId="49526" xr:uid="{2572C1F8-AD4C-4FDF-A0AA-BE401690ABE3}"/>
    <cellStyle name="SAPBEXexcBad9 3" xfId="49527" xr:uid="{1B7F5AE7-30D0-4D39-8443-30EC575FE3D9}"/>
    <cellStyle name="SAPBEXexcBad9 4" xfId="49528" xr:uid="{DC77329D-AA6E-4F37-84CD-E04172E04E23}"/>
    <cellStyle name="SAPBEXexcCritical" xfId="49529" xr:uid="{D76DC766-BCD8-4377-9784-7EEC21105702}"/>
    <cellStyle name="SAPBEXexcCritical 2" xfId="49530" xr:uid="{39D4BE94-2E0C-403F-8146-C0008FB3A7B1}"/>
    <cellStyle name="SAPBEXexcCritical4" xfId="49533" xr:uid="{DDB18E11-FE7B-4775-A927-58FA5D85666E}"/>
    <cellStyle name="SAPBEXexcCritical4 2" xfId="35061" xr:uid="{05E69EE5-FBD4-4178-A2B8-E0698CF2A79B}"/>
    <cellStyle name="SAPBEXexcCritical4 3" xfId="35064" xr:uid="{FAA63B9B-2CDC-4347-A351-5FBC0EBDF7B0}"/>
    <cellStyle name="SAPBEXexcCritical4 4" xfId="49534" xr:uid="{2BF37676-8EDD-4612-AD89-F1DB32985CBC}"/>
    <cellStyle name="SAPBEXexcCritical5" xfId="8334" xr:uid="{721AF9DA-B6C1-4F03-9A8E-D9E3A44FBA65}"/>
    <cellStyle name="SAPBEXexcCritical5 2" xfId="43194" xr:uid="{ECDE758C-A4F0-49A2-B17D-7F9C1FDF24F0}"/>
    <cellStyle name="SAPBEXexcCritical5 3" xfId="43196" xr:uid="{C4294211-FEEB-43C1-A94C-F338E6BEEFD8}"/>
    <cellStyle name="SAPBEXexcCritical5 4" xfId="49535" xr:uid="{6B483DE2-58A0-4B46-81EE-9959CC5B4CF3}"/>
    <cellStyle name="SAPBEXexcCritical6" xfId="49538" xr:uid="{A0A6CBF4-8148-452C-81C5-36C5CA521572}"/>
    <cellStyle name="SAPBEXexcCritical6 2" xfId="43199" xr:uid="{82714C8E-DCA3-4B05-AC53-77691BAE7C90}"/>
    <cellStyle name="SAPBEXexcCritical6 3" xfId="43201" xr:uid="{43C93FE9-9254-4C55-8ABF-1FAB1C78EE01}"/>
    <cellStyle name="SAPBEXexcCritical6 4" xfId="49539" xr:uid="{FAC982D5-D6D3-4FB7-9A4A-AB2FC25DB126}"/>
    <cellStyle name="SAPBEXexcGood" xfId="38904" xr:uid="{ED59C6F9-0DF2-4423-A130-E0A945377E08}"/>
    <cellStyle name="SAPBEXexcGood 2" xfId="49540" xr:uid="{C25244DB-8197-4571-B9E3-BFD0A31A4977}"/>
    <cellStyle name="SAPBEXexcGood1" xfId="43127" xr:uid="{AA2C4C7E-608D-44A9-9429-5A431923327E}"/>
    <cellStyle name="SAPBEXexcGood1 2" xfId="49541" xr:uid="{106B4326-16B1-4AC7-BF70-9651F4C06F80}"/>
    <cellStyle name="SAPBEXexcGood1 3" xfId="49542" xr:uid="{47DBE648-97E1-4B00-B9DE-F0F2CD1CD3E1}"/>
    <cellStyle name="SAPBEXexcGood1 4" xfId="49543" xr:uid="{924E6F00-AF1C-45B4-B8DA-707B0707E267}"/>
    <cellStyle name="SAPBEXexcGood2" xfId="49544" xr:uid="{F0383AD3-FBE9-476A-A7B8-62A938F755F5}"/>
    <cellStyle name="SAPBEXexcGood2 2" xfId="49545" xr:uid="{6FAFAB49-54B3-463F-BD76-1EDA7E71AE4F}"/>
    <cellStyle name="SAPBEXexcGood2 3" xfId="49546" xr:uid="{8FF7FC8A-301C-4ABC-A905-22CEFB2BE13C}"/>
    <cellStyle name="SAPBEXexcGood2 4" xfId="49547" xr:uid="{19D178CB-F955-4B15-B050-FFDD6D95DCCB}"/>
    <cellStyle name="SAPBEXexcGood3" xfId="49548" xr:uid="{4115A4AA-1EE1-4EAF-A05B-62A65866D3A1}"/>
    <cellStyle name="SAPBEXexcGood3 2" xfId="13582" xr:uid="{0B299574-7D54-4DE1-96F4-361112AAF76C}"/>
    <cellStyle name="SAPBEXexcGood3 3" xfId="49549" xr:uid="{F4762004-9332-4BF9-8C8D-BF3E0DD172B4}"/>
    <cellStyle name="SAPBEXexcGood3 4" xfId="40005" xr:uid="{D8AFCCC9-6012-4175-AAFE-E4690C31BA07}"/>
    <cellStyle name="SAPBEXexcVeryBad" xfId="36990" xr:uid="{7EBFCCFE-5710-439E-AD85-1BA1525876E0}"/>
    <cellStyle name="SAPBEXexcVeryBad 2" xfId="33251" xr:uid="{F1B0DEF1-F006-46F0-8F0A-78A4BD347697}"/>
    <cellStyle name="SAPBEXfilterDrill" xfId="49550" xr:uid="{806D84D7-7C47-47F0-AD41-19A225B8975A}"/>
    <cellStyle name="SAPBEXfilterDrill 2" xfId="49551" xr:uid="{85B77ADE-A67A-4F1E-9453-9B2DB48FF7AA}"/>
    <cellStyle name="SAPBEXfilterDrill 2 2" xfId="49552" xr:uid="{1560BDF3-CED9-4AD9-9C09-CF8CBEC407D6}"/>
    <cellStyle name="SAPBEXfilterDrill 3" xfId="49553" xr:uid="{DAF8D4ED-A760-4B17-A16F-3B73B50E205C}"/>
    <cellStyle name="SAPBEXfilterDrill 4" xfId="49554" xr:uid="{61992A96-E6EC-4BC9-87DF-62AE3E2BA87B}"/>
    <cellStyle name="SAPBEXfilterItem" xfId="49555" xr:uid="{D34B2E1E-39EC-4950-BA66-E975CD4D4193}"/>
    <cellStyle name="SAPBEXfilterItem 2" xfId="7597" xr:uid="{62EE54A9-3F0B-4AAF-984A-76826EC63FC0}"/>
    <cellStyle name="SAPBEXfilterItem 2 2" xfId="42559" xr:uid="{ECC6D483-FBC9-4B8A-9B8A-E510DA0A012E}"/>
    <cellStyle name="SAPBEXfilterItem 3" xfId="49556" xr:uid="{09F0DC18-E3AE-4757-A45F-411C5D98D4E9}"/>
    <cellStyle name="SAPBEXfilterItem 4" xfId="49557" xr:uid="{55ABDCD2-1F2A-435C-85BA-B355A59E9D71}"/>
    <cellStyle name="SAPBEXfilterText" xfId="25792" xr:uid="{0202781E-06EF-41D1-BEE7-72458AE32ADB}"/>
    <cellStyle name="SAPBEXfilterText 2" xfId="8682" xr:uid="{127E2685-AAF8-499E-8939-DF1785F8CEDC}"/>
    <cellStyle name="SAPBEXfilterText 2 2" xfId="35367" xr:uid="{8DBA4527-D6DC-40C7-97C4-6EB70CEA2FD8}"/>
    <cellStyle name="SAPBEXfilterText 3" xfId="8692" xr:uid="{1D29B62C-5506-4E71-9FC7-96A16DDC3989}"/>
    <cellStyle name="SAPBEXfilterText 4" xfId="40907" xr:uid="{233BDF38-E8CC-4401-9E6D-02F262214A84}"/>
    <cellStyle name="SAPBEXformats" xfId="49558" xr:uid="{24AA7596-E11A-4C66-93E7-44312D6C3007}"/>
    <cellStyle name="SAPBEXformats 2" xfId="49559" xr:uid="{A41CBBBE-FD99-4394-B4E1-0D31D5107445}"/>
    <cellStyle name="SAPBEXformats 2 2" xfId="49560" xr:uid="{6F6C1778-4B6A-4414-8065-BACFD346D022}"/>
    <cellStyle name="SAPBEXformats 3" xfId="49561" xr:uid="{FA45FE69-E2AA-45B4-9800-0381C04C1D14}"/>
    <cellStyle name="SAPBEXformats 4" xfId="49562" xr:uid="{85269769-30A2-4CEC-BAAE-C3F9ED7AD277}"/>
    <cellStyle name="SAPBEXheaderData" xfId="49563" xr:uid="{16752926-9DBF-4A21-96E0-78F6514D4392}"/>
    <cellStyle name="SAPBEXheaderData 2" xfId="49564" xr:uid="{61AE42A3-1CCD-465E-BAB4-81CFA7F76D8F}"/>
    <cellStyle name="SAPBEXheaderItem" xfId="49565" xr:uid="{34E132B9-A383-4A31-9BD5-4B2C18AE013E}"/>
    <cellStyle name="SAPBEXheaderItem 2" xfId="49566" xr:uid="{075675F5-AAE5-40B2-B8D1-4B326DA093EE}"/>
    <cellStyle name="SAPBEXheaderItem 2 2" xfId="47753" xr:uid="{A53864D9-1C65-4065-A9AC-BEC32769FEAD}"/>
    <cellStyle name="SAPBEXheaderItem 3" xfId="49567" xr:uid="{67769ED4-7E74-4193-A46A-FF2A8C909F68}"/>
    <cellStyle name="SAPBEXheaderItem 4" xfId="49568" xr:uid="{321A7A38-39FB-446E-B0A3-BC5436B2C35F}"/>
    <cellStyle name="SAPBEXheaderText" xfId="39544" xr:uid="{94755526-9C2F-41FF-8B33-A5CEC08B8B18}"/>
    <cellStyle name="SAPBEXheaderText 2" xfId="6565" xr:uid="{BF2D40A9-66EE-46E8-A6FE-0EA75FEB6F0C}"/>
    <cellStyle name="SAPBEXheaderText 2 2" xfId="49569" xr:uid="{42479803-BFF0-4B5B-866E-F6E436D06FA9}"/>
    <cellStyle name="SAPBEXheaderText 3" xfId="49570" xr:uid="{BF39971F-B2F2-427A-90A2-FD6430980CFA}"/>
    <cellStyle name="SAPBEXheaderText 4" xfId="49571" xr:uid="{B5F7402A-2565-44DB-99B7-EE4F84F369E8}"/>
    <cellStyle name="SAPBEXHLevel0" xfId="34074" xr:uid="{EB045D02-2746-40BA-AB7C-5FD0D855E6B8}"/>
    <cellStyle name="SAPBEXHLevel0 2" xfId="49572" xr:uid="{7913A9EC-4C87-4C04-BA91-96F802472A34}"/>
    <cellStyle name="SAPBEXHLevel0 3" xfId="49573" xr:uid="{2670433A-A5DB-41C2-B5CA-F051A8D2F4CD}"/>
    <cellStyle name="SAPBEXHLevel0 4" xfId="5932" xr:uid="{4D389CF4-DEF9-40C1-AE68-0EB93F8F0CD6}"/>
    <cellStyle name="SAPBEXHLevel0X" xfId="49574" xr:uid="{2B908C66-81EA-4F3D-B42F-2765DD501CFA}"/>
    <cellStyle name="SAPBEXHLevel0X 2" xfId="49575" xr:uid="{B2D4F062-A6BF-4D1A-9A9F-AD75FB73A2A5}"/>
    <cellStyle name="SAPBEXHLevel0X 3" xfId="28849" xr:uid="{04F2C894-9D6A-4340-89EE-855D88EB6EE0}"/>
    <cellStyle name="SAPBEXHLevel0X 4" xfId="49576" xr:uid="{A5BA1C88-1E6E-4533-92C7-C4F9DEAB476E}"/>
    <cellStyle name="SAPBEXHLevel1" xfId="34076" xr:uid="{99D55DE0-8506-4043-A7C1-974FE0C8A39A}"/>
    <cellStyle name="SAPBEXHLevel1 2" xfId="49577" xr:uid="{5B620798-DCBB-43AE-96E0-6D36A25ED087}"/>
    <cellStyle name="SAPBEXHLevel1 3" xfId="49578" xr:uid="{A5DAC874-1BB5-44A3-93A4-1F7F4A303EE2}"/>
    <cellStyle name="SAPBEXHLevel1 4" xfId="49579" xr:uid="{96C3D42C-623D-4340-BC82-825570F63A53}"/>
    <cellStyle name="SAPBEXHLevel1X" xfId="14049" xr:uid="{6E2EBD93-1BBC-44ED-8FF1-59CE93D2E275}"/>
    <cellStyle name="SAPBEXHLevel1X 2" xfId="49580" xr:uid="{F6A2F3CD-84DF-45B7-95C6-76CBC088C00C}"/>
    <cellStyle name="SAPBEXHLevel1X 3" xfId="49581" xr:uid="{45C46A07-218A-4C8B-BCFC-19AE6C1FE70B}"/>
    <cellStyle name="SAPBEXHLevel1X 4" xfId="45348" xr:uid="{160179AE-2593-4F66-A038-1598D3FB579B}"/>
    <cellStyle name="SAPBEXHLevel2" xfId="31429" xr:uid="{EC8DAF28-E3A5-461D-8249-E6BA15E94FCC}"/>
    <cellStyle name="SAPBEXHLevel2 2" xfId="49582" xr:uid="{E6C9DE24-0E3E-466D-8BF3-589C0E07A783}"/>
    <cellStyle name="SAPBEXHLevel2 3" xfId="49583" xr:uid="{687FF47A-8BAC-4CB5-862D-7DCF3F0EE0BB}"/>
    <cellStyle name="SAPBEXHLevel2 4" xfId="49584" xr:uid="{5B7C9FD4-364C-4AED-B3D9-53C29770163A}"/>
    <cellStyle name="SAPBEXHLevel2X" xfId="49585" xr:uid="{B8CDB909-91C7-42BD-B69E-99E187245432}"/>
    <cellStyle name="SAPBEXHLevel2X 2" xfId="49586" xr:uid="{61120119-F753-4775-B801-A7659AC6C357}"/>
    <cellStyle name="SAPBEXHLevel2X 3" xfId="49587" xr:uid="{222FC224-53DB-400D-85AA-18456E16B16B}"/>
    <cellStyle name="SAPBEXHLevel2X 4" xfId="8624" xr:uid="{C243ADB0-1D3C-49EB-A616-59A8604A274F}"/>
    <cellStyle name="SAPBEXHLevel3" xfId="28754" xr:uid="{7337EDAC-4F15-49E6-99BD-A980EF3EAD9D}"/>
    <cellStyle name="SAPBEXHLevel3 2" xfId="49588" xr:uid="{5183809E-A78E-4F64-9C48-B9CB62FED15E}"/>
    <cellStyle name="SAPBEXHLevel3 3" xfId="49589" xr:uid="{1B469431-609A-41BC-8738-7564F304F59A}"/>
    <cellStyle name="SAPBEXHLevel3 4" xfId="49590" xr:uid="{0EB5413D-3855-4C05-9DC8-E3440F38223E}"/>
    <cellStyle name="SAPBEXHLevel3X" xfId="49592" xr:uid="{60EE99DF-0452-48B8-AB2E-0E5606739913}"/>
    <cellStyle name="SAPBEXHLevel3X 2" xfId="49593" xr:uid="{052A65CC-0B2D-4069-B88E-E5CED460AC40}"/>
    <cellStyle name="SAPBEXHLevel3X 3" xfId="49594" xr:uid="{595F4012-08F2-4041-B360-DDADFC4E98D1}"/>
    <cellStyle name="SAPBEXHLevel3X 4" xfId="20813" xr:uid="{BEF9C405-6044-44CA-B32B-9E9B97DBC196}"/>
    <cellStyle name="SAPBEXresData" xfId="49595" xr:uid="{9428EB76-8E15-4ECB-9C14-D59AF74653AD}"/>
    <cellStyle name="SAPBEXresData 2" xfId="49596" xr:uid="{72EFE5AB-A91E-43D3-A81F-71E253C9DCA8}"/>
    <cellStyle name="SAPBEXresData 2 2" xfId="49597" xr:uid="{1F574638-ACB1-4CBD-A9E6-C6BDB93440EC}"/>
    <cellStyle name="SAPBEXresData 3" xfId="49598" xr:uid="{BBB6A9CC-373A-4486-8EAA-B72D72660D48}"/>
    <cellStyle name="SAPBEXresData 4" xfId="49599" xr:uid="{D3C3E4B0-1836-4B92-B5AC-17DBCED048D4}"/>
    <cellStyle name="SAPBEXresDataEmph" xfId="49600" xr:uid="{9659A9D1-8811-4DB8-A087-004920E3F547}"/>
    <cellStyle name="SAPBEXresDataEmph 2" xfId="49601" xr:uid="{286CF6F7-CE77-4EF6-A3D1-B4E3669757EE}"/>
    <cellStyle name="SAPBEXresDataEmph 2 2" xfId="47459" xr:uid="{C618283C-B698-47E0-9425-387C34A5B23E}"/>
    <cellStyle name="SAPBEXresDataEmph 3" xfId="49602" xr:uid="{245FEF63-84A9-4E90-B8A6-913ADC73A4B0}"/>
    <cellStyle name="SAPBEXresDataEmph 4" xfId="49603" xr:uid="{6230B0B1-706F-4D41-8C6F-2490D142F578}"/>
    <cellStyle name="SAPBEXresItem" xfId="40345" xr:uid="{C4F96F69-E4FA-44CE-8D49-7EB34FB7901D}"/>
    <cellStyle name="SAPBEXresItem 2" xfId="49604" xr:uid="{ADBC2D8A-382D-4704-8549-FC040375C182}"/>
    <cellStyle name="SAPBEXresItem 2 2" xfId="34829" xr:uid="{E54B7209-5792-4C2C-B44E-33D1EBCA0B07}"/>
    <cellStyle name="SAPBEXresItem 3" xfId="49605" xr:uid="{5B233188-6D74-4C3A-9DB8-6BC1D5F6528C}"/>
    <cellStyle name="SAPBEXresItem 4" xfId="49606" xr:uid="{9DABF269-8A7D-4018-A674-77BB447D197F}"/>
    <cellStyle name="SAPBEXresItemX" xfId="33482" xr:uid="{4805944E-3769-4FB2-A6CF-98FA580228FD}"/>
    <cellStyle name="SAPBEXresItemX 2" xfId="49607" xr:uid="{AA0A9D50-0663-413E-988B-1466CC7277B3}"/>
    <cellStyle name="SAPBEXresItemX 3" xfId="49608" xr:uid="{41C39C7F-1BE0-4801-8409-7511712F904A}"/>
    <cellStyle name="SAPBEXresItemX 4" xfId="49609" xr:uid="{B518BD09-154C-4D29-8F2B-0FFE97A1E483}"/>
    <cellStyle name="SAPBEXstdData" xfId="49610" xr:uid="{73137E32-6AB5-421D-901F-0CE3D884FA99}"/>
    <cellStyle name="SAPBEXstdData 2" xfId="49611" xr:uid="{3F103422-66ED-4F03-AA84-8A0FABD3D331}"/>
    <cellStyle name="SAPBEXstdData 2 2" xfId="49612" xr:uid="{FA84C501-7EF8-415F-9A7D-2A23498074EB}"/>
    <cellStyle name="SAPBEXstdData 3" xfId="49613" xr:uid="{A29C2046-D6D0-43D4-8339-BE6DDE887E88}"/>
    <cellStyle name="SAPBEXstdData 4" xfId="49615" xr:uid="{27361B21-E031-4A2B-A9B4-B8D2E3945E85}"/>
    <cellStyle name="SAPBEXstdDataEmph" xfId="4453" xr:uid="{F8D1F1B5-D679-4587-B934-9F6900C232E4}"/>
    <cellStyle name="SAPBEXstdDataEmph 2" xfId="49616" xr:uid="{FC9DB7F8-6825-4686-8DC4-35FE7802F286}"/>
    <cellStyle name="SAPBEXstdDataEmph 2 2" xfId="49617" xr:uid="{CA589818-2E26-4AB2-BE62-81C69D3E4D22}"/>
    <cellStyle name="SAPBEXstdDataEmph 3" xfId="35660" xr:uid="{203960D1-6F72-4029-8134-45F7F0E72AAC}"/>
    <cellStyle name="SAPBEXstdDataEmph 4" xfId="49618" xr:uid="{FD242D12-BB52-4F78-BEF4-09F9B4891BC9}"/>
    <cellStyle name="SAPBEXstdItem" xfId="49619" xr:uid="{A2A9485B-9780-44C2-BAF8-3C6E916118CB}"/>
    <cellStyle name="SAPBEXstdItem 2" xfId="49620" xr:uid="{AED8A113-DC75-4BA9-99AE-58553CAD27E0}"/>
    <cellStyle name="SAPBEXstdItem 2 2" xfId="49621" xr:uid="{EE911662-5703-46ED-8C69-5A76578D17CB}"/>
    <cellStyle name="SAPBEXstdItem 3" xfId="46211" xr:uid="{EC1DDD58-94D2-4B31-A52B-164E7E71889F}"/>
    <cellStyle name="SAPBEXstdItem 4" xfId="49622" xr:uid="{77BA7379-AC31-4629-97B2-88A2EA876742}"/>
    <cellStyle name="SAPBEXstdItemX" xfId="32653" xr:uid="{BAE3E741-55F6-47B0-8314-8D8053912466}"/>
    <cellStyle name="SAPBEXstdItemX 2" xfId="34007" xr:uid="{9F152185-00BF-4B6A-8609-BF4D8AC25071}"/>
    <cellStyle name="SAPBEXstdItemX 3" xfId="21761" xr:uid="{84D292AB-1669-402D-A0AC-8974C692EA70}"/>
    <cellStyle name="SAPBEXstdItemX 4" xfId="21771" xr:uid="{BD3B8E5C-2BCF-46BA-B734-57582D424BE7}"/>
    <cellStyle name="SAPBEXsubData" xfId="26350" xr:uid="{A7EAE5E7-FE10-4FA3-A333-D336EBC687F8}"/>
    <cellStyle name="SAPBEXsubData 2" xfId="49623" xr:uid="{32BBD157-5C0C-46F4-BEC5-04933AF39FA0}"/>
    <cellStyle name="SAPBEXsubDataEmph" xfId="3249" xr:uid="{329DEB89-4D66-46B8-8D91-0032787ECC3A}"/>
    <cellStyle name="SAPBEXsubDataEmph 2" xfId="9049" xr:uid="{A21D1DB0-94DA-478D-85E3-5810A3CC7838}"/>
    <cellStyle name="SAPBEXsubItem" xfId="36811" xr:uid="{D861415A-E393-4F4A-B67C-9A5D9B257410}"/>
    <cellStyle name="SAPBEXsubItem 2" xfId="5858" xr:uid="{2362A2AC-6A83-43C8-8447-A00A690EDDFE}"/>
    <cellStyle name="SAPBEXtitle" xfId="49624" xr:uid="{1B81F1F4-5861-48A4-AFD9-FDC44A66C254}"/>
    <cellStyle name="SAPBEXtitle 2" xfId="28350" xr:uid="{13AB6C82-8128-4AD3-91E9-20E8BDE573BB}"/>
    <cellStyle name="SAPBEXtitle 2 2" xfId="47655" xr:uid="{C3261177-E314-414E-9C22-E272C8BEAEAA}"/>
    <cellStyle name="SAPBEXtitle 3" xfId="49625" xr:uid="{73FB7DD5-DA6C-4F32-A47B-BB84DFD70049}"/>
    <cellStyle name="SAPBEXtitle 4" xfId="49626" xr:uid="{896DD98B-C259-418E-A090-D39EA449522F}"/>
    <cellStyle name="SAPBEXundefined" xfId="49627" xr:uid="{0F813169-2F3B-4ED6-AFC4-10940E9BF0CD}"/>
    <cellStyle name="SAPBEXundefined 2" xfId="49628" xr:uid="{9D8CF5F2-6214-4D5D-B40E-6C59C60CC754}"/>
    <cellStyle name="SAPBEXundefined 2 2" xfId="49629" xr:uid="{1EDECEB5-6217-437D-AF0C-07248CDEB95F}"/>
    <cellStyle name="SAPBEXundefined 3" xfId="49630" xr:uid="{DF72F486-315D-44C3-9001-F529DAC1369E}"/>
    <cellStyle name="SAPBEXundefined 4" xfId="49632" xr:uid="{A22FBD83-DB11-45C2-B24D-DD9D6F47496A}"/>
    <cellStyle name="Satisfaisant" xfId="49297" xr:uid="{8045F6C3-5203-41E6-B605-2CC6C9D71810}"/>
    <cellStyle name="Satisfaisant 2" xfId="49633" xr:uid="{8BC4D221-1D45-4CF8-BD07-5855A366BADC}"/>
    <cellStyle name="Section" xfId="49634" xr:uid="{F0903542-5698-4193-9E70-4ED926885A6B}"/>
    <cellStyle name="Section 2" xfId="12283" xr:uid="{1748EFAD-515D-4834-AD2F-7311120D6451}"/>
    <cellStyle name="Section 3" xfId="12315" xr:uid="{4AE4BD1C-A590-45A0-8A63-53C4BEEFDFD8}"/>
    <cellStyle name="Section 4" xfId="9646" xr:uid="{13C7A23C-D85D-4FE8-89AB-2C7F74767A26}"/>
    <cellStyle name="SEM-BPS-head" xfId="30707" xr:uid="{4B1B4EC1-6D40-40FD-B22A-45499A9E7372}"/>
    <cellStyle name="SEM-BPS-head 2" xfId="49635" xr:uid="{58D6703A-9745-483F-89EE-4653FD485963}"/>
    <cellStyle name="SEM-BPS-head 3" xfId="21472" xr:uid="{5CA5B02D-803E-4DCB-83D1-D3FD784AE7DF}"/>
    <cellStyle name="SEM-BPS-head 4" xfId="49636" xr:uid="{DD0B7930-AB26-4D9D-B121-F205520CF732}"/>
    <cellStyle name="SEM-BPS-key" xfId="49637" xr:uid="{13D725E5-6178-4D7E-91AE-6F524E04E229}"/>
    <cellStyle name="SEM-BPS-key 2" xfId="49638" xr:uid="{7F32AF7C-8E25-42C7-A7BF-C7765A94D177}"/>
    <cellStyle name="SEM-BPS-key 3" xfId="49639" xr:uid="{A16FF7C0-1190-4F04-AB1F-2FEB0892C8CF}"/>
    <cellStyle name="SEM-BPS-key 4" xfId="15321" xr:uid="{3359FDD4-2A72-40D3-AF59-89D804BBADC3}"/>
    <cellStyle name="Sep. milhar [2]" xfId="34340" xr:uid="{EE08268D-EEA2-49F4-84C4-9CC448D543DF}"/>
    <cellStyle name="Sep. milhar [2] 2" xfId="34342" xr:uid="{E10DCE5D-83B9-4483-AD45-312E1B2B6667}"/>
    <cellStyle name="Separador de m" xfId="49640" xr:uid="{16635F21-5DE7-432F-A7DB-A3B1DCC725BF}"/>
    <cellStyle name="Separador de m 2" xfId="9919" xr:uid="{3A2BA112-E6B4-4044-8381-5487C975E362}"/>
    <cellStyle name="Separador de m 3" xfId="21264" xr:uid="{243AE089-ED81-4C54-8D34-FE2331A4531E}"/>
    <cellStyle name="Separador de m 4" xfId="21269" xr:uid="{F9405098-BBA4-4FEA-8635-AE6CB745E791}"/>
    <cellStyle name="Separador de m_X" xfId="7833" xr:uid="{81703E24-261F-425E-A2AB-57E652E3459D}"/>
    <cellStyle name="Separador de milhares [0]_A" xfId="49641" xr:uid="{01BD3517-CA08-4CB4-9ECD-0BBCD8BF4C74}"/>
    <cellStyle name="Separador de milhares_A" xfId="49642" xr:uid="{FFC266B8-77EE-443D-A96F-6ACA50524033}"/>
    <cellStyle name="Shaded" xfId="18236" xr:uid="{55706968-43E2-47FC-A516-A965D5E35FFB}"/>
    <cellStyle name="Shaded 2" xfId="26938" xr:uid="{E970F6AC-F69A-4DE8-B0B0-5F064A60D269}"/>
    <cellStyle name="Shaded 3" xfId="26947" xr:uid="{CAA18E1D-DD2B-4C8E-AB49-06A221BEF807}"/>
    <cellStyle name="Shaded 4" xfId="26958" xr:uid="{9EF267F2-4DB2-4739-B88A-034B2C250BBA}"/>
    <cellStyle name="Shaun" xfId="49643" xr:uid="{9BA21131-2348-4EE2-AED1-8C4FBF6E5753}"/>
    <cellStyle name="Shaun 2" xfId="49644" xr:uid="{1DEEB2AB-6011-4CC0-812A-C3AC799AF016}"/>
    <cellStyle name="Shaun 3" xfId="49645" xr:uid="{E606D50D-AC2B-4E6B-ABCA-EDA5862D9F32}"/>
    <cellStyle name="Shaun 4" xfId="49646" xr:uid="{B79966DD-0A86-47F3-9715-E1CFE2A312BD}"/>
    <cellStyle name="Sheet Title" xfId="49647" xr:uid="{AA0A72D4-41D2-4CD7-9753-B3CEB6BD34EC}"/>
    <cellStyle name="Sheet Title 2" xfId="49648" xr:uid="{C8ED1E77-DACB-468D-A9D1-E14472D42766}"/>
    <cellStyle name="Sheet Title 3" xfId="49649" xr:uid="{B627638E-E5D2-431A-BCF0-E38D8B8D3A7B}"/>
    <cellStyle name="Sheet Title 4" xfId="42457" xr:uid="{CC6A3F90-B349-4A33-98EF-972B5B3B9832}"/>
    <cellStyle name="SJ" xfId="49650" xr:uid="{0AAEA66B-652C-456D-9BB4-73A6C0FB9804}"/>
    <cellStyle name="SJ 2" xfId="49651" xr:uid="{5999164E-599D-4FBA-8186-F918BA8CBF2F}"/>
    <cellStyle name="SJ 3" xfId="47390" xr:uid="{4359D6A9-95D4-4CB4-9DBF-DA614734BBE3}"/>
    <cellStyle name="SJ 4" xfId="47392" xr:uid="{E99D16DF-19D3-44C0-A8A4-9D38DDDD331A}"/>
    <cellStyle name="Sortie" xfId="49652" xr:uid="{47DFA12B-4597-4934-8FF0-E0A9843852F9}"/>
    <cellStyle name="Sortie 2" xfId="49653" xr:uid="{FD81BFF1-183F-4B92-80F9-904C6E912D34}"/>
    <cellStyle name="ssp " xfId="49654" xr:uid="{3EB0F632-E0DC-4635-B9D3-0839E1F83E87}"/>
    <cellStyle name="Standard_items_orig" xfId="2732" xr:uid="{D63BE62E-FF97-4276-9F9D-3169BB341794}"/>
    <cellStyle name="Stock Comma" xfId="49655" xr:uid="{71E0F439-B5AA-4969-A44F-3ECB73829E98}"/>
    <cellStyle name="Stock Comma 2" xfId="49656" xr:uid="{3D255146-E70B-4EED-B46B-FF5F7DA1ED57}"/>
    <cellStyle name="Stock Comma 3" xfId="49657" xr:uid="{22134187-7B54-4985-8CD3-8FD91F336B61}"/>
    <cellStyle name="Stock Comma 4" xfId="49658" xr:uid="{EF5348FF-646E-4A22-9648-E374206C287E}"/>
    <cellStyle name="Stock Price" xfId="49659" xr:uid="{19978BBE-BC1E-4C39-AA7A-B8553CD9859D}"/>
    <cellStyle name="Stock Price 2" xfId="49660" xr:uid="{1E033064-D823-46BD-9F91-775CCC8C8D22}"/>
    <cellStyle name="Stock Price 3" xfId="49661" xr:uid="{DB9BEC42-D118-4346-908F-9A8D614A9A11}"/>
    <cellStyle name="Stock Price 4" xfId="49662" xr:uid="{A3381287-DB59-428F-A8F0-96A4D44CB2D6}"/>
    <cellStyle name="Style 1" xfId="2733" xr:uid="{BBAF0EBC-7282-4D4E-86A1-20881D5D40C3}"/>
    <cellStyle name="Style 1 10" xfId="49663" xr:uid="{A2ECE4A8-F098-46D0-B803-6FD1293BF829}"/>
    <cellStyle name="Style 1 2" xfId="49664" xr:uid="{D8B2B03B-C6FD-46D8-B9BA-66FA2180E903}"/>
    <cellStyle name="Style 1 2 2" xfId="49665" xr:uid="{7A58E1E1-7D62-442D-AD77-0023C2747620}"/>
    <cellStyle name="Style 1 2 2 2" xfId="49666" xr:uid="{D0593A64-CC02-452E-9956-5AB8A830798D}"/>
    <cellStyle name="Style 1 2 3" xfId="49667" xr:uid="{3E8FB934-9120-465F-B8C4-0C3D6E78F199}"/>
    <cellStyle name="Style 1 2 3 2" xfId="49668" xr:uid="{D1F4E5A8-B2A3-40FC-BDF0-D3F161D56056}"/>
    <cellStyle name="Style 1 2 4" xfId="24576" xr:uid="{AEA36DB1-793A-44F7-A735-30303A028ACF}"/>
    <cellStyle name="Style 1 2 5" xfId="49669" xr:uid="{E92366A3-4F61-42AB-BA33-4588C2554CE3}"/>
    <cellStyle name="Style 1 3" xfId="49670" xr:uid="{927B759C-D998-4391-91A6-AB87E64C7F76}"/>
    <cellStyle name="Style 1 3 2" xfId="49671" xr:uid="{9F3E1FE4-A8CC-448F-B2D3-E66DC794EC00}"/>
    <cellStyle name="Style 1 3 3" xfId="49672" xr:uid="{868A77FA-42B0-4495-ADAF-BBE856A96098}"/>
    <cellStyle name="Style 1 3 4" xfId="49673" xr:uid="{C5A1F342-091B-4A22-8830-48AF541434A2}"/>
    <cellStyle name="Style 1 4" xfId="49674" xr:uid="{FB363A55-CC29-4F8B-8793-334BC9150E4F}"/>
    <cellStyle name="Style 1 4 2" xfId="49675" xr:uid="{19D3C1A2-5574-4564-AB4F-B9E4393F5849}"/>
    <cellStyle name="Style 1 4 3" xfId="49676" xr:uid="{12AB7910-D6C0-4EF4-96B3-4337098BCA88}"/>
    <cellStyle name="Style 1 4 4" xfId="35512" xr:uid="{C97195B0-2937-4DA4-B27F-65C77B40CD32}"/>
    <cellStyle name="Style 1 5" xfId="49677" xr:uid="{BE53C921-D953-4791-8D13-F4CF2BED59B9}"/>
    <cellStyle name="Style 1 5 2" xfId="49680" xr:uid="{F35F1504-08A9-4C44-A8A7-7D357828357A}"/>
    <cellStyle name="Style 1 5 3" xfId="49681" xr:uid="{5F31839A-6B94-46DA-8B78-B5FA6B05837E}"/>
    <cellStyle name="Style 1 5 4" xfId="35522" xr:uid="{9EE728C8-62A2-4E5D-80B3-DFFDFA074D0F}"/>
    <cellStyle name="Style 1 6" xfId="49682" xr:uid="{B9DB82F5-7273-477A-B67C-352F10419AB8}"/>
    <cellStyle name="Style 1 7" xfId="49683" xr:uid="{46AE1A53-0814-4F72-A0CD-E32240493C4A}"/>
    <cellStyle name="Style 1 8" xfId="49684" xr:uid="{E0C44FC6-135E-4792-B163-ACB6E905DC0A}"/>
    <cellStyle name="Style 1 9" xfId="49685" xr:uid="{23D6A6E7-0FA4-45FB-A144-9219CF4FF660}"/>
    <cellStyle name="Style 1_BSD 2" xfId="49686" xr:uid="{BD256BD1-06A2-4DB5-9650-9AA01ACC4B6F}"/>
    <cellStyle name="Style 2" xfId="49687" xr:uid="{6B0A7625-3080-4427-845F-DD225903A6E8}"/>
    <cellStyle name="Style 2 2" xfId="49688" xr:uid="{44C09A7E-7BD1-414C-AD57-9F44633F56B2}"/>
    <cellStyle name="Style 2 3" xfId="49689" xr:uid="{6A2C24C5-E560-460B-B0DA-3261A6645F2B}"/>
    <cellStyle name="Style 2 4" xfId="49690" xr:uid="{0D0EF36D-DB51-4802-9ADC-325918D6893E}"/>
    <cellStyle name="Style 35" xfId="42274" xr:uid="{DB22DBFB-1E20-411A-833E-B2CB2CAB5AAB}"/>
    <cellStyle name="Style1" xfId="31200" xr:uid="{E918CB58-5A60-4A0B-B1C9-90DEBD3D6425}"/>
    <cellStyle name="sum" xfId="49691" xr:uid="{A5419887-BE57-4811-9E90-3C87D9E4BC8F}"/>
    <cellStyle name="summary" xfId="39907" xr:uid="{7FFC6A79-BB9D-481B-BA5F-46E526FFBBEA}"/>
    <cellStyle name="Table  - Style5" xfId="49692" xr:uid="{3F1F2015-0B7F-488D-8328-A783AAA59F28}"/>
    <cellStyle name="Table  - Style5 2" xfId="49693" xr:uid="{E374FFEA-CA68-4F1A-904D-888D01F8705D}"/>
    <cellStyle name="Table  - Style5 3" xfId="49694" xr:uid="{BE59AB9E-300C-4041-921A-928AF3ACA739}"/>
    <cellStyle name="Table  - Style6" xfId="49695" xr:uid="{CE3C5F4F-8601-48C5-92E9-4C5990BC9934}"/>
    <cellStyle name="Table  - Style6 2" xfId="13191" xr:uid="{1830B0CD-0263-4A14-B255-7ADCEACEE812}"/>
    <cellStyle name="Table  - Style6 3" xfId="13270" xr:uid="{AABEC88F-7675-482E-9E2F-F85E3A6E4AF2}"/>
    <cellStyle name="Test" xfId="49696" xr:uid="{00A27AFA-DF12-4994-A2D2-FF8414816E46}"/>
    <cellStyle name="Test 2" xfId="49697" xr:uid="{540C4493-3593-4A13-B1D6-410DEA899BB6}"/>
    <cellStyle name="Test 3" xfId="49698" xr:uid="{931FA442-E93A-4FA7-88DD-EFE3D020252F}"/>
    <cellStyle name="Test 4" xfId="49699" xr:uid="{30AD38B0-B6B1-409A-9700-52942FD163CF}"/>
    <cellStyle name="Text" xfId="49700" xr:uid="{229E4B86-952D-4F5A-B356-2F5184497338}"/>
    <cellStyle name="Text 2" xfId="49701" xr:uid="{582AD237-12AA-4101-ACE9-6A492B522C77}"/>
    <cellStyle name="Text 3" xfId="49702" xr:uid="{DDA68AB1-2BF4-4492-B1FA-F640208CFA86}"/>
    <cellStyle name="Text 4" xfId="25777" xr:uid="{8FD977BC-251E-4CAC-A20C-704F20957AAB}"/>
    <cellStyle name="Text 5" xfId="25779" xr:uid="{07BC6BA0-9EC7-4322-A943-D56E0F424E39}"/>
    <cellStyle name="Text 6" xfId="13912" xr:uid="{79C7206C-D900-4A85-958A-4B7C85EBF365}"/>
    <cellStyle name="Text 7" xfId="49703" xr:uid="{BCAC2B9E-5C30-4251-8033-734F0812D1B5}"/>
    <cellStyle name="Text_X" xfId="28806" xr:uid="{9C4009BB-D655-4595-ACCD-14709EEA4099}"/>
    <cellStyle name="Texte explicatif" xfId="49704" xr:uid="{EA187A47-3DB5-43F9-B9AA-135FF4136EE6}"/>
    <cellStyle name="Texte explicatif 2" xfId="49631" xr:uid="{11C1127E-D53B-4FDD-A929-7FECC64EC7CD}"/>
    <cellStyle name="þ_x001d_ð‡_x000c_éþ÷_x000c_âþU_x0001__x001f__x000f_&quot;_x0007__x0001__x0001_" xfId="627" xr:uid="{222AFFF1-D744-4256-B4EC-75FCEA8D8288}"/>
    <cellStyle name="þ_x001d_ð‡_x000c_éþ÷_x000c_âþU_x0001__x001f__x000f_&quot;_x0007__x0001__x0001_ 10" xfId="49705" xr:uid="{DFBD2E6C-96D8-43DE-BAED-ECCD5C1B113B}"/>
    <cellStyle name="þ_x001d_ð‡_x000c_éþ÷_x000c_âþU_x0001__x001f__x000f_&quot;_x0007__x0001__x0001_ 11" xfId="25894" xr:uid="{2EC8AD22-7A32-4C19-BCF9-2AD62106BDCE}"/>
    <cellStyle name="þ_x001d_ð‡_x000c_éþ÷_x000c_âþU_x0001__x001f__x000f_&quot;_x0007__x0001__x0001_ 12" xfId="25897" xr:uid="{26371895-04D3-4061-AE76-6DEFF808C5FB}"/>
    <cellStyle name="þ_x001d_ð‡_x000c_éþ÷_x000c_âþU_x0001__x001f__x000f_&quot;_x0007__x0001__x0001_ 13" xfId="25900" xr:uid="{EE8EEA14-7AD4-4D95-A41A-8DE05C41C6AB}"/>
    <cellStyle name="þ_x001d_ð‡_x000c_éþ÷_x000c_âþU_x0001__x001f__x000f_&quot;_x0007__x0001__x0001_ 14" xfId="25903" xr:uid="{EB2CEB1D-291B-4B9C-BC98-5CBDA93409B7}"/>
    <cellStyle name="þ_x001d_ð‡_x000c_éþ÷_x000c_âþU_x0001__x001f__x000f_&quot;_x0007__x0001__x0001_ 15" xfId="49707" xr:uid="{302BFD22-6AD7-48CD-8D26-4EFA325220AD}"/>
    <cellStyle name="þ_x001d_ð‡_x000c_éþ÷_x000c_âþU_x0001__x001f__x000f_&quot;_x0007__x0001__x0001_ 16" xfId="49709" xr:uid="{339895E2-417B-4067-AB57-52942D1013C5}"/>
    <cellStyle name="þ_x001d_ð‡_x000c_éþ÷_x000c_âþU_x0001__x001f__x000f_&quot;_x0007__x0001__x0001_ 17" xfId="21104" xr:uid="{51D1B8D9-D287-4659-A210-DA0E7D0126B9}"/>
    <cellStyle name="þ_x001d_ð‡_x000c_éþ÷_x000c_âþU_x0001__x001f__x000f_&quot;_x0007__x0001__x0001_ 18" xfId="25827" xr:uid="{9EC94D58-0A5A-44DF-9DD4-56F3687C1717}"/>
    <cellStyle name="þ_x001d_ð‡_x000c_éþ÷_x000c_âþU_x0001__x001f__x000f_&quot;_x0007__x0001__x0001_ 19" xfId="25833" xr:uid="{80E7388B-ED4D-4737-A22F-F5351FBBAC6C}"/>
    <cellStyle name="þ_x001d_ð‡_x000c_éþ÷_x000c_âþU_x0001__x001f__x000f_&quot;_x0007__x0001__x0001_ 2" xfId="26017" xr:uid="{4E92AAC1-8252-426C-816D-7C5CA6211CD7}"/>
    <cellStyle name="þ_x001d_ð‡_x000c_éþ÷_x000c_âþU_x0001__x001f__x000f_&quot;_x0007__x0001__x0001_ 2 2" xfId="26019" xr:uid="{2581CCAD-7B37-4A88-9F2A-01CAEA90306C}"/>
    <cellStyle name="þ_x001d_ð‡_x000c_éþ÷_x000c_âþU_x0001__x001f__x000f_&quot;_x0007__x0001__x0001_ 2 2 2" xfId="49710" xr:uid="{952001D5-4359-4FAB-B095-7E2BF77A5547}"/>
    <cellStyle name="þ_x001d_ð‡_x000c_éþ÷_x000c_âþU_x0001__x001f__x000f_&quot;_x0007__x0001__x0001_ 2 3" xfId="49711" xr:uid="{699E8235-E4ED-4D3C-9DE0-B7507A8B7D42}"/>
    <cellStyle name="þ_x001d_ð‡_x000c_éþ÷_x000c_âþU_x0001__x001f__x000f_&quot;_x0007__x0001__x0001_ 2 4" xfId="49712" xr:uid="{3245EBE0-08E0-4DE1-955C-533DAB047280}"/>
    <cellStyle name="þ_x001d_ð‡_x000c_éþ÷_x000c_âþU_x0001__x001f__x000f_&quot;_x0007__x0001__x0001_ 20" xfId="49706" xr:uid="{A57D1059-54C1-4DDE-9700-220038DDBAF9}"/>
    <cellStyle name="þ_x001d_ð‡_x000c_éþ÷_x000c_âþU_x0001__x001f__x000f_&quot;_x0007__x0001__x0001_ 21" xfId="49708" xr:uid="{191494D8-CB88-45A7-ACEE-5915FFF75E01}"/>
    <cellStyle name="þ_x001d_ð‡_x000c_éþ÷_x000c_âþU_x0001__x001f__x000f_&quot;_x0007__x0001__x0001_ 22" xfId="21103" xr:uid="{9F97EC3D-FA0F-4DA7-B32B-1C8B156F109D}"/>
    <cellStyle name="þ_x001d_ð‡_x000c_éþ÷_x000c_âþU_x0001__x001f__x000f_&quot;_x0007__x0001__x0001_ 23" xfId="25826" xr:uid="{F8671B2D-41F3-4C04-B105-DF3D8BBA4C38}"/>
    <cellStyle name="þ_x001d_ð‡_x000c_éþ÷_x000c_âþU_x0001__x001f__x000f_&quot;_x0007__x0001__x0001_ 24" xfId="25832" xr:uid="{7B228B3E-0F87-4E4A-BEC4-7F8542A07A9F}"/>
    <cellStyle name="þ_x001d_ð‡_x000c_éþ÷_x000c_âþU_x0001__x001f__x000f_&quot;_x0007__x0001__x0001_ 25" xfId="25837" xr:uid="{89DF3531-0C7B-4D64-91A4-D9EEFD82F94C}"/>
    <cellStyle name="þ_x001d_ð‡_x000c_éþ÷_x000c_âþU_x0001__x001f__x000f_&quot;_x0007__x0001__x0001_ 26" xfId="46189" xr:uid="{B6D0D8B8-955F-4667-84B0-251A573EFF63}"/>
    <cellStyle name="þ_x001d_ð‡_x000c_éþ÷_x000c_âþU_x0001__x001f__x000f_&quot;_x0007__x0001__x0001_ 27" xfId="49714" xr:uid="{AFDEA040-810E-4935-968C-BB5E41D0F761}"/>
    <cellStyle name="þ_x001d_ð‡_x000c_éþ÷_x000c_âþU_x0001__x001f__x000f_&quot;_x0007__x0001__x0001_ 28" xfId="49716" xr:uid="{9492BE9C-05A3-48D2-8EFB-9A12260F25C6}"/>
    <cellStyle name="þ_x001d_ð‡_x000c_éþ÷_x000c_âþU_x0001__x001f__x000f_&quot;_x0007__x0001__x0001_ 29" xfId="49718" xr:uid="{4EA390FC-5132-4139-A9B3-A3F82C2E2F29}"/>
    <cellStyle name="þ_x001d_ð‡_x000c_éþ÷_x000c_âþU_x0001__x001f__x000f_&quot;_x0007__x0001__x0001_ 3" xfId="26021" xr:uid="{823C3D9B-EB9D-4345-A6CB-1CA9302A126C}"/>
    <cellStyle name="þ_x001d_ð‡_x000c_éþ÷_x000c_âþU_x0001__x001f__x000f_&quot;_x0007__x0001__x0001_ 3 2" xfId="49719" xr:uid="{CBD635C6-C2D5-40A4-9CDA-E4385DEC4427}"/>
    <cellStyle name="þ_x001d_ð‡_x000c_éþ÷_x000c_âþU_x0001__x001f__x000f_&quot;_x0007__x0001__x0001_ 3 2 2" xfId="49720" xr:uid="{8ADDFC63-F92E-42BC-8E92-EDAA85F3A3D2}"/>
    <cellStyle name="þ_x001d_ð‡_x000c_éþ÷_x000c_âþU_x0001__x001f__x000f_&quot;_x0007__x0001__x0001_ 3 3" xfId="49723" xr:uid="{82B27E2A-DB81-4A0E-A14E-E3A07114863A}"/>
    <cellStyle name="þ_x001d_ð‡_x000c_éþ÷_x000c_âþU_x0001__x001f__x000f_&quot;_x0007__x0001__x0001_ 3 4" xfId="49724" xr:uid="{8F7D1611-ABAD-4A76-99FF-5755514B1FB9}"/>
    <cellStyle name="þ_x001d_ð‡_x000c_éþ÷_x000c_âþU_x0001__x001f__x000f_&quot;_x0007__x0001__x0001_ 30" xfId="25836" xr:uid="{F5142C03-6B02-49D9-A95B-6C309E5AB006}"/>
    <cellStyle name="þ_x001d_ð‡_x000c_éþ÷_x000c_âþU_x0001__x001f__x000f_&quot;_x0007__x0001__x0001_ 31" xfId="46188" xr:uid="{0B9635F0-91EC-419C-85D1-8D7F23B0F6DA}"/>
    <cellStyle name="þ_x001d_ð‡_x000c_éþ÷_x000c_âþU_x0001__x001f__x000f_&quot;_x0007__x0001__x0001_ 32" xfId="49713" xr:uid="{0F121755-8F86-4546-8E72-EB9A18B36FFB}"/>
    <cellStyle name="þ_x001d_ð‡_x000c_éþ÷_x000c_âþU_x0001__x001f__x000f_&quot;_x0007__x0001__x0001_ 33" xfId="49715" xr:uid="{B75FAB28-BBEF-4783-907B-64F08ED9C939}"/>
    <cellStyle name="þ_x001d_ð‡_x000c_éþ÷_x000c_âþU_x0001__x001f__x000f_&quot;_x0007__x0001__x0001_ 34" xfId="49717" xr:uid="{9943076C-FAB9-4683-98F0-E68AC60F49F3}"/>
    <cellStyle name="þ_x001d_ð‡_x000c_éþ÷_x000c_âþU_x0001__x001f__x000f_&quot;_x0007__x0001__x0001_ 35" xfId="49726" xr:uid="{20CCBF25-1F93-4E06-8487-5B35CEB3DDA9}"/>
    <cellStyle name="þ_x001d_ð‡_x000c_éþ÷_x000c_âþU_x0001__x001f__x000f_&quot;_x0007__x0001__x0001_ 36" xfId="49728" xr:uid="{3376BEBA-0073-499B-A1A0-0D6A9A342005}"/>
    <cellStyle name="þ_x001d_ð‡_x000c_éþ÷_x000c_âþU_x0001__x001f__x000f_&quot;_x0007__x0001__x0001_ 37" xfId="49730" xr:uid="{E8CCD864-BFAA-4220-B644-8A357BBCDF5B}"/>
    <cellStyle name="þ_x001d_ð‡_x000c_éþ÷_x000c_âþU_x0001__x001f__x000f_&quot;_x0007__x0001__x0001_ 38" xfId="49732" xr:uid="{2E06C69F-7CA8-4A57-BBB1-0CBD96E3C19E}"/>
    <cellStyle name="þ_x001d_ð‡_x000c_éþ÷_x000c_âþU_x0001__x001f__x000f_&quot;_x0007__x0001__x0001_ 39" xfId="49734" xr:uid="{669EF837-2464-4D7E-B55A-5A0827AFD072}"/>
    <cellStyle name="þ_x001d_ð‡_x000c_éþ÷_x000c_âþU_x0001__x001f__x000f_&quot;_x0007__x0001__x0001_ 4" xfId="26023" xr:uid="{E123993A-06D3-4BAC-8161-20BC3F333CD4}"/>
    <cellStyle name="þ_x001d_ð‡_x000c_éþ÷_x000c_âþU_x0001__x001f__x000f_&quot;_x0007__x0001__x0001_ 4 2" xfId="35520" xr:uid="{B1F7BDAC-9DFA-4B78-BB13-DBCF55AC49C7}"/>
    <cellStyle name="þ_x001d_ð‡_x000c_éþ÷_x000c_âþU_x0001__x001f__x000f_&quot;_x0007__x0001__x0001_ 40" xfId="49725" xr:uid="{496CE49D-EBBC-4862-9787-CE82BBE54775}"/>
    <cellStyle name="þ_x001d_ð‡_x000c_éþ÷_x000c_âþU_x0001__x001f__x000f_&quot;_x0007__x0001__x0001_ 41" xfId="49727" xr:uid="{B00BDB51-2F5D-4497-9CA5-6457D2BF17F6}"/>
    <cellStyle name="þ_x001d_ð‡_x000c_éþ÷_x000c_âþU_x0001__x001f__x000f_&quot;_x0007__x0001__x0001_ 42" xfId="49729" xr:uid="{94B36A49-FB40-42FE-A3BC-22AF1D8D198B}"/>
    <cellStyle name="þ_x001d_ð‡_x000c_éþ÷_x000c_âþU_x0001__x001f__x000f_&quot;_x0007__x0001__x0001_ 43" xfId="49731" xr:uid="{8B53503F-6A5D-4F47-A220-ABA2C0244B83}"/>
    <cellStyle name="þ_x001d_ð‡_x000c_éþ÷_x000c_âþU_x0001__x001f__x000f_&quot;_x0007__x0001__x0001_ 44" xfId="49733" xr:uid="{C3FD612C-B569-4060-8EE0-B8D2E9C09EF9}"/>
    <cellStyle name="þ_x001d_ð‡_x000c_éþ÷_x000c_âþU_x0001__x001f__x000f_&quot;_x0007__x0001__x0001_ 45" xfId="49736" xr:uid="{F163B52A-266B-43AB-8901-4B9E55CB52FB}"/>
    <cellStyle name="þ_x001d_ð‡_x000c_éþ÷_x000c_âþU_x0001__x001f__x000f_&quot;_x0007__x0001__x0001_ 46" xfId="49738" xr:uid="{2B15A3B3-84DB-4BFE-B504-92410F97E3E8}"/>
    <cellStyle name="þ_x001d_ð‡_x000c_éþ÷_x000c_âþU_x0001__x001f__x000f_&quot;_x0007__x0001__x0001_ 47" xfId="49740" xr:uid="{CD565E94-A7D5-44D0-A5B6-A58E68605A7B}"/>
    <cellStyle name="þ_x001d_ð‡_x000c_éþ÷_x000c_âþU_x0001__x001f__x000f_&quot;_x0007__x0001__x0001_ 48" xfId="24323" xr:uid="{B697C29E-005A-49C9-8F70-687EB83B7F70}"/>
    <cellStyle name="þ_x001d_ð‡_x000c_éþ÷_x000c_âþU_x0001__x001f__x000f_&quot;_x0007__x0001__x0001_ 49" xfId="49741" xr:uid="{CDC2E949-8F4B-4F22-A4E2-27E066D7F7A5}"/>
    <cellStyle name="þ_x001d_ð‡_x000c_éþ÷_x000c_âþU_x0001__x001f__x000f_&quot;_x0007__x0001__x0001_ 5" xfId="14660" xr:uid="{41A2AD20-9D54-4B29-BB82-4846537DC1F0}"/>
    <cellStyle name="þ_x001d_ð‡_x000c_éþ÷_x000c_âþU_x0001__x001f__x000f_&quot;_x0007__x0001__x0001_ 5 2" xfId="49742" xr:uid="{9A31290D-DF9B-40D7-882E-8FFFC07204D4}"/>
    <cellStyle name="þ_x001d_ð‡_x000c_éþ÷_x000c_âþU_x0001__x001f__x000f_&quot;_x0007__x0001__x0001_ 50" xfId="49735" xr:uid="{513FF7DD-F8BC-48A9-A4B8-58FD191A48AA}"/>
    <cellStyle name="þ_x001d_ð‡_x000c_éþ÷_x000c_âþU_x0001__x001f__x000f_&quot;_x0007__x0001__x0001_ 51" xfId="49737" xr:uid="{8DC1C126-F91F-4242-9C01-32E064A48A83}"/>
    <cellStyle name="þ_x001d_ð‡_x000c_éþ÷_x000c_âþU_x0001__x001f__x000f_&quot;_x0007__x0001__x0001_ 52" xfId="49739" xr:uid="{8FB2C89D-8100-448F-A4FD-8878A27BE0C2}"/>
    <cellStyle name="þ_x001d_ð‡_x000c_éþ÷_x000c_âþU_x0001__x001f__x000f_&quot;_x0007__x0001__x0001_ 6" xfId="49743" xr:uid="{E8E0D41B-879C-4093-AF88-012BDF51BBCA}"/>
    <cellStyle name="þ_x001d_ð‡_x000c_éþ÷_x000c_âþU_x0001__x001f__x000f_&quot;_x0007__x0001__x0001_ 6 2" xfId="15155" xr:uid="{9B876217-BE51-4232-A4CA-338BFF103B99}"/>
    <cellStyle name="þ_x001d_ð‡_x000c_éþ÷_x000c_âþU_x0001__x001f__x000f_&quot;_x0007__x0001__x0001_ 7" xfId="15159" xr:uid="{75349390-4014-4649-AF95-8B0147F5EB47}"/>
    <cellStyle name="þ_x001d_ð‡_x000c_éþ÷_x000c_âþU_x0001__x001f__x000f_&quot;_x0007__x0001__x0001_ 8" xfId="49744" xr:uid="{41BFDF6D-018A-45F3-8EC4-60EDE8D10868}"/>
    <cellStyle name="þ_x001d_ð‡_x000c_éþ÷_x000c_âþU_x0001__x001f__x000f_&quot;_x0007__x0001__x0001_ 9" xfId="21849" xr:uid="{14AEF378-1E3B-47B5-BECA-5DDA1472296B}"/>
    <cellStyle name="þ_x001d_ð‡_x000c_éþ÷_x000c_âþU_x0001__x001f__x000f_&quot;_x0007__x0001__x0001__ACTUAL DISBURSEMENT VRS PROJECTION 2008-2010" xfId="49745" xr:uid="{4A45C75A-C6D1-43A4-A9AA-59B2A196922A}"/>
    <cellStyle name="þð‡éþ÷âþU?&quot;" xfId="398" xr:uid="{96A4E79A-5350-413E-818F-032D22DC033C}"/>
    <cellStyle name="þð‡éþ÷âþU&quot;" xfId="49756" xr:uid="{0050F756-22D0-4CAF-8312-5F0003C5EA06}"/>
    <cellStyle name="Thousands" xfId="16438" xr:uid="{F37F8272-D806-414A-B32E-8D0AB74DE502}"/>
    <cellStyle name="Thousands 2" xfId="4733" xr:uid="{EBD14806-8021-45D5-8017-F0AF17D624D4}"/>
    <cellStyle name="Thousands 3" xfId="16440" xr:uid="{948060E0-0B47-4CA4-9FFF-D8A5868D7B5D}"/>
    <cellStyle name="Thousands 4" xfId="16442" xr:uid="{B773FF09-924D-4C2A-9DB4-54FBCE191BEE}"/>
    <cellStyle name="Time" xfId="19103" xr:uid="{9555EB13-E003-45CD-902D-D030B531FF8C}"/>
    <cellStyle name="Time 2" xfId="49757" xr:uid="{FEDF7044-364A-4A20-9468-F2FD2818D770}"/>
    <cellStyle name="Time 3" xfId="49758" xr:uid="{3AEAAD65-611E-4415-8B73-5455D1554CC1}"/>
    <cellStyle name="Times" xfId="4467" xr:uid="{6FA85BBC-F7EC-49AA-911A-5F653D11703C}"/>
    <cellStyle name="Times 2" xfId="49759" xr:uid="{1A5B2A88-6B1C-4210-8BB6-B2F79A63AE34}"/>
    <cellStyle name="Times 3" xfId="49760" xr:uid="{4835B60F-58FE-4100-8719-35DF372619E7}"/>
    <cellStyle name="Times 4" xfId="29002" xr:uid="{30488024-7CAE-40F3-A2D1-DA03D59BA25A}"/>
    <cellStyle name="Times New Roman" xfId="1733" xr:uid="{6F5DD9FF-F2B7-4671-9C7F-5C687AD78364}"/>
    <cellStyle name="Times new roman 2" xfId="49762" xr:uid="{FC1FBE06-3D14-456B-9E1E-0924068FF453}"/>
    <cellStyle name="Times new roman 3" xfId="49763" xr:uid="{6780F487-D8D8-41B1-9881-58511A18131E}"/>
    <cellStyle name="Times new roman 4" xfId="49764" xr:uid="{795E6AE0-960C-43C3-85E5-93B826315A26}"/>
    <cellStyle name="Times new roman 5" xfId="49761" xr:uid="{3EE65435-1A51-4AB7-B635-4B98FD846F92}"/>
    <cellStyle name="Times_Atlantis financial effects_v1" xfId="28355" xr:uid="{B565CB8F-F45F-430A-BE3E-5087EC0D3724}"/>
    <cellStyle name="Title  - Style1" xfId="18595" xr:uid="{067E5EBF-DB7D-499C-A8FC-A4B793772912}"/>
    <cellStyle name="Title  - Style1 2" xfId="18598" xr:uid="{5517A867-D1D3-4A29-B8E9-E85A4F698D82}"/>
    <cellStyle name="Title  - Style1 3" xfId="49765" xr:uid="{8DEA3100-ABEA-4306-A973-F2FD9FCE925D}"/>
    <cellStyle name="Title  - Style6" xfId="49766" xr:uid="{7BA6D228-E758-4773-A7C9-62150598D923}"/>
    <cellStyle name="Title  - Style6 2" xfId="49767" xr:uid="{1CF74579-E688-4388-86A6-05EDF66304ED}"/>
    <cellStyle name="Title  - Style6 3" xfId="49768" xr:uid="{FE5A0835-10D9-422A-B5B2-82AC148DA17B}"/>
    <cellStyle name="Title 10" xfId="35944" xr:uid="{EFF77315-480F-400C-AD1D-D422A2B54367}"/>
    <cellStyle name="Title 10 2" xfId="35947" xr:uid="{91C6E1D0-3393-489E-8012-4122C4F03503}"/>
    <cellStyle name="Title 10 2 2" xfId="42744" xr:uid="{5F1BF90A-9878-428D-B357-3F8E73C8C7BC}"/>
    <cellStyle name="Title 10 2 2 2" xfId="48763" xr:uid="{ECC96688-6F22-4E5F-9012-AD09995CD8EB}"/>
    <cellStyle name="Title 10 2 3" xfId="42747" xr:uid="{CBA4C7B9-DD56-47CD-9603-9CFCA5D22A64}"/>
    <cellStyle name="Title 10 2 3 2" xfId="48765" xr:uid="{0F971CD9-42F2-4014-8AEB-BFBFB0B88962}"/>
    <cellStyle name="Title 10 2 4" xfId="48767" xr:uid="{B5315A83-965C-4081-9E18-D4E0D4EEF26F}"/>
    <cellStyle name="Title 10 2_BSD2" xfId="48773" xr:uid="{4122A3E8-E0EB-4D59-A286-CD35EB549EC0}"/>
    <cellStyle name="Title 10 3" xfId="48775" xr:uid="{F25B88B4-4D08-479E-9D1F-7152ABC05537}"/>
    <cellStyle name="Title 10 3 2" xfId="48777" xr:uid="{B815BE2E-080B-4CE0-93AE-3DEC0F12AF60}"/>
    <cellStyle name="Title 10 4" xfId="38085" xr:uid="{BDFE84AB-374E-49CC-856B-032C2A6971D5}"/>
    <cellStyle name="Title 10 4 2" xfId="20549" xr:uid="{E25E4702-08EC-441D-8DA8-EBE0CB422D76}"/>
    <cellStyle name="Title 10 5" xfId="38103" xr:uid="{2638F853-D438-4757-96FF-3CB750609678}"/>
    <cellStyle name="Title 10 6" xfId="25326" xr:uid="{811D3857-FF18-4FB8-8BD6-27A36099E456}"/>
    <cellStyle name="Title 10 7" xfId="18559" xr:uid="{40B33264-17C5-465B-934E-12BAAD296A38}"/>
    <cellStyle name="Title 10_BSD2" xfId="49769" xr:uid="{889E821D-EC14-4833-AD35-7D0B2E3EB06F}"/>
    <cellStyle name="Title 11" xfId="35950" xr:uid="{0FFB28B8-4C43-489C-975B-BB832E31D0CA}"/>
    <cellStyle name="Title 11 2" xfId="48851" xr:uid="{31BB1C35-5135-4A5A-9992-E2277204662B}"/>
    <cellStyle name="Title 11 2 2" xfId="48853" xr:uid="{322FE260-F694-4DF2-B080-A39BADB1F882}"/>
    <cellStyle name="Title 11 2 2 2" xfId="46695" xr:uid="{A88B5ECF-2E6A-421B-A1CB-10E27F6F3D02}"/>
    <cellStyle name="Title 11 2 3" xfId="48855" xr:uid="{FE43D4D7-C7A5-43FD-921A-28446DA84122}"/>
    <cellStyle name="Title 11 2 3 2" xfId="27214" xr:uid="{CD62A812-D425-4333-9956-EB410C8B6AD6}"/>
    <cellStyle name="Title 11 2 4" xfId="49770" xr:uid="{6241279D-6D1F-406C-AF8F-DEE1FCA410CF}"/>
    <cellStyle name="Title 11 2_BSD2" xfId="49771" xr:uid="{20AFAA1B-507E-4146-B134-EE6B48F418A2}"/>
    <cellStyle name="Title 11 3" xfId="48857" xr:uid="{8E92EB3D-3275-4AB2-B482-591BED002EFC}"/>
    <cellStyle name="Title 11 3 2" xfId="48859" xr:uid="{11DC4C9F-186F-425C-9631-B2C1FB6CE1D6}"/>
    <cellStyle name="Title 11 4" xfId="38107" xr:uid="{276E43C9-5092-4311-B580-9438E4A51AAC}"/>
    <cellStyle name="Title 11 4 2" xfId="38111" xr:uid="{658AE0B4-6B15-4A73-952A-34C5015CB486}"/>
    <cellStyle name="Title 11 5" xfId="38125" xr:uid="{C4859693-F17E-47DD-BC71-15D084EC00B6}"/>
    <cellStyle name="Title 11 6" xfId="25336" xr:uid="{5C96B9FF-CA4A-43EA-B152-F077885AC568}"/>
    <cellStyle name="Title 11 7" xfId="25341" xr:uid="{A63523ED-E93F-4F94-B1C3-CB2B94E730D7}"/>
    <cellStyle name="Title 11_BSD2" xfId="49772" xr:uid="{646EFE69-DA60-4704-B315-A0FB1ECB7BB8}"/>
    <cellStyle name="Title 12" xfId="35952" xr:uid="{093AE694-8910-42DF-80F8-0638B702CAB2}"/>
    <cellStyle name="Title 12 2" xfId="48899" xr:uid="{7FA49A68-D0DA-48D1-AF6E-3742D86CE04A}"/>
    <cellStyle name="Title 12 2 2" xfId="48901" xr:uid="{9096E23B-8E11-4E38-BF59-ED9931E4FCFC}"/>
    <cellStyle name="Title 12 2 2 2" xfId="48903" xr:uid="{C9D1FA34-2201-4157-8CE5-32903F3E7BA5}"/>
    <cellStyle name="Title 12 2 3" xfId="48905" xr:uid="{616A1103-E23E-49DB-85B1-4F6535CC5090}"/>
    <cellStyle name="Title 12 2 3 2" xfId="30697" xr:uid="{4ED54C66-6978-4CB4-914D-61212A5065B2}"/>
    <cellStyle name="Title 12 2 4" xfId="6574" xr:uid="{E88E9053-1B54-47A4-8237-65DD3F9881C0}"/>
    <cellStyle name="Title 12 2_BSD2" xfId="17108" xr:uid="{D196B394-4FD0-4995-BC98-FFB7FFDF47EE}"/>
    <cellStyle name="Title 12 3" xfId="48907" xr:uid="{1E168E79-B671-40F4-8FFD-ECDCC3C15B16}"/>
    <cellStyle name="Title 12 3 2" xfId="48909" xr:uid="{99783B87-82F2-4D66-9E9F-75642408D8E8}"/>
    <cellStyle name="Title 12 4" xfId="38136" xr:uid="{EDDFDADF-6C4A-4D72-8107-147AC1E3A5A0}"/>
    <cellStyle name="Title 12 4 2" xfId="38140" xr:uid="{44000B86-B5C2-4C25-B8B0-61DBC9CF7271}"/>
    <cellStyle name="Title 12 5" xfId="38154" xr:uid="{567F3F82-1A9B-4F95-A6AD-94C5DA42AE0C}"/>
    <cellStyle name="Title 12 6" xfId="25359" xr:uid="{B79C37BD-D938-4045-9854-BE9CB5CAA330}"/>
    <cellStyle name="Title 12 7" xfId="21171" xr:uid="{4623AC38-8970-4EB7-86DD-19839859C71B}"/>
    <cellStyle name="Title 12_BSD2" xfId="49773" xr:uid="{31AEA419-E7C5-4879-8481-D0EBD7A60918}"/>
    <cellStyle name="Title 13" xfId="49010" xr:uid="{BCC4F704-7301-421C-9E8E-A949CDEBB371}"/>
    <cellStyle name="Title 13 2" xfId="49012" xr:uid="{B96C1DEA-2B3D-49DE-A1BA-84802D466EDC}"/>
    <cellStyle name="Title 13 2 2" xfId="47350" xr:uid="{4D440809-C860-4D00-A6B4-73C8F1CF9047}"/>
    <cellStyle name="Title 13 2 2 2" xfId="49014" xr:uid="{768549A7-F84D-4BD2-B68B-84368E5A67E6}"/>
    <cellStyle name="Title 13 2 3" xfId="47353" xr:uid="{51126F89-3056-4F7A-B35D-37EE798305CE}"/>
    <cellStyle name="Title 13 2 3 2" xfId="49016" xr:uid="{F9BE1DEC-A1FD-4D28-9A0F-8060AB0CCBFD}"/>
    <cellStyle name="Title 13 2 4" xfId="49018" xr:uid="{38D20EA3-91FD-4E67-A2E9-7085C6AAF33B}"/>
    <cellStyle name="Title 13 2_BSD2" xfId="49020" xr:uid="{31678F4B-977F-4D60-9826-B8D3E3127877}"/>
    <cellStyle name="Title 13 3" xfId="49022" xr:uid="{4410D30B-E6D3-4E7B-9F93-DA83DE2D8CA7}"/>
    <cellStyle name="Title 13 3 2" xfId="47359" xr:uid="{7FA7B07F-B1E6-4C65-8B2A-18D730DDFDA5}"/>
    <cellStyle name="Title 13 4" xfId="32410" xr:uid="{B2B73E38-3BD4-4EE6-801B-7D4EA450BAEA}"/>
    <cellStyle name="Title 13 4 2" xfId="38163" xr:uid="{493D7BCC-7B5A-467C-B41D-2E1A363539D7}"/>
    <cellStyle name="Title 13 5" xfId="32415" xr:uid="{46CF6909-A39F-44AD-A927-B637862F6B30}"/>
    <cellStyle name="Title 13 6" xfId="25376" xr:uid="{527B320C-8FEA-4379-B03D-E0E0B21EF50A}"/>
    <cellStyle name="Title 13 7" xfId="25381" xr:uid="{C77669D7-3963-4795-AD73-AEC13E6F355F}"/>
    <cellStyle name="Title 13_BSD2" xfId="49774" xr:uid="{8AC087D5-C21B-4CE0-AEC3-BABCF211F329}"/>
    <cellStyle name="Title 14" xfId="49105" xr:uid="{7F227BE8-0B84-49A9-8190-17EF7B46D4D2}"/>
    <cellStyle name="Title 14 2" xfId="49107" xr:uid="{4419E910-E743-425E-9E32-5A31A9BA0460}"/>
    <cellStyle name="Title 14 2 2" xfId="49109" xr:uid="{AAD8C78D-C855-417A-BD01-68875E56CAF1}"/>
    <cellStyle name="Title 14 2 2 2" xfId="49111" xr:uid="{D06D34E7-1D04-41BB-82E0-6AD2E1576079}"/>
    <cellStyle name="Title 14 2 3" xfId="49113" xr:uid="{E1A4846F-B0F8-49BC-8251-F6DC253FC025}"/>
    <cellStyle name="Title 14 2 3 2" xfId="44919" xr:uid="{D264F79B-B5D0-45D0-8961-40202CBF95D8}"/>
    <cellStyle name="Title 14 2 4" xfId="49115" xr:uid="{EBFC0AA1-B506-403F-BD90-9C3190DD82D0}"/>
    <cellStyle name="Title 14 2_BSD2" xfId="49117" xr:uid="{62C86AF3-FC45-44C3-BED6-D9EADEAB639B}"/>
    <cellStyle name="Title 14 3" xfId="49119" xr:uid="{C434773B-9A6F-4A89-9E79-3D1367B9BDB4}"/>
    <cellStyle name="Title 14 3 2" xfId="49121" xr:uid="{A1E194B3-594B-41DB-8B44-82C9337B8865}"/>
    <cellStyle name="Title 14 4" xfId="38183" xr:uid="{2F989E89-8E88-4341-A0BE-7116F99FE8C5}"/>
    <cellStyle name="Title 14 4 2" xfId="20704" xr:uid="{F3140525-5254-477E-BE89-F7B67CFE8B84}"/>
    <cellStyle name="Title 14 5" xfId="36810" xr:uid="{287CE98A-F6A4-46BF-B2B9-CD77A48F8640}"/>
    <cellStyle name="Title 14 6" xfId="25395" xr:uid="{69120B3C-1784-4FF4-958B-0EF7C395CA4C}"/>
    <cellStyle name="Title 14 7" xfId="25401" xr:uid="{FB94D989-E6D8-4ED0-AB33-95E9A402E4FC}"/>
    <cellStyle name="Title 14_BSD2" xfId="28599" xr:uid="{E3E4B5B7-A653-4D2D-890F-F2A7B7D9A2CD}"/>
    <cellStyle name="Title 15" xfId="49180" xr:uid="{C63C698C-D861-4581-8E57-52CDF62DDC46}"/>
    <cellStyle name="Title 15 2" xfId="49189" xr:uid="{00B4FDBD-6CFA-4875-8E00-BFE9C4DA9B6E}"/>
    <cellStyle name="Title 15 2 2" xfId="49192" xr:uid="{FE179AA5-07FD-4BD2-B5D4-F1349FD3C91E}"/>
    <cellStyle name="Title 15 2 2 2" xfId="12081" xr:uid="{D7211AAC-CD26-48D4-A446-173E34A8A21D}"/>
    <cellStyle name="Title 15 2 3" xfId="28484" xr:uid="{65C2DBF2-4132-4A41-A1FB-2960B20EA6F0}"/>
    <cellStyle name="Title 15 2 3 2" xfId="7375" xr:uid="{984EA28C-B81C-4BAB-B8A0-26F63116B7A3}"/>
    <cellStyle name="Title 15 2 4" xfId="28488" xr:uid="{72CEF23D-BDE4-4372-BC26-66F171344225}"/>
    <cellStyle name="Title 15 2_BSD2" xfId="49195" xr:uid="{3F94F748-4BA1-4288-9C40-CA1525D250A4}"/>
    <cellStyle name="Title 15 3" xfId="42355" xr:uid="{BAF21683-8600-4EF7-87FF-176C525C6AC7}"/>
    <cellStyle name="Title 15 3 2" xfId="42360" xr:uid="{FF9A657F-0630-4871-9C29-5DEED96B3CBC}"/>
    <cellStyle name="Title 15 4" xfId="38204" xr:uid="{AA40A1F2-DA08-4295-A82D-9FEE864B2FDA}"/>
    <cellStyle name="Title 15 4 2" xfId="6468" xr:uid="{83E802B5-04F3-4867-8BFA-8002338CFDC6}"/>
    <cellStyle name="Title 15 5" xfId="38215" xr:uid="{430A0357-58AB-410F-A4B1-935B814A189A}"/>
    <cellStyle name="Title 15_BSD2" xfId="28833" xr:uid="{BAA00FE4-BFB5-4D30-9063-B2E7CD097BD1}"/>
    <cellStyle name="Title 16" xfId="49234" xr:uid="{02D7F161-B49D-4E72-BC1F-1739F5467E1A}"/>
    <cellStyle name="Title 16 2" xfId="49237" xr:uid="{87051A5D-47AC-4194-A105-E6077A4B5DB6}"/>
    <cellStyle name="Title 16 2 2" xfId="49240" xr:uid="{8D7F6E2C-4E9A-4F54-A1C9-143D33543A40}"/>
    <cellStyle name="Title 16 2 2 2" xfId="49243" xr:uid="{335550E1-FD63-436B-A2F3-A34DF6089118}"/>
    <cellStyle name="Title 16 2 3" xfId="37130" xr:uid="{7B1AC756-CCE9-4EB3-B050-D950E3E35B4C}"/>
    <cellStyle name="Title 16 2 3 2" xfId="49246" xr:uid="{86C745C3-983D-41B7-B947-5C7F2E022B5F}"/>
    <cellStyle name="Title 16 2 4" xfId="49251" xr:uid="{9DB24C1E-9532-42ED-9A30-5AE3EA962E75}"/>
    <cellStyle name="Title 16 2_BSD2" xfId="26773" xr:uid="{A4090589-F3A4-48ED-83B3-F5524F13DE35}"/>
    <cellStyle name="Title 16 3" xfId="42367" xr:uid="{F30A1D22-F35F-4872-81D8-8884193C6A56}"/>
    <cellStyle name="Title 16 3 2" xfId="49254" xr:uid="{C2A35100-0A9F-4300-AB4E-350D4CBD0AE4}"/>
    <cellStyle name="Title 16 4" xfId="38222" xr:uid="{768CCE15-DE6B-4219-B6DB-28F1DCD3B232}"/>
    <cellStyle name="Title 16 4 2" xfId="38227" xr:uid="{0454F089-3F75-4977-96FF-BF387AA79FC1}"/>
    <cellStyle name="Title 16 5" xfId="38239" xr:uid="{7C3329DA-6DD9-424F-B692-9CCBA730C04E}"/>
    <cellStyle name="Title 16_BSD2" xfId="43718" xr:uid="{E1349337-5233-4D9D-834D-50A88B126240}"/>
    <cellStyle name="Title 17" xfId="49267" xr:uid="{1DF7E16A-1FEC-4A59-B134-2590304C4996}"/>
    <cellStyle name="Title 17 2" xfId="49270" xr:uid="{01BD1382-F506-4BF9-A4C7-AA182E038387}"/>
    <cellStyle name="Title 17 2 2" xfId="49273" xr:uid="{BBBBFFAD-5CCB-4DA7-9FE8-ABD46AB0F551}"/>
    <cellStyle name="Title 17 2 2 2" xfId="49276" xr:uid="{02228527-44B3-4A6D-8CB8-B63232836EB7}"/>
    <cellStyle name="Title 17 2 3" xfId="49279" xr:uid="{B3B9CCEA-62A6-4C25-8F37-27122EB68E2F}"/>
    <cellStyle name="Title 17 2 3 2" xfId="49282" xr:uid="{6809DF24-3A8A-483C-8609-46F95CDD8E18}"/>
    <cellStyle name="Title 17 2 4" xfId="17509" xr:uid="{A05610DB-CDBA-4531-8D6F-A1D7B027A4A0}"/>
    <cellStyle name="Title 17 2_BSD2" xfId="49285" xr:uid="{CF17A1F6-D505-4FE1-B89F-670AFAD84278}"/>
    <cellStyle name="Title 17 3" xfId="42374" xr:uid="{42EAA0F8-7FA2-4982-817A-5681E0D1E9CB}"/>
    <cellStyle name="Title 17 3 2" xfId="49288" xr:uid="{EE39D2CE-B287-4405-AC92-77093C283E4B}"/>
    <cellStyle name="Title 17 4" xfId="38246" xr:uid="{EE6E880A-7A44-4C08-B2E2-8DF4CE99699F}"/>
    <cellStyle name="Title 17 4 2" xfId="38251" xr:uid="{64FC7CA4-8581-4787-92C1-8175F1F51F1B}"/>
    <cellStyle name="Title 17 5" xfId="38260" xr:uid="{88845892-F9D9-414C-A321-DCB7B28987C0}"/>
    <cellStyle name="Title 17_BSD2" xfId="49291" xr:uid="{D5D0A6D7-1A2F-4E51-ACC5-239E877C70C6}"/>
    <cellStyle name="Title 18" xfId="49776" xr:uid="{FBCF9071-28D6-4262-B2C0-71A483535EF4}"/>
    <cellStyle name="Title 18 2" xfId="49778" xr:uid="{33BC1E3D-189E-4692-B11D-AEB01DBB7353}"/>
    <cellStyle name="Title 18 2 2" xfId="12389" xr:uid="{12745CB2-2285-48FC-ADC6-52554EF6232C}"/>
    <cellStyle name="Title 18 2 2 2" xfId="49780" xr:uid="{6E5679E8-5151-4164-8C70-9B2BAD600837}"/>
    <cellStyle name="Title 18 2 3" xfId="49782" xr:uid="{7D8D63DE-BAFA-4DD5-AC65-5795FADCF0C0}"/>
    <cellStyle name="Title 18 2 3 2" xfId="49784" xr:uid="{C683FB0C-06F9-493F-9531-56940D26B717}"/>
    <cellStyle name="Title 18 2 4" xfId="49786" xr:uid="{AF84EF94-963B-495A-8FD1-B2AF1164BEA4}"/>
    <cellStyle name="Title 18 2_BSD2" xfId="49788" xr:uid="{24648B09-992E-4916-8100-AC97F90530A3}"/>
    <cellStyle name="Title 18 3" xfId="49790" xr:uid="{1EF60D5A-6E00-420A-A502-E3501C8C937E}"/>
    <cellStyle name="Title 18 3 2" xfId="12552" xr:uid="{A512979F-8633-417E-82D7-248E00A1284B}"/>
    <cellStyle name="Title 18 4" xfId="38270" xr:uid="{126BE391-0E50-4A96-8779-5E64DAF61E86}"/>
    <cellStyle name="Title 18 4 2" xfId="11088" xr:uid="{95245507-CECB-4F6C-A910-0AB69CE6FFF7}"/>
    <cellStyle name="Title 18 5" xfId="38285" xr:uid="{6216029E-1368-4DF0-A271-B15E037B0275}"/>
    <cellStyle name="Title 18_BSD2" xfId="49792" xr:uid="{313C6863-C4BC-4309-A4B6-60DD13FFB528}"/>
    <cellStyle name="Title 19" xfId="49794" xr:uid="{DE7E4377-6C09-4FFF-82E7-002D5E5D0843}"/>
    <cellStyle name="Title 19 2" xfId="49796" xr:uid="{E5AC704C-12AF-4E22-ACE4-463F12008FDA}"/>
    <cellStyle name="Title 19 2 2" xfId="12572" xr:uid="{7790AE2C-2126-43F0-B92D-04D7FA71D7A7}"/>
    <cellStyle name="Title 19 2 2 2" xfId="10426" xr:uid="{377DA0B7-27CA-4376-B11D-6D4C6B570D50}"/>
    <cellStyle name="Title 19 2 3" xfId="12580" xr:uid="{5B712142-4FFA-430D-9C10-BEE49085E3A2}"/>
    <cellStyle name="Title 19 2 3 2" xfId="12586" xr:uid="{E1E730A6-7396-427F-9083-261A7875559D}"/>
    <cellStyle name="Title 19 2 4" xfId="12600" xr:uid="{871D43C6-E2F1-4F4F-9FB4-54CCFA83E995}"/>
    <cellStyle name="Title 19 2_BSD2" xfId="9210" xr:uid="{9BD35C1B-2F4A-4BC0-9759-128FA5090364}"/>
    <cellStyle name="Title 19 3" xfId="49798" xr:uid="{387A14C6-6C65-4605-8892-896A6616B57D}"/>
    <cellStyle name="Title 19 3 2" xfId="13426" xr:uid="{3FC0B063-F241-4E1A-86BE-272B11D8897E}"/>
    <cellStyle name="Title 19 4" xfId="11107" xr:uid="{9C6A293B-BE75-4213-914C-58DD1C8B4C02}"/>
    <cellStyle name="Title 19 4 2" xfId="11112" xr:uid="{FE54DB04-A23A-413B-BCDC-6859181932A9}"/>
    <cellStyle name="Title 19 5" xfId="38294" xr:uid="{7150E16D-4698-44F3-A9AA-25E0881A45C0}"/>
    <cellStyle name="Title 19_BSD2" xfId="49800" xr:uid="{DC887436-DCF6-492C-ADF5-D3DBFAE74800}"/>
    <cellStyle name="Title 2" xfId="2734" xr:uid="{35C06A75-671B-479A-A4F8-9BFC4428ACA3}"/>
    <cellStyle name="Title 2 10" xfId="49801" xr:uid="{4D89C9B9-4430-4767-ADAF-0359A0F6395B}"/>
    <cellStyle name="Title 2 10 2" xfId="49802" xr:uid="{07D69C56-4D6C-48C0-ABA0-5787C5B2D062}"/>
    <cellStyle name="Title 2 11" xfId="10335" xr:uid="{CF1EFA3A-C8BD-4B35-ADC8-D59F98151523}"/>
    <cellStyle name="Title 2 12" xfId="34073" xr:uid="{3869BBE1-262A-47A6-9428-9813E1631864}"/>
    <cellStyle name="Title 2 13" xfId="28244" xr:uid="{A89FE45F-9E51-47E7-8252-A72DEBC2649C}"/>
    <cellStyle name="Title 2 14" xfId="51802" xr:uid="{C3A1626C-32C7-48A8-90C4-9BAE07DB89D8}"/>
    <cellStyle name="Title 2 2" xfId="602" xr:uid="{E4CE2EAA-54D2-4750-97A5-2C5807D7D3B1}"/>
    <cellStyle name="Title 2 2 2" xfId="49803" xr:uid="{BC20606C-214E-4DC0-942E-29509FA64824}"/>
    <cellStyle name="Title 2 2 2 2" xfId="49804" xr:uid="{031A91E5-6E7E-493B-9B7D-AE3655562177}"/>
    <cellStyle name="Title 2 2 3" xfId="49805" xr:uid="{CC2C8465-A80F-4B0D-9FA3-3BD920E0A663}"/>
    <cellStyle name="Title 2 2 3 2" xfId="49806" xr:uid="{90DA4C00-8BC4-4675-A5C7-93D6EB3C649B}"/>
    <cellStyle name="Title 2 2 4" xfId="49807" xr:uid="{0E074D48-2803-4D8F-8C8C-A1F16D9CFB3F}"/>
    <cellStyle name="Title 2 2 4 2" xfId="49808" xr:uid="{4F8BF005-AD48-494C-B8B8-6BC655461D86}"/>
    <cellStyle name="Title 2 2 5" xfId="49809" xr:uid="{5FB8BEEC-85A2-4690-AFCA-968A7979D56A}"/>
    <cellStyle name="Title 2 2 6" xfId="49810" xr:uid="{50D09DD8-E5D0-4F2E-BAFB-5BB6142EAEC0}"/>
    <cellStyle name="Title 2 2 7" xfId="49811" xr:uid="{714E5731-2F74-4990-B8F5-23BCC466144F}"/>
    <cellStyle name="Title 2 2 8" xfId="34869" xr:uid="{C4574417-7A04-4FB5-867E-BE45C8A1934C}"/>
    <cellStyle name="Title 2 2_BSD2" xfId="49812" xr:uid="{C90C818B-30E3-413D-89FA-3E3E72AEF118}"/>
    <cellStyle name="Title 2 3" xfId="34871" xr:uid="{60B1BED9-3832-4F17-A490-89268577084C}"/>
    <cellStyle name="Title 2 3 2" xfId="49813" xr:uid="{110A7AA1-7A54-40E4-B94E-718FE5B2DDE8}"/>
    <cellStyle name="Title 2 3 2 2" xfId="49814" xr:uid="{2C230CEB-5BC2-4E43-94DB-008E1081CB91}"/>
    <cellStyle name="Title 2 3 3" xfId="49815" xr:uid="{7153E101-DE23-48A6-803B-7D020577D907}"/>
    <cellStyle name="Title 2 3 3 2" xfId="49816" xr:uid="{BE4BA4DE-03C3-4FFE-9F74-8E851665A7A0}"/>
    <cellStyle name="Title 2 3 4" xfId="49817" xr:uid="{6D1C5FAF-7196-4C20-BD79-333EB77F50B0}"/>
    <cellStyle name="Title 2 3 5" xfId="49818" xr:uid="{7C5ABFA7-8F25-46D7-B66C-CC6AF7D6AA81}"/>
    <cellStyle name="Title 2 3 6" xfId="39816" xr:uid="{F4538728-311F-4A8D-A704-FA5E0AC1DE4C}"/>
    <cellStyle name="Title 2 3_BSD2" xfId="49819" xr:uid="{BA2A7722-158D-4E80-BEA3-33A6217E80AB}"/>
    <cellStyle name="Title 2 4" xfId="34873" xr:uid="{4886330E-B5AF-4321-8257-BC8B14CD9467}"/>
    <cellStyle name="Title 2 4 2" xfId="49820" xr:uid="{95B54596-FF26-47F1-8696-7D437024BE5E}"/>
    <cellStyle name="Title 2 4 3" xfId="49821" xr:uid="{95606861-D918-45BF-9D75-5FE7D655DCE0}"/>
    <cellStyle name="Title 2 4 4" xfId="49822" xr:uid="{29AF0F14-49C8-49D4-BDAC-24014FC3486B}"/>
    <cellStyle name="Title 2 5" xfId="49823" xr:uid="{3C21A0BE-6376-4485-95BF-B643EEA01F2B}"/>
    <cellStyle name="Title 2 5 2" xfId="49824" xr:uid="{5AD08FBD-EDE0-4A15-AD35-66F4FD9E2118}"/>
    <cellStyle name="Title 2 5 3" xfId="49825" xr:uid="{38C753AF-9A6D-477A-8F65-9AED99232796}"/>
    <cellStyle name="Title 2 5 4" xfId="49826" xr:uid="{85ED0226-59BF-4617-A912-D6EA9EA1C3CE}"/>
    <cellStyle name="Title 2 6" xfId="49827" xr:uid="{AEDC78D4-D217-4C37-8DB1-7C7930B958F2}"/>
    <cellStyle name="Title 2 6 2" xfId="49828" xr:uid="{CAD3A71D-9CF8-487A-BE48-D8C0890189D7}"/>
    <cellStyle name="Title 2 6 3" xfId="49829" xr:uid="{04AD37FD-85A2-4077-A883-FE34505AEBC9}"/>
    <cellStyle name="Title 2 6 4" xfId="49830" xr:uid="{10059953-2A62-4E81-822D-51BD5828C4C5}"/>
    <cellStyle name="Title 2 7" xfId="49831" xr:uid="{1C014F71-7C48-43D3-9178-99ED25D9D540}"/>
    <cellStyle name="Title 2 7 2" xfId="49832" xr:uid="{E5357124-59F0-4814-B758-E7019AFC9981}"/>
    <cellStyle name="Title 2 7 3" xfId="49833" xr:uid="{E3706731-6D63-45FD-8A86-FC08BECE6C49}"/>
    <cellStyle name="Title 2 7 4" xfId="49834" xr:uid="{9050A6E9-C187-4418-93E3-5ED44A53F362}"/>
    <cellStyle name="Title 2 8" xfId="49835" xr:uid="{FBE5F79D-6A30-4D97-91DB-A2E9390E75D9}"/>
    <cellStyle name="Title 2 8 2" xfId="49591" xr:uid="{669BD4EB-7D0D-49A0-BD61-C655FB003085}"/>
    <cellStyle name="Title 2 8 3" xfId="49836" xr:uid="{486A5B46-A318-421A-97EA-0819DF8C2CAC}"/>
    <cellStyle name="Title 2 8 4" xfId="49837" xr:uid="{EA08F02C-C59C-41BC-961F-2950D36FC432}"/>
    <cellStyle name="Title 2 9" xfId="49838" xr:uid="{809A825E-4FE3-49C9-BCDD-533AD70093B5}"/>
    <cellStyle name="Title 2 9 2" xfId="49839" xr:uid="{FF802FA2-4FFD-4C7B-BB5B-46153EEE8008}"/>
    <cellStyle name="Title 2 9 3" xfId="49840" xr:uid="{C62F7ECE-91AB-435F-882F-77670538AD8B}"/>
    <cellStyle name="Title 2 9 4" xfId="49841" xr:uid="{072EE352-E009-47DA-A0D8-39F7B59A7F33}"/>
    <cellStyle name="Title 20" xfId="49179" xr:uid="{B96AB97C-4950-453B-969F-A72871C8D64E}"/>
    <cellStyle name="Title 20 2" xfId="49188" xr:uid="{F8C878BC-AF3A-4200-9950-8BF8FCFD2C23}"/>
    <cellStyle name="Title 20 2 2" xfId="49191" xr:uid="{F3C675F6-85B9-4380-8E4F-96B44052A891}"/>
    <cellStyle name="Title 20 2 2 2" xfId="12080" xr:uid="{0D591AA7-436F-4848-BC96-C10C2EA90AA9}"/>
    <cellStyle name="Title 20 2 3" xfId="28483" xr:uid="{0493C25B-367C-43D4-806E-B2174DAAA785}"/>
    <cellStyle name="Title 20 2 3 2" xfId="7374" xr:uid="{B55ECC42-0ABF-40E7-AFA1-AA780E10946C}"/>
    <cellStyle name="Title 20 2 4" xfId="28487" xr:uid="{5CCB74C7-B5F8-4B57-930E-2A6CD21BAC79}"/>
    <cellStyle name="Title 20 2_BSD2" xfId="49194" xr:uid="{C4C0FE25-DDD0-4A50-B299-C9E556FE2160}"/>
    <cellStyle name="Title 20 3" xfId="42354" xr:uid="{3EBC8148-F436-4EC9-AD73-76CF619904F1}"/>
    <cellStyle name="Title 20 3 2" xfId="42359" xr:uid="{AE841B93-10FD-41E4-9646-B1F1E730FB61}"/>
    <cellStyle name="Title 20 4" xfId="38203" xr:uid="{5A8A0EE5-A48D-4217-8670-3E5543D27B31}"/>
    <cellStyle name="Title 20 4 2" xfId="6467" xr:uid="{72C621C2-2A26-4BAE-B854-61756E552F8E}"/>
    <cellStyle name="Title 20 5" xfId="38214" xr:uid="{6973CE7F-176F-43E3-808C-919F4F551A51}"/>
    <cellStyle name="Title 20_BSD2" xfId="28832" xr:uid="{AC44F39C-EE57-4520-A6A7-A475F2F54A34}"/>
    <cellStyle name="Title 21" xfId="49233" xr:uid="{1216EEE4-2EEB-47A1-86E2-6B02EF697499}"/>
    <cellStyle name="Title 21 2" xfId="49236" xr:uid="{C0468115-7CD8-4A72-A55C-9758050812D6}"/>
    <cellStyle name="Title 21 2 2" xfId="49239" xr:uid="{61E765A6-D169-4D0C-9B6A-CC4D542ACBAC}"/>
    <cellStyle name="Title 21 2 2 2" xfId="49242" xr:uid="{1D46358F-F13B-40AF-B942-BC98856071BD}"/>
    <cellStyle name="Title 21 2 3" xfId="37129" xr:uid="{B788AE03-9F1E-40CA-BD62-0327EA69C6CA}"/>
    <cellStyle name="Title 21 2 3 2" xfId="49245" xr:uid="{4E6AC1ED-7798-4351-AAF9-328F34DB3296}"/>
    <cellStyle name="Title 21 2 4" xfId="49250" xr:uid="{F04D89D7-5333-4D9A-A3FD-02A7063CA809}"/>
    <cellStyle name="Title 21 2_BSD2" xfId="26772" xr:uid="{3D959191-E3A7-454C-9BDF-0075B0D24F6A}"/>
    <cellStyle name="Title 21 3" xfId="42366" xr:uid="{415957BB-131B-486D-B61E-DB7DA5EC1BA7}"/>
    <cellStyle name="Title 21 3 2" xfId="49253" xr:uid="{F7051ABF-AE46-4B8A-B409-A1F4FCCD447B}"/>
    <cellStyle name="Title 21 4" xfId="38221" xr:uid="{CE1ACA87-54EA-4D36-A34E-6979D6B6FD80}"/>
    <cellStyle name="Title 21 4 2" xfId="38226" xr:uid="{4ADB668A-2FF7-44C7-A991-72FDD9D555C1}"/>
    <cellStyle name="Title 21 5" xfId="38238" xr:uid="{EBCAA133-5713-4C30-A872-17300ADC938D}"/>
    <cellStyle name="Title 21_BSD2" xfId="43717" xr:uid="{CBD6251A-8EF2-4660-86EF-129D723CEE81}"/>
    <cellStyle name="Title 22" xfId="49266" xr:uid="{56539689-A4F5-4A0F-9FC5-F1B7689B7A78}"/>
    <cellStyle name="Title 22 2" xfId="49269" xr:uid="{6EAFACAB-A5F9-41EB-B2A1-EC4BC3056A31}"/>
    <cellStyle name="Title 22 2 2" xfId="49272" xr:uid="{169A5CE4-E414-42E3-BCED-CF97477E6EAD}"/>
    <cellStyle name="Title 22 2 2 2" xfId="49275" xr:uid="{AFD710A9-3474-428B-A9E8-8FB2B4FE4762}"/>
    <cellStyle name="Title 22 2 3" xfId="49278" xr:uid="{790ADDCD-CD43-4C6D-A1A2-20A8EFB92305}"/>
    <cellStyle name="Title 22 2 3 2" xfId="49281" xr:uid="{796FE88E-14DB-4C9B-90B8-2E7270FA6966}"/>
    <cellStyle name="Title 22 2 4" xfId="17508" xr:uid="{398CFA35-31DD-48E4-82CB-90F45FD5B3F3}"/>
    <cellStyle name="Title 22 2_BSD2" xfId="49284" xr:uid="{F9C37DF5-0971-4235-B21A-24F4D3DDF4C2}"/>
    <cellStyle name="Title 22 3" xfId="42373" xr:uid="{8887CBFD-4A72-434F-AF1C-689AE915B55D}"/>
    <cellStyle name="Title 22 3 2" xfId="49287" xr:uid="{A4C478CC-7822-4D0A-9917-E566084DD54B}"/>
    <cellStyle name="Title 22 4" xfId="38245" xr:uid="{8C63E1C8-8FAD-48B7-A0AE-1CE271B06B2F}"/>
    <cellStyle name="Title 22 4 2" xfId="38250" xr:uid="{8FAA4474-B836-45CA-A023-04FED1A3E65B}"/>
    <cellStyle name="Title 22 5" xfId="38259" xr:uid="{18D707E6-396E-425E-B1E4-9523B21BDB87}"/>
    <cellStyle name="Title 22_BSD2" xfId="49290" xr:uid="{0331B003-81A6-41C1-BE32-4383E1F63E76}"/>
    <cellStyle name="Title 23" xfId="49775" xr:uid="{864A4B22-7EF4-42D8-82D7-53AB57883289}"/>
    <cellStyle name="Title 23 2" xfId="49777" xr:uid="{C8A2D28B-7BB0-4CA3-89C1-646F2295314F}"/>
    <cellStyle name="Title 23 2 2" xfId="12388" xr:uid="{FE0DEB00-BA57-4688-A44B-022FDEA7B5F1}"/>
    <cellStyle name="Title 23 2 2 2" xfId="49779" xr:uid="{63DB04D7-F6D3-49D9-B1EA-11578003AAA1}"/>
    <cellStyle name="Title 23 2 3" xfId="49781" xr:uid="{E9A737AC-0758-441E-812E-BD36C326A449}"/>
    <cellStyle name="Title 23 2 3 2" xfId="49783" xr:uid="{AD56F7FA-F437-4914-8BA3-B0509B3E4459}"/>
    <cellStyle name="Title 23 2 4" xfId="49785" xr:uid="{5A6FF87B-C025-403E-8CD2-1775DFBD8E6B}"/>
    <cellStyle name="Title 23 2_BSD2" xfId="49787" xr:uid="{9F3A08C1-2B7E-4A0D-A5DA-8024644F8D52}"/>
    <cellStyle name="Title 23 3" xfId="49789" xr:uid="{F7795E42-329A-4DB9-B71F-1F5F1DE330BF}"/>
    <cellStyle name="Title 23 3 2" xfId="12551" xr:uid="{AE9DECBC-D4EF-498D-BF36-3895EADB1F5B}"/>
    <cellStyle name="Title 23 4" xfId="38269" xr:uid="{71CD6564-0432-463B-A297-F8674BDDE933}"/>
    <cellStyle name="Title 23 4 2" xfId="11087" xr:uid="{C54821BA-B806-4B23-83EE-FE3DA7DEB9F5}"/>
    <cellStyle name="Title 23 5" xfId="38284" xr:uid="{5C5B9A21-BB4D-4663-ACC9-160E66927F34}"/>
    <cellStyle name="Title 23_BSD2" xfId="49791" xr:uid="{22C71D69-B952-4519-BC10-C17498D6ECC6}"/>
    <cellStyle name="Title 24" xfId="49793" xr:uid="{0895BE60-4648-4143-AF77-FE8BCA677D53}"/>
    <cellStyle name="Title 24 2" xfId="49795" xr:uid="{001DBEC5-BF50-47FA-B9C5-0635A24CBB75}"/>
    <cellStyle name="Title 24 2 2" xfId="12571" xr:uid="{EDC125BC-6136-4845-B5CD-79398D2BEA6A}"/>
    <cellStyle name="Title 24 2 2 2" xfId="10425" xr:uid="{632FE55B-903E-4F15-9101-61EDBD69185D}"/>
    <cellStyle name="Title 24 2 3" xfId="12579" xr:uid="{A9D144CB-5809-4B97-A434-B091D273B9CE}"/>
    <cellStyle name="Title 24 2 3 2" xfId="12585" xr:uid="{9E3CB72B-D253-450D-8E12-CD1E65AD6050}"/>
    <cellStyle name="Title 24 2 4" xfId="12599" xr:uid="{66A4217F-0529-44AB-B2E8-2B1F7D33E59E}"/>
    <cellStyle name="Title 24 2_BSD2" xfId="9209" xr:uid="{A084DF6C-735B-4807-9BB5-5C32A7F553BD}"/>
    <cellStyle name="Title 24 3" xfId="49797" xr:uid="{1F0C4778-8348-490D-9C2C-4831E52EB056}"/>
    <cellStyle name="Title 24 3 2" xfId="13425" xr:uid="{402B1797-435C-40C8-9D00-47CFCD6677E6}"/>
    <cellStyle name="Title 24 4" xfId="11106" xr:uid="{AE30074E-40C8-4485-ABAC-2CDE60ACB09B}"/>
    <cellStyle name="Title 24 4 2" xfId="11111" xr:uid="{8783A49B-1912-4425-B5D2-A2703640B9BD}"/>
    <cellStyle name="Title 24 5" xfId="38293" xr:uid="{0CDFFB2C-3D5E-4059-A85A-153E19159349}"/>
    <cellStyle name="Title 24_BSD2" xfId="49799" xr:uid="{489A484A-6696-4E99-ADAF-0AF4BFA6D6F7}"/>
    <cellStyle name="Title 25" xfId="49843" xr:uid="{A390A804-CE60-48D2-8B76-423C2466A7E3}"/>
    <cellStyle name="Title 25 2" xfId="49845" xr:uid="{583D5271-B98F-4EA0-AC1A-057CF38C7247}"/>
    <cellStyle name="Title 25 2 2" xfId="14536" xr:uid="{9E8F597A-D289-4FC2-B542-7EA47041ACE6}"/>
    <cellStyle name="Title 25 2 2 2" xfId="14543" xr:uid="{A7BC54EE-6498-45AC-ACCC-C66D18FD6455}"/>
    <cellStyle name="Title 25 2 3" xfId="8554" xr:uid="{11B771EC-9435-46E6-8F50-9BB9973ADD0E}"/>
    <cellStyle name="Title 25 2 3 2" xfId="18374" xr:uid="{52E813D4-F4A8-4E51-8A80-A3BD4138D232}"/>
    <cellStyle name="Title 25 2 4" xfId="8572" xr:uid="{C203A4BF-ADC8-4E3C-98F3-C941A68655D4}"/>
    <cellStyle name="Title 25 2_BSD2" xfId="49847" xr:uid="{E17526E9-2B17-4976-9EEF-A65A71B782B0}"/>
    <cellStyle name="Title 25 3" xfId="49849" xr:uid="{5FA43433-7B0B-47A4-8022-2E87552C63C1}"/>
    <cellStyle name="Title 25 3 2" xfId="14765" xr:uid="{0E21E965-FBF9-4C03-81F9-B8FDC8462BD8}"/>
    <cellStyle name="Title 25 4" xfId="38315" xr:uid="{F82F9E28-66DA-4A4C-A756-46F8961F1D37}"/>
    <cellStyle name="Title 25 4 2" xfId="11132" xr:uid="{3A01AFD6-D405-4892-8890-F031078E3F56}"/>
    <cellStyle name="Title 25 5" xfId="38319" xr:uid="{3A1B2F2C-71F1-4FFE-9EE4-5EF5EE2FDF1D}"/>
    <cellStyle name="Title 25_BSD2" xfId="49851" xr:uid="{1259099E-F642-4A97-8D1F-89202D6000F5}"/>
    <cellStyle name="Title 26" xfId="49853" xr:uid="{31402200-65E8-4828-A364-FDCDC437AEAE}"/>
    <cellStyle name="Title 26 2" xfId="49855" xr:uid="{8497C948-CDB3-423B-9083-084AFDB6111A}"/>
    <cellStyle name="Title 26 2 2" xfId="16024" xr:uid="{2F273872-B63A-4AEE-A3A8-CF3919D34E7B}"/>
    <cellStyle name="Title 26 2 2 2" xfId="16030" xr:uid="{A086F5C6-50CD-4002-8FC0-71CC8463FDF4}"/>
    <cellStyle name="Title 26 2 3" xfId="16035" xr:uid="{CC8F2830-6EED-4435-AFBB-6505DB0317D6}"/>
    <cellStyle name="Title 26 2 3 2" xfId="49857" xr:uid="{65CA0782-5DD9-4972-95CD-FB6598499D65}"/>
    <cellStyle name="Title 26 2 4" xfId="16040" xr:uid="{3026CEEB-FEDC-46C2-A6DB-9AC7C76C46C0}"/>
    <cellStyle name="Title 26 2_BSD2" xfId="26608" xr:uid="{6BB5D762-89F7-4E7E-BA9D-5A3F00934F3C}"/>
    <cellStyle name="Title 26 3" xfId="49859" xr:uid="{6DCFB19E-9400-4D88-9077-7744BE23B92D}"/>
    <cellStyle name="Title 26 3 2" xfId="16228" xr:uid="{4B03A478-E00A-4B94-B8C4-7DA1BEA82A77}"/>
    <cellStyle name="Title 26 4" xfId="38327" xr:uid="{A3917D3C-F326-42F9-9436-99B2CBC605A0}"/>
    <cellStyle name="Title 26 4 2" xfId="11166" xr:uid="{B6B0938F-2B3A-46E1-9542-39AB1C67E4E7}"/>
    <cellStyle name="Title 26 5" xfId="38333" xr:uid="{C31892C1-2132-4D26-97F0-22DFAB6F67CC}"/>
    <cellStyle name="Title 26_BSD2" xfId="49861" xr:uid="{EB160B70-8DFB-49C3-BD32-294C6003BCE4}"/>
    <cellStyle name="Title 27" xfId="49863" xr:uid="{E294F15E-A400-4D58-8335-295B9300055B}"/>
    <cellStyle name="Title 27 2" xfId="49865" xr:uid="{DD87E3B1-48FB-420D-BC32-2247BED1D906}"/>
    <cellStyle name="Title 27 2 2" xfId="15460" xr:uid="{5C3395A3-74A5-485D-BAD2-D532D006CA9F}"/>
    <cellStyle name="Title 27 2 2 2" xfId="16287" xr:uid="{D0469183-4C45-45ED-B760-8E36995A71CE}"/>
    <cellStyle name="Title 27 2 3" xfId="17034" xr:uid="{5416CB3E-A6F1-452F-82F3-E0FFB9ADD91A}"/>
    <cellStyle name="Title 27 2 3 2" xfId="49867" xr:uid="{0C6B243E-B4A0-41D2-9E06-F21FB47214F4}"/>
    <cellStyle name="Title 27 2 4" xfId="5185" xr:uid="{62A60768-5015-44D4-B01C-DB53F2B452CE}"/>
    <cellStyle name="Title 27 2_BSD2" xfId="39854" xr:uid="{DDFBC67C-E991-4117-96A8-65113D562152}"/>
    <cellStyle name="Title 27 3" xfId="49869" xr:uid="{9F5E0ACA-F9B4-4115-BCB6-B9B3A5C5FF9E}"/>
    <cellStyle name="Title 27 3 2" xfId="15465" xr:uid="{FF06F399-DDF3-4AF0-8689-B692F00A81DC}"/>
    <cellStyle name="Title 27 4" xfId="38343" xr:uid="{E25F746E-FDFA-4952-9E58-65D0B2813487}"/>
    <cellStyle name="Title 27 4 2" xfId="11202" xr:uid="{C6E88035-50A0-47EA-9850-2A0B5786A5B1}"/>
    <cellStyle name="Title 27 5" xfId="38349" xr:uid="{92F7759F-B999-4B02-96ED-FA9934287CF0}"/>
    <cellStyle name="Title 27_BSD2" xfId="49871" xr:uid="{EABAB559-C18A-4D88-8E06-4EB778E6EF72}"/>
    <cellStyle name="Title 28" xfId="49873" xr:uid="{0DF50A5D-2AAA-4377-AB99-ED41CC7EEA9A}"/>
    <cellStyle name="Title 28 2" xfId="49875" xr:uid="{81A11ED1-C2FF-4451-9E2E-5F5F692F316E}"/>
    <cellStyle name="Title 28 2 2" xfId="18083" xr:uid="{6D3114C6-9D06-46C2-993E-A46ECED3C375}"/>
    <cellStyle name="Title 28 2 2 2" xfId="18087" xr:uid="{BD6D777C-9616-4267-B58A-9C21960B13E3}"/>
    <cellStyle name="Title 28 2 3" xfId="18094" xr:uid="{9D28F9D8-2957-42B9-B79D-64ECE7A14505}"/>
    <cellStyle name="Title 28 2 3 2" xfId="49877" xr:uid="{977B94BB-4B4C-43FE-B900-31B5C233A218}"/>
    <cellStyle name="Title 28 2 4" xfId="18105" xr:uid="{2D1A005F-74BA-4195-B636-E7501F5A969F}"/>
    <cellStyle name="Title 28 2_BSD2" xfId="49879" xr:uid="{F0A5C288-81C8-452B-A352-1F495BF25616}"/>
    <cellStyle name="Title 28 3" xfId="49881" xr:uid="{A7D35FC5-1CEC-4021-8851-5C92E630AC71}"/>
    <cellStyle name="Title 28 3 2" xfId="18323" xr:uid="{A0DEA2AD-34E7-4E68-BF9E-774F2E3EBEBA}"/>
    <cellStyle name="Title 28 4" xfId="38361" xr:uid="{6E4B336B-1612-4D58-BC3C-E3E7466E4C5E}"/>
    <cellStyle name="Title 28 4 2" xfId="18449" xr:uid="{496EEA26-C20D-4352-89F9-EB59BBE1EA32}"/>
    <cellStyle name="Title 28 5" xfId="38368" xr:uid="{0AB5CEFA-69AD-4263-B60F-0AC5B5F06D0B}"/>
    <cellStyle name="Title 28_BSD2" xfId="9611" xr:uid="{AFE941DE-196B-463B-8093-8E605F246004}"/>
    <cellStyle name="Title 29" xfId="49883" xr:uid="{C0063A23-7060-430C-ABBB-E9E1BF3D5E83}"/>
    <cellStyle name="Title 29 2" xfId="49885" xr:uid="{F50D46BA-7723-4265-A5EB-B172D45D88D5}"/>
    <cellStyle name="Title 29 2 2" xfId="49887" xr:uid="{410A9C42-0C59-4CD8-B41C-78C64BB79DE4}"/>
    <cellStyle name="Title 29 2 2 2" xfId="49889" xr:uid="{77A005D6-566E-48CA-86CB-FCA9CC76C4CD}"/>
    <cellStyle name="Title 29 2 3" xfId="49891" xr:uid="{3A6C1EBB-E10A-4AD1-B3A8-E468B0A9B173}"/>
    <cellStyle name="Title 29 2 3 2" xfId="49893" xr:uid="{5E4CCE17-7449-4FC0-A270-5EA977A9FA45}"/>
    <cellStyle name="Title 29 2 4" xfId="49895" xr:uid="{DDECA0A6-0B74-4865-AF4E-93482D4164A9}"/>
    <cellStyle name="Title 29 2_BSD2" xfId="49897" xr:uid="{A6A1A6E1-1D2D-403D-BAA6-A72BBC73A20D}"/>
    <cellStyle name="Title 29 3" xfId="49899" xr:uid="{51FB2DC4-6FE7-4A37-A59B-AEDD6BE19F11}"/>
    <cellStyle name="Title 29 3 2" xfId="49901" xr:uid="{5ABEEB0E-A118-4FA2-8B18-90DE08894876}"/>
    <cellStyle name="Title 29 4" xfId="38378" xr:uid="{DA914DDD-671F-4293-98DA-708CCB839D97}"/>
    <cellStyle name="Title 29 4 2" xfId="21651" xr:uid="{2C5727ED-7423-42D4-B976-79CF29E2ADD2}"/>
    <cellStyle name="Title 29 5" xfId="38386" xr:uid="{C4D9DD1B-9459-4842-B093-0E9A0E98E068}"/>
    <cellStyle name="Title 29_BSD2" xfId="29065" xr:uid="{20A045D9-B6BC-4D5D-81CF-DCAC429D445C}"/>
    <cellStyle name="Title 3" xfId="2735" xr:uid="{08A2E605-5BFF-470C-B9E7-C456B97B7EE5}"/>
    <cellStyle name="Title 3 2" xfId="183" xr:uid="{C115F4E4-197F-4FB2-8BCC-D205C495871B}"/>
    <cellStyle name="Title 3 2 2" xfId="49902" xr:uid="{4C60C474-C681-4B70-B9DC-1F187022289F}"/>
    <cellStyle name="Title 3 2 3" xfId="49903" xr:uid="{50B6493B-1F15-4631-AD32-97F3373694E5}"/>
    <cellStyle name="Title 3 2 4" xfId="34877" xr:uid="{25D10056-F27C-4173-95E3-CD55A7247376}"/>
    <cellStyle name="Title 3 3" xfId="49904" xr:uid="{A8BA4891-4663-452B-A3DC-F8FF1A9F80F0}"/>
    <cellStyle name="Title 3 3 2" xfId="49905" xr:uid="{037A42CE-50B1-4E46-B0DF-1BF5D68FE2F5}"/>
    <cellStyle name="Title 3 3 3" xfId="49906" xr:uid="{90BD9FCE-D069-4ACB-BBA5-5199E66D21D6}"/>
    <cellStyle name="Title 3 4" xfId="49907" xr:uid="{A02C6EF4-E7B5-49D4-93FC-F78C17A90AB9}"/>
    <cellStyle name="Title 3 4 2" xfId="49908" xr:uid="{0D880AC4-D439-433C-B7DF-DE513B1D62D8}"/>
    <cellStyle name="Title 3 5" xfId="49909" xr:uid="{E563ECB3-CDE6-43D1-9C5B-24D8B1866550}"/>
    <cellStyle name="Title 3 5 2" xfId="49910" xr:uid="{C28E3E2D-2A2D-4514-A81A-49D83B07CB5A}"/>
    <cellStyle name="Title 3 6" xfId="49911" xr:uid="{245B861B-4F2C-442C-80C8-67D229DB5123}"/>
    <cellStyle name="Title 3 7" xfId="51803" xr:uid="{3D380504-B3B4-4275-B7E6-9F54541E326B}"/>
    <cellStyle name="Title 3_Annexure" xfId="38822" xr:uid="{7A11BB81-6AF4-4634-A9EC-0FD97D300650}"/>
    <cellStyle name="Title 30" xfId="49842" xr:uid="{9BCEC6CA-17F4-4D6D-AA7C-E6A5D0D54D93}"/>
    <cellStyle name="Title 30 2" xfId="49844" xr:uid="{B278CCBE-F16D-4280-9BEC-A6A4E8E9BCE1}"/>
    <cellStyle name="Title 30 2 2" xfId="14535" xr:uid="{A2726C86-E212-487F-86B8-F8A15ECD822A}"/>
    <cellStyle name="Title 30 2 2 2" xfId="14542" xr:uid="{37C080A1-F614-4F8B-AC6D-D17F0823691D}"/>
    <cellStyle name="Title 30 2 3" xfId="8553" xr:uid="{7E1C3F73-6E7F-43CD-B9BD-DE35EA614512}"/>
    <cellStyle name="Title 30 2 3 2" xfId="18373" xr:uid="{E7F1BC1B-D751-47FA-9B50-E429C2F5AB2B}"/>
    <cellStyle name="Title 30 2 4" xfId="8571" xr:uid="{8F33E964-FDA6-44D9-B46A-15E8FDBF94F8}"/>
    <cellStyle name="Title 30 2_BSD2" xfId="49846" xr:uid="{4F373DA2-16D3-4600-B29C-E384BE7D7EC1}"/>
    <cellStyle name="Title 30 3" xfId="49848" xr:uid="{D1E377D1-EE8E-46AB-AC68-E4F9AD55E845}"/>
    <cellStyle name="Title 30 3 2" xfId="14764" xr:uid="{D48AAAAA-0915-46F2-81EE-6B715EBA7570}"/>
    <cellStyle name="Title 30 4" xfId="38314" xr:uid="{74A19257-F685-4FF0-BAFC-AC6494CEF572}"/>
    <cellStyle name="Title 30 4 2" xfId="11131" xr:uid="{9B8B5437-93BE-47A5-AD03-E0AEAB6FF511}"/>
    <cellStyle name="Title 30 5" xfId="38318" xr:uid="{1BC4824C-ECA2-4DDB-A3EC-B4B99AF1013B}"/>
    <cellStyle name="Title 30_BSD2" xfId="49850" xr:uid="{B8C91C4B-56A1-4340-B7C9-40C3D6E27228}"/>
    <cellStyle name="Title 31" xfId="49852" xr:uid="{CEF90E13-E1F3-4B52-BEFA-3C18CFF596E1}"/>
    <cellStyle name="Title 31 2" xfId="49854" xr:uid="{2337394F-0D53-4B02-8B61-BD568BC54969}"/>
    <cellStyle name="Title 31 2 2" xfId="16023" xr:uid="{0E951426-F57C-4FE7-A05B-F2BC4F9C6081}"/>
    <cellStyle name="Title 31 2 2 2" xfId="16029" xr:uid="{21D53FED-305B-4F76-B0E3-78A03A876BBA}"/>
    <cellStyle name="Title 31 2 3" xfId="16034" xr:uid="{BAC6808B-AF26-4AB9-A089-30759F26B208}"/>
    <cellStyle name="Title 31 2 3 2" xfId="49856" xr:uid="{42CD0100-2FCE-42FB-9FEF-042632C5932F}"/>
    <cellStyle name="Title 31 2 4" xfId="16039" xr:uid="{A8A0500C-3E83-40C1-AB66-BB7BF8F7B95A}"/>
    <cellStyle name="Title 31 2_BSD2" xfId="26607" xr:uid="{32F8E3BA-97AB-4DCB-B981-BC248F5CC980}"/>
    <cellStyle name="Title 31 3" xfId="49858" xr:uid="{13DAD832-8C9A-4140-B32E-50CFF14D8D4C}"/>
    <cellStyle name="Title 31 3 2" xfId="16227" xr:uid="{38123283-E891-4CAB-95CC-F242BBB8F3CF}"/>
    <cellStyle name="Title 31 4" xfId="38326" xr:uid="{D5ADB371-FC88-4FAA-8BD6-C9B027F4C7FD}"/>
    <cellStyle name="Title 31 4 2" xfId="11165" xr:uid="{CA317564-2BDE-44A8-AD35-46ABBBE5BBAE}"/>
    <cellStyle name="Title 31 5" xfId="38332" xr:uid="{201B0656-108F-405D-A7E8-6622BFB76D35}"/>
    <cellStyle name="Title 31_BSD2" xfId="49860" xr:uid="{525AA856-3BC0-4355-B7DE-DD8AAF19139C}"/>
    <cellStyle name="Title 32" xfId="49862" xr:uid="{EA89578C-7BB0-41FC-801D-EB47886058B4}"/>
    <cellStyle name="Title 32 2" xfId="49864" xr:uid="{998E306F-D001-4B29-BF79-D714102D2E71}"/>
    <cellStyle name="Title 32 2 2" xfId="15459" xr:uid="{04DFE875-0011-442A-9921-E0F90EE514A3}"/>
    <cellStyle name="Title 32 2 2 2" xfId="16286" xr:uid="{B78C9487-1F56-4EC9-901D-8D4B69CD226B}"/>
    <cellStyle name="Title 32 2 3" xfId="17033" xr:uid="{781EE420-597F-402C-8D6F-A0EA33C2E6AF}"/>
    <cellStyle name="Title 32 2 3 2" xfId="49866" xr:uid="{1E822332-5B04-4E55-B6FA-B12010CAB7AF}"/>
    <cellStyle name="Title 32 2 4" xfId="5184" xr:uid="{3F57594D-7B87-4745-B48B-922C67EECF77}"/>
    <cellStyle name="Title 32 2_BSD2" xfId="39853" xr:uid="{B204817B-2206-456F-BE30-D8D26A21DA55}"/>
    <cellStyle name="Title 32 3" xfId="49868" xr:uid="{0BAC8182-6923-440C-8A3D-6D49AC6C4391}"/>
    <cellStyle name="Title 32 3 2" xfId="15464" xr:uid="{14D05228-95A3-44F8-BAA4-5895C0554B4B}"/>
    <cellStyle name="Title 32 4" xfId="38342" xr:uid="{19BFB9A3-B84C-4B25-A08F-65E37867E1A5}"/>
    <cellStyle name="Title 32 4 2" xfId="11201" xr:uid="{7CE2C8CA-7476-4E9F-9387-341B5D7CCAFA}"/>
    <cellStyle name="Title 32 5" xfId="38348" xr:uid="{2FD7A88C-BA31-4DA1-8D74-03DC84FFA829}"/>
    <cellStyle name="Title 32_BSD2" xfId="49870" xr:uid="{636BDBC8-7836-447A-8D2A-C5B6BEA5693F}"/>
    <cellStyle name="Title 33" xfId="49872" xr:uid="{D632C675-C825-45FE-98BB-52526704C8E3}"/>
    <cellStyle name="Title 33 2" xfId="49874" xr:uid="{DD273230-C37E-4F01-A8ED-581AADAF1A64}"/>
    <cellStyle name="Title 33 2 2" xfId="18082" xr:uid="{98D5ECFC-E15A-4689-B2E9-739912DFC8B6}"/>
    <cellStyle name="Title 33 2 2 2" xfId="18086" xr:uid="{E93396E2-3516-48C2-8430-795D92F03536}"/>
    <cellStyle name="Title 33 2 3" xfId="18093" xr:uid="{4C924326-2569-405D-A73A-317AE6408CBB}"/>
    <cellStyle name="Title 33 2 3 2" xfId="49876" xr:uid="{FEBC80E1-86C9-4BE6-98CC-1DCEDE8EDBCF}"/>
    <cellStyle name="Title 33 2 4" xfId="18104" xr:uid="{FF9DD23A-04C2-4C37-A4E9-0373D7AE413A}"/>
    <cellStyle name="Title 33 2_BSD2" xfId="49878" xr:uid="{93D53F20-3914-4D58-A45E-7785EF4D236B}"/>
    <cellStyle name="Title 33 3" xfId="49880" xr:uid="{60B1301A-2A37-477C-B105-414C32515827}"/>
    <cellStyle name="Title 33 3 2" xfId="18322" xr:uid="{1FD2771D-3D56-45D2-9B29-94E9E6EFBCB0}"/>
    <cellStyle name="Title 33 4" xfId="38360" xr:uid="{B97878B8-6EC4-458F-BB03-7A8D601236B1}"/>
    <cellStyle name="Title 33 4 2" xfId="18448" xr:uid="{A226726A-8A27-44F7-B018-B80674C63B97}"/>
    <cellStyle name="Title 33 5" xfId="38367" xr:uid="{E78F70B7-83C3-4A2F-8E3E-11A885F6D1FF}"/>
    <cellStyle name="Title 33_BSD2" xfId="9610" xr:uid="{32F15C26-7FD2-4CB0-B59D-AA856D994365}"/>
    <cellStyle name="Title 34" xfId="49882" xr:uid="{82056B0F-18F9-4ECF-934A-EBE6B38DA7F4}"/>
    <cellStyle name="Title 34 2" xfId="49884" xr:uid="{E95EC641-4223-40C5-B8A2-DC009CEABD68}"/>
    <cellStyle name="Title 34 2 2" xfId="49886" xr:uid="{B0B135C8-8571-41DF-9E3D-21157E862AA9}"/>
    <cellStyle name="Title 34 2 2 2" xfId="49888" xr:uid="{F0FDEE78-FA29-44B3-839A-534CF84A5E68}"/>
    <cellStyle name="Title 34 2 3" xfId="49890" xr:uid="{1445B3C7-44F2-446B-AB36-0872E89D5528}"/>
    <cellStyle name="Title 34 2 3 2" xfId="49892" xr:uid="{34F147AD-476B-4E70-A7F9-7466109E8752}"/>
    <cellStyle name="Title 34 2 4" xfId="49894" xr:uid="{054FE804-5B95-4C62-95A3-DF37307AA53C}"/>
    <cellStyle name="Title 34 2_BSD2" xfId="49896" xr:uid="{C16D7145-18F5-419F-878F-8D3BF6B30412}"/>
    <cellStyle name="Title 34 3" xfId="49898" xr:uid="{3F316F0C-BC88-42A4-BFA7-D08F0450BD3C}"/>
    <cellStyle name="Title 34 3 2" xfId="49900" xr:uid="{4D62C499-DEAE-411D-AF65-8899C22AFFF9}"/>
    <cellStyle name="Title 34 4" xfId="38377" xr:uid="{E2981D93-0692-4A3C-A53D-AA0D7616B55E}"/>
    <cellStyle name="Title 34 4 2" xfId="21650" xr:uid="{179002E0-DE47-40FE-8F95-84D80AE85F47}"/>
    <cellStyle name="Title 34 5" xfId="38385" xr:uid="{D02F6FE8-072D-4084-A01F-5BF7171CD099}"/>
    <cellStyle name="Title 34_BSD2" xfId="29064" xr:uid="{F18AB9BA-892F-4852-9046-8FEF57A8C536}"/>
    <cellStyle name="Title 35" xfId="42078" xr:uid="{D6F2348A-B4CA-41E7-B65D-E119861A2DE6}"/>
    <cellStyle name="Title 35 2" xfId="49913" xr:uid="{A348111E-7BCB-42F8-9B07-C47206BD0235}"/>
    <cellStyle name="Title 35 2 2" xfId="49915" xr:uid="{17208FB8-691E-42D3-9814-C6F0D4928126}"/>
    <cellStyle name="Title 35 2 2 2" xfId="49917" xr:uid="{C1901893-FCB1-42FE-BAB6-4E1AAF443940}"/>
    <cellStyle name="Title 35 2 3" xfId="49919" xr:uid="{62875476-E1BB-46E6-AB13-D54573CB1F7B}"/>
    <cellStyle name="Title 35 2 3 2" xfId="34737" xr:uid="{68D49F00-F09A-4FE6-8B78-C7CEA9FB1B03}"/>
    <cellStyle name="Title 35 2 4" xfId="49921" xr:uid="{2D7B97E9-6D76-4066-91CD-E139A7328147}"/>
    <cellStyle name="Title 35 2_BSD2" xfId="34419" xr:uid="{E3DB185A-830F-486A-9A61-9E60F2B54B95}"/>
    <cellStyle name="Title 35 3" xfId="39714" xr:uid="{1664518A-497C-4804-B55E-C3169634E3F7}"/>
    <cellStyle name="Title 35 3 2" xfId="21329" xr:uid="{AA793064-14F8-4131-B60F-7A8836226E99}"/>
    <cellStyle name="Title 35 4" xfId="38402" xr:uid="{CCE46E44-2AF7-4A82-AA47-50AB39C8B48C}"/>
    <cellStyle name="Title 35 4 2" xfId="22005" xr:uid="{8955BBFD-BCF4-44C5-8416-C12CF497EB06}"/>
    <cellStyle name="Title 35 5" xfId="38408" xr:uid="{D079A65F-3E03-4287-8679-869DE7A869D0}"/>
    <cellStyle name="Title 35_BSD2" xfId="34595" xr:uid="{EABD82AD-ED3F-4820-84A2-3DC21A266100}"/>
    <cellStyle name="Title 36" xfId="49923" xr:uid="{47E3C0EC-0DCF-45FF-94B6-873FDAECA331}"/>
    <cellStyle name="Title 36 2" xfId="49925" xr:uid="{88E3DD14-5A9C-4CC9-8832-E9717F42E956}"/>
    <cellStyle name="Title 36 2 2" xfId="49927" xr:uid="{C4B2864E-D93A-40BE-AE7E-255E096555A8}"/>
    <cellStyle name="Title 36 2 2 2" xfId="28738" xr:uid="{E9036C9A-8597-4748-886A-232996A78C23}"/>
    <cellStyle name="Title 36 2 3" xfId="49929" xr:uid="{0ECFECF5-6D25-4C43-ACE3-E74FF2925E25}"/>
    <cellStyle name="Title 36 2 3 2" xfId="28794" xr:uid="{BF916562-9C9F-4CB9-907F-DD10476F4BBE}"/>
    <cellStyle name="Title 36 2 4" xfId="49931" xr:uid="{1D367192-98CE-4E3D-A5EF-17CF00E2D85F}"/>
    <cellStyle name="Title 36 2_BSD2" xfId="49933" xr:uid="{8E81E33D-9AB7-4D44-AC97-9F269D3F056F}"/>
    <cellStyle name="Title 36 3" xfId="49935" xr:uid="{7D057BD1-5C5D-4785-B5CE-1D09E2A73956}"/>
    <cellStyle name="Title 36 3 2" xfId="49937" xr:uid="{4902829D-2559-4803-B8BA-3881CB02234E}"/>
    <cellStyle name="Title 36 4" xfId="38420" xr:uid="{A68F232C-8F25-405D-8970-6B9E3FFB6250}"/>
    <cellStyle name="Title 36 4 2" xfId="38424" xr:uid="{6CF365DC-B086-476F-84B1-4E1590029FD4}"/>
    <cellStyle name="Title 36 5" xfId="38430" xr:uid="{009DB9BA-5998-4BC5-8F58-B9650C8F2A43}"/>
    <cellStyle name="Title 36_BSD2" xfId="49939" xr:uid="{64635560-A751-461B-A613-B2C4EDA56649}"/>
    <cellStyle name="Title 37" xfId="49941" xr:uid="{A75081E2-D63A-4109-936D-1E66C46E5243}"/>
    <cellStyle name="Title 37 2" xfId="49943" xr:uid="{5639ADE0-6404-4979-ABA2-507C6E3B34D9}"/>
    <cellStyle name="Title 37 2 2" xfId="19780" xr:uid="{E3588BEF-67DD-4687-8464-B3D58DB9FBD7}"/>
    <cellStyle name="Title 37 2 2 2" xfId="19785" xr:uid="{C48A9D7D-9DA3-4CB1-9BA9-F541D0483657}"/>
    <cellStyle name="Title 37 2 3" xfId="49945" xr:uid="{A2736171-6591-40CA-8ADA-057B49C1E1B3}"/>
    <cellStyle name="Title 37 2 3 2" xfId="19807" xr:uid="{E18C8F30-CCEE-4CEF-BDEC-7B1CEEFC71C1}"/>
    <cellStyle name="Title 37 2 4" xfId="17541" xr:uid="{4923C8E0-E288-463F-A6F6-AF9D604B7AF6}"/>
    <cellStyle name="Title 37 2_BSD2" xfId="41469" xr:uid="{77360FC3-F443-4A8E-96AF-B99C43DF92CC}"/>
    <cellStyle name="Title 37 3" xfId="49947" xr:uid="{00D48151-711B-447E-B5DA-9388B02B1493}"/>
    <cellStyle name="Title 37 3 2" xfId="49949" xr:uid="{92CD334A-769D-4E92-9EEA-C9DBEF0DABC5}"/>
    <cellStyle name="Title 37 4" xfId="38440" xr:uid="{2E69E54C-03AA-4C50-8343-0138564787EC}"/>
    <cellStyle name="Title 37 4 2" xfId="38444" xr:uid="{268BB5FA-DE8E-45CB-9377-16A55EC477CA}"/>
    <cellStyle name="Title 37 5" xfId="38454" xr:uid="{A6F56C3A-A294-48C3-A3B8-76D375C6187C}"/>
    <cellStyle name="Title 37_BSD2" xfId="49951" xr:uid="{18937000-791C-461E-8870-2B18FD1B7F9A}"/>
    <cellStyle name="Title 38" xfId="49953" xr:uid="{06F7C32F-D0B9-4F82-AC5F-0818E18BDF1F}"/>
    <cellStyle name="Title 38 2" xfId="49955" xr:uid="{9DE5ECF2-BC1B-4EE5-B734-90D9151C0801}"/>
    <cellStyle name="Title 38 2 2" xfId="47698" xr:uid="{E3826F3E-98B5-4F9F-AAC4-1BBECDA2EDFE}"/>
    <cellStyle name="Title 38 2 2 2" xfId="49957" xr:uid="{503DD2D8-A18A-4D95-A1BD-A0EEE0838510}"/>
    <cellStyle name="Title 38 2 3" xfId="32560" xr:uid="{79030174-038C-410A-90EC-6550D26E4341}"/>
    <cellStyle name="Title 38 2 3 2" xfId="32564" xr:uid="{9AF83835-2351-4E80-8E27-D74F4F3FCA0D}"/>
    <cellStyle name="Title 38 2 4" xfId="32567" xr:uid="{DD89CF23-2375-4E99-BFAD-852C7382F2C6}"/>
    <cellStyle name="Title 38 2_BSD2" xfId="49959" xr:uid="{944C4BA2-29C7-4CCF-92E7-3D03069E9432}"/>
    <cellStyle name="Title 38 3" xfId="49961" xr:uid="{B1D44C1F-5CB3-4A12-B471-DD327B0B7448}"/>
    <cellStyle name="Title 38 3 2" xfId="47704" xr:uid="{260E545D-8349-4C89-80D6-8FC83AE33810}"/>
    <cellStyle name="Title 38 4" xfId="38460" xr:uid="{E1B25F34-C2F8-4F8F-95EB-A80FBBD34D4B}"/>
    <cellStyle name="Title 38 4 2" xfId="11343" xr:uid="{E67FFBD7-50E5-40E1-8ACE-497BFB082CCE}"/>
    <cellStyle name="Title 38 5" xfId="38464" xr:uid="{84D7F8AC-B282-4DE2-881B-169509E3E0D0}"/>
    <cellStyle name="Title 38_BSD2" xfId="49963" xr:uid="{A1E83E2B-6905-4C49-BEA9-9FC9DA518D29}"/>
    <cellStyle name="Title 39" xfId="49965" xr:uid="{6F3B59BA-9A05-460C-9742-CDE199A6F276}"/>
    <cellStyle name="Title 39 2" xfId="49967" xr:uid="{8963B64C-39B2-410B-A173-92340855363A}"/>
    <cellStyle name="Title 39 2 2" xfId="49969" xr:uid="{56D12698-6D53-4533-BA61-32E6395ED776}"/>
    <cellStyle name="Title 39 2 2 2" xfId="49749" xr:uid="{CD8EEC62-9961-4976-9694-2DF10305A8F2}"/>
    <cellStyle name="Title 39 2 3" xfId="32599" xr:uid="{540951DD-8C07-4567-BBC8-7E4AEF7AF111}"/>
    <cellStyle name="Title 39 2 3 2" xfId="32602" xr:uid="{FB992183-D79A-4F82-B4C9-5CBEB31C96E2}"/>
    <cellStyle name="Title 39 2 4" xfId="32605" xr:uid="{1DE8E297-3357-429C-A5D9-202C4AD258CA}"/>
    <cellStyle name="Title 39 2_BSD2" xfId="49971" xr:uid="{1E3848C7-30A0-4EA4-81D8-F0E90526D8D4}"/>
    <cellStyle name="Title 39 3" xfId="49973" xr:uid="{CBE393CA-043D-46B3-A216-53BA3F780DE4}"/>
    <cellStyle name="Title 39 3 2" xfId="49975" xr:uid="{58FDD712-D2E2-4C24-8A5B-C7ED50BEC027}"/>
    <cellStyle name="Title 39 4" xfId="38472" xr:uid="{BCA7358D-40A5-4A55-A68F-21041B076334}"/>
    <cellStyle name="Title 39 4 2" xfId="28197" xr:uid="{D4653A63-A348-483B-97C3-DD0951E6A809}"/>
    <cellStyle name="Title 39 5" xfId="38479" xr:uid="{18313C40-FD4B-4EB0-AC96-53D303B2012A}"/>
    <cellStyle name="Title 39_BSD2" xfId="30144" xr:uid="{221B7CC3-0333-4B92-8586-BE395077BFDA}"/>
    <cellStyle name="Title 4" xfId="2736" xr:uid="{AC67B73E-2D83-47BB-8B9C-2B8193A621F5}"/>
    <cellStyle name="Title 4 10" xfId="51895" xr:uid="{9591C0DF-B7CE-4A9E-834B-BB2F18050659}"/>
    <cellStyle name="Title 4 2" xfId="34884" xr:uid="{3AE71218-3ED3-46AD-B73C-FD9BED663D26}"/>
    <cellStyle name="Title 4 2 2" xfId="48622" xr:uid="{3C166678-3742-475E-BCD2-D7C7FCA816ED}"/>
    <cellStyle name="Title 4 2 2 2" xfId="48624" xr:uid="{01B8FC85-0CCA-4EE5-B95D-BE7999CA034F}"/>
    <cellStyle name="Title 4 2 3" xfId="48631" xr:uid="{8F7B8232-82C0-4283-8C92-A8B90B41DEC7}"/>
    <cellStyle name="Title 4 2 3 2" xfId="48633" xr:uid="{FBA8EDD3-9334-422C-B0ED-CBD95F310DF3}"/>
    <cellStyle name="Title 4 2 4" xfId="48635" xr:uid="{B75E64FE-782C-4AE8-BBF3-92A11EFC0D58}"/>
    <cellStyle name="Title 4 2_BSD2" xfId="36340" xr:uid="{6562ABE0-81F8-4558-935C-9818B3D0F733}"/>
    <cellStyle name="Title 4 3" xfId="48641" xr:uid="{D2DE8482-FE5A-4E99-8702-6E96A2A0AC2B}"/>
    <cellStyle name="Title 4 3 2" xfId="48643" xr:uid="{B94714DF-AE52-4CD7-A3F7-B820FAECB8B6}"/>
    <cellStyle name="Title 4 4" xfId="48655" xr:uid="{206D66D3-D1ED-4396-9E7F-CB92540249DD}"/>
    <cellStyle name="Title 4 4 2" xfId="48657" xr:uid="{9A4D5BEB-6575-4675-869B-D0F217370404}"/>
    <cellStyle name="Title 4 5" xfId="48671" xr:uid="{E1533968-6D74-4CA0-A3C7-48EBCDA8D061}"/>
    <cellStyle name="Title 4 5 2" xfId="35790" xr:uid="{3AB1395E-314F-4D80-AC2C-8C0C437169E3}"/>
    <cellStyle name="Title 4 6" xfId="48680" xr:uid="{85E39DF3-30EC-4303-A919-BE15CED4E267}"/>
    <cellStyle name="Title 4 6 2" xfId="26516" xr:uid="{7652FDDA-99F5-4437-9090-F31D9936EED3}"/>
    <cellStyle name="Title 4 7" xfId="48701" xr:uid="{7E793E40-A39C-4362-BDDF-98ECE96F8DD4}"/>
    <cellStyle name="Title 4 8" xfId="48724" xr:uid="{7D7BE51E-4F4C-4BD6-BA92-88A7D2C37863}"/>
    <cellStyle name="Title 4 9" xfId="34879" xr:uid="{665918E0-F336-4330-8BCC-1C870431DCA7}"/>
    <cellStyle name="Title 4_Annexure" xfId="49976" xr:uid="{D97FFB25-3DF3-4355-A670-D56EF0623FB5}"/>
    <cellStyle name="Title 40" xfId="42077" xr:uid="{D9D62390-16FC-4596-9D55-9459DACA2577}"/>
    <cellStyle name="Title 40 2" xfId="49912" xr:uid="{1398ED57-58B0-40A2-863F-BD17AA2CC0FF}"/>
    <cellStyle name="Title 40 2 2" xfId="49914" xr:uid="{ACE92FC7-E788-4FF3-A020-683D1D4C0247}"/>
    <cellStyle name="Title 40 2 2 2" xfId="49916" xr:uid="{540581E0-B8CE-49BF-B1E8-26C42A0F70E5}"/>
    <cellStyle name="Title 40 2 3" xfId="49918" xr:uid="{23CE8806-63BF-4B66-97AC-A521EBA19931}"/>
    <cellStyle name="Title 40 2 3 2" xfId="34736" xr:uid="{28E2D331-75DC-4453-AB83-05162E75BEBB}"/>
    <cellStyle name="Title 40 2 4" xfId="49920" xr:uid="{20974A49-A48A-40E2-ACDE-C19D1B38B79F}"/>
    <cellStyle name="Title 40 2_BSD2" xfId="34418" xr:uid="{CF387A92-4A40-4691-B006-B6DD9A59D9E7}"/>
    <cellStyle name="Title 40 3" xfId="39713" xr:uid="{5A0BDE29-89CA-4B58-999F-8BC86CBE3CA8}"/>
    <cellStyle name="Title 40 3 2" xfId="21328" xr:uid="{2CF51387-298C-4252-8BE9-B36D0DC55D95}"/>
    <cellStyle name="Title 40 4" xfId="38401" xr:uid="{3C34697C-64B8-4561-8485-2AA981B65B3B}"/>
    <cellStyle name="Title 40 4 2" xfId="22004" xr:uid="{13D0C5FA-74F1-4260-A2CE-F7D218E4DC75}"/>
    <cellStyle name="Title 40 5" xfId="38407" xr:uid="{0368EB83-410C-4AEB-8BD8-15AD3A4F5D52}"/>
    <cellStyle name="Title 40_BSD2" xfId="34594" xr:uid="{412F68E0-372B-4D34-929A-FF6A70437FD4}"/>
    <cellStyle name="Title 41" xfId="49922" xr:uid="{E23E0144-107A-4FAC-A63A-B8A647B713D6}"/>
    <cellStyle name="Title 41 2" xfId="49924" xr:uid="{FF7CD7BF-1030-416A-92DB-5F6C17E14A3A}"/>
    <cellStyle name="Title 41 2 2" xfId="49926" xr:uid="{4D779FB1-5AE3-41A8-9CCC-E3BC8D4D635C}"/>
    <cellStyle name="Title 41 2 2 2" xfId="28737" xr:uid="{56998610-1CEA-4B6A-8061-EE6CC8A1940F}"/>
    <cellStyle name="Title 41 2 3" xfId="49928" xr:uid="{67580748-4080-417C-9C63-6EAB3FCA25BA}"/>
    <cellStyle name="Title 41 2 3 2" xfId="28793" xr:uid="{FF99DA02-241A-4CC5-BFBA-BD4CE7DB53F0}"/>
    <cellStyle name="Title 41 2 4" xfId="49930" xr:uid="{4EC8999E-6CB4-4AF2-9F4B-E3A69EC62B4D}"/>
    <cellStyle name="Title 41 2_BSD2" xfId="49932" xr:uid="{6C5AF5E4-7F56-4151-BC20-3B42B0FF19B0}"/>
    <cellStyle name="Title 41 3" xfId="49934" xr:uid="{EE52C409-178A-48F5-84FC-6C258B08AC85}"/>
    <cellStyle name="Title 41 3 2" xfId="49936" xr:uid="{9EC9B79D-BACE-431E-A59D-517C7A8D139F}"/>
    <cellStyle name="Title 41 4" xfId="38419" xr:uid="{21F65AA4-EDCF-454C-BFDD-3443C6B878B3}"/>
    <cellStyle name="Title 41 4 2" xfId="38423" xr:uid="{76F67A2A-A8FD-4583-A826-0CC8F1F07E90}"/>
    <cellStyle name="Title 41 5" xfId="38429" xr:uid="{66003B50-EBC5-4A90-89FF-0041460F9068}"/>
    <cellStyle name="Title 41_BSD2" xfId="49938" xr:uid="{9D4FAB8E-E69F-440D-BA57-A9A6213C6CA7}"/>
    <cellStyle name="Title 42" xfId="49940" xr:uid="{14A0709E-B403-4C07-A21D-0F08CEEE91F8}"/>
    <cellStyle name="Title 42 2" xfId="49942" xr:uid="{AC20B48C-2F60-4B5A-A6C0-615ED3723003}"/>
    <cellStyle name="Title 42 2 2" xfId="19779" xr:uid="{89F6A44D-8E08-41A8-A689-74EFEF11042D}"/>
    <cellStyle name="Title 42 2 2 2" xfId="19784" xr:uid="{2BB35ED1-CD46-4E2A-9D36-6C8DD39F33B8}"/>
    <cellStyle name="Title 42 2 3" xfId="49944" xr:uid="{1C902F21-FF26-47E9-9964-E8A2346C83D7}"/>
    <cellStyle name="Title 42 2 3 2" xfId="19806" xr:uid="{E6B15C5D-045F-4F92-B3FB-FD2F08424369}"/>
    <cellStyle name="Title 42 2 4" xfId="17540" xr:uid="{8B27CE9E-C209-491A-93FD-B934BAB5C876}"/>
    <cellStyle name="Title 42 2_BSD2" xfId="41468" xr:uid="{C81450A0-14EC-497C-8361-7CFD1E56AE22}"/>
    <cellStyle name="Title 42 3" xfId="49946" xr:uid="{198B294A-E43E-4B24-BCB5-A2029937CB3A}"/>
    <cellStyle name="Title 42 3 2" xfId="49948" xr:uid="{0A82E4B3-64D5-4C17-A5B8-57B1C5AD16CB}"/>
    <cellStyle name="Title 42 4" xfId="38439" xr:uid="{4A343876-C0A1-421B-BF20-AF38D86EB79B}"/>
    <cellStyle name="Title 42 4 2" xfId="38443" xr:uid="{34850F38-90CC-48DE-AB21-F7DD8F1A6ECD}"/>
    <cellStyle name="Title 42 5" xfId="38453" xr:uid="{58A0C07E-4367-450C-9BCE-6CB522F22526}"/>
    <cellStyle name="Title 42_BSD2" xfId="49950" xr:uid="{27495E6B-CDDE-4AB1-8600-DE6C0FF2970F}"/>
    <cellStyle name="Title 43" xfId="49952" xr:uid="{788A5EDD-ED1E-429E-90AE-97E44DCD1080}"/>
    <cellStyle name="Title 43 2" xfId="49954" xr:uid="{2624C3BB-00D6-45EE-8BC7-FC485D4DAA9A}"/>
    <cellStyle name="Title 43 2 2" xfId="47697" xr:uid="{CC9F8509-153C-4A5B-BEF7-28DB1022F252}"/>
    <cellStyle name="Title 43 2 2 2" xfId="49956" xr:uid="{54FFAF4D-2713-4150-AB7E-33E36DE423A2}"/>
    <cellStyle name="Title 43 2 3" xfId="32559" xr:uid="{BC8C0D2A-FF9C-41FC-987E-55B107835449}"/>
    <cellStyle name="Title 43 2 3 2" xfId="32563" xr:uid="{C4554AA1-752C-4127-B24A-25C037731B84}"/>
    <cellStyle name="Title 43 2 4" xfId="32566" xr:uid="{FADF2F83-8833-47A8-AADA-1BF88D0C4F63}"/>
    <cellStyle name="Title 43 2_BSD2" xfId="49958" xr:uid="{06CBAB1A-7F8D-434F-8BBC-8484A671EF52}"/>
    <cellStyle name="Title 43 3" xfId="49960" xr:uid="{43DD215E-DDBD-4D08-89CD-6047CF641B56}"/>
    <cellStyle name="Title 43 3 2" xfId="47703" xr:uid="{3E49BC74-181C-4F10-896B-8E10B8E866EE}"/>
    <cellStyle name="Title 43 4" xfId="38459" xr:uid="{E3D481FE-479E-4627-8BC1-C3FBA4FAEB57}"/>
    <cellStyle name="Title 43 4 2" xfId="11342" xr:uid="{58F9D1FB-C794-4EE0-842E-11BA980C05B8}"/>
    <cellStyle name="Title 43 5" xfId="38463" xr:uid="{86C497F0-B518-44B9-85E3-D512DCEC5F44}"/>
    <cellStyle name="Title 43_BSD2" xfId="49962" xr:uid="{697A5D9B-4E9B-4D19-AE38-91200633392B}"/>
    <cellStyle name="Title 44" xfId="49964" xr:uid="{EF65F67C-7655-4439-8056-71BDD2BEFFBD}"/>
    <cellStyle name="Title 44 2" xfId="49966" xr:uid="{F4188A12-FC78-42F1-B08E-929F45172C66}"/>
    <cellStyle name="Title 44 2 2" xfId="49968" xr:uid="{6BA4BB71-4EC7-4A79-AB6D-EF0D6619569B}"/>
    <cellStyle name="Title 44 2 2 2" xfId="49748" xr:uid="{B10676D5-1613-4798-B38C-428606629EF4}"/>
    <cellStyle name="Title 44 2 3" xfId="32598" xr:uid="{4CECC580-7522-4F45-80AB-0D199505F091}"/>
    <cellStyle name="Title 44 2 3 2" xfId="32601" xr:uid="{9F909ED6-A886-44AF-BC98-D3A17D484220}"/>
    <cellStyle name="Title 44 2 4" xfId="32604" xr:uid="{7437A2EA-FA6E-4A85-9A02-312A211909FD}"/>
    <cellStyle name="Title 44 2_BSD2" xfId="49970" xr:uid="{5B6C5BE1-01AA-4F98-AF41-0987EBE76995}"/>
    <cellStyle name="Title 44 3" xfId="49972" xr:uid="{D4E381A7-7772-4AA6-9FD2-7DB52FBC9569}"/>
    <cellStyle name="Title 44 3 2" xfId="49974" xr:uid="{6328E332-D81C-458D-8F1F-FA58A29551C4}"/>
    <cellStyle name="Title 44 4" xfId="38471" xr:uid="{D00F76B7-6F6C-44D6-AD76-64A865424987}"/>
    <cellStyle name="Title 44 4 2" xfId="28196" xr:uid="{F04663DB-444F-4AA9-9B3A-27DB919DEA61}"/>
    <cellStyle name="Title 44 5" xfId="38478" xr:uid="{82F719A4-BE7F-4A4E-BED7-30D40D21BD4D}"/>
    <cellStyle name="Title 44_BSD2" xfId="30143" xr:uid="{F45BF5A3-C967-4EC4-8E35-ED2C416641D7}"/>
    <cellStyle name="Title 45" xfId="49978" xr:uid="{F192BA9C-E4B8-4903-9071-43B306A0DEEE}"/>
    <cellStyle name="Title 45 2" xfId="49980" xr:uid="{2AF29829-31E8-4792-A0C7-4C2F5B5B365A}"/>
    <cellStyle name="Title 45 2 2" xfId="49982" xr:uid="{34F5FBBA-2502-44E3-A7BC-F79CE62FC118}"/>
    <cellStyle name="Title 45 2 2 2" xfId="49984" xr:uid="{3236FAFB-2966-4A8A-AC22-E69A1F733421}"/>
    <cellStyle name="Title 45 2 3" xfId="49986" xr:uid="{C0993FCD-5603-461A-B18D-A40AF5C68FDC}"/>
    <cellStyle name="Title 45 2 3 2" xfId="19867" xr:uid="{B65BE2AF-6FEF-406E-B728-7CEEF80BFEB4}"/>
    <cellStyle name="Title 45 2 4" xfId="49988" xr:uid="{5ADB50BB-5D24-4634-808E-F0DBE3851FE2}"/>
    <cellStyle name="Title 45 2_BSD2" xfId="49990" xr:uid="{30C83190-B47C-44F3-A926-607296221467}"/>
    <cellStyle name="Title 45 3" xfId="49992" xr:uid="{B3F5477F-4B20-43D2-92DA-0367CADF2ADB}"/>
    <cellStyle name="Title 45 3 2" xfId="49994" xr:uid="{D27940C6-8C38-4085-8432-D6FE8978E76C}"/>
    <cellStyle name="Title 45 4" xfId="38501" xr:uid="{95A559D5-6F2D-404A-8390-B8EB1E18CD76}"/>
    <cellStyle name="Title 45 4 2" xfId="22482" xr:uid="{8CFD11AD-EF75-453D-A420-853EB7B5D5EB}"/>
    <cellStyle name="Title 45 5" xfId="38505" xr:uid="{43E204F5-A169-48C0-BE4D-13F3B3975B97}"/>
    <cellStyle name="Title 45_BSD2" xfId="30345" xr:uid="{62F65F13-58F6-42D6-98BE-E5FF5E409C43}"/>
    <cellStyle name="Title 46" xfId="49996" xr:uid="{9998E2C9-866E-4137-91C9-05A03BEC3991}"/>
    <cellStyle name="Title 46 2" xfId="49998" xr:uid="{1ABF065E-8BAB-49C0-A7D1-9DD490B8FC04}"/>
    <cellStyle name="Title 46 2 2" xfId="50000" xr:uid="{B129E958-F2B2-4B9B-95DF-171237F8A7A9}"/>
    <cellStyle name="Title 46 2 2 2" xfId="50002" xr:uid="{990FAE32-C212-4F06-94BC-829B9E5BDEE5}"/>
    <cellStyle name="Title 46 2 3" xfId="50004" xr:uid="{11F88F0D-CEA0-4F61-83B9-659C9BBEB1F6}"/>
    <cellStyle name="Title 46 2 3 2" xfId="50006" xr:uid="{8A34D2E7-865A-4C85-8908-9C3236E01B85}"/>
    <cellStyle name="Title 46 2 4" xfId="50008" xr:uid="{83452101-58E3-429C-8091-34F2B646C93D}"/>
    <cellStyle name="Title 46 2_BSD2" xfId="50010" xr:uid="{CC0EF781-4963-443E-ADE9-5C5A742C2D36}"/>
    <cellStyle name="Title 46 3" xfId="50012" xr:uid="{71411DCE-0001-4CDB-8F32-141D8EA8043D}"/>
    <cellStyle name="Title 46 3 2" xfId="43069" xr:uid="{C883078B-7FDC-4AB3-B2C2-F774031B15AB}"/>
    <cellStyle name="Title 46 4" xfId="38517" xr:uid="{CC157220-474F-4BF6-8BD8-0A7B69129F3A}"/>
    <cellStyle name="Title 46 4 2" xfId="23030" xr:uid="{126258AF-008F-4DF4-98D2-1941EFA0DEE5}"/>
    <cellStyle name="Title 46 5" xfId="38521" xr:uid="{B292744D-B85D-4497-9178-99D86AFF13A5}"/>
    <cellStyle name="Title 46_BSD2" xfId="50014" xr:uid="{1E65616E-4DE8-41F6-B768-CD42C1EA0A95}"/>
    <cellStyle name="Title 47" xfId="35961" xr:uid="{AF57F67D-F7EA-443C-A16D-DC5D0937E21F}"/>
    <cellStyle name="Title 47 2" xfId="35964" xr:uid="{A7808849-8544-4512-A8F2-5389AF609FDA}"/>
    <cellStyle name="Title 47 2 2" xfId="48132" xr:uid="{93D83CD3-99E2-42F2-B323-624529066563}"/>
    <cellStyle name="Title 47 2 2 2" xfId="48136" xr:uid="{39EB0D1A-BF9D-410C-AA77-B20015A1FABF}"/>
    <cellStyle name="Title 47 2 3" xfId="48140" xr:uid="{50994FD9-56AD-4AE0-92EF-6FE9046DD494}"/>
    <cellStyle name="Title 47 2 3 2" xfId="48144" xr:uid="{F53960FF-8B37-405D-886D-3C475C66479C}"/>
    <cellStyle name="Title 47 2 4" xfId="17555" xr:uid="{D57DC11E-2B20-41CE-A3B6-7CD4C96D005A}"/>
    <cellStyle name="Title 47 2_BSD2" xfId="50016" xr:uid="{5A694DA7-B2B2-4CB6-8C17-BF871C06861A}"/>
    <cellStyle name="Title 47 3" xfId="50018" xr:uid="{FE70DE05-C582-40C4-ACF8-2F68E962D655}"/>
    <cellStyle name="Title 47 3 2" xfId="48160" xr:uid="{95E01BE3-ECFF-43F1-8DC6-92E4AB49475A}"/>
    <cellStyle name="Title 47 4" xfId="38531" xr:uid="{44CC5398-6F8D-452F-A8A7-6C7DAFE75F90}"/>
    <cellStyle name="Title 47 4 2" xfId="23495" xr:uid="{8AA547E7-8D26-4A37-93C1-DEF7B6D34A7D}"/>
    <cellStyle name="Title 47 5" xfId="38535" xr:uid="{FD314A46-4E27-4579-AE4A-EA421A90AC58}"/>
    <cellStyle name="Title 47_BSD2" xfId="50020" xr:uid="{0DBD25E1-B1FB-469A-8BC4-76FA1CB53D3D}"/>
    <cellStyle name="Title 48" xfId="30217" xr:uid="{0FA376B4-8A0E-48C4-9CC1-BCC93FA242D2}"/>
    <cellStyle name="Title 48 2" xfId="35967" xr:uid="{A3272E02-A556-4062-B934-71D012B1E25F}"/>
    <cellStyle name="Title 48 2 2" xfId="50022" xr:uid="{C57C6226-B819-4682-AB31-690A12C999A0}"/>
    <cellStyle name="Title 48 2 2 2" xfId="50024" xr:uid="{99F35AF1-B3A5-4732-B6B5-552A0BF426DD}"/>
    <cellStyle name="Title 48 2 3" xfId="50026" xr:uid="{6D3C7F75-2A6D-4DAA-8B91-001E394DC3DF}"/>
    <cellStyle name="Title 48 2 3 2" xfId="50028" xr:uid="{DBF9053F-4D2C-4986-BDFF-AAE195DB7D55}"/>
    <cellStyle name="Title 48 2 4" xfId="50030" xr:uid="{35B13799-D0DD-44E7-8A26-32409F14781F}"/>
    <cellStyle name="Title 48 2_BSD2" xfId="50032" xr:uid="{358313E3-E0AE-4B50-9D4D-29F63E506B02}"/>
    <cellStyle name="Title 48 3" xfId="50034" xr:uid="{9CEE37BA-53E8-4AD2-A5DF-5CAEFD1A9CD5}"/>
    <cellStyle name="Title 48 3 2" xfId="50036" xr:uid="{6DCA4BCD-6823-4CBC-B703-D66A3EF38C0F}"/>
    <cellStyle name="Title 48 4" xfId="38543" xr:uid="{6A41ACE5-0E3C-4CA6-8B32-CCA7724A4F76}"/>
    <cellStyle name="Title 48 4 2" xfId="11433" xr:uid="{D99641BB-3C2A-423E-B9FF-888DC42B3702}"/>
    <cellStyle name="Title 48 5" xfId="5331" xr:uid="{17FD36E8-E978-47E4-AA3C-E856C2298F79}"/>
    <cellStyle name="Title 48_BSD2" xfId="50038" xr:uid="{B8375BDB-8BD7-4FE2-9A03-2E285FE266A2}"/>
    <cellStyle name="Title 49" xfId="30222" xr:uid="{78C67586-5107-4988-AB5A-96DA08C012D5}"/>
    <cellStyle name="Title 49 2" xfId="35970" xr:uid="{515328C0-DF46-411A-B0D0-338F798C6422}"/>
    <cellStyle name="Title 49 2 2" xfId="36219" xr:uid="{B2D0B700-4C4D-470B-9853-34E91339B922}"/>
    <cellStyle name="Title 49 2 2 2" xfId="50040" xr:uid="{794A40A6-CE9C-48E7-B2B0-AB20E087542F}"/>
    <cellStyle name="Title 49 2 3" xfId="50042" xr:uid="{A67BD4EC-1E2A-416E-9573-C1504933802E}"/>
    <cellStyle name="Title 49 2 3 2" xfId="39290" xr:uid="{FAB7A48E-B3AC-4A1F-83CC-A80E92158F16}"/>
    <cellStyle name="Title 49 2 4" xfId="50044" xr:uid="{758F546E-1429-40DF-AAE5-A50F29423DCE}"/>
    <cellStyle name="Title 49 2_BSD2" xfId="37192" xr:uid="{EB4D3A18-E23D-489D-8760-6592FA07D96B}"/>
    <cellStyle name="Title 49 3" xfId="50046" xr:uid="{B6AED602-B4D9-467D-B0EE-995EB5B2E4BC}"/>
    <cellStyle name="Title 49 3 2" xfId="50048" xr:uid="{32BDA8C4-C105-411E-8041-AA9564B5E96F}"/>
    <cellStyle name="Title 49 4" xfId="38551" xr:uid="{E252F4CD-58D4-495D-AB98-4600E432E37B}"/>
    <cellStyle name="Title 49 4 2" xfId="24487" xr:uid="{6528E5CA-94D3-4943-AAB9-F2AF2E7E7BCE}"/>
    <cellStyle name="Title 49 5" xfId="38555" xr:uid="{24942E9F-46B0-46EE-A8A9-FBF821A0334A}"/>
    <cellStyle name="Title 49_BSD2" xfId="31428" xr:uid="{6320BA47-FD42-4261-ACB6-29F2DE2A7239}"/>
    <cellStyle name="Title 5" xfId="34382" xr:uid="{EB221AB1-8E4C-4D25-BC7E-F48D4B988DDD}"/>
    <cellStyle name="Title 5 2" xfId="33926" xr:uid="{0837FE0D-9378-4ECB-9ECF-564F3DC253CE}"/>
    <cellStyle name="Title 5 2 2" xfId="33930" xr:uid="{79084456-72CC-4396-81C9-65E03A175297}"/>
    <cellStyle name="Title 5 2 2 2" xfId="49058" xr:uid="{A33653A0-EC3C-402F-A25F-1E96E5B2F4C5}"/>
    <cellStyle name="Title 5 2 3" xfId="33934" xr:uid="{63F9E24D-47FC-4772-B282-F6FFD1265A5B}"/>
    <cellStyle name="Title 5 2 3 2" xfId="42827" xr:uid="{4817785C-7842-431D-9E3A-8DE4132A0682}"/>
    <cellStyle name="Title 5 2 4" xfId="49067" xr:uid="{C343D3F3-19BB-4045-8930-E713CB01C121}"/>
    <cellStyle name="Title 5 2_BSD2" xfId="49072" xr:uid="{9A29272F-07A4-470B-9A1E-195CA10717C2}"/>
    <cellStyle name="Title 5 3" xfId="33938" xr:uid="{F0831B7C-D081-4E02-9B54-BCF794A3496D}"/>
    <cellStyle name="Title 5 3 2" xfId="33942" xr:uid="{0D660AA5-ED9B-47AC-B995-84FD53FDAABD}"/>
    <cellStyle name="Title 5 4" xfId="31742" xr:uid="{21E19B60-DC72-4090-A3D6-2143E89FF152}"/>
    <cellStyle name="Title 5 4 2" xfId="49087" xr:uid="{66893F63-1D88-49A9-8AF9-56583963BB66}"/>
    <cellStyle name="Title 5 5" xfId="33949" xr:uid="{B424952B-05D5-4B88-839F-1A9A470A9AE7}"/>
    <cellStyle name="Title 5 5 2" xfId="49124" xr:uid="{BF8900CC-06DD-4C3A-A638-635B945874EE}"/>
    <cellStyle name="Title 5 6" xfId="49129" xr:uid="{0466FB1C-63DF-4686-AB0C-CE6B161FC18C}"/>
    <cellStyle name="Title 5 6 2" xfId="49132" xr:uid="{3B34F60A-F1F3-4B5A-9F5A-D5512068AAA9}"/>
    <cellStyle name="Title 5 7" xfId="49141" xr:uid="{F2D098C4-4811-4365-96B0-D4226CCDC0E6}"/>
    <cellStyle name="Title 5 8" xfId="49154" xr:uid="{8F1AA916-D07E-49A1-80C5-A468EF5B0C0A}"/>
    <cellStyle name="Title 5_Annexure" xfId="41966" xr:uid="{AC9E3160-0BE4-4AE2-9D99-31DF9AB157F9}"/>
    <cellStyle name="Title 50" xfId="49977" xr:uid="{C17CEED7-13E1-469C-897B-8DC62799CE38}"/>
    <cellStyle name="Title 50 2" xfId="49979" xr:uid="{B3F07744-4109-44F9-89EE-796235D81038}"/>
    <cellStyle name="Title 50 2 2" xfId="49981" xr:uid="{2B8B39BF-864A-4A91-9D48-D684D3D9E8D9}"/>
    <cellStyle name="Title 50 2 2 2" xfId="49983" xr:uid="{EC619A99-EE1C-4D30-B49F-CEC673876EC0}"/>
    <cellStyle name="Title 50 2 3" xfId="49985" xr:uid="{69214CA8-85C0-4EF0-8B18-E14162A34846}"/>
    <cellStyle name="Title 50 2 3 2" xfId="19866" xr:uid="{FE024621-8EA7-4B7C-A60B-916FED718DF4}"/>
    <cellStyle name="Title 50 2 4" xfId="49987" xr:uid="{3E177EC5-C47E-4C06-A178-F99F77283963}"/>
    <cellStyle name="Title 50 2_BSD2" xfId="49989" xr:uid="{B64D092A-C2C9-4D8C-A51B-F894BCDB398D}"/>
    <cellStyle name="Title 50 3" xfId="49991" xr:uid="{4DFCF8B3-2409-4487-AE60-92D4B7FA0EAB}"/>
    <cellStyle name="Title 50 3 2" xfId="49993" xr:uid="{83D07EA0-6342-41F0-A769-61EAA7FD74C8}"/>
    <cellStyle name="Title 50 4" xfId="38500" xr:uid="{C7EBE126-44DE-4035-8163-874931959528}"/>
    <cellStyle name="Title 50 4 2" xfId="22481" xr:uid="{7B96A0F1-E93A-493C-89FF-3BD90E203240}"/>
    <cellStyle name="Title 50 5" xfId="38504" xr:uid="{484617EA-B4CB-4E36-9808-517AFE6E56B0}"/>
    <cellStyle name="Title 50_BSD2" xfId="30344" xr:uid="{3952DCE5-20B7-4BD1-9C9C-A0DAB149EF97}"/>
    <cellStyle name="Title 51" xfId="49995" xr:uid="{4F4B9440-64FC-4192-BE81-0CC75BEA8BE7}"/>
    <cellStyle name="Title 51 2" xfId="49997" xr:uid="{6E4F2B0B-E29D-45C5-82AB-C992EFF4849F}"/>
    <cellStyle name="Title 51 2 2" xfId="49999" xr:uid="{8B71E9D4-5E34-4374-8677-1259434098F9}"/>
    <cellStyle name="Title 51 2 2 2" xfId="50001" xr:uid="{CA934F08-5627-4B7E-962F-592B9B7A3585}"/>
    <cellStyle name="Title 51 2 3" xfId="50003" xr:uid="{F1F18C99-4D6C-4D6E-9D84-D59FE6236200}"/>
    <cellStyle name="Title 51 2 3 2" xfId="50005" xr:uid="{254CC527-F9A6-427D-83F4-DFCB66041847}"/>
    <cellStyle name="Title 51 2 4" xfId="50007" xr:uid="{DCE75C32-C3B5-4F98-8FA1-D74171A9A2FA}"/>
    <cellStyle name="Title 51 2_BSD2" xfId="50009" xr:uid="{C3B40C3B-DEE1-4193-9274-6278B3298F5C}"/>
    <cellStyle name="Title 51 3" xfId="50011" xr:uid="{91D2B04C-42D3-4179-9550-E51FD899B1C1}"/>
    <cellStyle name="Title 51 3 2" xfId="43068" xr:uid="{B897746A-34DC-4E76-91BB-15AE6F125B04}"/>
    <cellStyle name="Title 51 4" xfId="38516" xr:uid="{673EB0D9-3667-41F5-8414-52D79BC8F6F2}"/>
    <cellStyle name="Title 51 4 2" xfId="23029" xr:uid="{D86C042E-2F9C-4D36-9B5B-588220ACCBE1}"/>
    <cellStyle name="Title 51 5" xfId="38520" xr:uid="{6518B388-D68C-40CD-8C12-5A2E9ACCD132}"/>
    <cellStyle name="Title 51_BSD2" xfId="50013" xr:uid="{2B274C6A-770E-46AF-9C7C-5BA274A2EF30}"/>
    <cellStyle name="Title 52" xfId="35960" xr:uid="{6256CC30-279C-4536-9E63-DB60ABC8698B}"/>
    <cellStyle name="Title 52 2" xfId="35963" xr:uid="{780BC771-0D88-4DDD-A59B-DB24DA0C98DC}"/>
    <cellStyle name="Title 52 2 2" xfId="48131" xr:uid="{19C61801-A4F4-4D9D-B10D-1A851F804F79}"/>
    <cellStyle name="Title 52 2 2 2" xfId="48135" xr:uid="{48CFF1CC-3ECD-45A0-A9BE-78232BD666F7}"/>
    <cellStyle name="Title 52 2 3" xfId="48139" xr:uid="{2ADE7E2F-D80E-4328-B491-193F97B3B2C9}"/>
    <cellStyle name="Title 52 2 3 2" xfId="48143" xr:uid="{71092F90-070D-4388-BA47-F3C2868B81EE}"/>
    <cellStyle name="Title 52 2 4" xfId="17554" xr:uid="{0A56592C-B428-4500-A949-057F64CA37FA}"/>
    <cellStyle name="Title 52 2_BSD2" xfId="50015" xr:uid="{27B2BDDD-B150-43BA-85DF-A1D91DABC71B}"/>
    <cellStyle name="Title 52 3" xfId="50017" xr:uid="{9E63953F-4D75-40A5-920C-810C572C3959}"/>
    <cellStyle name="Title 52 3 2" xfId="48159" xr:uid="{645F5BE6-5938-4AED-82B7-21B352F93EE5}"/>
    <cellStyle name="Title 52 4" xfId="38530" xr:uid="{F5201ADB-1A28-4CB9-B466-916A8DF0A68E}"/>
    <cellStyle name="Title 52 4 2" xfId="23494" xr:uid="{AAFC7EB4-4836-4D51-AF25-19B2575083A2}"/>
    <cellStyle name="Title 52 5" xfId="38534" xr:uid="{B7727EAB-9493-4CB0-97A5-E75BDB0DE338}"/>
    <cellStyle name="Title 52_BSD2" xfId="50019" xr:uid="{3EBCDF29-88C3-418D-8B59-48E8934FA880}"/>
    <cellStyle name="Title 53" xfId="30216" xr:uid="{72623004-2BC7-48F1-A56E-4A1DAD2ADB6A}"/>
    <cellStyle name="Title 53 2" xfId="35966" xr:uid="{2AC8C0A3-C878-4C87-80BE-E1B35CCBD4A1}"/>
    <cellStyle name="Title 53 2 2" xfId="50021" xr:uid="{E7F19A58-9180-436C-AEA9-842DF72A4645}"/>
    <cellStyle name="Title 53 2 2 2" xfId="50023" xr:uid="{6462D5A1-288A-4361-BBE6-CEEA920CDB82}"/>
    <cellStyle name="Title 53 2 3" xfId="50025" xr:uid="{B90DD5F0-A8E8-40E5-A4E5-5DDBC9183416}"/>
    <cellStyle name="Title 53 2 3 2" xfId="50027" xr:uid="{C90D16C7-6A90-4059-9EED-29C0A7E38258}"/>
    <cellStyle name="Title 53 2 4" xfId="50029" xr:uid="{D64AF8AE-515B-4908-8EA6-70B336DF497A}"/>
    <cellStyle name="Title 53 2_BSD2" xfId="50031" xr:uid="{FD15B4AD-9068-46A6-B669-829986AA3912}"/>
    <cellStyle name="Title 53 3" xfId="50033" xr:uid="{1B3BF38B-1FA3-49A9-BEB0-90236F68B70B}"/>
    <cellStyle name="Title 53 3 2" xfId="50035" xr:uid="{95063357-E43F-4AD2-9C7B-E17AA310C8C1}"/>
    <cellStyle name="Title 53 4" xfId="38542" xr:uid="{F040475B-8DB6-4B7F-A533-514F1D451535}"/>
    <cellStyle name="Title 53 4 2" xfId="11432" xr:uid="{BA208717-76A5-4F74-9A0A-DDB64E807574}"/>
    <cellStyle name="Title 53 5" xfId="5330" xr:uid="{69A3EEC6-66F4-4532-AEAA-79A1F70F0DA9}"/>
    <cellStyle name="Title 53_BSD2" xfId="50037" xr:uid="{C1E726A4-6AC7-4499-AB9D-37B1196EA0E9}"/>
    <cellStyle name="Title 54" xfId="30221" xr:uid="{580CE380-E4AA-4938-8D8F-01097D4627C4}"/>
    <cellStyle name="Title 54 2" xfId="35969" xr:uid="{B33AFE9E-E14B-42D4-B90B-4E696AF44DA9}"/>
    <cellStyle name="Title 54 2 2" xfId="36218" xr:uid="{19039D19-70C1-48FE-836B-921E888198D9}"/>
    <cellStyle name="Title 54 2 2 2" xfId="50039" xr:uid="{A15682F8-4D25-42C4-A110-CDD612C65AD6}"/>
    <cellStyle name="Title 54 2 3" xfId="50041" xr:uid="{57B5CE95-158F-4B2B-834A-473E743FB49C}"/>
    <cellStyle name="Title 54 2 3 2" xfId="39289" xr:uid="{D531BBCC-F773-4A14-B8C3-C36D109E1BD4}"/>
    <cellStyle name="Title 54 2 4" xfId="50043" xr:uid="{B8A3666D-8ACB-455B-A204-0542158F20CB}"/>
    <cellStyle name="Title 54 2_BSD2" xfId="37191" xr:uid="{B5005FF0-4973-4644-8A4E-967565C5E274}"/>
    <cellStyle name="Title 54 3" xfId="50045" xr:uid="{094E7CBF-3D1C-4411-9100-D6FF37DA3BBA}"/>
    <cellStyle name="Title 54 3 2" xfId="50047" xr:uid="{0E1EA787-A452-4216-BB5F-0BF50DD16CBD}"/>
    <cellStyle name="Title 54 4" xfId="38550" xr:uid="{1EF90E97-86F2-464F-BBBB-BB69D59F948D}"/>
    <cellStyle name="Title 54 4 2" xfId="24486" xr:uid="{881898C6-5869-4E6B-899D-8ED11E9F84C3}"/>
    <cellStyle name="Title 54 5" xfId="38554" xr:uid="{7083FC92-4CBD-4180-A221-A06057151A13}"/>
    <cellStyle name="Title 54_BSD2" xfId="31427" xr:uid="{FBC1804C-C7E0-4A5D-9A97-C46F3BE788A6}"/>
    <cellStyle name="Title 55" xfId="35973" xr:uid="{E97BF716-C125-4168-B336-CD6E80D34083}"/>
    <cellStyle name="Title 55 2" xfId="35977" xr:uid="{1BBC2CFF-8BC6-4A15-839E-2504C6042EDA}"/>
    <cellStyle name="Title 55 2 2" xfId="50050" xr:uid="{03A0221B-73E5-4C6E-87D7-12F191BB9B53}"/>
    <cellStyle name="Title 55 2 2 2" xfId="50051" xr:uid="{3CC2A87F-35B9-48FE-8DCA-560B03209FCF}"/>
    <cellStyle name="Title 55 2 3" xfId="50052" xr:uid="{28F4380B-8E8F-4C00-83E3-D503735B85C1}"/>
    <cellStyle name="Title 55 2 3 2" xfId="50053" xr:uid="{31C02A7A-CF00-44AA-80B3-F67F1662863E}"/>
    <cellStyle name="Title 55 2 4" xfId="50054" xr:uid="{C5F266CC-30DD-45AD-8583-21DBFB73A62C}"/>
    <cellStyle name="Title 55 2_BSD2" xfId="46479" xr:uid="{43247404-09EE-4028-9C91-C3FC92648423}"/>
    <cellStyle name="Title 55 3" xfId="44769" xr:uid="{7717971E-7FA0-42E0-B1AF-61DF8F74D2A4}"/>
    <cellStyle name="Title 55 3 2" xfId="50056" xr:uid="{D414D96B-FC02-4B70-8B6B-0E892A9DC9BA}"/>
    <cellStyle name="Title 55 4" xfId="38585" xr:uid="{DE0386FC-43DB-4EBD-A231-755E359A64A1}"/>
    <cellStyle name="Title 55 4 2" xfId="24970" xr:uid="{4B153B78-546C-4FA3-A680-42BB6BD0DCD2}"/>
    <cellStyle name="Title 55 5" xfId="38588" xr:uid="{FD2FA6EC-62EE-4463-8C07-8EDB5C679452}"/>
    <cellStyle name="Title 55_BSD2" xfId="31722" xr:uid="{B08CEB26-111E-4790-9F76-7B7368DABCC4}"/>
    <cellStyle name="Title 56" xfId="35981" xr:uid="{F6DEF691-82DE-419E-8BDB-6C17D75BE3A8}"/>
    <cellStyle name="Title 56 2" xfId="44779" xr:uid="{6F4FB42C-7B01-4DB4-AF6F-097A659EAB81}"/>
    <cellStyle name="Title 56 2 2" xfId="50058" xr:uid="{3579507A-12C6-41C5-8A5A-E59E80BF1482}"/>
    <cellStyle name="Title 56 2 2 2" xfId="49753" xr:uid="{3B878E74-5D04-4E27-8298-6F6A71F734AC}"/>
    <cellStyle name="Title 56 2 3" xfId="50059" xr:uid="{605F6DC6-9431-4F41-A9B1-954F72266C27}"/>
    <cellStyle name="Title 56 2 3 2" xfId="50060" xr:uid="{BD0ED739-BD48-4F44-A3F9-2BAA12C5208B}"/>
    <cellStyle name="Title 56 2 4" xfId="50061" xr:uid="{B25FF0F2-C18B-4918-85AA-B61DC7478E1B}"/>
    <cellStyle name="Title 56 2_BSD2" xfId="45686" xr:uid="{3EC8A603-A14D-440A-B461-10DF95D01D4E}"/>
    <cellStyle name="Title 56 3" xfId="44782" xr:uid="{3C10C156-0E50-4126-8A10-9EA603A678A6}"/>
    <cellStyle name="Title 56 3 2" xfId="50063" xr:uid="{CA2CBEE5-E043-4042-B8E2-DAB32A83BCD4}"/>
    <cellStyle name="Title 56 4" xfId="38594" xr:uid="{34718583-9877-4741-8B60-C0A5EDA3F5F5}"/>
    <cellStyle name="Title 56 4 2" xfId="38597" xr:uid="{02FD24EE-9FBF-4DAA-ADD8-E243F380E48C}"/>
    <cellStyle name="Title 56 5" xfId="38600" xr:uid="{6F6FD8F9-8AE6-4F92-9436-0A304D1F95BF}"/>
    <cellStyle name="Title 56_BSD2" xfId="50065" xr:uid="{39747A4C-766C-4555-96B8-CBB84E6DC0D7}"/>
    <cellStyle name="Title 57" xfId="50067" xr:uid="{CCA03F2A-A26B-4021-863A-1301C909A765}"/>
    <cellStyle name="Title 57 2" xfId="44791" xr:uid="{3A041D86-7B6B-4742-BFC8-59A7BDE64DCE}"/>
    <cellStyle name="Title 57 2 2" xfId="14068" xr:uid="{5835B1D3-BA37-4FAA-AC65-A7669E26F297}"/>
    <cellStyle name="Title 57 2 2 2" xfId="35333" xr:uid="{D4289457-B4D9-4AC6-A4DB-8529E24B42F1}"/>
    <cellStyle name="Title 57 2 3" xfId="50068" xr:uid="{DD67352F-F2FC-4F36-864E-B07E02005D74}"/>
    <cellStyle name="Title 57 2 3 2" xfId="50069" xr:uid="{8D85DA83-BDA3-4E54-AE9F-AA18E27E052E}"/>
    <cellStyle name="Title 57 2 4" xfId="50070" xr:uid="{A3BF39B3-06C6-4593-90DD-0ED51D2520D4}"/>
    <cellStyle name="Title 57 2_BSD2" xfId="50071" xr:uid="{35895DDF-FEB6-46D5-AAAF-3223218A8364}"/>
    <cellStyle name="Title 57 3" xfId="44794" xr:uid="{90E6B4FE-8913-49B6-BA73-0668FBDAF215}"/>
    <cellStyle name="Title 57 3 2" xfId="50073" xr:uid="{0BE0E734-72B9-4BFF-A3DD-361ECB9FE509}"/>
    <cellStyle name="Title 57 4" xfId="38609" xr:uid="{69D11EE6-4927-452C-951B-84523A3DBFD3}"/>
    <cellStyle name="Title 57 4 2" xfId="38612" xr:uid="{49A4F711-D722-40CA-B7F4-31BCDAFDCAC3}"/>
    <cellStyle name="Title 57 5" xfId="38614" xr:uid="{369A05D1-34EE-4E13-8A61-D6DDEDB3F523}"/>
    <cellStyle name="Title 57_BSD2" xfId="11508" xr:uid="{C2EA3C8E-72D0-4044-B000-4893EEC9140C}"/>
    <cellStyle name="Title 58" xfId="50075" xr:uid="{76064739-8106-4B9F-A6BA-E888EA073857}"/>
    <cellStyle name="Title 58 2" xfId="44801" xr:uid="{0BBE1F26-38BF-45E5-BD95-8FE252E43C4E}"/>
    <cellStyle name="Title 58 2 2" xfId="50077" xr:uid="{F105EB48-8792-4E51-9077-B42AB8A6A97F}"/>
    <cellStyle name="Title 58 2 2 2" xfId="50078" xr:uid="{1BCBB3AD-46A9-458B-9F2D-F7E0C1F9CBEC}"/>
    <cellStyle name="Title 58 2 3" xfId="50079" xr:uid="{74A16E8A-2BD8-4716-985D-9B8352E75F0F}"/>
    <cellStyle name="Title 58 2 3 2" xfId="50080" xr:uid="{19CF99F5-2B8D-493C-BF33-5F053B1AF0B1}"/>
    <cellStyle name="Title 58 2 4" xfId="50081" xr:uid="{6E41DD14-08A5-45AB-865E-E94F4488B7C8}"/>
    <cellStyle name="Title 58 2_BSD2" xfId="50082" xr:uid="{8BC3B610-9882-4794-9AB1-2987F230D9B5}"/>
    <cellStyle name="Title 58 3" xfId="50084" xr:uid="{72986B0A-A45E-4491-B2A3-7B80DD37A712}"/>
    <cellStyle name="Title 58 3 2" xfId="50086" xr:uid="{94783221-07E4-4485-A5B9-4E5EE10E6F0C}"/>
    <cellStyle name="Title 58 4" xfId="38617" xr:uid="{618281E8-DF36-4CDA-B182-EFD0CCEEBBFD}"/>
    <cellStyle name="Title 58 4 2" xfId="11527" xr:uid="{336A7F72-10AC-4588-9B38-0C960FB37383}"/>
    <cellStyle name="Title 58 5" xfId="38620" xr:uid="{47FBAB9B-7269-41A1-849D-6405A7077521}"/>
    <cellStyle name="Title 58_BSD2" xfId="50088" xr:uid="{315616F1-C2F9-4B3C-B52E-D6872DB5B18B}"/>
    <cellStyle name="Title 59" xfId="50090" xr:uid="{339367D2-1CE3-4483-952F-9914C5F55DC5}"/>
    <cellStyle name="Title 59 2" xfId="50092" xr:uid="{705BB8DA-1056-40E4-A64E-C1345A55F1AF}"/>
    <cellStyle name="Title 59 2 2" xfId="50094" xr:uid="{5EF95A42-F33E-4C35-A99C-1DF2F0941FA0}"/>
    <cellStyle name="Title 59 2 2 2" xfId="50095" xr:uid="{D51B430B-F3D2-480E-849A-B91842FD078F}"/>
    <cellStyle name="Title 59 2 3" xfId="50096" xr:uid="{80DF766D-D0AE-4DA0-98C6-B30C3016ABC6}"/>
    <cellStyle name="Title 59 2 3 2" xfId="47216" xr:uid="{C632F47F-63D9-45F7-B950-D3787183B383}"/>
    <cellStyle name="Title 59 2 4" xfId="50097" xr:uid="{40B6C272-C9C6-4FD9-AB30-E2D7EAEADF5D}"/>
    <cellStyle name="Title 59 2_BSD2" xfId="50098" xr:uid="{614D128D-35FE-468C-BE8A-D88B277E8110}"/>
    <cellStyle name="Title 59 3" xfId="50100" xr:uid="{3835A061-BD70-4C26-92E9-45AED661A138}"/>
    <cellStyle name="Title 59 3 2" xfId="50102" xr:uid="{54141163-5244-4BAA-B4BE-5EC7227D1752}"/>
    <cellStyle name="Title 59 4" xfId="38625" xr:uid="{CFD43940-94A3-4571-81C7-7AE9B9BD2FAF}"/>
    <cellStyle name="Title 59 4 2" xfId="34289" xr:uid="{E6726007-8648-4FFC-A1E3-7FBCAF790D72}"/>
    <cellStyle name="Title 59 5" xfId="38629" xr:uid="{7D7518F8-4268-414C-868D-87EB32BE5A86}"/>
    <cellStyle name="Title 59_BSD2" xfId="50104" xr:uid="{3B9FA4A9-09D6-4916-9242-F016EFF06EE1}"/>
    <cellStyle name="Title 6" xfId="34386" xr:uid="{CCD4C7B8-E119-4F24-8856-67F0A588A035}"/>
    <cellStyle name="Title 6 2" xfId="33983" xr:uid="{AF005391-B9E5-460E-853D-EF8165699DA5}"/>
    <cellStyle name="Title 6 2 2" xfId="33986" xr:uid="{09D9BD90-1F5F-4FFC-875A-7DACCB869BC3}"/>
    <cellStyle name="Title 6 2 2 2" xfId="50105" xr:uid="{6B253AE3-BE49-49FC-A1C5-284DA0A8BBD7}"/>
    <cellStyle name="Title 6 2 3" xfId="33988" xr:uid="{76389364-81E9-40CB-A7E5-FEBC972FF758}"/>
    <cellStyle name="Title 6 2 3 2" xfId="7014" xr:uid="{C92FF507-E82B-4D03-ABFB-14CF843FE928}"/>
    <cellStyle name="Title 6 2 4" xfId="50106" xr:uid="{4361BDDF-EFCF-4024-B483-3D19BA0B3A46}"/>
    <cellStyle name="Title 6 2_BSD2" xfId="50107" xr:uid="{3E3DAE19-A505-4872-9D59-D312756FEFB0}"/>
    <cellStyle name="Title 6 3" xfId="33990" xr:uid="{274E455E-A7A5-4CF3-8233-AB1ACD0D1156}"/>
    <cellStyle name="Title 6 3 2" xfId="33993" xr:uid="{3B51BDDB-8311-4DED-868D-20057F6B6C41}"/>
    <cellStyle name="Title 6 4" xfId="31748" xr:uid="{658212A8-D5C7-4B37-B417-C97637453FCC}"/>
    <cellStyle name="Title 6 4 2" xfId="50108" xr:uid="{5C564ABC-C9D0-41A0-9920-425880990B58}"/>
    <cellStyle name="Title 6 5" xfId="33996" xr:uid="{A4D9AB11-9B51-42F7-BABA-979A4CA8C44C}"/>
    <cellStyle name="Title 6 5 2" xfId="50109" xr:uid="{8DAECCBB-C9D5-4D09-936A-2D778E1B6961}"/>
    <cellStyle name="Title 6 6" xfId="50110" xr:uid="{48230FD7-C810-4EAC-BC33-1BAC35FB7B59}"/>
    <cellStyle name="Title 6 6 2" xfId="50111" xr:uid="{F17C9699-323A-44C5-AFC0-C2ACD19E6F2B}"/>
    <cellStyle name="Title 6 7" xfId="50112" xr:uid="{BA6E7499-7B99-4D5E-BE62-0B11B4496BF0}"/>
    <cellStyle name="Title 6 8" xfId="50113" xr:uid="{2AEF28E9-AA6C-4031-97D7-730C166ADD14}"/>
    <cellStyle name="Title 6_Annexure" xfId="39194" xr:uid="{C78F3CB2-0C1F-4986-8B2C-3D083F879D0B}"/>
    <cellStyle name="Title 60" xfId="35972" xr:uid="{101B60E2-FA45-415B-83B8-7FB5CD5EC101}"/>
    <cellStyle name="Title 60 2" xfId="35976" xr:uid="{27F029EF-F0C4-4A66-B3B0-89A641236CA3}"/>
    <cellStyle name="Title 60 2 2" xfId="50049" xr:uid="{C07FB4A7-4688-4187-9791-773837D8B241}"/>
    <cellStyle name="Title 60 3" xfId="44768" xr:uid="{A41A7D1A-09A4-4091-8E26-1E1EA9986D06}"/>
    <cellStyle name="Title 60 3 2" xfId="50055" xr:uid="{5FA0E927-485A-4E65-9C32-312C72654467}"/>
    <cellStyle name="Title 60 4" xfId="38584" xr:uid="{99D3C8E7-910C-4B45-BE63-387EE8735F0B}"/>
    <cellStyle name="Title 60_BSD2" xfId="31721" xr:uid="{AE992D43-6529-4E14-A028-7E0129D008CB}"/>
    <cellStyle name="Title 61" xfId="35980" xr:uid="{3933E65B-494C-4CAB-AFDD-79CEE74E6ACE}"/>
    <cellStyle name="Title 61 2" xfId="44778" xr:uid="{2A2E0B82-D977-4844-A6DC-A8FD95EBF358}"/>
    <cellStyle name="Title 61 2 2" xfId="50057" xr:uid="{F6FF4DFA-97B9-45B2-AEB0-E6DA1087F73B}"/>
    <cellStyle name="Title 61 3" xfId="44781" xr:uid="{735CCB09-4AE4-46AF-BCB7-A356F3D1AA35}"/>
    <cellStyle name="Title 61 3 2" xfId="50062" xr:uid="{FE1187C5-2F88-40FD-B75C-51A6F6BB00C7}"/>
    <cellStyle name="Title 61 4" xfId="38593" xr:uid="{E9FF830F-5C54-4B41-8C5A-02EFC2EB5033}"/>
    <cellStyle name="Title 61_BSD2" xfId="50064" xr:uid="{FFF47F34-D13D-46D4-B6FD-E3455629BFE3}"/>
    <cellStyle name="Title 62" xfId="50066" xr:uid="{6AC65BA7-E2B0-4DCC-B4A4-12D53D169457}"/>
    <cellStyle name="Title 62 2" xfId="44790" xr:uid="{D762E96D-977E-4E80-9602-26EA81860941}"/>
    <cellStyle name="Title 62 2 2" xfId="14067" xr:uid="{5FF68A24-E772-4608-AAFB-11253D3EF97B}"/>
    <cellStyle name="Title 62 3" xfId="44793" xr:uid="{8DE82FBC-C7A6-4A68-9C86-011D4090C029}"/>
    <cellStyle name="Title 62 3 2" xfId="50072" xr:uid="{DDD7502C-D1ED-4205-966C-F149CAA03C5F}"/>
    <cellStyle name="Title 62 4" xfId="38608" xr:uid="{E5CBF5EE-3AD9-4B2E-884F-33984B551953}"/>
    <cellStyle name="Title 62_BSD2" xfId="11507" xr:uid="{EFD39E19-472F-46AD-820C-FA59C772F81B}"/>
    <cellStyle name="Title 63" xfId="50074" xr:uid="{261255ED-FD88-4491-98B9-BD31059C12B3}"/>
    <cellStyle name="Title 63 2" xfId="44800" xr:uid="{D472F56D-AE9B-450E-92E2-00D785795FD3}"/>
    <cellStyle name="Title 63 2 2" xfId="50076" xr:uid="{7A0BDE9A-7220-42DA-83B0-8D9F97190D71}"/>
    <cellStyle name="Title 63 3" xfId="50083" xr:uid="{10DA3E23-7D01-49AE-A4DE-46CD813F7680}"/>
    <cellStyle name="Title 63 3 2" xfId="50085" xr:uid="{2937A94D-0FDA-4737-9B42-999FEE5CC7FA}"/>
    <cellStyle name="Title 63 4" xfId="38616" xr:uid="{8D34E1B3-54CB-4F56-BDAB-B13ED929E9B4}"/>
    <cellStyle name="Title 63_BSD2" xfId="50087" xr:uid="{CB6481EB-0F03-4325-B615-02EA986F0912}"/>
    <cellStyle name="Title 64" xfId="50089" xr:uid="{941ABA97-9063-4C52-B340-590E9FDBCBEF}"/>
    <cellStyle name="Title 64 2" xfId="50091" xr:uid="{465D8373-0C14-4B12-B62C-FD41E472568F}"/>
    <cellStyle name="Title 64 2 2" xfId="50093" xr:uid="{07AEE0E3-3C58-4142-9AF7-0706541F3C67}"/>
    <cellStyle name="Title 64 3" xfId="50099" xr:uid="{955D4A16-F309-4DA7-A011-2DDD10B54104}"/>
    <cellStyle name="Title 64 3 2" xfId="50101" xr:uid="{C3207DE3-5AFF-46B0-8D49-9B27724C0EDD}"/>
    <cellStyle name="Title 64 4" xfId="38624" xr:uid="{F67CB79E-0E21-44B6-9B3D-0845D37F4DE3}"/>
    <cellStyle name="Title 64_BSD2" xfId="50103" xr:uid="{AFCAB515-42F4-413A-8F2C-20EB2ED36087}"/>
    <cellStyle name="Title 65" xfId="50115" xr:uid="{80A27F9F-D610-463C-9B95-32F8D0E9982B}"/>
    <cellStyle name="Title 65 2" xfId="50117" xr:uid="{BBE34C98-817F-43D4-99A4-7326B6836748}"/>
    <cellStyle name="Title 65 2 2" xfId="50119" xr:uid="{AFA93325-D865-469C-B4BE-C5EBE4039D6D}"/>
    <cellStyle name="Title 65 3" xfId="42404" xr:uid="{E2A3A832-959E-4B43-A01A-29B7508CBC61}"/>
    <cellStyle name="Title 65 3 2" xfId="42408" xr:uid="{3CBEC496-E6F6-4400-8510-E2D425AF395B}"/>
    <cellStyle name="Title 65 4" xfId="38657" xr:uid="{418330F2-6AB1-4219-93F1-B4C1060BE5A3}"/>
    <cellStyle name="Title 65_BSD2" xfId="50121" xr:uid="{187BA3A2-09B2-4F32-BB40-0BE8344EB1F2}"/>
    <cellStyle name="Title 66" xfId="50123" xr:uid="{AA0426B3-9751-4505-8670-7C85DF9BC7EF}"/>
    <cellStyle name="Title 66 2" xfId="50125" xr:uid="{AE68A545-F47D-470B-920E-3FA03678CB4A}"/>
    <cellStyle name="Title 66 2 2" xfId="50127" xr:uid="{3A1BD0F5-ACF1-4A3E-8B09-30DF6817FFAD}"/>
    <cellStyle name="Title 66 3" xfId="42420" xr:uid="{9F910C46-6661-48F4-9AED-F04A4F584E2A}"/>
    <cellStyle name="Title 66 3 2" xfId="44239" xr:uid="{469F78BE-A0C0-46F9-9886-3AA2F801E9C2}"/>
    <cellStyle name="Title 66 4" xfId="38662" xr:uid="{4998AD59-5DCB-44BD-93B3-3BA63CCFC644}"/>
    <cellStyle name="Title 66_BSD2" xfId="50129" xr:uid="{6907B5DE-D608-40F3-B255-4409D4A2E41A}"/>
    <cellStyle name="Title 67" xfId="50131" xr:uid="{91734783-11D5-4F99-87CC-38A658761E1E}"/>
    <cellStyle name="Title 67 2" xfId="50133" xr:uid="{E8D264D3-339D-4381-BEEB-9EA395A4E1E2}"/>
    <cellStyle name="Title 67 2 2" xfId="6097" xr:uid="{5F8B3E83-AB69-4C12-81C1-E119DB420636}"/>
    <cellStyle name="Title 67 3" xfId="42426" xr:uid="{78AF6907-AF14-4739-8099-DBB0DBCEEBF9}"/>
    <cellStyle name="Title 67 3 2" xfId="50135" xr:uid="{B427B4A2-9F09-4A9A-8021-C3F3FBB24A91}"/>
    <cellStyle name="Title 67 4" xfId="38666" xr:uid="{7A7EEA78-97EC-4DF1-84D5-8ADB377B6CD3}"/>
    <cellStyle name="Title 67_BSD2" xfId="50137" xr:uid="{BCE227F7-2171-4105-8365-CDD045AEF61D}"/>
    <cellStyle name="Title 68" xfId="50139" xr:uid="{D2803808-1B88-454C-88C8-CC05F2D1B8C8}"/>
    <cellStyle name="Title 68 2" xfId="50141" xr:uid="{C0DD71D3-8730-40FC-A575-F0B7B8142921}"/>
    <cellStyle name="Title 68 2 2" xfId="50143" xr:uid="{E922FFAA-E715-4670-A84D-AFDE40DF4D3C}"/>
    <cellStyle name="Title 68 3" xfId="50145" xr:uid="{7EDCE830-095A-4E26-B7B7-8A8E2F482645}"/>
    <cellStyle name="Title 68 3 2" xfId="50147" xr:uid="{44F94B3F-66A1-4805-9924-85285F0EF04B}"/>
    <cellStyle name="Title 68 4" xfId="26826" xr:uid="{89A398BF-1BEB-48D3-8D43-586BCA019D33}"/>
    <cellStyle name="Title 68_BSD2" xfId="19480" xr:uid="{DA33FC7D-42FB-46D7-B431-312454B1773D}"/>
    <cellStyle name="Title 69" xfId="50149" xr:uid="{D154E6DD-258F-4E0C-9818-402FD91F015E}"/>
    <cellStyle name="Title 69 2" xfId="50151" xr:uid="{524BEC68-A1F7-4844-A9CD-C49EE6FB6BEE}"/>
    <cellStyle name="Title 69 2 2" xfId="50153" xr:uid="{FD8240E8-DAAB-4479-92CC-135C97445C77}"/>
    <cellStyle name="Title 69 3" xfId="49747" xr:uid="{2B6BD7BF-5F28-4AB9-A1A1-C63896955C79}"/>
    <cellStyle name="Title 69 3 2" xfId="50155" xr:uid="{2CA2646C-6D64-4289-897D-23759D85DBED}"/>
    <cellStyle name="Title 69 4" xfId="27034" xr:uid="{76FDEF4D-21CA-4588-81F2-741222E7A18B}"/>
    <cellStyle name="Title 69_BSD2" xfId="22086" xr:uid="{3DD78B72-06D9-480E-AA67-220A851AD9B5}"/>
    <cellStyle name="Title 7" xfId="35874" xr:uid="{5443B82E-6E79-4B7C-906B-9FE1390762C2}"/>
    <cellStyle name="Title 7 10" xfId="50156" xr:uid="{0EAF6C59-7B05-4A6D-87C3-266EB0089010}"/>
    <cellStyle name="Title 7 10 2" xfId="50157" xr:uid="{C2EC4522-25E1-4617-8567-8ED0CFB72476}"/>
    <cellStyle name="Title 7 11" xfId="50158" xr:uid="{6C1962DB-1929-436A-B2C5-FE62E1F41D5D}"/>
    <cellStyle name="Title 7 11 2" xfId="50159" xr:uid="{A5A506E7-D138-447A-880B-F2198EC67D88}"/>
    <cellStyle name="Title 7 12" xfId="31818" xr:uid="{2BD431FE-8820-4390-9D3F-33B746987ADC}"/>
    <cellStyle name="Title 7 13" xfId="34101" xr:uid="{BCE10154-D050-4A06-A306-2CB819D421C4}"/>
    <cellStyle name="Title 7 14" xfId="31473" xr:uid="{6A4DA675-FC64-4D4D-93DC-59920402E739}"/>
    <cellStyle name="Title 7 2" xfId="34023" xr:uid="{0453FE87-8EE9-4BFB-A86E-4EFC904E2953}"/>
    <cellStyle name="Title 7 2 2" xfId="34026" xr:uid="{4D2A1C3A-F117-40F3-9BEE-94E2EFCC7504}"/>
    <cellStyle name="Title 7 2 2 2" xfId="50160" xr:uid="{9E3307A5-F2FB-4604-B2AF-BD644D299BA6}"/>
    <cellStyle name="Title 7 2 3" xfId="34029" xr:uid="{7A802378-5F7F-4F65-B3E1-1FFE34596E4D}"/>
    <cellStyle name="Title 7 2 3 2" xfId="50161" xr:uid="{7CA90AA6-12F7-49CC-8DD7-6232105475C9}"/>
    <cellStyle name="Title 7 2 4" xfId="50162" xr:uid="{CD4B02DC-9DA9-4C91-9247-771EC254259D}"/>
    <cellStyle name="Title 7 2_BSD2" xfId="50163" xr:uid="{0AD3A61E-4F1D-4DF7-BB9F-10E364E82183}"/>
    <cellStyle name="Title 7 3" xfId="34031" xr:uid="{7EB4715F-B19D-4379-B189-15F25E4496F0}"/>
    <cellStyle name="Title 7 3 2" xfId="34034" xr:uid="{E20E02AC-86B5-4C04-B956-8261D4594FB0}"/>
    <cellStyle name="Title 7 4" xfId="31753" xr:uid="{2753F9C1-F1A1-48AF-9D67-7DF38004A179}"/>
    <cellStyle name="Title 7 4 2" xfId="50164" xr:uid="{FB7F6E97-1FFE-4B5F-B5A8-84F759C7A8CD}"/>
    <cellStyle name="Title 7 5" xfId="34037" xr:uid="{C6A72D17-CB91-461C-9A99-07D16893D244}"/>
    <cellStyle name="Title 7 5 2" xfId="50165" xr:uid="{D5BE7CB9-695F-48FB-9AC4-A039A84E3DD6}"/>
    <cellStyle name="Title 7 6" xfId="50166" xr:uid="{C666EA74-1CF8-40BB-868A-03A8616CFB0F}"/>
    <cellStyle name="Title 7 6 2" xfId="50167" xr:uid="{CA5316AC-6FB2-4E0A-BB9C-05ED43578335}"/>
    <cellStyle name="Title 7 7" xfId="50168" xr:uid="{16B9D760-6B15-4BDE-929D-C23FEB5D0654}"/>
    <cellStyle name="Title 7 7 2" xfId="50169" xr:uid="{068CA5E5-2374-4DE6-A3B6-AB56409AEA64}"/>
    <cellStyle name="Title 7 8" xfId="50170" xr:uid="{79EE9A8B-E707-46EB-9A51-CF3A5547A839}"/>
    <cellStyle name="Title 7 8 2" xfId="50171" xr:uid="{DA269144-1A8E-41C3-9A1F-40F778222305}"/>
    <cellStyle name="Title 7 9" xfId="50172" xr:uid="{14184288-6CDD-40D7-A73F-1E8A0970A843}"/>
    <cellStyle name="Title 7 9 2" xfId="50173" xr:uid="{22967437-2263-4064-A952-1CF0906C4ADA}"/>
    <cellStyle name="Title 7_Annexure" xfId="36718" xr:uid="{BB2D713A-808C-4669-A496-990C201CEFBE}"/>
    <cellStyle name="Title 70" xfId="50114" xr:uid="{CE36008A-AB94-4BAD-8D45-1F06A41301DE}"/>
    <cellStyle name="Title 70 2" xfId="50116" xr:uid="{E4847478-926E-4C9B-B8E0-6C5A7AE59717}"/>
    <cellStyle name="Title 70 2 2" xfId="50118" xr:uid="{C9F547AF-BC5D-40FD-83B3-63E2A09654B6}"/>
    <cellStyle name="Title 70 3" xfId="42403" xr:uid="{AC566B93-8E0A-4D10-9D83-7E64E08507DE}"/>
    <cellStyle name="Title 70 3 2" xfId="42407" xr:uid="{F5D3B429-70B9-472F-9774-1B6B75531E90}"/>
    <cellStyle name="Title 70 4" xfId="38656" xr:uid="{51C147A1-9A9A-4DAC-9490-CCFE2B3AC1DD}"/>
    <cellStyle name="Title 70_BSD2" xfId="50120" xr:uid="{D4056584-D720-4909-87FF-151CB1817E3F}"/>
    <cellStyle name="Title 71" xfId="50122" xr:uid="{9B772800-933D-41A5-8F01-4FA2380C861E}"/>
    <cellStyle name="Title 71 2" xfId="50124" xr:uid="{92590CD4-E9B1-475C-A3E5-675AF5F9BEA5}"/>
    <cellStyle name="Title 71 2 2" xfId="50126" xr:uid="{0D1F89C7-54E9-4A4E-ADCE-BBF898A7680E}"/>
    <cellStyle name="Title 71 3" xfId="42419" xr:uid="{2510475A-F6AC-492C-B510-8C617FB204D8}"/>
    <cellStyle name="Title 71 3 2" xfId="44238" xr:uid="{FA3D7DAE-3ED0-4146-B14C-BAB113E98B05}"/>
    <cellStyle name="Title 71 4" xfId="38661" xr:uid="{5C06BD3C-7D74-4F7B-BA71-445002FB0CA1}"/>
    <cellStyle name="Title 71_BSD2" xfId="50128" xr:uid="{EA508AD0-BDA9-451D-8BF6-044C0970DCCA}"/>
    <cellStyle name="Title 72" xfId="50130" xr:uid="{0E23DC8C-F2E6-4573-935A-2E14B95B9718}"/>
    <cellStyle name="Title 72 2" xfId="50132" xr:uid="{4BD08950-2F76-4E78-900E-82E6AC6417E3}"/>
    <cellStyle name="Title 72 2 2" xfId="6096" xr:uid="{EE71E682-D8C4-4644-914F-42D5755B3E93}"/>
    <cellStyle name="Title 72 3" xfId="42425" xr:uid="{85E35D5C-EA16-4D06-A62B-219D15787AB0}"/>
    <cellStyle name="Title 72 3 2" xfId="50134" xr:uid="{54623352-B56A-47AE-9063-70772564FA34}"/>
    <cellStyle name="Title 72 4" xfId="38665" xr:uid="{B674FCEE-241F-4BA0-8217-8B1F9A3B7F85}"/>
    <cellStyle name="Title 72_BSD2" xfId="50136" xr:uid="{BD50E1A4-5134-4473-B1DA-08F24A35137B}"/>
    <cellStyle name="Title 73" xfId="50138" xr:uid="{496645D7-D893-47EB-BE90-AC076B2EDE4F}"/>
    <cellStyle name="Title 73 2" xfId="50140" xr:uid="{813D18E8-83C0-4543-9721-B8D2F67D9FC5}"/>
    <cellStyle name="Title 73 2 2" xfId="50142" xr:uid="{7EE14124-2F71-4C3C-9D3D-456A45472EE7}"/>
    <cellStyle name="Title 73 3" xfId="50144" xr:uid="{CC04CD33-FABA-4741-92B9-007AAF4F4D4E}"/>
    <cellStyle name="Title 73 3 2" xfId="50146" xr:uid="{B541E0E8-3FB9-4B19-BCDE-71FC4941BB96}"/>
    <cellStyle name="Title 73 4" xfId="26825" xr:uid="{9C713EFB-AE96-482C-902D-828A609724A4}"/>
    <cellStyle name="Title 73_BSD2" xfId="19479" xr:uid="{4542C112-D66D-429E-985A-18CFD4C608AD}"/>
    <cellStyle name="Title 74" xfId="50148" xr:uid="{59B32F36-C252-49EA-8525-75386178172B}"/>
    <cellStyle name="Title 74 2" xfId="50150" xr:uid="{A5DF5A60-4A88-4AB1-9F04-17B151733F89}"/>
    <cellStyle name="Title 74 2 2" xfId="50152" xr:uid="{D1061D9F-7A2F-4341-BC79-22BD79339E8E}"/>
    <cellStyle name="Title 74 3" xfId="49746" xr:uid="{CD4FC102-663F-4E42-9A31-F06CF1657FEA}"/>
    <cellStyle name="Title 74 3 2" xfId="50154" xr:uid="{B63C40FE-11CA-4C44-9401-266B67EA6F86}"/>
    <cellStyle name="Title 74 4" xfId="27033" xr:uid="{383F8108-63CD-45FF-96C2-EFE6D30D623E}"/>
    <cellStyle name="Title 74_BSD2" xfId="22085" xr:uid="{E65528D8-3274-4069-9C11-F32148BCEFBD}"/>
    <cellStyle name="Title 75" xfId="50175" xr:uid="{424DB0A0-B5BD-4134-B286-A8ECAD8581A8}"/>
    <cellStyle name="Title 75 2" xfId="50177" xr:uid="{13EE0557-2ACA-4DFD-AAF5-F3B387210B1A}"/>
    <cellStyle name="Title 75 2 2" xfId="50179" xr:uid="{B0AE6388-064C-4AE4-A43B-B1E02DD80CF6}"/>
    <cellStyle name="Title 75 3" xfId="50181" xr:uid="{07933FE7-E550-46A0-A849-6F3E1730126F}"/>
    <cellStyle name="Title 75 3 2" xfId="50183" xr:uid="{5328ADAB-53EB-4B7C-90E5-AEE7A65726C3}"/>
    <cellStyle name="Title 75 4" xfId="50185" xr:uid="{6D11EFE5-288B-4718-BCAF-4802CB4EB140}"/>
    <cellStyle name="Title 75_BSD2" xfId="50187" xr:uid="{046D0000-91ED-4237-9790-26460873AE7D}"/>
    <cellStyle name="Title 76" xfId="50189" xr:uid="{9961B4BB-96EE-41CF-8BFD-A125B0DF4F48}"/>
    <cellStyle name="Title 76 2" xfId="50191" xr:uid="{299344F8-382C-411D-AE10-F3ED168CD368}"/>
    <cellStyle name="Title 76 2 2" xfId="50193" xr:uid="{E25CF1F0-8C4E-457F-9075-49D5CA75739B}"/>
    <cellStyle name="Title 76 3" xfId="50195" xr:uid="{2A29E783-780C-4B85-AC14-C6D54198E7D2}"/>
    <cellStyle name="Title 76 3 2" xfId="44683" xr:uid="{29C7EE66-EB55-47C7-B3FA-9465F21B5CEA}"/>
    <cellStyle name="Title 76 4" xfId="50197" xr:uid="{96CA6569-8D77-4A65-907C-C3E7BB4E0B2D}"/>
    <cellStyle name="Title 76_BSD2" xfId="17470" xr:uid="{9020CD9D-B117-40FB-8F57-78C2E3C44B4D}"/>
    <cellStyle name="Title 77" xfId="50199" xr:uid="{0B89BB8A-2ACC-4341-B414-21AA4D650A33}"/>
    <cellStyle name="Title 77 2" xfId="50201" xr:uid="{B4B1017F-F6A1-4446-A16C-E68348C88ED9}"/>
    <cellStyle name="Title 77 2 2" xfId="50202" xr:uid="{39CB8DC2-BA09-47DE-8069-D9A4D46D3818}"/>
    <cellStyle name="Title 77 3" xfId="50203" xr:uid="{F6BF3DFA-4847-4658-9CE8-3A46C905C779}"/>
    <cellStyle name="Title 77 3 2" xfId="50204" xr:uid="{59BD8041-F582-470D-98D4-579E4B3E1CBF}"/>
    <cellStyle name="Title 77 4" xfId="50205" xr:uid="{41E53A35-A6E7-458E-9395-A7CB39DB8AF6}"/>
    <cellStyle name="Title 77_BSD2" xfId="4639" xr:uid="{CF24F452-214F-4C54-87B7-94D3C89FDA8B}"/>
    <cellStyle name="Title 78" xfId="50207" xr:uid="{FC768330-43AD-4D2E-A7B2-33890824AA30}"/>
    <cellStyle name="Title 78 2" xfId="50209" xr:uid="{42B97EAE-2367-436D-8452-362D1966981A}"/>
    <cellStyle name="Title 78 2 2" xfId="50210" xr:uid="{EFCD1640-AEE0-479D-9B84-0310A64FAB24}"/>
    <cellStyle name="Title 78 3" xfId="50211" xr:uid="{5934D5D9-C5C6-4294-B692-5BE4BEA0C092}"/>
    <cellStyle name="Title 78 3 2" xfId="50212" xr:uid="{2FBCD1DD-FF8A-4386-9CDC-830F506903EA}"/>
    <cellStyle name="Title 78 4" xfId="50213" xr:uid="{2C6B6613-7B14-4B28-A4F7-4F55D72745C3}"/>
    <cellStyle name="Title 78_BSD2" xfId="50214" xr:uid="{A4E84444-E6BE-4B21-8898-76CC30F0F5ED}"/>
    <cellStyle name="Title 79" xfId="50216" xr:uid="{4290EEDF-0567-4828-9FE9-967F103DC23C}"/>
    <cellStyle name="Title 79 2" xfId="50218" xr:uid="{46CB36E6-EAA6-4715-8C61-5A3698D3DF34}"/>
    <cellStyle name="Title 79 2 2" xfId="45900" xr:uid="{DBE6AC25-F484-4E7C-96FC-28059D2FA73F}"/>
    <cellStyle name="Title 79 3" xfId="50219" xr:uid="{BE246B5D-061F-4B0D-B2ED-DB72836DFFCD}"/>
    <cellStyle name="Title 79 3 2" xfId="2950" xr:uid="{6F1033D0-CE80-4B20-ABC0-F97D7B2A4388}"/>
    <cellStyle name="Title 79 4" xfId="39514" xr:uid="{35C98FA0-C0E9-4247-A89D-D3D9BC332C4A}"/>
    <cellStyle name="Title 79_BSD2" xfId="50220" xr:uid="{49496402-5E92-4979-A895-E6B5A4B60691}"/>
    <cellStyle name="Title 8" xfId="10548" xr:uid="{4C622A69-F3AC-4697-A209-C49FAEB2BAB7}"/>
    <cellStyle name="Title 8 2" xfId="34050" xr:uid="{1A8E060A-C69D-4692-8BDB-52523FCA4FB5}"/>
    <cellStyle name="Title 8 2 2" xfId="23171" xr:uid="{681E4D41-EE55-4CDC-9E13-9B9CED3FD93E}"/>
    <cellStyle name="Title 8 2 2 2" xfId="50221" xr:uid="{ED6E28D5-AF16-4CEC-A82A-2DD166BBC3EE}"/>
    <cellStyle name="Title 8 2 3" xfId="23187" xr:uid="{66EB4270-F5A3-4BDA-A53A-E559B9B12DAA}"/>
    <cellStyle name="Title 8 2 3 2" xfId="3633" xr:uid="{B19A3D8E-0A93-40BE-85FC-0E7050BF5217}"/>
    <cellStyle name="Title 8 2 4" xfId="50222" xr:uid="{A00CDB2B-5FF7-442D-8874-1B5E91889C1D}"/>
    <cellStyle name="Title 8 2_BSD2" xfId="41364" xr:uid="{2AD2E36F-3B65-4FB5-A516-2B099BF57CF1}"/>
    <cellStyle name="Title 8 3" xfId="34053" xr:uid="{235BDFD0-A07E-4F88-87AC-E6A7D19D4E5F}"/>
    <cellStyle name="Title 8 3 2" xfId="50223" xr:uid="{FEFFB1D8-C5A9-47B9-90C1-967CD87C8348}"/>
    <cellStyle name="Title 8 4" xfId="31758" xr:uid="{353F09F1-FFB4-426D-B2BD-D999BCA63034}"/>
    <cellStyle name="Title 8 4 2" xfId="13560" xr:uid="{C5CDAC29-8A48-4135-A565-800B6555014E}"/>
    <cellStyle name="Title 8 5" xfId="35876" xr:uid="{BECA9917-8978-42F9-9A27-234AB3213B8D}"/>
    <cellStyle name="Title 8 6" xfId="50224" xr:uid="{CA7AA632-22EE-4DFE-B74F-D68AC05D15AC}"/>
    <cellStyle name="Title 8 7" xfId="50225" xr:uid="{39314454-2682-4E79-A9B1-E61C5D44859D}"/>
    <cellStyle name="Title 8_BSD2" xfId="50226" xr:uid="{4F804C1D-30C1-4791-9C43-23E20AAE5830}"/>
    <cellStyle name="Title 80" xfId="50174" xr:uid="{D66DAA89-EFA8-4730-B3D0-4BBECB6F1611}"/>
    <cellStyle name="Title 80 2" xfId="50176" xr:uid="{45234EC9-2F99-4968-B6F1-A93F68125CE1}"/>
    <cellStyle name="Title 80 2 2" xfId="50178" xr:uid="{DB60144C-102F-4E23-8AE3-2460DB674DC6}"/>
    <cellStyle name="Title 80 3" xfId="50180" xr:uid="{7CC92FDA-5DC6-4866-89AE-88A62890DF5A}"/>
    <cellStyle name="Title 80 3 2" xfId="50182" xr:uid="{5AB696C2-376A-4F3C-ABCE-8EF0C193C6A5}"/>
    <cellStyle name="Title 80 4" xfId="50184" xr:uid="{DDBEB86A-BBA8-4667-AAE5-892A3E2BE1B9}"/>
    <cellStyle name="Title 80_BSD2" xfId="50186" xr:uid="{0783D800-06FC-44EC-B746-DF3DAEEF8204}"/>
    <cellStyle name="Title 81" xfId="50188" xr:uid="{FE036E78-476F-44C6-966F-BE2A95CF44CE}"/>
    <cellStyle name="Title 81 2" xfId="50190" xr:uid="{8D8DDB33-3C52-46E8-B544-38D7A987A0BC}"/>
    <cellStyle name="Title 81 2 2" xfId="50192" xr:uid="{1AA192D3-137D-4689-AF58-557B292F10B9}"/>
    <cellStyle name="Title 81 3" xfId="50194" xr:uid="{C0F2FE33-E155-4374-8AA4-F3E2BE291B16}"/>
    <cellStyle name="Title 81 3 2" xfId="44682" xr:uid="{0DDF1885-4ACB-44A8-B308-4A35C4FFD109}"/>
    <cellStyle name="Title 81 4" xfId="50196" xr:uid="{2F45D633-1A51-4220-9992-1B64BC801C63}"/>
    <cellStyle name="Title 81_BSD2" xfId="17469" xr:uid="{A7E19768-9AB6-470C-830D-5043851FEE09}"/>
    <cellStyle name="Title 82" xfId="50198" xr:uid="{F8EE74E4-E61A-4A34-90AB-66DF67505BFF}"/>
    <cellStyle name="Title 82 2" xfId="50200" xr:uid="{A3F36B74-3BA4-4A8E-A159-4AA3762F65A1}"/>
    <cellStyle name="Title 83" xfId="50206" xr:uid="{B5708FAE-13AA-483D-8544-BF22A7B63DC8}"/>
    <cellStyle name="Title 83 2" xfId="50208" xr:uid="{3066D8AC-8C48-45EA-9201-F9E4BC5A6B8A}"/>
    <cellStyle name="Title 84" xfId="50215" xr:uid="{CAAC240E-86B7-4CBA-B1A5-3E4C2E0F261C}"/>
    <cellStyle name="Title 84 2" xfId="50217" xr:uid="{8516152E-A106-4872-90C3-74203363BC8F}"/>
    <cellStyle name="Title 85" xfId="12745" xr:uid="{2E86A9CD-E876-4D34-ABB6-79F95C763B92}"/>
    <cellStyle name="Title 85 2" xfId="50227" xr:uid="{F004BCC3-AFE4-459E-9ECB-96A6396A5A4D}"/>
    <cellStyle name="Title 86" xfId="50228" xr:uid="{A453353A-08A6-4542-B3E4-EBC84D7EBE0F}"/>
    <cellStyle name="Title 86 2" xfId="50229" xr:uid="{831201AE-5B4F-456F-A15E-B1B130B81ADA}"/>
    <cellStyle name="Title 87" xfId="50230" xr:uid="{D947DAD9-B8ED-486A-967E-1DBE99C89421}"/>
    <cellStyle name="Title 87 2" xfId="50231" xr:uid="{6700EC8B-982D-4897-AE59-163E2254B2A9}"/>
    <cellStyle name="Title 88" xfId="50232" xr:uid="{19F5F505-7956-41E9-BF1A-BE51BEFBEB98}"/>
    <cellStyle name="Title 88 2" xfId="50233" xr:uid="{75866409-B78E-400D-BE41-92CF760E3F24}"/>
    <cellStyle name="Title 89" xfId="50234" xr:uid="{B2302F56-1674-4A01-A2C2-1DF881D1C7A3}"/>
    <cellStyle name="Title 89 2" xfId="16305" xr:uid="{B18A2404-5EF3-4325-AF48-5F04D9C84DD0}"/>
    <cellStyle name="Title 9" xfId="8344" xr:uid="{EAE79C28-6410-4EA1-908E-B4D63AF2564A}"/>
    <cellStyle name="Title 9 2" xfId="30100" xr:uid="{814561A4-64D9-46F1-B4E2-44EE9697A3C8}"/>
    <cellStyle name="Title 9 2 2" xfId="30103" xr:uid="{42989972-C78A-420A-88A2-966CFD5C4416}"/>
    <cellStyle name="Title 9 2 2 2" xfId="50235" xr:uid="{0CF83698-E2FE-476E-870C-558D584F850C}"/>
    <cellStyle name="Title 9 2 3" xfId="30105" xr:uid="{A43EE06A-795C-4C78-988F-7CC5FEFAAB7E}"/>
    <cellStyle name="Title 9 2 3 2" xfId="50236" xr:uid="{AA990254-E478-4B90-8DA8-AD51CBEEDB08}"/>
    <cellStyle name="Title 9 2 4" xfId="50237" xr:uid="{9CD68BCD-CAFA-452D-86EB-7011A482786A}"/>
    <cellStyle name="Title 9 2_BSD2" xfId="50238" xr:uid="{01C6CFE9-3FBE-4621-8F4B-CEA3C5394621}"/>
    <cellStyle name="Title 9 3" xfId="30107" xr:uid="{60DA75B0-08E1-4592-B130-F24EA34F7CEB}"/>
    <cellStyle name="Title 9 3 2" xfId="50239" xr:uid="{C9B15736-0F15-4BDD-8841-EF149B77E856}"/>
    <cellStyle name="Title 9 4" xfId="30110" xr:uid="{FDE32FBA-D139-4BC3-8F93-D8950956AB67}"/>
    <cellStyle name="Title 9 4 2" xfId="20802" xr:uid="{99DCCD13-53CA-492E-A3C9-D3C82BFB91F2}"/>
    <cellStyle name="Title 9 5" xfId="35878" xr:uid="{842B0648-A8E6-4B6F-801E-CE6D95A2D260}"/>
    <cellStyle name="Title 9 6" xfId="50240" xr:uid="{0E63B692-584D-4A8E-9079-C9D65B037E85}"/>
    <cellStyle name="Title 9 7" xfId="50241" xr:uid="{F71ACCF3-8899-4CAD-9231-D4687F614F2D}"/>
    <cellStyle name="Title 9_BSD2" xfId="50242" xr:uid="{A8E211DF-47DD-46B9-854A-D8DDF2796CAA}"/>
    <cellStyle name="Title2" xfId="50243" xr:uid="{EEF54892-ED34-4426-A260-B3DB5073EA81}"/>
    <cellStyle name="Title2 2" xfId="42102" xr:uid="{9B816C50-C73B-4D8F-876C-3E6A266B4B07}"/>
    <cellStyle name="Title2 3" xfId="42105" xr:uid="{E94E1642-B4CB-413E-B616-AFC5DC09FA37}"/>
    <cellStyle name="Title2 4" xfId="50244" xr:uid="{476FE002-C145-4529-8012-30BA31D4741C}"/>
    <cellStyle name="Titles" xfId="50245" xr:uid="{AF4E2123-DDA0-4CBE-8B1E-16C7762A1918}"/>
    <cellStyle name="Titles 2" xfId="50246" xr:uid="{B3CA00E8-5081-46B1-92EB-B9FD87810256}"/>
    <cellStyle name="Titles 3" xfId="50247" xr:uid="{31843107-B760-4D46-B55F-78E5E6563C29}"/>
    <cellStyle name="Titles 4" xfId="50248" xr:uid="{ADD8F807-5607-4E1A-950D-B93EA616C953}"/>
    <cellStyle name="Titre" xfId="27266" xr:uid="{DEA93E59-61DC-400C-8211-40FC3F777BBD}"/>
    <cellStyle name="Titre 2" xfId="38687" xr:uid="{F7068AA5-883C-4370-B86F-0F80D8A55AB2}"/>
    <cellStyle name="Titre 1" xfId="17941" xr:uid="{3A0492B2-3036-4356-A103-15102AC4B12D}"/>
    <cellStyle name="Titre 1 2" xfId="50249" xr:uid="{2B741C85-9849-44E8-AE73-7C88DBA46713}"/>
    <cellStyle name="Titre 2 2" xfId="50250" xr:uid="{1573354E-3725-41BB-A8EF-D77FD1D3C7CE}"/>
    <cellStyle name="Titre 3" xfId="50251" xr:uid="{2F58B9D3-F9C0-4FA7-9CF1-5B6ABEB8B844}"/>
    <cellStyle name="Titre 3 2" xfId="50252" xr:uid="{9F0F2D4A-977E-4C3C-B76B-753874DE7E48}"/>
    <cellStyle name="Titre 4" xfId="50253" xr:uid="{8E5A34F6-B6A3-469C-AE5C-1EA6E729EE5B}"/>
    <cellStyle name="Titre 4 2" xfId="29885" xr:uid="{C194705F-3A80-4776-89CD-3A6CA2C13CBE}"/>
    <cellStyle name="Titre1" xfId="1040" xr:uid="{D4C06539-B1A2-4B10-ABF8-C7912EBC412F}"/>
    <cellStyle name="Titre1 2" xfId="51896" xr:uid="{12714FFB-D7AE-4104-A84F-5CF8BBE78EE1}"/>
    <cellStyle name="Titulo1" xfId="50254" xr:uid="{CC1D1F8E-42A1-4610-B6FF-0AFD7712B550}"/>
    <cellStyle name="Titulo1 2" xfId="50255" xr:uid="{DB3C8AC2-45BC-4D95-B645-A752C10C9C35}"/>
    <cellStyle name="Titulo2" xfId="50256" xr:uid="{23AD8683-54AD-490F-BFE7-B00AA57784DE}"/>
    <cellStyle name="Titulo2 2" xfId="43554" xr:uid="{1E49E3BF-E571-4D1C-967B-BCA850D07945}"/>
    <cellStyle name="Top Edge" xfId="50257" xr:uid="{875BEBD2-12A0-483E-888C-9A8F9E64EB18}"/>
    <cellStyle name="Top Edge 2" xfId="50258" xr:uid="{07724421-A1DD-40D4-B5D6-93269DA54B27}"/>
    <cellStyle name="Top Edge 3" xfId="50259" xr:uid="{93C2C32C-7748-44E2-85C3-FB265E332E8A}"/>
    <cellStyle name="Top Edge 4" xfId="50260" xr:uid="{2D919DD1-B400-41B2-A0B8-DA73F978A1D5}"/>
    <cellStyle name="TopGrey" xfId="50261" xr:uid="{958D9084-EFA0-42DA-AC8B-6F9DE596C362}"/>
    <cellStyle name="TopGrey 2" xfId="50262" xr:uid="{0DED1072-DD0A-40BF-97A3-6097BC6B6703}"/>
    <cellStyle name="Topline" xfId="43693" xr:uid="{BCAED26C-DFDD-4E24-B2E9-A099751FD94D}"/>
    <cellStyle name="Topline 2" xfId="50263" xr:uid="{C98A1002-7BBF-44B5-9E11-09B432AD13D2}"/>
    <cellStyle name="Topline 3" xfId="50264" xr:uid="{B2C1A6B0-9E4C-4075-9A50-31E09BE83E6B}"/>
    <cellStyle name="Topline 4" xfId="50265" xr:uid="{6F9C64FB-2E3E-466E-8540-7A7785272914}"/>
    <cellStyle name="Total" xfId="85" builtinId="25" customBuiltin="1"/>
    <cellStyle name="Total 10" xfId="2737" xr:uid="{FC3E8960-9DB5-47CC-82BC-4A20C1E1C629}"/>
    <cellStyle name="Total 10 10" xfId="51988" xr:uid="{507D898A-924B-4CC6-A9D8-18F434484896}"/>
    <cellStyle name="Total 10 2" xfId="22084" xr:uid="{EA2FCBB6-3D83-4680-9E8F-80F448F67355}"/>
    <cellStyle name="Total 10 2 2" xfId="22088" xr:uid="{B2B371FA-1363-4AF3-A5CE-63159D57D8E3}"/>
    <cellStyle name="Total 10 2 2 2" xfId="50266" xr:uid="{D600A2B1-EEF1-4208-B1D8-632DDA2BE913}"/>
    <cellStyle name="Total 10 2 3" xfId="43074" xr:uid="{FB3EAAB4-3C6E-4444-A43F-9DFE66508B30}"/>
    <cellStyle name="Total 10 2 3 2" xfId="50267" xr:uid="{6721734E-1D00-4B6A-8F33-C620D7BDD5E8}"/>
    <cellStyle name="Total 10 2 4" xfId="23763" xr:uid="{C9473D52-8BF1-441C-8C51-529AC884EBEB}"/>
    <cellStyle name="Total 10 2_BSD2" xfId="50268" xr:uid="{E9E6C7A3-E483-4D88-82A0-2AE38693CA1D}"/>
    <cellStyle name="Total 10 3" xfId="22095" xr:uid="{9250EC6D-D66D-4BB4-A34A-04F148FCEC5E}"/>
    <cellStyle name="Total 10 3 2" xfId="22100" xr:uid="{1BC9BB7E-52C6-4131-A1A2-23E163524210}"/>
    <cellStyle name="Total 10 4" xfId="50269" xr:uid="{2946E0E2-270F-4422-9867-424001727C29}"/>
    <cellStyle name="Total 10 4 2" xfId="43079" xr:uid="{70B62FF2-CE34-4B5B-9BF2-30AFAAC12E9E}"/>
    <cellStyle name="Total 10 5" xfId="50270" xr:uid="{65213189-EC53-4741-94A3-21985BD83A6E}"/>
    <cellStyle name="Total 10 6" xfId="50271" xr:uid="{2C9EB133-E11A-4F88-9763-BD04F1DE2564}"/>
    <cellStyle name="Total 10 7" xfId="50272" xr:uid="{A0903FCC-163B-4CA1-B077-8FCF9D1786DA}"/>
    <cellStyle name="Total 10 8" xfId="34813" xr:uid="{052F420E-9BD2-4B71-A5E0-5072E7575CFC}"/>
    <cellStyle name="Total 10 9" xfId="51804" xr:uid="{35A26B5B-1663-474E-B3A3-8B8AD7A7EA75}"/>
    <cellStyle name="Total 10_BSD2" xfId="50273" xr:uid="{137E0413-39BC-4B12-89F4-00CC609D9B72}"/>
    <cellStyle name="Total 11" xfId="2738" xr:uid="{6BC148FD-86E2-4EDF-9EEA-5BAFA9BA328A}"/>
    <cellStyle name="Total 11 10" xfId="51989" xr:uid="{094D58CF-1F08-4711-8990-84C51E719DD4}"/>
    <cellStyle name="Total 11 2" xfId="50275" xr:uid="{E957C1AE-5570-4443-9E9F-BBB7AFE4AD6C}"/>
    <cellStyle name="Total 11 2 2" xfId="46224" xr:uid="{2119B83E-3324-40D0-B107-5084BA6D2E8C}"/>
    <cellStyle name="Total 11 2 2 2" xfId="50276" xr:uid="{96D55AA8-0357-4971-95B7-89FCDB0AB68F}"/>
    <cellStyle name="Total 11 2 3" xfId="46228" xr:uid="{2E9CD0AF-992C-42BA-B5F9-7AC0B67B5132}"/>
    <cellStyle name="Total 11 2 3 2" xfId="50277" xr:uid="{184F1A37-4792-4183-9FF8-59999360BA5B}"/>
    <cellStyle name="Total 11 2 4" xfId="46230" xr:uid="{A7F557E6-55BD-459A-88DF-53C60555F62B}"/>
    <cellStyle name="Total 11 2_BSD2" xfId="50278" xr:uid="{E1E54C21-CC3C-4737-A503-8B81C85E68C7}"/>
    <cellStyle name="Total 11 3" xfId="50279" xr:uid="{AC76E50A-B5AD-44BC-9C0D-6A4D6E2EF909}"/>
    <cellStyle name="Total 11 3 2" xfId="46232" xr:uid="{68E7FBB0-759E-4C1C-88D4-55616CA26FC7}"/>
    <cellStyle name="Total 11 4" xfId="50280" xr:uid="{0D90763F-2860-4C15-B100-F91F95B919BD}"/>
    <cellStyle name="Total 11 4 2" xfId="46237" xr:uid="{B6B55399-5BF5-4F6A-830B-42E2A21A0A37}"/>
    <cellStyle name="Total 11 5" xfId="50281" xr:uid="{9742295E-EB73-4B70-9F66-0465066A5371}"/>
    <cellStyle name="Total 11 6" xfId="50282" xr:uid="{8AAE3B50-D0C6-40E1-B2A7-2AFFF9B96DD0}"/>
    <cellStyle name="Total 11 7" xfId="50283" xr:uid="{496F081E-3B9C-4811-AB1A-4536F7F0A97A}"/>
    <cellStyle name="Total 11 8" xfId="50274" xr:uid="{FAA330BB-8F77-40F2-BF5B-797AE5EA72CD}"/>
    <cellStyle name="Total 11 9" xfId="51805" xr:uid="{67AC842D-A541-469A-93F3-5F6BD8BE031C}"/>
    <cellStyle name="Total 11_BSD2" xfId="27147" xr:uid="{5E668BD0-3ADA-4856-85F3-8B9056AFA5FD}"/>
    <cellStyle name="Total 12" xfId="2739" xr:uid="{26EEC9EC-A53A-42C4-A2E6-5B492AF8FF8B}"/>
    <cellStyle name="Total 12 10" xfId="51990" xr:uid="{13799617-D2A3-4C06-9661-050CEBC9D146}"/>
    <cellStyle name="Total 12 2" xfId="50285" xr:uid="{27C93760-0BAE-4715-8530-66347FEEDA4F}"/>
    <cellStyle name="Total 12 2 2" xfId="46264" xr:uid="{D340E4C9-F229-44B2-A984-86D3E1F305A9}"/>
    <cellStyle name="Total 12 2 2 2" xfId="40428" xr:uid="{D47CF9C5-8758-4FE2-8003-574E9FB8D113}"/>
    <cellStyle name="Total 12 2 3" xfId="46268" xr:uid="{29D27E58-3FF6-4F4A-823E-9E91EC304C26}"/>
    <cellStyle name="Total 12 2 3 2" xfId="40453" xr:uid="{03CD8691-A67B-4D46-9C4B-06EE7727EBD3}"/>
    <cellStyle name="Total 12 2 4" xfId="46270" xr:uid="{6BD3E167-456E-4A59-AA4C-E42B5771AA17}"/>
    <cellStyle name="Total 12 2_BSD2" xfId="46586" xr:uid="{A03D2890-ACA6-43DD-99A7-7C82B21BAB5E}"/>
    <cellStyle name="Total 12 3" xfId="50286" xr:uid="{E52FD433-C844-4E59-94F7-A253BA269C12}"/>
    <cellStyle name="Total 12 3 2" xfId="46272" xr:uid="{9AF54483-31AA-40DB-958B-A03688CF34BB}"/>
    <cellStyle name="Total 12 4" xfId="50287" xr:uid="{B778FDA6-14FE-4546-BBBA-BFE4DA2C4F16}"/>
    <cellStyle name="Total 12 4 2" xfId="46277" xr:uid="{4ECB8209-1BF3-43AC-8BC8-30C189A2EEE1}"/>
    <cellStyle name="Total 12 5" xfId="18382" xr:uid="{C3C0C9C8-1E2E-48FB-A7BB-978ADD7FB7A8}"/>
    <cellStyle name="Total 12 6" xfId="50288" xr:uid="{ED321678-6DD5-45C2-85C7-89C254A89EA5}"/>
    <cellStyle name="Total 12 7" xfId="50289" xr:uid="{965E4D80-0808-4B18-832F-32085D367C41}"/>
    <cellStyle name="Total 12 8" xfId="50284" xr:uid="{3D8BD50C-B391-461F-89FA-3F9C4093B3CD}"/>
    <cellStyle name="Total 12 9" xfId="51806" xr:uid="{DDB7C61D-7ED4-43CE-81DD-2F84131004F9}"/>
    <cellStyle name="Total 12_BSD2" xfId="43961" xr:uid="{82C67070-E467-4D48-8E41-B857AC756415}"/>
    <cellStyle name="Total 13" xfId="2740" xr:uid="{62A2F4F3-0CD4-4645-95D0-6FC329CF3B32}"/>
    <cellStyle name="Total 13 10" xfId="51991" xr:uid="{AE7392E9-39FE-47EA-ABBE-480656892CF0}"/>
    <cellStyle name="Total 13 2" xfId="50291" xr:uid="{EAADA9E3-4D8A-44C1-AA04-E09FECA8CC12}"/>
    <cellStyle name="Total 13 2 2" xfId="46315" xr:uid="{9A7E5AC5-BD58-4420-823A-352777ABCF34}"/>
    <cellStyle name="Total 13 2 2 2" xfId="45703" xr:uid="{F6A569CC-2F7F-40F9-8621-D6657214AED3}"/>
    <cellStyle name="Total 13 2 3" xfId="46319" xr:uid="{DAF70199-9045-403D-AB97-5CDCCCEA86B8}"/>
    <cellStyle name="Total 13 2 3 2" xfId="45721" xr:uid="{EA3967D7-0C17-482A-AC30-8EB40CF96DBA}"/>
    <cellStyle name="Total 13 2 4" xfId="46321" xr:uid="{8BFEDAA0-210D-4FBF-B6E5-745FC76C5939}"/>
    <cellStyle name="Total 13 2_BSD2" xfId="50292" xr:uid="{5B424BBC-2C1E-45CC-B8C4-10EFEF152FB5}"/>
    <cellStyle name="Total 13 3" xfId="50293" xr:uid="{20A8B3C5-FD98-4B2A-8F7B-50BB0E22C87D}"/>
    <cellStyle name="Total 13 3 2" xfId="46323" xr:uid="{1E3FAFD8-8755-4462-8D01-840C57FCD0BF}"/>
    <cellStyle name="Total 13 4" xfId="25494" xr:uid="{44C67F03-4DD2-4D9E-80D9-33620D3ED1E0}"/>
    <cellStyle name="Total 13 4 2" xfId="26431" xr:uid="{14E179CA-3142-42C1-B983-02827DA3D616}"/>
    <cellStyle name="Total 13 5" xfId="18386" xr:uid="{60EE70C3-4B5F-4956-8832-E65C2D7A2894}"/>
    <cellStyle name="Total 13 6" xfId="50294" xr:uid="{05BFFB5A-44D9-4E96-927D-C80410430A20}"/>
    <cellStyle name="Total 13 7" xfId="50295" xr:uid="{122CFE0F-EBCF-4DA1-8121-234E3636AC7A}"/>
    <cellStyle name="Total 13 8" xfId="50290" xr:uid="{D8BB00E1-9467-485C-898D-15BAFC4C2A40}"/>
    <cellStyle name="Total 13 9" xfId="51807" xr:uid="{5D59C6E6-990D-4860-AECD-207E402D9F5F}"/>
    <cellStyle name="Total 13_BSD2" xfId="50296" xr:uid="{FD07BBA8-14BB-474A-8191-2717FB7F034C}"/>
    <cellStyle name="Total 14" xfId="2741" xr:uid="{ADF975AE-838C-45C0-A0DB-6409C0DBFE4F}"/>
    <cellStyle name="Total 14 10" xfId="51992" xr:uid="{D1BA8C27-CA3B-4631-9AF8-0E6F4B65F542}"/>
    <cellStyle name="Total 14 2" xfId="4317" xr:uid="{F442245B-264F-41F6-8551-863221089E10}"/>
    <cellStyle name="Total 14 2 2" xfId="46360" xr:uid="{20B4EEE5-7E26-4088-B3BE-06E141210E56}"/>
    <cellStyle name="Total 14 2 2 2" xfId="4347" xr:uid="{65571AC7-920F-48F6-955A-33F450EE16A6}"/>
    <cellStyle name="Total 14 2 3" xfId="46364" xr:uid="{A1038912-9BCF-4A01-9685-49E26F9DEF9C}"/>
    <cellStyle name="Total 14 2 3 2" xfId="50297" xr:uid="{1F925B8D-BAD6-4A67-B10C-6D5476CCEA73}"/>
    <cellStyle name="Total 14 2 4" xfId="46366" xr:uid="{903E7F79-5CA1-4A56-9EF3-50BF60D6DC6B}"/>
    <cellStyle name="Total 14 2_BSD2" xfId="8202" xr:uid="{4EF51396-EC5F-4AE7-8E6D-DBFBF34895F1}"/>
    <cellStyle name="Total 14 3" xfId="9200" xr:uid="{05C87CBB-F7F1-43BE-B05F-F68BBFBD9ADE}"/>
    <cellStyle name="Total 14 3 2" xfId="46368" xr:uid="{E6DA7C47-8E20-4FC5-9B10-F84499D7C828}"/>
    <cellStyle name="Total 14 4" xfId="37833" xr:uid="{565AC048-6730-40DE-9A8D-2231A4EA3A2A}"/>
    <cellStyle name="Total 14 4 2" xfId="46372" xr:uid="{B55F5300-2A87-41C1-BD2E-802919F6CD02}"/>
    <cellStyle name="Total 14 5" xfId="50298" xr:uid="{EC1E3FAA-A1DE-44CC-B672-1952B3AF9471}"/>
    <cellStyle name="Total 14 6" xfId="50299" xr:uid="{361FBA07-921D-44D2-A38C-DF52E46DA911}"/>
    <cellStyle name="Total 14 7" xfId="50300" xr:uid="{CDE3B77F-EF74-4625-B79B-AD5AABE55778}"/>
    <cellStyle name="Total 14 8" xfId="8203" xr:uid="{895DB2FC-C909-43F1-85CC-9CCD0E21513A}"/>
    <cellStyle name="Total 14 9" xfId="51808" xr:uid="{2DBF0E77-216D-488F-928C-FCD636B29596}"/>
    <cellStyle name="Total 14_BSD2" xfId="50301" xr:uid="{E3D9125F-FDBF-4466-971D-5695F48C264C}"/>
    <cellStyle name="Total 15" xfId="2743" xr:uid="{F1897B83-E171-42EB-954A-37CE2EE61668}"/>
    <cellStyle name="Total 15 10" xfId="51760" xr:uid="{31CEA186-909E-43F1-8692-3791278CDA56}"/>
    <cellStyle name="Total 15 2" xfId="50303" xr:uid="{E78882EA-002C-42D6-830E-0A1FE470B612}"/>
    <cellStyle name="Total 15 2 2" xfId="46058" xr:uid="{C62BE8CA-9588-4B59-9686-A0180F64EE17}"/>
    <cellStyle name="Total 15 2 2 2" xfId="42628" xr:uid="{3EF20404-2923-449F-9102-9577998F53DD}"/>
    <cellStyle name="Total 15 2 3" xfId="46064" xr:uid="{FEF41A92-630A-4947-B28A-0AA1DF8BBF95}"/>
    <cellStyle name="Total 15 2 3 2" xfId="50305" xr:uid="{056BCDCB-42B1-4E11-AC59-2A3862D57721}"/>
    <cellStyle name="Total 15 2 4" xfId="24078" xr:uid="{F274947A-D1A6-4253-BCB6-939BAE7F6A6B}"/>
    <cellStyle name="Total 15 2_BSD2" xfId="36554" xr:uid="{577267C0-2E0C-4F21-B30F-E4D83961AB5B}"/>
    <cellStyle name="Total 15 3" xfId="5157" xr:uid="{4728C87C-EE19-49F1-B26E-D9FF1560B4DB}"/>
    <cellStyle name="Total 15 3 2" xfId="5175" xr:uid="{E29C89AA-96CF-488C-A1A8-2DDD500C520C}"/>
    <cellStyle name="Total 15 4" xfId="50307" xr:uid="{F18F32CD-87EF-44A5-A9FE-48668D066C88}"/>
    <cellStyle name="Total 15 4 2" xfId="50309" xr:uid="{A7998C28-60EC-4FF6-A736-A7CC625A60EF}"/>
    <cellStyle name="Total 15 5" xfId="50311" xr:uid="{EEB1F2E2-ABA1-4459-81DC-836008351B2E}"/>
    <cellStyle name="Total 15 6" xfId="9204" xr:uid="{F97B2EC3-A3E4-41F9-A14A-8AF9F6BBB236}"/>
    <cellStyle name="Total 15 7" xfId="51809" xr:uid="{460FF973-F6E7-4CDB-98B4-196C8BBA9868}"/>
    <cellStyle name="Total 15 8" xfId="51993" xr:uid="{C1AB2417-D860-4AEE-8B28-7E4C6735039D}"/>
    <cellStyle name="Total 15 9" xfId="52035" xr:uid="{D51C1053-5A95-4E1C-B63D-538E30D34CB2}"/>
    <cellStyle name="Total 15_BSD2" xfId="50313" xr:uid="{80F065E9-F02A-4F8A-815E-F35518A97FAF}"/>
    <cellStyle name="Total 16" xfId="2745" xr:uid="{6822DE86-1CD9-4B85-B1FE-825DAECE6857}"/>
    <cellStyle name="Total 16 10" xfId="51759" xr:uid="{C96A47DB-478F-47CC-8C7A-E1CE47ADE29A}"/>
    <cellStyle name="Total 16 2" xfId="50315" xr:uid="{FD2D46C5-117D-454D-A76F-27706EC2BDF2}"/>
    <cellStyle name="Total 16 2 2" xfId="48888" xr:uid="{A26F3961-1D0D-445F-A2D2-DE9E6B2522A0}"/>
    <cellStyle name="Total 16 2 2 2" xfId="50317" xr:uid="{BFC12B10-24D7-4873-B83D-EDC0A7F8B5B6}"/>
    <cellStyle name="Total 16 2 3" xfId="50319" xr:uid="{C58F2747-A37F-49E7-AF76-DBE799CB915E}"/>
    <cellStyle name="Total 16 2 3 2" xfId="50321" xr:uid="{B8BD3194-C1B8-4BFB-82B3-4F8C466AB35C}"/>
    <cellStyle name="Total 16 2 4" xfId="50323" xr:uid="{0DBE19A2-8DEE-46BF-8B77-C814744001F7}"/>
    <cellStyle name="Total 16 2_BSD2" xfId="32093" xr:uid="{99F3D170-95B8-481C-91BE-FE5452011C29}"/>
    <cellStyle name="Total 16 3" xfId="50325" xr:uid="{205BFAFB-1945-464B-9398-1559EAE75813}"/>
    <cellStyle name="Total 16 3 2" xfId="50327" xr:uid="{7A8DA4C8-EE57-400D-A874-ED545112E799}"/>
    <cellStyle name="Total 16 4" xfId="50329" xr:uid="{982D6798-2AA9-40EA-B7EE-7437D8C7953D}"/>
    <cellStyle name="Total 16 4 2" xfId="50331" xr:uid="{4A491C1B-F848-4147-8EEC-E009FAC7B8F3}"/>
    <cellStyle name="Total 16 5" xfId="50333" xr:uid="{64C5C007-EC73-4950-B235-89EA21AB702F}"/>
    <cellStyle name="Total 16 6" xfId="7620" xr:uid="{583BA280-FD0D-481B-8834-75B084C378F3}"/>
    <cellStyle name="Total 16 7" xfId="51810" xr:uid="{1F32A002-BE04-4E0F-A7B5-4E328CC5CEF1}"/>
    <cellStyle name="Total 16 8" xfId="51994" xr:uid="{58D0DFAC-AEEC-49A3-92B8-9615DBBA35D0}"/>
    <cellStyle name="Total 16 9" xfId="52034" xr:uid="{1A634964-1FBE-41E9-BC34-0345A0562EEA}"/>
    <cellStyle name="Total 16_BSD2" xfId="50335" xr:uid="{B1F7364F-0771-4A44-BBBA-D21200759C37}"/>
    <cellStyle name="Total 17" xfId="2747" xr:uid="{79C648BE-57A5-4D46-89C9-2F9314036DE5}"/>
    <cellStyle name="Total 17 10" xfId="51891" xr:uid="{BE85AB37-5FB0-442E-ADFF-CB8021C543E8}"/>
    <cellStyle name="Total 17 2" xfId="29551" xr:uid="{5AC86DD5-5D4E-4EB4-BE28-89C1F193902C}"/>
    <cellStyle name="Total 17 2 2" xfId="46123" xr:uid="{FB2BDF3A-8CE7-43E0-B09F-74235617E02C}"/>
    <cellStyle name="Total 17 2 2 2" xfId="50337" xr:uid="{9370C7BD-A5BA-4BB8-B2FA-FEF5F64630BD}"/>
    <cellStyle name="Total 17 2 3" xfId="46128" xr:uid="{F891DD1D-6473-4E06-B497-8EC089E3BD4D}"/>
    <cellStyle name="Total 17 2 3 2" xfId="50339" xr:uid="{382AD7A5-3777-4604-9E50-124C817A183B}"/>
    <cellStyle name="Total 17 2 4" xfId="50341" xr:uid="{A51A3171-96FC-47F6-99AB-07A7579F303B}"/>
    <cellStyle name="Total 17 2_BSD2" xfId="50343" xr:uid="{74C3E3CF-E155-4A59-83DD-4B53BE60136E}"/>
    <cellStyle name="Total 17 3" xfId="18289" xr:uid="{84498BDC-FE27-4585-9A53-D3DCC36EFF12}"/>
    <cellStyle name="Total 17 3 2" xfId="18294" xr:uid="{3D4DF546-ABBB-4651-8A37-050700AD2C5A}"/>
    <cellStyle name="Total 17 4" xfId="18297" xr:uid="{4A1D7377-D592-4C0A-B615-22DE84235D3F}"/>
    <cellStyle name="Total 17 4 2" xfId="18300" xr:uid="{80A28BEA-28B7-4DA4-812D-11976D316FF6}"/>
    <cellStyle name="Total 17 5" xfId="18303" xr:uid="{037100B1-DF71-4BF0-898F-73839E7134B4}"/>
    <cellStyle name="Total 17 6" xfId="29546" xr:uid="{2D5E7EA5-8488-4FEA-B01E-7B1BEDFCAAFB}"/>
    <cellStyle name="Total 17 7" xfId="51811" xr:uid="{63F49951-9682-4D91-B77F-E6D2F4354949}"/>
    <cellStyle name="Total 17 8" xfId="51995" xr:uid="{387C4419-5F20-4624-A8AC-FD6A6D5BC88B}"/>
    <cellStyle name="Total 17 9" xfId="52033" xr:uid="{1B5AB017-0FE9-40E4-9D51-90609A518AAC}"/>
    <cellStyle name="Total 17_BSD2" xfId="50345" xr:uid="{E012D623-101E-4F49-974C-BC429E537F57}"/>
    <cellStyle name="Total 18" xfId="2749" xr:uid="{9E16C634-5A03-4A4D-9EF3-29D5CE6F04DB}"/>
    <cellStyle name="Total 18 10" xfId="52053" xr:uid="{16A66A83-00CC-4C56-8E7E-9AA9F412350D}"/>
    <cellStyle name="Total 18 2" xfId="29555" xr:uid="{5689989B-DBBC-494B-B9EA-A72815E19CDF}"/>
    <cellStyle name="Total 18 2 2" xfId="48931" xr:uid="{B00B3A35-8703-4D7B-BB25-9A6CFCF39015}"/>
    <cellStyle name="Total 18 2 2 2" xfId="43019" xr:uid="{FAAB4E9C-FCE7-49F2-BB81-2999793D1736}"/>
    <cellStyle name="Total 18 2 3" xfId="50347" xr:uid="{5A0A1A1F-70DF-4F8D-9F80-268827F92660}"/>
    <cellStyle name="Total 18 2 3 2" xfId="43026" xr:uid="{DB91B466-3181-4EF9-8C2C-3580151C16CC}"/>
    <cellStyle name="Total 18 2 4" xfId="50349" xr:uid="{46E8A5E5-7850-45B4-BAB7-33D0E2C15C63}"/>
    <cellStyle name="Total 18 2_BSD2" xfId="50351" xr:uid="{45E8564A-84E0-4F68-AAA7-FF91242DBAC5}"/>
    <cellStyle name="Total 18 3" xfId="18308" xr:uid="{5B6F57AF-71D3-4251-B5FB-A0E1343CB6EE}"/>
    <cellStyle name="Total 18 3 2" xfId="50353" xr:uid="{287F9D1F-5975-47FB-A45C-64B672536CAD}"/>
    <cellStyle name="Total 18 4" xfId="50355" xr:uid="{080506E2-5202-4726-A5B8-91988344FB42}"/>
    <cellStyle name="Total 18 4 2" xfId="50357" xr:uid="{41F01170-FC39-412E-82A8-3076226E4925}"/>
    <cellStyle name="Total 18 5" xfId="50359" xr:uid="{5EC91A80-E230-4914-B396-717A6C039EE8}"/>
    <cellStyle name="Total 18 6" xfId="18155" xr:uid="{4250B8DC-57B2-471E-86BB-14C484FD1BFD}"/>
    <cellStyle name="Total 18 7" xfId="51812" xr:uid="{B99392E8-69B0-463A-9707-85ACFBE39CD1}"/>
    <cellStyle name="Total 18 8" xfId="51996" xr:uid="{78183D2B-F528-4C77-86F6-D0C3077877A7}"/>
    <cellStyle name="Total 18 9" xfId="52032" xr:uid="{7E177723-22C1-472E-80CB-BBC446EBA90E}"/>
    <cellStyle name="Total 18_BSD2" xfId="50361" xr:uid="{708C0B06-83B0-4D85-854A-3B94F1CD04FF}"/>
    <cellStyle name="Total 19" xfId="2751" xr:uid="{565FD1EE-F9D4-4891-A0E4-0121095C10F1}"/>
    <cellStyle name="Total 19 10" xfId="51655" xr:uid="{7194BA64-4E08-4DA3-B6D6-ABA074C82480}"/>
    <cellStyle name="Total 19 2" xfId="50363" xr:uid="{31421667-56F9-4B40-A99A-1342571FC521}"/>
    <cellStyle name="Total 19 2 2" xfId="48957" xr:uid="{C5C633B9-DA6C-4475-9818-B75AA289653E}"/>
    <cellStyle name="Total 19 2 2 2" xfId="50365" xr:uid="{88BEB013-2106-43D1-A992-72EEC3695C5B}"/>
    <cellStyle name="Total 19 2 3" xfId="50367" xr:uid="{E212EFF2-688E-45D7-90E6-A251ED555E0D}"/>
    <cellStyle name="Total 19 2 3 2" xfId="50369" xr:uid="{C024F637-1397-4183-873E-9FC24AF99C65}"/>
    <cellStyle name="Total 19 2 4" xfId="50371" xr:uid="{3D26FA48-9015-44EC-9B48-4D7C8F5498AB}"/>
    <cellStyle name="Total 19 2_BSD2" xfId="50373" xr:uid="{4593AB93-A0B7-4752-ADCB-BD0AC614A43B}"/>
    <cellStyle name="Total 19 3" xfId="18314" xr:uid="{FB71B0AB-81CB-476E-8558-7A7DD225FC12}"/>
    <cellStyle name="Total 19 3 2" xfId="50375" xr:uid="{76D072A5-9A19-4728-8BFB-B0A3F3480C78}"/>
    <cellStyle name="Total 19 4" xfId="50377" xr:uid="{112CF4D3-B307-45CA-B085-6CD2ACA023BD}"/>
    <cellStyle name="Total 19 4 2" xfId="50379" xr:uid="{C6F4E51F-1C8B-4E6D-A910-5C79EEFC5897}"/>
    <cellStyle name="Total 19 5" xfId="25862" xr:uid="{DEB0F224-1979-4CBF-817B-5FAB63E59EC2}"/>
    <cellStyle name="Total 19 6" xfId="29559" xr:uid="{FFFA86AB-76FE-458C-9B00-9FBA0DF2425C}"/>
    <cellStyle name="Total 19 7" xfId="51813" xr:uid="{EA783158-C4B9-44C9-A9FD-56420672018E}"/>
    <cellStyle name="Total 19 8" xfId="51997" xr:uid="{9146B4F8-F0AB-42A2-A796-4E5797337B08}"/>
    <cellStyle name="Total 19 9" xfId="52031" xr:uid="{5371A8EC-D4BF-45DF-8235-33669C839CAF}"/>
    <cellStyle name="Total 19_BSD2" xfId="50381" xr:uid="{96DF2B13-CCE7-44EE-926E-807FF2C11881}"/>
    <cellStyle name="Total 2" xfId="2752" xr:uid="{E8572303-C6FC-4BF3-9C11-0EAF99707E58}"/>
    <cellStyle name="Total 2 10" xfId="47793" xr:uid="{ED157AE2-3A99-4B28-9AF3-4AE6EACBAEC0}"/>
    <cellStyle name="Total 2 10 2" xfId="33979" xr:uid="{D9F96C88-7439-4789-91EF-F04085A78B80}"/>
    <cellStyle name="Total 2 11" xfId="50383" xr:uid="{D568B4DF-0E15-4E24-832E-535F1B8151AF}"/>
    <cellStyle name="Total 2 12" xfId="41972" xr:uid="{5C768922-799D-4727-94F9-DACFC67F3B57}"/>
    <cellStyle name="Total 2 13" xfId="50384" xr:uid="{7193838A-69F9-4866-8A5B-55270BC96BAB}"/>
    <cellStyle name="Total 2 14" xfId="50385" xr:uid="{E8B7947D-73D8-4147-9819-BCB9B70974BD}"/>
    <cellStyle name="Total 2 15" xfId="50382" xr:uid="{056B7013-E560-47F9-BB58-01B828D6FC28}"/>
    <cellStyle name="Total 2 2" xfId="2753" xr:uid="{4F3FCCD5-7111-4B53-B0D0-926DDE6E120A}"/>
    <cellStyle name="Total 2 2 2" xfId="50387" xr:uid="{493A1AE8-A0D0-4D04-B17E-EA079846D0DB}"/>
    <cellStyle name="Total 2 2 2 2" xfId="50388" xr:uid="{75905CC6-865A-466B-A78A-E4CD805D09E5}"/>
    <cellStyle name="Total 2 2 3" xfId="50389" xr:uid="{E53F2BE6-C111-4F78-B755-481F15E2C4E0}"/>
    <cellStyle name="Total 2 2 3 2" xfId="50390" xr:uid="{0915BA95-894D-4216-A2E4-BC5EF1309C56}"/>
    <cellStyle name="Total 2 2 4" xfId="50391" xr:uid="{1E2A4F87-4F77-4A1F-9A5D-6260A9B88854}"/>
    <cellStyle name="Total 2 2 4 2" xfId="50392" xr:uid="{36ADD7E4-224C-4BC1-934E-CE9B1EEB1326}"/>
    <cellStyle name="Total 2 2 5" xfId="31565" xr:uid="{25C3E4BD-C11F-4BDE-8C86-2DB1D7D10DA2}"/>
    <cellStyle name="Total 2 2 6" xfId="31568" xr:uid="{E2B9B175-B531-403E-BA65-E37BBC793215}"/>
    <cellStyle name="Total 2 2 7" xfId="17651" xr:uid="{6A680EDD-59DB-4218-BE9B-18B72B627D11}"/>
    <cellStyle name="Total 2 2 8" xfId="14181" xr:uid="{51BA9BC0-C2E0-4163-81C7-14DC347C7557}"/>
    <cellStyle name="Total 2 2 9" xfId="50386" xr:uid="{87E5614C-794A-44B6-B813-2448633E79A7}"/>
    <cellStyle name="Total 2 2_BSD2" xfId="50393" xr:uid="{2C38BA79-5609-4416-9AF1-18B48C1C61CD}"/>
    <cellStyle name="Total 2 3" xfId="42807" xr:uid="{D3F5AC3A-8A07-48AE-BC88-BF3F8C0DA8E1}"/>
    <cellStyle name="Total 2 3 2" xfId="50394" xr:uid="{6DF80D55-9465-42D7-A063-7B0585E66374}"/>
    <cellStyle name="Total 2 3 2 2" xfId="50395" xr:uid="{93814FDD-AAA5-4010-8AB2-D0B52CDE5E25}"/>
    <cellStyle name="Total 2 3 3" xfId="50396" xr:uid="{78C14712-9653-41F6-AA22-0D410823594F}"/>
    <cellStyle name="Total 2 3 3 2" xfId="50397" xr:uid="{60E1B407-3709-489F-943A-FE4CDED3199B}"/>
    <cellStyle name="Total 2 3 4" xfId="50398" xr:uid="{CA54FC31-558D-472C-A370-6D6AAA745BBC}"/>
    <cellStyle name="Total 2 3 4 2" xfId="50399" xr:uid="{3273F806-0AB4-4982-B491-E8473166F6F8}"/>
    <cellStyle name="Total 2 3 5" xfId="31573" xr:uid="{4DCB5736-066A-4BF9-9B94-685BD8C653A1}"/>
    <cellStyle name="Total 2 3 6" xfId="31576" xr:uid="{BCA3EAB5-A9DB-4F56-80AE-F9FF1E65C6EE}"/>
    <cellStyle name="Total 2 3 7" xfId="12175" xr:uid="{E2CA7DDC-0586-483A-BE34-E99EFA1B59EB}"/>
    <cellStyle name="Total 2 3_BSD2" xfId="50400" xr:uid="{83A2DB72-A68B-453D-A9BD-3DD0AFCB7371}"/>
    <cellStyle name="Total 2 4" xfId="42809" xr:uid="{59886152-9A57-435E-86A2-B1C895933649}"/>
    <cellStyle name="Total 2 4 2" xfId="50401" xr:uid="{74A9DC68-C804-4066-8B48-3A0A169EEB6F}"/>
    <cellStyle name="Total 2 4 2 2" xfId="50402" xr:uid="{CA446519-2D97-43AB-8A99-4C55BD0DB925}"/>
    <cellStyle name="Total 2 4 3" xfId="50403" xr:uid="{D7219E23-0F9E-4090-B1C0-B3C8BE5DE71C}"/>
    <cellStyle name="Total 2 4 4" xfId="50404" xr:uid="{9343ABC3-3135-4F21-8EF6-9D4E278D6406}"/>
    <cellStyle name="Total 2 4 5" xfId="31581" xr:uid="{A1444225-A3A6-4137-9F0A-B35684CBB96C}"/>
    <cellStyle name="Total 2 5" xfId="42811" xr:uid="{76D76A9B-1516-4E48-A6E9-8C2FFD345ABC}"/>
    <cellStyle name="Total 2 5 2" xfId="50405" xr:uid="{F5D63959-365D-4132-A34D-F29064A86AA4}"/>
    <cellStyle name="Total 2 5 3" xfId="50406" xr:uid="{D4F08984-DE32-41BE-9E3F-8B26EF1D1DB1}"/>
    <cellStyle name="Total 2 5 4" xfId="50407" xr:uid="{34EB97E8-FFC2-4F0B-97EC-0A68BE33E6F6}"/>
    <cellStyle name="Total 2 5 5" xfId="50408" xr:uid="{75CFE44A-91B1-4E86-8FC0-999189E3A86C}"/>
    <cellStyle name="Total 2 6" xfId="50409" xr:uid="{6B963316-5C10-4020-B1B4-DE2885F7D35E}"/>
    <cellStyle name="Total 2 6 2" xfId="50410" xr:uid="{D88E9996-4606-403C-9FA7-02ED83A5B61E}"/>
    <cellStyle name="Total 2 6 3" xfId="50411" xr:uid="{379DFA60-A45A-4D05-84F0-C04827E627FD}"/>
    <cellStyle name="Total 2 6 4" xfId="50412" xr:uid="{E1D3EC1F-ED5E-4612-BB98-CD3D5D982658}"/>
    <cellStyle name="Total 2 7" xfId="50413" xr:uid="{4F946058-857D-4C8D-8282-C97F8560E9D0}"/>
    <cellStyle name="Total 2 7 2" xfId="33572" xr:uid="{BB390CE0-2981-400E-BC78-69DD8BCDEADA}"/>
    <cellStyle name="Total 2 7 3" xfId="33574" xr:uid="{738E8391-0F74-4E60-AE35-7DE8168A7C28}"/>
    <cellStyle name="Total 2 7 4" xfId="33576" xr:uid="{EE585E69-6438-477A-BF4A-80E782628633}"/>
    <cellStyle name="Total 2 8" xfId="42230" xr:uid="{34FB28A4-EDF0-4345-981F-A6B1ADD0F013}"/>
    <cellStyle name="Total 2 8 2" xfId="50414" xr:uid="{C144E7C8-AC3E-4744-8AB1-F114037B38C6}"/>
    <cellStyle name="Total 2 8 3" xfId="50415" xr:uid="{C23B81F3-B239-4E95-AC37-E67368775898}"/>
    <cellStyle name="Total 2 8 4" xfId="50416" xr:uid="{0E7966C0-26E7-4053-BCD3-937596855A0D}"/>
    <cellStyle name="Total 2 9" xfId="50417" xr:uid="{1DA75CAC-65BB-47B2-9E62-C79A041B4B8D}"/>
    <cellStyle name="Total 2 9 2" xfId="50418" xr:uid="{4DC1667C-9F45-47FD-A729-5FAE4F694C1D}"/>
    <cellStyle name="Total 2 9 3" xfId="50419" xr:uid="{E988B26A-F2D7-4CFF-AA7C-920F49B92EA8}"/>
    <cellStyle name="Total 2 9 4" xfId="50420" xr:uid="{8D931C2E-B8B9-4F0D-B3D0-CD3CF4BFEE57}"/>
    <cellStyle name="Total 20" xfId="2742" xr:uid="{A999D3BA-A070-42E8-9348-CA26DA226E9F}"/>
    <cellStyle name="Total 20 10" xfId="51654" xr:uid="{72638740-9F9B-49BE-BBE0-E3E424D68998}"/>
    <cellStyle name="Total 20 2" xfId="50302" xr:uid="{FF58484E-585B-44BE-82DB-7A5F8EC480FD}"/>
    <cellStyle name="Total 20 2 2" xfId="46057" xr:uid="{963B24E6-2F5A-476C-A78B-7B81ADABAFFC}"/>
    <cellStyle name="Total 20 2 2 2" xfId="42627" xr:uid="{88F16D29-5C7F-482B-952E-C4863872151E}"/>
    <cellStyle name="Total 20 2 3" xfId="46063" xr:uid="{15DA4948-B98C-4BD3-8B97-7BA71CA7FF12}"/>
    <cellStyle name="Total 20 2 3 2" xfId="50304" xr:uid="{842DC647-4218-4D64-8AD7-706E606B177D}"/>
    <cellStyle name="Total 20 2 4" xfId="24077" xr:uid="{4A488027-F524-49F9-94D2-F9BDC3259537}"/>
    <cellStyle name="Total 20 2_BSD2" xfId="36553" xr:uid="{D1BF08FF-3C2C-40D1-8EC4-29A16340BB62}"/>
    <cellStyle name="Total 20 3" xfId="5156" xr:uid="{79E20B1A-CC34-4E4B-A642-E57859C1F0BA}"/>
    <cellStyle name="Total 20 3 2" xfId="5174" xr:uid="{2A9D0105-B9BA-4C70-A4FE-484E18873AA4}"/>
    <cellStyle name="Total 20 4" xfId="50306" xr:uid="{AB7F6E1F-F4A2-47E6-86BF-F65C439ADBE2}"/>
    <cellStyle name="Total 20 4 2" xfId="50308" xr:uid="{37E75012-96DC-4084-9DF2-114F04C5E6AF}"/>
    <cellStyle name="Total 20 5" xfId="50310" xr:uid="{96F4E641-EC00-42A2-BE8B-800FFD355161}"/>
    <cellStyle name="Total 20 6" xfId="9203" xr:uid="{04BFE592-56DF-4596-8AF6-C055F3CBD6D1}"/>
    <cellStyle name="Total 20 7" xfId="51815" xr:uid="{F5D9FAAF-E684-48D5-834D-402A5192E995}"/>
    <cellStyle name="Total 20 8" xfId="51998" xr:uid="{0A4D4860-6227-4FC5-B262-C45CFF0AD9DF}"/>
    <cellStyle name="Total 20 9" xfId="52030" xr:uid="{087F6EC1-7FC7-4BA8-83AD-A1EC94534ACC}"/>
    <cellStyle name="Total 20_BSD2" xfId="50312" xr:uid="{9D9FE0DA-9AE2-42E0-87DE-82441E00D49D}"/>
    <cellStyle name="Total 21" xfId="2744" xr:uid="{56A54CF4-FC40-45D1-99EC-3C6242C94DC2}"/>
    <cellStyle name="Total 21 10" xfId="51653" xr:uid="{912915A0-C957-4B56-81D2-472A0730F221}"/>
    <cellStyle name="Total 21 2" xfId="50314" xr:uid="{97D74184-3BB5-4F37-BF6A-925A0DEAAA0B}"/>
    <cellStyle name="Total 21 2 2" xfId="48887" xr:uid="{DEB33033-1B51-4F30-A884-13D3950CBD3A}"/>
    <cellStyle name="Total 21 2 2 2" xfId="50316" xr:uid="{25CB91E9-08DE-42D5-9576-8ED336A9ABEA}"/>
    <cellStyle name="Total 21 2 3" xfId="50318" xr:uid="{C2FA6BD6-EAEA-466E-92AC-4D233FD82953}"/>
    <cellStyle name="Total 21 2 3 2" xfId="50320" xr:uid="{049A48E4-8FB9-4E84-8188-E38C951C40D5}"/>
    <cellStyle name="Total 21 2 4" xfId="50322" xr:uid="{EE4111CA-0385-47F1-9C40-73FB018A5609}"/>
    <cellStyle name="Total 21 2_BSD2" xfId="32092" xr:uid="{99F019B4-8370-4596-94AF-E53CC9542C47}"/>
    <cellStyle name="Total 21 3" xfId="50324" xr:uid="{F72187CB-E0BB-47FF-83DB-18A8B297403E}"/>
    <cellStyle name="Total 21 3 2" xfId="50326" xr:uid="{F15BB794-B7B0-4939-9175-E3A27EAA4984}"/>
    <cellStyle name="Total 21 4" xfId="50328" xr:uid="{17EA53BA-F726-4691-BE1F-049A79F3DD4F}"/>
    <cellStyle name="Total 21 4 2" xfId="50330" xr:uid="{137950BC-9E8A-4139-9B23-CF08F45CBC26}"/>
    <cellStyle name="Total 21 5" xfId="50332" xr:uid="{F6E0C9D1-B1AD-4D81-8180-BEA9E97CE6C1}"/>
    <cellStyle name="Total 21 6" xfId="7619" xr:uid="{133287B4-29E7-4342-950D-BD0DAE17B068}"/>
    <cellStyle name="Total 21 7" xfId="51816" xr:uid="{06AA656C-798C-4543-8E16-FAD03FE9B59F}"/>
    <cellStyle name="Total 21 8" xfId="51999" xr:uid="{8F3A38D3-48C9-4335-B7AA-6EE52F4E04B3}"/>
    <cellStyle name="Total 21 9" xfId="52029" xr:uid="{A9E79D27-E121-4723-9F14-CE026E4B2249}"/>
    <cellStyle name="Total 21_BSD2" xfId="50334" xr:uid="{D9A4DEF9-4A77-4B30-850C-917FA6DCBA33}"/>
    <cellStyle name="Total 22" xfId="2746" xr:uid="{4B4900A0-F4E5-4013-B5C6-81959E8C07A1}"/>
    <cellStyle name="Total 22 10" xfId="51630" xr:uid="{C5455011-2D92-4460-A765-16485A29A8BF}"/>
    <cellStyle name="Total 22 2" xfId="29550" xr:uid="{A3B5CEB2-9340-459A-B43F-59684225FB23}"/>
    <cellStyle name="Total 22 2 2" xfId="46122" xr:uid="{FC82F3A3-0E42-4401-8F54-4DFCB9D61B16}"/>
    <cellStyle name="Total 22 2 2 2" xfId="50336" xr:uid="{74DD394B-9BED-4EBD-8385-D02CC4F2A79E}"/>
    <cellStyle name="Total 22 2 3" xfId="46127" xr:uid="{09682D9E-1B16-42E6-867B-B7382AE98F08}"/>
    <cellStyle name="Total 22 2 3 2" xfId="50338" xr:uid="{726913B3-0883-4A82-8B98-E6804F0FA467}"/>
    <cellStyle name="Total 22 2 4" xfId="50340" xr:uid="{B14A3834-6A4D-496D-A7BC-5000143F0A06}"/>
    <cellStyle name="Total 22 2_BSD2" xfId="50342" xr:uid="{91ED7388-6366-429F-8C28-040A8A34A4CE}"/>
    <cellStyle name="Total 22 3" xfId="18288" xr:uid="{78AF710D-06C3-414F-8AA7-24A4608A95B6}"/>
    <cellStyle name="Total 22 3 2" xfId="18293" xr:uid="{9CAF8831-3F05-437D-A92C-5D69865B034E}"/>
    <cellStyle name="Total 22 4" xfId="18296" xr:uid="{02415AD0-9B44-4AA6-8716-BC7E2C99B797}"/>
    <cellStyle name="Total 22 4 2" xfId="18299" xr:uid="{3A585206-71AE-4EC6-8416-CFFCB13296F8}"/>
    <cellStyle name="Total 22 5" xfId="18302" xr:uid="{E2BF39FA-FBC5-4EEC-8A0B-9AD8BCFE9AF9}"/>
    <cellStyle name="Total 22 6" xfId="29545" xr:uid="{891563F6-B7E3-4194-B580-E5EBBBB27D73}"/>
    <cellStyle name="Total 22 7" xfId="51817" xr:uid="{FE294668-288A-495F-98A1-0B3D0CDA7097}"/>
    <cellStyle name="Total 22 8" xfId="52000" xr:uid="{1D2E307E-DCDB-4E2B-9E99-BA4DEA69270D}"/>
    <cellStyle name="Total 22 9" xfId="52028" xr:uid="{BD1D0835-884F-45FC-A0AE-475FAACA196E}"/>
    <cellStyle name="Total 22_BSD2" xfId="50344" xr:uid="{9A77248B-3ED3-4385-91A5-163AF2086443}"/>
    <cellStyle name="Total 23" xfId="2748" xr:uid="{B52D047A-E373-4E86-8249-464F83D501FD}"/>
    <cellStyle name="Total 23 10" xfId="52049" xr:uid="{17711041-EF32-4502-A50D-CA7973080209}"/>
    <cellStyle name="Total 23 2" xfId="29554" xr:uid="{21F7BFD5-9215-46B6-A817-F7250C96BAB2}"/>
    <cellStyle name="Total 23 2 2" xfId="48930" xr:uid="{E211479E-A5E6-4779-9578-936E54FBC77D}"/>
    <cellStyle name="Total 23 2 2 2" xfId="43018" xr:uid="{B61B05BC-47E8-466D-84F8-9C4A8C13C949}"/>
    <cellStyle name="Total 23 2 3" xfId="50346" xr:uid="{29283160-4382-46A3-B05A-E0CBFBAAD96C}"/>
    <cellStyle name="Total 23 2 3 2" xfId="43025" xr:uid="{452446C4-7B30-4993-A94F-234989BD6DE8}"/>
    <cellStyle name="Total 23 2 4" xfId="50348" xr:uid="{686C82FF-C0D2-448C-8A38-31CF16DE1488}"/>
    <cellStyle name="Total 23 2_BSD2" xfId="50350" xr:uid="{1FAD74E1-5001-4D50-BC37-852D9D25E72E}"/>
    <cellStyle name="Total 23 3" xfId="18307" xr:uid="{CECF77DB-7B95-44FC-8F90-B85436BE3AF9}"/>
    <cellStyle name="Total 23 3 2" xfId="50352" xr:uid="{57111B18-189F-4DCE-A3E2-0AC831CC7863}"/>
    <cellStyle name="Total 23 4" xfId="50354" xr:uid="{7E362FB9-C702-4BBD-B344-321EAC588A82}"/>
    <cellStyle name="Total 23 4 2" xfId="50356" xr:uid="{A790D7A0-C117-47B9-81A5-A6606C5393A5}"/>
    <cellStyle name="Total 23 5" xfId="50358" xr:uid="{CA49B2B8-CC96-4EAD-83D3-BA2F3FC1E25B}"/>
    <cellStyle name="Total 23 6" xfId="18154" xr:uid="{1EDDE8A8-B32A-4FC4-A2C5-146B20DDD6B7}"/>
    <cellStyle name="Total 23 7" xfId="51818" xr:uid="{3C36F768-8C07-4AE5-A06B-D81EF2808A6D}"/>
    <cellStyle name="Total 23 8" xfId="52001" xr:uid="{DB483915-0CAE-45A7-9C02-0A72FC235505}"/>
    <cellStyle name="Total 23 9" xfId="52047" xr:uid="{38BFFF08-5076-4BB9-8B2B-B14A54248496}"/>
    <cellStyle name="Total 23_BSD2" xfId="50360" xr:uid="{2185A677-B768-4F8C-BAC9-266D6B583F13}"/>
    <cellStyle name="Total 24" xfId="2750" xr:uid="{2552D2D9-E71B-40F9-9AB0-30ACF39F4690}"/>
    <cellStyle name="Total 24 10" xfId="52015" xr:uid="{22A4EF85-8244-469C-8DD8-E859ACA3F1CB}"/>
    <cellStyle name="Total 24 2" xfId="50362" xr:uid="{70A62563-5405-495C-A240-D236A6CA05B2}"/>
    <cellStyle name="Total 24 2 2" xfId="48956" xr:uid="{5C289706-1A4B-48A6-B626-50E094EDCCD2}"/>
    <cellStyle name="Total 24 2 2 2" xfId="50364" xr:uid="{F15EEA3A-05C1-47B3-B3AC-451DBD8A8E7B}"/>
    <cellStyle name="Total 24 2 3" xfId="50366" xr:uid="{4AB3D0E1-0D51-4AAF-B03B-1A4292CE63BD}"/>
    <cellStyle name="Total 24 2 3 2" xfId="50368" xr:uid="{342B9004-3253-4C2B-9742-7DD794BC7A6D}"/>
    <cellStyle name="Total 24 2 4" xfId="50370" xr:uid="{370CD17A-01C4-4D10-AAE5-2ED935D18E9B}"/>
    <cellStyle name="Total 24 2_BSD2" xfId="50372" xr:uid="{E056502F-65DC-49C0-90AA-9D3579441251}"/>
    <cellStyle name="Total 24 3" xfId="18313" xr:uid="{2DC694CF-5515-4FAE-BF3A-65014407C12C}"/>
    <cellStyle name="Total 24 3 2" xfId="50374" xr:uid="{AE7738F9-1EAA-49CF-B582-62E70C06D782}"/>
    <cellStyle name="Total 24 4" xfId="50376" xr:uid="{76891414-962F-4525-AD7C-0B1C744BFA07}"/>
    <cellStyle name="Total 24 4 2" xfId="50378" xr:uid="{BFE67E9B-C2A0-445A-94C8-CED5A10EFF19}"/>
    <cellStyle name="Total 24 5" xfId="25861" xr:uid="{5E64FFE5-EC10-4F4A-8F62-DADFF3DAE4D9}"/>
    <cellStyle name="Total 24 6" xfId="29558" xr:uid="{A0CBA6CF-2489-4957-A2CF-3BC1E23178EB}"/>
    <cellStyle name="Total 24 7" xfId="51819" xr:uid="{906F238A-C794-4649-9379-DA1EBC3FDABF}"/>
    <cellStyle name="Total 24 8" xfId="52002" xr:uid="{0B8CCCF8-1260-4E7E-BA3A-099B76A4E271}"/>
    <cellStyle name="Total 24 9" xfId="51640" xr:uid="{A45FBA89-4F30-47CE-B8D2-64466A8A4BF5}"/>
    <cellStyle name="Total 24_BSD2" xfId="50380" xr:uid="{D70E4F53-9C1C-4968-A987-623719530984}"/>
    <cellStyle name="Total 25" xfId="2755" xr:uid="{7C980B5E-09C1-4B45-9714-AC164C81AF4E}"/>
    <cellStyle name="Total 25 10" xfId="51758" xr:uid="{529FEBB2-6D9B-410C-8457-EE28052078B4}"/>
    <cellStyle name="Total 25 2" xfId="50424" xr:uid="{EFEA8BAD-584F-4009-B4A7-76C40ED0CD6B}"/>
    <cellStyle name="Total 25 2 2" xfId="48987" xr:uid="{F2602C6F-FC8B-4715-B6D5-452401D9E3CA}"/>
    <cellStyle name="Total 25 2 2 2" xfId="50426" xr:uid="{DC90F2BD-A7B0-4160-B0C3-B9B8DF1B8E82}"/>
    <cellStyle name="Total 25 2 3" xfId="50428" xr:uid="{8E9D7D79-D57A-4B12-875D-0B071C43A8DC}"/>
    <cellStyle name="Total 25 2 3 2" xfId="50430" xr:uid="{D96B47C9-B26C-43DC-8921-AE60BA56DBD0}"/>
    <cellStyle name="Total 25 2 4" xfId="50432" xr:uid="{706A0F2E-1533-4F88-AFA6-98528B3A2396}"/>
    <cellStyle name="Total 25 2_BSD2" xfId="50434" xr:uid="{7BEDD56A-0D97-43EF-A08D-84C96869005D}"/>
    <cellStyle name="Total 25 3" xfId="11801" xr:uid="{6ACEE859-68EB-4180-BA4E-62BED0F73DF4}"/>
    <cellStyle name="Total 25 3 2" xfId="50436" xr:uid="{BB72446E-D5B4-450F-86F6-C10ABAE6CE24}"/>
    <cellStyle name="Total 25 4" xfId="50438" xr:uid="{0C1C267C-2609-4945-B1F0-32A3BFEE169B}"/>
    <cellStyle name="Total 25 4 2" xfId="50440" xr:uid="{F4494414-76D6-484D-ACD4-BC19BEDC1367}"/>
    <cellStyle name="Total 25 5" xfId="50442" xr:uid="{1D387429-DE6C-4A12-BA86-04E786074FF4}"/>
    <cellStyle name="Total 25 6" xfId="50422" xr:uid="{2EAE6C7D-E546-412A-BF9C-876B20C8AF2D}"/>
    <cellStyle name="Total 25 7" xfId="51820" xr:uid="{4DA238AD-3A67-4F03-99AE-9ED5D5F4D564}"/>
    <cellStyle name="Total 25 8" xfId="52003" xr:uid="{B18604F3-3B11-46AF-AE7D-1A1A0BE533A0}"/>
    <cellStyle name="Total 25 9" xfId="52027" xr:uid="{0C0C5E8D-A5A7-4F99-B7DC-D5125CE1E9EE}"/>
    <cellStyle name="Total 25_BSD2" xfId="50444" xr:uid="{4396A857-0A68-4EE5-8C73-A37A62F07007}"/>
    <cellStyle name="Total 26" xfId="2757" xr:uid="{34C72B46-297C-4A0E-A077-27E26BD802E2}"/>
    <cellStyle name="Total 26 10" xfId="51757" xr:uid="{A26502BF-AA25-4422-9B4B-D3D7ABEAADE1}"/>
    <cellStyle name="Total 26 2" xfId="30827" xr:uid="{4E30E4F6-EBA3-4BE7-A5E1-4AB975194217}"/>
    <cellStyle name="Total 26 2 2" xfId="49005" xr:uid="{FC9CFEE0-7F66-48AB-BD98-B75136F27CF8}"/>
    <cellStyle name="Total 26 2 2 2" xfId="50448" xr:uid="{0196D0F5-3400-4903-8552-E02F57F62AAD}"/>
    <cellStyle name="Total 26 2 3" xfId="50450" xr:uid="{FD878781-D0D0-493B-817D-89541356341A}"/>
    <cellStyle name="Total 26 2 3 2" xfId="50452" xr:uid="{C4878240-CA5B-41C0-AF3C-07C9590CDA44}"/>
    <cellStyle name="Total 26 2 4" xfId="50454" xr:uid="{22E7421C-9E95-4357-A83C-3F9DF02A635F}"/>
    <cellStyle name="Total 26 2_BSD2" xfId="50456" xr:uid="{8F2B3955-A9D4-4EF7-A86A-F1F8AB16D2F6}"/>
    <cellStyle name="Total 26 3" xfId="18326" xr:uid="{DA26E3FC-ECCF-4603-B750-A2A608F18C6D}"/>
    <cellStyle name="Total 26 3 2" xfId="50458" xr:uid="{458E8BCE-4963-4FB0-87FD-CEFD247C124D}"/>
    <cellStyle name="Total 26 4" xfId="50460" xr:uid="{77950920-257B-48BD-9C17-C9A8F81253C9}"/>
    <cellStyle name="Total 26 4 2" xfId="50462" xr:uid="{7394BF3B-69E5-4FDF-BBEF-14D4C84F6822}"/>
    <cellStyle name="Total 26 5" xfId="50464" xr:uid="{CE66C045-EDF3-4BB4-80F6-43A94B7D2636}"/>
    <cellStyle name="Total 26 6" xfId="50446" xr:uid="{9F4AFA0B-9BD5-4052-AE6C-03D581B3ED39}"/>
    <cellStyle name="Total 26 7" xfId="51821" xr:uid="{30309862-8F6F-4B07-99DD-1C4F6A338622}"/>
    <cellStyle name="Total 26 8" xfId="52004" xr:uid="{ED2CBB1E-4274-4B5A-B0DB-861D37360BB2}"/>
    <cellStyle name="Total 26 9" xfId="52046" xr:uid="{AB47DD3E-7CA0-43FF-B45D-F0B896D39FFE}"/>
    <cellStyle name="Total 26_BSD2" xfId="39244" xr:uid="{8938BD95-6C9B-436F-9670-5A31ABA00369}"/>
    <cellStyle name="Total 27" xfId="2759" xr:uid="{8C467957-8321-4082-A7BD-59A2E380286C}"/>
    <cellStyle name="Total 27 10" xfId="51841" xr:uid="{07AA9E3B-68B1-47A1-B1E2-6845F66F2022}"/>
    <cellStyle name="Total 27 2" xfId="50468" xr:uid="{DBF455AC-3AF5-457F-BF65-C09F60C8A526}"/>
    <cellStyle name="Total 27 2 2" xfId="49030" xr:uid="{821C3A51-2DE5-4A7C-8910-686079628281}"/>
    <cellStyle name="Total 27 2 2 2" xfId="50470" xr:uid="{35E863B3-5CD0-4D61-8492-1DDFE97DCBF5}"/>
    <cellStyle name="Total 27 2 3" xfId="50472" xr:uid="{E9C68D4C-BCAB-4E4A-B2CA-876769BF857C}"/>
    <cellStyle name="Total 27 2 3 2" xfId="50474" xr:uid="{13878CA6-9BBB-4E95-B11B-4F8701D02B3B}"/>
    <cellStyle name="Total 27 2 4" xfId="50476" xr:uid="{9B8CDE1C-151E-4970-8ED0-DFE9AE4DE905}"/>
    <cellStyle name="Total 27 2_BSD2" xfId="50478" xr:uid="{913D0CBF-62DE-4BAE-8A35-10974911915F}"/>
    <cellStyle name="Total 27 3" xfId="50480" xr:uid="{764FD37D-ACB6-419E-9351-F1D54C5FA7FD}"/>
    <cellStyle name="Total 27 3 2" xfId="50482" xr:uid="{3228D8F6-E92B-43B2-BB4C-A246D5BED278}"/>
    <cellStyle name="Total 27 4" xfId="50484" xr:uid="{B65A3588-34EB-47C8-A166-24A433E5F205}"/>
    <cellStyle name="Total 27 4 2" xfId="50486" xr:uid="{0C8417D7-445A-4F55-B837-08748034741F}"/>
    <cellStyle name="Total 27 5" xfId="50488" xr:uid="{EBA6AEB2-4A55-48C0-9059-A3397CE74241}"/>
    <cellStyle name="Total 27 6" xfId="50466" xr:uid="{8DCEEBD7-0DC5-4632-90F3-0E2AD5F9E3B2}"/>
    <cellStyle name="Total 27 7" xfId="51822" xr:uid="{40DFD2DA-5EFE-43AF-9C69-92B818254E16}"/>
    <cellStyle name="Total 27 8" xfId="52005" xr:uid="{B58FC1BE-0EC0-4801-87AA-F7D0F0F4E33F}"/>
    <cellStyle name="Total 27 9" xfId="51855" xr:uid="{310BCE31-4B92-4382-A7E5-F4F14945E0E4}"/>
    <cellStyle name="Total 27_BSD2" xfId="50490" xr:uid="{89694916-F5E8-432F-A271-A9D049A34AA4}"/>
    <cellStyle name="Total 28" xfId="2761" xr:uid="{86570479-0FD2-4E13-B1F7-0DD72B6B83F7}"/>
    <cellStyle name="Total 28 10" xfId="51756" xr:uid="{05A45574-26EE-44BD-8383-5A5D7F9C72DC}"/>
    <cellStyle name="Total 28 2" xfId="50494" xr:uid="{E4ECE52D-D1B2-44F2-8225-D150A33918F6}"/>
    <cellStyle name="Total 28 2 2" xfId="49047" xr:uid="{2EB6BFB3-5B03-42A7-8487-29E413BD4331}"/>
    <cellStyle name="Total 28 2 2 2" xfId="50496" xr:uid="{107215F8-5A55-4EF4-9614-334D622657CB}"/>
    <cellStyle name="Total 28 2 3" xfId="50498" xr:uid="{480EA787-ECC1-4401-BC85-704FC23231EA}"/>
    <cellStyle name="Total 28 2 3 2" xfId="50500" xr:uid="{7E073CF8-460F-424A-AE7B-99242C77AAD7}"/>
    <cellStyle name="Total 28 2 4" xfId="50502" xr:uid="{476350EC-C1DA-4B3C-BE9A-B30AB2FCD7ED}"/>
    <cellStyle name="Total 28 2_BSD2" xfId="50504" xr:uid="{8F23DD23-7B96-4BC5-BE39-84CCC996BE65}"/>
    <cellStyle name="Total 28 3" xfId="50506" xr:uid="{B307B20E-6002-4712-98F7-A30DFEEB983C}"/>
    <cellStyle name="Total 28 3 2" xfId="50508" xr:uid="{FB2ECD69-FB2D-40D9-B5CA-D657EA041746}"/>
    <cellStyle name="Total 28 4" xfId="50510" xr:uid="{5F343AB5-903E-436E-8189-B4118C38CE4E}"/>
    <cellStyle name="Total 28 4 2" xfId="50512" xr:uid="{00A6EFBD-3D00-4225-98A5-971E4ACB0287}"/>
    <cellStyle name="Total 28 5" xfId="50514" xr:uid="{E97577E6-3B12-4E8C-BBFC-F24E9B81CAC8}"/>
    <cellStyle name="Total 28 6" xfId="50492" xr:uid="{385F313F-81FA-4809-B592-5BA87909D05A}"/>
    <cellStyle name="Total 28 7" xfId="51823" xr:uid="{50357457-1286-44C7-B71D-58DDD9A8CB38}"/>
    <cellStyle name="Total 28 8" xfId="52006" xr:uid="{D39B39BD-7D55-4366-800C-CE6B4EA18BFF}"/>
    <cellStyle name="Total 28 9" xfId="52045" xr:uid="{06986518-3EFD-40BD-96F1-D93C9CC406C9}"/>
    <cellStyle name="Total 28_BSD2" xfId="44257" xr:uid="{D1A72667-AD6C-4F77-90F7-71EFE23C23DA}"/>
    <cellStyle name="Total 29" xfId="2763" xr:uid="{6E0BF178-484E-45DB-96C0-607F61E7566A}"/>
    <cellStyle name="Total 29 10" xfId="51755" xr:uid="{816475DF-F983-44A4-BA7D-8A6CF0E2006A}"/>
    <cellStyle name="Total 29 2" xfId="50518" xr:uid="{F5B4DA0A-1919-4982-BE79-0279266E346F}"/>
    <cellStyle name="Total 29 2 2" xfId="49064" xr:uid="{B74F95E5-84EA-4D7D-B143-6436785DA09B}"/>
    <cellStyle name="Total 29 2 2 2" xfId="50520" xr:uid="{338BAD35-7D7D-4310-8881-87DFB5399457}"/>
    <cellStyle name="Total 29 2 3" xfId="36036" xr:uid="{8960091C-7429-4B69-82E3-EF5CC4CE3078}"/>
    <cellStyle name="Total 29 2 3 2" xfId="50522" xr:uid="{D020F936-ADE5-40A5-AA05-569609DA6E6C}"/>
    <cellStyle name="Total 29 2 4" xfId="36040" xr:uid="{353D9976-638F-46C0-9842-150ADCA6637E}"/>
    <cellStyle name="Total 29 2_BSD2" xfId="47570" xr:uid="{A0D263B0-A318-49C8-A7C8-0301DDB11212}"/>
    <cellStyle name="Total 29 3" xfId="50524" xr:uid="{949731B2-E819-4D77-BC15-74BC6539F3CE}"/>
    <cellStyle name="Total 29 3 2" xfId="42839" xr:uid="{5B6ECC05-CEC3-4528-88E7-B7A87ADFBFF1}"/>
    <cellStyle name="Total 29 4" xfId="50526" xr:uid="{1597D16B-4F56-4BB1-B1A8-C45A0DBA37C6}"/>
    <cellStyle name="Total 29 4 2" xfId="50528" xr:uid="{D14CB2AA-38C8-4112-B726-6923AF13359E}"/>
    <cellStyle name="Total 29 5" xfId="50530" xr:uid="{1CC56EEE-0B47-4A52-AD41-0866921B25B3}"/>
    <cellStyle name="Total 29 6" xfId="50516" xr:uid="{57377A01-8833-448D-B92B-24744E9C94A5}"/>
    <cellStyle name="Total 29 7" xfId="51824" xr:uid="{1A1AAA7E-4374-4F21-9B83-42AE29603145}"/>
    <cellStyle name="Total 29 8" xfId="52007" xr:uid="{B2432E54-AA26-403E-97FF-DA8B803038B9}"/>
    <cellStyle name="Total 29 9" xfId="52026" xr:uid="{F5CD229D-1177-421E-96F3-D9F41A6F2191}"/>
    <cellStyle name="Total 29_BSD2" xfId="50532" xr:uid="{5AD55E5F-F726-4E74-897D-1814C50DABB0}"/>
    <cellStyle name="Total 3" xfId="2764" xr:uid="{E7C2D085-99AF-4F99-AFC3-E2BD092C676D}"/>
    <cellStyle name="Total 3 2" xfId="2765" xr:uid="{775240A1-E25A-40C2-958D-ED492EB10495}"/>
    <cellStyle name="Total 3 2 2" xfId="40984" xr:uid="{6A10A235-C564-4514-BDA1-116A370B65BE}"/>
    <cellStyle name="Total 3 2 3" xfId="40987" xr:uid="{35894CCC-8B46-41A5-9861-0CB13FDD23D7}"/>
    <cellStyle name="Total 3 2 4" xfId="50533" xr:uid="{14811F17-9D05-4664-B23B-E02E2CFC9065}"/>
    <cellStyle name="Total 3 3" xfId="42814" xr:uid="{002BA5E8-DCEE-4A9D-8A50-8FA8AF5CBC9A}"/>
    <cellStyle name="Total 3 3 2" xfId="41009" xr:uid="{C33CF4A3-8F64-4A6C-8DE6-9F7B0312B0BE}"/>
    <cellStyle name="Total 3 3 3" xfId="41014" xr:uid="{8FB7D8D6-CC89-41AD-ACE1-DF02E1D98B4A}"/>
    <cellStyle name="Total 3 4" xfId="42816" xr:uid="{479B2DB3-1706-484D-8116-BA1D58D0BAD7}"/>
    <cellStyle name="Total 3 4 2" xfId="41037" xr:uid="{DD3F94E4-CB9C-488B-B922-8E0F9A41E18A}"/>
    <cellStyle name="Total 3 5" xfId="42818" xr:uid="{6D70948E-D6C6-460C-8B2C-4DD797AA4267}"/>
    <cellStyle name="Total 3 5 2" xfId="41068" xr:uid="{95580F93-63D4-4C9D-ABAD-D67590349DA3}"/>
    <cellStyle name="Total 3 6" xfId="50534" xr:uid="{3D3B5196-9CC3-44A4-930A-C1D7629518F7}"/>
    <cellStyle name="Total 3_Annexure" xfId="44593" xr:uid="{35B087E2-EEA5-496C-AC74-1107E3D211AA}"/>
    <cellStyle name="Total 30" xfId="2754" xr:uid="{521F25F6-67B1-4AD5-AF2D-1C569C8AFEE2}"/>
    <cellStyle name="Total 30 10" xfId="51620" xr:uid="{08BAE78E-737D-44CF-9A2B-F0E9FB44F26C}"/>
    <cellStyle name="Total 30 2" xfId="50423" xr:uid="{106F0CC2-5C24-4F5B-B39A-2A6DFE9DDF84}"/>
    <cellStyle name="Total 30 2 2" xfId="48986" xr:uid="{F47BE031-DBD6-43B7-BEE1-C09F362369A8}"/>
    <cellStyle name="Total 30 2 2 2" xfId="50425" xr:uid="{3BC8A18F-4E61-4A6E-9788-6AD1D1661770}"/>
    <cellStyle name="Total 30 2 3" xfId="50427" xr:uid="{13C887C1-9686-4BBF-AF4E-81554A4E428B}"/>
    <cellStyle name="Total 30 2 3 2" xfId="50429" xr:uid="{8F8A6555-EA9D-4B03-B321-1F4F3C469AE1}"/>
    <cellStyle name="Total 30 2 4" xfId="50431" xr:uid="{2E311555-5080-4040-B9DE-B13B6B83100B}"/>
    <cellStyle name="Total 30 2_BSD2" xfId="50433" xr:uid="{EBB42BB4-483B-46AB-800B-DC259EFB1093}"/>
    <cellStyle name="Total 30 3" xfId="11800" xr:uid="{B48D10A6-C8AF-4EF0-A4A5-37A907B4501D}"/>
    <cellStyle name="Total 30 3 2" xfId="50435" xr:uid="{C9791A50-515E-47D3-A534-0ED8BE11B406}"/>
    <cellStyle name="Total 30 4" xfId="50437" xr:uid="{A6C457C8-6031-42F1-9307-FF39FBEE3C3D}"/>
    <cellStyle name="Total 30 4 2" xfId="50439" xr:uid="{16012BB2-A7A9-4909-95D0-14651FF13E4D}"/>
    <cellStyle name="Total 30 5" xfId="50441" xr:uid="{78E7F9AF-07B3-4038-A6BC-F465653A61DF}"/>
    <cellStyle name="Total 30 6" xfId="50421" xr:uid="{E00C3390-0CEC-4B4B-A05E-CB38A0FD5629}"/>
    <cellStyle name="Total 30 7" xfId="51826" xr:uid="{345C2B6E-2881-4C96-A3D2-0097523ADE11}"/>
    <cellStyle name="Total 30 8" xfId="52010" xr:uid="{631AD169-5D1B-45B3-BFBF-A57FDE41004F}"/>
    <cellStyle name="Total 30 9" xfId="51857" xr:uid="{7F504714-7EB8-4A70-BDA3-4FA2C589A9DC}"/>
    <cellStyle name="Total 30_BSD2" xfId="50443" xr:uid="{CA2C544D-4EA5-42FB-A209-6E8E1E5EA0BB}"/>
    <cellStyle name="Total 31" xfId="2756" xr:uid="{6DC00A86-32AB-417F-AD41-ED2105F69D70}"/>
    <cellStyle name="Total 31 10" xfId="51983" xr:uid="{66428FE1-565B-4B5C-82E8-9987BE5B3E7A}"/>
    <cellStyle name="Total 31 2" xfId="30826" xr:uid="{9358FF5A-D092-463B-9D68-A5F985FDECFC}"/>
    <cellStyle name="Total 31 2 2" xfId="49004" xr:uid="{F1969B15-4FFA-44CB-98E7-83FDDD6269C1}"/>
    <cellStyle name="Total 31 2 2 2" xfId="50447" xr:uid="{46FE789E-1F01-42D5-B8CF-A377A857AF71}"/>
    <cellStyle name="Total 31 2 3" xfId="50449" xr:uid="{0D5FEE66-9FDB-4B6A-A409-473C587AE4EA}"/>
    <cellStyle name="Total 31 2 3 2" xfId="50451" xr:uid="{51F5EF00-8D4F-4381-96F9-FF7B340A5102}"/>
    <cellStyle name="Total 31 2 4" xfId="50453" xr:uid="{EF33ADC8-F46F-4403-A2E7-736C2E16C1FB}"/>
    <cellStyle name="Total 31 2_BSD2" xfId="50455" xr:uid="{4D974EF7-25A8-485A-93EE-F555FDD151C7}"/>
    <cellStyle name="Total 31 3" xfId="18325" xr:uid="{FFD336F0-7516-4D79-93C2-EDE4BF1BBE4C}"/>
    <cellStyle name="Total 31 3 2" xfId="50457" xr:uid="{3E841A65-D497-4EFE-BF6E-229487011515}"/>
    <cellStyle name="Total 31 4" xfId="50459" xr:uid="{A54514A8-45DC-4B0D-896E-E3B4217E61FE}"/>
    <cellStyle name="Total 31 4 2" xfId="50461" xr:uid="{75FF91BC-5C55-491B-A1BA-E3C950AA049A}"/>
    <cellStyle name="Total 31 5" xfId="50463" xr:uid="{2F5F9EB8-3B4F-4313-A8FB-358B3759B74C}"/>
    <cellStyle name="Total 31 6" xfId="50445" xr:uid="{75978980-4D81-4FB2-9753-B54A6C2D46C3}"/>
    <cellStyle name="Total 31 7" xfId="51827" xr:uid="{137D4600-DF61-4241-8179-A1042696882D}"/>
    <cellStyle name="Total 31 8" xfId="52011" xr:uid="{0DDF6926-F5CD-48A9-B5DD-25DAC349006F}"/>
    <cellStyle name="Total 31 9" xfId="51647" xr:uid="{C1B71DDC-D39C-41E5-AD92-BA7959011FE3}"/>
    <cellStyle name="Total 31_BSD2" xfId="39243" xr:uid="{1AECE9F7-ADF0-491E-9B33-2B74EB7BC8FB}"/>
    <cellStyle name="Total 32" xfId="2758" xr:uid="{DF974E69-8363-4F77-A379-E3938352656D}"/>
    <cellStyle name="Total 32 10" xfId="51619" xr:uid="{9C3B459F-03C0-463C-BAC5-32C16DA1BB89}"/>
    <cellStyle name="Total 32 2" xfId="50467" xr:uid="{2FF50562-4AA6-4F7C-AF4D-1789D939C17C}"/>
    <cellStyle name="Total 32 2 2" xfId="49029" xr:uid="{9F59B132-0D2F-4B84-9E33-0C137FA8EBD4}"/>
    <cellStyle name="Total 32 2 2 2" xfId="50469" xr:uid="{D0436352-0EFD-4286-9C03-9DB7D1A25F25}"/>
    <cellStyle name="Total 32 2 3" xfId="50471" xr:uid="{07182611-9388-45D1-BEB0-A167AC000EED}"/>
    <cellStyle name="Total 32 2 3 2" xfId="50473" xr:uid="{6C807EC9-ED89-42CD-BC1B-642EE2FD0A3C}"/>
    <cellStyle name="Total 32 2 4" xfId="50475" xr:uid="{B8532DD5-7F6A-44F8-9716-BB3DDFA4D60E}"/>
    <cellStyle name="Total 32 2_BSD2" xfId="50477" xr:uid="{33D8B1C7-8BDC-4B07-9277-69AE168D07DD}"/>
    <cellStyle name="Total 32 3" xfId="50479" xr:uid="{FAB496CD-3842-4E3D-A75F-772DFD5EACF6}"/>
    <cellStyle name="Total 32 3 2" xfId="50481" xr:uid="{2E5BD6EB-356E-474B-A4C1-A64A98304331}"/>
    <cellStyle name="Total 32 4" xfId="50483" xr:uid="{6367879C-B9DE-43EC-9694-4E14E03F12A6}"/>
    <cellStyle name="Total 32 4 2" xfId="50485" xr:uid="{B824A9FF-4057-4F8F-896A-7C968427B7A9}"/>
    <cellStyle name="Total 32 5" xfId="50487" xr:uid="{BAC6208C-9594-4A50-BF8E-28C9741B94E1}"/>
    <cellStyle name="Total 32 6" xfId="50465" xr:uid="{4170E009-F9BD-4EBF-96DF-ED6D77B58B17}"/>
    <cellStyle name="Total 32 7" xfId="51828" xr:uid="{4E7AC92F-6907-4423-AC91-5B48F5BB5ACA}"/>
    <cellStyle name="Total 32 8" xfId="52012" xr:uid="{4BCC0AFB-4F49-4E80-AB63-061542535027}"/>
    <cellStyle name="Total 32 9" xfId="52025" xr:uid="{7576875A-BA15-4314-9764-43316BB667E1}"/>
    <cellStyle name="Total 32_BSD2" xfId="50489" xr:uid="{992A3337-525E-4B1C-BBA6-AE6FB217D873}"/>
    <cellStyle name="Total 33" xfId="2760" xr:uid="{154033D4-201B-42E1-B2B8-D75EFA02DA68}"/>
    <cellStyle name="Total 33 10" xfId="51754" xr:uid="{001EBEFD-2F55-4AB4-BCC9-4E600BC935DA}"/>
    <cellStyle name="Total 33 2" xfId="50493" xr:uid="{D1E888FE-03D8-4467-9968-8B5401976426}"/>
    <cellStyle name="Total 33 2 2" xfId="49046" xr:uid="{E54707B7-3EA9-473E-A283-5AB85860690F}"/>
    <cellStyle name="Total 33 2 2 2" xfId="50495" xr:uid="{3B553697-DC35-4A2A-B59D-C40F8E665AEB}"/>
    <cellStyle name="Total 33 2 3" xfId="50497" xr:uid="{FA362150-CC86-45C3-A200-C7971C0AF331}"/>
    <cellStyle name="Total 33 2 3 2" xfId="50499" xr:uid="{A25FDC9A-C5F4-45CF-9A32-87180FA85EBA}"/>
    <cellStyle name="Total 33 2 4" xfId="50501" xr:uid="{C6930EBE-01C5-4210-9691-A796D0CBF933}"/>
    <cellStyle name="Total 33 2_BSD2" xfId="50503" xr:uid="{ADC7AE79-AFCD-4CF5-9F8B-29C394FC062E}"/>
    <cellStyle name="Total 33 3" xfId="50505" xr:uid="{4803C283-CF37-49C2-AFBB-123FA98FBC9B}"/>
    <cellStyle name="Total 33 3 2" xfId="50507" xr:uid="{F543DF2F-90D3-4353-8500-7790EFBA3C2B}"/>
    <cellStyle name="Total 33 4" xfId="50509" xr:uid="{E881752C-8E82-4A9C-B0C6-C3275ACEF26B}"/>
    <cellStyle name="Total 33 4 2" xfId="50511" xr:uid="{324FCFA7-EE20-42E5-9EE9-6BAF5BFD9ED4}"/>
    <cellStyle name="Total 33 5" xfId="50513" xr:uid="{41C60069-5EEF-44DC-8EBA-EDFF49E45F0A}"/>
    <cellStyle name="Total 33 6" xfId="50491" xr:uid="{8E3D3401-5E0B-4067-95A3-87D2580E9883}"/>
    <cellStyle name="Total 33 7" xfId="51829" xr:uid="{E1F057E3-5F3D-434C-80AF-F108ECE9FC0C}"/>
    <cellStyle name="Total 33 8" xfId="52013" xr:uid="{9175A313-71ED-4C1C-8000-ABE7A972BCCA}"/>
    <cellStyle name="Total 33 9" xfId="52044" xr:uid="{1932814C-07AB-4F76-A279-4D31407D3E8A}"/>
    <cellStyle name="Total 33_BSD2" xfId="44256" xr:uid="{0AD88C06-53E0-4749-B649-EED2E69751B8}"/>
    <cellStyle name="Total 34" xfId="2762" xr:uid="{6AC20B30-B06D-4399-A6EB-BCE547BFCD3C}"/>
    <cellStyle name="Total 34 10" xfId="51775" xr:uid="{D69CCB5C-7EDE-4043-AEB2-B714988D619F}"/>
    <cellStyle name="Total 34 2" xfId="50517" xr:uid="{929FFF9D-688C-40C8-B0E0-E52AA525E95F}"/>
    <cellStyle name="Total 34 2 2" xfId="49063" xr:uid="{D55DDF85-B886-431B-9FF1-139859DCF0FC}"/>
    <cellStyle name="Total 34 2 2 2" xfId="50519" xr:uid="{FB9311EC-8669-4070-8ACC-BEA3C3DD2A44}"/>
    <cellStyle name="Total 34 2 3" xfId="36035" xr:uid="{8353FBA4-ACBA-4DA4-8868-1735CBEF38AA}"/>
    <cellStyle name="Total 34 2 3 2" xfId="50521" xr:uid="{F5397E27-73D4-40B1-AA67-6A721B1F9798}"/>
    <cellStyle name="Total 34 2 4" xfId="36039" xr:uid="{6C43E04F-7845-4F07-9143-8110F5DBE69D}"/>
    <cellStyle name="Total 34 2_BSD2" xfId="47569" xr:uid="{E7859183-4F5C-4B3F-9CED-9175370EB7BB}"/>
    <cellStyle name="Total 34 3" xfId="50523" xr:uid="{B5FAFE2E-D693-4E52-B037-D787A836E94E}"/>
    <cellStyle name="Total 34 3 2" xfId="42838" xr:uid="{817D105B-D9EA-447F-AF24-3E5C652D389C}"/>
    <cellStyle name="Total 34 4" xfId="50525" xr:uid="{004CD754-1DF6-4D7A-B3EB-0C2648D00BA7}"/>
    <cellStyle name="Total 34 4 2" xfId="50527" xr:uid="{962CB939-7D22-4434-8A29-022A8A7AB1E7}"/>
    <cellStyle name="Total 34 5" xfId="50529" xr:uid="{D6D2351C-48E9-4D38-BF98-9AD59304EF83}"/>
    <cellStyle name="Total 34 6" xfId="50515" xr:uid="{F70B8429-0276-43A8-A490-75BAEA32AEA6}"/>
    <cellStyle name="Total 34 7" xfId="51830" xr:uid="{2EBBFE17-5849-4939-8B9C-C8E9F6B854D4}"/>
    <cellStyle name="Total 34 8" xfId="52014" xr:uid="{B4C4C067-B5CA-4A45-9510-7FB3285B1A16}"/>
    <cellStyle name="Total 34 9" xfId="51858" xr:uid="{F87483B5-40A8-44AE-8813-FEAEE8F7329B}"/>
    <cellStyle name="Total 34_BSD2" xfId="50531" xr:uid="{56D99B31-7EE2-46D9-B049-FAE7FFB73EF0}"/>
    <cellStyle name="Total 35" xfId="2766" xr:uid="{AA38CA3C-B071-4469-A047-6FC7457F4242}"/>
    <cellStyle name="Total 35 2" xfId="50536" xr:uid="{5CD4029A-BD46-4AF0-9667-B7E18664A9D0}"/>
    <cellStyle name="Total 35 2 2" xfId="49079" xr:uid="{5CFA945B-F0B9-49EA-A6F9-DFCF0522DC48}"/>
    <cellStyle name="Total 35 2 2 2" xfId="50538" xr:uid="{2953F9C4-9BA8-493B-9FB5-18ED080AA99A}"/>
    <cellStyle name="Total 35 2 3" xfId="50540" xr:uid="{70966C58-B78E-4EAD-B1CE-F27C604813F5}"/>
    <cellStyle name="Total 35 2 3 2" xfId="50542" xr:uid="{A3159038-3A7F-42E4-90E0-86536206C738}"/>
    <cellStyle name="Total 35 2 4" xfId="49479" xr:uid="{063730FB-B982-46CB-9A73-A12D1D5732F8}"/>
    <cellStyle name="Total 35 2_BSD2" xfId="50544" xr:uid="{2092AD2E-B7B5-44AD-87A5-AE338E601D7F}"/>
    <cellStyle name="Total 35 3" xfId="50546" xr:uid="{87944669-E9C5-49F6-BADF-7964E86F8271}"/>
    <cellStyle name="Total 35 3 2" xfId="42869" xr:uid="{92D736A3-E243-462C-9FBE-185B1F95C934}"/>
    <cellStyle name="Total 35 4" xfId="50548" xr:uid="{8F689ED5-08F4-4F84-82DE-05C4BA6A27D5}"/>
    <cellStyle name="Total 35 4 2" xfId="26736" xr:uid="{8BF62E4A-2F2D-436D-A50A-CA5B21E7AE78}"/>
    <cellStyle name="Total 35 5" xfId="50550" xr:uid="{DE3B42E4-D845-448E-8B4F-E63EC5689B9E}"/>
    <cellStyle name="Total 35 6" xfId="38865" xr:uid="{B02A8355-8BF3-42AC-972B-45278E6421FB}"/>
    <cellStyle name="Total 35_BSD2" xfId="50552" xr:uid="{7FEF7662-33E6-4559-B84B-11E9EB01D1B2}"/>
    <cellStyle name="Total 36" xfId="50554" xr:uid="{08DD2F24-3A82-4CAB-824E-4570B189D744}"/>
    <cellStyle name="Total 36 2" xfId="50556" xr:uid="{207E0100-B6A4-4A39-AA1B-AF4FE1ED7FD2}"/>
    <cellStyle name="Total 36 2 2" xfId="49096" xr:uid="{D9C1533A-B6E9-4723-BA0A-25BDAD9A9B81}"/>
    <cellStyle name="Total 36 2 2 2" xfId="50558" xr:uid="{C74A7C97-06C0-47C1-AFF0-4877B696E404}"/>
    <cellStyle name="Total 36 2 3" xfId="50560" xr:uid="{81E4D737-A7AD-405F-A943-0BBBF3582E79}"/>
    <cellStyle name="Total 36 2 3 2" xfId="50562" xr:uid="{308BF7EA-4008-4DD4-92D9-06346FB35E83}"/>
    <cellStyle name="Total 36 2 4" xfId="50564" xr:uid="{FC5974F8-E5DC-4620-AEF8-945D38054AA0}"/>
    <cellStyle name="Total 36 2_BSD2" xfId="6494" xr:uid="{DD8C31AD-290F-4243-B361-87648EC02D81}"/>
    <cellStyle name="Total 36 3" xfId="50566" xr:uid="{441B5987-9393-487F-82CD-FD96A8093ADC}"/>
    <cellStyle name="Total 36 3 2" xfId="42900" xr:uid="{EEB483B3-1BA8-4712-BFEF-D23FAF4E48AE}"/>
    <cellStyle name="Total 36 4" xfId="48945" xr:uid="{71DC50FE-099C-4222-A4E3-0A61160A363C}"/>
    <cellStyle name="Total 36 4 2" xfId="50568" xr:uid="{586BF7F6-58C2-47E7-A65A-84C1BF896014}"/>
    <cellStyle name="Total 36 5" xfId="50570" xr:uid="{9A0AEFCA-0AB8-4C2C-BAE4-14DFCBDCE03A}"/>
    <cellStyle name="Total 36_BSD2" xfId="39281" xr:uid="{245E57ED-13F4-4913-A752-112D47BA7DA0}"/>
    <cellStyle name="Total 37" xfId="50572" xr:uid="{B204DEE8-1804-4F02-85D4-4BD4E624EDCA}"/>
    <cellStyle name="Total 37 2" xfId="50574" xr:uid="{D7411CD2-D83E-48A4-9FAE-69A6EF661752}"/>
    <cellStyle name="Total 37 2 2" xfId="50576" xr:uid="{0878B14D-95A4-412B-8C2B-CF9F10B2F1F7}"/>
    <cellStyle name="Total 37 2 2 2" xfId="50578" xr:uid="{7C2F0D97-D8B3-488B-9AF4-EAECF3B3FD2D}"/>
    <cellStyle name="Total 37 2 3" xfId="50580" xr:uid="{EBE957E6-F6DA-496D-A41E-E7C7EB18A5F2}"/>
    <cellStyle name="Total 37 2 3 2" xfId="50582" xr:uid="{5C400B89-7E12-42CD-8BFD-068925522D9A}"/>
    <cellStyle name="Total 37 2 4" xfId="50584" xr:uid="{9F71FEFF-D774-45DF-85F1-EE457C4A6FA2}"/>
    <cellStyle name="Total 37 2_BSD2" xfId="50586" xr:uid="{EF2564A3-EAA3-4403-B98C-EA4FE813BBB3}"/>
    <cellStyle name="Total 37 3" xfId="50588" xr:uid="{5DAB00E1-6777-492A-A360-70E9F0C1D1DF}"/>
    <cellStyle name="Total 37 3 2" xfId="42939" xr:uid="{02CABD55-1750-4647-9BF6-3436C4448C4B}"/>
    <cellStyle name="Total 37 4" xfId="50590" xr:uid="{F2FA1798-E95D-404A-9D04-E7E0FC96B260}"/>
    <cellStyle name="Total 37 4 2" xfId="50592" xr:uid="{0A76223F-5CC1-4E53-8F6F-F6BEBFB83F96}"/>
    <cellStyle name="Total 37 5" xfId="50594" xr:uid="{F95C4E9F-58F5-4CD2-BD3E-B2326DD89CD4}"/>
    <cellStyle name="Total 37_BSD2" xfId="50596" xr:uid="{FA06F350-7108-48FA-B32C-9E2DFEA40C8A}"/>
    <cellStyle name="Total 38" xfId="50598" xr:uid="{6E93551B-D708-46A2-AD76-F7827233E6A6}"/>
    <cellStyle name="Total 38 2" xfId="50600" xr:uid="{40750309-6F25-4F51-8128-3A441C424605}"/>
    <cellStyle name="Total 38 2 2" xfId="50602" xr:uid="{E054D7BA-32F1-4489-9CEF-D35E65186523}"/>
    <cellStyle name="Total 38 2 2 2" xfId="3339" xr:uid="{04399ADF-CC8C-49BD-A665-6E7D2128DEB8}"/>
    <cellStyle name="Total 38 2 3" xfId="50604" xr:uid="{7B37EB81-61B4-481C-9C2E-9000ADAF8290}"/>
    <cellStyle name="Total 38 2 3 2" xfId="11821" xr:uid="{C47A7BBD-7387-4857-8A8D-B00DA4250CE3}"/>
    <cellStyle name="Total 38 2 4" xfId="50606" xr:uid="{1F8C8FA2-8A23-413B-A685-8DB9CA8627D1}"/>
    <cellStyle name="Total 38 2_BSD2" xfId="50608" xr:uid="{7EC44FFA-74C8-420B-B83A-D9F3DF061828}"/>
    <cellStyle name="Total 38 3" xfId="50610" xr:uid="{B5241F49-7BA8-441D-B8D2-34510C00C817}"/>
    <cellStyle name="Total 38 3 2" xfId="42984" xr:uid="{FCEEF87B-AC51-444E-99FF-175F931DA238}"/>
    <cellStyle name="Total 38 4" xfId="50612" xr:uid="{81284AF0-3E82-4C6B-9D6B-1901BA9C9F88}"/>
    <cellStyle name="Total 38 4 2" xfId="50614" xr:uid="{164F79FC-8B81-4642-9D76-8691D0AFA95D}"/>
    <cellStyle name="Total 38 5" xfId="50616" xr:uid="{09F036A4-C40B-4A33-B772-B8FA1B483A22}"/>
    <cellStyle name="Total 38_BSD2" xfId="50618" xr:uid="{33ABD637-E1AF-4D3B-A296-F009F3755567}"/>
    <cellStyle name="Total 39" xfId="50620" xr:uid="{5ABE1205-EA3C-407A-BE5E-41730A46C27D}"/>
    <cellStyle name="Total 39 2" xfId="50622" xr:uid="{E8794D0D-5321-44A6-BC15-E49B2A7A499F}"/>
    <cellStyle name="Total 39 2 2" xfId="50624" xr:uid="{E0D45950-B86C-4AC4-ACF9-60FD9898468E}"/>
    <cellStyle name="Total 39 2 2 2" xfId="5399" xr:uid="{E0B161AB-493C-42CC-812E-E2CC6B0548C4}"/>
    <cellStyle name="Total 39 2 3" xfId="50626" xr:uid="{CC0E8415-D912-493D-9773-01745DF6A6D4}"/>
    <cellStyle name="Total 39 2 3 2" xfId="50628" xr:uid="{61CECCDA-0D66-433D-A4B3-5A8E175F55DD}"/>
    <cellStyle name="Total 39 2 4" xfId="50630" xr:uid="{4C6682EF-4F57-4559-AC84-E1870A52C346}"/>
    <cellStyle name="Total 39 2_BSD2" xfId="50632" xr:uid="{3E6DE35B-E191-4230-ADE0-2198B96D637B}"/>
    <cellStyle name="Total 39 3" xfId="50634" xr:uid="{6AA49F64-F605-4B11-8134-3F4CDAB09216}"/>
    <cellStyle name="Total 39 3 2" xfId="50636" xr:uid="{B2B83760-582A-492F-B6EF-F7731D893717}"/>
    <cellStyle name="Total 39 4" xfId="50638" xr:uid="{6555A965-F09D-4C14-813B-DFCC5868B49C}"/>
    <cellStyle name="Total 39 4 2" xfId="50640" xr:uid="{F10CBDBE-E1E1-42F8-9CAA-3A6FE486E4E2}"/>
    <cellStyle name="Total 39 5" xfId="50642" xr:uid="{AB542A01-5C91-499E-B85A-2E9CDDB6F213}"/>
    <cellStyle name="Total 39_BSD2" xfId="50644" xr:uid="{A533C50E-7263-4ED9-BBB0-50A989FB0E00}"/>
    <cellStyle name="Total 4" xfId="2767" xr:uid="{FD87882F-8A64-48B1-9577-2ED5CD00C013}"/>
    <cellStyle name="Total 4 10" xfId="51831" xr:uid="{D7E3BBAE-2F4A-4F7C-A16B-35B564F7D64D}"/>
    <cellStyle name="Total 4 2" xfId="50646" xr:uid="{DA4034F9-7543-41E8-9C76-F5002F9785D8}"/>
    <cellStyle name="Total 4 2 2" xfId="4206" xr:uid="{654E072C-8118-4649-8A3F-FAACF0868DDE}"/>
    <cellStyle name="Total 4 2 2 2" xfId="41692" xr:uid="{DEDB2DD7-361C-4E1F-BCD1-6E146F96EDEA}"/>
    <cellStyle name="Total 4 2 3" xfId="6695" xr:uid="{2214C278-AB15-4D3F-AD93-127D2B6B7A62}"/>
    <cellStyle name="Total 4 2 3 2" xfId="41695" xr:uid="{2A4D7059-74DF-4571-AADF-9D09A7204783}"/>
    <cellStyle name="Total 4 2 4" xfId="6704" xr:uid="{7D7B329F-AF7C-46E5-83F9-84D1D1B07DBF}"/>
    <cellStyle name="Total 4 2_BSD2" xfId="50647" xr:uid="{942B8A71-D77E-4A4E-986D-A82BED9C6F02}"/>
    <cellStyle name="Total 4 3" xfId="42821" xr:uid="{062507E5-058E-41AE-B23D-182FADAA08D8}"/>
    <cellStyle name="Total 4 3 2" xfId="41723" xr:uid="{0FE13639-4091-4D75-B1C3-93A450F434EC}"/>
    <cellStyle name="Total 4 4" xfId="42823" xr:uid="{223F27D5-4BC9-4C45-AF13-181B135B2D17}"/>
    <cellStyle name="Total 4 4 2" xfId="41736" xr:uid="{F9A3EA13-39FE-497C-B97A-86B89362A34F}"/>
    <cellStyle name="Total 4 5" xfId="42825" xr:uid="{36167536-969F-4E9E-8600-DE0D7D588A02}"/>
    <cellStyle name="Total 4 5 2" xfId="41751" xr:uid="{C65261DE-2A97-45B5-A246-FC199BDB4114}"/>
    <cellStyle name="Total 4 6" xfId="50648" xr:uid="{3B3A5E55-9B18-43A5-8514-FB0412C8D28B}"/>
    <cellStyle name="Total 4 6 2" xfId="41762" xr:uid="{2A5FBB44-A1B5-426A-A268-A3D6F4331754}"/>
    <cellStyle name="Total 4 7" xfId="34724" xr:uid="{5AEDD8E8-A149-408E-8AA1-E1A815B54C06}"/>
    <cellStyle name="Total 4 8" xfId="34726" xr:uid="{F7C0DB5A-28DB-47D3-808B-B6FD4CC5564E}"/>
    <cellStyle name="Total 4 9" xfId="50645" xr:uid="{948FD31A-EFD1-4984-B16D-57DBC1EDAE63}"/>
    <cellStyle name="Total 4_Annexure" xfId="50649" xr:uid="{D9B3F82E-E79E-45D6-8D86-1F14596B7416}"/>
    <cellStyle name="Total 40" xfId="38864" xr:uid="{975BFC4C-5178-4DE5-8A2F-4BF0F93F0EAF}"/>
    <cellStyle name="Total 40 2" xfId="50535" xr:uid="{26B4B130-D916-4513-BC32-18B920A50EBA}"/>
    <cellStyle name="Total 40 2 2" xfId="49078" xr:uid="{A53A2FCB-511D-493B-9067-06AEE6C60A86}"/>
    <cellStyle name="Total 40 2 2 2" xfId="50537" xr:uid="{9EE821E0-9A9E-4BDC-B062-BB04A73419CC}"/>
    <cellStyle name="Total 40 2 3" xfId="50539" xr:uid="{7B8A8C64-4AD4-416E-AE90-38671AEF471C}"/>
    <cellStyle name="Total 40 2 3 2" xfId="50541" xr:uid="{A1D20FB1-3F1D-4BA0-A337-0267D7FE18A3}"/>
    <cellStyle name="Total 40 2 4" xfId="49478" xr:uid="{1BCE3315-E964-4C9B-A9D6-7E5DB28FAEAC}"/>
    <cellStyle name="Total 40 2_BSD2" xfId="50543" xr:uid="{E3B88B90-A704-4CA2-879D-BAC906424046}"/>
    <cellStyle name="Total 40 3" xfId="50545" xr:uid="{406B45E8-F723-4EA1-9FBA-6A275228F74C}"/>
    <cellStyle name="Total 40 3 2" xfId="42868" xr:uid="{5F0E3DB2-5213-4E2A-A8D6-6A7E6542C66D}"/>
    <cellStyle name="Total 40 4" xfId="50547" xr:uid="{AAB818DB-39D5-4044-851B-2CF41980440D}"/>
    <cellStyle name="Total 40 4 2" xfId="26735" xr:uid="{0D9C4971-E510-4C29-BF06-422B08E4A4B4}"/>
    <cellStyle name="Total 40 5" xfId="50549" xr:uid="{47658473-29C8-45FB-8C70-7BF992941EEF}"/>
    <cellStyle name="Total 40_BSD2" xfId="50551" xr:uid="{8A4D3907-4CE6-4631-B786-CCAA5E8326D5}"/>
    <cellStyle name="Total 41" xfId="50553" xr:uid="{3A145982-B1CF-41E1-B731-6BF973E0384E}"/>
    <cellStyle name="Total 41 2" xfId="50555" xr:uid="{96291A38-AF77-4D33-AAC4-DE352BD7BED3}"/>
    <cellStyle name="Total 41 2 2" xfId="49095" xr:uid="{0F1A2C38-DD2B-4568-BA4C-0718148C255E}"/>
    <cellStyle name="Total 41 2 2 2" xfId="50557" xr:uid="{F61740DC-D730-4FE3-B208-26E4AA3C8EC1}"/>
    <cellStyle name="Total 41 2 3" xfId="50559" xr:uid="{338FE8AB-86F1-4288-88A0-EC8123E22618}"/>
    <cellStyle name="Total 41 2 3 2" xfId="50561" xr:uid="{6D0C1941-922F-438F-8AA1-1CBC48C50FB5}"/>
    <cellStyle name="Total 41 2 4" xfId="50563" xr:uid="{46F87E63-89F7-4EB5-83FE-F13E5CA066DE}"/>
    <cellStyle name="Total 41 2_BSD2" xfId="6493" xr:uid="{17BF49A5-4C32-44CD-8359-CB9A2A24E3DC}"/>
    <cellStyle name="Total 41 3" xfId="50565" xr:uid="{C54FA4C6-7964-460D-85B7-DB8A2F66D731}"/>
    <cellStyle name="Total 41 3 2" xfId="42899" xr:uid="{060BF323-5E88-42B3-93BE-D2E8431A35F6}"/>
    <cellStyle name="Total 41 4" xfId="48944" xr:uid="{1F0ADD86-2E08-49C1-8843-B8881CA20CD8}"/>
    <cellStyle name="Total 41 4 2" xfId="50567" xr:uid="{3D605986-2D04-4030-97C4-CED8BBF36EBE}"/>
    <cellStyle name="Total 41 5" xfId="50569" xr:uid="{58B2C12C-E691-4014-98B0-286FEEF633E2}"/>
    <cellStyle name="Total 41_BSD2" xfId="39280" xr:uid="{6553C188-D077-4826-9AD6-4518809EC2A5}"/>
    <cellStyle name="Total 42" xfId="50571" xr:uid="{BA50E91E-8CB9-46E2-97DE-232C70960A5D}"/>
    <cellStyle name="Total 42 2" xfId="50573" xr:uid="{BA7D7DFA-E35B-413D-87DB-384DD0726496}"/>
    <cellStyle name="Total 42 2 2" xfId="50575" xr:uid="{7F1CB7BA-8B30-4E59-A97F-EB7C83E8E23C}"/>
    <cellStyle name="Total 42 2 2 2" xfId="50577" xr:uid="{125D59F8-C036-4757-BF9C-82E49A5DFA27}"/>
    <cellStyle name="Total 42 2 3" xfId="50579" xr:uid="{85DC2969-1BB7-4171-B305-1D4370A2D6C5}"/>
    <cellStyle name="Total 42 2 3 2" xfId="50581" xr:uid="{0EEA9CD1-51BA-4AE8-B832-2AF0D266B66E}"/>
    <cellStyle name="Total 42 2 4" xfId="50583" xr:uid="{5EAC9D07-B3E6-45FD-BAFC-4BCDB9159EAF}"/>
    <cellStyle name="Total 42 2_BSD2" xfId="50585" xr:uid="{BD46D58A-5842-4586-BC60-082C2982F7C9}"/>
    <cellStyle name="Total 42 3" xfId="50587" xr:uid="{CAE697C5-0298-4EA4-B079-7FDD4E8B3A3A}"/>
    <cellStyle name="Total 42 3 2" xfId="42938" xr:uid="{4EA120B0-5A65-46F9-AE90-995BB3C4267B}"/>
    <cellStyle name="Total 42 4" xfId="50589" xr:uid="{7C399A9D-FAEE-4B20-8FD6-7DD6C720E2AB}"/>
    <cellStyle name="Total 42 4 2" xfId="50591" xr:uid="{6DEED420-B33A-4792-B4C4-DE2F6F9EA395}"/>
    <cellStyle name="Total 42 5" xfId="50593" xr:uid="{A1B86EF7-964E-48A3-9ADA-AC215BD7A351}"/>
    <cellStyle name="Total 42_BSD2" xfId="50595" xr:uid="{F43975DF-2068-44C7-BC51-4993EF780E43}"/>
    <cellStyle name="Total 43" xfId="50597" xr:uid="{0314CBE1-ECCA-4E30-AA68-A77FF3837FA7}"/>
    <cellStyle name="Total 43 2" xfId="50599" xr:uid="{AE429643-8CBD-4400-B6BF-4C879881759A}"/>
    <cellStyle name="Total 43 2 2" xfId="50601" xr:uid="{86AC2482-2CAD-4903-912C-3B04DD24B435}"/>
    <cellStyle name="Total 43 2 2 2" xfId="3338" xr:uid="{C8FDA839-39F4-456B-9445-748BA6707E4E}"/>
    <cellStyle name="Total 43 2 3" xfId="50603" xr:uid="{9E83F894-2843-44A8-B01C-3E56E9E8544F}"/>
    <cellStyle name="Total 43 2 3 2" xfId="11820" xr:uid="{6B8F71C9-1710-458D-BDE7-09EAD69EC4DF}"/>
    <cellStyle name="Total 43 2 4" xfId="50605" xr:uid="{E50C1F81-F85B-4B9C-A394-9D044B853E6E}"/>
    <cellStyle name="Total 43 2_BSD2" xfId="50607" xr:uid="{2251DA64-45EA-4D38-831A-E0FA0DC80271}"/>
    <cellStyle name="Total 43 3" xfId="50609" xr:uid="{47B38884-7051-4715-A42B-B6788DF6B2CE}"/>
    <cellStyle name="Total 43 3 2" xfId="42983" xr:uid="{E7569EED-6F7F-4E73-8ADB-FA84F883765A}"/>
    <cellStyle name="Total 43 4" xfId="50611" xr:uid="{F4B94169-A22D-4739-9CA5-FDF8B48B83B7}"/>
    <cellStyle name="Total 43 4 2" xfId="50613" xr:uid="{6A409301-2052-4C33-BEF3-78F9B1B7264C}"/>
    <cellStyle name="Total 43 5" xfId="50615" xr:uid="{27C07DE3-2812-4D4A-B63D-DE643C681D02}"/>
    <cellStyle name="Total 43_BSD2" xfId="50617" xr:uid="{CD8F2C20-2E40-4D29-90BF-37AD410DB896}"/>
    <cellStyle name="Total 44" xfId="50619" xr:uid="{A1888FB4-6D04-4CBF-9624-9C9D6B929A79}"/>
    <cellStyle name="Total 44 2" xfId="50621" xr:uid="{A9BBEE2F-0FB7-4135-8F2B-4BDBC5FDBDB7}"/>
    <cellStyle name="Total 44 2 2" xfId="50623" xr:uid="{F7ADDB0D-9B8E-404C-9F74-82226381EFFF}"/>
    <cellStyle name="Total 44 2 2 2" xfId="5398" xr:uid="{BD36E18F-F7FF-432A-BFA6-EF7EF491652B}"/>
    <cellStyle name="Total 44 2 3" xfId="50625" xr:uid="{CBADE45F-24F0-4691-A7BE-AB615BF2DAC2}"/>
    <cellStyle name="Total 44 2 3 2" xfId="50627" xr:uid="{36645FE7-DFCB-418B-83B0-2BE3B49DD2E4}"/>
    <cellStyle name="Total 44 2 4" xfId="50629" xr:uid="{2375B36D-7337-45EC-B35D-5AFD62BAC42C}"/>
    <cellStyle name="Total 44 2_BSD2" xfId="50631" xr:uid="{A85BF5BF-8BB7-4466-800A-18C9640A3701}"/>
    <cellStyle name="Total 44 3" xfId="50633" xr:uid="{DC618E43-4FE0-4CB2-AD25-473A5011B238}"/>
    <cellStyle name="Total 44 3 2" xfId="50635" xr:uid="{89F54241-B4F0-4A2F-ABCA-BF3617733216}"/>
    <cellStyle name="Total 44 4" xfId="50637" xr:uid="{582D0A0A-0109-41D5-B3C0-2320687BF0CB}"/>
    <cellStyle name="Total 44 4 2" xfId="50639" xr:uid="{532D2D57-DFAE-41C2-987C-4738D27A0800}"/>
    <cellStyle name="Total 44 5" xfId="50641" xr:uid="{3A626256-EACE-402F-97CE-27AB1FB8522A}"/>
    <cellStyle name="Total 44_BSD2" xfId="50643" xr:uid="{A82A22E0-7616-4E56-A564-A5406023690A}"/>
    <cellStyle name="Total 45" xfId="50651" xr:uid="{E198D9B8-9529-4561-9607-6BB1B7B3A579}"/>
    <cellStyle name="Total 45 2" xfId="50653" xr:uid="{5E40C1EC-9E36-4255-9677-EEDE2D86C733}"/>
    <cellStyle name="Total 45 2 2" xfId="50655" xr:uid="{41A6430B-D082-43E6-BF87-8FB665F846EE}"/>
    <cellStyle name="Total 45 2 2 2" xfId="50657" xr:uid="{58598501-7F3A-4165-86ED-891F79BCB4C9}"/>
    <cellStyle name="Total 45 2 3" xfId="50659" xr:uid="{B731E742-C8FF-4B08-8CF4-9DAC031D74AB}"/>
    <cellStyle name="Total 45 2 3 2" xfId="50661" xr:uid="{583A31DF-874F-4976-821C-4B6D473FE0A6}"/>
    <cellStyle name="Total 45 2 4" xfId="50663" xr:uid="{E29D867E-5023-4EF2-B482-CD05248DF666}"/>
    <cellStyle name="Total 45 2_BSD2" xfId="50665" xr:uid="{1EC0920C-BF40-46A7-862E-BE708DEC1C01}"/>
    <cellStyle name="Total 45 3" xfId="50669" xr:uid="{D119B0E5-157F-4E6B-A4DD-1E88FE98E49B}"/>
    <cellStyle name="Total 45 3 2" xfId="50671" xr:uid="{56B66F0C-C60E-48B1-9527-C0ACAA2F55D6}"/>
    <cellStyle name="Total 45 4" xfId="50673" xr:uid="{3A2FFCCA-FA85-4617-A18C-E00DB4F49DAF}"/>
    <cellStyle name="Total 45 4 2" xfId="50675" xr:uid="{9C6213A4-3FF4-4481-A118-CDE83762FABC}"/>
    <cellStyle name="Total 45 5" xfId="50678" xr:uid="{8AA52AE8-F916-4C38-8EC9-747EC61835F4}"/>
    <cellStyle name="Total 45_BSD2" xfId="45789" xr:uid="{6D68E989-FF87-47AC-86AF-68A388927BC3}"/>
    <cellStyle name="Total 46" xfId="35001" xr:uid="{9180F3A4-2AAF-4C87-A492-B995ED9D93AF}"/>
    <cellStyle name="Total 46 2" xfId="35004" xr:uid="{D5559B15-AE02-49E1-B03A-CCBDCE25456D}"/>
    <cellStyle name="Total 46 2 2" xfId="50680" xr:uid="{F4280EDB-7690-4011-8187-01C41FC031BC}"/>
    <cellStyle name="Total 46 2 2 2" xfId="46871" xr:uid="{369150A0-1DB2-4DAF-902A-82BA6816E668}"/>
    <cellStyle name="Total 46 2 3" xfId="50682" xr:uid="{CA61BEBD-B3B6-439C-85E9-88C195B8496C}"/>
    <cellStyle name="Total 46 2 3 2" xfId="50684" xr:uid="{25D568D6-17ED-4B4C-BACE-86474F34922B}"/>
    <cellStyle name="Total 46 2 4" xfId="50686" xr:uid="{3848480E-08EA-4434-8DEC-473121131D09}"/>
    <cellStyle name="Total 46 2_BSD2" xfId="50688" xr:uid="{93EEE942-1C8A-47D5-8260-6A4B61A71DEB}"/>
    <cellStyle name="Total 46 3" xfId="35007" xr:uid="{172768C5-4D9D-40F4-AFBC-2E9B7C1F6DCA}"/>
    <cellStyle name="Total 46 3 2" xfId="50690" xr:uid="{744AD815-492C-4A94-B762-E7499A7D6DF6}"/>
    <cellStyle name="Total 46 4" xfId="35010" xr:uid="{EB26487B-6C23-4054-9648-F9D18BEEC6F8}"/>
    <cellStyle name="Total 46 4 2" xfId="50692" xr:uid="{9B7E0024-5C1B-4328-B971-3E65A48BA4F6}"/>
    <cellStyle name="Total 46 5" xfId="50694" xr:uid="{24AAA421-8DCA-40BD-91BA-77EE0BA239C7}"/>
    <cellStyle name="Total 46_BSD2" xfId="50696" xr:uid="{9F54E76D-FD98-43D7-9E45-C25A9F33FAD1}"/>
    <cellStyle name="Total 47" xfId="35013" xr:uid="{2ABB8500-BA08-443C-A11E-1F55AF6F0BE5}"/>
    <cellStyle name="Total 47 2" xfId="50698" xr:uid="{5E181DE3-DF78-4929-B64B-782B61DCF355}"/>
    <cellStyle name="Total 47 2 2" xfId="46486" xr:uid="{57D8368B-FE51-422A-82B8-E960B3459FD5}"/>
    <cellStyle name="Total 47 2 2 2" xfId="50700" xr:uid="{F2A23A29-2A1C-4275-8F48-9BFAFAED0EB5}"/>
    <cellStyle name="Total 47 2 3" xfId="46489" xr:uid="{DC3F454C-0336-4ED6-9765-2393631B5893}"/>
    <cellStyle name="Total 47 2 3 2" xfId="50702" xr:uid="{B49C750F-9089-4483-AAC0-2E968C1A6C9D}"/>
    <cellStyle name="Total 47 2 4" xfId="50704" xr:uid="{43F0528A-F12B-4003-B0D9-EB8D10C874A2}"/>
    <cellStyle name="Total 47 2_BSD2" xfId="43320" xr:uid="{FCD5209A-B0A3-4DE0-B4EA-50A8E8142364}"/>
    <cellStyle name="Total 47 3" xfId="50706" xr:uid="{2523D422-DE96-48D7-900B-0CE23AFAFC24}"/>
    <cellStyle name="Total 47 3 2" xfId="46497" xr:uid="{940688DE-F228-472A-8566-A46DFF867294}"/>
    <cellStyle name="Total 47 4" xfId="50708" xr:uid="{5B3E5115-40A1-4BDF-9383-24FAF3297276}"/>
    <cellStyle name="Total 47 4 2" xfId="46505" xr:uid="{21DCC1DA-5CC2-4839-AAD2-78BA34D7D790}"/>
    <cellStyle name="Total 47 5" xfId="50710" xr:uid="{B6B6BCEA-D94A-42A5-813E-6D64B604CC77}"/>
    <cellStyle name="Total 47_BSD2" xfId="50712" xr:uid="{724B5BFF-F6D1-4CFE-9DF8-FDDFEF961A9E}"/>
    <cellStyle name="Total 48" xfId="15824" xr:uid="{8A40F8C2-1E44-4BD0-9BEB-3FC259749CB9}"/>
    <cellStyle name="Total 48 2" xfId="50714" xr:uid="{69426295-03F5-4AB7-9746-BEF1513AAC1E}"/>
    <cellStyle name="Total 48 2 2" xfId="50716" xr:uid="{80CEBD03-61A3-4195-85F8-384A9135E25B}"/>
    <cellStyle name="Total 48 2 2 2" xfId="50718" xr:uid="{546B5CB2-6461-459F-9A55-CEB7D88CFE76}"/>
    <cellStyle name="Total 48 2 3" xfId="50720" xr:uid="{7D888596-6029-4803-ADA5-8654C9269B6D}"/>
    <cellStyle name="Total 48 2 3 2" xfId="50722" xr:uid="{68F4253E-967E-47F8-B408-D775A090D1AA}"/>
    <cellStyle name="Total 48 2 4" xfId="50724" xr:uid="{82B65D9E-4B5D-4399-9A43-A838A77481C7}"/>
    <cellStyle name="Total 48 2_BSD2" xfId="50726" xr:uid="{03286487-722E-477C-9F1C-9FEE9363557A}"/>
    <cellStyle name="Total 48 3" xfId="50728" xr:uid="{4F9F5D33-5522-42A1-9AD6-3CC73D221AB1}"/>
    <cellStyle name="Total 48 3 2" xfId="50730" xr:uid="{007D1B91-BF6B-4883-A4B7-D04735855099}"/>
    <cellStyle name="Total 48 4" xfId="50732" xr:uid="{ED825300-797B-41BB-BD27-E465F21582CF}"/>
    <cellStyle name="Total 48 4 2" xfId="50734" xr:uid="{38642DB5-5F81-45AD-94BA-B0EC82EA3DF7}"/>
    <cellStyle name="Total 48 5" xfId="50736" xr:uid="{F32197FE-E542-4E45-B27D-FAEF050F861D}"/>
    <cellStyle name="Total 48_BSD2" xfId="50738" xr:uid="{8FBE7D4E-0834-4AC1-959B-216952FFEAC9}"/>
    <cellStyle name="Total 49" xfId="34818" xr:uid="{7D7DC624-9CB4-420D-BFC5-1E3FF75357CB}"/>
    <cellStyle name="Total 49 2" xfId="50740" xr:uid="{8F38F160-405E-4EA2-A695-2E0F202B12D4}"/>
    <cellStyle name="Total 49 2 2" xfId="50742" xr:uid="{8047E193-CABE-4819-9342-4772279F7777}"/>
    <cellStyle name="Total 49 2 2 2" xfId="8284" xr:uid="{2355DED0-ECE7-4CD3-8BB3-DCC759CD8903}"/>
    <cellStyle name="Total 49 2 3" xfId="50744" xr:uid="{FB940656-6124-4FCA-994C-C0D406593D2F}"/>
    <cellStyle name="Total 49 2 3 2" xfId="50746" xr:uid="{84A91B05-513C-435C-8DF5-B246BAA26F4D}"/>
    <cellStyle name="Total 49 2 4" xfId="50748" xr:uid="{8746586D-1316-4F80-AF34-962EC68E45DA}"/>
    <cellStyle name="Total 49 2_BSD2" xfId="50750" xr:uid="{1AA5FD53-E687-47B5-8D1E-E38DD6AA635B}"/>
    <cellStyle name="Total 49 3" xfId="50752" xr:uid="{A8CBAF2D-4FFB-4EB0-93C2-8D1DFDF0274F}"/>
    <cellStyle name="Total 49 3 2" xfId="50754" xr:uid="{8D22BED7-6D21-481C-8DC5-D09D5113438D}"/>
    <cellStyle name="Total 49 4" xfId="50756" xr:uid="{1D339D24-A283-4244-AA7F-D4535AAE340F}"/>
    <cellStyle name="Total 49 4 2" xfId="50758" xr:uid="{A413642A-2077-428C-B958-BEF49BBE628C}"/>
    <cellStyle name="Total 49 5" xfId="50760" xr:uid="{55D7F2EB-6515-4908-8CC3-9A82746709CF}"/>
    <cellStyle name="Total 49_BSD2" xfId="50762" xr:uid="{0C54B7F6-D7C9-41F5-93D6-0018C8CEA8DD}"/>
    <cellStyle name="Total 5" xfId="2768" xr:uid="{D9A2EACD-C22E-498F-8A67-BD5D53FC875F}"/>
    <cellStyle name="Total 5 10" xfId="52016" xr:uid="{305EF943-42AA-4F18-9641-AAFD30666792}"/>
    <cellStyle name="Total 5 2" xfId="50763" xr:uid="{A0ECEAF5-08A6-4EDA-B03A-2547E0A77730}"/>
    <cellStyle name="Total 5 2 2" xfId="50764" xr:uid="{ABE2CEE2-37B8-4FC9-B09A-EA72AB5B1768}"/>
    <cellStyle name="Total 5 2 2 2" xfId="50765" xr:uid="{DB6C49AF-7054-4B57-B40C-56CDC960DB0F}"/>
    <cellStyle name="Total 5 2 3" xfId="50766" xr:uid="{3E4340FF-3E94-4CC6-8A2B-ACA5C0ED04CC}"/>
    <cellStyle name="Total 5 2 3 2" xfId="50767" xr:uid="{08DE6859-6D7A-4FC0-A1CA-E68AF3E906F9}"/>
    <cellStyle name="Total 5 2 4" xfId="50768" xr:uid="{CD419293-4E7F-4C07-8B51-98DE84F280DE}"/>
    <cellStyle name="Total 5 2 5" xfId="50769" xr:uid="{FA79DAE9-BDE3-4EC6-9296-C557E7153948}"/>
    <cellStyle name="Total 5 2_BSD2" xfId="11311" xr:uid="{98D4AEAE-33F9-4EE1-B54F-3F04F8D36837}"/>
    <cellStyle name="Total 5 3" xfId="42831" xr:uid="{C2FA49AD-1E79-41C6-91BC-9A7FA6E92495}"/>
    <cellStyle name="Total 5 3 2" xfId="15336" xr:uid="{8B2CFE89-1CF9-4193-8D72-E1C4AF962A6D}"/>
    <cellStyle name="Total 5 4" xfId="42833" xr:uid="{197754FF-E3F2-463B-984A-01F7B6AEB550}"/>
    <cellStyle name="Total 5 4 2" xfId="33076" xr:uid="{965E2F85-26EE-4A93-A998-48DEF83A38B2}"/>
    <cellStyle name="Total 5 5" xfId="42835" xr:uid="{48893860-964B-4357-AB76-DD62BD94B941}"/>
    <cellStyle name="Total 5 5 2" xfId="50770" xr:uid="{F972EC79-795D-4123-A784-A38E62D5E0E1}"/>
    <cellStyle name="Total 5 6" xfId="50771" xr:uid="{CEC67879-792C-4F44-A027-6F7D36B25659}"/>
    <cellStyle name="Total 5 6 2" xfId="50772" xr:uid="{7D835901-D7A3-4789-B661-AB84B8C6728E}"/>
    <cellStyle name="Total 5 7" xfId="34757" xr:uid="{BFA2E9B0-D73E-415A-B2B6-AFFD5E172C3B}"/>
    <cellStyle name="Total 5 8" xfId="34761" xr:uid="{69D78A0A-741B-4C17-9D61-E244F43CA222}"/>
    <cellStyle name="Total 5 9" xfId="51832" xr:uid="{B721CABD-086F-43C2-83CD-4FE571EB28F2}"/>
    <cellStyle name="Total 5_Annexure" xfId="50773" xr:uid="{2890CEBF-73BA-425D-B14C-CB154B432722}"/>
    <cellStyle name="Total 50" xfId="50650" xr:uid="{83B8FE19-CB06-4C25-8C6B-590A2D7150A3}"/>
    <cellStyle name="Total 50 2" xfId="50652" xr:uid="{FB4858A1-092D-412B-A3B1-6A181F684C9A}"/>
    <cellStyle name="Total 50 2 2" xfId="50654" xr:uid="{7646DA8D-F6B9-4C1C-BA5E-F7538A3568CE}"/>
    <cellStyle name="Total 50 2 2 2" xfId="50656" xr:uid="{330D0200-0417-4BF4-87C4-C841005308D4}"/>
    <cellStyle name="Total 50 2 3" xfId="50658" xr:uid="{613E6EF8-AD8C-4355-BF56-6480D2C40E2E}"/>
    <cellStyle name="Total 50 2 3 2" xfId="50660" xr:uid="{0E1DC03B-ED49-4B15-8F6F-7677173E2E56}"/>
    <cellStyle name="Total 50 2 4" xfId="50662" xr:uid="{E6AA43C0-E6B4-4195-8A20-5E3CCD2DF4B9}"/>
    <cellStyle name="Total 50 2_BSD2" xfId="50664" xr:uid="{26A63332-D3E7-4A8B-A391-56BD93751CBA}"/>
    <cellStyle name="Total 50 3" xfId="50668" xr:uid="{ED6F8CCF-C0E8-408E-84D8-36D0015C7D9F}"/>
    <cellStyle name="Total 50 3 2" xfId="50670" xr:uid="{017756E3-455C-4FED-935D-0C389E32DE0B}"/>
    <cellStyle name="Total 50 4" xfId="50672" xr:uid="{39DDD4F6-51F1-4594-AEEF-4EFFF99666A5}"/>
    <cellStyle name="Total 50 4 2" xfId="50674" xr:uid="{AFFB083A-CEC3-44AC-A5B0-CF8400FD0DF0}"/>
    <cellStyle name="Total 50 5" xfId="50677" xr:uid="{DB652878-7B30-4998-87AC-5239C1F85782}"/>
    <cellStyle name="Total 50_BSD2" xfId="45788" xr:uid="{5D34C19F-AA8A-47C9-97B3-3BCD5299E78A}"/>
    <cellStyle name="Total 51" xfId="35000" xr:uid="{FAAC28C2-DC0F-4104-AA0B-03B49B43F357}"/>
    <cellStyle name="Total 51 2" xfId="35003" xr:uid="{AE2C8BDE-5FD9-4487-9A46-21B8C6825EB7}"/>
    <cellStyle name="Total 51 2 2" xfId="50679" xr:uid="{854E0F8D-02FC-47AB-AD0B-54F6247A4509}"/>
    <cellStyle name="Total 51 2 2 2" xfId="46870" xr:uid="{6C940096-7F8A-4025-9F39-6F0E139639C8}"/>
    <cellStyle name="Total 51 2 3" xfId="50681" xr:uid="{2D113955-ADA4-419F-AA8E-955C83079CB4}"/>
    <cellStyle name="Total 51 2 3 2" xfId="50683" xr:uid="{22A5FDA0-8D9A-45C8-A9BF-FD4007A94815}"/>
    <cellStyle name="Total 51 2 4" xfId="50685" xr:uid="{B9F56CDC-7DAE-401F-AC3D-FD45C55FA0D2}"/>
    <cellStyle name="Total 51 2_BSD2" xfId="50687" xr:uid="{C45D7E02-1A98-4B8B-9212-CAF2CD9B36CD}"/>
    <cellStyle name="Total 51 3" xfId="35006" xr:uid="{BBBE7BF0-436D-49CD-BAF0-69E92F9967C7}"/>
    <cellStyle name="Total 51 3 2" xfId="50689" xr:uid="{8B3B7FEB-2773-428B-8102-29F71D7DC6CD}"/>
    <cellStyle name="Total 51 4" xfId="35009" xr:uid="{9F3CB54B-6034-4C25-8B09-DED6C9DC5349}"/>
    <cellStyle name="Total 51 4 2" xfId="50691" xr:uid="{A3C76D42-6E47-46A6-80F2-038B149CD59E}"/>
    <cellStyle name="Total 51 5" xfId="50693" xr:uid="{511049F0-D3E4-4538-9114-B66359E1E92A}"/>
    <cellStyle name="Total 51_BSD2" xfId="50695" xr:uid="{31AD4D81-0840-4EEF-8636-91512BE4A719}"/>
    <cellStyle name="Total 52" xfId="35012" xr:uid="{511F9D51-BAEA-424F-AF90-AFC688235DF2}"/>
    <cellStyle name="Total 52 2" xfId="50697" xr:uid="{38E99FFD-0E59-4AD9-8414-3B4FF9F2115D}"/>
    <cellStyle name="Total 52 2 2" xfId="46485" xr:uid="{5EE62CA3-0737-4B5F-98E4-13552B887ABC}"/>
    <cellStyle name="Total 52 2 2 2" xfId="50699" xr:uid="{9A203305-4FEA-4D23-9DC4-4D945A77C0E5}"/>
    <cellStyle name="Total 52 2 3" xfId="46488" xr:uid="{FCFFEE11-64D3-4DB5-9329-980C89F8FE59}"/>
    <cellStyle name="Total 52 2 3 2" xfId="50701" xr:uid="{3DF5D111-0914-4B6E-9587-19A46E390B99}"/>
    <cellStyle name="Total 52 2 4" xfId="50703" xr:uid="{A20B06F9-73BB-46EB-ACF7-A6E98C0F3E64}"/>
    <cellStyle name="Total 52 2_BSD2" xfId="43319" xr:uid="{3D77646A-65AF-45CA-9383-FCEC378DD89C}"/>
    <cellStyle name="Total 52 3" xfId="50705" xr:uid="{94BF7BC6-4FC2-45C7-8D62-08C46350D4B0}"/>
    <cellStyle name="Total 52 3 2" xfId="46496" xr:uid="{464EA056-624A-46D5-B5E3-E1170ADEC433}"/>
    <cellStyle name="Total 52 4" xfId="50707" xr:uid="{F983BEC1-409B-4810-9681-DD8B8A2494FB}"/>
    <cellStyle name="Total 52 4 2" xfId="46504" xr:uid="{03B53627-56D7-4E9B-AA05-F0121B040E0A}"/>
    <cellStyle name="Total 52 5" xfId="50709" xr:uid="{B4C007B2-68F7-440D-B517-805834D269AF}"/>
    <cellStyle name="Total 52_BSD2" xfId="50711" xr:uid="{34C93224-6B5D-421B-8F3D-C32067C9A32D}"/>
    <cellStyle name="Total 53" xfId="15823" xr:uid="{A9C70FBB-DD79-44EC-BB11-C03BDE2DF151}"/>
    <cellStyle name="Total 53 2" xfId="50713" xr:uid="{58B4214F-89D6-4A37-9349-425F0591D95B}"/>
    <cellStyle name="Total 53 2 2" xfId="50715" xr:uid="{BA906408-18B0-4191-A921-19D2EB9B5AE4}"/>
    <cellStyle name="Total 53 2 2 2" xfId="50717" xr:uid="{2F7112AD-21E4-4926-953D-F95A5F520CE5}"/>
    <cellStyle name="Total 53 2 3" xfId="50719" xr:uid="{2488950E-E7E3-471D-A65D-D3BE16A769A2}"/>
    <cellStyle name="Total 53 2 3 2" xfId="50721" xr:uid="{46651A1B-350D-4180-A2DB-A8097AD43BFE}"/>
    <cellStyle name="Total 53 2 4" xfId="50723" xr:uid="{49E187DA-0CF9-4AFF-AE53-3F821B886B7F}"/>
    <cellStyle name="Total 53 2_BSD2" xfId="50725" xr:uid="{75A00566-609D-40FE-8CED-A6693394BE30}"/>
    <cellStyle name="Total 53 3" xfId="50727" xr:uid="{6339AF81-C1A9-491E-8166-AD342AF29F3F}"/>
    <cellStyle name="Total 53 3 2" xfId="50729" xr:uid="{6AA8441C-2EDE-4333-ACFA-2CD05D9AAF4A}"/>
    <cellStyle name="Total 53 4" xfId="50731" xr:uid="{284C6138-0034-4975-9163-157305EC5BE3}"/>
    <cellStyle name="Total 53 4 2" xfId="50733" xr:uid="{3776B652-9697-4D3F-BDCC-0ED23A360D74}"/>
    <cellStyle name="Total 53 5" xfId="50735" xr:uid="{5ABE70C8-DD1D-4B81-A93E-8007963252FB}"/>
    <cellStyle name="Total 53_BSD2" xfId="50737" xr:uid="{9DF4A60B-7049-48F7-9964-0C5BABC9E099}"/>
    <cellStyle name="Total 54" xfId="34817" xr:uid="{60288294-EC22-4676-978F-3D6DD086E33D}"/>
    <cellStyle name="Total 54 2" xfId="50739" xr:uid="{F08BFEFB-7478-4CE4-83A6-03EBEBC492DA}"/>
    <cellStyle name="Total 54 2 2" xfId="50741" xr:uid="{3263F196-2673-4F45-A25E-CEF0D142E990}"/>
    <cellStyle name="Total 54 2 2 2" xfId="8283" xr:uid="{75C356DA-039D-4363-8840-F4837C416B3B}"/>
    <cellStyle name="Total 54 2 3" xfId="50743" xr:uid="{DC567436-DE3E-490B-B621-BB53311F6995}"/>
    <cellStyle name="Total 54 2 3 2" xfId="50745" xr:uid="{F717EC62-6914-45C2-BDD7-2DA36D96B150}"/>
    <cellStyle name="Total 54 2 4" xfId="50747" xr:uid="{D9B636A8-8793-44C9-92FA-843E5898BA2A}"/>
    <cellStyle name="Total 54 2_BSD2" xfId="50749" xr:uid="{F1061D2E-D0D9-4BF4-9A13-5E6C2687B75F}"/>
    <cellStyle name="Total 54 3" xfId="50751" xr:uid="{9A67B765-D744-4D10-93DD-CBCD27D74458}"/>
    <cellStyle name="Total 54 3 2" xfId="50753" xr:uid="{45A8E70D-347B-4BD9-A17C-FFC7DE2C9747}"/>
    <cellStyle name="Total 54 4" xfId="50755" xr:uid="{F51C08ED-E081-4F4B-9CDB-9C20FA9DC39A}"/>
    <cellStyle name="Total 54 4 2" xfId="50757" xr:uid="{B3AF49D9-BF7D-4B51-93B4-33340A95A94D}"/>
    <cellStyle name="Total 54 5" xfId="50759" xr:uid="{4D1ADC14-5E27-4841-B649-22D4CF343493}"/>
    <cellStyle name="Total 54_BSD2" xfId="50761" xr:uid="{130C8895-D5F9-4593-82A4-A0439BA4C36A}"/>
    <cellStyle name="Total 55" xfId="34822" xr:uid="{3C3481E6-607A-4E25-9707-1C56A22FB2FE}"/>
    <cellStyle name="Total 55 2" xfId="50775" xr:uid="{BDF507C2-15F1-48BA-A6E0-0B94F6320DFC}"/>
    <cellStyle name="Total 55 2 2" xfId="13202" xr:uid="{4EC3DF53-DC52-4E68-B734-97A1F8FE199C}"/>
    <cellStyle name="Total 55 2 2 2" xfId="13209" xr:uid="{B01EF069-8579-4636-B40E-2D7ED3D3ACA4}"/>
    <cellStyle name="Total 55 2 3" xfId="13293" xr:uid="{F4713903-D0CF-48E7-B8F2-56424BF00AA5}"/>
    <cellStyle name="Total 55 2 3 2" xfId="8046" xr:uid="{A18C346F-2333-462B-A716-A9D9BEB7C7D6}"/>
    <cellStyle name="Total 55 2 4" xfId="12864" xr:uid="{618366F2-A366-4C7E-A866-8E0BC4D8588F}"/>
    <cellStyle name="Total 55 2_BSD2" xfId="25995" xr:uid="{5174CA0A-55D8-4858-BEB6-E8AAC5D89D57}"/>
    <cellStyle name="Total 55 3" xfId="50777" xr:uid="{5604BC62-A869-44AA-9327-D92D8F891AFF}"/>
    <cellStyle name="Total 55 3 2" xfId="13798" xr:uid="{270B3EEF-9B73-49EC-919A-A7638DBD4882}"/>
    <cellStyle name="Total 55 4" xfId="50779" xr:uid="{81F95591-9897-4CB6-BA51-F42188173971}"/>
    <cellStyle name="Total 55 4 2" xfId="43112" xr:uid="{D5C844D6-2CA9-482B-BF40-676CC78B10FB}"/>
    <cellStyle name="Total 55 5" xfId="50780" xr:uid="{E2EBE6B0-527E-47DC-AFFC-EE9E0A703964}"/>
    <cellStyle name="Total 55_BSD2" xfId="50782" xr:uid="{1B938CAB-1B63-49DB-B970-504823E73099}"/>
    <cellStyle name="Total 56" xfId="35016" xr:uid="{08058992-9F04-4C94-A180-F81B36F80277}"/>
    <cellStyle name="Total 56 2" xfId="50784" xr:uid="{DE9D38EE-F811-4D4E-816F-F48943F921B0}"/>
    <cellStyle name="Total 56 2 2" xfId="50786" xr:uid="{EDCB9570-60B6-42B2-B607-E309CA583008}"/>
    <cellStyle name="Total 56 2 2 2" xfId="50787" xr:uid="{883B6771-F09B-405F-BED6-3FB60EA90305}"/>
    <cellStyle name="Total 56 2 3" xfId="50788" xr:uid="{2069B182-5ABD-4201-9953-E2A05C877EDA}"/>
    <cellStyle name="Total 56 2 3 2" xfId="29413" xr:uid="{3D4418A7-FDF8-4649-AA88-B6CE69B30F59}"/>
    <cellStyle name="Total 56 2 4" xfId="50789" xr:uid="{8643E52E-22F6-4D14-857B-DEE5C6C353FE}"/>
    <cellStyle name="Total 56 2_BSD2" xfId="50790" xr:uid="{A2975239-3B17-4A61-9FD7-613379B92044}"/>
    <cellStyle name="Total 56 3" xfId="50793" xr:uid="{0FDFF859-D99C-4439-9D9C-F74926F3EFC0}"/>
    <cellStyle name="Total 56 3 2" xfId="50795" xr:uid="{D68C86FA-1756-44A5-82D2-AF0F8089A68A}"/>
    <cellStyle name="Total 56 4" xfId="50797" xr:uid="{1C29F517-C7A3-4DE0-A216-7042C58F81D0}"/>
    <cellStyle name="Total 56 4 2" xfId="50798" xr:uid="{DCB0D53D-149D-4389-8EB2-E73F50A038FF}"/>
    <cellStyle name="Total 56 5" xfId="50799" xr:uid="{19393C82-D52A-4E32-8D02-305C43C5D2CF}"/>
    <cellStyle name="Total 56_BSD2" xfId="49679" xr:uid="{A5E51C62-DCF9-4B7E-9E3F-D55EC4F2598A}"/>
    <cellStyle name="Total 57" xfId="24275" xr:uid="{0ADA5254-3DCA-446B-87A5-28075DC69460}"/>
    <cellStyle name="Total 57 2" xfId="50801" xr:uid="{FF6E344C-FC7D-4708-B1AA-8B7B2A82D81D}"/>
    <cellStyle name="Total 57 2 2" xfId="50803" xr:uid="{3061DD7E-6E66-4544-B584-F2AF62E67892}"/>
    <cellStyle name="Total 57 2 2 2" xfId="32829" xr:uid="{15C20326-6D80-4EB9-8C88-914A8E997806}"/>
    <cellStyle name="Total 57 2 3" xfId="50804" xr:uid="{FE87B1A8-ED3A-4E79-8094-6CBA4E38DB9E}"/>
    <cellStyle name="Total 57 2 3 2" xfId="32870" xr:uid="{8C55A707-1D8C-44B9-BD31-E277FD41ECB5}"/>
    <cellStyle name="Total 57 2 4" xfId="50805" xr:uid="{96F03352-B5AF-4A6A-AB1D-34AE379E796A}"/>
    <cellStyle name="Total 57 2_BSD2" xfId="50806" xr:uid="{C628E962-54F2-4F2F-B6B9-9823344FCC9E}"/>
    <cellStyle name="Total 57 3" xfId="50809" xr:uid="{E175B491-514C-424F-902D-5E164267C041}"/>
    <cellStyle name="Total 57 3 2" xfId="50811" xr:uid="{46BDBB1F-F481-47BB-B915-DC3DAE4A945A}"/>
    <cellStyle name="Total 57 4" xfId="50813" xr:uid="{EA65FBA1-17DD-4039-ACF0-240D58022204}"/>
    <cellStyle name="Total 57 4 2" xfId="50814" xr:uid="{C1F11B26-365B-4EC1-A35C-D3A3ED58A912}"/>
    <cellStyle name="Total 57 5" xfId="50815" xr:uid="{F23BD230-B74A-493C-A08A-454385FC5FFA}"/>
    <cellStyle name="Total 57_BSD2" xfId="50817" xr:uid="{096C8663-E96D-4F03-96E1-4D9AAA6F9F87}"/>
    <cellStyle name="Total 58" xfId="22857" xr:uid="{6D2BBD33-1D31-4BC1-BF13-8253BDCC3538}"/>
    <cellStyle name="Total 58 2" xfId="50819" xr:uid="{C517DF65-E35B-45F4-93E3-B6998A28A18D}"/>
    <cellStyle name="Total 58 2 2" xfId="50821" xr:uid="{C1831544-AD47-4DC2-B9B4-4F4D1A486787}"/>
    <cellStyle name="Total 58 2 2 2" xfId="35125" xr:uid="{02626037-504A-48EE-AA6A-35D1B3446152}"/>
    <cellStyle name="Total 58 2 3" xfId="50822" xr:uid="{F802B673-1C99-41D3-B222-8399ADEC2674}"/>
    <cellStyle name="Total 58 2 3 2" xfId="35130" xr:uid="{DE002F2B-19ED-4D2B-984B-F033845C4969}"/>
    <cellStyle name="Total 58 2 4" xfId="50823" xr:uid="{303AEE8B-1230-4E43-98D4-8D71712E31C3}"/>
    <cellStyle name="Total 58 2_BSD2" xfId="31420" xr:uid="{572938E5-49EB-4FA8-B710-0E716E069CE3}"/>
    <cellStyle name="Total 58 3" xfId="50825" xr:uid="{BECD231E-8944-4411-A475-1DE05CB4CFC0}"/>
    <cellStyle name="Total 58 3 2" xfId="50827" xr:uid="{C56C8FE2-E65E-4C62-814E-3E6058918B84}"/>
    <cellStyle name="Total 58 4" xfId="25514" xr:uid="{C8BB2004-97DA-40E5-92BD-133CF7CE7F2E}"/>
    <cellStyle name="Total 58 4 2" xfId="50828" xr:uid="{26F116E8-2AFE-44FC-97CC-D1F15A98BF22}"/>
    <cellStyle name="Total 58 5" xfId="50829" xr:uid="{7E5DE6AF-0B78-4B4D-936F-412E245860E5}"/>
    <cellStyle name="Total 58_BSD2" xfId="19752" xr:uid="{9EEB426D-105D-4F30-BEA2-E6C5C247369B}"/>
    <cellStyle name="Total 59" xfId="8929" xr:uid="{BFB47788-E768-4D99-AFCE-64336247E097}"/>
    <cellStyle name="Total 59 2" xfId="4909" xr:uid="{661233E6-CD86-4D26-BFE1-EE6EFA0FE414}"/>
    <cellStyle name="Total 59 2 2" xfId="50831" xr:uid="{35D660AB-04CC-44BB-93EE-0019DB2D0658}"/>
    <cellStyle name="Total 59 2 2 2" xfId="9282" xr:uid="{3FA97D34-FBF3-4E5E-ADB4-92EF216C8FA2}"/>
    <cellStyle name="Total 59 2 3" xfId="50832" xr:uid="{B1856DC7-AB03-43D9-8F13-0A6A536F0A22}"/>
    <cellStyle name="Total 59 2 3 2" xfId="35662" xr:uid="{C98A0EB7-78C8-4DF8-8DB4-6E3A6365B784}"/>
    <cellStyle name="Total 59 2 4" xfId="50833" xr:uid="{2937A8DD-D91A-4EC3-8098-AD7466CF77DA}"/>
    <cellStyle name="Total 59 2_BSD2" xfId="50834" xr:uid="{C9EF87C2-C068-49E0-9E2A-F6D6FE10D061}"/>
    <cellStyle name="Total 59 3" xfId="8940" xr:uid="{80C07366-2FF6-44EA-98AF-BC5989F051AB}"/>
    <cellStyle name="Total 59 3 2" xfId="50836" xr:uid="{53B5EBA5-BAA4-4D35-B3EA-E59A1CF72E5F}"/>
    <cellStyle name="Total 59 4" xfId="37839" xr:uid="{6E160BC8-353A-4C06-BD42-E44CB2F39947}"/>
    <cellStyle name="Total 59 4 2" xfId="50837" xr:uid="{243A10FD-0A5A-4BE3-B119-486E5B5C262E}"/>
    <cellStyle name="Total 59 5" xfId="14137" xr:uid="{AD05B972-9C8B-4241-ABDF-719E58ED47AE}"/>
    <cellStyle name="Total 59_BSD2" xfId="50667" xr:uid="{83F0F891-B383-4214-B115-8A87BAE3DBE6}"/>
    <cellStyle name="Total 6" xfId="2769" xr:uid="{34831222-DE8F-4476-A5F1-07156E350C59}"/>
    <cellStyle name="Total 6 10" xfId="52017" xr:uid="{2414017D-9805-46AF-B6F6-6D4228B8E419}"/>
    <cellStyle name="Total 6 2" xfId="39611" xr:uid="{896895FF-7F38-496A-BDFF-A16BA1B7B3EB}"/>
    <cellStyle name="Total 6 2 2" xfId="2913" xr:uid="{8E57EB51-7B3F-4811-836E-9A4FDA08E07D}"/>
    <cellStyle name="Total 6 2 2 2" xfId="50838" xr:uid="{1468DB3C-3AD0-4530-893E-DB39C3650414}"/>
    <cellStyle name="Total 6 2 3" xfId="50839" xr:uid="{E9E73200-57A7-4B75-BA3F-3C35F4320D66}"/>
    <cellStyle name="Total 6 2 3 2" xfId="15830" xr:uid="{5027F963-FB9F-49B7-AFD0-E12981406530}"/>
    <cellStyle name="Total 6 2 4" xfId="50840" xr:uid="{2211B4CF-27B6-4313-B1DE-0815F819EEDF}"/>
    <cellStyle name="Total 6 2_BSD2" xfId="39420" xr:uid="{1CC4D6BF-5EBA-4B9A-B22B-D13348E3B812}"/>
    <cellStyle name="Total 6 3" xfId="8611" xr:uid="{848C695B-29CD-4A63-9555-1AB42CCE4E25}"/>
    <cellStyle name="Total 6 3 2" xfId="24103" xr:uid="{480BA3F6-4194-49E3-A199-4A95BFED9269}"/>
    <cellStyle name="Total 6 4" xfId="37791" xr:uid="{F36728CF-E6EC-48B1-B4A2-89E4BA6102FD}"/>
    <cellStyle name="Total 6 4 2" xfId="50841" xr:uid="{3CEE2CB2-F14F-4FB8-ADC0-33623F3F689D}"/>
    <cellStyle name="Total 6 5" xfId="50842" xr:uid="{E2B4BE78-8BC6-4ED3-8E61-1A907922E796}"/>
    <cellStyle name="Total 6 5 2" xfId="13896" xr:uid="{A80BBB99-CC85-4C32-9645-82757BDD72D6}"/>
    <cellStyle name="Total 6 6" xfId="50843" xr:uid="{F2D78E9D-E888-4E3B-8046-CE386B162961}"/>
    <cellStyle name="Total 6 6 2" xfId="11989" xr:uid="{8A9D9D9C-BE25-483F-B006-C6C62D0D77FB}"/>
    <cellStyle name="Total 6 7" xfId="34779" xr:uid="{6B1924DC-3550-452E-B08C-BFFC04A66A6E}"/>
    <cellStyle name="Total 6 8" xfId="34783" xr:uid="{B8C5ABD6-20E2-4E7D-A99B-BF1DB347E99C}"/>
    <cellStyle name="Total 6 9" xfId="51833" xr:uid="{53C8A753-9978-45CA-8EF0-4965A8CFEB37}"/>
    <cellStyle name="Total 6_Annexure" xfId="50844" xr:uid="{2192A13A-BFB3-4455-9137-C093DDB60453}"/>
    <cellStyle name="Total 60" xfId="34821" xr:uid="{AB0294B6-144F-46F2-A5A7-3EF1DBF10753}"/>
    <cellStyle name="Total 60 2" xfId="50774" xr:uid="{A50C4FC5-4D77-4BF3-A5C0-B6FB7096270E}"/>
    <cellStyle name="Total 60 2 2" xfId="13201" xr:uid="{DC3DC3A6-BD03-47B8-AD61-88AE7546B839}"/>
    <cellStyle name="Total 60 3" xfId="50776" xr:uid="{3B079B90-4324-44C6-AD73-E01D7D882200}"/>
    <cellStyle name="Total 60 3 2" xfId="13797" xr:uid="{A687CDD6-4551-4FD0-8151-ED58CBFF071F}"/>
    <cellStyle name="Total 60 4" xfId="50778" xr:uid="{73ACCF28-6181-466D-A4B0-9A6B58071E11}"/>
    <cellStyle name="Total 60_BSD2" xfId="50781" xr:uid="{C9774C86-F99E-4A76-BEEA-C9A51D9500D0}"/>
    <cellStyle name="Total 61" xfId="35015" xr:uid="{F6399E56-EBC0-489B-B32E-00861944ED45}"/>
    <cellStyle name="Total 61 2" xfId="50783" xr:uid="{956EF585-CC82-4DD4-8CD6-A401CAA7667F}"/>
    <cellStyle name="Total 61 2 2" xfId="50785" xr:uid="{9B0B8521-EA63-4C8D-B7A2-1332C195C6BC}"/>
    <cellStyle name="Total 61 3" xfId="50792" xr:uid="{E65CBBCF-275C-46D3-A72A-C623EDDB0E21}"/>
    <cellStyle name="Total 61 3 2" xfId="50794" xr:uid="{9AC31989-6BCB-47D7-BBE4-02FEA9D47F23}"/>
    <cellStyle name="Total 61 4" xfId="50796" xr:uid="{78C142DF-E688-4979-8154-A20580B27486}"/>
    <cellStyle name="Total 61_BSD2" xfId="49678" xr:uid="{AB0F485B-F8B7-44DF-B3FD-64019ABC54F6}"/>
    <cellStyle name="Total 62" xfId="24274" xr:uid="{D7EF0E83-766E-4D04-A994-1F517203B302}"/>
    <cellStyle name="Total 62 2" xfId="50800" xr:uid="{B2D10F7A-1D3B-43BA-9189-94531267872C}"/>
    <cellStyle name="Total 62 2 2" xfId="50802" xr:uid="{01AB9302-B37C-435A-B8B7-D9C58D46732F}"/>
    <cellStyle name="Total 62 3" xfId="50808" xr:uid="{38FE4449-841A-4C6A-B029-9411347E9774}"/>
    <cellStyle name="Total 62 3 2" xfId="50810" xr:uid="{EB104D81-9F5D-41D2-9BD9-39F5D45B1682}"/>
    <cellStyle name="Total 62 4" xfId="50812" xr:uid="{81E72E5C-5D25-46B8-BC4F-5CB45F862E65}"/>
    <cellStyle name="Total 62_BSD2" xfId="50816" xr:uid="{F69ED519-0B9D-4820-B6C4-C782078C957D}"/>
    <cellStyle name="Total 63" xfId="22856" xr:uid="{FC3F2DEB-04A1-498A-BCAB-A936838F89C8}"/>
    <cellStyle name="Total 63 2" xfId="50818" xr:uid="{D8BB43DC-3901-4331-87E4-94A5705EFAF6}"/>
    <cellStyle name="Total 63 2 2" xfId="50820" xr:uid="{965BBF03-FE39-4855-BB8B-686685B1EE58}"/>
    <cellStyle name="Total 63 3" xfId="50824" xr:uid="{788BA35C-73B4-4E9A-8DB8-2A4D06F82A18}"/>
    <cellStyle name="Total 63 3 2" xfId="50826" xr:uid="{02BEE480-854A-4961-89E7-759F898F07CF}"/>
    <cellStyle name="Total 63 4" xfId="25513" xr:uid="{FA349CBE-A5D0-48BC-83CF-0488E71EFDDA}"/>
    <cellStyle name="Total 63_BSD2" xfId="19751" xr:uid="{623F8262-A7DE-4893-B2A2-C7260F17DC1A}"/>
    <cellStyle name="Total 64" xfId="8928" xr:uid="{1D126F73-5D05-46C7-8C7F-BC888C0D5867}"/>
    <cellStyle name="Total 64 2" xfId="4908" xr:uid="{BF8AEF77-454D-464F-B329-C018B2C0628B}"/>
    <cellStyle name="Total 64 2 2" xfId="50830" xr:uid="{455D29CB-3E62-4789-9CA2-D05F1CD65B98}"/>
    <cellStyle name="Total 64 3" xfId="8939" xr:uid="{35F848A1-15B6-4BF2-9A03-912158A68391}"/>
    <cellStyle name="Total 64 3 2" xfId="50835" xr:uid="{8FC74448-7789-4C64-A920-E3D8D35D327B}"/>
    <cellStyle name="Total 64 4" xfId="37838" xr:uid="{BDA94227-9BCC-406B-A081-AE60D24A630B}"/>
    <cellStyle name="Total 64_BSD2" xfId="50666" xr:uid="{A67D1025-436C-4B15-BA6E-753C27CC88B3}"/>
    <cellStyle name="Total 65" xfId="8948" xr:uid="{8C746B9C-39E0-461D-8D81-475A9AD09E5E}"/>
    <cellStyle name="Total 65 2" xfId="50846" xr:uid="{43D84AC8-CA31-400B-96CE-45C2316F147B}"/>
    <cellStyle name="Total 65 2 2" xfId="50848" xr:uid="{65856F59-6896-407B-A1AD-A936C213CD6F}"/>
    <cellStyle name="Total 65 3" xfId="50850" xr:uid="{9CDE1207-040C-4333-9E62-E66E31A1C889}"/>
    <cellStyle name="Total 65 3 2" xfId="50852" xr:uid="{7AE03669-278B-42A2-ACCB-EDAFC3AF2B87}"/>
    <cellStyle name="Total 65 4" xfId="50854" xr:uid="{F0CE8BBD-6C5D-4D4A-B73D-72BE5148D531}"/>
    <cellStyle name="Total 65_BSD2" xfId="50856" xr:uid="{D4A2B977-D778-455F-BCD5-CA2741266F75}"/>
    <cellStyle name="Total 66" xfId="8972" xr:uid="{FB42B3A3-B9D9-42D2-AE6C-AEBE733DD614}"/>
    <cellStyle name="Total 66 2" xfId="50858" xr:uid="{9B88B614-6261-4047-B856-2AE6A8A94758}"/>
    <cellStyle name="Total 66 2 2" xfId="50860" xr:uid="{87FDE21E-C0A3-4AD1-A6BA-EF7F08F01624}"/>
    <cellStyle name="Total 66 3" xfId="50862" xr:uid="{3630EB09-6840-4E78-8BC4-283FF50E92E2}"/>
    <cellStyle name="Total 66 3 2" xfId="29575" xr:uid="{9BB284FE-E594-41B5-AB1C-F19251E9A59D}"/>
    <cellStyle name="Total 66 4" xfId="50864" xr:uid="{A7446439-C862-4D1A-B5C0-468A18A277D5}"/>
    <cellStyle name="Total 66_BSD2" xfId="50866" xr:uid="{27431171-6030-429C-8C14-708771E95106}"/>
    <cellStyle name="Total 67" xfId="29597" xr:uid="{B03FCFF7-0C9D-4C86-AB9C-0A7687FB3621}"/>
    <cellStyle name="Total 67 2" xfId="50868" xr:uid="{82A07865-FFBC-4A6F-98D8-F2A65004F662}"/>
    <cellStyle name="Total 67 2 2" xfId="50870" xr:uid="{39A959AD-555F-4C57-A5FF-4784B10920F1}"/>
    <cellStyle name="Total 67 3" xfId="8997" xr:uid="{EDFD1381-DCE9-4922-8223-CAC6A76E9D6E}"/>
    <cellStyle name="Total 67 3 2" xfId="13810" xr:uid="{12D92B3F-0B7A-4B83-8727-CB96A2823D97}"/>
    <cellStyle name="Total 67 4" xfId="5890" xr:uid="{3F0AB231-186B-47AE-9011-28F8AA95FC3D}"/>
    <cellStyle name="Total 67_BSD2" xfId="39299" xr:uid="{0FC15563-C7E0-43C7-B479-E40E57AA4B1D}"/>
    <cellStyle name="Total 68" xfId="50872" xr:uid="{88737F47-3EF2-45B0-B898-3C005BA5AD91}"/>
    <cellStyle name="Total 68 2" xfId="50874" xr:uid="{687BFE82-A5F1-444C-B3DF-B44BF3B659B6}"/>
    <cellStyle name="Total 68 2 2" xfId="50876" xr:uid="{ABB4E2D5-0206-4475-B05F-B2E24C0EFFD4}"/>
    <cellStyle name="Total 68 3" xfId="3629" xr:uid="{27E0AA0B-3B37-4AA4-9A09-19908FA96CC3}"/>
    <cellStyle name="Total 68 3 2" xfId="50878" xr:uid="{F575EE75-4F51-4333-B293-35A61CD6F033}"/>
    <cellStyle name="Total 68 4" xfId="50880" xr:uid="{6782D820-5419-49A1-80A4-62CBC2A1B77F}"/>
    <cellStyle name="Total 68_BSD2" xfId="41313" xr:uid="{1F62BF85-277E-440E-A3A0-3F3756AEA3C6}"/>
    <cellStyle name="Total 69" xfId="50882" xr:uid="{D9626381-A9E2-4792-88B0-FCFA044D2972}"/>
    <cellStyle name="Total 69 2" xfId="47546" xr:uid="{BF15CD26-4133-46FD-B12A-B21923E73A38}"/>
    <cellStyle name="Total 69 2 2" xfId="50884" xr:uid="{348CBF2B-58C6-4574-9643-CD033F78F7C2}"/>
    <cellStyle name="Total 69 3" xfId="5518" xr:uid="{35B1E720-7FA2-4A17-A9B9-562EABD50167}"/>
    <cellStyle name="Total 69 3 2" xfId="50886" xr:uid="{810691C6-6DE5-4718-ADA4-2888509569D8}"/>
    <cellStyle name="Total 69 4" xfId="50888" xr:uid="{80C5882F-ABBF-4E9B-8DC8-28EF8855DC9A}"/>
    <cellStyle name="Total 69_BSD2" xfId="50890" xr:uid="{745BC657-491E-4B72-9B7D-9EE1B599F790}"/>
    <cellStyle name="Total 7" xfId="2770" xr:uid="{736BF9ED-639E-4665-95EB-D0A08200DF70}"/>
    <cellStyle name="Total 7 10" xfId="47806" xr:uid="{1AA7AF2B-2823-4286-AEDA-E5B1B33FED6D}"/>
    <cellStyle name="Total 7 10 2" xfId="50892" xr:uid="{61571A27-6B8E-4FEF-96BB-FB591B686E46}"/>
    <cellStyle name="Total 7 11" xfId="50893" xr:uid="{67161AC6-2364-4E17-ABC2-C3622F9ED26F}"/>
    <cellStyle name="Total 7 11 2" xfId="50894" xr:uid="{F87E5EA7-33AD-4F82-A4D8-F02EA0CCAB4B}"/>
    <cellStyle name="Total 7 12" xfId="50895" xr:uid="{F3A3AACD-1DE3-4B22-827F-FA7F486A306E}"/>
    <cellStyle name="Total 7 13" xfId="50896" xr:uid="{8C642095-11A9-46E0-9C2F-667E2782EFD8}"/>
    <cellStyle name="Total 7 14" xfId="50897" xr:uid="{44985A7B-C741-41B6-AE5F-856C34673E07}"/>
    <cellStyle name="Total 7 15" xfId="39614" xr:uid="{03959D5C-BBD9-47C4-8BDE-DB9B7F09EF1D}"/>
    <cellStyle name="Total 7 16" xfId="51834" xr:uid="{27E7D1F2-8DD8-48FA-8381-95D1946A73E2}"/>
    <cellStyle name="Total 7 2" xfId="8698" xr:uid="{E6D0E0C3-B314-4EC0-9A80-750D1A0FB15C}"/>
    <cellStyle name="Total 7 2 2" xfId="50898" xr:uid="{7C158C14-1916-4297-9D53-029AC5BD8C58}"/>
    <cellStyle name="Total 7 2 2 2" xfId="50899" xr:uid="{3DDF091E-43A7-4055-86E7-F1D41FA9DCB8}"/>
    <cellStyle name="Total 7 2 3" xfId="50900" xr:uid="{4E17B23D-54CF-4C0C-8A90-0BC0E0D6E8C8}"/>
    <cellStyle name="Total 7 2 3 2" xfId="50901" xr:uid="{453F57BD-6CFD-484F-B6B5-7A7D7AD087FA}"/>
    <cellStyle name="Total 7 2 4" xfId="50902" xr:uid="{3115E077-1ADE-4C8A-A549-3FAE70A1CABF}"/>
    <cellStyle name="Total 7 2_BSD2" xfId="50903" xr:uid="{340AD21B-5B0D-42EF-8A39-57988F9C9983}"/>
    <cellStyle name="Total 7 3" xfId="50904" xr:uid="{B284F704-6989-463E-AEA7-2B9EE3D085CA}"/>
    <cellStyle name="Total 7 3 2" xfId="50905" xr:uid="{FB8CA9A4-F2D7-45F2-B6E0-BE9309F2CBDC}"/>
    <cellStyle name="Total 7 4" xfId="50906" xr:uid="{A405FB59-4374-47A3-AAF0-EEDC923D5109}"/>
    <cellStyle name="Total 7 4 2" xfId="50907" xr:uid="{E6D57384-AA74-4652-9603-1E505BDE741C}"/>
    <cellStyle name="Total 7 5" xfId="50908" xr:uid="{F2744BDD-7AA2-438F-886D-19883D6DD5EB}"/>
    <cellStyle name="Total 7 5 2" xfId="50909" xr:uid="{78797E21-C024-4059-9B6B-364E0CEB10CF}"/>
    <cellStyle name="Total 7 6" xfId="50910" xr:uid="{DC8A85A6-07CC-410D-99B4-62543731E6A3}"/>
    <cellStyle name="Total 7 6 2" xfId="50911" xr:uid="{AC4568BD-DED4-4C85-9FF4-770C881B6F34}"/>
    <cellStyle name="Total 7 7" xfId="34785" xr:uid="{875174FB-3356-4A55-AFD6-22D3053FDA1D}"/>
    <cellStyle name="Total 7 7 2" xfId="50912" xr:uid="{06CBF00C-E5D6-44D8-A81E-01241BB4FCD1}"/>
    <cellStyle name="Total 7 8" xfId="34792" xr:uid="{4866F051-6F46-472D-8410-3F7815BD5E5C}"/>
    <cellStyle name="Total 7 8 2" xfId="50913" xr:uid="{1DB1C697-2196-446C-8265-99F79C8E2C17}"/>
    <cellStyle name="Total 7 9" xfId="50914" xr:uid="{F944A22D-D5EF-44A3-A845-F2E948A94A7F}"/>
    <cellStyle name="Total 7 9 2" xfId="50915" xr:uid="{B40C071A-F287-4077-B011-120F4D08DB8C}"/>
    <cellStyle name="Total 7_Annexure" xfId="50916" xr:uid="{ECA80B65-7A4A-407F-B9BB-BB397AC6508B}"/>
    <cellStyle name="Total 70" xfId="8947" xr:uid="{E4445402-11BB-4E4A-A172-FFDC3E3ED089}"/>
    <cellStyle name="Total 70 2" xfId="50845" xr:uid="{942C381A-CC39-44FC-93F3-FE4FF9463F3F}"/>
    <cellStyle name="Total 70 2 2" xfId="50847" xr:uid="{29ED1FC5-4720-4A6C-85C9-E537E75D452E}"/>
    <cellStyle name="Total 70 3" xfId="50849" xr:uid="{FC39D485-064E-4F4D-9ADA-C44AB341A68F}"/>
    <cellStyle name="Total 70 3 2" xfId="50851" xr:uid="{B157B822-35B5-4091-87BE-DCC6013290A9}"/>
    <cellStyle name="Total 70 4" xfId="50853" xr:uid="{E279863C-2685-4F97-855A-BE249363CD17}"/>
    <cellStyle name="Total 70_BSD2" xfId="50855" xr:uid="{F5D6CF82-DE25-40AB-9153-00BF6716F6F2}"/>
    <cellStyle name="Total 71" xfId="8971" xr:uid="{F7532EC3-49E0-4868-923C-9B09F93D7294}"/>
    <cellStyle name="Total 71 2" xfId="50857" xr:uid="{F6F76AAF-B637-4CFD-8C06-CB3B73D9267B}"/>
    <cellStyle name="Total 71 2 2" xfId="50859" xr:uid="{B2187735-4A82-456D-BAB4-DE5DC720606E}"/>
    <cellStyle name="Total 71 3" xfId="50861" xr:uid="{31D3306E-EF16-40D5-9DEF-43B04BFA8A54}"/>
    <cellStyle name="Total 71 3 2" xfId="29574" xr:uid="{76D143A3-8FB6-41D3-B9FB-93ECF60F8EBB}"/>
    <cellStyle name="Total 71 4" xfId="50863" xr:uid="{DB53AC91-D1AD-4A46-9C1D-9BC344D038F1}"/>
    <cellStyle name="Total 71_BSD2" xfId="50865" xr:uid="{CC4B0897-4C93-459D-BD82-350848031232}"/>
    <cellStyle name="Total 72" xfId="29596" xr:uid="{EA4E064D-A60A-46CF-AE11-590F1FEE4533}"/>
    <cellStyle name="Total 72 2" xfId="50867" xr:uid="{CEDFD8DB-5D22-429A-96E6-7DC95A4C64EA}"/>
    <cellStyle name="Total 72 2 2" xfId="50869" xr:uid="{D4BE8743-7849-42CD-A2A6-689FD718F107}"/>
    <cellStyle name="Total 72 3" xfId="8996" xr:uid="{488CA583-4B29-44EA-A42A-8A4B84F8E082}"/>
    <cellStyle name="Total 72 3 2" xfId="13809" xr:uid="{12E33168-600E-4CCE-8561-02026722D1F5}"/>
    <cellStyle name="Total 72 4" xfId="5889" xr:uid="{60413FF9-06DF-4091-A47F-0AB3FC006585}"/>
    <cellStyle name="Total 72_BSD2" xfId="39298" xr:uid="{1907B4EB-1585-4372-B93D-27484DD85037}"/>
    <cellStyle name="Total 73" xfId="50871" xr:uid="{00D97170-2685-4073-A37C-BB1CE1E9FC8E}"/>
    <cellStyle name="Total 73 2" xfId="50873" xr:uid="{ECCBC809-637E-43A1-9D1A-86B564DA2161}"/>
    <cellStyle name="Total 73 2 2" xfId="50875" xr:uid="{FB5B4B9F-4302-410B-AF98-FAC976DC788A}"/>
    <cellStyle name="Total 73 3" xfId="3628" xr:uid="{EEF97F09-B042-41F3-8505-85B2667E3EE4}"/>
    <cellStyle name="Total 73 3 2" xfId="50877" xr:uid="{42F0323B-8259-4787-9603-4C83C23DF337}"/>
    <cellStyle name="Total 73 4" xfId="50879" xr:uid="{9F51F3D5-0845-4CC0-9339-32548B50A833}"/>
    <cellStyle name="Total 73_BSD2" xfId="41312" xr:uid="{FE67C01A-B475-4565-919A-DD4A29AF854C}"/>
    <cellStyle name="Total 74" xfId="50881" xr:uid="{30AE09F0-C14D-4E69-9F07-688AA540160F}"/>
    <cellStyle name="Total 74 2" xfId="47545" xr:uid="{0D8403BD-8708-448F-B152-7683BB7AEED6}"/>
    <cellStyle name="Total 74 2 2" xfId="50883" xr:uid="{53A192AF-116B-4028-8E96-DCCF5BEACC54}"/>
    <cellStyle name="Total 74 3" xfId="5517" xr:uid="{C87951D6-F967-4F38-9277-007B4E3ED3A9}"/>
    <cellStyle name="Total 74 3 2" xfId="50885" xr:uid="{4C4E637C-C0E9-4FFA-9B64-3C03173DA2D9}"/>
    <cellStyle name="Total 74 4" xfId="50887" xr:uid="{87FB79BE-9F61-4D5A-82E0-A7B3709E0AB3}"/>
    <cellStyle name="Total 74_BSD2" xfId="50889" xr:uid="{5C106BD7-66CB-4BC4-8A84-621B20D44163}"/>
    <cellStyle name="Total 75" xfId="50918" xr:uid="{471EC51A-6904-44B8-A0CB-13A4102D09D0}"/>
    <cellStyle name="Total 75 2" xfId="49532" xr:uid="{40C2EC74-13B5-4C1F-B8B2-D8E3DDAA1EFF}"/>
    <cellStyle name="Total 75 2 2" xfId="35060" xr:uid="{4442936A-1926-4E5A-9BD4-FEE2AA7B4346}"/>
    <cellStyle name="Total 75 3" xfId="8333" xr:uid="{C3E5476F-326E-4518-BEB1-3B91C63221F9}"/>
    <cellStyle name="Total 75 3 2" xfId="43193" xr:uid="{4B42DD85-5D87-42A5-A5C5-117CFF065F8E}"/>
    <cellStyle name="Total 75 4" xfId="49537" xr:uid="{995892DF-AC7E-4D2A-A755-727455612E43}"/>
    <cellStyle name="Total 75_BSD2" xfId="3488" xr:uid="{1DA59DCF-02B2-48C6-BD7E-B1D29B698880}"/>
    <cellStyle name="Total 76" xfId="50920" xr:uid="{A883F70C-ED6C-4C8A-9FE7-8D6CD1F799AF}"/>
    <cellStyle name="Total 76 2" xfId="50922" xr:uid="{1A6BBC81-4FD6-4264-A5A8-12303981A7E7}"/>
    <cellStyle name="Total 76 2 2" xfId="43232" xr:uid="{A1F7EB54-6599-44B3-8056-661C3E0C211E}"/>
    <cellStyle name="Total 76 3" xfId="9024" xr:uid="{BBF9E6B5-1C20-4EB8-8731-02C4C5D42F84}"/>
    <cellStyle name="Total 76 3 2" xfId="43236" xr:uid="{2038D931-E659-4B27-A991-D04802399A0B}"/>
    <cellStyle name="Total 76 4" xfId="9034" xr:uid="{842F521D-C6A7-4F9B-9B6F-46EE89D88DA4}"/>
    <cellStyle name="Total 76_BSD2" xfId="50924" xr:uid="{A6628FC7-36F5-4A9E-8C76-BB114B0C3F14}"/>
    <cellStyle name="Total 77" xfId="50926" xr:uid="{27E6DCE3-19F2-4E04-A5E5-7A67B55A2A95}"/>
    <cellStyle name="Total 77 2" xfId="50928" xr:uid="{5F9158CA-4407-413A-B9A9-60511F543E79}"/>
    <cellStyle name="Total 77 2 2" xfId="43264" xr:uid="{DBC76F43-34A2-4F05-81ED-210F646C460D}"/>
    <cellStyle name="Total 77 3" xfId="38364" xr:uid="{13B41B7E-B137-49B0-A1D8-5650DE34AC73}"/>
    <cellStyle name="Total 77 3 2" xfId="4343" xr:uid="{74C6F4BB-D42C-4745-B29F-166CF938343B}"/>
    <cellStyle name="Total 77 4" xfId="4359" xr:uid="{60841E2B-741A-4A05-ACC1-65870C4205CC}"/>
    <cellStyle name="Total 77_BSD2" xfId="50929" xr:uid="{FFF04A3A-7F25-4B59-8787-F2BC35428125}"/>
    <cellStyle name="Total 78" xfId="50931" xr:uid="{9CC6135F-151D-4FC1-B1FA-1734651558A2}"/>
    <cellStyle name="Total 78 2" xfId="50933" xr:uid="{8DC144DA-39CD-4CC0-8871-926E7873A6E8}"/>
    <cellStyle name="Total 78 2 2" xfId="43290" xr:uid="{DA6AD6D6-6F84-47C9-8FA7-6EB84321ECE0}"/>
    <cellStyle name="Total 78 3" xfId="50934" xr:uid="{D4531E44-0107-44B1-A6B2-5DCDADC08991}"/>
    <cellStyle name="Total 78 3 2" xfId="7821" xr:uid="{16AA7788-9795-45E4-B9B7-D67D3B0E61BD}"/>
    <cellStyle name="Total 78 4" xfId="50935" xr:uid="{B63D410A-EF80-4C21-9207-CEC11B41A7F5}"/>
    <cellStyle name="Total 78_BSD2" xfId="50936" xr:uid="{54EA7FD1-7D72-4963-9986-E0E0811CE985}"/>
    <cellStyle name="Total 79" xfId="50938" xr:uid="{9BDC951C-B62B-4AF8-9C2A-F57EEC63D55C}"/>
    <cellStyle name="Total 79 2" xfId="50940" xr:uid="{A9544E68-F5D6-4EDF-9CFC-74625EA386A8}"/>
    <cellStyle name="Total 79 2 2" xfId="43314" xr:uid="{E3CB5CF4-4463-4096-8402-81C6CC3467BF}"/>
    <cellStyle name="Total 79 3" xfId="50941" xr:uid="{108C1409-4DA7-45DC-B7A6-4820EF035A7D}"/>
    <cellStyle name="Total 79 3 2" xfId="6101" xr:uid="{D4AFDB23-CF8F-47C8-B055-9834F17A4209}"/>
    <cellStyle name="Total 79 4" xfId="50942" xr:uid="{48AE4224-591F-4B5E-88CA-89DACBC42B2A}"/>
    <cellStyle name="Total 79_BSD2" xfId="23542" xr:uid="{3F332A15-36A4-4835-8D3D-A1A191AAE07B}"/>
    <cellStyle name="Total 8" xfId="2771" xr:uid="{B644C731-6D79-4DA1-BD17-E82D70D95A34}"/>
    <cellStyle name="Total 8 10" xfId="52018" xr:uid="{05EC1382-7614-4D43-B81B-0A685B969F30}"/>
    <cellStyle name="Total 8 2" xfId="36257" xr:uid="{F021C462-FAAC-4CAA-8C8A-A28D5C839A38}"/>
    <cellStyle name="Total 8 2 2" xfId="36261" xr:uid="{8D5D357E-47A8-4782-AEAD-9EC7F5B6AB60}"/>
    <cellStyle name="Total 8 2 2 2" xfId="50943" xr:uid="{ACB715D3-A537-490C-BFCE-06E41DEBF78F}"/>
    <cellStyle name="Total 8 2 3" xfId="50944" xr:uid="{9EDE33CD-FDF8-4984-AD34-724162C3DBF8}"/>
    <cellStyle name="Total 8 2 3 2" xfId="50945" xr:uid="{6291BB26-8EC7-4F29-BF55-359D3BD7BC55}"/>
    <cellStyle name="Total 8 2 4" xfId="50946" xr:uid="{4AA5E151-C06A-4C81-BE7A-DE7599F96658}"/>
    <cellStyle name="Total 8 2_BSD2" xfId="50947" xr:uid="{E34A519C-BB71-480A-8B9F-46DDC5036B73}"/>
    <cellStyle name="Total 8 3" xfId="36264" xr:uid="{7762590A-67BE-4E21-9010-EB3D912A30E0}"/>
    <cellStyle name="Total 8 3 2" xfId="49755" xr:uid="{3DC94C30-AE87-4864-8DBF-4464FB5F6CD0}"/>
    <cellStyle name="Total 8 4" xfId="50948" xr:uid="{7827B0D8-75F3-4272-B2BD-B1CFAC4C2DA2}"/>
    <cellStyle name="Total 8 4 2" xfId="50949" xr:uid="{8E634055-1CAA-460A-A628-0161E3228A23}"/>
    <cellStyle name="Total 8 5" xfId="50950" xr:uid="{E1EE32D9-D947-468D-95FA-604F40EC9A56}"/>
    <cellStyle name="Total 8 6" xfId="50951" xr:uid="{55D39EE3-1E15-4197-983C-C50ADEEEA6FC}"/>
    <cellStyle name="Total 8 7" xfId="3440" xr:uid="{5475468D-79EE-40CB-90FF-1CC3A8D88B77}"/>
    <cellStyle name="Total 8 8" xfId="39617" xr:uid="{F1E814E9-12B5-4B1D-9423-F514C8D671BE}"/>
    <cellStyle name="Total 8 9" xfId="51835" xr:uid="{BA609B90-2A77-45D1-9F23-63789D15DA69}"/>
    <cellStyle name="Total 8_BSD2" xfId="28875" xr:uid="{594413D4-1D3F-414D-B633-35E00979749A}"/>
    <cellStyle name="Total 80" xfId="50917" xr:uid="{A446E3E4-725E-464A-A4D1-F7EEE353E4C7}"/>
    <cellStyle name="Total 80 2" xfId="49531" xr:uid="{E18BCC8F-888E-4127-8894-871850C9A87F}"/>
    <cellStyle name="Total 80 2 2" xfId="35059" xr:uid="{8F8C29F4-BA16-494C-BF7B-F23E5AF3902A}"/>
    <cellStyle name="Total 80 3" xfId="8332" xr:uid="{14846528-547D-4815-A6A6-A5FAA9E5427F}"/>
    <cellStyle name="Total 80 3 2" xfId="43192" xr:uid="{117B46D3-CCA7-4117-9BFE-C1F10960172A}"/>
    <cellStyle name="Total 80 4" xfId="49536" xr:uid="{8B678A92-2F9F-4130-94E4-AD866B9117B6}"/>
    <cellStyle name="Total 80_BSD2" xfId="3487" xr:uid="{B0F9B52F-D3D1-4CC6-96AF-8CE04213273C}"/>
    <cellStyle name="Total 81" xfId="50919" xr:uid="{1402C91A-581A-414A-8A98-C02A5DCA9A48}"/>
    <cellStyle name="Total 81 2" xfId="50921" xr:uid="{5EC864F5-A4CA-4483-A30F-28C51CE4B084}"/>
    <cellStyle name="Total 81 2 2" xfId="43231" xr:uid="{C9D019F5-5A81-4849-98C4-5C5AA349FD52}"/>
    <cellStyle name="Total 81 3" xfId="9023" xr:uid="{8F15AD6C-F20E-407A-84C4-3D9B6FCB2EEC}"/>
    <cellStyle name="Total 81 3 2" xfId="43235" xr:uid="{7C95DABE-C096-43F9-B1B8-9454FEF9E89F}"/>
    <cellStyle name="Total 81 4" xfId="9033" xr:uid="{06C0A639-EB59-4F72-90FF-66B3ECFC9537}"/>
    <cellStyle name="Total 81_BSD2" xfId="50923" xr:uid="{614174B7-8C05-4533-8254-F3EBAB0BCC3F}"/>
    <cellStyle name="Total 82" xfId="50925" xr:uid="{23913F92-AC69-4179-8715-9B1B40830CC4}"/>
    <cellStyle name="Total 82 2" xfId="50927" xr:uid="{0D4F6843-C965-4E9F-8CF0-CDE545C40A84}"/>
    <cellStyle name="Total 83" xfId="50930" xr:uid="{42281C7B-AB75-4533-A799-2D945B3E69ED}"/>
    <cellStyle name="Total 83 2" xfId="50932" xr:uid="{F4A3A5D2-506B-4B14-B8D6-F3570D8B8CE8}"/>
    <cellStyle name="Total 84" xfId="50937" xr:uid="{0C1DBED0-2A62-4C78-81FC-2147EE2CE802}"/>
    <cellStyle name="Total 84 2" xfId="50939" xr:uid="{FC19B5A8-A4DE-4B63-BEDE-E7DE16EF876B}"/>
    <cellStyle name="Total 85" xfId="9139" xr:uid="{2416F850-3324-42DB-8748-B6A4852FEEB2}"/>
    <cellStyle name="Total 85 2" xfId="50952" xr:uid="{9742BE4C-DBB1-4BF7-9547-AFDE4E5DF31C}"/>
    <cellStyle name="Total 86" xfId="50954" xr:uid="{904FD6BB-5563-4774-92ED-F6E0BD9BFFC3}"/>
    <cellStyle name="Total 86 2" xfId="50955" xr:uid="{81312BC0-CF23-4C4C-91B0-948D6F48CDAE}"/>
    <cellStyle name="Total 87" xfId="50956" xr:uid="{1977DEF0-F950-4CAE-BE52-F02CA71332A1}"/>
    <cellStyle name="Total 87 2" xfId="50957" xr:uid="{8D120068-52FA-4F1E-9D39-FC6E26605F6F}"/>
    <cellStyle name="Total 88" xfId="50958" xr:uid="{A9366951-14EB-4578-B8E4-5C6CF02AC897}"/>
    <cellStyle name="Total 88 2" xfId="50959" xr:uid="{5DB6990E-5BE3-4053-9E21-B9A68ADF3384}"/>
    <cellStyle name="Total 89" xfId="50960" xr:uid="{FC87E3DC-A5C3-4EAF-BE27-2493989190DE}"/>
    <cellStyle name="Total 89 2" xfId="50961" xr:uid="{4D672441-A798-46CB-9247-862C0E5A3EE8}"/>
    <cellStyle name="Total 9" xfId="2772" xr:uid="{7A5DD9F9-EB86-40B0-B11A-E7CE8C252309}"/>
    <cellStyle name="Total 9 10" xfId="52019" xr:uid="{C940FD91-A61D-4416-9D01-F0E52851BDCC}"/>
    <cellStyle name="Total 9 2" xfId="29427" xr:uid="{68A44F7E-0E7A-4CA9-9C0C-FAC364F8FAA0}"/>
    <cellStyle name="Total 9 2 2" xfId="29430" xr:uid="{43FEEB17-6203-41C4-9BBC-68BFF4B35ACB}"/>
    <cellStyle name="Total 9 2 2 2" xfId="50962" xr:uid="{641104AF-FB7C-4FE7-81EF-C2BE76D2D4FC}"/>
    <cellStyle name="Total 9 2 3" xfId="29432" xr:uid="{C072F28C-36CC-4C4D-B7A1-7B43655E440C}"/>
    <cellStyle name="Total 9 2 3 2" xfId="50963" xr:uid="{6A396498-AC42-48D3-8918-A0F4082F449F}"/>
    <cellStyle name="Total 9 2 4" xfId="50964" xr:uid="{6011A040-0E1C-4165-8D7D-17D476353C49}"/>
    <cellStyle name="Total 9 2_BSD2" xfId="50965" xr:uid="{5A4483B0-C7E8-473C-8462-CD898525DD9B}"/>
    <cellStyle name="Total 9 3" xfId="29434" xr:uid="{5228B379-0380-4BA7-B084-C010FDC3C9BE}"/>
    <cellStyle name="Total 9 3 2" xfId="29436" xr:uid="{5C961A75-39D1-47B4-85FA-83FEB8ABDD2B}"/>
    <cellStyle name="Total 9 4" xfId="29439" xr:uid="{969F7047-697F-49F5-8BAD-466E2D17666C}"/>
    <cellStyle name="Total 9 4 2" xfId="29441" xr:uid="{4833629E-2346-4BD7-8C6E-08E9F1BCB674}"/>
    <cellStyle name="Total 9 5" xfId="29444" xr:uid="{FB5DDA18-1CF5-4E96-B747-5791B36EB84B}"/>
    <cellStyle name="Total 9 6" xfId="29446" xr:uid="{B41D246F-6E1B-4BA5-8696-5C273C3B5AF9}"/>
    <cellStyle name="Total 9 7" xfId="29448" xr:uid="{7DFCC96B-8526-42F1-BA65-25DAAC3B5989}"/>
    <cellStyle name="Total 9 8" xfId="24463" xr:uid="{2F7703F0-D729-4A39-A028-69B7064A7D17}"/>
    <cellStyle name="Total 9 9" xfId="51836" xr:uid="{7D21712D-31F6-435D-95A4-65757AFCDFB8}"/>
    <cellStyle name="Total 9_BSD2" xfId="50966" xr:uid="{A20E3CFB-0E04-463C-9D06-05748518B176}"/>
    <cellStyle name="Total 90" xfId="9138" xr:uid="{4AD3C6FD-57A3-4DD1-ADE6-96862BFB1761}"/>
    <cellStyle name="Total 91" xfId="50953" xr:uid="{822FA615-5144-477B-93C7-A2A3C13077D6}"/>
    <cellStyle name="TotalNumbers" xfId="50967" xr:uid="{AA939FF4-659A-4D35-85FC-7F9FF2599B56}"/>
    <cellStyle name="TotalNumbers 2" xfId="50968" xr:uid="{98DEE10C-682D-4B70-A1C0-7CCD059307DF}"/>
    <cellStyle name="TotalNumbers 3" xfId="50969" xr:uid="{2E8388FC-B317-496D-9078-813B89E3B18C}"/>
    <cellStyle name="TotalNumbers 4" xfId="50970" xr:uid="{BA831EA5-3CD9-40F9-8D2E-E8A4467DFBE4}"/>
    <cellStyle name="TotCol - Style5" xfId="17454" xr:uid="{71CC2769-1FC4-45FD-A1B8-B4B7AF0F0669}"/>
    <cellStyle name="TotCol - Style5 2" xfId="50971" xr:uid="{1F2AE8AA-20A8-47D0-BC4C-41BB49239FA9}"/>
    <cellStyle name="TotCol - Style5 3" xfId="50972" xr:uid="{97BB14D9-91BF-4933-B9E5-B4FE12A93380}"/>
    <cellStyle name="TotCol - Style7" xfId="36472" xr:uid="{09B87B0B-E82A-4D1C-A759-26EA11922A21}"/>
    <cellStyle name="TotCol - Style7 2" xfId="36475" xr:uid="{FA5FAD13-0740-4131-8453-DA1FFAADCB2B}"/>
    <cellStyle name="TotCol - Style7 3" xfId="50973" xr:uid="{EB33B0B6-D9FA-40D8-880D-8DE1D25774CD}"/>
    <cellStyle name="TotRow - Style4" xfId="50974" xr:uid="{8CFB6380-2553-485B-B3B2-F3C5DFB53229}"/>
    <cellStyle name="TotRow - Style4 2" xfId="30683" xr:uid="{3EF13215-6E09-428C-AC11-946521FB2C48}"/>
    <cellStyle name="TotRow - Style4 3" xfId="35165" xr:uid="{23637B37-5D0B-4ADB-A628-47C7C0226DFE}"/>
    <cellStyle name="TotRow - Style8" xfId="37194" xr:uid="{97648845-3A07-451E-8BBE-934F0A66D02A}"/>
    <cellStyle name="TotRow - Style8 2" xfId="50975" xr:uid="{7FBD805B-13E1-46ED-A4D9-96ECC36568A8}"/>
    <cellStyle name="TotRow - Style8 3" xfId="45078" xr:uid="{9CF05A3C-0BDB-4A47-8540-B762E0A81EF3}"/>
    <cellStyle name="ubordinated Debt" xfId="8966" xr:uid="{8F194217-23EC-4135-B3DB-D6C56BFF9412}"/>
    <cellStyle name="ubordinated Debt 2" xfId="8975" xr:uid="{AFEAF405-F5A4-4DEA-BAEA-149355F41FDA}"/>
    <cellStyle name="ubordinated Debt 3" xfId="8981" xr:uid="{AC00214B-7DFC-4E33-905F-2F5212CE0EB1}"/>
    <cellStyle name="ubordinated Debt 4" xfId="8984" xr:uid="{7E82A4F4-2EF9-4D9D-85C5-63C276A2AFF1}"/>
    <cellStyle name="Underline" xfId="50976" xr:uid="{B5D15436-D8C6-443A-8B11-7C0EC03A63ED}"/>
    <cellStyle name="Underline 2" xfId="50977" xr:uid="{6EA8B745-1DED-4C13-8EA2-D7124B4B0699}"/>
    <cellStyle name="Underline 3" xfId="50978" xr:uid="{2DD25DFE-0BD0-4B2A-8D8E-FC5A0D7CBF0B}"/>
    <cellStyle name="Underline 4" xfId="50979" xr:uid="{1562916B-0C94-47F2-A705-51488A116AD7}"/>
    <cellStyle name="underlineHeading" xfId="50980" xr:uid="{5ADAB44C-A900-4DCF-A062-888D5B7835D4}"/>
    <cellStyle name="underlineHeading 2" xfId="50981" xr:uid="{C9E13404-0279-469E-B87E-16217CF6BC2B}"/>
    <cellStyle name="underlineHeading 3" xfId="50982" xr:uid="{1C98921D-E75E-45ED-9AA0-E5553C67A4A7}"/>
    <cellStyle name="underlineHeading 4" xfId="50983" xr:uid="{CEA463F9-1A1A-4FBA-BE0A-5E93BCE0834F}"/>
    <cellStyle name="Update" xfId="16756" xr:uid="{C157D8D2-A00D-4318-A675-22D58AD8651F}"/>
    <cellStyle name="Update 2" xfId="50984" xr:uid="{47ACE551-3572-4086-836B-4A7B67CD4C3B}"/>
    <cellStyle name="Update 3" xfId="50985" xr:uid="{87AA792E-9DA5-4F69-9AE5-15FBD3E63572}"/>
    <cellStyle name="update 4" xfId="50986" xr:uid="{54C95CAF-0F9C-467E-9A48-AECCAD028921}"/>
    <cellStyle name="USD" xfId="39443" xr:uid="{8F7E25C1-0BD0-44A0-A6A7-2873E966BEF5}"/>
    <cellStyle name="USD Paren" xfId="17448" xr:uid="{880AF0E3-29C3-4E7E-B64C-599F6FABC44D}"/>
    <cellStyle name="USD_Black Box 10 UNLOCKED" xfId="39014" xr:uid="{08117C25-ABD3-4069-955B-A1796A3AACF9}"/>
    <cellStyle name="V¡rgula" xfId="50987" xr:uid="{47C96CB6-FA53-4437-B3CC-78E99FACDE29}"/>
    <cellStyle name="V¡rgula 2" xfId="32120" xr:uid="{A3DEDF5D-4CDF-4F16-8F7E-F1DE8974FABE}"/>
    <cellStyle name="V¡rgula0" xfId="50988" xr:uid="{6E9BD16B-E458-407E-81BA-0E2E4201E34B}"/>
    <cellStyle name="V¡rgula0 2" xfId="36942" xr:uid="{B9B07BAE-9F37-470F-8D58-F1045B0D9CBB}"/>
    <cellStyle name="vaca" xfId="50989" xr:uid="{D45E7EFB-7049-47F3-AD5C-88A910497D25}"/>
    <cellStyle name="vaca 2" xfId="50990" xr:uid="{F644F3F8-7719-444E-B8A2-8192EFC47CF0}"/>
    <cellStyle name="vaca 3" xfId="50991" xr:uid="{5A5F1714-D3A0-4A8C-A3D7-316B4DF677D1}"/>
    <cellStyle name="vaca 4" xfId="50992" xr:uid="{D877416C-C965-4B77-8939-D464E562EF7F}"/>
    <cellStyle name="Valuta (0)_LINEA GLOBALE" xfId="37480" xr:uid="{0D8E60D7-EA1F-477D-91AF-5D736828D7D2}"/>
    <cellStyle name="Valuta_LINEA GLOBALE" xfId="20129" xr:uid="{3D990F1E-92D0-4BCA-8386-1FE34EA24146}"/>
    <cellStyle name="Vérification" xfId="49754" xr:uid="{A375A1F7-0608-4D6A-9129-58C68559BFCF}"/>
    <cellStyle name="Vérification 2" xfId="23507" xr:uid="{802835B8-F2C2-4A51-B727-B933856140EC}"/>
    <cellStyle name="Vide" xfId="920" xr:uid="{47770E52-4F38-43E5-8AB1-105E1C8FFF13}"/>
    <cellStyle name="Vírgula" xfId="50993" xr:uid="{86C4D3F4-0C3D-4B90-85DA-EC80C8CD54DB}"/>
    <cellStyle name="Vírgula 2" xfId="50994" xr:uid="{97FFEC73-AE2D-4E97-9E09-4CD73F38055F}"/>
    <cellStyle name="Vírgula 3" xfId="50995" xr:uid="{CBE9C9CC-98DA-4647-BE3F-7D37D2B35C0B}"/>
    <cellStyle name="Vírgula 4" xfId="43422" xr:uid="{0B3E3514-4FC9-45FB-A46B-D79A52DA3188}"/>
    <cellStyle name="Vírgula 5" xfId="43424" xr:uid="{84FA74ED-CEC5-456A-9231-93D1660B8D79}"/>
    <cellStyle name="Vírgula_Livro1" xfId="48250" xr:uid="{A48769CD-45B0-410C-B714-6261F3191D53}"/>
    <cellStyle name="Währung [0]_values" xfId="50996" xr:uid="{1E1A223F-CCBB-4EA5-876A-7230BBF60482}"/>
    <cellStyle name="Währung_values" xfId="50997" xr:uid="{E85517BF-C2A6-4EA8-B570-F337F6A5A1F5}"/>
    <cellStyle name="Warning Text" xfId="83" builtinId="11" customBuiltin="1"/>
    <cellStyle name="Warning Text 10" xfId="50998" xr:uid="{6B504A16-78D7-42FA-BC16-7FCAF7717018}"/>
    <cellStyle name="Warning Text 10 2" xfId="50999" xr:uid="{1BC59D80-0F0F-4761-9906-3C628839BEDC}"/>
    <cellStyle name="Warning Text 10 2 2" xfId="51000" xr:uid="{53BCD37E-5F13-4087-91B6-5AC4206F756A}"/>
    <cellStyle name="Warning Text 10 2 2 2" xfId="44289" xr:uid="{CFA1C2BD-DA7B-4F4B-809F-1E4FC1918D60}"/>
    <cellStyle name="Warning Text 10 2 3" xfId="51001" xr:uid="{060FAF63-DA5C-45EF-A024-2600A1B92602}"/>
    <cellStyle name="Warning Text 10 2 3 2" xfId="51003" xr:uid="{666AA589-D6BF-41C2-84E4-0942D0DA2D6B}"/>
    <cellStyle name="Warning Text 10 2 4" xfId="50891" xr:uid="{92B09E96-072C-48FD-B801-7E1BE0C257C7}"/>
    <cellStyle name="Warning Text 10 2_BSD2" xfId="26084" xr:uid="{2511352D-38DA-4737-83DA-7C33B5D90BBD}"/>
    <cellStyle name="Warning Text 10 3" xfId="51004" xr:uid="{ADD63CCE-7C55-420C-9A44-767098D1624A}"/>
    <cellStyle name="Warning Text 10 3 2" xfId="51005" xr:uid="{9DD62D44-AAF8-46CE-9730-C1138EE8D077}"/>
    <cellStyle name="Warning Text 10 4" xfId="38572" xr:uid="{CFBF2F47-BF36-4132-860A-51C68324949C}"/>
    <cellStyle name="Warning Text 10 4 2" xfId="51006" xr:uid="{3934AABB-2079-4F4C-9FC0-F7015F574398}"/>
    <cellStyle name="Warning Text 10 5" xfId="51007" xr:uid="{607A2B0A-EF79-4DCC-9FE0-7E0A81D5F7F4}"/>
    <cellStyle name="Warning Text 10 6" xfId="51008" xr:uid="{4F2D9988-D443-440E-B376-BBFFDDA6A6BF}"/>
    <cellStyle name="Warning Text 10 7" xfId="51009" xr:uid="{A70CB447-6944-4EE4-9688-FF87AA9BF4DA}"/>
    <cellStyle name="Warning Text 10_BSD2" xfId="51010" xr:uid="{9802341C-082B-42C9-84CB-CB6FE7199264}"/>
    <cellStyle name="Warning Text 11" xfId="51011" xr:uid="{741B6B76-3A68-46F7-90E9-66AEEDE572D0}"/>
    <cellStyle name="Warning Text 11 2" xfId="51012" xr:uid="{7F01A649-BF15-4AA9-8F46-E0B29B3B244C}"/>
    <cellStyle name="Warning Text 11 2 2" xfId="51013" xr:uid="{EC21AEC8-1F71-42CE-98C6-960E0ADB5A9A}"/>
    <cellStyle name="Warning Text 11 2 2 2" xfId="20165" xr:uid="{E94F40DC-BFA7-4950-9420-EA7C509C72AD}"/>
    <cellStyle name="Warning Text 11 2 3" xfId="51014" xr:uid="{CDD4FD36-92AE-4C90-A306-4AB4D3E07952}"/>
    <cellStyle name="Warning Text 11 2 3 2" xfId="20180" xr:uid="{3E42AAC6-D6C9-4F8A-ADFE-F6271BE51005}"/>
    <cellStyle name="Warning Text 11 2 4" xfId="51015" xr:uid="{95591410-F475-4869-8E24-0FD12095DACC}"/>
    <cellStyle name="Warning Text 11 2_BSD2" xfId="45588" xr:uid="{5223D8B0-8C81-4CCD-BD95-39F99E15AAAE}"/>
    <cellStyle name="Warning Text 11 3" xfId="51016" xr:uid="{78C34400-6FD1-4728-B397-BA8FE3332B32}"/>
    <cellStyle name="Warning Text 11 3 2" xfId="51017" xr:uid="{B56F0731-33B2-4073-B471-FADD34D1F6A7}"/>
    <cellStyle name="Warning Text 11 4" xfId="38575" xr:uid="{913C7FDF-F6D9-4267-8377-98D75F348A2E}"/>
    <cellStyle name="Warning Text 11 4 2" xfId="51018" xr:uid="{C54522C5-4C01-4D5F-8EA3-6863B13AE7DE}"/>
    <cellStyle name="Warning Text 11 5" xfId="51019" xr:uid="{7E725E24-42CF-46C5-9ECA-E9F95F595B59}"/>
    <cellStyle name="Warning Text 11 6" xfId="51020" xr:uid="{6F2DA3FB-340D-4FEF-8E54-280486B8150C}"/>
    <cellStyle name="Warning Text 11 7" xfId="51021" xr:uid="{DEFAD613-F356-4BF8-A1AB-7A89FE3349EB}"/>
    <cellStyle name="Warning Text 11_BSD2" xfId="51022" xr:uid="{B995C61B-EC81-48B0-AE58-FA5D87E6C52F}"/>
    <cellStyle name="Warning Text 12" xfId="51023" xr:uid="{C70650AC-1E2F-408A-9BAB-79C07C58E8C1}"/>
    <cellStyle name="Warning Text 12 2" xfId="51024" xr:uid="{D7AF3EAA-95F6-4BBF-B150-AC0A51D32535}"/>
    <cellStyle name="Warning Text 12 2 2" xfId="51025" xr:uid="{51D3F6DE-A2FC-4BC2-99B8-2F60D33C5624}"/>
    <cellStyle name="Warning Text 12 2 2 2" xfId="32234" xr:uid="{665767DB-CF53-4B37-89EB-56C287155B63}"/>
    <cellStyle name="Warning Text 12 2 3" xfId="51026" xr:uid="{92B2E95A-5DB5-47E1-96A5-7CA175749F47}"/>
    <cellStyle name="Warning Text 12 2 3 2" xfId="24490" xr:uid="{48C0F4FA-CCEC-4A44-8BBA-BE2F3276AE7C}"/>
    <cellStyle name="Warning Text 12 2 4" xfId="51027" xr:uid="{4219F483-615C-4E13-823F-FD2B4AD9C3DA}"/>
    <cellStyle name="Warning Text 12 2_BSD2" xfId="4545" xr:uid="{DC23896F-535C-445B-A4CE-915FA7C6F5FD}"/>
    <cellStyle name="Warning Text 12 3" xfId="51028" xr:uid="{F8C53E40-FCDF-401B-A37B-F0F893CE5C91}"/>
    <cellStyle name="Warning Text 12 3 2" xfId="51029" xr:uid="{E188F7E3-A480-4971-8869-9AF349745D8E}"/>
    <cellStyle name="Warning Text 12 4" xfId="38578" xr:uid="{C4F6B589-9825-4CA0-8B6F-52CD854E4128}"/>
    <cellStyle name="Warning Text 12 4 2" xfId="51030" xr:uid="{EC00ACB2-64D9-442B-A89B-8AC03875E9B8}"/>
    <cellStyle name="Warning Text 12 5" xfId="39997" xr:uid="{9BEFC008-1164-4BF0-940E-87DEBFE012AE}"/>
    <cellStyle name="Warning Text 12 6" xfId="14733" xr:uid="{0DF37C10-C867-4533-802E-899C6F7194B4}"/>
    <cellStyle name="Warning Text 12 7" xfId="14736" xr:uid="{59F5FCEF-1707-4F14-9D57-FB463020897F}"/>
    <cellStyle name="Warning Text 12_BSD2" xfId="51031" xr:uid="{71870134-092C-4552-9BD1-2B11BBDF58CD}"/>
    <cellStyle name="Warning Text 13" xfId="34763" xr:uid="{49B40188-E6FC-480A-A65C-4E45CA6D20DB}"/>
    <cellStyle name="Warning Text 13 2" xfId="51032" xr:uid="{D578E237-1AEC-47B4-B4AF-886B49101129}"/>
    <cellStyle name="Warning Text 13 2 2" xfId="51033" xr:uid="{21F49E1A-DAB2-4F05-9BB8-263A3838EF8C}"/>
    <cellStyle name="Warning Text 13 2 2 2" xfId="20307" xr:uid="{DE457E2C-7F90-4C15-9B8C-C610EEAE5F20}"/>
    <cellStyle name="Warning Text 13 2 3" xfId="51034" xr:uid="{C6FB6CEB-EEF7-450B-AAC0-E0FF8444BA44}"/>
    <cellStyle name="Warning Text 13 2 3 2" xfId="20401" xr:uid="{EB96EB56-24C7-4189-97A0-6B214B11A079}"/>
    <cellStyle name="Warning Text 13 2 4" xfId="51035" xr:uid="{17B234E8-976B-43F9-A9E8-D24DB8570D50}"/>
    <cellStyle name="Warning Text 13 2_BSD2" xfId="51038" xr:uid="{CD1FB198-B94D-4DB6-AC52-402E1129C026}"/>
    <cellStyle name="Warning Text 13 3" xfId="51039" xr:uid="{177B523E-EF44-4DCD-9324-F0C87642EC62}"/>
    <cellStyle name="Warning Text 13 3 2" xfId="51040" xr:uid="{93BB7F2C-AF81-4A7B-86E5-04465B46E687}"/>
    <cellStyle name="Warning Text 13 4" xfId="38581" xr:uid="{B5C0849B-D1EC-4C99-945E-2D9AEC7E56A9}"/>
    <cellStyle name="Warning Text 13 4 2" xfId="51041" xr:uid="{03420830-C3BB-4D5F-BA57-383534853B16}"/>
    <cellStyle name="Warning Text 13 5" xfId="40000" xr:uid="{30263BF2-97AD-45E8-B764-CD4AF2020218}"/>
    <cellStyle name="Warning Text 13 6" xfId="5711" xr:uid="{17F8C5AA-F78B-4759-A160-75FC6BC4378A}"/>
    <cellStyle name="Warning Text 13 7" xfId="51042" xr:uid="{011C3ED1-A7F9-4198-8FB2-34A9F69F0676}"/>
    <cellStyle name="Warning Text 13_BSD2" xfId="51043" xr:uid="{48392E83-7C0B-4078-B787-7968492CF453}"/>
    <cellStyle name="Warning Text 14" xfId="34765" xr:uid="{C9A46E8A-F2B4-4E06-A29F-98C560F3602D}"/>
    <cellStyle name="Warning Text 14 2" xfId="51044" xr:uid="{4D5D4CE6-AAA7-4D6E-8F63-64BDA8A01244}"/>
    <cellStyle name="Warning Text 14 2 2" xfId="51045" xr:uid="{5C7BEFCD-1314-4EC9-97F5-87FF8B7C787C}"/>
    <cellStyle name="Warning Text 14 2 2 2" xfId="51046" xr:uid="{252FE31A-E5E6-4656-B9F0-23EC96689379}"/>
    <cellStyle name="Warning Text 14 2 3" xfId="41503" xr:uid="{048E6AF9-92B5-41B5-A9A3-B60164647F0F}"/>
    <cellStyle name="Warning Text 14 2 3 2" xfId="51047" xr:uid="{B70889C6-F30A-4EC8-89CC-3B76A764416C}"/>
    <cellStyle name="Warning Text 14 2 4" xfId="51048" xr:uid="{F142064F-7B15-481D-83DA-38BED156F472}"/>
    <cellStyle name="Warning Text 14 2_BSD2" xfId="51049" xr:uid="{19E4862B-1EA1-484F-940A-6FC43F42BA90}"/>
    <cellStyle name="Warning Text 14 3" xfId="29745" xr:uid="{44689057-6852-4EC4-8733-9DEAD16A8937}"/>
    <cellStyle name="Warning Text 14 3 2" xfId="29747" xr:uid="{2F8C0BCC-AA79-41AC-858C-BD85B0E5334F}"/>
    <cellStyle name="Warning Text 14 4" xfId="29752" xr:uid="{F07EAD2D-F33E-45D4-981A-04778911AFF8}"/>
    <cellStyle name="Warning Text 14 4 2" xfId="29755" xr:uid="{DAB9C1B3-4C65-4BCF-BD38-E548415A6166}"/>
    <cellStyle name="Warning Text 14 5" xfId="29757" xr:uid="{F6B63CFA-F8BB-4309-B7C3-65E55E52001A}"/>
    <cellStyle name="Warning Text 14 6" xfId="14747" xr:uid="{54F83747-0C6D-4BA0-8F66-AA9F323F7F4D}"/>
    <cellStyle name="Warning Text 14 7" xfId="29763" xr:uid="{E86E1B4A-DE4B-4E80-B96F-888D32B5F8AC}"/>
    <cellStyle name="Warning Text 14_BSD2" xfId="26157" xr:uid="{422DA736-9198-46CE-999D-7972C87087B2}"/>
    <cellStyle name="Warning Text 15" xfId="51051" xr:uid="{26ED0A53-A9AA-47E7-952A-DC50468CFB32}"/>
    <cellStyle name="Warning Text 15 2" xfId="51053" xr:uid="{2DC082D2-C448-454B-A76A-839FEC71B5B3}"/>
    <cellStyle name="Warning Text 15 2 2" xfId="51055" xr:uid="{27EA87E8-0FB0-4DE3-97F1-076408D02447}"/>
    <cellStyle name="Warning Text 15 2 2 2" xfId="44423" xr:uid="{5BED0A84-9695-44BE-8179-7C1816CA3BA1}"/>
    <cellStyle name="Warning Text 15 2 3" xfId="51057" xr:uid="{A161221D-5EC3-4100-96EF-0845298E4589}"/>
    <cellStyle name="Warning Text 15 2 3 2" xfId="51059" xr:uid="{415DF3A6-E886-43FD-AFBA-A50CFF7E5620}"/>
    <cellStyle name="Warning Text 15 2 4" xfId="51061" xr:uid="{6BA58741-AF98-424C-BEF0-B3ADAB8EC4DA}"/>
    <cellStyle name="Warning Text 15 2_BSD2" xfId="22191" xr:uid="{68B2BEA9-830D-41D2-B0AE-2CD7C509479E}"/>
    <cellStyle name="Warning Text 15 3" xfId="29768" xr:uid="{0C43404F-2137-434E-8B35-2596522E2D70}"/>
    <cellStyle name="Warning Text 15 3 2" xfId="32185" xr:uid="{9502ECF7-F70B-412F-A5AD-E84D1F2F9F69}"/>
    <cellStyle name="Warning Text 15 4" xfId="29773" xr:uid="{DC1A8C6D-0C85-4543-898A-C5A1589DE76B}"/>
    <cellStyle name="Warning Text 15 4 2" xfId="51063" xr:uid="{78612418-FDDE-4FAE-A042-72FC4FA73B38}"/>
    <cellStyle name="Warning Text 15 5" xfId="38485" xr:uid="{E642DC01-9C48-4594-9D24-791147DF3805}"/>
    <cellStyle name="Warning Text 15_BSD2" xfId="51065" xr:uid="{7282F5BE-3732-451C-9B5A-CC12224252E5}"/>
    <cellStyle name="Warning Text 16" xfId="51067" xr:uid="{4ECF5555-B479-4A13-ABB8-EAB336C298A4}"/>
    <cellStyle name="Warning Text 16 2" xfId="51069" xr:uid="{DFD064C4-6928-405F-9B53-7EFFFC14CC29}"/>
    <cellStyle name="Warning Text 16 2 2" xfId="51071" xr:uid="{6CF8E51A-FAB2-4819-84C0-7E7507C83371}"/>
    <cellStyle name="Warning Text 16 2 2 2" xfId="51073" xr:uid="{70376FD8-506E-45AF-AEA2-53EFD5A5467E}"/>
    <cellStyle name="Warning Text 16 2 3" xfId="51075" xr:uid="{BED0CEEB-A99C-485A-86AC-D2086C60EA9E}"/>
    <cellStyle name="Warning Text 16 2 3 2" xfId="51077" xr:uid="{1666E5E1-E0D3-42C4-A9F3-096B52A91276}"/>
    <cellStyle name="Warning Text 16 2 4" xfId="51079" xr:uid="{6C01118A-98E7-46E8-B6A3-9DF6527F265E}"/>
    <cellStyle name="Warning Text 16 2_BSD2" xfId="51081" xr:uid="{11498A1A-4992-42DA-8C8F-20FDDE9AD0B6}"/>
    <cellStyle name="Warning Text 16 3" xfId="5225" xr:uid="{E8FAB1D9-500B-46CC-A471-6117EE25BB8C}"/>
    <cellStyle name="Warning Text 16 3 2" xfId="51083" xr:uid="{A921B2E0-27B7-4B74-B028-7744D71319B3}"/>
    <cellStyle name="Warning Text 16 4" xfId="29777" xr:uid="{47F165CC-75F4-473D-8793-C6ACE3FCB559}"/>
    <cellStyle name="Warning Text 16 4 2" xfId="51085" xr:uid="{D21D61AC-9F75-4E3A-960D-0305431D100A}"/>
    <cellStyle name="Warning Text 16 5" xfId="51087" xr:uid="{E4BDD489-2983-44C6-B9AD-08476407C53A}"/>
    <cellStyle name="Warning Text 16_BSD2" xfId="29651" xr:uid="{D7A2049E-7D05-4E70-A543-D5FEE63CD284}"/>
    <cellStyle name="Warning Text 17" xfId="51089" xr:uid="{4D06AB87-CE3F-463A-A6BA-07421737AEAB}"/>
    <cellStyle name="Warning Text 17 2" xfId="51091" xr:uid="{E6ED9416-AFC7-4499-AB6E-988E6F4A8672}"/>
    <cellStyle name="Warning Text 17 2 2" xfId="51093" xr:uid="{73B3008C-A019-4795-9C1D-3D7D67777535}"/>
    <cellStyle name="Warning Text 17 2 2 2" xfId="51095" xr:uid="{6B2597EE-41A4-4929-ADDD-8D34E695C4B2}"/>
    <cellStyle name="Warning Text 17 2 3" xfId="51097" xr:uid="{99A51984-4866-45BF-BB53-E9785C0DC1B9}"/>
    <cellStyle name="Warning Text 17 2 3 2" xfId="51099" xr:uid="{797C098F-7A8D-4A00-AD72-42E210865289}"/>
    <cellStyle name="Warning Text 17 2 4" xfId="51101" xr:uid="{B3D0BA79-E711-44FD-B2FC-EB3985775C3E}"/>
    <cellStyle name="Warning Text 17 2_BSD2" xfId="51103" xr:uid="{2CDA1980-A03B-4851-BF5B-3E0284434DAB}"/>
    <cellStyle name="Warning Text 17 3" xfId="29781" xr:uid="{6A452144-19E8-4328-BA95-E70E8D3AC380}"/>
    <cellStyle name="Warning Text 17 3 2" xfId="51105" xr:uid="{F057219B-7451-445D-A550-368F7B218C14}"/>
    <cellStyle name="Warning Text 17 4" xfId="29784" xr:uid="{5E2DC51B-6247-48AF-9B04-C07B8D25329D}"/>
    <cellStyle name="Warning Text 17 4 2" xfId="51107" xr:uid="{13AD6472-B975-46AA-ABE3-9ED5714D25C5}"/>
    <cellStyle name="Warning Text 17 5" xfId="51109" xr:uid="{BBCC30F8-D051-43BB-88D5-D9965EDE1A6C}"/>
    <cellStyle name="Warning Text 17_BSD2" xfId="51111" xr:uid="{F83EB31A-CCEC-4848-912A-EBE9A6575798}"/>
    <cellStyle name="Warning Text 18" xfId="51113" xr:uid="{814651D3-180A-4DAC-9B36-3C3707362CB7}"/>
    <cellStyle name="Warning Text 18 2" xfId="51115" xr:uid="{344FD3C7-4B30-4508-8462-A76F11514BF3}"/>
    <cellStyle name="Warning Text 18 2 2" xfId="51117" xr:uid="{94413C5E-8A71-4037-A785-D1F61807BB67}"/>
    <cellStyle name="Warning Text 18 2 2 2" xfId="30658" xr:uid="{CFD9258D-5E4B-4E8A-A15B-06F9C0C2F9E4}"/>
    <cellStyle name="Warning Text 18 2 3" xfId="51119" xr:uid="{A98D5885-2174-4F30-A3D5-F3D82BA020AA}"/>
    <cellStyle name="Warning Text 18 2 3 2" xfId="18949" xr:uid="{F0F4A869-55AE-4355-A748-13998D10EEB4}"/>
    <cellStyle name="Warning Text 18 2 4" xfId="51121" xr:uid="{5D5C3E26-82A3-4530-BD53-9389030876EB}"/>
    <cellStyle name="Warning Text 18 2_BSD2" xfId="32548" xr:uid="{C6FF732D-91B1-4AE0-961E-37933E299A8A}"/>
    <cellStyle name="Warning Text 18 3" xfId="29788" xr:uid="{E7BB95A4-163A-4427-B020-9970BCDBA827}"/>
    <cellStyle name="Warning Text 18 3 2" xfId="51123" xr:uid="{34AB31A4-EB1D-48BA-9CCF-AB5A5AF0E3BD}"/>
    <cellStyle name="Warning Text 18 4" xfId="29791" xr:uid="{7F825CEC-CAC4-4539-B584-E19D059BBB24}"/>
    <cellStyle name="Warning Text 18 4 2" xfId="15932" xr:uid="{FF036341-CC6D-426B-8436-604AC346D6F9}"/>
    <cellStyle name="Warning Text 18 5" xfId="51125" xr:uid="{9577A26B-571C-40F5-8ED3-1DE2818C6EC5}"/>
    <cellStyle name="Warning Text 18_BSD2" xfId="51127" xr:uid="{1C966597-8D97-488C-A0A1-5EF96E529D99}"/>
    <cellStyle name="Warning Text 19" xfId="51129" xr:uid="{6FA013A9-F1BF-4BAB-95D2-B6C9538B78D8}"/>
    <cellStyle name="Warning Text 19 2" xfId="51131" xr:uid="{2FC042FC-3D5D-4C09-A6EE-526D1A4A4C66}"/>
    <cellStyle name="Warning Text 19 2 2" xfId="51133" xr:uid="{8918F9F9-2B6F-47B6-AD5C-5C04078BE272}"/>
    <cellStyle name="Warning Text 19 2 2 2" xfId="51135" xr:uid="{7B9BD396-FFE1-4E6C-934E-9DE43BB3258C}"/>
    <cellStyle name="Warning Text 19 2 3" xfId="51137" xr:uid="{5EC6006D-3651-4C26-AF81-6360F7C8EC94}"/>
    <cellStyle name="Warning Text 19 2 3 2" xfId="51139" xr:uid="{0CF51D30-CD09-4601-9723-F76297694F8A}"/>
    <cellStyle name="Warning Text 19 2 4" xfId="51141" xr:uid="{D4AD749C-9347-4E07-A6BE-8638B7D8C5C7}"/>
    <cellStyle name="Warning Text 19 2_BSD2" xfId="25749" xr:uid="{3F026692-03A8-4878-A305-948ECFE5E029}"/>
    <cellStyle name="Warning Text 19 3" xfId="51143" xr:uid="{3038E320-7B0D-4DBD-A2EA-11C403C9642B}"/>
    <cellStyle name="Warning Text 19 3 2" xfId="51145" xr:uid="{03AA0B23-013C-4189-8908-E872A52398E2}"/>
    <cellStyle name="Warning Text 19 4" xfId="26540" xr:uid="{A10E0020-938E-4AE1-97B3-358BE98C8B2E}"/>
    <cellStyle name="Warning Text 19 4 2" xfId="51147" xr:uid="{F9D4B890-FD9E-450B-A3B1-A8F8C92BF28C}"/>
    <cellStyle name="Warning Text 19 5" xfId="51149" xr:uid="{EFF757A6-FE2C-41DE-AD1D-C5393571B240}"/>
    <cellStyle name="Warning Text 19_BSD2" xfId="51151" xr:uid="{1467FE74-0877-40DA-B989-13CCF308B5A1}"/>
    <cellStyle name="Warning Text 2" xfId="2773" xr:uid="{19725D89-C7E2-4861-AD53-DDA1F38930EB}"/>
    <cellStyle name="Warning Text 2 10" xfId="51152" xr:uid="{63AEF185-D025-4FF0-AAD8-FDE7A79505A1}"/>
    <cellStyle name="Warning Text 2 10 2" xfId="32918" xr:uid="{D1C9896F-4B3F-4BD0-8999-235AB3F9CBC1}"/>
    <cellStyle name="Warning Text 2 11" xfId="51153" xr:uid="{4B70AB18-22A7-4441-A10F-E0E5762C12B3}"/>
    <cellStyle name="Warning Text 2 2" xfId="51154" xr:uid="{C9A3241C-300F-4079-9C15-72D5B4339833}"/>
    <cellStyle name="Warning Text 2 2 2" xfId="51155" xr:uid="{DE582F24-3139-4489-9914-E1942D28A5C1}"/>
    <cellStyle name="Warning Text 2 2 2 2" xfId="51156" xr:uid="{914E9549-47DD-494F-8B4F-2A79EAF0AC31}"/>
    <cellStyle name="Warning Text 2 2 3" xfId="51157" xr:uid="{DCEB263D-E88A-4A54-8DA8-A3EC4214CE59}"/>
    <cellStyle name="Warning Text 2 2 3 2" xfId="45368" xr:uid="{BA926253-431D-4C73-9EB6-EE42FFCE1739}"/>
    <cellStyle name="Warning Text 2 2 4" xfId="46453" xr:uid="{8C5EA126-4D1E-435F-BB37-A557D7D69990}"/>
    <cellStyle name="Warning Text 2 2 4 2" xfId="46455" xr:uid="{59CEF136-534B-4A54-9071-E31A0B401931}"/>
    <cellStyle name="Warning Text 2 2 5" xfId="46457" xr:uid="{567027B0-1629-435E-8C6F-C2BEBD89F8D8}"/>
    <cellStyle name="Warning Text 2 2 6" xfId="46459" xr:uid="{2E1308D2-C0E4-46AD-A42F-F402859D6528}"/>
    <cellStyle name="Warning Text 2 2_BSD2" xfId="9306" xr:uid="{CADB81B8-A195-468B-8BF7-4275EE9A79F7}"/>
    <cellStyle name="Warning Text 2 3" xfId="51158" xr:uid="{BD60875A-5B90-4AB0-A648-F5778C8480E5}"/>
    <cellStyle name="Warning Text 2 3 2" xfId="51159" xr:uid="{B731AA9D-BD82-4176-B621-41B3DABC4517}"/>
    <cellStyle name="Warning Text 2 3 2 2" xfId="49347" xr:uid="{31DD1FFB-7BEC-43A1-B279-5279CEAC3969}"/>
    <cellStyle name="Warning Text 2 3 3" xfId="51160" xr:uid="{37F3CF6C-36B7-4191-BC7E-445B9DE02F90}"/>
    <cellStyle name="Warning Text 2 3 3 2" xfId="45381" xr:uid="{61A5CAC8-3368-4E58-8AEC-AF96A205FC26}"/>
    <cellStyle name="Warning Text 2 3 4" xfId="46463" xr:uid="{29883609-5F25-4C80-BC4B-5B82D5C8BB27}"/>
    <cellStyle name="Warning Text 2 3 5" xfId="46469" xr:uid="{D12F24E5-18A4-460B-B5FC-018AEFC03863}"/>
    <cellStyle name="Warning Text 2 3 6" xfId="4554" xr:uid="{A654468C-4A75-4562-879A-CAF9C823C17D}"/>
    <cellStyle name="Warning Text 2 3 7" xfId="46471" xr:uid="{861FD12A-637D-4D77-A8EC-B5E3EB7BA5BD}"/>
    <cellStyle name="Warning Text 2 3_BSD2" xfId="51161" xr:uid="{D2734FA4-7398-47A2-BD24-6D81C14578EA}"/>
    <cellStyle name="Warning Text 2 4" xfId="51162" xr:uid="{59FF5FBB-738D-4EC9-BCB1-61E39328DD89}"/>
    <cellStyle name="Warning Text 2 4 2" xfId="51163" xr:uid="{4E1B6D74-5402-47FC-A57C-35830DF80BAB}"/>
    <cellStyle name="Warning Text 2 4 3" xfId="51164" xr:uid="{0C8789E1-82D9-4AF3-A6FF-C5A7797287D7}"/>
    <cellStyle name="Warning Text 2 4 4" xfId="46474" xr:uid="{04536011-2005-464C-8BF5-A74099010613}"/>
    <cellStyle name="Warning Text 2 5" xfId="51165" xr:uid="{7458C967-9A35-48AE-BCF4-3B63C93D4093}"/>
    <cellStyle name="Warning Text 2 5 2" xfId="51166" xr:uid="{7E15CF62-1964-4929-BAA6-7CB0A394465E}"/>
    <cellStyle name="Warning Text 2 5 3" xfId="49204" xr:uid="{154906C1-C7B5-47AA-B80E-AE23D8827687}"/>
    <cellStyle name="Warning Text 2 5 4" xfId="46481" xr:uid="{D72F0D79-1B4C-416C-AFDF-76164289B42F}"/>
    <cellStyle name="Warning Text 2 6" xfId="51167" xr:uid="{C20E0131-2AE1-42E7-9280-6679832B92C6}"/>
    <cellStyle name="Warning Text 2 6 2" xfId="51168" xr:uid="{C09F0ED4-EC42-4078-AA3D-F900DEEA78E3}"/>
    <cellStyle name="Warning Text 2 6 3" xfId="49209" xr:uid="{1AA8A47E-5711-4295-ABD7-DB62704C5F69}"/>
    <cellStyle name="Warning Text 2 6 4" xfId="46492" xr:uid="{BC7C8D0B-36CA-4B1D-B5C9-2CEDF4D8297F}"/>
    <cellStyle name="Warning Text 2 7" xfId="51169" xr:uid="{DF78511F-D541-4506-AC3A-8246D005D4B2}"/>
    <cellStyle name="Warning Text 2 7 2" xfId="51170" xr:uid="{F3BECAED-8482-4984-A130-2969792B03F8}"/>
    <cellStyle name="Warning Text 2 7 3" xfId="51171" xr:uid="{2C6CEE06-B726-43E3-B894-1B8F7537765C}"/>
    <cellStyle name="Warning Text 2 7 4" xfId="46501" xr:uid="{33C7E84D-0AA1-4A1A-9324-9B7C0B10A3BD}"/>
    <cellStyle name="Warning Text 2 8" xfId="51172" xr:uid="{AF4D2467-F226-40D6-BCAC-41D9720357F3}"/>
    <cellStyle name="Warning Text 2 8 2" xfId="51173" xr:uid="{5249C67B-813F-48D1-B8F2-60E05F044D75}"/>
    <cellStyle name="Warning Text 2 8 3" xfId="51174" xr:uid="{C81DED4E-E980-43E2-90B9-8747D2F1440A}"/>
    <cellStyle name="Warning Text 2 8 4" xfId="46509" xr:uid="{E8B83D5B-5C34-43CF-8DD1-9E2D597C47ED}"/>
    <cellStyle name="Warning Text 2 9" xfId="51175" xr:uid="{36E515D0-8DDC-462D-85EF-944A78D8902F}"/>
    <cellStyle name="Warning Text 2 9 2" xfId="51176" xr:uid="{9DE21578-97B8-481E-A43D-5EEFAACF7F69}"/>
    <cellStyle name="Warning Text 2 9 3" xfId="51177" xr:uid="{35DDD780-669A-4BBC-89EA-82D9877EEC08}"/>
    <cellStyle name="Warning Text 2 9 4" xfId="51178" xr:uid="{B0D615E6-34F0-44A8-B2A1-F20F8E19B258}"/>
    <cellStyle name="Warning Text 20" xfId="51050" xr:uid="{DC66DF14-F599-4C70-90D9-6E04370751F3}"/>
    <cellStyle name="Warning Text 20 2" xfId="51052" xr:uid="{F11B5852-E14B-422F-99D9-F30466F8789E}"/>
    <cellStyle name="Warning Text 20 2 2" xfId="51054" xr:uid="{37FBBF19-458D-4007-9209-88AE45081C0E}"/>
    <cellStyle name="Warning Text 20 2 2 2" xfId="44422" xr:uid="{D283459E-1832-4090-8EA6-AA2F20029643}"/>
    <cellStyle name="Warning Text 20 2 3" xfId="51056" xr:uid="{AEB33AFB-9768-4380-B7F6-76C5C382BA07}"/>
    <cellStyle name="Warning Text 20 2 3 2" xfId="51058" xr:uid="{0AF202A4-7BAC-426A-AE60-4ADA63D622FB}"/>
    <cellStyle name="Warning Text 20 2 4" xfId="51060" xr:uid="{5FFCC155-7B39-46D9-90D6-25B15106907C}"/>
    <cellStyle name="Warning Text 20 2_BSD2" xfId="22190" xr:uid="{FFD839D0-FCE4-44EE-844D-DA37EE9DD7E2}"/>
    <cellStyle name="Warning Text 20 3" xfId="29767" xr:uid="{B56DC690-30E9-429A-96FC-67DA01492B4F}"/>
    <cellStyle name="Warning Text 20 3 2" xfId="32184" xr:uid="{1FC3B773-68D7-4C3A-AD73-B425B60F7B26}"/>
    <cellStyle name="Warning Text 20 4" xfId="29772" xr:uid="{E78A83AB-91AC-41AF-A8CE-4D66887B8410}"/>
    <cellStyle name="Warning Text 20 4 2" xfId="51062" xr:uid="{F7C51E47-D3D8-4EE6-85C3-FCE53D5EF052}"/>
    <cellStyle name="Warning Text 20 5" xfId="38484" xr:uid="{36C5970C-EC79-4CF2-8395-A8B5A12A64D5}"/>
    <cellStyle name="Warning Text 20_BSD2" xfId="51064" xr:uid="{0E2E0D7E-71CC-4A9A-A3AF-0F8F8AD5C0FF}"/>
    <cellStyle name="Warning Text 21" xfId="51066" xr:uid="{C4859D9C-5117-43FC-AAF0-91C6DB9AE7FE}"/>
    <cellStyle name="Warning Text 21 2" xfId="51068" xr:uid="{3AE4D853-E259-4540-84CB-DE935A466F9A}"/>
    <cellStyle name="Warning Text 21 2 2" xfId="51070" xr:uid="{E8CDAC2B-80CD-4191-90E7-68AB169F173A}"/>
    <cellStyle name="Warning Text 21 2 2 2" xfId="51072" xr:uid="{F72E7DEF-A239-4CBE-9234-3E3012EAF09E}"/>
    <cellStyle name="Warning Text 21 2 3" xfId="51074" xr:uid="{19422C4C-187E-4129-A4C9-99511D79C0E0}"/>
    <cellStyle name="Warning Text 21 2 3 2" xfId="51076" xr:uid="{C0FC28E1-2803-45D5-BE4F-EBED3376F089}"/>
    <cellStyle name="Warning Text 21 2 4" xfId="51078" xr:uid="{429163D4-8873-4376-9730-A0126379A975}"/>
    <cellStyle name="Warning Text 21 2_BSD2" xfId="51080" xr:uid="{56086D8C-E35D-4543-88B3-F1081AD12E15}"/>
    <cellStyle name="Warning Text 21 3" xfId="5224" xr:uid="{430010DA-D407-4464-997E-05B01451A0B4}"/>
    <cellStyle name="Warning Text 21 3 2" xfId="51082" xr:uid="{D2A84D7C-2D74-4176-ACFB-51EC596E2F43}"/>
    <cellStyle name="Warning Text 21 4" xfId="29776" xr:uid="{E2DB5D86-A0E1-46E8-A479-69A268B29AAE}"/>
    <cellStyle name="Warning Text 21 4 2" xfId="51084" xr:uid="{7913737E-97BD-464C-A37F-22BA148B1108}"/>
    <cellStyle name="Warning Text 21 5" xfId="51086" xr:uid="{A04B29B7-25AE-4F06-A86E-3E63311340BF}"/>
    <cellStyle name="Warning Text 21_BSD2" xfId="29650" xr:uid="{6224A80F-80EA-431B-9F08-55282D7B7011}"/>
    <cellStyle name="Warning Text 22" xfId="51088" xr:uid="{49B70624-DD0F-41A4-9FDD-7871DB8D5177}"/>
    <cellStyle name="Warning Text 22 2" xfId="51090" xr:uid="{6FBABF6B-9A6A-4124-AC88-2706AD11B147}"/>
    <cellStyle name="Warning Text 22 2 2" xfId="51092" xr:uid="{9931719E-AEE9-48FF-AFDA-6045D40B893B}"/>
    <cellStyle name="Warning Text 22 2 2 2" xfId="51094" xr:uid="{1A7DD17A-0526-4376-B9BE-C76192BF3C68}"/>
    <cellStyle name="Warning Text 22 2 3" xfId="51096" xr:uid="{F58D3445-571A-4675-ADDA-D0DB94121E94}"/>
    <cellStyle name="Warning Text 22 2 3 2" xfId="51098" xr:uid="{EA2B4DE5-37B0-4C1A-841D-98706A660D88}"/>
    <cellStyle name="Warning Text 22 2 4" xfId="51100" xr:uid="{C9B82981-86EB-4FA9-864E-48C350F1165A}"/>
    <cellStyle name="Warning Text 22 2_BSD2" xfId="51102" xr:uid="{115D58AA-6BCE-47BE-8EEC-0257FF7552DA}"/>
    <cellStyle name="Warning Text 22 3" xfId="29780" xr:uid="{DBBB2914-1DBE-4135-ABB2-28628ED11E4F}"/>
    <cellStyle name="Warning Text 22 3 2" xfId="51104" xr:uid="{AF01D002-E12E-4D4F-B1C2-6B17950F885A}"/>
    <cellStyle name="Warning Text 22 4" xfId="29783" xr:uid="{36533668-59E8-43A2-99C1-6086E46009E0}"/>
    <cellStyle name="Warning Text 22 4 2" xfId="51106" xr:uid="{BBB5BB36-74DD-4840-A5A1-54F1BE29AF67}"/>
    <cellStyle name="Warning Text 22 5" xfId="51108" xr:uid="{E95716F3-6B2C-4624-89C7-AC1290B5A040}"/>
    <cellStyle name="Warning Text 22_BSD2" xfId="51110" xr:uid="{B9BF6C44-67D3-449C-9563-7741FFFD602C}"/>
    <cellStyle name="Warning Text 23" xfId="51112" xr:uid="{5FB9B16B-2BC9-46C4-9D7E-78E4B266132B}"/>
    <cellStyle name="Warning Text 23 2" xfId="51114" xr:uid="{4BB24EDF-3C42-4836-9D73-04130B8C9B08}"/>
    <cellStyle name="Warning Text 23 2 2" xfId="51116" xr:uid="{29102DF9-C0C0-4CD9-BC85-043A608853ED}"/>
    <cellStyle name="Warning Text 23 2 2 2" xfId="30657" xr:uid="{7E83209E-C81C-4673-BE49-AB82316EA271}"/>
    <cellStyle name="Warning Text 23 2 3" xfId="51118" xr:uid="{0CD40995-F0CE-4101-BC90-22B04676F08D}"/>
    <cellStyle name="Warning Text 23 2 3 2" xfId="18948" xr:uid="{A3E4835E-C597-450D-8900-E121D6DD2DCF}"/>
    <cellStyle name="Warning Text 23 2 4" xfId="51120" xr:uid="{3775EF01-5830-4EDF-94AC-60C5F3E2F9C3}"/>
    <cellStyle name="Warning Text 23 2_BSD2" xfId="32547" xr:uid="{6F0C27B3-72F5-42A1-9BA4-190DE4C39118}"/>
    <cellStyle name="Warning Text 23 3" xfId="29787" xr:uid="{D340A7D4-489A-43A5-A048-DD76B20F8519}"/>
    <cellStyle name="Warning Text 23 3 2" xfId="51122" xr:uid="{05208FED-B159-4CCE-903D-44F7525A93D3}"/>
    <cellStyle name="Warning Text 23 4" xfId="29790" xr:uid="{AFD6B2C0-6021-4E0F-BE22-CA5E0CC413DE}"/>
    <cellStyle name="Warning Text 23 4 2" xfId="15931" xr:uid="{E0B56D2B-0652-4E65-B034-A47B12FB7218}"/>
    <cellStyle name="Warning Text 23 5" xfId="51124" xr:uid="{496D175A-37A1-4E28-8CCD-0C1812EA5288}"/>
    <cellStyle name="Warning Text 23_BSD2" xfId="51126" xr:uid="{5E10D719-8C28-4481-A0C2-07FD5E93DC76}"/>
    <cellStyle name="Warning Text 24" xfId="51128" xr:uid="{88893FE5-1D23-452B-8963-39D283536DB7}"/>
    <cellStyle name="Warning Text 24 2" xfId="51130" xr:uid="{9ADD9027-0D18-400D-8932-9B568FB51519}"/>
    <cellStyle name="Warning Text 24 2 2" xfId="51132" xr:uid="{5F1A0152-2D33-4680-B128-4E1AE265A444}"/>
    <cellStyle name="Warning Text 24 2 2 2" xfId="51134" xr:uid="{9A32D060-9691-44A4-AE6B-E1E96CDA8442}"/>
    <cellStyle name="Warning Text 24 2 3" xfId="51136" xr:uid="{2D299B1D-7DEC-4CB3-BA27-3BC2292D4003}"/>
    <cellStyle name="Warning Text 24 2 3 2" xfId="51138" xr:uid="{1520ABF1-4A42-48FB-8CF8-2AAAA8F50D3A}"/>
    <cellStyle name="Warning Text 24 2 4" xfId="51140" xr:uid="{D7F37327-8F25-4B3A-9224-63C4A2F91A67}"/>
    <cellStyle name="Warning Text 24 2_BSD2" xfId="25748" xr:uid="{815E3A48-99C9-449C-934E-310DFEA95A99}"/>
    <cellStyle name="Warning Text 24 3" xfId="51142" xr:uid="{7D61D06E-1A7C-469E-99AC-CB54FF4A6C86}"/>
    <cellStyle name="Warning Text 24 3 2" xfId="51144" xr:uid="{5FA0D018-4013-4CBB-B2AE-73EB337F66C6}"/>
    <cellStyle name="Warning Text 24 4" xfId="26539" xr:uid="{8B1B2175-368F-4F7A-AD93-A184836FD83A}"/>
    <cellStyle name="Warning Text 24 4 2" xfId="51146" xr:uid="{4392F3CA-D035-4903-A749-06F8136C786D}"/>
    <cellStyle name="Warning Text 24 5" xfId="51148" xr:uid="{77262D9E-5CAB-4C8B-96D9-35FE31BF89DC}"/>
    <cellStyle name="Warning Text 24_BSD2" xfId="51150" xr:uid="{FEC384F5-BC9B-4EE4-A759-B7B77F8BC4A4}"/>
    <cellStyle name="Warning Text 25" xfId="51180" xr:uid="{DF4544E7-0047-40A5-AF67-995994899727}"/>
    <cellStyle name="Warning Text 25 2" xfId="51182" xr:uid="{84DDA2B9-D38C-497B-BDA5-0E0E1E0E033C}"/>
    <cellStyle name="Warning Text 25 2 2" xfId="41170" xr:uid="{5F7ABB45-8A54-4366-AB6D-9BEA03B540B5}"/>
    <cellStyle name="Warning Text 25 2 2 2" xfId="41174" xr:uid="{A35A9E53-93AB-419A-A771-2269E09B2E84}"/>
    <cellStyle name="Warning Text 25 2 3" xfId="41192" xr:uid="{84D44220-C2A1-4EE7-9CA9-1FDD8B03C720}"/>
    <cellStyle name="Warning Text 25 2 3 2" xfId="41196" xr:uid="{CF2B49E2-3656-42D6-ADFD-42A4DA6CF704}"/>
    <cellStyle name="Warning Text 25 2 4" xfId="41214" xr:uid="{F734FD71-9AE0-40D5-BFA8-8B158FADB09A}"/>
    <cellStyle name="Warning Text 25 2_BSD2" xfId="29227" xr:uid="{C065EC02-8AF6-4460-8043-FE7A555F37CC}"/>
    <cellStyle name="Warning Text 25 3" xfId="51184" xr:uid="{35C02E67-8C8E-49CA-B115-6430C9E484FC}"/>
    <cellStyle name="Warning Text 25 3 2" xfId="41803" xr:uid="{1F651290-A852-49CF-B47A-0E414573082B}"/>
    <cellStyle name="Warning Text 25 4" xfId="51186" xr:uid="{B82EF7BA-7801-47BD-93B3-850EDFFF4A7C}"/>
    <cellStyle name="Warning Text 25 4 2" xfId="51188" xr:uid="{F22DCD6E-2707-4E86-814D-92BF6C37C3C4}"/>
    <cellStyle name="Warning Text 25 5" xfId="51190" xr:uid="{4336DA00-3098-487F-9AB1-5DA4AA583F1D}"/>
    <cellStyle name="Warning Text 25_BSD2" xfId="51192" xr:uid="{2161853F-4205-4961-A444-9C8BA93ABD7B}"/>
    <cellStyle name="Warning Text 26" xfId="51194" xr:uid="{6DCC3A39-FA43-4B25-91CB-9FA4456F4244}"/>
    <cellStyle name="Warning Text 26 2" xfId="51196" xr:uid="{AD70111D-A507-49CE-9C81-5333ED1E0AE3}"/>
    <cellStyle name="Warning Text 26 2 2" xfId="51198" xr:uid="{3FA6D69E-3B94-4EAC-AD3F-8EEB7DB105FC}"/>
    <cellStyle name="Warning Text 26 2 2 2" xfId="51200" xr:uid="{AB13824A-E086-4B63-A7CD-29A677792537}"/>
    <cellStyle name="Warning Text 26 2 3" xfId="51202" xr:uid="{BC985D6D-C490-4D9F-86E4-9A7DF54D5E6D}"/>
    <cellStyle name="Warning Text 26 2 3 2" xfId="51204" xr:uid="{34EA3D1A-CAC9-4030-B11C-2686B8A3CF65}"/>
    <cellStyle name="Warning Text 26 2 4" xfId="51206" xr:uid="{7EFE47A8-A860-4BCA-84B6-ECC1E9CEB86D}"/>
    <cellStyle name="Warning Text 26 2_BSD2" xfId="51208" xr:uid="{1264669A-049E-4E09-8353-3FC79ABC652F}"/>
    <cellStyle name="Warning Text 26 3" xfId="51210" xr:uid="{737A2648-E5D2-4BE5-88B9-AADC74921CB5}"/>
    <cellStyle name="Warning Text 26 3 2" xfId="51212" xr:uid="{73B69F5A-DDAD-40CE-9577-16D3FE7B47AA}"/>
    <cellStyle name="Warning Text 26 4" xfId="51214" xr:uid="{666D025A-08E7-4A94-A2D1-B86EC1AF821A}"/>
    <cellStyle name="Warning Text 26 4 2" xfId="51216" xr:uid="{94E599EF-AF16-4580-9922-233DA96B16C2}"/>
    <cellStyle name="Warning Text 26 5" xfId="51218" xr:uid="{08FFEEAD-E811-4EA8-98DE-01DFA1AEE564}"/>
    <cellStyle name="Warning Text 26_BSD2" xfId="51220" xr:uid="{131363DB-3779-4E7F-92DF-78F9F5C105C2}"/>
    <cellStyle name="Warning Text 27" xfId="23484" xr:uid="{59EB853E-3964-4C9E-B2B2-1E9CEB2EC4AB}"/>
    <cellStyle name="Warning Text 27 2" xfId="51222" xr:uid="{91C62278-0E39-4117-B878-7816899633A8}"/>
    <cellStyle name="Warning Text 27 2 2" xfId="44345" xr:uid="{A55145FC-F276-4541-9498-0F6A8A39C70B}"/>
    <cellStyle name="Warning Text 27 2 2 2" xfId="10784" xr:uid="{A6C0C20B-0A3B-4403-B8A8-DB9F3FFD297A}"/>
    <cellStyle name="Warning Text 27 2 3" xfId="44348" xr:uid="{7DC26A01-3A7E-44C1-A788-BDB9585BEA3E}"/>
    <cellStyle name="Warning Text 27 2 3 2" xfId="51224" xr:uid="{D07A6520-8B6F-4278-8D02-E6472D763D7E}"/>
    <cellStyle name="Warning Text 27 2 4" xfId="44351" xr:uid="{E5903B7A-B9FB-43BD-9DB4-193BDFEC61F3}"/>
    <cellStyle name="Warning Text 27 2_BSD2" xfId="4085" xr:uid="{47F16497-C486-416D-849C-B166A6A72622}"/>
    <cellStyle name="Warning Text 27 3" xfId="51226" xr:uid="{0204D204-E4F9-4531-B667-715FA08794F4}"/>
    <cellStyle name="Warning Text 27 3 2" xfId="44360" xr:uid="{87F0D0B4-E07C-4088-BA84-2C0ACFA2BCD3}"/>
    <cellStyle name="Warning Text 27 4" xfId="51228" xr:uid="{87B03531-3628-41C1-A14C-35E7B815BFD5}"/>
    <cellStyle name="Warning Text 27 4 2" xfId="44371" xr:uid="{01D6028F-90DC-450D-BA29-2BCDB82F6B01}"/>
    <cellStyle name="Warning Text 27 5" xfId="51230" xr:uid="{AE50B59A-A881-4951-A24E-5C4804F583AE}"/>
    <cellStyle name="Warning Text 27_BSD2" xfId="51232" xr:uid="{71347E0D-22C5-484E-8566-8A3D1383E90F}"/>
    <cellStyle name="Warning Text 28" xfId="51234" xr:uid="{09C7EBE2-F1F8-41D7-8F0B-DBE525C96F7E}"/>
    <cellStyle name="Warning Text 28 2" xfId="51236" xr:uid="{B1D856EE-115D-4FCF-8F4F-D647B8AD01F7}"/>
    <cellStyle name="Warning Text 28 2 2" xfId="44457" xr:uid="{8A2CF87C-097F-4081-9203-55ABF523FB77}"/>
    <cellStyle name="Warning Text 28 2 2 2" xfId="51238" xr:uid="{064827AB-7515-4FA3-9216-D80058B4499F}"/>
    <cellStyle name="Warning Text 28 2 3" xfId="8898" xr:uid="{865E020A-4BC3-4B77-B426-D7C18C373502}"/>
    <cellStyle name="Warning Text 28 2 3 2" xfId="51240" xr:uid="{9B300512-4680-4912-B37B-60AB4A9C7CDF}"/>
    <cellStyle name="Warning Text 28 2 4" xfId="44460" xr:uid="{54271372-D48D-4872-B57C-B15DBDA84506}"/>
    <cellStyle name="Warning Text 28 2_BSD2" xfId="32652" xr:uid="{875270CA-9B02-4C51-BE53-06450E08A8E0}"/>
    <cellStyle name="Warning Text 28 3" xfId="36243" xr:uid="{2BA51419-E1A0-4DAB-85EF-25DD648BB190}"/>
    <cellStyle name="Warning Text 28 3 2" xfId="44466" xr:uid="{B22DDE97-1B46-4EED-B51F-FDBF19BC81E1}"/>
    <cellStyle name="Warning Text 28 4" xfId="36246" xr:uid="{8406F9C4-C291-4C13-9C3B-B0ECA4E5DCC9}"/>
    <cellStyle name="Warning Text 28 4 2" xfId="44479" xr:uid="{B5C7EC67-1512-4315-9E93-4DF228668341}"/>
    <cellStyle name="Warning Text 28 5" xfId="36249" xr:uid="{48F373A9-3272-4B78-85DE-0A1EC7767D66}"/>
    <cellStyle name="Warning Text 28_BSD2" xfId="49722" xr:uid="{1BA95D4E-EE0A-42B1-AA7C-7A871298B305}"/>
    <cellStyle name="Warning Text 29" xfId="51242" xr:uid="{B90C59CE-5C4D-4D5C-99C7-6A421FF32E73}"/>
    <cellStyle name="Warning Text 29 2" xfId="51244" xr:uid="{4281D1E4-F2F8-4E70-9DC7-F7170E0F2625}"/>
    <cellStyle name="Warning Text 29 2 2" xfId="51246" xr:uid="{33069D4E-7798-47B3-8F72-67A11B3D5FA8}"/>
    <cellStyle name="Warning Text 29 2 2 2" xfId="33181" xr:uid="{65EA5AF9-0E6A-4FC8-A62C-FCDF21771A80}"/>
    <cellStyle name="Warning Text 29 2 3" xfId="51249" xr:uid="{96BE852E-EF2C-4553-A015-0C624300B713}"/>
    <cellStyle name="Warning Text 29 2 3 2" xfId="33070" xr:uid="{32909139-20BB-451B-A769-360C349BBD76}"/>
    <cellStyle name="Warning Text 29 2 4" xfId="51251" xr:uid="{FAFDA6D2-BAF4-4E22-8A84-51F65DBFB69A}"/>
    <cellStyle name="Warning Text 29 2_BSD2" xfId="35250" xr:uid="{83A217DC-4DB0-455C-8727-C8F08FE40CB1}"/>
    <cellStyle name="Warning Text 29 3" xfId="51253" xr:uid="{A5B0FF23-B2F5-456B-B5B5-E9B79FAFB5FC}"/>
    <cellStyle name="Warning Text 29 3 2" xfId="51255" xr:uid="{A126356E-4AB6-4119-AB23-27457931F38B}"/>
    <cellStyle name="Warning Text 29 4" xfId="34609" xr:uid="{4325376E-78E4-4325-AF01-3E60E12671A8}"/>
    <cellStyle name="Warning Text 29 4 2" xfId="51257" xr:uid="{C6FC9C47-E635-41CC-B173-81AA9A10ACDD}"/>
    <cellStyle name="Warning Text 29 5" xfId="34612" xr:uid="{C89F010F-5151-4E41-BBAD-6E650FE6E058}"/>
    <cellStyle name="Warning Text 29_BSD2" xfId="10724" xr:uid="{ABC6578C-5B87-4527-9B1F-43CD8AA8FA3F}"/>
    <cellStyle name="Warning Text 3" xfId="2774" xr:uid="{EDA7F6C4-856F-4DAF-B4F1-F7F778CA3CE8}"/>
    <cellStyle name="Warning Text 3 2" xfId="51258" xr:uid="{E1277081-5CD9-4751-B3F6-8D43689D8C24}"/>
    <cellStyle name="Warning Text 3 2 2" xfId="28575" xr:uid="{27BC5612-A684-4207-9E81-CD4B1F5D7DF9}"/>
    <cellStyle name="Warning Text 3 2 3" xfId="51259" xr:uid="{08F648A4-C872-4D4D-BC1F-8AC98A8AA66D}"/>
    <cellStyle name="Warning Text 3 3" xfId="51262" xr:uid="{20C25558-1965-4B30-A8A5-7C6531211585}"/>
    <cellStyle name="Warning Text 3 3 2" xfId="28581" xr:uid="{90861F68-CEFA-4BB9-8168-CB102FD0D872}"/>
    <cellStyle name="Warning Text 3 3 3" xfId="51263" xr:uid="{B73FCB13-8DB4-43D9-B00B-7222A8991977}"/>
    <cellStyle name="Warning Text 3 4" xfId="51264" xr:uid="{879CAF84-3ECD-465F-A9D3-48E799828047}"/>
    <cellStyle name="Warning Text 3 4 2" xfId="28586" xr:uid="{A7116EFD-D5B7-4390-804B-E14C2DA00922}"/>
    <cellStyle name="Warning Text 3 5" xfId="51265" xr:uid="{874491B7-3CD0-495C-AB5C-9D1F839DC1D7}"/>
    <cellStyle name="Warning Text 3 5 2" xfId="28591" xr:uid="{DB2CC3B2-C354-4CF5-A970-FAC0744465BA}"/>
    <cellStyle name="Warning Text 3 6" xfId="51266" xr:uid="{8C813D00-002B-4C55-BA3F-8C49377E83CF}"/>
    <cellStyle name="Warning Text 3_Annexure" xfId="51248" xr:uid="{09C7C9BC-203B-4158-8A20-98E62E005B07}"/>
    <cellStyle name="Warning Text 30" xfId="51179" xr:uid="{4DF5EB80-EF2B-4FC9-AD2C-2FA764FFAABB}"/>
    <cellStyle name="Warning Text 30 2" xfId="51181" xr:uid="{E4DEF77E-F35C-4D2D-97B0-2302DCE48F4D}"/>
    <cellStyle name="Warning Text 30 2 2" xfId="41169" xr:uid="{83AF4696-49BA-4F1D-B759-5A6FB01BF56B}"/>
    <cellStyle name="Warning Text 30 2 2 2" xfId="41173" xr:uid="{8E297D52-F3B3-42DB-A0BA-FB73EED48523}"/>
    <cellStyle name="Warning Text 30 2 3" xfId="41191" xr:uid="{399F979C-3E51-49F0-AE27-9DCDBB358D81}"/>
    <cellStyle name="Warning Text 30 2 3 2" xfId="41195" xr:uid="{90F69919-7AE0-4666-8B22-7B9FF8248A5D}"/>
    <cellStyle name="Warning Text 30 2 4" xfId="41213" xr:uid="{B85FBD13-29EB-4101-98DA-E4ECFB0142B9}"/>
    <cellStyle name="Warning Text 30 2_BSD2" xfId="29226" xr:uid="{965C3425-D125-4627-8939-303367E871FB}"/>
    <cellStyle name="Warning Text 30 3" xfId="51183" xr:uid="{1A617D3C-3C5D-449C-A418-EDDFE5FF43B3}"/>
    <cellStyle name="Warning Text 30 3 2" xfId="41802" xr:uid="{BFEA0E8E-8BC4-4CE7-9E6E-17084D653443}"/>
    <cellStyle name="Warning Text 30 4" xfId="51185" xr:uid="{8680AED7-D513-4ABD-941C-BF2A7B4375F7}"/>
    <cellStyle name="Warning Text 30 4 2" xfId="51187" xr:uid="{C7B14A8F-E6A9-44DD-92F2-E6245F7B0220}"/>
    <cellStyle name="Warning Text 30 5" xfId="51189" xr:uid="{70BA1F42-CC1E-49CC-9D71-A6CFDE036EEA}"/>
    <cellStyle name="Warning Text 30_BSD2" xfId="51191" xr:uid="{D4B1D460-7CA6-40D2-978B-8EE875109AB7}"/>
    <cellStyle name="Warning Text 31" xfId="51193" xr:uid="{B7BEF4AE-B4E9-4D09-AF18-042481816213}"/>
    <cellStyle name="Warning Text 31 2" xfId="51195" xr:uid="{CF5D80D2-93A6-4112-98C5-AA9E904D3049}"/>
    <cellStyle name="Warning Text 31 2 2" xfId="51197" xr:uid="{4E582107-5D61-4D5D-AED7-90E19195AD07}"/>
    <cellStyle name="Warning Text 31 2 2 2" xfId="51199" xr:uid="{59C21A2F-B162-409B-B9A9-00559CC6E469}"/>
    <cellStyle name="Warning Text 31 2 3" xfId="51201" xr:uid="{320A7FA2-9064-4CEC-B405-15AAA5F2C1FF}"/>
    <cellStyle name="Warning Text 31 2 3 2" xfId="51203" xr:uid="{30C23852-460F-4658-BCBA-367594A91B0A}"/>
    <cellStyle name="Warning Text 31 2 4" xfId="51205" xr:uid="{4004D5E3-D1BA-48E9-BEA0-BB64B3CA3B89}"/>
    <cellStyle name="Warning Text 31 2_BSD2" xfId="51207" xr:uid="{8972FE49-606A-416E-BE8F-BD020E68B64F}"/>
    <cellStyle name="Warning Text 31 3" xfId="51209" xr:uid="{BA25DF32-BE15-454E-B518-415CFFF70442}"/>
    <cellStyle name="Warning Text 31 3 2" xfId="51211" xr:uid="{F179278C-E6EB-4F18-A3E4-0CE745953B0C}"/>
    <cellStyle name="Warning Text 31 4" xfId="51213" xr:uid="{E478596E-83C4-4784-8790-7055C9DF454D}"/>
    <cellStyle name="Warning Text 31 4 2" xfId="51215" xr:uid="{FB6924E5-3CB5-4A93-972C-875870406347}"/>
    <cellStyle name="Warning Text 31 5" xfId="51217" xr:uid="{99525454-25DC-4124-BD3D-3732E5A98FBA}"/>
    <cellStyle name="Warning Text 31_BSD2" xfId="51219" xr:uid="{9AA3C7F2-0292-46D5-85B0-783A47A46EDD}"/>
    <cellStyle name="Warning Text 32" xfId="23483" xr:uid="{1564B1CF-4FC9-4800-A489-0157A0C0F519}"/>
    <cellStyle name="Warning Text 32 2" xfId="51221" xr:uid="{23F207A0-8CE6-4C09-867C-CDE548E5B332}"/>
    <cellStyle name="Warning Text 32 2 2" xfId="44344" xr:uid="{387F3541-91CB-4834-80A6-C347F3287115}"/>
    <cellStyle name="Warning Text 32 2 2 2" xfId="10783" xr:uid="{CF737238-D9B2-4F15-8E68-DC5E1D1EF357}"/>
    <cellStyle name="Warning Text 32 2 3" xfId="44347" xr:uid="{67D5A473-A2FA-471A-B5B1-61BBFF38974E}"/>
    <cellStyle name="Warning Text 32 2 3 2" xfId="51223" xr:uid="{7D5D41F8-3F3C-4D59-84ED-16B65DDA2DE7}"/>
    <cellStyle name="Warning Text 32 2 4" xfId="44350" xr:uid="{F47E9118-0D6F-428F-9A9C-EB7E5166FA6F}"/>
    <cellStyle name="Warning Text 32 2_BSD2" xfId="4084" xr:uid="{7E7A4D1D-9F81-448C-9AE6-8ADF8FF54B31}"/>
    <cellStyle name="Warning Text 32 3" xfId="51225" xr:uid="{3580BA1B-7F69-4E1B-A5A8-264C055F3451}"/>
    <cellStyle name="Warning Text 32 3 2" xfId="44359" xr:uid="{A974F49B-55A1-4D6C-8E79-FB8430D72615}"/>
    <cellStyle name="Warning Text 32 4" xfId="51227" xr:uid="{DAB6A675-C487-4800-927E-A6388C1121CD}"/>
    <cellStyle name="Warning Text 32 4 2" xfId="44370" xr:uid="{4B9227C1-07A3-488F-A3E6-A060277934F5}"/>
    <cellStyle name="Warning Text 32 5" xfId="51229" xr:uid="{3546E058-DBB6-48F8-A24B-013E935C58E7}"/>
    <cellStyle name="Warning Text 32_BSD2" xfId="51231" xr:uid="{F7757BA3-3105-4809-810D-5C46B6323BAD}"/>
    <cellStyle name="Warning Text 33" xfId="51233" xr:uid="{284165AE-4D63-4D5D-BFF1-7DF9EB6E139D}"/>
    <cellStyle name="Warning Text 33 2" xfId="51235" xr:uid="{C6548C0D-7FE3-44E8-9034-AF4DF39CE76F}"/>
    <cellStyle name="Warning Text 33 2 2" xfId="44456" xr:uid="{BE99CCC7-9BAA-484A-841E-53A33F8D6C04}"/>
    <cellStyle name="Warning Text 33 2 2 2" xfId="51237" xr:uid="{28D0DA94-7554-4AB2-8A92-6819EA08953E}"/>
    <cellStyle name="Warning Text 33 2 3" xfId="8897" xr:uid="{4BD82C59-C65B-4C4C-947D-BBF2F5BD8E9C}"/>
    <cellStyle name="Warning Text 33 2 3 2" xfId="51239" xr:uid="{125A6F9A-F6CD-4A64-B04B-FB73085561B2}"/>
    <cellStyle name="Warning Text 33 2 4" xfId="44459" xr:uid="{4630BDFA-52F7-4D13-A7B2-DED83F924C5C}"/>
    <cellStyle name="Warning Text 33 2_BSD2" xfId="32651" xr:uid="{9ED179BA-0E92-4D18-ACB9-A461E1A047D8}"/>
    <cellStyle name="Warning Text 33 3" xfId="36242" xr:uid="{5956CA31-7A47-4772-919F-1632EF1431BA}"/>
    <cellStyle name="Warning Text 33 3 2" xfId="44465" xr:uid="{A3D425BA-D5BC-491D-834D-3F4AECFEF250}"/>
    <cellStyle name="Warning Text 33 4" xfId="36245" xr:uid="{4814EAD5-315C-40C3-99BC-B08523D8F9F1}"/>
    <cellStyle name="Warning Text 33 4 2" xfId="44478" xr:uid="{6EA8D3C1-4A1B-4F8C-B5F2-EF3E1B6B6F8C}"/>
    <cellStyle name="Warning Text 33 5" xfId="36248" xr:uid="{104F5865-FAB1-491D-A7F1-BEA7F4CBEF5C}"/>
    <cellStyle name="Warning Text 33_BSD2" xfId="49721" xr:uid="{ACA7A5AD-BF3B-4215-A9D7-D92D3113FCC6}"/>
    <cellStyle name="Warning Text 34" xfId="51241" xr:uid="{F0DABC9B-F4C0-4D6D-B6F6-6CCD199F814B}"/>
    <cellStyle name="Warning Text 34 2" xfId="51243" xr:uid="{EB830360-D33A-40BA-B5BB-9FCF0083F1DD}"/>
    <cellStyle name="Warning Text 34 2 2" xfId="51245" xr:uid="{20F66C93-0E87-45DE-8476-C91EDE188BBD}"/>
    <cellStyle name="Warning Text 34 2 2 2" xfId="33180" xr:uid="{5D4734FA-892E-45D5-8A78-B6C9E13C0AC2}"/>
    <cellStyle name="Warning Text 34 2 3" xfId="51247" xr:uid="{8F3C138D-0BBF-4BDE-AB2A-29863632805E}"/>
    <cellStyle name="Warning Text 34 2 3 2" xfId="33069" xr:uid="{BB5B5659-1454-4755-AEE6-594EF0480818}"/>
    <cellStyle name="Warning Text 34 2 4" xfId="51250" xr:uid="{A9DFECA2-296E-49D0-B994-D7A48003922F}"/>
    <cellStyle name="Warning Text 34 2_BSD2" xfId="35249" xr:uid="{107E80C7-90BA-4D42-B188-FE46C2B68CCA}"/>
    <cellStyle name="Warning Text 34 3" xfId="51252" xr:uid="{5D136430-3169-49D0-BE76-E77721C69D28}"/>
    <cellStyle name="Warning Text 34 3 2" xfId="51254" xr:uid="{6F4E6910-A99E-4431-972D-F2D1D420DAE7}"/>
    <cellStyle name="Warning Text 34 4" xfId="34608" xr:uid="{273E359E-57CB-4FBC-BCC2-875BF9808153}"/>
    <cellStyle name="Warning Text 34 4 2" xfId="51256" xr:uid="{DC970A92-016F-46F5-8AD8-B903AE1C9E1A}"/>
    <cellStyle name="Warning Text 34 5" xfId="34611" xr:uid="{BBC5C27C-8639-4D5E-8E4B-84B5715ABD0D}"/>
    <cellStyle name="Warning Text 34_BSD2" xfId="10723" xr:uid="{ACCF7656-AC6A-4745-A8A2-C263D21A4ED8}"/>
    <cellStyle name="Warning Text 35" xfId="49303" xr:uid="{A1C490DC-1382-45FF-876A-63F5827CD5D4}"/>
    <cellStyle name="Warning Text 35 2" xfId="51268" xr:uid="{3C67A5F8-D197-4186-B4D4-CBA67AD5C5D5}"/>
    <cellStyle name="Warning Text 35 2 2" xfId="51270" xr:uid="{CD2E2627-3C10-428F-B3FA-662BA35175C3}"/>
    <cellStyle name="Warning Text 35 2 2 2" xfId="51272" xr:uid="{E7A188E2-D7B0-42C7-AF99-3ECF9D72BF05}"/>
    <cellStyle name="Warning Text 35 2 3" xfId="51274" xr:uid="{25975E01-0534-4A15-9392-C82FBE9DF4DD}"/>
    <cellStyle name="Warning Text 35 2 3 2" xfId="51276" xr:uid="{8FAEF90E-6C12-457A-8314-1F7263CA8C02}"/>
    <cellStyle name="Warning Text 35 2 4" xfId="51278" xr:uid="{2D398A33-55EE-4FC9-B9B9-178718402582}"/>
    <cellStyle name="Warning Text 35 2_BSD2" xfId="11330" xr:uid="{CF1808C7-E273-4CC9-96D3-F905C39998CD}"/>
    <cellStyle name="Warning Text 35 3" xfId="51280" xr:uid="{5FE0EDA4-13BA-442F-BA4A-D52078FCBAA2}"/>
    <cellStyle name="Warning Text 35 3 2" xfId="51282" xr:uid="{225D18B0-A67F-4895-B9EB-78AFC36A3742}"/>
    <cellStyle name="Warning Text 35 4" xfId="34617" xr:uid="{F7DFEA79-C7ED-4168-BEC8-811F4C4C9D45}"/>
    <cellStyle name="Warning Text 35 4 2" xfId="51284" xr:uid="{872AB483-9767-4245-A8C6-F0AD62A9624D}"/>
    <cellStyle name="Warning Text 35 5" xfId="34620" xr:uid="{782B6237-89DE-4B20-809C-7A913AA3A280}"/>
    <cellStyle name="Warning Text 35_BSD2" xfId="51286" xr:uid="{D4EDF629-35DD-425F-98F7-DE7E02C530C2}"/>
    <cellStyle name="Warning Text 36" xfId="51288" xr:uid="{A7D20244-ECDA-464F-9B57-C2EF04D25AAE}"/>
    <cellStyle name="Warning Text 36 2" xfId="46762" xr:uid="{6C3E6ED4-F3D6-419F-B47D-1C5F2B83BD0F}"/>
    <cellStyle name="Warning Text 36 2 2" xfId="46766" xr:uid="{76A88F4D-429E-41A4-A5ED-DC5EEAEA1A62}"/>
    <cellStyle name="Warning Text 36 2 2 2" xfId="46528" xr:uid="{4045FB8B-F42F-4D9D-8E50-6FE048D635B0}"/>
    <cellStyle name="Warning Text 36 2 3" xfId="46769" xr:uid="{C6421A57-EB49-4E5E-95EE-1281170A8A65}"/>
    <cellStyle name="Warning Text 36 2 3 2" xfId="51290" xr:uid="{93E95498-E3D6-4055-9EE3-12B12C9AED97}"/>
    <cellStyle name="Warning Text 36 2 4" xfId="46772" xr:uid="{666B3974-0605-4B35-96E1-CFE2399883E9}"/>
    <cellStyle name="Warning Text 36 2_BSD2" xfId="51292" xr:uid="{E13D4420-DB2E-4E2E-A806-DF9A31542292}"/>
    <cellStyle name="Warning Text 36 3" xfId="46777" xr:uid="{FBEBA036-4CB6-45CF-A7A2-B8BC15E17179}"/>
    <cellStyle name="Warning Text 36 3 2" xfId="23596" xr:uid="{DBE77453-F80C-4059-B549-129EE5223537}"/>
    <cellStyle name="Warning Text 36 4" xfId="34625" xr:uid="{80D7830D-0121-4E71-B273-3CD4EB4E7E0B}"/>
    <cellStyle name="Warning Text 36 4 2" xfId="46781" xr:uid="{51CEB164-725D-43E1-82C3-C67AF1992CDD}"/>
    <cellStyle name="Warning Text 36 5" xfId="34629" xr:uid="{CF31C9EA-3132-47C0-80AF-7E161660299A}"/>
    <cellStyle name="Warning Text 36_BSD2" xfId="48256" xr:uid="{1AF7A53E-4381-4353-BC58-1F82D9D62727}"/>
    <cellStyle name="Warning Text 37" xfId="47996" xr:uid="{A3663017-F46D-4BBA-9E25-36A17CEEE288}"/>
    <cellStyle name="Warning Text 37 2" xfId="29807" xr:uid="{960A152E-A826-44DF-8F45-477E7C62C7AF}"/>
    <cellStyle name="Warning Text 37 2 2" xfId="46787" xr:uid="{324700DC-38CD-4729-9C79-AAB2A407CFA2}"/>
    <cellStyle name="Warning Text 37 2 2 2" xfId="51294" xr:uid="{6B8E9542-4A5D-4628-B9B2-4E63C598A17F}"/>
    <cellStyle name="Warning Text 37 2 3" xfId="51296" xr:uid="{1A8A73ED-491B-4B09-82A5-2BD8DCB61085}"/>
    <cellStyle name="Warning Text 37 2 3 2" xfId="39977" xr:uid="{2AC7C39D-8670-4778-83BE-426BF3D58E71}"/>
    <cellStyle name="Warning Text 37 2 4" xfId="51298" xr:uid="{CC77251F-5771-44DF-B10E-B012AD58E069}"/>
    <cellStyle name="Warning Text 37 2_BSD2" xfId="48103" xr:uid="{409EDF2B-913B-4CF1-BB99-75D7F0EF1DAF}"/>
    <cellStyle name="Warning Text 37 3" xfId="46790" xr:uid="{EE7B76FC-D2E1-4C2F-878F-2DB15A10849E}"/>
    <cellStyle name="Warning Text 37 3 2" xfId="46793" xr:uid="{AD93680A-CCF3-445D-B196-6D48DA726B38}"/>
    <cellStyle name="Warning Text 37 4" xfId="34634" xr:uid="{F7EF980A-59D0-4E63-9F72-A3C5C99DEC68}"/>
    <cellStyle name="Warning Text 37 4 2" xfId="51300" xr:uid="{3334DB70-E40E-4DA9-B447-6C8433FB2B90}"/>
    <cellStyle name="Warning Text 37 5" xfId="34638" xr:uid="{87885117-2FAB-45EC-86FD-47F74260BBA5}"/>
    <cellStyle name="Warning Text 37_BSD2" xfId="51302" xr:uid="{76B3F137-804A-4C83-814A-E1EF58BD931A}"/>
    <cellStyle name="Warning Text 38" xfId="47999" xr:uid="{F08FE45D-318F-431F-BCA7-9D53C4EBB5B8}"/>
    <cellStyle name="Warning Text 38 2" xfId="29822" xr:uid="{31C6401D-7F71-41CA-9596-8748160ECCBB}"/>
    <cellStyle name="Warning Text 38 2 2" xfId="46797" xr:uid="{41C58FE3-F68F-43DE-B802-AEB64FC42873}"/>
    <cellStyle name="Warning Text 38 2 2 2" xfId="51304" xr:uid="{DF9355D7-D87A-437E-A3D5-4EFE5B7B8200}"/>
    <cellStyle name="Warning Text 38 2 3" xfId="51306" xr:uid="{834636E5-6A68-4971-A5C3-007F6F495D32}"/>
    <cellStyle name="Warning Text 38 2 3 2" xfId="51308" xr:uid="{D507D032-B995-442C-ACFD-C73D956822C8}"/>
    <cellStyle name="Warning Text 38 2 4" xfId="51310" xr:uid="{D052A9CA-D3EF-49C0-A0D5-DEA517069717}"/>
    <cellStyle name="Warning Text 38 2_BSD2" xfId="51312" xr:uid="{DC4082CB-494D-439B-A5AF-5686FE7FA10D}"/>
    <cellStyle name="Warning Text 38 3" xfId="35351" xr:uid="{5EFAF7BB-1BD3-4859-8859-82697BEF090E}"/>
    <cellStyle name="Warning Text 38 3 2" xfId="51314" xr:uid="{D04188D2-E902-43D9-8BC6-52B5DA08240B}"/>
    <cellStyle name="Warning Text 38 4" xfId="35355" xr:uid="{48012FD4-3B02-4A27-94EA-E0C12E56973C}"/>
    <cellStyle name="Warning Text 38 4 2" xfId="51316" xr:uid="{7F96D498-1071-489A-8E02-A2088F8DBF73}"/>
    <cellStyle name="Warning Text 38 5" xfId="30157" xr:uid="{3695A5F6-F319-44A5-9852-6791E79FF72F}"/>
    <cellStyle name="Warning Text 38_BSD2" xfId="51318" xr:uid="{5D18BFAB-585B-45EB-9EF0-E4AF0DCE34DB}"/>
    <cellStyle name="Warning Text 39" xfId="48002" xr:uid="{F86DB6F3-44F7-4FAB-A92B-B176D3149786}"/>
    <cellStyle name="Warning Text 39 2" xfId="29834" xr:uid="{D3BA8FE3-6771-4CB3-B7F2-1D28B61B130C}"/>
    <cellStyle name="Warning Text 39 2 2" xfId="51320" xr:uid="{A2154802-322A-4452-A8B3-120E3D58917F}"/>
    <cellStyle name="Warning Text 39 2 2 2" xfId="51322" xr:uid="{B93480F2-D8BE-4F09-9460-F8935F22168F}"/>
    <cellStyle name="Warning Text 39 2 3" xfId="51324" xr:uid="{06E45F9F-1EEC-4EF5-99F4-2226B4FC24CB}"/>
    <cellStyle name="Warning Text 39 2 3 2" xfId="51326" xr:uid="{D635BFCA-F231-4E81-97DD-C81FD4765376}"/>
    <cellStyle name="Warning Text 39 2 4" xfId="51328" xr:uid="{72BE835B-A2DF-459A-9289-4EDF540D28D6}"/>
    <cellStyle name="Warning Text 39 2_BSD2" xfId="51330" xr:uid="{8C7A7E37-0D99-4EDE-89B3-1E9EE725E6D4}"/>
    <cellStyle name="Warning Text 39 3" xfId="35359" xr:uid="{AE72B628-2368-41E7-80F6-F82E5CD911E2}"/>
    <cellStyle name="Warning Text 39 3 2" xfId="51332" xr:uid="{CBE41F70-D6E9-4C25-87FF-C45E569A990C}"/>
    <cellStyle name="Warning Text 39 4" xfId="46801" xr:uid="{FF794423-AB13-44D5-BF5C-2A9BAC5C1A13}"/>
    <cellStyle name="Warning Text 39 4 2" xfId="51334" xr:uid="{A536B870-C010-4AFD-8BD7-6AAE4F9A7725}"/>
    <cellStyle name="Warning Text 39 5" xfId="30170" xr:uid="{CFFBB6E8-4113-4148-8931-A8DF089341C5}"/>
    <cellStyle name="Warning Text 39_BSD2" xfId="51336" xr:uid="{C25CB148-61DA-4340-B430-896F73F69B03}"/>
    <cellStyle name="Warning Text 4" xfId="2775" xr:uid="{BBC1A830-65B3-4ED4-826A-9FB361FB54DA}"/>
    <cellStyle name="Warning Text 4 2" xfId="51338" xr:uid="{F15C3565-7769-413A-97A7-3AFDF086E2C4}"/>
    <cellStyle name="Warning Text 4 2 2" xfId="51339" xr:uid="{A46BC1E2-65DC-4B49-B7AB-AA86148F1EFB}"/>
    <cellStyle name="Warning Text 4 2 2 2" xfId="24283" xr:uid="{30340A54-B991-4599-9F9E-3C3AA16E54C3}"/>
    <cellStyle name="Warning Text 4 2 3" xfId="24237" xr:uid="{668AAF31-1F37-4440-B74C-A041B99FCC19}"/>
    <cellStyle name="Warning Text 4 2 3 2" xfId="24522" xr:uid="{822B95EC-91DE-41BC-BBB1-B8321D6742D7}"/>
    <cellStyle name="Warning Text 4 2 4" xfId="46549" xr:uid="{B66CC7CB-B8CD-4313-A89F-541D5C3D6AE9}"/>
    <cellStyle name="Warning Text 4 2_BSD2" xfId="41916" xr:uid="{9579930B-0B08-460B-AA41-BB6C7C024268}"/>
    <cellStyle name="Warning Text 4 3" xfId="51340" xr:uid="{96472C0E-B043-4CA0-970D-58794B7E80D9}"/>
    <cellStyle name="Warning Text 4 3 2" xfId="51341" xr:uid="{94520312-1058-4497-A3D1-85F116745D4B}"/>
    <cellStyle name="Warning Text 4 4" xfId="51342" xr:uid="{D9581712-B1E7-4D1C-B5E0-D3B5CA929D90}"/>
    <cellStyle name="Warning Text 4 4 2" xfId="51343" xr:uid="{3A93F060-505D-48D1-87FF-810CAAFC2321}"/>
    <cellStyle name="Warning Text 4 5" xfId="51344" xr:uid="{82447733-91F5-4A86-B215-148DF6A2CF3A}"/>
    <cellStyle name="Warning Text 4 5 2" xfId="51345" xr:uid="{435F2B45-D7A1-4ACF-94B9-71ADA6134B7A}"/>
    <cellStyle name="Warning Text 4 6" xfId="51346" xr:uid="{4AD770B9-E5BB-4AFF-A89C-888D779C3AE1}"/>
    <cellStyle name="Warning Text 4 6 2" xfId="51347" xr:uid="{053C66CE-CFDB-4678-A78C-110573931D21}"/>
    <cellStyle name="Warning Text 4 7" xfId="51348" xr:uid="{B7F47A29-5E1C-46F9-9E66-6CFBCF068589}"/>
    <cellStyle name="Warning Text 4 8" xfId="51349" xr:uid="{C50F5832-BDF4-423C-8553-90C0511BED8E}"/>
    <cellStyle name="Warning Text 4 9" xfId="51337" xr:uid="{282E8A09-F2EE-4188-B865-C3F5EE3331ED}"/>
    <cellStyle name="Warning Text 4_Annexure" xfId="51350" xr:uid="{51D5E357-C6BB-4E67-B34C-75708AC553A4}"/>
    <cellStyle name="Warning Text 40" xfId="49302" xr:uid="{F486E67A-ED6B-474D-B622-CE3F2A00E2A8}"/>
    <cellStyle name="Warning Text 40 2" xfId="51267" xr:uid="{483E8332-403E-46BE-98E4-B0BF75FABA3C}"/>
    <cellStyle name="Warning Text 40 2 2" xfId="51269" xr:uid="{6CFF5301-818A-4E63-8F23-D38EB46050C6}"/>
    <cellStyle name="Warning Text 40 2 2 2" xfId="51271" xr:uid="{745E8472-DB2F-42EE-8550-4F8D3B61863F}"/>
    <cellStyle name="Warning Text 40 2 3" xfId="51273" xr:uid="{7A8EA36D-4043-4495-AA84-2DC033D0795A}"/>
    <cellStyle name="Warning Text 40 2 3 2" xfId="51275" xr:uid="{85AEED46-1654-4158-A1E9-5278D912E7C6}"/>
    <cellStyle name="Warning Text 40 2 4" xfId="51277" xr:uid="{574E952D-03F9-4DD2-98AE-9FB956304A4E}"/>
    <cellStyle name="Warning Text 40 2_BSD2" xfId="11329" xr:uid="{D8E55D1E-D2D0-432E-A781-6D0F0EC5BDD9}"/>
    <cellStyle name="Warning Text 40 3" xfId="51279" xr:uid="{C97DF4E8-E4A1-452B-8C47-E4F661E05EBE}"/>
    <cellStyle name="Warning Text 40 3 2" xfId="51281" xr:uid="{195D908F-C0B3-453A-A27E-5AC00A65E5D7}"/>
    <cellStyle name="Warning Text 40 4" xfId="34616" xr:uid="{CF1A424D-433F-41BE-B05A-61EA66DE2EB2}"/>
    <cellStyle name="Warning Text 40 4 2" xfId="51283" xr:uid="{161BDC86-FE91-426C-B75B-CAFDBF3D81AF}"/>
    <cellStyle name="Warning Text 40 5" xfId="34619" xr:uid="{7AE6D3EB-7F37-48AA-96BC-F49F4EC38B8A}"/>
    <cellStyle name="Warning Text 40_BSD2" xfId="51285" xr:uid="{4BEFDF14-95CA-442B-880C-2AE10317D849}"/>
    <cellStyle name="Warning Text 41" xfId="51287" xr:uid="{CEC8D843-4B54-401C-B129-6D5534DA2E10}"/>
    <cellStyle name="Warning Text 41 2" xfId="46761" xr:uid="{59D9E9EA-DFC6-48A3-9817-847D8D3799DD}"/>
    <cellStyle name="Warning Text 41 2 2" xfId="46765" xr:uid="{DEB77106-0764-49FB-A236-35E9EB3D0FE6}"/>
    <cellStyle name="Warning Text 41 2 2 2" xfId="46527" xr:uid="{F167ED59-3444-4B47-AA8F-12E588F2DAEB}"/>
    <cellStyle name="Warning Text 41 2 3" xfId="46768" xr:uid="{E42E4441-119E-46A7-9890-4C30D9415272}"/>
    <cellStyle name="Warning Text 41 2 3 2" xfId="51289" xr:uid="{7AB0EF37-B34C-4E86-A646-64086842DD66}"/>
    <cellStyle name="Warning Text 41 2 4" xfId="46771" xr:uid="{38B7BFF6-63E6-4D59-9214-2EB7AAA0E1F2}"/>
    <cellStyle name="Warning Text 41 2_BSD2" xfId="51291" xr:uid="{01C73E45-92C2-4ADA-AD06-9222A1054ED6}"/>
    <cellStyle name="Warning Text 41 3" xfId="46776" xr:uid="{5322FE9A-3EC2-45BB-BAA1-9329F51FA4B4}"/>
    <cellStyle name="Warning Text 41 3 2" xfId="23595" xr:uid="{04C4C7FE-BB82-4CAF-83DC-A9A64AEEFAF9}"/>
    <cellStyle name="Warning Text 41 4" xfId="34624" xr:uid="{C2701420-6797-4D4D-B2FA-53E6E4D26EA7}"/>
    <cellStyle name="Warning Text 41 4 2" xfId="46780" xr:uid="{3E52B1E6-B278-4A8E-A477-1655C25DCAB5}"/>
    <cellStyle name="Warning Text 41 5" xfId="34628" xr:uid="{FD427DDA-2C84-4880-B243-9BDF36B235E1}"/>
    <cellStyle name="Warning Text 41_BSD2" xfId="48255" xr:uid="{46337E11-39F2-4F37-B6A4-0C02ACB456D0}"/>
    <cellStyle name="Warning Text 42" xfId="47995" xr:uid="{31831B29-2901-40D0-ACE4-3BDD7FE8A5BE}"/>
    <cellStyle name="Warning Text 42 2" xfId="29806" xr:uid="{C1557D5A-2FDC-4629-82E7-16B402519C77}"/>
    <cellStyle name="Warning Text 42 2 2" xfId="46786" xr:uid="{4358EA2B-39A1-4329-8D47-63A11B0415F3}"/>
    <cellStyle name="Warning Text 42 2 2 2" xfId="51293" xr:uid="{7205C192-71FE-4901-B4D0-13F5A5D99348}"/>
    <cellStyle name="Warning Text 42 2 3" xfId="51295" xr:uid="{BFF1F2F9-0D2B-4B10-8ED4-0F7D2C8FAB77}"/>
    <cellStyle name="Warning Text 42 2 3 2" xfId="39976" xr:uid="{ACBB4296-CFD7-477B-8CA9-446D58E9D216}"/>
    <cellStyle name="Warning Text 42 2 4" xfId="51297" xr:uid="{EEFD874A-B05B-464E-BE71-E10215A2FDDB}"/>
    <cellStyle name="Warning Text 42 2_BSD2" xfId="48102" xr:uid="{6FBDEA6B-27D6-43B4-A03E-BE07BAAB272A}"/>
    <cellStyle name="Warning Text 42 3" xfId="46789" xr:uid="{DA8B8CEF-6459-4B8F-9DC5-A0FD42F78DD5}"/>
    <cellStyle name="Warning Text 42 3 2" xfId="46792" xr:uid="{CAD12751-FB06-489E-839D-565635439F5A}"/>
    <cellStyle name="Warning Text 42 4" xfId="34633" xr:uid="{49422C6F-5A12-4C31-9374-E335C40C5AFC}"/>
    <cellStyle name="Warning Text 42 4 2" xfId="51299" xr:uid="{76612231-352E-4E45-9614-71D665371244}"/>
    <cellStyle name="Warning Text 42 5" xfId="34637" xr:uid="{1C2C38C1-C428-4FB5-A052-DF9C6E0C654B}"/>
    <cellStyle name="Warning Text 42_BSD2" xfId="51301" xr:uid="{31224640-512E-4DDD-8D58-6AE3ECD14065}"/>
    <cellStyle name="Warning Text 43" xfId="47998" xr:uid="{A2F1DFBC-542C-43B0-806A-27B251A648A6}"/>
    <cellStyle name="Warning Text 43 2" xfId="29821" xr:uid="{0D631802-A15B-4271-B5D6-A4E1281CA867}"/>
    <cellStyle name="Warning Text 43 2 2" xfId="46796" xr:uid="{CFB50536-3910-4CA8-AC1E-173380BDD92E}"/>
    <cellStyle name="Warning Text 43 2 2 2" xfId="51303" xr:uid="{DE809E60-1B70-456D-8B3A-9565AE486C35}"/>
    <cellStyle name="Warning Text 43 2 3" xfId="51305" xr:uid="{2CFA5D5E-7B16-4BF8-AB44-56A5D30F8569}"/>
    <cellStyle name="Warning Text 43 2 3 2" xfId="51307" xr:uid="{24A6CA39-E273-4011-8A4A-CE0804AC6CD5}"/>
    <cellStyle name="Warning Text 43 2 4" xfId="51309" xr:uid="{2EE012DB-1756-4505-BCCA-2074974FD4EF}"/>
    <cellStyle name="Warning Text 43 2_BSD2" xfId="51311" xr:uid="{B45CA423-1687-496F-9D5D-56BFE590622B}"/>
    <cellStyle name="Warning Text 43 3" xfId="35350" xr:uid="{E1103653-F05C-43A3-A037-F302BDD6D21C}"/>
    <cellStyle name="Warning Text 43 3 2" xfId="51313" xr:uid="{9A69F575-F9A2-4CB5-BA4B-DE1EBBD95E38}"/>
    <cellStyle name="Warning Text 43 4" xfId="35354" xr:uid="{A13DA435-57F1-4D4D-8437-BDCE9BCC1ACF}"/>
    <cellStyle name="Warning Text 43 4 2" xfId="51315" xr:uid="{4F7ED2B0-EAF1-407D-B860-8F9F3656A9E5}"/>
    <cellStyle name="Warning Text 43 5" xfId="30156" xr:uid="{EDA3CD87-67F1-4E3D-9649-24446B8FF052}"/>
    <cellStyle name="Warning Text 43_BSD2" xfId="51317" xr:uid="{AF8C8E6E-034A-4CF2-ABF5-7A3590BAC551}"/>
    <cellStyle name="Warning Text 44" xfId="48001" xr:uid="{DB0B9263-8874-4EA6-86E1-2F2054BCA53B}"/>
    <cellStyle name="Warning Text 44 2" xfId="29833" xr:uid="{F8A5980C-6457-494A-964E-975664477C04}"/>
    <cellStyle name="Warning Text 44 2 2" xfId="51319" xr:uid="{E1C27CD6-4FED-4353-A50A-E1110C959070}"/>
    <cellStyle name="Warning Text 44 2 2 2" xfId="51321" xr:uid="{972A036F-0FFF-4A6B-B342-DD21719C27FE}"/>
    <cellStyle name="Warning Text 44 2 3" xfId="51323" xr:uid="{63301A62-F770-40E2-8C0D-91AABEA5EC08}"/>
    <cellStyle name="Warning Text 44 2 3 2" xfId="51325" xr:uid="{1CDFD13D-02C2-4EA4-8ED3-439CAA35EFCA}"/>
    <cellStyle name="Warning Text 44 2 4" xfId="51327" xr:uid="{E1F54E1E-A9D9-424D-8064-537390E8DD57}"/>
    <cellStyle name="Warning Text 44 2_BSD2" xfId="51329" xr:uid="{C40A8024-EE62-4C74-92B3-C689B85F79B5}"/>
    <cellStyle name="Warning Text 44 3" xfId="35358" xr:uid="{9852FD79-3CC8-44F3-9B79-485DE4919806}"/>
    <cellStyle name="Warning Text 44 3 2" xfId="51331" xr:uid="{68C0E659-D414-49B5-92AD-70A2BE02862B}"/>
    <cellStyle name="Warning Text 44 4" xfId="46800" xr:uid="{80710AA8-B7DA-4B8A-A220-92DD913041B1}"/>
    <cellStyle name="Warning Text 44 4 2" xfId="51333" xr:uid="{386971B8-6C97-490F-A5F9-6E2DCE233C31}"/>
    <cellStyle name="Warning Text 44 5" xfId="30169" xr:uid="{C63D41F3-986A-40A5-96AE-C3C3BFFF57DA}"/>
    <cellStyle name="Warning Text 44_BSD2" xfId="51335" xr:uid="{0470C348-0578-4ECE-AA53-0178BE484334}"/>
    <cellStyle name="Warning Text 45" xfId="51352" xr:uid="{E8525C6D-725E-4D4A-8C3B-CD0BA1FB6009}"/>
    <cellStyle name="Warning Text 45 2" xfId="29839" xr:uid="{E59A1F29-A30D-4BE3-9CA7-129032069D14}"/>
    <cellStyle name="Warning Text 45 2 2" xfId="5526" xr:uid="{ECF918F8-48E2-41D3-9D91-3471E686E910}"/>
    <cellStyle name="Warning Text 45 2 2 2" xfId="51354" xr:uid="{47D536A6-3A93-4880-A773-BC00DD01C523}"/>
    <cellStyle name="Warning Text 45 2 3" xfId="42963" xr:uid="{AE8B78C5-FCD7-4995-8DA8-E31937DCF6A9}"/>
    <cellStyle name="Warning Text 45 2 3 2" xfId="42966" xr:uid="{20F94A68-7F73-489B-B9AD-22E7C7DA8D6B}"/>
    <cellStyle name="Warning Text 45 2 4" xfId="42987" xr:uid="{1931898B-E95F-4941-8DA3-EAD7F43C6C14}"/>
    <cellStyle name="Warning Text 45 2_BSD2" xfId="51356" xr:uid="{371B20FB-D6FE-47F5-8CC6-3E05F9FC9EBF}"/>
    <cellStyle name="Warning Text 45 3" xfId="46804" xr:uid="{5E53EA12-8932-4B14-B2D2-A93E5CC38235}"/>
    <cellStyle name="Warning Text 45 3 2" xfId="51358" xr:uid="{0C474259-586A-4AF2-A5B0-3C4DEFD8BC74}"/>
    <cellStyle name="Warning Text 45 4" xfId="46807" xr:uid="{1B72C610-271C-4912-9017-281704674107}"/>
    <cellStyle name="Warning Text 45 4 2" xfId="51360" xr:uid="{13E08B88-A5F1-47C1-BA42-B8BAFE6CF6D4}"/>
    <cellStyle name="Warning Text 45 5" xfId="30179" xr:uid="{46370A8F-42C8-496E-AC74-034CA8A4603B}"/>
    <cellStyle name="Warning Text 45_BSD2" xfId="51362" xr:uid="{08DA3BE7-0455-4E0A-BFBC-C7481D1F9620}"/>
    <cellStyle name="Warning Text 46" xfId="8318" xr:uid="{CA09DD48-C273-4528-A708-353720AD13E1}"/>
    <cellStyle name="Warning Text 46 2" xfId="46811" xr:uid="{076524FC-6BBD-4E9A-AC4F-12437C2849E8}"/>
    <cellStyle name="Warning Text 46 2 2" xfId="3037" xr:uid="{C2CFA5FB-2E5A-4BAC-B362-1EC7DA9DE74A}"/>
    <cellStyle name="Warning Text 46 2 2 2" xfId="51364" xr:uid="{775CCFA2-8017-436F-9906-28E6F9787798}"/>
    <cellStyle name="Warning Text 46 2 3" xfId="51366" xr:uid="{7210326A-DA75-45BC-99DB-80F3738E867C}"/>
    <cellStyle name="Warning Text 46 2 3 2" xfId="51368" xr:uid="{0ED82D88-DC1F-44AE-993F-63B06A831DCC}"/>
    <cellStyle name="Warning Text 46 2 4" xfId="51370" xr:uid="{0325AF59-730F-4503-AA86-10D423FE2F8A}"/>
    <cellStyle name="Warning Text 46 2_BSD2" xfId="51372" xr:uid="{7E1BD34B-B8B2-4254-86A4-82B8A7289C5F}"/>
    <cellStyle name="Warning Text 46 3" xfId="46814" xr:uid="{FAE8BBAF-AF72-44EF-A4E3-1FA0A2AB874D}"/>
    <cellStyle name="Warning Text 46 3 2" xfId="23605" xr:uid="{A76122D4-8CB3-48BA-AE1B-9286030E3C77}"/>
    <cellStyle name="Warning Text 46 4" xfId="46817" xr:uid="{CD442690-71F4-495A-AE2C-D6243BCCDDEC}"/>
    <cellStyle name="Warning Text 46 4 2" xfId="51037" xr:uid="{8F95FF11-7183-477C-9232-669B10C5C09D}"/>
    <cellStyle name="Warning Text 46 5" xfId="30186" xr:uid="{4FA4A641-0D85-4BEB-B264-2BBCCBF8ED57}"/>
    <cellStyle name="Warning Text 46_BSD2" xfId="19411" xr:uid="{B94850B9-B9D5-4F6F-8CD2-72123A78FEFA}"/>
    <cellStyle name="Warning Text 47" xfId="51374" xr:uid="{0C165750-1398-4728-BC71-F3C7B95E9EBA}"/>
    <cellStyle name="Warning Text 47 2" xfId="46821" xr:uid="{E6DCFF51-1920-4B6A-8307-15E49A66C6EC}"/>
    <cellStyle name="Warning Text 47 2 2" xfId="9628" xr:uid="{7FA481CC-F964-4DD1-B39B-30C75B3436E4}"/>
    <cellStyle name="Warning Text 47 2 2 2" xfId="51376" xr:uid="{AE885233-15D7-47FD-BA87-3F58B51A99EA}"/>
    <cellStyle name="Warning Text 47 2 3" xfId="51378" xr:uid="{B284D40D-4DBE-4365-A7CE-DA10598B2FEF}"/>
    <cellStyle name="Warning Text 47 2 3 2" xfId="51380" xr:uid="{2061E7E4-70FA-47A1-9058-F37E91EA55B9}"/>
    <cellStyle name="Warning Text 47 2 4" xfId="51382" xr:uid="{D563E9BB-495D-4669-A4EA-1B019D1611AC}"/>
    <cellStyle name="Warning Text 47 2_BSD2" xfId="41867" xr:uid="{BCF90C44-0E54-481E-A2F3-BEFFF083877F}"/>
    <cellStyle name="Warning Text 47 3" xfId="46824" xr:uid="{F7DD55E2-9E36-478D-AE70-AC5AA06BEDB5}"/>
    <cellStyle name="Warning Text 47 3 2" xfId="51384" xr:uid="{2ABED013-28BE-4971-8AD6-55A86DC3963E}"/>
    <cellStyle name="Warning Text 47 4" xfId="38636" xr:uid="{3528F0CA-867D-40F7-A697-C4B7A7A4C913}"/>
    <cellStyle name="Warning Text 47 4 2" xfId="38640" xr:uid="{7DB7BEFD-563D-4297-ADF3-60FC677DA630}"/>
    <cellStyle name="Warning Text 47 5" xfId="30195" xr:uid="{E243667B-0E6A-489E-85BA-0ED6F3C82B26}"/>
    <cellStyle name="Warning Text 47_BSD2" xfId="51386" xr:uid="{1BFCF5B9-9398-45B9-AE61-A8EA479D1AE8}"/>
    <cellStyle name="Warning Text 48" xfId="51388" xr:uid="{7192CEDA-7982-4715-BEA6-A275783E5D09}"/>
    <cellStyle name="Warning Text 48 2" xfId="46828" xr:uid="{A1661E30-8775-4CAB-88DF-2889447D4438}"/>
    <cellStyle name="Warning Text 48 2 2" xfId="4352" xr:uid="{56291CD9-7576-4250-BA50-DD0A5303E057}"/>
    <cellStyle name="Warning Text 48 2 2 2" xfId="35243" xr:uid="{8F7E0370-08F4-4725-A750-546A6F326DBA}"/>
    <cellStyle name="Warning Text 48 2 3" xfId="51390" xr:uid="{B5B8421E-1668-4F59-BAAC-7911E1981B9C}"/>
    <cellStyle name="Warning Text 48 2 3 2" xfId="51392" xr:uid="{925D0C8E-0F08-4410-A526-66AB180295C4}"/>
    <cellStyle name="Warning Text 48 2 4" xfId="51394" xr:uid="{085E2282-B616-4A87-B256-44C55EC6CB62}"/>
    <cellStyle name="Warning Text 48 2_BSD2" xfId="49249" xr:uid="{D3345611-DF36-4CC9-9A66-775F6BC841AE}"/>
    <cellStyle name="Warning Text 48 3" xfId="46831" xr:uid="{C5CA8292-21C7-40D0-B06C-79ABE033584B}"/>
    <cellStyle name="Warning Text 48 3 2" xfId="51396" xr:uid="{1669E022-D898-4846-97A4-7342C73503AB}"/>
    <cellStyle name="Warning Text 48 4" xfId="38644" xr:uid="{C4567D54-EB2E-48A1-9881-91EF3B92E4E1}"/>
    <cellStyle name="Warning Text 48 4 2" xfId="51398" xr:uid="{33EBEA6A-1AFD-43B5-BC02-E2D8E9BB0F78}"/>
    <cellStyle name="Warning Text 48 5" xfId="46834" xr:uid="{B01860A7-1CF6-42E6-83EF-383AEAED2A6D}"/>
    <cellStyle name="Warning Text 48_BSD2" xfId="51400" xr:uid="{CB055871-6A80-47A9-8DA9-861EA69EA962}"/>
    <cellStyle name="Warning Text 49" xfId="51402" xr:uid="{94EF592C-B27F-4752-8E0A-BDEB6244EBC6}"/>
    <cellStyle name="Warning Text 49 2" xfId="44260" xr:uid="{D78F4947-2CE1-4ACA-8E58-0C8DB7C2E896}"/>
    <cellStyle name="Warning Text 49 2 2" xfId="11080" xr:uid="{A481B54D-7D41-4792-A6FE-FB21E3F13107}"/>
    <cellStyle name="Warning Text 49 2 2 2" xfId="51404" xr:uid="{2A03737F-2E72-4F49-A3F3-2B1A1FFEFF42}"/>
    <cellStyle name="Warning Text 49 2 3" xfId="44263" xr:uid="{C8B0CCDC-66C2-479B-97D1-350B8AA990F8}"/>
    <cellStyle name="Warning Text 49 2 3 2" xfId="51406" xr:uid="{BF8AF73A-5FE8-4A94-941F-D51FC77B1C0E}"/>
    <cellStyle name="Warning Text 49 2 4" xfId="44266" xr:uid="{CC0E8AA3-889B-4598-9178-EC22C4C0101B}"/>
    <cellStyle name="Warning Text 49 2_BSD2" xfId="51408" xr:uid="{37490ADE-43D0-4271-BC25-EE072A176D23}"/>
    <cellStyle name="Warning Text 49 3" xfId="42567" xr:uid="{77DB7FC5-66ED-4D39-9B61-E2A0F5239B0F}"/>
    <cellStyle name="Warning Text 49 3 2" xfId="44269" xr:uid="{1EE2A2DD-2B8B-4995-91A5-B584CABF55CF}"/>
    <cellStyle name="Warning Text 49 4" xfId="38649" xr:uid="{D75DF279-B6CA-4E15-904C-52DB1675FD5B}"/>
    <cellStyle name="Warning Text 49 4 2" xfId="44276" xr:uid="{BFF8C49D-A95F-4FDB-A929-0CED071C101B}"/>
    <cellStyle name="Warning Text 49 5" xfId="35234" xr:uid="{59143BBA-5E58-483F-8822-3BD7995C1659}"/>
    <cellStyle name="Warning Text 49_BSD2" xfId="51410" xr:uid="{27048AAA-8C97-4A01-B74F-1F45E75E262B}"/>
    <cellStyle name="Warning Text 5" xfId="51411" xr:uid="{36D43D20-0A3F-4446-9D94-C5819ACB51AA}"/>
    <cellStyle name="Warning Text 5 2" xfId="51412" xr:uid="{5F91AE0F-E016-4B64-8AA1-2D63EDC652EE}"/>
    <cellStyle name="Warning Text 5 2 2" xfId="51413" xr:uid="{B93BEE1B-D495-4F30-AF81-24B23A44669E}"/>
    <cellStyle name="Warning Text 5 2 2 2" xfId="31955" xr:uid="{1D387236-9AE3-47EE-8909-5889E2C0C12F}"/>
    <cellStyle name="Warning Text 5 2 3" xfId="51414" xr:uid="{570D427E-710A-4A80-AD95-2DAA30A823D0}"/>
    <cellStyle name="Warning Text 5 2 3 2" xfId="31961" xr:uid="{26AB28C5-DCB2-4FFB-B497-2D14BB56A55D}"/>
    <cellStyle name="Warning Text 5 2 4" xfId="46557" xr:uid="{8964A6FD-F685-4C2C-914B-56D39C7B0A62}"/>
    <cellStyle name="Warning Text 5 2_BSD2" xfId="51415" xr:uid="{0E3882DD-A605-49CC-BF15-0F5AE6CC803D}"/>
    <cellStyle name="Warning Text 5 3" xfId="36505" xr:uid="{7D8F9446-E37E-4CE1-B8CC-6DB3DA957569}"/>
    <cellStyle name="Warning Text 5 3 2" xfId="51416" xr:uid="{6E32D5A6-C786-4522-BEE8-A0ED4F44288E}"/>
    <cellStyle name="Warning Text 5 4" xfId="51417" xr:uid="{CFAB8CD8-C47B-46EC-BC6F-FB916847F777}"/>
    <cellStyle name="Warning Text 5 4 2" xfId="51418" xr:uid="{ABE00680-9037-419F-BACA-722CA4966652}"/>
    <cellStyle name="Warning Text 5 5" xfId="51419" xr:uid="{533E7F0D-2F55-404F-BE54-F601514B8206}"/>
    <cellStyle name="Warning Text 5 5 2" xfId="13122" xr:uid="{3F4D1DCB-2FF2-4887-BF21-A9F952EED114}"/>
    <cellStyle name="Warning Text 5 6" xfId="51420" xr:uid="{74FA92BB-A400-44D4-920A-CD4E6D344B36}"/>
    <cellStyle name="Warning Text 5 6 2" xfId="13768" xr:uid="{FE094892-5C57-4B5A-A61D-D05FC06896E9}"/>
    <cellStyle name="Warning Text 5 7" xfId="51421" xr:uid="{97AE49E8-5C9E-4D92-84C5-62E99B920030}"/>
    <cellStyle name="Warning Text 5 8" xfId="51422" xr:uid="{CCD4EC28-0692-47B1-BB5F-FF4BFBBA56AA}"/>
    <cellStyle name="Warning Text 5_Annexure" xfId="51423" xr:uid="{4DA98865-0C78-486C-8A23-96CE77359525}"/>
    <cellStyle name="Warning Text 50" xfId="51351" xr:uid="{E1A50571-D0FE-4C9A-8CC8-5968A230DC2F}"/>
    <cellStyle name="Warning Text 50 2" xfId="29838" xr:uid="{671962BF-C856-42D1-B10B-1545183269F0}"/>
    <cellStyle name="Warning Text 50 2 2" xfId="5525" xr:uid="{05FF7D1A-5B17-4CFA-A2F0-0E742CA5F07F}"/>
    <cellStyle name="Warning Text 50 2 2 2" xfId="51353" xr:uid="{8D03AC38-4C1B-45F0-BC5F-83151406890D}"/>
    <cellStyle name="Warning Text 50 2 3" xfId="42962" xr:uid="{B330C59F-3969-44D0-AC9D-65CCC0E2344F}"/>
    <cellStyle name="Warning Text 50 2 3 2" xfId="42965" xr:uid="{EF2AC3D1-EEF9-40A1-9D4F-36EDABA47DAC}"/>
    <cellStyle name="Warning Text 50 2 4" xfId="42986" xr:uid="{20F1C950-FE04-4D16-94F9-A5AB91DA2135}"/>
    <cellStyle name="Warning Text 50 2_BSD2" xfId="51355" xr:uid="{62686B01-CF27-49EB-BCA1-A0574AAA7C6A}"/>
    <cellStyle name="Warning Text 50 3" xfId="46803" xr:uid="{0FBFEF99-AF85-4AD1-83B2-5E50CC64F82C}"/>
    <cellStyle name="Warning Text 50 3 2" xfId="51357" xr:uid="{EDA190F5-207C-423A-BCEF-4DB4A63063FB}"/>
    <cellStyle name="Warning Text 50 4" xfId="46806" xr:uid="{862B0D4F-950E-4C88-A5CB-1265C07553F2}"/>
    <cellStyle name="Warning Text 50 4 2" xfId="51359" xr:uid="{1D1454E3-B026-4E33-819C-D3A64934C274}"/>
    <cellStyle name="Warning Text 50 5" xfId="30178" xr:uid="{3B8A0155-63F0-4967-A301-85D1C287F1C0}"/>
    <cellStyle name="Warning Text 50_BSD2" xfId="51361" xr:uid="{B7CCEF54-968E-4924-B069-993CD815BB0A}"/>
    <cellStyle name="Warning Text 51" xfId="8317" xr:uid="{366A973A-A7EB-400C-9A98-A603C9413A43}"/>
    <cellStyle name="Warning Text 51 2" xfId="46810" xr:uid="{F8D492DF-C853-4761-BEC7-BEAFFB24328E}"/>
    <cellStyle name="Warning Text 51 2 2" xfId="3036" xr:uid="{7CE293B5-9014-419E-A19C-07BE66B6C18E}"/>
    <cellStyle name="Warning Text 51 2 2 2" xfId="51363" xr:uid="{5277CEA6-9740-4DC5-B09D-0DAD726464E9}"/>
    <cellStyle name="Warning Text 51 2 3" xfId="51365" xr:uid="{AB8BE444-350E-43D4-9B40-4A296822C038}"/>
    <cellStyle name="Warning Text 51 2 3 2" xfId="51367" xr:uid="{C63D2319-0C1D-451F-B356-FA808DB5661E}"/>
    <cellStyle name="Warning Text 51 2 4" xfId="51369" xr:uid="{4F8E5B18-64A2-4263-87FB-21BE30ADD5BE}"/>
    <cellStyle name="Warning Text 51 2_BSD2" xfId="51371" xr:uid="{80665245-DDA3-461D-A03D-BBB9763B484A}"/>
    <cellStyle name="Warning Text 51 3" xfId="46813" xr:uid="{1BB0D808-7CDD-42AC-B8FF-01832871B3F9}"/>
    <cellStyle name="Warning Text 51 3 2" xfId="23604" xr:uid="{BAF5E1F8-0B76-4335-A350-380BBC72A2B9}"/>
    <cellStyle name="Warning Text 51 4" xfId="46816" xr:uid="{0C3D575C-49B7-4482-9FE9-4E002C640E2A}"/>
    <cellStyle name="Warning Text 51 4 2" xfId="51036" xr:uid="{63225EEF-CF72-4407-B4B2-69A708EC3154}"/>
    <cellStyle name="Warning Text 51 5" xfId="30185" xr:uid="{C7844700-B777-43E0-925E-E3EA2456C739}"/>
    <cellStyle name="Warning Text 51_BSD2" xfId="19410" xr:uid="{42B2F406-C326-456B-A794-FEEC91F0D7C6}"/>
    <cellStyle name="Warning Text 52" xfId="51373" xr:uid="{DE54DA88-4C8A-4443-A95F-E25352FB1817}"/>
    <cellStyle name="Warning Text 52 2" xfId="46820" xr:uid="{B4C5CE3F-FC38-4557-956B-1C10D11C8EDC}"/>
    <cellStyle name="Warning Text 52 2 2" xfId="9627" xr:uid="{7A919559-E299-4E2B-A594-3087B4AE9FED}"/>
    <cellStyle name="Warning Text 52 2 2 2" xfId="51375" xr:uid="{6296B9C5-E6EC-43C7-AACC-CEF77F2E6CF9}"/>
    <cellStyle name="Warning Text 52 2 3" xfId="51377" xr:uid="{03F219D0-B7C1-4FC3-AFA0-03B601273BD3}"/>
    <cellStyle name="Warning Text 52 2 3 2" xfId="51379" xr:uid="{D140D534-0B68-4D60-A954-51B74960DEDB}"/>
    <cellStyle name="Warning Text 52 2 4" xfId="51381" xr:uid="{1EA60ABD-475E-45E6-A716-007A66A5E643}"/>
    <cellStyle name="Warning Text 52 2_BSD2" xfId="41866" xr:uid="{EA2CAF20-0606-49E6-822F-507EA7F27058}"/>
    <cellStyle name="Warning Text 52 3" xfId="46823" xr:uid="{CF766011-9503-4A20-BA11-DA3AD7B3721F}"/>
    <cellStyle name="Warning Text 52 3 2" xfId="51383" xr:uid="{449C2269-B1CB-488C-836E-C98B1FCE8FF9}"/>
    <cellStyle name="Warning Text 52 4" xfId="38635" xr:uid="{57CB473E-6646-4AC1-B312-4C55154A2926}"/>
    <cellStyle name="Warning Text 52 4 2" xfId="38639" xr:uid="{F2638A8F-6F8E-4ACC-8508-78F2ADFB93BB}"/>
    <cellStyle name="Warning Text 52 5" xfId="30194" xr:uid="{9498BA04-C8B8-45C3-9EDF-30D86866C9C4}"/>
    <cellStyle name="Warning Text 52_BSD2" xfId="51385" xr:uid="{2DA4A737-A605-41AC-BC4B-7609B8B789AD}"/>
    <cellStyle name="Warning Text 53" xfId="51387" xr:uid="{998DE126-095D-4BE5-8B3F-C13E581C2D78}"/>
    <cellStyle name="Warning Text 53 2" xfId="46827" xr:uid="{9AF15E69-0D20-4542-8823-22A22945DD7E}"/>
    <cellStyle name="Warning Text 53 2 2" xfId="4351" xr:uid="{DF4D8081-E6F6-4500-881E-C9926B92F71F}"/>
    <cellStyle name="Warning Text 53 2 2 2" xfId="35242" xr:uid="{C681D0EC-51B9-4C37-822A-00A96BCCFD26}"/>
    <cellStyle name="Warning Text 53 2 3" xfId="51389" xr:uid="{03D5F191-D243-4E7B-B7E9-36AEDBE79E3C}"/>
    <cellStyle name="Warning Text 53 2 3 2" xfId="51391" xr:uid="{CEC37677-3E41-4D80-A181-5F71B1BEAFC0}"/>
    <cellStyle name="Warning Text 53 2 4" xfId="51393" xr:uid="{0CD98FBF-300B-4258-AB00-C7E77283E408}"/>
    <cellStyle name="Warning Text 53 2_BSD2" xfId="49248" xr:uid="{DF939D5B-3878-4FA5-9094-A85E02A14E56}"/>
    <cellStyle name="Warning Text 53 3" xfId="46830" xr:uid="{460F6AFA-995A-4DF8-8475-0BC016DB660D}"/>
    <cellStyle name="Warning Text 53 3 2" xfId="51395" xr:uid="{2F5F3E07-355B-4509-8ABC-34B17546F97E}"/>
    <cellStyle name="Warning Text 53 4" xfId="38643" xr:uid="{7E25839B-8605-4F37-B8CE-3E43905D46BF}"/>
    <cellStyle name="Warning Text 53 4 2" xfId="51397" xr:uid="{A713066D-CE1E-40A1-BCD1-C0A4CE73B1A5}"/>
    <cellStyle name="Warning Text 53 5" xfId="46833" xr:uid="{53433F5B-1138-4274-83A5-C6BB2208AE72}"/>
    <cellStyle name="Warning Text 53_BSD2" xfId="51399" xr:uid="{2D3ADDC4-DEF0-46ED-8D95-F73630BAF689}"/>
    <cellStyle name="Warning Text 54" xfId="51401" xr:uid="{7C121FA2-1B2A-496C-9DB8-AB2519096881}"/>
    <cellStyle name="Warning Text 54 2" xfId="44259" xr:uid="{2AC27BAA-452F-4CBC-9506-A9917CDC044D}"/>
    <cellStyle name="Warning Text 54 2 2" xfId="11079" xr:uid="{A08B0FA0-E136-420D-9A49-BCA5EFEB2550}"/>
    <cellStyle name="Warning Text 54 2 2 2" xfId="51403" xr:uid="{E1806F4B-ECED-4657-92E8-927BC1FF09C6}"/>
    <cellStyle name="Warning Text 54 2 3" xfId="44262" xr:uid="{1193A2B8-56C3-4E00-BC6C-EB12EF4D6D3E}"/>
    <cellStyle name="Warning Text 54 2 3 2" xfId="51405" xr:uid="{7BFB42F6-F955-4D86-947A-BD4CF4FAC546}"/>
    <cellStyle name="Warning Text 54 2 4" xfId="44265" xr:uid="{E7FB7090-525C-4641-9753-30BE1F7E568A}"/>
    <cellStyle name="Warning Text 54 2_BSD2" xfId="51407" xr:uid="{F81CE0BD-217B-4315-A610-E2FC2147162E}"/>
    <cellStyle name="Warning Text 54 3" xfId="42566" xr:uid="{BD174BA2-A6DC-4353-84EA-25FF7E452381}"/>
    <cellStyle name="Warning Text 54 3 2" xfId="44268" xr:uid="{8A5A8F6C-BA94-43F5-B1B9-5BC16E062800}"/>
    <cellStyle name="Warning Text 54 4" xfId="38648" xr:uid="{88A5C5E0-5B6D-406A-A2B3-D21460E8D8E3}"/>
    <cellStyle name="Warning Text 54 4 2" xfId="44275" xr:uid="{2ED09139-B046-4E25-9369-97A497CB12D5}"/>
    <cellStyle name="Warning Text 54 5" xfId="35233" xr:uid="{1D4FE611-ECC5-4FF4-A00C-73B7759445E4}"/>
    <cellStyle name="Warning Text 54_BSD2" xfId="51409" xr:uid="{3D074DFA-436B-4EE8-84BC-9778BB5FE6ED}"/>
    <cellStyle name="Warning Text 55" xfId="51425" xr:uid="{95E6F15A-01BB-4C13-877C-B4A8A1327586}"/>
    <cellStyle name="Warning Text 55 2" xfId="36312" xr:uid="{830F32D0-1E3A-4CF8-B9EE-37570197D5B6}"/>
    <cellStyle name="Warning Text 55 2 2" xfId="11902" xr:uid="{7B60261F-637F-439D-B7CF-7A1B7029B074}"/>
    <cellStyle name="Warning Text 55 2 2 2" xfId="48296" xr:uid="{EC11FE61-46F5-463C-9AD0-AA3AC458B6FA}"/>
    <cellStyle name="Warning Text 55 2 3" xfId="51426" xr:uid="{211F4C6E-5996-4BAB-80E9-B7AF1004AA32}"/>
    <cellStyle name="Warning Text 55 2 3 2" xfId="48315" xr:uid="{A770A3D8-8D65-42CC-95F9-B8D72402C3E4}"/>
    <cellStyle name="Warning Text 55 2 4" xfId="51002" xr:uid="{1CB4A914-8847-4215-A54B-659F6A68F1C3}"/>
    <cellStyle name="Warning Text 55 2_BSD2" xfId="51427" xr:uid="{D5D175F3-BA48-4947-87D9-BAE041A02828}"/>
    <cellStyle name="Warning Text 55 3" xfId="36316" xr:uid="{73AEBD28-1064-4C4E-8B5F-170A7A9A4390}"/>
    <cellStyle name="Warning Text 55 3 2" xfId="36084" xr:uid="{1A36DE17-4235-4562-A77C-777CE6C7031E}"/>
    <cellStyle name="Warning Text 55 4" xfId="36320" xr:uid="{8983F80B-53F9-4F3E-9815-C7409535045F}"/>
    <cellStyle name="Warning Text 55 4 2" xfId="51428" xr:uid="{462DA8F4-154A-4354-90CD-F81093AB1F22}"/>
    <cellStyle name="Warning Text 55 5" xfId="36324" xr:uid="{6E3A9DD6-20B5-4AA3-8682-826A25CF4156}"/>
    <cellStyle name="Warning Text 55_BSD2" xfId="51430" xr:uid="{2A4E1E97-0A7E-429D-AD52-C3E422E38E51}"/>
    <cellStyle name="Warning Text 56" xfId="51432" xr:uid="{73947078-2057-498E-A641-D6CFC0193980}"/>
    <cellStyle name="Warning Text 56 2" xfId="44299" xr:uid="{8CEA6EB2-E0A2-4D4C-B0A8-0304DA33E6A7}"/>
    <cellStyle name="Warning Text 56 2 2" xfId="51434" xr:uid="{6286F4E5-92B8-425F-9F4E-495129C683B5}"/>
    <cellStyle name="Warning Text 56 2 2 2" xfId="51435" xr:uid="{5E4312B9-405E-41C6-BEBD-F7BB742188E3}"/>
    <cellStyle name="Warning Text 56 2 3" xfId="51436" xr:uid="{5532055C-8EF8-4763-A2D4-03DF94ED784C}"/>
    <cellStyle name="Warning Text 56 2 3 2" xfId="51437" xr:uid="{3D0DD186-094D-492E-ADBA-812EE093E4DB}"/>
    <cellStyle name="Warning Text 56 2 4" xfId="51438" xr:uid="{B97C52A5-51BF-4991-A2BE-14E84A22928B}"/>
    <cellStyle name="Warning Text 56 2_BSD2" xfId="21622" xr:uid="{44F3E377-1AAA-4A7E-B043-1D7CEB5F1243}"/>
    <cellStyle name="Warning Text 56 3" xfId="44302" xr:uid="{20D3F183-092D-48E9-A5FA-CE02431C9150}"/>
    <cellStyle name="Warning Text 56 3 2" xfId="23624" xr:uid="{0A8BC2EC-29B6-4C99-8A31-34721697B83B}"/>
    <cellStyle name="Warning Text 56 4" xfId="44305" xr:uid="{8CC01A7C-6348-41ED-BC1F-44741A750D27}"/>
    <cellStyle name="Warning Text 56 4 2" xfId="51439" xr:uid="{3B57407C-4B92-4794-906B-ABC089511DED}"/>
    <cellStyle name="Warning Text 56 5" xfId="44307" xr:uid="{35EB548E-4A20-4D67-80DE-CDA4E0E13683}"/>
    <cellStyle name="Warning Text 56_BSD2" xfId="51441" xr:uid="{19AD4705-F331-4811-B12C-103B317879D3}"/>
    <cellStyle name="Warning Text 57" xfId="51443" xr:uid="{553D2374-08D4-4A29-A80E-3EF2AB6A04F6}"/>
    <cellStyle name="Warning Text 57 2" xfId="44312" xr:uid="{7B1C36C9-6A04-4C54-B920-A584A80A3BB6}"/>
    <cellStyle name="Warning Text 57 2 2" xfId="51445" xr:uid="{C06D4C94-15C6-4F0D-A0DD-FBCB508FA9AE}"/>
    <cellStyle name="Warning Text 57 2 2 2" xfId="43859" xr:uid="{AE37F6D2-50A2-476F-AA52-5CA5D42AAD00}"/>
    <cellStyle name="Warning Text 57 2 3" xfId="51446" xr:uid="{71CD006A-30D8-44D2-BA9A-7843ECEB655B}"/>
    <cellStyle name="Warning Text 57 2 3 2" xfId="43876" xr:uid="{5FB485B0-5F25-4A6E-A4D0-A9326ACD8D72}"/>
    <cellStyle name="Warning Text 57 2 4" xfId="51447" xr:uid="{BF90971F-AC76-4EF7-9651-1EFF9CAE698A}"/>
    <cellStyle name="Warning Text 57 2_BSD2" xfId="51448" xr:uid="{8EA3655C-0F8D-4E2C-8704-EF2AF485AC83}"/>
    <cellStyle name="Warning Text 57 3" xfId="44315" xr:uid="{B0E056D3-BBA6-4AB7-95E7-2BF032624EAB}"/>
    <cellStyle name="Warning Text 57 3 2" xfId="51450" xr:uid="{17DF8BCB-CE7A-41DB-95B4-A2AC8C5CFE29}"/>
    <cellStyle name="Warning Text 57 4" xfId="44318" xr:uid="{B7F5634A-130A-4989-90A1-D64AEADEB87F}"/>
    <cellStyle name="Warning Text 57 4 2" xfId="51451" xr:uid="{A49B4E83-B083-45BC-A4DE-BFA6C7737C89}"/>
    <cellStyle name="Warning Text 57 5" xfId="51452" xr:uid="{25B36415-A008-43E1-B7A1-9C0A9C0FEFB9}"/>
    <cellStyle name="Warning Text 57_BSD2" xfId="51454" xr:uid="{3F9F8EAF-AA15-4A0F-B3F7-0651907C53B4}"/>
    <cellStyle name="Warning Text 58" xfId="34769" xr:uid="{B9C9D0B3-83F3-4F58-B462-99140D4C7E6E}"/>
    <cellStyle name="Warning Text 58 2" xfId="51456" xr:uid="{42E1B440-4429-4063-B8BC-367B55640135}"/>
    <cellStyle name="Warning Text 58 2 2" xfId="51458" xr:uid="{D5429010-3734-4AD6-984B-787DCED016D1}"/>
    <cellStyle name="Warning Text 58 2 2 2" xfId="51460" xr:uid="{BCD78A79-9AE0-41CD-81DA-9805D6ABFE95}"/>
    <cellStyle name="Warning Text 58 2 3" xfId="51461" xr:uid="{3AFDC8C2-70FE-402F-BB59-35E818626B8B}"/>
    <cellStyle name="Warning Text 58 2 3 2" xfId="51463" xr:uid="{C53BB403-7A5C-4061-B8EA-C5A1EABF394B}"/>
    <cellStyle name="Warning Text 58 2 4" xfId="51464" xr:uid="{A3F9BAFA-6D9F-4015-A66B-E40F2C205C0F}"/>
    <cellStyle name="Warning Text 58 2_BSD2" xfId="51465" xr:uid="{75B6EF04-1382-4C9B-A514-A363817F73DE}"/>
    <cellStyle name="Warning Text 58 3" xfId="51467" xr:uid="{4438CFCB-74B9-4F94-A38C-AADA8ED1680A}"/>
    <cellStyle name="Warning Text 58 3 2" xfId="51469" xr:uid="{3CECAE10-D692-4B4B-B18D-7EBEE085136E}"/>
    <cellStyle name="Warning Text 58 4" xfId="51471" xr:uid="{FC046ADB-203C-4855-A62F-6489984F7B1D}"/>
    <cellStyle name="Warning Text 58 4 2" xfId="51472" xr:uid="{54795B74-851A-4B57-B385-DC35830ECFEC}"/>
    <cellStyle name="Warning Text 58 5" xfId="51473" xr:uid="{8DFA12BE-A82E-4B1F-AB65-8FE9DD283239}"/>
    <cellStyle name="Warning Text 58_BSD2" xfId="51475" xr:uid="{979C20AB-EE57-4A67-8839-526214AD7C57}"/>
    <cellStyle name="Warning Text 59" xfId="34772" xr:uid="{BA9408B5-048B-4458-88EF-A080BBCDEA82}"/>
    <cellStyle name="Warning Text 59 2" xfId="46751" xr:uid="{740893BE-3B53-4C0B-A878-93329A9B3095}"/>
    <cellStyle name="Warning Text 59 2 2" xfId="46754" xr:uid="{D7C0D6EF-E7FA-4A96-8B31-F203C8B86D8C}"/>
    <cellStyle name="Warning Text 59 2 2 2" xfId="44558" xr:uid="{594720B9-C48C-44F6-8353-F08EAF0C2533}"/>
    <cellStyle name="Warning Text 59 2 3" xfId="46760" xr:uid="{42D10849-2EA8-4007-B62D-A57F6AC9CED0}"/>
    <cellStyle name="Warning Text 59 2 3 2" xfId="46764" xr:uid="{CA53C9A3-3643-49EC-90E5-B8825DBADB80}"/>
    <cellStyle name="Warning Text 59 2 4" xfId="46775" xr:uid="{1B956555-3E72-41DA-953C-791343341A64}"/>
    <cellStyle name="Warning Text 59 2_BSD2" xfId="48130" xr:uid="{1FD58C26-0468-41A4-9646-4832DAD36945}"/>
    <cellStyle name="Warning Text 59 3" xfId="29799" xr:uid="{8D159BFE-550C-4476-B02F-89E14C6DF28D}"/>
    <cellStyle name="Warning Text 59 3 2" xfId="29803" xr:uid="{B52C7110-97F6-4E12-B3AA-4F637C6158E5}"/>
    <cellStyle name="Warning Text 59 4" xfId="29811" xr:uid="{D23A5A0E-C2B8-4933-94F9-47A1F587FE6F}"/>
    <cellStyle name="Warning Text 59 4 2" xfId="29817" xr:uid="{4678B9FB-85B1-4442-9BCF-A927333A5CAA}"/>
    <cellStyle name="Warning Text 59 5" xfId="29826" xr:uid="{0F073F3C-88F5-4404-8AFF-51D0C81F3245}"/>
    <cellStyle name="Warning Text 59_BSD2" xfId="45596" xr:uid="{482BDB66-1847-4710-9FF5-34DF027171AF}"/>
    <cellStyle name="Warning Text 6" xfId="2779" xr:uid="{8DB598FC-0846-4BC6-8E04-C87FADC4311A}"/>
    <cellStyle name="Warning Text 6 2" xfId="15883" xr:uid="{A6BC2D3C-A779-4998-971A-5AFDCC8CE639}"/>
    <cellStyle name="Warning Text 6 2 2" xfId="51476" xr:uid="{8FDB3C9B-B24E-4054-8FAE-9FF09900A4E2}"/>
    <cellStyle name="Warning Text 6 2 2 2" xfId="30191" xr:uid="{50C9056F-009A-4D89-9AE7-AD67728C1AAD}"/>
    <cellStyle name="Warning Text 6 2 3" xfId="51477" xr:uid="{89BF92F1-061A-4C75-9639-8114B98FB799}"/>
    <cellStyle name="Warning Text 6 2 3 2" xfId="30201" xr:uid="{EBCF97BF-F1AB-449C-B2E3-B11FA788AFF8}"/>
    <cellStyle name="Warning Text 6 2 4" xfId="51478" xr:uid="{DB849602-06EE-404D-A1AD-B3399AFCBE02}"/>
    <cellStyle name="Warning Text 6 2_BSD2" xfId="45643" xr:uid="{65B539FA-4054-4ADE-86F2-B0983C5AB97A}"/>
    <cellStyle name="Warning Text 6 3" xfId="51479" xr:uid="{3E4B66B8-0F59-4CEF-8A48-5F5723B79F65}"/>
    <cellStyle name="Warning Text 6 3 2" xfId="51480" xr:uid="{C18F874D-0997-42BD-B58A-EE9A650CC5C6}"/>
    <cellStyle name="Warning Text 6 4" xfId="44016" xr:uid="{1AEED81C-254B-41AD-A3F4-50D4B9CC1C09}"/>
    <cellStyle name="Warning Text 6 4 2" xfId="51481" xr:uid="{C588C204-3060-4D58-A606-DD872C3DA1EB}"/>
    <cellStyle name="Warning Text 6 5" xfId="51459" xr:uid="{2C126194-E1C2-4425-967E-854F22E4BB31}"/>
    <cellStyle name="Warning Text 6 5 2" xfId="51482" xr:uid="{69CDCDD8-DA24-4808-9C2A-5967949EFE63}"/>
    <cellStyle name="Warning Text 6 6" xfId="51483" xr:uid="{11F283AD-4E84-4950-BFCA-6988524EB55F}"/>
    <cellStyle name="Warning Text 6 6 2" xfId="38696" xr:uid="{5EB6FE2D-2BA9-4116-9EDB-0AA1A20424AB}"/>
    <cellStyle name="Warning Text 6 7" xfId="51484" xr:uid="{1DDE229D-50A9-4537-A6A3-CC02D08394AE}"/>
    <cellStyle name="Warning Text 6 8" xfId="51485" xr:uid="{29CD77D6-1E40-4727-AFA3-E252D96838E6}"/>
    <cellStyle name="Warning Text 6_Annexure" xfId="49750" xr:uid="{79180192-E274-46EF-B4D8-A75739BFCF7A}"/>
    <cellStyle name="Warning Text 60" xfId="51424" xr:uid="{7741E423-0064-45C7-844D-73330AAF31D7}"/>
    <cellStyle name="Warning Text 60 2" xfId="36311" xr:uid="{0B260609-CBC9-4570-8022-AED7D13248CE}"/>
    <cellStyle name="Warning Text 60 2 2" xfId="11901" xr:uid="{7AF9261D-0067-448C-8E5A-8544ED6524CD}"/>
    <cellStyle name="Warning Text 60 3" xfId="36315" xr:uid="{1C289932-0233-4A21-BC18-A5BF6CC9FD02}"/>
    <cellStyle name="Warning Text 60 3 2" xfId="36083" xr:uid="{A562650B-0BCF-4E50-B14D-D50C8740D1E3}"/>
    <cellStyle name="Warning Text 60 4" xfId="36319" xr:uid="{5B6F6D7A-2E88-4234-ABE7-7D634D447105}"/>
    <cellStyle name="Warning Text 60_BSD2" xfId="51429" xr:uid="{D06A5B34-99B2-476C-A949-34BA2BF50BE4}"/>
    <cellStyle name="Warning Text 61" xfId="51431" xr:uid="{28FCA71E-5563-49A7-90A3-F88B4F682CC1}"/>
    <cellStyle name="Warning Text 61 2" xfId="44298" xr:uid="{6DF41DCD-2BB0-4BD2-BB75-40916A50F4EE}"/>
    <cellStyle name="Warning Text 61 2 2" xfId="51433" xr:uid="{8CB587D1-3207-4F3A-B3E1-CC2E458CCFED}"/>
    <cellStyle name="Warning Text 61 3" xfId="44301" xr:uid="{AE2CB1E0-6646-463F-984F-304362D35CA4}"/>
    <cellStyle name="Warning Text 61 3 2" xfId="23623" xr:uid="{92875B1F-E1D6-4F84-BCB5-78AB0FB61CAD}"/>
    <cellStyle name="Warning Text 61 4" xfId="44304" xr:uid="{4D992ABC-326C-4613-8598-4E1F302EBE6A}"/>
    <cellStyle name="Warning Text 61_BSD2" xfId="51440" xr:uid="{4BA13B65-878B-4384-8152-4AF777E0BF14}"/>
    <cellStyle name="Warning Text 62" xfId="51442" xr:uid="{4F76FD98-7EEE-4663-A663-F03BCFD27632}"/>
    <cellStyle name="Warning Text 62 2" xfId="44311" xr:uid="{2B9C7A5E-A0EA-4526-8256-B51CCD61079C}"/>
    <cellStyle name="Warning Text 62 2 2" xfId="51444" xr:uid="{58678F87-187C-48AC-9010-AB5F550C618D}"/>
    <cellStyle name="Warning Text 62 3" xfId="44314" xr:uid="{2932D5A8-03D1-46D0-9CB6-6EC7BCAFC312}"/>
    <cellStyle name="Warning Text 62 3 2" xfId="51449" xr:uid="{27C0D5F5-8C3C-4192-8708-66E777D16118}"/>
    <cellStyle name="Warning Text 62 4" xfId="44317" xr:uid="{3EA521E4-A833-4CC4-BAAB-00A7DC9A5511}"/>
    <cellStyle name="Warning Text 62_BSD2" xfId="51453" xr:uid="{EC0A67F9-ADC1-44DE-868F-86FB6E4FE100}"/>
    <cellStyle name="Warning Text 63" xfId="34768" xr:uid="{CC184D0E-D4DA-45A4-B69E-236D1A4ECB55}"/>
    <cellStyle name="Warning Text 63 2" xfId="51455" xr:uid="{9A5940A8-E03C-497F-8443-70CD9214015F}"/>
    <cellStyle name="Warning Text 63 2 2" xfId="51457" xr:uid="{37E39DBE-334F-4889-BCC0-968A97E616C4}"/>
    <cellStyle name="Warning Text 63 3" xfId="51466" xr:uid="{F2216A25-82DD-4F4E-B292-B69903C5BC6C}"/>
    <cellStyle name="Warning Text 63 3 2" xfId="51468" xr:uid="{FD5C8BA1-BE4B-4805-83A2-8350931E4B1C}"/>
    <cellStyle name="Warning Text 63 4" xfId="51470" xr:uid="{02CDD8B2-03E1-48C1-B131-C9052E618D66}"/>
    <cellStyle name="Warning Text 63_BSD2" xfId="51474" xr:uid="{9A2F816B-47F1-4384-B25A-16B3F5D24EBE}"/>
    <cellStyle name="Warning Text 64" xfId="34771" xr:uid="{C27C1993-6095-4D6C-830D-0514E510AB2C}"/>
    <cellStyle name="Warning Text 64 2" xfId="46750" xr:uid="{00203E48-4BDE-4B8E-922D-1DB36F3837B8}"/>
    <cellStyle name="Warning Text 64 2 2" xfId="46753" xr:uid="{536599BB-5E01-4637-866B-423F6FF9FAAE}"/>
    <cellStyle name="Warning Text 64 3" xfId="29798" xr:uid="{D0A4B348-0570-4809-BF9B-937F094F1881}"/>
    <cellStyle name="Warning Text 64 3 2" xfId="29802" xr:uid="{AD91D405-B80B-4354-B567-1D53254F6DBC}"/>
    <cellStyle name="Warning Text 64 4" xfId="29810" xr:uid="{EEB9E22C-530F-435D-B9A8-937E3E93D314}"/>
    <cellStyle name="Warning Text 64_BSD2" xfId="45595" xr:uid="{0274E3BC-E784-47B3-93B2-A00EF6E74455}"/>
    <cellStyle name="Warning Text 65" xfId="46838" xr:uid="{30A8E8D7-86FC-4DBB-99FE-F8058CBD0FFF}"/>
    <cellStyle name="Warning Text 65 2" xfId="46874" xr:uid="{E6D7A653-AF7B-4D42-B42E-42F10C00727F}"/>
    <cellStyle name="Warning Text 65 2 2" xfId="46877" xr:uid="{40EDA914-0101-4607-B21E-9735F13FEF35}"/>
    <cellStyle name="Warning Text 65 3" xfId="29847" xr:uid="{55AF90AD-5708-43F8-9E04-13B6539272A5}"/>
    <cellStyle name="Warning Text 65 3 2" xfId="46881" xr:uid="{C2B50D84-5CC4-49FB-A1DE-90495020F9C2}"/>
    <cellStyle name="Warning Text 65 4" xfId="29851" xr:uid="{2C93E8D5-5309-4F96-9FCB-AF9C556247A9}"/>
    <cellStyle name="Warning Text 65_BSD2" xfId="51487" xr:uid="{8B50B63A-9443-4EA3-ADD7-3CC149D58D24}"/>
    <cellStyle name="Warning Text 66" xfId="46903" xr:uid="{280C23DB-1A7B-4A6F-88B4-EEB1D0162C46}"/>
    <cellStyle name="Warning Text 66 2" xfId="46906" xr:uid="{28AD380D-7D2A-4125-93B9-6973704D959F}"/>
    <cellStyle name="Warning Text 66 2 2" xfId="46909" xr:uid="{CA9CD6C6-A41C-47F8-9C46-EFC140C10CA0}"/>
    <cellStyle name="Warning Text 66 3" xfId="29856" xr:uid="{2A579559-6434-4BDB-B1EC-BE4ED80918A1}"/>
    <cellStyle name="Warning Text 66 3 2" xfId="22807" xr:uid="{8EEDE7D7-1F39-44B1-87AA-43F17E0E7CFE}"/>
    <cellStyle name="Warning Text 66 4" xfId="29860" xr:uid="{DD6C7FAF-EF92-4069-80B7-15F6F6FE197C}"/>
    <cellStyle name="Warning Text 66_BSD2" xfId="51261" xr:uid="{3791495B-53E0-430C-8961-640DD65624F9}"/>
    <cellStyle name="Warning Text 67" xfId="46917" xr:uid="{A43BF3D7-DE5E-49F1-A77E-DDD98810F3E1}"/>
    <cellStyle name="Warning Text 67 2" xfId="46920" xr:uid="{5A8FC961-2AC9-4A1A-94F6-EEAA1194A43A}"/>
    <cellStyle name="Warning Text 67 2 2" xfId="46923" xr:uid="{AF013468-4629-4455-8A31-246180E82E3D}"/>
    <cellStyle name="Warning Text 67 3" xfId="29865" xr:uid="{DB64B8AC-CEC8-4451-8257-F30532048417}"/>
    <cellStyle name="Warning Text 67 3 2" xfId="46930" xr:uid="{C3B3E8D7-EF92-4CDA-8123-09DDA0B3B5CA}"/>
    <cellStyle name="Warning Text 67 4" xfId="29869" xr:uid="{FD40B819-BBF4-479C-A0A3-528F2EEB89A6}"/>
    <cellStyle name="Warning Text 67_BSD2" xfId="51489" xr:uid="{B60DA494-9AEB-44E5-9694-0A67DF2C6B5B}"/>
    <cellStyle name="Warning Text 68" xfId="46934" xr:uid="{A0774CCD-4443-40CF-A056-4B31B0192546}"/>
    <cellStyle name="Warning Text 68 2" xfId="46937" xr:uid="{6810164F-A668-4E0C-A23D-0097E4778D16}"/>
    <cellStyle name="Warning Text 68 2 2" xfId="46940" xr:uid="{58EE21A0-4211-4B45-ACBD-6C9592D3CC3A}"/>
    <cellStyle name="Warning Text 68 3" xfId="29875" xr:uid="{76093762-BB6E-44A2-8965-34F17528692A}"/>
    <cellStyle name="Warning Text 68 3 2" xfId="46947" xr:uid="{2B0C2FBB-9758-4E5F-8C6C-59006A555A4C}"/>
    <cellStyle name="Warning Text 68 4" xfId="5537" xr:uid="{C92ED078-0B2C-4049-B391-D5EB571B18AE}"/>
    <cellStyle name="Warning Text 68_BSD2" xfId="42997" xr:uid="{BBF2EEF9-3BBB-468B-A2A6-84BE2D2A2620}"/>
    <cellStyle name="Warning Text 69" xfId="46953" xr:uid="{520DF8FC-CA2F-41A2-9899-8670BB61778D}"/>
    <cellStyle name="Warning Text 69 2" xfId="46956" xr:uid="{6E6EBAA4-BFDB-473D-A39E-C32C423B5F04}"/>
    <cellStyle name="Warning Text 69 2 2" xfId="46959" xr:uid="{6D14B7DF-8BEF-4413-92D3-9D0D18FA34A9}"/>
    <cellStyle name="Warning Text 69 3" xfId="46966" xr:uid="{A9E2D06A-90F3-45DF-B5CF-9E8B45C17F67}"/>
    <cellStyle name="Warning Text 69 3 2" xfId="51491" xr:uid="{DD479C65-CA78-426C-99A3-CDF60EE5FB9E}"/>
    <cellStyle name="Warning Text 69 4" xfId="46969" xr:uid="{E71FEDE3-2AD2-4640-8262-BE5BBC0A56C7}"/>
    <cellStyle name="Warning Text 69_BSD2" xfId="49752" xr:uid="{9C2CD0E4-53E5-4A3F-AC06-CF2D9235BB7D}"/>
    <cellStyle name="Warning Text 7" xfId="7358" xr:uid="{B1CAD0F0-3301-48E0-A7DF-F8D76CF72043}"/>
    <cellStyle name="Warning Text 7 10" xfId="24152" xr:uid="{FF1F2D34-0EAF-484C-AD65-5A811FBBCAB1}"/>
    <cellStyle name="Warning Text 7 10 2" xfId="47029" xr:uid="{D51AD445-4175-4E6B-986F-FF5202F8E1E7}"/>
    <cellStyle name="Warning Text 7 11" xfId="24154" xr:uid="{C89A275A-6E35-4AB5-80D3-9FB5BCD521AE}"/>
    <cellStyle name="Warning Text 7 11 2" xfId="27554" xr:uid="{8282B14F-09D1-4638-A75E-226E2187BB40}"/>
    <cellStyle name="Warning Text 7 12" xfId="37178" xr:uid="{4B5F1E18-FA2C-4021-A890-0A549B083F8E}"/>
    <cellStyle name="Warning Text 7 13" xfId="45059" xr:uid="{31761920-C7F0-4054-9048-B93640CCCE8A}"/>
    <cellStyle name="Warning Text 7 14" xfId="45061" xr:uid="{82510411-BA72-448B-A068-99DA50905406}"/>
    <cellStyle name="Warning Text 7 2" xfId="49614" xr:uid="{BF302AF2-C9D7-44DA-A47B-D2D38CBA3658}"/>
    <cellStyle name="Warning Text 7 2 2" xfId="51492" xr:uid="{5603E334-2A03-4568-8930-A2AA00259F95}"/>
    <cellStyle name="Warning Text 7 2 2 2" xfId="31483" xr:uid="{9312BC3E-A945-4541-BC2D-79F46443DB30}"/>
    <cellStyle name="Warning Text 7 2 3" xfId="51493" xr:uid="{67C1A589-5CFC-4867-9A0F-63EF61CAFA28}"/>
    <cellStyle name="Warning Text 7 2 3 2" xfId="4995" xr:uid="{830DACC9-A988-4BE9-A1D5-35208A84A7B1}"/>
    <cellStyle name="Warning Text 7 2 4" xfId="46571" xr:uid="{B395DA7B-888F-42A6-87C0-D927DC0CBEFA}"/>
    <cellStyle name="Warning Text 7 2_BSD2" xfId="51494" xr:uid="{32A37AE6-78D5-451C-BB5C-9E314F15913F}"/>
    <cellStyle name="Warning Text 7 3" xfId="51495" xr:uid="{1691995C-A023-401E-854E-AC25D9FA452C}"/>
    <cellStyle name="Warning Text 7 3 2" xfId="51496" xr:uid="{C132350D-1267-47C9-99AD-C21A2D047740}"/>
    <cellStyle name="Warning Text 7 4" xfId="51497" xr:uid="{322F6883-7FEB-4E9B-B5AA-19055A3783D7}"/>
    <cellStyle name="Warning Text 7 4 2" xfId="39936" xr:uid="{B8F6A7C0-1EA7-44A2-856A-02A5537A4BC4}"/>
    <cellStyle name="Warning Text 7 5" xfId="51462" xr:uid="{C290300F-A206-41BE-A1E1-EF1C3E11B098}"/>
    <cellStyle name="Warning Text 7 5 2" xfId="51498" xr:uid="{7CFAB6DD-C2E4-4A62-88BD-B1851E69DED2}"/>
    <cellStyle name="Warning Text 7 6" xfId="51499" xr:uid="{31A7EC4B-16B3-4109-9F94-A260026B44F8}"/>
    <cellStyle name="Warning Text 7 6 2" xfId="38713" xr:uid="{881FEE44-8A1C-4223-A593-475F6681B095}"/>
    <cellStyle name="Warning Text 7 7" xfId="51500" xr:uid="{65F6E4DE-69BF-4F6E-A169-8FF9D547F087}"/>
    <cellStyle name="Warning Text 7 7 2" xfId="51501" xr:uid="{D38D47C1-80BB-4C7B-8F1D-8D1F917622D0}"/>
    <cellStyle name="Warning Text 7 8" xfId="51502" xr:uid="{413E24F8-E6DD-4AEE-BB78-7EDAA79F5309}"/>
    <cellStyle name="Warning Text 7 8 2" xfId="51503" xr:uid="{6F170E80-F545-4C88-A883-232D7BEFDA1B}"/>
    <cellStyle name="Warning Text 7 9" xfId="51504" xr:uid="{5203DC24-383D-472F-B4B2-5E47ED162BF6}"/>
    <cellStyle name="Warning Text 7 9 2" xfId="51505" xr:uid="{2E048761-AD25-4751-A5DA-C5CBE2A3BFF7}"/>
    <cellStyle name="Warning Text 7_Annexure" xfId="51506" xr:uid="{DE22CBDD-EE39-49C5-8DCF-DD1C1AF88F3E}"/>
    <cellStyle name="Warning Text 70" xfId="46837" xr:uid="{1DC94850-1EC1-46E7-A1E2-E970A44C35D7}"/>
    <cellStyle name="Warning Text 70 2" xfId="46873" xr:uid="{C1E59A5F-4514-432F-BF7A-EF8B69714CF2}"/>
    <cellStyle name="Warning Text 70 2 2" xfId="46876" xr:uid="{5EB9EB1F-0BBA-4D34-95F0-4D390BA61645}"/>
    <cellStyle name="Warning Text 70 3" xfId="29846" xr:uid="{C2B40EE5-BDA5-462E-AF4C-FD628BA95B72}"/>
    <cellStyle name="Warning Text 70 3 2" xfId="46880" xr:uid="{DFE80D53-2F50-45D7-8F07-12A1D9A440B1}"/>
    <cellStyle name="Warning Text 70 4" xfId="29850" xr:uid="{DB7B77F8-9EF8-47A0-A8B4-80913A4D37E5}"/>
    <cellStyle name="Warning Text 70_BSD2" xfId="51486" xr:uid="{6297626C-B23A-42DE-AFDE-297325237436}"/>
    <cellStyle name="Warning Text 71" xfId="46902" xr:uid="{AA799662-CF6D-4204-B8CC-775B2A5C1454}"/>
    <cellStyle name="Warning Text 71 2" xfId="46905" xr:uid="{24674567-1A8F-4AD8-BE21-866BE23B9919}"/>
    <cellStyle name="Warning Text 71 2 2" xfId="46908" xr:uid="{221705EB-B38D-4722-A0D6-EAD29B46DCF3}"/>
    <cellStyle name="Warning Text 71 3" xfId="29855" xr:uid="{B8D925A6-05A3-45A0-B539-721485AD1E2E}"/>
    <cellStyle name="Warning Text 71 3 2" xfId="22806" xr:uid="{B5A44F85-4C20-466E-AC98-62918FDB7E78}"/>
    <cellStyle name="Warning Text 71 4" xfId="29859" xr:uid="{03D083A9-7A30-4FE4-A884-FA102E6E96B5}"/>
    <cellStyle name="Warning Text 71_BSD2" xfId="51260" xr:uid="{3FB0C649-486E-439C-9C82-31719816CE0E}"/>
    <cellStyle name="Warning Text 72" xfId="46916" xr:uid="{33FBE7C1-C606-4F4A-B272-0DBC1372B28C}"/>
    <cellStyle name="Warning Text 72 2" xfId="46919" xr:uid="{E9FA6360-6A75-4539-ABF0-B299770141AD}"/>
    <cellStyle name="Warning Text 72 2 2" xfId="46922" xr:uid="{89996639-C5DD-4A4F-9B65-D5EBE3E7BAE0}"/>
    <cellStyle name="Warning Text 72 3" xfId="29864" xr:uid="{A4868AB0-A2EF-4DF8-B7EE-459AF63E628F}"/>
    <cellStyle name="Warning Text 72 3 2" xfId="46929" xr:uid="{38F0CB7B-1BF2-4C0F-9B69-0CBF38AD2CE7}"/>
    <cellStyle name="Warning Text 72 4" xfId="29868" xr:uid="{E99B6865-F428-4171-B858-3256AF4DA7FD}"/>
    <cellStyle name="Warning Text 72_BSD2" xfId="51488" xr:uid="{E08DAB4D-B0A7-4877-9744-C6BF4324A52B}"/>
    <cellStyle name="Warning Text 73" xfId="46933" xr:uid="{D3327FBF-1EF1-4B55-A82C-40C0B75DE515}"/>
    <cellStyle name="Warning Text 73 2" xfId="46936" xr:uid="{553EACB8-AA8E-4449-913C-C0826678952E}"/>
    <cellStyle name="Warning Text 73 2 2" xfId="46939" xr:uid="{A2BD2E4B-7784-4CB7-81EB-9E1BD9A15BFD}"/>
    <cellStyle name="Warning Text 73 3" xfId="29874" xr:uid="{13409812-4756-48EC-8EA4-F120AEF1721B}"/>
    <cellStyle name="Warning Text 73 3 2" xfId="46946" xr:uid="{4DD6727C-D0D6-483C-B613-01D11DDA953C}"/>
    <cellStyle name="Warning Text 73 4" xfId="5536" xr:uid="{4D2452EE-527D-4F82-B02E-EFDD6133BE68}"/>
    <cellStyle name="Warning Text 73_BSD2" xfId="42996" xr:uid="{97A6C781-3283-4122-A43D-BB6B321CECB5}"/>
    <cellStyle name="Warning Text 74" xfId="46952" xr:uid="{09349BBA-AC08-4C42-A5F6-C3FF281E4CC1}"/>
    <cellStyle name="Warning Text 74 2" xfId="46955" xr:uid="{983430A4-3660-48BE-ACF8-13613C70B41C}"/>
    <cellStyle name="Warning Text 74 2 2" xfId="46958" xr:uid="{A5304C87-5856-4913-81C6-0108A83E62AB}"/>
    <cellStyle name="Warning Text 74 3" xfId="46965" xr:uid="{B4D1C71D-F5B3-402F-B4ED-E97AC0865EBC}"/>
    <cellStyle name="Warning Text 74 3 2" xfId="51490" xr:uid="{86D99044-3ED4-4ED3-9F68-0BEB109BAD58}"/>
    <cellStyle name="Warning Text 74 4" xfId="46968" xr:uid="{94721583-A9C5-4269-B6F2-941759D9DC16}"/>
    <cellStyle name="Warning Text 74_BSD2" xfId="49751" xr:uid="{6844A433-AD4B-4567-B322-42E61E56CE33}"/>
    <cellStyle name="Warning Text 75" xfId="46974" xr:uid="{B127E7CB-2866-47AC-A09A-56E19984E8E9}"/>
    <cellStyle name="Warning Text 75 2" xfId="46977" xr:uid="{75DAF545-DBE6-4A4E-A1A9-CDBBA2A336F7}"/>
    <cellStyle name="Warning Text 75 2 2" xfId="46980" xr:uid="{F2325811-503F-47C0-BDA6-BABE999F02C3}"/>
    <cellStyle name="Warning Text 75 3" xfId="46983" xr:uid="{4F6A920F-2E55-4B07-B3F2-93CC6378972A}"/>
    <cellStyle name="Warning Text 75 3 2" xfId="51508" xr:uid="{265B2649-1A67-4FF8-8106-7CE0E9DA1858}"/>
    <cellStyle name="Warning Text 75 4" xfId="46986" xr:uid="{13CE535A-F659-4A9F-8DF4-3217C5A148F6}"/>
    <cellStyle name="Warning Text 75_BSD2" xfId="51510" xr:uid="{E548C336-B9A0-4E64-93C6-50FD307B5082}"/>
    <cellStyle name="Warning Text 76" xfId="46992" xr:uid="{4B7F87DD-8848-4672-A37F-D39ECE77EDDF}"/>
    <cellStyle name="Warning Text 76 2" xfId="46995" xr:uid="{738F0F9D-DA8A-4F7A-B228-EF240D0A015C}"/>
    <cellStyle name="Warning Text 76 2 2" xfId="46998" xr:uid="{7FBA79D1-5A12-4B17-9CE7-B92B8A27A586}"/>
    <cellStyle name="Warning Text 76 3" xfId="47004" xr:uid="{62F4667A-B8FD-429B-BFAA-599B0DCE1A98}"/>
    <cellStyle name="Warning Text 76 3 2" xfId="23639" xr:uid="{E7DEC994-7915-4ABF-B7EB-AB5C67F7286D}"/>
    <cellStyle name="Warning Text 76 4" xfId="47007" xr:uid="{38C1D9D3-9DB7-41C1-9008-DD08748CF461}"/>
    <cellStyle name="Warning Text 76_BSD2" xfId="51512" xr:uid="{BB08582D-0E2C-4658-9F87-E20DE9194720}"/>
    <cellStyle name="Warning Text 77" xfId="23487" xr:uid="{FA54A8BF-A59A-40DD-B4ED-A4BEC6E8C503}"/>
    <cellStyle name="Warning Text 77 2" xfId="25061" xr:uid="{C9C28095-3E3B-4201-8F17-8D8CF1D22082}"/>
    <cellStyle name="Warning Text 77 2 2" xfId="25710" xr:uid="{4EF4E7F4-E389-4B0A-BA75-DD1840FD1925}"/>
    <cellStyle name="Warning Text 77 3" xfId="44050" xr:uid="{53065200-FBE9-4DCB-8705-ACD67B390E2E}"/>
    <cellStyle name="Warning Text 77 3 2" xfId="44052" xr:uid="{EF40F5F2-A4C0-4A9C-87F0-E62270A1E9F9}"/>
    <cellStyle name="Warning Text 77 4" xfId="44059" xr:uid="{AAF62151-60CC-4AF8-85D0-A07EC4E1600B}"/>
    <cellStyle name="Warning Text 77_BSD2" xfId="8636" xr:uid="{B6D6F3BF-9688-4BE9-B651-965171B400B1}"/>
    <cellStyle name="Warning Text 78" xfId="44083" xr:uid="{B8DFA6F7-75FB-42DC-9290-9FA5334D2289}"/>
    <cellStyle name="Warning Text 78 2" xfId="44086" xr:uid="{852D56F1-E784-4E19-93DC-A1D2AF48548B}"/>
    <cellStyle name="Warning Text 78 2 2" xfId="44088" xr:uid="{3E5A5270-D3D5-42F7-A575-6DA7070C047D}"/>
    <cellStyle name="Warning Text 78 3" xfId="44105" xr:uid="{451B515C-A6CC-4531-B7D2-DEAB54573E83}"/>
    <cellStyle name="Warning Text 78 3 2" xfId="44107" xr:uid="{19A534EC-6846-410F-A553-822A934CDB6A}"/>
    <cellStyle name="Warning Text 78 4" xfId="44114" xr:uid="{0BB11AFB-DC16-4B21-9D3B-F561BD65053F}"/>
    <cellStyle name="Warning Text 78_BSD2" xfId="51513" xr:uid="{63909D2E-3DCA-4057-A64E-F407064C141D}"/>
    <cellStyle name="Warning Text 79" xfId="44138" xr:uid="{D7BB2587-C9A5-4901-9F0C-ED5AF328E134}"/>
    <cellStyle name="Warning Text 79 2" xfId="44141" xr:uid="{A3865353-A34D-44FA-B350-2F108D3F1E98}"/>
    <cellStyle name="Warning Text 79 2 2" xfId="44143" xr:uid="{28D21728-829A-4BC9-8160-F3E04A13F92B}"/>
    <cellStyle name="Warning Text 79 3" xfId="44156" xr:uid="{60C18260-FE4D-4E09-B7F3-0BE82A49BDAB}"/>
    <cellStyle name="Warning Text 79 3 2" xfId="32642" xr:uid="{3B7AD0F6-AA52-445A-8011-464C1429F2CB}"/>
    <cellStyle name="Warning Text 79 4" xfId="34642" xr:uid="{CE74BC66-ACA0-4F96-ABB9-21D20959850E}"/>
    <cellStyle name="Warning Text 79_BSD2" xfId="51514" xr:uid="{78C0E4D9-8491-453D-8205-2A0B8D813D17}"/>
    <cellStyle name="Warning Text 8" xfId="5806" xr:uid="{89B953C2-8276-45A3-940A-B7064D696011}"/>
    <cellStyle name="Warning Text 8 2" xfId="51515" xr:uid="{F228A989-D841-4F2D-BD5A-B267B5727013}"/>
    <cellStyle name="Warning Text 8 2 2" xfId="51516" xr:uid="{3E57D7CF-65F1-4820-BAB3-8CD69BD15D45}"/>
    <cellStyle name="Warning Text 8 2 2 2" xfId="51517" xr:uid="{2878465E-5D95-43A8-8F72-44746049EE6F}"/>
    <cellStyle name="Warning Text 8 2 3" xfId="51518" xr:uid="{C41CB072-C696-4560-AF1A-3FC7A0C669D2}"/>
    <cellStyle name="Warning Text 8 2 3 2" xfId="39934" xr:uid="{ABFDD290-7379-4623-9B19-28D5A6969657}"/>
    <cellStyle name="Warning Text 8 2 4" xfId="46581" xr:uid="{0D04F3AB-4C69-45DD-8CBF-4D8ED87BC261}"/>
    <cellStyle name="Warning Text 8 2_BSD2" xfId="51519" xr:uid="{02F17AF3-BC69-4D8C-9029-902071B50754}"/>
    <cellStyle name="Warning Text 8 3" xfId="51520" xr:uid="{8DC66B35-68AA-4DF6-BBD4-C12F2E27AABA}"/>
    <cellStyle name="Warning Text 8 3 2" xfId="51521" xr:uid="{C3C4D1CE-B214-4B49-85BA-07FFE96FAFD7}"/>
    <cellStyle name="Warning Text 8 4" xfId="51522" xr:uid="{965A439A-E099-47ED-9287-DFB76F6F22A2}"/>
    <cellStyle name="Warning Text 8 4 2" xfId="51523" xr:uid="{B8B3A843-F9EA-4860-AB62-F905DA5CCE9F}"/>
    <cellStyle name="Warning Text 8 5" xfId="51524" xr:uid="{C10B57AE-0494-4B25-9677-FF275E00D8A1}"/>
    <cellStyle name="Warning Text 8 6" xfId="51525" xr:uid="{D6CD425E-9491-435B-9DE5-9840CFD585DB}"/>
    <cellStyle name="Warning Text 8 7" xfId="51526" xr:uid="{40870014-41B0-422E-A0C3-52D93F02B094}"/>
    <cellStyle name="Warning Text 8_BSD2" xfId="51527" xr:uid="{469EB83F-34F6-4A56-9EC1-542C88D0512D}"/>
    <cellStyle name="Warning Text 80" xfId="46973" xr:uid="{AAC73FE5-2A6A-4922-9114-6293D35519B6}"/>
    <cellStyle name="Warning Text 80 2" xfId="46976" xr:uid="{7A07885B-0E03-451F-B065-E99912F97C56}"/>
    <cellStyle name="Warning Text 80 2 2" xfId="46979" xr:uid="{E2823AAB-8BF2-4B6B-A7CE-EAC2604C5965}"/>
    <cellStyle name="Warning Text 80 3" xfId="46982" xr:uid="{038DD016-283F-45A5-8615-EDCEEB71E0EA}"/>
    <cellStyle name="Warning Text 80 3 2" xfId="51507" xr:uid="{350621FC-5A60-404C-917F-28A59DC01623}"/>
    <cellStyle name="Warning Text 80 4" xfId="46985" xr:uid="{C4E6C63D-89C5-4E06-B1FA-F488106DE07E}"/>
    <cellStyle name="Warning Text 80_BSD2" xfId="51509" xr:uid="{CEC640B6-9F6B-45CF-B1D2-1A3765DD287A}"/>
    <cellStyle name="Warning Text 81" xfId="46991" xr:uid="{F35CAD02-B383-4C6F-B494-6C520726C954}"/>
    <cellStyle name="Warning Text 81 2" xfId="46994" xr:uid="{807E2BF6-3CDB-48BF-A5AC-1CB3406B22B7}"/>
    <cellStyle name="Warning Text 81 2 2" xfId="46997" xr:uid="{07C1B340-BB55-4F2E-9D47-2250C1544FB8}"/>
    <cellStyle name="Warning Text 81 3" xfId="47003" xr:uid="{BF82FC1A-0328-4490-B423-B4B1A58232D6}"/>
    <cellStyle name="Warning Text 81 3 2" xfId="23638" xr:uid="{0755D325-B590-4222-8CB0-4892B07477CA}"/>
    <cellStyle name="Warning Text 81 4" xfId="47006" xr:uid="{F336A05C-4210-40A4-BD91-44D5E9F486FC}"/>
    <cellStyle name="Warning Text 81_BSD2" xfId="51511" xr:uid="{FC743BD9-AC90-48E0-AF15-05274F8B4F55}"/>
    <cellStyle name="Warning Text 82" xfId="23486" xr:uid="{99FB0981-298F-4521-B733-E520B56E0EF8}"/>
    <cellStyle name="Warning Text 82 2" xfId="25060" xr:uid="{B0FE5708-FEC5-4297-955A-AB1F8C079FC8}"/>
    <cellStyle name="Warning Text 83" xfId="44082" xr:uid="{7DA2B151-7465-4AD7-979E-0566F2B70217}"/>
    <cellStyle name="Warning Text 83 2" xfId="44085" xr:uid="{2A1116F8-8171-4F70-87D6-408F6A9D9349}"/>
    <cellStyle name="Warning Text 84" xfId="44137" xr:uid="{68773184-09FC-4F7D-AE43-01C52D661085}"/>
    <cellStyle name="Warning Text 84 2" xfId="44140" xr:uid="{0B1659A6-141A-42FB-9B98-44914A84D413}"/>
    <cellStyle name="Warning Text 85" xfId="44160" xr:uid="{68CC1059-210A-4668-9172-ABE4ABE21631}"/>
    <cellStyle name="Warning Text 85 2" xfId="44163" xr:uid="{25EF890B-F75A-4950-97A9-E6B9F50D150B}"/>
    <cellStyle name="Warning Text 86" xfId="8924" xr:uid="{FDD8F99A-D708-4D07-A3AE-A33061C0F29F}"/>
    <cellStyle name="Warning Text 86 2" xfId="44172" xr:uid="{1C3F4396-B099-4449-8563-58503C7C190A}"/>
    <cellStyle name="Warning Text 87" xfId="44193" xr:uid="{22D1B2D3-9999-4374-9653-26636EC6402B}"/>
    <cellStyle name="Warning Text 87 2" xfId="44197" xr:uid="{DFF8C790-C28E-4995-B54B-A73F9AF25BA3}"/>
    <cellStyle name="Warning Text 88" xfId="44206" xr:uid="{25E90DBE-D82B-4B7D-897C-705EF8172B11}"/>
    <cellStyle name="Warning Text 88 2" xfId="44210" xr:uid="{83691C5E-18CB-49F7-A752-4676DB671566}"/>
    <cellStyle name="Warning Text 89" xfId="44220" xr:uid="{2BE299E8-7DB6-441F-8767-26C38AB1B68E}"/>
    <cellStyle name="Warning Text 89 2" xfId="44224" xr:uid="{232AC86A-D35B-410E-8AB7-352336926718}"/>
    <cellStyle name="Warning Text 9" xfId="51528" xr:uid="{7623B846-B0D9-46FF-92C0-3BA18AFCF11B}"/>
    <cellStyle name="Warning Text 9 2" xfId="51529" xr:uid="{7C3576F7-AB01-43CF-8B4B-9A9DD3F6DB56}"/>
    <cellStyle name="Warning Text 9 2 2" xfId="51530" xr:uid="{4CFC7AA1-AE53-4A78-BA75-E62861670A50}"/>
    <cellStyle name="Warning Text 9 2 2 2" xfId="50791" xr:uid="{29A39309-33C2-4469-82EB-F9B2913C3D16}"/>
    <cellStyle name="Warning Text 9 2 3" xfId="51531" xr:uid="{3D88A7D9-B633-4D63-97B4-886631B430BA}"/>
    <cellStyle name="Warning Text 9 2 3 2" xfId="50807" xr:uid="{CF65B232-6676-4B45-B3FF-8312CF2CAFE1}"/>
    <cellStyle name="Warning Text 9 2 4" xfId="51532" xr:uid="{7EC968D2-08AD-4CB3-BC2A-6889F1C27B9E}"/>
    <cellStyle name="Warning Text 9 2_BSD2" xfId="21224" xr:uid="{BB6D3514-4A9D-4CA4-BCC7-3B65300EF414}"/>
    <cellStyle name="Warning Text 9 3" xfId="32855" xr:uid="{99689CEF-5E63-4355-B153-875B88333FFE}"/>
    <cellStyle name="Warning Text 9 3 2" xfId="51533" xr:uid="{44362076-B1FE-44BB-91D5-F79F8E84DF99}"/>
    <cellStyle name="Warning Text 9 4" xfId="32857" xr:uid="{006FCC43-2E66-4498-8B40-AE42BE20C3E8}"/>
    <cellStyle name="Warning Text 9 4 2" xfId="51534" xr:uid="{09300B19-9961-4698-9AB2-251CAFF0A90C}"/>
    <cellStyle name="Warning Text 9 5" xfId="32859" xr:uid="{5DA38518-FD6B-43CB-B435-7A92C1E5140F}"/>
    <cellStyle name="Warning Text 9 6" xfId="32861" xr:uid="{78155A5C-A16B-4E9A-9B31-63DCC63DB2CC}"/>
    <cellStyle name="Warning Text 9 7" xfId="5038" xr:uid="{26B83FA1-CC38-4660-97DC-18ABB6FAFD5C}"/>
    <cellStyle name="Warning Text 9_BSD2" xfId="14191" xr:uid="{A85552CB-D41D-420B-8703-9215E6A6C6EF}"/>
    <cellStyle name="WebAnchor1" xfId="43295" xr:uid="{A396A30A-0C9C-427A-9DFA-794873F890F6}"/>
    <cellStyle name="WebAnchor1 2" xfId="51535" xr:uid="{DA2FED6E-32DA-44DB-904D-5FFA96283D57}"/>
    <cellStyle name="WebAnchor1 3" xfId="6647" xr:uid="{6520DBCA-D3E1-4B11-A48D-449BFA905062}"/>
    <cellStyle name="WebAnchor1 4" xfId="7317" xr:uid="{126E58B4-B815-434B-9F92-E810558F8879}"/>
    <cellStyle name="WebAnchor2" xfId="51536" xr:uid="{6ABD301D-1722-4422-967A-63E3C751A71A}"/>
    <cellStyle name="WebAnchor2 2" xfId="51537" xr:uid="{138A359F-2BD4-456A-904D-6EB8D43CC263}"/>
    <cellStyle name="WebAnchor2 3" xfId="4906" xr:uid="{F008BA58-4A7D-4B04-A799-081A40A2BAA9}"/>
    <cellStyle name="WebAnchor2 4" xfId="7441" xr:uid="{94AB819C-2189-4432-8425-9DBFD45E99AA}"/>
    <cellStyle name="WebAnchor3" xfId="51538" xr:uid="{71F2CEB7-D2AC-4F82-BCA9-3211ABC5D0BC}"/>
    <cellStyle name="WebAnchor3 2" xfId="51539" xr:uid="{88300CD2-2BC8-4FE5-8F80-E942BC5AAB88}"/>
    <cellStyle name="WebAnchor3 3" xfId="7565" xr:uid="{C2AE7187-5A91-47CA-9253-341577D9CFFE}"/>
    <cellStyle name="WebAnchor3 4" xfId="7580" xr:uid="{528806E9-603A-41BA-A7F7-43F65552957C}"/>
    <cellStyle name="WebAnchor4" xfId="51540" xr:uid="{1072AC6B-B100-4DAF-8E6C-0BDCE7BC7761}"/>
    <cellStyle name="WebAnchor4 2" xfId="51541" xr:uid="{FEA4F069-6FAE-435E-A017-EBFFCA73B242}"/>
    <cellStyle name="WebAnchor4 3" xfId="7631" xr:uid="{F100B9F3-DE13-4D1A-B9D4-15E8936BC422}"/>
    <cellStyle name="WebAnchor4 4" xfId="6631" xr:uid="{270081B9-E8FA-4BAC-8222-AD17287CFB39}"/>
    <cellStyle name="WebAnchor5" xfId="51542" xr:uid="{1608AF7A-919D-4E6B-ABA1-199622947472}"/>
    <cellStyle name="WebAnchor5 2" xfId="51543" xr:uid="{3CC187BB-6298-4182-96DE-A0B04433E68A}"/>
    <cellStyle name="WebAnchor5 3" xfId="6420" xr:uid="{3F7623AB-BF05-462C-825A-1DA5ADD19C8D}"/>
    <cellStyle name="WebAnchor5 4" xfId="6461" xr:uid="{8F69E576-0375-4F2C-9666-D7A0072C118B}"/>
    <cellStyle name="WebAnchor6" xfId="12835" xr:uid="{16AA7B30-74EA-4C01-B77B-F49281AA5C71}"/>
    <cellStyle name="WebAnchor6 2" xfId="48278" xr:uid="{531DA1EB-9D40-4131-B279-49D263BC56F7}"/>
    <cellStyle name="WebAnchor6 3" xfId="6817" xr:uid="{97CCB572-3DEB-4710-B328-B33780B2E657}"/>
    <cellStyle name="WebAnchor6 4" xfId="6517" xr:uid="{3B6F6EEA-808C-4D95-9326-3917328CDEBA}"/>
    <cellStyle name="WebAnchor7" xfId="36352" xr:uid="{45F48FF0-1768-4E74-B4D1-A4E262DAB0AE}"/>
    <cellStyle name="WebAnchor7 2" xfId="48283" xr:uid="{BA585A1D-4EFD-4D6A-B194-D36E3AF24C9B}"/>
    <cellStyle name="WebAnchor7 3" xfId="51544" xr:uid="{ADE675FD-C079-414C-B0B8-E716E068E28B}"/>
    <cellStyle name="WebAnchor7 4" xfId="46607" xr:uid="{3332B89F-DB93-4B30-BCEE-8FFB3F8A0CF6}"/>
    <cellStyle name="WebBold" xfId="31309" xr:uid="{F50488FD-4703-40FA-80F0-B6387FB5ADC6}"/>
    <cellStyle name="WebDate" xfId="51545" xr:uid="{91DF798B-209C-4FA0-A97E-FB27867636EB}"/>
    <cellStyle name="Webexclude" xfId="43059" xr:uid="{51D19574-42DD-4D24-A6B4-8F9FC51E83B5}"/>
    <cellStyle name="Webexclude 2" xfId="43062" xr:uid="{6C827D75-E065-4911-A169-33DF4FEDD368}"/>
    <cellStyle name="Webexclude 2 2" xfId="51546" xr:uid="{D44C9CBF-A660-436E-83F6-7AB3553F1612}"/>
    <cellStyle name="Webexclude 3" xfId="43064" xr:uid="{7733ADE5-2DCB-4F45-ACDF-4E1FF6EF1FC4}"/>
    <cellStyle name="Webexclude 4" xfId="43066" xr:uid="{D1D420B9-0AC6-48A0-A1EB-23E8D07660E7}"/>
    <cellStyle name="WebFN" xfId="51547" xr:uid="{5A5771E8-6C97-4996-8D70-005D1E120D2F}"/>
    <cellStyle name="WebFN 2" xfId="51548" xr:uid="{D7C96BAA-1393-43E5-B856-61E654C69ECE}"/>
    <cellStyle name="WebFN 3" xfId="51549" xr:uid="{0E9FBA60-2B31-4C00-AE14-90B2B90BDE7F}"/>
    <cellStyle name="WebFN 4" xfId="49428" xr:uid="{91D93704-F536-4205-8DD6-136411D807E4}"/>
    <cellStyle name="WebFN1" xfId="51550" xr:uid="{46D63412-594E-422B-906C-44FCD01B84F5}"/>
    <cellStyle name="WebFN1 2" xfId="46850" xr:uid="{6768CBCD-7E66-43FD-8008-7AC89EAB68CA}"/>
    <cellStyle name="WebFN1 3" xfId="38779" xr:uid="{D99B4526-7599-419A-A3F4-DB8F9A6212DE}"/>
    <cellStyle name="WebFN1 4" xfId="38785" xr:uid="{AC8011FB-9429-499F-9604-676C5C1B883A}"/>
    <cellStyle name="WebFN2" xfId="51551" xr:uid="{12B4C019-F91A-46E4-9F8F-C002D4298D6B}"/>
    <cellStyle name="WebFN2 2" xfId="46856" xr:uid="{038BEC62-2E15-429E-AA2A-47CA22BB7263}"/>
    <cellStyle name="WebFN3" xfId="51552" xr:uid="{EBF6B7F2-68DE-455F-AC66-48BC739C97AF}"/>
    <cellStyle name="WebFN3 2" xfId="46862" xr:uid="{ACE5C388-4AFA-4D3C-A0B5-0890886A65A2}"/>
    <cellStyle name="WebFN3 3" xfId="38797" xr:uid="{8CAF381D-B65C-406C-9CEA-B5FF7253E89C}"/>
    <cellStyle name="WebFN3 4" xfId="51553" xr:uid="{0637D3BE-667B-49C5-8381-6AC6724CF8CA}"/>
    <cellStyle name="WebFN4" xfId="51554" xr:uid="{080B0D2E-C227-4E1B-8465-2E7B46D45923}"/>
    <cellStyle name="WebFN4 2" xfId="51555" xr:uid="{C5F9500E-2C5A-4CB1-B0E7-C922F3FA0000}"/>
    <cellStyle name="WebHR" xfId="51556" xr:uid="{062818E7-1356-4DD4-AE74-434D1AA7C3C7}"/>
    <cellStyle name="WebHR 2" xfId="51557" xr:uid="{41624E4F-C5DE-4915-9C3E-F92031AF301A}"/>
    <cellStyle name="WebHR 2 2" xfId="29666" xr:uid="{755F2954-4E37-4DC3-9781-1DE6AAA1D431}"/>
    <cellStyle name="WebHR 3" xfId="51558" xr:uid="{B7F6AACF-C8AD-4C20-AE1D-1CD008493C3A}"/>
    <cellStyle name="WebHR 4" xfId="51559" xr:uid="{3FF57504-0DE3-43DD-9B5F-D43F072E6EF9}"/>
    <cellStyle name="WebIndent1" xfId="26089" xr:uid="{E8FA3D9E-0163-4296-894D-73D06A391913}"/>
    <cellStyle name="WebIndent1 2" xfId="51560" xr:uid="{B0FB2F07-2D4A-40BB-8E8C-7E34A369AA21}"/>
    <cellStyle name="WebIndent1 2 2" xfId="51561" xr:uid="{0EF40578-1E02-4290-A68E-6E8E37DCF08B}"/>
    <cellStyle name="WebIndent1 3" xfId="51562" xr:uid="{819E51B8-472B-4A94-B7F7-585040F04810}"/>
    <cellStyle name="WebIndent1 4" xfId="51563" xr:uid="{FE3E6AD5-77CC-491F-AB5D-DF19C5778DD8}"/>
    <cellStyle name="WebIndent1wFN3" xfId="51564" xr:uid="{8A6B6287-E9AE-46CD-ADC6-0B2C16009C46}"/>
    <cellStyle name="WebIndent1wFN3 2" xfId="51565" xr:uid="{8B6EEEB6-6899-44A2-94AA-8DF497CC11C9}"/>
    <cellStyle name="WebIndent1wFN3 3" xfId="51566" xr:uid="{750FBA7D-2B49-41B6-92AC-1840D1CCA1D7}"/>
    <cellStyle name="WebIndent1wFN3 4" xfId="51567" xr:uid="{D7F65D59-BD22-4EAB-AE75-BA63D83CFAAD}"/>
    <cellStyle name="WebIndent2" xfId="51568" xr:uid="{EF39FF79-4EED-45C4-A900-C3310872F260}"/>
    <cellStyle name="WebIndent2 2" xfId="51569" xr:uid="{CEC1D665-63A8-4562-86E5-F2528D687DF7}"/>
    <cellStyle name="WebIndent2 2 2" xfId="42149" xr:uid="{590981CF-69F4-4CEB-A6BC-515D136CA9EF}"/>
    <cellStyle name="WebIndent2 3" xfId="51570" xr:uid="{6777D721-43FA-48B3-B92D-8CBB036AD5F8}"/>
    <cellStyle name="WebIndent2 4" xfId="51571" xr:uid="{059C329C-11DA-4481-8714-649586ED399A}"/>
    <cellStyle name="WebNoBR" xfId="51572" xr:uid="{97A0E06B-A9B9-4DFE-A10B-226271F1587E}"/>
    <cellStyle name="WebNoBR 2" xfId="51573" xr:uid="{86F4B256-1A30-4518-B025-45C9F713D1C9}"/>
    <cellStyle name="wingdings" xfId="51574" xr:uid="{32491C67-0E5B-475B-80CF-3592D5390DC7}"/>
    <cellStyle name="wingdings 2" xfId="51575" xr:uid="{E70B412C-FE88-40F1-970F-2EA71BF3D98B}"/>
    <cellStyle name="wingdings 3" xfId="51576" xr:uid="{E172FA9C-6376-453B-8818-E1F0C5EDCDB7}"/>
    <cellStyle name="wingdings 4" xfId="51577" xr:uid="{EBF4B126-5B00-4C7B-8A4B-C423CBED6D2D}"/>
    <cellStyle name="Writer Import]_x000d__x000a_Display Dialog=No_x000d__x000a__x000d__x000a_[Horizontal Arrange]_x000d__x000a_Dimensions Interlocking=Yes_x000d__x000a_Sum Hierarchy=Yes_x000d__x000a_Generate" xfId="51578" xr:uid="{39D7F990-B80E-4722-B11A-D55A3B50D15A}"/>
    <cellStyle name="Writer Import]_x000d__x000a_Display Dialog=No_x000d__x000a__x000d__x000a_[Horizontal Arrange]_x000d__x000a_Dimensions Interlocking=Yes_x000d__x000a_Sum Hierarchy=Yes_x000d__x000a_Generate 2" xfId="51579" xr:uid="{59EAA5D1-B24B-4EFB-84A9-51E3084E797F}"/>
    <cellStyle name="Writer Import]_x000d__x000a_Display Dialog=No_x000d__x000a__x000d__x000a_[Horizontal Arrange]_x000d__x000a_Dimensions Interlocking=Yes_x000d__x000a_Sum Hierarchy=Yes_x000d__x000a_Generate 3" xfId="12971" xr:uid="{E1AAB91C-7796-497D-BFA6-C9B7B091B51B}"/>
    <cellStyle name="Writer Import]_x000d__x000a_Display Dialog=No_x000d__x000a__x000d__x000a_[Horizontal Arrange]_x000d__x000a_Dimensions Interlocking=Yes_x000d__x000a_Sum Hierarchy=Yes_x000d__x000a_Generate 4" xfId="26386" xr:uid="{7C46C984-DA34-46BC-BC60-8C3FC40849B5}"/>
    <cellStyle name="year" xfId="45076" xr:uid="{258F4684-B12E-4BA8-A4BA-A49A4DAB062A}"/>
    <cellStyle name="Year 2" xfId="51580" xr:uid="{06A26034-4980-47B2-8BFD-0839E9F0A358}"/>
    <cellStyle name="Year 2 2" xfId="51581" xr:uid="{9B3CFF93-DF94-4F4B-8EF5-35F0E5BF3E4D}"/>
    <cellStyle name="Year 3" xfId="51582" xr:uid="{BCE6C34B-FA54-4176-B262-4CFD29F82AF8}"/>
    <cellStyle name="Year 4" xfId="51583" xr:uid="{01CA6095-5442-4858-B91D-D635C84AC25E}"/>
    <cellStyle name="ДАТА" xfId="51584" xr:uid="{3AEA0FB6-276D-42C1-8A18-2B9BD33FEB1E}"/>
    <cellStyle name="ДАТА 2" xfId="29688" xr:uid="{12F31FA9-3A65-477A-8DEC-B9F3231C9B61}"/>
    <cellStyle name="ДАТА 3" xfId="35845" xr:uid="{362E0EC2-E1A7-4294-B1E8-A58A442C36E2}"/>
    <cellStyle name="ДАТА 4" xfId="35848" xr:uid="{BDB053F4-EF90-4CAB-B1B9-0191DB2815E4}"/>
    <cellStyle name="Денежный [0]_BARNARD" xfId="51585" xr:uid="{C65C736E-C675-4BA3-B814-D66893A24CBC}"/>
    <cellStyle name="Денежный_BARNARD" xfId="51586" xr:uid="{F0328583-FA81-4AB6-BF74-F231A2144975}"/>
    <cellStyle name="ЗАГОЛОВОК1" xfId="51587" xr:uid="{26F55824-1F85-40C0-949F-FB563A1A1A19}"/>
    <cellStyle name="ЗАГОЛОВОК1 2" xfId="51588" xr:uid="{7C2F8C7E-7345-4EF1-9B54-2E3E4D827A12}"/>
    <cellStyle name="ЗАГОЛОВОК1 3" xfId="51589" xr:uid="{241EFE31-4190-44A2-A070-9222D2950DF2}"/>
    <cellStyle name="ЗАГОЛОВОК1 4" xfId="51590" xr:uid="{2A03AF8A-9D33-44E0-82C4-821F93BF9828}"/>
    <cellStyle name="ЗАГОЛОВОК2" xfId="33602" xr:uid="{73A01EE2-62C4-4B9E-8F54-35883B6DEBE3}"/>
    <cellStyle name="ЗАГОЛОВОК2 2" xfId="51591" xr:uid="{CA7A5466-EB7E-4DB7-B4B5-A79817FDCC7F}"/>
    <cellStyle name="ЗАГОЛОВОК2 3" xfId="51592" xr:uid="{DAABF2F7-C475-48C4-B2F2-18FF6AC17D65}"/>
    <cellStyle name="ЗАГОЛОВОК2 4" xfId="51593" xr:uid="{2B3399D9-9BD8-4232-AEFA-FCC4BCB5C20C}"/>
    <cellStyle name="ИТОГОВЫЙ" xfId="51594" xr:uid="{00AF15D9-B477-4604-885B-F5F2BC67F775}"/>
    <cellStyle name="ИТОГОВЫЙ 2" xfId="5822" xr:uid="{44AB64A7-5EBB-439C-B558-FE1E89139218}"/>
    <cellStyle name="ИТОГОВЫЙ 3" xfId="7387" xr:uid="{FB5A11DA-1EDF-406F-AA54-8FC0C0E390D4}"/>
    <cellStyle name="ИТОГОВЫЙ 4" xfId="7392" xr:uid="{05604967-3C7C-4EED-ABF1-4581200B6099}"/>
    <cellStyle name="Обычный_1-Б (6)_1" xfId="51595" xr:uid="{C349735E-3E8E-407F-878B-BB891D96D593}"/>
    <cellStyle name="ПРОЦЕНТНЫЙ_BOPENGC" xfId="51596" xr:uid="{48A69A89-48F2-440A-9B63-8D15E6BF1BDB}"/>
    <cellStyle name="ТЕКСТ" xfId="21724" xr:uid="{0C86F571-BEB5-4F6B-851F-60938893AE45}"/>
    <cellStyle name="ТЕКСТ 2" xfId="39063" xr:uid="{08CB5008-7D4C-4852-B64E-9365565082D5}"/>
    <cellStyle name="ТЕКСТ 3" xfId="39066" xr:uid="{F9BDABFF-82B9-45C0-A820-393AB05A6A30}"/>
    <cellStyle name="ТЕКСТ 4" xfId="29632" xr:uid="{ABD6C8E6-006E-448E-AD23-9A9E7FEDB698}"/>
    <cellStyle name="ФИКСИРОВАННЫЙ" xfId="51597" xr:uid="{AC7CE1B5-0EB6-41DD-AEAA-701176AFE6D2}"/>
    <cellStyle name="ФИКСИРОВАННЫЙ 2" xfId="51598" xr:uid="{37251D6A-FA58-434E-8640-E73E8AA8ADCD}"/>
    <cellStyle name="Финансовый [0]_BARNARD" xfId="5140" xr:uid="{C71402B7-7E3F-47B7-B1AA-10C84E66A155}"/>
    <cellStyle name="Финансовый_BARNARD" xfId="46848" xr:uid="{24D38EB8-6396-49E9-BDCD-3A0A64B1AD31}"/>
    <cellStyle name="콤마 [0]_laroux" xfId="32405" xr:uid="{A0C51C11-2070-4205-ACA0-690C41623735}"/>
    <cellStyle name="콤마_laroux" xfId="11595" xr:uid="{C9768A48-94BE-481B-A30D-F1B7B78A20A4}"/>
    <cellStyle name="超連結mal" xfId="50676" xr:uid="{3094DD3F-1EB1-44B8-84BA-53BD049B0725}"/>
    <cellStyle name="超連結mal 2" xfId="51599" xr:uid="{0031CE02-D27A-480F-B902-9BBE93E2CBE3}"/>
    <cellStyle name="超連結mal 3" xfId="51600" xr:uid="{52A3677F-FCB8-4841-A599-A964CC3F664F}"/>
    <cellStyle name="隨後的超連結_STAFF" xfId="51601" xr:uid="{EC1281B9-732D-4E01-B81D-CB53A1A4FFD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2903003</xdr:colOff>
      <xdr:row>3</xdr:row>
      <xdr:rowOff>21667</xdr:rowOff>
    </xdr:from>
    <xdr:to>
      <xdr:col>0</xdr:col>
      <xdr:colOff>4543422</xdr:colOff>
      <xdr:row>8</xdr:row>
      <xdr:rowOff>178829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D08B5F-8033-4E15-BD3E-CA04C29666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003" y="1228167"/>
          <a:ext cx="1640419" cy="152876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3\Monetary%20Files\Rural%20Finance%20Office\REPORTS\FINDICAT_B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Jan,%202005%20Final%20Tables%20cop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Dec.%202005%20Final%20Ta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Charts"/>
      <sheetName val="STC2002MARCH"/>
      <sheetName val="STC2001JUNE"/>
      <sheetName val="STCJUNE2002"/>
      <sheetName val="STC2001Dec"/>
      <sheetName val="STC2001SEPT"/>
      <sheetName val="ANNREV-2001"/>
      <sheetName val="ANNREV"/>
      <sheetName val="ANNUAL REP. 2000"/>
      <sheetName val="1QR2002"/>
      <sheetName val="4QR2000"/>
      <sheetName val="2QR2001"/>
      <sheetName val="4QR2001"/>
      <sheetName val="3QR2001"/>
      <sheetName val="LoanSTC2reserve-dep"/>
      <sheetName val="CONBASH98"/>
      <sheetName val="conbash2000"/>
      <sheetName val="QuarterlySTC Class"/>
      <sheetName val="RuralList1999"/>
      <sheetName val="Rul1997"/>
      <sheetName val="Rul1996"/>
      <sheetName val="Rul1995"/>
      <sheetName val="Ruralocation"/>
      <sheetName val="RuralList2000"/>
      <sheetName val="DataReq't"/>
      <sheetName val="General Rural Classify"/>
      <sheetName val="ANNUAL_REP__2000"/>
      <sheetName val="QuarterlySTC_Class"/>
      <sheetName val="General_Rural_Classify"/>
      <sheetName val="ANNUAL_REP__20001"/>
      <sheetName val="QuarterlySTC_Class1"/>
      <sheetName val="General_Rural_Classify1"/>
      <sheetName val="Graphs "/>
      <sheetName val="ANNUAL_REP__20002"/>
      <sheetName val="QuarterlySTC_Class2"/>
      <sheetName val="General_Rural_Classify2"/>
      <sheetName val="ANNUAL_REP__20003"/>
      <sheetName val="QuarterlySTC_Class3"/>
      <sheetName val="General_Rural_Classify3"/>
      <sheetName val="Graphs_"/>
      <sheetName val="mda_depts_agencies"/>
      <sheetName val="mmdas_depts_agencies"/>
      <sheetName val="regions_breakdown_pim_sensitztn"/>
      <sheetName val="FACILITATORS(RES. PERSONS)"/>
      <sheetName val="C"/>
    </sheetNames>
    <sheetDataSet>
      <sheetData sheetId="0">
        <row r="3">
          <cell r="B3" t="str">
            <v>Jan.'2000</v>
          </cell>
          <cell r="C3" t="str">
            <v>Feb.'2000</v>
          </cell>
          <cell r="D3" t="str">
            <v>Mar.'2000</v>
          </cell>
          <cell r="E3" t="str">
            <v>Apr.'2000</v>
          </cell>
          <cell r="F3" t="str">
            <v>May'2000</v>
          </cell>
          <cell r="G3" t="str">
            <v>Jun.'2000</v>
          </cell>
          <cell r="H3" t="str">
            <v>Jul.'2000</v>
          </cell>
          <cell r="I3" t="str">
            <v>Aug.'2000</v>
          </cell>
          <cell r="J3" t="str">
            <v>Sept.'2000</v>
          </cell>
          <cell r="K3" t="str">
            <v>Oct.'2000</v>
          </cell>
          <cell r="L3" t="str">
            <v>Nov.'2000</v>
          </cell>
          <cell r="M3" t="str">
            <v>Dec.'2000</v>
          </cell>
          <cell r="O3" t="str">
            <v>Jan.'2000</v>
          </cell>
          <cell r="P3" t="str">
            <v>Feb.'2000</v>
          </cell>
          <cell r="Q3" t="str">
            <v>Mar.'2000</v>
          </cell>
          <cell r="R3" t="str">
            <v>Apr.'2000</v>
          </cell>
          <cell r="S3" t="str">
            <v>May'2000</v>
          </cell>
          <cell r="T3" t="str">
            <v>Jun.'2000</v>
          </cell>
          <cell r="U3" t="str">
            <v>Jul.'2000</v>
          </cell>
          <cell r="V3" t="str">
            <v>Aug.'2000</v>
          </cell>
          <cell r="W3" t="str">
            <v>Sept.'2000</v>
          </cell>
          <cell r="AC3" t="str">
            <v>Jan.'2000</v>
          </cell>
          <cell r="AD3" t="str">
            <v>Feb.'2000</v>
          </cell>
          <cell r="AE3" t="str">
            <v>Mar.'2000</v>
          </cell>
          <cell r="AF3" t="str">
            <v>Apr.'2000</v>
          </cell>
          <cell r="AG3" t="str">
            <v>May'2000</v>
          </cell>
          <cell r="AH3" t="str">
            <v>Jun.'2000</v>
          </cell>
          <cell r="AI3" t="str">
            <v>Jul.'2000</v>
          </cell>
          <cell r="AJ3" t="str">
            <v>Aug.'2000</v>
          </cell>
          <cell r="AK3" t="str">
            <v>Sept.'2000</v>
          </cell>
          <cell r="AL3" t="str">
            <v>Oct.'2000</v>
          </cell>
          <cell r="AM3" t="str">
            <v>Nov.'2000</v>
          </cell>
          <cell r="AN3" t="str">
            <v>Dec.'2000</v>
          </cell>
        </row>
        <row r="4">
          <cell r="B4">
            <v>212938.26</v>
          </cell>
          <cell r="C4">
            <v>225200.95</v>
          </cell>
          <cell r="D4">
            <v>229715.83000000002</v>
          </cell>
          <cell r="E4">
            <v>232319.66999999998</v>
          </cell>
          <cell r="F4">
            <v>237256.34</v>
          </cell>
          <cell r="G4">
            <v>249891.53</v>
          </cell>
          <cell r="H4">
            <v>258691.37</v>
          </cell>
          <cell r="I4">
            <v>267616.56</v>
          </cell>
          <cell r="J4">
            <v>278086.16000000003</v>
          </cell>
          <cell r="K4">
            <v>293577.61</v>
          </cell>
          <cell r="L4">
            <v>303277.93</v>
          </cell>
          <cell r="M4">
            <v>312985.13</v>
          </cell>
          <cell r="O4">
            <v>122900.95</v>
          </cell>
          <cell r="P4">
            <v>129937.29</v>
          </cell>
          <cell r="Q4">
            <v>134446.64000000001</v>
          </cell>
          <cell r="R4">
            <v>137025.19</v>
          </cell>
          <cell r="S4">
            <v>140392.53</v>
          </cell>
          <cell r="T4">
            <v>146747.41</v>
          </cell>
          <cell r="U4">
            <v>153864.75</v>
          </cell>
          <cell r="V4">
            <v>158837.57999999999</v>
          </cell>
          <cell r="W4">
            <v>165119.67000000001</v>
          </cell>
          <cell r="X4">
            <v>176624.96</v>
          </cell>
          <cell r="Y4">
            <v>182577.4</v>
          </cell>
          <cell r="Z4">
            <v>191306.73</v>
          </cell>
          <cell r="AC4">
            <v>90037.31</v>
          </cell>
          <cell r="AD4">
            <v>95263.66</v>
          </cell>
          <cell r="AE4">
            <v>95269.19</v>
          </cell>
          <cell r="AF4">
            <v>95294.48</v>
          </cell>
          <cell r="AG4">
            <v>96863.81</v>
          </cell>
          <cell r="AH4">
            <v>103144.12</v>
          </cell>
          <cell r="AI4">
            <v>104826.62</v>
          </cell>
          <cell r="AJ4">
            <v>108778.98</v>
          </cell>
          <cell r="AK4">
            <v>112966.49</v>
          </cell>
          <cell r="AL4">
            <v>116952.65</v>
          </cell>
          <cell r="AM4">
            <v>120700.53</v>
          </cell>
          <cell r="AN4">
            <v>121678.39999999999</v>
          </cell>
        </row>
        <row r="5">
          <cell r="B5">
            <v>156327.9</v>
          </cell>
          <cell r="C5">
            <v>165349.22999999998</v>
          </cell>
          <cell r="D5">
            <v>166715.19</v>
          </cell>
          <cell r="E5">
            <v>168427.81</v>
          </cell>
          <cell r="F5">
            <v>171264.4</v>
          </cell>
          <cell r="G5">
            <v>180065.12</v>
          </cell>
          <cell r="H5">
            <v>187836.28</v>
          </cell>
          <cell r="I5">
            <v>194754.09000000003</v>
          </cell>
          <cell r="J5">
            <v>199605.46000000002</v>
          </cell>
          <cell r="K5">
            <v>215560.94</v>
          </cell>
          <cell r="L5">
            <v>223666.32</v>
          </cell>
          <cell r="M5">
            <v>233851.77000000002</v>
          </cell>
          <cell r="O5">
            <v>88959.14</v>
          </cell>
          <cell r="P5">
            <v>95008.61</v>
          </cell>
          <cell r="Q5">
            <v>95931.51</v>
          </cell>
          <cell r="R5">
            <v>97558.06</v>
          </cell>
          <cell r="S5">
            <v>99016.47</v>
          </cell>
          <cell r="T5">
            <v>103132.33</v>
          </cell>
          <cell r="U5">
            <v>109246.91</v>
          </cell>
          <cell r="V5">
            <v>112617.13</v>
          </cell>
          <cell r="W5">
            <v>114400.1</v>
          </cell>
          <cell r="X5">
            <v>125756.67</v>
          </cell>
          <cell r="Y5">
            <v>130802</v>
          </cell>
          <cell r="Z5">
            <v>139091.19</v>
          </cell>
          <cell r="AC5">
            <v>67368.759999999995</v>
          </cell>
          <cell r="AD5">
            <v>70340.62</v>
          </cell>
          <cell r="AE5">
            <v>70783.679999999993</v>
          </cell>
          <cell r="AF5">
            <v>70869.75</v>
          </cell>
          <cell r="AG5">
            <v>72247.929999999993</v>
          </cell>
          <cell r="AH5">
            <v>76932.789999999994</v>
          </cell>
          <cell r="AI5">
            <v>78589.37</v>
          </cell>
          <cell r="AJ5">
            <v>82136.960000000006</v>
          </cell>
          <cell r="AK5">
            <v>85205.36</v>
          </cell>
          <cell r="AL5">
            <v>89804.27</v>
          </cell>
          <cell r="AM5">
            <v>92864.320000000007</v>
          </cell>
          <cell r="AN5">
            <v>94760.58</v>
          </cell>
        </row>
        <row r="6">
          <cell r="B6">
            <v>30766.32</v>
          </cell>
          <cell r="C6">
            <v>37981.68</v>
          </cell>
          <cell r="D6">
            <v>32681.74</v>
          </cell>
          <cell r="E6">
            <v>33961.53</v>
          </cell>
          <cell r="F6">
            <v>38123.42</v>
          </cell>
          <cell r="G6">
            <v>37395.160000000003</v>
          </cell>
          <cell r="H6">
            <v>40608.86</v>
          </cell>
          <cell r="I6">
            <v>42975.34</v>
          </cell>
          <cell r="J6">
            <v>45444.57</v>
          </cell>
          <cell r="K6">
            <v>48427.149999999994</v>
          </cell>
          <cell r="L6">
            <v>43656.11</v>
          </cell>
          <cell r="M6">
            <v>46739.85</v>
          </cell>
          <cell r="O6">
            <v>17262.28</v>
          </cell>
          <cell r="P6">
            <v>21827.42</v>
          </cell>
          <cell r="Q6">
            <v>18138.45</v>
          </cell>
          <cell r="R6">
            <v>20886</v>
          </cell>
          <cell r="S6">
            <v>24417.98</v>
          </cell>
          <cell r="T6">
            <v>21579.22</v>
          </cell>
          <cell r="U6">
            <v>24733.81</v>
          </cell>
          <cell r="V6">
            <v>25783.81</v>
          </cell>
          <cell r="W6">
            <v>26080.78</v>
          </cell>
          <cell r="X6">
            <v>28393.71</v>
          </cell>
          <cell r="Y6">
            <v>26293.35</v>
          </cell>
          <cell r="Z6">
            <v>29701.87</v>
          </cell>
          <cell r="AC6">
            <v>13504.04</v>
          </cell>
          <cell r="AD6">
            <v>16154.26</v>
          </cell>
          <cell r="AE6">
            <v>14543.29</v>
          </cell>
          <cell r="AF6">
            <v>13075.53</v>
          </cell>
          <cell r="AG6">
            <v>13705.44</v>
          </cell>
          <cell r="AH6">
            <v>15815.94</v>
          </cell>
          <cell r="AI6">
            <v>15875.05</v>
          </cell>
          <cell r="AJ6">
            <v>17191.53</v>
          </cell>
          <cell r="AK6">
            <v>19363.79</v>
          </cell>
          <cell r="AL6">
            <v>20033.439999999999</v>
          </cell>
          <cell r="AM6">
            <v>17362.759999999998</v>
          </cell>
          <cell r="AN6">
            <v>17037.98</v>
          </cell>
        </row>
        <row r="7">
          <cell r="B7">
            <v>80005.94</v>
          </cell>
          <cell r="C7">
            <v>86941.319999999992</v>
          </cell>
          <cell r="D7">
            <v>92130.52</v>
          </cell>
          <cell r="E7">
            <v>95897.11</v>
          </cell>
          <cell r="F7">
            <v>98209</v>
          </cell>
          <cell r="G7">
            <v>106345.98999999999</v>
          </cell>
          <cell r="H7">
            <v>111896.89000000001</v>
          </cell>
          <cell r="I7">
            <v>114398.17</v>
          </cell>
          <cell r="J7">
            <v>116545.01000000001</v>
          </cell>
          <cell r="K7">
            <v>122612.01</v>
          </cell>
          <cell r="L7">
            <v>138298.98000000001</v>
          </cell>
          <cell r="M7">
            <v>137416.19</v>
          </cell>
          <cell r="O7">
            <v>49533.94</v>
          </cell>
          <cell r="P7">
            <v>55973.38</v>
          </cell>
          <cell r="Q7">
            <v>59772.03</v>
          </cell>
          <cell r="R7">
            <v>61797.38</v>
          </cell>
          <cell r="S7">
            <v>63118.67</v>
          </cell>
          <cell r="T7">
            <v>66219.649999999994</v>
          </cell>
          <cell r="U7">
            <v>70746.960000000006</v>
          </cell>
          <cell r="V7">
            <v>73161.58</v>
          </cell>
          <cell r="W7">
            <v>74624.61</v>
          </cell>
          <cell r="X7">
            <v>79235.259999999995</v>
          </cell>
          <cell r="Y7">
            <v>91413.66</v>
          </cell>
          <cell r="Z7">
            <v>87842.37</v>
          </cell>
          <cell r="AC7">
            <v>30472</v>
          </cell>
          <cell r="AD7">
            <v>30967.94</v>
          </cell>
          <cell r="AE7">
            <v>32358.49</v>
          </cell>
          <cell r="AF7">
            <v>34099.730000000003</v>
          </cell>
          <cell r="AG7">
            <v>35090.33</v>
          </cell>
          <cell r="AH7">
            <v>40126.339999999997</v>
          </cell>
          <cell r="AI7">
            <v>41149.93</v>
          </cell>
          <cell r="AJ7">
            <v>41236.589999999997</v>
          </cell>
          <cell r="AK7">
            <v>41920.400000000001</v>
          </cell>
          <cell r="AL7">
            <v>43376.75</v>
          </cell>
          <cell r="AM7">
            <v>46885.32</v>
          </cell>
          <cell r="AN7">
            <v>49573.82</v>
          </cell>
        </row>
        <row r="8">
          <cell r="B8">
            <v>66715.959999999992</v>
          </cell>
          <cell r="C8">
            <v>72897.429999999993</v>
          </cell>
          <cell r="D8">
            <v>71730.66</v>
          </cell>
          <cell r="E8">
            <v>73409.989999999991</v>
          </cell>
          <cell r="F8">
            <v>73330.459999999992</v>
          </cell>
          <cell r="G8">
            <v>71371.95</v>
          </cell>
          <cell r="H8">
            <v>74867.06</v>
          </cell>
          <cell r="I8">
            <v>75178.3</v>
          </cell>
          <cell r="J8">
            <v>76328.55</v>
          </cell>
          <cell r="K8">
            <v>79000.13</v>
          </cell>
          <cell r="L8">
            <v>83108.12</v>
          </cell>
          <cell r="M8">
            <v>83261.78</v>
          </cell>
          <cell r="O8">
            <v>36068.11</v>
          </cell>
          <cell r="P8">
            <v>41399.89</v>
          </cell>
          <cell r="Q8">
            <v>39103.67</v>
          </cell>
          <cell r="R8">
            <v>40432.47</v>
          </cell>
          <cell r="S8">
            <v>43432.21</v>
          </cell>
          <cell r="T8">
            <v>40539.1</v>
          </cell>
          <cell r="U8">
            <v>42274.21</v>
          </cell>
          <cell r="V8">
            <v>43954.76</v>
          </cell>
          <cell r="W8">
            <v>43661.23</v>
          </cell>
          <cell r="X8">
            <v>46590.75</v>
          </cell>
          <cell r="Y8">
            <v>48700.639999999999</v>
          </cell>
          <cell r="Z8">
            <v>49066.25</v>
          </cell>
          <cell r="AC8">
            <v>30647.85</v>
          </cell>
          <cell r="AD8">
            <v>31497.54</v>
          </cell>
          <cell r="AE8">
            <v>32626.99</v>
          </cell>
          <cell r="AF8">
            <v>32977.519999999997</v>
          </cell>
          <cell r="AG8">
            <v>29898.25</v>
          </cell>
          <cell r="AH8">
            <v>30832.85</v>
          </cell>
          <cell r="AI8">
            <v>32592.85</v>
          </cell>
          <cell r="AJ8">
            <v>31223.54</v>
          </cell>
          <cell r="AK8">
            <v>32667.32</v>
          </cell>
          <cell r="AL8">
            <v>32409.38</v>
          </cell>
          <cell r="AM8">
            <v>34407.480000000003</v>
          </cell>
          <cell r="AN8">
            <v>34195.53</v>
          </cell>
        </row>
        <row r="9">
          <cell r="B9">
            <v>21777.82</v>
          </cell>
          <cell r="C9">
            <v>22030.26</v>
          </cell>
          <cell r="D9">
            <v>21651.16</v>
          </cell>
          <cell r="E9">
            <v>20723.440000000002</v>
          </cell>
          <cell r="F9">
            <v>21274.350000000002</v>
          </cell>
          <cell r="G9">
            <v>21798.14</v>
          </cell>
          <cell r="H9">
            <v>21760.910000000003</v>
          </cell>
          <cell r="I9">
            <v>21264.78</v>
          </cell>
          <cell r="J9">
            <v>21437.55</v>
          </cell>
          <cell r="K9">
            <v>19946.400000000001</v>
          </cell>
          <cell r="L9">
            <v>21356.720000000001</v>
          </cell>
          <cell r="M9">
            <v>20615.46</v>
          </cell>
          <cell r="O9">
            <v>17255.09</v>
          </cell>
          <cell r="P9">
            <v>17266.189999999999</v>
          </cell>
          <cell r="Q9">
            <v>17107.34</v>
          </cell>
          <cell r="R9">
            <v>16011.94</v>
          </cell>
          <cell r="S9">
            <v>16475.63</v>
          </cell>
          <cell r="T9">
            <v>16890.919999999998</v>
          </cell>
          <cell r="U9">
            <v>16601.060000000001</v>
          </cell>
          <cell r="V9">
            <v>16611.86</v>
          </cell>
          <cell r="W9">
            <v>16628.96</v>
          </cell>
          <cell r="X9">
            <v>15714.35</v>
          </cell>
          <cell r="Y9">
            <v>16623.64</v>
          </cell>
          <cell r="Z9">
            <v>16537.38</v>
          </cell>
          <cell r="AC9">
            <v>4522.7299999999996</v>
          </cell>
          <cell r="AD9">
            <v>4764.07</v>
          </cell>
          <cell r="AE9">
            <v>4543.82</v>
          </cell>
          <cell r="AF9">
            <v>4711.5</v>
          </cell>
          <cell r="AG9">
            <v>4798.72</v>
          </cell>
          <cell r="AH9">
            <v>4907.22</v>
          </cell>
          <cell r="AI9">
            <v>5159.8500000000004</v>
          </cell>
          <cell r="AJ9">
            <v>4652.92</v>
          </cell>
          <cell r="AK9">
            <v>4808.59</v>
          </cell>
          <cell r="AL9">
            <v>4232.05</v>
          </cell>
          <cell r="AM9">
            <v>4733.08</v>
          </cell>
          <cell r="AN9">
            <v>4078.08</v>
          </cell>
        </row>
      </sheetData>
      <sheetData sheetId="1">
        <row r="10">
          <cell r="B10">
            <v>7.6440000000000001</v>
          </cell>
        </row>
        <row r="11">
          <cell r="B11">
            <v>2.645</v>
          </cell>
        </row>
        <row r="12">
          <cell r="B12">
            <v>2.7690000000000001</v>
          </cell>
        </row>
        <row r="13">
          <cell r="B13">
            <v>8.61</v>
          </cell>
        </row>
        <row r="14">
          <cell r="B14">
            <v>23.632999999999999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M1" t="str">
            <v>SECTORAL DISTRIBUTION OF LOANS AND ADVANCES OF</v>
          </cell>
        </row>
        <row r="46">
          <cell r="D46">
            <v>16.873799695370963</v>
          </cell>
        </row>
        <row r="47">
          <cell r="D47">
            <v>5.8387232069932233</v>
          </cell>
        </row>
        <row r="48">
          <cell r="D48">
            <v>6.1124478488333596</v>
          </cell>
        </row>
        <row r="49">
          <cell r="D49">
            <v>19.00620295357718</v>
          </cell>
        </row>
        <row r="50">
          <cell r="D50">
            <v>52.168826295225266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 23"/>
      <sheetName val="24"/>
      <sheetName val="25"/>
      <sheetName val="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A3E51-F149-406F-AFEF-270C5B3D4844}">
  <dimension ref="A1:CA86"/>
  <sheetViews>
    <sheetView showGridLines="0" view="pageBreakPreview" zoomScale="110" zoomScaleNormal="100" zoomScaleSheetLayoutView="110" workbookViewId="0">
      <selection activeCell="A6" sqref="A6"/>
    </sheetView>
  </sheetViews>
  <sheetFormatPr defaultColWidth="9.1796875" defaultRowHeight="13"/>
  <cols>
    <col min="1" max="1" width="98.36328125" style="2" bestFit="1" customWidth="1"/>
    <col min="2" max="16384" width="9.1796875" style="2"/>
  </cols>
  <sheetData>
    <row r="1" spans="1:79" ht="62.5">
      <c r="A1" s="1" t="s">
        <v>0</v>
      </c>
    </row>
    <row r="2" spans="1:79" ht="17">
      <c r="A2" s="3"/>
      <c r="CA2" s="4"/>
    </row>
    <row r="3" spans="1:79" ht="15.5">
      <c r="A3" s="3"/>
    </row>
    <row r="4" spans="1:79" ht="15.5">
      <c r="A4" s="3"/>
    </row>
    <row r="5" spans="1:79" ht="15.5">
      <c r="A5" s="3"/>
    </row>
    <row r="6" spans="1:79" ht="46">
      <c r="A6" s="5"/>
    </row>
    <row r="7" spans="1:79" ht="15.5">
      <c r="A7" s="3"/>
    </row>
    <row r="8" spans="1:79" ht="15.5">
      <c r="A8" s="3"/>
    </row>
    <row r="9" spans="1:79" ht="15.5">
      <c r="A9" s="3"/>
    </row>
    <row r="10" spans="1:79" ht="15.5">
      <c r="A10" s="3"/>
    </row>
    <row r="11" spans="1:79" ht="15.5">
      <c r="A11" s="3"/>
    </row>
    <row r="12" spans="1:79" ht="17">
      <c r="A12" s="3"/>
      <c r="BZ12" s="4"/>
    </row>
    <row r="13" spans="1:79" ht="15.5">
      <c r="A13" s="3"/>
    </row>
    <row r="14" spans="1:79" ht="15.5">
      <c r="A14" s="3"/>
    </row>
    <row r="15" spans="1:79" ht="15.5">
      <c r="A15" s="3"/>
    </row>
    <row r="16" spans="1:79" ht="15.5">
      <c r="A16" s="3"/>
    </row>
    <row r="17" spans="1:1" ht="34.5">
      <c r="A17" s="6" t="s">
        <v>1</v>
      </c>
    </row>
    <row r="18" spans="1:1" ht="19">
      <c r="A18" s="7"/>
    </row>
    <row r="19" spans="1:1" ht="19">
      <c r="A19" s="7"/>
    </row>
    <row r="20" spans="1:1" ht="31">
      <c r="A20" s="8"/>
    </row>
    <row r="33" spans="1:1" ht="30">
      <c r="A33" s="9" t="s">
        <v>1520</v>
      </c>
    </row>
    <row r="34" spans="1:1">
      <c r="A34" s="2984" t="s">
        <v>1529</v>
      </c>
    </row>
    <row r="36" spans="1:1">
      <c r="A36" s="3008"/>
    </row>
    <row r="37" spans="1:1">
      <c r="A37" s="3006"/>
    </row>
    <row r="40" spans="1:1" ht="15.5">
      <c r="A40" s="10"/>
    </row>
    <row r="41" spans="1:1" ht="18.5">
      <c r="A41" s="11"/>
    </row>
    <row r="85" spans="2:2" ht="6" customHeight="1"/>
    <row r="86" spans="2:2" ht="18.5">
      <c r="B86" s="3030" t="s">
        <v>1551</v>
      </c>
    </row>
  </sheetData>
  <pageMargins left="0.31496062992126" right="0.31496062992126" top="0.74803149606299202" bottom="0.74803149606299202" header="0.31496062992126" footer="0.31496062992126"/>
  <pageSetup paperSize="9" scale="99" orientation="portrait" r:id="rId1"/>
  <headerFooter>
    <oddHeader>&amp;C&amp;"Aptos"&amp;10&amp;K000000 PUBLIC&amp;1#_x000D_&amp;"Arialri"&amp;10&amp;K000000&amp;"Arialri"&amp;10&amp;K000000&amp;"Arialri"&amp;10&amp;K000000&amp;G</oddHeader>
    <oddFooter>&amp;C_x000D_&amp;1#&amp;"Aptos"&amp;10&amp;K000000 PUBLIC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2B6B2-89B4-41E6-AD57-46FFB2B7176F}">
  <dimension ref="A1:ED86"/>
  <sheetViews>
    <sheetView showGridLines="0" view="pageBreakPreview" zoomScale="50" zoomScaleNormal="100" zoomScaleSheetLayoutView="50" workbookViewId="0">
      <pane xSplit="1" topLeftCell="DQ1" activePane="topRight" state="frozen"/>
      <selection activeCell="A35" sqref="A35"/>
      <selection pane="topRight" activeCell="A35" sqref="A35"/>
    </sheetView>
  </sheetViews>
  <sheetFormatPr defaultColWidth="9.1796875" defaultRowHeight="18.5"/>
  <cols>
    <col min="1" max="1" width="69.81640625" style="37" customWidth="1"/>
    <col min="2" max="17" width="15.453125" style="37" hidden="1" customWidth="1"/>
    <col min="18" max="18" width="15.54296875" style="37" hidden="1" customWidth="1"/>
    <col min="19" max="58" width="15.453125" style="37" hidden="1" customWidth="1"/>
    <col min="59" max="63" width="18.81640625" style="37" hidden="1" customWidth="1"/>
    <col min="64" max="82" width="17.81640625" style="37" hidden="1" customWidth="1"/>
    <col min="83" max="87" width="17.7265625" style="37" hidden="1" customWidth="1"/>
    <col min="88" max="94" width="17.81640625" style="37" hidden="1" customWidth="1"/>
    <col min="95" max="102" width="15.81640625" style="37" hidden="1" customWidth="1"/>
    <col min="103" max="120" width="17.81640625" style="37" hidden="1" customWidth="1"/>
    <col min="121" max="133" width="17.81640625" style="37" customWidth="1"/>
    <col min="134" max="134" width="10.7265625" style="37" customWidth="1"/>
    <col min="135" max="135" width="9.1796875" style="37"/>
    <col min="136" max="136" width="9.1796875" style="37" customWidth="1"/>
    <col min="137" max="16384" width="9.1796875" style="37"/>
  </cols>
  <sheetData>
    <row r="1" spans="1:134" ht="34.5" customHeight="1" thickBot="1">
      <c r="A1" s="36" t="s">
        <v>274</v>
      </c>
      <c r="B1" s="545"/>
      <c r="C1" s="545"/>
      <c r="D1" s="545"/>
      <c r="E1" s="545"/>
    </row>
    <row r="2" spans="1:134" ht="30.75" customHeight="1" thickTop="1" thickBot="1">
      <c r="A2" s="546" t="s">
        <v>275</v>
      </c>
      <c r="B2" s="3093">
        <v>2015</v>
      </c>
      <c r="C2" s="3093"/>
      <c r="D2" s="3093"/>
      <c r="E2" s="3093"/>
      <c r="F2" s="3093"/>
      <c r="G2" s="3093"/>
      <c r="H2" s="3093"/>
      <c r="I2" s="3093"/>
      <c r="J2" s="3094"/>
      <c r="K2" s="3092">
        <v>2016</v>
      </c>
      <c r="L2" s="3093"/>
      <c r="M2" s="3093"/>
      <c r="N2" s="3093"/>
      <c r="O2" s="3093"/>
      <c r="P2" s="3093"/>
      <c r="Q2" s="3093"/>
      <c r="R2" s="3093"/>
      <c r="S2" s="3093"/>
      <c r="T2" s="3093"/>
      <c r="U2" s="3093"/>
      <c r="V2" s="3093"/>
      <c r="W2" s="3092">
        <v>2017</v>
      </c>
      <c r="X2" s="3093"/>
      <c r="Y2" s="3093"/>
      <c r="Z2" s="3093"/>
      <c r="AA2" s="3093"/>
      <c r="AB2" s="3093"/>
      <c r="AC2" s="3093"/>
      <c r="AD2" s="3093"/>
      <c r="AE2" s="3093"/>
      <c r="AF2" s="3093"/>
      <c r="AG2" s="3093"/>
      <c r="AH2" s="3093"/>
      <c r="AI2" s="3092">
        <v>2018</v>
      </c>
      <c r="AJ2" s="3093"/>
      <c r="AK2" s="3093"/>
      <c r="AL2" s="3093"/>
      <c r="AM2" s="3093"/>
      <c r="AN2" s="3093"/>
      <c r="AO2" s="3093"/>
      <c r="AP2" s="3093"/>
      <c r="AQ2" s="3093"/>
      <c r="AR2" s="3093"/>
      <c r="AS2" s="3093"/>
      <c r="AT2" s="3094"/>
      <c r="AU2" s="3092">
        <v>2019</v>
      </c>
      <c r="AV2" s="3093"/>
      <c r="AW2" s="3093"/>
      <c r="AX2" s="3093"/>
      <c r="AY2" s="3093"/>
      <c r="AZ2" s="3093"/>
      <c r="BA2" s="3093"/>
      <c r="BB2" s="3093"/>
      <c r="BC2" s="3093"/>
      <c r="BD2" s="3093"/>
      <c r="BE2" s="3093"/>
      <c r="BF2" s="3094"/>
      <c r="BG2" s="3092">
        <v>2020</v>
      </c>
      <c r="BH2" s="3093"/>
      <c r="BI2" s="3093"/>
      <c r="BJ2" s="3093"/>
      <c r="BK2" s="3093"/>
      <c r="BL2" s="3093"/>
      <c r="BM2" s="3093"/>
      <c r="BN2" s="3093"/>
      <c r="BO2" s="3093"/>
      <c r="BP2" s="3093"/>
      <c r="BQ2" s="3093"/>
      <c r="BR2" s="3094"/>
      <c r="BS2" s="3092">
        <v>2021</v>
      </c>
      <c r="BT2" s="3093"/>
      <c r="BU2" s="3093"/>
      <c r="BV2" s="3093"/>
      <c r="BW2" s="3093"/>
      <c r="BX2" s="3093"/>
      <c r="BY2" s="3093"/>
      <c r="BZ2" s="3093"/>
      <c r="CA2" s="3093"/>
      <c r="CB2" s="3093"/>
      <c r="CC2" s="3093"/>
      <c r="CD2" s="3094"/>
      <c r="CE2" s="3092">
        <v>2022</v>
      </c>
      <c r="CF2" s="3093"/>
      <c r="CG2" s="3093"/>
      <c r="CH2" s="3093"/>
      <c r="CI2" s="3093"/>
      <c r="CJ2" s="3093"/>
      <c r="CK2" s="3093"/>
      <c r="CL2" s="3093"/>
      <c r="CM2" s="3093"/>
      <c r="CN2" s="3093"/>
      <c r="CO2" s="3093"/>
      <c r="CP2" s="3094"/>
      <c r="CQ2" s="3092">
        <v>2023</v>
      </c>
      <c r="CR2" s="3093"/>
      <c r="CS2" s="3093"/>
      <c r="CT2" s="3093"/>
      <c r="CU2" s="3093"/>
      <c r="CV2" s="3093"/>
      <c r="CW2" s="3093"/>
      <c r="CX2" s="3093"/>
      <c r="CY2" s="3093"/>
      <c r="CZ2" s="3093"/>
      <c r="DA2" s="3093"/>
      <c r="DB2" s="3094"/>
      <c r="DC2" s="3092">
        <v>2024</v>
      </c>
      <c r="DD2" s="3093"/>
      <c r="DE2" s="3093"/>
      <c r="DF2" s="3093"/>
      <c r="DG2" s="3093"/>
      <c r="DH2" s="3093"/>
      <c r="DI2" s="3093"/>
      <c r="DJ2" s="3093"/>
      <c r="DK2" s="3093"/>
      <c r="DL2" s="3093"/>
      <c r="DM2" s="3093"/>
      <c r="DN2" s="3094"/>
      <c r="DO2" s="3092">
        <v>2025</v>
      </c>
      <c r="DP2" s="3093"/>
      <c r="DQ2" s="3093"/>
      <c r="DR2" s="3093"/>
      <c r="DS2" s="3093"/>
      <c r="DT2" s="3093"/>
      <c r="DU2" s="3093"/>
      <c r="DV2" s="3093"/>
      <c r="DW2" s="3093"/>
      <c r="DX2" s="3093"/>
      <c r="DY2" s="3093"/>
      <c r="DZ2" s="3094"/>
      <c r="EA2" s="3092">
        <v>2026</v>
      </c>
      <c r="EB2" s="3093"/>
      <c r="EC2" s="3094"/>
    </row>
    <row r="3" spans="1:134" ht="30.75" customHeight="1" thickTop="1" thickBot="1">
      <c r="A3" s="547"/>
      <c r="B3" s="548" t="s">
        <v>124</v>
      </c>
      <c r="C3" s="548" t="s">
        <v>125</v>
      </c>
      <c r="D3" s="548" t="s">
        <v>126</v>
      </c>
      <c r="E3" s="548" t="s">
        <v>127</v>
      </c>
      <c r="F3" s="548" t="s">
        <v>128</v>
      </c>
      <c r="G3" s="548" t="s">
        <v>129</v>
      </c>
      <c r="H3" s="549" t="s">
        <v>130</v>
      </c>
      <c r="I3" s="549" t="s">
        <v>131</v>
      </c>
      <c r="J3" s="550" t="s">
        <v>132</v>
      </c>
      <c r="K3" s="549" t="s">
        <v>121</v>
      </c>
      <c r="L3" s="549" t="s">
        <v>122</v>
      </c>
      <c r="M3" s="549" t="s">
        <v>123</v>
      </c>
      <c r="N3" s="549" t="s">
        <v>124</v>
      </c>
      <c r="O3" s="549" t="s">
        <v>125</v>
      </c>
      <c r="P3" s="549" t="s">
        <v>126</v>
      </c>
      <c r="Q3" s="549" t="s">
        <v>127</v>
      </c>
      <c r="R3" s="549" t="s">
        <v>128</v>
      </c>
      <c r="S3" s="549" t="s">
        <v>129</v>
      </c>
      <c r="T3" s="549" t="s">
        <v>130</v>
      </c>
      <c r="U3" s="549" t="s">
        <v>131</v>
      </c>
      <c r="V3" s="549" t="s">
        <v>132</v>
      </c>
      <c r="W3" s="551" t="s">
        <v>121</v>
      </c>
      <c r="X3" s="549" t="s">
        <v>122</v>
      </c>
      <c r="Y3" s="549" t="s">
        <v>123</v>
      </c>
      <c r="Z3" s="549" t="s">
        <v>124</v>
      </c>
      <c r="AA3" s="549" t="s">
        <v>125</v>
      </c>
      <c r="AB3" s="549" t="s">
        <v>126</v>
      </c>
      <c r="AC3" s="549" t="s">
        <v>127</v>
      </c>
      <c r="AD3" s="549" t="s">
        <v>128</v>
      </c>
      <c r="AE3" s="549" t="s">
        <v>129</v>
      </c>
      <c r="AF3" s="549" t="s">
        <v>130</v>
      </c>
      <c r="AG3" s="549" t="s">
        <v>131</v>
      </c>
      <c r="AH3" s="549" t="s">
        <v>132</v>
      </c>
      <c r="AI3" s="551" t="s">
        <v>121</v>
      </c>
      <c r="AJ3" s="549" t="s">
        <v>122</v>
      </c>
      <c r="AK3" s="549" t="s">
        <v>123</v>
      </c>
      <c r="AL3" s="549" t="s">
        <v>124</v>
      </c>
      <c r="AM3" s="549" t="s">
        <v>125</v>
      </c>
      <c r="AN3" s="549" t="s">
        <v>126</v>
      </c>
      <c r="AO3" s="549" t="s">
        <v>127</v>
      </c>
      <c r="AP3" s="549" t="s">
        <v>128</v>
      </c>
      <c r="AQ3" s="549" t="s">
        <v>129</v>
      </c>
      <c r="AR3" s="549" t="s">
        <v>130</v>
      </c>
      <c r="AS3" s="549" t="s">
        <v>131</v>
      </c>
      <c r="AT3" s="550" t="s">
        <v>132</v>
      </c>
      <c r="AU3" s="551" t="s">
        <v>121</v>
      </c>
      <c r="AV3" s="549" t="s">
        <v>122</v>
      </c>
      <c r="AW3" s="549" t="s">
        <v>123</v>
      </c>
      <c r="AX3" s="549" t="s">
        <v>124</v>
      </c>
      <c r="AY3" s="549" t="s">
        <v>125</v>
      </c>
      <c r="AZ3" s="549" t="s">
        <v>126</v>
      </c>
      <c r="BA3" s="549" t="s">
        <v>127</v>
      </c>
      <c r="BB3" s="549" t="s">
        <v>128</v>
      </c>
      <c r="BC3" s="549" t="s">
        <v>129</v>
      </c>
      <c r="BD3" s="549" t="s">
        <v>130</v>
      </c>
      <c r="BE3" s="549" t="s">
        <v>131</v>
      </c>
      <c r="BF3" s="550" t="s">
        <v>132</v>
      </c>
      <c r="BG3" s="551" t="s">
        <v>121</v>
      </c>
      <c r="BH3" s="549" t="s">
        <v>122</v>
      </c>
      <c r="BI3" s="549" t="s">
        <v>123</v>
      </c>
      <c r="BJ3" s="549" t="s">
        <v>124</v>
      </c>
      <c r="BK3" s="549" t="s">
        <v>125</v>
      </c>
      <c r="BL3" s="549" t="s">
        <v>126</v>
      </c>
      <c r="BM3" s="549" t="s">
        <v>127</v>
      </c>
      <c r="BN3" s="549" t="s">
        <v>128</v>
      </c>
      <c r="BO3" s="549" t="s">
        <v>129</v>
      </c>
      <c r="BP3" s="549" t="s">
        <v>130</v>
      </c>
      <c r="BQ3" s="549" t="s">
        <v>131</v>
      </c>
      <c r="BR3" s="550" t="s">
        <v>132</v>
      </c>
      <c r="BS3" s="552" t="s">
        <v>121</v>
      </c>
      <c r="BT3" s="548" t="s">
        <v>122</v>
      </c>
      <c r="BU3" s="548" t="s">
        <v>123</v>
      </c>
      <c r="BV3" s="548" t="s">
        <v>124</v>
      </c>
      <c r="BW3" s="549" t="s">
        <v>125</v>
      </c>
      <c r="BX3" s="549" t="s">
        <v>126</v>
      </c>
      <c r="BY3" s="549" t="s">
        <v>127</v>
      </c>
      <c r="BZ3" s="549" t="s">
        <v>128</v>
      </c>
      <c r="CA3" s="549" t="s">
        <v>129</v>
      </c>
      <c r="CB3" s="549" t="s">
        <v>130</v>
      </c>
      <c r="CC3" s="549" t="s">
        <v>131</v>
      </c>
      <c r="CD3" s="550" t="s">
        <v>132</v>
      </c>
      <c r="CE3" s="551" t="s">
        <v>121</v>
      </c>
      <c r="CF3" s="549" t="s">
        <v>122</v>
      </c>
      <c r="CG3" s="549" t="s">
        <v>123</v>
      </c>
      <c r="CH3" s="549" t="s">
        <v>124</v>
      </c>
      <c r="CI3" s="549" t="s">
        <v>125</v>
      </c>
      <c r="CJ3" s="549" t="s">
        <v>126</v>
      </c>
      <c r="CK3" s="549" t="s">
        <v>127</v>
      </c>
      <c r="CL3" s="549" t="s">
        <v>128</v>
      </c>
      <c r="CM3" s="549" t="s">
        <v>129</v>
      </c>
      <c r="CN3" s="549" t="s">
        <v>130</v>
      </c>
      <c r="CO3" s="549" t="s">
        <v>131</v>
      </c>
      <c r="CP3" s="550" t="s">
        <v>132</v>
      </c>
      <c r="CQ3" s="551" t="s">
        <v>121</v>
      </c>
      <c r="CR3" s="549" t="s">
        <v>122</v>
      </c>
      <c r="CS3" s="549" t="s">
        <v>123</v>
      </c>
      <c r="CT3" s="549" t="s">
        <v>124</v>
      </c>
      <c r="CU3" s="549" t="s">
        <v>125</v>
      </c>
      <c r="CV3" s="549" t="s">
        <v>126</v>
      </c>
      <c r="CW3" s="549" t="s">
        <v>127</v>
      </c>
      <c r="CX3" s="549" t="s">
        <v>128</v>
      </c>
      <c r="CY3" s="549" t="s">
        <v>129</v>
      </c>
      <c r="CZ3" s="549" t="s">
        <v>130</v>
      </c>
      <c r="DA3" s="549" t="s">
        <v>131</v>
      </c>
      <c r="DB3" s="550" t="s">
        <v>132</v>
      </c>
      <c r="DC3" s="551" t="s">
        <v>121</v>
      </c>
      <c r="DD3" s="549" t="s">
        <v>122</v>
      </c>
      <c r="DE3" s="549" t="s">
        <v>123</v>
      </c>
      <c r="DF3" s="549" t="s">
        <v>124</v>
      </c>
      <c r="DG3" s="549" t="s">
        <v>125</v>
      </c>
      <c r="DH3" s="549" t="s">
        <v>126</v>
      </c>
      <c r="DI3" s="549" t="s">
        <v>127</v>
      </c>
      <c r="DJ3" s="549" t="s">
        <v>128</v>
      </c>
      <c r="DK3" s="549" t="s">
        <v>129</v>
      </c>
      <c r="DL3" s="549" t="s">
        <v>130</v>
      </c>
      <c r="DM3" s="549" t="s">
        <v>131</v>
      </c>
      <c r="DN3" s="550" t="s">
        <v>132</v>
      </c>
      <c r="DO3" s="551" t="s">
        <v>121</v>
      </c>
      <c r="DP3" s="549" t="s">
        <v>122</v>
      </c>
      <c r="DQ3" s="549" t="s">
        <v>123</v>
      </c>
      <c r="DR3" s="549" t="s">
        <v>124</v>
      </c>
      <c r="DS3" s="549" t="s">
        <v>125</v>
      </c>
      <c r="DT3" s="549" t="s">
        <v>126</v>
      </c>
      <c r="DU3" s="549" t="s">
        <v>127</v>
      </c>
      <c r="DV3" s="549" t="s">
        <v>128</v>
      </c>
      <c r="DW3" s="549" t="s">
        <v>129</v>
      </c>
      <c r="DX3" s="549" t="s">
        <v>130</v>
      </c>
      <c r="DY3" s="549" t="s">
        <v>131</v>
      </c>
      <c r="DZ3" s="550" t="s">
        <v>132</v>
      </c>
      <c r="EA3" s="551" t="s">
        <v>121</v>
      </c>
      <c r="EB3" s="549" t="s">
        <v>122</v>
      </c>
      <c r="EC3" s="550" t="s">
        <v>123</v>
      </c>
    </row>
    <row r="4" spans="1:134" ht="44.25" customHeight="1" thickTop="1">
      <c r="A4" s="553" t="s">
        <v>276</v>
      </c>
      <c r="B4" s="554">
        <v>879.60375660000022</v>
      </c>
      <c r="C4" s="554">
        <v>909.86912889999996</v>
      </c>
      <c r="D4" s="2703">
        <v>974.39895173000002</v>
      </c>
      <c r="E4" s="2703">
        <v>948.96264099999996</v>
      </c>
      <c r="F4" s="2703">
        <v>996.55981736000001</v>
      </c>
      <c r="G4" s="2703">
        <v>971.89438473999985</v>
      </c>
      <c r="H4" s="555">
        <v>1125.9365255600001</v>
      </c>
      <c r="I4" s="555">
        <v>1108.4705542899999</v>
      </c>
      <c r="J4" s="555">
        <v>1156.2043740700001</v>
      </c>
      <c r="K4" s="556">
        <v>1125.43555962</v>
      </c>
      <c r="L4" s="557">
        <v>1239.85499873</v>
      </c>
      <c r="M4" s="557">
        <v>1063.6790481</v>
      </c>
      <c r="N4" s="557">
        <v>1049.96251792</v>
      </c>
      <c r="O4" s="557">
        <v>1313.6809338400001</v>
      </c>
      <c r="P4" s="557">
        <v>1281.4133032700004</v>
      </c>
      <c r="Q4" s="557">
        <v>1254.2024260900002</v>
      </c>
      <c r="R4" s="557">
        <v>1119.27026759</v>
      </c>
      <c r="S4" s="557">
        <v>1314.0245274400004</v>
      </c>
      <c r="T4" s="557">
        <v>1344.4383197899999</v>
      </c>
      <c r="U4" s="557">
        <v>1297.1403586000001</v>
      </c>
      <c r="V4" s="558">
        <v>1290.7338199400001</v>
      </c>
      <c r="W4" s="559">
        <v>1133.5157547399997</v>
      </c>
      <c r="X4" s="559">
        <v>1291.2419559300001</v>
      </c>
      <c r="Y4" s="559">
        <v>1334.2193305599999</v>
      </c>
      <c r="Z4" s="559">
        <v>1234.9533659699998</v>
      </c>
      <c r="AA4" s="559">
        <v>1279.4620755399999</v>
      </c>
      <c r="AB4" s="559">
        <v>1482.2258539300001</v>
      </c>
      <c r="AC4" s="559">
        <v>1461.7668698799996</v>
      </c>
      <c r="AD4" s="559">
        <v>1347.00521226</v>
      </c>
      <c r="AE4" s="559">
        <v>1415.6755146999999</v>
      </c>
      <c r="AF4" s="559">
        <v>1506.9961972400004</v>
      </c>
      <c r="AG4" s="559">
        <v>1357.5081513500002</v>
      </c>
      <c r="AH4" s="559">
        <v>1536.3765226299997</v>
      </c>
      <c r="AI4" s="560">
        <v>1707.8708180199999</v>
      </c>
      <c r="AJ4" s="561">
        <v>1605.4855412500003</v>
      </c>
      <c r="AK4" s="561">
        <v>1548.3389136000003</v>
      </c>
      <c r="AL4" s="561">
        <v>1404.6221762600001</v>
      </c>
      <c r="AM4" s="561">
        <v>1538.7664705400002</v>
      </c>
      <c r="AN4" s="561">
        <v>1606.5911290800004</v>
      </c>
      <c r="AO4" s="561">
        <v>1576.50871319</v>
      </c>
      <c r="AP4" s="561">
        <v>1476.6785721699998</v>
      </c>
      <c r="AQ4" s="561">
        <v>1539.518458</v>
      </c>
      <c r="AR4" s="561">
        <v>1632.7359563699995</v>
      </c>
      <c r="AS4" s="561">
        <v>1656.0111408299999</v>
      </c>
      <c r="AT4" s="562">
        <v>1731.3711969699998</v>
      </c>
      <c r="AU4" s="560">
        <v>1738.0751925199997</v>
      </c>
      <c r="AV4" s="561">
        <v>1758.96673175</v>
      </c>
      <c r="AW4" s="561">
        <v>1619.8974617600004</v>
      </c>
      <c r="AX4" s="561">
        <v>1638.8557354699999</v>
      </c>
      <c r="AY4" s="561">
        <v>1599.1946652899999</v>
      </c>
      <c r="AZ4" s="561">
        <v>1749.9326031499995</v>
      </c>
      <c r="BA4" s="561">
        <v>1733.2727801100002</v>
      </c>
      <c r="BB4" s="561">
        <v>1709.3916518499998</v>
      </c>
      <c r="BC4" s="561">
        <v>1839.8241438800003</v>
      </c>
      <c r="BD4" s="561">
        <v>2293.7507525800002</v>
      </c>
      <c r="BE4" s="561">
        <v>2478.9874407899997</v>
      </c>
      <c r="BF4" s="562">
        <v>2603.0314551200004</v>
      </c>
      <c r="BG4" s="560">
        <v>2535.4065098300002</v>
      </c>
      <c r="BH4" s="561">
        <v>2419.2199966800003</v>
      </c>
      <c r="BI4" s="561">
        <v>2042.9533757300001</v>
      </c>
      <c r="BJ4" s="561">
        <v>2377.8075339300003</v>
      </c>
      <c r="BK4" s="561">
        <v>2382.0978849999997</v>
      </c>
      <c r="BL4" s="561">
        <v>2343.4856611700002</v>
      </c>
      <c r="BM4" s="561">
        <v>2112.00238502</v>
      </c>
      <c r="BN4" s="561">
        <v>1995.4107931100004</v>
      </c>
      <c r="BO4" s="561">
        <v>1805.8312913400002</v>
      </c>
      <c r="BP4" s="561">
        <v>1836.4839763100001</v>
      </c>
      <c r="BQ4" s="561">
        <v>1733.97275919</v>
      </c>
      <c r="BR4" s="562">
        <v>1756.4064855166498</v>
      </c>
      <c r="BS4" s="560">
        <v>1600.9256708299999</v>
      </c>
      <c r="BT4" s="561">
        <v>1703.15879696</v>
      </c>
      <c r="BU4" s="561">
        <v>1528.1397200500001</v>
      </c>
      <c r="BV4" s="559">
        <v>1535.76153112</v>
      </c>
      <c r="BW4" s="559">
        <v>1606.1450174900003</v>
      </c>
      <c r="BX4" s="559">
        <v>1629.0305405900001</v>
      </c>
      <c r="BY4" s="559">
        <v>1637.7083963199996</v>
      </c>
      <c r="BZ4" s="559">
        <v>1739.805863</v>
      </c>
      <c r="CA4" s="559">
        <v>1794.0770630200002</v>
      </c>
      <c r="CB4" s="559">
        <v>1713.0902152321942</v>
      </c>
      <c r="CC4" s="559">
        <v>1768.8315055590001</v>
      </c>
      <c r="CD4" s="563">
        <v>1751.9102141390003</v>
      </c>
      <c r="CE4" s="564">
        <v>1940.6894756400004</v>
      </c>
      <c r="CF4" s="559">
        <v>1872.4223586499998</v>
      </c>
      <c r="CG4" s="559">
        <v>2116.8627660699999</v>
      </c>
      <c r="CH4" s="559">
        <v>2121.8544153389998</v>
      </c>
      <c r="CI4" s="559">
        <v>2180.93171244</v>
      </c>
      <c r="CJ4" s="559">
        <v>2198.6881484569449</v>
      </c>
      <c r="CK4" s="559">
        <v>2147.0746773805599</v>
      </c>
      <c r="CL4" s="559">
        <v>2190.5821490899998</v>
      </c>
      <c r="CM4" s="559">
        <v>2287.3364453300001</v>
      </c>
      <c r="CN4" s="559">
        <v>3223.4642253699999</v>
      </c>
      <c r="CO4" s="559">
        <v>3391.4661197007249</v>
      </c>
      <c r="CP4" s="563">
        <v>2865.3900005644796</v>
      </c>
      <c r="CQ4" s="564">
        <v>2950.1861340455803</v>
      </c>
      <c r="CR4" s="559">
        <v>2943.7003824699996</v>
      </c>
      <c r="CS4" s="559">
        <v>2708.7184308699998</v>
      </c>
      <c r="CT4" s="559">
        <v>2739.2620068099991</v>
      </c>
      <c r="CU4" s="559">
        <v>2774.023877762595</v>
      </c>
      <c r="CV4" s="559">
        <v>2704.7107849299996</v>
      </c>
      <c r="CW4" s="559">
        <v>2888.2793211500007</v>
      </c>
      <c r="CX4" s="559">
        <v>2349.9879192699996</v>
      </c>
      <c r="CY4" s="559">
        <v>2809.0398225199997</v>
      </c>
      <c r="CZ4" s="559">
        <v>2564.0457443499999</v>
      </c>
      <c r="DA4" s="559">
        <v>2741.3771229000004</v>
      </c>
      <c r="DB4" s="563">
        <v>3024.8555460299999</v>
      </c>
      <c r="DC4" s="556">
        <v>2328.8749665700002</v>
      </c>
      <c r="DD4" s="557">
        <v>2403.9608006399999</v>
      </c>
      <c r="DE4" s="557">
        <v>2645.76377619</v>
      </c>
      <c r="DF4" s="557">
        <v>2811.6600760089354</v>
      </c>
      <c r="DG4" s="557">
        <v>2921.3471575799999</v>
      </c>
      <c r="DH4" s="557">
        <v>3050.75196482</v>
      </c>
      <c r="DI4" s="557">
        <v>3045.5120530200002</v>
      </c>
      <c r="DJ4" s="557">
        <v>3114.2829674999989</v>
      </c>
      <c r="DK4" s="557">
        <v>3931.0700495900001</v>
      </c>
      <c r="DL4" s="557">
        <v>3968.1397680900004</v>
      </c>
      <c r="DM4" s="557">
        <v>4283.7924588099995</v>
      </c>
      <c r="DN4" s="558">
        <v>4495.7905035900012</v>
      </c>
      <c r="DO4" s="564">
        <v>3876.2545969799999</v>
      </c>
      <c r="DP4" s="559">
        <v>3384.9837533700002</v>
      </c>
      <c r="DQ4" s="559">
        <v>3567.5052299000004</v>
      </c>
      <c r="DR4" s="559">
        <v>3501.2138500000001</v>
      </c>
      <c r="DS4" s="559">
        <v>3487.9259543799999</v>
      </c>
      <c r="DT4" s="559">
        <v>3505.6109026600002</v>
      </c>
      <c r="DU4" s="559">
        <v>3434.8724823500002</v>
      </c>
      <c r="DV4" s="559">
        <v>3434.8724823500002</v>
      </c>
      <c r="DW4" s="559">
        <v>4316.1325481700014</v>
      </c>
      <c r="DX4" s="559">
        <v>4890.3335793100014</v>
      </c>
      <c r="DY4" s="559">
        <v>5178.7625415900002</v>
      </c>
      <c r="DZ4" s="563">
        <v>3876.2545969799999</v>
      </c>
      <c r="EA4" s="564">
        <v>4134.7499086400003</v>
      </c>
      <c r="EB4" s="559">
        <v>3954.0954731699999</v>
      </c>
      <c r="EC4" s="563">
        <v>4056.7872966599998</v>
      </c>
      <c r="ED4" s="156"/>
    </row>
    <row r="5" spans="1:134" ht="44.25" customHeight="1">
      <c r="A5" s="565" t="s">
        <v>277</v>
      </c>
      <c r="B5" s="554">
        <v>204.50121571</v>
      </c>
      <c r="C5" s="554">
        <v>232.36606256999997</v>
      </c>
      <c r="D5" s="554">
        <v>253.79193619000003</v>
      </c>
      <c r="E5" s="554">
        <v>173.81930409999995</v>
      </c>
      <c r="F5" s="554">
        <v>180.60895406</v>
      </c>
      <c r="G5" s="554">
        <v>175.25505905999998</v>
      </c>
      <c r="H5" s="555">
        <v>161.94025877000001</v>
      </c>
      <c r="I5" s="555">
        <v>158.82789089999997</v>
      </c>
      <c r="J5" s="555">
        <v>145.02680185000003</v>
      </c>
      <c r="K5" s="564">
        <v>165.43489428000001</v>
      </c>
      <c r="L5" s="559">
        <v>205.22322292000001</v>
      </c>
      <c r="M5" s="559">
        <v>217.04835750000004</v>
      </c>
      <c r="N5" s="559">
        <v>235.18352319000002</v>
      </c>
      <c r="O5" s="559">
        <v>215.32365343000001</v>
      </c>
      <c r="P5" s="559">
        <v>228.16764416999996</v>
      </c>
      <c r="Q5" s="559">
        <v>260.01097851999998</v>
      </c>
      <c r="R5" s="559">
        <v>182.32524789999999</v>
      </c>
      <c r="S5" s="559">
        <v>328.99570790000001</v>
      </c>
      <c r="T5" s="559">
        <v>299.45571760999997</v>
      </c>
      <c r="U5" s="559">
        <v>340.44441615000005</v>
      </c>
      <c r="V5" s="563">
        <v>169.18493126999999</v>
      </c>
      <c r="W5" s="559">
        <v>234.24527484999999</v>
      </c>
      <c r="X5" s="559">
        <v>308.75300963000001</v>
      </c>
      <c r="Y5" s="559">
        <v>260.19245262999999</v>
      </c>
      <c r="Z5" s="559">
        <v>273.38445289999999</v>
      </c>
      <c r="AA5" s="559">
        <v>267.17996625000001</v>
      </c>
      <c r="AB5" s="559">
        <v>294.19830582999998</v>
      </c>
      <c r="AC5" s="559">
        <v>277.62447909999997</v>
      </c>
      <c r="AD5" s="559">
        <v>305.45570808000002</v>
      </c>
      <c r="AE5" s="559">
        <v>310.48321673999999</v>
      </c>
      <c r="AF5" s="559">
        <v>296.76173942000008</v>
      </c>
      <c r="AG5" s="559">
        <v>270.98596310000011</v>
      </c>
      <c r="AH5" s="559">
        <v>311.91604714000005</v>
      </c>
      <c r="AI5" s="560">
        <v>324.27849751999997</v>
      </c>
      <c r="AJ5" s="561">
        <v>305.54002678000001</v>
      </c>
      <c r="AK5" s="561">
        <v>315.54212147000004</v>
      </c>
      <c r="AL5" s="561">
        <v>305.57390597</v>
      </c>
      <c r="AM5" s="561">
        <v>303.53160936</v>
      </c>
      <c r="AN5" s="561">
        <v>307.14366514</v>
      </c>
      <c r="AO5" s="561">
        <v>310.51071929000005</v>
      </c>
      <c r="AP5" s="561">
        <v>114.28884469999998</v>
      </c>
      <c r="AQ5" s="561">
        <v>321.49655014000001</v>
      </c>
      <c r="AR5" s="561">
        <v>300.5638514900001</v>
      </c>
      <c r="AS5" s="561">
        <v>338.51477320000004</v>
      </c>
      <c r="AT5" s="562">
        <v>319.13420545999998</v>
      </c>
      <c r="AU5" s="560">
        <v>351.32650441999999</v>
      </c>
      <c r="AV5" s="561">
        <v>342.61882206999996</v>
      </c>
      <c r="AW5" s="561">
        <v>325.58704159999996</v>
      </c>
      <c r="AX5" s="561">
        <v>328.09823115</v>
      </c>
      <c r="AY5" s="561">
        <v>328.79014498999999</v>
      </c>
      <c r="AZ5" s="561">
        <v>328.44307497</v>
      </c>
      <c r="BA5" s="561">
        <v>118.22928641999999</v>
      </c>
      <c r="BB5" s="561">
        <v>118.35796227</v>
      </c>
      <c r="BC5" s="561">
        <v>143.86430705000001</v>
      </c>
      <c r="BD5" s="561">
        <v>152.62049730999999</v>
      </c>
      <c r="BE5" s="561">
        <v>146.49702484000002</v>
      </c>
      <c r="BF5" s="562">
        <v>157.52356537</v>
      </c>
      <c r="BG5" s="560">
        <v>154.99670211999998</v>
      </c>
      <c r="BH5" s="561">
        <v>144.45674728</v>
      </c>
      <c r="BI5" s="561">
        <v>146.14778630999996</v>
      </c>
      <c r="BJ5" s="561">
        <v>166.43160748999998</v>
      </c>
      <c r="BK5" s="561">
        <v>200.53932030999999</v>
      </c>
      <c r="BL5" s="561">
        <v>206.31036116000007</v>
      </c>
      <c r="BM5" s="561">
        <v>207.07741924000001</v>
      </c>
      <c r="BN5" s="561">
        <v>182.49975834999998</v>
      </c>
      <c r="BO5" s="561">
        <v>131.90758864999998</v>
      </c>
      <c r="BP5" s="561">
        <v>146.36730847999999</v>
      </c>
      <c r="BQ5" s="561">
        <v>145.93278326999999</v>
      </c>
      <c r="BR5" s="562">
        <v>162.82601330999998</v>
      </c>
      <c r="BS5" s="560">
        <v>158.25150426000002</v>
      </c>
      <c r="BT5" s="561">
        <v>146.58763613000002</v>
      </c>
      <c r="BU5" s="561">
        <v>116.66916660000001</v>
      </c>
      <c r="BV5" s="559">
        <v>171.15915984</v>
      </c>
      <c r="BW5" s="559">
        <v>171.06893355</v>
      </c>
      <c r="BX5" s="559">
        <v>164.57667432000005</v>
      </c>
      <c r="BY5" s="559">
        <v>178.279473</v>
      </c>
      <c r="BZ5" s="559">
        <v>160.67182629999996</v>
      </c>
      <c r="CA5" s="559">
        <v>166.19801684999999</v>
      </c>
      <c r="CB5" s="559">
        <v>141.29740497</v>
      </c>
      <c r="CC5" s="559">
        <v>165.94386470000001</v>
      </c>
      <c r="CD5" s="563">
        <v>200.54031875999999</v>
      </c>
      <c r="CE5" s="564">
        <v>299.58858978000001</v>
      </c>
      <c r="CF5" s="559">
        <v>212.08439829</v>
      </c>
      <c r="CG5" s="559">
        <v>241.55003047999998</v>
      </c>
      <c r="CH5" s="559">
        <v>259.13940606</v>
      </c>
      <c r="CI5" s="559">
        <v>247.70893105999994</v>
      </c>
      <c r="CJ5" s="559">
        <v>245.42243171999996</v>
      </c>
      <c r="CK5" s="559">
        <v>253.28302740000004</v>
      </c>
      <c r="CL5" s="559">
        <v>280.47340217000004</v>
      </c>
      <c r="CM5" s="559">
        <v>287.07280958999996</v>
      </c>
      <c r="CN5" s="559">
        <v>391.93249079000009</v>
      </c>
      <c r="CO5" s="559">
        <v>429.86490497</v>
      </c>
      <c r="CP5" s="563">
        <v>386.70146260999996</v>
      </c>
      <c r="CQ5" s="564">
        <v>346.06962671000002</v>
      </c>
      <c r="CR5" s="559">
        <v>362.74483952000003</v>
      </c>
      <c r="CS5" s="559">
        <v>440.48244202000001</v>
      </c>
      <c r="CT5" s="559">
        <v>510.20489163999991</v>
      </c>
      <c r="CU5" s="559">
        <v>493.94858299999993</v>
      </c>
      <c r="CV5" s="559">
        <v>474.92515825000004</v>
      </c>
      <c r="CW5" s="559">
        <v>445.78514192999995</v>
      </c>
      <c r="CX5" s="559">
        <v>397.82723997000005</v>
      </c>
      <c r="CY5" s="559">
        <v>272.80157951000001</v>
      </c>
      <c r="CZ5" s="559">
        <v>466.43871098000005</v>
      </c>
      <c r="DA5" s="559">
        <v>549.48006407999992</v>
      </c>
      <c r="DB5" s="563">
        <v>546.3870847500001</v>
      </c>
      <c r="DC5" s="564">
        <v>316.09811550999996</v>
      </c>
      <c r="DD5" s="559">
        <v>375.51401186000004</v>
      </c>
      <c r="DE5" s="559">
        <v>398.52481577000009</v>
      </c>
      <c r="DF5" s="559">
        <v>464.77712810999998</v>
      </c>
      <c r="DG5" s="559">
        <v>513.56934892999993</v>
      </c>
      <c r="DH5" s="559">
        <v>577.22300165999991</v>
      </c>
      <c r="DI5" s="559">
        <v>526.60275796000008</v>
      </c>
      <c r="DJ5" s="559">
        <v>476.22887108000015</v>
      </c>
      <c r="DK5" s="559">
        <v>1347.0668457200002</v>
      </c>
      <c r="DL5" s="559">
        <v>1477.9450750100002</v>
      </c>
      <c r="DM5" s="559">
        <v>1496.48217527</v>
      </c>
      <c r="DN5" s="563">
        <v>1185.1718068199998</v>
      </c>
      <c r="DO5" s="564">
        <v>483.98300091999994</v>
      </c>
      <c r="DP5" s="559">
        <v>474.91075383000003</v>
      </c>
      <c r="DQ5" s="559">
        <v>421.40016538999998</v>
      </c>
      <c r="DR5" s="559">
        <v>464.21850163999994</v>
      </c>
      <c r="DS5" s="559">
        <v>483.25756179000001</v>
      </c>
      <c r="DT5" s="559">
        <v>514.08101353000006</v>
      </c>
      <c r="DU5" s="559">
        <v>500.21395008000002</v>
      </c>
      <c r="DV5" s="559">
        <v>500.21395008000002</v>
      </c>
      <c r="DW5" s="559">
        <v>436.90367068999996</v>
      </c>
      <c r="DX5" s="559">
        <v>722.32873041000005</v>
      </c>
      <c r="DY5" s="559">
        <v>923.80971921999981</v>
      </c>
      <c r="DZ5" s="563">
        <v>483.98300091999994</v>
      </c>
      <c r="EA5" s="564">
        <v>602.02260052999998</v>
      </c>
      <c r="EB5" s="559">
        <v>293.19332793999996</v>
      </c>
      <c r="EC5" s="563">
        <v>227.75182175</v>
      </c>
      <c r="ED5" s="156"/>
    </row>
    <row r="6" spans="1:134" ht="44.25" customHeight="1">
      <c r="A6" s="565" t="s">
        <v>278</v>
      </c>
      <c r="B6" s="554">
        <v>2564.1109812199998</v>
      </c>
      <c r="C6" s="554">
        <v>2599.5376045299995</v>
      </c>
      <c r="D6" s="554">
        <v>2608.0140482599995</v>
      </c>
      <c r="E6" s="554">
        <v>3121.0666521900012</v>
      </c>
      <c r="F6" s="554">
        <v>2706.6219458199994</v>
      </c>
      <c r="G6" s="554">
        <v>2911.3450044900005</v>
      </c>
      <c r="H6" s="555">
        <v>2860.8011138100005</v>
      </c>
      <c r="I6" s="555">
        <v>2511.4661873800001</v>
      </c>
      <c r="J6" s="555">
        <v>2532.1854439499998</v>
      </c>
      <c r="K6" s="564">
        <v>2388.8225800399996</v>
      </c>
      <c r="L6" s="559">
        <v>2432.5398930000006</v>
      </c>
      <c r="M6" s="559">
        <v>2916.5995996900001</v>
      </c>
      <c r="N6" s="559">
        <v>2636.0302522100005</v>
      </c>
      <c r="O6" s="559">
        <v>2661.2046257399998</v>
      </c>
      <c r="P6" s="559">
        <v>2593.1720334399993</v>
      </c>
      <c r="Q6" s="559">
        <v>2696.3558403800002</v>
      </c>
      <c r="R6" s="559">
        <v>2606.0347101800003</v>
      </c>
      <c r="S6" s="559">
        <v>2746.0927684799994</v>
      </c>
      <c r="T6" s="559">
        <v>2820.1527064000006</v>
      </c>
      <c r="U6" s="559">
        <v>2520.7551496299993</v>
      </c>
      <c r="V6" s="563">
        <v>2711.7371624700004</v>
      </c>
      <c r="W6" s="559">
        <v>2829.2241035500001</v>
      </c>
      <c r="X6" s="559">
        <v>2949.9744188</v>
      </c>
      <c r="Y6" s="559">
        <v>2928.3033348200001</v>
      </c>
      <c r="Z6" s="559">
        <v>2564.5996645800001</v>
      </c>
      <c r="AA6" s="559">
        <v>2700.2684539900001</v>
      </c>
      <c r="AB6" s="559">
        <v>2970.1663680700003</v>
      </c>
      <c r="AC6" s="559">
        <v>2981.9361819200003</v>
      </c>
      <c r="AD6" s="559">
        <v>3019.5541675499994</v>
      </c>
      <c r="AE6" s="559">
        <v>3043.4454490899998</v>
      </c>
      <c r="AF6" s="559">
        <v>3007.8604443300001</v>
      </c>
      <c r="AG6" s="559">
        <v>2896.2733005</v>
      </c>
      <c r="AH6" s="559">
        <v>3072.8680422400007</v>
      </c>
      <c r="AI6" s="560">
        <v>3095.5133096900004</v>
      </c>
      <c r="AJ6" s="561">
        <v>2932.2911251600003</v>
      </c>
      <c r="AK6" s="561">
        <v>3370.9437694399999</v>
      </c>
      <c r="AL6" s="561">
        <v>3082.63837122</v>
      </c>
      <c r="AM6" s="561">
        <v>3194.2796411200002</v>
      </c>
      <c r="AN6" s="561">
        <v>3327.9211759099999</v>
      </c>
      <c r="AO6" s="561">
        <v>3647.7467940899996</v>
      </c>
      <c r="AP6" s="561">
        <v>3600.5886167899998</v>
      </c>
      <c r="AQ6" s="561">
        <v>4066.2306968900007</v>
      </c>
      <c r="AR6" s="561">
        <v>3965.6357406099996</v>
      </c>
      <c r="AS6" s="561">
        <v>4139.9056341999994</v>
      </c>
      <c r="AT6" s="562">
        <v>4189.5337849799998</v>
      </c>
      <c r="AU6" s="560">
        <v>4279.0576162800007</v>
      </c>
      <c r="AV6" s="561">
        <v>4571.9756276299995</v>
      </c>
      <c r="AW6" s="561">
        <v>4520.9956406699985</v>
      </c>
      <c r="AX6" s="561">
        <v>4699.3345602400004</v>
      </c>
      <c r="AY6" s="561">
        <v>4924.8475739299993</v>
      </c>
      <c r="AZ6" s="561">
        <v>4713.2594739799997</v>
      </c>
      <c r="BA6" s="561">
        <v>4525.3814318399991</v>
      </c>
      <c r="BB6" s="561">
        <v>4610.8158002599994</v>
      </c>
      <c r="BC6" s="561">
        <v>4742.1337043499989</v>
      </c>
      <c r="BD6" s="561">
        <v>4784.3627348400005</v>
      </c>
      <c r="BE6" s="561">
        <v>5325.4227874099997</v>
      </c>
      <c r="BF6" s="562">
        <v>4944.5599621899992</v>
      </c>
      <c r="BG6" s="560">
        <v>4645.3715733099998</v>
      </c>
      <c r="BH6" s="561">
        <v>4870.5375743800005</v>
      </c>
      <c r="BI6" s="561">
        <v>4516.0446118500004</v>
      </c>
      <c r="BJ6" s="561">
        <v>4835.5456133100006</v>
      </c>
      <c r="BK6" s="561">
        <v>5068.9593879900003</v>
      </c>
      <c r="BL6" s="561">
        <v>5088.905354309999</v>
      </c>
      <c r="BM6" s="561">
        <v>4996.5677200699993</v>
      </c>
      <c r="BN6" s="561">
        <v>4979.4502394499987</v>
      </c>
      <c r="BO6" s="561">
        <v>4923.1141999500005</v>
      </c>
      <c r="BP6" s="561">
        <v>5318.3763138599998</v>
      </c>
      <c r="BQ6" s="561">
        <v>5363.1266203099995</v>
      </c>
      <c r="BR6" s="562">
        <v>5097.8119979245685</v>
      </c>
      <c r="BS6" s="560">
        <v>5103.4649774999989</v>
      </c>
      <c r="BT6" s="561">
        <v>5069.2028028699988</v>
      </c>
      <c r="BU6" s="561">
        <v>5175.4974162899989</v>
      </c>
      <c r="BV6" s="559">
        <v>5263.6685790899992</v>
      </c>
      <c r="BW6" s="559">
        <v>5409.4404173532821</v>
      </c>
      <c r="BX6" s="559">
        <v>5297.3601009099993</v>
      </c>
      <c r="BY6" s="559">
        <v>5363.0401847276662</v>
      </c>
      <c r="BZ6" s="559">
        <v>5390.1409302000011</v>
      </c>
      <c r="CA6" s="559">
        <v>5526.857331369999</v>
      </c>
      <c r="CB6" s="559">
        <v>5760.1122406158602</v>
      </c>
      <c r="CC6" s="559">
        <v>5672.3986369830009</v>
      </c>
      <c r="CD6" s="563">
        <v>5807.0567520629993</v>
      </c>
      <c r="CE6" s="564">
        <v>5719.5337465999983</v>
      </c>
      <c r="CF6" s="559">
        <v>5632.4767749900002</v>
      </c>
      <c r="CG6" s="559">
        <v>5728.1397856599988</v>
      </c>
      <c r="CH6" s="559">
        <v>5998.97985926</v>
      </c>
      <c r="CI6" s="559">
        <v>5860.4691591079672</v>
      </c>
      <c r="CJ6" s="559">
        <v>6264.6878854300003</v>
      </c>
      <c r="CK6" s="559">
        <v>6352.8715629203198</v>
      </c>
      <c r="CL6" s="559">
        <v>6651.8228007500011</v>
      </c>
      <c r="CM6" s="559">
        <v>7194.95720686</v>
      </c>
      <c r="CN6" s="559">
        <v>8492.0157801799996</v>
      </c>
      <c r="CO6" s="559">
        <v>8569.3437127300003</v>
      </c>
      <c r="CP6" s="563">
        <v>7304.2171845800003</v>
      </c>
      <c r="CQ6" s="564">
        <v>8140.4300068726361</v>
      </c>
      <c r="CR6" s="559">
        <v>8312.8813194199993</v>
      </c>
      <c r="CS6" s="559">
        <v>8152.349001569999</v>
      </c>
      <c r="CT6" s="559">
        <v>7722.69680264</v>
      </c>
      <c r="CU6" s="559">
        <v>7615.6741860000902</v>
      </c>
      <c r="CV6" s="559">
        <v>7758.6791891399989</v>
      </c>
      <c r="CW6" s="559">
        <v>7798.9319825899993</v>
      </c>
      <c r="CX6" s="559">
        <v>7780.8775482500023</v>
      </c>
      <c r="CY6" s="559">
        <v>7624.6677516999998</v>
      </c>
      <c r="CZ6" s="559">
        <v>7607.3438436799997</v>
      </c>
      <c r="DA6" s="559">
        <v>7676.4221095499979</v>
      </c>
      <c r="DB6" s="563">
        <v>8203.4886286700003</v>
      </c>
      <c r="DC6" s="564">
        <v>8153.3003618399989</v>
      </c>
      <c r="DD6" s="559">
        <v>8394.1256536399997</v>
      </c>
      <c r="DE6" s="559">
        <v>8420.2920624800008</v>
      </c>
      <c r="DF6" s="559">
        <v>8248.6334040412621</v>
      </c>
      <c r="DG6" s="559">
        <v>8692.2703224100005</v>
      </c>
      <c r="DH6" s="559">
        <v>9084.0342233100018</v>
      </c>
      <c r="DI6" s="559">
        <v>9290.1728946900021</v>
      </c>
      <c r="DJ6" s="559">
        <v>9310.2543996699987</v>
      </c>
      <c r="DK6" s="559">
        <v>9455.5674470143204</v>
      </c>
      <c r="DL6" s="559">
        <v>9666.4980901799991</v>
      </c>
      <c r="DM6" s="559">
        <v>10295.58529409</v>
      </c>
      <c r="DN6" s="563">
        <v>10064.191236049997</v>
      </c>
      <c r="DO6" s="564">
        <v>10172.30434474</v>
      </c>
      <c r="DP6" s="559">
        <v>10276.45348722</v>
      </c>
      <c r="DQ6" s="559">
        <v>10224.935506819998</v>
      </c>
      <c r="DR6" s="559">
        <v>10004.110351519999</v>
      </c>
      <c r="DS6" s="559">
        <v>9022.7522748499996</v>
      </c>
      <c r="DT6" s="559">
        <v>9492.0383926900013</v>
      </c>
      <c r="DU6" s="559">
        <v>9833.1472676100002</v>
      </c>
      <c r="DV6" s="559">
        <v>9833.1472676100002</v>
      </c>
      <c r="DW6" s="559">
        <v>11635.122042829998</v>
      </c>
      <c r="DX6" s="559">
        <v>11872.429569020002</v>
      </c>
      <c r="DY6" s="559">
        <v>12063.916110079999</v>
      </c>
      <c r="DZ6" s="563">
        <v>10172.30434474</v>
      </c>
      <c r="EA6" s="564">
        <v>12076.174634989997</v>
      </c>
      <c r="EB6" s="559">
        <v>12875.721041300001</v>
      </c>
      <c r="EC6" s="563">
        <v>13047.99022270468</v>
      </c>
      <c r="ED6" s="156"/>
    </row>
    <row r="7" spans="1:134" ht="44.25" customHeight="1">
      <c r="A7" s="565" t="s">
        <v>279</v>
      </c>
      <c r="B7" s="554">
        <v>1231.9285628100001</v>
      </c>
      <c r="C7" s="554">
        <v>1260.5710020299998</v>
      </c>
      <c r="D7" s="554">
        <v>1347.1420905500001</v>
      </c>
      <c r="E7" s="554">
        <v>1259.9726875599999</v>
      </c>
      <c r="F7" s="554">
        <v>1476.7806570799999</v>
      </c>
      <c r="G7" s="554">
        <v>1402.5670014699997</v>
      </c>
      <c r="H7" s="555">
        <v>1416.4615118599997</v>
      </c>
      <c r="I7" s="555">
        <v>1387.5101486300002</v>
      </c>
      <c r="J7" s="555">
        <v>1477.0499028899999</v>
      </c>
      <c r="K7" s="564">
        <v>1617.7295418399999</v>
      </c>
      <c r="L7" s="559">
        <v>1850.1977072900004</v>
      </c>
      <c r="M7" s="559">
        <v>1693.4497745399999</v>
      </c>
      <c r="N7" s="559">
        <v>1708.4580613499998</v>
      </c>
      <c r="O7" s="559">
        <v>1734.4682581999998</v>
      </c>
      <c r="P7" s="559">
        <v>1885.9008731199999</v>
      </c>
      <c r="Q7" s="559">
        <v>1808.70665577</v>
      </c>
      <c r="R7" s="559">
        <v>2963.1928664000002</v>
      </c>
      <c r="S7" s="559">
        <v>3161.55741696</v>
      </c>
      <c r="T7" s="559">
        <v>3253.3174877000001</v>
      </c>
      <c r="U7" s="559">
        <v>3125.11134201</v>
      </c>
      <c r="V7" s="563">
        <v>2927.58368866</v>
      </c>
      <c r="W7" s="559">
        <v>3156.8874329899995</v>
      </c>
      <c r="X7" s="559">
        <v>3074.4517907500008</v>
      </c>
      <c r="Y7" s="559">
        <v>3174.76992741</v>
      </c>
      <c r="Z7" s="559">
        <v>3021.9404066800007</v>
      </c>
      <c r="AA7" s="559">
        <v>3075.9153787999994</v>
      </c>
      <c r="AB7" s="559">
        <v>3050.1595123400002</v>
      </c>
      <c r="AC7" s="559">
        <v>3080.5291077200004</v>
      </c>
      <c r="AD7" s="559">
        <v>2857.8370950599997</v>
      </c>
      <c r="AE7" s="559">
        <v>2916.574672759999</v>
      </c>
      <c r="AF7" s="559">
        <v>2970.8916539899997</v>
      </c>
      <c r="AG7" s="559">
        <v>2882.1567908700003</v>
      </c>
      <c r="AH7" s="559">
        <v>3272.0713882199993</v>
      </c>
      <c r="AI7" s="560">
        <v>3184.5946383599999</v>
      </c>
      <c r="AJ7" s="561">
        <v>3294.624864299999</v>
      </c>
      <c r="AK7" s="561">
        <v>3598.9430945300001</v>
      </c>
      <c r="AL7" s="561">
        <v>3444.6806856400003</v>
      </c>
      <c r="AM7" s="561">
        <v>3989.5700469899998</v>
      </c>
      <c r="AN7" s="561">
        <v>3919.2257561999995</v>
      </c>
      <c r="AO7" s="561">
        <v>3892.3402415600003</v>
      </c>
      <c r="AP7" s="561">
        <v>3172.1955494199997</v>
      </c>
      <c r="AQ7" s="561">
        <v>4219.1650933299998</v>
      </c>
      <c r="AR7" s="561">
        <v>4246.4484124400005</v>
      </c>
      <c r="AS7" s="561">
        <v>4153.72572459</v>
      </c>
      <c r="AT7" s="562">
        <v>4214.4222478299998</v>
      </c>
      <c r="AU7" s="560">
        <v>4436.49695978</v>
      </c>
      <c r="AV7" s="561">
        <v>4326.79871267</v>
      </c>
      <c r="AW7" s="561">
        <v>4354.7317877700007</v>
      </c>
      <c r="AX7" s="561">
        <v>4405.04852063</v>
      </c>
      <c r="AY7" s="561">
        <v>4268.1240731500002</v>
      </c>
      <c r="AZ7" s="561">
        <v>4389.4848407800009</v>
      </c>
      <c r="BA7" s="561">
        <v>3152.9346732800004</v>
      </c>
      <c r="BB7" s="561">
        <v>3156.9239661499996</v>
      </c>
      <c r="BC7" s="561">
        <v>3289.6854783599997</v>
      </c>
      <c r="BD7" s="561">
        <v>3254.3299889800005</v>
      </c>
      <c r="BE7" s="561">
        <v>3418.3602568199999</v>
      </c>
      <c r="BF7" s="562">
        <v>3610.8278062200002</v>
      </c>
      <c r="BG7" s="560">
        <v>3882.6857294000006</v>
      </c>
      <c r="BH7" s="561">
        <v>4053.8464786</v>
      </c>
      <c r="BI7" s="561">
        <v>3515.2678574299994</v>
      </c>
      <c r="BJ7" s="561">
        <v>3947.5032274600012</v>
      </c>
      <c r="BK7" s="561">
        <v>4244.5069003400013</v>
      </c>
      <c r="BL7" s="561">
        <v>4504.4032966599998</v>
      </c>
      <c r="BM7" s="561">
        <v>4381.4523855100006</v>
      </c>
      <c r="BN7" s="561">
        <v>4590.4880918200006</v>
      </c>
      <c r="BO7" s="561">
        <v>4651.9459854499992</v>
      </c>
      <c r="BP7" s="561">
        <v>4569.6920277499994</v>
      </c>
      <c r="BQ7" s="561">
        <v>4516.8272414100002</v>
      </c>
      <c r="BR7" s="562">
        <v>3993.8943527695878</v>
      </c>
      <c r="BS7" s="560">
        <v>4118.5561340900003</v>
      </c>
      <c r="BT7" s="561">
        <v>3722.1444649599998</v>
      </c>
      <c r="BU7" s="561">
        <v>4111.3315173400006</v>
      </c>
      <c r="BV7" s="559">
        <v>4349.7202382400001</v>
      </c>
      <c r="BW7" s="559">
        <v>4461.7704076400005</v>
      </c>
      <c r="BX7" s="559">
        <v>4378.1954000599999</v>
      </c>
      <c r="BY7" s="559">
        <v>4388.9333893800012</v>
      </c>
      <c r="BZ7" s="559">
        <v>4377.3855419999991</v>
      </c>
      <c r="CA7" s="559">
        <v>4392.2955284999989</v>
      </c>
      <c r="CB7" s="559">
        <v>4514.0372449700017</v>
      </c>
      <c r="CC7" s="559">
        <v>4518.7783100279994</v>
      </c>
      <c r="CD7" s="563">
        <v>4746.8698243600002</v>
      </c>
      <c r="CE7" s="564">
        <v>4388.8396541900001</v>
      </c>
      <c r="CF7" s="559">
        <v>4508.96927435</v>
      </c>
      <c r="CG7" s="559">
        <v>4576.6132296300002</v>
      </c>
      <c r="CH7" s="559">
        <v>4666.2234123260005</v>
      </c>
      <c r="CI7" s="559">
        <v>4333.6605359199993</v>
      </c>
      <c r="CJ7" s="559">
        <v>4360.7453621600007</v>
      </c>
      <c r="CK7" s="559">
        <v>4614.8318017680003</v>
      </c>
      <c r="CL7" s="559">
        <v>4980.4467748999996</v>
      </c>
      <c r="CM7" s="559">
        <v>5468.4309163800008</v>
      </c>
      <c r="CN7" s="559">
        <v>6490.4175642300015</v>
      </c>
      <c r="CO7" s="559">
        <v>6586.9072317500004</v>
      </c>
      <c r="CP7" s="563">
        <v>5116.1634316899999</v>
      </c>
      <c r="CQ7" s="564">
        <v>5733.7177469742028</v>
      </c>
      <c r="CR7" s="559">
        <v>5327.7938659400006</v>
      </c>
      <c r="CS7" s="559">
        <v>5254.0953669799992</v>
      </c>
      <c r="CT7" s="559">
        <v>5152.8470456399991</v>
      </c>
      <c r="CU7" s="559">
        <v>5107.2598625753799</v>
      </c>
      <c r="CV7" s="559">
        <v>5080.2821749500008</v>
      </c>
      <c r="CW7" s="559">
        <v>5165.5961362600001</v>
      </c>
      <c r="CX7" s="559">
        <v>5144.1413095000007</v>
      </c>
      <c r="CY7" s="559">
        <v>4987.74563132</v>
      </c>
      <c r="CZ7" s="559">
        <v>4961.33406165</v>
      </c>
      <c r="DA7" s="559">
        <v>5069.7225249499998</v>
      </c>
      <c r="DB7" s="563">
        <v>5151.7535770999993</v>
      </c>
      <c r="DC7" s="564">
        <v>5425.5954290300006</v>
      </c>
      <c r="DD7" s="559">
        <v>5817.114268620001</v>
      </c>
      <c r="DE7" s="559">
        <v>5894.1996535300004</v>
      </c>
      <c r="DF7" s="559">
        <v>6069.255927545596</v>
      </c>
      <c r="DG7" s="559">
        <v>6269.7382198400001</v>
      </c>
      <c r="DH7" s="559">
        <v>6280.7112541700017</v>
      </c>
      <c r="DI7" s="559">
        <v>6258.0702715300004</v>
      </c>
      <c r="DJ7" s="559">
        <v>6027.5359004100001</v>
      </c>
      <c r="DK7" s="559">
        <v>6156.117883416001</v>
      </c>
      <c r="DL7" s="559">
        <v>6396.703965579999</v>
      </c>
      <c r="DM7" s="559">
        <v>6079.7372389000002</v>
      </c>
      <c r="DN7" s="563">
        <v>6088.8372868500001</v>
      </c>
      <c r="DO7" s="564">
        <v>5894.919691430001</v>
      </c>
      <c r="DP7" s="559">
        <v>5907.4902523999999</v>
      </c>
      <c r="DQ7" s="559">
        <v>6009.2524341199987</v>
      </c>
      <c r="DR7" s="559">
        <v>5372.45537823</v>
      </c>
      <c r="DS7" s="559">
        <v>5259.9865530199995</v>
      </c>
      <c r="DT7" s="559">
        <v>5180.8077698999996</v>
      </c>
      <c r="DU7" s="559">
        <v>4274.8019953900002</v>
      </c>
      <c r="DV7" s="559">
        <v>4274.8019953900002</v>
      </c>
      <c r="DW7" s="559">
        <v>4850.3510416599993</v>
      </c>
      <c r="DX7" s="559">
        <v>4709.69648908</v>
      </c>
      <c r="DY7" s="559">
        <v>4798.5492462000002</v>
      </c>
      <c r="DZ7" s="563">
        <v>5894.919691430001</v>
      </c>
      <c r="EA7" s="564">
        <v>4439.1336377899997</v>
      </c>
      <c r="EB7" s="559">
        <v>4102.7367585399998</v>
      </c>
      <c r="EC7" s="563">
        <v>4592.1454887273203</v>
      </c>
      <c r="ED7" s="156"/>
    </row>
    <row r="8" spans="1:134" ht="44.25" customHeight="1">
      <c r="A8" s="565" t="s">
        <v>280</v>
      </c>
      <c r="B8" s="554">
        <v>708.99640622999982</v>
      </c>
      <c r="C8" s="554">
        <v>645.10893801999998</v>
      </c>
      <c r="D8" s="554">
        <v>691.31102095999995</v>
      </c>
      <c r="E8" s="554">
        <v>633.48336880000011</v>
      </c>
      <c r="F8" s="554">
        <v>728.34218698999996</v>
      </c>
      <c r="G8" s="554">
        <v>715.74339558999998</v>
      </c>
      <c r="H8" s="555">
        <v>674.57947566999997</v>
      </c>
      <c r="I8" s="555">
        <v>718.4658826299999</v>
      </c>
      <c r="J8" s="555">
        <v>585.50028786999997</v>
      </c>
      <c r="K8" s="564">
        <v>783.48674435999988</v>
      </c>
      <c r="L8" s="559">
        <v>804.01957633999996</v>
      </c>
      <c r="M8" s="559">
        <v>866.73325422000005</v>
      </c>
      <c r="N8" s="559">
        <v>852.9279796400001</v>
      </c>
      <c r="O8" s="559">
        <v>891.69819920000032</v>
      </c>
      <c r="P8" s="559">
        <v>832.96074196999984</v>
      </c>
      <c r="Q8" s="559">
        <v>658.81928849000008</v>
      </c>
      <c r="R8" s="559">
        <v>657.43621590999987</v>
      </c>
      <c r="S8" s="559">
        <v>636.18447518999994</v>
      </c>
      <c r="T8" s="559">
        <v>698.62866224000004</v>
      </c>
      <c r="U8" s="559">
        <v>703.01287545999992</v>
      </c>
      <c r="V8" s="563">
        <v>711.23603315999992</v>
      </c>
      <c r="W8" s="559">
        <v>773.89427993999993</v>
      </c>
      <c r="X8" s="559">
        <v>794.51700081000013</v>
      </c>
      <c r="Y8" s="559">
        <v>812.70080119999977</v>
      </c>
      <c r="Z8" s="559">
        <v>909.49747067999999</v>
      </c>
      <c r="AA8" s="559">
        <v>819.42653445000008</v>
      </c>
      <c r="AB8" s="559">
        <v>884.75076259000002</v>
      </c>
      <c r="AC8" s="559">
        <v>843.37393177000013</v>
      </c>
      <c r="AD8" s="559">
        <v>775.94164140999987</v>
      </c>
      <c r="AE8" s="559">
        <v>832.50538048999999</v>
      </c>
      <c r="AF8" s="559">
        <v>883.84570888999997</v>
      </c>
      <c r="AG8" s="559">
        <v>1029.53995519</v>
      </c>
      <c r="AH8" s="559">
        <v>1118.70755893</v>
      </c>
      <c r="AI8" s="560">
        <v>1032.27025807</v>
      </c>
      <c r="AJ8" s="561">
        <v>1086.90499619</v>
      </c>
      <c r="AK8" s="561">
        <v>1131.4521108599999</v>
      </c>
      <c r="AL8" s="561">
        <v>1285.03192081</v>
      </c>
      <c r="AM8" s="561">
        <v>1215.0281757400003</v>
      </c>
      <c r="AN8" s="561">
        <v>1269.4358349199997</v>
      </c>
      <c r="AO8" s="561">
        <v>1350.9455607899999</v>
      </c>
      <c r="AP8" s="561">
        <v>975.27797679000025</v>
      </c>
      <c r="AQ8" s="561">
        <v>1221.4296833400001</v>
      </c>
      <c r="AR8" s="561">
        <v>1183.95306547</v>
      </c>
      <c r="AS8" s="561">
        <v>1277.03483299</v>
      </c>
      <c r="AT8" s="562">
        <v>1416.9170478800002</v>
      </c>
      <c r="AU8" s="560">
        <v>1458.6043096399999</v>
      </c>
      <c r="AV8" s="561">
        <v>1508.1257633199998</v>
      </c>
      <c r="AW8" s="561">
        <v>1584.25425694</v>
      </c>
      <c r="AX8" s="561">
        <v>1552.0552209800001</v>
      </c>
      <c r="AY8" s="561">
        <v>1613.9111797099999</v>
      </c>
      <c r="AZ8" s="561">
        <v>1643.7824731500002</v>
      </c>
      <c r="BA8" s="561">
        <v>1453.4915456000001</v>
      </c>
      <c r="BB8" s="561">
        <v>1491.4890868</v>
      </c>
      <c r="BC8" s="561">
        <v>1477.16763717</v>
      </c>
      <c r="BD8" s="561">
        <v>1336.8907880799998</v>
      </c>
      <c r="BE8" s="561">
        <v>1339.8086015299998</v>
      </c>
      <c r="BF8" s="562">
        <v>1296.02464063</v>
      </c>
      <c r="BG8" s="560">
        <v>1315.98762468</v>
      </c>
      <c r="BH8" s="561">
        <v>1235.0445969100003</v>
      </c>
      <c r="BI8" s="561">
        <v>1256.0623779800001</v>
      </c>
      <c r="BJ8" s="561">
        <v>1299.1526057099998</v>
      </c>
      <c r="BK8" s="561">
        <v>1346.5943921599999</v>
      </c>
      <c r="BL8" s="561">
        <v>1397.6011565399999</v>
      </c>
      <c r="BM8" s="561">
        <v>1415.1438633399998</v>
      </c>
      <c r="BN8" s="561">
        <v>1406.97147733</v>
      </c>
      <c r="BO8" s="561">
        <v>1231.8212347199999</v>
      </c>
      <c r="BP8" s="561">
        <v>1286.5221941299999</v>
      </c>
      <c r="BQ8" s="561">
        <v>1334.006208</v>
      </c>
      <c r="BR8" s="562">
        <v>1185.8725671900002</v>
      </c>
      <c r="BS8" s="560">
        <v>1178.0078790300001</v>
      </c>
      <c r="BT8" s="561">
        <v>1149.8145709800001</v>
      </c>
      <c r="BU8" s="561">
        <v>1136.7728857799998</v>
      </c>
      <c r="BV8" s="559">
        <v>1217.7685552799996</v>
      </c>
      <c r="BW8" s="559">
        <v>1094.8222552700004</v>
      </c>
      <c r="BX8" s="559">
        <v>1059.6065517399998</v>
      </c>
      <c r="BY8" s="559">
        <v>1047.6001863899999</v>
      </c>
      <c r="BZ8" s="559">
        <v>1041.3923521499999</v>
      </c>
      <c r="CA8" s="559">
        <v>995.64572643999986</v>
      </c>
      <c r="CB8" s="559">
        <v>922.06730307999987</v>
      </c>
      <c r="CC8" s="559">
        <v>915.95331598999996</v>
      </c>
      <c r="CD8" s="563">
        <v>825.69799817500007</v>
      </c>
      <c r="CE8" s="564">
        <v>813.08693577999986</v>
      </c>
      <c r="CF8" s="559">
        <v>818.54287588</v>
      </c>
      <c r="CG8" s="559">
        <v>1064.8665656399999</v>
      </c>
      <c r="CH8" s="559">
        <v>1071.9451752749999</v>
      </c>
      <c r="CI8" s="559">
        <v>1361.9070530000004</v>
      </c>
      <c r="CJ8" s="559">
        <v>1339.54716308</v>
      </c>
      <c r="CK8" s="559">
        <v>1387.0884761999998</v>
      </c>
      <c r="CL8" s="559">
        <v>1401.4708753800003</v>
      </c>
      <c r="CM8" s="559">
        <v>1579.9809388299998</v>
      </c>
      <c r="CN8" s="559">
        <v>1809.1629838400002</v>
      </c>
      <c r="CO8" s="559">
        <v>2091.4023197000006</v>
      </c>
      <c r="CP8" s="563">
        <v>1572.7393067000003</v>
      </c>
      <c r="CQ8" s="564">
        <v>2038.3619083297081</v>
      </c>
      <c r="CR8" s="559">
        <v>2442.3954265799998</v>
      </c>
      <c r="CS8" s="559">
        <v>2446.7961198699995</v>
      </c>
      <c r="CT8" s="559">
        <v>2336.3989312499994</v>
      </c>
      <c r="CU8" s="559">
        <v>2264.4583506287195</v>
      </c>
      <c r="CV8" s="559">
        <v>2498.0817934799993</v>
      </c>
      <c r="CW8" s="559">
        <v>2447.4917252199998</v>
      </c>
      <c r="CX8" s="559">
        <v>2521.8961288800006</v>
      </c>
      <c r="CY8" s="559">
        <v>2508.9585864100004</v>
      </c>
      <c r="CZ8" s="559">
        <v>2238.1554522599999</v>
      </c>
      <c r="DA8" s="559">
        <v>2357.6053706000002</v>
      </c>
      <c r="DB8" s="563">
        <v>2129.90905462</v>
      </c>
      <c r="DC8" s="564">
        <v>2307.9754727899999</v>
      </c>
      <c r="DD8" s="559">
        <v>2249.1341406299998</v>
      </c>
      <c r="DE8" s="559">
        <v>2200.8094349499997</v>
      </c>
      <c r="DF8" s="559">
        <v>2468.0405521039784</v>
      </c>
      <c r="DG8" s="559">
        <v>2242.92253527</v>
      </c>
      <c r="DH8" s="559">
        <v>2760.9003556699995</v>
      </c>
      <c r="DI8" s="559">
        <v>2715.3678234099998</v>
      </c>
      <c r="DJ8" s="559">
        <v>2809.6713749400001</v>
      </c>
      <c r="DK8" s="559">
        <v>2885.561609462</v>
      </c>
      <c r="DL8" s="559">
        <v>2726.9524299899995</v>
      </c>
      <c r="DM8" s="559">
        <v>2876.6671186199997</v>
      </c>
      <c r="DN8" s="563">
        <v>2634.7051862900003</v>
      </c>
      <c r="DO8" s="564">
        <v>2573.7864342599996</v>
      </c>
      <c r="DP8" s="559">
        <v>2702.24140081</v>
      </c>
      <c r="DQ8" s="559">
        <v>2756.2540423599999</v>
      </c>
      <c r="DR8" s="559">
        <v>2514.8294742799999</v>
      </c>
      <c r="DS8" s="559">
        <v>2347.5414800999997</v>
      </c>
      <c r="DT8" s="559">
        <v>2538.7638347599991</v>
      </c>
      <c r="DU8" s="559">
        <v>2653.6591118599999</v>
      </c>
      <c r="DV8" s="559">
        <v>2653.6591118599999</v>
      </c>
      <c r="DW8" s="559">
        <v>3198.1030449699992</v>
      </c>
      <c r="DX8" s="559">
        <v>4170.0162409299992</v>
      </c>
      <c r="DY8" s="559">
        <v>4351.3856226499993</v>
      </c>
      <c r="DZ8" s="563">
        <v>2573.7864342599996</v>
      </c>
      <c r="EA8" s="564">
        <v>5839.1219489800005</v>
      </c>
      <c r="EB8" s="559">
        <v>5658.0680381299999</v>
      </c>
      <c r="EC8" s="563">
        <v>6065.3700347969389</v>
      </c>
      <c r="ED8" s="156"/>
    </row>
    <row r="9" spans="1:134" ht="44.25" customHeight="1">
      <c r="A9" s="565" t="s">
        <v>281</v>
      </c>
      <c r="B9" s="554">
        <v>2673.9224479599998</v>
      </c>
      <c r="C9" s="554">
        <v>2651.5012080799997</v>
      </c>
      <c r="D9" s="554">
        <v>2743.3678219199996</v>
      </c>
      <c r="E9" s="554">
        <v>1794.6876232599998</v>
      </c>
      <c r="F9" s="554">
        <v>2349.7898036199999</v>
      </c>
      <c r="G9" s="554">
        <v>2273.8433887899996</v>
      </c>
      <c r="H9" s="555">
        <v>2411.8713139100005</v>
      </c>
      <c r="I9" s="555">
        <v>2515.3582287499999</v>
      </c>
      <c r="J9" s="555">
        <v>2752.4906790400005</v>
      </c>
      <c r="K9" s="564">
        <v>2824.1717907299994</v>
      </c>
      <c r="L9" s="559">
        <v>2739.4774246399998</v>
      </c>
      <c r="M9" s="559">
        <v>2457.6645835600002</v>
      </c>
      <c r="N9" s="559">
        <v>2541.8484383999994</v>
      </c>
      <c r="O9" s="559">
        <v>2430.1267697399999</v>
      </c>
      <c r="P9" s="559">
        <v>2593.9851089299996</v>
      </c>
      <c r="Q9" s="559">
        <v>2216.2655957800002</v>
      </c>
      <c r="R9" s="559">
        <v>2614.6781091399998</v>
      </c>
      <c r="S9" s="559">
        <v>2019.19250386</v>
      </c>
      <c r="T9" s="559">
        <v>2213.61722689</v>
      </c>
      <c r="U9" s="559">
        <v>2137.44532626</v>
      </c>
      <c r="V9" s="563">
        <v>2264.7821556599997</v>
      </c>
      <c r="W9" s="559">
        <v>2559.4171756100004</v>
      </c>
      <c r="X9" s="559">
        <v>2476.9578819100002</v>
      </c>
      <c r="Y9" s="559">
        <v>2271.2385496500001</v>
      </c>
      <c r="Z9" s="559">
        <v>2548.0637425899995</v>
      </c>
      <c r="AA9" s="559">
        <v>2545.8627227500001</v>
      </c>
      <c r="AB9" s="559">
        <v>2299.6663711700003</v>
      </c>
      <c r="AC9" s="559">
        <v>1531.17088635</v>
      </c>
      <c r="AD9" s="559">
        <v>1551.4559042900003</v>
      </c>
      <c r="AE9" s="559">
        <v>2288.2574192300003</v>
      </c>
      <c r="AF9" s="559">
        <v>2340.9410780299995</v>
      </c>
      <c r="AG9" s="559">
        <v>2650.5744145799999</v>
      </c>
      <c r="AH9" s="559">
        <v>2166.5657211700004</v>
      </c>
      <c r="AI9" s="560">
        <v>2270.7023917200004</v>
      </c>
      <c r="AJ9" s="561">
        <v>2226.1077446299996</v>
      </c>
      <c r="AK9" s="561">
        <v>1994.39927248</v>
      </c>
      <c r="AL9" s="561">
        <v>1899.6884298499999</v>
      </c>
      <c r="AM9" s="561">
        <v>1856.9526797599999</v>
      </c>
      <c r="AN9" s="561">
        <v>1987.1338121900001</v>
      </c>
      <c r="AO9" s="561">
        <v>2015.3925944800001</v>
      </c>
      <c r="AP9" s="561">
        <v>1373.1142987599999</v>
      </c>
      <c r="AQ9" s="561">
        <v>2112.4348168799997</v>
      </c>
      <c r="AR9" s="561">
        <v>2163.0726419700004</v>
      </c>
      <c r="AS9" s="561">
        <v>2112.5474184000004</v>
      </c>
      <c r="AT9" s="562">
        <v>2011.6767655700003</v>
      </c>
      <c r="AU9" s="560">
        <v>2022.8199533700003</v>
      </c>
      <c r="AV9" s="561">
        <v>2026.5192858699997</v>
      </c>
      <c r="AW9" s="561">
        <v>1981.6195407</v>
      </c>
      <c r="AX9" s="561">
        <v>1954.8969825900001</v>
      </c>
      <c r="AY9" s="561">
        <v>2055.5018618499998</v>
      </c>
      <c r="AZ9" s="561">
        <v>1965.3045942899998</v>
      </c>
      <c r="BA9" s="561">
        <v>1108.5182391699998</v>
      </c>
      <c r="BB9" s="561">
        <v>1093.5410382800001</v>
      </c>
      <c r="BC9" s="561">
        <v>1104.47691192</v>
      </c>
      <c r="BD9" s="561">
        <v>1156.3265537599998</v>
      </c>
      <c r="BE9" s="561">
        <v>1104.2023049900001</v>
      </c>
      <c r="BF9" s="562">
        <v>1141.4107790399996</v>
      </c>
      <c r="BG9" s="560">
        <v>1167.67467216</v>
      </c>
      <c r="BH9" s="561">
        <v>1173.0279231299999</v>
      </c>
      <c r="BI9" s="561">
        <v>1049.78735461</v>
      </c>
      <c r="BJ9" s="561">
        <v>1189.7271334399998</v>
      </c>
      <c r="BK9" s="561">
        <v>1349.6859430700001</v>
      </c>
      <c r="BL9" s="561">
        <v>1383.1315785699999</v>
      </c>
      <c r="BM9" s="561">
        <v>1339.5340197500002</v>
      </c>
      <c r="BN9" s="561">
        <v>1322.7814963299998</v>
      </c>
      <c r="BO9" s="561">
        <v>1358.4412620000001</v>
      </c>
      <c r="BP9" s="561">
        <v>1220.9593754299997</v>
      </c>
      <c r="BQ9" s="561">
        <v>1276.1390436299998</v>
      </c>
      <c r="BR9" s="562">
        <v>1232.2079786212237</v>
      </c>
      <c r="BS9" s="560">
        <v>1078.8115365599999</v>
      </c>
      <c r="BT9" s="561">
        <v>1118.3191518200003</v>
      </c>
      <c r="BU9" s="561">
        <v>1071.20352538</v>
      </c>
      <c r="BV9" s="559">
        <v>1152.5131495000001</v>
      </c>
      <c r="BW9" s="559">
        <v>1243.7497212799999</v>
      </c>
      <c r="BX9" s="559">
        <v>1178.1792252199998</v>
      </c>
      <c r="BY9" s="559">
        <v>1363.0666580300003</v>
      </c>
      <c r="BZ9" s="559">
        <v>1440.7393877</v>
      </c>
      <c r="CA9" s="559">
        <v>1389.8889104699997</v>
      </c>
      <c r="CB9" s="559">
        <v>1459.27080047</v>
      </c>
      <c r="CC9" s="559">
        <v>1454.582629748</v>
      </c>
      <c r="CD9" s="563">
        <v>1733.0322952080001</v>
      </c>
      <c r="CE9" s="564">
        <v>1717.1141942199999</v>
      </c>
      <c r="CF9" s="559">
        <v>1640.5020511500002</v>
      </c>
      <c r="CG9" s="559">
        <v>1772.9536390900003</v>
      </c>
      <c r="CH9" s="559">
        <v>1744.311363218</v>
      </c>
      <c r="CI9" s="559">
        <v>1915.6015006600005</v>
      </c>
      <c r="CJ9" s="559">
        <v>1931.3907379700004</v>
      </c>
      <c r="CK9" s="559">
        <v>1916.3638003380001</v>
      </c>
      <c r="CL9" s="559">
        <v>1875.1214962700005</v>
      </c>
      <c r="CM9" s="559">
        <v>2103.1388759999995</v>
      </c>
      <c r="CN9" s="559">
        <v>2430.3376366699999</v>
      </c>
      <c r="CO9" s="559">
        <v>2320.0203579499998</v>
      </c>
      <c r="CP9" s="563">
        <v>2092.1269547300003</v>
      </c>
      <c r="CQ9" s="564">
        <v>2132.0217626412432</v>
      </c>
      <c r="CR9" s="559">
        <v>4510.2577615499995</v>
      </c>
      <c r="CS9" s="559">
        <v>4689.9224471999987</v>
      </c>
      <c r="CT9" s="559">
        <v>4473.2716174299994</v>
      </c>
      <c r="CU9" s="559">
        <v>4717.9232261226098</v>
      </c>
      <c r="CV9" s="559">
        <v>4994.3010012900004</v>
      </c>
      <c r="CW9" s="559">
        <v>5194.4256535099994</v>
      </c>
      <c r="CX9" s="559">
        <v>5153.5371923600005</v>
      </c>
      <c r="CY9" s="559">
        <v>5085.2634047599995</v>
      </c>
      <c r="CZ9" s="559">
        <v>5132.438569760001</v>
      </c>
      <c r="DA9" s="559">
        <v>4978.8088564600012</v>
      </c>
      <c r="DB9" s="563">
        <v>5190.8422040200003</v>
      </c>
      <c r="DC9" s="564">
        <v>5393.6703696799996</v>
      </c>
      <c r="DD9" s="559">
        <v>5681.6324542500015</v>
      </c>
      <c r="DE9" s="559">
        <v>5586.1369708000011</v>
      </c>
      <c r="DF9" s="559">
        <v>6665.9339138137648</v>
      </c>
      <c r="DG9" s="559">
        <v>7299.2109449699992</v>
      </c>
      <c r="DH9" s="559">
        <v>7511.4889915999984</v>
      </c>
      <c r="DI9" s="559">
        <v>6737.1152492800002</v>
      </c>
      <c r="DJ9" s="559">
        <v>7014.7273452999998</v>
      </c>
      <c r="DK9" s="559">
        <v>7388.7102571962132</v>
      </c>
      <c r="DL9" s="559">
        <v>7771.3096250899998</v>
      </c>
      <c r="DM9" s="559">
        <v>8778.7844341</v>
      </c>
      <c r="DN9" s="563">
        <v>8713.0948792300005</v>
      </c>
      <c r="DO9" s="564">
        <v>8558.8971733699982</v>
      </c>
      <c r="DP9" s="559">
        <v>8508.6107667100005</v>
      </c>
      <c r="DQ9" s="559">
        <v>8209.8210300600003</v>
      </c>
      <c r="DR9" s="559">
        <v>7422.0304713899986</v>
      </c>
      <c r="DS9" s="559">
        <v>6768.08121665</v>
      </c>
      <c r="DT9" s="559">
        <v>7411.8707422500001</v>
      </c>
      <c r="DU9" s="559">
        <v>7651.5834303299998</v>
      </c>
      <c r="DV9" s="559">
        <v>7651.5834303299998</v>
      </c>
      <c r="DW9" s="559">
        <v>7709.9090842699989</v>
      </c>
      <c r="DX9" s="559">
        <v>7695.2860800599992</v>
      </c>
      <c r="DY9" s="559">
        <v>8004.6418404699998</v>
      </c>
      <c r="DZ9" s="563">
        <v>8558.8971733699982</v>
      </c>
      <c r="EA9" s="564">
        <v>7753.2088908300011</v>
      </c>
      <c r="EB9" s="559">
        <v>8212.7346654600005</v>
      </c>
      <c r="EC9" s="563">
        <v>8488.5047596679797</v>
      </c>
      <c r="ED9" s="156"/>
    </row>
    <row r="10" spans="1:134" ht="44.25" customHeight="1">
      <c r="A10" s="565" t="s">
        <v>282</v>
      </c>
      <c r="B10" s="554">
        <v>2616.2916861199997</v>
      </c>
      <c r="C10" s="554">
        <v>2735.9195495600002</v>
      </c>
      <c r="D10" s="554">
        <v>2999.7441641299993</v>
      </c>
      <c r="E10" s="554">
        <v>2682.4258764000001</v>
      </c>
      <c r="F10" s="554">
        <v>2882.9419212500002</v>
      </c>
      <c r="G10" s="554">
        <v>2789.8314209399996</v>
      </c>
      <c r="H10" s="555">
        <v>2826.3413316900001</v>
      </c>
      <c r="I10" s="555">
        <v>2868.6362532399999</v>
      </c>
      <c r="J10" s="555">
        <v>2951.1997880399999</v>
      </c>
      <c r="K10" s="564">
        <v>2967.0028414200001</v>
      </c>
      <c r="L10" s="559">
        <v>3254.08718662</v>
      </c>
      <c r="M10" s="559">
        <v>3128.2645235999998</v>
      </c>
      <c r="N10" s="559">
        <v>3210.14732194</v>
      </c>
      <c r="O10" s="559">
        <v>3262.8775271799996</v>
      </c>
      <c r="P10" s="559">
        <v>3374.8656465500003</v>
      </c>
      <c r="Q10" s="559">
        <v>3138.4188620800001</v>
      </c>
      <c r="R10" s="559">
        <v>3288.8596090000005</v>
      </c>
      <c r="S10" s="559">
        <v>3502.8530352599996</v>
      </c>
      <c r="T10" s="559">
        <v>3527.4516348500001</v>
      </c>
      <c r="U10" s="559">
        <v>3545.1998894199996</v>
      </c>
      <c r="V10" s="563">
        <v>3515.7332746000006</v>
      </c>
      <c r="W10" s="559">
        <v>3585.6664157399987</v>
      </c>
      <c r="X10" s="559">
        <v>3888.017629760001</v>
      </c>
      <c r="Y10" s="559">
        <v>3909.3984014899993</v>
      </c>
      <c r="Z10" s="559">
        <v>4347.8756991300006</v>
      </c>
      <c r="AA10" s="559">
        <v>3939.4295817100001</v>
      </c>
      <c r="AB10" s="559">
        <v>4223.3470717999999</v>
      </c>
      <c r="AC10" s="559">
        <v>4166.9978399900001</v>
      </c>
      <c r="AD10" s="559">
        <v>3992.2906740099997</v>
      </c>
      <c r="AE10" s="559">
        <v>4057.6388329000006</v>
      </c>
      <c r="AF10" s="559">
        <v>3829.1500752500006</v>
      </c>
      <c r="AG10" s="559">
        <v>3776.3723485999999</v>
      </c>
      <c r="AH10" s="559">
        <v>4216.5880572999995</v>
      </c>
      <c r="AI10" s="560">
        <v>3999.6768643299997</v>
      </c>
      <c r="AJ10" s="561">
        <v>3686.8511523300003</v>
      </c>
      <c r="AK10" s="561">
        <v>3894.2181185099998</v>
      </c>
      <c r="AL10" s="561">
        <v>3905.5581551599989</v>
      </c>
      <c r="AM10" s="561">
        <v>4101.3406763599987</v>
      </c>
      <c r="AN10" s="561">
        <v>4174.6672774299996</v>
      </c>
      <c r="AO10" s="561">
        <v>4227.2322076399987</v>
      </c>
      <c r="AP10" s="561">
        <v>2869.0217082300005</v>
      </c>
      <c r="AQ10" s="561">
        <v>4223.9424085400005</v>
      </c>
      <c r="AR10" s="561">
        <v>4210.6923340599997</v>
      </c>
      <c r="AS10" s="561">
        <v>4236.1660420600001</v>
      </c>
      <c r="AT10" s="562">
        <v>4243.8547140999999</v>
      </c>
      <c r="AU10" s="560">
        <v>4341.9335833599998</v>
      </c>
      <c r="AV10" s="561">
        <v>4348.0110779500001</v>
      </c>
      <c r="AW10" s="561">
        <v>4391.8149245499999</v>
      </c>
      <c r="AX10" s="561">
        <v>4414.2603300599994</v>
      </c>
      <c r="AY10" s="561">
        <v>4402.4576780799989</v>
      </c>
      <c r="AZ10" s="561">
        <v>4490.4689763400002</v>
      </c>
      <c r="BA10" s="561">
        <v>3084.2205143799997</v>
      </c>
      <c r="BB10" s="561">
        <v>3016.4494653100001</v>
      </c>
      <c r="BC10" s="561">
        <v>3217.5774081600002</v>
      </c>
      <c r="BD10" s="561">
        <v>3615.0238982900005</v>
      </c>
      <c r="BE10" s="561">
        <v>3559.9574731399998</v>
      </c>
      <c r="BF10" s="562">
        <v>3719.1931788600014</v>
      </c>
      <c r="BG10" s="560">
        <v>3754.12674586</v>
      </c>
      <c r="BH10" s="561">
        <v>3773.0226424900002</v>
      </c>
      <c r="BI10" s="561">
        <v>3687.3810922500011</v>
      </c>
      <c r="BJ10" s="561">
        <v>3973.1327062100004</v>
      </c>
      <c r="BK10" s="561">
        <v>3924.8034020300006</v>
      </c>
      <c r="BL10" s="561">
        <v>3592.6169108699996</v>
      </c>
      <c r="BM10" s="561">
        <v>3556.1007758399992</v>
      </c>
      <c r="BN10" s="561">
        <v>3632.558792209999</v>
      </c>
      <c r="BO10" s="561">
        <v>4241.2508012400003</v>
      </c>
      <c r="BP10" s="561">
        <v>4356.8496331999995</v>
      </c>
      <c r="BQ10" s="561">
        <v>4600.9819773499994</v>
      </c>
      <c r="BR10" s="562">
        <v>4563.3314502600006</v>
      </c>
      <c r="BS10" s="560">
        <v>4601.64083656</v>
      </c>
      <c r="BT10" s="561">
        <v>4531.1659038999996</v>
      </c>
      <c r="BU10" s="561">
        <v>4662.5758711099998</v>
      </c>
      <c r="BV10" s="559">
        <v>4525.6853421699998</v>
      </c>
      <c r="BW10" s="559">
        <v>4427.7437141560204</v>
      </c>
      <c r="BX10" s="559">
        <v>4313.6844520299992</v>
      </c>
      <c r="BY10" s="559">
        <v>4391.9238710603577</v>
      </c>
      <c r="BZ10" s="559">
        <v>4795.1964270900007</v>
      </c>
      <c r="CA10" s="559">
        <v>4992.7299401500004</v>
      </c>
      <c r="CB10" s="559">
        <v>5272.2190718090542</v>
      </c>
      <c r="CC10" s="559">
        <v>5290.9832971714886</v>
      </c>
      <c r="CD10" s="563">
        <v>5350.3924612898445</v>
      </c>
      <c r="CE10" s="564">
        <v>5753.3971441299991</v>
      </c>
      <c r="CF10" s="559">
        <v>6095.5065267999989</v>
      </c>
      <c r="CG10" s="559">
        <v>6264.4623280899996</v>
      </c>
      <c r="CH10" s="559">
        <v>6370.8690874298427</v>
      </c>
      <c r="CI10" s="559">
        <v>6617.484977719997</v>
      </c>
      <c r="CJ10" s="559">
        <v>6466.5452482200017</v>
      </c>
      <c r="CK10" s="559">
        <v>6746.2180878214949</v>
      </c>
      <c r="CL10" s="559">
        <v>6953.4078606800003</v>
      </c>
      <c r="CM10" s="559">
        <v>7665.7207851399999</v>
      </c>
      <c r="CN10" s="559">
        <v>8674.2427184399985</v>
      </c>
      <c r="CO10" s="559">
        <v>8699.4298113900022</v>
      </c>
      <c r="CP10" s="563">
        <v>6907.9156736100012</v>
      </c>
      <c r="CQ10" s="564">
        <v>7583.295571199722</v>
      </c>
      <c r="CR10" s="559">
        <v>6727.3431587300001</v>
      </c>
      <c r="CS10" s="559">
        <v>6756.1110210099987</v>
      </c>
      <c r="CT10" s="559">
        <v>6864.0416394400008</v>
      </c>
      <c r="CU10" s="559">
        <v>6910.6545664037294</v>
      </c>
      <c r="CV10" s="559">
        <v>6772.8313586899994</v>
      </c>
      <c r="CW10" s="559">
        <v>6520.6943332899991</v>
      </c>
      <c r="CX10" s="559">
        <v>6656.4578300100002</v>
      </c>
      <c r="CY10" s="559">
        <v>6555.2447671600012</v>
      </c>
      <c r="CZ10" s="559">
        <v>6472.9794523799992</v>
      </c>
      <c r="DA10" s="559">
        <v>6553.4544811499991</v>
      </c>
      <c r="DB10" s="563">
        <v>7113.6189170500002</v>
      </c>
      <c r="DC10" s="564">
        <v>6939.1803008000006</v>
      </c>
      <c r="DD10" s="559">
        <v>7006.6325164699992</v>
      </c>
      <c r="DE10" s="559">
        <v>7087.1064452399996</v>
      </c>
      <c r="DF10" s="559">
        <v>6792.220786267495</v>
      </c>
      <c r="DG10" s="559">
        <v>7320.5180916199988</v>
      </c>
      <c r="DH10" s="559">
        <v>7672.0818213699995</v>
      </c>
      <c r="DI10" s="559">
        <v>7897.8115049699991</v>
      </c>
      <c r="DJ10" s="559">
        <v>7682.2667743399998</v>
      </c>
      <c r="DK10" s="559">
        <v>8060.2307043639994</v>
      </c>
      <c r="DL10" s="559">
        <v>8668.4732581799999</v>
      </c>
      <c r="DM10" s="559">
        <v>8326.438701699999</v>
      </c>
      <c r="DN10" s="563">
        <v>7934.6497719400013</v>
      </c>
      <c r="DO10" s="564">
        <v>7945.5941388400006</v>
      </c>
      <c r="DP10" s="559">
        <v>8074.6994097199986</v>
      </c>
      <c r="DQ10" s="559">
        <v>8066.3931742800005</v>
      </c>
      <c r="DR10" s="559">
        <v>7942.2736422899989</v>
      </c>
      <c r="DS10" s="559">
        <v>7236.5448842899987</v>
      </c>
      <c r="DT10" s="559">
        <v>7675.6975996500005</v>
      </c>
      <c r="DU10" s="559">
        <v>7843.2625245299996</v>
      </c>
      <c r="DV10" s="559">
        <v>7843.2625245299996</v>
      </c>
      <c r="DW10" s="559">
        <v>8722.6540361400002</v>
      </c>
      <c r="DX10" s="559">
        <v>9034.1164196800019</v>
      </c>
      <c r="DY10" s="559">
        <v>9234.4422273800028</v>
      </c>
      <c r="DZ10" s="563">
        <v>7945.5941388400006</v>
      </c>
      <c r="EA10" s="564">
        <v>9982.7101920799996</v>
      </c>
      <c r="EB10" s="559">
        <v>10469.662152870002</v>
      </c>
      <c r="EC10" s="563">
        <v>11580.501023828998</v>
      </c>
      <c r="ED10" s="156"/>
    </row>
    <row r="11" spans="1:134" ht="44.25" customHeight="1">
      <c r="A11" s="565" t="s">
        <v>283</v>
      </c>
      <c r="B11" s="554">
        <v>3689.1739693700001</v>
      </c>
      <c r="C11" s="554">
        <v>3833.2340386800097</v>
      </c>
      <c r="D11" s="554">
        <v>4277.1114945299996</v>
      </c>
      <c r="E11" s="554">
        <v>4157.7534085100006</v>
      </c>
      <c r="F11" s="554">
        <v>4136.250822893835</v>
      </c>
      <c r="G11" s="554">
        <v>4286.74964215</v>
      </c>
      <c r="H11" s="555">
        <v>4656.1883229000023</v>
      </c>
      <c r="I11" s="555">
        <v>4670.3017453299999</v>
      </c>
      <c r="J11" s="555">
        <v>4893.7871270300002</v>
      </c>
      <c r="K11" s="564">
        <v>4529.5844682099996</v>
      </c>
      <c r="L11" s="559">
        <v>4418.6494387399944</v>
      </c>
      <c r="M11" s="559">
        <v>4595.3616595999965</v>
      </c>
      <c r="N11" s="559">
        <v>4707.3658106199964</v>
      </c>
      <c r="O11" s="559">
        <v>5104.0831592499926</v>
      </c>
      <c r="P11" s="559">
        <v>5598.1614230500036</v>
      </c>
      <c r="Q11" s="559">
        <v>4949.9417847200075</v>
      </c>
      <c r="R11" s="559">
        <v>5252.9341284900011</v>
      </c>
      <c r="S11" s="559">
        <v>5769.1456106700025</v>
      </c>
      <c r="T11" s="559">
        <v>5704.7546845599973</v>
      </c>
      <c r="U11" s="559">
        <v>5767.9737883699954</v>
      </c>
      <c r="V11" s="563">
        <v>7243.3040046400201</v>
      </c>
      <c r="W11" s="559">
        <v>6254.5976361900011</v>
      </c>
      <c r="X11" s="559">
        <v>6295.1814138</v>
      </c>
      <c r="Y11" s="559">
        <v>6676.6235607500012</v>
      </c>
      <c r="Z11" s="559">
        <v>6347.8251826699861</v>
      </c>
      <c r="AA11" s="559">
        <v>6545.6561461399942</v>
      </c>
      <c r="AB11" s="559">
        <v>6962.3139359000006</v>
      </c>
      <c r="AC11" s="559">
        <v>7441.9143163799963</v>
      </c>
      <c r="AD11" s="559">
        <v>7474.5328919699996</v>
      </c>
      <c r="AE11" s="559">
        <v>7314.3483348100008</v>
      </c>
      <c r="AF11" s="559">
        <v>7684.7583353500004</v>
      </c>
      <c r="AG11" s="559">
        <v>7624.0614149199946</v>
      </c>
      <c r="AH11" s="559">
        <v>7388.3899356099973</v>
      </c>
      <c r="AI11" s="560">
        <v>7281.2468090199882</v>
      </c>
      <c r="AJ11" s="561">
        <v>6144.5581895599998</v>
      </c>
      <c r="AK11" s="561">
        <v>5416.0099436599994</v>
      </c>
      <c r="AL11" s="561">
        <v>6548.9444719799994</v>
      </c>
      <c r="AM11" s="561">
        <v>6309.7148137900012</v>
      </c>
      <c r="AN11" s="561">
        <v>6688.7207790799985</v>
      </c>
      <c r="AO11" s="561">
        <v>6578.5996562299988</v>
      </c>
      <c r="AP11" s="561">
        <v>6737.9420999099984</v>
      </c>
      <c r="AQ11" s="561">
        <v>7307.1955679500006</v>
      </c>
      <c r="AR11" s="561">
        <v>7188.6690189499977</v>
      </c>
      <c r="AS11" s="561">
        <v>7348.4773536000012</v>
      </c>
      <c r="AT11" s="562">
        <v>7272.08643545</v>
      </c>
      <c r="AU11" s="560">
        <v>6611.2476048499993</v>
      </c>
      <c r="AV11" s="561">
        <v>6856.3971009699999</v>
      </c>
      <c r="AW11" s="561">
        <v>6926.2017968300006</v>
      </c>
      <c r="AX11" s="561">
        <v>6992.756143319999</v>
      </c>
      <c r="AY11" s="561">
        <v>6866.1885346499985</v>
      </c>
      <c r="AZ11" s="561">
        <v>7488.6778150900009</v>
      </c>
      <c r="BA11" s="561">
        <v>7079.4834007700001</v>
      </c>
      <c r="BB11" s="561">
        <v>7417.1652783700001</v>
      </c>
      <c r="BC11" s="561">
        <v>7432.4370338699973</v>
      </c>
      <c r="BD11" s="561">
        <v>7865.2264815100016</v>
      </c>
      <c r="BE11" s="561">
        <v>7699.6917595399982</v>
      </c>
      <c r="BF11" s="562">
        <v>8016.2380972599994</v>
      </c>
      <c r="BG11" s="560">
        <v>8248.6703750400011</v>
      </c>
      <c r="BH11" s="561">
        <v>8247.1863790900024</v>
      </c>
      <c r="BI11" s="561">
        <v>7678.1614749199989</v>
      </c>
      <c r="BJ11" s="561">
        <v>7755.7110743399999</v>
      </c>
      <c r="BK11" s="561">
        <v>7664.2408902999996</v>
      </c>
      <c r="BL11" s="561">
        <v>7455.3316484099987</v>
      </c>
      <c r="BM11" s="561">
        <v>7392.7630842500002</v>
      </c>
      <c r="BN11" s="561">
        <v>7385.4357539400007</v>
      </c>
      <c r="BO11" s="561">
        <v>7852.646070050002</v>
      </c>
      <c r="BP11" s="561">
        <v>7996.6875677599992</v>
      </c>
      <c r="BQ11" s="561">
        <v>7534.1770012200004</v>
      </c>
      <c r="BR11" s="562">
        <v>10154.929705750004</v>
      </c>
      <c r="BS11" s="560">
        <v>10135.692962699999</v>
      </c>
      <c r="BT11" s="561">
        <v>10095.453879430002</v>
      </c>
      <c r="BU11" s="561">
        <v>8287.8324574900016</v>
      </c>
      <c r="BV11" s="559">
        <v>8613.5846563300001</v>
      </c>
      <c r="BW11" s="559">
        <v>8632.674509299999</v>
      </c>
      <c r="BX11" s="559">
        <v>8433.499913939997</v>
      </c>
      <c r="BY11" s="559">
        <v>8643.4849588399957</v>
      </c>
      <c r="BZ11" s="559">
        <v>8472.8559901900007</v>
      </c>
      <c r="CA11" s="559">
        <v>8561.8089186699963</v>
      </c>
      <c r="CB11" s="559">
        <v>8318.8692976000002</v>
      </c>
      <c r="CC11" s="559">
        <v>8029.3707714900111</v>
      </c>
      <c r="CD11" s="563">
        <v>7824.8247471670002</v>
      </c>
      <c r="CE11" s="564">
        <v>8678.3239907200004</v>
      </c>
      <c r="CF11" s="559">
        <v>9076.7438366199967</v>
      </c>
      <c r="CG11" s="559">
        <v>9785.100184070001</v>
      </c>
      <c r="CH11" s="559">
        <v>10243.120319138992</v>
      </c>
      <c r="CI11" s="559">
        <v>10872.29298848</v>
      </c>
      <c r="CJ11" s="559">
        <v>11247.949540370002</v>
      </c>
      <c r="CK11" s="559">
        <v>10722.386183862003</v>
      </c>
      <c r="CL11" s="559">
        <v>10985.844566109996</v>
      </c>
      <c r="CM11" s="559">
        <v>12319.76890433</v>
      </c>
      <c r="CN11" s="559">
        <v>13285.532836399998</v>
      </c>
      <c r="CO11" s="559">
        <v>13218.754576000001</v>
      </c>
      <c r="CP11" s="563">
        <v>11462.41003861</v>
      </c>
      <c r="CQ11" s="564">
        <v>11803.479396152794</v>
      </c>
      <c r="CR11" s="559">
        <v>9706.9574916799957</v>
      </c>
      <c r="CS11" s="559">
        <v>9435.5698361899977</v>
      </c>
      <c r="CT11" s="559">
        <v>9378.9467471499975</v>
      </c>
      <c r="CU11" s="559">
        <v>8643.2330641020235</v>
      </c>
      <c r="CV11" s="559">
        <v>9587.3689274400003</v>
      </c>
      <c r="CW11" s="559">
        <v>9452.4755522699998</v>
      </c>
      <c r="CX11" s="559">
        <v>9480.7282776699976</v>
      </c>
      <c r="CY11" s="559">
        <v>10130.505316089999</v>
      </c>
      <c r="CZ11" s="559">
        <v>10958.768102670001</v>
      </c>
      <c r="DA11" s="559">
        <v>11499.862976959997</v>
      </c>
      <c r="DB11" s="563">
        <v>11741.725476439999</v>
      </c>
      <c r="DC11" s="564">
        <v>10374.412120719999</v>
      </c>
      <c r="DD11" s="559">
        <v>10072.822537130001</v>
      </c>
      <c r="DE11" s="559">
        <v>10831.424668959997</v>
      </c>
      <c r="DF11" s="559">
        <v>10689.57202300998</v>
      </c>
      <c r="DG11" s="559">
        <v>11485.537775689998</v>
      </c>
      <c r="DH11" s="559">
        <v>11731.597230960004</v>
      </c>
      <c r="DI11" s="559">
        <v>12173.939336940002</v>
      </c>
      <c r="DJ11" s="559">
        <v>13057.894614169998</v>
      </c>
      <c r="DK11" s="559">
        <v>14333.990332524536</v>
      </c>
      <c r="DL11" s="559">
        <v>14641.817486189997</v>
      </c>
      <c r="DM11" s="559">
        <v>15636.47841333</v>
      </c>
      <c r="DN11" s="563">
        <v>15823.961795959998</v>
      </c>
      <c r="DO11" s="564">
        <v>13990.806177339995</v>
      </c>
      <c r="DP11" s="559">
        <v>15292.469100259998</v>
      </c>
      <c r="DQ11" s="559">
        <v>14643.167037280002</v>
      </c>
      <c r="DR11" s="559">
        <v>14788.510620609997</v>
      </c>
      <c r="DS11" s="559">
        <v>14285.714423450001</v>
      </c>
      <c r="DT11" s="559">
        <v>13466.791154370001</v>
      </c>
      <c r="DU11" s="559">
        <v>13352.50623981</v>
      </c>
      <c r="DV11" s="559">
        <v>13352.50623981</v>
      </c>
      <c r="DW11" s="559">
        <v>16477.039177519997</v>
      </c>
      <c r="DX11" s="559">
        <v>15646.298526879995</v>
      </c>
      <c r="DY11" s="559">
        <v>18707.86579163</v>
      </c>
      <c r="DZ11" s="563">
        <v>13990.806177339995</v>
      </c>
      <c r="EA11" s="564">
        <v>16831.466346180005</v>
      </c>
      <c r="EB11" s="559">
        <v>16033.345481609995</v>
      </c>
      <c r="EC11" s="563">
        <v>16602.26694778087</v>
      </c>
      <c r="ED11" s="156"/>
    </row>
    <row r="12" spans="1:134" ht="44.25" customHeight="1">
      <c r="A12" s="565" t="s">
        <v>284</v>
      </c>
      <c r="B12" s="554">
        <v>4566.9497066899985</v>
      </c>
      <c r="C12" s="554">
        <v>4642.4863457900001</v>
      </c>
      <c r="D12" s="554">
        <v>4997.371624809999</v>
      </c>
      <c r="E12" s="554">
        <v>4070.5420099200001</v>
      </c>
      <c r="F12" s="554">
        <v>4504.0405890500006</v>
      </c>
      <c r="G12" s="554">
        <v>4215.4457616399995</v>
      </c>
      <c r="H12" s="555">
        <v>4393.8314064100005</v>
      </c>
      <c r="I12" s="555">
        <v>4438.2241823900004</v>
      </c>
      <c r="J12" s="555">
        <v>4437.9344065400001</v>
      </c>
      <c r="K12" s="564">
        <v>4388.1679864000007</v>
      </c>
      <c r="L12" s="559">
        <v>3984.2816404300006</v>
      </c>
      <c r="M12" s="559">
        <v>4339.6103878600006</v>
      </c>
      <c r="N12" s="559">
        <v>4743.6446742400003</v>
      </c>
      <c r="O12" s="559">
        <v>4859.4611844900001</v>
      </c>
      <c r="P12" s="559">
        <v>5076.0175743500004</v>
      </c>
      <c r="Q12" s="559">
        <v>6008.5247832899986</v>
      </c>
      <c r="R12" s="559">
        <v>6289.7292949400007</v>
      </c>
      <c r="S12" s="559">
        <v>5360.78957816</v>
      </c>
      <c r="T12" s="559">
        <v>5194.3271368000005</v>
      </c>
      <c r="U12" s="559">
        <v>5295.9184613199996</v>
      </c>
      <c r="V12" s="563">
        <v>5407.9265823099995</v>
      </c>
      <c r="W12" s="559">
        <v>4998.9689226699993</v>
      </c>
      <c r="X12" s="559">
        <v>4866.5115885799996</v>
      </c>
      <c r="Y12" s="559">
        <v>4679.4252952899997</v>
      </c>
      <c r="Z12" s="559">
        <v>4682.8094681000002</v>
      </c>
      <c r="AA12" s="559">
        <v>4779.7547890499991</v>
      </c>
      <c r="AB12" s="559">
        <v>4634.0292003999994</v>
      </c>
      <c r="AC12" s="559">
        <v>4868.50653762</v>
      </c>
      <c r="AD12" s="559">
        <v>4774.1523578199995</v>
      </c>
      <c r="AE12" s="559">
        <v>4717.1163238199997</v>
      </c>
      <c r="AF12" s="559">
        <v>4730.7066136999993</v>
      </c>
      <c r="AG12" s="559">
        <v>3700.65700345</v>
      </c>
      <c r="AH12" s="559">
        <v>3151.2658570099998</v>
      </c>
      <c r="AI12" s="560">
        <v>3106.8172110100004</v>
      </c>
      <c r="AJ12" s="561">
        <v>2812.4837748899999</v>
      </c>
      <c r="AK12" s="561">
        <v>3103.43537603</v>
      </c>
      <c r="AL12" s="561">
        <v>2887.0127685699999</v>
      </c>
      <c r="AM12" s="561">
        <v>2873.5339215899994</v>
      </c>
      <c r="AN12" s="561">
        <v>3173.6664741700001</v>
      </c>
      <c r="AO12" s="561">
        <v>3474.8532694599994</v>
      </c>
      <c r="AP12" s="561">
        <v>2903.9255961199997</v>
      </c>
      <c r="AQ12" s="561">
        <v>3293.1937086699995</v>
      </c>
      <c r="AR12" s="561">
        <v>3306.9898168699992</v>
      </c>
      <c r="AS12" s="561">
        <v>3407.4256916900003</v>
      </c>
      <c r="AT12" s="562">
        <v>3498.0292700999994</v>
      </c>
      <c r="AU12" s="560">
        <v>3469.5894886800006</v>
      </c>
      <c r="AV12" s="561">
        <v>3370.9674101599994</v>
      </c>
      <c r="AW12" s="561">
        <v>3924.8273443900002</v>
      </c>
      <c r="AX12" s="561">
        <v>3772.1521066099995</v>
      </c>
      <c r="AY12" s="561">
        <v>3816.9838916100007</v>
      </c>
      <c r="AZ12" s="561">
        <v>3923.3572458900003</v>
      </c>
      <c r="BA12" s="561">
        <v>3601.1200834900005</v>
      </c>
      <c r="BB12" s="561">
        <v>3425.9518834199998</v>
      </c>
      <c r="BC12" s="561">
        <v>3364.7370320799992</v>
      </c>
      <c r="BD12" s="561">
        <v>3383.3024434700001</v>
      </c>
      <c r="BE12" s="561">
        <v>3226.6215347599996</v>
      </c>
      <c r="BF12" s="562">
        <v>2862.7411290199998</v>
      </c>
      <c r="BG12" s="560">
        <v>3251.8360348400001</v>
      </c>
      <c r="BH12" s="561">
        <v>3184.3265460399998</v>
      </c>
      <c r="BI12" s="561">
        <v>3040.3096491699994</v>
      </c>
      <c r="BJ12" s="561">
        <v>3357.0180251699999</v>
      </c>
      <c r="BK12" s="561">
        <v>3319.8604328800002</v>
      </c>
      <c r="BL12" s="561">
        <v>3534.5577685299995</v>
      </c>
      <c r="BM12" s="561">
        <v>3607.928871019999</v>
      </c>
      <c r="BN12" s="561">
        <v>3797.1829321199998</v>
      </c>
      <c r="BO12" s="561">
        <v>3689.8759143500001</v>
      </c>
      <c r="BP12" s="561">
        <v>3573.2223314099997</v>
      </c>
      <c r="BQ12" s="561">
        <v>3726.0297012399997</v>
      </c>
      <c r="BR12" s="562">
        <v>3375.8213980599999</v>
      </c>
      <c r="BS12" s="560">
        <v>3048.6896044800001</v>
      </c>
      <c r="BT12" s="561">
        <v>3397.7080039399998</v>
      </c>
      <c r="BU12" s="561">
        <v>3487.8050822499999</v>
      </c>
      <c r="BV12" s="559">
        <v>3427.5559653</v>
      </c>
      <c r="BW12" s="559">
        <v>3533.7166331700005</v>
      </c>
      <c r="BX12" s="559">
        <v>3077.06003375</v>
      </c>
      <c r="BY12" s="559">
        <v>3130.4399429</v>
      </c>
      <c r="BZ12" s="559">
        <v>3043.6382334000004</v>
      </c>
      <c r="CA12" s="559">
        <v>3020.37765008</v>
      </c>
      <c r="CB12" s="559">
        <v>3068.61210738</v>
      </c>
      <c r="CC12" s="559">
        <v>2984.7948783100001</v>
      </c>
      <c r="CD12" s="563">
        <v>2842.8415900299997</v>
      </c>
      <c r="CE12" s="564">
        <v>3023.268374889999</v>
      </c>
      <c r="CF12" s="559">
        <v>3240.6165125500002</v>
      </c>
      <c r="CG12" s="559">
        <v>3431.7007034999997</v>
      </c>
      <c r="CH12" s="559">
        <v>3503.5840927999998</v>
      </c>
      <c r="CI12" s="559">
        <v>3552.0490188999997</v>
      </c>
      <c r="CJ12" s="559">
        <v>3540.8103282300003</v>
      </c>
      <c r="CK12" s="559">
        <v>3593.0694107000008</v>
      </c>
      <c r="CL12" s="559">
        <v>3595.4592190600001</v>
      </c>
      <c r="CM12" s="559">
        <v>4020.6493928599994</v>
      </c>
      <c r="CN12" s="559">
        <v>5054.6846833500003</v>
      </c>
      <c r="CO12" s="559">
        <v>5142.280594320001</v>
      </c>
      <c r="CP12" s="563">
        <v>4360.1181139875998</v>
      </c>
      <c r="CQ12" s="564">
        <v>4986.4586319003693</v>
      </c>
      <c r="CR12" s="559">
        <v>3354.8465814900001</v>
      </c>
      <c r="CS12" s="559">
        <v>3419.9901131899996</v>
      </c>
      <c r="CT12" s="559">
        <v>3458.5651888000002</v>
      </c>
      <c r="CU12" s="559">
        <v>3107.1843533281949</v>
      </c>
      <c r="CV12" s="559">
        <v>3622.7157917199997</v>
      </c>
      <c r="CW12" s="559">
        <v>3577.0169794100002</v>
      </c>
      <c r="CX12" s="559">
        <v>3481.90554157</v>
      </c>
      <c r="CY12" s="559">
        <v>3482.6643906099998</v>
      </c>
      <c r="CZ12" s="559">
        <v>3245.070800689999</v>
      </c>
      <c r="DA12" s="559">
        <v>3277.04505513</v>
      </c>
      <c r="DB12" s="563">
        <v>3324.4276339999997</v>
      </c>
      <c r="DC12" s="564">
        <v>2879.3371005099998</v>
      </c>
      <c r="DD12" s="559">
        <v>2905.8394989099997</v>
      </c>
      <c r="DE12" s="559">
        <v>3312.6807479599997</v>
      </c>
      <c r="DF12" s="559">
        <v>3114.3927715499999</v>
      </c>
      <c r="DG12" s="559">
        <v>2845.94607623</v>
      </c>
      <c r="DH12" s="559">
        <v>3319.2038215799998</v>
      </c>
      <c r="DI12" s="559">
        <v>3438.0781474299993</v>
      </c>
      <c r="DJ12" s="559">
        <v>3779.9360156500006</v>
      </c>
      <c r="DK12" s="559">
        <v>3889.1853101400002</v>
      </c>
      <c r="DL12" s="559">
        <v>4283.3561278099996</v>
      </c>
      <c r="DM12" s="559">
        <v>3977.2990987900002</v>
      </c>
      <c r="DN12" s="563">
        <v>3885.3082240900003</v>
      </c>
      <c r="DO12" s="564">
        <v>4145.9539572999993</v>
      </c>
      <c r="DP12" s="559">
        <v>3740.35718929</v>
      </c>
      <c r="DQ12" s="559">
        <v>3617.8526831300001</v>
      </c>
      <c r="DR12" s="559">
        <v>3528.7024421100004</v>
      </c>
      <c r="DS12" s="559">
        <v>2696.2982040300003</v>
      </c>
      <c r="DT12" s="559">
        <v>2998.7206184200004</v>
      </c>
      <c r="DU12" s="559">
        <v>3000.4237865300001</v>
      </c>
      <c r="DV12" s="559">
        <v>3000.4237865300001</v>
      </c>
      <c r="DW12" s="559">
        <v>2984.86206176</v>
      </c>
      <c r="DX12" s="559">
        <v>2922.3198416899995</v>
      </c>
      <c r="DY12" s="559">
        <v>3169.4089758800001</v>
      </c>
      <c r="DZ12" s="563">
        <v>4145.9539572999993</v>
      </c>
      <c r="EA12" s="564">
        <v>3408.4887054599999</v>
      </c>
      <c r="EB12" s="559">
        <v>3259.2056686599999</v>
      </c>
      <c r="EC12" s="563">
        <v>3481.4534857322201</v>
      </c>
      <c r="ED12" s="156"/>
    </row>
    <row r="13" spans="1:134" ht="44.25" customHeight="1">
      <c r="A13" s="565" t="s">
        <v>285</v>
      </c>
      <c r="B13" s="554">
        <v>6073.7098391399995</v>
      </c>
      <c r="C13" s="554">
        <v>6380.8993702099997</v>
      </c>
      <c r="D13" s="554">
        <v>6493.2226515799994</v>
      </c>
      <c r="E13" s="554">
        <v>6120.4167317900001</v>
      </c>
      <c r="F13" s="554">
        <v>6612.1261059499993</v>
      </c>
      <c r="G13" s="554">
        <v>6649.1901814000003</v>
      </c>
      <c r="H13" s="555">
        <v>6476.8679650900003</v>
      </c>
      <c r="I13" s="555">
        <v>6518.4667751099987</v>
      </c>
      <c r="J13" s="555">
        <v>6587.8383240799994</v>
      </c>
      <c r="K13" s="564">
        <v>6535.5468886600001</v>
      </c>
      <c r="L13" s="559">
        <v>6205.255988410001</v>
      </c>
      <c r="M13" s="559">
        <v>6372.8945684300006</v>
      </c>
      <c r="N13" s="559">
        <v>6482.9157936799984</v>
      </c>
      <c r="O13" s="559">
        <v>6211.5510205699993</v>
      </c>
      <c r="P13" s="559">
        <v>6175.0219211400008</v>
      </c>
      <c r="Q13" s="559">
        <v>6316.5445138599989</v>
      </c>
      <c r="R13" s="559">
        <v>6262.3797850400006</v>
      </c>
      <c r="S13" s="559">
        <v>6111.5033158699998</v>
      </c>
      <c r="T13" s="559">
        <v>6513.6246129900001</v>
      </c>
      <c r="U13" s="559">
        <v>6799.3314185199997</v>
      </c>
      <c r="V13" s="563">
        <v>6091.3634297099989</v>
      </c>
      <c r="W13" s="559">
        <v>6436.8317103399995</v>
      </c>
      <c r="X13" s="559">
        <v>6671.5322284900012</v>
      </c>
      <c r="Y13" s="559">
        <v>6660.4520430800012</v>
      </c>
      <c r="Z13" s="559">
        <v>6415.6452202499995</v>
      </c>
      <c r="AA13" s="559">
        <v>6858.2704907300003</v>
      </c>
      <c r="AB13" s="559">
        <v>6845.1323581699999</v>
      </c>
      <c r="AC13" s="559">
        <v>6848.6089465100004</v>
      </c>
      <c r="AD13" s="559">
        <v>6827.6215473099992</v>
      </c>
      <c r="AE13" s="559">
        <v>6826.5617523599994</v>
      </c>
      <c r="AF13" s="559">
        <v>6823.8857377899994</v>
      </c>
      <c r="AG13" s="559">
        <v>6821.9242204000002</v>
      </c>
      <c r="AH13" s="559">
        <v>6916.3474645999995</v>
      </c>
      <c r="AI13" s="560">
        <v>6881.2307147500005</v>
      </c>
      <c r="AJ13" s="561">
        <v>7015.2816937899997</v>
      </c>
      <c r="AK13" s="561">
        <v>7679.4559628899988</v>
      </c>
      <c r="AL13" s="561">
        <v>7819.06740171</v>
      </c>
      <c r="AM13" s="561">
        <v>7714.2065565799985</v>
      </c>
      <c r="AN13" s="561">
        <v>7873.8328201599998</v>
      </c>
      <c r="AO13" s="561">
        <v>8192.0902099899995</v>
      </c>
      <c r="AP13" s="561">
        <v>7096.2595560000009</v>
      </c>
      <c r="AQ13" s="561">
        <v>8368.5368076100003</v>
      </c>
      <c r="AR13" s="561">
        <v>8520.7349032800012</v>
      </c>
      <c r="AS13" s="561">
        <v>8509.3652355699996</v>
      </c>
      <c r="AT13" s="562">
        <v>8913.7735353699991</v>
      </c>
      <c r="AU13" s="560">
        <v>9122.5613173499987</v>
      </c>
      <c r="AV13" s="561">
        <v>9346.5365098800012</v>
      </c>
      <c r="AW13" s="561">
        <v>9803.4716712000009</v>
      </c>
      <c r="AX13" s="561">
        <v>9740.8418547999991</v>
      </c>
      <c r="AY13" s="561">
        <v>10145.223435230002</v>
      </c>
      <c r="AZ13" s="561">
        <v>9788.1336165800003</v>
      </c>
      <c r="BA13" s="561">
        <v>8299.6987378800004</v>
      </c>
      <c r="BB13" s="561">
        <v>8711.5042527999994</v>
      </c>
      <c r="BC13" s="561">
        <v>9390.4995992099994</v>
      </c>
      <c r="BD13" s="561">
        <v>9464.6053151800024</v>
      </c>
      <c r="BE13" s="561">
        <v>9918.7811886</v>
      </c>
      <c r="BF13" s="562">
        <v>10887.833354389999</v>
      </c>
      <c r="BG13" s="560">
        <v>11639.857227480003</v>
      </c>
      <c r="BH13" s="561">
        <v>11383.641704109998</v>
      </c>
      <c r="BI13" s="561">
        <v>12912.62035965</v>
      </c>
      <c r="BJ13" s="561">
        <v>10657.266506209999</v>
      </c>
      <c r="BK13" s="561">
        <v>11212.763657579999</v>
      </c>
      <c r="BL13" s="561">
        <v>11988.377456549999</v>
      </c>
      <c r="BM13" s="561">
        <v>11789.85101135</v>
      </c>
      <c r="BN13" s="561">
        <v>12293.9901515</v>
      </c>
      <c r="BO13" s="561">
        <v>12590.656115740001</v>
      </c>
      <c r="BP13" s="561">
        <v>13232.905592569998</v>
      </c>
      <c r="BQ13" s="561">
        <v>13996.76529223</v>
      </c>
      <c r="BR13" s="562">
        <v>12713.787539565526</v>
      </c>
      <c r="BS13" s="560">
        <v>12704.690531710005</v>
      </c>
      <c r="BT13" s="561">
        <v>13065.969304308235</v>
      </c>
      <c r="BU13" s="561">
        <v>14153.929490590001</v>
      </c>
      <c r="BV13" s="559">
        <v>14052.526665659998</v>
      </c>
      <c r="BW13" s="559">
        <v>14206.989421359998</v>
      </c>
      <c r="BX13" s="559">
        <v>14446.079008860004</v>
      </c>
      <c r="BY13" s="559">
        <v>14523.510338879983</v>
      </c>
      <c r="BZ13" s="559">
        <v>14754.588865340002</v>
      </c>
      <c r="CA13" s="559">
        <v>15442.950155289986</v>
      </c>
      <c r="CB13" s="559">
        <v>16477.533877349983</v>
      </c>
      <c r="CC13" s="559">
        <v>17325.69634076799</v>
      </c>
      <c r="CD13" s="563">
        <v>18874.314990310995</v>
      </c>
      <c r="CE13" s="564">
        <v>18691.23965408</v>
      </c>
      <c r="CF13" s="559">
        <v>18938.949201910003</v>
      </c>
      <c r="CG13" s="559">
        <v>19841.92728154</v>
      </c>
      <c r="CH13" s="559">
        <v>20080.585608736001</v>
      </c>
      <c r="CI13" s="559">
        <v>20573.299953811184</v>
      </c>
      <c r="CJ13" s="559">
        <v>21584.790085539997</v>
      </c>
      <c r="CK13" s="559">
        <v>22064.942854139001</v>
      </c>
      <c r="CL13" s="559">
        <v>22789.953355500002</v>
      </c>
      <c r="CM13" s="559">
        <v>23600.823369240003</v>
      </c>
      <c r="CN13" s="559">
        <v>26147.056105330008</v>
      </c>
      <c r="CO13" s="559">
        <v>26134.255434229999</v>
      </c>
      <c r="CP13" s="563">
        <v>23165.994234539998</v>
      </c>
      <c r="CQ13" s="564">
        <v>23992.137744336851</v>
      </c>
      <c r="CR13" s="559">
        <v>24771.683964420001</v>
      </c>
      <c r="CS13" s="559">
        <v>24564.759777389998</v>
      </c>
      <c r="CT13" s="559">
        <v>24400.053144680005</v>
      </c>
      <c r="CU13" s="559">
        <v>25175.55558527794</v>
      </c>
      <c r="CV13" s="559">
        <v>24578.07429285</v>
      </c>
      <c r="CW13" s="559">
        <v>24762.936475539998</v>
      </c>
      <c r="CX13" s="559">
        <v>24668.740567789999</v>
      </c>
      <c r="CY13" s="559">
        <v>24714.100245440004</v>
      </c>
      <c r="CZ13" s="559">
        <v>25055.190031020004</v>
      </c>
      <c r="DA13" s="559">
        <v>25513.563721830003</v>
      </c>
      <c r="DB13" s="563">
        <v>25511.090098799999</v>
      </c>
      <c r="DC13" s="564">
        <v>25154.084268809998</v>
      </c>
      <c r="DD13" s="559">
        <v>25333.759100260002</v>
      </c>
      <c r="DE13" s="559">
        <v>26123.775830359999</v>
      </c>
      <c r="DF13" s="559">
        <v>25887.439696145957</v>
      </c>
      <c r="DG13" s="559">
        <v>26975.84170868</v>
      </c>
      <c r="DH13" s="559">
        <v>27747.447630390008</v>
      </c>
      <c r="DI13" s="559">
        <v>28044.513711910004</v>
      </c>
      <c r="DJ13" s="559">
        <v>28616.281219200002</v>
      </c>
      <c r="DK13" s="559">
        <v>29233.559334480848</v>
      </c>
      <c r="DL13" s="559">
        <v>29718.442306340006</v>
      </c>
      <c r="DM13" s="559">
        <v>29074.781472569997</v>
      </c>
      <c r="DN13" s="563">
        <v>30318.115621789999</v>
      </c>
      <c r="DO13" s="564">
        <v>31357.55793522</v>
      </c>
      <c r="DP13" s="559">
        <v>30540.596722489998</v>
      </c>
      <c r="DQ13" s="559">
        <v>31915.500267219999</v>
      </c>
      <c r="DR13" s="559">
        <v>32774.999475330005</v>
      </c>
      <c r="DS13" s="559">
        <v>31838.386840050003</v>
      </c>
      <c r="DT13" s="559">
        <v>33387.128416669999</v>
      </c>
      <c r="DU13" s="559">
        <v>33871.514984009998</v>
      </c>
      <c r="DV13" s="559">
        <v>33871.514984009998</v>
      </c>
      <c r="DW13" s="559">
        <v>37375.557239410009</v>
      </c>
      <c r="DX13" s="559">
        <v>38011.458710260005</v>
      </c>
      <c r="DY13" s="559">
        <v>40791.744165150005</v>
      </c>
      <c r="DZ13" s="563">
        <v>31357.55793522</v>
      </c>
      <c r="EA13" s="564">
        <v>40158.065416310004</v>
      </c>
      <c r="EB13" s="559">
        <v>38693.127335409998</v>
      </c>
      <c r="EC13" s="563">
        <v>40978.403413880449</v>
      </c>
      <c r="ED13" s="156"/>
    </row>
    <row r="14" spans="1:134" ht="44.25" customHeight="1">
      <c r="A14" s="565" t="s">
        <v>286</v>
      </c>
      <c r="B14" s="554">
        <v>2260.8383369200001</v>
      </c>
      <c r="C14" s="554">
        <v>2210.44637126</v>
      </c>
      <c r="D14" s="554">
        <v>2336.56722558</v>
      </c>
      <c r="E14" s="554">
        <v>2376.8091233500004</v>
      </c>
      <c r="F14" s="554">
        <v>2529.4834898999998</v>
      </c>
      <c r="G14" s="554">
        <v>2307.8407344899997</v>
      </c>
      <c r="H14" s="555">
        <v>2252.6718624300001</v>
      </c>
      <c r="I14" s="555">
        <v>2479.7904061100007</v>
      </c>
      <c r="J14" s="555">
        <v>2561.9741544500007</v>
      </c>
      <c r="K14" s="564">
        <v>2649.6633298400006</v>
      </c>
      <c r="L14" s="559">
        <v>2857.27542352</v>
      </c>
      <c r="M14" s="559">
        <v>2413.2171354900001</v>
      </c>
      <c r="N14" s="559">
        <v>2609.1789118300003</v>
      </c>
      <c r="O14" s="559">
        <v>2575.0893328600005</v>
      </c>
      <c r="P14" s="559">
        <v>2690.8329070299997</v>
      </c>
      <c r="Q14" s="559">
        <v>2681.1479256799994</v>
      </c>
      <c r="R14" s="559">
        <v>2641.17081826</v>
      </c>
      <c r="S14" s="559">
        <v>2738.1213817800008</v>
      </c>
      <c r="T14" s="559">
        <v>2608.5931193900001</v>
      </c>
      <c r="U14" s="559">
        <v>2897.4139900700006</v>
      </c>
      <c r="V14" s="563">
        <v>2936.2726770499994</v>
      </c>
      <c r="W14" s="559">
        <v>3159.7642251799998</v>
      </c>
      <c r="X14" s="559">
        <v>3210.4445573900002</v>
      </c>
      <c r="Y14" s="559">
        <v>3150.106487</v>
      </c>
      <c r="Z14" s="559">
        <v>3501.4874537599999</v>
      </c>
      <c r="AA14" s="559">
        <v>3566.666642879999</v>
      </c>
      <c r="AB14" s="559">
        <v>3826.4265580899996</v>
      </c>
      <c r="AC14" s="559">
        <v>3764.1936250299991</v>
      </c>
      <c r="AD14" s="559">
        <v>3898.1269840499999</v>
      </c>
      <c r="AE14" s="559">
        <v>3715.6006184300004</v>
      </c>
      <c r="AF14" s="559">
        <v>3729.7522163000012</v>
      </c>
      <c r="AG14" s="559">
        <v>3708.7681000299999</v>
      </c>
      <c r="AH14" s="559">
        <v>4191.2280580099996</v>
      </c>
      <c r="AI14" s="560">
        <v>3996.9616016799996</v>
      </c>
      <c r="AJ14" s="561">
        <v>3390.9622749099999</v>
      </c>
      <c r="AK14" s="561">
        <v>3440.3310226399999</v>
      </c>
      <c r="AL14" s="561">
        <v>3534.0709452600004</v>
      </c>
      <c r="AM14" s="561">
        <v>3844.7894238000003</v>
      </c>
      <c r="AN14" s="561">
        <v>3901.6528240500002</v>
      </c>
      <c r="AO14" s="561">
        <v>4058.0609225699991</v>
      </c>
      <c r="AP14" s="561">
        <v>3381.9773836200006</v>
      </c>
      <c r="AQ14" s="561">
        <v>4066.3019088499987</v>
      </c>
      <c r="AR14" s="561">
        <v>4446.1052374399997</v>
      </c>
      <c r="AS14" s="561">
        <v>3964.0156224199995</v>
      </c>
      <c r="AT14" s="562">
        <v>4065.4564175800001</v>
      </c>
      <c r="AU14" s="560">
        <v>3967.6436973599998</v>
      </c>
      <c r="AV14" s="561">
        <v>4035.1850001600001</v>
      </c>
      <c r="AW14" s="561">
        <v>4096.8366844999991</v>
      </c>
      <c r="AX14" s="561">
        <v>4341.6485664000002</v>
      </c>
      <c r="AY14" s="561">
        <v>4345.0783582400009</v>
      </c>
      <c r="AZ14" s="561">
        <v>4386.7198432900004</v>
      </c>
      <c r="BA14" s="561">
        <v>3918.372183049999</v>
      </c>
      <c r="BB14" s="561">
        <v>3990.4444114800003</v>
      </c>
      <c r="BC14" s="561">
        <v>4027.4891306000009</v>
      </c>
      <c r="BD14" s="561">
        <v>4172.0156262500004</v>
      </c>
      <c r="BE14" s="561">
        <v>4787.9968916500011</v>
      </c>
      <c r="BF14" s="562">
        <v>5812.0503544799994</v>
      </c>
      <c r="BG14" s="560">
        <v>5795.1639618099998</v>
      </c>
      <c r="BH14" s="561">
        <v>5353.4330451510259</v>
      </c>
      <c r="BI14" s="561">
        <v>4914.7693358799997</v>
      </c>
      <c r="BJ14" s="561">
        <v>5128.6472279</v>
      </c>
      <c r="BK14" s="561">
        <v>4278.774089173</v>
      </c>
      <c r="BL14" s="561">
        <v>3415.9944370630005</v>
      </c>
      <c r="BM14" s="561">
        <v>3360.0136849830001</v>
      </c>
      <c r="BN14" s="561">
        <v>3327.2235513700002</v>
      </c>
      <c r="BO14" s="561">
        <v>3386.27216967</v>
      </c>
      <c r="BP14" s="561">
        <v>3637.0819345299992</v>
      </c>
      <c r="BQ14" s="561">
        <v>3423.3844143299998</v>
      </c>
      <c r="BR14" s="562">
        <v>3327.4119868879316</v>
      </c>
      <c r="BS14" s="560">
        <v>3417.8236702700005</v>
      </c>
      <c r="BT14" s="561">
        <v>3338.5422145400007</v>
      </c>
      <c r="BU14" s="561">
        <v>3404.8111662000006</v>
      </c>
      <c r="BV14" s="559">
        <v>3387.8110800300001</v>
      </c>
      <c r="BW14" s="559">
        <v>3348.2912506799998</v>
      </c>
      <c r="BX14" s="559">
        <v>3421.7489558800003</v>
      </c>
      <c r="BY14" s="559">
        <v>3546.4359326867443</v>
      </c>
      <c r="BZ14" s="559">
        <v>3557.94818463</v>
      </c>
      <c r="CA14" s="559">
        <v>3671.31934361</v>
      </c>
      <c r="CB14" s="559">
        <v>3841.0914945299996</v>
      </c>
      <c r="CC14" s="559">
        <v>3805.8840976425117</v>
      </c>
      <c r="CD14" s="563">
        <v>3728.4291803971578</v>
      </c>
      <c r="CE14" s="564">
        <v>3822.1696703400007</v>
      </c>
      <c r="CF14" s="559">
        <v>4142.1208526300125</v>
      </c>
      <c r="CG14" s="559">
        <v>4091.7049284800009</v>
      </c>
      <c r="CH14" s="559">
        <v>4075.6289067171547</v>
      </c>
      <c r="CI14" s="559">
        <v>4146.5899123604922</v>
      </c>
      <c r="CJ14" s="559">
        <v>4117.3508621930541</v>
      </c>
      <c r="CK14" s="559">
        <v>4282.7289275409457</v>
      </c>
      <c r="CL14" s="559">
        <v>4338.4391988600009</v>
      </c>
      <c r="CM14" s="559">
        <v>4327.0554632800004</v>
      </c>
      <c r="CN14" s="559">
        <v>4717.6336480400005</v>
      </c>
      <c r="CO14" s="559">
        <v>4673.1878829400011</v>
      </c>
      <c r="CP14" s="563">
        <v>4274.1429471400006</v>
      </c>
      <c r="CQ14" s="564">
        <v>4385.5707006828334</v>
      </c>
      <c r="CR14" s="559">
        <v>4405.3891728200006</v>
      </c>
      <c r="CS14" s="559">
        <v>4925.5450817099991</v>
      </c>
      <c r="CT14" s="559">
        <v>4630.42890076</v>
      </c>
      <c r="CU14" s="559">
        <v>5142.9732158792058</v>
      </c>
      <c r="CV14" s="559">
        <v>4412.6318861700001</v>
      </c>
      <c r="CW14" s="559">
        <v>4401.7309846600001</v>
      </c>
      <c r="CX14" s="559">
        <v>4723.3943783300001</v>
      </c>
      <c r="CY14" s="559">
        <v>4630.3507590400004</v>
      </c>
      <c r="CZ14" s="559">
        <v>4744.2920561699993</v>
      </c>
      <c r="DA14" s="559">
        <v>4734.452995319999</v>
      </c>
      <c r="DB14" s="563">
        <v>4997.6917266600003</v>
      </c>
      <c r="DC14" s="564">
        <v>4426.47012309</v>
      </c>
      <c r="DD14" s="559">
        <v>4478.8752025800013</v>
      </c>
      <c r="DE14" s="559">
        <v>4463.6908197000002</v>
      </c>
      <c r="DF14" s="559">
        <v>4659.7887764303105</v>
      </c>
      <c r="DG14" s="559">
        <v>4661.4576545800001</v>
      </c>
      <c r="DH14" s="559">
        <v>4676.913002549999</v>
      </c>
      <c r="DI14" s="559">
        <v>4578.6007168899996</v>
      </c>
      <c r="DJ14" s="559">
        <v>4722.264583260001</v>
      </c>
      <c r="DK14" s="559">
        <v>4791.7532566443297</v>
      </c>
      <c r="DL14" s="559">
        <v>5092.7932472800003</v>
      </c>
      <c r="DM14" s="559">
        <v>4859.2523821799996</v>
      </c>
      <c r="DN14" s="563">
        <v>4334.9247343500001</v>
      </c>
      <c r="DO14" s="564">
        <v>4594.82494718</v>
      </c>
      <c r="DP14" s="559">
        <v>4767.4528957000002</v>
      </c>
      <c r="DQ14" s="559">
        <v>4954.5584270200006</v>
      </c>
      <c r="DR14" s="559">
        <v>3220.5782749299997</v>
      </c>
      <c r="DS14" s="559">
        <v>3493.7915179000001</v>
      </c>
      <c r="DT14" s="559">
        <v>2992.49416561</v>
      </c>
      <c r="DU14" s="559">
        <v>2949.2597070800002</v>
      </c>
      <c r="DV14" s="559">
        <v>2949.2597070800002</v>
      </c>
      <c r="DW14" s="559">
        <v>3456.6338651699998</v>
      </c>
      <c r="DX14" s="559">
        <v>3429.1196015</v>
      </c>
      <c r="DY14" s="559">
        <v>3008.9217400500002</v>
      </c>
      <c r="DZ14" s="563">
        <v>4594.82494718</v>
      </c>
      <c r="EA14" s="564">
        <v>4171.4587864999994</v>
      </c>
      <c r="EB14" s="559">
        <v>4690.0326302972489</v>
      </c>
      <c r="EC14" s="563">
        <v>4620.9707957958817</v>
      </c>
      <c r="ED14" s="156"/>
    </row>
    <row r="15" spans="1:134" s="575" customFormat="1" ht="44.25" customHeight="1">
      <c r="A15" s="566" t="s">
        <v>287</v>
      </c>
      <c r="B15" s="567">
        <v>27470.026908769996</v>
      </c>
      <c r="C15" s="567">
        <v>28101.939619630004</v>
      </c>
      <c r="D15" s="567">
        <v>29722.043030240002</v>
      </c>
      <c r="E15" s="567">
        <v>27339.939426880006</v>
      </c>
      <c r="F15" s="567">
        <v>29103.546293973828</v>
      </c>
      <c r="G15" s="567">
        <v>28699.70597476</v>
      </c>
      <c r="H15" s="568">
        <v>29257.4910881</v>
      </c>
      <c r="I15" s="568">
        <v>29375.518254759998</v>
      </c>
      <c r="J15" s="568">
        <v>30081.191289810002</v>
      </c>
      <c r="K15" s="569">
        <v>29975.046625400002</v>
      </c>
      <c r="L15" s="570">
        <v>29990.862500639996</v>
      </c>
      <c r="M15" s="570">
        <v>30064.522892589997</v>
      </c>
      <c r="N15" s="570">
        <v>30777.663285019993</v>
      </c>
      <c r="O15" s="570">
        <v>31259.564664499987</v>
      </c>
      <c r="P15" s="570">
        <v>32330.499177020007</v>
      </c>
      <c r="Q15" s="570">
        <v>31988.938654660004</v>
      </c>
      <c r="R15" s="570">
        <v>33878.011052850001</v>
      </c>
      <c r="S15" s="570">
        <v>33688.460321570004</v>
      </c>
      <c r="T15" s="570">
        <v>34178.361309220003</v>
      </c>
      <c r="U15" s="570">
        <v>34429.747015809997</v>
      </c>
      <c r="V15" s="571">
        <v>35269.857759470018</v>
      </c>
      <c r="W15" s="570">
        <v>35123.012931800004</v>
      </c>
      <c r="X15" s="570">
        <v>35827.583475850006</v>
      </c>
      <c r="Y15" s="570">
        <v>35857.430183880002</v>
      </c>
      <c r="Z15" s="570">
        <v>35848.082127309994</v>
      </c>
      <c r="AA15" s="570">
        <v>36377.892782289993</v>
      </c>
      <c r="AB15" s="570">
        <v>37472.416298290002</v>
      </c>
      <c r="AC15" s="570">
        <v>37266.622722269996</v>
      </c>
      <c r="AD15" s="570">
        <v>36823.974183809994</v>
      </c>
      <c r="AE15" s="570">
        <v>37438.207515330003</v>
      </c>
      <c r="AF15" s="570">
        <v>37805.549800290006</v>
      </c>
      <c r="AG15" s="570">
        <v>36718.821662989991</v>
      </c>
      <c r="AH15" s="570">
        <v>37342.324652859992</v>
      </c>
      <c r="AI15" s="572">
        <v>36881.163114169991</v>
      </c>
      <c r="AJ15" s="573">
        <v>34501.091383790001</v>
      </c>
      <c r="AK15" s="573">
        <v>35493.069706109993</v>
      </c>
      <c r="AL15" s="573">
        <v>36116.889232429996</v>
      </c>
      <c r="AM15" s="573">
        <v>36941.714015630001</v>
      </c>
      <c r="AN15" s="573">
        <v>38229.991548329999</v>
      </c>
      <c r="AO15" s="573">
        <v>39324.280889289999</v>
      </c>
      <c r="AP15" s="573">
        <v>33701.270202510001</v>
      </c>
      <c r="AQ15" s="573">
        <v>40739.445700199998</v>
      </c>
      <c r="AR15" s="573">
        <v>41165.600978949995</v>
      </c>
      <c r="AS15" s="573">
        <v>41143.189469550009</v>
      </c>
      <c r="AT15" s="574">
        <v>41876.255621290002</v>
      </c>
      <c r="AU15" s="572">
        <v>41799.356227609998</v>
      </c>
      <c r="AV15" s="573">
        <v>42492.10204243</v>
      </c>
      <c r="AW15" s="573">
        <v>43530.238150910001</v>
      </c>
      <c r="AX15" s="573">
        <v>43839.948252249997</v>
      </c>
      <c r="AY15" s="573">
        <v>44366.301396729999</v>
      </c>
      <c r="AZ15" s="573">
        <v>44867.564557510006</v>
      </c>
      <c r="BA15" s="573">
        <v>38074.722875990003</v>
      </c>
      <c r="BB15" s="573">
        <v>38742.034796990003</v>
      </c>
      <c r="BC15" s="573">
        <v>40029.89238664999</v>
      </c>
      <c r="BD15" s="573">
        <v>41478.455080250002</v>
      </c>
      <c r="BE15" s="573">
        <v>43006.327264069994</v>
      </c>
      <c r="BF15" s="574">
        <v>45051.434322579997</v>
      </c>
      <c r="BG15" s="572">
        <v>46391.777156529999</v>
      </c>
      <c r="BH15" s="573">
        <v>45837.74363386102</v>
      </c>
      <c r="BI15" s="573">
        <v>44759.505275779993</v>
      </c>
      <c r="BJ15" s="573">
        <v>44687.943261170003</v>
      </c>
      <c r="BK15" s="573">
        <v>44992.826300833003</v>
      </c>
      <c r="BL15" s="573">
        <v>44910.715629833001</v>
      </c>
      <c r="BM15" s="573">
        <v>44158.435220372994</v>
      </c>
      <c r="BN15" s="573">
        <v>44913.993037529995</v>
      </c>
      <c r="BO15" s="573">
        <v>45863.762633160004</v>
      </c>
      <c r="BP15" s="573">
        <v>47175.148255429987</v>
      </c>
      <c r="BQ15" s="573">
        <v>47651.343042179993</v>
      </c>
      <c r="BR15" s="574">
        <v>47564.301475855493</v>
      </c>
      <c r="BS15" s="572">
        <v>47146.555307990006</v>
      </c>
      <c r="BT15" s="573">
        <v>47338.06672983824</v>
      </c>
      <c r="BU15" s="573">
        <v>47136.568299079998</v>
      </c>
      <c r="BV15" s="570">
        <v>47697.754922560001</v>
      </c>
      <c r="BW15" s="570">
        <v>48136.412281249308</v>
      </c>
      <c r="BX15" s="570">
        <v>47399.020857300005</v>
      </c>
      <c r="BY15" s="570">
        <v>48214.423332214756</v>
      </c>
      <c r="BZ15" s="570">
        <v>48774.363602000005</v>
      </c>
      <c r="CA15" s="570">
        <v>49954.148584449998</v>
      </c>
      <c r="CB15" s="570">
        <v>51488.2010580071</v>
      </c>
      <c r="CC15" s="570">
        <v>51933.217648389997</v>
      </c>
      <c r="CD15" s="571">
        <v>53685.910371899998</v>
      </c>
      <c r="CE15" s="569">
        <v>54847.251430370001</v>
      </c>
      <c r="CF15" s="570">
        <v>56178.934663820008</v>
      </c>
      <c r="CG15" s="570">
        <v>58915.88144225</v>
      </c>
      <c r="CH15" s="570">
        <v>60136.24164629999</v>
      </c>
      <c r="CI15" s="570">
        <v>61661.995743459636</v>
      </c>
      <c r="CJ15" s="570">
        <v>63297.927793370007</v>
      </c>
      <c r="CK15" s="570">
        <v>64080.85881007032</v>
      </c>
      <c r="CL15" s="570">
        <v>66043.021698769997</v>
      </c>
      <c r="CM15" s="570">
        <v>70854.935107840007</v>
      </c>
      <c r="CN15" s="570">
        <v>80716.480672639998</v>
      </c>
      <c r="CO15" s="570">
        <v>81256.912945680728</v>
      </c>
      <c r="CP15" s="571">
        <v>69507.919348762065</v>
      </c>
      <c r="CQ15" s="569">
        <v>74091.729229845936</v>
      </c>
      <c r="CR15" s="570">
        <v>72865.993964620007</v>
      </c>
      <c r="CS15" s="570">
        <v>72794.33963799999</v>
      </c>
      <c r="CT15" s="570">
        <v>71666.716916239995</v>
      </c>
      <c r="CU15" s="570">
        <v>71952.888871080489</v>
      </c>
      <c r="CV15" s="570">
        <v>72484.602358910008</v>
      </c>
      <c r="CW15" s="570">
        <v>72655.364285829986</v>
      </c>
      <c r="CX15" s="570">
        <v>72359.49393360001</v>
      </c>
      <c r="CY15" s="570">
        <v>72801.34225455999</v>
      </c>
      <c r="CZ15" s="570">
        <v>73446.056825609994</v>
      </c>
      <c r="DA15" s="570">
        <v>74951.795278929974</v>
      </c>
      <c r="DB15" s="571">
        <v>76935.789948139995</v>
      </c>
      <c r="DC15" s="569">
        <v>73698.998629349997</v>
      </c>
      <c r="DD15" s="570">
        <v>74719.410184990003</v>
      </c>
      <c r="DE15" s="570">
        <v>76964.405225940005</v>
      </c>
      <c r="DF15" s="570">
        <v>77871.715055027278</v>
      </c>
      <c r="DG15" s="570">
        <v>81228.359835799987</v>
      </c>
      <c r="DH15" s="570">
        <v>84412.353298080008</v>
      </c>
      <c r="DI15" s="570">
        <v>84705.784468030004</v>
      </c>
      <c r="DJ15" s="570">
        <v>86611.34406552001</v>
      </c>
      <c r="DK15" s="570">
        <v>91472.813030552235</v>
      </c>
      <c r="DL15" s="570">
        <v>94412.431379739995</v>
      </c>
      <c r="DM15" s="570">
        <v>95685.29878836</v>
      </c>
      <c r="DN15" s="571">
        <v>95478.751046959995</v>
      </c>
      <c r="DO15" s="569">
        <v>93594.882397580004</v>
      </c>
      <c r="DP15" s="570">
        <v>93670.265731799984</v>
      </c>
      <c r="DQ15" s="570">
        <v>94386.639997580001</v>
      </c>
      <c r="DR15" s="570">
        <v>91533.922482330003</v>
      </c>
      <c r="DS15" s="570">
        <v>86920.280910510017</v>
      </c>
      <c r="DT15" s="570">
        <v>89164.004610510005</v>
      </c>
      <c r="DU15" s="570">
        <v>89365.245479579986</v>
      </c>
      <c r="DV15" s="570">
        <v>89365.245479579986</v>
      </c>
      <c r="DW15" s="570">
        <v>101163.26781259</v>
      </c>
      <c r="DX15" s="570">
        <v>103103.40378882</v>
      </c>
      <c r="DY15" s="570">
        <v>110233.4479803</v>
      </c>
      <c r="DZ15" s="571">
        <v>93594.882397580004</v>
      </c>
      <c r="EA15" s="569">
        <v>109396.60106828999</v>
      </c>
      <c r="EB15" s="570">
        <v>108241.92257338723</v>
      </c>
      <c r="EC15" s="571">
        <v>113742.14529132535</v>
      </c>
      <c r="ED15" s="156"/>
    </row>
    <row r="16" spans="1:134" ht="44.25" customHeight="1">
      <c r="A16" s="565" t="s">
        <v>288</v>
      </c>
      <c r="B16" s="554">
        <v>76.948801759999981</v>
      </c>
      <c r="C16" s="554">
        <v>71.596925499999998</v>
      </c>
      <c r="D16" s="554">
        <v>71.174559439999996</v>
      </c>
      <c r="E16" s="554">
        <v>51.516752660000002</v>
      </c>
      <c r="F16" s="554">
        <v>52.296286160000001</v>
      </c>
      <c r="G16" s="554">
        <v>31.03304339</v>
      </c>
      <c r="H16" s="555">
        <v>69.104286200000004</v>
      </c>
      <c r="I16" s="555">
        <v>90.111360310000009</v>
      </c>
      <c r="J16" s="555">
        <v>52.261725100000007</v>
      </c>
      <c r="K16" s="564">
        <v>127.43852409</v>
      </c>
      <c r="L16" s="559">
        <v>128.89091912000001</v>
      </c>
      <c r="M16" s="559">
        <v>122.02760454</v>
      </c>
      <c r="N16" s="559">
        <v>108.36752331999999</v>
      </c>
      <c r="O16" s="559">
        <v>107.91641372999999</v>
      </c>
      <c r="P16" s="559">
        <v>33.600233209999999</v>
      </c>
      <c r="Q16" s="559">
        <v>96.946383210000008</v>
      </c>
      <c r="R16" s="559">
        <v>86.499786399999991</v>
      </c>
      <c r="S16" s="559">
        <v>52.143698839999999</v>
      </c>
      <c r="T16" s="559">
        <v>91.687540749999997</v>
      </c>
      <c r="U16" s="559">
        <v>115.64655791</v>
      </c>
      <c r="V16" s="563">
        <v>139.15040912999999</v>
      </c>
      <c r="W16" s="559">
        <v>141.49928872000001</v>
      </c>
      <c r="X16" s="559">
        <v>148.37365419</v>
      </c>
      <c r="Y16" s="559">
        <v>143.78689890000001</v>
      </c>
      <c r="Z16" s="559">
        <v>126.74116125</v>
      </c>
      <c r="AA16" s="559">
        <v>123.61644005000001</v>
      </c>
      <c r="AB16" s="559">
        <v>123.36584208000001</v>
      </c>
      <c r="AC16" s="559">
        <v>561.15813552999998</v>
      </c>
      <c r="AD16" s="559">
        <v>549.93486323000002</v>
      </c>
      <c r="AE16" s="559">
        <v>538.53081494999992</v>
      </c>
      <c r="AF16" s="559">
        <v>558.97016579000001</v>
      </c>
      <c r="AG16" s="559">
        <v>383.74497443000001</v>
      </c>
      <c r="AH16" s="559">
        <v>487.19260917000003</v>
      </c>
      <c r="AI16" s="560">
        <v>512.26826927000002</v>
      </c>
      <c r="AJ16" s="561">
        <v>515.87265049000007</v>
      </c>
      <c r="AK16" s="561">
        <v>479.41297913</v>
      </c>
      <c r="AL16" s="561">
        <v>470.21177293000005</v>
      </c>
      <c r="AM16" s="561">
        <v>458.2868163</v>
      </c>
      <c r="AN16" s="561">
        <v>440.35297290999995</v>
      </c>
      <c r="AO16" s="561">
        <v>413.19428204999997</v>
      </c>
      <c r="AP16" s="561">
        <v>76.619757190000001</v>
      </c>
      <c r="AQ16" s="561">
        <v>387.17695417000004</v>
      </c>
      <c r="AR16" s="561">
        <v>541.88666728999999</v>
      </c>
      <c r="AS16" s="561">
        <v>599.31735973000002</v>
      </c>
      <c r="AT16" s="562">
        <v>848.10115130000008</v>
      </c>
      <c r="AU16" s="560">
        <v>846.61291967999989</v>
      </c>
      <c r="AV16" s="561">
        <v>1050.2267784800001</v>
      </c>
      <c r="AW16" s="561">
        <v>1036.2134276900001</v>
      </c>
      <c r="AX16" s="561">
        <v>1042.07670143</v>
      </c>
      <c r="AY16" s="561">
        <v>970.98588048000011</v>
      </c>
      <c r="AZ16" s="561">
        <v>906.13275843000008</v>
      </c>
      <c r="BA16" s="561">
        <v>110.39751709000001</v>
      </c>
      <c r="BB16" s="561">
        <v>109.95561203</v>
      </c>
      <c r="BC16" s="561">
        <v>110.34835809</v>
      </c>
      <c r="BD16" s="561">
        <v>116.30745288</v>
      </c>
      <c r="BE16" s="561">
        <v>115.04247721</v>
      </c>
      <c r="BF16" s="562">
        <v>118.58748246</v>
      </c>
      <c r="BG16" s="560">
        <v>68.902251340000007</v>
      </c>
      <c r="BH16" s="561">
        <v>60.736108569999999</v>
      </c>
      <c r="BI16" s="561">
        <v>58.265987869999996</v>
      </c>
      <c r="BJ16" s="561">
        <v>63.186412310000001</v>
      </c>
      <c r="BK16" s="561">
        <v>63.179020629999997</v>
      </c>
      <c r="BL16" s="561">
        <v>58.91064068</v>
      </c>
      <c r="BM16" s="561">
        <v>58.91064068</v>
      </c>
      <c r="BN16" s="561">
        <v>56.966859370000002</v>
      </c>
      <c r="BO16" s="561">
        <v>51.733023179999996</v>
      </c>
      <c r="BP16" s="561">
        <v>188.66278968</v>
      </c>
      <c r="BQ16" s="561">
        <v>194.16678935000002</v>
      </c>
      <c r="BR16" s="562">
        <v>204.74218554000004</v>
      </c>
      <c r="BS16" s="560">
        <v>215.66876043999997</v>
      </c>
      <c r="BT16" s="561">
        <v>225.12402458</v>
      </c>
      <c r="BU16" s="561">
        <v>193.12392699</v>
      </c>
      <c r="BV16" s="559">
        <v>168.58753150999999</v>
      </c>
      <c r="BW16" s="559">
        <v>142.65970751999998</v>
      </c>
      <c r="BX16" s="559">
        <v>139.57999372</v>
      </c>
      <c r="BY16" s="559">
        <v>101.16338827999999</v>
      </c>
      <c r="BZ16" s="559">
        <v>97.338742289999999</v>
      </c>
      <c r="CA16" s="559">
        <v>94.798586749999998</v>
      </c>
      <c r="CB16" s="559">
        <v>91.95550824</v>
      </c>
      <c r="CC16" s="559">
        <v>87.417858680000009</v>
      </c>
      <c r="CD16" s="563">
        <v>81.413851479999991</v>
      </c>
      <c r="CE16" s="564">
        <v>82.834613689999998</v>
      </c>
      <c r="CF16" s="559">
        <v>78.898548250000005</v>
      </c>
      <c r="CG16" s="559">
        <v>75.080250349999986</v>
      </c>
      <c r="CH16" s="559">
        <v>71.41999672</v>
      </c>
      <c r="CI16" s="559">
        <v>68.016908900000004</v>
      </c>
      <c r="CJ16" s="559">
        <v>64.850662189999994</v>
      </c>
      <c r="CK16" s="559">
        <v>61.397104269999993</v>
      </c>
      <c r="CL16" s="559">
        <v>57.913748700000006</v>
      </c>
      <c r="CM16" s="559">
        <v>54.372290939999999</v>
      </c>
      <c r="CN16" s="559">
        <v>509.54892240999999</v>
      </c>
      <c r="CO16" s="559">
        <v>594.56407072000013</v>
      </c>
      <c r="CP16" s="563">
        <v>492.30184675000004</v>
      </c>
      <c r="CQ16" s="564">
        <v>599.00485470000001</v>
      </c>
      <c r="CR16" s="559">
        <v>635.27331452999999</v>
      </c>
      <c r="CS16" s="559">
        <v>698.33871192000004</v>
      </c>
      <c r="CT16" s="559">
        <v>692.26889778999998</v>
      </c>
      <c r="CU16" s="559">
        <v>663.23669512000004</v>
      </c>
      <c r="CV16" s="559">
        <v>640.66914906000011</v>
      </c>
      <c r="CW16" s="559">
        <v>635.1030119400001</v>
      </c>
      <c r="CX16" s="559">
        <v>69.937014730000016</v>
      </c>
      <c r="CY16" s="559">
        <v>115.33931184000001</v>
      </c>
      <c r="CZ16" s="559">
        <v>79.006975260000004</v>
      </c>
      <c r="DA16" s="559">
        <v>78.695481440000009</v>
      </c>
      <c r="DB16" s="563">
        <v>73.878118630000003</v>
      </c>
      <c r="DC16" s="564">
        <v>69.802871769999996</v>
      </c>
      <c r="DD16" s="559">
        <v>69.550068639999992</v>
      </c>
      <c r="DE16" s="559">
        <v>66.873766060000008</v>
      </c>
      <c r="DF16" s="559">
        <v>66.873766060000008</v>
      </c>
      <c r="DG16" s="559">
        <v>59.597230340000003</v>
      </c>
      <c r="DH16" s="559">
        <v>66.356212130000003</v>
      </c>
      <c r="DI16" s="559">
        <v>63.638111790000004</v>
      </c>
      <c r="DJ16" s="559">
        <v>66.034057070000003</v>
      </c>
      <c r="DK16" s="559">
        <v>61.037676100000006</v>
      </c>
      <c r="DL16" s="559">
        <v>64.906649889999997</v>
      </c>
      <c r="DM16" s="559">
        <v>7.2430774099999997</v>
      </c>
      <c r="DN16" s="563">
        <v>61.582415279999999</v>
      </c>
      <c r="DO16" s="564">
        <v>0</v>
      </c>
      <c r="DP16" s="559">
        <v>0</v>
      </c>
      <c r="DQ16" s="559">
        <v>0</v>
      </c>
      <c r="DR16" s="559">
        <v>0</v>
      </c>
      <c r="DS16" s="559">
        <v>0</v>
      </c>
      <c r="DT16" s="559">
        <v>0</v>
      </c>
      <c r="DU16" s="559">
        <v>0</v>
      </c>
      <c r="DV16" s="559">
        <v>0</v>
      </c>
      <c r="DW16" s="559">
        <v>0</v>
      </c>
      <c r="DX16" s="559">
        <v>0</v>
      </c>
      <c r="DY16" s="559">
        <v>0</v>
      </c>
      <c r="DZ16" s="563">
        <v>0</v>
      </c>
      <c r="EA16" s="564">
        <v>0</v>
      </c>
      <c r="EB16" s="559">
        <v>0</v>
      </c>
      <c r="EC16" s="563">
        <v>0</v>
      </c>
      <c r="ED16" s="156"/>
    </row>
    <row r="17" spans="1:134" ht="44.25" customHeight="1" thickBot="1">
      <c r="A17" s="576" t="s">
        <v>289</v>
      </c>
      <c r="B17" s="577">
        <v>27546.975710529994</v>
      </c>
      <c r="C17" s="577">
        <v>28173.536545130002</v>
      </c>
      <c r="D17" s="577">
        <v>29793.21758968</v>
      </c>
      <c r="E17" s="577">
        <v>27391.456179540004</v>
      </c>
      <c r="F17" s="577">
        <v>29103.598590259993</v>
      </c>
      <c r="G17" s="577">
        <v>28730.739018149998</v>
      </c>
      <c r="H17" s="577">
        <v>29326.595374300003</v>
      </c>
      <c r="I17" s="577">
        <v>29465.62961507</v>
      </c>
      <c r="J17" s="577">
        <v>30133.453014910003</v>
      </c>
      <c r="K17" s="578">
        <v>30102.485149490003</v>
      </c>
      <c r="L17" s="579">
        <v>30119.753419759996</v>
      </c>
      <c r="M17" s="579">
        <v>30186.55049713</v>
      </c>
      <c r="N17" s="579">
        <v>30886.03080833999</v>
      </c>
      <c r="O17" s="579">
        <v>31367.48107822999</v>
      </c>
      <c r="P17" s="579">
        <v>32364.099410230003</v>
      </c>
      <c r="Q17" s="579">
        <v>32085.885037870001</v>
      </c>
      <c r="R17" s="579">
        <v>33964.510839249997</v>
      </c>
      <c r="S17" s="579">
        <v>33740.604020409999</v>
      </c>
      <c r="T17" s="579">
        <v>34270.04884997</v>
      </c>
      <c r="U17" s="579">
        <v>34545.393573719994</v>
      </c>
      <c r="V17" s="580">
        <v>35409.008168600019</v>
      </c>
      <c r="W17" s="579">
        <v>35264.512220520002</v>
      </c>
      <c r="X17" s="579">
        <v>35975.957130039998</v>
      </c>
      <c r="Y17" s="579">
        <v>36001.217082779993</v>
      </c>
      <c r="Z17" s="579">
        <v>35974.823288559986</v>
      </c>
      <c r="AA17" s="579">
        <v>36501.509222339999</v>
      </c>
      <c r="AB17" s="579">
        <v>37595.78214037</v>
      </c>
      <c r="AC17" s="579">
        <v>37827.780857799989</v>
      </c>
      <c r="AD17" s="579">
        <v>37373.90904703999</v>
      </c>
      <c r="AE17" s="579">
        <v>37976.738330280001</v>
      </c>
      <c r="AF17" s="579">
        <v>38364.519966079999</v>
      </c>
      <c r="AG17" s="579">
        <v>37102.566637419994</v>
      </c>
      <c r="AH17" s="579">
        <v>37829.51726203</v>
      </c>
      <c r="AI17" s="581">
        <v>37393.431383439987</v>
      </c>
      <c r="AJ17" s="582">
        <v>35016.964034280005</v>
      </c>
      <c r="AK17" s="582">
        <v>35972.482685239993</v>
      </c>
      <c r="AL17" s="582">
        <v>36587.101005359997</v>
      </c>
      <c r="AM17" s="582">
        <v>37400.000831929996</v>
      </c>
      <c r="AN17" s="582">
        <v>38670.344521240004</v>
      </c>
      <c r="AO17" s="582">
        <v>39737.475171339996</v>
      </c>
      <c r="AP17" s="582">
        <v>33777.889959699998</v>
      </c>
      <c r="AQ17" s="582">
        <v>41126.622654370003</v>
      </c>
      <c r="AR17" s="582">
        <v>41707.487646239999</v>
      </c>
      <c r="AS17" s="582">
        <v>41742.506829280006</v>
      </c>
      <c r="AT17" s="583">
        <v>42724.356772589999</v>
      </c>
      <c r="AU17" s="581">
        <v>42645.969147290001</v>
      </c>
      <c r="AV17" s="582">
        <v>43542.328820909999</v>
      </c>
      <c r="AW17" s="579">
        <v>44566.451578600005</v>
      </c>
      <c r="AX17" s="579">
        <v>44882.024953679997</v>
      </c>
      <c r="AY17" s="579">
        <v>45337.287277209994</v>
      </c>
      <c r="AZ17" s="579">
        <v>45773.69731594</v>
      </c>
      <c r="BA17" s="579">
        <v>38185.120393080004</v>
      </c>
      <c r="BB17" s="579">
        <v>38851.99040902</v>
      </c>
      <c r="BC17" s="579">
        <v>40140.240744739989</v>
      </c>
      <c r="BD17" s="579">
        <v>41594.762533130008</v>
      </c>
      <c r="BE17" s="579">
        <v>43121.369741279996</v>
      </c>
      <c r="BF17" s="580">
        <v>45170.021805039993</v>
      </c>
      <c r="BG17" s="578">
        <v>46460.679407870004</v>
      </c>
      <c r="BH17" s="579">
        <v>45898.479742431024</v>
      </c>
      <c r="BI17" s="579">
        <v>44817.771263649993</v>
      </c>
      <c r="BJ17" s="579">
        <v>44751.129673479998</v>
      </c>
      <c r="BK17" s="579">
        <v>45056.005321463002</v>
      </c>
      <c r="BL17" s="579">
        <v>44969.626270512999</v>
      </c>
      <c r="BM17" s="579">
        <v>44217.345861053</v>
      </c>
      <c r="BN17" s="579">
        <v>44970.9598969</v>
      </c>
      <c r="BO17" s="579">
        <v>45915.495656340005</v>
      </c>
      <c r="BP17" s="579">
        <v>47363.811045109986</v>
      </c>
      <c r="BQ17" s="579">
        <v>47845.509831529998</v>
      </c>
      <c r="BR17" s="580">
        <v>47769.043661395488</v>
      </c>
      <c r="BS17" s="578">
        <v>47362.224068430005</v>
      </c>
      <c r="BT17" s="579">
        <v>47563.19075441824</v>
      </c>
      <c r="BU17" s="579">
        <v>47329.692226070001</v>
      </c>
      <c r="BV17" s="579">
        <v>47866.34245407</v>
      </c>
      <c r="BW17" s="579">
        <v>48279.071988769305</v>
      </c>
      <c r="BX17" s="579">
        <v>47538.600851020012</v>
      </c>
      <c r="BY17" s="579">
        <v>48315.586720494757</v>
      </c>
      <c r="BZ17" s="579">
        <v>48871.702344290003</v>
      </c>
      <c r="CA17" s="579">
        <v>50048.947171199979</v>
      </c>
      <c r="CB17" s="579">
        <v>51580.156566247097</v>
      </c>
      <c r="CC17" s="579">
        <v>52020.635507070001</v>
      </c>
      <c r="CD17" s="580">
        <v>53767.324223379997</v>
      </c>
      <c r="CE17" s="578">
        <v>54930.086044060001</v>
      </c>
      <c r="CF17" s="579">
        <v>56257.83321207</v>
      </c>
      <c r="CG17" s="579">
        <v>58990.961692599994</v>
      </c>
      <c r="CH17" s="579">
        <v>60207.661643019987</v>
      </c>
      <c r="CI17" s="579">
        <v>61730.012652359634</v>
      </c>
      <c r="CJ17" s="579">
        <v>63362.778455560008</v>
      </c>
      <c r="CK17" s="579">
        <v>64142.25591434032</v>
      </c>
      <c r="CL17" s="579">
        <v>66100.935447470009</v>
      </c>
      <c r="CM17" s="579">
        <v>70909.307398780002</v>
      </c>
      <c r="CN17" s="579">
        <v>81226.029595049986</v>
      </c>
      <c r="CO17" s="579">
        <v>81851.47701640072</v>
      </c>
      <c r="CP17" s="580">
        <v>70000.221195512073</v>
      </c>
      <c r="CQ17" s="578">
        <v>74690.73408454594</v>
      </c>
      <c r="CR17" s="579">
        <v>73501.267279150008</v>
      </c>
      <c r="CS17" s="579">
        <v>73492.678349919996</v>
      </c>
      <c r="CT17" s="579">
        <v>72358.985814029991</v>
      </c>
      <c r="CU17" s="579">
        <v>72616.125566200499</v>
      </c>
      <c r="CV17" s="579">
        <v>73125.271507969999</v>
      </c>
      <c r="CW17" s="579">
        <v>73290.467297769996</v>
      </c>
      <c r="CX17" s="579">
        <v>72429.430948330017</v>
      </c>
      <c r="CY17" s="579">
        <v>72916.681566399988</v>
      </c>
      <c r="CZ17" s="579">
        <v>73525.063800870004</v>
      </c>
      <c r="DA17" s="579">
        <v>75030.490760369968</v>
      </c>
      <c r="DB17" s="580">
        <v>77009.668066769998</v>
      </c>
      <c r="DC17" s="578">
        <v>73768.80150111999</v>
      </c>
      <c r="DD17" s="579">
        <v>74788.960253629994</v>
      </c>
      <c r="DE17" s="579">
        <v>77031.278991999992</v>
      </c>
      <c r="DF17" s="579">
        <v>77938.588821087265</v>
      </c>
      <c r="DG17" s="579">
        <v>81287.957066139992</v>
      </c>
      <c r="DH17" s="579">
        <v>84478.709510210014</v>
      </c>
      <c r="DI17" s="579">
        <v>84769.422579820006</v>
      </c>
      <c r="DJ17" s="579">
        <v>86677.378122590002</v>
      </c>
      <c r="DK17" s="579">
        <v>91533.850706652243</v>
      </c>
      <c r="DL17" s="579">
        <v>94477.338029630002</v>
      </c>
      <c r="DM17" s="579">
        <v>95692.541865769992</v>
      </c>
      <c r="DN17" s="580">
        <v>95540.33346224</v>
      </c>
      <c r="DO17" s="578">
        <v>93594.882397580004</v>
      </c>
      <c r="DP17" s="579">
        <v>93670.265731799984</v>
      </c>
      <c r="DQ17" s="579">
        <v>94386.639997580001</v>
      </c>
      <c r="DR17" s="579">
        <v>91533.922482330003</v>
      </c>
      <c r="DS17" s="579">
        <v>86920.280910510017</v>
      </c>
      <c r="DT17" s="579">
        <v>89164.004610510005</v>
      </c>
      <c r="DU17" s="579">
        <v>89365.245479579986</v>
      </c>
      <c r="DV17" s="579">
        <v>89365.245479579986</v>
      </c>
      <c r="DW17" s="579">
        <v>101163.26781259</v>
      </c>
      <c r="DX17" s="579">
        <v>103103.40378882</v>
      </c>
      <c r="DY17" s="579">
        <v>110233.4479803</v>
      </c>
      <c r="DZ17" s="580">
        <v>93594.882397580004</v>
      </c>
      <c r="EA17" s="578">
        <v>109396.60106828999</v>
      </c>
      <c r="EB17" s="579">
        <v>108241.92257338723</v>
      </c>
      <c r="EC17" s="580">
        <v>113742.14529132535</v>
      </c>
      <c r="ED17" s="156"/>
    </row>
    <row r="18" spans="1:134" ht="19" thickTop="1">
      <c r="A18" s="584"/>
      <c r="E18" s="585"/>
      <c r="F18" s="585"/>
      <c r="G18" s="585"/>
      <c r="H18" s="585"/>
      <c r="I18" s="585"/>
      <c r="J18" s="585"/>
      <c r="K18" s="586"/>
      <c r="L18" s="585"/>
      <c r="M18" s="585"/>
      <c r="N18" s="585"/>
      <c r="O18" s="585"/>
      <c r="P18" s="585"/>
      <c r="Q18" s="585"/>
      <c r="R18" s="585"/>
      <c r="S18" s="585"/>
      <c r="T18" s="585"/>
      <c r="U18" s="585"/>
      <c r="V18" s="585"/>
      <c r="W18" s="585"/>
      <c r="X18" s="585"/>
      <c r="Y18" s="585"/>
      <c r="Z18" s="585"/>
      <c r="AA18" s="585"/>
      <c r="AB18" s="585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ED18" s="156"/>
    </row>
    <row r="19" spans="1:134" ht="24" customHeight="1">
      <c r="A19" s="584"/>
    </row>
    <row r="20" spans="1:134" ht="24" customHeight="1">
      <c r="A20" s="584"/>
    </row>
    <row r="37" spans="1:1">
      <c r="A37" s="3020"/>
    </row>
    <row r="85" spans="2:2" ht="6" customHeight="1"/>
    <row r="86" spans="2:2">
      <c r="B86" s="3032" t="s">
        <v>1551</v>
      </c>
    </row>
  </sheetData>
  <mergeCells count="12">
    <mergeCell ref="EA2:EC2"/>
    <mergeCell ref="BG2:BR2"/>
    <mergeCell ref="B2:J2"/>
    <mergeCell ref="K2:V2"/>
    <mergeCell ref="W2:AH2"/>
    <mergeCell ref="AI2:AT2"/>
    <mergeCell ref="AU2:BF2"/>
    <mergeCell ref="BS2:CD2"/>
    <mergeCell ref="CE2:CP2"/>
    <mergeCell ref="CQ2:DB2"/>
    <mergeCell ref="DC2:DN2"/>
    <mergeCell ref="DO2:DZ2"/>
  </mergeCells>
  <printOptions horizontalCentered="1"/>
  <pageMargins left="0" right="0" top="0.511811023622047" bottom="1.2204724409448799" header="0.511811023622047" footer="0.511811023622047"/>
  <pageSetup paperSize="9" scale="48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&amp;C6
&amp;1#&amp;"Aptos,Regular"&amp;10&amp;K000000 PUBLIC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182E1-665B-4340-8427-A9426F18A96C}">
  <dimension ref="A1:GP86"/>
  <sheetViews>
    <sheetView showGridLines="0" view="pageBreakPreview" zoomScale="70" zoomScaleNormal="100" zoomScaleSheetLayoutView="70" workbookViewId="0">
      <pane xSplit="3" topLeftCell="GH1" activePane="topRight" state="frozen"/>
      <selection activeCell="A35" sqref="A35"/>
      <selection pane="topRight" activeCell="A35" sqref="A35"/>
    </sheetView>
  </sheetViews>
  <sheetFormatPr defaultColWidth="9.1796875" defaultRowHeight="32.25" customHeight="1"/>
  <cols>
    <col min="1" max="1" width="61.6328125" style="277" customWidth="1"/>
    <col min="2" max="2" width="10.1796875" style="277" hidden="1" customWidth="1"/>
    <col min="3" max="3" width="9.81640625" style="277" hidden="1" customWidth="1"/>
    <col min="4" max="4" width="0.1796875" style="277" hidden="1" customWidth="1"/>
    <col min="5" max="5" width="11.1796875" style="277" hidden="1" customWidth="1"/>
    <col min="6" max="6" width="9.54296875" style="277" hidden="1" customWidth="1"/>
    <col min="7" max="15" width="9.1796875" style="277" hidden="1" customWidth="1"/>
    <col min="16" max="17" width="10.453125" style="277" hidden="1" customWidth="1"/>
    <col min="18" max="18" width="10.81640625" style="277" hidden="1" customWidth="1"/>
    <col min="19" max="20" width="10.453125" style="277" hidden="1" customWidth="1"/>
    <col min="21" max="21" width="2.453125" style="277" hidden="1" customWidth="1"/>
    <col min="22" max="22" width="10.453125" style="277" hidden="1" customWidth="1"/>
    <col min="23" max="23" width="10.54296875" style="277" hidden="1" customWidth="1"/>
    <col min="24" max="24" width="10.453125" style="277" hidden="1" customWidth="1"/>
    <col min="25" max="25" width="10.54296875" style="277" hidden="1" customWidth="1"/>
    <col min="26" max="26" width="10.1796875" style="277" hidden="1" customWidth="1"/>
    <col min="27" max="27" width="10.453125" style="277" hidden="1" customWidth="1"/>
    <col min="28" max="28" width="10.81640625" style="277" hidden="1" customWidth="1"/>
    <col min="29" max="30" width="12.81640625" style="277" hidden="1" customWidth="1"/>
    <col min="31" max="31" width="10.453125" style="277" hidden="1" customWidth="1"/>
    <col min="32" max="32" width="3.54296875" style="277" hidden="1" customWidth="1"/>
    <col min="33" max="33" width="10.81640625" style="277" hidden="1" customWidth="1"/>
    <col min="34" max="34" width="11.54296875" style="277" hidden="1" customWidth="1"/>
    <col min="35" max="35" width="10.81640625" style="277" hidden="1" customWidth="1"/>
    <col min="36" max="36" width="11" style="277" hidden="1" customWidth="1"/>
    <col min="37" max="38" width="10.81640625" style="277" hidden="1" customWidth="1"/>
    <col min="39" max="39" width="11.1796875" style="277" hidden="1" customWidth="1"/>
    <col min="40" max="40" width="11" style="277" hidden="1" customWidth="1"/>
    <col min="41" max="41" width="10.453125" style="277" hidden="1" customWidth="1"/>
    <col min="42" max="43" width="12" style="277" hidden="1" customWidth="1"/>
    <col min="44" max="44" width="10.453125" style="277" hidden="1" customWidth="1"/>
    <col min="45" max="45" width="9.453125" style="277" hidden="1" customWidth="1"/>
    <col min="46" max="49" width="10.453125" style="277" hidden="1" customWidth="1"/>
    <col min="50" max="51" width="12.81640625" style="277" hidden="1" customWidth="1"/>
    <col min="52" max="52" width="12.54296875" style="277" hidden="1" customWidth="1"/>
    <col min="53" max="56" width="10.453125" style="277" hidden="1" customWidth="1"/>
    <col min="57" max="57" width="1.54296875" style="277" hidden="1" customWidth="1"/>
    <col min="58" max="62" width="10.453125" style="277" hidden="1" customWidth="1"/>
    <col min="63" max="67" width="10.54296875" style="277" hidden="1" customWidth="1"/>
    <col min="68" max="90" width="11.54296875" style="277" hidden="1" customWidth="1"/>
    <col min="91" max="99" width="12.1796875" style="277" hidden="1" customWidth="1"/>
    <col min="100" max="146" width="13.453125" style="277" hidden="1" customWidth="1"/>
    <col min="147" max="152" width="13.54296875" style="277" hidden="1" customWidth="1"/>
    <col min="153" max="159" width="13.453125" style="277" hidden="1" customWidth="1"/>
    <col min="160" max="167" width="14.453125" style="277" hidden="1" customWidth="1"/>
    <col min="168" max="185" width="13.453125" style="277" hidden="1" customWidth="1"/>
    <col min="186" max="198" width="13.453125" style="277" customWidth="1"/>
    <col min="199" max="16384" width="9.1796875" style="277"/>
  </cols>
  <sheetData>
    <row r="1" spans="1:198" ht="39" customHeight="1" thickBot="1">
      <c r="A1" s="420" t="s">
        <v>290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2"/>
      <c r="X1" s="372"/>
      <c r="Y1" s="372"/>
      <c r="Z1" s="372"/>
      <c r="AA1" s="372"/>
      <c r="AB1" s="372"/>
      <c r="AC1" s="372"/>
      <c r="AD1" s="372"/>
      <c r="AE1" s="372"/>
      <c r="AF1" s="372"/>
    </row>
    <row r="2" spans="1:198" ht="32.25" customHeight="1" thickTop="1" thickBot="1">
      <c r="A2" s="3076" t="s">
        <v>178</v>
      </c>
      <c r="B2" s="3095" t="s">
        <v>219</v>
      </c>
      <c r="C2" s="3095" t="s">
        <v>220</v>
      </c>
      <c r="D2" s="3095" t="s">
        <v>221</v>
      </c>
      <c r="E2" s="3095" t="s">
        <v>252</v>
      </c>
      <c r="F2" s="3095" t="s">
        <v>291</v>
      </c>
      <c r="G2" s="3095" t="s">
        <v>292</v>
      </c>
      <c r="H2" s="3095" t="s">
        <v>293</v>
      </c>
      <c r="I2" s="3095" t="s">
        <v>294</v>
      </c>
      <c r="J2" s="3095" t="s">
        <v>295</v>
      </c>
      <c r="K2" s="3095" t="s">
        <v>296</v>
      </c>
      <c r="L2" s="3095" t="s">
        <v>297</v>
      </c>
      <c r="M2" s="3095" t="s">
        <v>298</v>
      </c>
      <c r="N2" s="3095" t="s">
        <v>299</v>
      </c>
      <c r="O2" s="3095" t="s">
        <v>300</v>
      </c>
      <c r="P2" s="3095" t="s">
        <v>301</v>
      </c>
      <c r="Q2" s="3095" t="s">
        <v>302</v>
      </c>
      <c r="R2" s="287">
        <v>2010</v>
      </c>
      <c r="S2" s="288">
        <v>2011</v>
      </c>
      <c r="T2" s="288"/>
      <c r="U2" s="288"/>
      <c r="V2" s="288"/>
      <c r="W2" s="296"/>
      <c r="X2" s="296"/>
      <c r="Y2" s="296"/>
      <c r="Z2" s="296"/>
      <c r="AA2" s="296"/>
      <c r="AB2" s="296"/>
      <c r="AC2" s="296"/>
      <c r="AD2" s="296"/>
      <c r="AE2" s="309">
        <v>2011</v>
      </c>
      <c r="AF2" s="290"/>
      <c r="AG2" s="3074">
        <v>2012</v>
      </c>
      <c r="AH2" s="3074"/>
      <c r="AI2" s="3074"/>
      <c r="AJ2" s="3074"/>
      <c r="AK2" s="3074"/>
      <c r="AL2" s="3074"/>
      <c r="AM2" s="3074"/>
      <c r="AN2" s="3074"/>
      <c r="AO2" s="3074"/>
      <c r="AP2" s="3074"/>
      <c r="AQ2" s="3074"/>
      <c r="AR2" s="3074"/>
      <c r="AS2" s="3097">
        <v>2013</v>
      </c>
      <c r="AT2" s="3097"/>
      <c r="AU2" s="3097"/>
      <c r="AV2" s="3097"/>
      <c r="AW2" s="3097"/>
      <c r="AX2" s="3097"/>
      <c r="AY2" s="3097"/>
      <c r="AZ2" s="3097"/>
      <c r="BA2" s="3097"/>
      <c r="BB2" s="3097"/>
      <c r="BC2" s="3097"/>
      <c r="BD2" s="3097"/>
      <c r="BE2" s="290"/>
      <c r="BF2" s="3074">
        <v>2014</v>
      </c>
      <c r="BG2" s="3074"/>
      <c r="BH2" s="3074"/>
      <c r="BI2" s="3074"/>
      <c r="BJ2" s="3074"/>
      <c r="BK2" s="3075"/>
      <c r="BL2" s="3074">
        <v>2015</v>
      </c>
      <c r="BM2" s="3074"/>
      <c r="BN2" s="3074"/>
      <c r="BO2" s="3074"/>
      <c r="BP2" s="3074"/>
      <c r="BQ2" s="3074"/>
      <c r="BR2" s="3074"/>
      <c r="BS2" s="3074"/>
      <c r="BT2" s="3074"/>
      <c r="BU2" s="293"/>
      <c r="BV2" s="293"/>
      <c r="BW2" s="294"/>
      <c r="BX2" s="3073">
        <v>2016</v>
      </c>
      <c r="BY2" s="3074"/>
      <c r="BZ2" s="3074"/>
      <c r="CA2" s="3074"/>
      <c r="CB2" s="3074"/>
      <c r="CC2" s="3074"/>
      <c r="CD2" s="3074"/>
      <c r="CE2" s="3074"/>
      <c r="CF2" s="3074"/>
      <c r="CG2" s="3074"/>
      <c r="CH2" s="3074"/>
      <c r="CI2" s="3074"/>
      <c r="CJ2" s="3073">
        <v>2017</v>
      </c>
      <c r="CK2" s="3074"/>
      <c r="CL2" s="3074"/>
      <c r="CM2" s="3074"/>
      <c r="CN2" s="3074"/>
      <c r="CO2" s="3074"/>
      <c r="CP2" s="3074"/>
      <c r="CQ2" s="3074"/>
      <c r="CR2" s="3074"/>
      <c r="CS2" s="3074"/>
      <c r="CT2" s="3074"/>
      <c r="CU2" s="3074"/>
      <c r="CV2" s="3073">
        <v>2018</v>
      </c>
      <c r="CW2" s="3074"/>
      <c r="CX2" s="3074"/>
      <c r="CY2" s="3074"/>
      <c r="CZ2" s="3074"/>
      <c r="DA2" s="3074"/>
      <c r="DB2" s="3074"/>
      <c r="DC2" s="3074"/>
      <c r="DD2" s="3074"/>
      <c r="DE2" s="3074"/>
      <c r="DF2" s="3074"/>
      <c r="DG2" s="3075"/>
      <c r="DH2" s="3073">
        <v>2019</v>
      </c>
      <c r="DI2" s="3074"/>
      <c r="DJ2" s="3074"/>
      <c r="DK2" s="3074"/>
      <c r="DL2" s="3074"/>
      <c r="DM2" s="3074"/>
      <c r="DN2" s="3074"/>
      <c r="DO2" s="3074"/>
      <c r="DP2" s="3074"/>
      <c r="DQ2" s="3074"/>
      <c r="DR2" s="3074"/>
      <c r="DS2" s="3075"/>
      <c r="DT2" s="3073">
        <v>2020</v>
      </c>
      <c r="DU2" s="3074"/>
      <c r="DV2" s="3074"/>
      <c r="DW2" s="3074"/>
      <c r="DX2" s="3074"/>
      <c r="DY2" s="3074"/>
      <c r="DZ2" s="3074"/>
      <c r="EA2" s="3074"/>
      <c r="EB2" s="3074"/>
      <c r="EC2" s="3074"/>
      <c r="ED2" s="3074"/>
      <c r="EE2" s="3075"/>
      <c r="EF2" s="3073">
        <v>2021</v>
      </c>
      <c r="EG2" s="3074"/>
      <c r="EH2" s="3074"/>
      <c r="EI2" s="3074"/>
      <c r="EJ2" s="3074"/>
      <c r="EK2" s="3074"/>
      <c r="EL2" s="3074"/>
      <c r="EM2" s="3074"/>
      <c r="EN2" s="3074"/>
      <c r="EO2" s="3074"/>
      <c r="EP2" s="3074"/>
      <c r="EQ2" s="3075"/>
      <c r="ER2" s="3073">
        <v>2022</v>
      </c>
      <c r="ES2" s="3074"/>
      <c r="ET2" s="3074"/>
      <c r="EU2" s="3074"/>
      <c r="EV2" s="3074"/>
      <c r="EW2" s="3074"/>
      <c r="EX2" s="3074"/>
      <c r="EY2" s="3074"/>
      <c r="EZ2" s="3074"/>
      <c r="FA2" s="3074"/>
      <c r="FB2" s="3074"/>
      <c r="FC2" s="3075"/>
      <c r="FD2" s="3073">
        <v>2023</v>
      </c>
      <c r="FE2" s="3074"/>
      <c r="FF2" s="3074"/>
      <c r="FG2" s="3074"/>
      <c r="FH2" s="3074"/>
      <c r="FI2" s="3074"/>
      <c r="FJ2" s="3074"/>
      <c r="FK2" s="3074"/>
      <c r="FL2" s="3074"/>
      <c r="FM2" s="3074"/>
      <c r="FN2" s="3074"/>
      <c r="FO2" s="3075"/>
      <c r="FP2" s="3073">
        <v>2024</v>
      </c>
      <c r="FQ2" s="3074"/>
      <c r="FR2" s="3074"/>
      <c r="FS2" s="3074"/>
      <c r="FT2" s="3074"/>
      <c r="FU2" s="3074"/>
      <c r="FV2" s="3074"/>
      <c r="FW2" s="3074"/>
      <c r="FX2" s="3074"/>
      <c r="FY2" s="3074"/>
      <c r="FZ2" s="3074"/>
      <c r="GA2" s="3075"/>
      <c r="GB2" s="3073">
        <v>2025</v>
      </c>
      <c r="GC2" s="3074"/>
      <c r="GD2" s="3074"/>
      <c r="GE2" s="3074"/>
      <c r="GF2" s="3074"/>
      <c r="GG2" s="3074"/>
      <c r="GH2" s="3074"/>
      <c r="GI2" s="3074"/>
      <c r="GJ2" s="3074"/>
      <c r="GK2" s="3074"/>
      <c r="GL2" s="3074"/>
      <c r="GM2" s="3075"/>
      <c r="GN2" s="3073">
        <v>2026</v>
      </c>
      <c r="GO2" s="3074"/>
      <c r="GP2" s="3075"/>
    </row>
    <row r="3" spans="1:198" ht="32.25" customHeight="1" thickTop="1" thickBot="1">
      <c r="A3" s="3077"/>
      <c r="B3" s="3096"/>
      <c r="C3" s="3096"/>
      <c r="D3" s="3096"/>
      <c r="E3" s="3096"/>
      <c r="F3" s="3096"/>
      <c r="G3" s="3096"/>
      <c r="H3" s="3096"/>
      <c r="I3" s="3096"/>
      <c r="J3" s="3096"/>
      <c r="K3" s="3096"/>
      <c r="L3" s="3096"/>
      <c r="M3" s="3096"/>
      <c r="N3" s="3096"/>
      <c r="O3" s="3096"/>
      <c r="P3" s="3096"/>
      <c r="Q3" s="3096"/>
      <c r="R3" s="302" t="s">
        <v>132</v>
      </c>
      <c r="S3" s="303" t="s">
        <v>121</v>
      </c>
      <c r="T3" s="303" t="s">
        <v>122</v>
      </c>
      <c r="U3" s="303"/>
      <c r="V3" s="303" t="s">
        <v>123</v>
      </c>
      <c r="W3" s="304" t="s">
        <v>124</v>
      </c>
      <c r="X3" s="304" t="s">
        <v>125</v>
      </c>
      <c r="Y3" s="304" t="s">
        <v>126</v>
      </c>
      <c r="Z3" s="304" t="s">
        <v>127</v>
      </c>
      <c r="AA3" s="304" t="s">
        <v>128</v>
      </c>
      <c r="AB3" s="304" t="s">
        <v>129</v>
      </c>
      <c r="AC3" s="304" t="s">
        <v>130</v>
      </c>
      <c r="AD3" s="304" t="s">
        <v>131</v>
      </c>
      <c r="AE3" s="303" t="s">
        <v>132</v>
      </c>
      <c r="AF3" s="303"/>
      <c r="AG3" s="303" t="s">
        <v>121</v>
      </c>
      <c r="AH3" s="303" t="s">
        <v>122</v>
      </c>
      <c r="AI3" s="303" t="s">
        <v>123</v>
      </c>
      <c r="AJ3" s="303" t="s">
        <v>124</v>
      </c>
      <c r="AK3" s="303" t="s">
        <v>125</v>
      </c>
      <c r="AL3" s="303" t="s">
        <v>126</v>
      </c>
      <c r="AM3" s="303" t="s">
        <v>127</v>
      </c>
      <c r="AN3" s="303" t="s">
        <v>128</v>
      </c>
      <c r="AO3" s="303" t="s">
        <v>129</v>
      </c>
      <c r="AP3" s="303" t="s">
        <v>130</v>
      </c>
      <c r="AQ3" s="303" t="s">
        <v>131</v>
      </c>
      <c r="AR3" s="380" t="s">
        <v>132</v>
      </c>
      <c r="AS3" s="303" t="s">
        <v>121</v>
      </c>
      <c r="AT3" s="303" t="s">
        <v>122</v>
      </c>
      <c r="AU3" s="303" t="s">
        <v>123</v>
      </c>
      <c r="AV3" s="303" t="s">
        <v>124</v>
      </c>
      <c r="AW3" s="303" t="s">
        <v>125</v>
      </c>
      <c r="AX3" s="303" t="s">
        <v>126</v>
      </c>
      <c r="AY3" s="303" t="s">
        <v>133</v>
      </c>
      <c r="AZ3" s="303" t="s">
        <v>128</v>
      </c>
      <c r="BA3" s="304" t="s">
        <v>129</v>
      </c>
      <c r="BB3" s="304" t="s">
        <v>130</v>
      </c>
      <c r="BC3" s="304" t="s">
        <v>131</v>
      </c>
      <c r="BD3" s="304" t="s">
        <v>132</v>
      </c>
      <c r="BE3" s="303"/>
      <c r="BF3" s="303" t="s">
        <v>121</v>
      </c>
      <c r="BG3" s="303" t="s">
        <v>122</v>
      </c>
      <c r="BH3" s="303" t="s">
        <v>123</v>
      </c>
      <c r="BI3" s="303" t="s">
        <v>124</v>
      </c>
      <c r="BJ3" s="303" t="s">
        <v>125</v>
      </c>
      <c r="BK3" s="305" t="s">
        <v>132</v>
      </c>
      <c r="BL3" s="303" t="s">
        <v>121</v>
      </c>
      <c r="BM3" s="303" t="s">
        <v>122</v>
      </c>
      <c r="BN3" s="303" t="s">
        <v>123</v>
      </c>
      <c r="BO3" s="303" t="s">
        <v>124</v>
      </c>
      <c r="BP3" s="303" t="s">
        <v>125</v>
      </c>
      <c r="BQ3" s="303" t="s">
        <v>126</v>
      </c>
      <c r="BR3" s="303" t="s">
        <v>127</v>
      </c>
      <c r="BS3" s="303" t="s">
        <v>128</v>
      </c>
      <c r="BT3" s="303" t="s">
        <v>129</v>
      </c>
      <c r="BU3" s="303" t="s">
        <v>130</v>
      </c>
      <c r="BV3" s="303" t="s">
        <v>131</v>
      </c>
      <c r="BW3" s="305" t="s">
        <v>132</v>
      </c>
      <c r="BX3" s="303" t="s">
        <v>121</v>
      </c>
      <c r="BY3" s="303" t="s">
        <v>122</v>
      </c>
      <c r="BZ3" s="303" t="s">
        <v>123</v>
      </c>
      <c r="CA3" s="303" t="s">
        <v>124</v>
      </c>
      <c r="CB3" s="303" t="s">
        <v>125</v>
      </c>
      <c r="CC3" s="303" t="s">
        <v>126</v>
      </c>
      <c r="CD3" s="304" t="s">
        <v>127</v>
      </c>
      <c r="CE3" s="304" t="s">
        <v>128</v>
      </c>
      <c r="CF3" s="304" t="s">
        <v>129</v>
      </c>
      <c r="CG3" s="304" t="s">
        <v>130</v>
      </c>
      <c r="CH3" s="304" t="s">
        <v>131</v>
      </c>
      <c r="CI3" s="304" t="s">
        <v>132</v>
      </c>
      <c r="CJ3" s="306" t="s">
        <v>121</v>
      </c>
      <c r="CK3" s="304" t="s">
        <v>122</v>
      </c>
      <c r="CL3" s="304" t="s">
        <v>123</v>
      </c>
      <c r="CM3" s="304" t="s">
        <v>124</v>
      </c>
      <c r="CN3" s="304" t="s">
        <v>125</v>
      </c>
      <c r="CO3" s="304" t="s">
        <v>126</v>
      </c>
      <c r="CP3" s="304" t="s">
        <v>127</v>
      </c>
      <c r="CQ3" s="304" t="s">
        <v>128</v>
      </c>
      <c r="CR3" s="304" t="s">
        <v>129</v>
      </c>
      <c r="CS3" s="304" t="s">
        <v>130</v>
      </c>
      <c r="CT3" s="304" t="s">
        <v>131</v>
      </c>
      <c r="CU3" s="304" t="s">
        <v>132</v>
      </c>
      <c r="CV3" s="306" t="s">
        <v>121</v>
      </c>
      <c r="CW3" s="304" t="s">
        <v>122</v>
      </c>
      <c r="CX3" s="304" t="s">
        <v>123</v>
      </c>
      <c r="CY3" s="304" t="s">
        <v>124</v>
      </c>
      <c r="CZ3" s="304" t="s">
        <v>125</v>
      </c>
      <c r="DA3" s="304" t="s">
        <v>126</v>
      </c>
      <c r="DB3" s="304" t="s">
        <v>127</v>
      </c>
      <c r="DC3" s="304" t="s">
        <v>128</v>
      </c>
      <c r="DD3" s="304" t="s">
        <v>129</v>
      </c>
      <c r="DE3" s="304" t="s">
        <v>130</v>
      </c>
      <c r="DF3" s="304" t="s">
        <v>131</v>
      </c>
      <c r="DG3" s="307" t="s">
        <v>132</v>
      </c>
      <c r="DH3" s="306" t="s">
        <v>121</v>
      </c>
      <c r="DI3" s="304" t="s">
        <v>122</v>
      </c>
      <c r="DJ3" s="304" t="s">
        <v>123</v>
      </c>
      <c r="DK3" s="304" t="s">
        <v>124</v>
      </c>
      <c r="DL3" s="304" t="s">
        <v>125</v>
      </c>
      <c r="DM3" s="304" t="s">
        <v>126</v>
      </c>
      <c r="DN3" s="304" t="s">
        <v>127</v>
      </c>
      <c r="DO3" s="304" t="s">
        <v>128</v>
      </c>
      <c r="DP3" s="304" t="s">
        <v>129</v>
      </c>
      <c r="DQ3" s="304" t="s">
        <v>130</v>
      </c>
      <c r="DR3" s="304" t="s">
        <v>131</v>
      </c>
      <c r="DS3" s="307" t="s">
        <v>132</v>
      </c>
      <c r="DT3" s="306" t="s">
        <v>121</v>
      </c>
      <c r="DU3" s="304" t="s">
        <v>122</v>
      </c>
      <c r="DV3" s="304" t="s">
        <v>123</v>
      </c>
      <c r="DW3" s="304" t="s">
        <v>124</v>
      </c>
      <c r="DX3" s="304" t="s">
        <v>125</v>
      </c>
      <c r="DY3" s="304" t="s">
        <v>126</v>
      </c>
      <c r="DZ3" s="304" t="s">
        <v>127</v>
      </c>
      <c r="EA3" s="304" t="s">
        <v>128</v>
      </c>
      <c r="EB3" s="304" t="s">
        <v>129</v>
      </c>
      <c r="EC3" s="304" t="s">
        <v>130</v>
      </c>
      <c r="ED3" s="304" t="s">
        <v>131</v>
      </c>
      <c r="EE3" s="307" t="s">
        <v>132</v>
      </c>
      <c r="EF3" s="306" t="s">
        <v>121</v>
      </c>
      <c r="EG3" s="304" t="s">
        <v>122</v>
      </c>
      <c r="EH3" s="304" t="s">
        <v>123</v>
      </c>
      <c r="EI3" s="304" t="s">
        <v>124</v>
      </c>
      <c r="EJ3" s="304" t="s">
        <v>125</v>
      </c>
      <c r="EK3" s="304" t="s">
        <v>126</v>
      </c>
      <c r="EL3" s="304" t="s">
        <v>127</v>
      </c>
      <c r="EM3" s="304" t="s">
        <v>128</v>
      </c>
      <c r="EN3" s="304" t="s">
        <v>129</v>
      </c>
      <c r="EO3" s="304" t="s">
        <v>130</v>
      </c>
      <c r="EP3" s="304" t="s">
        <v>131</v>
      </c>
      <c r="EQ3" s="307" t="s">
        <v>132</v>
      </c>
      <c r="ER3" s="306" t="s">
        <v>121</v>
      </c>
      <c r="ES3" s="304" t="s">
        <v>122</v>
      </c>
      <c r="ET3" s="304" t="s">
        <v>123</v>
      </c>
      <c r="EU3" s="304" t="s">
        <v>124</v>
      </c>
      <c r="EV3" s="304" t="s">
        <v>125</v>
      </c>
      <c r="EW3" s="304" t="s">
        <v>126</v>
      </c>
      <c r="EX3" s="304" t="s">
        <v>127</v>
      </c>
      <c r="EY3" s="304" t="s">
        <v>128</v>
      </c>
      <c r="EZ3" s="304" t="s">
        <v>129</v>
      </c>
      <c r="FA3" s="304" t="s">
        <v>130</v>
      </c>
      <c r="FB3" s="304" t="s">
        <v>131</v>
      </c>
      <c r="FC3" s="307" t="s">
        <v>132</v>
      </c>
      <c r="FD3" s="306" t="s">
        <v>121</v>
      </c>
      <c r="FE3" s="304" t="s">
        <v>122</v>
      </c>
      <c r="FF3" s="304" t="s">
        <v>123</v>
      </c>
      <c r="FG3" s="304" t="s">
        <v>124</v>
      </c>
      <c r="FH3" s="304" t="s">
        <v>125</v>
      </c>
      <c r="FI3" s="304" t="s">
        <v>126</v>
      </c>
      <c r="FJ3" s="304" t="s">
        <v>127</v>
      </c>
      <c r="FK3" s="304" t="s">
        <v>128</v>
      </c>
      <c r="FL3" s="304" t="s">
        <v>129</v>
      </c>
      <c r="FM3" s="304" t="s">
        <v>130</v>
      </c>
      <c r="FN3" s="304" t="s">
        <v>131</v>
      </c>
      <c r="FO3" s="307" t="s">
        <v>132</v>
      </c>
      <c r="FP3" s="306" t="s">
        <v>121</v>
      </c>
      <c r="FQ3" s="304" t="s">
        <v>122</v>
      </c>
      <c r="FR3" s="304" t="s">
        <v>123</v>
      </c>
      <c r="FS3" s="304" t="s">
        <v>124</v>
      </c>
      <c r="FT3" s="304" t="s">
        <v>125</v>
      </c>
      <c r="FU3" s="304" t="s">
        <v>126</v>
      </c>
      <c r="FV3" s="304" t="s">
        <v>127</v>
      </c>
      <c r="FW3" s="304" t="s">
        <v>128</v>
      </c>
      <c r="FX3" s="304" t="s">
        <v>129</v>
      </c>
      <c r="FY3" s="304" t="s">
        <v>130</v>
      </c>
      <c r="FZ3" s="304" t="s">
        <v>131</v>
      </c>
      <c r="GA3" s="307" t="s">
        <v>132</v>
      </c>
      <c r="GB3" s="306" t="s">
        <v>121</v>
      </c>
      <c r="GC3" s="304" t="s">
        <v>122</v>
      </c>
      <c r="GD3" s="304" t="s">
        <v>123</v>
      </c>
      <c r="GE3" s="304" t="s">
        <v>124</v>
      </c>
      <c r="GF3" s="304" t="s">
        <v>125</v>
      </c>
      <c r="GG3" s="304" t="s">
        <v>126</v>
      </c>
      <c r="GH3" s="304" t="s">
        <v>127</v>
      </c>
      <c r="GI3" s="304" t="s">
        <v>128</v>
      </c>
      <c r="GJ3" s="304" t="s">
        <v>129</v>
      </c>
      <c r="GK3" s="304" t="s">
        <v>130</v>
      </c>
      <c r="GL3" s="304" t="s">
        <v>131</v>
      </c>
      <c r="GM3" s="307" t="s">
        <v>132</v>
      </c>
      <c r="GN3" s="306" t="s">
        <v>121</v>
      </c>
      <c r="GO3" s="304" t="s">
        <v>122</v>
      </c>
      <c r="GP3" s="307" t="s">
        <v>123</v>
      </c>
    </row>
    <row r="4" spans="1:198" ht="36.75" customHeight="1" thickTop="1">
      <c r="A4" s="587" t="s">
        <v>303</v>
      </c>
      <c r="B4" s="588" t="e">
        <f>B2+B3</f>
        <v>#VALUE!</v>
      </c>
      <c r="C4" s="588">
        <v>325.5</v>
      </c>
      <c r="D4" s="2701">
        <f>SUM(D2:D3)</f>
        <v>0</v>
      </c>
      <c r="E4" s="2702">
        <v>763.8</v>
      </c>
      <c r="F4" s="2702">
        <v>972.94520000000011</v>
      </c>
      <c r="G4" s="2702">
        <v>1027</v>
      </c>
      <c r="H4" s="589">
        <v>1014.9</v>
      </c>
      <c r="I4" s="589">
        <v>1040.5999999999999</v>
      </c>
      <c r="J4" s="589">
        <v>1126.9000000000001</v>
      </c>
      <c r="K4" s="589">
        <v>1108.2</v>
      </c>
      <c r="L4" s="589">
        <v>1146.0999999999999</v>
      </c>
      <c r="M4" s="589">
        <f>SUM(M2:M3)</f>
        <v>0</v>
      </c>
      <c r="N4" s="589">
        <f>SUM(N2:N3)</f>
        <v>0</v>
      </c>
      <c r="O4" s="589">
        <f>SUM(O2:O3)</f>
        <v>0</v>
      </c>
      <c r="P4" s="589">
        <v>1176.7</v>
      </c>
      <c r="Q4" s="589">
        <v>1182.7</v>
      </c>
      <c r="R4" s="590">
        <v>1186.8</v>
      </c>
      <c r="S4" s="591">
        <v>1242</v>
      </c>
      <c r="T4" s="591">
        <v>1334.3</v>
      </c>
      <c r="U4" s="591"/>
      <c r="V4" s="591">
        <v>1271.5999999999999</v>
      </c>
      <c r="W4" s="591">
        <v>1306.7</v>
      </c>
      <c r="X4" s="592">
        <v>1349.1</v>
      </c>
      <c r="Y4" s="591">
        <v>1404.4</v>
      </c>
      <c r="Z4" s="591">
        <v>1408.7</v>
      </c>
      <c r="AA4" s="592">
        <v>1484.1</v>
      </c>
      <c r="AB4" s="592">
        <v>1466.9</v>
      </c>
      <c r="AC4" s="591">
        <v>1601.6</v>
      </c>
      <c r="AD4" s="591">
        <v>1910</v>
      </c>
      <c r="AE4" s="591">
        <v>1910</v>
      </c>
      <c r="AF4" s="591"/>
      <c r="AG4" s="591">
        <v>1692.6639200000002</v>
      </c>
      <c r="AH4" s="591">
        <v>1761.3562019999999</v>
      </c>
      <c r="AI4" s="591">
        <v>1816.0649950000002</v>
      </c>
      <c r="AJ4" s="591">
        <v>1830.4895425</v>
      </c>
      <c r="AK4" s="591">
        <v>2088.6945489658056</v>
      </c>
      <c r="AL4" s="591">
        <v>2165.6566159130689</v>
      </c>
      <c r="AM4" s="591">
        <v>2237.1538110684733</v>
      </c>
      <c r="AN4" s="591">
        <v>2206.6077313947872</v>
      </c>
      <c r="AO4" s="591">
        <v>2191.0630067226607</v>
      </c>
      <c r="AP4" s="591">
        <v>2232.8366940000001</v>
      </c>
      <c r="AQ4" s="591">
        <v>2362.4898674999995</v>
      </c>
      <c r="AR4" s="591">
        <v>2474.0666174999997</v>
      </c>
      <c r="AS4" s="591">
        <v>2440.8694950462659</v>
      </c>
      <c r="AT4" s="591">
        <v>2550.6665450535488</v>
      </c>
      <c r="AU4" s="591">
        <v>2635.7447139413912</v>
      </c>
      <c r="AV4" s="591">
        <v>2616.2249886271838</v>
      </c>
      <c r="AW4" s="591">
        <v>2912.3053936849337</v>
      </c>
      <c r="AX4" s="591">
        <v>2449.1438519848193</v>
      </c>
      <c r="AY4" s="591">
        <v>2547.3902493382616</v>
      </c>
      <c r="AZ4" s="591">
        <v>2503.0504516686224</v>
      </c>
      <c r="BA4" s="591">
        <v>2462.8432330091878</v>
      </c>
      <c r="BB4" s="591">
        <v>2588.2327014000002</v>
      </c>
      <c r="BC4" s="591">
        <v>2678.0034575000004</v>
      </c>
      <c r="BD4" s="591">
        <v>2641.3736549999999</v>
      </c>
      <c r="BE4" s="591"/>
      <c r="BF4" s="591">
        <v>2784.5771759999998</v>
      </c>
      <c r="BG4" s="591">
        <v>2907.1195449999996</v>
      </c>
      <c r="BH4" s="591">
        <v>2823.5958824999998</v>
      </c>
      <c r="BI4" s="591">
        <v>3159.3384620000002</v>
      </c>
      <c r="BJ4" s="591">
        <v>3471.8559575000004</v>
      </c>
      <c r="BK4" s="591">
        <v>4033.3125460000001</v>
      </c>
      <c r="BL4" s="591">
        <v>4232.7070549999999</v>
      </c>
      <c r="BM4" s="591">
        <v>4103.3609724999997</v>
      </c>
      <c r="BN4" s="591">
        <v>4209.2538825000001</v>
      </c>
      <c r="BO4" s="390">
        <v>4495.9404319999994</v>
      </c>
      <c r="BP4" s="390">
        <v>4655.5624925000002</v>
      </c>
      <c r="BQ4" s="390">
        <v>4782.1673650000002</v>
      </c>
      <c r="BR4" s="390">
        <v>4758.3280139999997</v>
      </c>
      <c r="BS4" s="390">
        <v>4475.9254124999998</v>
      </c>
      <c r="BT4" s="390">
        <v>4618.0347039999997</v>
      </c>
      <c r="BU4" s="351">
        <v>4822.7158079999999</v>
      </c>
      <c r="BV4" s="351">
        <v>4887.7733475000005</v>
      </c>
      <c r="BW4" s="351">
        <v>5051.4591399999999</v>
      </c>
      <c r="BX4" s="593">
        <v>5258.5809100000006</v>
      </c>
      <c r="BY4" s="593">
        <v>5079.8581275000006</v>
      </c>
      <c r="BZ4" s="593">
        <v>5084.6049039999998</v>
      </c>
      <c r="CA4" s="231">
        <v>5053.5783200000005</v>
      </c>
      <c r="CB4" s="231">
        <v>5228.9380650000003</v>
      </c>
      <c r="CC4" s="231">
        <v>5203.9827000000005</v>
      </c>
      <c r="CD4" s="231">
        <v>5118.9804299999996</v>
      </c>
      <c r="CE4" s="231">
        <v>5299.6939660000007</v>
      </c>
      <c r="CF4" s="231">
        <v>5406.5073874999998</v>
      </c>
      <c r="CG4" s="231">
        <v>5554.2368575</v>
      </c>
      <c r="CH4" s="231">
        <v>5629.8762000000006</v>
      </c>
      <c r="CI4" s="231">
        <v>6029.9922499999993</v>
      </c>
      <c r="CJ4" s="231">
        <v>6267.3024999999998</v>
      </c>
      <c r="CK4" s="231">
        <v>6431.4</v>
      </c>
      <c r="CL4" s="231">
        <v>6399.1820000000007</v>
      </c>
      <c r="CM4" s="231">
        <v>6698.67</v>
      </c>
      <c r="CN4" s="231">
        <v>6397.1540000000005</v>
      </c>
      <c r="CO4" s="231">
        <v>6184.2824999999993</v>
      </c>
      <c r="CP4" s="231">
        <v>6097.5744887717847</v>
      </c>
      <c r="CQ4" s="231">
        <v>6488.506728271188</v>
      </c>
      <c r="CR4" s="231">
        <v>6419.4174999999996</v>
      </c>
      <c r="CS4" s="231">
        <v>6408.03</v>
      </c>
      <c r="CT4" s="231">
        <v>6867.512326</v>
      </c>
      <c r="CU4" s="231">
        <v>6955.8060274999998</v>
      </c>
      <c r="CV4" s="319">
        <v>6982.300174</v>
      </c>
      <c r="CW4" s="231">
        <v>7265.6955142499992</v>
      </c>
      <c r="CX4" s="231">
        <v>7029.0671130000001</v>
      </c>
      <c r="CY4" s="231">
        <v>6981.7847700000002</v>
      </c>
      <c r="CZ4" s="231">
        <v>7093.0526248000006</v>
      </c>
      <c r="DA4" s="231">
        <v>6957.6542740000004</v>
      </c>
      <c r="DB4" s="231">
        <v>7029.7701367499994</v>
      </c>
      <c r="DC4" s="231">
        <v>7171.5277385999998</v>
      </c>
      <c r="DD4" s="231">
        <v>7555.8707675000005</v>
      </c>
      <c r="DE4" s="231">
        <v>8126.4664274000006</v>
      </c>
      <c r="DF4" s="231">
        <v>7696.0199764999998</v>
      </c>
      <c r="DG4" s="232">
        <v>7430.0378657500005</v>
      </c>
      <c r="DH4" s="319">
        <v>7425.4976491999987</v>
      </c>
      <c r="DI4" s="231">
        <v>7609.9355409999998</v>
      </c>
      <c r="DJ4" s="231">
        <v>7790.8098409749991</v>
      </c>
      <c r="DK4" s="231">
        <v>7812.6468852500002</v>
      </c>
      <c r="DL4" s="231">
        <v>7756.463832200001</v>
      </c>
      <c r="DM4" s="231">
        <v>8102.7655917499997</v>
      </c>
      <c r="DN4" s="231">
        <v>8228.4144185999994</v>
      </c>
      <c r="DO4" s="231">
        <v>8358.7804605000001</v>
      </c>
      <c r="DP4" s="231">
        <v>8271.5892960000001</v>
      </c>
      <c r="DQ4" s="231">
        <v>8896.9804430000004</v>
      </c>
      <c r="DR4" s="231">
        <v>8428.843492</v>
      </c>
      <c r="DS4" s="232">
        <v>9106.8764012499996</v>
      </c>
      <c r="DT4" s="319">
        <v>9253.1214177500005</v>
      </c>
      <c r="DU4" s="231">
        <v>8895.2799500000001</v>
      </c>
      <c r="DV4" s="231">
        <v>8967.5956687500002</v>
      </c>
      <c r="DW4" s="231">
        <v>8133.0385879999994</v>
      </c>
      <c r="DX4" s="231">
        <v>8743.3769792499988</v>
      </c>
      <c r="DY4" s="231">
        <v>9036.8326172500001</v>
      </c>
      <c r="DZ4" s="231">
        <v>9128.2641442800013</v>
      </c>
      <c r="EA4" s="231">
        <v>9088.2365580000005</v>
      </c>
      <c r="EB4" s="231">
        <v>10014.564464999999</v>
      </c>
      <c r="EC4" s="231">
        <v>9840.547136000001</v>
      </c>
      <c r="ED4" s="231">
        <v>10842.66205375</v>
      </c>
      <c r="EE4" s="232">
        <v>11069.293279200001</v>
      </c>
      <c r="EF4" s="319">
        <v>11467.376816249998</v>
      </c>
      <c r="EG4" s="231">
        <v>11544.372032499999</v>
      </c>
      <c r="EH4" s="231">
        <v>12090.351719600001</v>
      </c>
      <c r="EI4" s="231">
        <v>11917.687539999999</v>
      </c>
      <c r="EJ4" s="231">
        <v>12499.73193975</v>
      </c>
      <c r="EK4" s="231">
        <v>13762.691468000001</v>
      </c>
      <c r="EL4" s="231">
        <v>14444.45962</v>
      </c>
      <c r="EM4" s="231">
        <v>14575.136177</v>
      </c>
      <c r="EN4" s="231">
        <v>14693.118894000001</v>
      </c>
      <c r="EO4" s="231">
        <v>16094.612405249998</v>
      </c>
      <c r="EP4" s="231">
        <v>15584.945040000001</v>
      </c>
      <c r="EQ4" s="232">
        <v>17628.012279400002</v>
      </c>
      <c r="ER4" s="319">
        <v>14923.819798</v>
      </c>
      <c r="ES4" s="231">
        <v>15417.042191</v>
      </c>
      <c r="ET4" s="231">
        <v>15416.574269000001</v>
      </c>
      <c r="EU4" s="231">
        <v>18632.395114999999</v>
      </c>
      <c r="EV4" s="231">
        <v>18999.465016000002</v>
      </c>
      <c r="EW4" s="231">
        <v>18980.696813999999</v>
      </c>
      <c r="EX4" s="231">
        <v>20646.361727749998</v>
      </c>
      <c r="EY4" s="231">
        <v>22336.805945599997</v>
      </c>
      <c r="EZ4" s="231">
        <v>24253.140084999999</v>
      </c>
      <c r="FA4" s="231">
        <v>27748.766324999997</v>
      </c>
      <c r="FB4" s="231">
        <v>35423.2895412</v>
      </c>
      <c r="FC4" s="232">
        <v>32672.231135500002</v>
      </c>
      <c r="FD4" s="319">
        <f>FD5+FD6</f>
        <v>31381.694791500006</v>
      </c>
      <c r="FE4" s="231">
        <f t="shared" ref="FE4:GP4" si="0">FE5+FE6</f>
        <v>33173.023962499996</v>
      </c>
      <c r="FF4" s="231">
        <f t="shared" si="0"/>
        <v>28788.815502400001</v>
      </c>
      <c r="FG4" s="231">
        <f t="shared" si="0"/>
        <v>29872.551825000002</v>
      </c>
      <c r="FH4" s="231">
        <f t="shared" si="0"/>
        <v>32806.551862</v>
      </c>
      <c r="FI4" s="231">
        <f t="shared" si="0"/>
        <v>29375.254464999998</v>
      </c>
      <c r="FJ4" s="231">
        <f t="shared" si="0"/>
        <v>30808.631205000002</v>
      </c>
      <c r="FK4" s="231">
        <f t="shared" si="0"/>
        <v>34139.827934000001</v>
      </c>
      <c r="FL4" s="231">
        <f t="shared" si="0"/>
        <v>31164.229232500002</v>
      </c>
      <c r="FM4" s="231">
        <f t="shared" si="0"/>
        <v>31106.839887499998</v>
      </c>
      <c r="FN4" s="231">
        <f t="shared" si="0"/>
        <v>31892.318047999997</v>
      </c>
      <c r="FO4" s="232">
        <f t="shared" si="0"/>
        <v>43815.811552500003</v>
      </c>
      <c r="FP4" s="320">
        <f t="shared" si="0"/>
        <v>45092.511469999998</v>
      </c>
      <c r="FQ4" s="321">
        <f t="shared" si="0"/>
        <v>44795.79176</v>
      </c>
      <c r="FR4" s="321">
        <f t="shared" si="0"/>
        <v>46688.841684999999</v>
      </c>
      <c r="FS4" s="321">
        <f t="shared" si="0"/>
        <v>59185.021212500011</v>
      </c>
      <c r="FT4" s="321">
        <f t="shared" si="0"/>
        <v>64208.708666000006</v>
      </c>
      <c r="FU4" s="321">
        <f t="shared" si="0"/>
        <v>67744.213337499998</v>
      </c>
      <c r="FV4" s="321">
        <f t="shared" si="0"/>
        <v>66426.024221999993</v>
      </c>
      <c r="FW4" s="321">
        <f t="shared" si="0"/>
        <v>68416.602350000001</v>
      </c>
      <c r="FX4" s="321">
        <f t="shared" si="0"/>
        <v>71285.614727499997</v>
      </c>
      <c r="FY4" s="321">
        <f t="shared" si="0"/>
        <v>71693.667561999988</v>
      </c>
      <c r="FZ4" s="321">
        <f t="shared" si="0"/>
        <v>72074.230030000006</v>
      </c>
      <c r="GA4" s="519">
        <f t="shared" si="0"/>
        <v>70323.136892499999</v>
      </c>
      <c r="GB4" s="319">
        <f t="shared" si="0"/>
        <v>70422.350987999991</v>
      </c>
      <c r="GC4" s="231">
        <f t="shared" si="0"/>
        <v>72357.489842499999</v>
      </c>
      <c r="GD4" s="231">
        <f t="shared" si="0"/>
        <v>73634.002970000001</v>
      </c>
      <c r="GE4" s="231">
        <f t="shared" si="0"/>
        <v>74381.739534862005</v>
      </c>
      <c r="GF4" s="231">
        <f t="shared" si="0"/>
        <v>70008.082910750003</v>
      </c>
      <c r="GG4" s="231">
        <f t="shared" si="0"/>
        <v>63866.260991392504</v>
      </c>
      <c r="GH4" s="231">
        <f t="shared" si="0"/>
        <v>77018.700049999999</v>
      </c>
      <c r="GI4" s="231">
        <f t="shared" si="0"/>
        <v>64324.081209999997</v>
      </c>
      <c r="GJ4" s="231">
        <f t="shared" si="0"/>
        <v>65810.865520000007</v>
      </c>
      <c r="GK4" s="231">
        <f t="shared" si="0"/>
        <v>66390.047999999995</v>
      </c>
      <c r="GL4" s="231">
        <f t="shared" si="0"/>
        <v>66137.001942500006</v>
      </c>
      <c r="GM4" s="232">
        <f t="shared" ref="GM4" si="1">GM5+GM6</f>
        <v>68953.788201427509</v>
      </c>
      <c r="GN4" s="319">
        <f t="shared" si="0"/>
        <v>70780.546915976083</v>
      </c>
      <c r="GO4" s="231">
        <f t="shared" si="0"/>
        <v>73336.211475757504</v>
      </c>
      <c r="GP4" s="232">
        <f t="shared" si="0"/>
        <v>75719.339698180003</v>
      </c>
    </row>
    <row r="5" spans="1:198" ht="36.75" customHeight="1">
      <c r="A5" s="594" t="s">
        <v>304</v>
      </c>
      <c r="B5" s="588">
        <v>166.94</v>
      </c>
      <c r="C5" s="588">
        <v>232.84</v>
      </c>
      <c r="D5" s="588">
        <v>366.3</v>
      </c>
      <c r="E5" s="588">
        <v>426.5</v>
      </c>
      <c r="F5" s="588">
        <v>486.77514000000002</v>
      </c>
      <c r="G5" s="588">
        <v>511.9</v>
      </c>
      <c r="H5" s="588">
        <v>520</v>
      </c>
      <c r="I5" s="588">
        <v>565.20000000000005</v>
      </c>
      <c r="J5" s="588">
        <v>673.7</v>
      </c>
      <c r="K5" s="588">
        <v>658.3</v>
      </c>
      <c r="L5" s="588">
        <v>693.5</v>
      </c>
      <c r="M5" s="588">
        <v>681.73833250000007</v>
      </c>
      <c r="N5" s="588">
        <v>694.13907500000005</v>
      </c>
      <c r="O5" s="588">
        <v>674.41554199999996</v>
      </c>
      <c r="P5" s="588">
        <v>794.2</v>
      </c>
      <c r="Q5" s="588">
        <v>806.2</v>
      </c>
      <c r="R5" s="150">
        <v>820.7</v>
      </c>
      <c r="S5" s="149">
        <v>871.1</v>
      </c>
      <c r="T5" s="149">
        <v>935.3</v>
      </c>
      <c r="U5" s="149"/>
      <c r="V5" s="149">
        <v>859.1</v>
      </c>
      <c r="W5" s="149">
        <v>909.5</v>
      </c>
      <c r="X5" s="152">
        <v>929.6</v>
      </c>
      <c r="Y5" s="149">
        <v>981</v>
      </c>
      <c r="Z5" s="149">
        <v>981.9</v>
      </c>
      <c r="AA5" s="152">
        <v>1017.3</v>
      </c>
      <c r="AB5" s="152">
        <v>994</v>
      </c>
      <c r="AC5" s="149">
        <v>1100.5999999999999</v>
      </c>
      <c r="AD5" s="149">
        <v>1222</v>
      </c>
      <c r="AE5" s="149">
        <v>1391.5</v>
      </c>
      <c r="AF5" s="149"/>
      <c r="AG5" s="149">
        <v>1164.8050775000002</v>
      </c>
      <c r="AH5" s="149">
        <v>1138.486208</v>
      </c>
      <c r="AI5" s="149">
        <v>1135.8875950000001</v>
      </c>
      <c r="AJ5" s="149">
        <v>1164.7291574999999</v>
      </c>
      <c r="AK5" s="149">
        <v>1594.4183345434017</v>
      </c>
      <c r="AL5" s="149">
        <v>1753.6827630784846</v>
      </c>
      <c r="AM5" s="149">
        <v>1821.7906735094848</v>
      </c>
      <c r="AN5" s="149">
        <v>1796.9499496578348</v>
      </c>
      <c r="AO5" s="149">
        <v>1770.8960239662006</v>
      </c>
      <c r="AP5" s="149">
        <v>1874.0271580000001</v>
      </c>
      <c r="AQ5" s="149">
        <v>2028.6393574999997</v>
      </c>
      <c r="AR5" s="149">
        <v>2044.8220449999999</v>
      </c>
      <c r="AS5" s="149">
        <v>2060.080814680005</v>
      </c>
      <c r="AT5" s="149">
        <v>2071.6032562629061</v>
      </c>
      <c r="AU5" s="149">
        <v>2259.4287072397733</v>
      </c>
      <c r="AV5" s="149">
        <v>2265.1075690318398</v>
      </c>
      <c r="AW5" s="149">
        <v>2514.4952493003057</v>
      </c>
      <c r="AX5" s="149">
        <v>1926.0562929035939</v>
      </c>
      <c r="AY5" s="149">
        <v>1979.9756877912739</v>
      </c>
      <c r="AZ5" s="149">
        <v>1968.3604848410423</v>
      </c>
      <c r="BA5" s="149">
        <v>1935.5673174226204</v>
      </c>
      <c r="BB5" s="149">
        <v>2067.3607594</v>
      </c>
      <c r="BC5" s="149">
        <v>2173.7071125000002</v>
      </c>
      <c r="BD5" s="149">
        <v>2146.0592824999999</v>
      </c>
      <c r="BE5" s="149"/>
      <c r="BF5" s="149">
        <v>2270.095566</v>
      </c>
      <c r="BG5" s="149">
        <v>2301.5837149999998</v>
      </c>
      <c r="BH5" s="149">
        <v>2283.9408149999999</v>
      </c>
      <c r="BI5" s="149">
        <v>2604.1182060000001</v>
      </c>
      <c r="BJ5" s="149">
        <v>2873.9330400000003</v>
      </c>
      <c r="BK5" s="149">
        <v>3096.2306699999999</v>
      </c>
      <c r="BL5" s="149">
        <v>3284.40337</v>
      </c>
      <c r="BM5" s="149">
        <v>3186.5685100000001</v>
      </c>
      <c r="BN5" s="149">
        <v>3308.1059049999999</v>
      </c>
      <c r="BO5" s="39">
        <v>3429.0795019999996</v>
      </c>
      <c r="BP5" s="39">
        <v>3557.8550775000003</v>
      </c>
      <c r="BQ5" s="39">
        <v>3548.0512625000001</v>
      </c>
      <c r="BR5" s="39">
        <v>3670.4331179999999</v>
      </c>
      <c r="BS5" s="39">
        <v>3391.4384399999999</v>
      </c>
      <c r="BT5" s="39">
        <v>3533.0509659999998</v>
      </c>
      <c r="BU5" s="330">
        <v>3705.7906075000001</v>
      </c>
      <c r="BV5" s="330">
        <v>3704.3100825000001</v>
      </c>
      <c r="BW5" s="330">
        <v>3923.5686820000001</v>
      </c>
      <c r="BX5" s="595">
        <v>4178.8272450000004</v>
      </c>
      <c r="BY5" s="595">
        <v>3986.2796200000003</v>
      </c>
      <c r="BZ5" s="595">
        <v>3987.9795899999999</v>
      </c>
      <c r="CA5" s="331">
        <v>3993.5494400000002</v>
      </c>
      <c r="CB5" s="331">
        <v>4086.4095900000002</v>
      </c>
      <c r="CC5" s="331">
        <v>4238.8299540000007</v>
      </c>
      <c r="CD5" s="331">
        <v>4200.0948124999995</v>
      </c>
      <c r="CE5" s="331">
        <v>4291.6864720000003</v>
      </c>
      <c r="CF5" s="331">
        <v>4442.0523599999997</v>
      </c>
      <c r="CG5" s="331">
        <v>4700.3001574999998</v>
      </c>
      <c r="CH5" s="331">
        <v>4739.8256000000001</v>
      </c>
      <c r="CI5" s="331">
        <v>4979.9542499999998</v>
      </c>
      <c r="CJ5" s="331">
        <v>5095.3675000000003</v>
      </c>
      <c r="CK5" s="331">
        <v>5037.9624999999996</v>
      </c>
      <c r="CL5" s="331">
        <v>4908.2300000000005</v>
      </c>
      <c r="CM5" s="329">
        <v>5275.5625</v>
      </c>
      <c r="CN5" s="329">
        <v>4999.1060000000007</v>
      </c>
      <c r="CO5" s="329">
        <v>4862.2524999999996</v>
      </c>
      <c r="CP5" s="329">
        <v>4853.9746961354704</v>
      </c>
      <c r="CQ5" s="329">
        <v>5018.825690327144</v>
      </c>
      <c r="CR5" s="329">
        <v>5017.03</v>
      </c>
      <c r="CS5" s="329">
        <v>5161.4724999999999</v>
      </c>
      <c r="CT5" s="329">
        <v>5551.5466939999997</v>
      </c>
      <c r="CU5" s="329">
        <v>5512.89923</v>
      </c>
      <c r="CV5" s="400">
        <v>5551.8987059999999</v>
      </c>
      <c r="CW5" s="329">
        <v>5950.1095642499995</v>
      </c>
      <c r="CX5" s="329">
        <v>5713.1437742500002</v>
      </c>
      <c r="CY5" s="329">
        <v>5616.7233699999997</v>
      </c>
      <c r="CZ5" s="329">
        <v>5380.1285379999999</v>
      </c>
      <c r="DA5" s="329">
        <v>5405.7142275000006</v>
      </c>
      <c r="DB5" s="329">
        <v>5417.5603929999997</v>
      </c>
      <c r="DC5" s="329">
        <v>5539.7918563999992</v>
      </c>
      <c r="DD5" s="329">
        <v>5877.6023842499999</v>
      </c>
      <c r="DE5" s="329">
        <v>6144.106095000001</v>
      </c>
      <c r="DF5" s="329">
        <v>5861.4874259999997</v>
      </c>
      <c r="DG5" s="401">
        <v>5636.7678937500004</v>
      </c>
      <c r="DH5" s="400">
        <v>5647.5548151999992</v>
      </c>
      <c r="DI5" s="329">
        <v>5896.96100725</v>
      </c>
      <c r="DJ5" s="329">
        <v>5937.7297307499994</v>
      </c>
      <c r="DK5" s="329">
        <v>5910.9557599999998</v>
      </c>
      <c r="DL5" s="329">
        <v>5895.8859810000013</v>
      </c>
      <c r="DM5" s="329">
        <v>6063.0666322500001</v>
      </c>
      <c r="DN5" s="329">
        <v>6164.5628316000002</v>
      </c>
      <c r="DO5" s="329">
        <v>6326.35864425</v>
      </c>
      <c r="DP5" s="329">
        <v>6438.6918859999996</v>
      </c>
      <c r="DQ5" s="329">
        <v>6822.9438301999999</v>
      </c>
      <c r="DR5" s="329">
        <v>6743.1007282499995</v>
      </c>
      <c r="DS5" s="401">
        <v>7092.9230457499998</v>
      </c>
      <c r="DT5" s="400">
        <v>7144.5721395</v>
      </c>
      <c r="DU5" s="329">
        <v>6981.9717939999991</v>
      </c>
      <c r="DV5" s="329">
        <v>6995.3716409999997</v>
      </c>
      <c r="DW5" s="329">
        <v>6098.9544805999994</v>
      </c>
      <c r="DX5" s="329">
        <v>6465.1818122499999</v>
      </c>
      <c r="DY5" s="329">
        <v>6681.3112762500004</v>
      </c>
      <c r="DZ5" s="329">
        <v>6622.4363638800005</v>
      </c>
      <c r="EA5" s="329">
        <v>6758.1824087499999</v>
      </c>
      <c r="EB5" s="329">
        <v>7498.7123932000004</v>
      </c>
      <c r="EC5" s="329">
        <v>7312.0601290000004</v>
      </c>
      <c r="ED5" s="329">
        <v>8059.364638</v>
      </c>
      <c r="EE5" s="401">
        <v>8178.6394954000007</v>
      </c>
      <c r="EF5" s="400">
        <v>8536.3019349999995</v>
      </c>
      <c r="EG5" s="329">
        <v>8324.7857662499991</v>
      </c>
      <c r="EH5" s="329">
        <v>8850.8686006000007</v>
      </c>
      <c r="EI5" s="329">
        <v>8884.8357925</v>
      </c>
      <c r="EJ5" s="329">
        <v>9313.4467179999992</v>
      </c>
      <c r="EK5" s="329">
        <v>10153.119906</v>
      </c>
      <c r="EL5" s="329">
        <v>10508.6583075</v>
      </c>
      <c r="EM5" s="329">
        <v>10868.727095</v>
      </c>
      <c r="EN5" s="329">
        <v>10892.189052000002</v>
      </c>
      <c r="EO5" s="329">
        <v>11808.234506249999</v>
      </c>
      <c r="EP5" s="329">
        <v>11673.6890425</v>
      </c>
      <c r="EQ5" s="401">
        <v>13523.883496</v>
      </c>
      <c r="ER5" s="400">
        <v>11349.472545000001</v>
      </c>
      <c r="ES5" s="329">
        <v>11696.894925000001</v>
      </c>
      <c r="ET5" s="329">
        <v>11431.95383</v>
      </c>
      <c r="EU5" s="329">
        <v>14453.653162500001</v>
      </c>
      <c r="EV5" s="329">
        <v>14788.64539</v>
      </c>
      <c r="EW5" s="329">
        <v>14372.401261999999</v>
      </c>
      <c r="EX5" s="329">
        <v>15266.536129999999</v>
      </c>
      <c r="EY5" s="329">
        <v>16863.128814</v>
      </c>
      <c r="EZ5" s="329">
        <v>17992.441589999999</v>
      </c>
      <c r="FA5" s="329">
        <v>19788.381859999998</v>
      </c>
      <c r="FB5" s="329">
        <v>26059.122510000001</v>
      </c>
      <c r="FC5" s="401">
        <v>24967.933252500003</v>
      </c>
      <c r="FD5" s="400">
        <v>24175.915942500003</v>
      </c>
      <c r="FE5" s="329">
        <v>24458.46632</v>
      </c>
      <c r="FF5" s="329">
        <v>18251.494264000001</v>
      </c>
      <c r="FG5" s="329">
        <v>18529.330652500001</v>
      </c>
      <c r="FH5" s="329">
        <v>21653.084619999998</v>
      </c>
      <c r="FI5" s="329">
        <v>17735.798012499999</v>
      </c>
      <c r="FJ5" s="329">
        <v>18973.837460000002</v>
      </c>
      <c r="FK5" s="329">
        <v>22216.674542000001</v>
      </c>
      <c r="FL5" s="329">
        <v>19163.87141</v>
      </c>
      <c r="FM5" s="329">
        <v>18791.691967499999</v>
      </c>
      <c r="FN5" s="329">
        <v>19091.855786</v>
      </c>
      <c r="FO5" s="401">
        <v>30451.111440000001</v>
      </c>
      <c r="FP5" s="400">
        <v>31905.800167999998</v>
      </c>
      <c r="FQ5" s="329">
        <v>31444.70246</v>
      </c>
      <c r="FR5" s="329">
        <v>32874.113237500002</v>
      </c>
      <c r="FS5" s="329">
        <v>45501.067662500005</v>
      </c>
      <c r="FT5" s="329">
        <v>50355.280064000006</v>
      </c>
      <c r="FU5" s="329">
        <v>52067.724504999998</v>
      </c>
      <c r="FV5" s="329">
        <v>51384.045083999998</v>
      </c>
      <c r="FW5" s="329">
        <v>52738.244787499993</v>
      </c>
      <c r="FX5" s="329">
        <v>55129.079612499998</v>
      </c>
      <c r="FY5" s="329">
        <v>56278.553533999991</v>
      </c>
      <c r="FZ5" s="329">
        <v>57328.818144999997</v>
      </c>
      <c r="GA5" s="401">
        <v>56776.681085000004</v>
      </c>
      <c r="GB5" s="400">
        <v>57564.145701999994</v>
      </c>
      <c r="GC5" s="329">
        <v>59139.897712500002</v>
      </c>
      <c r="GD5" s="329">
        <v>60274.840530000001</v>
      </c>
      <c r="GE5" s="329">
        <v>62369.391829510001</v>
      </c>
      <c r="GF5" s="329">
        <v>60557.585525000002</v>
      </c>
      <c r="GG5" s="329">
        <v>48810.857822122503</v>
      </c>
      <c r="GH5" s="329">
        <v>59264.666720000001</v>
      </c>
      <c r="GI5" s="329">
        <v>46571.761749999998</v>
      </c>
      <c r="GJ5" s="329">
        <v>45518.714220000002</v>
      </c>
      <c r="GK5" s="329">
        <v>45488.62</v>
      </c>
      <c r="GL5" s="329">
        <v>46417.651035000003</v>
      </c>
      <c r="GM5" s="401">
        <v>48233.220141912505</v>
      </c>
      <c r="GN5" s="400">
        <v>50165.962007908231</v>
      </c>
      <c r="GO5" s="329">
        <v>51268.952294695002</v>
      </c>
      <c r="GP5" s="401">
        <v>53725.501427180003</v>
      </c>
    </row>
    <row r="6" spans="1:198" ht="36.75" customHeight="1">
      <c r="A6" s="594" t="s">
        <v>305</v>
      </c>
      <c r="B6" s="588">
        <v>82</v>
      </c>
      <c r="C6" s="588">
        <v>92.73</v>
      </c>
      <c r="D6" s="588">
        <v>214.5</v>
      </c>
      <c r="E6" s="588">
        <v>337.3</v>
      </c>
      <c r="F6" s="588">
        <v>486.17006000000003</v>
      </c>
      <c r="G6" s="588">
        <v>515.1</v>
      </c>
      <c r="H6" s="588">
        <v>494.9</v>
      </c>
      <c r="I6" s="588">
        <v>475.3</v>
      </c>
      <c r="J6" s="588">
        <v>453.1</v>
      </c>
      <c r="K6" s="588">
        <v>449.9</v>
      </c>
      <c r="L6" s="588">
        <v>452.6</v>
      </c>
      <c r="M6" s="588">
        <v>431.60927500000003</v>
      </c>
      <c r="N6" s="588">
        <v>414.21984750000001</v>
      </c>
      <c r="O6" s="588">
        <v>395.79726999999997</v>
      </c>
      <c r="P6" s="588">
        <v>382.5</v>
      </c>
      <c r="Q6" s="588">
        <v>376.5</v>
      </c>
      <c r="R6" s="150">
        <v>366</v>
      </c>
      <c r="S6" s="149">
        <v>370.9</v>
      </c>
      <c r="T6" s="149">
        <v>399.1</v>
      </c>
      <c r="U6" s="149"/>
      <c r="V6" s="149">
        <v>412.5</v>
      </c>
      <c r="W6" s="149">
        <v>397.2</v>
      </c>
      <c r="X6" s="152">
        <v>419.5</v>
      </c>
      <c r="Y6" s="149">
        <v>423.4</v>
      </c>
      <c r="Z6" s="149">
        <v>426.8</v>
      </c>
      <c r="AA6" s="152">
        <v>466.8</v>
      </c>
      <c r="AB6" s="152">
        <v>472.9</v>
      </c>
      <c r="AC6" s="149">
        <v>501.1</v>
      </c>
      <c r="AD6" s="149">
        <v>518.5</v>
      </c>
      <c r="AE6" s="149">
        <v>518.5</v>
      </c>
      <c r="AF6" s="149"/>
      <c r="AG6" s="149">
        <v>527.85884250000004</v>
      </c>
      <c r="AH6" s="149">
        <v>622.86999400000002</v>
      </c>
      <c r="AI6" s="149">
        <v>680.17740000000003</v>
      </c>
      <c r="AJ6" s="149">
        <v>665.76038500000004</v>
      </c>
      <c r="AK6" s="149">
        <v>494.27621442240371</v>
      </c>
      <c r="AL6" s="149">
        <v>411.97385283458425</v>
      </c>
      <c r="AM6" s="149">
        <v>415.36313755898829</v>
      </c>
      <c r="AN6" s="149">
        <v>409.65778173695207</v>
      </c>
      <c r="AO6" s="149">
        <v>420.16698275645996</v>
      </c>
      <c r="AP6" s="149">
        <v>358.80953599999998</v>
      </c>
      <c r="AQ6" s="149">
        <v>333.85050999999999</v>
      </c>
      <c r="AR6" s="149">
        <v>429.2445725</v>
      </c>
      <c r="AS6" s="149">
        <v>380.78868036626079</v>
      </c>
      <c r="AT6" s="149">
        <v>479.06328879064273</v>
      </c>
      <c r="AU6" s="149">
        <v>376.31600670161794</v>
      </c>
      <c r="AV6" s="149">
        <v>351.11741959534396</v>
      </c>
      <c r="AW6" s="149">
        <v>397.81014438462802</v>
      </c>
      <c r="AX6" s="149">
        <v>523.08755908122532</v>
      </c>
      <c r="AY6" s="149">
        <v>567.41456154698767</v>
      </c>
      <c r="AZ6" s="149">
        <v>534.68996682758029</v>
      </c>
      <c r="BA6" s="149">
        <v>527.27591558656741</v>
      </c>
      <c r="BB6" s="149">
        <v>520.87194199999999</v>
      </c>
      <c r="BC6" s="149">
        <v>504.29634500000003</v>
      </c>
      <c r="BD6" s="149">
        <v>495.31437249999999</v>
      </c>
      <c r="BE6" s="149"/>
      <c r="BF6" s="149">
        <v>514.48161000000005</v>
      </c>
      <c r="BG6" s="149">
        <v>605.53583000000003</v>
      </c>
      <c r="BH6" s="149">
        <v>539.65506750000009</v>
      </c>
      <c r="BI6" s="149">
        <v>555.22025599999995</v>
      </c>
      <c r="BJ6" s="149">
        <v>597.92291750000004</v>
      </c>
      <c r="BK6" s="149">
        <v>937.08187599999997</v>
      </c>
      <c r="BL6" s="149">
        <v>948.30368500000009</v>
      </c>
      <c r="BM6" s="149">
        <v>916.79246249999994</v>
      </c>
      <c r="BN6" s="149">
        <v>901.14797749999991</v>
      </c>
      <c r="BO6" s="39">
        <v>1066.8609300000001</v>
      </c>
      <c r="BP6" s="39">
        <v>1097.7074149999999</v>
      </c>
      <c r="BQ6" s="39">
        <v>1234.1161024999999</v>
      </c>
      <c r="BR6" s="39">
        <v>1087.894896</v>
      </c>
      <c r="BS6" s="39">
        <v>1084.4869725000001</v>
      </c>
      <c r="BT6" s="39">
        <v>1084.9837380000001</v>
      </c>
      <c r="BU6" s="331">
        <v>1116.9252005000001</v>
      </c>
      <c r="BV6" s="331">
        <v>1183.4632650000001</v>
      </c>
      <c r="BW6" s="331">
        <v>1127.8904580000001</v>
      </c>
      <c r="BX6" s="595">
        <v>1079.7536650000002</v>
      </c>
      <c r="BY6" s="595">
        <v>1093.5785075000001</v>
      </c>
      <c r="BZ6" s="595">
        <v>1096.6253140000001</v>
      </c>
      <c r="CA6" s="331">
        <v>1060.0288800000001</v>
      </c>
      <c r="CB6" s="331">
        <v>1142.5284750000001</v>
      </c>
      <c r="CC6" s="331">
        <v>965.15274600000009</v>
      </c>
      <c r="CD6" s="331">
        <v>918.88561749999997</v>
      </c>
      <c r="CE6" s="331">
        <v>1008.0074940000001</v>
      </c>
      <c r="CF6" s="331">
        <v>964.45502749999991</v>
      </c>
      <c r="CG6" s="331">
        <v>853.93669999999997</v>
      </c>
      <c r="CH6" s="331">
        <v>890.05060000000014</v>
      </c>
      <c r="CI6" s="331">
        <v>1050.038</v>
      </c>
      <c r="CJ6" s="331">
        <v>1171.9349999999999</v>
      </c>
      <c r="CK6" s="331">
        <v>1393.4375</v>
      </c>
      <c r="CL6" s="331">
        <v>1490.952</v>
      </c>
      <c r="CM6" s="329">
        <v>1423.1075000000001</v>
      </c>
      <c r="CN6" s="329">
        <v>1398.048</v>
      </c>
      <c r="CO6" s="329">
        <v>1322.03</v>
      </c>
      <c r="CP6" s="329">
        <v>1243.5997926363143</v>
      </c>
      <c r="CQ6" s="329">
        <v>1469.6810379440442</v>
      </c>
      <c r="CR6" s="329">
        <v>1402.3875</v>
      </c>
      <c r="CS6" s="329">
        <v>1246.5574999999999</v>
      </c>
      <c r="CT6" s="329">
        <v>1315.9656319999999</v>
      </c>
      <c r="CU6" s="329">
        <v>1442.9067975</v>
      </c>
      <c r="CV6" s="400">
        <v>1430.401468</v>
      </c>
      <c r="CW6" s="329">
        <v>1315.5859500000001</v>
      </c>
      <c r="CX6" s="329">
        <v>1315.9233387500001</v>
      </c>
      <c r="CY6" s="329">
        <v>1365.0614</v>
      </c>
      <c r="CZ6" s="329">
        <v>1712.9240868000002</v>
      </c>
      <c r="DA6" s="329">
        <v>1551.9400464999999</v>
      </c>
      <c r="DB6" s="329">
        <v>1612.2097437499999</v>
      </c>
      <c r="DC6" s="329">
        <v>1631.7358822000001</v>
      </c>
      <c r="DD6" s="329">
        <v>1678.2683832500002</v>
      </c>
      <c r="DE6" s="329">
        <v>1982.3603324000001</v>
      </c>
      <c r="DF6" s="329">
        <v>1834.5325505000001</v>
      </c>
      <c r="DG6" s="401">
        <v>1793.2699720000001</v>
      </c>
      <c r="DH6" s="400">
        <v>1777.9428339999999</v>
      </c>
      <c r="DI6" s="329">
        <v>1712.9745337500001</v>
      </c>
      <c r="DJ6" s="329">
        <v>1853.080110225</v>
      </c>
      <c r="DK6" s="329">
        <v>1901.6911252499999</v>
      </c>
      <c r="DL6" s="329">
        <v>1860.5778511999997</v>
      </c>
      <c r="DM6" s="329">
        <v>2039.6989595</v>
      </c>
      <c r="DN6" s="329">
        <v>2063.8515869999997</v>
      </c>
      <c r="DO6" s="329">
        <v>2032.4218162500001</v>
      </c>
      <c r="DP6" s="329">
        <v>1832.8974099999998</v>
      </c>
      <c r="DQ6" s="329">
        <v>2074.0366127999996</v>
      </c>
      <c r="DR6" s="329">
        <v>1685.74276375</v>
      </c>
      <c r="DS6" s="401">
        <v>2013.9533555</v>
      </c>
      <c r="DT6" s="400">
        <v>2108.5492782499996</v>
      </c>
      <c r="DU6" s="329">
        <v>1913.3081560000001</v>
      </c>
      <c r="DV6" s="329">
        <v>1972.22402775</v>
      </c>
      <c r="DW6" s="329">
        <v>2034.0841073999995</v>
      </c>
      <c r="DX6" s="329">
        <v>2278.1951669999999</v>
      </c>
      <c r="DY6" s="329">
        <v>2355.5213410000001</v>
      </c>
      <c r="DZ6" s="329">
        <v>2505.8277803999999</v>
      </c>
      <c r="EA6" s="329">
        <v>2330.0541492499997</v>
      </c>
      <c r="EB6" s="329">
        <v>2515.8520718</v>
      </c>
      <c r="EC6" s="329">
        <v>2528.4870070000002</v>
      </c>
      <c r="ED6" s="329">
        <v>2783.2974157499998</v>
      </c>
      <c r="EE6" s="401">
        <v>2890.6537837999999</v>
      </c>
      <c r="EF6" s="400">
        <v>2931.0748812499996</v>
      </c>
      <c r="EG6" s="329">
        <v>3219.5862662500003</v>
      </c>
      <c r="EH6" s="329">
        <v>3239.483119</v>
      </c>
      <c r="EI6" s="329">
        <v>3032.8517474999999</v>
      </c>
      <c r="EJ6" s="329">
        <v>3186.2852217500003</v>
      </c>
      <c r="EK6" s="329">
        <v>3609.5715620000001</v>
      </c>
      <c r="EL6" s="329">
        <v>3935.8013125000002</v>
      </c>
      <c r="EM6" s="329">
        <v>3706.4090820000001</v>
      </c>
      <c r="EN6" s="329">
        <v>3800.929842</v>
      </c>
      <c r="EO6" s="329">
        <v>4286.3778990000001</v>
      </c>
      <c r="EP6" s="329">
        <v>3911.2559975000004</v>
      </c>
      <c r="EQ6" s="401">
        <v>4104.1287834000004</v>
      </c>
      <c r="ER6" s="400">
        <v>3574.3472529999999</v>
      </c>
      <c r="ES6" s="329">
        <v>3720.1472659999999</v>
      </c>
      <c r="ET6" s="329">
        <v>3984.6204390000003</v>
      </c>
      <c r="EU6" s="329">
        <v>4178.7419524999996</v>
      </c>
      <c r="EV6" s="329">
        <v>4210.8196260000004</v>
      </c>
      <c r="EW6" s="329">
        <v>4608.2955520000005</v>
      </c>
      <c r="EX6" s="329">
        <v>5379.8255977500003</v>
      </c>
      <c r="EY6" s="329">
        <v>5473.6771315999995</v>
      </c>
      <c r="EZ6" s="329">
        <v>6260.6984950000005</v>
      </c>
      <c r="FA6" s="329">
        <v>7960.3844650000001</v>
      </c>
      <c r="FB6" s="329">
        <v>9364.1670312000006</v>
      </c>
      <c r="FC6" s="401">
        <v>7704.2978830000002</v>
      </c>
      <c r="FD6" s="400">
        <v>7205.7788490000003</v>
      </c>
      <c r="FE6" s="329">
        <v>8714.5576424999999</v>
      </c>
      <c r="FF6" s="329">
        <v>10537.321238399998</v>
      </c>
      <c r="FG6" s="329">
        <v>11343.2211725</v>
      </c>
      <c r="FH6" s="329">
        <v>11153.467242000001</v>
      </c>
      <c r="FI6" s="329">
        <v>11639.456452500001</v>
      </c>
      <c r="FJ6" s="329">
        <v>11834.793744999999</v>
      </c>
      <c r="FK6" s="329">
        <v>11923.153391999998</v>
      </c>
      <c r="FL6" s="329">
        <v>12000.3578225</v>
      </c>
      <c r="FM6" s="329">
        <v>12315.147919999999</v>
      </c>
      <c r="FN6" s="329">
        <v>12800.462261999997</v>
      </c>
      <c r="FO6" s="401">
        <v>13364.700112499999</v>
      </c>
      <c r="FP6" s="400">
        <v>13186.711302</v>
      </c>
      <c r="FQ6" s="329">
        <v>13351.0893</v>
      </c>
      <c r="FR6" s="329">
        <v>13814.7284475</v>
      </c>
      <c r="FS6" s="329">
        <v>13683.953550000002</v>
      </c>
      <c r="FT6" s="329">
        <v>13853.428602</v>
      </c>
      <c r="FU6" s="329">
        <v>15676.488832499999</v>
      </c>
      <c r="FV6" s="329">
        <v>15041.979137999999</v>
      </c>
      <c r="FW6" s="329">
        <v>15678.357562500001</v>
      </c>
      <c r="FX6" s="329">
        <v>16156.535114999999</v>
      </c>
      <c r="FY6" s="329">
        <v>15415.114028</v>
      </c>
      <c r="FZ6" s="329">
        <v>14745.411885000001</v>
      </c>
      <c r="GA6" s="401">
        <v>13546.455807499999</v>
      </c>
      <c r="GB6" s="400">
        <v>12858.205286</v>
      </c>
      <c r="GC6" s="329">
        <v>13217.592129999999</v>
      </c>
      <c r="GD6" s="329">
        <v>13359.16244</v>
      </c>
      <c r="GE6" s="329">
        <v>12012.347705352</v>
      </c>
      <c r="GF6" s="329">
        <v>9450.4973857500008</v>
      </c>
      <c r="GG6" s="329">
        <v>15055.403169270001</v>
      </c>
      <c r="GH6" s="329">
        <v>17754.033329999998</v>
      </c>
      <c r="GI6" s="329">
        <v>17752.319459999999</v>
      </c>
      <c r="GJ6" s="329">
        <v>20292.151300000001</v>
      </c>
      <c r="GK6" s="329">
        <v>20901.427999999996</v>
      </c>
      <c r="GL6" s="329">
        <v>19719.350907499997</v>
      </c>
      <c r="GM6" s="401">
        <v>20720.568059515001</v>
      </c>
      <c r="GN6" s="400">
        <v>20614.584908067853</v>
      </c>
      <c r="GO6" s="329">
        <v>22067.259181062502</v>
      </c>
      <c r="GP6" s="401">
        <v>21993.838271000001</v>
      </c>
    </row>
    <row r="7" spans="1:198" ht="40.5" customHeight="1">
      <c r="A7" s="587" t="s">
        <v>306</v>
      </c>
      <c r="B7" s="588">
        <v>2210.61</v>
      </c>
      <c r="C7" s="588">
        <v>3295.58</v>
      </c>
      <c r="D7" s="588">
        <f>+D5+D6</f>
        <v>580.79999999999995</v>
      </c>
      <c r="E7" s="589">
        <v>6098</v>
      </c>
      <c r="F7" s="589">
        <v>8279.3765000000003</v>
      </c>
      <c r="G7" s="589">
        <v>8612.1</v>
      </c>
      <c r="H7" s="589">
        <v>8776.2999999999993</v>
      </c>
      <c r="I7" s="589">
        <v>8998.7999999999993</v>
      </c>
      <c r="J7" s="589">
        <v>9392.5</v>
      </c>
      <c r="K7" s="589">
        <v>9348.1</v>
      </c>
      <c r="L7" s="589">
        <v>9465.4</v>
      </c>
      <c r="M7" s="589">
        <v>9598.1091574999991</v>
      </c>
      <c r="N7" s="589">
        <v>9724.891959999999</v>
      </c>
      <c r="O7" s="589">
        <v>9558.6037799999995</v>
      </c>
      <c r="P7" s="589">
        <v>10042.1</v>
      </c>
      <c r="Q7" s="589">
        <v>10798.8</v>
      </c>
      <c r="R7" s="590">
        <v>10842</v>
      </c>
      <c r="S7" s="591">
        <v>11721.1</v>
      </c>
      <c r="T7" s="591">
        <v>12059.9</v>
      </c>
      <c r="U7" s="591"/>
      <c r="V7" s="591">
        <v>12100.5</v>
      </c>
      <c r="W7" s="591">
        <v>12723.3</v>
      </c>
      <c r="X7" s="592">
        <v>12929.2</v>
      </c>
      <c r="Y7" s="591">
        <v>13309.1</v>
      </c>
      <c r="Z7" s="591">
        <v>13398.3</v>
      </c>
      <c r="AA7" s="592">
        <v>13422.5</v>
      </c>
      <c r="AB7" s="592">
        <v>13699.5</v>
      </c>
      <c r="AC7" s="591">
        <v>14348.4</v>
      </c>
      <c r="AD7" s="591">
        <v>14424.2</v>
      </c>
      <c r="AE7" s="591">
        <v>14864.1</v>
      </c>
      <c r="AF7" s="591"/>
      <c r="AG7" s="591">
        <v>13504.03106275</v>
      </c>
      <c r="AH7" s="591">
        <v>15385.449626000001</v>
      </c>
      <c r="AI7" s="591">
        <v>15610.979714999999</v>
      </c>
      <c r="AJ7" s="591">
        <v>16396.948254999999</v>
      </c>
      <c r="AK7" s="591">
        <v>17592.698306492624</v>
      </c>
      <c r="AL7" s="591">
        <v>16868.933543291161</v>
      </c>
      <c r="AM7" s="591">
        <v>17362.99296117308</v>
      </c>
      <c r="AN7" s="591">
        <v>17268.796968965427</v>
      </c>
      <c r="AO7" s="591">
        <v>17408.003456969531</v>
      </c>
      <c r="AP7" s="591">
        <v>17543.626772</v>
      </c>
      <c r="AQ7" s="591">
        <v>18025.891407499999</v>
      </c>
      <c r="AR7" s="591">
        <v>18457.4805375</v>
      </c>
      <c r="AS7" s="591">
        <v>19134.284484240408</v>
      </c>
      <c r="AT7" s="591">
        <v>18963.735858748278</v>
      </c>
      <c r="AU7" s="591">
        <v>19206.853772881987</v>
      </c>
      <c r="AV7" s="591">
        <v>20093.799192431048</v>
      </c>
      <c r="AW7" s="591">
        <v>20560.711710502012</v>
      </c>
      <c r="AX7" s="591">
        <v>20020.938229296076</v>
      </c>
      <c r="AY7" s="591">
        <v>20398.887371743724</v>
      </c>
      <c r="AZ7" s="591">
        <v>20333.225060795136</v>
      </c>
      <c r="BA7" s="591">
        <v>20337.715868893396</v>
      </c>
      <c r="BB7" s="591">
        <v>21010.1528602</v>
      </c>
      <c r="BC7" s="591">
        <v>21978.216937500001</v>
      </c>
      <c r="BD7" s="591">
        <v>22227.517369999998</v>
      </c>
      <c r="BE7" s="591"/>
      <c r="BF7" s="591">
        <v>23529.965179999999</v>
      </c>
      <c r="BG7" s="591">
        <v>24135.915950000002</v>
      </c>
      <c r="BH7" s="591">
        <v>24612.708382500001</v>
      </c>
      <c r="BI7" s="591">
        <v>25154.227948</v>
      </c>
      <c r="BJ7" s="591">
        <v>25864.918037499996</v>
      </c>
      <c r="BK7" s="591">
        <v>30055.546368000003</v>
      </c>
      <c r="BL7" s="591">
        <v>31798.238187499999</v>
      </c>
      <c r="BM7" s="591">
        <v>31220.448207500001</v>
      </c>
      <c r="BN7" s="591">
        <v>32301.104852500001</v>
      </c>
      <c r="BO7" s="390">
        <v>33871.766508000001</v>
      </c>
      <c r="BP7" s="390">
        <v>34565.587370000001</v>
      </c>
      <c r="BQ7" s="390">
        <v>34598.563147499997</v>
      </c>
      <c r="BR7" s="390">
        <v>34438.676456000001</v>
      </c>
      <c r="BS7" s="390">
        <v>33424.900414999996</v>
      </c>
      <c r="BT7" s="390">
        <v>34286.47726</v>
      </c>
      <c r="BU7" s="351">
        <v>35414.448765000001</v>
      </c>
      <c r="BV7" s="351">
        <v>36006.159525000003</v>
      </c>
      <c r="BW7" s="351">
        <v>38049.325421999994</v>
      </c>
      <c r="BX7" s="593">
        <v>41310.835717499998</v>
      </c>
      <c r="BY7" s="593">
        <v>39169.743277500005</v>
      </c>
      <c r="BZ7" s="593">
        <v>38487.255260000005</v>
      </c>
      <c r="CA7" s="231">
        <v>39358.553015000005</v>
      </c>
      <c r="CB7" s="231">
        <v>40137.031155000004</v>
      </c>
      <c r="CC7" s="231">
        <v>41141.773952000003</v>
      </c>
      <c r="CD7" s="231">
        <v>40683.587602500003</v>
      </c>
      <c r="CE7" s="231">
        <v>41412.210763999996</v>
      </c>
      <c r="CF7" s="231">
        <v>43212.907350000001</v>
      </c>
      <c r="CG7" s="231">
        <v>44778.408685000002</v>
      </c>
      <c r="CH7" s="231">
        <v>45896.567199999998</v>
      </c>
      <c r="CI7" s="231">
        <v>47191.433250000002</v>
      </c>
      <c r="CJ7" s="231">
        <v>49605.597500000003</v>
      </c>
      <c r="CK7" s="231">
        <v>50705.007499999992</v>
      </c>
      <c r="CL7" s="231">
        <v>50711.747999999992</v>
      </c>
      <c r="CM7" s="350">
        <v>50810.625</v>
      </c>
      <c r="CN7" s="350">
        <v>50798.90600000001</v>
      </c>
      <c r="CO7" s="350">
        <v>51173.02</v>
      </c>
      <c r="CP7" s="350">
        <v>52050.352861946776</v>
      </c>
      <c r="CQ7" s="350">
        <v>51840.573395820313</v>
      </c>
      <c r="CR7" s="350">
        <v>51873.355000000003</v>
      </c>
      <c r="CS7" s="350">
        <v>51767.0625</v>
      </c>
      <c r="CT7" s="350">
        <v>53828.802844499995</v>
      </c>
      <c r="CU7" s="350">
        <v>55102.765850000003</v>
      </c>
      <c r="CV7" s="392">
        <v>56386.750394000002</v>
      </c>
      <c r="CW7" s="350">
        <v>58066.857549999993</v>
      </c>
      <c r="CX7" s="350">
        <v>57922.439007499997</v>
      </c>
      <c r="CY7" s="350">
        <v>58035.3626525</v>
      </c>
      <c r="CZ7" s="350">
        <v>57539.423580000002</v>
      </c>
      <c r="DA7" s="350">
        <v>58303.105165000001</v>
      </c>
      <c r="DB7" s="350">
        <v>58578.130060000003</v>
      </c>
      <c r="DC7" s="350">
        <v>62533.034138000003</v>
      </c>
      <c r="DD7" s="350">
        <v>66031.524125000011</v>
      </c>
      <c r="DE7" s="350">
        <v>66608.845629999996</v>
      </c>
      <c r="DF7" s="350">
        <v>65098.825727499992</v>
      </c>
      <c r="DG7" s="393">
        <v>65942.84454250001</v>
      </c>
      <c r="DH7" s="392">
        <v>66059.677074000007</v>
      </c>
      <c r="DI7" s="350">
        <v>68119.125287500006</v>
      </c>
      <c r="DJ7" s="596">
        <v>69686.074757499999</v>
      </c>
      <c r="DK7" s="596">
        <v>70914.29435750001</v>
      </c>
      <c r="DL7" s="596">
        <v>70464.661432000008</v>
      </c>
      <c r="DM7" s="596">
        <v>71244.231102499994</v>
      </c>
      <c r="DN7" s="596">
        <v>72165.682557999986</v>
      </c>
      <c r="DO7" s="596">
        <v>73288.244802500005</v>
      </c>
      <c r="DP7" s="596">
        <v>74812.916070000007</v>
      </c>
      <c r="DQ7" s="596">
        <v>77579.183082000003</v>
      </c>
      <c r="DR7" s="596">
        <v>76948.504312500008</v>
      </c>
      <c r="DS7" s="597">
        <v>79081.072437499999</v>
      </c>
      <c r="DT7" s="598">
        <v>80450.371652500005</v>
      </c>
      <c r="DU7" s="596">
        <v>79949.388284999994</v>
      </c>
      <c r="DV7" s="596">
        <v>80739.377357499994</v>
      </c>
      <c r="DW7" s="596">
        <v>81529.50178999998</v>
      </c>
      <c r="DX7" s="596">
        <v>83171.917329999997</v>
      </c>
      <c r="DY7" s="596">
        <v>85939.559512500011</v>
      </c>
      <c r="DZ7" s="596">
        <v>87676.048573999986</v>
      </c>
      <c r="EA7" s="596">
        <v>88971.645829999994</v>
      </c>
      <c r="EB7" s="596">
        <v>90940.045761999994</v>
      </c>
      <c r="EC7" s="596">
        <v>95902.873447499995</v>
      </c>
      <c r="ED7" s="596">
        <v>98176.193077500007</v>
      </c>
      <c r="EE7" s="597">
        <v>100608.55078000001</v>
      </c>
      <c r="EF7" s="598">
        <v>102436.73848999999</v>
      </c>
      <c r="EG7" s="596">
        <v>101825.76541000001</v>
      </c>
      <c r="EH7" s="596">
        <v>102309.73006199999</v>
      </c>
      <c r="EI7" s="596">
        <v>103610.11709749998</v>
      </c>
      <c r="EJ7" s="596">
        <v>103964.8325325</v>
      </c>
      <c r="EK7" s="596">
        <v>104801.609968</v>
      </c>
      <c r="EL7" s="596">
        <v>107228.68252</v>
      </c>
      <c r="EM7" s="596">
        <v>108900.59748500001</v>
      </c>
      <c r="EN7" s="596">
        <v>110661.90071000002</v>
      </c>
      <c r="EO7" s="596">
        <v>110725.4579825</v>
      </c>
      <c r="EP7" s="596">
        <v>114965.81316000001</v>
      </c>
      <c r="EQ7" s="597">
        <v>123194.399892</v>
      </c>
      <c r="ER7" s="598">
        <v>118333.88251499999</v>
      </c>
      <c r="ES7" s="596">
        <v>119286.614225</v>
      </c>
      <c r="ET7" s="596">
        <v>122425.74483000001</v>
      </c>
      <c r="EU7" s="596">
        <v>125366.71601</v>
      </c>
      <c r="EV7" s="596">
        <v>126845.55956249998</v>
      </c>
      <c r="EW7" s="596">
        <v>124918.46079000001</v>
      </c>
      <c r="EX7" s="596">
        <v>127866.57876500001</v>
      </c>
      <c r="EY7" s="596">
        <v>131554.50204599998</v>
      </c>
      <c r="EZ7" s="596">
        <v>133891.80409250001</v>
      </c>
      <c r="FA7" s="596">
        <v>142734.95527749998</v>
      </c>
      <c r="FB7" s="596">
        <v>165675.171676</v>
      </c>
      <c r="FC7" s="597">
        <v>162185.61036749999</v>
      </c>
      <c r="FD7" s="598">
        <f>FD8+FD9</f>
        <v>155877.58749249997</v>
      </c>
      <c r="FE7" s="596">
        <f t="shared" ref="FE7:FV7" si="2">FE8+FE9</f>
        <v>169214.35686</v>
      </c>
      <c r="FF7" s="596">
        <f t="shared" si="2"/>
        <v>174632.128814</v>
      </c>
      <c r="FG7" s="596">
        <f t="shared" si="2"/>
        <v>178266.43494000001</v>
      </c>
      <c r="FH7" s="596">
        <f t="shared" si="2"/>
        <v>178108.16275600001</v>
      </c>
      <c r="FI7" s="596">
        <f t="shared" si="2"/>
        <v>179552.24477750002</v>
      </c>
      <c r="FJ7" s="596">
        <f t="shared" si="2"/>
        <v>183812.97346499999</v>
      </c>
      <c r="FK7" s="596">
        <f t="shared" si="2"/>
        <v>184426.34781400001</v>
      </c>
      <c r="FL7" s="596">
        <f t="shared" si="2"/>
        <v>187240.18377499998</v>
      </c>
      <c r="FM7" s="596">
        <f t="shared" si="2"/>
        <v>191977.39731999999</v>
      </c>
      <c r="FN7" s="596">
        <f t="shared" si="2"/>
        <v>197500.04489600001</v>
      </c>
      <c r="FO7" s="597">
        <f t="shared" si="2"/>
        <v>203139.62045750002</v>
      </c>
      <c r="FP7" s="598">
        <f t="shared" si="2"/>
        <v>212192.09567000001</v>
      </c>
      <c r="FQ7" s="596">
        <f t="shared" si="2"/>
        <v>214177.5924925</v>
      </c>
      <c r="FR7" s="596">
        <f t="shared" si="2"/>
        <v>219646.373555</v>
      </c>
      <c r="FS7" s="596">
        <f t="shared" si="2"/>
        <v>224935.83487000002</v>
      </c>
      <c r="FT7" s="596">
        <f t="shared" si="2"/>
        <v>231587.105262</v>
      </c>
      <c r="FU7" s="596">
        <f t="shared" si="2"/>
        <v>234625.47592999999</v>
      </c>
      <c r="FV7" s="596">
        <f t="shared" si="2"/>
        <v>237794.104544</v>
      </c>
      <c r="FW7" s="596">
        <f>FW8+FW9</f>
        <v>244236.127935</v>
      </c>
      <c r="FX7" s="596">
        <f t="shared" ref="FX7:GP7" si="3">FX8+FX9</f>
        <v>252417.09692750001</v>
      </c>
      <c r="FY7" s="596">
        <f t="shared" si="3"/>
        <v>261737.04922199994</v>
      </c>
      <c r="FZ7" s="596">
        <f t="shared" si="3"/>
        <v>271660.10347000003</v>
      </c>
      <c r="GA7" s="597">
        <f t="shared" si="3"/>
        <v>269331.66057000001</v>
      </c>
      <c r="GB7" s="598">
        <f t="shared" si="3"/>
        <v>273014.66652600002</v>
      </c>
      <c r="GC7" s="596">
        <f t="shared" si="3"/>
        <v>271756.38063249999</v>
      </c>
      <c r="GD7" s="596">
        <f t="shared" si="3"/>
        <v>278441.15642249997</v>
      </c>
      <c r="GE7" s="596">
        <f t="shared" si="3"/>
        <v>279338.519564708</v>
      </c>
      <c r="GF7" s="596">
        <f t="shared" si="3"/>
        <v>272529.43768999999</v>
      </c>
      <c r="GG7" s="596">
        <f t="shared" si="3"/>
        <v>261919.93684610751</v>
      </c>
      <c r="GH7" s="596">
        <f t="shared" si="3"/>
        <v>267250.79307999997</v>
      </c>
      <c r="GI7" s="596">
        <f t="shared" si="3"/>
        <v>280867.82701000001</v>
      </c>
      <c r="GJ7" s="596">
        <f t="shared" si="3"/>
        <v>284433.65191000002</v>
      </c>
      <c r="GK7" s="596">
        <f t="shared" si="3"/>
        <v>291025.457926</v>
      </c>
      <c r="GL7" s="596">
        <f t="shared" si="3"/>
        <v>290857.0266475</v>
      </c>
      <c r="GM7" s="597">
        <f t="shared" ref="GM7" si="4">GM8+GM9</f>
        <v>298139.43121940002</v>
      </c>
      <c r="GN7" s="598">
        <f t="shared" si="3"/>
        <v>306759.9316957749</v>
      </c>
      <c r="GO7" s="596">
        <f t="shared" si="3"/>
        <v>316426.52891654754</v>
      </c>
      <c r="GP7" s="597">
        <f t="shared" si="3"/>
        <v>327547.19976782001</v>
      </c>
    </row>
    <row r="8" spans="1:198" ht="40.5" customHeight="1">
      <c r="A8" s="594" t="s">
        <v>307</v>
      </c>
      <c r="B8" s="588">
        <v>1624.34</v>
      </c>
      <c r="C8" s="588">
        <v>2391.21</v>
      </c>
      <c r="D8" s="588">
        <v>3670.8</v>
      </c>
      <c r="E8" s="588">
        <v>4551.8999999999996</v>
      </c>
      <c r="F8" s="588">
        <v>6017.0271999999995</v>
      </c>
      <c r="G8" s="588">
        <v>6236.2</v>
      </c>
      <c r="H8" s="588">
        <v>6373.5</v>
      </c>
      <c r="I8" s="588">
        <v>6639.1</v>
      </c>
      <c r="J8" s="588">
        <v>7032.5</v>
      </c>
      <c r="K8" s="588">
        <v>6939.2</v>
      </c>
      <c r="L8" s="588">
        <v>7123</v>
      </c>
      <c r="M8" s="588">
        <v>7169.3618274999999</v>
      </c>
      <c r="N8" s="588">
        <v>7240.9679049999995</v>
      </c>
      <c r="O8" s="588">
        <v>7118.4085339999992</v>
      </c>
      <c r="P8" s="588">
        <v>7478.4</v>
      </c>
      <c r="Q8" s="588">
        <v>8121</v>
      </c>
      <c r="R8" s="150">
        <v>8401.7999999999993</v>
      </c>
      <c r="S8" s="149">
        <v>8854.5</v>
      </c>
      <c r="T8" s="149">
        <v>8973.6</v>
      </c>
      <c r="U8" s="149"/>
      <c r="V8" s="149">
        <v>8751.5</v>
      </c>
      <c r="W8" s="149">
        <v>9253.1</v>
      </c>
      <c r="X8" s="152">
        <v>9364.5</v>
      </c>
      <c r="Y8" s="149">
        <v>9710</v>
      </c>
      <c r="Z8" s="149">
        <v>9619.5</v>
      </c>
      <c r="AA8" s="152">
        <v>9556</v>
      </c>
      <c r="AB8" s="152">
        <v>9744.7999999999993</v>
      </c>
      <c r="AC8" s="149">
        <v>10517.5</v>
      </c>
      <c r="AD8" s="149">
        <v>10837.4</v>
      </c>
      <c r="AE8" s="149">
        <v>10837.4</v>
      </c>
      <c r="AF8" s="149"/>
      <c r="AG8" s="149">
        <v>9392.0055077500001</v>
      </c>
      <c r="AH8" s="149">
        <v>11064.881332000001</v>
      </c>
      <c r="AI8" s="149">
        <v>11069.9385525</v>
      </c>
      <c r="AJ8" s="149">
        <v>11428.719932499998</v>
      </c>
      <c r="AK8" s="149">
        <v>11341.764398187379</v>
      </c>
      <c r="AL8" s="149">
        <v>11492.044849578589</v>
      </c>
      <c r="AM8" s="149">
        <v>11959.449591430302</v>
      </c>
      <c r="AN8" s="149">
        <v>11947.687266237324</v>
      </c>
      <c r="AO8" s="149">
        <v>12058.937642543504</v>
      </c>
      <c r="AP8" s="149">
        <v>12225.76663</v>
      </c>
      <c r="AQ8" s="149">
        <v>12797.4285925</v>
      </c>
      <c r="AR8" s="149">
        <v>13156.008259999999</v>
      </c>
      <c r="AS8" s="149">
        <v>13788.024337774661</v>
      </c>
      <c r="AT8" s="149">
        <v>13605.539609838177</v>
      </c>
      <c r="AU8" s="149">
        <v>13697.734143527734</v>
      </c>
      <c r="AV8" s="149">
        <v>14295.319403255588</v>
      </c>
      <c r="AW8" s="149">
        <v>14645.684730827992</v>
      </c>
      <c r="AX8" s="149">
        <v>14293.103631827429</v>
      </c>
      <c r="AY8" s="149">
        <v>14633.129386046296</v>
      </c>
      <c r="AZ8" s="149">
        <v>14645.870930550791</v>
      </c>
      <c r="BA8" s="149">
        <v>14669.835048977755</v>
      </c>
      <c r="BB8" s="149">
        <v>15269.212955999999</v>
      </c>
      <c r="BC8" s="149">
        <v>16073.316885</v>
      </c>
      <c r="BD8" s="149">
        <v>16199.876877499999</v>
      </c>
      <c r="BE8" s="149"/>
      <c r="BF8" s="149">
        <v>16748.465078000001</v>
      </c>
      <c r="BG8" s="149">
        <v>17035.438977500002</v>
      </c>
      <c r="BH8" s="149">
        <v>17308.203292500002</v>
      </c>
      <c r="BI8" s="149">
        <v>17452.841789999999</v>
      </c>
      <c r="BJ8" s="149">
        <v>17932.584617499997</v>
      </c>
      <c r="BK8" s="149">
        <v>20211.543168</v>
      </c>
      <c r="BL8" s="149">
        <v>21652.6047975</v>
      </c>
      <c r="BM8" s="149">
        <v>21277.726480000001</v>
      </c>
      <c r="BN8" s="149">
        <v>21567.263295000001</v>
      </c>
      <c r="BO8" s="39">
        <v>21827.834842</v>
      </c>
      <c r="BP8" s="39">
        <v>22115.675137500002</v>
      </c>
      <c r="BQ8" s="39">
        <v>21242.074442500001</v>
      </c>
      <c r="BR8" s="39">
        <v>21538.419502000004</v>
      </c>
      <c r="BS8" s="39">
        <v>21561.278064999999</v>
      </c>
      <c r="BT8" s="39">
        <v>21666.333084000002</v>
      </c>
      <c r="BU8" s="330">
        <v>23168.863555</v>
      </c>
      <c r="BV8" s="330">
        <v>23736.622482500003</v>
      </c>
      <c r="BW8" s="330">
        <v>25670.342435999999</v>
      </c>
      <c r="BX8" s="595">
        <v>28689.100937499999</v>
      </c>
      <c r="BY8" s="595">
        <v>26458.3871425</v>
      </c>
      <c r="BZ8" s="595">
        <v>25711.301508</v>
      </c>
      <c r="CA8" s="331">
        <v>26469.253997500004</v>
      </c>
      <c r="CB8" s="331">
        <v>27329.733872500001</v>
      </c>
      <c r="CC8" s="331">
        <v>27959.837919999998</v>
      </c>
      <c r="CD8" s="331">
        <v>27454.467985000003</v>
      </c>
      <c r="CE8" s="331">
        <v>28175.065133999997</v>
      </c>
      <c r="CF8" s="331">
        <v>29981.736594999998</v>
      </c>
      <c r="CG8" s="331">
        <v>31402.583352499998</v>
      </c>
      <c r="CH8" s="331">
        <v>32474.540399999998</v>
      </c>
      <c r="CI8" s="331">
        <v>33495.002500000002</v>
      </c>
      <c r="CJ8" s="331">
        <v>35158.207500000004</v>
      </c>
      <c r="CK8" s="331">
        <v>35432.692499999997</v>
      </c>
      <c r="CL8" s="331">
        <v>34053.481999999996</v>
      </c>
      <c r="CM8" s="329">
        <v>34768.967499999999</v>
      </c>
      <c r="CN8" s="329">
        <v>35434.642000000007</v>
      </c>
      <c r="CO8" s="329">
        <v>35286.832499999997</v>
      </c>
      <c r="CP8" s="329">
        <v>35936.23656414084</v>
      </c>
      <c r="CQ8" s="329">
        <v>35957.808140400361</v>
      </c>
      <c r="CR8" s="329">
        <v>35670.200000000004</v>
      </c>
      <c r="CS8" s="329">
        <v>36020.450000000004</v>
      </c>
      <c r="CT8" s="329">
        <v>37628.823931999999</v>
      </c>
      <c r="CU8" s="329">
        <v>39161.468840000001</v>
      </c>
      <c r="CV8" s="400">
        <v>40548.639404000001</v>
      </c>
      <c r="CW8" s="329">
        <v>41630.045224999994</v>
      </c>
      <c r="CX8" s="329">
        <v>41407.839967499996</v>
      </c>
      <c r="CY8" s="329">
        <v>41704.994442499999</v>
      </c>
      <c r="CZ8" s="329">
        <v>41651.335416000002</v>
      </c>
      <c r="DA8" s="329">
        <v>41826.481052499999</v>
      </c>
      <c r="DB8" s="329">
        <v>41525.377285000002</v>
      </c>
      <c r="DC8" s="329">
        <v>44435.269198000002</v>
      </c>
      <c r="DD8" s="329">
        <v>47184.760067500007</v>
      </c>
      <c r="DE8" s="329">
        <v>47592.916402000003</v>
      </c>
      <c r="DF8" s="329">
        <v>47109.561967499998</v>
      </c>
      <c r="DG8" s="401">
        <v>47713.427100000001</v>
      </c>
      <c r="DH8" s="400">
        <v>47638.771767999999</v>
      </c>
      <c r="DI8" s="329">
        <v>49016.679434999998</v>
      </c>
      <c r="DJ8" s="599">
        <v>49446.100482499998</v>
      </c>
      <c r="DK8" s="599">
        <v>50484.237837500004</v>
      </c>
      <c r="DL8" s="599">
        <v>50217.551430000007</v>
      </c>
      <c r="DM8" s="599">
        <v>50038.782172499996</v>
      </c>
      <c r="DN8" s="599">
        <v>50466.841925999986</v>
      </c>
      <c r="DO8" s="599">
        <v>51299.024647500002</v>
      </c>
      <c r="DP8" s="599">
        <v>52443.551852500001</v>
      </c>
      <c r="DQ8" s="599">
        <v>54744.138641999998</v>
      </c>
      <c r="DR8" s="599">
        <v>54504.86651</v>
      </c>
      <c r="DS8" s="600">
        <v>55428.634964999997</v>
      </c>
      <c r="DT8" s="601">
        <v>55673.418302500002</v>
      </c>
      <c r="DU8" s="599">
        <v>55122.012657500003</v>
      </c>
      <c r="DV8" s="599">
        <v>56626.9651275</v>
      </c>
      <c r="DW8" s="599">
        <v>57483.27554599999</v>
      </c>
      <c r="DX8" s="599">
        <v>58419.6174875</v>
      </c>
      <c r="DY8" s="599">
        <v>60743.984645000004</v>
      </c>
      <c r="DZ8" s="599">
        <v>62382.600087999992</v>
      </c>
      <c r="EA8" s="599">
        <v>63585.455187500003</v>
      </c>
      <c r="EB8" s="599">
        <v>65309.435967999998</v>
      </c>
      <c r="EC8" s="599">
        <v>69601.467579999997</v>
      </c>
      <c r="ED8" s="599">
        <v>71738.424402500008</v>
      </c>
      <c r="EE8" s="600">
        <v>73936.768744000001</v>
      </c>
      <c r="EF8" s="601">
        <v>74847.304879999996</v>
      </c>
      <c r="EG8" s="599">
        <v>73685.019375000003</v>
      </c>
      <c r="EH8" s="599">
        <v>73630.523457999996</v>
      </c>
      <c r="EI8" s="599">
        <v>74468.919452499991</v>
      </c>
      <c r="EJ8" s="599">
        <v>74638.665840000001</v>
      </c>
      <c r="EK8" s="599">
        <v>75348.648635999998</v>
      </c>
      <c r="EL8" s="599">
        <v>77624.299274999998</v>
      </c>
      <c r="EM8" s="599">
        <v>79054.280729999999</v>
      </c>
      <c r="EN8" s="599">
        <v>80429.328804000004</v>
      </c>
      <c r="EO8" s="599">
        <v>80745.317222500002</v>
      </c>
      <c r="EP8" s="599">
        <v>84582.728932500002</v>
      </c>
      <c r="EQ8" s="600">
        <v>86779.689727999998</v>
      </c>
      <c r="ER8" s="601">
        <v>86558.996782499991</v>
      </c>
      <c r="ES8" s="599">
        <v>86998.104197499997</v>
      </c>
      <c r="ET8" s="599">
        <v>86282.303602500004</v>
      </c>
      <c r="EU8" s="599">
        <v>85336.9394225</v>
      </c>
      <c r="EV8" s="599">
        <v>85356.571427499992</v>
      </c>
      <c r="EW8" s="599">
        <v>84468.149346000006</v>
      </c>
      <c r="EX8" s="599">
        <v>85578.624962500005</v>
      </c>
      <c r="EY8" s="599">
        <v>86635.184781999997</v>
      </c>
      <c r="EZ8" s="599">
        <v>87119.169807500002</v>
      </c>
      <c r="FA8" s="599">
        <v>87936.794085000001</v>
      </c>
      <c r="FB8" s="599">
        <v>94899.894035999998</v>
      </c>
      <c r="FC8" s="600">
        <v>99154.420427500008</v>
      </c>
      <c r="FD8" s="601">
        <v>105805.34434999998</v>
      </c>
      <c r="FE8" s="599">
        <v>108691.815475</v>
      </c>
      <c r="FF8" s="599">
        <v>112834.01806</v>
      </c>
      <c r="FG8" s="599">
        <v>116647.67172499999</v>
      </c>
      <c r="FH8" s="599">
        <v>116615.57647999999</v>
      </c>
      <c r="FI8" s="599">
        <v>117402.07127500001</v>
      </c>
      <c r="FJ8" s="599">
        <v>119638.047775</v>
      </c>
      <c r="FK8" s="599">
        <v>121029.01132000001</v>
      </c>
      <c r="FL8" s="599">
        <v>124265.171175</v>
      </c>
      <c r="FM8" s="599">
        <v>126474.5961</v>
      </c>
      <c r="FN8" s="599">
        <v>131265.51200000002</v>
      </c>
      <c r="FO8" s="600">
        <v>136340.01232500002</v>
      </c>
      <c r="FP8" s="601">
        <v>144116.88204</v>
      </c>
      <c r="FQ8" s="599">
        <v>145105.52987500001</v>
      </c>
      <c r="FR8" s="599">
        <v>147033.20597499999</v>
      </c>
      <c r="FS8" s="599">
        <v>149423.50602500001</v>
      </c>
      <c r="FT8" s="599">
        <v>151673.53571999999</v>
      </c>
      <c r="FU8" s="599">
        <v>151615.80804999999</v>
      </c>
      <c r="FV8" s="599">
        <v>152945.19098000001</v>
      </c>
      <c r="FW8" s="599">
        <v>158440.71322500001</v>
      </c>
      <c r="FX8" s="599">
        <v>165046.2599</v>
      </c>
      <c r="FY8" s="599">
        <v>171256.22163999997</v>
      </c>
      <c r="FZ8" s="599">
        <v>176767.56410000002</v>
      </c>
      <c r="GA8" s="600">
        <v>180048.17455</v>
      </c>
      <c r="GB8" s="601">
        <v>184235.13663999998</v>
      </c>
      <c r="GC8" s="599">
        <v>180004.45097499999</v>
      </c>
      <c r="GD8" s="599">
        <v>185371.72382499999</v>
      </c>
      <c r="GE8" s="599">
        <v>186905.579860764</v>
      </c>
      <c r="GF8" s="599">
        <v>192362.4008</v>
      </c>
      <c r="GG8" s="599">
        <v>199743.3174281375</v>
      </c>
      <c r="GH8" s="599">
        <v>204232.7819</v>
      </c>
      <c r="GI8" s="599">
        <v>215622.43340000001</v>
      </c>
      <c r="GJ8" s="599">
        <v>211854.7689</v>
      </c>
      <c r="GK8" s="599">
        <v>213977.85381599999</v>
      </c>
      <c r="GL8" s="599">
        <v>219160.7691</v>
      </c>
      <c r="GM8" s="600">
        <v>224452.79334565002</v>
      </c>
      <c r="GN8" s="601">
        <v>234498.73436549626</v>
      </c>
      <c r="GO8" s="599">
        <v>239653.7683143875</v>
      </c>
      <c r="GP8" s="600">
        <v>251559.60280469002</v>
      </c>
    </row>
    <row r="9" spans="1:198" ht="40.5" customHeight="1">
      <c r="A9" s="594" t="s">
        <v>308</v>
      </c>
      <c r="B9" s="588">
        <v>586.28</v>
      </c>
      <c r="C9" s="588">
        <v>904.37</v>
      </c>
      <c r="D9" s="588">
        <v>1076.8</v>
      </c>
      <c r="E9" s="588">
        <v>1546.1</v>
      </c>
      <c r="F9" s="588">
        <v>2262.3493000000003</v>
      </c>
      <c r="G9" s="588">
        <v>2375.9</v>
      </c>
      <c r="H9" s="588">
        <v>2402.8000000000002</v>
      </c>
      <c r="I9" s="588">
        <v>2359.6999999999998</v>
      </c>
      <c r="J9" s="588">
        <v>2360</v>
      </c>
      <c r="K9" s="588">
        <v>2408.9</v>
      </c>
      <c r="L9" s="588">
        <v>2342.3000000000002</v>
      </c>
      <c r="M9" s="588">
        <v>2428.7473299999997</v>
      </c>
      <c r="N9" s="588">
        <v>2483.924055</v>
      </c>
      <c r="O9" s="588">
        <v>2440.1952460000002</v>
      </c>
      <c r="P9" s="588">
        <v>2564</v>
      </c>
      <c r="Q9" s="588">
        <v>2677.8</v>
      </c>
      <c r="R9" s="150">
        <v>2440.1999999999998</v>
      </c>
      <c r="S9" s="149">
        <v>2866.7</v>
      </c>
      <c r="T9" s="149">
        <v>3086.2</v>
      </c>
      <c r="U9" s="149"/>
      <c r="V9" s="149">
        <v>3348.9</v>
      </c>
      <c r="W9" s="149">
        <v>3470.2</v>
      </c>
      <c r="X9" s="152">
        <v>3564.7</v>
      </c>
      <c r="Y9" s="149">
        <v>3599.1</v>
      </c>
      <c r="Z9" s="149">
        <v>3778.8</v>
      </c>
      <c r="AA9" s="152">
        <v>3866.5</v>
      </c>
      <c r="AB9" s="152">
        <v>3954.7</v>
      </c>
      <c r="AC9" s="149">
        <v>3830.9</v>
      </c>
      <c r="AD9" s="149">
        <v>3815.2</v>
      </c>
      <c r="AE9" s="149">
        <v>4026.7</v>
      </c>
      <c r="AF9" s="149"/>
      <c r="AG9" s="149">
        <v>4112.0255550000002</v>
      </c>
      <c r="AH9" s="149">
        <v>4320.5682939999997</v>
      </c>
      <c r="AI9" s="149">
        <v>4541.0411624999997</v>
      </c>
      <c r="AJ9" s="149">
        <v>4968.2283225000001</v>
      </c>
      <c r="AK9" s="149">
        <v>6250.9339083052446</v>
      </c>
      <c r="AL9" s="149">
        <v>5376.8886937125699</v>
      </c>
      <c r="AM9" s="149">
        <v>5403.543369742777</v>
      </c>
      <c r="AN9" s="149">
        <v>5321.1097027281021</v>
      </c>
      <c r="AO9" s="149">
        <v>5349.065814426026</v>
      </c>
      <c r="AP9" s="149">
        <v>5317.8601419999995</v>
      </c>
      <c r="AQ9" s="149">
        <v>5228.4628150000008</v>
      </c>
      <c r="AR9" s="149">
        <v>5301.4722775</v>
      </c>
      <c r="AS9" s="149">
        <v>5346.2601464657464</v>
      </c>
      <c r="AT9" s="149">
        <v>5358.1962489101015</v>
      </c>
      <c r="AU9" s="149">
        <v>5509.1196293542516</v>
      </c>
      <c r="AV9" s="149">
        <v>5798.4797891754588</v>
      </c>
      <c r="AW9" s="149">
        <v>5915.0269796740195</v>
      </c>
      <c r="AX9" s="149">
        <v>5727.8345974686463</v>
      </c>
      <c r="AY9" s="149">
        <v>5765.7579856974298</v>
      </c>
      <c r="AZ9" s="149">
        <v>5687.3541302443427</v>
      </c>
      <c r="BA9" s="149">
        <v>5667.880819915641</v>
      </c>
      <c r="BB9" s="149">
        <v>5740.9399042000005</v>
      </c>
      <c r="BC9" s="149">
        <v>5904.9000525000001</v>
      </c>
      <c r="BD9" s="149">
        <v>6027.6404924999997</v>
      </c>
      <c r="BE9" s="149"/>
      <c r="BF9" s="149">
        <v>6781.500102</v>
      </c>
      <c r="BG9" s="149">
        <v>7100.4769725000006</v>
      </c>
      <c r="BH9" s="149">
        <v>7304.5050899999997</v>
      </c>
      <c r="BI9" s="149">
        <v>7701.3861580000012</v>
      </c>
      <c r="BJ9" s="149">
        <v>7932.3334199999999</v>
      </c>
      <c r="BK9" s="149">
        <v>9844.003200000001</v>
      </c>
      <c r="BL9" s="149">
        <v>10145.633389999999</v>
      </c>
      <c r="BM9" s="149">
        <v>9942.7217275000003</v>
      </c>
      <c r="BN9" s="149">
        <v>10733.841557500002</v>
      </c>
      <c r="BO9" s="39">
        <v>12043.931666</v>
      </c>
      <c r="BP9" s="39">
        <v>12449.912232499999</v>
      </c>
      <c r="BQ9" s="39">
        <v>13356.488705</v>
      </c>
      <c r="BR9" s="39">
        <v>12900.256954</v>
      </c>
      <c r="BS9" s="39">
        <v>11863.62235</v>
      </c>
      <c r="BT9" s="39">
        <v>12620.144176000002</v>
      </c>
      <c r="BU9" s="330">
        <v>12245.585210000001</v>
      </c>
      <c r="BV9" s="330">
        <v>12269.5370425</v>
      </c>
      <c r="BW9" s="330">
        <v>12378.982985999999</v>
      </c>
      <c r="BX9" s="595">
        <v>12621.734779999999</v>
      </c>
      <c r="BY9" s="595">
        <v>12711.356135000002</v>
      </c>
      <c r="BZ9" s="595">
        <v>12775.953752000001</v>
      </c>
      <c r="CA9" s="331">
        <v>12889.2990175</v>
      </c>
      <c r="CB9" s="331">
        <v>12807.2972825</v>
      </c>
      <c r="CC9" s="331">
        <v>13181.936032000001</v>
      </c>
      <c r="CD9" s="331">
        <v>13229.1196175</v>
      </c>
      <c r="CE9" s="331">
        <v>13237.145629999999</v>
      </c>
      <c r="CF9" s="331">
        <v>13231.170755000001</v>
      </c>
      <c r="CG9" s="331">
        <v>13375.825332500001</v>
      </c>
      <c r="CH9" s="331">
        <v>13422.026800000001</v>
      </c>
      <c r="CI9" s="331">
        <v>13696.430750000001</v>
      </c>
      <c r="CJ9" s="331">
        <v>14447.39</v>
      </c>
      <c r="CK9" s="331">
        <v>15272.314999999999</v>
      </c>
      <c r="CL9" s="331">
        <v>16658.266</v>
      </c>
      <c r="CM9" s="329">
        <v>16041.657500000001</v>
      </c>
      <c r="CN9" s="329">
        <v>15364.264000000001</v>
      </c>
      <c r="CO9" s="329">
        <v>15886.1875</v>
      </c>
      <c r="CP9" s="329">
        <v>16114.116297805935</v>
      </c>
      <c r="CQ9" s="329">
        <v>15882.765255419954</v>
      </c>
      <c r="CR9" s="329">
        <v>16203.154999999999</v>
      </c>
      <c r="CS9" s="329">
        <v>15746.612499999999</v>
      </c>
      <c r="CT9" s="329">
        <v>16199.978912499999</v>
      </c>
      <c r="CU9" s="329">
        <v>15941.29701</v>
      </c>
      <c r="CV9" s="400">
        <v>15838.110989999997</v>
      </c>
      <c r="CW9" s="329">
        <v>16436.812324999999</v>
      </c>
      <c r="CX9" s="329">
        <v>16514.599040000001</v>
      </c>
      <c r="CY9" s="329">
        <v>16330.368210000001</v>
      </c>
      <c r="CZ9" s="329">
        <v>15888.088163999997</v>
      </c>
      <c r="DA9" s="329">
        <v>16476.624112499998</v>
      </c>
      <c r="DB9" s="329">
        <v>17052.752775000001</v>
      </c>
      <c r="DC9" s="329">
        <v>18097.764940000001</v>
      </c>
      <c r="DD9" s="329">
        <v>18846.7640575</v>
      </c>
      <c r="DE9" s="329">
        <v>19015.929228000001</v>
      </c>
      <c r="DF9" s="329">
        <v>17989.263759999998</v>
      </c>
      <c r="DG9" s="401">
        <v>18229.417442500002</v>
      </c>
      <c r="DH9" s="400">
        <v>18420.905306000001</v>
      </c>
      <c r="DI9" s="329">
        <v>19102.445852500001</v>
      </c>
      <c r="DJ9" s="599">
        <v>20239.974274999997</v>
      </c>
      <c r="DK9" s="599">
        <v>20430.056519999998</v>
      </c>
      <c r="DL9" s="599">
        <v>20247.110001999998</v>
      </c>
      <c r="DM9" s="599">
        <v>21205.448929999999</v>
      </c>
      <c r="DN9" s="599">
        <v>21698.840631999999</v>
      </c>
      <c r="DO9" s="599">
        <v>21989.220154999999</v>
      </c>
      <c r="DP9" s="599">
        <v>22369.364217499999</v>
      </c>
      <c r="DQ9" s="599">
        <v>22835.044440000005</v>
      </c>
      <c r="DR9" s="599">
        <v>22443.637802500001</v>
      </c>
      <c r="DS9" s="600">
        <v>23652.437472500002</v>
      </c>
      <c r="DT9" s="601">
        <v>24776.953349999996</v>
      </c>
      <c r="DU9" s="599">
        <v>24827.375627499998</v>
      </c>
      <c r="DV9" s="599">
        <v>24112.412230000002</v>
      </c>
      <c r="DW9" s="599">
        <v>24046.226243999998</v>
      </c>
      <c r="DX9" s="599">
        <v>24752.299842500001</v>
      </c>
      <c r="DY9" s="599">
        <v>25195.5748675</v>
      </c>
      <c r="DZ9" s="599">
        <v>25293.448486000001</v>
      </c>
      <c r="EA9" s="599">
        <v>25386.190642499998</v>
      </c>
      <c r="EB9" s="599">
        <v>25630.609794000004</v>
      </c>
      <c r="EC9" s="599">
        <v>26301.405867499998</v>
      </c>
      <c r="ED9" s="599">
        <v>26437.768674999999</v>
      </c>
      <c r="EE9" s="600">
        <v>26671.782036000001</v>
      </c>
      <c r="EF9" s="601">
        <v>27589.43361</v>
      </c>
      <c r="EG9" s="599">
        <v>28140.746035</v>
      </c>
      <c r="EH9" s="599">
        <v>28679.206603999999</v>
      </c>
      <c r="EI9" s="599">
        <v>29141.197645</v>
      </c>
      <c r="EJ9" s="599">
        <v>29326.166692500003</v>
      </c>
      <c r="EK9" s="599">
        <v>29452.961331999999</v>
      </c>
      <c r="EL9" s="599">
        <v>29604.383244999997</v>
      </c>
      <c r="EM9" s="599">
        <v>29846.316755</v>
      </c>
      <c r="EN9" s="599">
        <v>30232.571906000005</v>
      </c>
      <c r="EO9" s="599">
        <v>29980.140760000002</v>
      </c>
      <c r="EP9" s="599">
        <v>30383.0842275</v>
      </c>
      <c r="EQ9" s="600">
        <v>36414.710164000004</v>
      </c>
      <c r="ER9" s="601">
        <v>31774.885732500003</v>
      </c>
      <c r="ES9" s="599">
        <v>32288.5100275</v>
      </c>
      <c r="ET9" s="599">
        <v>36143.4412275</v>
      </c>
      <c r="EU9" s="599">
        <v>40029.776587500004</v>
      </c>
      <c r="EV9" s="599">
        <v>41488.988135</v>
      </c>
      <c r="EW9" s="599">
        <v>40450.311443999999</v>
      </c>
      <c r="EX9" s="599">
        <v>42287.9538025</v>
      </c>
      <c r="EY9" s="599">
        <v>44919.317263999998</v>
      </c>
      <c r="EZ9" s="599">
        <v>46772.634285</v>
      </c>
      <c r="FA9" s="599">
        <v>54798.161192499967</v>
      </c>
      <c r="FB9" s="599">
        <v>70775.27764</v>
      </c>
      <c r="FC9" s="600">
        <v>63031.189939999997</v>
      </c>
      <c r="FD9" s="601">
        <v>50072.243142499996</v>
      </c>
      <c r="FE9" s="599">
        <v>60522.541385000004</v>
      </c>
      <c r="FF9" s="599">
        <v>61798.110754000001</v>
      </c>
      <c r="FG9" s="599">
        <v>61618.763215000006</v>
      </c>
      <c r="FH9" s="599">
        <v>61492.586276000002</v>
      </c>
      <c r="FI9" s="599">
        <v>62150.173502500002</v>
      </c>
      <c r="FJ9" s="599">
        <v>64174.925689999996</v>
      </c>
      <c r="FK9" s="599">
        <v>63397.336494000003</v>
      </c>
      <c r="FL9" s="599">
        <v>62975.012600000002</v>
      </c>
      <c r="FM9" s="599">
        <v>65502.801219999994</v>
      </c>
      <c r="FN9" s="599">
        <v>66234.532896000004</v>
      </c>
      <c r="FO9" s="600">
        <v>66799.608132499998</v>
      </c>
      <c r="FP9" s="601">
        <v>68075.213629999998</v>
      </c>
      <c r="FQ9" s="599">
        <v>69072.062617499992</v>
      </c>
      <c r="FR9" s="599">
        <v>72613.167580000008</v>
      </c>
      <c r="FS9" s="599">
        <v>75512.328845000011</v>
      </c>
      <c r="FT9" s="599">
        <v>79913.569541999997</v>
      </c>
      <c r="FU9" s="599">
        <v>83009.667879999994</v>
      </c>
      <c r="FV9" s="599">
        <v>84848.913564000002</v>
      </c>
      <c r="FW9" s="599">
        <v>85795.414709999997</v>
      </c>
      <c r="FX9" s="599">
        <v>87370.837027500005</v>
      </c>
      <c r="FY9" s="599">
        <v>90480.827581999984</v>
      </c>
      <c r="FZ9" s="599">
        <v>94892.539370000013</v>
      </c>
      <c r="GA9" s="600">
        <v>89283.486019999997</v>
      </c>
      <c r="GB9" s="601">
        <v>88779.529886000004</v>
      </c>
      <c r="GC9" s="599">
        <v>91751.929657500004</v>
      </c>
      <c r="GD9" s="599">
        <v>93069.432597499996</v>
      </c>
      <c r="GE9" s="599">
        <v>92432.939703943994</v>
      </c>
      <c r="GF9" s="599">
        <v>80167.036889999988</v>
      </c>
      <c r="GG9" s="599">
        <v>62176.619417970003</v>
      </c>
      <c r="GH9" s="277">
        <v>63018.011180000001</v>
      </c>
      <c r="GI9" s="599">
        <v>65245.393609999999</v>
      </c>
      <c r="GJ9" s="277">
        <v>72578.883010000005</v>
      </c>
      <c r="GK9" s="599">
        <v>77047.60411</v>
      </c>
      <c r="GL9" s="599">
        <v>71696.257547500005</v>
      </c>
      <c r="GM9" s="600">
        <v>73686.637873750005</v>
      </c>
      <c r="GN9" s="601">
        <v>72261.197330278606</v>
      </c>
      <c r="GO9" s="599">
        <v>76772.760602160008</v>
      </c>
      <c r="GP9" s="600">
        <v>75987.59696313001</v>
      </c>
    </row>
    <row r="10" spans="1:198" s="276" customFormat="1" ht="30.75" customHeight="1" thickBot="1">
      <c r="A10" s="602" t="s">
        <v>309</v>
      </c>
      <c r="B10" s="603">
        <v>10.3</v>
      </c>
      <c r="C10" s="603">
        <v>9.6999999999999993</v>
      </c>
      <c r="D10" s="603">
        <v>10</v>
      </c>
      <c r="E10" s="603">
        <v>9.4</v>
      </c>
      <c r="F10" s="603">
        <v>8.0899607699961873</v>
      </c>
      <c r="G10" s="603">
        <v>8.1999999999999993</v>
      </c>
      <c r="H10" s="603">
        <v>8.1999999999999993</v>
      </c>
      <c r="I10" s="603">
        <v>8.5</v>
      </c>
      <c r="J10" s="603">
        <v>9.6</v>
      </c>
      <c r="K10" s="603">
        <v>9.5</v>
      </c>
      <c r="L10" s="603">
        <v>9.6999999999999993</v>
      </c>
      <c r="M10" s="603">
        <v>9.5090518361761411</v>
      </c>
      <c r="N10" s="603">
        <v>9.5862747094996283</v>
      </c>
      <c r="O10" s="603">
        <v>9.4742460871521548</v>
      </c>
      <c r="P10" s="603">
        <v>10.6</v>
      </c>
      <c r="Q10" s="603">
        <v>9.9</v>
      </c>
      <c r="R10" s="604">
        <v>9.8000000000000007</v>
      </c>
      <c r="S10" s="605">
        <v>9.8000000000000007</v>
      </c>
      <c r="T10" s="605">
        <v>10.4</v>
      </c>
      <c r="U10" s="605"/>
      <c r="V10" s="605">
        <v>9.8000000000000007</v>
      </c>
      <c r="W10" s="605">
        <v>9.8000000000000007</v>
      </c>
      <c r="X10" s="605">
        <v>9.9</v>
      </c>
      <c r="Y10" s="605">
        <v>10.1</v>
      </c>
      <c r="Z10" s="605">
        <v>10.199999999999999</v>
      </c>
      <c r="AA10" s="605">
        <v>10.6</v>
      </c>
      <c r="AB10" s="605">
        <v>10.199999999999999</v>
      </c>
      <c r="AC10" s="605">
        <v>10.5</v>
      </c>
      <c r="AD10" s="605">
        <v>11.5</v>
      </c>
      <c r="AE10" s="606">
        <v>12.8</v>
      </c>
      <c r="AF10" s="605"/>
      <c r="AG10" s="605">
        <v>10.428793801747201</v>
      </c>
      <c r="AH10" s="605">
        <v>10.289185739951085</v>
      </c>
      <c r="AI10" s="605">
        <v>10.261018094523575</v>
      </c>
      <c r="AJ10" s="605">
        <v>10.191247702096929</v>
      </c>
      <c r="AK10" s="605">
        <v>9.7562625772574609</v>
      </c>
      <c r="AL10" s="605">
        <v>10.395931422348827</v>
      </c>
      <c r="AM10" s="605">
        <v>10.492376956177091</v>
      </c>
      <c r="AN10" s="605">
        <v>10.405762215687888</v>
      </c>
      <c r="AO10" s="605">
        <v>10.172884136708461</v>
      </c>
      <c r="AP10" s="605">
        <v>10.682096708708983</v>
      </c>
      <c r="AQ10" s="605">
        <v>11.254030586559219</v>
      </c>
      <c r="AR10" s="605">
        <v>11.078554523438571</v>
      </c>
      <c r="AS10" s="605">
        <v>10.921654547648568</v>
      </c>
      <c r="AT10" s="605">
        <v>10.924025057723513</v>
      </c>
      <c r="AU10" s="605">
        <v>11.763599506530349</v>
      </c>
      <c r="AV10" s="605">
        <v>11.27278111452959</v>
      </c>
      <c r="AW10" s="605">
        <v>12.229611918212182</v>
      </c>
      <c r="AX10" s="605">
        <v>9.1835768874552937</v>
      </c>
      <c r="AY10" s="605">
        <v>13.530774146501557</v>
      </c>
      <c r="AZ10" s="605">
        <v>9.6999999999999993</v>
      </c>
      <c r="BA10" s="605">
        <v>9.5</v>
      </c>
      <c r="BB10" s="605">
        <v>9.8398177926456096</v>
      </c>
      <c r="BC10" s="605">
        <v>9.8902796286041976</v>
      </c>
      <c r="BD10" s="605">
        <v>9.6549661699803231</v>
      </c>
      <c r="BE10" s="605"/>
      <c r="BF10" s="605">
        <v>11.834174656436954</v>
      </c>
      <c r="BG10" s="605">
        <v>12.044786495869445</v>
      </c>
      <c r="BH10" s="605">
        <v>11.472105542466908</v>
      </c>
      <c r="BI10" s="605">
        <v>10.352606374496389</v>
      </c>
      <c r="BJ10" s="605">
        <v>11.111317019575537</v>
      </c>
      <c r="BK10" s="605">
        <v>10.301694842242302</v>
      </c>
      <c r="BL10" s="607">
        <v>10.328884734535734</v>
      </c>
      <c r="BM10" s="607">
        <v>10.206671245784676</v>
      </c>
      <c r="BN10" s="608">
        <v>10.241463628275747</v>
      </c>
      <c r="BO10" s="413">
        <v>10.123710262321579</v>
      </c>
      <c r="BP10" s="413">
        <v>10.293055458354274</v>
      </c>
      <c r="BQ10" s="413">
        <v>10.254909278671514</v>
      </c>
      <c r="BR10" s="413">
        <v>10.657880893562991</v>
      </c>
      <c r="BS10" s="413">
        <v>10.146442914989311</v>
      </c>
      <c r="BT10" s="413">
        <v>10.304502673775124</v>
      </c>
      <c r="BU10" s="364">
        <v>10.46406406630963</v>
      </c>
      <c r="BV10" s="364">
        <v>10.287989975515167</v>
      </c>
      <c r="BW10" s="364">
        <v>10.311795645479185</v>
      </c>
      <c r="BX10" s="609">
        <v>10.115571792293167</v>
      </c>
      <c r="BY10" s="609">
        <v>10.176935783722152</v>
      </c>
      <c r="BZ10" s="609">
        <v>10.361818641156068</v>
      </c>
      <c r="CA10" s="365">
        <v>10.146586025350098</v>
      </c>
      <c r="CB10" s="365">
        <v>10.181145621406886</v>
      </c>
      <c r="CC10" s="365">
        <v>10.302982946105903</v>
      </c>
      <c r="CD10" s="365">
        <v>10.323806379951369</v>
      </c>
      <c r="CE10" s="365">
        <v>10.363335820097779</v>
      </c>
      <c r="CF10" s="365">
        <v>10.279457302009094</v>
      </c>
      <c r="CG10" s="365">
        <v>10.496800345373861</v>
      </c>
      <c r="CH10" s="365">
        <v>10.327189785993408</v>
      </c>
      <c r="CI10" s="365">
        <v>10.552665827330005</v>
      </c>
      <c r="CJ10" s="365">
        <v>10.271759149761275</v>
      </c>
      <c r="CK10" s="365">
        <v>9.9358283301703487</v>
      </c>
      <c r="CL10" s="365">
        <v>9.6786843159103917</v>
      </c>
      <c r="CM10" s="365">
        <v>10.382793953036398</v>
      </c>
      <c r="CN10" s="365">
        <v>9.8409717721086345</v>
      </c>
      <c r="CO10" s="365">
        <v>9.5015938086124283</v>
      </c>
      <c r="CP10" s="365">
        <v>9.3255365799530203</v>
      </c>
      <c r="CQ10" s="365">
        <v>9.6812696341275242</v>
      </c>
      <c r="CR10" s="365">
        <v>9.6716898299714753</v>
      </c>
      <c r="CS10" s="365">
        <v>9.9705725044761806</v>
      </c>
      <c r="CT10" s="365">
        <v>10.313338585733073</v>
      </c>
      <c r="CU10" s="365">
        <v>10.00475955237372</v>
      </c>
      <c r="CV10" s="367">
        <v>9.8461050995248804</v>
      </c>
      <c r="CW10" s="365">
        <v>10.246997711433757</v>
      </c>
      <c r="CX10" s="365">
        <v>9.8634378526605957</v>
      </c>
      <c r="CY10" s="365">
        <v>9.6781050609288251</v>
      </c>
      <c r="CZ10" s="365">
        <v>9.350334437257148</v>
      </c>
      <c r="DA10" s="365">
        <v>9.2717432668493807</v>
      </c>
      <c r="DB10" s="365">
        <v>9.2484351880999593</v>
      </c>
      <c r="DC10" s="365">
        <v>8.8589845875295303</v>
      </c>
      <c r="DD10" s="365">
        <v>8.9012066011432527</v>
      </c>
      <c r="DE10" s="365">
        <v>9.2241593993827653</v>
      </c>
      <c r="DF10" s="365">
        <v>9.0039833445473416</v>
      </c>
      <c r="DG10" s="368">
        <v>8.5479598777652299</v>
      </c>
      <c r="DH10" s="367">
        <v>8.5491710909721998</v>
      </c>
      <c r="DI10" s="365">
        <v>8.6568360682284098</v>
      </c>
      <c r="DJ10" s="365">
        <v>8.5206832949232059</v>
      </c>
      <c r="DK10" s="365">
        <v>8.3353515868057801</v>
      </c>
      <c r="DL10" s="365">
        <v>8.3671529262787487</v>
      </c>
      <c r="DM10" s="365">
        <v>8.5102562529266237</v>
      </c>
      <c r="DN10" s="365">
        <v>8.5422358842729782</v>
      </c>
      <c r="DO10" s="365">
        <v>8.6321601251312767</v>
      </c>
      <c r="DP10" s="365">
        <v>8.6063907467201588</v>
      </c>
      <c r="DQ10" s="365">
        <v>8.7948126793088992</v>
      </c>
      <c r="DR10" s="365">
        <v>8.7631342395756047</v>
      </c>
      <c r="DS10" s="368">
        <v>8.969179131145113</v>
      </c>
      <c r="DT10" s="367">
        <v>8.8807198683438049</v>
      </c>
      <c r="DU10" s="365">
        <v>8.7329896372827509</v>
      </c>
      <c r="DV10" s="365">
        <v>8.6641387015231786</v>
      </c>
      <c r="DW10" s="365">
        <v>7.4806718386546898</v>
      </c>
      <c r="DX10" s="365">
        <v>7.7732749463959001</v>
      </c>
      <c r="DY10" s="365">
        <v>7.7744304417550518</v>
      </c>
      <c r="DZ10" s="365">
        <v>7.5533015818916134</v>
      </c>
      <c r="EA10" s="365">
        <v>7.595883324068212</v>
      </c>
      <c r="EB10" s="365">
        <v>8.2457759179327308</v>
      </c>
      <c r="EC10" s="365">
        <v>7.6244432165036571</v>
      </c>
      <c r="ED10" s="365">
        <v>8.2090824520339272</v>
      </c>
      <c r="EE10" s="368">
        <v>8.1291693717805096</v>
      </c>
      <c r="EF10" s="367">
        <v>8.3332426049793895</v>
      </c>
      <c r="EG10" s="365">
        <v>8.1755199508988383</v>
      </c>
      <c r="EH10" s="365">
        <v>8.6510526371600704</v>
      </c>
      <c r="EI10" s="365">
        <v>8.575258904629095</v>
      </c>
      <c r="EJ10" s="365">
        <v>8.9582664552348152</v>
      </c>
      <c r="EK10" s="365">
        <v>9.6879426843730165</v>
      </c>
      <c r="EL10" s="365">
        <v>9.8002307410052829</v>
      </c>
      <c r="EM10" s="365">
        <v>9.9804108939779344</v>
      </c>
      <c r="EN10" s="365">
        <v>9.8427633920223503</v>
      </c>
      <c r="EO10" s="365">
        <v>10.664425978817151</v>
      </c>
      <c r="EP10" s="365">
        <v>10.154052514945043</v>
      </c>
      <c r="EQ10" s="368">
        <v>10.977677157286282</v>
      </c>
      <c r="ER10" s="367">
        <v>9.5910590473200639</v>
      </c>
      <c r="ES10" s="365">
        <v>9.8057061984651188</v>
      </c>
      <c r="ET10" s="365">
        <v>9.3378674933727179</v>
      </c>
      <c r="EU10" s="365">
        <v>11.529099287682618</v>
      </c>
      <c r="EV10" s="365">
        <v>11.658780520979343</v>
      </c>
      <c r="EW10" s="365">
        <v>11.505426156476098</v>
      </c>
      <c r="EX10" s="365">
        <v>11.939426453301492</v>
      </c>
      <c r="EY10" s="365">
        <v>12.81835935048696</v>
      </c>
      <c r="EZ10" s="365">
        <v>13.438045526348876</v>
      </c>
      <c r="FA10" s="365">
        <v>13.863725127126822</v>
      </c>
      <c r="FB10" s="365">
        <v>15.729045122682662</v>
      </c>
      <c r="FC10" s="368">
        <v>15.394666145735497</v>
      </c>
      <c r="FD10" s="367">
        <v>15.509552291257538</v>
      </c>
      <c r="FE10" s="365">
        <v>14.454131891560351</v>
      </c>
      <c r="FF10" s="365">
        <v>16.17552452514337</v>
      </c>
      <c r="FG10" s="365">
        <v>15.884869692198739</v>
      </c>
      <c r="FH10" s="365">
        <v>18.567918003401189</v>
      </c>
      <c r="FI10" s="365">
        <v>15.106886803518194</v>
      </c>
      <c r="FJ10" s="365">
        <v>15.859367327427124</v>
      </c>
      <c r="FK10" s="365">
        <v>18.35648684533929</v>
      </c>
      <c r="FL10" s="365">
        <v>15.42175593434135</v>
      </c>
      <c r="FM10" s="365">
        <v>14.858076283273459</v>
      </c>
      <c r="FN10" s="365">
        <v>14.544456876075717</v>
      </c>
      <c r="FO10" s="368">
        <v>14.990237439362966</v>
      </c>
      <c r="FP10" s="367">
        <v>15.036281190049475</v>
      </c>
      <c r="FQ10" s="365">
        <v>14.681602353477347</v>
      </c>
      <c r="FR10" s="365">
        <v>14.966836331248711</v>
      </c>
      <c r="FS10" s="365">
        <v>20.228465459404017</v>
      </c>
      <c r="FT10" s="365">
        <v>21.743559515989407</v>
      </c>
      <c r="FU10" s="365">
        <v>22.191846089439281</v>
      </c>
      <c r="FV10" s="365">
        <v>21.608628684270933</v>
      </c>
      <c r="FW10" s="365">
        <v>21.593138260665324</v>
      </c>
      <c r="FX10" s="365">
        <v>21.840469716017033</v>
      </c>
      <c r="FY10" s="365">
        <v>21.50194391710502</v>
      </c>
      <c r="FZ10" s="365">
        <v>21.103142276956003</v>
      </c>
      <c r="GA10" s="368">
        <v>21.080581824223966</v>
      </c>
      <c r="GB10" s="367">
        <v>21.084634915215439</v>
      </c>
      <c r="GC10" s="365">
        <v>21.762100884201768</v>
      </c>
      <c r="GD10" s="365">
        <v>21.64724543757475</v>
      </c>
      <c r="GE10" s="365">
        <v>22.327530025826711</v>
      </c>
      <c r="GF10" s="365">
        <v>22.220566716863726</v>
      </c>
      <c r="GG10" s="365">
        <v>24.38</v>
      </c>
      <c r="GH10" s="365">
        <v>28.8188</v>
      </c>
      <c r="GI10" s="365">
        <v>22.901900000000001</v>
      </c>
      <c r="GJ10" s="365">
        <v>23.137499999999999</v>
      </c>
      <c r="GK10" s="365">
        <v>22.812453753403666</v>
      </c>
      <c r="GL10" s="365">
        <v>22.738663976873351</v>
      </c>
      <c r="GM10" s="368">
        <v>23.128033725496913</v>
      </c>
      <c r="GN10" s="367">
        <v>23.07359586524219</v>
      </c>
      <c r="GO10" s="365">
        <v>23.176378961290808</v>
      </c>
      <c r="GP10" s="368">
        <v>23.117077401929624</v>
      </c>
    </row>
    <row r="11" spans="1:198" ht="27" customHeight="1" thickTop="1">
      <c r="A11" s="610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611"/>
      <c r="AT11" s="611"/>
      <c r="AU11" s="611"/>
      <c r="AV11" s="611"/>
      <c r="AW11" s="611"/>
      <c r="AX11" s="611"/>
      <c r="AY11" s="611"/>
      <c r="AZ11" s="611"/>
      <c r="BA11" s="611"/>
      <c r="BB11" s="611"/>
      <c r="BC11" s="611"/>
      <c r="BD11" s="611"/>
      <c r="BE11" s="611"/>
      <c r="BX11" s="612"/>
      <c r="BY11" s="612"/>
      <c r="BZ11" s="612"/>
      <c r="DT11" s="331"/>
      <c r="DU11" s="331"/>
      <c r="DV11" s="331"/>
      <c r="DW11" s="331"/>
      <c r="DX11" s="331"/>
      <c r="DY11" s="331"/>
      <c r="DZ11" s="331"/>
      <c r="EA11" s="331"/>
      <c r="EB11" s="331"/>
      <c r="EC11" s="331"/>
      <c r="ED11" s="331"/>
      <c r="EE11" s="331"/>
      <c r="EF11" s="331"/>
      <c r="EG11" s="331"/>
      <c r="EH11" s="331"/>
      <c r="EI11" s="331"/>
      <c r="EJ11" s="331"/>
      <c r="EK11" s="331"/>
      <c r="EL11" s="331"/>
      <c r="EM11" s="331"/>
      <c r="EN11" s="331"/>
      <c r="EO11" s="331"/>
      <c r="EP11" s="331"/>
      <c r="EQ11" s="331"/>
      <c r="ER11" s="331"/>
      <c r="ES11" s="331"/>
      <c r="ET11" s="331"/>
      <c r="EU11" s="331"/>
      <c r="EV11" s="331"/>
      <c r="EW11" s="331"/>
      <c r="EX11" s="331"/>
      <c r="EY11" s="331"/>
      <c r="EZ11" s="331"/>
      <c r="FA11" s="331"/>
      <c r="FB11" s="331"/>
      <c r="FC11" s="331"/>
      <c r="FD11" s="331"/>
      <c r="FE11" s="331"/>
      <c r="FF11" s="331"/>
      <c r="FG11" s="331"/>
      <c r="FH11" s="331"/>
      <c r="FI11" s="331"/>
      <c r="FJ11" s="331"/>
      <c r="FK11" s="331"/>
      <c r="FL11" s="331"/>
      <c r="FM11" s="331"/>
      <c r="FN11" s="331"/>
      <c r="FO11" s="331"/>
      <c r="FP11" s="331"/>
      <c r="FQ11" s="331"/>
      <c r="FR11" s="331"/>
      <c r="FS11" s="331"/>
      <c r="FT11" s="331"/>
      <c r="FU11" s="331"/>
      <c r="FV11" s="331"/>
      <c r="FW11" s="331"/>
      <c r="FX11" s="331"/>
      <c r="FY11" s="331"/>
      <c r="FZ11" s="331"/>
      <c r="GA11" s="331"/>
      <c r="GB11" s="331"/>
      <c r="GC11" s="331"/>
      <c r="GD11" s="331"/>
      <c r="GE11" s="331"/>
      <c r="GF11" s="331"/>
      <c r="GG11" s="331"/>
      <c r="GH11" s="331"/>
      <c r="GI11" s="331"/>
      <c r="GJ11" s="331"/>
      <c r="GK11" s="331"/>
      <c r="GL11" s="331"/>
      <c r="GM11" s="331"/>
      <c r="GN11" s="331"/>
      <c r="GO11" s="331"/>
      <c r="GP11" s="331"/>
    </row>
    <row r="12" spans="1:198" ht="18.5">
      <c r="A12" s="613"/>
      <c r="DV12" s="614"/>
    </row>
    <row r="13" spans="1:198" ht="18.5">
      <c r="DT13" s="331"/>
    </row>
    <row r="14" spans="1:198" ht="18.5"/>
    <row r="15" spans="1:198" ht="18.5">
      <c r="EB15" s="615"/>
    </row>
    <row r="16" spans="1:198" ht="18.5"/>
    <row r="17" ht="18.5"/>
    <row r="18" ht="18.5"/>
    <row r="19" ht="18.5"/>
    <row r="20" ht="18.5"/>
    <row r="21" ht="18.5"/>
    <row r="22" ht="18.5"/>
    <row r="23" ht="18.5"/>
    <row r="24" ht="18.5"/>
    <row r="25" ht="18.5"/>
    <row r="26" ht="18.5"/>
    <row r="27" ht="18.5"/>
    <row r="28" ht="18.5"/>
    <row r="29" ht="18.5"/>
    <row r="30" ht="18.5"/>
    <row r="31" ht="18.5"/>
    <row r="32" ht="18.5"/>
    <row r="33" spans="1:1" ht="18.5"/>
    <row r="34" spans="1:1" ht="18.5"/>
    <row r="35" spans="1:1" ht="18.5"/>
    <row r="36" spans="1:1" ht="18.5"/>
    <row r="37" spans="1:1" ht="18.5">
      <c r="A37" s="841"/>
    </row>
    <row r="38" spans="1:1" ht="18.5"/>
    <row r="39" spans="1:1" ht="18.5"/>
    <row r="40" spans="1:1" ht="18.5"/>
    <row r="41" spans="1:1" ht="18.5"/>
    <row r="42" spans="1:1" ht="18.5"/>
    <row r="43" spans="1:1" ht="18.5"/>
    <row r="44" spans="1:1" ht="18.5"/>
    <row r="45" spans="1:1" ht="18.5"/>
    <row r="46" spans="1:1" ht="18.5"/>
    <row r="47" spans="1:1" ht="18.5"/>
    <row r="48" spans="1:1" ht="18.5"/>
    <row r="49" ht="18.5"/>
    <row r="50" ht="18.5"/>
    <row r="51" ht="18.5"/>
    <row r="52" ht="18.5"/>
    <row r="85" spans="2:2" ht="6" customHeight="1"/>
    <row r="86" spans="2:2" ht="32.25" customHeight="1">
      <c r="B86" s="3030" t="s">
        <v>1551</v>
      </c>
    </row>
  </sheetData>
  <mergeCells count="32">
    <mergeCell ref="GN2:GP2"/>
    <mergeCell ref="CJ2:CU2"/>
    <mergeCell ref="ER2:FC2"/>
    <mergeCell ref="FD2:FO2"/>
    <mergeCell ref="FP2:GA2"/>
    <mergeCell ref="GB2:GM2"/>
    <mergeCell ref="DH2:DS2"/>
    <mergeCell ref="DT2:EE2"/>
    <mergeCell ref="EF2:EQ2"/>
    <mergeCell ref="CV2:DG2"/>
    <mergeCell ref="AG2:AR2"/>
    <mergeCell ref="AS2:BD2"/>
    <mergeCell ref="BF2:BK2"/>
    <mergeCell ref="BL2:BT2"/>
    <mergeCell ref="BX2:CI2"/>
    <mergeCell ref="M2:M3"/>
    <mergeCell ref="N2:N3"/>
    <mergeCell ref="O2:O3"/>
    <mergeCell ref="P2:P3"/>
    <mergeCell ref="Q2:Q3"/>
    <mergeCell ref="L2:L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rintOptions horizontalCentered="1"/>
  <pageMargins left="0" right="0" top="0.55118110236220497" bottom="1.2204724409448799" header="0.511811023622047" footer="0.511811023622047"/>
  <pageSetup scale="56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&amp;C7
&amp;1#&amp;"Aptos,Regular"&amp;10&amp;K000000 PUBLIC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F7F0-C36C-4150-83F1-6DAD4E6FDC95}">
  <dimension ref="A1:BV239"/>
  <sheetViews>
    <sheetView showGridLines="0" view="pageBreakPreview" zoomScaleNormal="100" zoomScaleSheetLayoutView="100" workbookViewId="0">
      <pane xSplit="1" ySplit="4" topLeftCell="B22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5.5"/>
  <cols>
    <col min="1" max="1" width="17.90625" style="704" customWidth="1"/>
    <col min="2" max="2" width="15.1796875" style="537" customWidth="1"/>
    <col min="3" max="3" width="11.1796875" style="537" customWidth="1"/>
    <col min="4" max="4" width="17.54296875" style="537" bestFit="1" customWidth="1"/>
    <col min="5" max="5" width="15.81640625" style="537" bestFit="1" customWidth="1"/>
    <col min="6" max="6" width="15.453125" style="537" customWidth="1"/>
    <col min="7" max="7" width="4.81640625" style="537" customWidth="1"/>
    <col min="8" max="8" width="12.1796875" style="537" customWidth="1"/>
    <col min="9" max="9" width="16.54296875" style="537" bestFit="1" customWidth="1"/>
    <col min="10" max="10" width="9.1796875" style="537"/>
    <col min="11" max="11" width="12.1796875" style="537" bestFit="1" customWidth="1"/>
    <col min="12" max="16384" width="9.1796875" style="537"/>
  </cols>
  <sheetData>
    <row r="1" spans="1:74" ht="25.5" customHeight="1" thickBot="1">
      <c r="A1" s="3098" t="s">
        <v>310</v>
      </c>
      <c r="B1" s="3098"/>
      <c r="C1" s="3098"/>
      <c r="D1" s="3098"/>
      <c r="E1" s="3098"/>
      <c r="F1" s="3098"/>
      <c r="BV1" s="4"/>
    </row>
    <row r="2" spans="1:74" ht="16.5" customHeight="1" thickTop="1">
      <c r="A2" s="3099" t="s">
        <v>1499</v>
      </c>
      <c r="B2" s="3102" t="s">
        <v>311</v>
      </c>
      <c r="C2" s="3105" t="s">
        <v>312</v>
      </c>
      <c r="D2" s="3106"/>
      <c r="E2" s="3108" t="s">
        <v>313</v>
      </c>
      <c r="F2" s="3109"/>
    </row>
    <row r="3" spans="1:74">
      <c r="A3" s="3100"/>
      <c r="B3" s="3103"/>
      <c r="C3" s="3107"/>
      <c r="D3" s="3107"/>
      <c r="E3" s="3110" t="s">
        <v>314</v>
      </c>
      <c r="F3" s="3111"/>
    </row>
    <row r="4" spans="1:74" ht="16" thickBot="1">
      <c r="A4" s="3101"/>
      <c r="B4" s="3104"/>
      <c r="C4" s="616" t="s">
        <v>315</v>
      </c>
      <c r="D4" s="616" t="s">
        <v>316</v>
      </c>
      <c r="E4" s="616" t="s">
        <v>315</v>
      </c>
      <c r="F4" s="617" t="s">
        <v>316</v>
      </c>
    </row>
    <row r="5" spans="1:74" ht="16" hidden="1" thickTop="1">
      <c r="A5" s="618">
        <v>38718</v>
      </c>
      <c r="B5" s="619">
        <v>21</v>
      </c>
      <c r="C5" s="620">
        <v>403895</v>
      </c>
      <c r="D5" s="621">
        <v>1074444.325</v>
      </c>
      <c r="E5" s="620">
        <v>19233.095238095237</v>
      </c>
      <c r="F5" s="622">
        <v>51164.015476190471</v>
      </c>
    </row>
    <row r="6" spans="1:74" ht="16" hidden="1" thickTop="1">
      <c r="A6" s="618">
        <v>38749</v>
      </c>
      <c r="B6" s="623">
        <v>20</v>
      </c>
      <c r="C6" s="620">
        <v>305460</v>
      </c>
      <c r="D6" s="621">
        <v>793611.22900000005</v>
      </c>
      <c r="E6" s="620">
        <v>15273</v>
      </c>
      <c r="F6" s="622">
        <v>39680.561450000001</v>
      </c>
    </row>
    <row r="7" spans="1:74" ht="16" hidden="1" thickTop="1">
      <c r="A7" s="618">
        <v>38777</v>
      </c>
      <c r="B7" s="623">
        <v>22</v>
      </c>
      <c r="C7" s="620">
        <v>437342</v>
      </c>
      <c r="D7" s="621">
        <v>1123389.3999999999</v>
      </c>
      <c r="E7" s="620">
        <v>19879</v>
      </c>
      <c r="F7" s="622">
        <v>51063.199999999997</v>
      </c>
    </row>
    <row r="8" spans="1:74" ht="16" hidden="1" thickTop="1">
      <c r="A8" s="618">
        <v>38808</v>
      </c>
      <c r="B8" s="623">
        <v>18</v>
      </c>
      <c r="C8" s="620">
        <v>358324</v>
      </c>
      <c r="D8" s="621">
        <v>1022421.8</v>
      </c>
      <c r="E8" s="620">
        <v>19907</v>
      </c>
      <c r="F8" s="622">
        <v>56801.2</v>
      </c>
    </row>
    <row r="9" spans="1:74" ht="17.5" hidden="1" thickTop="1">
      <c r="A9" s="618">
        <v>38838</v>
      </c>
      <c r="B9" s="623">
        <v>21</v>
      </c>
      <c r="C9" s="620">
        <v>458314</v>
      </c>
      <c r="D9" s="621">
        <v>1180849.1000000001</v>
      </c>
      <c r="E9" s="620">
        <v>21824</v>
      </c>
      <c r="F9" s="622">
        <v>56230.9</v>
      </c>
      <c r="BV9" s="4"/>
    </row>
    <row r="10" spans="1:74" ht="16" hidden="1" thickTop="1">
      <c r="A10" s="618">
        <v>38869</v>
      </c>
      <c r="B10" s="623">
        <v>22</v>
      </c>
      <c r="C10" s="620">
        <v>430086</v>
      </c>
      <c r="D10" s="621">
        <v>1197834.2</v>
      </c>
      <c r="E10" s="620">
        <v>19549</v>
      </c>
      <c r="F10" s="622">
        <v>54447</v>
      </c>
    </row>
    <row r="11" spans="1:74" ht="16" hidden="1" thickTop="1">
      <c r="A11" s="618">
        <v>38899</v>
      </c>
      <c r="B11" s="623">
        <v>21</v>
      </c>
      <c r="C11" s="620">
        <v>407463</v>
      </c>
      <c r="D11" s="621">
        <v>1171103</v>
      </c>
      <c r="E11" s="620">
        <v>19403</v>
      </c>
      <c r="F11" s="622">
        <v>55766.8</v>
      </c>
    </row>
    <row r="12" spans="1:74" ht="16" hidden="1" thickTop="1">
      <c r="A12" s="618">
        <v>38930</v>
      </c>
      <c r="B12" s="623">
        <v>23</v>
      </c>
      <c r="C12" s="620">
        <v>441184</v>
      </c>
      <c r="D12" s="621">
        <v>1295235.2</v>
      </c>
      <c r="E12" s="620">
        <v>19182</v>
      </c>
      <c r="F12" s="622">
        <v>56314.6</v>
      </c>
    </row>
    <row r="13" spans="1:74" ht="16" hidden="1" thickTop="1">
      <c r="A13" s="618">
        <v>38961</v>
      </c>
      <c r="B13" s="623">
        <v>21</v>
      </c>
      <c r="C13" s="620">
        <v>395534</v>
      </c>
      <c r="D13" s="621">
        <v>1029263.6</v>
      </c>
      <c r="E13" s="620">
        <v>18835</v>
      </c>
      <c r="F13" s="622">
        <v>49012.6</v>
      </c>
    </row>
    <row r="14" spans="1:74" ht="16" hidden="1" thickTop="1">
      <c r="A14" s="618">
        <v>38991</v>
      </c>
      <c r="B14" s="623">
        <v>22</v>
      </c>
      <c r="C14" s="620">
        <v>438030</v>
      </c>
      <c r="D14" s="621">
        <v>1193485</v>
      </c>
      <c r="E14" s="620">
        <v>19910</v>
      </c>
      <c r="F14" s="622">
        <v>54249.3</v>
      </c>
    </row>
    <row r="15" spans="1:74" ht="16" hidden="1" thickTop="1">
      <c r="A15" s="618">
        <v>39022</v>
      </c>
      <c r="B15" s="623">
        <v>22</v>
      </c>
      <c r="C15" s="620">
        <v>453343</v>
      </c>
      <c r="D15" s="621">
        <v>1390024.3</v>
      </c>
      <c r="E15" s="620">
        <v>20607</v>
      </c>
      <c r="F15" s="622">
        <v>63182.9</v>
      </c>
    </row>
    <row r="16" spans="1:74" ht="16" hidden="1" thickTop="1">
      <c r="A16" s="618">
        <v>39052</v>
      </c>
      <c r="B16" s="623">
        <v>18</v>
      </c>
      <c r="C16" s="620">
        <v>432876</v>
      </c>
      <c r="D16" s="621">
        <v>1431183.1</v>
      </c>
      <c r="E16" s="620">
        <v>24049</v>
      </c>
      <c r="F16" s="622">
        <v>79510.2</v>
      </c>
    </row>
    <row r="17" spans="1:6" ht="16" hidden="1" thickTop="1">
      <c r="A17" s="624">
        <v>39083</v>
      </c>
      <c r="B17" s="619">
        <v>22</v>
      </c>
      <c r="C17" s="625">
        <v>471228</v>
      </c>
      <c r="D17" s="626">
        <v>1408680</v>
      </c>
      <c r="E17" s="625">
        <v>21419.454545454544</v>
      </c>
      <c r="F17" s="627">
        <v>64030.909090909088</v>
      </c>
    </row>
    <row r="18" spans="1:6" ht="16" hidden="1" thickTop="1">
      <c r="A18" s="618">
        <v>39114</v>
      </c>
      <c r="B18" s="623">
        <v>20</v>
      </c>
      <c r="C18" s="620">
        <v>424399</v>
      </c>
      <c r="D18" s="621">
        <v>1269277</v>
      </c>
      <c r="E18" s="620">
        <v>21219.95</v>
      </c>
      <c r="F18" s="622">
        <v>63463.85</v>
      </c>
    </row>
    <row r="19" spans="1:6" ht="16" hidden="1" thickTop="1">
      <c r="A19" s="618">
        <v>39142</v>
      </c>
      <c r="B19" s="623">
        <v>21</v>
      </c>
      <c r="C19" s="620">
        <v>449680</v>
      </c>
      <c r="D19" s="621">
        <v>1330182</v>
      </c>
      <c r="E19" s="620">
        <v>21413.333333333332</v>
      </c>
      <c r="F19" s="622">
        <v>63342</v>
      </c>
    </row>
    <row r="20" spans="1:6" ht="16" hidden="1" thickTop="1">
      <c r="A20" s="618">
        <v>39173</v>
      </c>
      <c r="B20" s="623">
        <v>19</v>
      </c>
      <c r="C20" s="620">
        <v>420396</v>
      </c>
      <c r="D20" s="621">
        <v>1320166</v>
      </c>
      <c r="E20" s="620">
        <v>22126.105263157893</v>
      </c>
      <c r="F20" s="622">
        <v>69482.421052631573</v>
      </c>
    </row>
    <row r="21" spans="1:6" ht="16" hidden="1" thickTop="1">
      <c r="A21" s="618">
        <v>39203</v>
      </c>
      <c r="B21" s="623">
        <v>21</v>
      </c>
      <c r="C21" s="620">
        <v>482977</v>
      </c>
      <c r="D21" s="621">
        <v>1491024</v>
      </c>
      <c r="E21" s="620">
        <v>22998.904761904763</v>
      </c>
      <c r="F21" s="622">
        <v>71001.142857142855</v>
      </c>
    </row>
    <row r="22" spans="1:6" ht="16" hidden="1" thickTop="1">
      <c r="A22" s="618">
        <v>39234</v>
      </c>
      <c r="B22" s="623">
        <v>21</v>
      </c>
      <c r="C22" s="620">
        <v>480005</v>
      </c>
      <c r="D22" s="621">
        <v>1488247.8</v>
      </c>
      <c r="E22" s="620">
        <v>22857.380952380954</v>
      </c>
      <c r="F22" s="622">
        <v>70868.942857142858</v>
      </c>
    </row>
    <row r="23" spans="1:6" ht="16" hidden="1" thickTop="1">
      <c r="A23" s="618">
        <v>39264</v>
      </c>
      <c r="B23" s="623">
        <v>21</v>
      </c>
      <c r="C23" s="620">
        <v>423390</v>
      </c>
      <c r="D23" s="621">
        <v>1627141</v>
      </c>
      <c r="E23" s="620">
        <v>20161.428571428572</v>
      </c>
      <c r="F23" s="622">
        <v>77482.904761904763</v>
      </c>
    </row>
    <row r="24" spans="1:6" ht="16" hidden="1" thickTop="1">
      <c r="A24" s="618">
        <v>39295</v>
      </c>
      <c r="B24" s="623">
        <v>23</v>
      </c>
      <c r="C24" s="620">
        <v>462184</v>
      </c>
      <c r="D24" s="621">
        <v>1753273</v>
      </c>
      <c r="E24" s="620">
        <v>20094.956521739132</v>
      </c>
      <c r="F24" s="622">
        <v>76229.260869565216</v>
      </c>
    </row>
    <row r="25" spans="1:6" ht="16" hidden="1" thickTop="1">
      <c r="A25" s="618">
        <v>39326</v>
      </c>
      <c r="B25" s="623">
        <v>20</v>
      </c>
      <c r="C25" s="620">
        <v>417856</v>
      </c>
      <c r="D25" s="621">
        <v>1403175</v>
      </c>
      <c r="E25" s="620">
        <v>20892.8</v>
      </c>
      <c r="F25" s="622">
        <v>70158.75</v>
      </c>
    </row>
    <row r="26" spans="1:6" ht="16" hidden="1" thickTop="1">
      <c r="A26" s="618">
        <v>39356</v>
      </c>
      <c r="B26" s="623">
        <v>23</v>
      </c>
      <c r="C26" s="620">
        <v>526630</v>
      </c>
      <c r="D26" s="621">
        <v>1855063</v>
      </c>
      <c r="E26" s="620">
        <v>22896.956521739132</v>
      </c>
      <c r="F26" s="622">
        <v>80654.913043478256</v>
      </c>
    </row>
    <row r="27" spans="1:6" ht="16" hidden="1" thickTop="1">
      <c r="A27" s="618">
        <v>39387</v>
      </c>
      <c r="B27" s="623">
        <v>22</v>
      </c>
      <c r="C27" s="620">
        <v>459601</v>
      </c>
      <c r="D27" s="621">
        <v>1763628</v>
      </c>
      <c r="E27" s="620">
        <v>20890.954545454544</v>
      </c>
      <c r="F27" s="622">
        <v>80164.909090909088</v>
      </c>
    </row>
    <row r="28" spans="1:6" ht="16.5" hidden="1" thickTop="1" thickBot="1">
      <c r="A28" s="628">
        <v>39417</v>
      </c>
      <c r="B28" s="629">
        <v>18</v>
      </c>
      <c r="C28" s="630">
        <v>449087</v>
      </c>
      <c r="D28" s="631">
        <v>1889618</v>
      </c>
      <c r="E28" s="630">
        <v>24949.277777777777</v>
      </c>
      <c r="F28" s="632">
        <v>104978.77777777778</v>
      </c>
    </row>
    <row r="29" spans="1:6" s="638" customFormat="1" ht="16.5" hidden="1" thickTop="1" thickBot="1">
      <c r="A29" s="633">
        <v>39783</v>
      </c>
      <c r="B29" s="634">
        <v>20</v>
      </c>
      <c r="C29" s="635">
        <v>474705</v>
      </c>
      <c r="D29" s="636">
        <v>2640171</v>
      </c>
      <c r="E29" s="635">
        <v>23735</v>
      </c>
      <c r="F29" s="637">
        <v>132009</v>
      </c>
    </row>
    <row r="30" spans="1:6" ht="16" hidden="1" thickTop="1">
      <c r="A30" s="639">
        <v>39814</v>
      </c>
      <c r="B30" s="640">
        <v>21</v>
      </c>
      <c r="C30" s="625">
        <v>459233</v>
      </c>
      <c r="D30" s="626">
        <v>2269997</v>
      </c>
      <c r="E30" s="625">
        <v>21868</v>
      </c>
      <c r="F30" s="627">
        <v>108095</v>
      </c>
    </row>
    <row r="31" spans="1:6" ht="16" hidden="1" thickTop="1">
      <c r="A31" s="641">
        <v>39845</v>
      </c>
      <c r="B31" s="642">
        <v>20</v>
      </c>
      <c r="C31" s="620">
        <v>434839</v>
      </c>
      <c r="D31" s="621">
        <v>2043870</v>
      </c>
      <c r="E31" s="620">
        <v>21742</v>
      </c>
      <c r="F31" s="622">
        <v>102194</v>
      </c>
    </row>
    <row r="32" spans="1:6" ht="16" hidden="1" thickTop="1">
      <c r="A32" s="641">
        <v>39873</v>
      </c>
      <c r="B32" s="642">
        <v>21</v>
      </c>
      <c r="C32" s="620">
        <v>483280</v>
      </c>
      <c r="D32" s="621">
        <v>2308892</v>
      </c>
      <c r="E32" s="620">
        <v>23013</v>
      </c>
      <c r="F32" s="622">
        <v>109947</v>
      </c>
    </row>
    <row r="33" spans="1:6" ht="16" hidden="1" thickTop="1">
      <c r="A33" s="641">
        <v>39904</v>
      </c>
      <c r="B33" s="642">
        <v>20</v>
      </c>
      <c r="C33" s="620">
        <v>433872</v>
      </c>
      <c r="D33" s="621">
        <v>2308891.7220000001</v>
      </c>
      <c r="E33" s="620">
        <v>21694</v>
      </c>
      <c r="F33" s="622">
        <v>115444.586</v>
      </c>
    </row>
    <row r="34" spans="1:6" ht="16" hidden="1" thickTop="1">
      <c r="A34" s="641">
        <v>39934</v>
      </c>
      <c r="B34" s="642">
        <v>19</v>
      </c>
      <c r="C34" s="620">
        <v>327949</v>
      </c>
      <c r="D34" s="621">
        <v>1578800.39</v>
      </c>
      <c r="E34" s="620">
        <v>17260</v>
      </c>
      <c r="F34" s="622">
        <v>83094.756999999998</v>
      </c>
    </row>
    <row r="35" spans="1:6" ht="16" hidden="1" thickTop="1">
      <c r="A35" s="641">
        <v>39965</v>
      </c>
      <c r="B35" s="642">
        <v>22</v>
      </c>
      <c r="C35" s="620">
        <v>486280</v>
      </c>
      <c r="D35" s="621">
        <v>2381532.7450000001</v>
      </c>
      <c r="E35" s="620">
        <v>22104</v>
      </c>
      <c r="F35" s="622">
        <v>108251.488</v>
      </c>
    </row>
    <row r="36" spans="1:6" ht="16" hidden="1" thickTop="1">
      <c r="A36" s="641">
        <v>39995</v>
      </c>
      <c r="B36" s="642">
        <v>22</v>
      </c>
      <c r="C36" s="620">
        <v>471483</v>
      </c>
      <c r="D36" s="621">
        <v>2371603</v>
      </c>
      <c r="E36" s="620">
        <v>21431</v>
      </c>
      <c r="F36" s="622">
        <v>107800</v>
      </c>
    </row>
    <row r="37" spans="1:6" ht="16" hidden="1" thickTop="1">
      <c r="A37" s="3022" t="s">
        <v>1547</v>
      </c>
      <c r="B37" s="642">
        <v>21</v>
      </c>
      <c r="C37" s="620">
        <v>468705</v>
      </c>
      <c r="D37" s="621">
        <v>2358315</v>
      </c>
      <c r="E37" s="620">
        <v>22319</v>
      </c>
      <c r="F37" s="622">
        <v>112301</v>
      </c>
    </row>
    <row r="38" spans="1:6" ht="16" hidden="1" thickTop="1">
      <c r="A38" s="641">
        <v>40057</v>
      </c>
      <c r="B38" s="642">
        <v>21</v>
      </c>
      <c r="C38" s="620">
        <v>494162</v>
      </c>
      <c r="D38" s="621">
        <v>2255940</v>
      </c>
      <c r="E38" s="620">
        <v>23532</v>
      </c>
      <c r="F38" s="622">
        <v>107426</v>
      </c>
    </row>
    <row r="39" spans="1:6" ht="16" hidden="1" thickTop="1">
      <c r="A39" s="641" t="s">
        <v>1505</v>
      </c>
      <c r="B39" s="642">
        <v>22</v>
      </c>
      <c r="C39" s="620">
        <v>476068</v>
      </c>
      <c r="D39" s="621">
        <v>2517108</v>
      </c>
      <c r="E39" s="620">
        <v>21639</v>
      </c>
      <c r="F39" s="622">
        <v>114414</v>
      </c>
    </row>
    <row r="40" spans="1:6" ht="16.5" hidden="1" thickTop="1" thickBot="1">
      <c r="A40" s="643" t="s">
        <v>1506</v>
      </c>
      <c r="B40" s="644">
        <v>20</v>
      </c>
      <c r="C40" s="630">
        <v>505651</v>
      </c>
      <c r="D40" s="631">
        <v>3288557</v>
      </c>
      <c r="E40" s="630">
        <v>25283</v>
      </c>
      <c r="F40" s="632">
        <v>164428</v>
      </c>
    </row>
    <row r="41" spans="1:6" ht="16" hidden="1" thickTop="1">
      <c r="A41" s="641">
        <v>40179</v>
      </c>
      <c r="B41" s="642">
        <v>20</v>
      </c>
      <c r="C41" s="620">
        <v>454478</v>
      </c>
      <c r="D41" s="621">
        <v>2849038</v>
      </c>
      <c r="E41" s="620">
        <v>22724</v>
      </c>
      <c r="F41" s="622">
        <v>142451.894</v>
      </c>
    </row>
    <row r="42" spans="1:6" ht="16" hidden="1" thickTop="1">
      <c r="A42" s="641">
        <v>40210</v>
      </c>
      <c r="B42" s="642">
        <v>20</v>
      </c>
      <c r="C42" s="620">
        <v>468012</v>
      </c>
      <c r="D42" s="621">
        <v>2590980</v>
      </c>
      <c r="E42" s="620">
        <v>23401</v>
      </c>
      <c r="F42" s="622">
        <v>129548.997</v>
      </c>
    </row>
    <row r="43" spans="1:6" ht="16" hidden="1" thickTop="1">
      <c r="A43" s="641">
        <v>40238</v>
      </c>
      <c r="B43" s="642">
        <v>22</v>
      </c>
      <c r="C43" s="620">
        <v>499347</v>
      </c>
      <c r="D43" s="621">
        <v>2801340</v>
      </c>
      <c r="E43" s="620">
        <v>22698</v>
      </c>
      <c r="F43" s="622">
        <v>127333.639</v>
      </c>
    </row>
    <row r="44" spans="1:6" ht="16" hidden="1" thickTop="1">
      <c r="A44" s="641">
        <v>40269</v>
      </c>
      <c r="B44" s="642">
        <v>20</v>
      </c>
      <c r="C44" s="620">
        <v>451642</v>
      </c>
      <c r="D44" s="621">
        <v>2791079</v>
      </c>
      <c r="E44" s="620">
        <v>22582</v>
      </c>
      <c r="F44" s="622">
        <v>139553.94699999999</v>
      </c>
    </row>
    <row r="45" spans="1:6" ht="16" hidden="1" thickTop="1">
      <c r="A45" s="641">
        <v>40299</v>
      </c>
      <c r="B45" s="642">
        <v>21</v>
      </c>
      <c r="C45" s="620">
        <v>539062</v>
      </c>
      <c r="D45" s="621">
        <v>2927010</v>
      </c>
      <c r="E45" s="620">
        <v>25670</v>
      </c>
      <c r="F45" s="622">
        <v>139381.451</v>
      </c>
    </row>
    <row r="46" spans="1:6" ht="16" hidden="1" thickTop="1">
      <c r="A46" s="641">
        <v>40330</v>
      </c>
      <c r="B46" s="642">
        <v>22</v>
      </c>
      <c r="C46" s="620">
        <v>521200</v>
      </c>
      <c r="D46" s="621">
        <v>2905871</v>
      </c>
      <c r="E46" s="620">
        <v>23691</v>
      </c>
      <c r="F46" s="622">
        <v>132085.04999999999</v>
      </c>
    </row>
    <row r="47" spans="1:6" ht="16" hidden="1" thickTop="1">
      <c r="A47" s="641">
        <v>40360</v>
      </c>
      <c r="B47" s="642">
        <v>21</v>
      </c>
      <c r="C47" s="620">
        <v>494521</v>
      </c>
      <c r="D47" s="621">
        <v>3166600</v>
      </c>
      <c r="E47" s="620">
        <v>23549</v>
      </c>
      <c r="F47" s="622">
        <v>150790.46</v>
      </c>
    </row>
    <row r="48" spans="1:6" ht="16" hidden="1" thickTop="1">
      <c r="A48" s="641">
        <v>40391</v>
      </c>
      <c r="B48" s="642">
        <v>22</v>
      </c>
      <c r="C48" s="620">
        <v>502283</v>
      </c>
      <c r="D48" s="621">
        <v>3147113</v>
      </c>
      <c r="E48" s="620">
        <v>22831</v>
      </c>
      <c r="F48" s="622">
        <v>143050.57</v>
      </c>
    </row>
    <row r="49" spans="1:6" ht="16" hidden="1" thickTop="1">
      <c r="A49" s="641">
        <v>40422</v>
      </c>
      <c r="B49" s="642">
        <v>21</v>
      </c>
      <c r="C49" s="620">
        <v>496627</v>
      </c>
      <c r="D49" s="621">
        <v>3180297</v>
      </c>
      <c r="E49" s="620">
        <v>23649</v>
      </c>
      <c r="F49" s="622">
        <v>151442.73199999999</v>
      </c>
    </row>
    <row r="50" spans="1:6" ht="16" hidden="1" thickTop="1">
      <c r="A50" s="641">
        <v>40452</v>
      </c>
      <c r="B50" s="642">
        <v>21</v>
      </c>
      <c r="C50" s="620">
        <v>597459</v>
      </c>
      <c r="D50" s="621">
        <v>4270370</v>
      </c>
      <c r="E50" s="620">
        <v>28450</v>
      </c>
      <c r="F50" s="622">
        <v>203350.93</v>
      </c>
    </row>
    <row r="51" spans="1:6" ht="16" hidden="1" thickTop="1">
      <c r="A51" s="641">
        <v>40483</v>
      </c>
      <c r="B51" s="642">
        <v>22</v>
      </c>
      <c r="C51" s="620">
        <v>537558</v>
      </c>
      <c r="D51" s="621">
        <v>3856249</v>
      </c>
      <c r="E51" s="620">
        <v>24434</v>
      </c>
      <c r="F51" s="622">
        <v>175284.04300000001</v>
      </c>
    </row>
    <row r="52" spans="1:6" ht="16" hidden="1" thickTop="1">
      <c r="A52" s="641">
        <v>40513</v>
      </c>
      <c r="B52" s="642">
        <v>21</v>
      </c>
      <c r="C52" s="620">
        <v>552906</v>
      </c>
      <c r="D52" s="621">
        <v>4295620</v>
      </c>
      <c r="E52" s="620">
        <v>26329</v>
      </c>
      <c r="F52" s="622">
        <v>204553.34099999999</v>
      </c>
    </row>
    <row r="53" spans="1:6" ht="16" hidden="1" thickTop="1">
      <c r="A53" s="639">
        <v>40544</v>
      </c>
      <c r="B53" s="640">
        <v>20</v>
      </c>
      <c r="C53" s="625">
        <v>518294</v>
      </c>
      <c r="D53" s="626">
        <v>3938746.43365</v>
      </c>
      <c r="E53" s="625">
        <v>25915</v>
      </c>
      <c r="F53" s="627">
        <v>196937.32199999999</v>
      </c>
    </row>
    <row r="54" spans="1:6" ht="16" hidden="1" thickTop="1">
      <c r="A54" s="641">
        <v>40575</v>
      </c>
      <c r="B54" s="642">
        <v>20</v>
      </c>
      <c r="C54" s="620">
        <v>496382</v>
      </c>
      <c r="D54" s="621">
        <v>3862139.5218000002</v>
      </c>
      <c r="E54" s="620">
        <v>24816</v>
      </c>
      <c r="F54" s="622">
        <v>193106.976</v>
      </c>
    </row>
    <row r="55" spans="1:6" ht="16" hidden="1" thickTop="1">
      <c r="A55" s="641">
        <v>40603</v>
      </c>
      <c r="B55" s="642">
        <v>22</v>
      </c>
      <c r="C55" s="620">
        <v>571160</v>
      </c>
      <c r="D55" s="621">
        <v>4082221.8553999998</v>
      </c>
      <c r="E55" s="620">
        <v>25962</v>
      </c>
      <c r="F55" s="622">
        <v>185555.53899999999</v>
      </c>
    </row>
    <row r="56" spans="1:6" ht="16" hidden="1" thickTop="1">
      <c r="A56" s="641">
        <v>40634</v>
      </c>
      <c r="B56" s="642">
        <v>19</v>
      </c>
      <c r="C56" s="620">
        <v>476777</v>
      </c>
      <c r="D56" s="621">
        <v>3664053.6834</v>
      </c>
      <c r="E56" s="620">
        <v>25094</v>
      </c>
      <c r="F56" s="622">
        <v>192844.93100000001</v>
      </c>
    </row>
    <row r="57" spans="1:6" ht="16" hidden="1" thickTop="1">
      <c r="A57" s="641">
        <v>40664</v>
      </c>
      <c r="B57" s="642">
        <v>20</v>
      </c>
      <c r="C57" s="620">
        <v>563097</v>
      </c>
      <c r="D57" s="621">
        <v>4240101.82534</v>
      </c>
      <c r="E57" s="620">
        <v>28155</v>
      </c>
      <c r="F57" s="622">
        <v>212005.09099999999</v>
      </c>
    </row>
    <row r="58" spans="1:6" ht="16" hidden="1" thickTop="1">
      <c r="A58" s="641">
        <v>40695</v>
      </c>
      <c r="B58" s="642">
        <v>22</v>
      </c>
      <c r="C58" s="620">
        <v>559769</v>
      </c>
      <c r="D58" s="621">
        <v>4267670.0443299999</v>
      </c>
      <c r="E58" s="620">
        <v>25444</v>
      </c>
      <c r="F58" s="622">
        <v>193985.00200000001</v>
      </c>
    </row>
    <row r="59" spans="1:6" ht="16" hidden="1" thickTop="1">
      <c r="A59" s="641">
        <v>40725</v>
      </c>
      <c r="B59" s="642">
        <v>20</v>
      </c>
      <c r="C59" s="620">
        <v>511851</v>
      </c>
      <c r="D59" s="621">
        <v>4183112.9628699999</v>
      </c>
      <c r="E59" s="620">
        <v>25593</v>
      </c>
      <c r="F59" s="622">
        <v>209155.64799999999</v>
      </c>
    </row>
    <row r="60" spans="1:6" ht="16" hidden="1" thickTop="1">
      <c r="A60" s="641">
        <v>40756</v>
      </c>
      <c r="B60" s="642">
        <v>23</v>
      </c>
      <c r="C60" s="620">
        <v>524848</v>
      </c>
      <c r="D60" s="621">
        <v>4183023.7469899999</v>
      </c>
      <c r="E60" s="620">
        <v>22819</v>
      </c>
      <c r="F60" s="622">
        <v>181870.598</v>
      </c>
    </row>
    <row r="61" spans="1:6" ht="16" hidden="1" thickTop="1">
      <c r="A61" s="641">
        <v>40787</v>
      </c>
      <c r="B61" s="642">
        <v>21</v>
      </c>
      <c r="C61" s="620">
        <v>574944</v>
      </c>
      <c r="D61" s="621">
        <v>4592538.8624999998</v>
      </c>
      <c r="E61" s="620">
        <v>27378</v>
      </c>
      <c r="F61" s="622">
        <v>218692.32699999999</v>
      </c>
    </row>
    <row r="62" spans="1:6" ht="16" hidden="1" thickTop="1">
      <c r="A62" s="641">
        <v>40817</v>
      </c>
      <c r="B62" s="642">
        <v>20</v>
      </c>
      <c r="C62" s="620">
        <v>575515</v>
      </c>
      <c r="D62" s="645">
        <v>5369816.6547900001</v>
      </c>
      <c r="E62" s="620">
        <v>28775.75</v>
      </c>
      <c r="F62" s="646">
        <v>268490.83273949998</v>
      </c>
    </row>
    <row r="63" spans="1:6" ht="16" hidden="1" thickTop="1">
      <c r="A63" s="641">
        <v>40848</v>
      </c>
      <c r="B63" s="642">
        <v>22</v>
      </c>
      <c r="C63" s="620">
        <v>575216</v>
      </c>
      <c r="D63" s="645">
        <v>5002317.3234099997</v>
      </c>
      <c r="E63" s="620">
        <v>26146.18181818182</v>
      </c>
      <c r="F63" s="646">
        <v>227378.06015500001</v>
      </c>
    </row>
    <row r="64" spans="1:6" ht="16.5" hidden="1" thickTop="1" thickBot="1">
      <c r="A64" s="643">
        <v>40878</v>
      </c>
      <c r="B64" s="644">
        <v>19</v>
      </c>
      <c r="C64" s="630">
        <v>582066</v>
      </c>
      <c r="D64" s="647">
        <v>5959063.6436299998</v>
      </c>
      <c r="E64" s="630">
        <v>30635.052631578947</v>
      </c>
      <c r="F64" s="648">
        <v>313634.92861210526</v>
      </c>
    </row>
    <row r="65" spans="1:11" ht="16" hidden="1" thickTop="1">
      <c r="A65" s="641">
        <v>40909</v>
      </c>
      <c r="B65" s="642">
        <v>21</v>
      </c>
      <c r="C65" s="620">
        <v>581355</v>
      </c>
      <c r="D65" s="621">
        <v>5806496.8261499992</v>
      </c>
      <c r="E65" s="620">
        <v>27683.571428571428</v>
      </c>
      <c r="F65" s="622">
        <v>276499.84886428568</v>
      </c>
      <c r="G65" s="645"/>
    </row>
    <row r="66" spans="1:11" ht="16" hidden="1" thickTop="1">
      <c r="A66" s="641">
        <v>40940</v>
      </c>
      <c r="B66" s="642">
        <v>21</v>
      </c>
      <c r="C66" s="620">
        <v>535715</v>
      </c>
      <c r="D66" s="621">
        <v>5048638.2750699995</v>
      </c>
      <c r="E66" s="620">
        <v>25510.238095238095</v>
      </c>
      <c r="F66" s="622">
        <v>240411.34643190473</v>
      </c>
    </row>
    <row r="67" spans="1:11" ht="16" hidden="1" thickTop="1">
      <c r="A67" s="641">
        <v>40969</v>
      </c>
      <c r="B67" s="642">
        <v>21</v>
      </c>
      <c r="C67" s="620">
        <v>552798</v>
      </c>
      <c r="D67" s="621">
        <v>5094772.6350400001</v>
      </c>
      <c r="E67" s="620">
        <v>26323.714285714286</v>
      </c>
      <c r="F67" s="622">
        <v>242608.2207161905</v>
      </c>
    </row>
    <row r="68" spans="1:11" ht="16" hidden="1" thickTop="1">
      <c r="A68" s="641">
        <v>41000</v>
      </c>
      <c r="B68" s="642">
        <v>19</v>
      </c>
      <c r="C68" s="620">
        <v>499116</v>
      </c>
      <c r="D68" s="649">
        <v>4913515.1945900004</v>
      </c>
      <c r="E68" s="620">
        <v>26269.263157894737</v>
      </c>
      <c r="F68" s="650">
        <v>258606.06287315788</v>
      </c>
      <c r="I68" s="651"/>
      <c r="J68" s="652"/>
      <c r="K68" s="652"/>
    </row>
    <row r="69" spans="1:11" ht="16" hidden="1" thickTop="1">
      <c r="A69" s="641">
        <v>41030</v>
      </c>
      <c r="B69" s="642">
        <v>21</v>
      </c>
      <c r="C69" s="620">
        <v>579601</v>
      </c>
      <c r="D69" s="649">
        <v>5240355.0476899995</v>
      </c>
      <c r="E69" s="620">
        <v>27600.047619047618</v>
      </c>
      <c r="F69" s="650">
        <v>249540.71655666665</v>
      </c>
      <c r="I69" s="651"/>
      <c r="J69" s="652"/>
      <c r="K69" s="652"/>
    </row>
    <row r="70" spans="1:11" ht="16" hidden="1" thickTop="1">
      <c r="A70" s="641">
        <v>41061</v>
      </c>
      <c r="B70" s="642">
        <v>21</v>
      </c>
      <c r="C70" s="620">
        <v>546076</v>
      </c>
      <c r="D70" s="649">
        <v>5709357.5741699999</v>
      </c>
      <c r="E70" s="620">
        <v>26003.619047619046</v>
      </c>
      <c r="F70" s="650">
        <v>271874.17019857146</v>
      </c>
      <c r="I70" s="651"/>
      <c r="J70" s="652"/>
      <c r="K70" s="652"/>
    </row>
    <row r="71" spans="1:11" ht="16" hidden="1" thickTop="1">
      <c r="A71" s="641">
        <v>41091</v>
      </c>
      <c r="B71" s="642">
        <v>21</v>
      </c>
      <c r="C71" s="620">
        <v>570559</v>
      </c>
      <c r="D71" s="653">
        <v>5874732.1200699992</v>
      </c>
      <c r="E71" s="620">
        <v>27169.476190476191</v>
      </c>
      <c r="F71" s="654">
        <v>279749.14857476187</v>
      </c>
      <c r="I71" s="655"/>
      <c r="J71" s="655"/>
      <c r="K71" s="655"/>
    </row>
    <row r="72" spans="1:11" ht="16" hidden="1" thickTop="1">
      <c r="A72" s="641">
        <v>41122</v>
      </c>
      <c r="B72" s="642">
        <v>23</v>
      </c>
      <c r="C72" s="620">
        <v>529840</v>
      </c>
      <c r="D72" s="653">
        <v>5489378.9126000004</v>
      </c>
      <c r="E72" s="620">
        <v>23036.521739130436</v>
      </c>
      <c r="F72" s="654">
        <v>238668.64837391305</v>
      </c>
      <c r="I72" s="655"/>
      <c r="J72" s="655"/>
      <c r="K72" s="655"/>
    </row>
    <row r="73" spans="1:11" ht="16" hidden="1" thickTop="1">
      <c r="A73" s="641">
        <v>41153</v>
      </c>
      <c r="B73" s="642">
        <v>16</v>
      </c>
      <c r="C73" s="620">
        <v>530102</v>
      </c>
      <c r="D73" s="653">
        <v>5171490.9578900002</v>
      </c>
      <c r="E73" s="620">
        <v>33131.375</v>
      </c>
      <c r="F73" s="654">
        <v>323218.18486812501</v>
      </c>
      <c r="I73" s="655"/>
      <c r="J73" s="655"/>
      <c r="K73" s="655"/>
    </row>
    <row r="74" spans="1:11" ht="16" hidden="1" thickTop="1">
      <c r="A74" s="641">
        <v>41183</v>
      </c>
      <c r="B74" s="642">
        <v>23</v>
      </c>
      <c r="C74" s="620">
        <v>649224</v>
      </c>
      <c r="D74" s="653">
        <v>6610043.5393599998</v>
      </c>
      <c r="E74" s="620">
        <v>28227.130434782608</v>
      </c>
      <c r="F74" s="654">
        <v>287393.19736347802</v>
      </c>
    </row>
    <row r="75" spans="1:11" ht="16" hidden="1" thickTop="1">
      <c r="A75" s="641">
        <v>41214</v>
      </c>
      <c r="B75" s="642">
        <v>22</v>
      </c>
      <c r="C75" s="620">
        <v>567089</v>
      </c>
      <c r="D75" s="653">
        <v>7095788.66335</v>
      </c>
      <c r="E75" s="620">
        <v>25776.772727272728</v>
      </c>
      <c r="F75" s="654">
        <v>322535.84833409102</v>
      </c>
    </row>
    <row r="76" spans="1:11" ht="16" hidden="1" thickTop="1">
      <c r="A76" s="641">
        <v>41244</v>
      </c>
      <c r="B76" s="642">
        <v>21</v>
      </c>
      <c r="C76" s="620">
        <v>522028</v>
      </c>
      <c r="D76" s="653">
        <v>6726047.1351000005</v>
      </c>
      <c r="E76" s="620">
        <v>24858.476190476191</v>
      </c>
      <c r="F76" s="654">
        <v>320287.95881428599</v>
      </c>
    </row>
    <row r="77" spans="1:11" ht="16" hidden="1" thickTop="1">
      <c r="A77" s="639">
        <v>41275</v>
      </c>
      <c r="B77" s="640">
        <v>22</v>
      </c>
      <c r="C77" s="625">
        <v>584536</v>
      </c>
      <c r="D77" s="656">
        <v>6615040.3860900002</v>
      </c>
      <c r="E77" s="625">
        <v>26569.81818181818</v>
      </c>
      <c r="F77" s="657">
        <v>300683.65391318203</v>
      </c>
    </row>
    <row r="78" spans="1:11" ht="16" hidden="1" thickTop="1">
      <c r="A78" s="641">
        <v>41306</v>
      </c>
      <c r="B78" s="642">
        <v>20</v>
      </c>
      <c r="C78" s="620">
        <v>530816</v>
      </c>
      <c r="D78" s="653">
        <v>5354781.6064300006</v>
      </c>
      <c r="E78" s="620">
        <v>26540.799999999999</v>
      </c>
      <c r="F78" s="654">
        <v>267739.08032150002</v>
      </c>
    </row>
    <row r="79" spans="1:11" ht="16" hidden="1" thickTop="1">
      <c r="A79" s="641">
        <v>41334</v>
      </c>
      <c r="B79" s="642">
        <v>19</v>
      </c>
      <c r="C79" s="620">
        <v>529016</v>
      </c>
      <c r="D79" s="653">
        <v>5521695.9059100002</v>
      </c>
      <c r="E79" s="620">
        <v>27842.947368421053</v>
      </c>
      <c r="F79" s="654">
        <v>290615.57399526297</v>
      </c>
    </row>
    <row r="80" spans="1:11" ht="16" hidden="1" thickTop="1">
      <c r="A80" s="641">
        <v>41365</v>
      </c>
      <c r="B80" s="642">
        <v>20</v>
      </c>
      <c r="C80" s="620">
        <v>556753</v>
      </c>
      <c r="D80" s="653">
        <f>6280721812.99/1000</f>
        <v>6280721.8129899995</v>
      </c>
      <c r="E80" s="620">
        <v>27837.65</v>
      </c>
      <c r="F80" s="654">
        <f>314036090.6495/1000</f>
        <v>314036.09064950002</v>
      </c>
    </row>
    <row r="81" spans="1:9" ht="16" hidden="1" thickTop="1">
      <c r="A81" s="641">
        <v>41395</v>
      </c>
      <c r="B81" s="642">
        <v>21</v>
      </c>
      <c r="C81" s="620">
        <v>567410</v>
      </c>
      <c r="D81" s="653">
        <f>6054339225/1000</f>
        <v>6054339.2249999996</v>
      </c>
      <c r="E81" s="620">
        <v>27019.523809523809</v>
      </c>
      <c r="F81" s="654">
        <f>288301867.857143/1000</f>
        <v>288301.86785714299</v>
      </c>
    </row>
    <row r="82" spans="1:9" ht="16" hidden="1" thickTop="1">
      <c r="A82" s="641">
        <v>41426</v>
      </c>
      <c r="B82" s="642">
        <v>20</v>
      </c>
      <c r="C82" s="620">
        <v>524953</v>
      </c>
      <c r="D82" s="653">
        <f>5658621127.77/1000</f>
        <v>5658621.1277700001</v>
      </c>
      <c r="E82" s="620">
        <v>26247.65</v>
      </c>
      <c r="F82" s="654">
        <f>282931056.3885/1000</f>
        <v>282931.05638849997</v>
      </c>
    </row>
    <row r="83" spans="1:9" ht="16" hidden="1" thickTop="1">
      <c r="A83" s="641">
        <v>41456</v>
      </c>
      <c r="B83" s="642">
        <v>22</v>
      </c>
      <c r="C83" s="620">
        <v>565556</v>
      </c>
      <c r="D83" s="653">
        <v>6497937.1653900016</v>
      </c>
      <c r="E83" s="620">
        <v>25707.045454545456</v>
      </c>
      <c r="F83" s="654">
        <v>295360.78024500009</v>
      </c>
    </row>
    <row r="84" spans="1:9" ht="16" hidden="1" thickTop="1">
      <c r="A84" s="641">
        <v>41487</v>
      </c>
      <c r="B84" s="642">
        <v>22</v>
      </c>
      <c r="C84" s="620">
        <v>513625</v>
      </c>
      <c r="D84" s="653">
        <v>5805618.5463900007</v>
      </c>
      <c r="E84" s="620">
        <v>23346.590909090908</v>
      </c>
      <c r="F84" s="654">
        <v>263891.75210863637</v>
      </c>
    </row>
    <row r="85" spans="1:9" ht="6" customHeight="1" thickTop="1">
      <c r="A85" s="641"/>
      <c r="B85" s="642"/>
      <c r="C85" s="620"/>
      <c r="D85" s="653"/>
      <c r="E85" s="620"/>
      <c r="F85" s="654"/>
    </row>
    <row r="86" spans="1:9" ht="19" hidden="1" thickTop="1">
      <c r="A86" s="641">
        <v>41518</v>
      </c>
      <c r="B86" s="3038" t="s">
        <v>1551</v>
      </c>
      <c r="C86" s="620">
        <v>508920</v>
      </c>
      <c r="D86" s="653">
        <v>5599047.7182000019</v>
      </c>
      <c r="E86" s="620">
        <v>24234.285714285714</v>
      </c>
      <c r="F86" s="654">
        <v>266621.31991428579</v>
      </c>
    </row>
    <row r="87" spans="1:9" ht="16" hidden="1" thickTop="1">
      <c r="A87" s="641">
        <v>41548</v>
      </c>
      <c r="B87" s="642">
        <v>23</v>
      </c>
      <c r="C87" s="658">
        <v>627281</v>
      </c>
      <c r="D87" s="653">
        <f>8019276046.32/1000</f>
        <v>8019276.0463199997</v>
      </c>
      <c r="E87" s="620">
        <v>27273.08695652174</v>
      </c>
      <c r="F87" s="654">
        <v>348664.17592695652</v>
      </c>
    </row>
    <row r="88" spans="1:9" ht="16" hidden="1" thickTop="1">
      <c r="A88" s="641">
        <v>41579</v>
      </c>
      <c r="B88" s="642">
        <v>21</v>
      </c>
      <c r="C88" s="658">
        <v>552979</v>
      </c>
      <c r="D88" s="653">
        <f>7616515930.55/1000</f>
        <v>7616515.9305500006</v>
      </c>
      <c r="E88" s="620">
        <v>26332.333333333332</v>
      </c>
      <c r="F88" s="654">
        <v>362691.23478809523</v>
      </c>
    </row>
    <row r="89" spans="1:9" ht="16.5" hidden="1" thickTop="1" thickBot="1">
      <c r="A89" s="643">
        <v>41609</v>
      </c>
      <c r="B89" s="644">
        <v>19</v>
      </c>
      <c r="C89" s="659">
        <v>562891</v>
      </c>
      <c r="D89" s="660">
        <f>7777575001.03/1000</f>
        <v>7777575.0010299999</v>
      </c>
      <c r="E89" s="630">
        <v>29625.842105263157</v>
      </c>
      <c r="F89" s="661">
        <v>409346.05268578947</v>
      </c>
    </row>
    <row r="90" spans="1:9" ht="16" hidden="1" thickTop="1">
      <c r="A90" s="641">
        <v>41640</v>
      </c>
      <c r="B90" s="642">
        <v>22</v>
      </c>
      <c r="C90" s="658">
        <v>610465</v>
      </c>
      <c r="D90" s="653">
        <v>8504360</v>
      </c>
      <c r="E90" s="620">
        <v>27748.409090909092</v>
      </c>
      <c r="F90" s="654">
        <v>386561.818181818</v>
      </c>
      <c r="G90" s="621"/>
      <c r="H90" s="655"/>
      <c r="I90" s="662"/>
    </row>
    <row r="91" spans="1:9" ht="16" hidden="1" thickTop="1">
      <c r="A91" s="641">
        <v>41671</v>
      </c>
      <c r="B91" s="642">
        <v>20</v>
      </c>
      <c r="C91" s="658">
        <v>571929</v>
      </c>
      <c r="D91" s="653">
        <v>7558940</v>
      </c>
      <c r="E91" s="620">
        <v>28596.45</v>
      </c>
      <c r="F91" s="654">
        <v>377947</v>
      </c>
      <c r="G91" s="621"/>
      <c r="H91" s="655"/>
      <c r="I91" s="662"/>
    </row>
    <row r="92" spans="1:9" ht="16" hidden="1" thickTop="1">
      <c r="A92" s="641">
        <v>41699</v>
      </c>
      <c r="B92" s="642">
        <v>20</v>
      </c>
      <c r="C92" s="658">
        <v>591885</v>
      </c>
      <c r="D92" s="653">
        <v>8033770</v>
      </c>
      <c r="E92" s="620">
        <v>29594.25</v>
      </c>
      <c r="F92" s="654">
        <v>401688.50000000006</v>
      </c>
      <c r="G92" s="621"/>
      <c r="H92" s="655"/>
      <c r="I92" s="662"/>
    </row>
    <row r="93" spans="1:9" ht="16" hidden="1" thickTop="1">
      <c r="A93" s="641">
        <v>41730</v>
      </c>
      <c r="B93" s="642">
        <v>20</v>
      </c>
      <c r="C93" s="658">
        <v>598208</v>
      </c>
      <c r="D93" s="653">
        <v>8899950</v>
      </c>
      <c r="E93" s="620">
        <v>29910.400000000001</v>
      </c>
      <c r="F93" s="654">
        <v>444997.50000000006</v>
      </c>
      <c r="G93" s="621"/>
      <c r="H93" s="655"/>
      <c r="I93" s="662"/>
    </row>
    <row r="94" spans="1:9" ht="16" hidden="1" thickTop="1">
      <c r="A94" s="641">
        <v>41760</v>
      </c>
      <c r="B94" s="642">
        <v>21</v>
      </c>
      <c r="C94" s="658">
        <v>618190</v>
      </c>
      <c r="D94" s="653">
        <v>8880750</v>
      </c>
      <c r="E94" s="620">
        <v>29437.619047619046</v>
      </c>
      <c r="F94" s="654">
        <v>422892.85714285716</v>
      </c>
      <c r="G94" s="621"/>
      <c r="H94" s="655"/>
      <c r="I94" s="662"/>
    </row>
    <row r="95" spans="1:9" ht="16" hidden="1" thickTop="1">
      <c r="A95" s="641">
        <v>41791</v>
      </c>
      <c r="B95" s="642">
        <v>21</v>
      </c>
      <c r="C95" s="658">
        <v>596519</v>
      </c>
      <c r="D95" s="653">
        <v>9547700</v>
      </c>
      <c r="E95" s="620">
        <v>28405.666666666668</v>
      </c>
      <c r="F95" s="654">
        <v>454652.38095238101</v>
      </c>
      <c r="G95" s="621"/>
      <c r="H95" s="655"/>
      <c r="I95" s="662"/>
    </row>
    <row r="96" spans="1:9" ht="16" hidden="1" thickTop="1">
      <c r="A96" s="641">
        <v>41821</v>
      </c>
      <c r="B96" s="642">
        <v>21</v>
      </c>
      <c r="C96" s="658">
        <v>628402</v>
      </c>
      <c r="D96" s="653">
        <v>10700820</v>
      </c>
      <c r="E96" s="620">
        <v>29923.904761904763</v>
      </c>
      <c r="F96" s="654">
        <v>509562.8571428571</v>
      </c>
      <c r="G96" s="621"/>
      <c r="H96" s="655"/>
      <c r="I96" s="662"/>
    </row>
    <row r="97" spans="1:9" ht="16" hidden="1" thickTop="1">
      <c r="A97" s="641">
        <v>41852</v>
      </c>
      <c r="B97" s="642">
        <v>21</v>
      </c>
      <c r="C97" s="658">
        <v>567285</v>
      </c>
      <c r="D97" s="653">
        <v>15386790</v>
      </c>
      <c r="E97" s="620">
        <v>27013.571428571428</v>
      </c>
      <c r="F97" s="654">
        <v>732704.2857142858</v>
      </c>
      <c r="G97" s="621"/>
      <c r="H97" s="655"/>
      <c r="I97" s="662"/>
    </row>
    <row r="98" spans="1:9" ht="16" hidden="1" thickTop="1">
      <c r="A98" s="641">
        <v>41883</v>
      </c>
      <c r="B98" s="642">
        <v>22</v>
      </c>
      <c r="C98" s="658">
        <v>608977</v>
      </c>
      <c r="D98" s="653">
        <v>9972160</v>
      </c>
      <c r="E98" s="620">
        <v>27680.772727272728</v>
      </c>
      <c r="F98" s="654">
        <v>453280</v>
      </c>
      <c r="G98" s="621"/>
      <c r="H98" s="655"/>
      <c r="I98" s="662"/>
    </row>
    <row r="99" spans="1:9" ht="16" hidden="1" thickTop="1">
      <c r="A99" s="641">
        <v>41913</v>
      </c>
      <c r="B99" s="642">
        <v>23</v>
      </c>
      <c r="C99" s="658">
        <v>685975</v>
      </c>
      <c r="D99" s="653">
        <v>10686140</v>
      </c>
      <c r="E99" s="658">
        <v>29825</v>
      </c>
      <c r="F99" s="654">
        <v>464614.78260869568</v>
      </c>
      <c r="G99" s="621"/>
      <c r="H99" s="655"/>
      <c r="I99" s="662"/>
    </row>
    <row r="100" spans="1:9" ht="16" hidden="1" thickTop="1">
      <c r="A100" s="641">
        <v>41944</v>
      </c>
      <c r="B100" s="642">
        <v>20</v>
      </c>
      <c r="C100" s="658">
        <v>579591</v>
      </c>
      <c r="D100" s="653">
        <v>10494270</v>
      </c>
      <c r="E100" s="658">
        <v>28980</v>
      </c>
      <c r="F100" s="654">
        <v>524713.5</v>
      </c>
      <c r="G100" s="621"/>
      <c r="H100" s="655"/>
      <c r="I100" s="662"/>
    </row>
    <row r="101" spans="1:9" ht="16" hidden="1" thickTop="1">
      <c r="A101" s="641">
        <v>41974</v>
      </c>
      <c r="B101" s="642">
        <v>20</v>
      </c>
      <c r="C101" s="658">
        <v>664847</v>
      </c>
      <c r="D101" s="653">
        <v>12930950</v>
      </c>
      <c r="E101" s="658">
        <v>33242</v>
      </c>
      <c r="F101" s="654">
        <v>646547.5</v>
      </c>
      <c r="G101" s="621"/>
      <c r="H101" s="655"/>
      <c r="I101" s="662"/>
    </row>
    <row r="102" spans="1:9" ht="16" hidden="1" thickTop="1">
      <c r="A102" s="639">
        <v>42005</v>
      </c>
      <c r="B102" s="640">
        <v>22</v>
      </c>
      <c r="C102" s="663">
        <v>577412</v>
      </c>
      <c r="D102" s="656">
        <v>10531390.88225</v>
      </c>
      <c r="E102" s="663">
        <v>26246</v>
      </c>
      <c r="F102" s="657">
        <v>478699.58555681817</v>
      </c>
      <c r="G102" s="621"/>
      <c r="H102" s="655"/>
      <c r="I102" s="662"/>
    </row>
    <row r="103" spans="1:9" ht="16" hidden="1" thickTop="1">
      <c r="A103" s="641">
        <v>42036</v>
      </c>
      <c r="B103" s="642">
        <v>20</v>
      </c>
      <c r="C103" s="658">
        <v>562418</v>
      </c>
      <c r="D103" s="653">
        <v>9542144.4451299999</v>
      </c>
      <c r="E103" s="658">
        <v>28120.9</v>
      </c>
      <c r="F103" s="654">
        <v>477107.22225649998</v>
      </c>
      <c r="G103" s="621"/>
      <c r="H103" s="655"/>
      <c r="I103" s="662"/>
    </row>
    <row r="104" spans="1:9" ht="16" hidden="1" thickTop="1">
      <c r="A104" s="641">
        <v>42064</v>
      </c>
      <c r="B104" s="642">
        <v>20</v>
      </c>
      <c r="C104" s="658">
        <v>618111</v>
      </c>
      <c r="D104" s="653">
        <v>10160958.058139998</v>
      </c>
      <c r="E104" s="658">
        <v>30905.55</v>
      </c>
      <c r="F104" s="654">
        <v>508047.90290699992</v>
      </c>
      <c r="G104" s="621"/>
      <c r="H104" s="655"/>
      <c r="I104" s="662"/>
    </row>
    <row r="105" spans="1:9" ht="16" hidden="1" thickTop="1">
      <c r="A105" s="641">
        <v>42095</v>
      </c>
      <c r="B105" s="642">
        <v>20</v>
      </c>
      <c r="C105" s="658">
        <v>576348</v>
      </c>
      <c r="D105" s="653">
        <v>10196792.640670002</v>
      </c>
      <c r="E105" s="658">
        <v>28817.4</v>
      </c>
      <c r="F105" s="654">
        <v>509839.63203350006</v>
      </c>
      <c r="G105" s="621"/>
      <c r="H105" s="655"/>
      <c r="I105" s="662"/>
    </row>
    <row r="106" spans="1:9" ht="16" hidden="1" thickTop="1">
      <c r="A106" s="641">
        <v>42125</v>
      </c>
      <c r="B106" s="642">
        <v>19</v>
      </c>
      <c r="C106" s="658">
        <v>584222</v>
      </c>
      <c r="D106" s="653">
        <v>9973060.5920800008</v>
      </c>
      <c r="E106" s="658">
        <v>30748.526315789473</v>
      </c>
      <c r="F106" s="654">
        <v>524897.9258989474</v>
      </c>
      <c r="G106" s="621"/>
      <c r="H106" s="655"/>
      <c r="I106" s="662"/>
    </row>
    <row r="107" spans="1:9" ht="16" hidden="1" thickTop="1">
      <c r="A107" s="641">
        <v>42156</v>
      </c>
      <c r="B107" s="642">
        <v>22</v>
      </c>
      <c r="C107" s="658">
        <v>609310</v>
      </c>
      <c r="D107" s="653">
        <v>11194401.386639999</v>
      </c>
      <c r="E107" s="658">
        <v>27695.909090909092</v>
      </c>
      <c r="F107" s="654">
        <v>508836.42666545458</v>
      </c>
      <c r="G107" s="621"/>
      <c r="H107" s="655"/>
      <c r="I107" s="662"/>
    </row>
    <row r="108" spans="1:9" ht="16" hidden="1" thickTop="1">
      <c r="A108" s="641">
        <v>42186</v>
      </c>
      <c r="B108" s="642">
        <v>22</v>
      </c>
      <c r="C108" s="658">
        <v>596862</v>
      </c>
      <c r="D108" s="653">
        <v>10809100</v>
      </c>
      <c r="E108" s="658">
        <v>27130.090909090908</v>
      </c>
      <c r="F108" s="654">
        <v>491322.72727272724</v>
      </c>
      <c r="G108" s="621"/>
      <c r="H108" s="655"/>
      <c r="I108" s="662"/>
    </row>
    <row r="109" spans="1:9" ht="16" hidden="1" thickTop="1">
      <c r="A109" s="641">
        <v>42217</v>
      </c>
      <c r="B109" s="642">
        <v>21</v>
      </c>
      <c r="C109" s="658">
        <v>541690</v>
      </c>
      <c r="D109" s="653">
        <v>10412000</v>
      </c>
      <c r="E109" s="658">
        <v>25794.761904761905</v>
      </c>
      <c r="F109" s="654">
        <v>495809.52380952379</v>
      </c>
      <c r="G109" s="621"/>
      <c r="H109" s="655"/>
      <c r="I109" s="662"/>
    </row>
    <row r="110" spans="1:9" ht="16" hidden="1" thickTop="1">
      <c r="A110" s="641">
        <v>42248</v>
      </c>
      <c r="B110" s="642">
        <v>20</v>
      </c>
      <c r="C110" s="658">
        <v>586020</v>
      </c>
      <c r="D110" s="653">
        <v>11021800</v>
      </c>
      <c r="E110" s="658">
        <v>29301</v>
      </c>
      <c r="F110" s="654">
        <v>551089.99999999988</v>
      </c>
      <c r="G110" s="621"/>
      <c r="H110" s="655"/>
      <c r="I110" s="662"/>
    </row>
    <row r="111" spans="1:9" ht="16" hidden="1" thickTop="1">
      <c r="A111" s="641">
        <v>42278</v>
      </c>
      <c r="B111" s="642">
        <v>22</v>
      </c>
      <c r="C111" s="658">
        <v>644068</v>
      </c>
      <c r="D111" s="664">
        <v>12284007</v>
      </c>
      <c r="E111" s="658">
        <v>29275.81818181818</v>
      </c>
      <c r="F111" s="665">
        <v>558363.95454545447</v>
      </c>
      <c r="G111" s="621"/>
      <c r="H111" s="655"/>
      <c r="I111" s="662"/>
    </row>
    <row r="112" spans="1:9" ht="16" hidden="1" thickTop="1">
      <c r="A112" s="641">
        <v>42309</v>
      </c>
      <c r="B112" s="642">
        <v>21</v>
      </c>
      <c r="C112" s="658">
        <v>603287</v>
      </c>
      <c r="D112" s="664">
        <v>11995156</v>
      </c>
      <c r="E112" s="658">
        <v>28727.952380952382</v>
      </c>
      <c r="F112" s="665">
        <v>571197.90476190485</v>
      </c>
      <c r="G112" s="621"/>
      <c r="H112" s="655"/>
      <c r="I112" s="662"/>
    </row>
    <row r="113" spans="1:9" ht="16.5" hidden="1" thickTop="1" thickBot="1">
      <c r="A113" s="643">
        <v>42339</v>
      </c>
      <c r="B113" s="644">
        <v>21</v>
      </c>
      <c r="C113" s="659">
        <v>646511</v>
      </c>
      <c r="D113" s="666">
        <v>13068902</v>
      </c>
      <c r="E113" s="659">
        <v>30786.238095238095</v>
      </c>
      <c r="F113" s="667">
        <v>622328.66666666663</v>
      </c>
      <c r="G113" s="621"/>
      <c r="H113" s="655"/>
      <c r="I113" s="662"/>
    </row>
    <row r="114" spans="1:9" ht="16" hidden="1" thickTop="1">
      <c r="A114" s="641">
        <v>42370</v>
      </c>
      <c r="B114" s="668">
        <v>20</v>
      </c>
      <c r="C114" s="669">
        <v>567178</v>
      </c>
      <c r="D114" s="670">
        <v>11823070</v>
      </c>
      <c r="E114" s="671">
        <v>28358.9</v>
      </c>
      <c r="F114" s="672">
        <v>591153.5</v>
      </c>
      <c r="G114" s="621"/>
      <c r="H114" s="655"/>
      <c r="I114" s="662"/>
    </row>
    <row r="115" spans="1:9" ht="16" hidden="1" thickTop="1">
      <c r="A115" s="641">
        <v>42401</v>
      </c>
      <c r="B115" s="668">
        <v>21</v>
      </c>
      <c r="C115" s="669">
        <v>600466</v>
      </c>
      <c r="D115" s="670">
        <v>11372620</v>
      </c>
      <c r="E115" s="671">
        <v>28593.619047619046</v>
      </c>
      <c r="F115" s="672">
        <v>541553.33333333337</v>
      </c>
      <c r="G115" s="621"/>
      <c r="H115" s="655"/>
      <c r="I115" s="662"/>
    </row>
    <row r="116" spans="1:9" ht="16" hidden="1" thickTop="1">
      <c r="A116" s="641">
        <v>42430</v>
      </c>
      <c r="B116" s="668">
        <v>20</v>
      </c>
      <c r="C116" s="669">
        <v>610024</v>
      </c>
      <c r="D116" s="670">
        <v>11316400</v>
      </c>
      <c r="E116" s="671">
        <v>30501.200000000001</v>
      </c>
      <c r="F116" s="672">
        <v>565819.99999999988</v>
      </c>
      <c r="G116" s="673"/>
      <c r="H116" s="652"/>
      <c r="I116" s="662"/>
    </row>
    <row r="117" spans="1:9" ht="16.5" hidden="1" customHeight="1">
      <c r="A117" s="641">
        <v>42461</v>
      </c>
      <c r="B117" s="642">
        <v>21</v>
      </c>
      <c r="C117" s="652">
        <v>615368</v>
      </c>
      <c r="D117" s="674">
        <v>11833154.838410001</v>
      </c>
      <c r="E117" s="652">
        <v>29303.238095238095</v>
      </c>
      <c r="F117" s="665">
        <v>563483.56373380951</v>
      </c>
      <c r="H117" s="652"/>
    </row>
    <row r="118" spans="1:9" ht="16.5" hidden="1" customHeight="1">
      <c r="A118" s="641">
        <v>42491</v>
      </c>
      <c r="B118" s="642">
        <v>20</v>
      </c>
      <c r="C118" s="652">
        <v>618986</v>
      </c>
      <c r="D118" s="674">
        <v>12008492.688099999</v>
      </c>
      <c r="E118" s="652">
        <v>30949.3</v>
      </c>
      <c r="F118" s="665">
        <v>600424.63440500002</v>
      </c>
      <c r="H118" s="652"/>
    </row>
    <row r="119" spans="1:9" ht="16" hidden="1" thickTop="1">
      <c r="A119" s="641">
        <v>42522</v>
      </c>
      <c r="B119" s="642">
        <v>22</v>
      </c>
      <c r="C119" s="652">
        <v>617232</v>
      </c>
      <c r="D119" s="674">
        <v>12995533.902999999</v>
      </c>
      <c r="E119" s="652">
        <v>28056</v>
      </c>
      <c r="F119" s="665">
        <v>590706.08649999998</v>
      </c>
    </row>
    <row r="120" spans="1:9" ht="16.5" hidden="1" customHeight="1">
      <c r="A120" s="641">
        <v>42552</v>
      </c>
      <c r="B120" s="642">
        <v>20</v>
      </c>
      <c r="C120" s="652">
        <v>569599</v>
      </c>
      <c r="D120" s="674">
        <v>12476100</v>
      </c>
      <c r="E120" s="652">
        <v>28479.95</v>
      </c>
      <c r="F120" s="665">
        <v>623805.00000000012</v>
      </c>
      <c r="H120" s="652"/>
    </row>
    <row r="121" spans="1:9" ht="16.5" hidden="1" customHeight="1">
      <c r="A121" s="641">
        <v>42583</v>
      </c>
      <c r="B121" s="642">
        <v>23</v>
      </c>
      <c r="C121" s="652">
        <v>626567</v>
      </c>
      <c r="D121" s="674">
        <v>12868000</v>
      </c>
      <c r="E121" s="652">
        <v>27242.043478260868</v>
      </c>
      <c r="F121" s="665">
        <v>559478.2608695653</v>
      </c>
      <c r="H121" s="652"/>
    </row>
    <row r="122" spans="1:9" ht="16" hidden="1" thickTop="1">
      <c r="A122" s="641">
        <v>42614</v>
      </c>
      <c r="B122" s="642">
        <v>21</v>
      </c>
      <c r="C122" s="652">
        <v>611532</v>
      </c>
      <c r="D122" s="674">
        <v>12860500</v>
      </c>
      <c r="E122" s="652">
        <v>29120.571428571428</v>
      </c>
      <c r="F122" s="665">
        <v>612404.76190476189</v>
      </c>
    </row>
    <row r="123" spans="1:9" ht="16" hidden="1" thickTop="1">
      <c r="A123" s="641">
        <v>42644</v>
      </c>
      <c r="B123" s="642">
        <v>20</v>
      </c>
      <c r="C123" s="652">
        <v>631720</v>
      </c>
      <c r="D123" s="674">
        <v>13585453.37772</v>
      </c>
      <c r="E123" s="652">
        <v>31586</v>
      </c>
      <c r="F123" s="665">
        <v>679272.66888600006</v>
      </c>
    </row>
    <row r="124" spans="1:9" ht="16" hidden="1" thickTop="1">
      <c r="A124" s="641">
        <v>42675</v>
      </c>
      <c r="B124" s="642">
        <v>22</v>
      </c>
      <c r="C124" s="652">
        <v>647534</v>
      </c>
      <c r="D124" s="674">
        <v>14685504.272790002</v>
      </c>
      <c r="E124" s="652">
        <v>29433.363636363636</v>
      </c>
      <c r="F124" s="665">
        <v>667522.9214904547</v>
      </c>
    </row>
    <row r="125" spans="1:9" ht="16.5" hidden="1" thickTop="1" thickBot="1">
      <c r="A125" s="641">
        <v>42705</v>
      </c>
      <c r="B125" s="644">
        <v>20</v>
      </c>
      <c r="C125" s="675">
        <v>593200</v>
      </c>
      <c r="D125" s="676">
        <v>14565579.67051</v>
      </c>
      <c r="E125" s="675">
        <v>29660</v>
      </c>
      <c r="F125" s="667">
        <v>728278.98352550005</v>
      </c>
    </row>
    <row r="126" spans="1:9" ht="16" hidden="1" thickTop="1">
      <c r="A126" s="639">
        <v>42736</v>
      </c>
      <c r="B126" s="640">
        <v>21</v>
      </c>
      <c r="C126" s="677">
        <v>614968</v>
      </c>
      <c r="D126" s="678">
        <v>14954971.406919999</v>
      </c>
      <c r="E126" s="677">
        <v>29284.190476190477</v>
      </c>
      <c r="F126" s="679">
        <v>712141.49556761899</v>
      </c>
    </row>
    <row r="127" spans="1:9" ht="16" hidden="1" thickTop="1">
      <c r="A127" s="641">
        <v>42767</v>
      </c>
      <c r="B127" s="642">
        <v>20</v>
      </c>
      <c r="C127" s="652">
        <v>566397</v>
      </c>
      <c r="D127" s="674">
        <v>12274120.86132</v>
      </c>
      <c r="E127" s="652">
        <v>28319.85</v>
      </c>
      <c r="F127" s="665">
        <v>613706.04306599998</v>
      </c>
    </row>
    <row r="128" spans="1:9" ht="16" hidden="1" thickTop="1">
      <c r="A128" s="641">
        <v>42795</v>
      </c>
      <c r="B128" s="642">
        <v>22</v>
      </c>
      <c r="C128" s="652">
        <v>648892</v>
      </c>
      <c r="D128" s="674">
        <v>13929842.07567</v>
      </c>
      <c r="E128" s="652">
        <v>29495.090909090908</v>
      </c>
      <c r="F128" s="680">
        <v>633174.63980318175</v>
      </c>
    </row>
    <row r="129" spans="1:8" ht="16" hidden="1" thickTop="1">
      <c r="A129" s="641">
        <v>42826</v>
      </c>
      <c r="B129" s="642">
        <v>18</v>
      </c>
      <c r="C129" s="652">
        <v>541585</v>
      </c>
      <c r="D129" s="674">
        <v>12789331.107839998</v>
      </c>
      <c r="E129" s="652">
        <v>30088.055555555555</v>
      </c>
      <c r="F129" s="680">
        <v>710518.39487999992</v>
      </c>
    </row>
    <row r="130" spans="1:8" ht="16" hidden="1" thickTop="1">
      <c r="A130" s="641">
        <v>42856</v>
      </c>
      <c r="B130" s="642">
        <v>21</v>
      </c>
      <c r="C130" s="652">
        <v>662512</v>
      </c>
      <c r="D130" s="674">
        <v>15214827.809879996</v>
      </c>
      <c r="E130" s="652">
        <v>31548.190476190477</v>
      </c>
      <c r="F130" s="680">
        <v>724515.60999428562</v>
      </c>
      <c r="H130" s="645"/>
    </row>
    <row r="131" spans="1:8" ht="16" hidden="1" thickTop="1">
      <c r="A131" s="641">
        <v>42887</v>
      </c>
      <c r="B131" s="642">
        <v>21</v>
      </c>
      <c r="C131" s="652">
        <v>603775</v>
      </c>
      <c r="D131" s="674">
        <v>15034119.336189995</v>
      </c>
      <c r="E131" s="652">
        <v>28751.190476190477</v>
      </c>
      <c r="F131" s="680">
        <v>715910.44458047603</v>
      </c>
      <c r="H131" s="645"/>
    </row>
    <row r="132" spans="1:8" ht="16" hidden="1" thickTop="1">
      <c r="A132" s="641">
        <v>42917</v>
      </c>
      <c r="B132" s="642">
        <v>20</v>
      </c>
      <c r="C132" s="652">
        <v>602562</v>
      </c>
      <c r="D132" s="674">
        <v>15188609.485200001</v>
      </c>
      <c r="E132" s="652">
        <v>30128.1</v>
      </c>
      <c r="F132" s="680">
        <v>759430.47425999993</v>
      </c>
      <c r="H132" s="645"/>
    </row>
    <row r="133" spans="1:8" ht="16" hidden="1" thickTop="1">
      <c r="A133" s="641">
        <v>42948</v>
      </c>
      <c r="B133" s="642">
        <v>23</v>
      </c>
      <c r="C133" s="652">
        <v>634626</v>
      </c>
      <c r="D133" s="674">
        <v>16332075.628969999</v>
      </c>
      <c r="E133" s="652">
        <v>27592.434782608696</v>
      </c>
      <c r="F133" s="680">
        <v>710090.24473782594</v>
      </c>
      <c r="H133" s="645"/>
    </row>
    <row r="134" spans="1:8" ht="16" hidden="1" thickTop="1">
      <c r="A134" s="641">
        <v>42979</v>
      </c>
      <c r="B134" s="642">
        <v>20</v>
      </c>
      <c r="C134" s="652">
        <v>592436</v>
      </c>
      <c r="D134" s="674">
        <v>14207147.324830001</v>
      </c>
      <c r="E134" s="652">
        <v>29621.8</v>
      </c>
      <c r="F134" s="680">
        <v>710357.36624150001</v>
      </c>
      <c r="H134" s="645"/>
    </row>
    <row r="135" spans="1:8" ht="16" hidden="1" thickTop="1">
      <c r="A135" s="641">
        <v>43009</v>
      </c>
      <c r="B135" s="642">
        <v>22</v>
      </c>
      <c r="C135" s="652">
        <v>657871</v>
      </c>
      <c r="D135" s="674">
        <v>16065458.343020003</v>
      </c>
      <c r="E135" s="652">
        <v>29903.227272727272</v>
      </c>
      <c r="F135" s="680">
        <v>730248.1065009092</v>
      </c>
      <c r="H135" s="645"/>
    </row>
    <row r="136" spans="1:8" ht="16" hidden="1" thickTop="1">
      <c r="A136" s="641">
        <v>43040</v>
      </c>
      <c r="B136" s="642">
        <v>22</v>
      </c>
      <c r="C136" s="652">
        <v>620916</v>
      </c>
      <c r="D136" s="674">
        <v>16761213.766799999</v>
      </c>
      <c r="E136" s="652">
        <v>28223.454545454544</v>
      </c>
      <c r="F136" s="680">
        <v>761873.35303636361</v>
      </c>
      <c r="H136" s="645"/>
    </row>
    <row r="137" spans="1:8" ht="16.5" hidden="1" thickTop="1" thickBot="1">
      <c r="A137" s="643">
        <v>43070</v>
      </c>
      <c r="B137" s="644">
        <v>18</v>
      </c>
      <c r="C137" s="675">
        <v>587920</v>
      </c>
      <c r="D137" s="676">
        <v>16803753.263880003</v>
      </c>
      <c r="E137" s="675">
        <v>32662.222222222223</v>
      </c>
      <c r="F137" s="681">
        <v>933541.84799333359</v>
      </c>
      <c r="H137" s="645"/>
    </row>
    <row r="138" spans="1:8" ht="16" hidden="1" thickTop="1">
      <c r="A138" s="641">
        <v>43101</v>
      </c>
      <c r="B138" s="640">
        <v>22</v>
      </c>
      <c r="C138" s="677">
        <v>626003</v>
      </c>
      <c r="D138" s="678">
        <v>18070.214985459999</v>
      </c>
      <c r="E138" s="677">
        <v>28454.68181818182</v>
      </c>
      <c r="F138" s="682">
        <v>821.37340842999993</v>
      </c>
      <c r="H138" s="645"/>
    </row>
    <row r="139" spans="1:8" ht="16" hidden="1" thickTop="1">
      <c r="A139" s="641">
        <v>43132</v>
      </c>
      <c r="B139" s="642">
        <v>20</v>
      </c>
      <c r="C139" s="652">
        <v>566352</v>
      </c>
      <c r="D139" s="674">
        <v>15111.047817449997</v>
      </c>
      <c r="E139" s="652">
        <v>28317.599999999999</v>
      </c>
      <c r="F139" s="680">
        <v>755.55239087249981</v>
      </c>
      <c r="H139" s="645"/>
    </row>
    <row r="140" spans="1:8" ht="16" hidden="1" thickTop="1">
      <c r="A140" s="641">
        <v>43160</v>
      </c>
      <c r="B140" s="642">
        <v>20</v>
      </c>
      <c r="C140" s="652">
        <v>604760</v>
      </c>
      <c r="D140" s="674">
        <v>15679.437939929991</v>
      </c>
      <c r="E140" s="652">
        <v>30238</v>
      </c>
      <c r="F140" s="680">
        <v>783.97189699649948</v>
      </c>
      <c r="H140" s="645"/>
    </row>
    <row r="141" spans="1:8" ht="16" hidden="1" thickTop="1">
      <c r="A141" s="641">
        <v>43191</v>
      </c>
      <c r="B141" s="642">
        <v>20</v>
      </c>
      <c r="C141" s="652">
        <v>613488</v>
      </c>
      <c r="D141" s="674">
        <v>16702.156138930004</v>
      </c>
      <c r="E141" s="652">
        <v>30674.400000000001</v>
      </c>
      <c r="F141" s="680">
        <v>835.1078069465002</v>
      </c>
      <c r="H141" s="645"/>
    </row>
    <row r="142" spans="1:8" ht="16" hidden="1" thickTop="1">
      <c r="A142" s="641">
        <v>43221</v>
      </c>
      <c r="B142" s="642">
        <v>21</v>
      </c>
      <c r="C142" s="652">
        <v>644144</v>
      </c>
      <c r="D142" s="674">
        <v>17457.819944719995</v>
      </c>
      <c r="E142" s="652">
        <v>30673.523809523809</v>
      </c>
      <c r="F142" s="680">
        <v>831.3247592723809</v>
      </c>
      <c r="H142" s="645"/>
    </row>
    <row r="143" spans="1:8" ht="18.75" hidden="1" customHeight="1">
      <c r="A143" s="641">
        <v>43252</v>
      </c>
      <c r="B143" s="642">
        <v>21</v>
      </c>
      <c r="C143" s="652">
        <v>584183</v>
      </c>
      <c r="D143" s="674">
        <v>16353.852417639995</v>
      </c>
      <c r="E143" s="652">
        <v>27818.238095238095</v>
      </c>
      <c r="F143" s="680">
        <v>778.754877030476</v>
      </c>
      <c r="H143" s="645"/>
    </row>
    <row r="144" spans="1:8" ht="18.75" hidden="1" customHeight="1">
      <c r="A144" s="641">
        <v>43282</v>
      </c>
      <c r="B144" s="642">
        <v>21</v>
      </c>
      <c r="C144" s="652">
        <v>607664</v>
      </c>
      <c r="D144" s="674">
        <v>17226.573673369992</v>
      </c>
      <c r="E144" s="652">
        <v>28936.380952380954</v>
      </c>
      <c r="F144" s="680">
        <v>820.31303206523773</v>
      </c>
      <c r="H144" s="645"/>
    </row>
    <row r="145" spans="1:8" ht="18.75" hidden="1" customHeight="1">
      <c r="A145" s="641">
        <v>43313</v>
      </c>
      <c r="B145" s="642">
        <v>23</v>
      </c>
      <c r="C145" s="652">
        <v>613795</v>
      </c>
      <c r="D145" s="674">
        <v>18178.814352470003</v>
      </c>
      <c r="E145" s="652">
        <v>26686.739130434784</v>
      </c>
      <c r="F145" s="680">
        <v>790.38323271608704</v>
      </c>
      <c r="H145" s="645"/>
    </row>
    <row r="146" spans="1:8" ht="18.75" hidden="1" customHeight="1">
      <c r="A146" s="641">
        <v>43344</v>
      </c>
      <c r="B146" s="642">
        <v>19</v>
      </c>
      <c r="C146" s="652">
        <v>562001</v>
      </c>
      <c r="D146" s="674">
        <v>15544.924874780003</v>
      </c>
      <c r="E146" s="652">
        <v>29579</v>
      </c>
      <c r="F146" s="680">
        <v>818.15394077789495</v>
      </c>
      <c r="H146" s="645"/>
    </row>
    <row r="147" spans="1:8" ht="18.75" hidden="1" customHeight="1">
      <c r="A147" s="641">
        <v>43374</v>
      </c>
      <c r="B147" s="642">
        <v>23</v>
      </c>
      <c r="C147" s="652">
        <v>662353</v>
      </c>
      <c r="D147" s="674">
        <v>17800.329188659998</v>
      </c>
      <c r="E147" s="652">
        <v>28797.956521739132</v>
      </c>
      <c r="F147" s="680">
        <v>773.92735602869561</v>
      </c>
      <c r="H147" s="645"/>
    </row>
    <row r="148" spans="1:8" ht="18.75" hidden="1" customHeight="1">
      <c r="A148" s="641">
        <v>43405</v>
      </c>
      <c r="B148" s="642">
        <v>22</v>
      </c>
      <c r="C148" s="652">
        <v>600724</v>
      </c>
      <c r="D148" s="674">
        <v>18166.371820750002</v>
      </c>
      <c r="E148" s="652">
        <v>26118.434782608696</v>
      </c>
      <c r="F148" s="680">
        <v>789.84225307608699</v>
      </c>
      <c r="H148" s="645"/>
    </row>
    <row r="149" spans="1:8" ht="18.75" hidden="1" customHeight="1" thickBot="1">
      <c r="A149" s="641">
        <v>43435</v>
      </c>
      <c r="B149" s="644">
        <v>18</v>
      </c>
      <c r="C149" s="675">
        <v>569753</v>
      </c>
      <c r="D149" s="676">
        <v>17173.777333649999</v>
      </c>
      <c r="E149" s="675">
        <v>31652.944444444445</v>
      </c>
      <c r="F149" s="681">
        <v>954.09874075833341</v>
      </c>
      <c r="H149" s="645"/>
    </row>
    <row r="150" spans="1:8" ht="18.75" hidden="1" customHeight="1" thickTop="1">
      <c r="A150" s="639">
        <v>43466</v>
      </c>
      <c r="B150" s="640">
        <v>22</v>
      </c>
      <c r="C150" s="663">
        <v>573724</v>
      </c>
      <c r="D150" s="683">
        <v>17273.944064269999</v>
      </c>
      <c r="E150" s="663">
        <v>26078.363636363636</v>
      </c>
      <c r="F150" s="684">
        <v>785.17927564863635</v>
      </c>
      <c r="H150" s="651"/>
    </row>
    <row r="151" spans="1:8" ht="18.75" hidden="1" customHeight="1">
      <c r="A151" s="641">
        <v>43497</v>
      </c>
      <c r="B151" s="642">
        <v>20</v>
      </c>
      <c r="C151" s="658">
        <v>540547</v>
      </c>
      <c r="D151" s="685">
        <v>13020.036464130004</v>
      </c>
      <c r="E151" s="658">
        <v>27027.35</v>
      </c>
      <c r="F151" s="686">
        <v>651.00182320650015</v>
      </c>
      <c r="H151" s="651"/>
    </row>
    <row r="152" spans="1:8" ht="18.75" hidden="1" customHeight="1">
      <c r="A152" s="641">
        <v>43525</v>
      </c>
      <c r="B152" s="642">
        <v>20</v>
      </c>
      <c r="C152" s="658">
        <v>562089</v>
      </c>
      <c r="D152" s="685">
        <v>13624.16284069</v>
      </c>
      <c r="E152" s="658">
        <v>28104.45</v>
      </c>
      <c r="F152" s="686">
        <v>681.20814203450004</v>
      </c>
      <c r="H152" s="651"/>
    </row>
    <row r="153" spans="1:8" ht="18.75" hidden="1" customHeight="1">
      <c r="A153" s="641">
        <v>43556</v>
      </c>
      <c r="B153" s="642">
        <v>21</v>
      </c>
      <c r="C153" s="658">
        <v>562833</v>
      </c>
      <c r="D153" s="685">
        <v>14044.003052460001</v>
      </c>
      <c r="E153" s="658">
        <v>26801.571428571428</v>
      </c>
      <c r="F153" s="686">
        <v>668.76205011714285</v>
      </c>
      <c r="H153" s="651"/>
    </row>
    <row r="154" spans="1:8" ht="18.75" hidden="1" customHeight="1">
      <c r="A154" s="641">
        <v>43586</v>
      </c>
      <c r="B154" s="642">
        <v>22</v>
      </c>
      <c r="C154" s="658">
        <v>597361</v>
      </c>
      <c r="D154" s="685">
        <v>14232.330904450002</v>
      </c>
      <c r="E154" s="658">
        <v>27152.772727272728</v>
      </c>
      <c r="F154" s="686">
        <v>646.92413202045452</v>
      </c>
      <c r="H154" s="651"/>
    </row>
    <row r="155" spans="1:8" ht="18.75" hidden="1" customHeight="1">
      <c r="A155" s="641">
        <v>43617</v>
      </c>
      <c r="B155" s="642">
        <v>19</v>
      </c>
      <c r="C155" s="658">
        <v>518197</v>
      </c>
      <c r="D155" s="685">
        <v>12310.090211620001</v>
      </c>
      <c r="E155" s="658">
        <v>27273.526315789473</v>
      </c>
      <c r="F155" s="686">
        <v>647.89948482210536</v>
      </c>
      <c r="H155" s="651"/>
    </row>
    <row r="156" spans="1:8" ht="18.75" hidden="1" customHeight="1">
      <c r="A156" s="641">
        <v>43647</v>
      </c>
      <c r="B156" s="642">
        <v>22</v>
      </c>
      <c r="C156" s="658">
        <v>611316</v>
      </c>
      <c r="D156" s="685">
        <v>14754.489115890001</v>
      </c>
      <c r="E156" s="658">
        <v>27787.090909090908</v>
      </c>
      <c r="F156" s="686">
        <v>670.65859617681815</v>
      </c>
      <c r="H156" s="651"/>
    </row>
    <row r="157" spans="1:8" ht="18.75" hidden="1" customHeight="1">
      <c r="A157" s="641">
        <v>43678</v>
      </c>
      <c r="B157" s="642">
        <v>21</v>
      </c>
      <c r="C157" s="658">
        <v>544821</v>
      </c>
      <c r="D157" s="685">
        <v>13331.380499839999</v>
      </c>
      <c r="E157" s="658">
        <v>25943.857142857141</v>
      </c>
      <c r="F157" s="686">
        <v>634.82764284952373</v>
      </c>
      <c r="H157" s="651"/>
    </row>
    <row r="158" spans="1:8" ht="18" hidden="1" customHeight="1">
      <c r="A158" s="641">
        <v>43709</v>
      </c>
      <c r="B158" s="642">
        <v>20</v>
      </c>
      <c r="C158" s="658">
        <v>552487</v>
      </c>
      <c r="D158" s="685">
        <v>13373.683333259998</v>
      </c>
      <c r="E158" s="658">
        <v>27624.35</v>
      </c>
      <c r="F158" s="686">
        <v>668.68416666299993</v>
      </c>
      <c r="H158" s="645"/>
    </row>
    <row r="159" spans="1:8" ht="18" hidden="1" customHeight="1">
      <c r="A159" s="641">
        <v>43739</v>
      </c>
      <c r="B159" s="642">
        <v>23</v>
      </c>
      <c r="C159" s="658">
        <v>608872</v>
      </c>
      <c r="D159" s="685">
        <v>15542.11497298</v>
      </c>
      <c r="E159" s="658">
        <v>26472.695652173912</v>
      </c>
      <c r="F159" s="686">
        <v>675.74412926000002</v>
      </c>
      <c r="H159" s="645"/>
    </row>
    <row r="160" spans="1:8" ht="18" hidden="1" customHeight="1">
      <c r="A160" s="641">
        <v>43770</v>
      </c>
      <c r="B160" s="642">
        <v>21</v>
      </c>
      <c r="C160" s="658">
        <v>559698</v>
      </c>
      <c r="D160" s="685">
        <v>15202.54844316</v>
      </c>
      <c r="E160" s="658">
        <v>26652.285714285714</v>
      </c>
      <c r="F160" s="686">
        <v>723.93087824571433</v>
      </c>
      <c r="H160" s="645"/>
    </row>
    <row r="161" spans="1:8" ht="18" hidden="1" customHeight="1" thickBot="1">
      <c r="A161" s="643">
        <v>43800</v>
      </c>
      <c r="B161" s="644">
        <v>18</v>
      </c>
      <c r="C161" s="659">
        <v>599472</v>
      </c>
      <c r="D161" s="687">
        <v>16914.466621389998</v>
      </c>
      <c r="E161" s="659">
        <v>27248.727272727272</v>
      </c>
      <c r="F161" s="688">
        <v>768.83939188136367</v>
      </c>
      <c r="H161" s="645"/>
    </row>
    <row r="162" spans="1:8" ht="20.5" hidden="1" customHeight="1" thickTop="1">
      <c r="A162" s="641">
        <v>43831</v>
      </c>
      <c r="B162" s="689">
        <v>21</v>
      </c>
      <c r="C162" s="690">
        <v>543522</v>
      </c>
      <c r="D162" s="691">
        <v>15541.02651944</v>
      </c>
      <c r="E162" s="690">
        <v>25882</v>
      </c>
      <c r="F162" s="692">
        <v>740.04888187809524</v>
      </c>
      <c r="H162" s="645"/>
    </row>
    <row r="163" spans="1:8" ht="20.5" hidden="1" customHeight="1">
      <c r="A163" s="641">
        <v>43862</v>
      </c>
      <c r="B163" s="693">
        <v>20</v>
      </c>
      <c r="C163" s="694">
        <v>535626</v>
      </c>
      <c r="D163" s="695">
        <v>13971.96353617</v>
      </c>
      <c r="E163" s="694">
        <v>26781.3</v>
      </c>
      <c r="F163" s="696">
        <v>698.59817680850006</v>
      </c>
      <c r="H163" s="645"/>
    </row>
    <row r="164" spans="1:8" ht="20.5" hidden="1" customHeight="1" thickTop="1">
      <c r="A164" s="641">
        <v>43891</v>
      </c>
      <c r="B164" s="693">
        <v>21</v>
      </c>
      <c r="C164" s="694">
        <v>561824</v>
      </c>
      <c r="D164" s="695">
        <v>15062.337448390001</v>
      </c>
      <c r="E164" s="694">
        <v>26753.523809523809</v>
      </c>
      <c r="F164" s="696">
        <v>717.25416420904764</v>
      </c>
      <c r="H164" s="645"/>
    </row>
    <row r="165" spans="1:8" ht="20.5" hidden="1" customHeight="1">
      <c r="A165" s="641">
        <v>43922</v>
      </c>
      <c r="B165" s="693">
        <v>20</v>
      </c>
      <c r="C165" s="694">
        <v>326280</v>
      </c>
      <c r="D165" s="695">
        <v>10852.78</v>
      </c>
      <c r="E165" s="694">
        <v>16314</v>
      </c>
      <c r="F165" s="696">
        <v>542.63900000000001</v>
      </c>
      <c r="H165" s="645"/>
    </row>
    <row r="166" spans="1:8" ht="20.5" hidden="1" customHeight="1">
      <c r="A166" s="641">
        <v>43952</v>
      </c>
      <c r="B166" s="693">
        <v>20</v>
      </c>
      <c r="C166" s="694">
        <v>428847</v>
      </c>
      <c r="D166" s="695">
        <v>13138.76</v>
      </c>
      <c r="E166" s="694">
        <v>21442.35</v>
      </c>
      <c r="F166" s="696">
        <v>656.93799999999999</v>
      </c>
      <c r="H166" s="645"/>
    </row>
    <row r="167" spans="1:8" ht="20.5" hidden="1" customHeight="1">
      <c r="A167" s="641">
        <v>43983</v>
      </c>
      <c r="B167" s="693">
        <v>22</v>
      </c>
      <c r="C167" s="694">
        <v>475915</v>
      </c>
      <c r="D167" s="695">
        <v>14343.33</v>
      </c>
      <c r="E167" s="694">
        <v>21632.5</v>
      </c>
      <c r="F167" s="696">
        <v>651.96954545454548</v>
      </c>
      <c r="H167" s="645"/>
    </row>
    <row r="168" spans="1:8" ht="20.5" hidden="1" customHeight="1">
      <c r="A168" s="641">
        <v>44013</v>
      </c>
      <c r="B168" s="693">
        <v>22</v>
      </c>
      <c r="C168" s="694">
        <v>493973</v>
      </c>
      <c r="D168" s="695">
        <v>14583.01</v>
      </c>
      <c r="E168" s="694">
        <v>22453.31818181818</v>
      </c>
      <c r="F168" s="696">
        <v>662.86409090909092</v>
      </c>
      <c r="H168" s="645"/>
    </row>
    <row r="169" spans="1:8" ht="20.5" hidden="1" customHeight="1">
      <c r="A169" s="641">
        <v>44044</v>
      </c>
      <c r="B169" s="693">
        <v>20</v>
      </c>
      <c r="C169" s="694">
        <v>485520</v>
      </c>
      <c r="D169" s="695">
        <v>14015.37</v>
      </c>
      <c r="E169" s="694">
        <v>24276</v>
      </c>
      <c r="F169" s="696">
        <v>700.76850000000002</v>
      </c>
      <c r="H169" s="645"/>
    </row>
    <row r="170" spans="1:8" ht="20.5" hidden="1" customHeight="1">
      <c r="A170" s="641">
        <v>44075</v>
      </c>
      <c r="B170" s="693">
        <v>21</v>
      </c>
      <c r="C170" s="694">
        <v>501644</v>
      </c>
      <c r="D170" s="695">
        <v>15129.18</v>
      </c>
      <c r="E170" s="694">
        <v>23887.809523809523</v>
      </c>
      <c r="F170" s="696">
        <v>720.43714285714282</v>
      </c>
      <c r="H170" s="645"/>
    </row>
    <row r="171" spans="1:8" ht="20.5" hidden="1" customHeight="1">
      <c r="A171" s="641">
        <v>44105</v>
      </c>
      <c r="B171" s="693">
        <v>22</v>
      </c>
      <c r="C171" s="694">
        <v>523547</v>
      </c>
      <c r="D171" s="695">
        <v>16396.240000000002</v>
      </c>
      <c r="E171" s="694">
        <v>23797.590909090908</v>
      </c>
      <c r="F171" s="696">
        <v>745.28363636363645</v>
      </c>
      <c r="H171" s="645"/>
    </row>
    <row r="172" spans="1:8" ht="20.5" hidden="1" customHeight="1">
      <c r="A172" s="641">
        <v>44136</v>
      </c>
      <c r="B172" s="693">
        <v>21</v>
      </c>
      <c r="C172" s="694">
        <v>506145</v>
      </c>
      <c r="D172" s="695">
        <v>17577.580000000002</v>
      </c>
      <c r="E172" s="694">
        <v>24102.142857142859</v>
      </c>
      <c r="F172" s="696">
        <v>837.02761904761917</v>
      </c>
      <c r="H172" s="645"/>
    </row>
    <row r="173" spans="1:8" ht="20.5" hidden="1" customHeight="1" thickBot="1">
      <c r="A173" s="643">
        <v>44166</v>
      </c>
      <c r="B173" s="697">
        <v>21</v>
      </c>
      <c r="C173" s="698">
        <v>520488</v>
      </c>
      <c r="D173" s="699">
        <v>17013.419999999998</v>
      </c>
      <c r="E173" s="698">
        <v>24785.142857142859</v>
      </c>
      <c r="F173" s="700">
        <v>810.16285714285709</v>
      </c>
      <c r="H173" s="645"/>
    </row>
    <row r="174" spans="1:8" ht="20.5" hidden="1" customHeight="1" thickTop="1">
      <c r="A174" s="641">
        <v>44197</v>
      </c>
      <c r="B174" s="689">
        <v>19</v>
      </c>
      <c r="C174" s="690">
        <v>448683</v>
      </c>
      <c r="D174" s="691">
        <v>16967.36</v>
      </c>
      <c r="E174" s="690">
        <v>23614.894736842107</v>
      </c>
      <c r="F174" s="692">
        <v>893.0189473684211</v>
      </c>
      <c r="H174" s="645"/>
    </row>
    <row r="175" spans="1:8" ht="20.5" hidden="1" customHeight="1">
      <c r="A175" s="641">
        <v>44228</v>
      </c>
      <c r="B175" s="693">
        <v>20</v>
      </c>
      <c r="C175" s="694">
        <v>482129</v>
      </c>
      <c r="D175" s="695">
        <v>15482.01</v>
      </c>
      <c r="E175" s="694">
        <v>24106.45</v>
      </c>
      <c r="F175" s="696">
        <v>774.10050000000001</v>
      </c>
      <c r="H175" s="645"/>
    </row>
    <row r="176" spans="1:8" ht="20.5" hidden="1" customHeight="1">
      <c r="A176" s="641">
        <v>44256</v>
      </c>
      <c r="B176" s="693">
        <v>22</v>
      </c>
      <c r="C176" s="694">
        <v>559042</v>
      </c>
      <c r="D176" s="695">
        <v>18311.73</v>
      </c>
      <c r="E176" s="694">
        <v>25411</v>
      </c>
      <c r="F176" s="696">
        <v>832.35136363636366</v>
      </c>
      <c r="H176" s="645"/>
    </row>
    <row r="177" spans="1:9" ht="20.5" hidden="1" customHeight="1">
      <c r="A177" s="641">
        <v>44287</v>
      </c>
      <c r="B177" s="693">
        <v>20</v>
      </c>
      <c r="C177" s="694">
        <v>507089</v>
      </c>
      <c r="D177" s="695">
        <v>17531.87</v>
      </c>
      <c r="E177" s="694">
        <v>25354.45</v>
      </c>
      <c r="F177" s="696">
        <v>876.59349999999995</v>
      </c>
      <c r="H177" s="645"/>
    </row>
    <row r="178" spans="1:9" ht="20.5" hidden="1" customHeight="1">
      <c r="A178" s="641">
        <v>44317</v>
      </c>
      <c r="B178" s="693">
        <v>19</v>
      </c>
      <c r="C178" s="694">
        <v>495822</v>
      </c>
      <c r="D178" s="695">
        <v>15658.16</v>
      </c>
      <c r="E178" s="694">
        <v>26095.894736842107</v>
      </c>
      <c r="F178" s="696">
        <v>824.11368421052634</v>
      </c>
    </row>
    <row r="179" spans="1:9" ht="20.5" hidden="1" customHeight="1">
      <c r="A179" s="641">
        <v>44348</v>
      </c>
      <c r="B179" s="693">
        <v>22</v>
      </c>
      <c r="C179" s="694">
        <v>513760</v>
      </c>
      <c r="D179" s="695">
        <v>17850.23</v>
      </c>
      <c r="E179" s="694">
        <v>23352.727272727272</v>
      </c>
      <c r="F179" s="696">
        <v>811.37409090909091</v>
      </c>
    </row>
    <row r="180" spans="1:9" ht="20.5" hidden="1" customHeight="1">
      <c r="A180" s="641">
        <v>44378</v>
      </c>
      <c r="B180" s="693">
        <v>21</v>
      </c>
      <c r="C180" s="694">
        <v>494211</v>
      </c>
      <c r="D180" s="695">
        <v>16415.240000000002</v>
      </c>
      <c r="E180" s="694">
        <v>23533.857142857141</v>
      </c>
      <c r="F180" s="696">
        <v>781.67809523809535</v>
      </c>
    </row>
    <row r="181" spans="1:9" ht="20.5" hidden="1" customHeight="1">
      <c r="A181" s="641">
        <v>44409</v>
      </c>
      <c r="B181" s="693">
        <v>21</v>
      </c>
      <c r="C181" s="694">
        <v>493299</v>
      </c>
      <c r="D181" s="695">
        <v>16418.09</v>
      </c>
      <c r="E181" s="694">
        <v>23490.428571428572</v>
      </c>
      <c r="F181" s="696">
        <v>781.81380952380948</v>
      </c>
    </row>
    <row r="182" spans="1:9" ht="20.5" hidden="1" customHeight="1" thickTop="1">
      <c r="A182" s="641">
        <v>44440</v>
      </c>
      <c r="B182" s="693">
        <v>21</v>
      </c>
      <c r="C182" s="694">
        <v>483619</v>
      </c>
      <c r="D182" s="695">
        <v>15598.54</v>
      </c>
      <c r="E182" s="694">
        <v>23029.476190476191</v>
      </c>
      <c r="F182" s="696">
        <v>742.78761904761905</v>
      </c>
    </row>
    <row r="183" spans="1:9" ht="20.5" hidden="1" customHeight="1">
      <c r="A183" s="641">
        <v>44470</v>
      </c>
      <c r="B183" s="693">
        <v>21</v>
      </c>
      <c r="C183" s="694">
        <v>473912</v>
      </c>
      <c r="D183" s="695">
        <v>16229.17</v>
      </c>
      <c r="E183" s="694">
        <v>22567.238095238095</v>
      </c>
      <c r="F183" s="696">
        <v>772.81761904761902</v>
      </c>
    </row>
    <row r="184" spans="1:9" ht="20.5" hidden="1" customHeight="1">
      <c r="A184" s="641">
        <v>44501</v>
      </c>
      <c r="B184" s="693">
        <v>22</v>
      </c>
      <c r="C184" s="694">
        <v>507497</v>
      </c>
      <c r="D184" s="695">
        <v>18504.349999999999</v>
      </c>
      <c r="E184" s="694">
        <v>23068.045454545456</v>
      </c>
      <c r="F184" s="696">
        <v>841.10681818181808</v>
      </c>
    </row>
    <row r="185" spans="1:9" ht="20.5" hidden="1" customHeight="1" thickTop="1" thickBot="1">
      <c r="A185" s="641">
        <v>44531</v>
      </c>
      <c r="B185" s="697">
        <v>20</v>
      </c>
      <c r="C185" s="698">
        <v>516687</v>
      </c>
      <c r="D185" s="699">
        <v>18887.07</v>
      </c>
      <c r="E185" s="698">
        <v>25834.35</v>
      </c>
      <c r="F185" s="700">
        <v>944.35349999999994</v>
      </c>
    </row>
    <row r="186" spans="1:9" ht="20.5" hidden="1" customHeight="1" thickTop="1">
      <c r="A186" s="639">
        <v>44562</v>
      </c>
      <c r="B186" s="701">
        <v>19</v>
      </c>
      <c r="C186" s="690">
        <v>435661</v>
      </c>
      <c r="D186" s="691">
        <v>16140.3</v>
      </c>
      <c r="E186" s="690">
        <f>C186/B186</f>
        <v>22929.526315789473</v>
      </c>
      <c r="F186" s="692">
        <f>D186/B186</f>
        <v>849.48947368421045</v>
      </c>
    </row>
    <row r="187" spans="1:9" ht="20.5" hidden="1" customHeight="1">
      <c r="A187" s="641">
        <v>44593</v>
      </c>
      <c r="B187" s="702">
        <v>20</v>
      </c>
      <c r="C187" s="694">
        <v>452432</v>
      </c>
      <c r="D187" s="695">
        <v>16807.87</v>
      </c>
      <c r="E187" s="694">
        <f t="shared" ref="E187:E228" si="0">C187/B187</f>
        <v>22621.599999999999</v>
      </c>
      <c r="F187" s="696">
        <f t="shared" ref="F187:F231" si="1">D187/B187</f>
        <v>840.3934999999999</v>
      </c>
    </row>
    <row r="188" spans="1:9" ht="20.5" hidden="1" customHeight="1" thickTop="1">
      <c r="A188" s="641">
        <v>44621</v>
      </c>
      <c r="B188" s="702">
        <v>22</v>
      </c>
      <c r="C188" s="694">
        <v>532088</v>
      </c>
      <c r="D188" s="695">
        <v>21760.68</v>
      </c>
      <c r="E188" s="694">
        <f t="shared" si="0"/>
        <v>24185.81818181818</v>
      </c>
      <c r="F188" s="696">
        <f t="shared" si="1"/>
        <v>989.12181818181818</v>
      </c>
    </row>
    <row r="189" spans="1:9" ht="20.5" hidden="1" customHeight="1">
      <c r="A189" s="641">
        <v>44652</v>
      </c>
      <c r="B189" s="702">
        <v>19</v>
      </c>
      <c r="C189" s="694">
        <v>450926</v>
      </c>
      <c r="D189" s="695">
        <v>18250.330000000002</v>
      </c>
      <c r="E189" s="694">
        <f t="shared" si="0"/>
        <v>23732.947368421053</v>
      </c>
      <c r="F189" s="696">
        <f t="shared" si="1"/>
        <v>960.54368421052641</v>
      </c>
    </row>
    <row r="190" spans="1:9" ht="20.5" hidden="1" customHeight="1">
      <c r="A190" s="641">
        <v>44682</v>
      </c>
      <c r="B190" s="702">
        <v>20</v>
      </c>
      <c r="C190" s="694">
        <v>491571</v>
      </c>
      <c r="D190" s="695">
        <v>20279.93</v>
      </c>
      <c r="E190" s="694">
        <f t="shared" si="0"/>
        <v>24578.55</v>
      </c>
      <c r="F190" s="696">
        <f t="shared" si="1"/>
        <v>1013.9965</v>
      </c>
    </row>
    <row r="191" spans="1:9" ht="20.5" hidden="1" customHeight="1" thickTop="1">
      <c r="A191" s="641">
        <v>44713</v>
      </c>
      <c r="B191" s="702">
        <v>22</v>
      </c>
      <c r="C191" s="694">
        <v>490797</v>
      </c>
      <c r="D191" s="695">
        <v>20040.04</v>
      </c>
      <c r="E191" s="694">
        <f t="shared" si="0"/>
        <v>22308.954545454544</v>
      </c>
      <c r="F191" s="696">
        <f t="shared" si="1"/>
        <v>910.91090909090917</v>
      </c>
    </row>
    <row r="192" spans="1:9" ht="20.5" hidden="1" customHeight="1">
      <c r="A192" s="641">
        <v>44743</v>
      </c>
      <c r="B192" s="702">
        <v>20</v>
      </c>
      <c r="C192" s="694">
        <v>468294</v>
      </c>
      <c r="D192" s="695">
        <v>19847.16</v>
      </c>
      <c r="E192" s="694">
        <f t="shared" si="0"/>
        <v>23414.7</v>
      </c>
      <c r="F192" s="696">
        <f t="shared" si="1"/>
        <v>992.35799999999995</v>
      </c>
      <c r="H192" s="655"/>
      <c r="I192" s="655"/>
    </row>
    <row r="193" spans="1:9" ht="20.5" hidden="1" customHeight="1">
      <c r="A193" s="641">
        <v>44774</v>
      </c>
      <c r="B193" s="702">
        <v>22</v>
      </c>
      <c r="C193" s="694">
        <v>521126</v>
      </c>
      <c r="D193" s="695">
        <v>23589.07</v>
      </c>
      <c r="E193" s="694">
        <f t="shared" si="0"/>
        <v>23687.545454545456</v>
      </c>
      <c r="F193" s="696">
        <f t="shared" si="1"/>
        <v>1072.2304545454544</v>
      </c>
      <c r="H193" s="655"/>
      <c r="I193" s="655"/>
    </row>
    <row r="194" spans="1:9" ht="20.5" hidden="1" customHeight="1">
      <c r="A194" s="641">
        <v>44805</v>
      </c>
      <c r="B194" s="702">
        <v>21</v>
      </c>
      <c r="C194" s="694">
        <v>475398</v>
      </c>
      <c r="D194" s="695">
        <v>21003.87</v>
      </c>
      <c r="E194" s="694">
        <f t="shared" si="0"/>
        <v>22638</v>
      </c>
      <c r="F194" s="696">
        <f t="shared" si="1"/>
        <v>1000.1842857142857</v>
      </c>
      <c r="H194" s="655"/>
      <c r="I194" s="655"/>
    </row>
    <row r="195" spans="1:9" ht="20.5" hidden="1" customHeight="1">
      <c r="A195" s="641">
        <v>44835</v>
      </c>
      <c r="B195" s="702">
        <v>21</v>
      </c>
      <c r="C195" s="694">
        <v>479475</v>
      </c>
      <c r="D195" s="695">
        <v>22522.15</v>
      </c>
      <c r="E195" s="694">
        <f t="shared" si="0"/>
        <v>22832.142857142859</v>
      </c>
      <c r="F195" s="696">
        <f t="shared" si="1"/>
        <v>1072.4833333333333</v>
      </c>
      <c r="H195" s="655"/>
      <c r="I195" s="655"/>
    </row>
    <row r="196" spans="1:9" ht="20.5" hidden="1" customHeight="1">
      <c r="A196" s="641">
        <v>44866</v>
      </c>
      <c r="B196" s="702">
        <v>22</v>
      </c>
      <c r="C196" s="694">
        <v>492180</v>
      </c>
      <c r="D196" s="695">
        <v>27566.400000000001</v>
      </c>
      <c r="E196" s="694">
        <f t="shared" si="0"/>
        <v>22371.81818181818</v>
      </c>
      <c r="F196" s="696">
        <f t="shared" si="1"/>
        <v>1253.0181818181818</v>
      </c>
      <c r="H196" s="655"/>
      <c r="I196" s="655"/>
    </row>
    <row r="197" spans="1:9" ht="20.5" hidden="1" customHeight="1" thickBot="1">
      <c r="A197" s="643">
        <v>44896</v>
      </c>
      <c r="B197" s="702">
        <v>19</v>
      </c>
      <c r="C197" s="694">
        <v>480645</v>
      </c>
      <c r="D197" s="695">
        <v>26631.19</v>
      </c>
      <c r="E197" s="694">
        <f t="shared" si="0"/>
        <v>25297.105263157893</v>
      </c>
      <c r="F197" s="696">
        <f t="shared" si="1"/>
        <v>1401.6415789473683</v>
      </c>
      <c r="H197" s="655"/>
      <c r="I197" s="655"/>
    </row>
    <row r="198" spans="1:9" ht="20.5" hidden="1" customHeight="1" thickTop="1">
      <c r="A198" s="639">
        <v>44927</v>
      </c>
      <c r="B198" s="701">
        <v>20</v>
      </c>
      <c r="C198" s="690">
        <v>434712</v>
      </c>
      <c r="D198" s="691">
        <v>25077.27</v>
      </c>
      <c r="E198" s="690">
        <f>C198/B198</f>
        <v>21735.599999999999</v>
      </c>
      <c r="F198" s="692">
        <f t="shared" si="1"/>
        <v>1253.8634999999999</v>
      </c>
      <c r="H198" s="655"/>
      <c r="I198" s="655"/>
    </row>
    <row r="199" spans="1:9" ht="20.5" hidden="1" customHeight="1">
      <c r="A199" s="641">
        <v>44958</v>
      </c>
      <c r="B199" s="702">
        <v>20</v>
      </c>
      <c r="C199" s="694">
        <v>449176</v>
      </c>
      <c r="D199" s="695">
        <v>24262.34</v>
      </c>
      <c r="E199" s="694">
        <f t="shared" si="0"/>
        <v>22458.799999999999</v>
      </c>
      <c r="F199" s="696">
        <f t="shared" si="1"/>
        <v>1213.117</v>
      </c>
      <c r="H199" s="655"/>
      <c r="I199" s="655"/>
    </row>
    <row r="200" spans="1:9" ht="20.5" hidden="1" customHeight="1">
      <c r="A200" s="641">
        <v>44986</v>
      </c>
      <c r="B200" s="702">
        <v>22</v>
      </c>
      <c r="C200" s="694">
        <v>497415</v>
      </c>
      <c r="D200" s="695">
        <v>26843</v>
      </c>
      <c r="E200" s="694">
        <f t="shared" si="0"/>
        <v>22609.772727272728</v>
      </c>
      <c r="F200" s="696">
        <f t="shared" si="1"/>
        <v>1220.1363636363637</v>
      </c>
      <c r="H200" s="655"/>
      <c r="I200" s="655"/>
    </row>
    <row r="201" spans="1:9" ht="20.5" hidden="1" customHeight="1">
      <c r="A201" s="641">
        <v>45017</v>
      </c>
      <c r="B201" s="702">
        <v>17</v>
      </c>
      <c r="C201" s="694">
        <v>406259</v>
      </c>
      <c r="D201" s="695">
        <v>21428.14</v>
      </c>
      <c r="E201" s="694">
        <f t="shared" si="0"/>
        <v>23897.588235294119</v>
      </c>
      <c r="F201" s="696">
        <f t="shared" si="1"/>
        <v>1260.4788235294118</v>
      </c>
      <c r="H201" s="655"/>
      <c r="I201" s="655"/>
    </row>
    <row r="202" spans="1:9" ht="20.5" hidden="1" customHeight="1">
      <c r="A202" s="641">
        <v>45047</v>
      </c>
      <c r="B202" s="702">
        <v>22</v>
      </c>
      <c r="C202" s="694">
        <v>501603</v>
      </c>
      <c r="D202" s="695">
        <v>25294.69</v>
      </c>
      <c r="E202" s="694">
        <f t="shared" si="0"/>
        <v>22800.136363636364</v>
      </c>
      <c r="F202" s="696">
        <f t="shared" si="1"/>
        <v>1149.7586363636362</v>
      </c>
      <c r="H202" s="655"/>
      <c r="I202" s="655"/>
    </row>
    <row r="203" spans="1:9" ht="20.5" hidden="1" customHeight="1">
      <c r="A203" s="641">
        <v>45078</v>
      </c>
      <c r="B203" s="702">
        <v>21</v>
      </c>
      <c r="C203" s="694">
        <v>455097</v>
      </c>
      <c r="D203" s="695">
        <v>23091.62</v>
      </c>
      <c r="E203" s="694">
        <f t="shared" si="0"/>
        <v>21671.285714285714</v>
      </c>
      <c r="F203" s="696">
        <f t="shared" si="1"/>
        <v>1099.6009523809523</v>
      </c>
      <c r="H203" s="655"/>
      <c r="I203" s="655"/>
    </row>
    <row r="204" spans="1:9" ht="20.5" hidden="1" customHeight="1">
      <c r="A204" s="641">
        <v>45108</v>
      </c>
      <c r="B204" s="702">
        <v>21</v>
      </c>
      <c r="C204" s="694">
        <v>461094</v>
      </c>
      <c r="D204" s="695">
        <v>23820.85</v>
      </c>
      <c r="E204" s="694">
        <f t="shared" si="0"/>
        <v>21956.857142857141</v>
      </c>
      <c r="F204" s="696">
        <f t="shared" si="1"/>
        <v>1134.3261904761905</v>
      </c>
      <c r="H204" s="655"/>
      <c r="I204" s="655"/>
    </row>
    <row r="205" spans="1:9" ht="20.5" hidden="1" customHeight="1">
      <c r="A205" s="641">
        <v>45139</v>
      </c>
      <c r="B205" s="702">
        <v>22</v>
      </c>
      <c r="C205" s="694">
        <v>486644</v>
      </c>
      <c r="D205" s="695">
        <v>24704.76</v>
      </c>
      <c r="E205" s="694">
        <f t="shared" si="0"/>
        <v>22120.18181818182</v>
      </c>
      <c r="F205" s="696">
        <f t="shared" si="1"/>
        <v>1122.9436363636362</v>
      </c>
      <c r="H205" s="655"/>
      <c r="I205" s="655"/>
    </row>
    <row r="206" spans="1:9" ht="20.5" hidden="1" customHeight="1">
      <c r="A206" s="641">
        <v>45170</v>
      </c>
      <c r="B206" s="702">
        <v>20</v>
      </c>
      <c r="C206" s="694">
        <v>431136</v>
      </c>
      <c r="D206" s="695">
        <v>22845.79</v>
      </c>
      <c r="E206" s="694">
        <f t="shared" si="0"/>
        <v>21556.799999999999</v>
      </c>
      <c r="F206" s="696">
        <f t="shared" si="1"/>
        <v>1142.2895000000001</v>
      </c>
      <c r="H206" s="655"/>
      <c r="I206" s="655"/>
    </row>
    <row r="207" spans="1:9" ht="20.5" hidden="1" customHeight="1">
      <c r="A207" s="641">
        <v>45200</v>
      </c>
      <c r="B207" s="702">
        <v>22</v>
      </c>
      <c r="C207" s="694">
        <v>473408</v>
      </c>
      <c r="D207" s="695">
        <v>25767.81</v>
      </c>
      <c r="E207" s="694">
        <f t="shared" si="0"/>
        <v>21518.545454545456</v>
      </c>
      <c r="F207" s="696">
        <f t="shared" si="1"/>
        <v>1171.264090909091</v>
      </c>
      <c r="H207" s="655"/>
      <c r="I207" s="655"/>
    </row>
    <row r="208" spans="1:9" ht="20.5" hidden="1" customHeight="1">
      <c r="A208" s="641">
        <v>45231</v>
      </c>
      <c r="B208" s="702">
        <v>22</v>
      </c>
      <c r="C208" s="694">
        <v>474969</v>
      </c>
      <c r="D208" s="695">
        <v>25662.03</v>
      </c>
      <c r="E208" s="694">
        <f t="shared" si="0"/>
        <v>21589.5</v>
      </c>
      <c r="F208" s="696">
        <f t="shared" si="1"/>
        <v>1166.455909090909</v>
      </c>
      <c r="H208" s="655"/>
      <c r="I208" s="655"/>
    </row>
    <row r="209" spans="1:9" ht="20.5" hidden="1" customHeight="1" thickTop="1" thickBot="1">
      <c r="A209" s="643">
        <v>45261</v>
      </c>
      <c r="B209" s="703">
        <v>18</v>
      </c>
      <c r="C209" s="698">
        <v>454085</v>
      </c>
      <c r="D209" s="699">
        <v>25126.75</v>
      </c>
      <c r="E209" s="698">
        <f t="shared" si="0"/>
        <v>25226.944444444445</v>
      </c>
      <c r="F209" s="700">
        <f t="shared" si="1"/>
        <v>1395.9305555555557</v>
      </c>
      <c r="H209" s="655"/>
      <c r="I209" s="655"/>
    </row>
    <row r="210" spans="1:9" ht="20.5" hidden="1" customHeight="1" thickTop="1">
      <c r="A210" s="639">
        <v>45292</v>
      </c>
      <c r="B210" s="701">
        <v>21</v>
      </c>
      <c r="C210" s="690">
        <v>444059</v>
      </c>
      <c r="D210" s="691">
        <v>30832.9</v>
      </c>
      <c r="E210" s="690">
        <f t="shared" si="0"/>
        <v>21145.666666666668</v>
      </c>
      <c r="F210" s="692">
        <f t="shared" si="1"/>
        <v>1468.2333333333333</v>
      </c>
      <c r="H210" s="655"/>
      <c r="I210" s="655"/>
    </row>
    <row r="211" spans="1:9" ht="20.5" hidden="1" customHeight="1">
      <c r="A211" s="641">
        <v>45323</v>
      </c>
      <c r="B211" s="702">
        <v>21</v>
      </c>
      <c r="C211" s="694">
        <v>449942</v>
      </c>
      <c r="D211" s="695">
        <v>26388.84</v>
      </c>
      <c r="E211" s="694">
        <f t="shared" si="0"/>
        <v>21425.809523809523</v>
      </c>
      <c r="F211" s="696">
        <f t="shared" si="1"/>
        <v>1256.6114285714286</v>
      </c>
      <c r="H211" s="655"/>
      <c r="I211" s="655"/>
    </row>
    <row r="212" spans="1:9" ht="20.5" customHeight="1">
      <c r="A212" s="641">
        <v>45352</v>
      </c>
      <c r="B212" s="702">
        <v>19</v>
      </c>
      <c r="C212" s="694">
        <v>428172</v>
      </c>
      <c r="D212" s="695">
        <v>26724.13</v>
      </c>
      <c r="E212" s="694">
        <f t="shared" si="0"/>
        <v>22535.36842105263</v>
      </c>
      <c r="F212" s="696">
        <f t="shared" si="1"/>
        <v>1406.5331578947369</v>
      </c>
      <c r="H212" s="655"/>
      <c r="I212" s="655"/>
    </row>
    <row r="213" spans="1:9" ht="20.5" customHeight="1">
      <c r="A213" s="641">
        <v>45383</v>
      </c>
      <c r="B213" s="702">
        <v>20</v>
      </c>
      <c r="C213" s="694">
        <v>464600</v>
      </c>
      <c r="D213" s="695">
        <v>31320.41</v>
      </c>
      <c r="E213" s="694">
        <f t="shared" si="0"/>
        <v>23230</v>
      </c>
      <c r="F213" s="696">
        <f t="shared" si="1"/>
        <v>1566.0205000000001</v>
      </c>
      <c r="H213" s="655"/>
      <c r="I213" s="655"/>
    </row>
    <row r="214" spans="1:9" ht="20.5" customHeight="1">
      <c r="A214" s="641">
        <v>45413</v>
      </c>
      <c r="B214" s="702">
        <v>22</v>
      </c>
      <c r="C214" s="694">
        <v>493519</v>
      </c>
      <c r="D214" s="695">
        <v>33505.21</v>
      </c>
      <c r="E214" s="694">
        <f t="shared" si="0"/>
        <v>22432.68181818182</v>
      </c>
      <c r="F214" s="696">
        <f t="shared" si="1"/>
        <v>1522.9640909090908</v>
      </c>
      <c r="H214" s="655"/>
      <c r="I214" s="655"/>
    </row>
    <row r="215" spans="1:9" ht="20.5" customHeight="1">
      <c r="A215" s="641">
        <v>45444</v>
      </c>
      <c r="B215" s="702">
        <v>19</v>
      </c>
      <c r="C215" s="694">
        <v>417614</v>
      </c>
      <c r="D215" s="695">
        <v>28177.1</v>
      </c>
      <c r="E215" s="694">
        <f t="shared" si="0"/>
        <v>21979.684210526317</v>
      </c>
      <c r="F215" s="696">
        <f t="shared" si="1"/>
        <v>1483.0052631578947</v>
      </c>
      <c r="H215" s="655"/>
      <c r="I215" s="655"/>
    </row>
    <row r="216" spans="1:9" ht="20.5" customHeight="1">
      <c r="A216" s="641">
        <v>45474</v>
      </c>
      <c r="B216" s="702">
        <v>23</v>
      </c>
      <c r="C216" s="694">
        <v>498549</v>
      </c>
      <c r="D216" s="695">
        <v>33707.46</v>
      </c>
      <c r="E216" s="694">
        <f t="shared" si="0"/>
        <v>21676.043478260868</v>
      </c>
      <c r="F216" s="696">
        <f t="shared" si="1"/>
        <v>1465.5417391304347</v>
      </c>
      <c r="H216" s="655"/>
      <c r="I216" s="655"/>
    </row>
    <row r="217" spans="1:9" ht="20.5" customHeight="1">
      <c r="A217" s="641">
        <v>45505</v>
      </c>
      <c r="B217" s="702">
        <v>21</v>
      </c>
      <c r="C217" s="694">
        <v>433294</v>
      </c>
      <c r="D217" s="695">
        <v>30194.16</v>
      </c>
      <c r="E217" s="694">
        <f t="shared" si="0"/>
        <v>20633.047619047618</v>
      </c>
      <c r="F217" s="696">
        <f t="shared" si="1"/>
        <v>1437.8171428571429</v>
      </c>
      <c r="H217" s="655"/>
      <c r="I217" s="655"/>
    </row>
    <row r="218" spans="1:9" ht="20.5" customHeight="1">
      <c r="A218" s="641">
        <v>45536</v>
      </c>
      <c r="B218" s="702">
        <v>20</v>
      </c>
      <c r="C218" s="694">
        <v>451688</v>
      </c>
      <c r="D218" s="695">
        <v>32763.56</v>
      </c>
      <c r="E218" s="694">
        <f t="shared" si="0"/>
        <v>22584.400000000001</v>
      </c>
      <c r="F218" s="696">
        <f t="shared" si="1"/>
        <v>1638.1780000000001</v>
      </c>
      <c r="H218" s="655"/>
      <c r="I218" s="655"/>
    </row>
    <row r="219" spans="1:9" ht="20.5" customHeight="1">
      <c r="A219" s="641">
        <v>45566</v>
      </c>
      <c r="B219" s="702">
        <v>23</v>
      </c>
      <c r="C219" s="694">
        <v>505870</v>
      </c>
      <c r="D219" s="695">
        <v>38021.120000000003</v>
      </c>
      <c r="E219" s="694">
        <f t="shared" si="0"/>
        <v>21994.347826086956</v>
      </c>
      <c r="F219" s="696">
        <f t="shared" si="1"/>
        <v>1653.0921739130436</v>
      </c>
      <c r="H219" s="655"/>
      <c r="I219" s="655"/>
    </row>
    <row r="220" spans="1:9" ht="20.5" customHeight="1">
      <c r="A220" s="641">
        <v>45597</v>
      </c>
      <c r="B220" s="702">
        <v>21</v>
      </c>
      <c r="C220" s="694">
        <v>455260</v>
      </c>
      <c r="D220" s="695">
        <v>35152.400000000001</v>
      </c>
      <c r="E220" s="694">
        <f t="shared" si="0"/>
        <v>21679.047619047618</v>
      </c>
      <c r="F220" s="696">
        <f t="shared" si="1"/>
        <v>1673.9238095238095</v>
      </c>
      <c r="H220" s="655"/>
      <c r="I220" s="655"/>
    </row>
    <row r="221" spans="1:9" ht="20.5" customHeight="1" thickBot="1">
      <c r="A221" s="643">
        <v>45627</v>
      </c>
      <c r="B221" s="703">
        <v>19</v>
      </c>
      <c r="C221" s="698">
        <v>474681</v>
      </c>
      <c r="D221" s="699">
        <v>38175.94</v>
      </c>
      <c r="E221" s="698">
        <f t="shared" si="0"/>
        <v>24983.21052631579</v>
      </c>
      <c r="F221" s="700">
        <f t="shared" si="1"/>
        <v>2009.2600000000002</v>
      </c>
      <c r="H221" s="655"/>
      <c r="I221" s="655"/>
    </row>
    <row r="222" spans="1:9" ht="20.5" customHeight="1" thickTop="1">
      <c r="A222" s="641">
        <v>45658</v>
      </c>
      <c r="B222" s="702">
        <v>21</v>
      </c>
      <c r="C222" s="694">
        <v>431573</v>
      </c>
      <c r="D222" s="695">
        <v>37670.82</v>
      </c>
      <c r="E222" s="694">
        <f t="shared" si="0"/>
        <v>20551.095238095237</v>
      </c>
      <c r="F222" s="696">
        <f t="shared" si="1"/>
        <v>1793.8485714285714</v>
      </c>
      <c r="H222" s="655"/>
      <c r="I222" s="655"/>
    </row>
    <row r="223" spans="1:9" ht="20.5" customHeight="1">
      <c r="A223" s="641">
        <v>45689</v>
      </c>
      <c r="B223" s="702">
        <v>20</v>
      </c>
      <c r="C223" s="694">
        <v>428388</v>
      </c>
      <c r="D223" s="695">
        <v>33172.83</v>
      </c>
      <c r="E223" s="694">
        <f t="shared" si="0"/>
        <v>21419.4</v>
      </c>
      <c r="F223" s="696">
        <f t="shared" si="1"/>
        <v>1658.6415000000002</v>
      </c>
      <c r="H223" s="655"/>
      <c r="I223" s="655"/>
    </row>
    <row r="224" spans="1:9" ht="20.5" customHeight="1">
      <c r="A224" s="641">
        <v>45717</v>
      </c>
      <c r="B224" s="702">
        <v>19</v>
      </c>
      <c r="C224" s="694">
        <v>420828</v>
      </c>
      <c r="D224" s="695">
        <v>33070.230000000003</v>
      </c>
      <c r="E224" s="694">
        <f t="shared" si="0"/>
        <v>22148.842105263157</v>
      </c>
      <c r="F224" s="696">
        <f t="shared" si="1"/>
        <v>1740.5384210526317</v>
      </c>
      <c r="H224" s="655"/>
      <c r="I224" s="655"/>
    </row>
    <row r="225" spans="1:9" ht="20.5" customHeight="1">
      <c r="A225" s="641">
        <v>45748</v>
      </c>
      <c r="B225" s="702">
        <v>20</v>
      </c>
      <c r="C225" s="694">
        <v>441140</v>
      </c>
      <c r="D225" s="695">
        <v>36352.253915649999</v>
      </c>
      <c r="E225" s="694">
        <f t="shared" si="0"/>
        <v>22057</v>
      </c>
      <c r="F225" s="696">
        <f t="shared" si="1"/>
        <v>1817.6126957824999</v>
      </c>
      <c r="H225" s="655"/>
      <c r="I225" s="655"/>
    </row>
    <row r="226" spans="1:9" ht="20.5" customHeight="1">
      <c r="A226" s="641">
        <v>45778</v>
      </c>
      <c r="B226" s="702">
        <v>21</v>
      </c>
      <c r="C226" s="694">
        <v>451009</v>
      </c>
      <c r="D226" s="695">
        <v>35047.86</v>
      </c>
      <c r="E226" s="694">
        <f t="shared" si="0"/>
        <v>21476.619047619046</v>
      </c>
      <c r="F226" s="696">
        <f t="shared" si="1"/>
        <v>1668.9457142857143</v>
      </c>
      <c r="H226" s="655"/>
      <c r="I226" s="655"/>
    </row>
    <row r="227" spans="1:9" ht="20.5" customHeight="1">
      <c r="A227" s="641">
        <v>45809</v>
      </c>
      <c r="B227" s="702">
        <v>20</v>
      </c>
      <c r="C227" s="694">
        <v>414183</v>
      </c>
      <c r="D227" s="695">
        <v>32882.01</v>
      </c>
      <c r="E227" s="694">
        <f t="shared" si="0"/>
        <v>20709.150000000001</v>
      </c>
      <c r="F227" s="696">
        <f t="shared" si="1"/>
        <v>1644.1005</v>
      </c>
      <c r="H227" s="655"/>
      <c r="I227" s="655"/>
    </row>
    <row r="228" spans="1:9" ht="20.5" customHeight="1">
      <c r="A228" s="641">
        <v>45839</v>
      </c>
      <c r="B228" s="702">
        <v>22</v>
      </c>
      <c r="C228" s="694">
        <v>456942</v>
      </c>
      <c r="D228" s="695">
        <v>37424.17</v>
      </c>
      <c r="E228" s="694">
        <f t="shared" si="0"/>
        <v>20770.090909090908</v>
      </c>
      <c r="F228" s="696">
        <f t="shared" si="1"/>
        <v>1701.0986363636364</v>
      </c>
      <c r="H228" s="655"/>
      <c r="I228" s="655"/>
    </row>
    <row r="229" spans="1:9" ht="20.5" customHeight="1">
      <c r="A229" s="641">
        <v>45870</v>
      </c>
      <c r="B229" s="702">
        <v>22</v>
      </c>
      <c r="C229" s="694">
        <v>443122</v>
      </c>
      <c r="D229" s="695">
        <v>32998.15</v>
      </c>
      <c r="E229" s="694">
        <f>C229/B229</f>
        <v>20141.909090909092</v>
      </c>
      <c r="F229" s="696">
        <f t="shared" si="1"/>
        <v>1499.9159090909091</v>
      </c>
      <c r="H229" s="655"/>
      <c r="I229" s="655"/>
    </row>
    <row r="230" spans="1:9" ht="20.5" customHeight="1">
      <c r="A230" s="641">
        <v>45901</v>
      </c>
      <c r="B230" s="702">
        <v>21</v>
      </c>
      <c r="C230" s="694">
        <v>436759</v>
      </c>
      <c r="D230" s="695">
        <v>33714.01</v>
      </c>
      <c r="E230" s="694">
        <f t="shared" ref="E230" si="2">C230/B230</f>
        <v>20798.047619047618</v>
      </c>
      <c r="F230" s="696">
        <f t="shared" si="1"/>
        <v>1605.4290476190477</v>
      </c>
      <c r="H230" s="655"/>
      <c r="I230" s="655"/>
    </row>
    <row r="231" spans="1:9" ht="20.5" customHeight="1">
      <c r="A231" s="641">
        <v>45931</v>
      </c>
      <c r="B231" s="702">
        <v>23</v>
      </c>
      <c r="C231" s="694">
        <v>453309</v>
      </c>
      <c r="D231" s="695">
        <v>34511</v>
      </c>
      <c r="E231" s="694">
        <v>19709.08695652174</v>
      </c>
      <c r="F231" s="696">
        <f t="shared" si="1"/>
        <v>1500.4782608695652</v>
      </c>
      <c r="H231" s="655"/>
      <c r="I231" s="655"/>
    </row>
    <row r="232" spans="1:9" ht="20.5" customHeight="1">
      <c r="A232" s="641">
        <v>45962</v>
      </c>
      <c r="B232" s="702">
        <v>20</v>
      </c>
      <c r="C232" s="694">
        <v>412459</v>
      </c>
      <c r="D232" s="695">
        <v>31078.880000000001</v>
      </c>
      <c r="E232" s="694">
        <v>20622.95</v>
      </c>
      <c r="F232" s="696">
        <f t="shared" ref="F232:F233" si="3">D232/B232</f>
        <v>1553.944</v>
      </c>
      <c r="H232" s="655"/>
      <c r="I232" s="655"/>
    </row>
    <row r="233" spans="1:9" ht="20.5" customHeight="1" thickBot="1">
      <c r="A233" s="643">
        <v>45992</v>
      </c>
      <c r="B233" s="703">
        <v>20</v>
      </c>
      <c r="C233" s="698">
        <v>461895</v>
      </c>
      <c r="D233" s="699">
        <v>37308.300000000003</v>
      </c>
      <c r="E233" s="698">
        <v>23094.75</v>
      </c>
      <c r="F233" s="700">
        <f t="shared" si="3"/>
        <v>1865.4150000000002</v>
      </c>
      <c r="H233" s="655"/>
      <c r="I233" s="655"/>
    </row>
    <row r="234" spans="1:9" ht="20.5" customHeight="1" thickTop="1">
      <c r="A234" s="639">
        <v>46048</v>
      </c>
      <c r="B234" s="701">
        <v>20</v>
      </c>
      <c r="C234" s="690">
        <v>368367</v>
      </c>
      <c r="D234" s="691">
        <v>33564.449999999997</v>
      </c>
      <c r="E234" s="690">
        <v>18418.349999999999</v>
      </c>
      <c r="F234" s="692">
        <v>1678.2224999999999</v>
      </c>
      <c r="H234" s="655"/>
      <c r="I234" s="655"/>
    </row>
    <row r="235" spans="1:9" ht="20.5" customHeight="1">
      <c r="A235" s="641">
        <v>46079</v>
      </c>
      <c r="B235" s="702">
        <v>20</v>
      </c>
      <c r="C235" s="694">
        <v>388339</v>
      </c>
      <c r="D235" s="695">
        <v>31756.37</v>
      </c>
      <c r="E235" s="694">
        <v>19416.95</v>
      </c>
      <c r="F235" s="696">
        <v>1587.8184999999999</v>
      </c>
      <c r="H235" s="655"/>
      <c r="I235" s="655"/>
    </row>
    <row r="236" spans="1:9" ht="20.5" customHeight="1" thickBot="1">
      <c r="A236" s="643">
        <v>46107</v>
      </c>
      <c r="B236" s="703">
        <v>20</v>
      </c>
      <c r="C236" s="698">
        <v>414518</v>
      </c>
      <c r="D236" s="699">
        <v>34169.629999999997</v>
      </c>
      <c r="E236" s="698">
        <v>20725.900000000001</v>
      </c>
      <c r="F236" s="700">
        <v>1708.4814999999999</v>
      </c>
      <c r="H236" s="655"/>
      <c r="I236" s="655"/>
    </row>
    <row r="237" spans="1:9" ht="16" thickTop="1">
      <c r="D237" s="705"/>
      <c r="E237" s="706"/>
    </row>
    <row r="238" spans="1:9">
      <c r="B238" s="707"/>
      <c r="C238" s="707"/>
      <c r="D238" s="707"/>
      <c r="E238" s="707"/>
      <c r="F238" s="707"/>
    </row>
    <row r="239" spans="1:9">
      <c r="D239" s="708"/>
      <c r="E239" s="706"/>
    </row>
  </sheetData>
  <mergeCells count="6">
    <mergeCell ref="A1:F1"/>
    <mergeCell ref="A2:A4"/>
    <mergeCell ref="B2:B4"/>
    <mergeCell ref="C2:D3"/>
    <mergeCell ref="E2:F2"/>
    <mergeCell ref="E3:F3"/>
  </mergeCells>
  <printOptions horizontalCentered="1"/>
  <pageMargins left="0" right="0" top="0.55118110236220497" bottom="0.39370078740157499" header="0.31496062992126" footer="0.31496062992126"/>
  <pageSetup paperSize="9" scale="80" orientation="portrait" r:id="rId1"/>
  <headerFooter alignWithMargins="0">
    <oddHeader>&amp;C&amp;"Aptos"&amp;10&amp;K000000 PUBLIC&amp;1#_x000D_&amp;"Arialri"&amp;10&amp;K000000&amp;"Arialri"&amp;10&amp;K000000&amp;"Arialri"&amp;10&amp;K000000&amp;G</oddHeader>
    <oddFooter>&amp;C8
&amp;1#&amp;"Aptos,Regular"&amp;10&amp;K000000 PUBLIC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E5EFD-E206-4852-9607-2B6B9B052E20}">
  <dimension ref="A1:GJ86"/>
  <sheetViews>
    <sheetView showGridLines="0" view="pageBreakPreview" zoomScale="70" zoomScaleNormal="100" zoomScaleSheetLayoutView="70" workbookViewId="0">
      <pane xSplit="1" ySplit="3" topLeftCell="EX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5.5"/>
  <cols>
    <col min="1" max="1" width="50.26953125" style="757" customWidth="1"/>
    <col min="2" max="2" width="9.1796875" style="757" hidden="1" customWidth="1"/>
    <col min="3" max="3" width="8.81640625" style="757" hidden="1" customWidth="1"/>
    <col min="4" max="5" width="8.54296875" style="757" hidden="1" customWidth="1"/>
    <col min="6" max="9" width="8.81640625" style="757" hidden="1" customWidth="1"/>
    <col min="10" max="10" width="2.54296875" style="757" hidden="1" customWidth="1"/>
    <col min="11" max="11" width="9.1796875" style="757" hidden="1" customWidth="1"/>
    <col min="12" max="12" width="9.81640625" style="757" hidden="1" customWidth="1"/>
    <col min="13" max="13" width="9.453125" style="757" hidden="1" customWidth="1"/>
    <col min="14" max="14" width="9.54296875" style="757" hidden="1" customWidth="1"/>
    <col min="15" max="15" width="2.54296875" style="757" hidden="1" customWidth="1"/>
    <col min="16" max="16" width="10" style="757" hidden="1" customWidth="1"/>
    <col min="17" max="18" width="9.81640625" style="757" hidden="1" customWidth="1"/>
    <col min="19" max="19" width="10" style="757" hidden="1" customWidth="1"/>
    <col min="20" max="20" width="4" style="757" hidden="1" customWidth="1"/>
    <col min="21" max="23" width="9.453125" style="757" hidden="1" customWidth="1"/>
    <col min="24" max="24" width="9.1796875" style="757" hidden="1" customWidth="1"/>
    <col min="25" max="25" width="1.81640625" style="757" hidden="1" customWidth="1"/>
    <col min="26" max="26" width="10.1796875" style="757" hidden="1" customWidth="1"/>
    <col min="27" max="27" width="10.81640625" style="757" hidden="1" customWidth="1"/>
    <col min="28" max="28" width="5.1796875" style="757" hidden="1" customWidth="1"/>
    <col min="29" max="29" width="6" style="757" hidden="1" customWidth="1"/>
    <col min="30" max="33" width="11.81640625" style="757" hidden="1" customWidth="1"/>
    <col min="34" max="34" width="11.1796875" style="757" hidden="1" customWidth="1"/>
    <col min="35" max="35" width="9.81640625" style="757" hidden="1" customWidth="1"/>
    <col min="36" max="36" width="10.453125" style="757" hidden="1" customWidth="1"/>
    <col min="37" max="37" width="11.1796875" style="757" hidden="1" customWidth="1"/>
    <col min="38" max="38" width="10.1796875" style="757" hidden="1" customWidth="1"/>
    <col min="39" max="39" width="10.54296875" style="757" hidden="1" customWidth="1"/>
    <col min="40" max="40" width="10.453125" style="760" hidden="1" customWidth="1"/>
    <col min="41" max="42" width="9.1796875" style="757" hidden="1" customWidth="1"/>
    <col min="43" max="43" width="10.54296875" style="757" hidden="1" customWidth="1"/>
    <col min="44" max="45" width="10.453125" style="757" hidden="1" customWidth="1"/>
    <col min="46" max="49" width="10.54296875" style="757" hidden="1" customWidth="1"/>
    <col min="50" max="50" width="10.54296875" style="760" hidden="1" customWidth="1"/>
    <col min="51" max="66" width="10.54296875" style="711" hidden="1" customWidth="1"/>
    <col min="67" max="82" width="9.1796875" style="760" hidden="1" customWidth="1"/>
    <col min="83" max="94" width="10.1796875" style="760" hidden="1" customWidth="1"/>
    <col min="95" max="95" width="12.453125" style="760" hidden="1" customWidth="1"/>
    <col min="96" max="96" width="12.54296875" style="760" hidden="1" customWidth="1"/>
    <col min="97" max="98" width="12.1796875" style="760" hidden="1" customWidth="1"/>
    <col min="99" max="99" width="12" style="760" hidden="1" customWidth="1"/>
    <col min="100" max="100" width="11.54296875" style="760" hidden="1" customWidth="1"/>
    <col min="101" max="101" width="13" style="760" hidden="1" customWidth="1"/>
    <col min="102" max="102" width="11.81640625" style="760" hidden="1" customWidth="1"/>
    <col min="103" max="103" width="12.54296875" style="760" hidden="1" customWidth="1"/>
    <col min="104" max="104" width="11.81640625" style="760" hidden="1" customWidth="1"/>
    <col min="105" max="105" width="13.1796875" style="760" hidden="1" customWidth="1"/>
    <col min="106" max="106" width="12" style="760" hidden="1" customWidth="1"/>
    <col min="107" max="153" width="13.1796875" style="760" hidden="1" customWidth="1"/>
    <col min="154" max="166" width="13.1796875" style="760" customWidth="1"/>
    <col min="167" max="167" width="4" style="711" customWidth="1"/>
    <col min="168" max="16384" width="9.1796875" style="711"/>
  </cols>
  <sheetData>
    <row r="1" spans="1:192" ht="36" customHeight="1" thickBot="1">
      <c r="A1" s="709" t="s">
        <v>317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498"/>
      <c r="AZ1" s="498"/>
      <c r="BA1" s="498"/>
      <c r="BB1" s="498"/>
      <c r="BC1" s="498"/>
      <c r="BD1" s="498"/>
      <c r="BE1" s="498"/>
      <c r="BF1" s="498"/>
      <c r="BG1" s="498"/>
      <c r="BH1" s="498"/>
      <c r="BI1" s="498"/>
      <c r="BJ1" s="498"/>
      <c r="BK1" s="498"/>
      <c r="BL1" s="498"/>
      <c r="BM1" s="498"/>
      <c r="BN1" s="498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</row>
    <row r="2" spans="1:192" ht="33" customHeight="1" thickTop="1" thickBot="1">
      <c r="A2" s="3115"/>
      <c r="B2" s="3117" t="s">
        <v>318</v>
      </c>
      <c r="C2" s="3117"/>
      <c r="D2" s="3117"/>
      <c r="E2" s="3117"/>
      <c r="F2" s="3117" t="s">
        <v>319</v>
      </c>
      <c r="G2" s="3117"/>
      <c r="H2" s="3117"/>
      <c r="I2" s="3117"/>
      <c r="J2" s="712"/>
      <c r="K2" s="3112" t="s">
        <v>320</v>
      </c>
      <c r="L2" s="3112"/>
      <c r="M2" s="3112"/>
      <c r="N2" s="3112"/>
      <c r="O2" s="713"/>
      <c r="P2" s="3112" t="s">
        <v>321</v>
      </c>
      <c r="Q2" s="3112"/>
      <c r="R2" s="3112"/>
      <c r="S2" s="3112"/>
      <c r="T2" s="712"/>
      <c r="U2" s="3112" t="s">
        <v>322</v>
      </c>
      <c r="V2" s="3112"/>
      <c r="W2" s="3112"/>
      <c r="X2" s="3112"/>
      <c r="Y2" s="712"/>
      <c r="Z2" s="3112">
        <v>2011</v>
      </c>
      <c r="AA2" s="3112"/>
      <c r="AB2" s="3112"/>
      <c r="AC2" s="3112"/>
      <c r="AD2" s="714">
        <v>2012</v>
      </c>
      <c r="AE2" s="715"/>
      <c r="AF2" s="3112">
        <v>2015</v>
      </c>
      <c r="AG2" s="3112"/>
      <c r="AH2" s="3112"/>
      <c r="AI2" s="3112"/>
      <c r="AJ2" s="3112"/>
      <c r="AK2" s="3112"/>
      <c r="AL2" s="3112"/>
      <c r="AM2" s="3112"/>
      <c r="AN2" s="3112"/>
      <c r="AO2" s="3112"/>
      <c r="AP2" s="3112"/>
      <c r="AQ2" s="3112"/>
      <c r="AR2" s="3113">
        <v>2016</v>
      </c>
      <c r="AS2" s="3112"/>
      <c r="AT2" s="3112"/>
      <c r="AU2" s="3112"/>
      <c r="AV2" s="3112"/>
      <c r="AW2" s="3112"/>
      <c r="AX2" s="3112"/>
      <c r="AY2" s="3112"/>
      <c r="AZ2" s="3112"/>
      <c r="BA2" s="3112"/>
      <c r="BB2" s="3112"/>
      <c r="BC2" s="3112"/>
      <c r="BD2" s="3113">
        <v>2017</v>
      </c>
      <c r="BE2" s="3112"/>
      <c r="BF2" s="3112"/>
      <c r="BG2" s="3112"/>
      <c r="BH2" s="3112"/>
      <c r="BI2" s="3112"/>
      <c r="BJ2" s="3112"/>
      <c r="BK2" s="3112"/>
      <c r="BL2" s="3112"/>
      <c r="BM2" s="3112"/>
      <c r="BN2" s="3112"/>
      <c r="BO2" s="3112"/>
      <c r="BP2" s="3113">
        <v>2018</v>
      </c>
      <c r="BQ2" s="3112"/>
      <c r="BR2" s="3112"/>
      <c r="BS2" s="3112"/>
      <c r="BT2" s="3112"/>
      <c r="BU2" s="3112"/>
      <c r="BV2" s="3112"/>
      <c r="BW2" s="3112"/>
      <c r="BX2" s="3112"/>
      <c r="BY2" s="3112"/>
      <c r="BZ2" s="3112"/>
      <c r="CA2" s="3114"/>
      <c r="CB2" s="3113">
        <v>2019</v>
      </c>
      <c r="CC2" s="3112"/>
      <c r="CD2" s="3112"/>
      <c r="CE2" s="3112"/>
      <c r="CF2" s="3112"/>
      <c r="CG2" s="3112"/>
      <c r="CH2" s="3112"/>
      <c r="CI2" s="3112"/>
      <c r="CJ2" s="3112"/>
      <c r="CK2" s="3112"/>
      <c r="CL2" s="3112"/>
      <c r="CM2" s="3114"/>
      <c r="CN2" s="3113">
        <v>2020</v>
      </c>
      <c r="CO2" s="3112"/>
      <c r="CP2" s="3112"/>
      <c r="CQ2" s="3112"/>
      <c r="CR2" s="3112"/>
      <c r="CS2" s="3112"/>
      <c r="CT2" s="3112"/>
      <c r="CU2" s="3112"/>
      <c r="CV2" s="3112"/>
      <c r="CW2" s="3112"/>
      <c r="CX2" s="3112"/>
      <c r="CY2" s="3114"/>
      <c r="CZ2" s="3113">
        <v>2021</v>
      </c>
      <c r="DA2" s="3112"/>
      <c r="DB2" s="3112"/>
      <c r="DC2" s="3112"/>
      <c r="DD2" s="3112"/>
      <c r="DE2" s="3112"/>
      <c r="DF2" s="3112"/>
      <c r="DG2" s="3112"/>
      <c r="DH2" s="3112"/>
      <c r="DI2" s="3112"/>
      <c r="DJ2" s="3112"/>
      <c r="DK2" s="3114"/>
      <c r="DL2" s="3113">
        <v>2022</v>
      </c>
      <c r="DM2" s="3112"/>
      <c r="DN2" s="3112"/>
      <c r="DO2" s="3112"/>
      <c r="DP2" s="3112"/>
      <c r="DQ2" s="3112"/>
      <c r="DR2" s="3112"/>
      <c r="DS2" s="3112"/>
      <c r="DT2" s="3112"/>
      <c r="DU2" s="3112"/>
      <c r="DV2" s="3112"/>
      <c r="DW2" s="3114"/>
      <c r="DX2" s="3113">
        <v>2023</v>
      </c>
      <c r="DY2" s="3112"/>
      <c r="DZ2" s="3112"/>
      <c r="EA2" s="3112"/>
      <c r="EB2" s="3112"/>
      <c r="EC2" s="3112"/>
      <c r="ED2" s="3112"/>
      <c r="EE2" s="3112"/>
      <c r="EF2" s="3112"/>
      <c r="EG2" s="3112"/>
      <c r="EH2" s="3112"/>
      <c r="EI2" s="3114"/>
      <c r="EJ2" s="3113">
        <v>2024</v>
      </c>
      <c r="EK2" s="3112"/>
      <c r="EL2" s="3112"/>
      <c r="EM2" s="3112"/>
      <c r="EN2" s="3112"/>
      <c r="EO2" s="3112"/>
      <c r="EP2" s="3112"/>
      <c r="EQ2" s="3112"/>
      <c r="ER2" s="3112"/>
      <c r="ES2" s="3112"/>
      <c r="ET2" s="3112"/>
      <c r="EU2" s="3114"/>
      <c r="EV2" s="3113">
        <v>2025</v>
      </c>
      <c r="EW2" s="3112"/>
      <c r="EX2" s="3112"/>
      <c r="EY2" s="3112"/>
      <c r="EZ2" s="3112"/>
      <c r="FA2" s="3112"/>
      <c r="FB2" s="3112"/>
      <c r="FC2" s="3112"/>
      <c r="FD2" s="3112"/>
      <c r="FE2" s="3112"/>
      <c r="FF2" s="3112"/>
      <c r="FG2" s="3114"/>
      <c r="FH2" s="3113">
        <v>2026</v>
      </c>
      <c r="FI2" s="3112"/>
      <c r="FJ2" s="3114"/>
    </row>
    <row r="3" spans="1:192" ht="33" customHeight="1" thickTop="1" thickBot="1">
      <c r="A3" s="3116"/>
      <c r="B3" s="716" t="s">
        <v>172</v>
      </c>
      <c r="C3" s="716" t="s">
        <v>173</v>
      </c>
      <c r="D3" s="716" t="s">
        <v>174</v>
      </c>
      <c r="E3" s="716" t="s">
        <v>175</v>
      </c>
      <c r="F3" s="716" t="s">
        <v>172</v>
      </c>
      <c r="G3" s="716" t="s">
        <v>173</v>
      </c>
      <c r="H3" s="716" t="s">
        <v>174</v>
      </c>
      <c r="I3" s="716" t="s">
        <v>175</v>
      </c>
      <c r="J3" s="716"/>
      <c r="K3" s="717" t="s">
        <v>172</v>
      </c>
      <c r="L3" s="717" t="s">
        <v>173</v>
      </c>
      <c r="M3" s="717" t="s">
        <v>174</v>
      </c>
      <c r="N3" s="717" t="s">
        <v>175</v>
      </c>
      <c r="O3" s="717"/>
      <c r="P3" s="717" t="s">
        <v>172</v>
      </c>
      <c r="Q3" s="717" t="s">
        <v>173</v>
      </c>
      <c r="R3" s="717" t="s">
        <v>174</v>
      </c>
      <c r="S3" s="717" t="s">
        <v>175</v>
      </c>
      <c r="T3" s="717"/>
      <c r="U3" s="717" t="s">
        <v>172</v>
      </c>
      <c r="V3" s="717" t="s">
        <v>173</v>
      </c>
      <c r="W3" s="717" t="s">
        <v>174</v>
      </c>
      <c r="X3" s="716" t="s">
        <v>175</v>
      </c>
      <c r="Y3" s="717"/>
      <c r="Z3" s="717" t="s">
        <v>172</v>
      </c>
      <c r="AA3" s="717" t="s">
        <v>173</v>
      </c>
      <c r="AB3" s="717" t="s">
        <v>174</v>
      </c>
      <c r="AC3" s="717" t="s">
        <v>175</v>
      </c>
      <c r="AD3" s="717" t="s">
        <v>172</v>
      </c>
      <c r="AE3" s="717" t="s">
        <v>172</v>
      </c>
      <c r="AF3" s="717" t="s">
        <v>121</v>
      </c>
      <c r="AG3" s="717" t="s">
        <v>122</v>
      </c>
      <c r="AH3" s="717" t="s">
        <v>123</v>
      </c>
      <c r="AI3" s="717" t="s">
        <v>124</v>
      </c>
      <c r="AJ3" s="717" t="s">
        <v>125</v>
      </c>
      <c r="AK3" s="717" t="s">
        <v>126</v>
      </c>
      <c r="AL3" s="717" t="s">
        <v>127</v>
      </c>
      <c r="AM3" s="717" t="s">
        <v>128</v>
      </c>
      <c r="AN3" s="717" t="s">
        <v>129</v>
      </c>
      <c r="AO3" s="717" t="s">
        <v>130</v>
      </c>
      <c r="AP3" s="717" t="s">
        <v>131</v>
      </c>
      <c r="AQ3" s="717" t="s">
        <v>132</v>
      </c>
      <c r="AR3" s="718" t="s">
        <v>121</v>
      </c>
      <c r="AS3" s="717" t="s">
        <v>122</v>
      </c>
      <c r="AT3" s="717" t="s">
        <v>123</v>
      </c>
      <c r="AU3" s="717" t="s">
        <v>124</v>
      </c>
      <c r="AV3" s="717" t="s">
        <v>125</v>
      </c>
      <c r="AW3" s="717" t="s">
        <v>126</v>
      </c>
      <c r="AX3" s="717" t="s">
        <v>127</v>
      </c>
      <c r="AY3" s="717" t="s">
        <v>128</v>
      </c>
      <c r="AZ3" s="717" t="s">
        <v>129</v>
      </c>
      <c r="BA3" s="719" t="s">
        <v>130</v>
      </c>
      <c r="BB3" s="719" t="s">
        <v>131</v>
      </c>
      <c r="BC3" s="719" t="s">
        <v>132</v>
      </c>
      <c r="BD3" s="720" t="s">
        <v>121</v>
      </c>
      <c r="BE3" s="717" t="s">
        <v>122</v>
      </c>
      <c r="BF3" s="719" t="s">
        <v>123</v>
      </c>
      <c r="BG3" s="719" t="s">
        <v>124</v>
      </c>
      <c r="BH3" s="719" t="s">
        <v>125</v>
      </c>
      <c r="BI3" s="719" t="s">
        <v>126</v>
      </c>
      <c r="BJ3" s="719" t="s">
        <v>127</v>
      </c>
      <c r="BK3" s="719" t="s">
        <v>128</v>
      </c>
      <c r="BL3" s="719" t="s">
        <v>129</v>
      </c>
      <c r="BM3" s="719" t="s">
        <v>130</v>
      </c>
      <c r="BN3" s="719" t="s">
        <v>131</v>
      </c>
      <c r="BO3" s="719" t="s">
        <v>132</v>
      </c>
      <c r="BP3" s="718" t="s">
        <v>121</v>
      </c>
      <c r="BQ3" s="719" t="s">
        <v>122</v>
      </c>
      <c r="BR3" s="719" t="s">
        <v>123</v>
      </c>
      <c r="BS3" s="719" t="s">
        <v>124</v>
      </c>
      <c r="BT3" s="719" t="s">
        <v>125</v>
      </c>
      <c r="BU3" s="719" t="s">
        <v>126</v>
      </c>
      <c r="BV3" s="719" t="s">
        <v>127</v>
      </c>
      <c r="BW3" s="719" t="s">
        <v>128</v>
      </c>
      <c r="BX3" s="719" t="s">
        <v>129</v>
      </c>
      <c r="BY3" s="719" t="s">
        <v>130</v>
      </c>
      <c r="BZ3" s="719" t="s">
        <v>131</v>
      </c>
      <c r="CA3" s="721" t="s">
        <v>132</v>
      </c>
      <c r="CB3" s="718" t="s">
        <v>121</v>
      </c>
      <c r="CC3" s="719" t="s">
        <v>122</v>
      </c>
      <c r="CD3" s="719" t="s">
        <v>123</v>
      </c>
      <c r="CE3" s="719" t="s">
        <v>124</v>
      </c>
      <c r="CF3" s="719" t="s">
        <v>125</v>
      </c>
      <c r="CG3" s="719" t="s">
        <v>126</v>
      </c>
      <c r="CH3" s="719" t="s">
        <v>127</v>
      </c>
      <c r="CI3" s="719" t="s">
        <v>128</v>
      </c>
      <c r="CJ3" s="719" t="s">
        <v>129</v>
      </c>
      <c r="CK3" s="719" t="s">
        <v>130</v>
      </c>
      <c r="CL3" s="719" t="s">
        <v>131</v>
      </c>
      <c r="CM3" s="721" t="s">
        <v>132</v>
      </c>
      <c r="CN3" s="718" t="s">
        <v>121</v>
      </c>
      <c r="CO3" s="719" t="s">
        <v>122</v>
      </c>
      <c r="CP3" s="719" t="s">
        <v>123</v>
      </c>
      <c r="CQ3" s="719" t="s">
        <v>124</v>
      </c>
      <c r="CR3" s="719" t="s">
        <v>125</v>
      </c>
      <c r="CS3" s="719" t="s">
        <v>126</v>
      </c>
      <c r="CT3" s="719" t="s">
        <v>127</v>
      </c>
      <c r="CU3" s="719" t="s">
        <v>128</v>
      </c>
      <c r="CV3" s="719" t="s">
        <v>129</v>
      </c>
      <c r="CW3" s="719" t="s">
        <v>130</v>
      </c>
      <c r="CX3" s="719" t="s">
        <v>131</v>
      </c>
      <c r="CY3" s="721" t="s">
        <v>132</v>
      </c>
      <c r="CZ3" s="718" t="s">
        <v>121</v>
      </c>
      <c r="DA3" s="719" t="s">
        <v>122</v>
      </c>
      <c r="DB3" s="719" t="s">
        <v>123</v>
      </c>
      <c r="DC3" s="719" t="s">
        <v>124</v>
      </c>
      <c r="DD3" s="719" t="s">
        <v>125</v>
      </c>
      <c r="DE3" s="719" t="s">
        <v>126</v>
      </c>
      <c r="DF3" s="719" t="s">
        <v>127</v>
      </c>
      <c r="DG3" s="719" t="s">
        <v>128</v>
      </c>
      <c r="DH3" s="719" t="s">
        <v>129</v>
      </c>
      <c r="DI3" s="719" t="s">
        <v>130</v>
      </c>
      <c r="DJ3" s="719" t="s">
        <v>131</v>
      </c>
      <c r="DK3" s="721" t="s">
        <v>132</v>
      </c>
      <c r="DL3" s="718" t="s">
        <v>121</v>
      </c>
      <c r="DM3" s="719" t="s">
        <v>122</v>
      </c>
      <c r="DN3" s="719" t="s">
        <v>123</v>
      </c>
      <c r="DO3" s="719" t="s">
        <v>124</v>
      </c>
      <c r="DP3" s="719" t="s">
        <v>125</v>
      </c>
      <c r="DQ3" s="719" t="s">
        <v>126</v>
      </c>
      <c r="DR3" s="719" t="s">
        <v>127</v>
      </c>
      <c r="DS3" s="719" t="s">
        <v>128</v>
      </c>
      <c r="DT3" s="719" t="s">
        <v>129</v>
      </c>
      <c r="DU3" s="719" t="s">
        <v>130</v>
      </c>
      <c r="DV3" s="719" t="s">
        <v>131</v>
      </c>
      <c r="DW3" s="721" t="s">
        <v>132</v>
      </c>
      <c r="DX3" s="718" t="s">
        <v>121</v>
      </c>
      <c r="DY3" s="719" t="s">
        <v>122</v>
      </c>
      <c r="DZ3" s="719" t="s">
        <v>123</v>
      </c>
      <c r="EA3" s="719" t="s">
        <v>124</v>
      </c>
      <c r="EB3" s="719" t="s">
        <v>125</v>
      </c>
      <c r="EC3" s="719" t="s">
        <v>126</v>
      </c>
      <c r="ED3" s="719" t="s">
        <v>127</v>
      </c>
      <c r="EE3" s="719" t="s">
        <v>128</v>
      </c>
      <c r="EF3" s="719" t="s">
        <v>129</v>
      </c>
      <c r="EG3" s="719" t="s">
        <v>130</v>
      </c>
      <c r="EH3" s="719" t="s">
        <v>131</v>
      </c>
      <c r="EI3" s="721" t="s">
        <v>132</v>
      </c>
      <c r="EJ3" s="718" t="s">
        <v>121</v>
      </c>
      <c r="EK3" s="719" t="s">
        <v>122</v>
      </c>
      <c r="EL3" s="719" t="s">
        <v>123</v>
      </c>
      <c r="EM3" s="719" t="s">
        <v>124</v>
      </c>
      <c r="EN3" s="719" t="s">
        <v>125</v>
      </c>
      <c r="EO3" s="719" t="s">
        <v>126</v>
      </c>
      <c r="EP3" s="719" t="s">
        <v>127</v>
      </c>
      <c r="EQ3" s="719" t="s">
        <v>128</v>
      </c>
      <c r="ER3" s="719" t="s">
        <v>129</v>
      </c>
      <c r="ES3" s="719" t="s">
        <v>130</v>
      </c>
      <c r="ET3" s="719" t="s">
        <v>131</v>
      </c>
      <c r="EU3" s="721" t="s">
        <v>132</v>
      </c>
      <c r="EV3" s="718" t="s">
        <v>121</v>
      </c>
      <c r="EW3" s="719" t="s">
        <v>122</v>
      </c>
      <c r="EX3" s="719" t="s">
        <v>123</v>
      </c>
      <c r="EY3" s="719" t="s">
        <v>124</v>
      </c>
      <c r="EZ3" s="719" t="s">
        <v>125</v>
      </c>
      <c r="FA3" s="719" t="s">
        <v>126</v>
      </c>
      <c r="FB3" s="719" t="s">
        <v>127</v>
      </c>
      <c r="FC3" s="719" t="s">
        <v>128</v>
      </c>
      <c r="FD3" s="719" t="s">
        <v>129</v>
      </c>
      <c r="FE3" s="719" t="s">
        <v>130</v>
      </c>
      <c r="FF3" s="719" t="s">
        <v>131</v>
      </c>
      <c r="FG3" s="721" t="s">
        <v>132</v>
      </c>
      <c r="FH3" s="719" t="s">
        <v>121</v>
      </c>
      <c r="FI3" s="719" t="s">
        <v>122</v>
      </c>
      <c r="FJ3" s="721" t="s">
        <v>123</v>
      </c>
    </row>
    <row r="4" spans="1:192" ht="33" customHeight="1" thickTop="1">
      <c r="A4" s="470" t="s">
        <v>189</v>
      </c>
      <c r="B4" s="246">
        <v>237.77199999999999</v>
      </c>
      <c r="C4" s="246">
        <v>254.745</v>
      </c>
      <c r="D4" s="2700">
        <v>272.11</v>
      </c>
      <c r="E4" s="2700">
        <v>296.67199999999997</v>
      </c>
      <c r="F4" s="2700">
        <v>322.87700000000001</v>
      </c>
      <c r="G4" s="2700">
        <v>339.786</v>
      </c>
      <c r="H4" s="246">
        <v>355.7</v>
      </c>
      <c r="I4" s="246">
        <v>386.1</v>
      </c>
      <c r="J4" s="246"/>
      <c r="K4" s="722">
        <v>404.34</v>
      </c>
      <c r="L4" s="722">
        <v>416.06</v>
      </c>
      <c r="M4" s="722">
        <v>442.63</v>
      </c>
      <c r="N4" s="722">
        <v>461.96</v>
      </c>
      <c r="O4" s="722"/>
      <c r="P4" s="722">
        <v>496.75673273899997</v>
      </c>
      <c r="Q4" s="722">
        <v>532.21856627</v>
      </c>
      <c r="R4" s="722">
        <v>546.5</v>
      </c>
      <c r="S4" s="722">
        <v>610.33000000000004</v>
      </c>
      <c r="T4" s="722"/>
      <c r="U4" s="722">
        <v>625.57000000000005</v>
      </c>
      <c r="V4" s="722">
        <v>674.03</v>
      </c>
      <c r="W4" s="722">
        <v>666.2</v>
      </c>
      <c r="X4" s="723">
        <v>859.12932465000006</v>
      </c>
      <c r="Y4" s="724"/>
      <c r="Z4" s="723">
        <f>SUM(Z1:Z3)</f>
        <v>2011</v>
      </c>
      <c r="AA4" s="723">
        <f>SUM(AA1:AA3)</f>
        <v>0</v>
      </c>
      <c r="AB4" s="724" t="s">
        <v>169</v>
      </c>
      <c r="AC4" s="725" t="s">
        <v>169</v>
      </c>
      <c r="AD4" s="726">
        <v>1280.5820815500008</v>
      </c>
      <c r="AE4" s="726">
        <v>1864.5535926</v>
      </c>
      <c r="AF4" s="726">
        <v>2123.3404938900007</v>
      </c>
      <c r="AG4" s="726">
        <v>2160.5865294199998</v>
      </c>
      <c r="AH4" s="726">
        <v>2149.6848592900005</v>
      </c>
      <c r="AI4" s="727">
        <v>2177.8331881700001</v>
      </c>
      <c r="AJ4" s="728">
        <v>2194.9955490699995</v>
      </c>
      <c r="AK4" s="728">
        <v>2263.0081739799998</v>
      </c>
      <c r="AL4" s="728">
        <v>2249.1556372199989</v>
      </c>
      <c r="AM4" s="476">
        <v>2254.1722421199997</v>
      </c>
      <c r="AN4" s="476">
        <v>2284.7604816399994</v>
      </c>
      <c r="AO4" s="476">
        <v>2403.3386190700012</v>
      </c>
      <c r="AP4" s="476">
        <v>2508.4377927799997</v>
      </c>
      <c r="AQ4" s="476">
        <v>2551.4775004600001</v>
      </c>
      <c r="AR4" s="476">
        <v>2614.4308847000002</v>
      </c>
      <c r="AS4" s="476">
        <v>2672.5251341299986</v>
      </c>
      <c r="AT4" s="476">
        <v>2663.4293214600007</v>
      </c>
      <c r="AU4" s="476">
        <v>2690.2358144399977</v>
      </c>
      <c r="AV4" s="476">
        <v>2732.4776598799986</v>
      </c>
      <c r="AW4" s="476">
        <v>2784.1468411899991</v>
      </c>
      <c r="AX4" s="234">
        <v>2750.7117635199993</v>
      </c>
      <c r="AY4" s="729">
        <v>2738.1471151400006</v>
      </c>
      <c r="AZ4" s="729">
        <v>2756.3047170500013</v>
      </c>
      <c r="BA4" s="729">
        <v>2895.1543768099987</v>
      </c>
      <c r="BB4" s="729">
        <v>2979.2540704899993</v>
      </c>
      <c r="BC4" s="729">
        <v>3054.2558947800007</v>
      </c>
      <c r="BD4" s="729">
        <v>3212.6557994199989</v>
      </c>
      <c r="BE4" s="729">
        <v>3275.2468898399998</v>
      </c>
      <c r="BF4" s="729">
        <v>3315.5865940400004</v>
      </c>
      <c r="BG4" s="729">
        <v>3232.4629046999985</v>
      </c>
      <c r="BH4" s="729">
        <v>3423.3026115500015</v>
      </c>
      <c r="BI4" s="729">
        <v>3438.2378673000003</v>
      </c>
      <c r="BJ4" s="729">
        <v>3450.1728966999999</v>
      </c>
      <c r="BK4" s="729">
        <v>3419.4066594600004</v>
      </c>
      <c r="BL4" s="729">
        <v>3499.4379150900031</v>
      </c>
      <c r="BM4" s="729">
        <v>3556.7461937499979</v>
      </c>
      <c r="BN4" s="729">
        <v>3567.8377785600001</v>
      </c>
      <c r="BO4" s="476">
        <v>3643.964932830002</v>
      </c>
      <c r="BP4" s="477">
        <v>3709.2576868000019</v>
      </c>
      <c r="BQ4" s="476">
        <v>3760.374457400002</v>
      </c>
      <c r="BR4" s="476">
        <v>3856.3248316300028</v>
      </c>
      <c r="BS4" s="476">
        <v>3833.6477835899982</v>
      </c>
      <c r="BT4" s="476">
        <v>3807.9019554200022</v>
      </c>
      <c r="BU4" s="476">
        <v>3881.2958105899993</v>
      </c>
      <c r="BV4" s="476">
        <v>3926.0901897800009</v>
      </c>
      <c r="BW4" s="476">
        <v>3882.5037677100008</v>
      </c>
      <c r="BX4" s="476">
        <v>3934.8504870400011</v>
      </c>
      <c r="BY4" s="476">
        <v>4083.9313917499985</v>
      </c>
      <c r="BZ4" s="476">
        <v>4096.0325197499988</v>
      </c>
      <c r="CA4" s="478">
        <v>4144.1763749799993</v>
      </c>
      <c r="CB4" s="477">
        <v>4205.9856868800007</v>
      </c>
      <c r="CC4" s="476">
        <v>4222.4170980599993</v>
      </c>
      <c r="CD4" s="476">
        <v>4255.0576032400004</v>
      </c>
      <c r="CE4" s="476">
        <v>4290.3470939899989</v>
      </c>
      <c r="CF4" s="476">
        <v>4280.5825383699994</v>
      </c>
      <c r="CG4" s="476">
        <v>4327.6646021999995</v>
      </c>
      <c r="CH4" s="476">
        <v>4327.1482282899997</v>
      </c>
      <c r="CI4" s="476">
        <v>4271.980173429999</v>
      </c>
      <c r="CJ4" s="476">
        <v>4286.9831320599997</v>
      </c>
      <c r="CK4" s="476">
        <v>4459.8684249399985</v>
      </c>
      <c r="CL4" s="476">
        <v>4671.4146150699999</v>
      </c>
      <c r="CM4" s="478">
        <v>4688.3235238399993</v>
      </c>
      <c r="CN4" s="477">
        <v>4756.2633741900027</v>
      </c>
      <c r="CO4" s="476">
        <v>4776.2470737500016</v>
      </c>
      <c r="CP4" s="476">
        <v>4865.7640454700004</v>
      </c>
      <c r="CQ4" s="476">
        <v>4861.7907499100002</v>
      </c>
      <c r="CR4" s="476">
        <v>5109.0277220900034</v>
      </c>
      <c r="CS4" s="476">
        <v>5129.1880457599991</v>
      </c>
      <c r="CT4" s="476">
        <v>5240.9790128599971</v>
      </c>
      <c r="CU4" s="476">
        <v>5379.0565891100014</v>
      </c>
      <c r="CV4" s="476">
        <v>5674.0715169719997</v>
      </c>
      <c r="CW4" s="476">
        <v>5878.637988100998</v>
      </c>
      <c r="CX4" s="476">
        <v>5958.1427457300024</v>
      </c>
      <c r="CY4" s="478">
        <v>6170.8848271300012</v>
      </c>
      <c r="CZ4" s="477">
        <v>6130.8879853299959</v>
      </c>
      <c r="DA4" s="476">
        <v>6327.4784335189979</v>
      </c>
      <c r="DB4" s="476">
        <v>6408.4788378879966</v>
      </c>
      <c r="DC4" s="476">
        <v>6445.6627903070012</v>
      </c>
      <c r="DD4" s="476">
        <v>6512.0476938600013</v>
      </c>
      <c r="DE4" s="476">
        <v>6531.86991201</v>
      </c>
      <c r="DF4" s="476">
        <v>6502.8209017229983</v>
      </c>
      <c r="DG4" s="476">
        <v>6618.8380858600021</v>
      </c>
      <c r="DH4" s="476">
        <v>6703.7611262399987</v>
      </c>
      <c r="DI4" s="476">
        <v>6756.0520594199988</v>
      </c>
      <c r="DJ4" s="476">
        <v>6960.9762078199974</v>
      </c>
      <c r="DK4" s="478">
        <v>6758.8104408699965</v>
      </c>
      <c r="DL4" s="477">
        <v>6905.76</v>
      </c>
      <c r="DM4" s="476">
        <v>6945.44</v>
      </c>
      <c r="DN4" s="476">
        <v>7144.3336422400007</v>
      </c>
      <c r="DO4" s="476">
        <v>7238.8690883129957</v>
      </c>
      <c r="DP4" s="476">
        <v>7322.6956347060004</v>
      </c>
      <c r="DQ4" s="476">
        <v>7389.474961936</v>
      </c>
      <c r="DR4" s="476">
        <v>7321.277322339999</v>
      </c>
      <c r="DS4" s="476">
        <v>7460.9299278900016</v>
      </c>
      <c r="DT4" s="476">
        <v>7689.7059271760008</v>
      </c>
      <c r="DU4" s="476">
        <v>7835.6897664199978</v>
      </c>
      <c r="DV4" s="476">
        <v>8528.1242580800026</v>
      </c>
      <c r="DW4" s="478">
        <v>8548.0981932900013</v>
      </c>
      <c r="DX4" s="477">
        <v>8645.26</v>
      </c>
      <c r="DY4" s="476">
        <v>9014.8116926399998</v>
      </c>
      <c r="DZ4" s="476">
        <v>9298.353000000001</v>
      </c>
      <c r="EA4" s="476">
        <v>9288.90899919</v>
      </c>
      <c r="EB4" s="476">
        <v>9523.9010175700005</v>
      </c>
      <c r="EC4" s="476">
        <v>9732.2509997099987</v>
      </c>
      <c r="ED4" s="476">
        <v>10053.866626469999</v>
      </c>
      <c r="EE4" s="476">
        <v>10159.626082459999</v>
      </c>
      <c r="EF4" s="476">
        <v>10346.9616314</v>
      </c>
      <c r="EG4" s="476">
        <v>10596.963757469999</v>
      </c>
      <c r="EH4" s="476">
        <v>11025.518320360001</v>
      </c>
      <c r="EI4" s="478">
        <v>10874.16610382</v>
      </c>
      <c r="EJ4" s="477">
        <v>11128.005879</v>
      </c>
      <c r="EK4" s="476">
        <v>11818.567541</v>
      </c>
      <c r="EL4" s="476">
        <v>12003.669187</v>
      </c>
      <c r="EM4" s="476">
        <v>12599.102355000001</v>
      </c>
      <c r="EN4" s="476">
        <v>13098.459675</v>
      </c>
      <c r="EO4" s="476">
        <v>13794.280095</v>
      </c>
      <c r="EP4" s="476">
        <v>14368.037425</v>
      </c>
      <c r="EQ4" s="476">
        <v>14984.421971</v>
      </c>
      <c r="ER4" s="476">
        <v>16350.683456000001</v>
      </c>
      <c r="ES4" s="476">
        <v>17182.817793999999</v>
      </c>
      <c r="ET4" s="476">
        <v>18239.650341</v>
      </c>
      <c r="EU4" s="478">
        <v>18573.783224999999</v>
      </c>
      <c r="EV4" s="477">
        <v>19018.47091557</v>
      </c>
      <c r="EW4" s="476">
        <v>19653.28538687</v>
      </c>
      <c r="EX4" s="476">
        <v>20273.94255231</v>
      </c>
      <c r="EY4" s="476">
        <v>20868.379894099999</v>
      </c>
      <c r="EZ4" s="476">
        <v>21005.535207910001</v>
      </c>
      <c r="FA4" s="476">
        <v>20733.907023039999</v>
      </c>
      <c r="FB4" s="476">
        <v>21011.05047151</v>
      </c>
      <c r="FC4" s="476">
        <v>21138.049672109999</v>
      </c>
      <c r="FD4" s="476">
        <v>22072.845837389999</v>
      </c>
      <c r="FE4" s="476">
        <v>23062.73800936</v>
      </c>
      <c r="FF4" s="476">
        <v>23425.664824110001</v>
      </c>
      <c r="FG4" s="478">
        <v>24881.920826609999</v>
      </c>
      <c r="FH4" s="476">
        <v>24849.628128529901</v>
      </c>
      <c r="FI4" s="476">
        <v>25250.462027249901</v>
      </c>
      <c r="FJ4" s="478">
        <v>25309.002303089899</v>
      </c>
    </row>
    <row r="5" spans="1:192" ht="33" customHeight="1">
      <c r="A5" s="730" t="s">
        <v>323</v>
      </c>
      <c r="B5" s="247">
        <v>40.373000000000005</v>
      </c>
      <c r="C5" s="247">
        <v>46.841000000000001</v>
      </c>
      <c r="D5" s="247">
        <v>45.634</v>
      </c>
      <c r="E5" s="247">
        <v>53.948</v>
      </c>
      <c r="F5" s="247">
        <v>52.664000000000001</v>
      </c>
      <c r="G5" s="247">
        <v>52.712000000000003</v>
      </c>
      <c r="H5" s="247">
        <v>55</v>
      </c>
      <c r="I5" s="247">
        <v>66.5</v>
      </c>
      <c r="J5" s="247"/>
      <c r="K5" s="731">
        <v>60.87</v>
      </c>
      <c r="L5" s="731">
        <v>58.13</v>
      </c>
      <c r="M5" s="731">
        <v>61.87</v>
      </c>
      <c r="N5" s="731">
        <v>69.69</v>
      </c>
      <c r="O5" s="731"/>
      <c r="P5" s="731">
        <v>85.047617340000016</v>
      </c>
      <c r="Q5" s="731">
        <v>82.252576619999985</v>
      </c>
      <c r="R5" s="731">
        <v>80.680000000000007</v>
      </c>
      <c r="S5" s="731">
        <v>91.29</v>
      </c>
      <c r="T5" s="731"/>
      <c r="U5" s="731">
        <v>85.91</v>
      </c>
      <c r="V5" s="731">
        <v>97.86</v>
      </c>
      <c r="W5" s="731">
        <v>97.29</v>
      </c>
      <c r="X5" s="731">
        <v>136.45855070000002</v>
      </c>
      <c r="Y5" s="724"/>
      <c r="Z5" s="731">
        <v>99.744745669999986</v>
      </c>
      <c r="AA5" s="731">
        <v>140.10782693000002</v>
      </c>
      <c r="AB5" s="724" t="s">
        <v>169</v>
      </c>
      <c r="AC5" s="725" t="s">
        <v>169</v>
      </c>
      <c r="AD5" s="732">
        <v>188.18481225000002</v>
      </c>
      <c r="AE5" s="732">
        <v>251.09603954999997</v>
      </c>
      <c r="AF5" s="732">
        <v>291.4778810200001</v>
      </c>
      <c r="AG5" s="732">
        <v>297.82893998999992</v>
      </c>
      <c r="AH5" s="732">
        <v>286.31087767999998</v>
      </c>
      <c r="AI5" s="733">
        <v>309.03007222999997</v>
      </c>
      <c r="AJ5" s="219">
        <v>276.56284855000013</v>
      </c>
      <c r="AK5" s="219">
        <v>317.6430365500002</v>
      </c>
      <c r="AL5" s="219">
        <v>296.25292989000013</v>
      </c>
      <c r="AM5" s="734">
        <v>309.4160853300001</v>
      </c>
      <c r="AN5" s="734">
        <v>335.80049328000007</v>
      </c>
      <c r="AO5" s="734">
        <v>395.41855662000017</v>
      </c>
      <c r="AP5" s="734">
        <v>386.7811369399999</v>
      </c>
      <c r="AQ5" s="734">
        <v>346.51791894999997</v>
      </c>
      <c r="AR5" s="734">
        <v>355.68138814000002</v>
      </c>
      <c r="AS5" s="734">
        <v>370.7717893099998</v>
      </c>
      <c r="AT5" s="734">
        <v>354.55436867999987</v>
      </c>
      <c r="AU5" s="734">
        <v>338.04449709000039</v>
      </c>
      <c r="AV5" s="734">
        <v>385.72550291000005</v>
      </c>
      <c r="AW5" s="734">
        <v>369.56358752000006</v>
      </c>
      <c r="AX5" s="735">
        <v>366.96949762000014</v>
      </c>
      <c r="AY5" s="736">
        <v>330.26269186000002</v>
      </c>
      <c r="AZ5" s="736">
        <v>358.23681804000012</v>
      </c>
      <c r="BA5" s="736">
        <v>442.79239373000001</v>
      </c>
      <c r="BB5" s="736">
        <v>454.81876620999998</v>
      </c>
      <c r="BC5" s="736">
        <v>413.58292345999996</v>
      </c>
      <c r="BD5" s="736">
        <v>448.08773360999993</v>
      </c>
      <c r="BE5" s="736">
        <v>469.62710445999994</v>
      </c>
      <c r="BF5" s="736">
        <v>435.07203593999992</v>
      </c>
      <c r="BG5" s="736">
        <v>369.73816205999981</v>
      </c>
      <c r="BH5" s="736">
        <v>448.38148504999987</v>
      </c>
      <c r="BI5" s="736">
        <v>447.52072902999987</v>
      </c>
      <c r="BJ5" s="736">
        <v>431.40710582999992</v>
      </c>
      <c r="BK5" s="736">
        <v>392.58435129000014</v>
      </c>
      <c r="BL5" s="736">
        <v>447.73346107000003</v>
      </c>
      <c r="BM5" s="736">
        <v>494.82552273000022</v>
      </c>
      <c r="BN5" s="736">
        <v>448.9842335400001</v>
      </c>
      <c r="BO5" s="734">
        <v>452.28863307000012</v>
      </c>
      <c r="BP5" s="737">
        <v>484.29043789999986</v>
      </c>
      <c r="BQ5" s="734">
        <v>475.74323246999978</v>
      </c>
      <c r="BR5" s="734">
        <v>493.27524120999976</v>
      </c>
      <c r="BS5" s="734">
        <v>489.6029299999999</v>
      </c>
      <c r="BT5" s="734">
        <v>506.67899923999988</v>
      </c>
      <c r="BU5" s="734">
        <v>468.28539889999996</v>
      </c>
      <c r="BV5" s="734">
        <v>475.18039723000004</v>
      </c>
      <c r="BW5" s="734">
        <v>446.03922637999989</v>
      </c>
      <c r="BX5" s="734">
        <v>505.51806985000002</v>
      </c>
      <c r="BY5" s="734">
        <v>592.60950702000014</v>
      </c>
      <c r="BZ5" s="734">
        <v>595.49269812000011</v>
      </c>
      <c r="CA5" s="738">
        <v>542.03167893999967</v>
      </c>
      <c r="CB5" s="737">
        <v>576.93578073000015</v>
      </c>
      <c r="CC5" s="734">
        <v>568.81506632000003</v>
      </c>
      <c r="CD5" s="734">
        <v>588.59013888999993</v>
      </c>
      <c r="CE5" s="734">
        <v>592.20684008999979</v>
      </c>
      <c r="CF5" s="734">
        <v>589.60115627000005</v>
      </c>
      <c r="CG5" s="734">
        <v>617.91755768999985</v>
      </c>
      <c r="CH5" s="734">
        <v>598.92733550000003</v>
      </c>
      <c r="CI5" s="734">
        <v>530.86282463999964</v>
      </c>
      <c r="CJ5" s="734">
        <v>588.06916601000012</v>
      </c>
      <c r="CK5" s="734">
        <v>653.19080389999988</v>
      </c>
      <c r="CL5" s="734">
        <v>725.99063417000025</v>
      </c>
      <c r="CM5" s="738">
        <v>683.21396555999991</v>
      </c>
      <c r="CN5" s="737">
        <v>673.48662818999969</v>
      </c>
      <c r="CO5" s="734">
        <v>681.45926034999968</v>
      </c>
      <c r="CP5" s="734">
        <v>681.9198685800003</v>
      </c>
      <c r="CQ5" s="734">
        <v>679.70503623999991</v>
      </c>
      <c r="CR5" s="734">
        <v>811.08268992000103</v>
      </c>
      <c r="CS5" s="734">
        <v>820.79371684</v>
      </c>
      <c r="CT5" s="734">
        <v>788.94122709999976</v>
      </c>
      <c r="CU5" s="734">
        <v>806.42358426999976</v>
      </c>
      <c r="CV5" s="734">
        <v>950.98500577999994</v>
      </c>
      <c r="CW5" s="734">
        <v>891.03690640499974</v>
      </c>
      <c r="CX5" s="734">
        <v>1019.0284229200004</v>
      </c>
      <c r="CY5" s="738">
        <v>870.45651940000005</v>
      </c>
      <c r="CZ5" s="737">
        <v>851.95439860000022</v>
      </c>
      <c r="DA5" s="734">
        <v>940.33975991000023</v>
      </c>
      <c r="DB5" s="734">
        <v>886.36203113000067</v>
      </c>
      <c r="DC5" s="734">
        <v>875.9268135599998</v>
      </c>
      <c r="DD5" s="734">
        <v>893.0725982700003</v>
      </c>
      <c r="DE5" s="734">
        <v>883.62202094000043</v>
      </c>
      <c r="DF5" s="734">
        <v>851.15036003</v>
      </c>
      <c r="DG5" s="734">
        <v>924.63733230999946</v>
      </c>
      <c r="DH5" s="734">
        <v>945.22253944999966</v>
      </c>
      <c r="DI5" s="734">
        <v>975.26390405000018</v>
      </c>
      <c r="DJ5" s="734">
        <v>1074.1211535700004</v>
      </c>
      <c r="DK5" s="738">
        <v>869.3691711200006</v>
      </c>
      <c r="DL5" s="737">
        <v>1008.37</v>
      </c>
      <c r="DM5" s="734">
        <v>931.37</v>
      </c>
      <c r="DN5" s="734">
        <v>943.29755156999954</v>
      </c>
      <c r="DO5" s="734">
        <v>1032.0179503330003</v>
      </c>
      <c r="DP5" s="734">
        <v>1089.7837159360001</v>
      </c>
      <c r="DQ5" s="734">
        <v>1037.4455532230006</v>
      </c>
      <c r="DR5" s="734">
        <v>985.36822024000026</v>
      </c>
      <c r="DS5" s="734">
        <v>1035.9172060199996</v>
      </c>
      <c r="DT5" s="734">
        <v>1172.0581831260001</v>
      </c>
      <c r="DU5" s="734">
        <v>1163.1779486200001</v>
      </c>
      <c r="DV5" s="734">
        <v>1637.5035407200005</v>
      </c>
      <c r="DW5" s="738">
        <v>1401.3494178400001</v>
      </c>
      <c r="DX5" s="737">
        <v>1017.23</v>
      </c>
      <c r="DY5" s="734">
        <v>1122.32133423</v>
      </c>
      <c r="DZ5" s="734">
        <v>1018.474</v>
      </c>
      <c r="EA5" s="734">
        <v>1039.5242648999999</v>
      </c>
      <c r="EB5" s="734">
        <v>1151.20246286</v>
      </c>
      <c r="EC5" s="734">
        <v>1071.2597619800001</v>
      </c>
      <c r="ED5" s="734">
        <v>1145.75051454</v>
      </c>
      <c r="EE5" s="734">
        <v>1092.1970578599999</v>
      </c>
      <c r="EF5" s="734">
        <v>1118.9892044100002</v>
      </c>
      <c r="EG5" s="734">
        <v>1253.33584354</v>
      </c>
      <c r="EH5" s="734">
        <v>1170.80915476</v>
      </c>
      <c r="EI5" s="738">
        <v>1156.25637975</v>
      </c>
      <c r="EJ5" s="737">
        <v>1219.786108</v>
      </c>
      <c r="EK5" s="734">
        <v>1292.1534799999999</v>
      </c>
      <c r="EL5" s="734">
        <v>1318.136853</v>
      </c>
      <c r="EM5" s="734">
        <v>1459.9999029999999</v>
      </c>
      <c r="EN5" s="734">
        <v>1477.5425009999999</v>
      </c>
      <c r="EO5" s="734">
        <v>1712.073482</v>
      </c>
      <c r="EP5" s="734">
        <v>1664.8984539999999</v>
      </c>
      <c r="EQ5" s="734">
        <v>1710.4172759999999</v>
      </c>
      <c r="ER5" s="734">
        <v>2235.1954449999998</v>
      </c>
      <c r="ES5" s="734">
        <v>2040.464324</v>
      </c>
      <c r="ET5" s="734">
        <v>2041.4354900000001</v>
      </c>
      <c r="EU5" s="738">
        <v>1955.8313659999999</v>
      </c>
      <c r="EV5" s="737">
        <v>1985.89819928</v>
      </c>
      <c r="EW5" s="734">
        <v>2106.2004106300001</v>
      </c>
      <c r="EX5" s="734">
        <v>2017.1028163599999</v>
      </c>
      <c r="EY5" s="734">
        <v>2306.94341867</v>
      </c>
      <c r="EZ5" s="734">
        <v>2149.5469733200002</v>
      </c>
      <c r="FA5" s="734">
        <v>2120.9121449300001</v>
      </c>
      <c r="FB5" s="734">
        <v>2346.6573453200003</v>
      </c>
      <c r="FC5" s="734">
        <v>2201.9718440000001</v>
      </c>
      <c r="FD5" s="734">
        <v>2648.42312825</v>
      </c>
      <c r="FE5" s="734">
        <v>2350.7742452399998</v>
      </c>
      <c r="FF5" s="734">
        <v>2473.6190058000002</v>
      </c>
      <c r="FG5" s="738">
        <v>2722.8285056599998</v>
      </c>
      <c r="FH5" s="734">
        <v>2983.2597375100004</v>
      </c>
      <c r="FI5" s="734">
        <v>2715.2322184499899</v>
      </c>
      <c r="FJ5" s="738">
        <v>2734.7922138700001</v>
      </c>
    </row>
    <row r="6" spans="1:192" ht="33" customHeight="1">
      <c r="A6" s="730" t="s">
        <v>324</v>
      </c>
      <c r="B6" s="247">
        <v>89.14</v>
      </c>
      <c r="C6" s="247">
        <v>90.503</v>
      </c>
      <c r="D6" s="247">
        <v>91.010999999999996</v>
      </c>
      <c r="E6" s="247">
        <v>93.74</v>
      </c>
      <c r="F6" s="247">
        <v>103.684</v>
      </c>
      <c r="G6" s="247">
        <v>105.56</v>
      </c>
      <c r="H6" s="247">
        <v>99.1</v>
      </c>
      <c r="I6" s="247">
        <v>103.8</v>
      </c>
      <c r="J6" s="247"/>
      <c r="K6" s="731">
        <v>114.74</v>
      </c>
      <c r="L6" s="731">
        <v>108.64</v>
      </c>
      <c r="M6" s="731">
        <v>107.28</v>
      </c>
      <c r="N6" s="731">
        <v>110.82</v>
      </c>
      <c r="O6" s="731"/>
      <c r="P6" s="731">
        <v>122.97697377999999</v>
      </c>
      <c r="Q6" s="731">
        <v>139.11873015999998</v>
      </c>
      <c r="R6" s="731">
        <v>146.63999999999999</v>
      </c>
      <c r="S6" s="731">
        <v>186.35</v>
      </c>
      <c r="T6" s="731"/>
      <c r="U6" s="731">
        <v>202.9</v>
      </c>
      <c r="V6" s="731">
        <v>213.27</v>
      </c>
      <c r="W6" s="731">
        <v>195.26</v>
      </c>
      <c r="X6" s="731">
        <v>289.37401754999996</v>
      </c>
      <c r="Y6" s="724"/>
      <c r="Z6" s="731">
        <v>240.96290941999999</v>
      </c>
      <c r="AA6" s="731">
        <v>313.63491274</v>
      </c>
      <c r="AB6" s="724" t="s">
        <v>169</v>
      </c>
      <c r="AC6" s="725" t="s">
        <v>169</v>
      </c>
      <c r="AD6" s="732">
        <v>384.6972371</v>
      </c>
      <c r="AE6" s="732">
        <v>558.57299138999986</v>
      </c>
      <c r="AF6" s="732">
        <v>672.45542227999988</v>
      </c>
      <c r="AG6" s="732">
        <v>686.52347689999999</v>
      </c>
      <c r="AH6" s="732">
        <v>683.77155034000009</v>
      </c>
      <c r="AI6" s="733">
        <v>680.82949845999997</v>
      </c>
      <c r="AJ6" s="219">
        <v>696.41536610999981</v>
      </c>
      <c r="AK6" s="219">
        <v>712.93558919000009</v>
      </c>
      <c r="AL6" s="219">
        <v>719.95096769000008</v>
      </c>
      <c r="AM6" s="734">
        <v>706.84729731000004</v>
      </c>
      <c r="AN6" s="734">
        <v>703.59404516000006</v>
      </c>
      <c r="AO6" s="734">
        <v>743.93467109000005</v>
      </c>
      <c r="AP6" s="734">
        <v>830.46830583000008</v>
      </c>
      <c r="AQ6" s="734">
        <v>913.96345225000039</v>
      </c>
      <c r="AR6" s="734">
        <v>956.94372986999974</v>
      </c>
      <c r="AS6" s="734">
        <v>980.50300607000008</v>
      </c>
      <c r="AT6" s="734">
        <v>975.64917277000029</v>
      </c>
      <c r="AU6" s="734">
        <v>969.8142053700002</v>
      </c>
      <c r="AV6" s="734">
        <v>960.58218661999979</v>
      </c>
      <c r="AW6" s="734">
        <v>999.93639085000007</v>
      </c>
      <c r="AX6" s="734">
        <v>975.67215614999986</v>
      </c>
      <c r="AY6" s="736">
        <v>966.38353259999997</v>
      </c>
      <c r="AZ6" s="736">
        <v>944.63950031999991</v>
      </c>
      <c r="BA6" s="736">
        <v>969.59040046999996</v>
      </c>
      <c r="BB6" s="736">
        <v>1054.02756694</v>
      </c>
      <c r="BC6" s="736">
        <v>1150.0223352299997</v>
      </c>
      <c r="BD6" s="736">
        <v>1261.7509665900002</v>
      </c>
      <c r="BE6" s="736">
        <v>1283.6539072199996</v>
      </c>
      <c r="BF6" s="736">
        <v>1324.37265054</v>
      </c>
      <c r="BG6" s="736">
        <v>1277.1693469300001</v>
      </c>
      <c r="BH6" s="736">
        <v>1309.9507262099996</v>
      </c>
      <c r="BI6" s="736">
        <v>1335.4419114299994</v>
      </c>
      <c r="BJ6" s="736">
        <v>1331.3109361299994</v>
      </c>
      <c r="BK6" s="736">
        <v>1302.12878183</v>
      </c>
      <c r="BL6" s="736">
        <v>1275.9938969899999</v>
      </c>
      <c r="BM6" s="736">
        <v>1276.9446426599995</v>
      </c>
      <c r="BN6" s="736">
        <v>1331.8529975799995</v>
      </c>
      <c r="BO6" s="734">
        <v>1414.5721491200002</v>
      </c>
      <c r="BP6" s="737">
        <v>1411.6794710900001</v>
      </c>
      <c r="BQ6" s="734">
        <v>1476.7937950999999</v>
      </c>
      <c r="BR6" s="734">
        <v>1509.0623958900007</v>
      </c>
      <c r="BS6" s="734">
        <v>1474.3741849300002</v>
      </c>
      <c r="BT6" s="734">
        <v>1421.9437501400002</v>
      </c>
      <c r="BU6" s="734">
        <v>1475.6493354600002</v>
      </c>
      <c r="BV6" s="734">
        <v>1473.3645025700002</v>
      </c>
      <c r="BW6" s="734">
        <v>1431.7421302</v>
      </c>
      <c r="BX6" s="734">
        <v>1422.9021219900003</v>
      </c>
      <c r="BY6" s="734">
        <v>1464.5268923800002</v>
      </c>
      <c r="BZ6" s="734">
        <v>1473.2406116700001</v>
      </c>
      <c r="CA6" s="738">
        <v>1600.4053117000005</v>
      </c>
      <c r="CB6" s="737">
        <v>1611.2090149100002</v>
      </c>
      <c r="CC6" s="734">
        <v>1636.6109511000002</v>
      </c>
      <c r="CD6" s="734">
        <v>1614.9751979500002</v>
      </c>
      <c r="CE6" s="734">
        <v>1595.6874628499995</v>
      </c>
      <c r="CF6" s="734">
        <v>1571.9363178699991</v>
      </c>
      <c r="CG6" s="734">
        <v>1581.3942011399995</v>
      </c>
      <c r="CH6" s="734">
        <v>1579.0312336199995</v>
      </c>
      <c r="CI6" s="734">
        <v>1574.1623369799995</v>
      </c>
      <c r="CJ6" s="734">
        <v>1539.5265818400003</v>
      </c>
      <c r="CK6" s="734">
        <v>1625.9810371200001</v>
      </c>
      <c r="CL6" s="734">
        <v>1766.1107601499998</v>
      </c>
      <c r="CM6" s="738">
        <v>1829.6039578999996</v>
      </c>
      <c r="CN6" s="737">
        <v>1897.1972608100007</v>
      </c>
      <c r="CO6" s="734">
        <v>1911.97314633</v>
      </c>
      <c r="CP6" s="734">
        <v>1956.3185004100001</v>
      </c>
      <c r="CQ6" s="734">
        <v>1957.6771430400004</v>
      </c>
      <c r="CR6" s="734">
        <v>1971.540883110001</v>
      </c>
      <c r="CS6" s="734">
        <v>2026.5754665300005</v>
      </c>
      <c r="CT6" s="734">
        <v>2123.1095704700006</v>
      </c>
      <c r="CU6" s="734">
        <v>2205.8906116499998</v>
      </c>
      <c r="CV6" s="734">
        <v>2286.0859634099997</v>
      </c>
      <c r="CW6" s="734">
        <v>2469.6225774599998</v>
      </c>
      <c r="CX6" s="734">
        <v>2579.2409456899991</v>
      </c>
      <c r="CY6" s="738">
        <v>2894.4524223500007</v>
      </c>
      <c r="CZ6" s="737">
        <v>2917.5530648499994</v>
      </c>
      <c r="DA6" s="734">
        <v>2961.2622914899994</v>
      </c>
      <c r="DB6" s="734">
        <v>2989.8392126999984</v>
      </c>
      <c r="DC6" s="734">
        <v>3004.6932071499996</v>
      </c>
      <c r="DD6" s="734">
        <v>3034.1803116300007</v>
      </c>
      <c r="DE6" s="734">
        <v>3042.049410770001</v>
      </c>
      <c r="DF6" s="734">
        <v>3004.3769177899999</v>
      </c>
      <c r="DG6" s="734">
        <v>3018.8449963300004</v>
      </c>
      <c r="DH6" s="734">
        <v>3039.8518711800016</v>
      </c>
      <c r="DI6" s="734">
        <v>3042.9132362700011</v>
      </c>
      <c r="DJ6" s="734">
        <v>3107.7126590700004</v>
      </c>
      <c r="DK6" s="738">
        <v>3128.1710415000002</v>
      </c>
      <c r="DL6" s="737">
        <v>3127.64</v>
      </c>
      <c r="DM6" s="734">
        <v>3195.21</v>
      </c>
      <c r="DN6" s="734">
        <v>3280.5988489799997</v>
      </c>
      <c r="DO6" s="734">
        <v>3297.7430414099999</v>
      </c>
      <c r="DP6" s="734">
        <v>3322.2775934099996</v>
      </c>
      <c r="DQ6" s="734">
        <v>3372.4846897100001</v>
      </c>
      <c r="DR6" s="734">
        <v>3335.6019730200001</v>
      </c>
      <c r="DS6" s="734">
        <v>3364.0307066400001</v>
      </c>
      <c r="DT6" s="734">
        <v>3435.9587974599999</v>
      </c>
      <c r="DU6" s="734">
        <v>3531.9758604899994</v>
      </c>
      <c r="DV6" s="734">
        <v>3770.4247427100008</v>
      </c>
      <c r="DW6" s="738">
        <v>4025.0463134300003</v>
      </c>
      <c r="DX6" s="737">
        <v>4529.29</v>
      </c>
      <c r="DY6" s="734">
        <v>4736.2198284799997</v>
      </c>
      <c r="DZ6" s="734">
        <v>4926.7929999999997</v>
      </c>
      <c r="EA6" s="734">
        <v>4935.1591639399994</v>
      </c>
      <c r="EB6" s="734">
        <v>5004.25484409</v>
      </c>
      <c r="EC6" s="734">
        <v>5195.4496441700003</v>
      </c>
      <c r="ED6" s="734">
        <v>5297.1025379599996</v>
      </c>
      <c r="EE6" s="734">
        <v>5380.7855438100005</v>
      </c>
      <c r="EF6" s="734">
        <v>5458.4200785600005</v>
      </c>
      <c r="EG6" s="734">
        <v>5579.2990486099998</v>
      </c>
      <c r="EH6" s="734">
        <v>5971.3063121000005</v>
      </c>
      <c r="EI6" s="738">
        <v>5879.0246494700004</v>
      </c>
      <c r="EJ6" s="737">
        <v>6109.1750860000002</v>
      </c>
      <c r="EK6" s="734">
        <v>6501.3421129999997</v>
      </c>
      <c r="EL6" s="734">
        <v>6547.35268</v>
      </c>
      <c r="EM6" s="734">
        <v>6887.6970069999998</v>
      </c>
      <c r="EN6" s="734">
        <v>7255.7412359999998</v>
      </c>
      <c r="EO6" s="734">
        <v>7620.7686640000002</v>
      </c>
      <c r="EP6" s="734">
        <v>8189.8825850000003</v>
      </c>
      <c r="EQ6" s="734">
        <v>8561.0294840000006</v>
      </c>
      <c r="ER6" s="734">
        <v>9230.7449959999994</v>
      </c>
      <c r="ES6" s="734">
        <v>10164.017323</v>
      </c>
      <c r="ET6" s="734">
        <v>10999.442718</v>
      </c>
      <c r="EU6" s="738">
        <v>11326.290741999999</v>
      </c>
      <c r="EV6" s="737">
        <v>11616.49025873</v>
      </c>
      <c r="EW6" s="734">
        <v>11842.2343191</v>
      </c>
      <c r="EX6" s="734">
        <v>12282.909097809999</v>
      </c>
      <c r="EY6" s="734">
        <v>12421.2169808</v>
      </c>
      <c r="EZ6" s="734">
        <v>12468.498747080001</v>
      </c>
      <c r="FA6" s="734">
        <v>12012.71872644</v>
      </c>
      <c r="FB6" s="734">
        <v>11671.33283863</v>
      </c>
      <c r="FC6" s="734">
        <v>11682.972467989999</v>
      </c>
      <c r="FD6" s="734">
        <v>11972.103238239999</v>
      </c>
      <c r="FE6" s="734">
        <v>13022.52176286</v>
      </c>
      <c r="FF6" s="734">
        <v>13359.998334309999</v>
      </c>
      <c r="FG6" s="738">
        <v>14203.982197559999</v>
      </c>
      <c r="FH6" s="734">
        <v>13966.102765709998</v>
      </c>
      <c r="FI6" s="734">
        <v>1435.2859181879999</v>
      </c>
      <c r="FJ6" s="738">
        <v>14100.638265739999</v>
      </c>
    </row>
    <row r="7" spans="1:192" ht="33" customHeight="1">
      <c r="A7" s="730" t="s">
        <v>325</v>
      </c>
      <c r="B7" s="247">
        <v>77.296000000000006</v>
      </c>
      <c r="C7" s="247">
        <v>84.030999999999992</v>
      </c>
      <c r="D7" s="247">
        <v>98.573000000000008</v>
      </c>
      <c r="E7" s="247">
        <v>107.18699999999998</v>
      </c>
      <c r="F7" s="247">
        <v>121.124</v>
      </c>
      <c r="G7" s="247">
        <v>135.78699999999998</v>
      </c>
      <c r="H7" s="247">
        <v>150.5</v>
      </c>
      <c r="I7" s="247">
        <v>161.5</v>
      </c>
      <c r="J7" s="247"/>
      <c r="K7" s="731">
        <v>170.41</v>
      </c>
      <c r="L7" s="731">
        <v>183.48</v>
      </c>
      <c r="M7" s="731">
        <v>202.28</v>
      </c>
      <c r="N7" s="731">
        <v>209.76</v>
      </c>
      <c r="O7" s="731"/>
      <c r="P7" s="731">
        <v>212.19194897000006</v>
      </c>
      <c r="Q7" s="731">
        <v>223.97172279999998</v>
      </c>
      <c r="R7" s="731">
        <v>230.86</v>
      </c>
      <c r="S7" s="731">
        <v>239.38</v>
      </c>
      <c r="T7" s="731"/>
      <c r="U7" s="731">
        <v>242.03</v>
      </c>
      <c r="V7" s="731">
        <v>259.83</v>
      </c>
      <c r="W7" s="731">
        <v>272.60000000000002</v>
      </c>
      <c r="X7" s="731">
        <v>311.06342596000007</v>
      </c>
      <c r="Y7" s="724"/>
      <c r="Z7" s="731">
        <v>268.15064884400005</v>
      </c>
      <c r="AA7" s="731">
        <v>356.46862493799995</v>
      </c>
      <c r="AB7" s="724" t="s">
        <v>169</v>
      </c>
      <c r="AC7" s="725" t="s">
        <v>169</v>
      </c>
      <c r="AD7" s="732">
        <v>507.6400093699998</v>
      </c>
      <c r="AE7" s="732">
        <v>715.62822304000008</v>
      </c>
      <c r="AF7" s="732">
        <v>786.15561395999976</v>
      </c>
      <c r="AG7" s="732">
        <v>787.72520996000003</v>
      </c>
      <c r="AH7" s="732">
        <v>796.86050336000017</v>
      </c>
      <c r="AI7" s="733">
        <v>804.65345461999993</v>
      </c>
      <c r="AJ7" s="219">
        <v>819.02941089000012</v>
      </c>
      <c r="AK7" s="219">
        <v>823.80495313999984</v>
      </c>
      <c r="AL7" s="219">
        <v>833.75510014999998</v>
      </c>
      <c r="AM7" s="734">
        <v>840.84645684000031</v>
      </c>
      <c r="AN7" s="734">
        <v>847.90884016999996</v>
      </c>
      <c r="AO7" s="734">
        <v>853.42866857999979</v>
      </c>
      <c r="AP7" s="734">
        <v>863.68933068000024</v>
      </c>
      <c r="AQ7" s="734">
        <v>871.62807644999975</v>
      </c>
      <c r="AR7" s="734">
        <v>859.61090157000001</v>
      </c>
      <c r="AS7" s="734">
        <v>870.54877599999998</v>
      </c>
      <c r="AT7" s="734">
        <v>887.76802894000002</v>
      </c>
      <c r="AU7" s="734">
        <v>911.69846216999974</v>
      </c>
      <c r="AV7" s="225">
        <v>916.7366342700002</v>
      </c>
      <c r="AW7" s="734">
        <v>946.5628336499999</v>
      </c>
      <c r="AX7" s="734">
        <v>939.9313747499998</v>
      </c>
      <c r="AY7" s="736">
        <v>976.31275394000011</v>
      </c>
      <c r="AZ7" s="736">
        <v>981.47831516999997</v>
      </c>
      <c r="BA7" s="736">
        <v>991.7240402900004</v>
      </c>
      <c r="BB7" s="736">
        <v>975.27258502999973</v>
      </c>
      <c r="BC7" s="736">
        <v>988.97235342999988</v>
      </c>
      <c r="BD7" s="736">
        <v>988.83932668999989</v>
      </c>
      <c r="BE7" s="736">
        <v>992.37044185000036</v>
      </c>
      <c r="BF7" s="736">
        <v>1019.3003306600003</v>
      </c>
      <c r="BG7" s="736">
        <v>1029.9153256700004</v>
      </c>
      <c r="BH7" s="736">
        <v>1064.0619471100003</v>
      </c>
      <c r="BI7" s="736">
        <v>1076.6886612000001</v>
      </c>
      <c r="BJ7" s="736">
        <v>1107.0971019200003</v>
      </c>
      <c r="BK7" s="736">
        <v>1142.7919926400004</v>
      </c>
      <c r="BL7" s="736">
        <v>1176.8306902800002</v>
      </c>
      <c r="BM7" s="736">
        <v>1182.2754790100005</v>
      </c>
      <c r="BN7" s="736">
        <v>1167.0620551400004</v>
      </c>
      <c r="BO7" s="734">
        <v>1160.9125338800004</v>
      </c>
      <c r="BP7" s="737">
        <v>1155.75821918</v>
      </c>
      <c r="BQ7" s="734">
        <v>1169.8353785099996</v>
      </c>
      <c r="BR7" s="734">
        <v>1211.2910040700006</v>
      </c>
      <c r="BS7" s="734">
        <v>1227.4489901500001</v>
      </c>
      <c r="BT7" s="734">
        <v>1241.78296604</v>
      </c>
      <c r="BU7" s="734">
        <v>1289.8990758599994</v>
      </c>
      <c r="BV7" s="734">
        <v>1318.3076326500002</v>
      </c>
      <c r="BW7" s="734">
        <v>1345.8619540700004</v>
      </c>
      <c r="BX7" s="734">
        <v>1347.6450539199998</v>
      </c>
      <c r="BY7" s="734">
        <v>1343.5512768499996</v>
      </c>
      <c r="BZ7" s="734">
        <v>1345.3949852499998</v>
      </c>
      <c r="CA7" s="738">
        <v>1340.8131271299997</v>
      </c>
      <c r="CB7" s="737">
        <v>1320.2781128699999</v>
      </c>
      <c r="CC7" s="734">
        <v>1327.7449671299998</v>
      </c>
      <c r="CD7" s="734">
        <v>1349.0424237999998</v>
      </c>
      <c r="CE7" s="734">
        <v>1399.05788869</v>
      </c>
      <c r="CF7" s="734">
        <v>1426.53690796</v>
      </c>
      <c r="CG7" s="734">
        <v>1443.96062295</v>
      </c>
      <c r="CH7" s="734">
        <v>1470.6679206399995</v>
      </c>
      <c r="CI7" s="734">
        <v>1493.0928462799995</v>
      </c>
      <c r="CJ7" s="734">
        <v>1488.1566808500006</v>
      </c>
      <c r="CK7" s="734">
        <v>1507.0913897599994</v>
      </c>
      <c r="CL7" s="734">
        <v>1501.9082951600003</v>
      </c>
      <c r="CM7" s="738">
        <v>1499.16287371</v>
      </c>
      <c r="CN7" s="737">
        <v>1475.4336098999993</v>
      </c>
      <c r="CO7" s="734">
        <v>1479.4698531699996</v>
      </c>
      <c r="CP7" s="734">
        <v>1499.1672072699996</v>
      </c>
      <c r="CQ7" s="734">
        <v>1494.1478128400006</v>
      </c>
      <c r="CR7" s="734">
        <v>1578.3823768400002</v>
      </c>
      <c r="CS7" s="734">
        <v>1545.1607667200005</v>
      </c>
      <c r="CT7" s="734">
        <v>1599.3849113700001</v>
      </c>
      <c r="CU7" s="734">
        <v>1633.9363381299991</v>
      </c>
      <c r="CV7" s="734">
        <v>1706.2357218989994</v>
      </c>
      <c r="CW7" s="734">
        <v>1771.9865093489996</v>
      </c>
      <c r="CX7" s="734">
        <v>1644.8798973500002</v>
      </c>
      <c r="CY7" s="738">
        <v>1688.7578817199992</v>
      </c>
      <c r="CZ7" s="737">
        <v>1648.4673090699994</v>
      </c>
      <c r="DA7" s="734">
        <v>1715.0863051859992</v>
      </c>
      <c r="DB7" s="734">
        <v>1804.9655987799999</v>
      </c>
      <c r="DC7" s="734">
        <v>1850.5024025069999</v>
      </c>
      <c r="DD7" s="734">
        <v>1874.1816238799988</v>
      </c>
      <c r="DE7" s="734">
        <v>1910.1246088299993</v>
      </c>
      <c r="DF7" s="734">
        <v>1945.4060427499994</v>
      </c>
      <c r="DG7" s="734">
        <v>1966.9933885799996</v>
      </c>
      <c r="DH7" s="734">
        <v>2003.5592426399996</v>
      </c>
      <c r="DI7" s="734">
        <v>2006.2924946399999</v>
      </c>
      <c r="DJ7" s="734">
        <v>2049.8825397699998</v>
      </c>
      <c r="DK7" s="738">
        <v>2050.3281573000004</v>
      </c>
      <c r="DL7" s="737">
        <v>2041.87</v>
      </c>
      <c r="DM7" s="734">
        <v>2082.58</v>
      </c>
      <c r="DN7" s="734">
        <v>2181.08243816</v>
      </c>
      <c r="DO7" s="734">
        <v>2154.7175804100007</v>
      </c>
      <c r="DP7" s="734">
        <v>2185.6648318999992</v>
      </c>
      <c r="DQ7" s="734">
        <v>2241.9832281500007</v>
      </c>
      <c r="DR7" s="734">
        <v>2275.1124231799995</v>
      </c>
      <c r="DS7" s="734">
        <v>2331.5288284799999</v>
      </c>
      <c r="DT7" s="734">
        <v>2333.4927471499996</v>
      </c>
      <c r="DU7" s="734">
        <v>2387.24300515</v>
      </c>
      <c r="DV7" s="734">
        <v>2310.361710109999</v>
      </c>
      <c r="DW7" s="738">
        <v>2367.8690418399992</v>
      </c>
      <c r="DX7" s="737">
        <v>2273.8200000000002</v>
      </c>
      <c r="DY7" s="734">
        <v>2387.50570849</v>
      </c>
      <c r="DZ7" s="734">
        <v>2552.5410000000002</v>
      </c>
      <c r="EA7" s="734">
        <v>2528.6371526599996</v>
      </c>
      <c r="EB7" s="734">
        <v>2598.83776782</v>
      </c>
      <c r="EC7" s="734">
        <v>2662.6922400500002</v>
      </c>
      <c r="ED7" s="734">
        <v>2778.3347152199999</v>
      </c>
      <c r="EE7" s="734">
        <v>2846.4574392499999</v>
      </c>
      <c r="EF7" s="734">
        <v>2905.59520883</v>
      </c>
      <c r="EG7" s="734">
        <v>2912.96474059</v>
      </c>
      <c r="EH7" s="734">
        <v>3027.1108469299998</v>
      </c>
      <c r="EI7" s="738">
        <v>2980.9341704899998</v>
      </c>
      <c r="EJ7" s="737">
        <v>2896.5708279999999</v>
      </c>
      <c r="EK7" s="734">
        <v>3086.8571099999999</v>
      </c>
      <c r="EL7" s="734">
        <v>3180.215772</v>
      </c>
      <c r="EM7" s="734">
        <v>3300.0581459999999</v>
      </c>
      <c r="EN7" s="734">
        <v>3408.2148189999998</v>
      </c>
      <c r="EO7" s="734">
        <v>3495.5851090000001</v>
      </c>
      <c r="EP7" s="734">
        <v>3542.255592</v>
      </c>
      <c r="EQ7" s="734">
        <v>3709.4025799999999</v>
      </c>
      <c r="ER7" s="734">
        <v>3804.2132499999998</v>
      </c>
      <c r="ES7" s="734">
        <v>3912.0835830000001</v>
      </c>
      <c r="ET7" s="734">
        <v>4084.1526210000002</v>
      </c>
      <c r="EU7" s="738">
        <v>4152.1757790000001</v>
      </c>
      <c r="EV7" s="737">
        <v>4192.1269113099997</v>
      </c>
      <c r="EW7" s="734">
        <v>4463.1530302399997</v>
      </c>
      <c r="EX7" s="734">
        <v>4670.7209029700007</v>
      </c>
      <c r="EY7" s="734">
        <v>4858.4431079200003</v>
      </c>
      <c r="EZ7" s="734">
        <v>5159.5968289799994</v>
      </c>
      <c r="FA7" s="734">
        <v>5349.00671169</v>
      </c>
      <c r="FB7" s="734">
        <v>5697.38215236</v>
      </c>
      <c r="FC7" s="734">
        <v>5905.0234246299997</v>
      </c>
      <c r="FD7" s="734">
        <v>6046.55051809</v>
      </c>
      <c r="FE7" s="734">
        <v>6290.4921263799997</v>
      </c>
      <c r="FF7" s="734">
        <v>6237.9990036999998</v>
      </c>
      <c r="FG7" s="738">
        <v>6484.8260449199997</v>
      </c>
      <c r="FH7" s="734">
        <v>6370.8145264799896</v>
      </c>
      <c r="FI7" s="734">
        <v>6634.5292233799901</v>
      </c>
      <c r="FJ7" s="738">
        <v>6931.4261138699903</v>
      </c>
    </row>
    <row r="8" spans="1:192" ht="33" customHeight="1">
      <c r="A8" s="730" t="s">
        <v>217</v>
      </c>
      <c r="B8" s="247">
        <v>30.963000000000001</v>
      </c>
      <c r="C8" s="247">
        <v>33.369999999999997</v>
      </c>
      <c r="D8" s="247">
        <v>36.892000000000003</v>
      </c>
      <c r="E8" s="247">
        <v>41.797000000000004</v>
      </c>
      <c r="F8" s="247">
        <v>45.405999999999999</v>
      </c>
      <c r="G8" s="247">
        <v>45.720999999999997</v>
      </c>
      <c r="H8" s="247">
        <v>51.2</v>
      </c>
      <c r="I8" s="247">
        <v>54.3</v>
      </c>
      <c r="J8" s="247"/>
      <c r="K8" s="731">
        <v>58.31</v>
      </c>
      <c r="L8" s="731">
        <v>65.81</v>
      </c>
      <c r="M8" s="731">
        <v>71.2</v>
      </c>
      <c r="N8" s="731">
        <v>71.69</v>
      </c>
      <c r="O8" s="731"/>
      <c r="P8" s="731">
        <v>76.540192648999991</v>
      </c>
      <c r="Q8" s="731">
        <v>86.875536690000004</v>
      </c>
      <c r="R8" s="731">
        <v>88.32</v>
      </c>
      <c r="S8" s="731">
        <v>93.31</v>
      </c>
      <c r="T8" s="731"/>
      <c r="U8" s="731">
        <v>94.73</v>
      </c>
      <c r="V8" s="731">
        <v>103.07</v>
      </c>
      <c r="W8" s="731">
        <v>101.04</v>
      </c>
      <c r="X8" s="731">
        <v>122.23333044000005</v>
      </c>
      <c r="Y8" s="724"/>
      <c r="Z8" s="731">
        <v>112.83619843000001</v>
      </c>
      <c r="AA8" s="731">
        <v>153.11270387900001</v>
      </c>
      <c r="AB8" s="724" t="s">
        <v>169</v>
      </c>
      <c r="AC8" s="725" t="s">
        <v>169</v>
      </c>
      <c r="AD8" s="732">
        <v>200.06002283000097</v>
      </c>
      <c r="AE8" s="732">
        <v>339.25633862000012</v>
      </c>
      <c r="AF8" s="732">
        <v>373.25157662999999</v>
      </c>
      <c r="AG8" s="732">
        <v>388.50890257000015</v>
      </c>
      <c r="AH8" s="732">
        <v>382.74192791000007</v>
      </c>
      <c r="AI8" s="733">
        <v>383.32016286000004</v>
      </c>
      <c r="AJ8" s="219">
        <v>402.98792351999981</v>
      </c>
      <c r="AK8" s="219">
        <v>408.62459509999991</v>
      </c>
      <c r="AL8" s="219">
        <v>399.19663949000005</v>
      </c>
      <c r="AM8" s="734">
        <v>397.06240263999996</v>
      </c>
      <c r="AN8" s="734">
        <v>397.45710302999987</v>
      </c>
      <c r="AO8" s="734">
        <v>417.10480177999995</v>
      </c>
      <c r="AP8" s="734">
        <v>427.48393832999989</v>
      </c>
      <c r="AQ8" s="734">
        <v>419.36626881000007</v>
      </c>
      <c r="AR8" s="734">
        <v>442.19262312000001</v>
      </c>
      <c r="AS8" s="734">
        <v>450.69932074999997</v>
      </c>
      <c r="AT8" s="734">
        <v>445.45775106999992</v>
      </c>
      <c r="AU8" s="734">
        <v>470.67864980999997</v>
      </c>
      <c r="AV8" s="734">
        <v>469.43333608</v>
      </c>
      <c r="AW8" s="734">
        <v>468.08402916999989</v>
      </c>
      <c r="AX8" s="734">
        <v>468.13873499999988</v>
      </c>
      <c r="AY8" s="736">
        <v>465.18813674000012</v>
      </c>
      <c r="AZ8" s="736">
        <v>471.95008351999991</v>
      </c>
      <c r="BA8" s="736">
        <v>491.04754231999982</v>
      </c>
      <c r="BB8" s="736">
        <v>495.13515230999991</v>
      </c>
      <c r="BC8" s="736">
        <v>501.67828265999992</v>
      </c>
      <c r="BD8" s="736">
        <v>513.97777252999981</v>
      </c>
      <c r="BE8" s="736">
        <v>529.59543630999997</v>
      </c>
      <c r="BF8" s="736">
        <v>536.84157689999995</v>
      </c>
      <c r="BG8" s="736">
        <v>555.64007003999973</v>
      </c>
      <c r="BH8" s="736">
        <v>600.90845317999992</v>
      </c>
      <c r="BI8" s="736">
        <v>578.58656563999978</v>
      </c>
      <c r="BJ8" s="736">
        <v>580.35775282000009</v>
      </c>
      <c r="BK8" s="736">
        <v>581.90153370000007</v>
      </c>
      <c r="BL8" s="736">
        <v>598.87986675000002</v>
      </c>
      <c r="BM8" s="466">
        <v>602.70054935000007</v>
      </c>
      <c r="BN8" s="466">
        <v>619.93849230000001</v>
      </c>
      <c r="BO8" s="734">
        <v>616.1916167600001</v>
      </c>
      <c r="BP8" s="737">
        <v>657.52955862999977</v>
      </c>
      <c r="BQ8" s="734">
        <v>638.00205131999996</v>
      </c>
      <c r="BR8" s="734">
        <v>642.69619046000014</v>
      </c>
      <c r="BS8" s="734">
        <v>642.22167850999972</v>
      </c>
      <c r="BT8" s="734">
        <v>637.49624000000006</v>
      </c>
      <c r="BU8" s="734">
        <v>647.46200036999994</v>
      </c>
      <c r="BV8" s="734">
        <v>659.23765732999959</v>
      </c>
      <c r="BW8" s="734">
        <v>658.86045705999982</v>
      </c>
      <c r="BX8" s="734">
        <v>658.78524128000004</v>
      </c>
      <c r="BY8" s="734">
        <v>683.24371549999989</v>
      </c>
      <c r="BZ8" s="734">
        <v>681.90422470999988</v>
      </c>
      <c r="CA8" s="738">
        <v>660.9262572099999</v>
      </c>
      <c r="CB8" s="737">
        <v>697.56277837000005</v>
      </c>
      <c r="CC8" s="734">
        <v>689.24611350999987</v>
      </c>
      <c r="CD8" s="734">
        <v>702.44984259999944</v>
      </c>
      <c r="CE8" s="734">
        <v>703.39490236000017</v>
      </c>
      <c r="CF8" s="734">
        <v>692.5081562700002</v>
      </c>
      <c r="CG8" s="734">
        <v>684.39222042000006</v>
      </c>
      <c r="CH8" s="734">
        <v>678.52173852999988</v>
      </c>
      <c r="CI8" s="734">
        <v>673.86216553000008</v>
      </c>
      <c r="CJ8" s="734">
        <v>671.23070336000001</v>
      </c>
      <c r="CK8" s="734">
        <v>673.60519415999988</v>
      </c>
      <c r="CL8" s="734">
        <v>677.40492558999983</v>
      </c>
      <c r="CM8" s="738">
        <v>676.34272667000005</v>
      </c>
      <c r="CN8" s="737">
        <v>710.14587528999994</v>
      </c>
      <c r="CO8" s="734">
        <v>703.34481389999996</v>
      </c>
      <c r="CP8" s="734">
        <v>728.35846921000007</v>
      </c>
      <c r="CQ8" s="734">
        <v>730.26075778999996</v>
      </c>
      <c r="CR8" s="734">
        <v>748.02177222000012</v>
      </c>
      <c r="CS8" s="734">
        <v>736.65809566999997</v>
      </c>
      <c r="CT8" s="734">
        <v>729.5433039200002</v>
      </c>
      <c r="CU8" s="734">
        <v>732.80605506000018</v>
      </c>
      <c r="CV8" s="734">
        <v>730.76482588300019</v>
      </c>
      <c r="CW8" s="734">
        <v>745.99199488700003</v>
      </c>
      <c r="CX8" s="734">
        <v>714.99347977000002</v>
      </c>
      <c r="CY8" s="738">
        <v>717.21800365999968</v>
      </c>
      <c r="CZ8" s="737">
        <v>712.91321281</v>
      </c>
      <c r="DA8" s="734">
        <v>710.79007693299991</v>
      </c>
      <c r="DB8" s="734">
        <v>727.31199527799981</v>
      </c>
      <c r="DC8" s="734">
        <v>714.54036708999979</v>
      </c>
      <c r="DD8" s="734">
        <v>710.61316008000017</v>
      </c>
      <c r="DE8" s="734">
        <v>696.07387146999997</v>
      </c>
      <c r="DF8" s="734">
        <v>701.88758115300016</v>
      </c>
      <c r="DG8" s="734">
        <v>708.36236863999977</v>
      </c>
      <c r="DH8" s="734">
        <v>715.12747297000021</v>
      </c>
      <c r="DI8" s="734">
        <v>731.58242446000008</v>
      </c>
      <c r="DJ8" s="734">
        <v>729.25985541000045</v>
      </c>
      <c r="DK8" s="738">
        <v>710.94207095000002</v>
      </c>
      <c r="DL8" s="737">
        <v>727.89</v>
      </c>
      <c r="DM8" s="734">
        <v>736.28</v>
      </c>
      <c r="DN8" s="734">
        <v>739.35480353000025</v>
      </c>
      <c r="DO8" s="734">
        <v>754.39051615999983</v>
      </c>
      <c r="DP8" s="734">
        <v>724.96949345999997</v>
      </c>
      <c r="DQ8" s="734">
        <v>737.56149085300001</v>
      </c>
      <c r="DR8" s="734">
        <v>725.19470589999992</v>
      </c>
      <c r="DS8" s="734">
        <v>729.45318675000021</v>
      </c>
      <c r="DT8" s="734">
        <v>748.19619944000021</v>
      </c>
      <c r="DU8" s="734">
        <v>753.29295216000037</v>
      </c>
      <c r="DV8" s="734">
        <v>809.83426454000005</v>
      </c>
      <c r="DW8" s="738">
        <v>753.83342017999996</v>
      </c>
      <c r="DX8" s="737">
        <v>824.92000000000007</v>
      </c>
      <c r="DY8" s="734">
        <v>768.76482144000011</v>
      </c>
      <c r="DZ8" s="734">
        <v>800.54500000000007</v>
      </c>
      <c r="EA8" s="734">
        <v>785.58841769000003</v>
      </c>
      <c r="EB8" s="734">
        <v>769.60594279999998</v>
      </c>
      <c r="EC8" s="734">
        <v>802.84935351000001</v>
      </c>
      <c r="ED8" s="734">
        <v>832.67885875000002</v>
      </c>
      <c r="EE8" s="734">
        <v>840.18604153999991</v>
      </c>
      <c r="EF8" s="734">
        <v>863.9571396</v>
      </c>
      <c r="EG8" s="734">
        <v>851.36412473000007</v>
      </c>
      <c r="EH8" s="734">
        <v>856.2920065699999</v>
      </c>
      <c r="EI8" s="738">
        <v>857.95090411000001</v>
      </c>
      <c r="EJ8" s="737">
        <v>902.47385799999995</v>
      </c>
      <c r="EK8" s="734">
        <v>938.21483799999999</v>
      </c>
      <c r="EL8" s="734">
        <v>957.96388200000001</v>
      </c>
      <c r="EM8" s="734">
        <v>951.34730000000002</v>
      </c>
      <c r="EN8" s="734">
        <v>956.96111900000005</v>
      </c>
      <c r="EO8" s="734">
        <v>965.85284000000001</v>
      </c>
      <c r="EP8" s="734">
        <v>971.00079400000004</v>
      </c>
      <c r="EQ8" s="734">
        <v>1003.572631</v>
      </c>
      <c r="ER8" s="734">
        <v>1080.5297639999999</v>
      </c>
      <c r="ES8" s="734">
        <v>1066.252565</v>
      </c>
      <c r="ET8" s="734">
        <v>1114.6195130000001</v>
      </c>
      <c r="EU8" s="738">
        <v>1139.4853370000001</v>
      </c>
      <c r="EV8" s="737">
        <v>1223.95554625</v>
      </c>
      <c r="EW8" s="734">
        <v>1241.6976269000002</v>
      </c>
      <c r="EX8" s="734">
        <v>1303.2097351700002</v>
      </c>
      <c r="EY8" s="734">
        <v>1281.77638671</v>
      </c>
      <c r="EZ8" s="734">
        <v>1227.8926585300001</v>
      </c>
      <c r="FA8" s="734">
        <v>1251.26943998</v>
      </c>
      <c r="FB8" s="734">
        <v>1295.6781351999998</v>
      </c>
      <c r="FC8" s="734">
        <v>1348.08193549</v>
      </c>
      <c r="FD8" s="734">
        <v>1405.76895281</v>
      </c>
      <c r="FE8" s="734">
        <v>1398.9498748800002</v>
      </c>
      <c r="FF8" s="734">
        <v>1354.0484802999999</v>
      </c>
      <c r="FG8" s="738">
        <v>1470.2840784699999</v>
      </c>
      <c r="FH8" s="734">
        <v>1529.451098829999</v>
      </c>
      <c r="FI8" s="734">
        <v>1547.8414035399999</v>
      </c>
      <c r="FJ8" s="738">
        <v>1542.14570961</v>
      </c>
    </row>
    <row r="9" spans="1:192" ht="33" customHeight="1">
      <c r="A9" s="470" t="s">
        <v>195</v>
      </c>
      <c r="B9" s="246">
        <v>237.77199999999999</v>
      </c>
      <c r="C9" s="246">
        <v>254.745</v>
      </c>
      <c r="D9" s="246">
        <v>272.11</v>
      </c>
      <c r="E9" s="246">
        <v>296.67199999999997</v>
      </c>
      <c r="F9" s="246">
        <v>322.87700000000001</v>
      </c>
      <c r="G9" s="246">
        <v>339.786</v>
      </c>
      <c r="H9" s="246">
        <v>355.7</v>
      </c>
      <c r="I9" s="246">
        <v>386.1</v>
      </c>
      <c r="J9" s="246"/>
      <c r="K9" s="722">
        <v>404.34</v>
      </c>
      <c r="L9" s="722">
        <v>416.06</v>
      </c>
      <c r="M9" s="722">
        <v>442.63</v>
      </c>
      <c r="N9" s="722">
        <v>461.96</v>
      </c>
      <c r="O9" s="722"/>
      <c r="P9" s="722">
        <v>496.75673273899997</v>
      </c>
      <c r="Q9" s="722">
        <v>532.21856627399995</v>
      </c>
      <c r="R9" s="722">
        <v>546.5</v>
      </c>
      <c r="S9" s="722">
        <v>610.33000000000004</v>
      </c>
      <c r="T9" s="722"/>
      <c r="U9" s="722">
        <v>625.57000000000005</v>
      </c>
      <c r="V9" s="722">
        <v>674.03</v>
      </c>
      <c r="W9" s="722">
        <v>666.2</v>
      </c>
      <c r="X9" s="723">
        <v>859.12932513900012</v>
      </c>
      <c r="Y9" s="724"/>
      <c r="Z9" s="723">
        <f>SUM(Z6:Z8)</f>
        <v>621.94975669400003</v>
      </c>
      <c r="AA9" s="723">
        <f>SUM(AA6:AA8)</f>
        <v>823.21624155699999</v>
      </c>
      <c r="AB9" s="724" t="s">
        <v>169</v>
      </c>
      <c r="AC9" s="725" t="s">
        <v>169</v>
      </c>
      <c r="AD9" s="726">
        <v>1280.5820815500008</v>
      </c>
      <c r="AE9" s="726">
        <v>1864.5465317199994</v>
      </c>
      <c r="AF9" s="726">
        <v>2123.3404938900007</v>
      </c>
      <c r="AG9" s="726">
        <v>2160.5865294199998</v>
      </c>
      <c r="AH9" s="726">
        <v>2149.6848592900005</v>
      </c>
      <c r="AI9" s="727">
        <v>2177.8331881700001</v>
      </c>
      <c r="AJ9" s="728">
        <v>2194.0897666999999</v>
      </c>
      <c r="AK9" s="728">
        <v>2263.0081739799998</v>
      </c>
      <c r="AL9" s="739">
        <v>2249.1556372199989</v>
      </c>
      <c r="AM9" s="476">
        <v>2254.1722421199997</v>
      </c>
      <c r="AN9" s="476">
        <v>2284.7604816399994</v>
      </c>
      <c r="AO9" s="476">
        <v>2403.3386190700012</v>
      </c>
      <c r="AP9" s="476">
        <v>2508.4377927799997</v>
      </c>
      <c r="AQ9" s="476">
        <v>2551.4775004600001</v>
      </c>
      <c r="AR9" s="476">
        <v>2614.4308847000002</v>
      </c>
      <c r="AS9" s="476">
        <v>2672.5251341299986</v>
      </c>
      <c r="AT9" s="476">
        <v>2663.4293214600007</v>
      </c>
      <c r="AU9" s="476">
        <v>2690.2358144399977</v>
      </c>
      <c r="AV9" s="476">
        <v>2732.4776598799986</v>
      </c>
      <c r="AW9" s="476">
        <v>2784.1468411899991</v>
      </c>
      <c r="AX9" s="234">
        <v>2750.7117635199993</v>
      </c>
      <c r="AY9" s="729">
        <v>2738.1471151400006</v>
      </c>
      <c r="AZ9" s="729">
        <v>2756.3047170500013</v>
      </c>
      <c r="BA9" s="729">
        <v>2895.1543768099987</v>
      </c>
      <c r="BB9" s="729">
        <v>2979.2540704899993</v>
      </c>
      <c r="BC9" s="729">
        <v>3054.2558947800007</v>
      </c>
      <c r="BD9" s="729">
        <v>3212.6557994199989</v>
      </c>
      <c r="BE9" s="729">
        <v>3275.2468898399998</v>
      </c>
      <c r="BF9" s="729">
        <v>3315.5865940400004</v>
      </c>
      <c r="BG9" s="729">
        <v>3232.4629046999985</v>
      </c>
      <c r="BH9" s="729">
        <v>3423.3026115500015</v>
      </c>
      <c r="BI9" s="729">
        <v>3438.2378673000003</v>
      </c>
      <c r="BJ9" s="729">
        <v>3450.1728966999999</v>
      </c>
      <c r="BK9" s="729">
        <v>3419.4066594600004</v>
      </c>
      <c r="BL9" s="729">
        <v>3499.4379150900031</v>
      </c>
      <c r="BM9" s="729">
        <v>3556.7461937499979</v>
      </c>
      <c r="BN9" s="729">
        <v>3567.8377785600001</v>
      </c>
      <c r="BO9" s="476">
        <v>3643.964932830002</v>
      </c>
      <c r="BP9" s="477">
        <v>3709.2576868000019</v>
      </c>
      <c r="BQ9" s="476">
        <v>3760.374457400002</v>
      </c>
      <c r="BR9" s="476">
        <v>3856.3248316300028</v>
      </c>
      <c r="BS9" s="476">
        <v>3833.6477835899982</v>
      </c>
      <c r="BT9" s="476">
        <v>3807.9019554200022</v>
      </c>
      <c r="BU9" s="476">
        <v>3881.2958105899993</v>
      </c>
      <c r="BV9" s="476">
        <v>3926.0901897800009</v>
      </c>
      <c r="BW9" s="476">
        <v>3882.5037677100008</v>
      </c>
      <c r="BX9" s="476">
        <v>3934.8504870400011</v>
      </c>
      <c r="BY9" s="476">
        <v>4083.9313917499985</v>
      </c>
      <c r="BZ9" s="476">
        <v>4096.0325197499988</v>
      </c>
      <c r="CA9" s="478">
        <v>4144.1763749799993</v>
      </c>
      <c r="CB9" s="477">
        <v>4205.9856868800007</v>
      </c>
      <c r="CC9" s="476">
        <v>4222.4170980599993</v>
      </c>
      <c r="CD9" s="476">
        <v>4255.0576032400004</v>
      </c>
      <c r="CE9" s="476">
        <v>4290.3470939899989</v>
      </c>
      <c r="CF9" s="476">
        <v>4280.5825383699994</v>
      </c>
      <c r="CG9" s="476">
        <v>4327.6646021999995</v>
      </c>
      <c r="CH9" s="476">
        <v>4327.1482282899997</v>
      </c>
      <c r="CI9" s="476">
        <v>4271.980173429999</v>
      </c>
      <c r="CJ9" s="476">
        <v>4286.9831320599997</v>
      </c>
      <c r="CK9" s="476">
        <v>4459.8684249399985</v>
      </c>
      <c r="CL9" s="476">
        <v>4671.4146150699999</v>
      </c>
      <c r="CM9" s="478">
        <v>4688.3235238399993</v>
      </c>
      <c r="CN9" s="477">
        <v>4756.2633741900027</v>
      </c>
      <c r="CO9" s="476">
        <v>4776.2470737500016</v>
      </c>
      <c r="CP9" s="476">
        <v>4865.7640454680004</v>
      </c>
      <c r="CQ9" s="476">
        <v>4861.7907499100002</v>
      </c>
      <c r="CR9" s="476">
        <v>5109.0277220900034</v>
      </c>
      <c r="CS9" s="476">
        <v>5129.1880457629995</v>
      </c>
      <c r="CT9" s="476">
        <v>5240.9790128599971</v>
      </c>
      <c r="CU9" s="476">
        <v>5379.0565891100014</v>
      </c>
      <c r="CV9" s="476">
        <v>5674.0715169700006</v>
      </c>
      <c r="CW9" s="476">
        <v>5878.6379881099983</v>
      </c>
      <c r="CX9" s="476">
        <v>5958.1427457300024</v>
      </c>
      <c r="CY9" s="478">
        <v>6170.8848271300012</v>
      </c>
      <c r="CZ9" s="477">
        <v>6130.8879853299968</v>
      </c>
      <c r="DA9" s="476">
        <v>6327.4784335199984</v>
      </c>
      <c r="DB9" s="476">
        <v>6408.4788378909971</v>
      </c>
      <c r="DC9" s="476">
        <v>6445.6627903100016</v>
      </c>
      <c r="DD9" s="476">
        <v>6512.0476938600013</v>
      </c>
      <c r="DE9" s="476">
        <v>6531.86991201</v>
      </c>
      <c r="DF9" s="476">
        <v>6502.8209017199997</v>
      </c>
      <c r="DG9" s="476">
        <v>6618.8380858560031</v>
      </c>
      <c r="DH9" s="476">
        <v>6703.7611262429991</v>
      </c>
      <c r="DI9" s="476">
        <v>6756.0520594199979</v>
      </c>
      <c r="DJ9" s="476">
        <v>6960.9762078199974</v>
      </c>
      <c r="DK9" s="478">
        <v>6758.8104408739964</v>
      </c>
      <c r="DL9" s="477">
        <v>6905.76</v>
      </c>
      <c r="DM9" s="476">
        <v>6945.44</v>
      </c>
      <c r="DN9" s="476">
        <v>7144.3336422509992</v>
      </c>
      <c r="DO9" s="476">
        <v>7238.8690883169966</v>
      </c>
      <c r="DP9" s="476">
        <v>7322.6956347060004</v>
      </c>
      <c r="DQ9" s="476">
        <v>7389.4749619396407</v>
      </c>
      <c r="DR9" s="476">
        <v>7321.2773223500062</v>
      </c>
      <c r="DS9" s="476">
        <v>7460.9299279059996</v>
      </c>
      <c r="DT9" s="476">
        <v>7689.7059271760027</v>
      </c>
      <c r="DU9" s="476">
        <v>7835.689766429</v>
      </c>
      <c r="DV9" s="476">
        <v>8528.1246580830011</v>
      </c>
      <c r="DW9" s="478">
        <v>8548.0981932960058</v>
      </c>
      <c r="DX9" s="477">
        <v>8645.2558250300008</v>
      </c>
      <c r="DY9" s="476">
        <v>9014.8116926399998</v>
      </c>
      <c r="DZ9" s="476">
        <v>9298.3499999999985</v>
      </c>
      <c r="EA9" s="476">
        <v>9288.90899919</v>
      </c>
      <c r="EB9" s="476">
        <v>9523.9010175700005</v>
      </c>
      <c r="EC9" s="476">
        <v>9732.2509997099987</v>
      </c>
      <c r="ED9" s="476">
        <v>10053.866626469999</v>
      </c>
      <c r="EE9" s="476">
        <v>10159.626082459999</v>
      </c>
      <c r="EF9" s="476">
        <v>10346.9616314</v>
      </c>
      <c r="EG9" s="476">
        <v>10596.963757469999</v>
      </c>
      <c r="EH9" s="476">
        <v>11025.518320360001</v>
      </c>
      <c r="EI9" s="478">
        <v>10874.16610382</v>
      </c>
      <c r="EJ9" s="477">
        <v>11128.005879</v>
      </c>
      <c r="EK9" s="476">
        <v>11818.567541</v>
      </c>
      <c r="EL9" s="476">
        <v>12003.669187</v>
      </c>
      <c r="EM9" s="476">
        <v>12599.102355000001</v>
      </c>
      <c r="EN9" s="476">
        <v>13098.459675</v>
      </c>
      <c r="EO9" s="476">
        <v>13794.280095</v>
      </c>
      <c r="EP9" s="476">
        <v>14368.037425</v>
      </c>
      <c r="EQ9" s="476">
        <v>14984.421971</v>
      </c>
      <c r="ER9" s="476">
        <v>16350.683456000001</v>
      </c>
      <c r="ES9" s="476">
        <v>17182.817793999999</v>
      </c>
      <c r="ET9" s="476">
        <v>18239.650341</v>
      </c>
      <c r="EU9" s="478">
        <v>18573.783224999999</v>
      </c>
      <c r="EV9" s="477">
        <v>19018.47091557</v>
      </c>
      <c r="EW9" s="476">
        <v>19653.28538687</v>
      </c>
      <c r="EX9" s="476">
        <v>20273.94255231</v>
      </c>
      <c r="EY9" s="476">
        <v>20868.379894099999</v>
      </c>
      <c r="EZ9" s="476">
        <v>21005.535207910001</v>
      </c>
      <c r="FA9" s="476">
        <v>20733.907023039999</v>
      </c>
      <c r="FB9" s="476">
        <v>21011.05047151</v>
      </c>
      <c r="FC9" s="476">
        <v>21138.049672109999</v>
      </c>
      <c r="FD9" s="476">
        <v>22072.845837389999</v>
      </c>
      <c r="FE9" s="476">
        <v>23062.73800936</v>
      </c>
      <c r="FF9" s="476">
        <v>23425.664824110001</v>
      </c>
      <c r="FG9" s="478">
        <v>24881.920826609999</v>
      </c>
      <c r="FH9" s="476">
        <v>24849.628128529901</v>
      </c>
      <c r="FI9" s="476">
        <v>25250.462027249901</v>
      </c>
      <c r="FJ9" s="478">
        <v>25309.002303089899</v>
      </c>
    </row>
    <row r="10" spans="1:192" ht="33" customHeight="1">
      <c r="A10" s="730" t="s">
        <v>223</v>
      </c>
      <c r="B10" s="247">
        <v>177.095</v>
      </c>
      <c r="C10" s="247">
        <v>193.322</v>
      </c>
      <c r="D10" s="247">
        <v>204.82600000000002</v>
      </c>
      <c r="E10" s="247">
        <v>224.47300000000001</v>
      </c>
      <c r="F10" s="247">
        <v>245.33</v>
      </c>
      <c r="G10" s="247">
        <v>261.28699999999998</v>
      </c>
      <c r="H10" s="247">
        <v>259.39999999999998</v>
      </c>
      <c r="I10" s="247">
        <v>291.60000000000002</v>
      </c>
      <c r="J10" s="247"/>
      <c r="K10" s="731">
        <v>305.18</v>
      </c>
      <c r="L10" s="731">
        <v>311.33999999999997</v>
      </c>
      <c r="M10" s="731">
        <v>324.32</v>
      </c>
      <c r="N10" s="731">
        <v>343.72</v>
      </c>
      <c r="O10" s="731"/>
      <c r="P10" s="731">
        <v>372.46852626000009</v>
      </c>
      <c r="Q10" s="731">
        <v>383.2123703699998</v>
      </c>
      <c r="R10" s="731">
        <v>394.1</v>
      </c>
      <c r="S10" s="731">
        <v>445.73</v>
      </c>
      <c r="T10" s="731"/>
      <c r="U10" s="731">
        <v>459.71</v>
      </c>
      <c r="V10" s="731">
        <v>498.78</v>
      </c>
      <c r="W10" s="731">
        <v>492.95</v>
      </c>
      <c r="X10" s="731">
        <v>667.31125080900006</v>
      </c>
      <c r="Y10" s="724"/>
      <c r="Z10" s="731">
        <v>547.95407581100005</v>
      </c>
      <c r="AA10" s="731">
        <v>738.82613456999979</v>
      </c>
      <c r="AB10" s="724" t="s">
        <v>169</v>
      </c>
      <c r="AC10" s="725" t="s">
        <v>169</v>
      </c>
      <c r="AD10" s="732">
        <v>991.8848717799998</v>
      </c>
      <c r="AE10" s="731">
        <v>1402.2830008899996</v>
      </c>
      <c r="AF10" s="732">
        <v>1624.9303125099998</v>
      </c>
      <c r="AG10" s="731">
        <v>1654.0947562200004</v>
      </c>
      <c r="AH10" s="524">
        <v>1636.5926625199991</v>
      </c>
      <c r="AI10" s="740">
        <v>1661.7708222500007</v>
      </c>
      <c r="AJ10" s="734">
        <v>1680.6627407000003</v>
      </c>
      <c r="AK10" s="734">
        <v>1735.8742935199996</v>
      </c>
      <c r="AL10" s="219">
        <v>1723.5017332800007</v>
      </c>
      <c r="AM10" s="734">
        <v>1727.2999770299996</v>
      </c>
      <c r="AN10" s="734">
        <v>1744.0416146299995</v>
      </c>
      <c r="AO10" s="734">
        <v>1831.7520145400001</v>
      </c>
      <c r="AP10" s="734">
        <v>1945.3379680999992</v>
      </c>
      <c r="AQ10" s="734">
        <v>1993.4011052700007</v>
      </c>
      <c r="AR10" s="734">
        <v>2044.7723490899996</v>
      </c>
      <c r="AS10" s="734">
        <v>2083.5689628199998</v>
      </c>
      <c r="AT10" s="734">
        <v>2070.3005228199995</v>
      </c>
      <c r="AU10" s="734">
        <v>2072.5624791300002</v>
      </c>
      <c r="AV10" s="734">
        <v>2109.6578931600002</v>
      </c>
      <c r="AW10" s="734">
        <v>2149.0600363900007</v>
      </c>
      <c r="AX10" s="225">
        <v>2127.53833244</v>
      </c>
      <c r="AY10" s="736">
        <v>2103.3511800199994</v>
      </c>
      <c r="AZ10" s="736">
        <v>2116.0861019900003</v>
      </c>
      <c r="BA10" s="736">
        <v>2222.5804550399994</v>
      </c>
      <c r="BB10" s="736">
        <v>2314.6780048200003</v>
      </c>
      <c r="BC10" s="736">
        <v>2383.3518811400008</v>
      </c>
      <c r="BD10" s="736">
        <v>2510.0753268100016</v>
      </c>
      <c r="BE10" s="736">
        <v>2563.78725622</v>
      </c>
      <c r="BF10" s="736">
        <v>2599.2439701099988</v>
      </c>
      <c r="BG10" s="736">
        <v>2522.2999560899984</v>
      </c>
      <c r="BH10" s="736">
        <v>2659.5710485099999</v>
      </c>
      <c r="BI10" s="736">
        <v>2701.7357588399987</v>
      </c>
      <c r="BJ10" s="736">
        <v>2711.1289360299997</v>
      </c>
      <c r="BK10" s="736">
        <v>2668.1334592400008</v>
      </c>
      <c r="BL10" s="736">
        <v>2713.8182096700016</v>
      </c>
      <c r="BM10" s="736">
        <v>2780.2658272000012</v>
      </c>
      <c r="BN10" s="736">
        <v>2800.8648182100001</v>
      </c>
      <c r="BO10" s="734">
        <v>2880.8870160000015</v>
      </c>
      <c r="BP10" s="737">
        <v>2923.2398503800018</v>
      </c>
      <c r="BQ10" s="734">
        <v>2979.5892090299999</v>
      </c>
      <c r="BR10" s="734">
        <v>3066.3919544399982</v>
      </c>
      <c r="BS10" s="734">
        <v>3051.0808366900001</v>
      </c>
      <c r="BT10" s="734">
        <v>3032.7175815499986</v>
      </c>
      <c r="BU10" s="734">
        <v>3090.2457172200006</v>
      </c>
      <c r="BV10" s="734">
        <v>3123.9167837200002</v>
      </c>
      <c r="BW10" s="734">
        <v>3080.7738868399992</v>
      </c>
      <c r="BX10" s="734">
        <v>3117.2417474600006</v>
      </c>
      <c r="BY10" s="734">
        <v>3241.1742448199993</v>
      </c>
      <c r="BZ10" s="734">
        <v>3259.0767347699989</v>
      </c>
      <c r="CA10" s="738">
        <v>3354.1277007299991</v>
      </c>
      <c r="CB10" s="737">
        <v>3423.9350079800006</v>
      </c>
      <c r="CC10" s="734">
        <v>3446.8954024199998</v>
      </c>
      <c r="CD10" s="734">
        <v>3474.4749666999987</v>
      </c>
      <c r="CE10" s="734">
        <v>3503.0791677999987</v>
      </c>
      <c r="CF10" s="734">
        <v>3500.5448924500001</v>
      </c>
      <c r="CG10" s="734">
        <v>3549.65022064</v>
      </c>
      <c r="CH10" s="734">
        <v>3552.1239937699993</v>
      </c>
      <c r="CI10" s="734">
        <v>3490.3953000500005</v>
      </c>
      <c r="CJ10" s="734">
        <v>3504.2953079300005</v>
      </c>
      <c r="CK10" s="734">
        <v>3658.686083399999</v>
      </c>
      <c r="CL10" s="734">
        <v>3862.2940719699973</v>
      </c>
      <c r="CM10" s="738">
        <v>3908.9851528200006</v>
      </c>
      <c r="CN10" s="737">
        <v>3981.934868650002</v>
      </c>
      <c r="CO10" s="734">
        <v>3988.8637337000018</v>
      </c>
      <c r="CP10" s="734">
        <v>4074.9854561980005</v>
      </c>
      <c r="CQ10" s="734">
        <v>4064.1233833299998</v>
      </c>
      <c r="CR10" s="734">
        <v>4291.955885119999</v>
      </c>
      <c r="CS10" s="734">
        <v>4337.5086552299999</v>
      </c>
      <c r="CT10" s="734">
        <v>4460.5837900700008</v>
      </c>
      <c r="CU10" s="734">
        <v>4588.267073959998</v>
      </c>
      <c r="CV10" s="734">
        <v>4841.0532857700027</v>
      </c>
      <c r="CW10" s="734">
        <v>5039.9262441600031</v>
      </c>
      <c r="CX10" s="734">
        <v>5134.7124713099993</v>
      </c>
      <c r="CY10" s="738">
        <v>5353.1099312200022</v>
      </c>
      <c r="CZ10" s="737">
        <v>5355.6052051599991</v>
      </c>
      <c r="DA10" s="734">
        <v>5517.8792473900003</v>
      </c>
      <c r="DB10" s="734">
        <v>5594.3330012509996</v>
      </c>
      <c r="DC10" s="734">
        <v>5618.036872550002</v>
      </c>
      <c r="DD10" s="734">
        <v>5687.74378445</v>
      </c>
      <c r="DE10" s="734">
        <v>5717.0697877699995</v>
      </c>
      <c r="DF10" s="734">
        <v>5675.7761312100038</v>
      </c>
      <c r="DG10" s="734">
        <v>5761.0240541160047</v>
      </c>
      <c r="DH10" s="734">
        <v>5843.8269186730013</v>
      </c>
      <c r="DI10" s="734">
        <v>5941.1517928800004</v>
      </c>
      <c r="DJ10" s="734">
        <v>6125.318272049999</v>
      </c>
      <c r="DK10" s="738">
        <v>5977.2163322600009</v>
      </c>
      <c r="DL10" s="737">
        <v>6107.96</v>
      </c>
      <c r="DM10" s="734">
        <v>6117.54</v>
      </c>
      <c r="DN10" s="734">
        <v>6295.3816125139974</v>
      </c>
      <c r="DO10" s="734">
        <v>6362.9866936400012</v>
      </c>
      <c r="DP10" s="734">
        <v>6471.5996305400004</v>
      </c>
      <c r="DQ10" s="734">
        <v>6529.559024073641</v>
      </c>
      <c r="DR10" s="734">
        <v>6464.5209340140063</v>
      </c>
      <c r="DS10" s="734">
        <v>6556.5532251999994</v>
      </c>
      <c r="DT10" s="734">
        <v>6765.8646926230022</v>
      </c>
      <c r="DU10" s="734">
        <v>6878.6173903400004</v>
      </c>
      <c r="DV10" s="734">
        <v>7517.9262284000015</v>
      </c>
      <c r="DW10" s="738">
        <v>7527.257762873006</v>
      </c>
      <c r="DX10" s="737">
        <v>7579.05</v>
      </c>
      <c r="DY10" s="734">
        <v>7885.6903404700006</v>
      </c>
      <c r="DZ10" s="734">
        <v>8113.8</v>
      </c>
      <c r="EA10" s="734">
        <v>8117.4975090600001</v>
      </c>
      <c r="EB10" s="734">
        <v>8352.2361561400012</v>
      </c>
      <c r="EC10" s="734">
        <v>8535.7323135099996</v>
      </c>
      <c r="ED10" s="734">
        <v>8814.571768920001</v>
      </c>
      <c r="EE10" s="734">
        <v>8871.8440591100007</v>
      </c>
      <c r="EF10" s="734">
        <v>9004.4913866499992</v>
      </c>
      <c r="EG10" s="734">
        <v>9247.4237161100009</v>
      </c>
      <c r="EH10" s="734">
        <v>9619.1769925699991</v>
      </c>
      <c r="EI10" s="738">
        <v>9518.5210906800003</v>
      </c>
      <c r="EJ10" s="737">
        <v>9718.3258729999998</v>
      </c>
      <c r="EK10" s="734">
        <v>10289.614237</v>
      </c>
      <c r="EL10" s="734">
        <v>10414.691206</v>
      </c>
      <c r="EM10" s="734">
        <v>10921.259473</v>
      </c>
      <c r="EN10" s="734">
        <v>11368.553146</v>
      </c>
      <c r="EO10" s="734">
        <v>12018.647226999999</v>
      </c>
      <c r="EP10" s="734">
        <v>12530.70458</v>
      </c>
      <c r="EQ10" s="734">
        <v>13006.076208</v>
      </c>
      <c r="ER10" s="734">
        <v>14219.921001999999</v>
      </c>
      <c r="ES10" s="734">
        <v>14932.137642</v>
      </c>
      <c r="ET10" s="734">
        <v>15857.050389</v>
      </c>
      <c r="EU10" s="738">
        <v>16120.696436</v>
      </c>
      <c r="EV10" s="737">
        <v>16420.56588672</v>
      </c>
      <c r="EW10" s="734">
        <v>16884.763648020002</v>
      </c>
      <c r="EX10" s="734">
        <v>17381.863208589999</v>
      </c>
      <c r="EY10" s="734">
        <v>17906.35675237</v>
      </c>
      <c r="EZ10" s="734">
        <v>18102.536895740002</v>
      </c>
      <c r="FA10" s="734">
        <v>17756.495123650002</v>
      </c>
      <c r="FB10" s="734">
        <v>17945.47382707</v>
      </c>
      <c r="FC10" s="734">
        <v>17992.472322319998</v>
      </c>
      <c r="FD10" s="734">
        <v>18761.694005500001</v>
      </c>
      <c r="FE10" s="734">
        <v>19605.20655214</v>
      </c>
      <c r="FF10" s="734">
        <v>20038.749857430001</v>
      </c>
      <c r="FG10" s="738">
        <v>21412.502252890001</v>
      </c>
      <c r="FH10" s="734">
        <v>21291.07379577</v>
      </c>
      <c r="FI10" s="734">
        <v>21659.967217289901</v>
      </c>
      <c r="FJ10" s="738">
        <v>21738.538931749899</v>
      </c>
    </row>
    <row r="11" spans="1:192" ht="33" customHeight="1">
      <c r="A11" s="730" t="s">
        <v>326</v>
      </c>
      <c r="B11" s="247">
        <v>33.545999999999999</v>
      </c>
      <c r="C11" s="247">
        <v>34.257999999999996</v>
      </c>
      <c r="D11" s="247">
        <v>35.501999999999995</v>
      </c>
      <c r="E11" s="247">
        <v>38.493000000000002</v>
      </c>
      <c r="F11" s="247">
        <v>41.406999999999996</v>
      </c>
      <c r="G11" s="247">
        <v>43.591000000000001</v>
      </c>
      <c r="H11" s="247">
        <v>47.3</v>
      </c>
      <c r="I11" s="247">
        <v>47.9</v>
      </c>
      <c r="J11" s="247"/>
      <c r="K11" s="731">
        <v>52.46</v>
      </c>
      <c r="L11" s="731">
        <v>52.66</v>
      </c>
      <c r="M11" s="731">
        <v>57.58</v>
      </c>
      <c r="N11" s="731">
        <v>61.64</v>
      </c>
      <c r="O11" s="731"/>
      <c r="P11" s="731">
        <v>66.478818979999986</v>
      </c>
      <c r="Q11" s="731">
        <v>70.354057679999997</v>
      </c>
      <c r="R11" s="731">
        <v>75.260000000000005</v>
      </c>
      <c r="S11" s="731">
        <v>80.78</v>
      </c>
      <c r="T11" s="731"/>
      <c r="U11" s="731">
        <v>86.55</v>
      </c>
      <c r="V11" s="731">
        <v>92.99</v>
      </c>
      <c r="W11" s="731">
        <v>90.02</v>
      </c>
      <c r="X11" s="731">
        <v>104.47351502000005</v>
      </c>
      <c r="Y11" s="724"/>
      <c r="Z11" s="731">
        <v>88.507556155999993</v>
      </c>
      <c r="AA11" s="731">
        <v>114.34512830000003</v>
      </c>
      <c r="AB11" s="724" t="s">
        <v>169</v>
      </c>
      <c r="AC11" s="725" t="s">
        <v>169</v>
      </c>
      <c r="AD11" s="732">
        <v>147.70065167000004</v>
      </c>
      <c r="AE11" s="732">
        <v>255.45875555999996</v>
      </c>
      <c r="AF11" s="732">
        <v>289.80500921000009</v>
      </c>
      <c r="AG11" s="732">
        <v>296.73098340000013</v>
      </c>
      <c r="AH11" s="732">
        <v>302.54184714999997</v>
      </c>
      <c r="AI11" s="733">
        <v>299.94293522999999</v>
      </c>
      <c r="AJ11" s="219">
        <v>303.28138978999993</v>
      </c>
      <c r="AK11" s="219">
        <v>304.96934739999995</v>
      </c>
      <c r="AL11" s="219">
        <v>301.91109199000005</v>
      </c>
      <c r="AM11" s="734">
        <v>302.46432576000001</v>
      </c>
      <c r="AN11" s="734">
        <v>311.52738849999997</v>
      </c>
      <c r="AO11" s="734">
        <v>316.28863191000005</v>
      </c>
      <c r="AP11" s="734">
        <v>329.52980233000005</v>
      </c>
      <c r="AQ11" s="734">
        <v>335.57665060000005</v>
      </c>
      <c r="AR11" s="734">
        <v>341.51502899000002</v>
      </c>
      <c r="AS11" s="734">
        <v>351.5012718800001</v>
      </c>
      <c r="AT11" s="734">
        <v>362.4257365499999</v>
      </c>
      <c r="AU11" s="734">
        <v>377.3506992400001</v>
      </c>
      <c r="AV11" s="734">
        <v>384.93059361000002</v>
      </c>
      <c r="AW11" s="734">
        <v>397.46573315999984</v>
      </c>
      <c r="AX11" s="734">
        <v>384.38550508000003</v>
      </c>
      <c r="AY11" s="736">
        <v>388.91132746999989</v>
      </c>
      <c r="AZ11" s="736">
        <v>392.09942752000012</v>
      </c>
      <c r="BA11" s="736">
        <v>400.59320215999998</v>
      </c>
      <c r="BB11" s="736">
        <v>394.90175445999989</v>
      </c>
      <c r="BC11" s="736">
        <v>405.41118802999995</v>
      </c>
      <c r="BD11" s="736">
        <v>429.58580247999993</v>
      </c>
      <c r="BE11" s="736">
        <v>434.71952544999999</v>
      </c>
      <c r="BF11" s="736">
        <v>446.13690662999988</v>
      </c>
      <c r="BG11" s="736">
        <v>441.96674176999994</v>
      </c>
      <c r="BH11" s="736">
        <v>446.08924237000002</v>
      </c>
      <c r="BI11" s="736">
        <v>447.67292350999998</v>
      </c>
      <c r="BJ11" s="736">
        <v>457.04253219999993</v>
      </c>
      <c r="BK11" s="736">
        <v>461.54067652999993</v>
      </c>
      <c r="BL11" s="736">
        <v>476.96891771999998</v>
      </c>
      <c r="BM11" s="736">
        <v>477.19652984999982</v>
      </c>
      <c r="BN11" s="736">
        <v>466.23091529999994</v>
      </c>
      <c r="BO11" s="734">
        <v>478.20755006000002</v>
      </c>
      <c r="BP11" s="737">
        <v>465.40623570999981</v>
      </c>
      <c r="BQ11" s="734">
        <v>489.01534705000006</v>
      </c>
      <c r="BR11" s="734">
        <v>500.50130753999991</v>
      </c>
      <c r="BS11" s="734">
        <v>498.17200898999999</v>
      </c>
      <c r="BT11" s="734">
        <v>484.96194677000011</v>
      </c>
      <c r="BU11" s="734">
        <v>499.44904519999989</v>
      </c>
      <c r="BV11" s="734">
        <v>502.58255479999974</v>
      </c>
      <c r="BW11" s="734">
        <v>501.20095663000001</v>
      </c>
      <c r="BX11" s="734">
        <v>506.3928326799998</v>
      </c>
      <c r="BY11" s="734">
        <v>506.77483977999992</v>
      </c>
      <c r="BZ11" s="734">
        <v>505.0445319599998</v>
      </c>
      <c r="CA11" s="738">
        <v>504.01333670000008</v>
      </c>
      <c r="CB11" s="737">
        <v>500.12479166999964</v>
      </c>
      <c r="CC11" s="734">
        <v>501.06935476000001</v>
      </c>
      <c r="CD11" s="734">
        <v>498.50783240999988</v>
      </c>
      <c r="CE11" s="734">
        <v>496.86297177999984</v>
      </c>
      <c r="CF11" s="734">
        <v>492.79560174999989</v>
      </c>
      <c r="CG11" s="734">
        <v>465.13943621999988</v>
      </c>
      <c r="CH11" s="734">
        <v>459.34411993999976</v>
      </c>
      <c r="CI11" s="734">
        <v>448.46856921999961</v>
      </c>
      <c r="CJ11" s="734">
        <v>445.28879857999982</v>
      </c>
      <c r="CK11" s="734">
        <v>450.77508636999988</v>
      </c>
      <c r="CL11" s="734">
        <v>449.60902847999989</v>
      </c>
      <c r="CM11" s="738">
        <v>431.01975375999984</v>
      </c>
      <c r="CN11" s="737">
        <v>433.02094288000001</v>
      </c>
      <c r="CO11" s="734">
        <v>438.97317796999999</v>
      </c>
      <c r="CP11" s="734">
        <v>444.53215681999995</v>
      </c>
      <c r="CQ11" s="734">
        <v>429.91196117999999</v>
      </c>
      <c r="CR11" s="734">
        <v>438.18715990000004</v>
      </c>
      <c r="CS11" s="734">
        <v>410.55863182999997</v>
      </c>
      <c r="CT11" s="734">
        <v>400.37301535999978</v>
      </c>
      <c r="CU11" s="734">
        <v>404.1252634999999</v>
      </c>
      <c r="CV11" s="734">
        <v>414.56896533999986</v>
      </c>
      <c r="CW11" s="734">
        <v>404.75620218999995</v>
      </c>
      <c r="CX11" s="734">
        <v>392.90501781</v>
      </c>
      <c r="CY11" s="738">
        <v>377.18465860999987</v>
      </c>
      <c r="CZ11" s="737">
        <v>355.17828806999995</v>
      </c>
      <c r="DA11" s="734">
        <v>376.87819659999997</v>
      </c>
      <c r="DB11" s="734">
        <v>390.84269067999992</v>
      </c>
      <c r="DC11" s="734">
        <v>391.13964448999991</v>
      </c>
      <c r="DD11" s="734">
        <v>378.40926303000003</v>
      </c>
      <c r="DE11" s="734">
        <v>375.67942295000006</v>
      </c>
      <c r="DF11" s="734">
        <v>390.88509003000013</v>
      </c>
      <c r="DG11" s="734">
        <v>411.15645887000011</v>
      </c>
      <c r="DH11" s="734">
        <v>428.11611245</v>
      </c>
      <c r="DI11" s="734">
        <v>416.01526066999998</v>
      </c>
      <c r="DJ11" s="734">
        <v>414.09888868000013</v>
      </c>
      <c r="DK11" s="738">
        <v>388.98997994000007</v>
      </c>
      <c r="DL11" s="737">
        <v>405.96</v>
      </c>
      <c r="DM11" s="734">
        <v>419.26</v>
      </c>
      <c r="DN11" s="734">
        <v>427.41244881300008</v>
      </c>
      <c r="DO11" s="734">
        <v>423.4372632859999</v>
      </c>
      <c r="DP11" s="734">
        <v>415.75139141600005</v>
      </c>
      <c r="DQ11" s="734">
        <v>410.92994995599997</v>
      </c>
      <c r="DR11" s="734">
        <v>416.71941730599997</v>
      </c>
      <c r="DS11" s="734">
        <v>444.79260451599993</v>
      </c>
      <c r="DT11" s="734">
        <v>456.13127504600004</v>
      </c>
      <c r="DU11" s="734">
        <v>470.28688471599992</v>
      </c>
      <c r="DV11" s="734">
        <v>476.467233233</v>
      </c>
      <c r="DW11" s="738">
        <v>473.77246157300004</v>
      </c>
      <c r="DX11" s="737">
        <v>504.94582503000026</v>
      </c>
      <c r="DY11" s="734">
        <v>546.73923100000002</v>
      </c>
      <c r="DZ11" s="734">
        <v>578.96</v>
      </c>
      <c r="EA11" s="734">
        <v>591.73075613000003</v>
      </c>
      <c r="EB11" s="734">
        <v>589.43108976999997</v>
      </c>
      <c r="EC11" s="734">
        <v>586.08508467999991</v>
      </c>
      <c r="ED11" s="734">
        <v>610.83152203999998</v>
      </c>
      <c r="EE11" s="734">
        <v>642.28048927999998</v>
      </c>
      <c r="EF11" s="734">
        <v>674.90579455999989</v>
      </c>
      <c r="EG11" s="734">
        <v>692.04930089000004</v>
      </c>
      <c r="EH11" s="734">
        <v>744.18457610000007</v>
      </c>
      <c r="EI11" s="738">
        <v>692.93731082000011</v>
      </c>
      <c r="EJ11" s="737">
        <v>729.10220800000002</v>
      </c>
      <c r="EK11" s="734">
        <v>803.71798799999999</v>
      </c>
      <c r="EL11" s="734">
        <v>858.34633699999995</v>
      </c>
      <c r="EM11" s="734">
        <v>891.18639900000005</v>
      </c>
      <c r="EN11" s="734">
        <v>920.99524199999996</v>
      </c>
      <c r="EO11" s="734">
        <v>929.97257300000001</v>
      </c>
      <c r="EP11" s="734">
        <v>971.55454999999995</v>
      </c>
      <c r="EQ11" s="734">
        <v>1053.745582</v>
      </c>
      <c r="ER11" s="734">
        <v>1123.0707359999999</v>
      </c>
      <c r="ES11" s="734">
        <v>1220.0507729999999</v>
      </c>
      <c r="ET11" s="734">
        <v>1318.5155400000001</v>
      </c>
      <c r="EU11" s="738">
        <v>1381.2176360000001</v>
      </c>
      <c r="EV11" s="737">
        <v>1511.42020303</v>
      </c>
      <c r="EW11" s="734">
        <v>1639.5989815999999</v>
      </c>
      <c r="EX11" s="734">
        <v>1758.6089061600001</v>
      </c>
      <c r="EY11" s="734">
        <v>1817.62770372</v>
      </c>
      <c r="EZ11" s="734">
        <v>1751.6094527999999</v>
      </c>
      <c r="FA11" s="734">
        <v>1817.2076830599999</v>
      </c>
      <c r="FB11" s="734">
        <v>1919.1514272899999</v>
      </c>
      <c r="FC11" s="734">
        <v>2008.7531007800001</v>
      </c>
      <c r="FD11" s="734">
        <v>2120.2342817399999</v>
      </c>
      <c r="FE11" s="734">
        <v>2232.5623338</v>
      </c>
      <c r="FF11" s="734">
        <v>2242.8169668</v>
      </c>
      <c r="FG11" s="738">
        <v>2354.538532</v>
      </c>
      <c r="FH11" s="734">
        <v>2422.1119391899902</v>
      </c>
      <c r="FI11" s="734">
        <v>2434.46082418999</v>
      </c>
      <c r="FJ11" s="738">
        <v>2480.5150109699998</v>
      </c>
    </row>
    <row r="12" spans="1:192" ht="33" customHeight="1">
      <c r="A12" s="730" t="s">
        <v>229</v>
      </c>
      <c r="B12" s="247">
        <v>27.131999999999998</v>
      </c>
      <c r="C12" s="247">
        <v>27.164999999999999</v>
      </c>
      <c r="D12" s="247">
        <v>31.782</v>
      </c>
      <c r="E12" s="247">
        <v>33.706000000000003</v>
      </c>
      <c r="F12" s="247">
        <v>36.14</v>
      </c>
      <c r="G12" s="247">
        <v>34.908999999999999</v>
      </c>
      <c r="H12" s="247">
        <v>49.1</v>
      </c>
      <c r="I12" s="247">
        <v>46.7</v>
      </c>
      <c r="J12" s="247"/>
      <c r="K12" s="731">
        <v>46.69</v>
      </c>
      <c r="L12" s="731">
        <v>52.06</v>
      </c>
      <c r="M12" s="731">
        <v>60.73</v>
      </c>
      <c r="N12" s="731">
        <v>56.6</v>
      </c>
      <c r="O12" s="731"/>
      <c r="P12" s="731">
        <v>57.809387498999996</v>
      </c>
      <c r="Q12" s="731">
        <v>78.652138224000012</v>
      </c>
      <c r="R12" s="731">
        <v>77.14</v>
      </c>
      <c r="S12" s="731">
        <v>83.82</v>
      </c>
      <c r="T12" s="731"/>
      <c r="U12" s="731">
        <v>79.319999999999993</v>
      </c>
      <c r="V12" s="731">
        <v>82.26</v>
      </c>
      <c r="W12" s="731">
        <v>83.2</v>
      </c>
      <c r="X12" s="731">
        <v>87.344559310000008</v>
      </c>
      <c r="Y12" s="724"/>
      <c r="Z12" s="731">
        <v>85.232870550000001</v>
      </c>
      <c r="AA12" s="731">
        <v>110.15280523999999</v>
      </c>
      <c r="AB12" s="724" t="s">
        <v>169</v>
      </c>
      <c r="AC12" s="725" t="s">
        <v>169</v>
      </c>
      <c r="AD12" s="741">
        <v>140.99655810000093</v>
      </c>
      <c r="AE12" s="741">
        <v>206.80477526999994</v>
      </c>
      <c r="AF12" s="732">
        <v>208.19811128999999</v>
      </c>
      <c r="AG12" s="732">
        <v>209.35372892000001</v>
      </c>
      <c r="AH12" s="732">
        <v>210.14328874000006</v>
      </c>
      <c r="AI12" s="733">
        <v>215.71236981000007</v>
      </c>
      <c r="AJ12" s="219">
        <v>210.17875541000004</v>
      </c>
      <c r="AK12" s="219">
        <v>221.75747218000009</v>
      </c>
      <c r="AL12" s="219">
        <v>223.33575107000001</v>
      </c>
      <c r="AM12" s="734">
        <v>224.00087845000002</v>
      </c>
      <c r="AN12" s="734">
        <v>228.78441763000001</v>
      </c>
      <c r="AO12" s="734">
        <v>249.08233668</v>
      </c>
      <c r="AP12" s="734">
        <v>233.39329248999999</v>
      </c>
      <c r="AQ12" s="734">
        <v>222.28246395000002</v>
      </c>
      <c r="AR12" s="734">
        <v>228.14350661999998</v>
      </c>
      <c r="AS12" s="734">
        <v>237.45489943000001</v>
      </c>
      <c r="AT12" s="734">
        <v>230.70306209</v>
      </c>
      <c r="AU12" s="734">
        <v>240.32263606999996</v>
      </c>
      <c r="AV12" s="734">
        <v>237.88917311000006</v>
      </c>
      <c r="AW12" s="734">
        <v>237.62107164000003</v>
      </c>
      <c r="AX12" s="734">
        <v>238.78792600000006</v>
      </c>
      <c r="AY12" s="736">
        <v>245.88460764999999</v>
      </c>
      <c r="AZ12" s="736">
        <v>248.1191875399999</v>
      </c>
      <c r="BA12" s="736">
        <v>271.98071960999999</v>
      </c>
      <c r="BB12" s="736">
        <v>269.67431121000004</v>
      </c>
      <c r="BC12" s="736">
        <v>265.49282560999995</v>
      </c>
      <c r="BD12" s="736">
        <v>272.99467012999997</v>
      </c>
      <c r="BE12" s="736">
        <v>276.74010817000004</v>
      </c>
      <c r="BF12" s="736">
        <v>270.20571729999995</v>
      </c>
      <c r="BG12" s="736">
        <v>268.19620684</v>
      </c>
      <c r="BH12" s="736">
        <v>317.64232067</v>
      </c>
      <c r="BI12" s="736">
        <v>287.06783084000006</v>
      </c>
      <c r="BJ12" s="736">
        <v>282.00142847000001</v>
      </c>
      <c r="BK12" s="736">
        <v>289.73252368999999</v>
      </c>
      <c r="BL12" s="736">
        <v>308.65078769999991</v>
      </c>
      <c r="BM12" s="736">
        <v>299.28383669999994</v>
      </c>
      <c r="BN12" s="736">
        <v>300.74204504999994</v>
      </c>
      <c r="BO12" s="734">
        <v>284.87036676999998</v>
      </c>
      <c r="BP12" s="737">
        <v>320.61160070999983</v>
      </c>
      <c r="BQ12" s="734">
        <v>291.76990132000003</v>
      </c>
      <c r="BR12" s="734">
        <v>289.43156964999997</v>
      </c>
      <c r="BS12" s="734">
        <v>284.39493791000001</v>
      </c>
      <c r="BT12" s="734">
        <v>290.22242710000006</v>
      </c>
      <c r="BU12" s="734">
        <v>291.60104817000001</v>
      </c>
      <c r="BV12" s="734">
        <v>299.59085126000002</v>
      </c>
      <c r="BW12" s="734">
        <v>300.52892423999992</v>
      </c>
      <c r="BX12" s="734">
        <v>311.21590689999994</v>
      </c>
      <c r="BY12" s="734">
        <v>335.98230714999988</v>
      </c>
      <c r="BZ12" s="734">
        <v>331.91125301999989</v>
      </c>
      <c r="CA12" s="738">
        <v>286.03533755000012</v>
      </c>
      <c r="CB12" s="737">
        <v>281.92588723000011</v>
      </c>
      <c r="CC12" s="734">
        <v>274.45234087999995</v>
      </c>
      <c r="CD12" s="734">
        <v>282.07480412999996</v>
      </c>
      <c r="CE12" s="734">
        <v>290.40495440999996</v>
      </c>
      <c r="CF12" s="734">
        <v>287.24204416999999</v>
      </c>
      <c r="CG12" s="734">
        <v>312.87494534000001</v>
      </c>
      <c r="CH12" s="734">
        <v>315.68011457999995</v>
      </c>
      <c r="CI12" s="734">
        <v>333.11630415999991</v>
      </c>
      <c r="CJ12" s="734">
        <v>337.39902554999998</v>
      </c>
      <c r="CK12" s="734">
        <v>350.40725517000016</v>
      </c>
      <c r="CL12" s="734">
        <v>359.51151462000007</v>
      </c>
      <c r="CM12" s="738">
        <v>348.31861725999994</v>
      </c>
      <c r="CN12" s="737">
        <v>341.30756265999992</v>
      </c>
      <c r="CO12" s="734">
        <v>348.41016207999803</v>
      </c>
      <c r="CP12" s="734">
        <v>346.2464324500001</v>
      </c>
      <c r="CQ12" s="734">
        <v>367.75540539999997</v>
      </c>
      <c r="CR12" s="734">
        <v>378.88467706999995</v>
      </c>
      <c r="CS12" s="734">
        <v>381.12075871300004</v>
      </c>
      <c r="CT12" s="734">
        <v>380.02220742999998</v>
      </c>
      <c r="CU12" s="734">
        <v>386.66425164999993</v>
      </c>
      <c r="CV12" s="734">
        <v>418.44926585999985</v>
      </c>
      <c r="CW12" s="734">
        <v>433.95554176000007</v>
      </c>
      <c r="CX12" s="734">
        <v>430.52525660999987</v>
      </c>
      <c r="CY12" s="738">
        <v>440.59023730000018</v>
      </c>
      <c r="CZ12" s="737">
        <v>420.1044920999999</v>
      </c>
      <c r="DA12" s="734">
        <v>432.72098952999988</v>
      </c>
      <c r="DB12" s="734">
        <v>423.30314595999988</v>
      </c>
      <c r="DC12" s="734">
        <v>436.48627326999991</v>
      </c>
      <c r="DD12" s="734">
        <v>445.89464637999993</v>
      </c>
      <c r="DE12" s="734">
        <v>439.12070129</v>
      </c>
      <c r="DF12" s="734">
        <v>436.15968047999996</v>
      </c>
      <c r="DG12" s="734">
        <v>446.65757287000019</v>
      </c>
      <c r="DH12" s="734">
        <v>431.81809512000007</v>
      </c>
      <c r="DI12" s="734">
        <v>398.88500586999982</v>
      </c>
      <c r="DJ12" s="734">
        <v>421.55904709000021</v>
      </c>
      <c r="DK12" s="738">
        <v>392.60412867400009</v>
      </c>
      <c r="DL12" s="737">
        <v>391.84</v>
      </c>
      <c r="DM12" s="734">
        <v>408.64</v>
      </c>
      <c r="DN12" s="734">
        <v>421.53958092399989</v>
      </c>
      <c r="DO12" s="734">
        <v>452.44513139100002</v>
      </c>
      <c r="DP12" s="734">
        <v>435.34461275000007</v>
      </c>
      <c r="DQ12" s="734">
        <v>448.98598791000012</v>
      </c>
      <c r="DR12" s="734">
        <v>440.0369710299999</v>
      </c>
      <c r="DS12" s="734">
        <v>459.58409818999979</v>
      </c>
      <c r="DT12" s="734">
        <v>467.70995950700001</v>
      </c>
      <c r="DU12" s="734">
        <v>486.78549137299979</v>
      </c>
      <c r="DV12" s="734">
        <v>533.73119644999997</v>
      </c>
      <c r="DW12" s="738">
        <v>547.06796884999994</v>
      </c>
      <c r="DX12" s="737">
        <v>561.26</v>
      </c>
      <c r="DY12" s="734">
        <v>573.90683645000001</v>
      </c>
      <c r="DZ12" s="734">
        <v>605.58999999999992</v>
      </c>
      <c r="EA12" s="734">
        <v>577.71769463999999</v>
      </c>
      <c r="EB12" s="734">
        <v>581.40185292000012</v>
      </c>
      <c r="EC12" s="734">
        <v>610.43360152000002</v>
      </c>
      <c r="ED12" s="734">
        <v>628.46333621999997</v>
      </c>
      <c r="EE12" s="734">
        <v>645.50153406999993</v>
      </c>
      <c r="EF12" s="734">
        <v>667.56445019</v>
      </c>
      <c r="EG12" s="734">
        <v>657.49074046999999</v>
      </c>
      <c r="EH12" s="734">
        <v>662.15675168999996</v>
      </c>
      <c r="EI12" s="738">
        <v>660.46023874000002</v>
      </c>
      <c r="EJ12" s="737">
        <v>680.57779800000026</v>
      </c>
      <c r="EK12" s="734">
        <v>725.23531600000024</v>
      </c>
      <c r="EL12" s="734">
        <v>730.63164400000096</v>
      </c>
      <c r="EM12" s="734">
        <v>786.65648300000066</v>
      </c>
      <c r="EN12" s="734">
        <v>808.91128700000081</v>
      </c>
      <c r="EO12" s="734">
        <v>845.66029499999968</v>
      </c>
      <c r="EP12" s="734">
        <v>865.77829500000007</v>
      </c>
      <c r="EQ12" s="734">
        <v>924.60018099999979</v>
      </c>
      <c r="ER12" s="734">
        <v>1007.6917180000019</v>
      </c>
      <c r="ES12" s="734">
        <v>1030.6293789999982</v>
      </c>
      <c r="ET12" s="734">
        <v>1064.0844120000002</v>
      </c>
      <c r="EU12" s="738">
        <v>1071.8691529999996</v>
      </c>
      <c r="EV12" s="737">
        <v>1086.48482582</v>
      </c>
      <c r="EW12" s="734">
        <v>1128.9227572499985</v>
      </c>
      <c r="EX12" s="734">
        <v>1133.4704375600013</v>
      </c>
      <c r="EY12" s="734">
        <v>1144.3954380099967</v>
      </c>
      <c r="EZ12" s="734">
        <v>1151.3888593699994</v>
      </c>
      <c r="FA12" s="734">
        <v>1160.2042163299957</v>
      </c>
      <c r="FB12" s="734">
        <v>1146.4252171500011</v>
      </c>
      <c r="FC12" s="734">
        <v>1136.8242490100019</v>
      </c>
      <c r="FD12" s="734">
        <v>1190.9175501499994</v>
      </c>
      <c r="FE12" s="734">
        <v>1224.96912342</v>
      </c>
      <c r="FF12" s="734">
        <v>1144.0979998799994</v>
      </c>
      <c r="FG12" s="738">
        <v>1114.88004172</v>
      </c>
      <c r="FH12" s="734">
        <v>1136.4423935699981</v>
      </c>
      <c r="FI12" s="734">
        <v>1156.0339857700001</v>
      </c>
      <c r="FJ12" s="738">
        <v>1089.9483603699989</v>
      </c>
    </row>
    <row r="13" spans="1:192" s="526" customFormat="1" ht="33" customHeight="1" thickBot="1">
      <c r="A13" s="528" t="s">
        <v>327</v>
      </c>
      <c r="B13" s="742">
        <v>120</v>
      </c>
      <c r="C13" s="742" t="s">
        <v>328</v>
      </c>
      <c r="D13" s="742" t="s">
        <v>329</v>
      </c>
      <c r="E13" s="742" t="s">
        <v>329</v>
      </c>
      <c r="F13" s="742" t="s">
        <v>329</v>
      </c>
      <c r="G13" s="742">
        <v>123</v>
      </c>
      <c r="H13" s="742">
        <v>124</v>
      </c>
      <c r="I13" s="742">
        <v>124</v>
      </c>
      <c r="J13" s="742"/>
      <c r="K13" s="743">
        <v>125</v>
      </c>
      <c r="L13" s="743">
        <v>125</v>
      </c>
      <c r="M13" s="743">
        <v>126</v>
      </c>
      <c r="N13" s="743">
        <v>128</v>
      </c>
      <c r="O13" s="743"/>
      <c r="P13" s="743">
        <v>128</v>
      </c>
      <c r="Q13" s="743">
        <v>128</v>
      </c>
      <c r="R13" s="743">
        <v>128</v>
      </c>
      <c r="S13" s="743">
        <v>128</v>
      </c>
      <c r="T13" s="743"/>
      <c r="U13" s="743">
        <v>128</v>
      </c>
      <c r="V13" s="744">
        <v>135</v>
      </c>
      <c r="W13" s="744">
        <v>135</v>
      </c>
      <c r="X13" s="744">
        <v>135</v>
      </c>
      <c r="Y13" s="744"/>
      <c r="Z13" s="744">
        <v>135</v>
      </c>
      <c r="AA13" s="744">
        <v>135</v>
      </c>
      <c r="AB13" s="743" t="s">
        <v>169</v>
      </c>
      <c r="AC13" s="745" t="s">
        <v>169</v>
      </c>
      <c r="AD13" s="744">
        <v>132</v>
      </c>
      <c r="AE13" s="746">
        <v>140</v>
      </c>
      <c r="AF13" s="747">
        <v>139</v>
      </c>
      <c r="AG13" s="747">
        <v>139</v>
      </c>
      <c r="AH13" s="747">
        <v>139</v>
      </c>
      <c r="AI13" s="748">
        <v>139</v>
      </c>
      <c r="AJ13" s="747">
        <v>139</v>
      </c>
      <c r="AK13" s="747">
        <v>139</v>
      </c>
      <c r="AL13" s="747">
        <v>139</v>
      </c>
      <c r="AM13" s="747">
        <v>139</v>
      </c>
      <c r="AN13" s="747">
        <v>139</v>
      </c>
      <c r="AO13" s="747">
        <v>139</v>
      </c>
      <c r="AP13" s="747">
        <v>139</v>
      </c>
      <c r="AQ13" s="747">
        <v>139</v>
      </c>
      <c r="AR13" s="747">
        <v>139</v>
      </c>
      <c r="AS13" s="747">
        <v>139</v>
      </c>
      <c r="AT13" s="747">
        <v>139</v>
      </c>
      <c r="AU13" s="747">
        <v>139</v>
      </c>
      <c r="AV13" s="747">
        <v>139</v>
      </c>
      <c r="AW13" s="747">
        <v>139</v>
      </c>
      <c r="AX13" s="747">
        <v>139</v>
      </c>
      <c r="AY13" s="743">
        <v>139</v>
      </c>
      <c r="AZ13" s="743">
        <v>139</v>
      </c>
      <c r="BA13" s="743">
        <v>139</v>
      </c>
      <c r="BB13" s="743">
        <v>139</v>
      </c>
      <c r="BC13" s="743">
        <v>139</v>
      </c>
      <c r="BD13" s="743">
        <v>140</v>
      </c>
      <c r="BE13" s="743">
        <v>140</v>
      </c>
      <c r="BF13" s="743">
        <v>140</v>
      </c>
      <c r="BG13" s="743">
        <v>140</v>
      </c>
      <c r="BH13" s="743">
        <v>140</v>
      </c>
      <c r="BI13" s="743">
        <v>140</v>
      </c>
      <c r="BJ13" s="743">
        <v>141</v>
      </c>
      <c r="BK13" s="749">
        <v>141</v>
      </c>
      <c r="BL13" s="749">
        <v>141</v>
      </c>
      <c r="BM13" s="749">
        <v>141</v>
      </c>
      <c r="BN13" s="749">
        <v>141</v>
      </c>
      <c r="BO13" s="750">
        <v>141</v>
      </c>
      <c r="BP13" s="751">
        <v>141</v>
      </c>
      <c r="BQ13" s="750">
        <v>141</v>
      </c>
      <c r="BR13" s="750">
        <v>141</v>
      </c>
      <c r="BS13" s="750">
        <v>141</v>
      </c>
      <c r="BT13" s="750">
        <v>141</v>
      </c>
      <c r="BU13" s="750">
        <v>141</v>
      </c>
      <c r="BV13" s="750">
        <v>142</v>
      </c>
      <c r="BW13" s="750">
        <v>142</v>
      </c>
      <c r="BX13" s="750">
        <v>143</v>
      </c>
      <c r="BY13" s="750">
        <v>144</v>
      </c>
      <c r="BZ13" s="750">
        <v>144</v>
      </c>
      <c r="CA13" s="752">
        <v>144</v>
      </c>
      <c r="CB13" s="751">
        <v>144</v>
      </c>
      <c r="CC13" s="750">
        <v>144</v>
      </c>
      <c r="CD13" s="750">
        <v>144</v>
      </c>
      <c r="CE13" s="750">
        <v>144</v>
      </c>
      <c r="CF13" s="750">
        <v>144</v>
      </c>
      <c r="CG13" s="750">
        <v>144</v>
      </c>
      <c r="CH13" s="750">
        <v>144</v>
      </c>
      <c r="CI13" s="750">
        <v>144</v>
      </c>
      <c r="CJ13" s="750">
        <v>144</v>
      </c>
      <c r="CK13" s="750">
        <v>144</v>
      </c>
      <c r="CL13" s="750">
        <v>144</v>
      </c>
      <c r="CM13" s="752">
        <v>144</v>
      </c>
      <c r="CN13" s="751">
        <v>144</v>
      </c>
      <c r="CO13" s="750">
        <v>144</v>
      </c>
      <c r="CP13" s="750">
        <v>144</v>
      </c>
      <c r="CQ13" s="750">
        <v>144</v>
      </c>
      <c r="CR13" s="750">
        <v>144</v>
      </c>
      <c r="CS13" s="750">
        <v>144</v>
      </c>
      <c r="CT13" s="750">
        <v>144</v>
      </c>
      <c r="CU13" s="750">
        <v>144</v>
      </c>
      <c r="CV13" s="750">
        <v>145</v>
      </c>
      <c r="CW13" s="750">
        <v>142</v>
      </c>
      <c r="CX13" s="750">
        <v>144</v>
      </c>
      <c r="CY13" s="752">
        <v>145</v>
      </c>
      <c r="CZ13" s="751">
        <v>145</v>
      </c>
      <c r="DA13" s="750">
        <v>145</v>
      </c>
      <c r="DB13" s="750">
        <v>144</v>
      </c>
      <c r="DC13" s="750">
        <v>144</v>
      </c>
      <c r="DD13" s="750">
        <v>144</v>
      </c>
      <c r="DE13" s="750">
        <v>144</v>
      </c>
      <c r="DF13" s="750">
        <v>144</v>
      </c>
      <c r="DG13" s="750">
        <v>145</v>
      </c>
      <c r="DH13" s="750">
        <v>145</v>
      </c>
      <c r="DI13" s="750">
        <v>145</v>
      </c>
      <c r="DJ13" s="750">
        <v>145</v>
      </c>
      <c r="DK13" s="752">
        <v>145</v>
      </c>
      <c r="DL13" s="751">
        <v>145</v>
      </c>
      <c r="DM13" s="750">
        <v>145</v>
      </c>
      <c r="DN13" s="750">
        <v>145</v>
      </c>
      <c r="DO13" s="750">
        <v>145</v>
      </c>
      <c r="DP13" s="750">
        <v>146</v>
      </c>
      <c r="DQ13" s="750">
        <v>146</v>
      </c>
      <c r="DR13" s="750">
        <v>146</v>
      </c>
      <c r="DS13" s="750">
        <v>146</v>
      </c>
      <c r="DT13" s="750">
        <v>146</v>
      </c>
      <c r="DU13" s="750">
        <v>146</v>
      </c>
      <c r="DV13" s="750">
        <v>146</v>
      </c>
      <c r="DW13" s="752">
        <v>146</v>
      </c>
      <c r="DX13" s="751">
        <v>146</v>
      </c>
      <c r="DY13" s="750">
        <v>146</v>
      </c>
      <c r="DZ13" s="750">
        <v>146</v>
      </c>
      <c r="EA13" s="750">
        <v>147</v>
      </c>
      <c r="EB13" s="750">
        <v>147</v>
      </c>
      <c r="EC13" s="750">
        <v>147</v>
      </c>
      <c r="ED13" s="750">
        <v>147</v>
      </c>
      <c r="EE13" s="750">
        <v>147</v>
      </c>
      <c r="EF13" s="750">
        <v>147</v>
      </c>
      <c r="EG13" s="750">
        <v>147</v>
      </c>
      <c r="EH13" s="750">
        <v>147</v>
      </c>
      <c r="EI13" s="752">
        <v>147</v>
      </c>
      <c r="EJ13" s="751">
        <v>147</v>
      </c>
      <c r="EK13" s="750">
        <v>147</v>
      </c>
      <c r="EL13" s="750">
        <v>147</v>
      </c>
      <c r="EM13" s="750">
        <v>147</v>
      </c>
      <c r="EN13" s="750">
        <v>147</v>
      </c>
      <c r="EO13" s="750">
        <v>147</v>
      </c>
      <c r="EP13" s="750">
        <v>147</v>
      </c>
      <c r="EQ13" s="750">
        <v>147</v>
      </c>
      <c r="ER13" s="750">
        <v>147</v>
      </c>
      <c r="ES13" s="750">
        <v>147</v>
      </c>
      <c r="ET13" s="750">
        <v>147</v>
      </c>
      <c r="EU13" s="752">
        <v>147</v>
      </c>
      <c r="EV13" s="751">
        <v>147</v>
      </c>
      <c r="EW13" s="750">
        <v>147</v>
      </c>
      <c r="EX13" s="750">
        <v>147</v>
      </c>
      <c r="EY13" s="750">
        <v>147</v>
      </c>
      <c r="EZ13" s="750">
        <v>147</v>
      </c>
      <c r="FA13" s="750">
        <v>147</v>
      </c>
      <c r="FB13" s="750">
        <v>147</v>
      </c>
      <c r="FC13" s="750">
        <v>147</v>
      </c>
      <c r="FD13" s="750">
        <v>147</v>
      </c>
      <c r="FE13" s="750">
        <v>147</v>
      </c>
      <c r="FF13" s="750">
        <v>147</v>
      </c>
      <c r="FG13" s="752">
        <v>147</v>
      </c>
      <c r="FH13" s="750">
        <v>147</v>
      </c>
      <c r="FI13" s="750">
        <v>147</v>
      </c>
      <c r="FJ13" s="752">
        <v>147</v>
      </c>
    </row>
    <row r="14" spans="1:192" ht="32.9" customHeight="1" thickTop="1">
      <c r="A14" s="753"/>
      <c r="B14" s="710"/>
      <c r="C14" s="710"/>
      <c r="D14" s="710"/>
      <c r="E14" s="710"/>
      <c r="F14" s="710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0"/>
      <c r="S14" s="710"/>
      <c r="T14" s="710"/>
      <c r="U14" s="710"/>
      <c r="V14" s="710"/>
      <c r="W14" s="710"/>
      <c r="X14" s="710"/>
      <c r="Y14" s="710"/>
      <c r="Z14" s="710"/>
      <c r="AA14" s="710"/>
      <c r="AB14" s="710"/>
      <c r="AC14" s="754"/>
      <c r="AD14" s="754"/>
      <c r="AE14" s="754"/>
      <c r="AF14" s="754"/>
      <c r="AG14" s="754"/>
      <c r="AH14" s="755"/>
      <c r="AI14" s="755"/>
      <c r="AJ14" s="755"/>
      <c r="AK14" s="755"/>
      <c r="AL14" s="755"/>
      <c r="AM14" s="755"/>
      <c r="AN14" s="755"/>
      <c r="AO14" s="755"/>
      <c r="AP14" s="755"/>
      <c r="AQ14" s="755"/>
      <c r="AR14" s="755"/>
      <c r="AS14" s="755"/>
      <c r="AT14" s="755"/>
      <c r="AU14" s="755"/>
      <c r="AV14" s="755"/>
      <c r="AW14" s="755"/>
      <c r="AX14" s="710"/>
      <c r="AY14" s="498"/>
      <c r="AZ14" s="498"/>
      <c r="BA14" s="498"/>
      <c r="BB14" s="498"/>
      <c r="BC14" s="498"/>
      <c r="BD14" s="498"/>
      <c r="BE14" s="498"/>
      <c r="BF14" s="498"/>
      <c r="BG14" s="498"/>
      <c r="BH14" s="498"/>
      <c r="BI14" s="498"/>
      <c r="BJ14" s="498"/>
      <c r="BK14" s="498"/>
      <c r="BL14" s="498"/>
      <c r="BM14" s="498"/>
      <c r="BN14" s="498"/>
      <c r="BO14" s="710"/>
      <c r="BP14" s="710"/>
      <c r="BQ14" s="710"/>
      <c r="BR14" s="710"/>
      <c r="BS14" s="710"/>
      <c r="BT14" s="710"/>
      <c r="BU14" s="710"/>
      <c r="BV14" s="710"/>
      <c r="BW14" s="710"/>
      <c r="BX14" s="710"/>
      <c r="BY14" s="710"/>
      <c r="BZ14" s="710"/>
      <c r="CA14" s="710"/>
      <c r="CB14" s="710"/>
      <c r="CC14" s="710"/>
      <c r="CD14" s="710"/>
      <c r="CE14" s="710"/>
      <c r="CF14" s="710"/>
      <c r="CG14" s="710"/>
      <c r="CH14" s="710"/>
      <c r="CI14" s="710"/>
      <c r="CJ14" s="710"/>
      <c r="CK14" s="710"/>
      <c r="CL14" s="710"/>
      <c r="CM14" s="710"/>
      <c r="CN14" s="710"/>
      <c r="CO14" s="710"/>
      <c r="CP14" s="710"/>
      <c r="CQ14" s="710"/>
      <c r="CR14" s="710"/>
      <c r="CS14" s="710"/>
      <c r="CT14" s="710"/>
      <c r="CU14" s="710"/>
      <c r="CV14" s="710"/>
      <c r="CW14" s="710"/>
      <c r="CX14" s="710"/>
      <c r="CY14" s="710"/>
      <c r="CZ14" s="710"/>
      <c r="DA14" s="710"/>
      <c r="DB14" s="710"/>
      <c r="DC14" s="710"/>
      <c r="DD14" s="710"/>
      <c r="DE14" s="710"/>
      <c r="DF14" s="710"/>
      <c r="DG14" s="710"/>
      <c r="DH14" s="710"/>
      <c r="DI14" s="710"/>
      <c r="DJ14" s="710"/>
      <c r="DK14" s="710"/>
      <c r="DL14" s="710"/>
      <c r="DM14" s="710"/>
      <c r="DN14" s="710"/>
      <c r="DO14" s="710"/>
      <c r="DP14" s="710"/>
      <c r="DQ14" s="710"/>
      <c r="DR14" s="710"/>
      <c r="DS14" s="710"/>
      <c r="DT14" s="710"/>
      <c r="DU14" s="710"/>
      <c r="DV14" s="710"/>
      <c r="DW14" s="710"/>
      <c r="DX14" s="710"/>
      <c r="DY14" s="710"/>
      <c r="DZ14" s="710"/>
      <c r="EA14" s="710"/>
      <c r="EB14" s="710"/>
      <c r="EC14" s="710"/>
      <c r="ED14" s="710"/>
      <c r="EE14" s="710"/>
      <c r="EF14" s="710"/>
      <c r="EG14" s="710"/>
      <c r="EH14" s="710"/>
      <c r="EI14" s="710"/>
      <c r="EJ14" s="710"/>
      <c r="EK14" s="710"/>
      <c r="EL14" s="710"/>
      <c r="EM14" s="710"/>
      <c r="EN14" s="710"/>
      <c r="EO14" s="710"/>
      <c r="EP14" s="710"/>
      <c r="EQ14" s="710"/>
      <c r="ER14" s="710"/>
      <c r="ES14" s="710"/>
      <c r="ET14" s="710"/>
      <c r="EU14" s="710"/>
      <c r="EV14" s="710"/>
      <c r="EW14" s="710"/>
      <c r="EX14" s="710"/>
      <c r="EY14" s="710"/>
      <c r="EZ14" s="710"/>
      <c r="FA14" s="710"/>
      <c r="FB14" s="710"/>
      <c r="FC14" s="710"/>
      <c r="FD14" s="710"/>
      <c r="FE14" s="710"/>
      <c r="FF14" s="710"/>
      <c r="FG14" s="710"/>
      <c r="FH14" s="710"/>
      <c r="FI14" s="710"/>
      <c r="FJ14" s="710"/>
    </row>
    <row r="15" spans="1:192">
      <c r="A15" s="756"/>
      <c r="W15" s="758"/>
      <c r="AC15" s="759"/>
      <c r="AD15" s="759"/>
      <c r="AE15" s="759"/>
      <c r="AF15" s="759"/>
      <c r="AG15" s="759"/>
      <c r="AH15" s="759"/>
      <c r="AI15" s="759"/>
      <c r="AJ15" s="759"/>
      <c r="AK15" s="759"/>
      <c r="AL15" s="759"/>
      <c r="AM15" s="759"/>
      <c r="AN15" s="759"/>
      <c r="AO15" s="759"/>
      <c r="AP15" s="759"/>
      <c r="AQ15" s="759"/>
      <c r="AR15" s="759"/>
      <c r="AS15" s="759"/>
      <c r="AT15" s="759"/>
      <c r="AU15" s="759"/>
      <c r="AV15" s="759"/>
      <c r="AW15" s="759"/>
      <c r="GJ15" s="761"/>
    </row>
    <row r="16" spans="1:192">
      <c r="AC16" s="762"/>
      <c r="AD16" s="762"/>
      <c r="AE16" s="762"/>
    </row>
    <row r="17" spans="8:166">
      <c r="U17" s="758"/>
    </row>
    <row r="27" spans="8:166">
      <c r="K27" s="763">
        <v>44013</v>
      </c>
    </row>
    <row r="30" spans="8:166" ht="26">
      <c r="H30" s="764"/>
    </row>
    <row r="31" spans="8:166">
      <c r="BO31" s="711"/>
      <c r="BP31" s="711"/>
      <c r="BQ31" s="711"/>
      <c r="BR31" s="711"/>
      <c r="BS31" s="711"/>
      <c r="BT31" s="711"/>
      <c r="BU31" s="711"/>
      <c r="BV31" s="711"/>
      <c r="BW31" s="711"/>
      <c r="BX31" s="711"/>
      <c r="BY31" s="711"/>
      <c r="BZ31" s="711"/>
      <c r="CA31" s="711"/>
      <c r="CB31" s="711"/>
      <c r="CC31" s="711"/>
      <c r="CD31" s="711"/>
      <c r="CE31" s="711"/>
      <c r="CF31" s="711"/>
      <c r="CG31" s="711"/>
      <c r="CH31" s="711"/>
      <c r="CI31" s="711"/>
      <c r="CJ31" s="711"/>
      <c r="CK31" s="711"/>
      <c r="CL31" s="711"/>
      <c r="CM31" s="711"/>
      <c r="CN31" s="711"/>
      <c r="CO31" s="711"/>
      <c r="CP31" s="711"/>
      <c r="CQ31" s="711"/>
      <c r="CR31" s="711"/>
      <c r="CS31" s="711"/>
      <c r="CT31" s="711"/>
      <c r="CU31" s="711"/>
      <c r="CV31" s="711"/>
      <c r="CW31" s="711"/>
      <c r="CX31" s="711"/>
      <c r="CY31" s="711"/>
      <c r="CZ31" s="711"/>
      <c r="DA31" s="711"/>
      <c r="DB31" s="711"/>
      <c r="DC31" s="711"/>
      <c r="DD31" s="711"/>
      <c r="DE31" s="711"/>
      <c r="DF31" s="711"/>
      <c r="DG31" s="711"/>
      <c r="DH31" s="711"/>
      <c r="DI31" s="711"/>
      <c r="DJ31" s="711"/>
      <c r="DK31" s="711"/>
      <c r="DL31" s="711"/>
      <c r="DM31" s="711"/>
      <c r="DN31" s="711"/>
      <c r="DO31" s="711"/>
      <c r="DP31" s="711"/>
      <c r="DQ31" s="711"/>
      <c r="DR31" s="711"/>
      <c r="DS31" s="711"/>
      <c r="DT31" s="711"/>
      <c r="DU31" s="711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</row>
    <row r="32" spans="8:166">
      <c r="BO32" s="711"/>
      <c r="BP32" s="711"/>
      <c r="BQ32" s="711"/>
      <c r="BR32" s="711"/>
      <c r="BS32" s="711"/>
      <c r="BT32" s="711"/>
      <c r="BU32" s="711"/>
      <c r="BV32" s="711"/>
      <c r="BW32" s="711"/>
      <c r="BX32" s="711"/>
      <c r="BY32" s="711"/>
      <c r="BZ32" s="711"/>
      <c r="CA32" s="711"/>
      <c r="CB32" s="711"/>
      <c r="CC32" s="711"/>
      <c r="CD32" s="711"/>
      <c r="CE32" s="711"/>
      <c r="CF32" s="711"/>
      <c r="CG32" s="711"/>
      <c r="CH32" s="711"/>
      <c r="CI32" s="711"/>
      <c r="CJ32" s="711"/>
      <c r="CK32" s="711"/>
      <c r="CL32" s="711"/>
      <c r="CM32" s="711"/>
      <c r="CN32" s="711"/>
      <c r="CO32" s="711"/>
      <c r="CP32" s="711"/>
      <c r="CQ32" s="711"/>
      <c r="CR32" s="711"/>
      <c r="CS32" s="711"/>
      <c r="CT32" s="711"/>
      <c r="CU32" s="711"/>
      <c r="CV32" s="711"/>
      <c r="CW32" s="711"/>
      <c r="CX32" s="711"/>
      <c r="CY32" s="711"/>
      <c r="CZ32" s="711"/>
      <c r="DA32" s="711"/>
      <c r="DB32" s="711"/>
      <c r="DC32" s="711"/>
      <c r="DD32" s="711"/>
      <c r="DE32" s="711"/>
      <c r="DF32" s="711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</row>
    <row r="33" spans="1:166">
      <c r="K33" s="757" t="s">
        <v>330</v>
      </c>
      <c r="BO33" s="711"/>
      <c r="BP33" s="711"/>
      <c r="BQ33" s="711"/>
      <c r="BR33" s="711"/>
      <c r="BS33" s="711"/>
      <c r="BT33" s="711"/>
      <c r="BU33" s="711"/>
      <c r="BV33" s="711"/>
      <c r="BW33" s="711"/>
      <c r="BX33" s="711"/>
      <c r="BY33" s="711"/>
      <c r="BZ33" s="711"/>
      <c r="CA33" s="711"/>
      <c r="CB33" s="711"/>
      <c r="CC33" s="711"/>
      <c r="CD33" s="711"/>
      <c r="CE33" s="711"/>
      <c r="CF33" s="711"/>
      <c r="CG33" s="711"/>
      <c r="CH33" s="711"/>
      <c r="CI33" s="711"/>
      <c r="CJ33" s="711"/>
      <c r="CK33" s="711"/>
      <c r="CL33" s="711"/>
      <c r="CM33" s="711"/>
      <c r="CN33" s="711"/>
      <c r="CO33" s="711"/>
      <c r="CP33" s="711"/>
      <c r="CQ33" s="711"/>
      <c r="CR33" s="711"/>
      <c r="CS33" s="711"/>
      <c r="CT33" s="711"/>
      <c r="CU33" s="711"/>
      <c r="CV33" s="711"/>
      <c r="CW33" s="711"/>
      <c r="CX33" s="711"/>
      <c r="CY33" s="711"/>
      <c r="CZ33" s="711"/>
      <c r="DA33" s="711"/>
      <c r="DB33" s="711"/>
      <c r="DC33" s="711"/>
      <c r="DD33" s="711"/>
      <c r="DE33" s="711"/>
      <c r="DF33" s="711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</row>
    <row r="34" spans="1:166">
      <c r="BO34" s="711"/>
      <c r="BP34" s="711"/>
      <c r="BQ34" s="711"/>
      <c r="BR34" s="711"/>
      <c r="BS34" s="711"/>
      <c r="BT34" s="711"/>
      <c r="BU34" s="711"/>
      <c r="BV34" s="711"/>
      <c r="BW34" s="711"/>
      <c r="BX34" s="711"/>
      <c r="BY34" s="711"/>
      <c r="BZ34" s="711"/>
      <c r="CA34" s="711"/>
      <c r="CB34" s="711"/>
      <c r="CC34" s="711"/>
      <c r="CD34" s="711"/>
      <c r="CE34" s="711"/>
      <c r="CF34" s="711"/>
      <c r="CG34" s="711"/>
      <c r="CH34" s="711"/>
      <c r="CI34" s="711"/>
      <c r="CJ34" s="711"/>
      <c r="CK34" s="711"/>
      <c r="CL34" s="711"/>
      <c r="CM34" s="711"/>
      <c r="CN34" s="711"/>
      <c r="CO34" s="711"/>
      <c r="CP34" s="711"/>
      <c r="CQ34" s="711"/>
      <c r="CR34" s="711"/>
      <c r="CS34" s="711"/>
      <c r="CT34" s="711"/>
      <c r="CU34" s="711"/>
      <c r="CV34" s="711"/>
      <c r="CW34" s="711"/>
      <c r="CX34" s="711"/>
      <c r="CY34" s="711"/>
      <c r="CZ34" s="711"/>
      <c r="DA34" s="711"/>
      <c r="DB34" s="711"/>
      <c r="DC34" s="711"/>
      <c r="DD34" s="711"/>
      <c r="DE34" s="711"/>
      <c r="DF34" s="711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</row>
    <row r="35" spans="1:166">
      <c r="BO35" s="711"/>
      <c r="BP35" s="711"/>
      <c r="BQ35" s="711"/>
      <c r="BR35" s="711"/>
      <c r="BS35" s="711"/>
      <c r="BT35" s="711"/>
      <c r="BU35" s="711"/>
      <c r="BV35" s="711"/>
      <c r="BW35" s="711"/>
      <c r="BX35" s="711"/>
      <c r="BY35" s="711"/>
      <c r="BZ35" s="711"/>
      <c r="CA35" s="711"/>
      <c r="CB35" s="711"/>
      <c r="CC35" s="711"/>
      <c r="CD35" s="711"/>
      <c r="CE35" s="711"/>
      <c r="CF35" s="711"/>
      <c r="CG35" s="711"/>
      <c r="CH35" s="711"/>
      <c r="CI35" s="711"/>
      <c r="CJ35" s="711"/>
      <c r="CK35" s="711"/>
      <c r="CL35" s="711"/>
      <c r="CM35" s="711"/>
      <c r="CN35" s="711"/>
      <c r="CO35" s="711"/>
      <c r="CP35" s="711"/>
      <c r="CQ35" s="711"/>
      <c r="CR35" s="711"/>
      <c r="CS35" s="711"/>
      <c r="CT35" s="711"/>
      <c r="CU35" s="711"/>
      <c r="CV35" s="711"/>
      <c r="CW35" s="711"/>
      <c r="CX35" s="711"/>
      <c r="CY35" s="711"/>
      <c r="CZ35" s="711"/>
      <c r="DA35" s="711"/>
      <c r="DB35" s="711"/>
      <c r="DC35" s="711"/>
      <c r="DD35" s="711"/>
      <c r="DE35" s="711"/>
      <c r="DF35" s="711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</row>
    <row r="36" spans="1:166">
      <c r="BO36" s="711"/>
      <c r="BP36" s="711"/>
      <c r="BQ36" s="711"/>
      <c r="BR36" s="711"/>
      <c r="BS36" s="711"/>
      <c r="BT36" s="711"/>
      <c r="BU36" s="711"/>
      <c r="BV36" s="711"/>
      <c r="BW36" s="711"/>
      <c r="BX36" s="711"/>
      <c r="BY36" s="711"/>
      <c r="BZ36" s="711"/>
      <c r="CA36" s="711"/>
      <c r="CB36" s="711"/>
      <c r="CC36" s="711"/>
      <c r="CD36" s="711"/>
      <c r="CE36" s="711"/>
      <c r="CF36" s="711"/>
      <c r="CG36" s="711"/>
      <c r="CH36" s="711"/>
      <c r="CI36" s="711"/>
      <c r="CJ36" s="711"/>
      <c r="CK36" s="711"/>
      <c r="CL36" s="711"/>
      <c r="CM36" s="711"/>
      <c r="CN36" s="711"/>
      <c r="CO36" s="711"/>
      <c r="CP36" s="711"/>
      <c r="CQ36" s="711"/>
      <c r="CR36" s="711"/>
      <c r="CS36" s="711"/>
      <c r="CT36" s="711"/>
      <c r="CU36" s="711"/>
      <c r="CV36" s="711"/>
      <c r="CW36" s="711"/>
      <c r="CX36" s="711"/>
      <c r="CY36" s="711"/>
      <c r="CZ36" s="711"/>
      <c r="DA36" s="711"/>
      <c r="DB36" s="711"/>
      <c r="DC36" s="711"/>
      <c r="DD36" s="711"/>
      <c r="DE36" s="711"/>
      <c r="DF36" s="711"/>
      <c r="DG36" s="711"/>
      <c r="DH36" s="711"/>
      <c r="DI36" s="711"/>
      <c r="DJ36" s="711"/>
      <c r="DK36" s="711"/>
      <c r="DL36" s="711"/>
      <c r="DM36" s="711"/>
      <c r="DN36" s="711"/>
      <c r="DO36" s="711"/>
      <c r="DP36" s="711"/>
      <c r="DQ36" s="711"/>
      <c r="DR36" s="711"/>
      <c r="DS36" s="711"/>
      <c r="DT36" s="711"/>
      <c r="DU36" s="711"/>
      <c r="DV36" s="711"/>
      <c r="DW36" s="711"/>
      <c r="DX36" s="711"/>
      <c r="DY36" s="711"/>
      <c r="DZ36" s="711"/>
      <c r="EA36" s="711"/>
      <c r="EB36" s="711"/>
      <c r="EC36" s="711"/>
      <c r="ED36" s="711"/>
      <c r="EE36" s="711"/>
      <c r="EF36" s="711"/>
      <c r="EG36" s="711"/>
      <c r="EH36" s="711"/>
      <c r="EI36" s="711"/>
      <c r="EJ36" s="711"/>
      <c r="EK36" s="711"/>
      <c r="EL36" s="711"/>
      <c r="EM36" s="711"/>
      <c r="EN36" s="711"/>
      <c r="EO36" s="711"/>
      <c r="EP36" s="711"/>
      <c r="EQ36" s="711"/>
      <c r="ER36" s="711"/>
      <c r="ES36" s="711"/>
      <c r="ET36" s="711"/>
      <c r="EU36" s="711"/>
      <c r="EV36" s="711"/>
      <c r="EW36" s="711"/>
      <c r="EX36" s="711"/>
      <c r="EY36" s="711"/>
      <c r="EZ36" s="711"/>
      <c r="FA36" s="711"/>
      <c r="FB36" s="711"/>
      <c r="FC36" s="711"/>
      <c r="FD36" s="711"/>
      <c r="FE36" s="711"/>
      <c r="FF36" s="711"/>
      <c r="FG36" s="711"/>
      <c r="FH36" s="711"/>
      <c r="FI36" s="711"/>
      <c r="FJ36" s="711"/>
    </row>
    <row r="37" spans="1:166">
      <c r="A37" s="756"/>
      <c r="BO37" s="711"/>
      <c r="BP37" s="711"/>
      <c r="BQ37" s="711"/>
      <c r="BR37" s="711"/>
      <c r="BS37" s="711"/>
      <c r="BT37" s="711"/>
      <c r="BU37" s="711"/>
      <c r="BV37" s="711"/>
      <c r="BW37" s="711"/>
      <c r="BX37" s="711"/>
      <c r="BY37" s="711"/>
      <c r="BZ37" s="711"/>
      <c r="CA37" s="711"/>
      <c r="CB37" s="711"/>
      <c r="CC37" s="711"/>
      <c r="CD37" s="711"/>
      <c r="CE37" s="711"/>
      <c r="CF37" s="711"/>
      <c r="CG37" s="711"/>
      <c r="CH37" s="711"/>
      <c r="CI37" s="711"/>
      <c r="CJ37" s="711"/>
      <c r="CK37" s="711"/>
      <c r="CL37" s="711"/>
      <c r="CM37" s="711"/>
      <c r="CN37" s="711"/>
      <c r="CO37" s="711"/>
      <c r="CP37" s="711"/>
      <c r="CQ37" s="711"/>
      <c r="CR37" s="711"/>
      <c r="CS37" s="711"/>
      <c r="CT37" s="711"/>
      <c r="CU37" s="711"/>
      <c r="CV37" s="711"/>
      <c r="CW37" s="711"/>
      <c r="CX37" s="711"/>
      <c r="CY37" s="711"/>
      <c r="CZ37" s="711"/>
      <c r="DA37" s="711"/>
      <c r="DB37" s="711"/>
      <c r="DC37" s="711"/>
      <c r="DD37" s="711"/>
      <c r="DE37" s="711"/>
      <c r="DF37" s="711"/>
      <c r="DG37" s="711"/>
      <c r="DH37" s="711"/>
      <c r="DI37" s="711"/>
      <c r="DJ37" s="711"/>
      <c r="DK37" s="711"/>
      <c r="DL37" s="711"/>
      <c r="DM37" s="711"/>
      <c r="DN37" s="711"/>
      <c r="DO37" s="711"/>
      <c r="DP37" s="711"/>
      <c r="DQ37" s="711"/>
      <c r="DR37" s="711"/>
      <c r="DS37" s="711"/>
      <c r="DT37" s="711"/>
      <c r="DU37" s="711"/>
      <c r="DV37" s="711"/>
      <c r="DW37" s="711"/>
      <c r="DX37" s="711"/>
      <c r="DY37" s="711"/>
      <c r="DZ37" s="711"/>
      <c r="EA37" s="711"/>
      <c r="EB37" s="711"/>
      <c r="EC37" s="711"/>
      <c r="ED37" s="711"/>
      <c r="EE37" s="711"/>
      <c r="EF37" s="711"/>
      <c r="EG37" s="711"/>
      <c r="EH37" s="711"/>
      <c r="EI37" s="711"/>
      <c r="EJ37" s="711"/>
      <c r="EK37" s="711"/>
      <c r="EL37" s="711"/>
      <c r="EM37" s="711"/>
      <c r="EN37" s="711"/>
      <c r="EO37" s="711"/>
      <c r="EP37" s="711"/>
      <c r="EQ37" s="711"/>
      <c r="ER37" s="711"/>
      <c r="ES37" s="711"/>
      <c r="ET37" s="711"/>
      <c r="EU37" s="711"/>
      <c r="EV37" s="711"/>
      <c r="EW37" s="711"/>
      <c r="EX37" s="711"/>
      <c r="EY37" s="711"/>
      <c r="EZ37" s="711"/>
      <c r="FA37" s="711"/>
      <c r="FB37" s="711"/>
      <c r="FC37" s="711"/>
      <c r="FD37" s="711"/>
      <c r="FE37" s="711"/>
      <c r="FF37" s="711"/>
      <c r="FG37" s="711"/>
      <c r="FH37" s="711"/>
      <c r="FI37" s="711"/>
      <c r="FJ37" s="711"/>
    </row>
    <row r="38" spans="1:166">
      <c r="BO38" s="711"/>
      <c r="BP38" s="711"/>
      <c r="BQ38" s="711"/>
      <c r="BR38" s="711"/>
      <c r="BS38" s="711"/>
      <c r="BT38" s="711"/>
      <c r="BU38" s="711"/>
      <c r="BV38" s="711"/>
      <c r="BW38" s="711"/>
      <c r="BX38" s="711"/>
      <c r="BY38" s="711"/>
      <c r="BZ38" s="711"/>
      <c r="CA38" s="711"/>
      <c r="CB38" s="711"/>
      <c r="CC38" s="711"/>
      <c r="CD38" s="711"/>
      <c r="CE38" s="711"/>
      <c r="CF38" s="711"/>
      <c r="CG38" s="711"/>
      <c r="CH38" s="711"/>
      <c r="CI38" s="711"/>
      <c r="CJ38" s="711"/>
      <c r="CK38" s="711"/>
      <c r="CL38" s="711"/>
      <c r="CM38" s="711"/>
      <c r="CN38" s="711"/>
      <c r="CO38" s="711"/>
      <c r="CP38" s="711"/>
      <c r="CQ38" s="711"/>
      <c r="CR38" s="711"/>
      <c r="CS38" s="711"/>
      <c r="CT38" s="711"/>
      <c r="CU38" s="711"/>
      <c r="CV38" s="711"/>
      <c r="CW38" s="711"/>
      <c r="CX38" s="711"/>
      <c r="CY38" s="711"/>
      <c r="CZ38" s="711"/>
      <c r="DA38" s="711"/>
      <c r="DB38" s="711"/>
      <c r="DC38" s="711"/>
      <c r="DD38" s="711"/>
      <c r="DE38" s="711"/>
      <c r="DF38" s="711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711"/>
      <c r="DW38" s="711"/>
      <c r="DX38" s="711"/>
      <c r="DY38" s="711"/>
      <c r="DZ38" s="711"/>
      <c r="EA38" s="711"/>
      <c r="EB38" s="711"/>
      <c r="EC38" s="711"/>
      <c r="ED38" s="711"/>
      <c r="EE38" s="711"/>
      <c r="EF38" s="711"/>
      <c r="EG38" s="711"/>
      <c r="EH38" s="711"/>
      <c r="EI38" s="711"/>
      <c r="EJ38" s="711"/>
      <c r="EK38" s="711"/>
      <c r="EL38" s="711"/>
      <c r="EM38" s="711"/>
      <c r="EN38" s="711"/>
      <c r="EO38" s="711"/>
      <c r="EP38" s="711"/>
      <c r="EQ38" s="711"/>
      <c r="ER38" s="711"/>
      <c r="ES38" s="711"/>
      <c r="ET38" s="711"/>
      <c r="EU38" s="711"/>
      <c r="EV38" s="711"/>
      <c r="EW38" s="711"/>
      <c r="EX38" s="711"/>
      <c r="EY38" s="711"/>
      <c r="EZ38" s="711"/>
      <c r="FA38" s="711"/>
      <c r="FB38" s="711"/>
      <c r="FC38" s="711"/>
      <c r="FD38" s="711"/>
      <c r="FE38" s="711"/>
      <c r="FF38" s="711"/>
      <c r="FG38" s="711"/>
      <c r="FH38" s="711"/>
      <c r="FI38" s="711"/>
      <c r="FJ38" s="711"/>
    </row>
    <row r="39" spans="1:166">
      <c r="BO39" s="711"/>
      <c r="BP39" s="711"/>
      <c r="BQ39" s="711"/>
      <c r="BR39" s="711"/>
      <c r="BS39" s="711"/>
      <c r="BT39" s="711"/>
      <c r="BU39" s="711"/>
      <c r="BV39" s="711"/>
      <c r="BW39" s="711"/>
      <c r="BX39" s="711"/>
      <c r="BY39" s="711"/>
      <c r="BZ39" s="711"/>
      <c r="CA39" s="711"/>
      <c r="CB39" s="711"/>
      <c r="CC39" s="711"/>
      <c r="CD39" s="711"/>
      <c r="CE39" s="711"/>
      <c r="CF39" s="711"/>
      <c r="CG39" s="711"/>
      <c r="CH39" s="711"/>
      <c r="CI39" s="711"/>
      <c r="CJ39" s="711"/>
      <c r="CK39" s="711"/>
      <c r="CL39" s="711"/>
      <c r="CM39" s="711"/>
      <c r="CN39" s="711"/>
      <c r="CO39" s="711"/>
      <c r="CP39" s="711"/>
      <c r="CQ39" s="711"/>
      <c r="CR39" s="711"/>
      <c r="CS39" s="711"/>
      <c r="CT39" s="711"/>
      <c r="CU39" s="711"/>
      <c r="CV39" s="711"/>
      <c r="CW39" s="711"/>
      <c r="CX39" s="711"/>
      <c r="CY39" s="711"/>
      <c r="CZ39" s="711"/>
      <c r="DA39" s="711"/>
      <c r="DB39" s="711"/>
      <c r="DC39" s="711"/>
      <c r="DD39" s="711"/>
      <c r="DE39" s="711"/>
      <c r="DF39" s="711"/>
      <c r="DG39" s="711"/>
      <c r="DH39" s="711"/>
      <c r="DI39" s="711"/>
      <c r="DJ39" s="711"/>
      <c r="DK39" s="711"/>
      <c r="DL39" s="711"/>
      <c r="DM39" s="711"/>
      <c r="DN39" s="711"/>
      <c r="DO39" s="711"/>
      <c r="DP39" s="711"/>
      <c r="DQ39" s="711"/>
      <c r="DR39" s="711"/>
      <c r="DS39" s="711"/>
      <c r="DT39" s="711"/>
      <c r="DU39" s="711"/>
      <c r="DV39" s="711"/>
      <c r="DW39" s="711"/>
      <c r="DX39" s="711"/>
      <c r="DY39" s="711"/>
      <c r="DZ39" s="711"/>
      <c r="EA39" s="711"/>
      <c r="EB39" s="711"/>
      <c r="EC39" s="711"/>
      <c r="ED39" s="711"/>
      <c r="EE39" s="711"/>
      <c r="EF39" s="711"/>
      <c r="EG39" s="711"/>
      <c r="EH39" s="711"/>
      <c r="EI39" s="711"/>
      <c r="EJ39" s="711"/>
      <c r="EK39" s="711"/>
      <c r="EL39" s="711"/>
      <c r="EM39" s="711"/>
      <c r="EN39" s="711"/>
      <c r="EO39" s="711"/>
      <c r="EP39" s="711"/>
      <c r="EQ39" s="711"/>
      <c r="ER39" s="711"/>
      <c r="ES39" s="711"/>
      <c r="ET39" s="711"/>
      <c r="EU39" s="711"/>
      <c r="EV39" s="711"/>
      <c r="EW39" s="711"/>
      <c r="EX39" s="711"/>
      <c r="EY39" s="711"/>
      <c r="EZ39" s="711"/>
      <c r="FA39" s="711"/>
      <c r="FB39" s="711"/>
      <c r="FC39" s="711"/>
      <c r="FD39" s="711"/>
      <c r="FE39" s="711"/>
      <c r="FF39" s="711"/>
      <c r="FG39" s="711"/>
      <c r="FH39" s="711"/>
      <c r="FI39" s="711"/>
      <c r="FJ39" s="711"/>
    </row>
    <row r="40" spans="1:166">
      <c r="BO40" s="711"/>
      <c r="BP40" s="711"/>
      <c r="BQ40" s="711"/>
      <c r="BR40" s="711"/>
      <c r="BS40" s="711"/>
      <c r="BT40" s="711"/>
      <c r="BU40" s="711"/>
      <c r="BV40" s="711"/>
      <c r="BW40" s="711"/>
      <c r="BX40" s="711"/>
      <c r="BY40" s="711"/>
      <c r="BZ40" s="711"/>
      <c r="CA40" s="711"/>
      <c r="CB40" s="711"/>
      <c r="CC40" s="711"/>
      <c r="CD40" s="711"/>
      <c r="CE40" s="711"/>
      <c r="CF40" s="711"/>
      <c r="CG40" s="711"/>
      <c r="CH40" s="711"/>
      <c r="CI40" s="711"/>
      <c r="CJ40" s="711"/>
      <c r="CK40" s="711"/>
      <c r="CL40" s="711"/>
      <c r="CM40" s="711"/>
      <c r="CN40" s="711"/>
      <c r="CO40" s="711"/>
      <c r="CP40" s="711"/>
      <c r="CQ40" s="711"/>
      <c r="CR40" s="711"/>
      <c r="CS40" s="711"/>
      <c r="CT40" s="711"/>
      <c r="CU40" s="711"/>
      <c r="CV40" s="711"/>
      <c r="CW40" s="711"/>
      <c r="CX40" s="711"/>
      <c r="CY40" s="711"/>
      <c r="CZ40" s="711"/>
      <c r="DA40" s="711"/>
      <c r="DB40" s="711"/>
      <c r="DC40" s="711"/>
      <c r="DD40" s="711"/>
      <c r="DE40" s="711"/>
      <c r="DF40" s="711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</row>
    <row r="41" spans="1:166">
      <c r="BO41" s="711"/>
      <c r="BP41" s="711"/>
      <c r="BQ41" s="711"/>
      <c r="BR41" s="711"/>
      <c r="BS41" s="711"/>
      <c r="BT41" s="711"/>
      <c r="BU41" s="711"/>
      <c r="BV41" s="711"/>
      <c r="BW41" s="711"/>
      <c r="BX41" s="711"/>
      <c r="BY41" s="711"/>
      <c r="BZ41" s="711"/>
      <c r="CA41" s="711"/>
      <c r="CB41" s="711"/>
      <c r="CC41" s="711"/>
      <c r="CD41" s="711"/>
      <c r="CE41" s="711"/>
      <c r="CF41" s="711"/>
      <c r="CG41" s="711"/>
      <c r="CH41" s="711"/>
      <c r="CI41" s="711"/>
      <c r="CJ41" s="711"/>
      <c r="CK41" s="711"/>
      <c r="CL41" s="711"/>
      <c r="CM41" s="711"/>
      <c r="CN41" s="711"/>
      <c r="CO41" s="711"/>
      <c r="CP41" s="711"/>
      <c r="CQ41" s="711"/>
      <c r="CR41" s="711"/>
      <c r="CS41" s="711"/>
      <c r="CT41" s="711"/>
      <c r="CU41" s="711"/>
      <c r="CV41" s="711"/>
      <c r="CW41" s="711"/>
      <c r="CX41" s="711"/>
      <c r="CY41" s="711"/>
      <c r="CZ41" s="711"/>
      <c r="DA41" s="711"/>
      <c r="DB41" s="711"/>
      <c r="DC41" s="711"/>
      <c r="DD41" s="711"/>
      <c r="DE41" s="711"/>
      <c r="DF41" s="711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</row>
    <row r="42" spans="1:166">
      <c r="BO42" s="711"/>
      <c r="BP42" s="711"/>
      <c r="BQ42" s="711"/>
      <c r="BR42" s="711"/>
      <c r="BS42" s="711"/>
      <c r="BT42" s="711"/>
      <c r="BU42" s="711"/>
      <c r="BV42" s="711"/>
      <c r="BW42" s="711"/>
      <c r="BX42" s="711"/>
      <c r="BY42" s="711"/>
      <c r="BZ42" s="711"/>
      <c r="CA42" s="711"/>
      <c r="CB42" s="711"/>
      <c r="CC42" s="711"/>
      <c r="CD42" s="711"/>
      <c r="CE42" s="711"/>
      <c r="CF42" s="711"/>
      <c r="CG42" s="711"/>
      <c r="CH42" s="711"/>
      <c r="CI42" s="711"/>
      <c r="CJ42" s="711"/>
      <c r="CK42" s="711"/>
      <c r="CL42" s="711"/>
      <c r="CM42" s="711"/>
      <c r="CN42" s="711"/>
      <c r="CO42" s="711"/>
      <c r="CP42" s="711"/>
      <c r="CQ42" s="711"/>
      <c r="CR42" s="711"/>
      <c r="CS42" s="711"/>
      <c r="CT42" s="711"/>
      <c r="CU42" s="711"/>
      <c r="CV42" s="711"/>
      <c r="CW42" s="711"/>
      <c r="CX42" s="711"/>
      <c r="CY42" s="711"/>
      <c r="CZ42" s="711"/>
      <c r="DA42" s="711"/>
      <c r="DB42" s="711"/>
      <c r="DC42" s="711"/>
      <c r="DD42" s="711"/>
      <c r="DE42" s="711"/>
      <c r="DF42" s="711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</row>
    <row r="43" spans="1:166" ht="12.5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1"/>
      <c r="X43" s="711"/>
      <c r="Y43" s="711"/>
      <c r="Z43" s="711"/>
      <c r="AA43" s="711"/>
      <c r="AB43" s="711"/>
      <c r="AC43" s="711"/>
      <c r="AD43" s="711"/>
      <c r="AE43" s="711"/>
      <c r="AF43" s="711"/>
      <c r="AG43" s="711"/>
      <c r="AH43" s="711"/>
      <c r="AI43" s="711"/>
      <c r="AJ43" s="711"/>
      <c r="AK43" s="711"/>
      <c r="AL43" s="711"/>
      <c r="AM43" s="711"/>
      <c r="AN43" s="711"/>
      <c r="AO43" s="711"/>
      <c r="AP43" s="711"/>
      <c r="AQ43" s="711"/>
      <c r="AR43" s="711"/>
      <c r="AS43" s="711"/>
      <c r="AT43" s="711"/>
      <c r="AU43" s="711"/>
      <c r="AV43" s="711"/>
      <c r="AW43" s="711"/>
      <c r="AX43" s="711"/>
      <c r="BO43" s="711"/>
      <c r="BP43" s="711"/>
      <c r="BQ43" s="711"/>
      <c r="BR43" s="711"/>
      <c r="BS43" s="711"/>
      <c r="BT43" s="711"/>
      <c r="BU43" s="711"/>
      <c r="BV43" s="711"/>
      <c r="BW43" s="711"/>
      <c r="BX43" s="711"/>
      <c r="BY43" s="711"/>
      <c r="BZ43" s="711"/>
      <c r="CA43" s="711"/>
      <c r="CB43" s="711"/>
      <c r="CC43" s="711"/>
      <c r="CD43" s="711"/>
      <c r="CE43" s="711"/>
      <c r="CF43" s="711"/>
      <c r="CG43" s="711"/>
      <c r="CH43" s="711"/>
      <c r="CI43" s="711"/>
      <c r="CJ43" s="711"/>
      <c r="CK43" s="711"/>
      <c r="CL43" s="711"/>
      <c r="CM43" s="711"/>
      <c r="CN43" s="711"/>
      <c r="CO43" s="711"/>
      <c r="CP43" s="711"/>
      <c r="CQ43" s="711"/>
      <c r="CR43" s="711"/>
      <c r="CS43" s="711"/>
      <c r="CT43" s="711"/>
      <c r="CU43" s="711"/>
      <c r="CV43" s="711"/>
      <c r="CW43" s="711"/>
      <c r="CX43" s="711"/>
      <c r="CY43" s="711"/>
      <c r="CZ43" s="711"/>
      <c r="DA43" s="711"/>
      <c r="DB43" s="711"/>
      <c r="DC43" s="711"/>
      <c r="DD43" s="711"/>
      <c r="DE43" s="711"/>
      <c r="DF43" s="711"/>
      <c r="DG43" s="711"/>
      <c r="DH43" s="711"/>
      <c r="DI43" s="711"/>
      <c r="DJ43" s="711"/>
      <c r="DK43" s="711"/>
      <c r="DL43" s="711"/>
      <c r="DM43" s="711"/>
      <c r="DN43" s="711"/>
      <c r="DO43" s="711"/>
      <c r="DP43" s="711"/>
      <c r="DQ43" s="711"/>
      <c r="DR43" s="711"/>
      <c r="DS43" s="711"/>
      <c r="DT43" s="711"/>
      <c r="DU43" s="711"/>
      <c r="DV43" s="711"/>
      <c r="DW43" s="711"/>
      <c r="DX43" s="711"/>
      <c r="DY43" s="711"/>
      <c r="DZ43" s="711"/>
      <c r="EA43" s="711"/>
      <c r="EB43" s="711"/>
      <c r="EC43" s="711"/>
      <c r="ED43" s="711"/>
      <c r="EE43" s="711"/>
      <c r="EF43" s="711"/>
      <c r="EG43" s="711"/>
      <c r="EH43" s="711"/>
      <c r="EI43" s="711"/>
      <c r="EJ43" s="711"/>
      <c r="EK43" s="711"/>
      <c r="EL43" s="711"/>
      <c r="EM43" s="711"/>
      <c r="EN43" s="711"/>
      <c r="EO43" s="711"/>
      <c r="EP43" s="711"/>
      <c r="EQ43" s="711"/>
      <c r="ER43" s="711"/>
      <c r="ES43" s="711"/>
      <c r="ET43" s="711"/>
      <c r="EU43" s="711"/>
      <c r="EV43" s="711"/>
      <c r="EW43" s="711"/>
      <c r="EX43" s="711"/>
      <c r="EY43" s="711"/>
      <c r="EZ43" s="711"/>
      <c r="FA43" s="711"/>
      <c r="FB43" s="711"/>
      <c r="FC43" s="711"/>
      <c r="FD43" s="711"/>
      <c r="FE43" s="711"/>
      <c r="FF43" s="711"/>
      <c r="FG43" s="711"/>
      <c r="FH43" s="711"/>
      <c r="FI43" s="711"/>
      <c r="FJ43" s="711"/>
    </row>
    <row r="44" spans="1:166" ht="12.5">
      <c r="A44" s="711"/>
      <c r="B44" s="711"/>
      <c r="C44" s="711"/>
      <c r="D44" s="711"/>
      <c r="E44" s="711"/>
      <c r="F44" s="711"/>
      <c r="G44" s="711"/>
      <c r="H44" s="711"/>
      <c r="I44" s="711"/>
      <c r="J44" s="711"/>
      <c r="K44" s="711"/>
      <c r="L44" s="711"/>
      <c r="M44" s="711"/>
      <c r="N44" s="711"/>
      <c r="O44" s="711"/>
      <c r="P44" s="711"/>
      <c r="Q44" s="711"/>
      <c r="R44" s="711"/>
      <c r="S44" s="711"/>
      <c r="T44" s="711"/>
      <c r="U44" s="711"/>
      <c r="V44" s="711"/>
      <c r="W44" s="711"/>
      <c r="X44" s="711"/>
      <c r="Y44" s="711"/>
      <c r="Z44" s="711"/>
      <c r="AA44" s="711"/>
      <c r="AB44" s="711"/>
      <c r="AC44" s="711"/>
      <c r="AD44" s="711"/>
      <c r="AE44" s="711"/>
      <c r="AF44" s="711"/>
      <c r="AG44" s="711"/>
      <c r="AH44" s="711"/>
      <c r="AI44" s="711"/>
      <c r="AJ44" s="711"/>
      <c r="AK44" s="711"/>
      <c r="AL44" s="711"/>
      <c r="AM44" s="711"/>
      <c r="AN44" s="711"/>
      <c r="AO44" s="711"/>
      <c r="AP44" s="711"/>
      <c r="AQ44" s="711"/>
      <c r="AR44" s="711"/>
      <c r="AS44" s="711"/>
      <c r="AT44" s="711"/>
      <c r="AU44" s="711"/>
      <c r="AV44" s="711"/>
      <c r="AW44" s="711"/>
      <c r="AX44" s="711"/>
      <c r="BO44" s="711"/>
      <c r="BP44" s="711"/>
      <c r="BQ44" s="711"/>
      <c r="BR44" s="711"/>
      <c r="BS44" s="711"/>
      <c r="BT44" s="711"/>
      <c r="BU44" s="711"/>
      <c r="BV44" s="711"/>
      <c r="BW44" s="711"/>
      <c r="BX44" s="711"/>
      <c r="BY44" s="711"/>
      <c r="BZ44" s="711"/>
      <c r="CA44" s="711"/>
      <c r="CB44" s="711"/>
      <c r="CC44" s="711"/>
      <c r="CD44" s="711"/>
      <c r="CE44" s="711"/>
      <c r="CF44" s="711"/>
      <c r="CG44" s="711"/>
      <c r="CH44" s="711"/>
      <c r="CI44" s="711"/>
      <c r="CJ44" s="711"/>
      <c r="CK44" s="711"/>
      <c r="CL44" s="711"/>
      <c r="CM44" s="711"/>
      <c r="CN44" s="711"/>
      <c r="CO44" s="711"/>
      <c r="CP44" s="711"/>
      <c r="CQ44" s="711"/>
      <c r="CR44" s="711"/>
      <c r="CS44" s="711"/>
      <c r="CT44" s="711"/>
      <c r="CU44" s="711"/>
      <c r="CV44" s="711"/>
      <c r="CW44" s="711"/>
      <c r="CX44" s="711"/>
      <c r="CY44" s="711"/>
      <c r="CZ44" s="711"/>
      <c r="DA44" s="711"/>
      <c r="DB44" s="711"/>
      <c r="DC44" s="711"/>
      <c r="DD44" s="711"/>
      <c r="DE44" s="711"/>
      <c r="DF44" s="711"/>
      <c r="DG44" s="711"/>
      <c r="DH44" s="711"/>
      <c r="DI44" s="711"/>
      <c r="DJ44" s="711"/>
      <c r="DK44" s="711"/>
      <c r="DL44" s="711"/>
      <c r="DM44" s="711"/>
      <c r="DN44" s="711"/>
      <c r="DO44" s="711"/>
      <c r="DP44" s="711"/>
      <c r="DQ44" s="711"/>
      <c r="DR44" s="711"/>
      <c r="DS44" s="711"/>
      <c r="DT44" s="711"/>
      <c r="DU44" s="711"/>
      <c r="DV44" s="711"/>
      <c r="DW44" s="711"/>
      <c r="DX44" s="711"/>
      <c r="DY44" s="711"/>
      <c r="DZ44" s="711"/>
      <c r="EA44" s="711"/>
      <c r="EB44" s="711"/>
      <c r="EC44" s="711"/>
      <c r="ED44" s="711"/>
      <c r="EE44" s="711"/>
      <c r="EF44" s="711"/>
      <c r="EG44" s="711"/>
      <c r="EH44" s="711"/>
      <c r="EI44" s="711"/>
      <c r="EJ44" s="711"/>
      <c r="EK44" s="711"/>
      <c r="EL44" s="711"/>
      <c r="EM44" s="711"/>
      <c r="EN44" s="711"/>
      <c r="EO44" s="711"/>
      <c r="EP44" s="711"/>
      <c r="EQ44" s="711"/>
      <c r="ER44" s="711"/>
      <c r="ES44" s="711"/>
      <c r="ET44" s="711"/>
      <c r="EU44" s="711"/>
      <c r="EV44" s="711"/>
      <c r="EW44" s="711"/>
      <c r="EX44" s="711"/>
      <c r="EY44" s="711"/>
      <c r="EZ44" s="711"/>
      <c r="FA44" s="711"/>
      <c r="FB44" s="711"/>
      <c r="FC44" s="711"/>
      <c r="FD44" s="711"/>
      <c r="FE44" s="711"/>
      <c r="FF44" s="711"/>
      <c r="FG44" s="711"/>
      <c r="FH44" s="711"/>
      <c r="FI44" s="711"/>
      <c r="FJ44" s="711"/>
    </row>
    <row r="45" spans="1:166" ht="12.5">
      <c r="A45" s="711"/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1"/>
      <c r="X45" s="711"/>
      <c r="Y45" s="711"/>
      <c r="Z45" s="711"/>
      <c r="AA45" s="711"/>
      <c r="AB45" s="711"/>
      <c r="AC45" s="711"/>
      <c r="AD45" s="711"/>
      <c r="AE45" s="711"/>
      <c r="AF45" s="711"/>
      <c r="AG45" s="711"/>
      <c r="AH45" s="711"/>
      <c r="AI45" s="711"/>
      <c r="AJ45" s="711"/>
      <c r="AK45" s="711"/>
      <c r="AL45" s="711"/>
      <c r="AM45" s="711"/>
      <c r="AN45" s="711"/>
      <c r="AO45" s="711"/>
      <c r="AP45" s="711"/>
      <c r="AQ45" s="711"/>
      <c r="AR45" s="711"/>
      <c r="AS45" s="711"/>
      <c r="AT45" s="711"/>
      <c r="AU45" s="711"/>
      <c r="AV45" s="711"/>
      <c r="AW45" s="711"/>
      <c r="AX45" s="711"/>
      <c r="BO45" s="711"/>
      <c r="BP45" s="711"/>
      <c r="BQ45" s="711"/>
      <c r="BR45" s="711"/>
      <c r="BS45" s="711"/>
      <c r="BT45" s="711"/>
      <c r="BU45" s="711"/>
      <c r="BV45" s="711"/>
      <c r="BW45" s="711"/>
      <c r="BX45" s="711"/>
      <c r="BY45" s="711"/>
      <c r="BZ45" s="711"/>
      <c r="CA45" s="711"/>
      <c r="CB45" s="711"/>
      <c r="CC45" s="711"/>
      <c r="CD45" s="711"/>
      <c r="CE45" s="711"/>
      <c r="CF45" s="711"/>
      <c r="CG45" s="711"/>
      <c r="CH45" s="711"/>
      <c r="CI45" s="711"/>
      <c r="CJ45" s="711"/>
      <c r="CK45" s="711"/>
      <c r="CL45" s="711"/>
      <c r="CM45" s="711"/>
      <c r="CN45" s="711"/>
      <c r="CO45" s="711"/>
      <c r="CP45" s="711"/>
      <c r="CQ45" s="711"/>
      <c r="CR45" s="711"/>
      <c r="CS45" s="711"/>
      <c r="CT45" s="711"/>
      <c r="CU45" s="711"/>
      <c r="CV45" s="711"/>
      <c r="CW45" s="711"/>
      <c r="CX45" s="711"/>
      <c r="CY45" s="711"/>
      <c r="CZ45" s="711"/>
      <c r="DA45" s="711"/>
      <c r="DB45" s="711"/>
      <c r="DC45" s="711"/>
      <c r="DD45" s="711"/>
      <c r="DE45" s="711"/>
      <c r="DF45" s="711"/>
      <c r="DG45" s="711"/>
      <c r="DH45" s="711"/>
      <c r="DI45" s="711"/>
      <c r="DJ45" s="711"/>
      <c r="DK45" s="711"/>
      <c r="DL45" s="711"/>
      <c r="DM45" s="711"/>
      <c r="DN45" s="711"/>
      <c r="DO45" s="711"/>
      <c r="DP45" s="711"/>
      <c r="DQ45" s="711"/>
      <c r="DR45" s="711"/>
      <c r="DS45" s="711"/>
      <c r="DT45" s="711"/>
      <c r="DU45" s="711"/>
      <c r="DV45" s="711"/>
      <c r="DW45" s="711"/>
      <c r="DX45" s="711"/>
      <c r="DY45" s="711"/>
      <c r="DZ45" s="711"/>
      <c r="EA45" s="711"/>
      <c r="EB45" s="711"/>
      <c r="EC45" s="711"/>
      <c r="ED45" s="711"/>
      <c r="EE45" s="711"/>
      <c r="EF45" s="711"/>
      <c r="EG45" s="711"/>
      <c r="EH45" s="711"/>
      <c r="EI45" s="711"/>
      <c r="EJ45" s="711"/>
      <c r="EK45" s="711"/>
      <c r="EL45" s="711"/>
      <c r="EM45" s="711"/>
      <c r="EN45" s="711"/>
      <c r="EO45" s="711"/>
      <c r="EP45" s="711"/>
      <c r="EQ45" s="711"/>
      <c r="ER45" s="711"/>
      <c r="ES45" s="711"/>
      <c r="ET45" s="711"/>
      <c r="EU45" s="711"/>
      <c r="EV45" s="711"/>
      <c r="EW45" s="711"/>
      <c r="EX45" s="711"/>
      <c r="EY45" s="711"/>
      <c r="EZ45" s="711"/>
      <c r="FA45" s="711"/>
      <c r="FB45" s="711"/>
      <c r="FC45" s="711"/>
      <c r="FD45" s="711"/>
      <c r="FE45" s="711"/>
      <c r="FF45" s="711"/>
      <c r="FG45" s="711"/>
      <c r="FH45" s="711"/>
      <c r="FI45" s="711"/>
      <c r="FJ45" s="711"/>
    </row>
    <row r="46" spans="1:166" ht="12.5">
      <c r="A46" s="711"/>
      <c r="B46" s="711"/>
      <c r="C46" s="711"/>
      <c r="D46" s="711"/>
      <c r="E46" s="711"/>
      <c r="F46" s="711"/>
      <c r="G46" s="711"/>
      <c r="H46" s="711"/>
      <c r="I46" s="711"/>
      <c r="J46" s="711"/>
      <c r="K46" s="711"/>
      <c r="L46" s="711"/>
      <c r="M46" s="711"/>
      <c r="N46" s="711"/>
      <c r="O46" s="711"/>
      <c r="P46" s="711"/>
      <c r="Q46" s="711"/>
      <c r="R46" s="711"/>
      <c r="S46" s="711"/>
      <c r="T46" s="711"/>
      <c r="U46" s="711"/>
      <c r="V46" s="711"/>
      <c r="W46" s="711"/>
      <c r="X46" s="711"/>
      <c r="Y46" s="711"/>
      <c r="Z46" s="711"/>
      <c r="AA46" s="711"/>
      <c r="AB46" s="711"/>
      <c r="AC46" s="711"/>
      <c r="AD46" s="711"/>
      <c r="AE46" s="711"/>
      <c r="AF46" s="711"/>
      <c r="AG46" s="711"/>
      <c r="AH46" s="711"/>
      <c r="AI46" s="711"/>
      <c r="AJ46" s="711"/>
      <c r="AK46" s="711"/>
      <c r="AL46" s="711"/>
      <c r="AM46" s="711"/>
      <c r="AN46" s="711"/>
      <c r="AO46" s="711"/>
      <c r="AP46" s="711"/>
      <c r="AQ46" s="711"/>
      <c r="AR46" s="711"/>
      <c r="AS46" s="711"/>
      <c r="AT46" s="711"/>
      <c r="AU46" s="711"/>
      <c r="AV46" s="711"/>
      <c r="AW46" s="711"/>
      <c r="AX46" s="711"/>
      <c r="BO46" s="711"/>
      <c r="BP46" s="711"/>
      <c r="BQ46" s="711"/>
      <c r="BR46" s="711"/>
      <c r="BS46" s="711"/>
      <c r="BT46" s="711"/>
      <c r="BU46" s="711"/>
      <c r="BV46" s="711"/>
      <c r="BW46" s="711"/>
      <c r="BX46" s="711"/>
      <c r="BY46" s="711"/>
      <c r="BZ46" s="711"/>
      <c r="CA46" s="711"/>
      <c r="CB46" s="711"/>
      <c r="CC46" s="711"/>
      <c r="CD46" s="711"/>
      <c r="CE46" s="711"/>
      <c r="CF46" s="711"/>
      <c r="CG46" s="711"/>
      <c r="CH46" s="711"/>
      <c r="CI46" s="711"/>
      <c r="CJ46" s="711"/>
      <c r="CK46" s="711"/>
      <c r="CL46" s="711"/>
      <c r="CM46" s="711"/>
      <c r="CN46" s="711"/>
      <c r="CO46" s="711"/>
      <c r="CP46" s="711"/>
      <c r="CQ46" s="711"/>
      <c r="CR46" s="711"/>
      <c r="CS46" s="711"/>
      <c r="CT46" s="711"/>
      <c r="CU46" s="711"/>
      <c r="CV46" s="711"/>
      <c r="CW46" s="711"/>
      <c r="CX46" s="711"/>
      <c r="CY46" s="711"/>
      <c r="CZ46" s="711"/>
      <c r="DA46" s="711"/>
      <c r="DB46" s="711"/>
      <c r="DC46" s="711"/>
      <c r="DD46" s="711"/>
      <c r="DE46" s="711"/>
      <c r="DF46" s="711"/>
      <c r="DG46" s="711"/>
      <c r="DH46" s="711"/>
      <c r="DI46" s="711"/>
      <c r="DJ46" s="711"/>
      <c r="DK46" s="711"/>
      <c r="DL46" s="711"/>
      <c r="DM46" s="711"/>
      <c r="DN46" s="711"/>
      <c r="DO46" s="711"/>
      <c r="DP46" s="711"/>
      <c r="DQ46" s="711"/>
      <c r="DR46" s="711"/>
      <c r="DS46" s="711"/>
      <c r="DT46" s="711"/>
      <c r="DU46" s="711"/>
      <c r="DV46" s="711"/>
      <c r="DW46" s="711"/>
      <c r="DX46" s="711"/>
      <c r="DY46" s="711"/>
      <c r="DZ46" s="711"/>
      <c r="EA46" s="711"/>
      <c r="EB46" s="711"/>
      <c r="EC46" s="711"/>
      <c r="ED46" s="711"/>
      <c r="EE46" s="711"/>
      <c r="EF46" s="711"/>
      <c r="EG46" s="711"/>
      <c r="EH46" s="711"/>
      <c r="EI46" s="711"/>
      <c r="EJ46" s="711"/>
      <c r="EK46" s="711"/>
      <c r="EL46" s="711"/>
      <c r="EM46" s="711"/>
      <c r="EN46" s="711"/>
      <c r="EO46" s="711"/>
      <c r="EP46" s="711"/>
      <c r="EQ46" s="711"/>
      <c r="ER46" s="711"/>
      <c r="ES46" s="711"/>
      <c r="ET46" s="711"/>
      <c r="EU46" s="711"/>
      <c r="EV46" s="711"/>
      <c r="EW46" s="711"/>
      <c r="EX46" s="711"/>
      <c r="EY46" s="711"/>
      <c r="EZ46" s="711"/>
      <c r="FA46" s="711"/>
      <c r="FB46" s="711"/>
      <c r="FC46" s="711"/>
      <c r="FD46" s="711"/>
      <c r="FE46" s="711"/>
      <c r="FF46" s="711"/>
      <c r="FG46" s="711"/>
      <c r="FH46" s="711"/>
      <c r="FI46" s="711"/>
      <c r="FJ46" s="711"/>
    </row>
    <row r="47" spans="1:166" ht="12.5">
      <c r="A47" s="71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1"/>
      <c r="X47" s="711"/>
      <c r="Y47" s="711"/>
      <c r="Z47" s="711"/>
      <c r="AA47" s="711"/>
      <c r="AB47" s="711"/>
      <c r="AC47" s="711"/>
      <c r="AD47" s="711"/>
      <c r="AE47" s="711"/>
      <c r="AF47" s="711"/>
      <c r="AG47" s="711"/>
      <c r="AH47" s="711"/>
      <c r="AI47" s="711"/>
      <c r="AJ47" s="711"/>
      <c r="AK47" s="711"/>
      <c r="AL47" s="711"/>
      <c r="AM47" s="711"/>
      <c r="AN47" s="711"/>
      <c r="AO47" s="711"/>
      <c r="AP47" s="711"/>
      <c r="AQ47" s="711"/>
      <c r="AR47" s="711"/>
      <c r="AS47" s="711"/>
      <c r="AT47" s="711"/>
      <c r="AU47" s="711"/>
      <c r="AV47" s="711"/>
      <c r="AW47" s="711"/>
      <c r="AX47" s="711"/>
      <c r="BO47" s="711"/>
      <c r="BP47" s="711"/>
      <c r="BQ47" s="711"/>
      <c r="BR47" s="711"/>
      <c r="BS47" s="711"/>
      <c r="BT47" s="711"/>
      <c r="BU47" s="711"/>
      <c r="BV47" s="711"/>
      <c r="BW47" s="711"/>
      <c r="BX47" s="711"/>
      <c r="BY47" s="711"/>
      <c r="BZ47" s="711"/>
      <c r="CA47" s="711"/>
      <c r="CB47" s="711"/>
      <c r="CC47" s="711"/>
      <c r="CD47" s="711"/>
      <c r="CE47" s="711"/>
      <c r="CF47" s="711"/>
      <c r="CG47" s="711"/>
      <c r="CH47" s="711"/>
      <c r="CI47" s="711"/>
      <c r="CJ47" s="711"/>
      <c r="CK47" s="711"/>
      <c r="CL47" s="711"/>
      <c r="CM47" s="711"/>
      <c r="CN47" s="711"/>
      <c r="CO47" s="711"/>
      <c r="CP47" s="711"/>
      <c r="CQ47" s="711"/>
      <c r="CR47" s="711"/>
      <c r="CS47" s="711"/>
      <c r="CT47" s="711"/>
      <c r="CU47" s="711"/>
      <c r="CV47" s="711"/>
      <c r="CW47" s="711"/>
      <c r="CX47" s="711"/>
      <c r="CY47" s="711"/>
      <c r="CZ47" s="711"/>
      <c r="DA47" s="711"/>
      <c r="DB47" s="711"/>
      <c r="DC47" s="711"/>
      <c r="DD47" s="711"/>
      <c r="DE47" s="711"/>
      <c r="DF47" s="711"/>
      <c r="DG47" s="711"/>
      <c r="DH47" s="711"/>
      <c r="DI47" s="711"/>
      <c r="DJ47" s="711"/>
      <c r="DK47" s="711"/>
      <c r="DL47" s="711"/>
      <c r="DM47" s="711"/>
      <c r="DN47" s="711"/>
      <c r="DO47" s="711"/>
      <c r="DP47" s="711"/>
      <c r="DQ47" s="711"/>
      <c r="DR47" s="711"/>
      <c r="DS47" s="711"/>
      <c r="DT47" s="711"/>
      <c r="DU47" s="711"/>
      <c r="DV47" s="711"/>
      <c r="DW47" s="711"/>
      <c r="DX47" s="711"/>
      <c r="DY47" s="711"/>
      <c r="DZ47" s="711"/>
      <c r="EA47" s="711"/>
      <c r="EB47" s="711"/>
      <c r="EC47" s="711"/>
      <c r="ED47" s="711"/>
      <c r="EE47" s="711"/>
      <c r="EF47" s="711"/>
      <c r="EG47" s="711"/>
      <c r="EH47" s="711"/>
      <c r="EI47" s="711"/>
      <c r="EJ47" s="711"/>
      <c r="EK47" s="711"/>
      <c r="EL47" s="711"/>
      <c r="EM47" s="711"/>
      <c r="EN47" s="711"/>
      <c r="EO47" s="711"/>
      <c r="EP47" s="711"/>
      <c r="EQ47" s="711"/>
      <c r="ER47" s="711"/>
      <c r="ES47" s="711"/>
      <c r="ET47" s="711"/>
      <c r="EU47" s="711"/>
      <c r="EV47" s="711"/>
      <c r="EW47" s="711"/>
      <c r="EX47" s="711"/>
      <c r="EY47" s="711"/>
      <c r="EZ47" s="711"/>
      <c r="FA47" s="711"/>
      <c r="FB47" s="711"/>
      <c r="FC47" s="711"/>
      <c r="FD47" s="711"/>
      <c r="FE47" s="711"/>
      <c r="FF47" s="711"/>
      <c r="FG47" s="711"/>
      <c r="FH47" s="711"/>
      <c r="FI47" s="711"/>
      <c r="FJ47" s="711"/>
    </row>
    <row r="48" spans="1:166" ht="12.5">
      <c r="A48" s="711"/>
      <c r="B48" s="711"/>
      <c r="C48" s="711"/>
      <c r="D48" s="711"/>
      <c r="E48" s="711"/>
      <c r="F48" s="711"/>
      <c r="G48" s="711"/>
      <c r="H48" s="711"/>
      <c r="I48" s="711"/>
      <c r="J48" s="711"/>
      <c r="K48" s="711"/>
      <c r="L48" s="711"/>
      <c r="M48" s="711"/>
      <c r="N48" s="711"/>
      <c r="O48" s="711"/>
      <c r="P48" s="711"/>
      <c r="Q48" s="711"/>
      <c r="R48" s="711"/>
      <c r="S48" s="711"/>
      <c r="T48" s="711"/>
      <c r="U48" s="711"/>
      <c r="V48" s="711"/>
      <c r="W48" s="711"/>
      <c r="X48" s="711"/>
      <c r="Y48" s="711"/>
      <c r="Z48" s="711"/>
      <c r="AA48" s="711"/>
      <c r="AB48" s="711"/>
      <c r="AC48" s="711"/>
      <c r="AD48" s="711"/>
      <c r="AE48" s="711"/>
      <c r="AF48" s="711"/>
      <c r="AG48" s="711"/>
      <c r="AH48" s="711"/>
      <c r="AI48" s="711"/>
      <c r="AJ48" s="711"/>
      <c r="AK48" s="711"/>
      <c r="AL48" s="711"/>
      <c r="AM48" s="711"/>
      <c r="AN48" s="711"/>
      <c r="AO48" s="711"/>
      <c r="AP48" s="711"/>
      <c r="AQ48" s="711"/>
      <c r="AR48" s="711"/>
      <c r="AS48" s="711"/>
      <c r="AT48" s="711"/>
      <c r="AU48" s="711"/>
      <c r="AV48" s="711"/>
      <c r="AW48" s="711"/>
      <c r="AX48" s="711"/>
      <c r="BO48" s="711"/>
      <c r="BP48" s="711"/>
      <c r="BQ48" s="711"/>
      <c r="BR48" s="711"/>
      <c r="BS48" s="711"/>
      <c r="BT48" s="711"/>
      <c r="BU48" s="711"/>
      <c r="BV48" s="711"/>
      <c r="BW48" s="711"/>
      <c r="BX48" s="711"/>
      <c r="BY48" s="711"/>
      <c r="BZ48" s="711"/>
      <c r="CA48" s="711"/>
      <c r="CB48" s="711"/>
      <c r="CC48" s="711"/>
      <c r="CD48" s="711"/>
      <c r="CE48" s="711"/>
      <c r="CF48" s="711"/>
      <c r="CG48" s="711"/>
      <c r="CH48" s="711"/>
      <c r="CI48" s="711"/>
      <c r="CJ48" s="711"/>
      <c r="CK48" s="711"/>
      <c r="CL48" s="711"/>
      <c r="CM48" s="711"/>
      <c r="CN48" s="711"/>
      <c r="CO48" s="711"/>
      <c r="CP48" s="711"/>
      <c r="CQ48" s="711"/>
      <c r="CR48" s="711"/>
      <c r="CS48" s="711"/>
      <c r="CT48" s="711"/>
      <c r="CU48" s="711"/>
      <c r="CV48" s="711"/>
      <c r="CW48" s="711"/>
      <c r="CX48" s="711"/>
      <c r="CY48" s="711"/>
      <c r="CZ48" s="711"/>
      <c r="DA48" s="711"/>
      <c r="DB48" s="711"/>
      <c r="DC48" s="711"/>
      <c r="DD48" s="711"/>
      <c r="DE48" s="711"/>
      <c r="DF48" s="711"/>
      <c r="DG48" s="711"/>
      <c r="DH48" s="711"/>
      <c r="DI48" s="711"/>
      <c r="DJ48" s="711"/>
      <c r="DK48" s="711"/>
      <c r="DL48" s="711"/>
      <c r="DM48" s="711"/>
      <c r="DN48" s="711"/>
      <c r="DO48" s="711"/>
      <c r="DP48" s="711"/>
      <c r="DQ48" s="711"/>
      <c r="DR48" s="711"/>
      <c r="DS48" s="711"/>
      <c r="DT48" s="711"/>
      <c r="DU48" s="711"/>
      <c r="DV48" s="711"/>
      <c r="DW48" s="711"/>
      <c r="DX48" s="711"/>
      <c r="DY48" s="711"/>
      <c r="DZ48" s="711"/>
      <c r="EA48" s="711"/>
      <c r="EB48" s="711"/>
      <c r="EC48" s="711"/>
      <c r="ED48" s="711"/>
      <c r="EE48" s="711"/>
      <c r="EF48" s="711"/>
      <c r="EG48" s="711"/>
      <c r="EH48" s="711"/>
      <c r="EI48" s="711"/>
      <c r="EJ48" s="711"/>
      <c r="EK48" s="711"/>
      <c r="EL48" s="711"/>
      <c r="EM48" s="711"/>
      <c r="EN48" s="711"/>
      <c r="EO48" s="711"/>
      <c r="EP48" s="711"/>
      <c r="EQ48" s="711"/>
      <c r="ER48" s="711"/>
      <c r="ES48" s="711"/>
      <c r="ET48" s="711"/>
      <c r="EU48" s="711"/>
      <c r="EV48" s="711"/>
      <c r="EW48" s="711"/>
      <c r="EX48" s="711"/>
      <c r="EY48" s="711"/>
      <c r="EZ48" s="711"/>
      <c r="FA48" s="711"/>
      <c r="FB48" s="711"/>
      <c r="FC48" s="711"/>
      <c r="FD48" s="711"/>
      <c r="FE48" s="711"/>
      <c r="FF48" s="711"/>
      <c r="FG48" s="711"/>
      <c r="FH48" s="711"/>
      <c r="FI48" s="711"/>
      <c r="FJ48" s="711"/>
    </row>
    <row r="49" spans="1:166" ht="12.5">
      <c r="A49" s="711"/>
      <c r="B49" s="711"/>
      <c r="C49" s="711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1"/>
      <c r="X49" s="711"/>
      <c r="Y49" s="711"/>
      <c r="Z49" s="711"/>
      <c r="AA49" s="711"/>
      <c r="AB49" s="711"/>
      <c r="AC49" s="711"/>
      <c r="AD49" s="711"/>
      <c r="AE49" s="711"/>
      <c r="AF49" s="711"/>
      <c r="AG49" s="711"/>
      <c r="AH49" s="711"/>
      <c r="AI49" s="711"/>
      <c r="AJ49" s="711"/>
      <c r="AK49" s="711"/>
      <c r="AL49" s="711"/>
      <c r="AM49" s="711"/>
      <c r="AN49" s="711"/>
      <c r="AO49" s="711"/>
      <c r="AP49" s="711"/>
      <c r="AQ49" s="711"/>
      <c r="AR49" s="711"/>
      <c r="AS49" s="711"/>
      <c r="AT49" s="711"/>
      <c r="AU49" s="711"/>
      <c r="AV49" s="711"/>
      <c r="AW49" s="711"/>
      <c r="AX49" s="711"/>
      <c r="BO49" s="711"/>
      <c r="BP49" s="711"/>
      <c r="BQ49" s="711"/>
      <c r="BR49" s="711"/>
      <c r="BS49" s="711"/>
      <c r="BT49" s="711"/>
      <c r="BU49" s="711"/>
      <c r="BV49" s="711"/>
      <c r="BW49" s="711"/>
      <c r="BX49" s="711"/>
      <c r="BY49" s="711"/>
      <c r="BZ49" s="711"/>
      <c r="CA49" s="711"/>
      <c r="CB49" s="711"/>
      <c r="CC49" s="711"/>
      <c r="CD49" s="711"/>
      <c r="CE49" s="711"/>
      <c r="CF49" s="711"/>
      <c r="CG49" s="711"/>
      <c r="CH49" s="711"/>
      <c r="CI49" s="711"/>
      <c r="CJ49" s="711"/>
      <c r="CK49" s="711"/>
      <c r="CL49" s="711"/>
      <c r="CM49" s="711"/>
      <c r="CN49" s="711"/>
      <c r="CO49" s="711"/>
      <c r="CP49" s="711"/>
      <c r="CQ49" s="711"/>
      <c r="CR49" s="711"/>
      <c r="CS49" s="711"/>
      <c r="CT49" s="711"/>
      <c r="CU49" s="711"/>
      <c r="CV49" s="711"/>
      <c r="CW49" s="711"/>
      <c r="CX49" s="711"/>
      <c r="CY49" s="711"/>
      <c r="CZ49" s="711"/>
      <c r="DA49" s="711"/>
      <c r="DB49" s="711"/>
      <c r="DC49" s="711"/>
      <c r="DD49" s="711"/>
      <c r="DE49" s="711"/>
      <c r="DF49" s="711"/>
      <c r="DG49" s="711"/>
      <c r="DH49" s="711"/>
      <c r="DI49" s="711"/>
      <c r="DJ49" s="711"/>
      <c r="DK49" s="711"/>
      <c r="DL49" s="711"/>
      <c r="DM49" s="711"/>
      <c r="DN49" s="711"/>
      <c r="DO49" s="711"/>
      <c r="DP49" s="711"/>
      <c r="DQ49" s="711"/>
      <c r="DR49" s="711"/>
      <c r="DS49" s="711"/>
      <c r="DT49" s="711"/>
      <c r="DU49" s="711"/>
      <c r="DV49" s="711"/>
      <c r="DW49" s="711"/>
      <c r="DX49" s="711"/>
      <c r="DY49" s="711"/>
      <c r="DZ49" s="711"/>
      <c r="EA49" s="711"/>
      <c r="EB49" s="711"/>
      <c r="EC49" s="711"/>
      <c r="ED49" s="711"/>
      <c r="EE49" s="711"/>
      <c r="EF49" s="711"/>
      <c r="EG49" s="711"/>
      <c r="EH49" s="711"/>
      <c r="EI49" s="711"/>
      <c r="EJ49" s="711"/>
      <c r="EK49" s="711"/>
      <c r="EL49" s="711"/>
      <c r="EM49" s="711"/>
      <c r="EN49" s="711"/>
      <c r="EO49" s="711"/>
      <c r="EP49" s="711"/>
      <c r="EQ49" s="711"/>
      <c r="ER49" s="711"/>
      <c r="ES49" s="711"/>
      <c r="ET49" s="711"/>
      <c r="EU49" s="711"/>
      <c r="EV49" s="711"/>
      <c r="EW49" s="711"/>
      <c r="EX49" s="711"/>
      <c r="EY49" s="711"/>
      <c r="EZ49" s="711"/>
      <c r="FA49" s="711"/>
      <c r="FB49" s="711"/>
      <c r="FC49" s="711"/>
      <c r="FD49" s="711"/>
      <c r="FE49" s="711"/>
      <c r="FF49" s="711"/>
      <c r="FG49" s="711"/>
      <c r="FH49" s="711"/>
      <c r="FI49" s="711"/>
      <c r="FJ49" s="711"/>
    </row>
    <row r="50" spans="1:166">
      <c r="BO50" s="711"/>
      <c r="BP50" s="711"/>
      <c r="BQ50" s="711"/>
      <c r="BR50" s="711"/>
      <c r="BS50" s="711"/>
      <c r="BT50" s="711"/>
      <c r="BU50" s="711"/>
      <c r="BV50" s="711"/>
      <c r="BW50" s="711"/>
      <c r="BX50" s="711"/>
      <c r="BY50" s="711"/>
      <c r="BZ50" s="711"/>
      <c r="CA50" s="711"/>
      <c r="CB50" s="711"/>
      <c r="CC50" s="711"/>
      <c r="CD50" s="711"/>
      <c r="CE50" s="711"/>
      <c r="CF50" s="711"/>
      <c r="CG50" s="711"/>
      <c r="CH50" s="711"/>
      <c r="CI50" s="711"/>
      <c r="CJ50" s="711"/>
      <c r="CK50" s="711"/>
      <c r="CL50" s="711"/>
      <c r="CM50" s="711"/>
      <c r="CN50" s="711"/>
      <c r="CO50" s="711"/>
      <c r="CP50" s="711"/>
      <c r="CQ50" s="711"/>
      <c r="CR50" s="711"/>
      <c r="CS50" s="711"/>
      <c r="CT50" s="711"/>
      <c r="CU50" s="711"/>
      <c r="CV50" s="711"/>
      <c r="CW50" s="711"/>
      <c r="CX50" s="711"/>
      <c r="CY50" s="711"/>
      <c r="CZ50" s="711"/>
      <c r="DA50" s="711"/>
      <c r="DB50" s="711"/>
      <c r="DC50" s="711"/>
      <c r="DD50" s="711"/>
      <c r="DE50" s="711"/>
      <c r="DF50" s="711"/>
      <c r="DG50" s="711"/>
      <c r="DH50" s="711"/>
      <c r="DI50" s="711"/>
      <c r="DJ50" s="711"/>
      <c r="DK50" s="711"/>
      <c r="DL50" s="711"/>
      <c r="DM50" s="711"/>
      <c r="DN50" s="711"/>
      <c r="DO50" s="711"/>
      <c r="DP50" s="711"/>
      <c r="DQ50" s="711"/>
      <c r="DR50" s="711"/>
      <c r="DS50" s="711"/>
      <c r="DT50" s="711"/>
      <c r="DU50" s="711"/>
      <c r="DV50" s="711"/>
      <c r="DW50" s="711"/>
      <c r="DX50" s="711"/>
      <c r="DY50" s="711"/>
      <c r="DZ50" s="711"/>
      <c r="EA50" s="711"/>
      <c r="EB50" s="711"/>
      <c r="EC50" s="711"/>
      <c r="ED50" s="711"/>
      <c r="EE50" s="711"/>
      <c r="EF50" s="711"/>
      <c r="EG50" s="711"/>
      <c r="EH50" s="711"/>
      <c r="EI50" s="711"/>
      <c r="EJ50" s="711"/>
      <c r="EK50" s="711"/>
      <c r="EL50" s="711"/>
      <c r="EM50" s="711"/>
      <c r="EN50" s="711"/>
      <c r="EO50" s="711"/>
      <c r="EP50" s="711"/>
      <c r="EQ50" s="711"/>
      <c r="ER50" s="711"/>
      <c r="ES50" s="711"/>
      <c r="ET50" s="711"/>
      <c r="EU50" s="711"/>
      <c r="EV50" s="711"/>
      <c r="EW50" s="711"/>
      <c r="EX50" s="711"/>
      <c r="EY50" s="711"/>
      <c r="EZ50" s="711"/>
      <c r="FA50" s="711"/>
      <c r="FB50" s="711"/>
      <c r="FC50" s="711"/>
      <c r="FD50" s="711"/>
      <c r="FE50" s="711"/>
      <c r="FF50" s="711"/>
      <c r="FG50" s="711"/>
      <c r="FH50" s="711"/>
      <c r="FI50" s="711"/>
      <c r="FJ50" s="711"/>
    </row>
    <row r="51" spans="1:166">
      <c r="BO51" s="711"/>
      <c r="BP51" s="711"/>
      <c r="BQ51" s="711"/>
      <c r="BR51" s="711"/>
      <c r="BS51" s="711"/>
      <c r="BT51" s="711"/>
      <c r="BU51" s="711"/>
      <c r="BV51" s="711"/>
      <c r="BW51" s="711"/>
      <c r="BX51" s="711"/>
      <c r="BY51" s="711"/>
      <c r="BZ51" s="711"/>
      <c r="CA51" s="711"/>
      <c r="CB51" s="711"/>
      <c r="CC51" s="711"/>
      <c r="CD51" s="711"/>
      <c r="CE51" s="711"/>
      <c r="CF51" s="711"/>
      <c r="CG51" s="711"/>
      <c r="CH51" s="711"/>
      <c r="CI51" s="711"/>
      <c r="CJ51" s="711"/>
      <c r="CK51" s="711"/>
      <c r="CL51" s="711"/>
      <c r="CM51" s="711"/>
      <c r="CN51" s="711"/>
      <c r="CO51" s="711"/>
      <c r="CP51" s="711"/>
      <c r="CQ51" s="711"/>
      <c r="CR51" s="711"/>
      <c r="CS51" s="711"/>
      <c r="CT51" s="711"/>
      <c r="CU51" s="711"/>
      <c r="CV51" s="711"/>
      <c r="CW51" s="711"/>
      <c r="CX51" s="711"/>
      <c r="CY51" s="711"/>
      <c r="CZ51" s="711"/>
      <c r="DA51" s="711"/>
      <c r="DB51" s="711"/>
      <c r="DC51" s="711"/>
      <c r="DD51" s="711"/>
      <c r="DE51" s="711"/>
      <c r="DF51" s="711"/>
      <c r="DG51" s="711"/>
      <c r="DH51" s="711"/>
      <c r="DI51" s="711"/>
      <c r="DJ51" s="711"/>
      <c r="DK51" s="711"/>
      <c r="DL51" s="711"/>
      <c r="DM51" s="711"/>
      <c r="DN51" s="711"/>
      <c r="DO51" s="711"/>
      <c r="DP51" s="711"/>
      <c r="DQ51" s="711"/>
      <c r="DR51" s="711"/>
      <c r="DS51" s="711"/>
      <c r="DT51" s="711"/>
      <c r="DU51" s="711"/>
      <c r="DV51" s="711"/>
      <c r="DW51" s="711"/>
      <c r="DX51" s="711"/>
      <c r="DY51" s="711"/>
      <c r="DZ51" s="711"/>
      <c r="EA51" s="711"/>
      <c r="EB51" s="711"/>
      <c r="EC51" s="711"/>
      <c r="ED51" s="711"/>
      <c r="EE51" s="711"/>
      <c r="EF51" s="711"/>
      <c r="EG51" s="711"/>
      <c r="EH51" s="711"/>
      <c r="EI51" s="711"/>
      <c r="EJ51" s="711"/>
      <c r="EK51" s="711"/>
      <c r="EL51" s="711"/>
      <c r="EM51" s="711"/>
      <c r="EN51" s="711"/>
      <c r="EO51" s="711"/>
      <c r="EP51" s="711"/>
      <c r="EQ51" s="711"/>
      <c r="ER51" s="711"/>
      <c r="ES51" s="711"/>
      <c r="ET51" s="711"/>
      <c r="EU51" s="711"/>
      <c r="EV51" s="711"/>
      <c r="EW51" s="711"/>
      <c r="EX51" s="711"/>
      <c r="EY51" s="711"/>
      <c r="EZ51" s="711"/>
      <c r="FA51" s="711"/>
      <c r="FB51" s="711"/>
      <c r="FC51" s="711"/>
      <c r="FD51" s="711"/>
      <c r="FE51" s="711"/>
      <c r="FF51" s="711"/>
      <c r="FG51" s="711"/>
      <c r="FH51" s="711"/>
      <c r="FI51" s="711"/>
      <c r="FJ51" s="711"/>
    </row>
    <row r="52" spans="1:166">
      <c r="BO52" s="711"/>
      <c r="BP52" s="711"/>
      <c r="BQ52" s="711"/>
      <c r="BR52" s="711"/>
      <c r="BS52" s="711"/>
      <c r="BT52" s="711"/>
      <c r="BU52" s="711"/>
      <c r="BV52" s="711"/>
      <c r="BW52" s="711"/>
      <c r="BX52" s="711"/>
      <c r="BY52" s="711"/>
      <c r="BZ52" s="711"/>
      <c r="CA52" s="711"/>
      <c r="CB52" s="711"/>
      <c r="CC52" s="711"/>
      <c r="CD52" s="711"/>
      <c r="CE52" s="711"/>
      <c r="CF52" s="711"/>
      <c r="CG52" s="711"/>
      <c r="CH52" s="711"/>
      <c r="CI52" s="711"/>
      <c r="CJ52" s="711"/>
      <c r="CK52" s="711"/>
      <c r="CL52" s="711"/>
      <c r="CM52" s="711"/>
      <c r="CN52" s="711"/>
      <c r="CO52" s="711"/>
      <c r="CP52" s="711"/>
      <c r="CQ52" s="711"/>
      <c r="CR52" s="711"/>
      <c r="CS52" s="711"/>
      <c r="CT52" s="711"/>
      <c r="CU52" s="711"/>
      <c r="CV52" s="711"/>
      <c r="CW52" s="711"/>
      <c r="CX52" s="711"/>
      <c r="CY52" s="711"/>
      <c r="CZ52" s="711"/>
      <c r="DA52" s="711"/>
      <c r="DB52" s="711"/>
      <c r="DC52" s="711"/>
      <c r="DD52" s="711"/>
      <c r="DE52" s="711"/>
      <c r="DF52" s="711"/>
      <c r="DG52" s="711"/>
      <c r="DH52" s="711"/>
      <c r="DI52" s="711"/>
      <c r="DJ52" s="711"/>
      <c r="DK52" s="711"/>
      <c r="DL52" s="711"/>
      <c r="DM52" s="711"/>
      <c r="DN52" s="711"/>
      <c r="DO52" s="711"/>
      <c r="DP52" s="711"/>
      <c r="DQ52" s="711"/>
      <c r="DR52" s="711"/>
      <c r="DS52" s="711"/>
      <c r="DT52" s="711"/>
      <c r="DU52" s="711"/>
      <c r="DV52" s="711"/>
      <c r="DW52" s="711"/>
      <c r="DX52" s="711"/>
      <c r="DY52" s="711"/>
      <c r="DZ52" s="711"/>
      <c r="EA52" s="711"/>
      <c r="EB52" s="711"/>
      <c r="EC52" s="711"/>
      <c r="ED52" s="711"/>
      <c r="EE52" s="711"/>
      <c r="EF52" s="711"/>
      <c r="EG52" s="711"/>
      <c r="EH52" s="711"/>
      <c r="EI52" s="711"/>
      <c r="EJ52" s="711"/>
      <c r="EK52" s="711"/>
      <c r="EL52" s="711"/>
      <c r="EM52" s="711"/>
      <c r="EN52" s="711"/>
      <c r="EO52" s="711"/>
      <c r="EP52" s="711"/>
      <c r="EQ52" s="711"/>
      <c r="ER52" s="711"/>
      <c r="ES52" s="711"/>
      <c r="ET52" s="711"/>
      <c r="EU52" s="711"/>
      <c r="EV52" s="711"/>
      <c r="EW52" s="711"/>
      <c r="EX52" s="711"/>
      <c r="EY52" s="711"/>
      <c r="EZ52" s="711"/>
      <c r="FA52" s="711"/>
      <c r="FB52" s="711"/>
      <c r="FC52" s="711"/>
      <c r="FD52" s="711"/>
      <c r="FE52" s="711"/>
      <c r="FF52" s="711"/>
      <c r="FG52" s="711"/>
      <c r="FH52" s="711"/>
      <c r="FI52" s="711"/>
      <c r="FJ52" s="711"/>
    </row>
    <row r="85" spans="2:2" ht="6" customHeight="1"/>
    <row r="86" spans="2:2" ht="18.5">
      <c r="B86" s="3030" t="s">
        <v>1551</v>
      </c>
    </row>
  </sheetData>
  <mergeCells count="19">
    <mergeCell ref="EV2:FG2"/>
    <mergeCell ref="FH2:FJ2"/>
    <mergeCell ref="CB2:CM2"/>
    <mergeCell ref="DX2:EI2"/>
    <mergeCell ref="EJ2:EU2"/>
    <mergeCell ref="A2:A3"/>
    <mergeCell ref="B2:E2"/>
    <mergeCell ref="F2:I2"/>
    <mergeCell ref="K2:N2"/>
    <mergeCell ref="P2:S2"/>
    <mergeCell ref="U2:X2"/>
    <mergeCell ref="CN2:CY2"/>
    <mergeCell ref="CZ2:DK2"/>
    <mergeCell ref="DL2:DW2"/>
    <mergeCell ref="Z2:AC2"/>
    <mergeCell ref="AF2:AQ2"/>
    <mergeCell ref="AR2:BC2"/>
    <mergeCell ref="BD2:BO2"/>
    <mergeCell ref="BP2:CA2"/>
  </mergeCells>
  <printOptions horizontalCentered="1"/>
  <pageMargins left="0" right="0" top="0.39370078740157499" bottom="1.7322834645669301" header="0.511811023622047" footer="1.33858267716535"/>
  <pageSetup paperSize="9" scale="65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&amp;C9
&amp;1#&amp;"Aptos,Regular"&amp;10&amp;K000000 PUBLIC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34D96-04CA-4760-B465-00762D033266}">
  <dimension ref="A1:EO86"/>
  <sheetViews>
    <sheetView showGridLines="0" view="pageBreakPreview" zoomScale="70" zoomScaleNormal="90" zoomScaleSheetLayoutView="70" workbookViewId="0">
      <pane xSplit="1" ySplit="3" topLeftCell="DU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8.5"/>
  <cols>
    <col min="1" max="1" width="49.7265625" style="277" customWidth="1"/>
    <col min="2" max="4" width="13.1796875" style="277" hidden="1" customWidth="1"/>
    <col min="5" max="6" width="13.81640625" style="277" hidden="1" customWidth="1"/>
    <col min="7" max="7" width="14" style="277" hidden="1" customWidth="1"/>
    <col min="8" max="8" width="14.1796875" style="277" hidden="1" customWidth="1"/>
    <col min="9" max="9" width="13" style="277" hidden="1" customWidth="1"/>
    <col min="10" max="123" width="13.81640625" style="277" hidden="1" customWidth="1"/>
    <col min="124" max="136" width="13.81640625" style="277" customWidth="1"/>
    <col min="137" max="137" width="4.453125" style="277" customWidth="1"/>
    <col min="138" max="16384" width="9.1796875" style="277"/>
  </cols>
  <sheetData>
    <row r="1" spans="1:136" ht="32.5" customHeight="1" thickBot="1">
      <c r="A1" s="765" t="s">
        <v>331</v>
      </c>
    </row>
    <row r="2" spans="1:136" ht="33" customHeight="1" thickTop="1" thickBot="1">
      <c r="A2" s="766"/>
      <c r="B2" s="3073">
        <v>2015</v>
      </c>
      <c r="C2" s="3074"/>
      <c r="D2" s="3074"/>
      <c r="E2" s="3074"/>
      <c r="F2" s="3074"/>
      <c r="G2" s="3074"/>
      <c r="H2" s="3074"/>
      <c r="I2" s="3074"/>
      <c r="J2" s="3074"/>
      <c r="K2" s="293"/>
      <c r="L2" s="293"/>
      <c r="M2" s="293"/>
      <c r="N2" s="3073">
        <v>2016</v>
      </c>
      <c r="O2" s="3074"/>
      <c r="P2" s="3074"/>
      <c r="Q2" s="3074"/>
      <c r="R2" s="3074"/>
      <c r="S2" s="3074"/>
      <c r="T2" s="3074"/>
      <c r="U2" s="3074"/>
      <c r="V2" s="3074"/>
      <c r="W2" s="3074"/>
      <c r="X2" s="3074"/>
      <c r="Y2" s="3075"/>
      <c r="Z2" s="3073">
        <v>2017</v>
      </c>
      <c r="AA2" s="3074"/>
      <c r="AB2" s="3074"/>
      <c r="AC2" s="3074"/>
      <c r="AD2" s="3074"/>
      <c r="AE2" s="3074"/>
      <c r="AF2" s="3074"/>
      <c r="AG2" s="3074"/>
      <c r="AH2" s="3074"/>
      <c r="AI2" s="3074"/>
      <c r="AJ2" s="3074"/>
      <c r="AK2" s="3075"/>
      <c r="AL2" s="3073">
        <v>2018</v>
      </c>
      <c r="AM2" s="3074"/>
      <c r="AN2" s="3074"/>
      <c r="AO2" s="3074"/>
      <c r="AP2" s="3074"/>
      <c r="AQ2" s="3074"/>
      <c r="AR2" s="3074"/>
      <c r="AS2" s="3074"/>
      <c r="AT2" s="3074"/>
      <c r="AU2" s="3074"/>
      <c r="AV2" s="3074"/>
      <c r="AW2" s="3075"/>
      <c r="AX2" s="3073">
        <v>2019</v>
      </c>
      <c r="AY2" s="3074"/>
      <c r="AZ2" s="3074"/>
      <c r="BA2" s="3074"/>
      <c r="BB2" s="3074"/>
      <c r="BC2" s="3074"/>
      <c r="BD2" s="3074"/>
      <c r="BE2" s="3074"/>
      <c r="BF2" s="3074"/>
      <c r="BG2" s="3074"/>
      <c r="BH2" s="3074"/>
      <c r="BI2" s="3075"/>
      <c r="BJ2" s="3073">
        <v>2020</v>
      </c>
      <c r="BK2" s="3074"/>
      <c r="BL2" s="3074"/>
      <c r="BM2" s="3074"/>
      <c r="BN2" s="3074"/>
      <c r="BO2" s="3074"/>
      <c r="BP2" s="3074"/>
      <c r="BQ2" s="3074"/>
      <c r="BR2" s="3074"/>
      <c r="BS2" s="3074"/>
      <c r="BT2" s="3074"/>
      <c r="BU2" s="3075"/>
      <c r="BV2" s="3073">
        <v>2021</v>
      </c>
      <c r="BW2" s="3074"/>
      <c r="BX2" s="3074"/>
      <c r="BY2" s="3074"/>
      <c r="BZ2" s="3074"/>
      <c r="CA2" s="3074"/>
      <c r="CB2" s="3074"/>
      <c r="CC2" s="3074"/>
      <c r="CD2" s="3074"/>
      <c r="CE2" s="3074"/>
      <c r="CF2" s="3074"/>
      <c r="CG2" s="3075"/>
      <c r="CH2" s="3073">
        <v>2022</v>
      </c>
      <c r="CI2" s="3074"/>
      <c r="CJ2" s="3074"/>
      <c r="CK2" s="3074"/>
      <c r="CL2" s="3074"/>
      <c r="CM2" s="3074"/>
      <c r="CN2" s="3074"/>
      <c r="CO2" s="3074"/>
      <c r="CP2" s="3074"/>
      <c r="CQ2" s="3074"/>
      <c r="CR2" s="3074"/>
      <c r="CS2" s="3075"/>
      <c r="CT2" s="3073">
        <v>2023</v>
      </c>
      <c r="CU2" s="3074"/>
      <c r="CV2" s="3074"/>
      <c r="CW2" s="3074"/>
      <c r="CX2" s="3074"/>
      <c r="CY2" s="3074"/>
      <c r="CZ2" s="3074"/>
      <c r="DA2" s="3074"/>
      <c r="DB2" s="3074"/>
      <c r="DC2" s="3074"/>
      <c r="DD2" s="3074"/>
      <c r="DE2" s="3075"/>
      <c r="DF2" s="3073">
        <v>2024</v>
      </c>
      <c r="DG2" s="3074"/>
      <c r="DH2" s="3074"/>
      <c r="DI2" s="3074"/>
      <c r="DJ2" s="3074"/>
      <c r="DK2" s="3074"/>
      <c r="DL2" s="3074"/>
      <c r="DM2" s="3074"/>
      <c r="DN2" s="3074"/>
      <c r="DO2" s="3074"/>
      <c r="DP2" s="3074"/>
      <c r="DQ2" s="3075"/>
      <c r="DR2" s="3073">
        <v>2025</v>
      </c>
      <c r="DS2" s="3074"/>
      <c r="DT2" s="3074"/>
      <c r="DU2" s="3074"/>
      <c r="DV2" s="3074"/>
      <c r="DW2" s="3074"/>
      <c r="DX2" s="3074"/>
      <c r="DY2" s="3074"/>
      <c r="DZ2" s="3074"/>
      <c r="EA2" s="3074"/>
      <c r="EB2" s="3074"/>
      <c r="EC2" s="3075"/>
      <c r="ED2" s="3073">
        <v>2026</v>
      </c>
      <c r="EE2" s="3074"/>
      <c r="EF2" s="3075"/>
    </row>
    <row r="3" spans="1:136" ht="33" customHeight="1" thickTop="1" thickBot="1">
      <c r="A3" s="767"/>
      <c r="B3" s="304" t="s">
        <v>121</v>
      </c>
      <c r="C3" s="304" t="s">
        <v>122</v>
      </c>
      <c r="D3" s="304" t="s">
        <v>123</v>
      </c>
      <c r="E3" s="304" t="s">
        <v>124</v>
      </c>
      <c r="F3" s="304" t="s">
        <v>125</v>
      </c>
      <c r="G3" s="304" t="s">
        <v>126</v>
      </c>
      <c r="H3" s="304" t="s">
        <v>127</v>
      </c>
      <c r="I3" s="304" t="s">
        <v>128</v>
      </c>
      <c r="J3" s="304" t="s">
        <v>129</v>
      </c>
      <c r="K3" s="303" t="s">
        <v>130</v>
      </c>
      <c r="L3" s="303" t="s">
        <v>131</v>
      </c>
      <c r="M3" s="303" t="s">
        <v>132</v>
      </c>
      <c r="N3" s="306" t="s">
        <v>121</v>
      </c>
      <c r="O3" s="304" t="s">
        <v>122</v>
      </c>
      <c r="P3" s="304" t="s">
        <v>123</v>
      </c>
      <c r="Q3" s="304" t="s">
        <v>124</v>
      </c>
      <c r="R3" s="304" t="s">
        <v>125</v>
      </c>
      <c r="S3" s="304" t="s">
        <v>126</v>
      </c>
      <c r="T3" s="304" t="s">
        <v>127</v>
      </c>
      <c r="U3" s="304" t="s">
        <v>128</v>
      </c>
      <c r="V3" s="304" t="s">
        <v>129</v>
      </c>
      <c r="W3" s="304" t="s">
        <v>130</v>
      </c>
      <c r="X3" s="304" t="s">
        <v>131</v>
      </c>
      <c r="Y3" s="304" t="s">
        <v>132</v>
      </c>
      <c r="Z3" s="306" t="s">
        <v>121</v>
      </c>
      <c r="AA3" s="304" t="s">
        <v>122</v>
      </c>
      <c r="AB3" s="304" t="s">
        <v>123</v>
      </c>
      <c r="AC3" s="304" t="s">
        <v>124</v>
      </c>
      <c r="AD3" s="304" t="s">
        <v>125</v>
      </c>
      <c r="AE3" s="304" t="s">
        <v>126</v>
      </c>
      <c r="AF3" s="304" t="s">
        <v>127</v>
      </c>
      <c r="AG3" s="304" t="s">
        <v>128</v>
      </c>
      <c r="AH3" s="304" t="s">
        <v>129</v>
      </c>
      <c r="AI3" s="304" t="s">
        <v>130</v>
      </c>
      <c r="AJ3" s="304" t="s">
        <v>131</v>
      </c>
      <c r="AK3" s="304" t="s">
        <v>132</v>
      </c>
      <c r="AL3" s="306" t="s">
        <v>121</v>
      </c>
      <c r="AM3" s="304" t="s">
        <v>122</v>
      </c>
      <c r="AN3" s="304" t="s">
        <v>123</v>
      </c>
      <c r="AO3" s="304" t="s">
        <v>124</v>
      </c>
      <c r="AP3" s="304" t="s">
        <v>125</v>
      </c>
      <c r="AQ3" s="304" t="s">
        <v>126</v>
      </c>
      <c r="AR3" s="304" t="s">
        <v>127</v>
      </c>
      <c r="AS3" s="304" t="s">
        <v>128</v>
      </c>
      <c r="AT3" s="304" t="s">
        <v>129</v>
      </c>
      <c r="AU3" s="304" t="s">
        <v>130</v>
      </c>
      <c r="AV3" s="304" t="s">
        <v>131</v>
      </c>
      <c r="AW3" s="307" t="s">
        <v>132</v>
      </c>
      <c r="AX3" s="306" t="s">
        <v>121</v>
      </c>
      <c r="AY3" s="304" t="s">
        <v>122</v>
      </c>
      <c r="AZ3" s="304" t="s">
        <v>123</v>
      </c>
      <c r="BA3" s="304" t="s">
        <v>124</v>
      </c>
      <c r="BB3" s="304" t="s">
        <v>125</v>
      </c>
      <c r="BC3" s="304" t="s">
        <v>126</v>
      </c>
      <c r="BD3" s="304" t="s">
        <v>127</v>
      </c>
      <c r="BE3" s="304" t="s">
        <v>128</v>
      </c>
      <c r="BF3" s="304" t="s">
        <v>129</v>
      </c>
      <c r="BG3" s="304" t="s">
        <v>130</v>
      </c>
      <c r="BH3" s="304" t="s">
        <v>131</v>
      </c>
      <c r="BI3" s="307" t="s">
        <v>132</v>
      </c>
      <c r="BJ3" s="306" t="s">
        <v>121</v>
      </c>
      <c r="BK3" s="304" t="s">
        <v>122</v>
      </c>
      <c r="BL3" s="304" t="s">
        <v>123</v>
      </c>
      <c r="BM3" s="304" t="s">
        <v>124</v>
      </c>
      <c r="BN3" s="304" t="s">
        <v>125</v>
      </c>
      <c r="BO3" s="304" t="s">
        <v>126</v>
      </c>
      <c r="BP3" s="304" t="s">
        <v>127</v>
      </c>
      <c r="BQ3" s="304" t="s">
        <v>128</v>
      </c>
      <c r="BR3" s="304" t="s">
        <v>129</v>
      </c>
      <c r="BS3" s="304" t="s">
        <v>130</v>
      </c>
      <c r="BT3" s="304" t="s">
        <v>131</v>
      </c>
      <c r="BU3" s="307" t="s">
        <v>132</v>
      </c>
      <c r="BV3" s="306" t="s">
        <v>121</v>
      </c>
      <c r="BW3" s="304" t="s">
        <v>122</v>
      </c>
      <c r="BX3" s="304" t="s">
        <v>123</v>
      </c>
      <c r="BY3" s="304" t="s">
        <v>124</v>
      </c>
      <c r="BZ3" s="304" t="s">
        <v>125</v>
      </c>
      <c r="CA3" s="304" t="s">
        <v>126</v>
      </c>
      <c r="CB3" s="304" t="s">
        <v>127</v>
      </c>
      <c r="CC3" s="304" t="s">
        <v>128</v>
      </c>
      <c r="CD3" s="304" t="s">
        <v>129</v>
      </c>
      <c r="CE3" s="304" t="s">
        <v>130</v>
      </c>
      <c r="CF3" s="304" t="s">
        <v>131</v>
      </c>
      <c r="CG3" s="307" t="s">
        <v>132</v>
      </c>
      <c r="CH3" s="306" t="s">
        <v>121</v>
      </c>
      <c r="CI3" s="304" t="s">
        <v>122</v>
      </c>
      <c r="CJ3" s="304" t="s">
        <v>123</v>
      </c>
      <c r="CK3" s="304" t="s">
        <v>124</v>
      </c>
      <c r="CL3" s="304" t="s">
        <v>125</v>
      </c>
      <c r="CM3" s="304" t="s">
        <v>126</v>
      </c>
      <c r="CN3" s="304" t="s">
        <v>127</v>
      </c>
      <c r="CO3" s="304" t="s">
        <v>128</v>
      </c>
      <c r="CP3" s="304" t="s">
        <v>129</v>
      </c>
      <c r="CQ3" s="304" t="s">
        <v>130</v>
      </c>
      <c r="CR3" s="304" t="s">
        <v>131</v>
      </c>
      <c r="CS3" s="307" t="s">
        <v>132</v>
      </c>
      <c r="CT3" s="306" t="s">
        <v>121</v>
      </c>
      <c r="CU3" s="304" t="s">
        <v>122</v>
      </c>
      <c r="CV3" s="304" t="s">
        <v>123</v>
      </c>
      <c r="CW3" s="304" t="s">
        <v>124</v>
      </c>
      <c r="CX3" s="304" t="s">
        <v>125</v>
      </c>
      <c r="CY3" s="304" t="s">
        <v>126</v>
      </c>
      <c r="CZ3" s="304" t="s">
        <v>127</v>
      </c>
      <c r="DA3" s="304" t="s">
        <v>128</v>
      </c>
      <c r="DB3" s="304" t="s">
        <v>129</v>
      </c>
      <c r="DC3" s="304" t="s">
        <v>130</v>
      </c>
      <c r="DD3" s="304" t="s">
        <v>131</v>
      </c>
      <c r="DE3" s="307" t="s">
        <v>132</v>
      </c>
      <c r="DF3" s="306" t="s">
        <v>121</v>
      </c>
      <c r="DG3" s="304" t="s">
        <v>122</v>
      </c>
      <c r="DH3" s="304" t="s">
        <v>123</v>
      </c>
      <c r="DI3" s="304" t="s">
        <v>124</v>
      </c>
      <c r="DJ3" s="304" t="s">
        <v>125</v>
      </c>
      <c r="DK3" s="304" t="s">
        <v>126</v>
      </c>
      <c r="DL3" s="304" t="s">
        <v>127</v>
      </c>
      <c r="DM3" s="304" t="s">
        <v>128</v>
      </c>
      <c r="DN3" s="304" t="s">
        <v>129</v>
      </c>
      <c r="DO3" s="304" t="s">
        <v>130</v>
      </c>
      <c r="DP3" s="304" t="s">
        <v>131</v>
      </c>
      <c r="DQ3" s="307" t="s">
        <v>132</v>
      </c>
      <c r="DR3" s="306" t="s">
        <v>121</v>
      </c>
      <c r="DS3" s="304" t="s">
        <v>122</v>
      </c>
      <c r="DT3" s="304" t="s">
        <v>123</v>
      </c>
      <c r="DU3" s="304" t="s">
        <v>124</v>
      </c>
      <c r="DV3" s="304" t="s">
        <v>125</v>
      </c>
      <c r="DW3" s="304" t="s">
        <v>126</v>
      </c>
      <c r="DX3" s="304" t="s">
        <v>127</v>
      </c>
      <c r="DY3" s="304" t="s">
        <v>128</v>
      </c>
      <c r="DZ3" s="304" t="s">
        <v>129</v>
      </c>
      <c r="EA3" s="304" t="s">
        <v>130</v>
      </c>
      <c r="EB3" s="304" t="s">
        <v>131</v>
      </c>
      <c r="EC3" s="307" t="s">
        <v>132</v>
      </c>
      <c r="ED3" s="304" t="s">
        <v>121</v>
      </c>
      <c r="EE3" s="304" t="s">
        <v>122</v>
      </c>
      <c r="EF3" s="307" t="s">
        <v>123</v>
      </c>
    </row>
    <row r="4" spans="1:136" s="276" customFormat="1" ht="33" customHeight="1" thickTop="1">
      <c r="A4" s="768" t="s">
        <v>332</v>
      </c>
      <c r="B4" s="769">
        <v>23.445999999999998</v>
      </c>
      <c r="C4" s="769">
        <v>22.895</v>
      </c>
      <c r="D4" s="770">
        <v>23.012500000000003</v>
      </c>
      <c r="E4" s="770">
        <v>23.197999999999997</v>
      </c>
      <c r="F4" s="770">
        <v>23.612500000000001</v>
      </c>
      <c r="G4" s="770">
        <v>24.1175</v>
      </c>
      <c r="H4" s="771">
        <v>24.571999999999996</v>
      </c>
      <c r="I4" s="771">
        <v>24.91</v>
      </c>
      <c r="J4" s="771">
        <v>24.932500000000001</v>
      </c>
      <c r="K4" s="771">
        <v>24.994</v>
      </c>
      <c r="L4" s="771">
        <v>24.94</v>
      </c>
      <c r="M4" s="771">
        <v>25.247999999999998</v>
      </c>
      <c r="N4" s="771">
        <v>25.305</v>
      </c>
      <c r="O4" s="771">
        <v>25.36</v>
      </c>
      <c r="P4" s="771">
        <v>25.39</v>
      </c>
      <c r="Q4" s="771">
        <v>25.43</v>
      </c>
      <c r="R4" s="771">
        <v>25.49</v>
      </c>
      <c r="S4" s="771">
        <v>25.5</v>
      </c>
      <c r="T4" s="313">
        <v>25.5</v>
      </c>
      <c r="U4" s="313">
        <v>25.502000000000002</v>
      </c>
      <c r="V4" s="313">
        <v>25.51</v>
      </c>
      <c r="W4" s="313">
        <v>25.51</v>
      </c>
      <c r="X4" s="313">
        <v>25.462499999999999</v>
      </c>
      <c r="Y4" s="313">
        <v>25.26</v>
      </c>
      <c r="Z4" s="313">
        <v>25.227499999999999</v>
      </c>
      <c r="AA4" s="313">
        <v>25.205000000000002</v>
      </c>
      <c r="AB4" s="313">
        <v>24.847999999999999</v>
      </c>
      <c r="AC4" s="313">
        <v>23.339999999999996</v>
      </c>
      <c r="AD4" s="313">
        <v>23.1325</v>
      </c>
      <c r="AE4" s="313">
        <v>22.111999999999998</v>
      </c>
      <c r="AF4" s="313">
        <v>21.907500000000002</v>
      </c>
      <c r="AG4" s="313">
        <v>20.986000000000001</v>
      </c>
      <c r="AH4" s="313">
        <v>20.939999999999998</v>
      </c>
      <c r="AI4" s="313">
        <v>20.8825</v>
      </c>
      <c r="AJ4" s="313">
        <v>20.723999999999997</v>
      </c>
      <c r="AK4" s="313">
        <v>19.335000000000001</v>
      </c>
      <c r="AL4" s="314">
        <v>19.162500000000001</v>
      </c>
      <c r="AM4" s="313">
        <v>18.28</v>
      </c>
      <c r="AN4" s="313">
        <v>18.089999999999996</v>
      </c>
      <c r="AO4" s="313">
        <v>17.5</v>
      </c>
      <c r="AP4" s="313">
        <v>17.245000000000001</v>
      </c>
      <c r="AQ4" s="313">
        <v>16.384</v>
      </c>
      <c r="AR4" s="313">
        <v>16.23</v>
      </c>
      <c r="AS4" s="313">
        <v>16.23</v>
      </c>
      <c r="AT4" s="313">
        <v>16.23</v>
      </c>
      <c r="AU4" s="313">
        <v>16.192499999999999</v>
      </c>
      <c r="AV4" s="313">
        <v>16.126000000000001</v>
      </c>
      <c r="AW4" s="318">
        <v>16.12</v>
      </c>
      <c r="AX4" s="314">
        <v>16.12</v>
      </c>
      <c r="AY4" s="313">
        <v>15.625000000000002</v>
      </c>
      <c r="AZ4" s="313">
        <v>15.218</v>
      </c>
      <c r="BA4" s="313">
        <v>15.21</v>
      </c>
      <c r="BB4" s="313">
        <v>15.202000000000002</v>
      </c>
      <c r="BC4" s="313">
        <v>15.2</v>
      </c>
      <c r="BD4" s="313">
        <v>15.2</v>
      </c>
      <c r="BE4" s="313">
        <v>15.2</v>
      </c>
      <c r="BF4" s="313">
        <v>15.2</v>
      </c>
      <c r="BG4" s="313">
        <v>15.2</v>
      </c>
      <c r="BH4" s="313">
        <v>15.191999999999998</v>
      </c>
      <c r="BI4" s="318">
        <v>15.202500000000001</v>
      </c>
      <c r="BJ4" s="314">
        <v>15.437999999999999</v>
      </c>
      <c r="BK4" s="313">
        <v>15.857500000000002</v>
      </c>
      <c r="BL4" s="313">
        <v>15.7125</v>
      </c>
      <c r="BM4" s="313">
        <v>13.978</v>
      </c>
      <c r="BN4" s="313">
        <v>13.9025</v>
      </c>
      <c r="BO4" s="313">
        <v>13.822500000000002</v>
      </c>
      <c r="BP4" s="313">
        <v>13.693999999999999</v>
      </c>
      <c r="BQ4" s="313">
        <v>13.6325</v>
      </c>
      <c r="BR4" s="313">
        <v>13.5825</v>
      </c>
      <c r="BS4" s="313">
        <v>13.55</v>
      </c>
      <c r="BT4" s="313">
        <v>13.55</v>
      </c>
      <c r="BU4" s="318">
        <v>13.558000000000002</v>
      </c>
      <c r="BV4" s="314">
        <v>13.5625</v>
      </c>
      <c r="BW4" s="313">
        <v>13.5625</v>
      </c>
      <c r="BX4" s="313">
        <v>13.574999999999999</v>
      </c>
      <c r="BY4" s="313">
        <v>13.570000000000002</v>
      </c>
      <c r="BZ4" s="313">
        <v>13.57</v>
      </c>
      <c r="CA4" s="313">
        <v>12.875</v>
      </c>
      <c r="CB4" s="313">
        <v>12.648000000000001</v>
      </c>
      <c r="CC4" s="313">
        <v>12.61</v>
      </c>
      <c r="CD4" s="313">
        <v>12.6075</v>
      </c>
      <c r="CE4" s="313">
        <v>12.658000000000001</v>
      </c>
      <c r="CF4" s="313">
        <v>12.64</v>
      </c>
      <c r="CG4" s="318">
        <v>12.684000000000001</v>
      </c>
      <c r="CH4" s="314">
        <v>12.807500000000001</v>
      </c>
      <c r="CI4" s="313">
        <v>12.9575</v>
      </c>
      <c r="CJ4" s="313">
        <v>13.3225</v>
      </c>
      <c r="CK4" s="313">
        <v>16.458000000000002</v>
      </c>
      <c r="CL4" s="313">
        <v>18.425000000000001</v>
      </c>
      <c r="CM4" s="313">
        <v>19.920000000000002</v>
      </c>
      <c r="CN4" s="313">
        <v>21.247999999999998</v>
      </c>
      <c r="CO4" s="313">
        <v>21.927499999999998</v>
      </c>
      <c r="CP4" s="313">
        <v>22.052</v>
      </c>
      <c r="CQ4" s="313">
        <v>23.977499999999999</v>
      </c>
      <c r="CR4" s="313">
        <v>25.8</v>
      </c>
      <c r="CS4" s="318">
        <v>25.507999999999999</v>
      </c>
      <c r="CT4" s="314">
        <v>25.2425</v>
      </c>
      <c r="CU4" s="313">
        <v>25.73</v>
      </c>
      <c r="CV4" s="313">
        <v>25.869999999999997</v>
      </c>
      <c r="CW4" s="313">
        <v>25.89</v>
      </c>
      <c r="CX4" s="313">
        <v>25.895</v>
      </c>
      <c r="CY4" s="313">
        <v>26.01</v>
      </c>
      <c r="CZ4" s="313">
        <v>26.2425</v>
      </c>
      <c r="DA4" s="313">
        <v>26.587499999999999</v>
      </c>
      <c r="DB4" s="313">
        <v>27.312000000000001</v>
      </c>
      <c r="DC4" s="313">
        <v>28.49</v>
      </c>
      <c r="DD4" s="313">
        <v>29.139999999999997</v>
      </c>
      <c r="DE4" s="318">
        <v>30.189999999999998</v>
      </c>
      <c r="DF4" s="314">
        <v>29.925000000000001</v>
      </c>
      <c r="DG4" s="313">
        <v>29.189999999999998</v>
      </c>
      <c r="DH4" s="313">
        <v>28.474999999999998</v>
      </c>
      <c r="DI4" s="313">
        <v>28.674999999999997</v>
      </c>
      <c r="DJ4" s="313">
        <v>28.74</v>
      </c>
      <c r="DK4" s="313">
        <v>28.8</v>
      </c>
      <c r="DL4" s="313">
        <v>28.83</v>
      </c>
      <c r="DM4" s="313">
        <v>28.838000000000001</v>
      </c>
      <c r="DN4" s="313">
        <v>28.835000000000001</v>
      </c>
      <c r="DO4" s="313">
        <v>27.687500000000004</v>
      </c>
      <c r="DP4" s="313">
        <v>27.03</v>
      </c>
      <c r="DQ4" s="318">
        <v>27.027499999999996</v>
      </c>
      <c r="DR4" s="314">
        <v>27.064</v>
      </c>
      <c r="DS4" s="313">
        <v>27.035</v>
      </c>
      <c r="DT4" s="313">
        <v>26.282499999999999</v>
      </c>
      <c r="DU4" s="313">
        <v>26.917499999999997</v>
      </c>
      <c r="DV4" s="313">
        <v>27.02</v>
      </c>
      <c r="DW4" s="313">
        <v>27.02</v>
      </c>
      <c r="DX4" s="313">
        <v>22.762499999999999</v>
      </c>
      <c r="DY4" s="313">
        <v>23.279999999999998</v>
      </c>
      <c r="DZ4" s="313">
        <v>23.134999999999998</v>
      </c>
      <c r="EA4" s="313">
        <v>20.995000000000001</v>
      </c>
      <c r="EB4" s="313">
        <v>20.5075</v>
      </c>
      <c r="EC4" s="318">
        <v>16.287500000000001</v>
      </c>
      <c r="ED4" s="313">
        <v>15.292000000000002</v>
      </c>
      <c r="EE4" s="313">
        <v>12.5825</v>
      </c>
      <c r="EF4" s="318">
        <v>11.77</v>
      </c>
    </row>
    <row r="5" spans="1:136" s="276" customFormat="1" ht="33" customHeight="1">
      <c r="A5" s="470" t="s">
        <v>333</v>
      </c>
      <c r="B5" s="771"/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  <c r="N5" s="771"/>
      <c r="O5" s="771"/>
      <c r="P5" s="771"/>
      <c r="Q5" s="771"/>
      <c r="R5" s="771"/>
      <c r="S5" s="771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7"/>
      <c r="AI5" s="317"/>
      <c r="AJ5" s="317"/>
      <c r="AK5" s="317"/>
      <c r="AL5" s="772"/>
      <c r="AM5" s="317"/>
      <c r="AN5" s="313"/>
      <c r="AO5" s="313">
        <v>16.82</v>
      </c>
      <c r="AP5" s="313">
        <v>16.739999999999998</v>
      </c>
      <c r="AQ5" s="313">
        <v>16.190000000000001</v>
      </c>
      <c r="AR5" s="313">
        <v>16.11</v>
      </c>
      <c r="AS5" s="313">
        <v>16.100000000000001</v>
      </c>
      <c r="AT5" s="313">
        <v>16.12</v>
      </c>
      <c r="AU5" s="313">
        <v>16.14</v>
      </c>
      <c r="AV5" s="313">
        <v>16.350000000000001</v>
      </c>
      <c r="AW5" s="318">
        <v>16.61</v>
      </c>
      <c r="AX5" s="314">
        <v>16.66</v>
      </c>
      <c r="AY5" s="313">
        <v>16.27</v>
      </c>
      <c r="AZ5" s="313">
        <v>16.13</v>
      </c>
      <c r="BA5" s="313">
        <v>16.14</v>
      </c>
      <c r="BB5" s="313">
        <v>16.11</v>
      </c>
      <c r="BC5" s="313">
        <v>16.18</v>
      </c>
      <c r="BD5" s="313">
        <v>16.14</v>
      </c>
      <c r="BE5" s="313">
        <v>16.13</v>
      </c>
      <c r="BF5" s="313">
        <v>16.11</v>
      </c>
      <c r="BG5" s="313">
        <v>16.12</v>
      </c>
      <c r="BH5" s="771">
        <v>16.12</v>
      </c>
      <c r="BI5" s="773">
        <v>16.11</v>
      </c>
      <c r="BJ5" s="774">
        <v>16.13</v>
      </c>
      <c r="BK5" s="771">
        <v>16.18</v>
      </c>
      <c r="BL5" s="771">
        <v>16.32</v>
      </c>
      <c r="BM5" s="771">
        <v>15.12</v>
      </c>
      <c r="BN5" s="771">
        <v>14.77</v>
      </c>
      <c r="BO5" s="771">
        <v>14.8</v>
      </c>
      <c r="BP5" s="771">
        <v>14.75</v>
      </c>
      <c r="BQ5" s="771">
        <v>14.74</v>
      </c>
      <c r="BR5" s="771">
        <v>14.77</v>
      </c>
      <c r="BS5" s="771">
        <v>14.75</v>
      </c>
      <c r="BT5" s="771">
        <v>14.76</v>
      </c>
      <c r="BU5" s="773">
        <v>14.77</v>
      </c>
      <c r="BV5" s="774">
        <v>14.77</v>
      </c>
      <c r="BW5" s="771">
        <v>14.77</v>
      </c>
      <c r="BX5" s="771">
        <v>14.34</v>
      </c>
      <c r="BY5" s="771">
        <v>14.24</v>
      </c>
      <c r="BZ5" s="771">
        <v>14.19</v>
      </c>
      <c r="CA5" s="771">
        <v>13.8</v>
      </c>
      <c r="CB5" s="771">
        <v>13.55</v>
      </c>
      <c r="CC5" s="771">
        <v>13.51</v>
      </c>
      <c r="CD5" s="771">
        <v>13.46</v>
      </c>
      <c r="CE5" s="771">
        <v>13.47</v>
      </c>
      <c r="CF5" s="771">
        <v>13.47</v>
      </c>
      <c r="CG5" s="773">
        <v>13.89</v>
      </c>
      <c r="CH5" s="774">
        <v>13.9</v>
      </c>
      <c r="CI5" s="771">
        <v>14.01</v>
      </c>
      <c r="CJ5" s="771">
        <v>14.1837</v>
      </c>
      <c r="CK5" s="771">
        <v>14.5</v>
      </c>
      <c r="CL5" s="771">
        <v>18.04</v>
      </c>
      <c r="CM5" s="771">
        <v>20.8</v>
      </c>
      <c r="CN5" s="771">
        <v>23.66</v>
      </c>
      <c r="CO5" s="771">
        <v>24.23</v>
      </c>
      <c r="CP5" s="771">
        <v>26.5</v>
      </c>
      <c r="CQ5" s="771">
        <v>27.44</v>
      </c>
      <c r="CR5" s="771">
        <v>30.56</v>
      </c>
      <c r="CS5" s="773">
        <v>32.83</v>
      </c>
      <c r="CT5" s="774">
        <v>32.72</v>
      </c>
      <c r="CU5" s="771">
        <v>33.25</v>
      </c>
      <c r="CV5" s="771">
        <v>32.909999999999997</v>
      </c>
      <c r="CW5" s="771">
        <v>25.76</v>
      </c>
      <c r="CX5" s="771">
        <v>26.45</v>
      </c>
      <c r="CY5" s="771">
        <v>26.89</v>
      </c>
      <c r="CZ5" s="771">
        <v>27.98</v>
      </c>
      <c r="DA5" s="771">
        <v>29.28</v>
      </c>
      <c r="DB5" s="771">
        <v>30.29</v>
      </c>
      <c r="DC5" s="771">
        <v>31.09</v>
      </c>
      <c r="DD5" s="771">
        <v>32</v>
      </c>
      <c r="DE5" s="773">
        <v>32.159999999999997</v>
      </c>
      <c r="DF5" s="774">
        <v>32.17</v>
      </c>
      <c r="DG5" s="771">
        <v>31.31</v>
      </c>
      <c r="DH5" s="771">
        <v>30.45</v>
      </c>
      <c r="DI5" s="771">
        <v>29.82</v>
      </c>
      <c r="DJ5" s="771">
        <v>29.66</v>
      </c>
      <c r="DK5" s="771">
        <v>29.44</v>
      </c>
      <c r="DL5" s="771">
        <v>29.35</v>
      </c>
      <c r="DM5" s="771">
        <v>29.31</v>
      </c>
      <c r="DN5" s="771">
        <v>29.31</v>
      </c>
      <c r="DO5" s="771">
        <v>28.91</v>
      </c>
      <c r="DP5" s="771">
        <v>29.31</v>
      </c>
      <c r="DQ5" s="773">
        <v>28.84</v>
      </c>
      <c r="DR5" s="774">
        <v>29.72</v>
      </c>
      <c r="DS5" s="771">
        <v>29.96</v>
      </c>
      <c r="DT5" s="771">
        <v>27.9</v>
      </c>
      <c r="DU5" s="771">
        <v>23.99</v>
      </c>
      <c r="DV5" s="771">
        <v>23.99</v>
      </c>
      <c r="DW5" s="771">
        <v>23.8</v>
      </c>
      <c r="DX5" s="771">
        <v>23.69</v>
      </c>
      <c r="DY5" s="771">
        <v>19.670000000000002</v>
      </c>
      <c r="DZ5" s="771">
        <v>19.86</v>
      </c>
      <c r="EA5" s="771">
        <v>17.86</v>
      </c>
      <c r="EB5" s="771">
        <v>17.93</v>
      </c>
      <c r="EC5" s="773">
        <v>15.9</v>
      </c>
      <c r="ED5" s="771">
        <v>15.68</v>
      </c>
      <c r="EE5" s="771">
        <v>14.58</v>
      </c>
      <c r="EF5" s="773">
        <v>11.71</v>
      </c>
    </row>
    <row r="6" spans="1:136" ht="33" customHeight="1">
      <c r="A6" s="470" t="s">
        <v>334</v>
      </c>
      <c r="B6" s="498"/>
      <c r="C6" s="498"/>
      <c r="D6" s="611"/>
      <c r="E6" s="611"/>
      <c r="F6" s="611"/>
      <c r="G6" s="611"/>
      <c r="H6" s="775"/>
      <c r="I6" s="611"/>
      <c r="J6" s="611"/>
      <c r="K6" s="611"/>
      <c r="L6" s="775"/>
      <c r="M6" s="611"/>
      <c r="N6" s="611"/>
      <c r="O6" s="611"/>
      <c r="P6" s="611"/>
      <c r="Q6" s="775"/>
      <c r="R6" s="775"/>
      <c r="S6" s="611"/>
      <c r="AL6" s="776"/>
      <c r="AW6" s="777"/>
      <c r="AX6" s="776"/>
      <c r="BI6" s="777"/>
      <c r="BJ6" s="776"/>
      <c r="BU6" s="777"/>
      <c r="BV6" s="776"/>
      <c r="CG6" s="777"/>
      <c r="CH6" s="776"/>
      <c r="CS6" s="777"/>
      <c r="CT6" s="776"/>
      <c r="DE6" s="777"/>
      <c r="DF6" s="776"/>
      <c r="DQ6" s="777"/>
      <c r="DR6" s="776"/>
      <c r="EC6" s="777"/>
      <c r="EF6" s="777"/>
    </row>
    <row r="7" spans="1:136" ht="33" customHeight="1">
      <c r="A7" s="520" t="s">
        <v>335</v>
      </c>
      <c r="B7" s="778">
        <v>3.5</v>
      </c>
      <c r="C7" s="778">
        <v>3.25</v>
      </c>
      <c r="D7" s="779">
        <v>3.25</v>
      </c>
      <c r="E7" s="779">
        <v>3.5</v>
      </c>
      <c r="F7" s="779">
        <v>3.5</v>
      </c>
      <c r="G7" s="779">
        <v>3.5</v>
      </c>
      <c r="H7" s="779">
        <v>3.5</v>
      </c>
      <c r="I7" s="779">
        <v>3.5</v>
      </c>
      <c r="J7" s="779">
        <v>3.5</v>
      </c>
      <c r="K7" s="775">
        <v>3.5</v>
      </c>
      <c r="L7" s="775">
        <v>3.5</v>
      </c>
      <c r="M7" s="775">
        <v>3.5</v>
      </c>
      <c r="N7" s="775">
        <v>3.5</v>
      </c>
      <c r="O7" s="775">
        <v>3.5</v>
      </c>
      <c r="P7" s="775">
        <v>3.625</v>
      </c>
      <c r="Q7" s="775">
        <v>3.625</v>
      </c>
      <c r="R7" s="775">
        <v>3.625</v>
      </c>
      <c r="S7" s="775">
        <v>3.625</v>
      </c>
      <c r="T7" s="614">
        <v>3.625</v>
      </c>
      <c r="U7" s="614">
        <v>3.625</v>
      </c>
      <c r="V7" s="614">
        <v>3.625</v>
      </c>
      <c r="W7" s="614">
        <v>3.625</v>
      </c>
      <c r="X7" s="614">
        <v>3.625</v>
      </c>
      <c r="Y7" s="614">
        <v>3.75</v>
      </c>
      <c r="Z7" s="614">
        <v>3.625</v>
      </c>
      <c r="AA7" s="614">
        <v>3.625</v>
      </c>
      <c r="AB7" s="614">
        <v>3.625</v>
      </c>
      <c r="AC7" s="614">
        <v>3.625</v>
      </c>
      <c r="AD7" s="614">
        <v>3.625</v>
      </c>
      <c r="AE7" s="614">
        <v>3.625</v>
      </c>
      <c r="AF7" s="614">
        <v>6.125</v>
      </c>
      <c r="AG7" s="614">
        <v>6.125</v>
      </c>
      <c r="AH7" s="614">
        <v>3.375</v>
      </c>
      <c r="AI7" s="614">
        <v>3.375</v>
      </c>
      <c r="AJ7" s="614">
        <v>3.375</v>
      </c>
      <c r="AK7" s="614">
        <v>3.375</v>
      </c>
      <c r="AL7" s="780">
        <v>3.375</v>
      </c>
      <c r="AM7" s="614">
        <v>3.375</v>
      </c>
      <c r="AN7" s="614">
        <v>5.125</v>
      </c>
      <c r="AO7" s="614">
        <v>5.8250000000000002</v>
      </c>
      <c r="AP7" s="614">
        <v>5.8250000000000002</v>
      </c>
      <c r="AQ7" s="614">
        <v>5.8250000000000002</v>
      </c>
      <c r="AR7" s="614">
        <v>5.75</v>
      </c>
      <c r="AS7" s="614">
        <v>2.8</v>
      </c>
      <c r="AT7" s="614">
        <v>2.8</v>
      </c>
      <c r="AU7" s="614">
        <v>2.8</v>
      </c>
      <c r="AV7" s="614">
        <v>2.8</v>
      </c>
      <c r="AW7" s="781">
        <v>2.8</v>
      </c>
      <c r="AX7" s="780">
        <v>2.8</v>
      </c>
      <c r="AY7" s="614">
        <v>2.8</v>
      </c>
      <c r="AZ7" s="614">
        <v>2.8</v>
      </c>
      <c r="BA7" s="614">
        <v>2.8</v>
      </c>
      <c r="BB7" s="614">
        <v>2.8</v>
      </c>
      <c r="BC7" s="614">
        <v>2.8</v>
      </c>
      <c r="BD7" s="614">
        <v>2.8</v>
      </c>
      <c r="BE7" s="614">
        <v>2.8</v>
      </c>
      <c r="BF7" s="614">
        <v>2.8</v>
      </c>
      <c r="BG7" s="614">
        <v>2.8</v>
      </c>
      <c r="BH7" s="614">
        <v>2.8</v>
      </c>
      <c r="BI7" s="781">
        <v>2.8</v>
      </c>
      <c r="BJ7" s="780">
        <v>2.8</v>
      </c>
      <c r="BK7" s="614">
        <v>2.8</v>
      </c>
      <c r="BL7" s="614">
        <v>2.8</v>
      </c>
      <c r="BM7" s="614">
        <v>2.8</v>
      </c>
      <c r="BN7" s="614">
        <v>2.8</v>
      </c>
      <c r="BO7" s="614">
        <v>2.8</v>
      </c>
      <c r="BP7" s="782">
        <v>2.88</v>
      </c>
      <c r="BQ7" s="782">
        <v>2.88</v>
      </c>
      <c r="BR7" s="782">
        <v>2.625</v>
      </c>
      <c r="BS7" s="782">
        <v>2.625</v>
      </c>
      <c r="BT7" s="782">
        <v>2.625</v>
      </c>
      <c r="BU7" s="783">
        <v>2.625</v>
      </c>
      <c r="BV7" s="784">
        <v>2.625</v>
      </c>
      <c r="BW7" s="782">
        <v>2.625</v>
      </c>
      <c r="BX7" s="782">
        <v>2.625</v>
      </c>
      <c r="BY7" s="782">
        <v>2.625</v>
      </c>
      <c r="BZ7" s="782">
        <v>2.625</v>
      </c>
      <c r="CA7" s="782">
        <v>2.625</v>
      </c>
      <c r="CB7" s="782">
        <v>2.625</v>
      </c>
      <c r="CC7" s="782">
        <v>2.625</v>
      </c>
      <c r="CD7" s="782">
        <v>2.625</v>
      </c>
      <c r="CE7" s="782">
        <v>2.625</v>
      </c>
      <c r="CF7" s="782">
        <v>2.625</v>
      </c>
      <c r="CG7" s="783">
        <v>2.625</v>
      </c>
      <c r="CH7" s="784">
        <v>2.625</v>
      </c>
      <c r="CI7" s="782">
        <v>2.625</v>
      </c>
      <c r="CJ7" s="782">
        <v>2.625</v>
      </c>
      <c r="CK7" s="782">
        <v>2.625</v>
      </c>
      <c r="CL7" s="782">
        <v>2.625</v>
      </c>
      <c r="CM7" s="782">
        <v>2.625</v>
      </c>
      <c r="CN7" s="782">
        <v>2.625</v>
      </c>
      <c r="CO7" s="782">
        <v>2.625</v>
      </c>
      <c r="CP7" s="782">
        <v>2.625</v>
      </c>
      <c r="CQ7" s="782">
        <v>2.625</v>
      </c>
      <c r="CR7" s="782">
        <v>2.625</v>
      </c>
      <c r="CS7" s="783">
        <v>2.625</v>
      </c>
      <c r="CT7" s="784">
        <v>2.625</v>
      </c>
      <c r="CU7" s="782">
        <v>2.625</v>
      </c>
      <c r="CV7" s="782">
        <v>2.625</v>
      </c>
      <c r="CW7" s="782">
        <v>2.625</v>
      </c>
      <c r="CX7" s="782">
        <v>2.625</v>
      </c>
      <c r="CY7" s="782">
        <v>2.625</v>
      </c>
      <c r="CZ7" s="782">
        <v>2.625</v>
      </c>
      <c r="DA7" s="782">
        <v>2.625</v>
      </c>
      <c r="DB7" s="782">
        <v>2.625</v>
      </c>
      <c r="DC7" s="782">
        <v>2.625</v>
      </c>
      <c r="DD7" s="782">
        <v>2.625</v>
      </c>
      <c r="DE7" s="783">
        <v>2.625</v>
      </c>
      <c r="DF7" s="784">
        <v>2.625</v>
      </c>
      <c r="DG7" s="782">
        <v>2.625</v>
      </c>
      <c r="DH7" s="782">
        <v>2.625</v>
      </c>
      <c r="DI7" s="782">
        <v>2.625</v>
      </c>
      <c r="DJ7" s="782">
        <v>2.625</v>
      </c>
      <c r="DK7" s="782">
        <v>2.625</v>
      </c>
      <c r="DL7" s="782">
        <v>2.625</v>
      </c>
      <c r="DM7" s="782">
        <v>2.625</v>
      </c>
      <c r="DN7" s="782">
        <v>2.625</v>
      </c>
      <c r="DO7" s="782">
        <v>2.625</v>
      </c>
      <c r="DP7" s="782">
        <v>2.625</v>
      </c>
      <c r="DQ7" s="783">
        <v>2.625</v>
      </c>
      <c r="DR7" s="784">
        <v>2.625</v>
      </c>
      <c r="DS7" s="782">
        <v>2.625</v>
      </c>
      <c r="DT7" s="782">
        <v>2.625</v>
      </c>
      <c r="DU7" s="782">
        <v>2.625</v>
      </c>
      <c r="DV7" s="782">
        <v>2.625</v>
      </c>
      <c r="DW7" s="782">
        <v>2.625</v>
      </c>
      <c r="DX7" s="782">
        <v>2.625</v>
      </c>
      <c r="DY7" s="782">
        <v>2.625</v>
      </c>
      <c r="DZ7" s="782">
        <v>1.1299999999999999</v>
      </c>
      <c r="EA7" s="782">
        <v>1.1299999999999999</v>
      </c>
      <c r="EB7" s="782">
        <v>1.1299999999999999</v>
      </c>
      <c r="EC7" s="783">
        <v>1.1299999999999999</v>
      </c>
      <c r="ED7" s="782">
        <v>1.125</v>
      </c>
      <c r="EE7" s="782">
        <v>1.125</v>
      </c>
      <c r="EF7" s="783">
        <v>1.5049999999999999</v>
      </c>
    </row>
    <row r="8" spans="1:136" ht="33" customHeight="1">
      <c r="A8" s="520" t="s">
        <v>336</v>
      </c>
      <c r="B8" s="778">
        <v>5</v>
      </c>
      <c r="C8" s="778">
        <v>4.75</v>
      </c>
      <c r="D8" s="779">
        <v>4.75</v>
      </c>
      <c r="E8" s="779">
        <v>4.75</v>
      </c>
      <c r="F8" s="779">
        <v>5</v>
      </c>
      <c r="G8" s="779">
        <v>5</v>
      </c>
      <c r="H8" s="779">
        <v>5</v>
      </c>
      <c r="I8" s="779">
        <v>5</v>
      </c>
      <c r="J8" s="779">
        <v>5</v>
      </c>
      <c r="K8" s="775">
        <v>6.25</v>
      </c>
      <c r="L8" s="775">
        <v>6.25</v>
      </c>
      <c r="M8" s="775">
        <v>6.0750000000000002</v>
      </c>
      <c r="N8" s="775">
        <v>6.0750000000000002</v>
      </c>
      <c r="O8" s="775">
        <v>6.0750000000000002</v>
      </c>
      <c r="P8" s="775">
        <v>6.125</v>
      </c>
      <c r="Q8" s="775">
        <v>6.5</v>
      </c>
      <c r="R8" s="775">
        <v>6.5</v>
      </c>
      <c r="S8" s="775">
        <v>6.5</v>
      </c>
      <c r="T8" s="614">
        <v>6.5</v>
      </c>
      <c r="U8" s="614">
        <v>6.5</v>
      </c>
      <c r="V8" s="614">
        <v>6.5</v>
      </c>
      <c r="W8" s="614">
        <v>6.5</v>
      </c>
      <c r="X8" s="614">
        <v>6.05</v>
      </c>
      <c r="Y8" s="614">
        <v>6.05</v>
      </c>
      <c r="Z8" s="614">
        <v>6.05</v>
      </c>
      <c r="AA8" s="614">
        <v>6.05</v>
      </c>
      <c r="AB8" s="614">
        <v>6.05</v>
      </c>
      <c r="AC8" s="614">
        <v>7.55</v>
      </c>
      <c r="AD8" s="614">
        <v>7.55</v>
      </c>
      <c r="AE8" s="614">
        <v>7.55</v>
      </c>
      <c r="AF8" s="614">
        <v>7.75</v>
      </c>
      <c r="AG8" s="614">
        <v>7.55</v>
      </c>
      <c r="AH8" s="614">
        <v>7.55</v>
      </c>
      <c r="AI8" s="614">
        <v>7.55</v>
      </c>
      <c r="AJ8" s="614">
        <v>7.55</v>
      </c>
      <c r="AK8" s="614">
        <v>7.55</v>
      </c>
      <c r="AL8" s="780">
        <v>7.55</v>
      </c>
      <c r="AM8" s="614">
        <v>7.55</v>
      </c>
      <c r="AN8" s="614">
        <v>7.55</v>
      </c>
      <c r="AO8" s="614">
        <v>7.55</v>
      </c>
      <c r="AP8" s="614">
        <v>7.55</v>
      </c>
      <c r="AQ8" s="614">
        <v>7.55</v>
      </c>
      <c r="AR8" s="614">
        <v>7.55</v>
      </c>
      <c r="AS8" s="614">
        <v>7.55</v>
      </c>
      <c r="AT8" s="614">
        <v>7.55</v>
      </c>
      <c r="AU8" s="614">
        <v>7.55</v>
      </c>
      <c r="AV8" s="614">
        <v>7.55</v>
      </c>
      <c r="AW8" s="781">
        <v>7.55</v>
      </c>
      <c r="AX8" s="780">
        <v>7.55</v>
      </c>
      <c r="AY8" s="614">
        <v>7.55</v>
      </c>
      <c r="AZ8" s="614">
        <v>7.55</v>
      </c>
      <c r="BA8" s="614">
        <v>7.55</v>
      </c>
      <c r="BB8" s="614">
        <v>7.55</v>
      </c>
      <c r="BC8" s="614">
        <v>7.55</v>
      </c>
      <c r="BD8" s="614">
        <v>7.55</v>
      </c>
      <c r="BE8" s="614">
        <v>7.55</v>
      </c>
      <c r="BF8" s="614">
        <v>7.55</v>
      </c>
      <c r="BG8" s="614">
        <v>7.55</v>
      </c>
      <c r="BH8" s="614">
        <v>7.55</v>
      </c>
      <c r="BI8" s="781">
        <v>7.55</v>
      </c>
      <c r="BJ8" s="780">
        <v>7.55</v>
      </c>
      <c r="BK8" s="614">
        <v>7.55</v>
      </c>
      <c r="BL8" s="614">
        <v>7.55</v>
      </c>
      <c r="BM8" s="614">
        <v>7.55</v>
      </c>
      <c r="BN8" s="614">
        <v>7.55</v>
      </c>
      <c r="BO8" s="614">
        <v>7.55</v>
      </c>
      <c r="BP8" s="614">
        <v>7.625</v>
      </c>
      <c r="BQ8" s="614">
        <v>7.625</v>
      </c>
      <c r="BR8" s="614">
        <v>7.625</v>
      </c>
      <c r="BS8" s="614">
        <v>7.625</v>
      </c>
      <c r="BT8" s="614">
        <v>7.625</v>
      </c>
      <c r="BU8" s="781">
        <v>7.625</v>
      </c>
      <c r="BV8" s="780">
        <v>7.625</v>
      </c>
      <c r="BW8" s="614">
        <v>7.625</v>
      </c>
      <c r="BX8" s="614">
        <v>7.625</v>
      </c>
      <c r="BY8" s="614">
        <v>7.625</v>
      </c>
      <c r="BZ8" s="614">
        <v>7.625</v>
      </c>
      <c r="CA8" s="614">
        <v>7.625</v>
      </c>
      <c r="CB8" s="614">
        <v>7.625</v>
      </c>
      <c r="CC8" s="614">
        <v>7.625</v>
      </c>
      <c r="CD8" s="614">
        <v>7.625</v>
      </c>
      <c r="CE8" s="614">
        <v>7.625</v>
      </c>
      <c r="CF8" s="614">
        <v>7.625</v>
      </c>
      <c r="CG8" s="781">
        <v>7.625</v>
      </c>
      <c r="CH8" s="780">
        <v>7.625</v>
      </c>
      <c r="CI8" s="614">
        <v>7.625</v>
      </c>
      <c r="CJ8" s="614">
        <v>7.625</v>
      </c>
      <c r="CK8" s="614">
        <v>7.625</v>
      </c>
      <c r="CL8" s="614">
        <v>7.625</v>
      </c>
      <c r="CM8" s="614">
        <v>7.625</v>
      </c>
      <c r="CN8" s="614">
        <v>7.625</v>
      </c>
      <c r="CO8" s="614">
        <v>7.625</v>
      </c>
      <c r="CP8" s="614">
        <v>7.625</v>
      </c>
      <c r="CQ8" s="614">
        <v>7.625</v>
      </c>
      <c r="CR8" s="614">
        <v>7.625</v>
      </c>
      <c r="CS8" s="781">
        <v>7.625</v>
      </c>
      <c r="CT8" s="780">
        <v>7.625</v>
      </c>
      <c r="CU8" s="614">
        <v>7.625</v>
      </c>
      <c r="CV8" s="614">
        <v>6.25</v>
      </c>
      <c r="CW8" s="614">
        <v>6.25</v>
      </c>
      <c r="CX8" s="614">
        <v>6.25</v>
      </c>
      <c r="CY8" s="614">
        <v>5</v>
      </c>
      <c r="CZ8" s="614">
        <v>5</v>
      </c>
      <c r="DA8" s="614">
        <v>5</v>
      </c>
      <c r="DB8" s="614">
        <v>5</v>
      </c>
      <c r="DC8" s="614">
        <v>5</v>
      </c>
      <c r="DD8" s="614">
        <v>5</v>
      </c>
      <c r="DE8" s="781">
        <v>5</v>
      </c>
      <c r="DF8" s="780">
        <v>5</v>
      </c>
      <c r="DG8" s="614">
        <v>5</v>
      </c>
      <c r="DH8" s="614">
        <v>5</v>
      </c>
      <c r="DI8" s="614">
        <v>5</v>
      </c>
      <c r="DJ8" s="614">
        <v>5</v>
      </c>
      <c r="DK8" s="614">
        <v>5</v>
      </c>
      <c r="DL8" s="614">
        <v>5</v>
      </c>
      <c r="DM8" s="614">
        <v>5</v>
      </c>
      <c r="DN8" s="614">
        <v>5</v>
      </c>
      <c r="DO8" s="614">
        <v>5</v>
      </c>
      <c r="DP8" s="614">
        <v>5</v>
      </c>
      <c r="DQ8" s="781">
        <v>5</v>
      </c>
      <c r="DR8" s="780">
        <v>5</v>
      </c>
      <c r="DS8" s="614">
        <v>5</v>
      </c>
      <c r="DT8" s="614">
        <v>5</v>
      </c>
      <c r="DU8" s="614">
        <v>5</v>
      </c>
      <c r="DV8" s="614">
        <v>5</v>
      </c>
      <c r="DW8" s="614">
        <v>5</v>
      </c>
      <c r="DX8" s="614">
        <v>5</v>
      </c>
      <c r="DY8" s="614">
        <v>5</v>
      </c>
      <c r="DZ8" s="614">
        <v>5</v>
      </c>
      <c r="EA8" s="614">
        <v>5</v>
      </c>
      <c r="EB8" s="614">
        <v>5</v>
      </c>
      <c r="EC8" s="781">
        <v>5</v>
      </c>
      <c r="ED8" s="614">
        <v>5</v>
      </c>
      <c r="EE8" s="614">
        <v>5</v>
      </c>
      <c r="EF8" s="781">
        <v>4.0049999999999999</v>
      </c>
    </row>
    <row r="9" spans="1:136" ht="33" customHeight="1">
      <c r="A9" s="520" t="s">
        <v>337</v>
      </c>
      <c r="B9" s="498"/>
      <c r="C9" s="498"/>
      <c r="D9" s="611"/>
      <c r="E9" s="611"/>
      <c r="F9" s="611"/>
      <c r="G9" s="611"/>
      <c r="H9" s="611"/>
      <c r="I9" s="611"/>
      <c r="J9" s="611"/>
      <c r="K9" s="775"/>
      <c r="L9" s="775"/>
      <c r="M9" s="775"/>
      <c r="N9" s="611"/>
      <c r="O9" s="611"/>
      <c r="P9" s="611"/>
      <c r="Q9" s="775"/>
      <c r="R9" s="775"/>
      <c r="S9" s="611"/>
      <c r="AL9" s="776"/>
      <c r="AN9" s="614"/>
      <c r="AO9" s="614"/>
      <c r="AP9" s="614"/>
      <c r="AQ9" s="614"/>
      <c r="AR9" s="614"/>
      <c r="AS9" s="614"/>
      <c r="AT9" s="614"/>
      <c r="AU9" s="614"/>
      <c r="AV9" s="614"/>
      <c r="AW9" s="781"/>
      <c r="AX9" s="780"/>
      <c r="AY9" s="614"/>
      <c r="AZ9" s="614"/>
      <c r="BA9" s="614"/>
      <c r="BB9" s="614"/>
      <c r="BC9" s="614"/>
      <c r="BD9" s="614"/>
      <c r="BE9" s="614"/>
      <c r="BF9" s="614"/>
      <c r="BG9" s="614"/>
      <c r="BH9" s="614"/>
      <c r="BI9" s="781"/>
      <c r="BJ9" s="780"/>
      <c r="BL9" s="614"/>
      <c r="BM9" s="614"/>
      <c r="BN9" s="614"/>
      <c r="BO9" s="614"/>
      <c r="BP9" s="614"/>
      <c r="BQ9" s="614"/>
      <c r="BR9" s="614"/>
      <c r="BS9" s="614"/>
      <c r="BT9" s="614"/>
      <c r="BU9" s="781"/>
      <c r="BV9" s="780"/>
      <c r="BW9" s="614"/>
      <c r="BX9" s="614"/>
      <c r="BY9" s="614"/>
      <c r="BZ9" s="614"/>
      <c r="CA9" s="614"/>
      <c r="CB9" s="614"/>
      <c r="CC9" s="614"/>
      <c r="CD9" s="614"/>
      <c r="CE9" s="614"/>
      <c r="CF9" s="614"/>
      <c r="CG9" s="781"/>
      <c r="CH9" s="780"/>
      <c r="CI9" s="614"/>
      <c r="CJ9" s="614"/>
      <c r="CK9" s="614"/>
      <c r="CL9" s="614"/>
      <c r="CM9" s="614"/>
      <c r="CN9" s="614"/>
      <c r="CO9" s="614"/>
      <c r="CP9" s="614"/>
      <c r="CQ9" s="614"/>
      <c r="CR9" s="614"/>
      <c r="CS9" s="781"/>
      <c r="CT9" s="780"/>
      <c r="CU9" s="614"/>
      <c r="CV9" s="614"/>
      <c r="CW9" s="614"/>
      <c r="CX9" s="614"/>
      <c r="CY9" s="614"/>
      <c r="CZ9" s="614"/>
      <c r="DA9" s="614"/>
      <c r="DB9" s="614"/>
      <c r="DC9" s="614"/>
      <c r="DD9" s="614"/>
      <c r="DE9" s="781"/>
      <c r="DF9" s="780"/>
      <c r="DG9" s="614"/>
      <c r="DH9" s="614"/>
      <c r="DI9" s="614"/>
      <c r="DJ9" s="614"/>
      <c r="DK9" s="614"/>
      <c r="DL9" s="614"/>
      <c r="DM9" s="614"/>
      <c r="DN9" s="614"/>
      <c r="DO9" s="614"/>
      <c r="DP9" s="614"/>
      <c r="DQ9" s="781"/>
      <c r="DR9" s="780"/>
      <c r="DS9" s="614"/>
      <c r="DT9" s="614"/>
      <c r="DU9" s="614"/>
      <c r="DV9" s="614"/>
      <c r="DW9" s="614"/>
      <c r="DX9" s="614"/>
      <c r="DY9" s="614"/>
      <c r="DZ9" s="614"/>
      <c r="EA9" s="614"/>
      <c r="EB9" s="614"/>
      <c r="EC9" s="781"/>
      <c r="ED9" s="614"/>
      <c r="EE9" s="614"/>
      <c r="EF9" s="781"/>
    </row>
    <row r="10" spans="1:136" ht="33" customHeight="1">
      <c r="A10" s="520" t="s">
        <v>338</v>
      </c>
      <c r="B10" s="498"/>
      <c r="C10" s="498"/>
      <c r="D10" s="611"/>
      <c r="E10" s="611"/>
      <c r="F10" s="611"/>
      <c r="G10" s="611"/>
      <c r="H10" s="611"/>
      <c r="I10" s="611"/>
      <c r="J10" s="611"/>
      <c r="K10" s="775"/>
      <c r="L10" s="775"/>
      <c r="M10" s="775"/>
      <c r="N10" s="611"/>
      <c r="O10" s="611"/>
      <c r="P10" s="611">
        <v>10.35</v>
      </c>
      <c r="Q10" s="775">
        <v>11</v>
      </c>
      <c r="R10" s="775">
        <v>11.5</v>
      </c>
      <c r="S10" s="611">
        <v>12.2</v>
      </c>
      <c r="T10" s="277">
        <v>12.2</v>
      </c>
      <c r="U10" s="277">
        <v>12.2</v>
      </c>
      <c r="V10" s="277">
        <v>12.45</v>
      </c>
      <c r="W10" s="277">
        <v>12.2</v>
      </c>
      <c r="X10" s="277">
        <v>12.45</v>
      </c>
      <c r="Y10" s="277">
        <v>12.45</v>
      </c>
      <c r="Z10" s="277">
        <v>12.2</v>
      </c>
      <c r="AA10" s="277">
        <v>12.2</v>
      </c>
      <c r="AB10" s="277">
        <v>12.2</v>
      </c>
      <c r="AC10" s="277">
        <v>11.5</v>
      </c>
      <c r="AD10" s="277">
        <v>11.25</v>
      </c>
      <c r="AE10" s="277">
        <v>10.75</v>
      </c>
      <c r="AF10" s="277">
        <v>10.75</v>
      </c>
      <c r="AG10" s="277">
        <v>10.375</v>
      </c>
      <c r="AH10" s="277">
        <v>9.25</v>
      </c>
      <c r="AI10" s="614">
        <v>9</v>
      </c>
      <c r="AJ10" s="614">
        <v>9</v>
      </c>
      <c r="AK10" s="614">
        <v>9</v>
      </c>
      <c r="AL10" s="780">
        <v>8.75</v>
      </c>
      <c r="AM10" s="614">
        <v>8.75</v>
      </c>
      <c r="AN10" s="614">
        <v>8.5</v>
      </c>
      <c r="AO10" s="614">
        <v>8.5</v>
      </c>
      <c r="AP10" s="614">
        <v>9.5</v>
      </c>
      <c r="AQ10" s="614">
        <v>9.5</v>
      </c>
      <c r="AR10" s="614">
        <v>8.5</v>
      </c>
      <c r="AS10" s="614">
        <v>8.5</v>
      </c>
      <c r="AT10" s="614">
        <v>8.5</v>
      </c>
      <c r="AU10" s="614">
        <v>8.5</v>
      </c>
      <c r="AV10" s="614">
        <v>8.5</v>
      </c>
      <c r="AW10" s="781">
        <v>8.875</v>
      </c>
      <c r="AX10" s="780">
        <v>8.125</v>
      </c>
      <c r="AY10" s="614">
        <v>7.75</v>
      </c>
      <c r="AZ10" s="614">
        <v>7.75</v>
      </c>
      <c r="BA10" s="614">
        <v>7.75</v>
      </c>
      <c r="BB10" s="614">
        <v>7.75</v>
      </c>
      <c r="BC10" s="614">
        <v>7.75</v>
      </c>
      <c r="BD10" s="614">
        <v>7.75</v>
      </c>
      <c r="BE10" s="614">
        <v>7.75</v>
      </c>
      <c r="BF10" s="614">
        <v>7.75</v>
      </c>
      <c r="BG10" s="614">
        <v>7.75</v>
      </c>
      <c r="BH10" s="614">
        <v>7.75</v>
      </c>
      <c r="BI10" s="781">
        <v>7.75</v>
      </c>
      <c r="BJ10" s="780">
        <v>7.75</v>
      </c>
      <c r="BK10" s="614">
        <v>7.75</v>
      </c>
      <c r="BL10" s="614">
        <v>8.125</v>
      </c>
      <c r="BM10" s="614">
        <v>8.125</v>
      </c>
      <c r="BN10" s="614">
        <v>8</v>
      </c>
      <c r="BO10" s="614">
        <v>8</v>
      </c>
      <c r="BP10" s="614">
        <v>7.4</v>
      </c>
      <c r="BQ10" s="614">
        <v>7.4</v>
      </c>
      <c r="BR10" s="614">
        <v>7.4</v>
      </c>
      <c r="BS10" s="614">
        <v>7.4</v>
      </c>
      <c r="BT10" s="614">
        <v>7.4</v>
      </c>
      <c r="BU10" s="781">
        <v>7.4</v>
      </c>
      <c r="BV10" s="780">
        <v>7.4</v>
      </c>
      <c r="BW10" s="614">
        <v>7.4</v>
      </c>
      <c r="BX10" s="614">
        <v>7.4</v>
      </c>
      <c r="BY10" s="614">
        <v>7.4</v>
      </c>
      <c r="BZ10" s="614">
        <v>7.4</v>
      </c>
      <c r="CA10" s="614">
        <v>7.4</v>
      </c>
      <c r="CB10" s="614">
        <v>7.4</v>
      </c>
      <c r="CC10" s="614">
        <v>7.4</v>
      </c>
      <c r="CD10" s="614">
        <v>7.4</v>
      </c>
      <c r="CE10" s="614">
        <v>7.25</v>
      </c>
      <c r="CF10" s="614">
        <v>7.25</v>
      </c>
      <c r="CG10" s="781">
        <v>7.4</v>
      </c>
      <c r="CH10" s="780">
        <v>7.4</v>
      </c>
      <c r="CI10" s="614">
        <v>7.4</v>
      </c>
      <c r="CJ10" s="614">
        <v>7.4</v>
      </c>
      <c r="CK10" s="614">
        <v>7.4</v>
      </c>
      <c r="CL10" s="614">
        <v>7.4</v>
      </c>
      <c r="CM10" s="614">
        <v>7.4</v>
      </c>
      <c r="CN10" s="614">
        <v>7.4</v>
      </c>
      <c r="CO10" s="614">
        <v>9.9</v>
      </c>
      <c r="CP10" s="614">
        <v>10.75</v>
      </c>
      <c r="CQ10" s="614">
        <v>10.75</v>
      </c>
      <c r="CR10" s="614">
        <v>11.75</v>
      </c>
      <c r="CS10" s="781">
        <v>11.75</v>
      </c>
      <c r="CT10" s="780">
        <v>11.75</v>
      </c>
      <c r="CU10" s="614">
        <v>11.75</v>
      </c>
      <c r="CV10" s="614">
        <v>10.5</v>
      </c>
      <c r="CW10" s="614">
        <v>10.5</v>
      </c>
      <c r="CX10" s="614">
        <v>10.375</v>
      </c>
      <c r="CY10" s="614">
        <v>8.375</v>
      </c>
      <c r="CZ10" s="614">
        <v>8.375</v>
      </c>
      <c r="DA10" s="614">
        <v>8.375</v>
      </c>
      <c r="DB10" s="614">
        <v>8.375</v>
      </c>
      <c r="DC10" s="614">
        <v>8.375</v>
      </c>
      <c r="DD10" s="614">
        <v>8.375</v>
      </c>
      <c r="DE10" s="781">
        <v>8.375</v>
      </c>
      <c r="DF10" s="780">
        <v>8.375</v>
      </c>
      <c r="DG10" s="614">
        <v>8.375</v>
      </c>
      <c r="DH10" s="614">
        <v>8.375</v>
      </c>
      <c r="DI10" s="614">
        <v>8.375</v>
      </c>
      <c r="DJ10" s="614">
        <v>8.375</v>
      </c>
      <c r="DK10" s="614">
        <v>8.375</v>
      </c>
      <c r="DL10" s="614">
        <v>8.375</v>
      </c>
      <c r="DM10" s="614">
        <v>8.375</v>
      </c>
      <c r="DN10" s="614">
        <v>8.375</v>
      </c>
      <c r="DO10" s="614">
        <v>8.375</v>
      </c>
      <c r="DP10" s="614">
        <v>8.375</v>
      </c>
      <c r="DQ10" s="781">
        <v>8.375</v>
      </c>
      <c r="DR10" s="780">
        <v>8.375</v>
      </c>
      <c r="DS10" s="614">
        <v>8.375</v>
      </c>
      <c r="DT10" s="614">
        <v>8.375</v>
      </c>
      <c r="DU10" s="614">
        <v>8.375</v>
      </c>
      <c r="DV10" s="614">
        <v>8.375</v>
      </c>
      <c r="DW10" s="614">
        <v>8.375</v>
      </c>
      <c r="DX10" s="614">
        <v>8.375</v>
      </c>
      <c r="DY10" s="614">
        <v>8.375</v>
      </c>
      <c r="DZ10" s="614">
        <v>8</v>
      </c>
      <c r="EA10" s="614">
        <v>8</v>
      </c>
      <c r="EB10" s="614">
        <v>8</v>
      </c>
      <c r="EC10" s="781">
        <v>8</v>
      </c>
      <c r="ED10" s="614">
        <v>8</v>
      </c>
      <c r="EE10" s="614">
        <v>8</v>
      </c>
      <c r="EF10" s="781">
        <v>8</v>
      </c>
    </row>
    <row r="11" spans="1:136" ht="33" customHeight="1">
      <c r="A11" s="520" t="s">
        <v>339</v>
      </c>
      <c r="B11" s="778">
        <v>13.85</v>
      </c>
      <c r="C11" s="778">
        <v>13.85</v>
      </c>
      <c r="D11" s="779">
        <v>13</v>
      </c>
      <c r="E11" s="779">
        <v>13.5</v>
      </c>
      <c r="F11" s="779">
        <v>13</v>
      </c>
      <c r="G11" s="779">
        <v>13</v>
      </c>
      <c r="H11" s="779">
        <v>13.6</v>
      </c>
      <c r="I11" s="779">
        <v>13.6</v>
      </c>
      <c r="J11" s="779">
        <v>13</v>
      </c>
      <c r="K11" s="775">
        <v>13</v>
      </c>
      <c r="L11" s="775">
        <v>13.67</v>
      </c>
      <c r="M11" s="775">
        <v>13</v>
      </c>
      <c r="N11" s="775">
        <v>13.5</v>
      </c>
      <c r="O11" s="775">
        <v>13</v>
      </c>
      <c r="P11" s="775">
        <v>13</v>
      </c>
      <c r="Q11" s="775">
        <v>13</v>
      </c>
      <c r="R11" s="775">
        <v>13</v>
      </c>
      <c r="S11" s="775">
        <v>13</v>
      </c>
      <c r="T11" s="614">
        <v>13</v>
      </c>
      <c r="U11" s="614">
        <v>13</v>
      </c>
      <c r="V11" s="614">
        <v>13</v>
      </c>
      <c r="W11" s="614">
        <v>13</v>
      </c>
      <c r="X11" s="614">
        <v>13</v>
      </c>
      <c r="Y11" s="614">
        <v>13</v>
      </c>
      <c r="Z11" s="614">
        <v>13</v>
      </c>
      <c r="AA11" s="614">
        <v>15</v>
      </c>
      <c r="AB11" s="614">
        <v>15</v>
      </c>
      <c r="AC11" s="614">
        <v>15.25</v>
      </c>
      <c r="AD11" s="614">
        <v>15</v>
      </c>
      <c r="AE11" s="614">
        <v>14.5</v>
      </c>
      <c r="AF11" s="614">
        <v>14.5</v>
      </c>
      <c r="AG11" s="614">
        <v>14.5</v>
      </c>
      <c r="AH11" s="614">
        <v>13</v>
      </c>
      <c r="AI11" s="614">
        <v>13</v>
      </c>
      <c r="AJ11" s="614">
        <v>13</v>
      </c>
      <c r="AK11" s="614">
        <v>13</v>
      </c>
      <c r="AL11" s="780">
        <v>13</v>
      </c>
      <c r="AM11" s="614">
        <v>13</v>
      </c>
      <c r="AN11" s="614">
        <v>13</v>
      </c>
      <c r="AO11" s="614">
        <v>11.5</v>
      </c>
      <c r="AP11" s="614">
        <v>12.75</v>
      </c>
      <c r="AQ11" s="614">
        <v>12.75</v>
      </c>
      <c r="AR11" s="614">
        <v>11.5</v>
      </c>
      <c r="AS11" s="614">
        <v>11.5</v>
      </c>
      <c r="AT11" s="614">
        <v>11.5</v>
      </c>
      <c r="AU11" s="614">
        <v>11.5</v>
      </c>
      <c r="AV11" s="614">
        <v>11.5</v>
      </c>
      <c r="AW11" s="781">
        <v>11.5</v>
      </c>
      <c r="AX11" s="780">
        <v>11.5</v>
      </c>
      <c r="AY11" s="614">
        <v>11.5</v>
      </c>
      <c r="AZ11" s="614">
        <v>11.5</v>
      </c>
      <c r="BA11" s="614">
        <v>11.5</v>
      </c>
      <c r="BB11" s="614">
        <v>11.5</v>
      </c>
      <c r="BC11" s="614">
        <v>11.5</v>
      </c>
      <c r="BD11" s="614">
        <v>11.5</v>
      </c>
      <c r="BE11" s="614">
        <v>11.5</v>
      </c>
      <c r="BF11" s="614">
        <v>11.5</v>
      </c>
      <c r="BG11" s="614">
        <v>11.5</v>
      </c>
      <c r="BH11" s="614">
        <v>11.5</v>
      </c>
      <c r="BI11" s="781">
        <v>11.5</v>
      </c>
      <c r="BJ11" s="780">
        <v>11.5</v>
      </c>
      <c r="BK11" s="614">
        <v>11.5</v>
      </c>
      <c r="BL11" s="614">
        <v>11.5</v>
      </c>
      <c r="BM11" s="614">
        <v>11.5</v>
      </c>
      <c r="BN11" s="614">
        <v>11.5</v>
      </c>
      <c r="BO11" s="614">
        <v>11.5</v>
      </c>
      <c r="BP11" s="614">
        <v>11.5</v>
      </c>
      <c r="BQ11" s="614">
        <v>11.5</v>
      </c>
      <c r="BR11" s="614">
        <v>11.5</v>
      </c>
      <c r="BS11" s="614">
        <v>11.5</v>
      </c>
      <c r="BT11" s="614">
        <v>11.5</v>
      </c>
      <c r="BU11" s="781">
        <v>11.5</v>
      </c>
      <c r="BV11" s="780">
        <v>11.5</v>
      </c>
      <c r="BW11" s="614">
        <v>11.5</v>
      </c>
      <c r="BX11" s="614">
        <v>11.5</v>
      </c>
      <c r="BY11" s="614">
        <v>11.5</v>
      </c>
      <c r="BZ11" s="614">
        <v>11.5</v>
      </c>
      <c r="CA11" s="614">
        <v>11.5</v>
      </c>
      <c r="CB11" s="614">
        <v>11.5</v>
      </c>
      <c r="CC11" s="614">
        <v>11.5</v>
      </c>
      <c r="CD11" s="614">
        <v>11.5</v>
      </c>
      <c r="CE11" s="614">
        <v>11.5</v>
      </c>
      <c r="CF11" s="614">
        <v>11.5</v>
      </c>
      <c r="CG11" s="781">
        <v>11.5</v>
      </c>
      <c r="CH11" s="780">
        <v>11.5</v>
      </c>
      <c r="CI11" s="614">
        <v>11.5</v>
      </c>
      <c r="CJ11" s="614">
        <v>11.5</v>
      </c>
      <c r="CK11" s="614">
        <v>11.5</v>
      </c>
      <c r="CL11" s="614">
        <v>11.5</v>
      </c>
      <c r="CM11" s="614">
        <v>11.5</v>
      </c>
      <c r="CN11" s="614">
        <v>11.5</v>
      </c>
      <c r="CO11" s="614">
        <v>11.5</v>
      </c>
      <c r="CP11" s="614">
        <v>11.5</v>
      </c>
      <c r="CQ11" s="614">
        <v>13.125</v>
      </c>
      <c r="CR11" s="614">
        <v>14</v>
      </c>
      <c r="CS11" s="781">
        <v>14</v>
      </c>
      <c r="CT11" s="780">
        <v>14</v>
      </c>
      <c r="CU11" s="614">
        <v>14</v>
      </c>
      <c r="CV11" s="614">
        <v>12.5</v>
      </c>
      <c r="CW11" s="614">
        <v>11.5</v>
      </c>
      <c r="CX11" s="614">
        <v>11.5</v>
      </c>
      <c r="CY11" s="614">
        <v>10.5</v>
      </c>
      <c r="CZ11" s="614">
        <v>10.5</v>
      </c>
      <c r="DA11" s="614">
        <v>10.5</v>
      </c>
      <c r="DB11" s="614">
        <v>10.5</v>
      </c>
      <c r="DC11" s="614">
        <v>10.5</v>
      </c>
      <c r="DD11" s="614">
        <v>10.5</v>
      </c>
      <c r="DE11" s="781">
        <v>10.5</v>
      </c>
      <c r="DF11" s="780">
        <v>10.5</v>
      </c>
      <c r="DG11" s="614">
        <v>10.5</v>
      </c>
      <c r="DH11" s="614">
        <v>10.5</v>
      </c>
      <c r="DI11" s="614">
        <v>10.5</v>
      </c>
      <c r="DJ11" s="614">
        <v>10.5</v>
      </c>
      <c r="DK11" s="614">
        <v>10.5</v>
      </c>
      <c r="DL11" s="614">
        <v>10.5</v>
      </c>
      <c r="DM11" s="614">
        <v>10.5</v>
      </c>
      <c r="DN11" s="614">
        <v>10.5</v>
      </c>
      <c r="DO11" s="614">
        <v>10.5</v>
      </c>
      <c r="DP11" s="614">
        <v>10.5</v>
      </c>
      <c r="DQ11" s="781">
        <v>10.5</v>
      </c>
      <c r="DR11" s="780">
        <v>10.5</v>
      </c>
      <c r="DS11" s="614">
        <v>10.5</v>
      </c>
      <c r="DT11" s="614">
        <v>10.5</v>
      </c>
      <c r="DU11" s="614">
        <v>10.5</v>
      </c>
      <c r="DV11" s="614">
        <v>10.5</v>
      </c>
      <c r="DW11" s="614">
        <v>10.5</v>
      </c>
      <c r="DX11" s="614">
        <v>10.5</v>
      </c>
      <c r="DY11" s="614">
        <v>10.5</v>
      </c>
      <c r="DZ11" s="614">
        <v>10.5</v>
      </c>
      <c r="EA11" s="614">
        <v>10.5</v>
      </c>
      <c r="EB11" s="614">
        <v>10.5</v>
      </c>
      <c r="EC11" s="781">
        <v>10.5</v>
      </c>
      <c r="ED11" s="614">
        <v>10.5</v>
      </c>
      <c r="EE11" s="614">
        <v>10.5</v>
      </c>
      <c r="EF11" s="781">
        <v>10.5</v>
      </c>
    </row>
    <row r="12" spans="1:136" ht="33" customHeight="1">
      <c r="A12" s="520" t="s">
        <v>340</v>
      </c>
      <c r="B12" s="778">
        <v>13.75</v>
      </c>
      <c r="C12" s="778">
        <v>13.75</v>
      </c>
      <c r="D12" s="779">
        <v>13.75</v>
      </c>
      <c r="E12" s="779">
        <v>14.25</v>
      </c>
      <c r="F12" s="779">
        <v>14</v>
      </c>
      <c r="G12" s="779">
        <v>14</v>
      </c>
      <c r="H12" s="779">
        <v>13.9</v>
      </c>
      <c r="I12" s="779">
        <v>13.9</v>
      </c>
      <c r="J12" s="779">
        <v>13.75</v>
      </c>
      <c r="K12" s="775">
        <v>13.75</v>
      </c>
      <c r="L12" s="775">
        <v>13.75</v>
      </c>
      <c r="M12" s="775">
        <v>13.75</v>
      </c>
      <c r="N12" s="775">
        <v>14</v>
      </c>
      <c r="O12" s="775">
        <v>14</v>
      </c>
      <c r="P12" s="775">
        <v>14</v>
      </c>
      <c r="Q12" s="775">
        <v>14</v>
      </c>
      <c r="R12" s="775">
        <v>14</v>
      </c>
      <c r="S12" s="775">
        <v>14</v>
      </c>
      <c r="T12" s="614">
        <v>14</v>
      </c>
      <c r="U12" s="614">
        <v>14</v>
      </c>
      <c r="V12" s="614">
        <v>14</v>
      </c>
      <c r="W12" s="614">
        <v>14</v>
      </c>
      <c r="X12" s="614">
        <v>14.5</v>
      </c>
      <c r="Y12" s="614">
        <v>14.5</v>
      </c>
      <c r="Z12" s="614">
        <v>14.5</v>
      </c>
      <c r="AA12" s="614">
        <v>17</v>
      </c>
      <c r="AB12" s="614">
        <v>17</v>
      </c>
      <c r="AC12" s="614">
        <v>17</v>
      </c>
      <c r="AD12" s="614">
        <v>16.5</v>
      </c>
      <c r="AE12" s="614">
        <v>16.5</v>
      </c>
      <c r="AF12" s="614">
        <v>16.5</v>
      </c>
      <c r="AG12" s="614">
        <v>16.5</v>
      </c>
      <c r="AH12" s="614">
        <v>14.5</v>
      </c>
      <c r="AI12" s="614">
        <v>14.5</v>
      </c>
      <c r="AJ12" s="614">
        <v>14.5</v>
      </c>
      <c r="AK12" s="614">
        <v>14.5</v>
      </c>
      <c r="AL12" s="780">
        <v>12.5</v>
      </c>
      <c r="AM12" s="614">
        <v>12.5</v>
      </c>
      <c r="AN12" s="614">
        <v>11</v>
      </c>
      <c r="AO12" s="614">
        <v>11.5</v>
      </c>
      <c r="AP12" s="614">
        <v>13.25</v>
      </c>
      <c r="AQ12" s="614">
        <v>13.25</v>
      </c>
      <c r="AR12" s="614">
        <v>11.5</v>
      </c>
      <c r="AS12" s="614">
        <v>10.5</v>
      </c>
      <c r="AT12" s="614">
        <v>10.5</v>
      </c>
      <c r="AU12" s="614">
        <v>10.5</v>
      </c>
      <c r="AV12" s="614">
        <v>10.5</v>
      </c>
      <c r="AW12" s="781">
        <v>10.5</v>
      </c>
      <c r="AX12" s="780">
        <v>10.5</v>
      </c>
      <c r="AY12" s="614">
        <v>10.5</v>
      </c>
      <c r="AZ12" s="614">
        <v>10.5</v>
      </c>
      <c r="BA12" s="614">
        <v>10.5</v>
      </c>
      <c r="BB12" s="614">
        <v>10.5</v>
      </c>
      <c r="BC12" s="614">
        <v>10.5</v>
      </c>
      <c r="BD12" s="614">
        <v>10.5</v>
      </c>
      <c r="BE12" s="614">
        <v>10.5</v>
      </c>
      <c r="BF12" s="614">
        <v>10.5</v>
      </c>
      <c r="BG12" s="614">
        <v>10.5</v>
      </c>
      <c r="BH12" s="614">
        <v>10.5</v>
      </c>
      <c r="BI12" s="781">
        <v>10.5</v>
      </c>
      <c r="BJ12" s="780">
        <v>10.5</v>
      </c>
      <c r="BK12" s="614">
        <v>11.5</v>
      </c>
      <c r="BL12" s="614">
        <v>10.5</v>
      </c>
      <c r="BM12" s="614">
        <v>10.5</v>
      </c>
      <c r="BN12" s="614">
        <v>10.5</v>
      </c>
      <c r="BO12" s="614">
        <v>10.5</v>
      </c>
      <c r="BP12" s="614">
        <v>10</v>
      </c>
      <c r="BQ12" s="614">
        <v>10</v>
      </c>
      <c r="BR12" s="614">
        <v>10</v>
      </c>
      <c r="BS12" s="614">
        <v>10</v>
      </c>
      <c r="BT12" s="614">
        <v>10</v>
      </c>
      <c r="BU12" s="781">
        <v>10</v>
      </c>
      <c r="BV12" s="780">
        <v>10</v>
      </c>
      <c r="BW12" s="614">
        <v>10</v>
      </c>
      <c r="BX12" s="614">
        <v>10</v>
      </c>
      <c r="BY12" s="614">
        <v>10</v>
      </c>
      <c r="BZ12" s="614">
        <v>10</v>
      </c>
      <c r="CA12" s="614">
        <v>10</v>
      </c>
      <c r="CB12" s="614">
        <v>10</v>
      </c>
      <c r="CC12" s="614">
        <v>10</v>
      </c>
      <c r="CD12" s="614">
        <v>10</v>
      </c>
      <c r="CE12" s="614">
        <v>10</v>
      </c>
      <c r="CF12" s="614">
        <v>10</v>
      </c>
      <c r="CG12" s="781">
        <v>10</v>
      </c>
      <c r="CH12" s="780">
        <v>10</v>
      </c>
      <c r="CI12" s="614">
        <v>10</v>
      </c>
      <c r="CJ12" s="614">
        <v>10</v>
      </c>
      <c r="CK12" s="614">
        <v>10</v>
      </c>
      <c r="CL12" s="614">
        <v>10</v>
      </c>
      <c r="CM12" s="614">
        <v>10</v>
      </c>
      <c r="CN12" s="614">
        <v>11.5</v>
      </c>
      <c r="CO12" s="614">
        <v>11.5</v>
      </c>
      <c r="CP12" s="614">
        <v>12</v>
      </c>
      <c r="CQ12" s="614">
        <v>13.375</v>
      </c>
      <c r="CR12" s="614">
        <v>14.25</v>
      </c>
      <c r="CS12" s="781">
        <v>14.25</v>
      </c>
      <c r="CT12" s="780">
        <v>14.25</v>
      </c>
      <c r="CU12" s="614">
        <v>14.25</v>
      </c>
      <c r="CV12" s="614">
        <v>13</v>
      </c>
      <c r="CW12" s="614">
        <v>12</v>
      </c>
      <c r="CX12" s="614">
        <v>12</v>
      </c>
      <c r="CY12" s="614">
        <v>11</v>
      </c>
      <c r="CZ12" s="614">
        <v>11</v>
      </c>
      <c r="DA12" s="614">
        <v>11</v>
      </c>
      <c r="DB12" s="614">
        <v>11</v>
      </c>
      <c r="DC12" s="614">
        <v>11</v>
      </c>
      <c r="DD12" s="614">
        <v>11</v>
      </c>
      <c r="DE12" s="781">
        <v>11</v>
      </c>
      <c r="DF12" s="780">
        <v>11</v>
      </c>
      <c r="DG12" s="614">
        <v>11</v>
      </c>
      <c r="DH12" s="614">
        <v>11</v>
      </c>
      <c r="DI12" s="614">
        <v>11</v>
      </c>
      <c r="DJ12" s="614">
        <v>11</v>
      </c>
      <c r="DK12" s="614">
        <v>11</v>
      </c>
      <c r="DL12" s="614">
        <v>11</v>
      </c>
      <c r="DM12" s="614">
        <v>11</v>
      </c>
      <c r="DN12" s="614">
        <v>10.5</v>
      </c>
      <c r="DO12" s="614">
        <v>10.5</v>
      </c>
      <c r="DP12" s="614">
        <v>10.5</v>
      </c>
      <c r="DQ12" s="781">
        <v>10.5</v>
      </c>
      <c r="DR12" s="780">
        <v>10.5</v>
      </c>
      <c r="DS12" s="614">
        <v>10.5</v>
      </c>
      <c r="DT12" s="614">
        <v>10.5</v>
      </c>
      <c r="DU12" s="614">
        <v>10.5</v>
      </c>
      <c r="DV12" s="614">
        <v>10.5</v>
      </c>
      <c r="DW12" s="614">
        <v>10.5</v>
      </c>
      <c r="DX12" s="614">
        <v>10.5</v>
      </c>
      <c r="DY12" s="614">
        <v>10.5</v>
      </c>
      <c r="DZ12" s="614">
        <v>10.5</v>
      </c>
      <c r="EA12" s="614">
        <v>10.5</v>
      </c>
      <c r="EB12" s="614">
        <v>10.5</v>
      </c>
      <c r="EC12" s="781">
        <v>10.5</v>
      </c>
      <c r="ED12" s="614">
        <v>10.5</v>
      </c>
      <c r="EE12" s="614">
        <v>10.5</v>
      </c>
      <c r="EF12" s="781">
        <v>10.5</v>
      </c>
    </row>
    <row r="13" spans="1:136" ht="33" customHeight="1">
      <c r="A13" s="520" t="s">
        <v>341</v>
      </c>
      <c r="B13" s="778">
        <v>12.25</v>
      </c>
      <c r="C13" s="778">
        <v>12.25</v>
      </c>
      <c r="D13" s="779">
        <v>12.25</v>
      </c>
      <c r="E13" s="779">
        <v>15.75</v>
      </c>
      <c r="F13" s="779">
        <v>15.7</v>
      </c>
      <c r="G13" s="779">
        <v>15.7</v>
      </c>
      <c r="H13" s="779">
        <v>16.45</v>
      </c>
      <c r="I13" s="779">
        <v>16.45</v>
      </c>
      <c r="J13" s="779">
        <v>16.5</v>
      </c>
      <c r="K13" s="779">
        <v>16.5</v>
      </c>
      <c r="L13" s="775">
        <v>16.5</v>
      </c>
      <c r="M13" s="775">
        <v>16.5</v>
      </c>
      <c r="N13" s="775">
        <v>16</v>
      </c>
      <c r="O13" s="775">
        <v>16</v>
      </c>
      <c r="P13" s="775">
        <v>16</v>
      </c>
      <c r="Q13" s="775">
        <v>16</v>
      </c>
      <c r="R13" s="775">
        <v>16</v>
      </c>
      <c r="S13" s="775">
        <v>16</v>
      </c>
      <c r="T13" s="614">
        <v>16</v>
      </c>
      <c r="U13" s="614">
        <v>16</v>
      </c>
      <c r="V13" s="614">
        <v>16</v>
      </c>
      <c r="W13" s="614">
        <v>16.149999999999999</v>
      </c>
      <c r="X13" s="614">
        <v>16.149999999999999</v>
      </c>
      <c r="Y13" s="614">
        <v>15</v>
      </c>
      <c r="Z13" s="614">
        <v>15</v>
      </c>
      <c r="AA13" s="614">
        <v>17.5</v>
      </c>
      <c r="AB13" s="614">
        <v>17.7</v>
      </c>
      <c r="AC13" s="614">
        <v>17.7</v>
      </c>
      <c r="AD13" s="614">
        <v>17.7</v>
      </c>
      <c r="AE13" s="614">
        <v>17.7</v>
      </c>
      <c r="AF13" s="614">
        <v>17.7</v>
      </c>
      <c r="AG13" s="614">
        <v>17.7</v>
      </c>
      <c r="AH13" s="614">
        <v>15</v>
      </c>
      <c r="AI13" s="614">
        <v>15</v>
      </c>
      <c r="AJ13" s="614">
        <v>15</v>
      </c>
      <c r="AK13" s="614">
        <v>15</v>
      </c>
      <c r="AL13" s="780">
        <v>12</v>
      </c>
      <c r="AM13" s="614">
        <v>12</v>
      </c>
      <c r="AN13" s="614">
        <v>12</v>
      </c>
      <c r="AO13" s="614">
        <v>12</v>
      </c>
      <c r="AP13" s="614">
        <v>12.5</v>
      </c>
      <c r="AQ13" s="614">
        <v>12.5</v>
      </c>
      <c r="AR13" s="614">
        <v>12</v>
      </c>
      <c r="AS13" s="614">
        <v>12</v>
      </c>
      <c r="AT13" s="614">
        <v>14.7</v>
      </c>
      <c r="AU13" s="614">
        <v>14.7</v>
      </c>
      <c r="AV13" s="614">
        <v>14.7</v>
      </c>
      <c r="AW13" s="781">
        <v>14.7</v>
      </c>
      <c r="AX13" s="780">
        <v>14.7</v>
      </c>
      <c r="AY13" s="614">
        <v>14.7</v>
      </c>
      <c r="AZ13" s="614">
        <v>14.7</v>
      </c>
      <c r="BA13" s="614">
        <v>14.7</v>
      </c>
      <c r="BB13" s="614">
        <v>14.7</v>
      </c>
      <c r="BC13" s="614">
        <v>14.7</v>
      </c>
      <c r="BD13" s="614">
        <v>14.7</v>
      </c>
      <c r="BE13" s="614">
        <v>14.7</v>
      </c>
      <c r="BF13" s="614">
        <v>14.7</v>
      </c>
      <c r="BG13" s="614">
        <v>14.7</v>
      </c>
      <c r="BH13" s="614">
        <v>14.7</v>
      </c>
      <c r="BI13" s="781">
        <v>14.7</v>
      </c>
      <c r="BJ13" s="780">
        <v>12</v>
      </c>
      <c r="BK13" s="614">
        <v>10.5</v>
      </c>
      <c r="BL13" s="614">
        <v>14.7</v>
      </c>
      <c r="BM13" s="614">
        <v>12</v>
      </c>
      <c r="BN13" s="614">
        <v>12</v>
      </c>
      <c r="BO13" s="614">
        <v>12</v>
      </c>
      <c r="BP13" s="614">
        <v>10.125</v>
      </c>
      <c r="BQ13" s="614">
        <v>10.125</v>
      </c>
      <c r="BR13" s="614">
        <v>10.125</v>
      </c>
      <c r="BS13" s="614">
        <v>10.125</v>
      </c>
      <c r="BT13" s="614">
        <v>10.125</v>
      </c>
      <c r="BU13" s="781">
        <v>10.125</v>
      </c>
      <c r="BV13" s="780">
        <v>10.125</v>
      </c>
      <c r="BW13" s="614">
        <v>10.125</v>
      </c>
      <c r="BX13" s="614">
        <v>10.125</v>
      </c>
      <c r="BY13" s="614">
        <v>10.125</v>
      </c>
      <c r="BZ13" s="614">
        <v>10.125</v>
      </c>
      <c r="CA13" s="614">
        <v>10.125</v>
      </c>
      <c r="CB13" s="614">
        <v>10.125</v>
      </c>
      <c r="CC13" s="614">
        <v>10.125</v>
      </c>
      <c r="CD13" s="614">
        <v>10.125</v>
      </c>
      <c r="CE13" s="614">
        <v>10.125</v>
      </c>
      <c r="CF13" s="614">
        <v>10.125</v>
      </c>
      <c r="CG13" s="781">
        <v>10.125</v>
      </c>
      <c r="CH13" s="780">
        <v>10.130000000000001</v>
      </c>
      <c r="CI13" s="614">
        <v>10.127500000000001</v>
      </c>
      <c r="CJ13" s="614">
        <v>10.125</v>
      </c>
      <c r="CK13" s="614">
        <v>10.125</v>
      </c>
      <c r="CL13" s="614">
        <v>10.125</v>
      </c>
      <c r="CM13" s="614">
        <v>10.125</v>
      </c>
      <c r="CN13" s="614">
        <v>12.725</v>
      </c>
      <c r="CO13" s="614">
        <v>12.725</v>
      </c>
      <c r="CP13" s="614">
        <v>12.725</v>
      </c>
      <c r="CQ13" s="614">
        <v>13.625</v>
      </c>
      <c r="CR13" s="614">
        <v>14.75</v>
      </c>
      <c r="CS13" s="781">
        <v>14.75</v>
      </c>
      <c r="CT13" s="780">
        <v>14.75</v>
      </c>
      <c r="CU13" s="614">
        <v>14.75</v>
      </c>
      <c r="CV13" s="614">
        <v>12.875</v>
      </c>
      <c r="CW13" s="614">
        <v>12.5</v>
      </c>
      <c r="CX13" s="614">
        <v>12.5</v>
      </c>
      <c r="CY13" s="614">
        <v>11</v>
      </c>
      <c r="CZ13" s="614">
        <v>11</v>
      </c>
      <c r="DA13" s="614">
        <v>11</v>
      </c>
      <c r="DB13" s="614">
        <v>11</v>
      </c>
      <c r="DC13" s="614">
        <v>11</v>
      </c>
      <c r="DD13" s="614">
        <v>11</v>
      </c>
      <c r="DE13" s="781">
        <v>11</v>
      </c>
      <c r="DF13" s="780">
        <v>11</v>
      </c>
      <c r="DG13" s="614">
        <v>11</v>
      </c>
      <c r="DH13" s="614">
        <v>11</v>
      </c>
      <c r="DI13" s="614">
        <v>11</v>
      </c>
      <c r="DJ13" s="614">
        <v>11</v>
      </c>
      <c r="DK13" s="614">
        <v>11</v>
      </c>
      <c r="DL13" s="614">
        <v>11</v>
      </c>
      <c r="DM13" s="614">
        <v>11</v>
      </c>
      <c r="DN13" s="614">
        <v>11</v>
      </c>
      <c r="DO13" s="614">
        <v>11</v>
      </c>
      <c r="DP13" s="614">
        <v>11</v>
      </c>
      <c r="DQ13" s="781">
        <v>11</v>
      </c>
      <c r="DR13" s="780">
        <v>11</v>
      </c>
      <c r="DS13" s="614">
        <v>11</v>
      </c>
      <c r="DT13" s="614">
        <v>11</v>
      </c>
      <c r="DU13" s="614">
        <v>11</v>
      </c>
      <c r="DV13" s="614">
        <v>11</v>
      </c>
      <c r="DW13" s="614">
        <v>11</v>
      </c>
      <c r="DX13" s="614">
        <v>11</v>
      </c>
      <c r="DY13" s="614">
        <v>11</v>
      </c>
      <c r="DZ13" s="614">
        <v>10.5</v>
      </c>
      <c r="EA13" s="614">
        <v>10.5</v>
      </c>
      <c r="EB13" s="614">
        <v>10.5</v>
      </c>
      <c r="EC13" s="781">
        <v>10.5</v>
      </c>
      <c r="ED13" s="614">
        <v>10.5</v>
      </c>
      <c r="EE13" s="614">
        <v>10.5</v>
      </c>
      <c r="EF13" s="781">
        <v>10.5</v>
      </c>
    </row>
    <row r="14" spans="1:136" ht="32.25" customHeight="1">
      <c r="A14" s="520" t="s">
        <v>342</v>
      </c>
      <c r="B14" s="778">
        <v>13.5</v>
      </c>
      <c r="C14" s="778">
        <v>13.9</v>
      </c>
      <c r="D14" s="779">
        <v>13.9</v>
      </c>
      <c r="E14" s="779">
        <v>18</v>
      </c>
      <c r="F14" s="779">
        <v>13.9</v>
      </c>
      <c r="G14" s="779">
        <v>13.9</v>
      </c>
      <c r="H14" s="779">
        <v>13.9</v>
      </c>
      <c r="I14" s="779">
        <v>13.9</v>
      </c>
      <c r="J14" s="779">
        <v>13.9</v>
      </c>
      <c r="K14" s="775">
        <v>15</v>
      </c>
      <c r="L14" s="775">
        <v>13.7</v>
      </c>
      <c r="M14" s="775">
        <v>13.7</v>
      </c>
      <c r="N14" s="775">
        <v>11</v>
      </c>
      <c r="O14" s="775">
        <v>11.25</v>
      </c>
      <c r="P14" s="775">
        <v>11.25</v>
      </c>
      <c r="Q14" s="775">
        <v>11.25</v>
      </c>
      <c r="R14" s="775">
        <v>11.25</v>
      </c>
      <c r="S14" s="775">
        <v>15.15</v>
      </c>
      <c r="T14" s="614">
        <v>15.15</v>
      </c>
      <c r="U14" s="614">
        <v>15.15</v>
      </c>
      <c r="V14" s="614">
        <v>15.15</v>
      </c>
      <c r="W14" s="614">
        <v>15.15</v>
      </c>
      <c r="X14" s="614">
        <v>15.15</v>
      </c>
      <c r="Y14" s="614">
        <v>15.9</v>
      </c>
      <c r="Z14" s="614">
        <v>15.15</v>
      </c>
      <c r="AA14" s="614">
        <v>15.15</v>
      </c>
      <c r="AB14" s="614">
        <v>15.15</v>
      </c>
      <c r="AC14" s="614">
        <v>15.15</v>
      </c>
      <c r="AD14" s="614">
        <v>15.15</v>
      </c>
      <c r="AE14" s="614">
        <v>14.15</v>
      </c>
      <c r="AF14" s="614">
        <v>14.15</v>
      </c>
      <c r="AG14" s="614">
        <v>13.9</v>
      </c>
      <c r="AH14" s="614">
        <v>13.9</v>
      </c>
      <c r="AI14" s="614">
        <v>13.9</v>
      </c>
      <c r="AJ14" s="614">
        <v>13.9</v>
      </c>
      <c r="AK14" s="614">
        <v>13.9</v>
      </c>
      <c r="AL14" s="780">
        <v>13.9</v>
      </c>
      <c r="AM14" s="614">
        <v>13.9</v>
      </c>
      <c r="AN14" s="614">
        <v>13.9</v>
      </c>
      <c r="AO14" s="614">
        <v>13.9</v>
      </c>
      <c r="AP14" s="614">
        <v>13.9</v>
      </c>
      <c r="AQ14" s="614">
        <v>13.9</v>
      </c>
      <c r="AR14" s="614">
        <v>13.9</v>
      </c>
      <c r="AS14" s="614">
        <v>13.9</v>
      </c>
      <c r="AT14" s="614">
        <v>13.4</v>
      </c>
      <c r="AU14" s="614">
        <v>13.4</v>
      </c>
      <c r="AV14" s="614">
        <v>13.4</v>
      </c>
      <c r="AW14" s="781">
        <v>13.4</v>
      </c>
      <c r="AX14" s="780">
        <v>13.4</v>
      </c>
      <c r="AY14" s="614">
        <v>13.4</v>
      </c>
      <c r="AZ14" s="614">
        <v>13.4</v>
      </c>
      <c r="BA14" s="614">
        <v>13.4</v>
      </c>
      <c r="BB14" s="614">
        <v>12.4</v>
      </c>
      <c r="BC14" s="614">
        <v>12.4</v>
      </c>
      <c r="BD14" s="614">
        <v>12.4</v>
      </c>
      <c r="BE14" s="614">
        <v>12.4</v>
      </c>
      <c r="BF14" s="614">
        <v>12.4</v>
      </c>
      <c r="BG14" s="614">
        <v>13.4</v>
      </c>
      <c r="BH14" s="614">
        <v>13.4</v>
      </c>
      <c r="BI14" s="781">
        <v>12.4</v>
      </c>
      <c r="BJ14" s="780">
        <v>12.4</v>
      </c>
      <c r="BK14" s="614">
        <v>14.7</v>
      </c>
      <c r="BL14" s="614">
        <v>11.9</v>
      </c>
      <c r="BM14" s="614">
        <v>11.9</v>
      </c>
      <c r="BN14" s="614">
        <v>11.9</v>
      </c>
      <c r="BO14" s="614">
        <v>11.9</v>
      </c>
      <c r="BP14" s="614">
        <v>13.125</v>
      </c>
      <c r="BQ14" s="614">
        <v>13.125</v>
      </c>
      <c r="BR14" s="614">
        <v>13.125</v>
      </c>
      <c r="BS14" s="614">
        <v>13.125</v>
      </c>
      <c r="BT14" s="614">
        <v>13.125</v>
      </c>
      <c r="BU14" s="781">
        <v>13.125</v>
      </c>
      <c r="BV14" s="780">
        <v>13.125</v>
      </c>
      <c r="BW14" s="614">
        <v>13.125</v>
      </c>
      <c r="BX14" s="614">
        <v>13.125</v>
      </c>
      <c r="BY14" s="614">
        <v>13.125</v>
      </c>
      <c r="BZ14" s="614">
        <v>13.125</v>
      </c>
      <c r="CA14" s="614">
        <v>13.125</v>
      </c>
      <c r="CB14" s="614">
        <v>13.125</v>
      </c>
      <c r="CC14" s="614">
        <v>13.125</v>
      </c>
      <c r="CD14" s="614">
        <v>13.125</v>
      </c>
      <c r="CE14" s="614">
        <v>13.125</v>
      </c>
      <c r="CF14" s="614">
        <v>13.125</v>
      </c>
      <c r="CG14" s="781">
        <v>13.125</v>
      </c>
      <c r="CH14" s="780">
        <v>13.125</v>
      </c>
      <c r="CI14" s="614">
        <v>13.125</v>
      </c>
      <c r="CJ14" s="614">
        <v>13.125</v>
      </c>
      <c r="CK14" s="614">
        <v>13.125</v>
      </c>
      <c r="CL14" s="614">
        <v>13.125</v>
      </c>
      <c r="CM14" s="614">
        <v>12</v>
      </c>
      <c r="CN14" s="614">
        <v>12</v>
      </c>
      <c r="CO14" s="614">
        <v>12</v>
      </c>
      <c r="CP14" s="614">
        <v>11</v>
      </c>
      <c r="CQ14" s="614">
        <v>11</v>
      </c>
      <c r="CR14" s="614">
        <v>12</v>
      </c>
      <c r="CS14" s="781">
        <v>12</v>
      </c>
      <c r="CT14" s="780">
        <v>12</v>
      </c>
      <c r="CU14" s="614">
        <v>12</v>
      </c>
      <c r="CV14" s="614">
        <v>17.75</v>
      </c>
      <c r="CW14" s="614">
        <v>17.75</v>
      </c>
      <c r="CX14" s="614">
        <v>17.75</v>
      </c>
      <c r="CY14" s="614">
        <v>14.25</v>
      </c>
      <c r="CZ14" s="614">
        <v>14.25</v>
      </c>
      <c r="DA14" s="614">
        <v>14.25</v>
      </c>
      <c r="DB14" s="614">
        <v>14.25</v>
      </c>
      <c r="DC14" s="614">
        <v>12.75</v>
      </c>
      <c r="DD14" s="614">
        <v>12.75</v>
      </c>
      <c r="DE14" s="781">
        <v>12.75</v>
      </c>
      <c r="DF14" s="780">
        <v>12.75</v>
      </c>
      <c r="DG14" s="614">
        <v>12.75</v>
      </c>
      <c r="DH14" s="614">
        <v>12.75</v>
      </c>
      <c r="DI14" s="614">
        <v>12.75</v>
      </c>
      <c r="DJ14" s="614">
        <v>12.75</v>
      </c>
      <c r="DK14" s="614">
        <v>12.75</v>
      </c>
      <c r="DL14" s="614">
        <v>12.75</v>
      </c>
      <c r="DM14" s="614">
        <v>12.75</v>
      </c>
      <c r="DN14" s="614">
        <v>12.75</v>
      </c>
      <c r="DO14" s="614">
        <v>11</v>
      </c>
      <c r="DP14" s="614">
        <v>11</v>
      </c>
      <c r="DQ14" s="781">
        <v>11</v>
      </c>
      <c r="DR14" s="780">
        <v>11</v>
      </c>
      <c r="DS14" s="614">
        <v>11</v>
      </c>
      <c r="DT14" s="614">
        <v>11</v>
      </c>
      <c r="DU14" s="614">
        <v>11</v>
      </c>
      <c r="DV14" s="614">
        <v>11</v>
      </c>
      <c r="DW14" s="614">
        <v>12</v>
      </c>
      <c r="DX14" s="614">
        <v>12</v>
      </c>
      <c r="DY14" s="614">
        <v>12</v>
      </c>
      <c r="DZ14" s="614">
        <v>11.5</v>
      </c>
      <c r="EA14" s="614">
        <v>11.5</v>
      </c>
      <c r="EB14" s="614">
        <v>11.5</v>
      </c>
      <c r="EC14" s="781">
        <v>11.5</v>
      </c>
      <c r="ED14" s="614">
        <v>11.5</v>
      </c>
      <c r="EE14" s="614">
        <v>11.5</v>
      </c>
      <c r="EF14" s="781">
        <v>11.5</v>
      </c>
    </row>
    <row r="15" spans="1:136" ht="33" customHeight="1">
      <c r="A15" s="520" t="s">
        <v>343</v>
      </c>
      <c r="B15" s="778"/>
      <c r="C15" s="778"/>
      <c r="D15" s="779"/>
      <c r="E15" s="779"/>
      <c r="F15" s="779"/>
      <c r="G15" s="779"/>
      <c r="H15" s="779"/>
      <c r="I15" s="779"/>
      <c r="J15" s="779"/>
      <c r="K15" s="775"/>
      <c r="L15" s="775"/>
      <c r="M15" s="775"/>
      <c r="N15" s="775"/>
      <c r="O15" s="775"/>
      <c r="P15" s="775">
        <v>11.25</v>
      </c>
      <c r="Q15" s="775">
        <v>11.25</v>
      </c>
      <c r="R15" s="775">
        <v>11.25</v>
      </c>
      <c r="S15" s="775">
        <v>15.15</v>
      </c>
      <c r="T15" s="614">
        <v>15.15</v>
      </c>
      <c r="U15" s="614">
        <v>15.15</v>
      </c>
      <c r="V15" s="614">
        <v>15.15</v>
      </c>
      <c r="W15" s="614">
        <v>15.15</v>
      </c>
      <c r="X15" s="614">
        <v>15.15</v>
      </c>
      <c r="Y15" s="614">
        <v>15.15</v>
      </c>
      <c r="Z15" s="614">
        <v>15.15</v>
      </c>
      <c r="AA15" s="614">
        <v>15.15</v>
      </c>
      <c r="AB15" s="614">
        <v>15.15</v>
      </c>
      <c r="AC15" s="614">
        <v>15.15</v>
      </c>
      <c r="AD15" s="614">
        <v>15.15</v>
      </c>
      <c r="AE15" s="614">
        <v>14.15</v>
      </c>
      <c r="AF15" s="614">
        <v>14.15</v>
      </c>
      <c r="AG15" s="614">
        <v>13.9</v>
      </c>
      <c r="AH15" s="614">
        <v>13.9</v>
      </c>
      <c r="AI15" s="614">
        <v>13.9</v>
      </c>
      <c r="AJ15" s="614">
        <v>13.9</v>
      </c>
      <c r="AK15" s="614">
        <v>13.9</v>
      </c>
      <c r="AL15" s="780">
        <v>13.9</v>
      </c>
      <c r="AM15" s="614">
        <v>13.9</v>
      </c>
      <c r="AN15" s="614">
        <v>13.9</v>
      </c>
      <c r="AO15" s="614">
        <v>13.9</v>
      </c>
      <c r="AP15" s="614">
        <v>13.9</v>
      </c>
      <c r="AQ15" s="614">
        <v>13.9</v>
      </c>
      <c r="AR15" s="614">
        <v>13.9</v>
      </c>
      <c r="AS15" s="614">
        <v>13.9</v>
      </c>
      <c r="AT15" s="614">
        <v>12.4</v>
      </c>
      <c r="AU15" s="614">
        <v>12.4</v>
      </c>
      <c r="AV15" s="614">
        <v>12.4</v>
      </c>
      <c r="AW15" s="781">
        <v>12.4</v>
      </c>
      <c r="AX15" s="780">
        <v>12.4</v>
      </c>
      <c r="AY15" s="614">
        <v>12.4</v>
      </c>
      <c r="AZ15" s="614">
        <v>12.4</v>
      </c>
      <c r="BA15" s="614">
        <v>12.4</v>
      </c>
      <c r="BB15" s="614">
        <v>12.4</v>
      </c>
      <c r="BC15" s="614">
        <v>12.4</v>
      </c>
      <c r="BD15" s="614">
        <v>12.4</v>
      </c>
      <c r="BE15" s="614">
        <v>12.4</v>
      </c>
      <c r="BF15" s="614">
        <v>12.4</v>
      </c>
      <c r="BG15" s="614">
        <v>12.4</v>
      </c>
      <c r="BH15" s="614">
        <v>12.4</v>
      </c>
      <c r="BI15" s="781">
        <v>12.4</v>
      </c>
      <c r="BJ15" s="780">
        <v>12.4</v>
      </c>
      <c r="BK15" s="614">
        <v>12.4</v>
      </c>
      <c r="BL15" s="614">
        <v>11.9</v>
      </c>
      <c r="BM15" s="614">
        <v>11.9</v>
      </c>
      <c r="BN15" s="614">
        <v>11.9</v>
      </c>
      <c r="BO15" s="614">
        <v>11.9</v>
      </c>
      <c r="BP15" s="614">
        <v>13.125</v>
      </c>
      <c r="BQ15" s="614">
        <v>13.125</v>
      </c>
      <c r="BR15" s="614">
        <v>13.125</v>
      </c>
      <c r="BS15" s="614">
        <v>13.125</v>
      </c>
      <c r="BT15" s="614">
        <v>13.125</v>
      </c>
      <c r="BU15" s="781">
        <v>13.125</v>
      </c>
      <c r="BV15" s="780">
        <v>13.125</v>
      </c>
      <c r="BW15" s="614">
        <v>13.125</v>
      </c>
      <c r="BX15" s="614">
        <v>13.125</v>
      </c>
      <c r="BY15" s="614">
        <v>13.125</v>
      </c>
      <c r="BZ15" s="614">
        <v>13.125</v>
      </c>
      <c r="CA15" s="614">
        <v>13.125</v>
      </c>
      <c r="CB15" s="614">
        <v>13.125</v>
      </c>
      <c r="CC15" s="614">
        <v>13.125</v>
      </c>
      <c r="CD15" s="614">
        <v>13.125</v>
      </c>
      <c r="CE15" s="614">
        <v>13.125</v>
      </c>
      <c r="CF15" s="614">
        <v>13.125</v>
      </c>
      <c r="CG15" s="781">
        <v>13.125</v>
      </c>
      <c r="CH15" s="780">
        <v>13.125</v>
      </c>
      <c r="CI15" s="614">
        <v>13.125</v>
      </c>
      <c r="CJ15" s="614">
        <v>13.125</v>
      </c>
      <c r="CK15" s="614">
        <v>13.125</v>
      </c>
      <c r="CL15" s="614">
        <v>13.125</v>
      </c>
      <c r="CM15" s="614">
        <v>13.125</v>
      </c>
      <c r="CN15" s="614">
        <v>12.75</v>
      </c>
      <c r="CO15" s="614">
        <v>12.75</v>
      </c>
      <c r="CP15" s="614">
        <v>10.75</v>
      </c>
      <c r="CQ15" s="614">
        <v>10.75</v>
      </c>
      <c r="CR15" s="614">
        <v>10.75</v>
      </c>
      <c r="CS15" s="781">
        <v>10.75</v>
      </c>
      <c r="CT15" s="780">
        <v>10.75</v>
      </c>
      <c r="CU15" s="614">
        <v>10.75</v>
      </c>
      <c r="CV15" s="614">
        <v>12.25</v>
      </c>
      <c r="CW15" s="614">
        <v>12.25</v>
      </c>
      <c r="CX15" s="614">
        <v>12.25</v>
      </c>
      <c r="CY15" s="614">
        <v>12.25</v>
      </c>
      <c r="CZ15" s="614">
        <v>12.25</v>
      </c>
      <c r="DA15" s="614">
        <v>12.25</v>
      </c>
      <c r="DB15" s="614">
        <v>12.25</v>
      </c>
      <c r="DC15" s="614">
        <v>12.25</v>
      </c>
      <c r="DD15" s="614">
        <v>12.25</v>
      </c>
      <c r="DE15" s="781">
        <v>12.25</v>
      </c>
      <c r="DF15" s="780">
        <v>12.25</v>
      </c>
      <c r="DG15" s="614">
        <v>12.25</v>
      </c>
      <c r="DH15" s="614">
        <v>12.25</v>
      </c>
      <c r="DI15" s="614">
        <v>12.25</v>
      </c>
      <c r="DJ15" s="614">
        <v>12.25</v>
      </c>
      <c r="DK15" s="614">
        <v>12.25</v>
      </c>
      <c r="DL15" s="614">
        <v>12.25</v>
      </c>
      <c r="DM15" s="614">
        <v>12.25</v>
      </c>
      <c r="DN15" s="614">
        <v>12.25</v>
      </c>
      <c r="DO15" s="614">
        <v>12.75</v>
      </c>
      <c r="DP15" s="614">
        <v>12.75</v>
      </c>
      <c r="DQ15" s="781">
        <v>12.75</v>
      </c>
      <c r="DR15" s="780">
        <v>12.75</v>
      </c>
      <c r="DS15" s="614">
        <v>12.75</v>
      </c>
      <c r="DT15" s="614">
        <v>12.75</v>
      </c>
      <c r="DU15" s="614">
        <v>12.75</v>
      </c>
      <c r="DV15" s="614">
        <v>12.75</v>
      </c>
      <c r="DW15" s="614">
        <v>12.75</v>
      </c>
      <c r="DX15" s="614">
        <v>12.75</v>
      </c>
      <c r="DY15" s="614">
        <v>12.75</v>
      </c>
      <c r="DZ15" s="614">
        <v>11.5</v>
      </c>
      <c r="EA15" s="614">
        <v>11.5</v>
      </c>
      <c r="EB15" s="614">
        <v>11.5</v>
      </c>
      <c r="EC15" s="781">
        <v>11.5</v>
      </c>
      <c r="ED15" s="614">
        <v>11.5</v>
      </c>
      <c r="EE15" s="614">
        <v>11.5</v>
      </c>
      <c r="EF15" s="781">
        <v>11.5</v>
      </c>
    </row>
    <row r="16" spans="1:136" ht="33" customHeight="1">
      <c r="A16" s="520" t="s">
        <v>344</v>
      </c>
      <c r="B16" s="778">
        <v>11.5</v>
      </c>
      <c r="C16" s="778">
        <v>11.5</v>
      </c>
      <c r="D16" s="779">
        <v>11.5</v>
      </c>
      <c r="E16" s="779">
        <v>11.5</v>
      </c>
      <c r="F16" s="779">
        <v>11.5</v>
      </c>
      <c r="G16" s="779">
        <v>12.5</v>
      </c>
      <c r="H16" s="779">
        <v>12.5</v>
      </c>
      <c r="I16" s="779">
        <v>12.5</v>
      </c>
      <c r="J16" s="779">
        <v>14.6</v>
      </c>
      <c r="K16" s="775">
        <v>14.6</v>
      </c>
      <c r="L16" s="775">
        <v>13.7</v>
      </c>
      <c r="M16" s="775">
        <v>13.7</v>
      </c>
      <c r="N16" s="775">
        <v>13.75</v>
      </c>
      <c r="O16" s="775">
        <v>10</v>
      </c>
      <c r="P16" s="775">
        <v>10</v>
      </c>
      <c r="Q16" s="775">
        <v>13.75</v>
      </c>
      <c r="R16" s="775">
        <v>12.75</v>
      </c>
      <c r="S16" s="775">
        <v>12.75</v>
      </c>
      <c r="T16" s="614">
        <v>12.75</v>
      </c>
      <c r="U16" s="614">
        <v>12.75</v>
      </c>
      <c r="V16" s="614">
        <v>14.15</v>
      </c>
      <c r="W16" s="614">
        <v>14.15</v>
      </c>
      <c r="X16" s="614">
        <v>14.15</v>
      </c>
      <c r="Y16" s="614">
        <v>12.75</v>
      </c>
      <c r="Z16" s="614">
        <v>12.75</v>
      </c>
      <c r="AA16" s="614">
        <v>12.75</v>
      </c>
      <c r="AB16" s="782">
        <v>8</v>
      </c>
      <c r="AC16" s="782">
        <v>8</v>
      </c>
      <c r="AD16" s="782">
        <v>12.75</v>
      </c>
      <c r="AE16" s="782">
        <v>12.75</v>
      </c>
      <c r="AF16" s="782">
        <v>8</v>
      </c>
      <c r="AG16" s="782">
        <v>12.75</v>
      </c>
      <c r="AH16" s="782">
        <v>12.75</v>
      </c>
      <c r="AI16" s="782">
        <v>12.75</v>
      </c>
      <c r="AJ16" s="782">
        <v>12.75</v>
      </c>
      <c r="AK16" s="782">
        <v>12.75</v>
      </c>
      <c r="AL16" s="784">
        <v>12.75</v>
      </c>
      <c r="AM16" s="782">
        <v>12.75</v>
      </c>
      <c r="AN16" s="614">
        <v>12.75</v>
      </c>
      <c r="AO16" s="614">
        <v>12.75</v>
      </c>
      <c r="AP16" s="614">
        <v>11.25</v>
      </c>
      <c r="AQ16" s="614">
        <v>11.25</v>
      </c>
      <c r="AR16" s="614">
        <v>11.25</v>
      </c>
      <c r="AS16" s="614">
        <v>11.25</v>
      </c>
      <c r="AT16" s="614">
        <v>11.25</v>
      </c>
      <c r="AU16" s="614">
        <v>11.25</v>
      </c>
      <c r="AV16" s="614">
        <v>11.25</v>
      </c>
      <c r="AW16" s="781">
        <v>11.25</v>
      </c>
      <c r="AX16" s="780">
        <v>11.25</v>
      </c>
      <c r="AY16" s="614">
        <v>11.25</v>
      </c>
      <c r="AZ16" s="614">
        <v>11.25</v>
      </c>
      <c r="BA16" s="614">
        <v>12.75</v>
      </c>
      <c r="BB16" s="614">
        <v>12.75</v>
      </c>
      <c r="BC16" s="614">
        <v>8</v>
      </c>
      <c r="BD16" s="614">
        <v>8</v>
      </c>
      <c r="BE16" s="614">
        <v>8</v>
      </c>
      <c r="BF16" s="614">
        <v>8</v>
      </c>
      <c r="BG16" s="614">
        <v>8</v>
      </c>
      <c r="BH16" s="614">
        <v>8</v>
      </c>
      <c r="BI16" s="781">
        <v>8</v>
      </c>
      <c r="BJ16" s="780">
        <v>8</v>
      </c>
      <c r="BK16" s="614">
        <v>8</v>
      </c>
      <c r="BL16" s="614">
        <v>8</v>
      </c>
      <c r="BM16" s="614">
        <v>8</v>
      </c>
      <c r="BN16" s="614">
        <v>8</v>
      </c>
      <c r="BO16" s="614">
        <v>8</v>
      </c>
      <c r="BP16" s="614">
        <v>10.5</v>
      </c>
      <c r="BQ16" s="614">
        <v>10.5</v>
      </c>
      <c r="BR16" s="614">
        <v>10.5</v>
      </c>
      <c r="BS16" s="614">
        <v>10.5</v>
      </c>
      <c r="BT16" s="614">
        <v>10.5</v>
      </c>
      <c r="BU16" s="781">
        <v>10.5</v>
      </c>
      <c r="BV16" s="780">
        <v>10.5</v>
      </c>
      <c r="BW16" s="614">
        <v>10.5</v>
      </c>
      <c r="BX16" s="614">
        <v>10.5</v>
      </c>
      <c r="BY16" s="614">
        <v>9.6750000000000007</v>
      </c>
      <c r="BZ16" s="614">
        <v>9.6750000000000007</v>
      </c>
      <c r="CA16" s="614">
        <v>9.6750000000000007</v>
      </c>
      <c r="CB16" s="614">
        <v>9.6750000000000007</v>
      </c>
      <c r="CC16" s="614">
        <v>9.6750000000000007</v>
      </c>
      <c r="CD16" s="614">
        <v>9.6750000000000007</v>
      </c>
      <c r="CE16" s="614">
        <v>9.6750000000000007</v>
      </c>
      <c r="CF16" s="614">
        <v>9.6750000000000007</v>
      </c>
      <c r="CG16" s="781">
        <v>9.6750000000000007</v>
      </c>
      <c r="CH16" s="780">
        <v>9.0500000000000007</v>
      </c>
      <c r="CI16" s="614">
        <v>7.43</v>
      </c>
      <c r="CJ16" s="614">
        <v>7.4249999999999998</v>
      </c>
      <c r="CK16" s="614">
        <v>7.4249999999999998</v>
      </c>
      <c r="CL16" s="614">
        <v>7.4249999999999998</v>
      </c>
      <c r="CM16" s="614">
        <v>7.4249999999999998</v>
      </c>
      <c r="CN16" s="614">
        <v>15.625</v>
      </c>
      <c r="CO16" s="614">
        <v>15.625</v>
      </c>
      <c r="CP16" s="614">
        <v>15.625</v>
      </c>
      <c r="CQ16" s="614">
        <v>15.625</v>
      </c>
      <c r="CR16" s="614">
        <v>17.149999999999999</v>
      </c>
      <c r="CS16" s="781">
        <v>17.149999999999999</v>
      </c>
      <c r="CT16" s="780">
        <v>17.149999999999999</v>
      </c>
      <c r="CU16" s="614">
        <v>17.149999999999999</v>
      </c>
      <c r="CV16" s="614">
        <v>11.15</v>
      </c>
      <c r="CW16" s="614">
        <v>6.75</v>
      </c>
      <c r="CX16" s="614">
        <v>6.75</v>
      </c>
      <c r="CY16" s="614">
        <v>6.75</v>
      </c>
      <c r="CZ16" s="614">
        <v>6.75</v>
      </c>
      <c r="DA16" s="614">
        <v>6.75</v>
      </c>
      <c r="DB16" s="614">
        <v>6.75</v>
      </c>
      <c r="DC16" s="614">
        <v>6.75</v>
      </c>
      <c r="DD16" s="614">
        <v>6.75</v>
      </c>
      <c r="DE16" s="781">
        <v>6.75</v>
      </c>
      <c r="DF16" s="780">
        <v>6.75</v>
      </c>
      <c r="DG16" s="614">
        <v>6.5</v>
      </c>
      <c r="DH16" s="614">
        <v>6.5</v>
      </c>
      <c r="DI16" s="614">
        <v>6.5</v>
      </c>
      <c r="DJ16" s="614">
        <v>6.5</v>
      </c>
      <c r="DK16" s="614">
        <v>6.5</v>
      </c>
      <c r="DL16" s="614">
        <v>6.5</v>
      </c>
      <c r="DM16" s="614">
        <v>6.5</v>
      </c>
      <c r="DN16" s="614">
        <v>6.5</v>
      </c>
      <c r="DO16" s="614">
        <v>6.5</v>
      </c>
      <c r="DP16" s="614">
        <v>6.5</v>
      </c>
      <c r="DQ16" s="781">
        <v>6.5</v>
      </c>
      <c r="DR16" s="780">
        <v>6.5</v>
      </c>
      <c r="DS16" s="614">
        <v>6.5</v>
      </c>
      <c r="DT16" s="614">
        <v>6.5</v>
      </c>
      <c r="DU16" s="614">
        <v>6.5</v>
      </c>
      <c r="DV16" s="614">
        <v>6.5</v>
      </c>
      <c r="DW16" s="614">
        <v>6.5</v>
      </c>
      <c r="DX16" s="614">
        <v>6.5</v>
      </c>
      <c r="DY16" s="614">
        <v>6.5</v>
      </c>
      <c r="DZ16" s="614">
        <v>9.25</v>
      </c>
      <c r="EA16" s="614">
        <v>9.25</v>
      </c>
      <c r="EB16" s="614">
        <v>9.25</v>
      </c>
      <c r="EC16" s="781">
        <v>9.25</v>
      </c>
      <c r="ED16" s="614">
        <v>9.25</v>
      </c>
      <c r="EE16" s="614">
        <v>9.25</v>
      </c>
      <c r="EF16" s="781">
        <v>9.25</v>
      </c>
    </row>
    <row r="17" spans="1:145" ht="33" customHeight="1">
      <c r="A17" s="520" t="s">
        <v>345</v>
      </c>
      <c r="B17" s="775">
        <v>8</v>
      </c>
      <c r="C17" s="775">
        <v>8.5</v>
      </c>
      <c r="D17" s="775">
        <v>8.5</v>
      </c>
      <c r="E17" s="775">
        <v>8.5</v>
      </c>
      <c r="F17" s="775">
        <v>8.5</v>
      </c>
      <c r="G17" s="775">
        <v>8.75</v>
      </c>
      <c r="H17" s="775">
        <v>8.5</v>
      </c>
      <c r="I17" s="775">
        <v>8.5</v>
      </c>
      <c r="J17" s="775">
        <v>8.5</v>
      </c>
      <c r="K17" s="775">
        <v>8.5</v>
      </c>
      <c r="L17" s="775">
        <v>8.5</v>
      </c>
      <c r="M17" s="775">
        <v>8.5</v>
      </c>
      <c r="N17" s="775">
        <v>8.5</v>
      </c>
      <c r="O17" s="775">
        <v>8.5</v>
      </c>
      <c r="P17" s="775">
        <v>8.5</v>
      </c>
      <c r="Q17" s="775">
        <v>8.5</v>
      </c>
      <c r="R17" s="775">
        <v>8.5</v>
      </c>
      <c r="S17" s="775">
        <v>8.5</v>
      </c>
      <c r="T17" s="614">
        <v>8.5</v>
      </c>
      <c r="U17" s="614">
        <v>8.75</v>
      </c>
      <c r="V17" s="614">
        <v>8.5</v>
      </c>
      <c r="W17" s="614">
        <v>8.5</v>
      </c>
      <c r="X17" s="614">
        <v>8.5</v>
      </c>
      <c r="Y17" s="614">
        <v>8.5</v>
      </c>
      <c r="Z17" s="614">
        <v>8.5</v>
      </c>
      <c r="AA17" s="614">
        <v>8.5</v>
      </c>
      <c r="AB17" s="614">
        <v>8.5</v>
      </c>
      <c r="AC17" s="614">
        <v>8.5</v>
      </c>
      <c r="AD17" s="614">
        <v>8.5</v>
      </c>
      <c r="AE17" s="614">
        <v>8.5</v>
      </c>
      <c r="AF17" s="614">
        <v>8.5</v>
      </c>
      <c r="AG17" s="614">
        <v>8.5</v>
      </c>
      <c r="AH17" s="614">
        <v>8.5</v>
      </c>
      <c r="AI17" s="614">
        <v>8.5</v>
      </c>
      <c r="AJ17" s="614">
        <v>8.5</v>
      </c>
      <c r="AK17" s="614">
        <v>8.5</v>
      </c>
      <c r="AL17" s="780">
        <v>8.5</v>
      </c>
      <c r="AM17" s="614">
        <v>8.5</v>
      </c>
      <c r="AN17" s="782">
        <v>8.5</v>
      </c>
      <c r="AO17" s="782">
        <v>9.5</v>
      </c>
      <c r="AP17" s="782">
        <v>9.5</v>
      </c>
      <c r="AQ17" s="782">
        <v>9.5</v>
      </c>
      <c r="AR17" s="782">
        <v>9.5</v>
      </c>
      <c r="AS17" s="782">
        <v>9</v>
      </c>
      <c r="AT17" s="782">
        <v>9.5</v>
      </c>
      <c r="AU17" s="782">
        <v>9.5</v>
      </c>
      <c r="AV17" s="782">
        <v>9.5</v>
      </c>
      <c r="AW17" s="783">
        <v>9.5</v>
      </c>
      <c r="AX17" s="784">
        <v>9.5</v>
      </c>
      <c r="AY17" s="782">
        <v>8.5</v>
      </c>
      <c r="AZ17" s="782">
        <v>9.5</v>
      </c>
      <c r="BA17" s="782">
        <v>9.5</v>
      </c>
      <c r="BB17" s="782">
        <v>9.5</v>
      </c>
      <c r="BC17" s="782">
        <v>9.5</v>
      </c>
      <c r="BD17" s="782">
        <v>9.5</v>
      </c>
      <c r="BE17" s="782">
        <v>9.5</v>
      </c>
      <c r="BF17" s="782">
        <v>9.5</v>
      </c>
      <c r="BG17" s="782">
        <v>9.5</v>
      </c>
      <c r="BH17" s="782">
        <v>9.5</v>
      </c>
      <c r="BI17" s="783">
        <v>9.5</v>
      </c>
      <c r="BJ17" s="784">
        <v>8.5</v>
      </c>
      <c r="BK17" s="614">
        <v>9.5</v>
      </c>
      <c r="BL17" s="614">
        <v>8.5</v>
      </c>
      <c r="BM17" s="614">
        <v>8.5</v>
      </c>
      <c r="BN17" s="614">
        <v>8.5</v>
      </c>
      <c r="BO17" s="614">
        <v>8.5</v>
      </c>
      <c r="BP17" s="614">
        <v>8.5</v>
      </c>
      <c r="BQ17" s="614">
        <v>8.5</v>
      </c>
      <c r="BR17" s="614">
        <v>8.5</v>
      </c>
      <c r="BS17" s="614">
        <v>8.5</v>
      </c>
      <c r="BT17" s="614">
        <v>8.5</v>
      </c>
      <c r="BU17" s="781">
        <v>8.5</v>
      </c>
      <c r="BV17" s="780">
        <v>8.5</v>
      </c>
      <c r="BW17" s="614">
        <v>8.5</v>
      </c>
      <c r="BX17" s="614">
        <v>8.5</v>
      </c>
      <c r="BY17" s="614">
        <v>8.5</v>
      </c>
      <c r="BZ17" s="614">
        <v>8.5</v>
      </c>
      <c r="CA17" s="614">
        <v>8.5</v>
      </c>
      <c r="CB17" s="614">
        <v>8.5</v>
      </c>
      <c r="CC17" s="614">
        <v>8.5</v>
      </c>
      <c r="CD17" s="614">
        <v>8.5</v>
      </c>
      <c r="CE17" s="614">
        <v>8.5</v>
      </c>
      <c r="CF17" s="614">
        <v>8.5</v>
      </c>
      <c r="CG17" s="781">
        <v>8.5</v>
      </c>
      <c r="CH17" s="780">
        <v>8.5</v>
      </c>
      <c r="CI17" s="614">
        <v>8.5</v>
      </c>
      <c r="CJ17" s="614">
        <v>8.5</v>
      </c>
      <c r="CK17" s="614">
        <v>8.5</v>
      </c>
      <c r="CL17" s="614">
        <v>8.5</v>
      </c>
      <c r="CM17" s="614">
        <v>8.5</v>
      </c>
      <c r="CN17" s="614">
        <v>8.5</v>
      </c>
      <c r="CO17" s="614">
        <v>8.5</v>
      </c>
      <c r="CP17" s="614">
        <v>8.5</v>
      </c>
      <c r="CQ17" s="614">
        <v>8.5</v>
      </c>
      <c r="CR17" s="614">
        <v>8.5</v>
      </c>
      <c r="CS17" s="781">
        <v>8.5</v>
      </c>
      <c r="CT17" s="780">
        <v>8.5</v>
      </c>
      <c r="CU17" s="614">
        <v>8.5</v>
      </c>
      <c r="CV17" s="614">
        <v>9.5</v>
      </c>
      <c r="CW17" s="614">
        <v>9.5</v>
      </c>
      <c r="CX17" s="614">
        <v>9.1750000000000007</v>
      </c>
      <c r="CY17" s="614">
        <v>9.1750000000000007</v>
      </c>
      <c r="CZ17" s="614">
        <v>9.1750000000000007</v>
      </c>
      <c r="DA17" s="614">
        <v>9.1750000000000007</v>
      </c>
      <c r="DB17" s="614">
        <v>9.1750000000000007</v>
      </c>
      <c r="DC17" s="614">
        <v>9.1750000000000007</v>
      </c>
      <c r="DD17" s="614">
        <v>9.1750000000000007</v>
      </c>
      <c r="DE17" s="781">
        <v>9.1750000000000007</v>
      </c>
      <c r="DF17" s="780">
        <v>9.1750000000000007</v>
      </c>
      <c r="DG17" s="614">
        <v>9.1750000000000007</v>
      </c>
      <c r="DH17" s="614">
        <v>9.1750000000000007</v>
      </c>
      <c r="DI17" s="614">
        <v>9.1750000000000007</v>
      </c>
      <c r="DJ17" s="614">
        <v>9.1750000000000007</v>
      </c>
      <c r="DK17" s="614">
        <v>9.18</v>
      </c>
      <c r="DL17" s="614">
        <v>9.1750000000000007</v>
      </c>
      <c r="DM17" s="614">
        <v>9.1750000000000007</v>
      </c>
      <c r="DN17" s="614">
        <v>9.1750000000000007</v>
      </c>
      <c r="DO17" s="614">
        <v>9.1750000000000007</v>
      </c>
      <c r="DP17" s="614">
        <v>9.1750000000000007</v>
      </c>
      <c r="DQ17" s="781">
        <v>9.1750000000000007</v>
      </c>
      <c r="DR17" s="780">
        <v>9.1750000000000007</v>
      </c>
      <c r="DS17" s="614">
        <v>9.1750000000000007</v>
      </c>
      <c r="DT17" s="614">
        <v>9.1750000000000007</v>
      </c>
      <c r="DU17" s="614">
        <v>9.1750000000000007</v>
      </c>
      <c r="DV17" s="614">
        <v>9.1750000000000007</v>
      </c>
      <c r="DW17" s="614">
        <v>9.1750000000000007</v>
      </c>
      <c r="DX17" s="614">
        <v>9.1750000000000007</v>
      </c>
      <c r="DY17" s="614">
        <v>9.1750000000000007</v>
      </c>
      <c r="DZ17" s="614">
        <v>9.1750000000000007</v>
      </c>
      <c r="EA17" s="614">
        <v>9.1750000000000007</v>
      </c>
      <c r="EB17" s="614">
        <v>9.1750000000000007</v>
      </c>
      <c r="EC17" s="781">
        <v>9.1750000000000007</v>
      </c>
      <c r="ED17" s="614">
        <v>9.1750000000000007</v>
      </c>
      <c r="EE17" s="614">
        <v>9.1750000000000007</v>
      </c>
      <c r="EF17" s="781">
        <v>18</v>
      </c>
    </row>
    <row r="18" spans="1:145" ht="33" customHeight="1">
      <c r="A18" s="520" t="s">
        <v>346</v>
      </c>
      <c r="B18" s="775">
        <v>10.5</v>
      </c>
      <c r="C18" s="775">
        <v>10.5</v>
      </c>
      <c r="D18" s="775">
        <v>10</v>
      </c>
      <c r="E18" s="775">
        <v>10</v>
      </c>
      <c r="F18" s="775">
        <v>10</v>
      </c>
      <c r="G18" s="775">
        <v>10</v>
      </c>
      <c r="H18" s="775">
        <v>10.5</v>
      </c>
      <c r="I18" s="775">
        <v>10.5</v>
      </c>
      <c r="J18" s="775">
        <v>12.115</v>
      </c>
      <c r="K18" s="775">
        <v>12.115</v>
      </c>
      <c r="L18" s="775">
        <v>13.105</v>
      </c>
      <c r="M18" s="775">
        <v>10.555</v>
      </c>
      <c r="N18" s="775">
        <v>10</v>
      </c>
      <c r="O18" s="775">
        <v>10.5</v>
      </c>
      <c r="P18" s="775">
        <v>10.5</v>
      </c>
      <c r="Q18" s="775">
        <v>10.5</v>
      </c>
      <c r="R18" s="775">
        <v>10.904999999999999</v>
      </c>
      <c r="S18" s="775">
        <v>10.404999999999999</v>
      </c>
      <c r="T18" s="614">
        <v>12.4</v>
      </c>
      <c r="U18" s="614">
        <v>12.4</v>
      </c>
      <c r="V18" s="614">
        <v>12.4</v>
      </c>
      <c r="W18" s="614">
        <v>12.4</v>
      </c>
      <c r="X18" s="614">
        <v>12.42</v>
      </c>
      <c r="Y18" s="614">
        <v>11.435</v>
      </c>
      <c r="Z18" s="614">
        <v>11.425000000000001</v>
      </c>
      <c r="AA18" s="614">
        <v>11.425000000000001</v>
      </c>
      <c r="AB18" s="614">
        <v>11.425000000000001</v>
      </c>
      <c r="AC18" s="614">
        <v>12.42</v>
      </c>
      <c r="AD18" s="614">
        <v>12.42</v>
      </c>
      <c r="AE18" s="614">
        <v>12.42</v>
      </c>
      <c r="AF18" s="614">
        <v>12.42</v>
      </c>
      <c r="AG18" s="614">
        <v>12.4</v>
      </c>
      <c r="AH18" s="782">
        <v>12.4</v>
      </c>
      <c r="AI18" s="782">
        <v>12.4</v>
      </c>
      <c r="AJ18" s="782">
        <v>12.4</v>
      </c>
      <c r="AK18" s="782">
        <v>12.4</v>
      </c>
      <c r="AL18" s="784">
        <v>12.4</v>
      </c>
      <c r="AM18" s="782">
        <v>12.4</v>
      </c>
      <c r="AN18" s="614">
        <v>12.4</v>
      </c>
      <c r="AO18" s="614">
        <v>12.4</v>
      </c>
      <c r="AP18" s="614">
        <v>15.37</v>
      </c>
      <c r="AQ18" s="614">
        <v>15.37</v>
      </c>
      <c r="AR18" s="614">
        <v>15.055</v>
      </c>
      <c r="AS18" s="614">
        <v>15.05</v>
      </c>
      <c r="AT18" s="614">
        <v>12.4</v>
      </c>
      <c r="AU18" s="614">
        <v>12.4</v>
      </c>
      <c r="AV18" s="614">
        <v>12.4</v>
      </c>
      <c r="AW18" s="781">
        <v>12.4</v>
      </c>
      <c r="AX18" s="780">
        <v>12.4</v>
      </c>
      <c r="AY18" s="614">
        <v>12.4</v>
      </c>
      <c r="AZ18" s="614">
        <v>12.4</v>
      </c>
      <c r="BA18" s="614">
        <v>12.4</v>
      </c>
      <c r="BB18" s="614">
        <v>12.4</v>
      </c>
      <c r="BC18" s="614">
        <v>12.4</v>
      </c>
      <c r="BD18" s="614">
        <v>12.4</v>
      </c>
      <c r="BE18" s="614">
        <v>12.4</v>
      </c>
      <c r="BF18" s="614">
        <v>12.4</v>
      </c>
      <c r="BG18" s="614">
        <v>12.4</v>
      </c>
      <c r="BH18" s="614">
        <v>12.4</v>
      </c>
      <c r="BI18" s="781">
        <v>12.4</v>
      </c>
      <c r="BJ18" s="780">
        <v>12.4</v>
      </c>
      <c r="BK18" s="782">
        <v>12.4</v>
      </c>
      <c r="BL18" s="782">
        <v>12.4</v>
      </c>
      <c r="BM18" s="782">
        <v>12.4</v>
      </c>
      <c r="BN18" s="782">
        <v>12.4</v>
      </c>
      <c r="BO18" s="782">
        <v>12.4</v>
      </c>
      <c r="BP18" s="782">
        <v>12.9</v>
      </c>
      <c r="BQ18" s="782">
        <v>12.9</v>
      </c>
      <c r="BR18" s="782">
        <v>9.1</v>
      </c>
      <c r="BS18" s="782">
        <v>9.1</v>
      </c>
      <c r="BT18" s="782">
        <v>9.1</v>
      </c>
      <c r="BU18" s="783">
        <v>9.1</v>
      </c>
      <c r="BV18" s="784">
        <v>9.1</v>
      </c>
      <c r="BW18" s="782">
        <v>9.1</v>
      </c>
      <c r="BX18" s="782">
        <v>9</v>
      </c>
      <c r="BY18" s="782">
        <v>9</v>
      </c>
      <c r="BZ18" s="782">
        <v>9</v>
      </c>
      <c r="CA18" s="782">
        <v>9</v>
      </c>
      <c r="CB18" s="782">
        <v>9</v>
      </c>
      <c r="CC18" s="782">
        <v>8.85</v>
      </c>
      <c r="CD18" s="782">
        <v>8.85</v>
      </c>
      <c r="CE18" s="782">
        <v>8.85</v>
      </c>
      <c r="CF18" s="782">
        <v>8.85</v>
      </c>
      <c r="CG18" s="783">
        <v>8.85</v>
      </c>
      <c r="CH18" s="784">
        <v>8.7249999999999996</v>
      </c>
      <c r="CI18" s="782">
        <v>8.73</v>
      </c>
      <c r="CJ18" s="782">
        <v>8.7249999999999996</v>
      </c>
      <c r="CK18" s="782">
        <v>8.7249999999999996</v>
      </c>
      <c r="CL18" s="782">
        <v>8.7249999999999996</v>
      </c>
      <c r="CM18" s="782">
        <v>8.7249999999999996</v>
      </c>
      <c r="CN18" s="782">
        <v>14.195</v>
      </c>
      <c r="CO18" s="782">
        <v>14.195</v>
      </c>
      <c r="CP18" s="782">
        <v>14.195</v>
      </c>
      <c r="CQ18" s="782">
        <v>14.195</v>
      </c>
      <c r="CR18" s="782">
        <v>16.43</v>
      </c>
      <c r="CS18" s="783">
        <v>16.43</v>
      </c>
      <c r="CT18" s="784">
        <v>16.427599999999998</v>
      </c>
      <c r="CU18" s="782">
        <v>16.427599999999998</v>
      </c>
      <c r="CV18" s="782">
        <v>15.555</v>
      </c>
      <c r="CW18" s="782">
        <v>15.555</v>
      </c>
      <c r="CX18" s="782">
        <v>15.555</v>
      </c>
      <c r="CY18" s="782">
        <v>16.375</v>
      </c>
      <c r="CZ18" s="782">
        <v>16.375</v>
      </c>
      <c r="DA18" s="782">
        <v>16.375</v>
      </c>
      <c r="DB18" s="782">
        <v>16.375</v>
      </c>
      <c r="DC18" s="782">
        <v>16.375</v>
      </c>
      <c r="DD18" s="782">
        <v>16.375</v>
      </c>
      <c r="DE18" s="783">
        <v>16.375</v>
      </c>
      <c r="DF18" s="784">
        <v>16.375</v>
      </c>
      <c r="DG18" s="782">
        <v>16.375</v>
      </c>
      <c r="DH18" s="782">
        <v>16.375</v>
      </c>
      <c r="DI18" s="782">
        <v>16.375</v>
      </c>
      <c r="DJ18" s="782">
        <v>16.375</v>
      </c>
      <c r="DK18" s="782">
        <v>16.375</v>
      </c>
      <c r="DL18" s="782">
        <v>16.375</v>
      </c>
      <c r="DM18" s="782">
        <v>16.375</v>
      </c>
      <c r="DN18" s="782">
        <v>16.375</v>
      </c>
      <c r="DO18" s="782">
        <v>16.375</v>
      </c>
      <c r="DP18" s="782">
        <v>16.375</v>
      </c>
      <c r="DQ18" s="783">
        <v>16.375</v>
      </c>
      <c r="DR18" s="784">
        <v>16.375</v>
      </c>
      <c r="DS18" s="782">
        <v>16.375</v>
      </c>
      <c r="DT18" s="782">
        <v>16.375</v>
      </c>
      <c r="DU18" s="782">
        <v>16.375</v>
      </c>
      <c r="DV18" s="782">
        <v>16.375</v>
      </c>
      <c r="DW18" s="782">
        <v>16.375</v>
      </c>
      <c r="DX18" s="782">
        <v>16.375</v>
      </c>
      <c r="DY18" s="782">
        <v>16.375</v>
      </c>
      <c r="DZ18" s="782">
        <v>16.375</v>
      </c>
      <c r="EA18" s="782">
        <v>16.375</v>
      </c>
      <c r="EB18" s="782">
        <v>16.375</v>
      </c>
      <c r="EC18" s="783">
        <v>16.375</v>
      </c>
      <c r="ED18" s="782">
        <v>16.375</v>
      </c>
      <c r="EE18" s="782">
        <v>16.375</v>
      </c>
      <c r="EF18" s="783">
        <v>16.38</v>
      </c>
      <c r="EO18" s="615"/>
    </row>
    <row r="19" spans="1:145" s="276" customFormat="1" ht="33" customHeight="1" thickBot="1">
      <c r="A19" s="528" t="s">
        <v>347</v>
      </c>
      <c r="B19" s="785">
        <v>28.98</v>
      </c>
      <c r="C19" s="785">
        <v>28.98</v>
      </c>
      <c r="D19" s="411">
        <v>28.98</v>
      </c>
      <c r="E19" s="411">
        <v>28.98</v>
      </c>
      <c r="F19" s="411">
        <v>28.98</v>
      </c>
      <c r="G19" s="411">
        <v>28.98</v>
      </c>
      <c r="H19" s="411">
        <v>27.87</v>
      </c>
      <c r="I19" s="411">
        <v>27.87</v>
      </c>
      <c r="J19" s="411">
        <v>28.98</v>
      </c>
      <c r="K19" s="411">
        <v>28.155000000000001</v>
      </c>
      <c r="L19" s="411">
        <v>29.215</v>
      </c>
      <c r="M19" s="411">
        <v>27.5</v>
      </c>
      <c r="N19" s="411">
        <v>28.811455331763391</v>
      </c>
      <c r="O19" s="411">
        <v>28.024044882969445</v>
      </c>
      <c r="P19" s="411">
        <v>27.966899658781507</v>
      </c>
      <c r="Q19" s="411">
        <v>27.984939413956358</v>
      </c>
      <c r="R19" s="411">
        <v>28.220623967106771</v>
      </c>
      <c r="S19" s="411">
        <v>27.897475699894937</v>
      </c>
      <c r="T19" s="363">
        <v>28.512541137541078</v>
      </c>
      <c r="U19" s="363">
        <v>28.148361115566569</v>
      </c>
      <c r="V19" s="363">
        <v>27.822420700987944</v>
      </c>
      <c r="W19" s="363">
        <v>27.961916341222526</v>
      </c>
      <c r="X19" s="363">
        <v>28.209128549170604</v>
      </c>
      <c r="Y19" s="363">
        <v>28.094314075814665</v>
      </c>
      <c r="Z19" s="363">
        <v>27.646475878612609</v>
      </c>
      <c r="AA19" s="363">
        <v>27.571845089964551</v>
      </c>
      <c r="AB19" s="363">
        <v>27.71658024499003</v>
      </c>
      <c r="AC19" s="363">
        <v>27.516446000396567</v>
      </c>
      <c r="AD19" s="363">
        <v>27.288733569967995</v>
      </c>
      <c r="AE19" s="363">
        <v>27.283966888042542</v>
      </c>
      <c r="AF19" s="363">
        <v>27.218073482111425</v>
      </c>
      <c r="AG19" s="363">
        <v>27.172699938295157</v>
      </c>
      <c r="AH19" s="363">
        <v>26.72986426743195</v>
      </c>
      <c r="AI19" s="363">
        <v>26.707819021968383</v>
      </c>
      <c r="AJ19" s="363">
        <v>26.424812265287787</v>
      </c>
      <c r="AK19" s="363">
        <v>26.222846626597946</v>
      </c>
      <c r="AL19" s="532">
        <v>25.637949661170953</v>
      </c>
      <c r="AM19" s="363">
        <v>25.380376720997265</v>
      </c>
      <c r="AN19" s="786">
        <v>25.466740371890626</v>
      </c>
      <c r="AO19" s="786">
        <v>25.016505896141794</v>
      </c>
      <c r="AP19" s="786">
        <v>24.739388731957249</v>
      </c>
      <c r="AQ19" s="786">
        <v>24.13727819643648</v>
      </c>
      <c r="AR19" s="786">
        <v>23.939034323496877</v>
      </c>
      <c r="AS19" s="786">
        <v>23.701578476843437</v>
      </c>
      <c r="AT19" s="786">
        <v>24.039042143051294</v>
      </c>
      <c r="AU19" s="786">
        <v>23.897331226103571</v>
      </c>
      <c r="AV19" s="786">
        <v>23.759105857793855</v>
      </c>
      <c r="AW19" s="787">
        <v>23.960021140243636</v>
      </c>
      <c r="AX19" s="788">
        <v>23.7312529722746</v>
      </c>
      <c r="AY19" s="786">
        <v>23.495137345137799</v>
      </c>
      <c r="AZ19" s="786">
        <v>23.263052231777216</v>
      </c>
      <c r="BA19" s="786">
        <v>23.089560845241589</v>
      </c>
      <c r="BB19" s="786">
        <v>23.082944231711139</v>
      </c>
      <c r="BC19" s="786">
        <v>23.105588985714004</v>
      </c>
      <c r="BD19" s="786">
        <v>24.101304347826083</v>
      </c>
      <c r="BE19" s="786">
        <v>23.960869565217394</v>
      </c>
      <c r="BF19" s="786">
        <v>23.682031141368817</v>
      </c>
      <c r="BG19" s="786">
        <v>23.652651705369635</v>
      </c>
      <c r="BH19" s="786">
        <v>23.53</v>
      </c>
      <c r="BI19" s="787">
        <v>23.59</v>
      </c>
      <c r="BJ19" s="789">
        <v>23.061956521739138</v>
      </c>
      <c r="BK19" s="790">
        <v>23.371799130434784</v>
      </c>
      <c r="BL19" s="790">
        <v>23.400434782608691</v>
      </c>
      <c r="BM19" s="790">
        <v>22.381739130434781</v>
      </c>
      <c r="BN19" s="790">
        <v>22.109130434782607</v>
      </c>
      <c r="BO19" s="790">
        <v>21.953043478260874</v>
      </c>
      <c r="BP19" s="790">
        <v>21.294347826086955</v>
      </c>
      <c r="BQ19" s="790">
        <v>21.365217391304348</v>
      </c>
      <c r="BR19" s="790">
        <v>21.301304347826083</v>
      </c>
      <c r="BS19" s="790">
        <v>21.262173913043476</v>
      </c>
      <c r="BT19" s="790">
        <v>20.948260869565214</v>
      </c>
      <c r="BU19" s="791">
        <v>21.1</v>
      </c>
      <c r="BV19" s="792">
        <v>20.966521739130439</v>
      </c>
      <c r="BW19" s="790">
        <v>21.018260869565214</v>
      </c>
      <c r="BX19" s="790">
        <v>20.963478260869561</v>
      </c>
      <c r="BY19" s="790">
        <v>20.933913043478263</v>
      </c>
      <c r="BZ19" s="790">
        <v>20.85</v>
      </c>
      <c r="CA19" s="790">
        <v>20.613478260869563</v>
      </c>
      <c r="CB19" s="790">
        <v>20.67</v>
      </c>
      <c r="CC19" s="790">
        <v>20.51</v>
      </c>
      <c r="CD19" s="790">
        <v>20.23</v>
      </c>
      <c r="CE19" s="790">
        <v>20.336521739130433</v>
      </c>
      <c r="CF19" s="790">
        <v>20.166956521739131</v>
      </c>
      <c r="CG19" s="791">
        <v>20.044347826086959</v>
      </c>
      <c r="CH19" s="792">
        <v>20.159565217391304</v>
      </c>
      <c r="CI19" s="790">
        <v>20.52</v>
      </c>
      <c r="CJ19" s="790">
        <v>20.569130434782604</v>
      </c>
      <c r="CK19" s="790">
        <v>21.61</v>
      </c>
      <c r="CL19" s="790">
        <v>22.53</v>
      </c>
      <c r="CM19" s="790">
        <v>24.273913043478263</v>
      </c>
      <c r="CN19" s="790">
        <v>26.46</v>
      </c>
      <c r="CO19" s="790">
        <v>27.963913043478261</v>
      </c>
      <c r="CP19" s="790">
        <v>29.814347826086951</v>
      </c>
      <c r="CQ19" s="790">
        <v>31.395652173913039</v>
      </c>
      <c r="CR19" s="790">
        <v>33.866086956521734</v>
      </c>
      <c r="CS19" s="791">
        <v>35.58</v>
      </c>
      <c r="CT19" s="792">
        <v>35.85</v>
      </c>
      <c r="CU19" s="790">
        <v>36.64</v>
      </c>
      <c r="CV19" s="790">
        <v>35.867391304347827</v>
      </c>
      <c r="CW19" s="790">
        <v>31.662608695652178</v>
      </c>
      <c r="CX19" s="790">
        <v>30.935217391304349</v>
      </c>
      <c r="CY19" s="790">
        <v>31.153478260869559</v>
      </c>
      <c r="CZ19" s="790">
        <v>31.517391304347825</v>
      </c>
      <c r="DA19" s="790">
        <v>31.78</v>
      </c>
      <c r="DB19" s="790">
        <v>32.479999999999997</v>
      </c>
      <c r="DC19" s="790">
        <v>32.687391304347827</v>
      </c>
      <c r="DD19" s="790">
        <v>33.270000000000003</v>
      </c>
      <c r="DE19" s="791">
        <v>33.754782608695699</v>
      </c>
      <c r="DF19" s="792">
        <v>32.942173913043483</v>
      </c>
      <c r="DG19" s="790">
        <v>32.767826086956518</v>
      </c>
      <c r="DH19" s="790">
        <v>32.367826086956519</v>
      </c>
      <c r="DI19" s="790">
        <v>31.25</v>
      </c>
      <c r="DJ19" s="790">
        <v>31.069565217391304</v>
      </c>
      <c r="DK19" s="790">
        <v>31.100869565217387</v>
      </c>
      <c r="DL19" s="790">
        <v>30.708695652173915</v>
      </c>
      <c r="DM19" s="790">
        <v>30.785217391304347</v>
      </c>
      <c r="DN19" s="790">
        <v>30.615217391304355</v>
      </c>
      <c r="DO19" s="790">
        <v>30.45</v>
      </c>
      <c r="DP19" s="790">
        <v>30.07</v>
      </c>
      <c r="DQ19" s="791">
        <v>30.25</v>
      </c>
      <c r="DR19" s="792">
        <v>30.069130434782604</v>
      </c>
      <c r="DS19" s="790">
        <v>30.118695652173916</v>
      </c>
      <c r="DT19" s="790">
        <v>29.178260869565218</v>
      </c>
      <c r="DU19" s="790">
        <v>27.400869565217384</v>
      </c>
      <c r="DV19" s="790">
        <v>26.895217391304346</v>
      </c>
      <c r="DW19" s="790">
        <v>27</v>
      </c>
      <c r="DX19" s="790">
        <v>26.59</v>
      </c>
      <c r="DY19" s="790">
        <v>24.15</v>
      </c>
      <c r="DZ19" s="790">
        <v>22.71</v>
      </c>
      <c r="EA19" s="790">
        <v>22.22</v>
      </c>
      <c r="EB19" s="790">
        <v>21.71</v>
      </c>
      <c r="EC19" s="791">
        <v>20.45</v>
      </c>
      <c r="ED19" s="790">
        <v>20.58</v>
      </c>
      <c r="EE19" s="790">
        <v>19.170000000000002</v>
      </c>
      <c r="EF19" s="791">
        <v>17.739999999999998</v>
      </c>
    </row>
    <row r="20" spans="1:145" ht="21" hidden="1" customHeight="1" thickBot="1">
      <c r="A20" s="793" t="s">
        <v>348</v>
      </c>
      <c r="B20" s="794" t="s">
        <v>349</v>
      </c>
      <c r="C20" s="794" t="s">
        <v>349</v>
      </c>
      <c r="D20" s="794" t="s">
        <v>349</v>
      </c>
      <c r="E20" s="794" t="s">
        <v>349</v>
      </c>
      <c r="F20" s="794" t="s">
        <v>349</v>
      </c>
      <c r="G20" s="794" t="s">
        <v>350</v>
      </c>
      <c r="H20" s="794" t="s">
        <v>351</v>
      </c>
      <c r="I20" s="794" t="s">
        <v>351</v>
      </c>
      <c r="J20" s="794" t="s">
        <v>349</v>
      </c>
      <c r="K20" s="611" t="s">
        <v>352</v>
      </c>
      <c r="L20" s="611" t="s">
        <v>352</v>
      </c>
      <c r="M20" s="611" t="s">
        <v>353</v>
      </c>
      <c r="N20" s="611" t="s">
        <v>354</v>
      </c>
      <c r="O20" s="611" t="s">
        <v>355</v>
      </c>
      <c r="P20" s="611" t="s">
        <v>356</v>
      </c>
      <c r="Q20" s="398" t="s">
        <v>357</v>
      </c>
      <c r="R20" s="398" t="s">
        <v>358</v>
      </c>
      <c r="S20" s="795" t="s">
        <v>359</v>
      </c>
      <c r="T20" s="611" t="s">
        <v>360</v>
      </c>
      <c r="U20" s="795" t="s">
        <v>360</v>
      </c>
      <c r="V20" s="795" t="s">
        <v>361</v>
      </c>
      <c r="W20" s="795" t="s">
        <v>362</v>
      </c>
      <c r="X20" s="794" t="s">
        <v>363</v>
      </c>
      <c r="Y20" s="794" t="s">
        <v>364</v>
      </c>
      <c r="Z20" s="794" t="s">
        <v>365</v>
      </c>
      <c r="AA20" s="794" t="s">
        <v>366</v>
      </c>
      <c r="AB20" s="794" t="s">
        <v>367</v>
      </c>
      <c r="AC20" s="794" t="s">
        <v>368</v>
      </c>
      <c r="AD20" s="794" t="s">
        <v>369</v>
      </c>
      <c r="AE20" s="794" t="s">
        <v>370</v>
      </c>
      <c r="AF20" s="794" t="s">
        <v>371</v>
      </c>
      <c r="AG20" s="794" t="s">
        <v>372</v>
      </c>
      <c r="AH20" s="794" t="s">
        <v>373</v>
      </c>
      <c r="AI20" s="794" t="s">
        <v>374</v>
      </c>
      <c r="AJ20" s="794" t="s">
        <v>375</v>
      </c>
      <c r="AK20" s="794" t="s">
        <v>375</v>
      </c>
      <c r="AL20" s="796" t="s">
        <v>375</v>
      </c>
      <c r="AM20" s="794" t="s">
        <v>375</v>
      </c>
      <c r="AN20" s="794" t="s">
        <v>376</v>
      </c>
      <c r="AO20" s="794" t="s">
        <v>377</v>
      </c>
      <c r="AP20" s="794" t="s">
        <v>378</v>
      </c>
      <c r="AQ20" s="794" t="s">
        <v>379</v>
      </c>
      <c r="AR20" s="794" t="s">
        <v>380</v>
      </c>
      <c r="AS20" s="794" t="s">
        <v>381</v>
      </c>
      <c r="AT20" s="794" t="s">
        <v>382</v>
      </c>
      <c r="AU20" s="794" t="s">
        <v>383</v>
      </c>
      <c r="AV20" s="794" t="s">
        <v>383</v>
      </c>
      <c r="AW20" s="797" t="s">
        <v>383</v>
      </c>
      <c r="AX20" s="796" t="s">
        <v>384</v>
      </c>
      <c r="AY20" s="794" t="s">
        <v>385</v>
      </c>
      <c r="AZ20" s="794" t="s">
        <v>386</v>
      </c>
      <c r="BA20" s="794" t="s">
        <v>387</v>
      </c>
      <c r="BB20" s="794" t="s">
        <v>388</v>
      </c>
      <c r="BC20" s="794" t="s">
        <v>389</v>
      </c>
      <c r="BD20" s="794" t="s">
        <v>390</v>
      </c>
      <c r="BE20" s="794" t="s">
        <v>390</v>
      </c>
      <c r="BF20" s="797"/>
      <c r="BG20" s="794"/>
      <c r="BH20" s="794"/>
      <c r="BI20" s="794"/>
      <c r="BJ20" s="794"/>
      <c r="BK20" s="794"/>
      <c r="BL20" s="794"/>
      <c r="BM20" s="794"/>
      <c r="BN20" s="794"/>
      <c r="BO20" s="794"/>
      <c r="BP20" s="794"/>
      <c r="BQ20" s="794"/>
      <c r="BR20" s="794"/>
      <c r="BS20" s="794"/>
      <c r="BT20" s="794"/>
      <c r="BU20" s="794"/>
      <c r="BV20" s="794"/>
      <c r="BW20" s="794"/>
      <c r="BX20" s="794"/>
      <c r="BY20" s="794"/>
      <c r="BZ20" s="794"/>
      <c r="CA20" s="794"/>
      <c r="CB20" s="794"/>
      <c r="CC20" s="794"/>
      <c r="CD20" s="794"/>
      <c r="CE20" s="794"/>
      <c r="CF20" s="794"/>
      <c r="CG20" s="794"/>
      <c r="CH20" s="794"/>
      <c r="CI20" s="794"/>
      <c r="CJ20" s="794"/>
      <c r="CK20" s="794"/>
      <c r="CL20" s="794"/>
      <c r="CM20" s="794"/>
      <c r="CN20" s="794"/>
      <c r="CO20" s="794"/>
      <c r="CP20" s="794"/>
      <c r="CQ20" s="794"/>
      <c r="CR20" s="794"/>
      <c r="CS20" s="794"/>
      <c r="CT20" s="794"/>
      <c r="CU20" s="794"/>
      <c r="CV20" s="794"/>
      <c r="CW20" s="794"/>
      <c r="CX20" s="794"/>
      <c r="CY20" s="794"/>
      <c r="CZ20" s="794"/>
      <c r="DA20" s="794"/>
      <c r="DB20" s="794"/>
      <c r="DC20" s="794"/>
      <c r="DD20" s="794"/>
      <c r="DE20" s="794"/>
      <c r="DF20" s="794"/>
      <c r="DG20" s="794"/>
      <c r="DH20" s="794"/>
      <c r="DI20" s="794"/>
      <c r="DJ20" s="794"/>
      <c r="DK20" s="794"/>
      <c r="DL20" s="794"/>
      <c r="DM20" s="794"/>
      <c r="DN20" s="794"/>
      <c r="DO20" s="794"/>
      <c r="DP20" s="794"/>
      <c r="DQ20" s="794"/>
      <c r="DR20" s="794"/>
      <c r="DS20" s="794"/>
      <c r="DT20" s="794"/>
      <c r="DU20" s="794"/>
      <c r="DV20" s="794"/>
      <c r="DW20" s="794"/>
      <c r="DX20" s="794"/>
      <c r="DY20" s="794"/>
      <c r="DZ20" s="794"/>
      <c r="EA20" s="794"/>
      <c r="EB20" s="794"/>
      <c r="EC20" s="794"/>
      <c r="ED20" s="794"/>
      <c r="EE20" s="794"/>
      <c r="EF20" s="794"/>
    </row>
    <row r="21" spans="1:145" ht="21" hidden="1" customHeight="1" thickTop="1">
      <c r="A21" s="793" t="s">
        <v>391</v>
      </c>
      <c r="B21" s="794" t="s">
        <v>349</v>
      </c>
      <c r="C21" s="794" t="s">
        <v>349</v>
      </c>
      <c r="D21" s="794" t="s">
        <v>349</v>
      </c>
      <c r="E21" s="794" t="s">
        <v>349</v>
      </c>
      <c r="F21" s="794" t="s">
        <v>349</v>
      </c>
      <c r="G21" s="794" t="s">
        <v>350</v>
      </c>
      <c r="H21" s="794" t="s">
        <v>351</v>
      </c>
      <c r="I21" s="794" t="s">
        <v>351</v>
      </c>
      <c r="J21" s="794" t="s">
        <v>349</v>
      </c>
      <c r="K21" s="611" t="s">
        <v>352</v>
      </c>
      <c r="L21" s="611" t="s">
        <v>352</v>
      </c>
      <c r="M21" s="611" t="s">
        <v>353</v>
      </c>
      <c r="N21" s="611" t="s">
        <v>354</v>
      </c>
      <c r="O21" s="611" t="s">
        <v>355</v>
      </c>
      <c r="P21" s="611" t="s">
        <v>356</v>
      </c>
      <c r="Q21" s="398" t="s">
        <v>357</v>
      </c>
      <c r="R21" s="398" t="s">
        <v>358</v>
      </c>
      <c r="S21" s="795" t="s">
        <v>359</v>
      </c>
      <c r="T21" s="611" t="s">
        <v>360</v>
      </c>
      <c r="U21" s="795" t="s">
        <v>360</v>
      </c>
      <c r="V21" s="795" t="s">
        <v>361</v>
      </c>
      <c r="W21" s="795" t="s">
        <v>362</v>
      </c>
      <c r="X21" s="794" t="s">
        <v>363</v>
      </c>
      <c r="Y21" s="794" t="s">
        <v>364</v>
      </c>
      <c r="Z21" s="794" t="s">
        <v>365</v>
      </c>
      <c r="AA21" s="794" t="s">
        <v>366</v>
      </c>
      <c r="AB21" s="794" t="s">
        <v>367</v>
      </c>
      <c r="AC21" s="794" t="s">
        <v>368</v>
      </c>
      <c r="AD21" s="794" t="s">
        <v>369</v>
      </c>
      <c r="AE21" s="794" t="s">
        <v>370</v>
      </c>
      <c r="AF21" s="794" t="s">
        <v>371</v>
      </c>
      <c r="AG21" s="794" t="s">
        <v>372</v>
      </c>
      <c r="AH21" s="794" t="s">
        <v>373</v>
      </c>
      <c r="AI21" s="794" t="s">
        <v>374</v>
      </c>
      <c r="AJ21" s="794" t="s">
        <v>375</v>
      </c>
      <c r="AK21" s="794" t="s">
        <v>375</v>
      </c>
      <c r="AL21" s="796" t="s">
        <v>375</v>
      </c>
      <c r="AM21" s="794" t="s">
        <v>375</v>
      </c>
      <c r="AN21" s="794" t="s">
        <v>376</v>
      </c>
      <c r="AO21" s="794" t="s">
        <v>377</v>
      </c>
      <c r="AP21" s="794" t="s">
        <v>378</v>
      </c>
      <c r="AQ21" s="794" t="s">
        <v>379</v>
      </c>
      <c r="AR21" s="794" t="s">
        <v>380</v>
      </c>
      <c r="AS21" s="794" t="s">
        <v>381</v>
      </c>
      <c r="AT21" s="794" t="s">
        <v>382</v>
      </c>
      <c r="AU21" s="794" t="s">
        <v>383</v>
      </c>
      <c r="AV21" s="794" t="s">
        <v>383</v>
      </c>
      <c r="AW21" s="797" t="s">
        <v>383</v>
      </c>
      <c r="AX21" s="796" t="s">
        <v>384</v>
      </c>
      <c r="AY21" s="794" t="s">
        <v>385</v>
      </c>
      <c r="AZ21" s="794" t="s">
        <v>386</v>
      </c>
      <c r="BA21" s="794" t="s">
        <v>387</v>
      </c>
      <c r="BB21" s="794" t="s">
        <v>388</v>
      </c>
      <c r="BC21" s="794" t="s">
        <v>389</v>
      </c>
      <c r="BD21" s="794" t="s">
        <v>390</v>
      </c>
      <c r="BE21" s="794" t="s">
        <v>390</v>
      </c>
      <c r="BF21" s="797"/>
      <c r="BG21" s="794"/>
      <c r="BH21" s="794"/>
      <c r="BI21" s="794"/>
      <c r="BJ21" s="794"/>
      <c r="BK21" s="794"/>
      <c r="BL21" s="794"/>
      <c r="BM21" s="794"/>
      <c r="BN21" s="794"/>
      <c r="BO21" s="794"/>
      <c r="BP21" s="794"/>
      <c r="BQ21" s="794"/>
      <c r="BR21" s="794"/>
      <c r="BS21" s="794"/>
      <c r="BT21" s="794"/>
      <c r="BU21" s="794"/>
      <c r="BV21" s="794"/>
      <c r="BW21" s="794"/>
      <c r="BX21" s="794"/>
      <c r="BY21" s="794"/>
      <c r="BZ21" s="794"/>
      <c r="CA21" s="794"/>
      <c r="CB21" s="794"/>
      <c r="CC21" s="794"/>
      <c r="CD21" s="794"/>
      <c r="CE21" s="794"/>
      <c r="CF21" s="794"/>
      <c r="CG21" s="794"/>
      <c r="CH21" s="794"/>
      <c r="CI21" s="794"/>
      <c r="CJ21" s="794"/>
      <c r="CK21" s="794"/>
      <c r="CL21" s="794"/>
      <c r="CM21" s="794"/>
      <c r="CN21" s="794"/>
      <c r="CO21" s="794"/>
      <c r="CP21" s="794"/>
      <c r="CQ21" s="794"/>
      <c r="CR21" s="794"/>
      <c r="CS21" s="794"/>
      <c r="CT21" s="794"/>
      <c r="CU21" s="794"/>
      <c r="CV21" s="794"/>
      <c r="CW21" s="794"/>
      <c r="CX21" s="794"/>
      <c r="CY21" s="794"/>
      <c r="CZ21" s="794"/>
      <c r="DA21" s="794"/>
      <c r="DB21" s="794"/>
      <c r="DC21" s="794"/>
      <c r="DD21" s="794"/>
      <c r="DE21" s="794"/>
      <c r="DF21" s="794"/>
      <c r="DG21" s="794"/>
      <c r="DH21" s="794"/>
      <c r="DI21" s="794"/>
      <c r="DJ21" s="794"/>
      <c r="DK21" s="794"/>
      <c r="DL21" s="794"/>
      <c r="DM21" s="794"/>
      <c r="DN21" s="794"/>
      <c r="DO21" s="794"/>
      <c r="DP21" s="794"/>
      <c r="DQ21" s="794"/>
      <c r="DR21" s="794"/>
      <c r="DS21" s="794"/>
      <c r="DT21" s="794"/>
      <c r="DU21" s="794"/>
      <c r="DV21" s="794"/>
      <c r="DW21" s="794"/>
      <c r="DX21" s="794"/>
      <c r="DY21" s="794"/>
      <c r="DZ21" s="794"/>
      <c r="EA21" s="794"/>
      <c r="EB21" s="794"/>
      <c r="EC21" s="794"/>
      <c r="ED21" s="794"/>
      <c r="EE21" s="794"/>
      <c r="EF21" s="794"/>
    </row>
    <row r="22" spans="1:145" ht="21" hidden="1" customHeight="1" thickTop="1">
      <c r="A22" s="793" t="s">
        <v>392</v>
      </c>
      <c r="B22" s="794" t="s">
        <v>349</v>
      </c>
      <c r="C22" s="794" t="s">
        <v>349</v>
      </c>
      <c r="D22" s="794" t="s">
        <v>349</v>
      </c>
      <c r="E22" s="794" t="s">
        <v>349</v>
      </c>
      <c r="F22" s="794" t="s">
        <v>349</v>
      </c>
      <c r="G22" s="794" t="s">
        <v>350</v>
      </c>
      <c r="H22" s="794" t="s">
        <v>351</v>
      </c>
      <c r="I22" s="794" t="s">
        <v>351</v>
      </c>
      <c r="J22" s="794" t="s">
        <v>349</v>
      </c>
      <c r="K22" s="611" t="s">
        <v>352</v>
      </c>
      <c r="L22" s="611" t="s">
        <v>352</v>
      </c>
      <c r="M22" s="611" t="s">
        <v>353</v>
      </c>
      <c r="N22" s="611" t="s">
        <v>354</v>
      </c>
      <c r="O22" s="611" t="s">
        <v>355</v>
      </c>
      <c r="P22" s="611" t="s">
        <v>356</v>
      </c>
      <c r="Q22" s="398" t="s">
        <v>357</v>
      </c>
      <c r="R22" s="398" t="s">
        <v>358</v>
      </c>
      <c r="S22" s="795" t="s">
        <v>359</v>
      </c>
      <c r="T22" s="611" t="s">
        <v>360</v>
      </c>
      <c r="U22" s="795" t="s">
        <v>360</v>
      </c>
      <c r="V22" s="795" t="s">
        <v>361</v>
      </c>
      <c r="W22" s="795" t="s">
        <v>362</v>
      </c>
      <c r="X22" s="794" t="s">
        <v>363</v>
      </c>
      <c r="Y22" s="794" t="s">
        <v>364</v>
      </c>
      <c r="Z22" s="794" t="s">
        <v>365</v>
      </c>
      <c r="AA22" s="794" t="s">
        <v>366</v>
      </c>
      <c r="AB22" s="794" t="s">
        <v>367</v>
      </c>
      <c r="AC22" s="794" t="s">
        <v>368</v>
      </c>
      <c r="AD22" s="794" t="s">
        <v>369</v>
      </c>
      <c r="AE22" s="794" t="s">
        <v>370</v>
      </c>
      <c r="AF22" s="794" t="s">
        <v>371</v>
      </c>
      <c r="AG22" s="794" t="s">
        <v>372</v>
      </c>
      <c r="AH22" s="794" t="s">
        <v>373</v>
      </c>
      <c r="AI22" s="794" t="s">
        <v>374</v>
      </c>
      <c r="AJ22" s="794" t="s">
        <v>375</v>
      </c>
      <c r="AK22" s="794" t="s">
        <v>375</v>
      </c>
      <c r="AL22" s="796" t="s">
        <v>375</v>
      </c>
      <c r="AM22" s="794" t="s">
        <v>375</v>
      </c>
      <c r="AN22" s="794" t="s">
        <v>376</v>
      </c>
      <c r="AO22" s="794" t="s">
        <v>377</v>
      </c>
      <c r="AP22" s="794" t="s">
        <v>378</v>
      </c>
      <c r="AQ22" s="794" t="s">
        <v>379</v>
      </c>
      <c r="AR22" s="794" t="s">
        <v>380</v>
      </c>
      <c r="AS22" s="794" t="s">
        <v>381</v>
      </c>
      <c r="AT22" s="794" t="s">
        <v>382</v>
      </c>
      <c r="AU22" s="794" t="s">
        <v>383</v>
      </c>
      <c r="AV22" s="794" t="s">
        <v>383</v>
      </c>
      <c r="AW22" s="797" t="s">
        <v>383</v>
      </c>
      <c r="AX22" s="796" t="s">
        <v>384</v>
      </c>
      <c r="AY22" s="794" t="s">
        <v>385</v>
      </c>
      <c r="AZ22" s="794" t="s">
        <v>386</v>
      </c>
      <c r="BA22" s="794" t="s">
        <v>387</v>
      </c>
      <c r="BB22" s="794" t="s">
        <v>388</v>
      </c>
      <c r="BC22" s="794" t="s">
        <v>389</v>
      </c>
      <c r="BD22" s="794" t="s">
        <v>390</v>
      </c>
      <c r="BE22" s="794" t="s">
        <v>390</v>
      </c>
      <c r="BF22" s="797"/>
      <c r="BG22" s="794"/>
      <c r="BH22" s="794"/>
      <c r="BI22" s="794"/>
      <c r="BJ22" s="794"/>
      <c r="BK22" s="794"/>
      <c r="BL22" s="794"/>
      <c r="BM22" s="794"/>
      <c r="BN22" s="794"/>
      <c r="BO22" s="794"/>
      <c r="BP22" s="794"/>
      <c r="BQ22" s="794"/>
      <c r="BR22" s="794"/>
      <c r="BS22" s="794"/>
      <c r="BT22" s="794"/>
      <c r="BU22" s="794"/>
      <c r="BV22" s="794"/>
      <c r="BW22" s="794"/>
      <c r="BX22" s="794"/>
      <c r="BY22" s="794"/>
      <c r="BZ22" s="794"/>
      <c r="CA22" s="794"/>
      <c r="CB22" s="794"/>
      <c r="CC22" s="794"/>
      <c r="CD22" s="794"/>
      <c r="CE22" s="794"/>
      <c r="CF22" s="794"/>
      <c r="CG22" s="794"/>
      <c r="CH22" s="794"/>
      <c r="CI22" s="794"/>
      <c r="CJ22" s="794"/>
      <c r="CK22" s="794"/>
      <c r="CL22" s="794"/>
      <c r="CM22" s="794"/>
      <c r="CN22" s="794"/>
      <c r="CO22" s="794"/>
      <c r="CP22" s="794"/>
      <c r="CQ22" s="794"/>
      <c r="CR22" s="794"/>
      <c r="CS22" s="794"/>
      <c r="CT22" s="794"/>
      <c r="CU22" s="794"/>
      <c r="CV22" s="794"/>
      <c r="CW22" s="794"/>
      <c r="CX22" s="794"/>
      <c r="CY22" s="794"/>
      <c r="CZ22" s="794"/>
      <c r="DA22" s="794"/>
      <c r="DB22" s="794"/>
      <c r="DC22" s="794"/>
      <c r="DD22" s="794"/>
      <c r="DE22" s="794"/>
      <c r="DF22" s="794"/>
      <c r="DG22" s="794"/>
      <c r="DH22" s="794"/>
      <c r="DI22" s="794"/>
      <c r="DJ22" s="794"/>
      <c r="DK22" s="794"/>
      <c r="DL22" s="794"/>
      <c r="DM22" s="794"/>
      <c r="DN22" s="794"/>
      <c r="DO22" s="794"/>
      <c r="DP22" s="794"/>
      <c r="DQ22" s="794"/>
      <c r="DR22" s="794"/>
      <c r="DS22" s="794"/>
      <c r="DT22" s="794"/>
      <c r="DU22" s="794"/>
      <c r="DV22" s="794"/>
      <c r="DW22" s="794"/>
      <c r="DX22" s="794"/>
      <c r="DY22" s="794"/>
      <c r="DZ22" s="794"/>
      <c r="EA22" s="794"/>
      <c r="EB22" s="794"/>
      <c r="EC22" s="794"/>
      <c r="ED22" s="794"/>
      <c r="EE22" s="794"/>
      <c r="EF22" s="794"/>
    </row>
    <row r="23" spans="1:145" ht="21" hidden="1" customHeight="1" thickTop="1">
      <c r="A23" s="793" t="s">
        <v>393</v>
      </c>
      <c r="B23" s="794" t="s">
        <v>349</v>
      </c>
      <c r="C23" s="794" t="s">
        <v>349</v>
      </c>
      <c r="D23" s="794" t="s">
        <v>349</v>
      </c>
      <c r="E23" s="794" t="s">
        <v>349</v>
      </c>
      <c r="F23" s="794" t="s">
        <v>349</v>
      </c>
      <c r="G23" s="794" t="s">
        <v>350</v>
      </c>
      <c r="H23" s="794" t="s">
        <v>351</v>
      </c>
      <c r="I23" s="794" t="s">
        <v>351</v>
      </c>
      <c r="J23" s="794" t="s">
        <v>349</v>
      </c>
      <c r="K23" s="611" t="s">
        <v>352</v>
      </c>
      <c r="L23" s="611" t="s">
        <v>352</v>
      </c>
      <c r="M23" s="611" t="s">
        <v>353</v>
      </c>
      <c r="N23" s="611" t="s">
        <v>354</v>
      </c>
      <c r="O23" s="611" t="s">
        <v>355</v>
      </c>
      <c r="P23" s="611" t="s">
        <v>356</v>
      </c>
      <c r="Q23" s="398" t="s">
        <v>357</v>
      </c>
      <c r="R23" s="398" t="s">
        <v>358</v>
      </c>
      <c r="S23" s="795" t="s">
        <v>359</v>
      </c>
      <c r="T23" s="611" t="s">
        <v>360</v>
      </c>
      <c r="U23" s="795" t="s">
        <v>360</v>
      </c>
      <c r="V23" s="795" t="s">
        <v>361</v>
      </c>
      <c r="W23" s="795" t="s">
        <v>362</v>
      </c>
      <c r="X23" s="794" t="s">
        <v>363</v>
      </c>
      <c r="Y23" s="794" t="s">
        <v>364</v>
      </c>
      <c r="Z23" s="794" t="s">
        <v>365</v>
      </c>
      <c r="AA23" s="794" t="s">
        <v>366</v>
      </c>
      <c r="AB23" s="794" t="s">
        <v>367</v>
      </c>
      <c r="AC23" s="794" t="s">
        <v>368</v>
      </c>
      <c r="AD23" s="794" t="s">
        <v>369</v>
      </c>
      <c r="AE23" s="794" t="s">
        <v>370</v>
      </c>
      <c r="AF23" s="794" t="s">
        <v>371</v>
      </c>
      <c r="AG23" s="794" t="s">
        <v>372</v>
      </c>
      <c r="AH23" s="794" t="s">
        <v>373</v>
      </c>
      <c r="AI23" s="794" t="s">
        <v>374</v>
      </c>
      <c r="AJ23" s="794" t="s">
        <v>375</v>
      </c>
      <c r="AK23" s="794" t="s">
        <v>375</v>
      </c>
      <c r="AL23" s="796" t="s">
        <v>375</v>
      </c>
      <c r="AM23" s="794" t="s">
        <v>375</v>
      </c>
      <c r="AN23" s="794" t="s">
        <v>376</v>
      </c>
      <c r="AO23" s="794" t="s">
        <v>377</v>
      </c>
      <c r="AP23" s="794" t="s">
        <v>378</v>
      </c>
      <c r="AQ23" s="794" t="s">
        <v>379</v>
      </c>
      <c r="AR23" s="794" t="s">
        <v>380</v>
      </c>
      <c r="AS23" s="794" t="s">
        <v>381</v>
      </c>
      <c r="AT23" s="794" t="s">
        <v>382</v>
      </c>
      <c r="AU23" s="794" t="s">
        <v>383</v>
      </c>
      <c r="AV23" s="794" t="s">
        <v>383</v>
      </c>
      <c r="AW23" s="797" t="s">
        <v>383</v>
      </c>
      <c r="AX23" s="796" t="s">
        <v>384</v>
      </c>
      <c r="AY23" s="794" t="s">
        <v>385</v>
      </c>
      <c r="AZ23" s="794" t="s">
        <v>386</v>
      </c>
      <c r="BA23" s="794" t="s">
        <v>387</v>
      </c>
      <c r="BB23" s="794" t="s">
        <v>388</v>
      </c>
      <c r="BC23" s="794" t="s">
        <v>389</v>
      </c>
      <c r="BD23" s="794" t="s">
        <v>390</v>
      </c>
      <c r="BE23" s="794" t="s">
        <v>390</v>
      </c>
      <c r="BF23" s="797"/>
      <c r="BG23" s="794"/>
      <c r="BH23" s="794"/>
      <c r="BI23" s="794"/>
      <c r="BJ23" s="794"/>
      <c r="BK23" s="794"/>
      <c r="BL23" s="794"/>
      <c r="BM23" s="794"/>
      <c r="BN23" s="794"/>
      <c r="BO23" s="794"/>
      <c r="BP23" s="794"/>
      <c r="BQ23" s="794"/>
      <c r="BR23" s="794"/>
      <c r="BS23" s="794"/>
      <c r="BT23" s="794"/>
      <c r="BU23" s="794"/>
      <c r="BV23" s="794"/>
      <c r="BW23" s="794"/>
      <c r="BX23" s="794"/>
      <c r="BY23" s="794"/>
      <c r="BZ23" s="794"/>
      <c r="CA23" s="794"/>
      <c r="CB23" s="794"/>
      <c r="CC23" s="794"/>
      <c r="CD23" s="794"/>
      <c r="CE23" s="794"/>
      <c r="CF23" s="794"/>
      <c r="CG23" s="794"/>
      <c r="CH23" s="794"/>
      <c r="CI23" s="794"/>
      <c r="CJ23" s="794"/>
      <c r="CK23" s="794"/>
      <c r="CL23" s="794"/>
      <c r="CM23" s="794"/>
      <c r="CN23" s="794"/>
      <c r="CO23" s="794"/>
      <c r="CP23" s="794"/>
      <c r="CQ23" s="794"/>
      <c r="CR23" s="794"/>
      <c r="CS23" s="794"/>
      <c r="CT23" s="794"/>
      <c r="CU23" s="794"/>
      <c r="CV23" s="794"/>
      <c r="CW23" s="794"/>
      <c r="CX23" s="794"/>
      <c r="CY23" s="794"/>
      <c r="CZ23" s="794"/>
      <c r="DA23" s="794"/>
      <c r="DB23" s="794"/>
      <c r="DC23" s="794"/>
      <c r="DD23" s="794"/>
      <c r="DE23" s="794"/>
      <c r="DF23" s="794"/>
      <c r="DG23" s="794"/>
      <c r="DH23" s="794"/>
      <c r="DI23" s="794"/>
      <c r="DJ23" s="794"/>
      <c r="DK23" s="794"/>
      <c r="DL23" s="794"/>
      <c r="DM23" s="794"/>
      <c r="DN23" s="794"/>
      <c r="DO23" s="794"/>
      <c r="DP23" s="794"/>
      <c r="DQ23" s="794"/>
      <c r="DR23" s="794"/>
      <c r="DS23" s="794"/>
      <c r="DT23" s="794"/>
      <c r="DU23" s="794"/>
      <c r="DV23" s="794"/>
      <c r="DW23" s="794"/>
      <c r="DX23" s="794"/>
      <c r="DY23" s="794"/>
      <c r="DZ23" s="794"/>
      <c r="EA23" s="794"/>
      <c r="EB23" s="794"/>
      <c r="EC23" s="794"/>
      <c r="ED23" s="794"/>
      <c r="EE23" s="794"/>
      <c r="EF23" s="794"/>
    </row>
    <row r="24" spans="1:145" ht="21" hidden="1" customHeight="1" thickTop="1">
      <c r="A24" s="793" t="s">
        <v>394</v>
      </c>
      <c r="B24" s="794" t="s">
        <v>349</v>
      </c>
      <c r="C24" s="794" t="s">
        <v>349</v>
      </c>
      <c r="D24" s="794" t="s">
        <v>349</v>
      </c>
      <c r="E24" s="794" t="s">
        <v>349</v>
      </c>
      <c r="F24" s="794" t="s">
        <v>349</v>
      </c>
      <c r="G24" s="794" t="s">
        <v>350</v>
      </c>
      <c r="H24" s="794" t="s">
        <v>351</v>
      </c>
      <c r="I24" s="794" t="s">
        <v>351</v>
      </c>
      <c r="J24" s="794" t="s">
        <v>349</v>
      </c>
      <c r="K24" s="611" t="s">
        <v>352</v>
      </c>
      <c r="L24" s="611" t="s">
        <v>352</v>
      </c>
      <c r="M24" s="611" t="s">
        <v>353</v>
      </c>
      <c r="N24" s="611" t="s">
        <v>354</v>
      </c>
      <c r="O24" s="611" t="s">
        <v>355</v>
      </c>
      <c r="P24" s="611" t="s">
        <v>356</v>
      </c>
      <c r="Q24" s="398" t="s">
        <v>357</v>
      </c>
      <c r="R24" s="398" t="s">
        <v>358</v>
      </c>
      <c r="S24" s="795" t="s">
        <v>359</v>
      </c>
      <c r="T24" s="611" t="s">
        <v>360</v>
      </c>
      <c r="U24" s="795" t="s">
        <v>360</v>
      </c>
      <c r="V24" s="795" t="s">
        <v>361</v>
      </c>
      <c r="W24" s="795" t="s">
        <v>362</v>
      </c>
      <c r="X24" s="794" t="s">
        <v>363</v>
      </c>
      <c r="Y24" s="794" t="s">
        <v>364</v>
      </c>
      <c r="Z24" s="794" t="s">
        <v>365</v>
      </c>
      <c r="AA24" s="794" t="s">
        <v>366</v>
      </c>
      <c r="AB24" s="794" t="s">
        <v>367</v>
      </c>
      <c r="AC24" s="794" t="s">
        <v>368</v>
      </c>
      <c r="AD24" s="794" t="s">
        <v>369</v>
      </c>
      <c r="AE24" s="794" t="s">
        <v>370</v>
      </c>
      <c r="AF24" s="794" t="s">
        <v>371</v>
      </c>
      <c r="AG24" s="794" t="s">
        <v>372</v>
      </c>
      <c r="AH24" s="794" t="s">
        <v>373</v>
      </c>
      <c r="AI24" s="794" t="s">
        <v>374</v>
      </c>
      <c r="AJ24" s="794" t="s">
        <v>375</v>
      </c>
      <c r="AK24" s="794" t="s">
        <v>375</v>
      </c>
      <c r="AL24" s="796" t="s">
        <v>375</v>
      </c>
      <c r="AM24" s="794" t="s">
        <v>375</v>
      </c>
      <c r="AN24" s="794" t="s">
        <v>376</v>
      </c>
      <c r="AO24" s="794" t="s">
        <v>377</v>
      </c>
      <c r="AP24" s="794" t="s">
        <v>378</v>
      </c>
      <c r="AQ24" s="794" t="s">
        <v>379</v>
      </c>
      <c r="AR24" s="794" t="s">
        <v>380</v>
      </c>
      <c r="AS24" s="794" t="s">
        <v>381</v>
      </c>
      <c r="AT24" s="794" t="s">
        <v>382</v>
      </c>
      <c r="AU24" s="794" t="s">
        <v>383</v>
      </c>
      <c r="AV24" s="794" t="s">
        <v>383</v>
      </c>
      <c r="AW24" s="797" t="s">
        <v>383</v>
      </c>
      <c r="AX24" s="796" t="s">
        <v>384</v>
      </c>
      <c r="AY24" s="794" t="s">
        <v>385</v>
      </c>
      <c r="AZ24" s="794" t="s">
        <v>386</v>
      </c>
      <c r="BA24" s="794" t="s">
        <v>387</v>
      </c>
      <c r="BB24" s="794" t="s">
        <v>388</v>
      </c>
      <c r="BC24" s="794" t="s">
        <v>389</v>
      </c>
      <c r="BD24" s="794" t="s">
        <v>390</v>
      </c>
      <c r="BE24" s="794" t="s">
        <v>390</v>
      </c>
      <c r="BF24" s="797"/>
      <c r="BG24" s="794"/>
      <c r="BH24" s="794"/>
      <c r="BI24" s="794"/>
      <c r="BJ24" s="794"/>
      <c r="BK24" s="794"/>
      <c r="BL24" s="794"/>
      <c r="BM24" s="794"/>
      <c r="BN24" s="794"/>
      <c r="BO24" s="794"/>
      <c r="BP24" s="794"/>
      <c r="BQ24" s="794"/>
      <c r="BR24" s="794"/>
      <c r="BS24" s="794"/>
      <c r="BT24" s="794"/>
      <c r="BU24" s="794"/>
      <c r="BV24" s="794"/>
      <c r="BW24" s="794"/>
      <c r="BX24" s="794"/>
      <c r="BY24" s="794"/>
      <c r="BZ24" s="794"/>
      <c r="CA24" s="794"/>
      <c r="CB24" s="794"/>
      <c r="CC24" s="794"/>
      <c r="CD24" s="794"/>
      <c r="CE24" s="794"/>
      <c r="CF24" s="794"/>
      <c r="CG24" s="794"/>
      <c r="CH24" s="794"/>
      <c r="CI24" s="794"/>
      <c r="CJ24" s="794"/>
      <c r="CK24" s="794"/>
      <c r="CL24" s="794"/>
      <c r="CM24" s="794"/>
      <c r="CN24" s="794"/>
      <c r="CO24" s="794"/>
      <c r="CP24" s="794"/>
      <c r="CQ24" s="794"/>
      <c r="CR24" s="794"/>
      <c r="CS24" s="794"/>
      <c r="CT24" s="794"/>
      <c r="CU24" s="794"/>
      <c r="CV24" s="794"/>
      <c r="CW24" s="794"/>
      <c r="CX24" s="794"/>
      <c r="CY24" s="794"/>
      <c r="CZ24" s="794"/>
      <c r="DA24" s="794"/>
      <c r="DB24" s="794"/>
      <c r="DC24" s="794"/>
      <c r="DD24" s="794"/>
      <c r="DE24" s="794"/>
      <c r="DF24" s="794"/>
      <c r="DG24" s="794"/>
      <c r="DH24" s="794"/>
      <c r="DI24" s="794"/>
      <c r="DJ24" s="794"/>
      <c r="DK24" s="794"/>
      <c r="DL24" s="794"/>
      <c r="DM24" s="794"/>
      <c r="DN24" s="794"/>
      <c r="DO24" s="794"/>
      <c r="DP24" s="794"/>
      <c r="DQ24" s="794"/>
      <c r="DR24" s="794"/>
      <c r="DS24" s="794"/>
      <c r="DT24" s="794"/>
      <c r="DU24" s="794"/>
      <c r="DV24" s="794"/>
      <c r="DW24" s="794"/>
      <c r="DX24" s="794"/>
      <c r="DY24" s="794"/>
      <c r="DZ24" s="794"/>
      <c r="EA24" s="794"/>
      <c r="EB24" s="794"/>
      <c r="EC24" s="794"/>
      <c r="ED24" s="794"/>
      <c r="EE24" s="794"/>
      <c r="EF24" s="794"/>
    </row>
    <row r="25" spans="1:145" ht="21" hidden="1" customHeight="1" thickTop="1">
      <c r="A25" s="798" t="s">
        <v>395</v>
      </c>
      <c r="B25" s="799" t="s">
        <v>349</v>
      </c>
      <c r="C25" s="799" t="s">
        <v>349</v>
      </c>
      <c r="D25" s="799" t="s">
        <v>349</v>
      </c>
      <c r="E25" s="799" t="s">
        <v>349</v>
      </c>
      <c r="F25" s="799" t="s">
        <v>349</v>
      </c>
      <c r="G25" s="799" t="s">
        <v>350</v>
      </c>
      <c r="H25" s="799" t="s">
        <v>351</v>
      </c>
      <c r="I25" s="799" t="s">
        <v>351</v>
      </c>
      <c r="J25" s="799" t="s">
        <v>349</v>
      </c>
      <c r="K25" s="800" t="s">
        <v>352</v>
      </c>
      <c r="L25" s="800" t="s">
        <v>352</v>
      </c>
      <c r="M25" s="800" t="s">
        <v>353</v>
      </c>
      <c r="N25" s="800" t="s">
        <v>354</v>
      </c>
      <c r="O25" s="800" t="s">
        <v>355</v>
      </c>
      <c r="P25" s="800" t="s">
        <v>356</v>
      </c>
      <c r="Q25" s="801" t="s">
        <v>357</v>
      </c>
      <c r="R25" s="801" t="s">
        <v>358</v>
      </c>
      <c r="S25" s="802" t="s">
        <v>359</v>
      </c>
      <c r="T25" s="800" t="s">
        <v>360</v>
      </c>
      <c r="U25" s="802" t="s">
        <v>360</v>
      </c>
      <c r="V25" s="802" t="s">
        <v>361</v>
      </c>
      <c r="W25" s="802" t="s">
        <v>362</v>
      </c>
      <c r="X25" s="799" t="s">
        <v>363</v>
      </c>
      <c r="Y25" s="799" t="s">
        <v>364</v>
      </c>
      <c r="Z25" s="799" t="s">
        <v>365</v>
      </c>
      <c r="AA25" s="799" t="s">
        <v>366</v>
      </c>
      <c r="AB25" s="799" t="s">
        <v>367</v>
      </c>
      <c r="AC25" s="799" t="s">
        <v>368</v>
      </c>
      <c r="AD25" s="799" t="s">
        <v>369</v>
      </c>
      <c r="AE25" s="799" t="s">
        <v>370</v>
      </c>
      <c r="AF25" s="799" t="s">
        <v>371</v>
      </c>
      <c r="AG25" s="799" t="s">
        <v>372</v>
      </c>
      <c r="AH25" s="799" t="s">
        <v>373</v>
      </c>
      <c r="AI25" s="799" t="s">
        <v>374</v>
      </c>
      <c r="AJ25" s="799" t="s">
        <v>375</v>
      </c>
      <c r="AK25" s="799" t="s">
        <v>375</v>
      </c>
      <c r="AL25" s="803" t="s">
        <v>375</v>
      </c>
      <c r="AM25" s="799" t="s">
        <v>375</v>
      </c>
      <c r="AN25" s="799" t="s">
        <v>376</v>
      </c>
      <c r="AO25" s="799" t="s">
        <v>377</v>
      </c>
      <c r="AP25" s="799" t="s">
        <v>378</v>
      </c>
      <c r="AQ25" s="799" t="s">
        <v>379</v>
      </c>
      <c r="AR25" s="799" t="s">
        <v>380</v>
      </c>
      <c r="AS25" s="799" t="s">
        <v>381</v>
      </c>
      <c r="AT25" s="799" t="s">
        <v>382</v>
      </c>
      <c r="AU25" s="799" t="s">
        <v>383</v>
      </c>
      <c r="AV25" s="799" t="s">
        <v>383</v>
      </c>
      <c r="AW25" s="804" t="s">
        <v>383</v>
      </c>
      <c r="AX25" s="803" t="s">
        <v>384</v>
      </c>
      <c r="AY25" s="799" t="s">
        <v>385</v>
      </c>
      <c r="AZ25" s="799" t="s">
        <v>386</v>
      </c>
      <c r="BA25" s="799" t="s">
        <v>387</v>
      </c>
      <c r="BB25" s="799" t="s">
        <v>388</v>
      </c>
      <c r="BC25" s="799" t="s">
        <v>389</v>
      </c>
      <c r="BD25" s="799" t="s">
        <v>390</v>
      </c>
      <c r="BE25" s="799" t="s">
        <v>390</v>
      </c>
      <c r="BF25" s="804"/>
      <c r="BG25" s="794"/>
      <c r="BH25" s="794"/>
      <c r="BI25" s="794"/>
      <c r="BJ25" s="794"/>
      <c r="BK25" s="794"/>
      <c r="BL25" s="794"/>
      <c r="BM25" s="794"/>
      <c r="BN25" s="794"/>
      <c r="BO25" s="794"/>
      <c r="BP25" s="794"/>
      <c r="BQ25" s="794"/>
      <c r="BR25" s="794"/>
      <c r="BS25" s="794"/>
      <c r="BT25" s="794"/>
      <c r="BU25" s="794"/>
      <c r="BV25" s="794"/>
      <c r="BW25" s="794"/>
      <c r="BX25" s="794"/>
      <c r="BY25" s="794"/>
      <c r="BZ25" s="794"/>
      <c r="CA25" s="794"/>
      <c r="CB25" s="794"/>
      <c r="CC25" s="794"/>
      <c r="CD25" s="794"/>
      <c r="CE25" s="794"/>
      <c r="CF25" s="794"/>
      <c r="CG25" s="794"/>
      <c r="CH25" s="794"/>
      <c r="CI25" s="794"/>
      <c r="CJ25" s="794"/>
      <c r="CK25" s="794"/>
      <c r="CL25" s="794"/>
      <c r="CM25" s="794"/>
      <c r="CN25" s="794"/>
      <c r="CO25" s="794"/>
      <c r="CP25" s="794"/>
      <c r="CQ25" s="794"/>
      <c r="CR25" s="794"/>
      <c r="CS25" s="794"/>
      <c r="CT25" s="794"/>
      <c r="CU25" s="794"/>
      <c r="CV25" s="794"/>
      <c r="CW25" s="794"/>
      <c r="CX25" s="794"/>
      <c r="CY25" s="794"/>
      <c r="CZ25" s="794"/>
      <c r="DA25" s="794"/>
      <c r="DB25" s="794"/>
      <c r="DC25" s="794"/>
      <c r="DD25" s="794"/>
      <c r="DE25" s="794"/>
      <c r="DF25" s="794"/>
      <c r="DG25" s="794"/>
      <c r="DH25" s="794"/>
      <c r="DI25" s="794"/>
      <c r="DJ25" s="794"/>
      <c r="DK25" s="794"/>
      <c r="DL25" s="794"/>
      <c r="DM25" s="794"/>
      <c r="DN25" s="794"/>
      <c r="DO25" s="794"/>
      <c r="DP25" s="794"/>
      <c r="DQ25" s="794"/>
      <c r="DR25" s="794"/>
      <c r="DS25" s="794"/>
      <c r="DT25" s="794"/>
      <c r="DU25" s="794"/>
      <c r="DV25" s="794"/>
      <c r="DW25" s="794"/>
      <c r="DX25" s="794"/>
      <c r="DY25" s="794"/>
      <c r="DZ25" s="794"/>
      <c r="EA25" s="794"/>
      <c r="EB25" s="794"/>
      <c r="EC25" s="794"/>
      <c r="ED25" s="794"/>
      <c r="EE25" s="794"/>
      <c r="EF25" s="794"/>
    </row>
    <row r="26" spans="1:145" ht="24" hidden="1" customHeight="1" thickTop="1">
      <c r="A26" s="805" t="s">
        <v>396</v>
      </c>
      <c r="B26" s="799" t="s">
        <v>397</v>
      </c>
      <c r="C26" s="799" t="s">
        <v>397</v>
      </c>
      <c r="D26" s="799" t="s">
        <v>398</v>
      </c>
      <c r="E26" s="799" t="s">
        <v>398</v>
      </c>
      <c r="F26" s="799" t="s">
        <v>399</v>
      </c>
      <c r="G26" s="799" t="s">
        <v>400</v>
      </c>
      <c r="H26" s="799" t="s">
        <v>400</v>
      </c>
      <c r="I26" s="799" t="s">
        <v>400</v>
      </c>
      <c r="J26" s="799" t="s">
        <v>401</v>
      </c>
      <c r="K26" s="800" t="s">
        <v>402</v>
      </c>
      <c r="L26" s="800" t="s">
        <v>402</v>
      </c>
      <c r="M26" s="800" t="s">
        <v>353</v>
      </c>
      <c r="N26" s="800" t="s">
        <v>403</v>
      </c>
      <c r="O26" s="800" t="s">
        <v>404</v>
      </c>
      <c r="P26" s="800" t="s">
        <v>405</v>
      </c>
      <c r="Q26" s="806" t="s">
        <v>406</v>
      </c>
      <c r="R26" s="806" t="s">
        <v>407</v>
      </c>
      <c r="S26" s="802" t="s">
        <v>408</v>
      </c>
      <c r="T26" s="800" t="s">
        <v>409</v>
      </c>
      <c r="U26" s="802" t="s">
        <v>409</v>
      </c>
      <c r="V26" s="802" t="s">
        <v>410</v>
      </c>
      <c r="W26" s="802" t="s">
        <v>411</v>
      </c>
      <c r="X26" s="799" t="s">
        <v>412</v>
      </c>
      <c r="Y26" s="799" t="s">
        <v>413</v>
      </c>
      <c r="Z26" s="799" t="s">
        <v>414</v>
      </c>
      <c r="AA26" s="799" t="s">
        <v>401</v>
      </c>
      <c r="AB26" s="799" t="s">
        <v>415</v>
      </c>
      <c r="AC26" s="799" t="s">
        <v>416</v>
      </c>
      <c r="AD26" s="799" t="s">
        <v>417</v>
      </c>
      <c r="AE26" s="799" t="s">
        <v>418</v>
      </c>
      <c r="AF26" s="799" t="s">
        <v>419</v>
      </c>
      <c r="AG26" s="799" t="s">
        <v>420</v>
      </c>
      <c r="AH26" s="799" t="s">
        <v>421</v>
      </c>
      <c r="AI26" s="799" t="s">
        <v>422</v>
      </c>
      <c r="AJ26" s="799" t="s">
        <v>423</v>
      </c>
      <c r="AK26" s="799" t="s">
        <v>424</v>
      </c>
      <c r="AL26" s="803" t="s">
        <v>421</v>
      </c>
      <c r="AM26" s="799" t="s">
        <v>421</v>
      </c>
      <c r="AN26" s="799" t="s">
        <v>425</v>
      </c>
      <c r="AO26" s="799" t="s">
        <v>426</v>
      </c>
      <c r="AP26" s="799" t="s">
        <v>427</v>
      </c>
      <c r="AQ26" s="804"/>
      <c r="AR26" s="794"/>
      <c r="AS26" s="794"/>
      <c r="AT26" s="794"/>
      <c r="AU26" s="794"/>
      <c r="AV26" s="794"/>
      <c r="AW26" s="794"/>
      <c r="AX26" s="794"/>
      <c r="AY26" s="794"/>
      <c r="AZ26" s="794"/>
      <c r="BA26" s="794"/>
      <c r="BB26" s="794"/>
      <c r="BC26" s="794"/>
      <c r="BD26" s="794"/>
      <c r="BE26" s="794"/>
      <c r="BF26" s="794"/>
      <c r="BG26" s="794"/>
      <c r="BH26" s="794"/>
      <c r="BI26" s="794"/>
      <c r="BJ26" s="794"/>
      <c r="BK26" s="794"/>
      <c r="BL26" s="794"/>
      <c r="BM26" s="794"/>
      <c r="BN26" s="794"/>
      <c r="BO26" s="794"/>
      <c r="BP26" s="794"/>
      <c r="BQ26" s="794"/>
      <c r="BR26" s="794"/>
      <c r="BS26" s="794"/>
      <c r="BT26" s="794"/>
      <c r="BU26" s="794"/>
      <c r="BV26" s="794"/>
      <c r="BW26" s="794"/>
      <c r="BX26" s="794"/>
      <c r="BY26" s="794"/>
      <c r="BZ26" s="794"/>
      <c r="CA26" s="794"/>
      <c r="CB26" s="794"/>
      <c r="CC26" s="794"/>
      <c r="CD26" s="794"/>
      <c r="CE26" s="794"/>
      <c r="CF26" s="794"/>
      <c r="CG26" s="794"/>
      <c r="CH26" s="794"/>
      <c r="CI26" s="794"/>
      <c r="CJ26" s="794"/>
      <c r="CK26" s="794"/>
      <c r="CL26" s="794"/>
      <c r="CM26" s="794"/>
      <c r="CN26" s="794"/>
      <c r="CO26" s="794"/>
      <c r="CP26" s="794"/>
      <c r="CQ26" s="794"/>
      <c r="CR26" s="794"/>
      <c r="CS26" s="794"/>
      <c r="CT26" s="794"/>
      <c r="CU26" s="794"/>
      <c r="CV26" s="794"/>
      <c r="CW26" s="794"/>
      <c r="CX26" s="794"/>
      <c r="CY26" s="794"/>
      <c r="CZ26" s="794"/>
      <c r="DA26" s="794"/>
      <c r="DB26" s="794"/>
      <c r="DC26" s="794"/>
      <c r="DD26" s="794"/>
      <c r="DE26" s="794"/>
      <c r="DF26" s="794"/>
      <c r="DG26" s="794"/>
      <c r="DH26" s="794"/>
      <c r="DI26" s="794"/>
      <c r="DJ26" s="794"/>
      <c r="DK26" s="794"/>
      <c r="DL26" s="794"/>
      <c r="DM26" s="794"/>
      <c r="DN26" s="794"/>
      <c r="DO26" s="794"/>
      <c r="DP26" s="794"/>
      <c r="DQ26" s="794"/>
      <c r="DR26" s="794"/>
      <c r="DS26" s="794"/>
      <c r="DT26" s="794"/>
      <c r="DU26" s="794"/>
      <c r="DV26" s="794"/>
      <c r="DW26" s="794"/>
      <c r="DX26" s="794"/>
      <c r="DY26" s="794"/>
      <c r="DZ26" s="794"/>
      <c r="EA26" s="794"/>
      <c r="EB26" s="794"/>
      <c r="EC26" s="794"/>
      <c r="ED26" s="794"/>
      <c r="EE26" s="794"/>
      <c r="EF26" s="794"/>
    </row>
    <row r="27" spans="1:145" ht="30" customHeight="1" thickTop="1">
      <c r="A27" s="613"/>
    </row>
    <row r="28" spans="1:145">
      <c r="A28" s="613"/>
    </row>
    <row r="37" spans="1:1">
      <c r="A37" s="841"/>
    </row>
    <row r="85" spans="2:2" ht="6" customHeight="1"/>
    <row r="86" spans="2:2">
      <c r="B86" s="3030" t="s">
        <v>1551</v>
      </c>
    </row>
  </sheetData>
  <mergeCells count="12">
    <mergeCell ref="ED2:EF2"/>
    <mergeCell ref="BJ2:BU2"/>
    <mergeCell ref="B2:J2"/>
    <mergeCell ref="N2:Y2"/>
    <mergeCell ref="Z2:AK2"/>
    <mergeCell ref="AL2:AW2"/>
    <mergeCell ref="AX2:BI2"/>
    <mergeCell ref="BV2:CG2"/>
    <mergeCell ref="CH2:CS2"/>
    <mergeCell ref="CT2:DE2"/>
    <mergeCell ref="DF2:DQ2"/>
    <mergeCell ref="DR2:EC2"/>
  </mergeCells>
  <printOptions horizontalCentered="1"/>
  <pageMargins left="0" right="0" top="0.511811023622047" bottom="0.15748031496063" header="0.23622047244094499" footer="0.15748031496063"/>
  <pageSetup paperSize="9" scale="62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&amp;C10_x000D_&amp;1#&amp;"Aptos"&amp;10&amp;K000000 PUBLIC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7C991-4E7C-462C-97F9-E075306437FC}">
  <dimension ref="A1:EX86"/>
  <sheetViews>
    <sheetView showGridLines="0" view="pageBreakPreview" zoomScaleNormal="100" zoomScaleSheetLayoutView="100" workbookViewId="0">
      <pane xSplit="57" ySplit="3" topLeftCell="DT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7"/>
  <cols>
    <col min="1" max="1" width="71.26953125" style="2" customWidth="1"/>
    <col min="2" max="4" width="13.1796875" style="842" hidden="1" customWidth="1"/>
    <col min="5" max="6" width="13.81640625" style="842" hidden="1" customWidth="1"/>
    <col min="7" max="7" width="14" style="842" hidden="1" customWidth="1"/>
    <col min="8" max="8" width="14.1796875" style="842" hidden="1" customWidth="1"/>
    <col min="9" max="9" width="13" style="842" hidden="1" customWidth="1"/>
    <col min="10" max="56" width="13.81640625" style="4" hidden="1" customWidth="1"/>
    <col min="57" max="120" width="16.1796875" style="4" hidden="1" customWidth="1"/>
    <col min="121" max="121" width="19.08984375" style="4" hidden="1" customWidth="1"/>
    <col min="122" max="123" width="16.1796875" style="4" hidden="1" customWidth="1"/>
    <col min="124" max="136" width="16.1796875" style="4" customWidth="1"/>
    <col min="137" max="137" width="6.81640625" style="2" customWidth="1"/>
    <col min="138" max="16384" width="9.1796875" style="2"/>
  </cols>
  <sheetData>
    <row r="1" spans="1:136" ht="36" customHeight="1" thickBot="1">
      <c r="A1" s="765" t="s">
        <v>1528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7"/>
      <c r="EE1" s="277"/>
      <c r="EF1" s="277"/>
    </row>
    <row r="2" spans="1:136" s="277" customFormat="1" ht="40.5" customHeight="1" thickTop="1" thickBot="1">
      <c r="A2" s="766"/>
      <c r="B2" s="3073">
        <v>2015</v>
      </c>
      <c r="C2" s="3074"/>
      <c r="D2" s="3074"/>
      <c r="E2" s="3074"/>
      <c r="F2" s="3074"/>
      <c r="G2" s="3074"/>
      <c r="H2" s="3074"/>
      <c r="I2" s="3074"/>
      <c r="J2" s="3074"/>
      <c r="K2" s="293"/>
      <c r="L2" s="293"/>
      <c r="M2" s="293"/>
      <c r="N2" s="3073">
        <v>2016</v>
      </c>
      <c r="O2" s="3074"/>
      <c r="P2" s="3074"/>
      <c r="Q2" s="3074"/>
      <c r="R2" s="3074"/>
      <c r="S2" s="3074"/>
      <c r="T2" s="3074"/>
      <c r="U2" s="3074"/>
      <c r="V2" s="3074"/>
      <c r="W2" s="3074"/>
      <c r="X2" s="3074"/>
      <c r="Y2" s="3075"/>
      <c r="Z2" s="3073">
        <v>2017</v>
      </c>
      <c r="AA2" s="3074"/>
      <c r="AB2" s="3074"/>
      <c r="AC2" s="3074"/>
      <c r="AD2" s="3074"/>
      <c r="AE2" s="3074"/>
      <c r="AF2" s="3074"/>
      <c r="AG2" s="3074"/>
      <c r="AH2" s="3074"/>
      <c r="AI2" s="3074"/>
      <c r="AJ2" s="3074"/>
      <c r="AK2" s="3075"/>
      <c r="AL2" s="3073">
        <v>2018</v>
      </c>
      <c r="AM2" s="3074"/>
      <c r="AN2" s="3074"/>
      <c r="AO2" s="3074"/>
      <c r="AP2" s="3074"/>
      <c r="AQ2" s="3074"/>
      <c r="AR2" s="3074"/>
      <c r="AS2" s="3074"/>
      <c r="AT2" s="3074"/>
      <c r="AU2" s="3074"/>
      <c r="AV2" s="3074"/>
      <c r="AW2" s="3075"/>
      <c r="AX2" s="3073">
        <v>2019</v>
      </c>
      <c r="AY2" s="3074"/>
      <c r="AZ2" s="3074"/>
      <c r="BA2" s="3074"/>
      <c r="BB2" s="3074"/>
      <c r="BC2" s="3074"/>
      <c r="BD2" s="3074"/>
      <c r="BE2" s="3074"/>
      <c r="BF2" s="3074"/>
      <c r="BG2" s="3074"/>
      <c r="BH2" s="3074"/>
      <c r="BI2" s="3075"/>
      <c r="BJ2" s="3073">
        <v>2020</v>
      </c>
      <c r="BK2" s="3074"/>
      <c r="BL2" s="3074"/>
      <c r="BM2" s="3074"/>
      <c r="BN2" s="3074"/>
      <c r="BO2" s="3074"/>
      <c r="BP2" s="3074"/>
      <c r="BQ2" s="3074"/>
      <c r="BR2" s="3074"/>
      <c r="BS2" s="3074"/>
      <c r="BT2" s="3074"/>
      <c r="BU2" s="3075"/>
      <c r="BV2" s="3073">
        <v>2021</v>
      </c>
      <c r="BW2" s="3074"/>
      <c r="BX2" s="3074"/>
      <c r="BY2" s="3074"/>
      <c r="BZ2" s="3074"/>
      <c r="CA2" s="3074"/>
      <c r="CB2" s="3074"/>
      <c r="CC2" s="3074"/>
      <c r="CD2" s="3074"/>
      <c r="CE2" s="3074"/>
      <c r="CF2" s="3074"/>
      <c r="CG2" s="3075"/>
      <c r="CH2" s="3073">
        <v>2022</v>
      </c>
      <c r="CI2" s="3074"/>
      <c r="CJ2" s="3074"/>
      <c r="CK2" s="3074"/>
      <c r="CL2" s="3074"/>
      <c r="CM2" s="3074"/>
      <c r="CN2" s="3074"/>
      <c r="CO2" s="3074"/>
      <c r="CP2" s="3074"/>
      <c r="CQ2" s="3074"/>
      <c r="CR2" s="3074"/>
      <c r="CS2" s="3075"/>
      <c r="CT2" s="3073">
        <v>2023</v>
      </c>
      <c r="CU2" s="3074"/>
      <c r="CV2" s="3074"/>
      <c r="CW2" s="3074"/>
      <c r="CX2" s="3074"/>
      <c r="CY2" s="3074"/>
      <c r="CZ2" s="3074"/>
      <c r="DA2" s="3074"/>
      <c r="DB2" s="3074"/>
      <c r="DC2" s="3074"/>
      <c r="DD2" s="3074"/>
      <c r="DE2" s="3075"/>
      <c r="DF2" s="3073">
        <v>2024</v>
      </c>
      <c r="DG2" s="3074"/>
      <c r="DH2" s="3074"/>
      <c r="DI2" s="3074"/>
      <c r="DJ2" s="3074"/>
      <c r="DK2" s="3074"/>
      <c r="DL2" s="3074"/>
      <c r="DM2" s="3074"/>
      <c r="DN2" s="3074"/>
      <c r="DO2" s="3074"/>
      <c r="DP2" s="3074"/>
      <c r="DQ2" s="3075"/>
      <c r="DR2" s="3073">
        <v>2025</v>
      </c>
      <c r="DS2" s="3074"/>
      <c r="DT2" s="3074"/>
      <c r="DU2" s="3074"/>
      <c r="DV2" s="3074"/>
      <c r="DW2" s="3074"/>
      <c r="DX2" s="3074"/>
      <c r="DY2" s="3074"/>
      <c r="DZ2" s="3074"/>
      <c r="EA2" s="3074"/>
      <c r="EB2" s="3074"/>
      <c r="EC2" s="3075"/>
      <c r="ED2" s="3073">
        <v>2026</v>
      </c>
      <c r="EE2" s="3074"/>
      <c r="EF2" s="3075"/>
    </row>
    <row r="3" spans="1:136" s="277" customFormat="1" ht="40.5" customHeight="1" thickTop="1" thickBot="1">
      <c r="A3" s="767"/>
      <c r="B3" s="304" t="s">
        <v>121</v>
      </c>
      <c r="C3" s="304" t="s">
        <v>122</v>
      </c>
      <c r="D3" s="304" t="s">
        <v>123</v>
      </c>
      <c r="E3" s="304" t="s">
        <v>124</v>
      </c>
      <c r="F3" s="304" t="s">
        <v>125</v>
      </c>
      <c r="G3" s="304" t="s">
        <v>126</v>
      </c>
      <c r="H3" s="304" t="s">
        <v>127</v>
      </c>
      <c r="I3" s="304" t="s">
        <v>128</v>
      </c>
      <c r="J3" s="304" t="s">
        <v>129</v>
      </c>
      <c r="K3" s="303" t="s">
        <v>130</v>
      </c>
      <c r="L3" s="303" t="s">
        <v>131</v>
      </c>
      <c r="M3" s="303" t="s">
        <v>132</v>
      </c>
      <c r="N3" s="306" t="s">
        <v>121</v>
      </c>
      <c r="O3" s="304" t="s">
        <v>122</v>
      </c>
      <c r="P3" s="304" t="s">
        <v>123</v>
      </c>
      <c r="Q3" s="304" t="s">
        <v>124</v>
      </c>
      <c r="R3" s="304" t="s">
        <v>125</v>
      </c>
      <c r="S3" s="304" t="s">
        <v>126</v>
      </c>
      <c r="T3" s="304" t="s">
        <v>127</v>
      </c>
      <c r="U3" s="304" t="s">
        <v>128</v>
      </c>
      <c r="V3" s="304" t="s">
        <v>129</v>
      </c>
      <c r="W3" s="304" t="s">
        <v>130</v>
      </c>
      <c r="X3" s="304" t="s">
        <v>131</v>
      </c>
      <c r="Y3" s="304" t="s">
        <v>132</v>
      </c>
      <c r="Z3" s="306" t="s">
        <v>121</v>
      </c>
      <c r="AA3" s="304" t="s">
        <v>122</v>
      </c>
      <c r="AB3" s="304" t="s">
        <v>123</v>
      </c>
      <c r="AC3" s="304" t="s">
        <v>124</v>
      </c>
      <c r="AD3" s="304" t="s">
        <v>125</v>
      </c>
      <c r="AE3" s="304" t="s">
        <v>126</v>
      </c>
      <c r="AF3" s="304" t="s">
        <v>127</v>
      </c>
      <c r="AG3" s="304" t="s">
        <v>128</v>
      </c>
      <c r="AH3" s="304" t="s">
        <v>129</v>
      </c>
      <c r="AI3" s="304" t="s">
        <v>130</v>
      </c>
      <c r="AJ3" s="304" t="s">
        <v>131</v>
      </c>
      <c r="AK3" s="304" t="s">
        <v>132</v>
      </c>
      <c r="AL3" s="306" t="s">
        <v>121</v>
      </c>
      <c r="AM3" s="304" t="s">
        <v>122</v>
      </c>
      <c r="AN3" s="304" t="s">
        <v>123</v>
      </c>
      <c r="AO3" s="304" t="s">
        <v>124</v>
      </c>
      <c r="AP3" s="304" t="s">
        <v>125</v>
      </c>
      <c r="AQ3" s="304" t="s">
        <v>126</v>
      </c>
      <c r="AR3" s="304" t="s">
        <v>127</v>
      </c>
      <c r="AS3" s="304" t="s">
        <v>128</v>
      </c>
      <c r="AT3" s="304" t="s">
        <v>129</v>
      </c>
      <c r="AU3" s="304" t="s">
        <v>130</v>
      </c>
      <c r="AV3" s="304" t="s">
        <v>131</v>
      </c>
      <c r="AW3" s="307" t="s">
        <v>132</v>
      </c>
      <c r="AX3" s="306" t="s">
        <v>121</v>
      </c>
      <c r="AY3" s="304" t="s">
        <v>122</v>
      </c>
      <c r="AZ3" s="304" t="s">
        <v>123</v>
      </c>
      <c r="BA3" s="304" t="s">
        <v>124</v>
      </c>
      <c r="BB3" s="304" t="s">
        <v>125</v>
      </c>
      <c r="BC3" s="304" t="s">
        <v>126</v>
      </c>
      <c r="BD3" s="304" t="s">
        <v>127</v>
      </c>
      <c r="BE3" s="304" t="s">
        <v>128</v>
      </c>
      <c r="BF3" s="304" t="s">
        <v>129</v>
      </c>
      <c r="BG3" s="304" t="s">
        <v>130</v>
      </c>
      <c r="BH3" s="304" t="s">
        <v>131</v>
      </c>
      <c r="BI3" s="307" t="s">
        <v>132</v>
      </c>
      <c r="BJ3" s="306" t="s">
        <v>121</v>
      </c>
      <c r="BK3" s="304" t="s">
        <v>122</v>
      </c>
      <c r="BL3" s="304" t="s">
        <v>123</v>
      </c>
      <c r="BM3" s="304" t="s">
        <v>124</v>
      </c>
      <c r="BN3" s="304" t="s">
        <v>125</v>
      </c>
      <c r="BO3" s="304" t="s">
        <v>126</v>
      </c>
      <c r="BP3" s="304" t="s">
        <v>127</v>
      </c>
      <c r="BQ3" s="304" t="s">
        <v>128</v>
      </c>
      <c r="BR3" s="304" t="s">
        <v>129</v>
      </c>
      <c r="BS3" s="304" t="s">
        <v>130</v>
      </c>
      <c r="BT3" s="304" t="s">
        <v>131</v>
      </c>
      <c r="BU3" s="307" t="s">
        <v>132</v>
      </c>
      <c r="BV3" s="306" t="s">
        <v>121</v>
      </c>
      <c r="BW3" s="304" t="s">
        <v>122</v>
      </c>
      <c r="BX3" s="304" t="s">
        <v>123</v>
      </c>
      <c r="BY3" s="304" t="s">
        <v>124</v>
      </c>
      <c r="BZ3" s="304" t="s">
        <v>125</v>
      </c>
      <c r="CA3" s="304" t="s">
        <v>126</v>
      </c>
      <c r="CB3" s="304" t="s">
        <v>127</v>
      </c>
      <c r="CC3" s="304" t="s">
        <v>128</v>
      </c>
      <c r="CD3" s="304" t="s">
        <v>129</v>
      </c>
      <c r="CE3" s="304" t="s">
        <v>130</v>
      </c>
      <c r="CF3" s="304" t="s">
        <v>131</v>
      </c>
      <c r="CG3" s="307" t="s">
        <v>132</v>
      </c>
      <c r="CH3" s="306" t="s">
        <v>121</v>
      </c>
      <c r="CI3" s="304" t="s">
        <v>122</v>
      </c>
      <c r="CJ3" s="304" t="s">
        <v>123</v>
      </c>
      <c r="CK3" s="304" t="s">
        <v>124</v>
      </c>
      <c r="CL3" s="304" t="s">
        <v>125</v>
      </c>
      <c r="CM3" s="304" t="s">
        <v>126</v>
      </c>
      <c r="CN3" s="304" t="s">
        <v>127</v>
      </c>
      <c r="CO3" s="304" t="s">
        <v>128</v>
      </c>
      <c r="CP3" s="304" t="s">
        <v>129</v>
      </c>
      <c r="CQ3" s="304" t="s">
        <v>130</v>
      </c>
      <c r="CR3" s="304" t="s">
        <v>131</v>
      </c>
      <c r="CS3" s="307" t="s">
        <v>132</v>
      </c>
      <c r="CT3" s="306" t="s">
        <v>121</v>
      </c>
      <c r="CU3" s="304" t="s">
        <v>122</v>
      </c>
      <c r="CV3" s="304" t="s">
        <v>123</v>
      </c>
      <c r="CW3" s="304" t="s">
        <v>124</v>
      </c>
      <c r="CX3" s="304" t="s">
        <v>125</v>
      </c>
      <c r="CY3" s="304" t="s">
        <v>126</v>
      </c>
      <c r="CZ3" s="304" t="s">
        <v>127</v>
      </c>
      <c r="DA3" s="304" t="s">
        <v>128</v>
      </c>
      <c r="DB3" s="304" t="s">
        <v>129</v>
      </c>
      <c r="DC3" s="304" t="s">
        <v>130</v>
      </c>
      <c r="DD3" s="304" t="s">
        <v>131</v>
      </c>
      <c r="DE3" s="307" t="s">
        <v>132</v>
      </c>
      <c r="DF3" s="306" t="s">
        <v>121</v>
      </c>
      <c r="DG3" s="304" t="s">
        <v>122</v>
      </c>
      <c r="DH3" s="304" t="s">
        <v>123</v>
      </c>
      <c r="DI3" s="304" t="s">
        <v>124</v>
      </c>
      <c r="DJ3" s="304" t="s">
        <v>125</v>
      </c>
      <c r="DK3" s="304" t="s">
        <v>126</v>
      </c>
      <c r="DL3" s="304" t="s">
        <v>127</v>
      </c>
      <c r="DM3" s="304" t="s">
        <v>128</v>
      </c>
      <c r="DN3" s="304" t="s">
        <v>129</v>
      </c>
      <c r="DO3" s="304" t="s">
        <v>130</v>
      </c>
      <c r="DP3" s="304" t="s">
        <v>131</v>
      </c>
      <c r="DQ3" s="307" t="s">
        <v>132</v>
      </c>
      <c r="DR3" s="306" t="s">
        <v>121</v>
      </c>
      <c r="DS3" s="304" t="s">
        <v>122</v>
      </c>
      <c r="DT3" s="304" t="s">
        <v>123</v>
      </c>
      <c r="DU3" s="304" t="s">
        <v>124</v>
      </c>
      <c r="DV3" s="304" t="s">
        <v>125</v>
      </c>
      <c r="DW3" s="304" t="s">
        <v>126</v>
      </c>
      <c r="DX3" s="304" t="s">
        <v>127</v>
      </c>
      <c r="DY3" s="304" t="s">
        <v>128</v>
      </c>
      <c r="DZ3" s="304" t="s">
        <v>129</v>
      </c>
      <c r="EA3" s="304" t="s">
        <v>130</v>
      </c>
      <c r="EB3" s="304" t="s">
        <v>131</v>
      </c>
      <c r="EC3" s="307" t="s">
        <v>132</v>
      </c>
      <c r="ED3" s="306" t="s">
        <v>121</v>
      </c>
      <c r="EE3" s="304" t="s">
        <v>122</v>
      </c>
      <c r="EF3" s="307" t="s">
        <v>123</v>
      </c>
    </row>
    <row r="4" spans="1:136" s="277" customFormat="1" ht="40.5" customHeight="1" thickTop="1">
      <c r="A4" s="337" t="s">
        <v>428</v>
      </c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398"/>
      <c r="R4" s="398"/>
      <c r="S4" s="611"/>
      <c r="U4" s="614"/>
      <c r="V4" s="614"/>
      <c r="W4" s="614"/>
      <c r="X4" s="611"/>
      <c r="Y4" s="611"/>
      <c r="Z4" s="611"/>
      <c r="AA4" s="611"/>
      <c r="AB4" s="611"/>
      <c r="AC4" s="611"/>
      <c r="AD4" s="611"/>
      <c r="AE4" s="611"/>
      <c r="AF4" s="611"/>
      <c r="AG4" s="611"/>
      <c r="AH4" s="611"/>
      <c r="AI4" s="611"/>
      <c r="AJ4" s="611"/>
      <c r="AK4" s="611"/>
      <c r="AL4" s="807"/>
      <c r="AM4" s="611"/>
      <c r="AN4" s="611"/>
      <c r="AO4" s="611"/>
      <c r="AP4" s="611"/>
      <c r="AQ4" s="611"/>
      <c r="AR4" s="611"/>
      <c r="AS4" s="611"/>
      <c r="AT4" s="611"/>
      <c r="AU4" s="611"/>
      <c r="AV4" s="611"/>
      <c r="AW4" s="808"/>
      <c r="AX4" s="807"/>
      <c r="AY4" s="611"/>
      <c r="AZ4" s="611"/>
      <c r="BA4" s="611"/>
      <c r="BB4" s="611"/>
      <c r="BC4" s="611"/>
      <c r="BD4" s="611"/>
      <c r="BE4" s="611"/>
      <c r="BF4" s="611"/>
      <c r="BG4" s="611"/>
      <c r="BH4" s="611"/>
      <c r="BI4" s="808"/>
      <c r="BJ4" s="807"/>
      <c r="BK4" s="611"/>
      <c r="BL4" s="611"/>
      <c r="BM4" s="611"/>
      <c r="BN4" s="611"/>
      <c r="BO4" s="611"/>
      <c r="BP4" s="611"/>
      <c r="BQ4" s="611"/>
      <c r="BR4" s="611"/>
      <c r="BS4" s="611"/>
      <c r="BT4" s="611"/>
      <c r="BU4" s="808"/>
      <c r="BV4" s="807"/>
      <c r="BW4" s="611"/>
      <c r="BX4" s="611"/>
      <c r="BY4" s="611"/>
      <c r="BZ4" s="611"/>
      <c r="CA4" s="611"/>
      <c r="CB4" s="611"/>
      <c r="CC4" s="611"/>
      <c r="CD4" s="611"/>
      <c r="CE4" s="611"/>
      <c r="CF4" s="611"/>
      <c r="CG4" s="808"/>
      <c r="CH4" s="807"/>
      <c r="CI4" s="611"/>
      <c r="CJ4" s="611"/>
      <c r="CK4" s="611"/>
      <c r="CL4" s="611"/>
      <c r="CM4" s="611"/>
      <c r="CN4" s="611"/>
      <c r="CO4" s="611"/>
      <c r="CP4" s="611"/>
      <c r="CQ4" s="611"/>
      <c r="CR4" s="611"/>
      <c r="CS4" s="808"/>
      <c r="CT4" s="807"/>
      <c r="CU4" s="611"/>
      <c r="CV4" s="611"/>
      <c r="CW4" s="611"/>
      <c r="CX4" s="611"/>
      <c r="CY4" s="611"/>
      <c r="CZ4" s="611"/>
      <c r="DA4" s="611"/>
      <c r="DB4" s="611"/>
      <c r="DC4" s="611"/>
      <c r="DD4" s="611"/>
      <c r="DE4" s="808"/>
      <c r="DF4" s="807"/>
      <c r="DG4" s="611"/>
      <c r="DH4" s="611"/>
      <c r="DI4" s="611"/>
      <c r="DJ4" s="611"/>
      <c r="DK4" s="611"/>
      <c r="DL4" s="611"/>
      <c r="DM4" s="611"/>
      <c r="DN4" s="611"/>
      <c r="DO4" s="611"/>
      <c r="DP4" s="611"/>
      <c r="DQ4" s="808"/>
      <c r="DR4" s="807"/>
      <c r="DS4" s="611"/>
      <c r="DT4" s="611"/>
      <c r="DU4" s="611"/>
      <c r="DV4" s="611"/>
      <c r="DW4" s="611"/>
      <c r="DX4" s="611"/>
      <c r="DY4" s="611"/>
      <c r="DZ4" s="611"/>
      <c r="EA4" s="611"/>
      <c r="EB4" s="611"/>
      <c r="EC4" s="808"/>
      <c r="ED4" s="807"/>
      <c r="EE4" s="611"/>
      <c r="EF4" s="808"/>
    </row>
    <row r="5" spans="1:136" s="277" customFormat="1" ht="40.5" customHeight="1">
      <c r="A5" s="809" t="s">
        <v>429</v>
      </c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398"/>
      <c r="R5" s="398"/>
      <c r="S5" s="611"/>
      <c r="U5" s="614"/>
      <c r="V5" s="614"/>
      <c r="W5" s="614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  <c r="AK5" s="611"/>
      <c r="AL5" s="807"/>
      <c r="AM5" s="611"/>
      <c r="AN5" s="611"/>
      <c r="AO5" s="611"/>
      <c r="AP5" s="611"/>
      <c r="AQ5" s="611"/>
      <c r="AR5" s="611"/>
      <c r="AS5" s="611"/>
      <c r="AT5" s="611"/>
      <c r="AU5" s="611"/>
      <c r="AV5" s="611"/>
      <c r="AW5" s="808"/>
      <c r="AX5" s="807"/>
      <c r="AY5" s="611"/>
      <c r="AZ5" s="611"/>
      <c r="BA5" s="611"/>
      <c r="BB5" s="611"/>
      <c r="BC5" s="611"/>
      <c r="BD5" s="611"/>
      <c r="BE5" s="611"/>
      <c r="BF5" s="611"/>
      <c r="BG5" s="611"/>
      <c r="BH5" s="611"/>
      <c r="BI5" s="808"/>
      <c r="BJ5" s="807"/>
      <c r="BK5" s="611"/>
      <c r="BL5" s="611"/>
      <c r="BM5" s="611"/>
      <c r="BN5" s="611"/>
      <c r="BO5" s="611"/>
      <c r="BP5" s="611"/>
      <c r="BQ5" s="611"/>
      <c r="BR5" s="611"/>
      <c r="BS5" s="611"/>
      <c r="BT5" s="611"/>
      <c r="BU5" s="808"/>
      <c r="BV5" s="807"/>
      <c r="BW5" s="611"/>
      <c r="BX5" s="611"/>
      <c r="BY5" s="611"/>
      <c r="BZ5" s="611"/>
      <c r="CA5" s="611"/>
      <c r="CB5" s="611"/>
      <c r="CC5" s="611"/>
      <c r="CD5" s="611"/>
      <c r="CE5" s="611"/>
      <c r="CF5" s="611"/>
      <c r="CG5" s="808"/>
      <c r="CH5" s="807"/>
      <c r="CI5" s="611"/>
      <c r="CJ5" s="611"/>
      <c r="CK5" s="611"/>
      <c r="CL5" s="611"/>
      <c r="CM5" s="611"/>
      <c r="CN5" s="611"/>
      <c r="CO5" s="611"/>
      <c r="CP5" s="611"/>
      <c r="CQ5" s="611"/>
      <c r="CR5" s="611"/>
      <c r="CS5" s="808"/>
      <c r="CT5" s="807"/>
      <c r="CU5" s="611"/>
      <c r="CV5" s="611"/>
      <c r="CW5" s="611"/>
      <c r="CX5" s="611"/>
      <c r="CY5" s="611"/>
      <c r="CZ5" s="611"/>
      <c r="DA5" s="611"/>
      <c r="DB5" s="611"/>
      <c r="DC5" s="611"/>
      <c r="DD5" s="611"/>
      <c r="DE5" s="808"/>
      <c r="DF5" s="807"/>
      <c r="DG5" s="611"/>
      <c r="DH5" s="611"/>
      <c r="DI5" s="611"/>
      <c r="DJ5" s="611"/>
      <c r="DK5" s="611"/>
      <c r="DL5" s="611"/>
      <c r="DM5" s="611"/>
      <c r="DN5" s="611"/>
      <c r="DO5" s="611"/>
      <c r="DP5" s="611"/>
      <c r="DQ5" s="808"/>
      <c r="DR5" s="807"/>
      <c r="DS5" s="611"/>
      <c r="DT5" s="611"/>
      <c r="DU5" s="611"/>
      <c r="DV5" s="611"/>
      <c r="DW5" s="611"/>
      <c r="DX5" s="611"/>
      <c r="DY5" s="611"/>
      <c r="DZ5" s="611"/>
      <c r="EA5" s="611"/>
      <c r="EB5" s="611"/>
      <c r="EC5" s="808"/>
      <c r="ED5" s="807"/>
      <c r="EE5" s="611"/>
      <c r="EF5" s="808"/>
    </row>
    <row r="6" spans="1:136" s="277" customFormat="1" ht="40.5" customHeight="1">
      <c r="A6" s="793" t="s">
        <v>430</v>
      </c>
      <c r="B6" s="794" t="s">
        <v>431</v>
      </c>
      <c r="C6" s="794" t="s">
        <v>432</v>
      </c>
      <c r="D6" s="794" t="s">
        <v>433</v>
      </c>
      <c r="E6" s="794" t="s">
        <v>431</v>
      </c>
      <c r="F6" s="794" t="s">
        <v>431</v>
      </c>
      <c r="G6" s="794" t="s">
        <v>431</v>
      </c>
      <c r="H6" s="794" t="s">
        <v>431</v>
      </c>
      <c r="I6" s="794" t="s">
        <v>431</v>
      </c>
      <c r="J6" s="794" t="s">
        <v>431</v>
      </c>
      <c r="K6" s="611" t="s">
        <v>431</v>
      </c>
      <c r="L6" s="611" t="s">
        <v>431</v>
      </c>
      <c r="M6" s="611" t="s">
        <v>431</v>
      </c>
      <c r="N6" s="611" t="s">
        <v>431</v>
      </c>
      <c r="O6" s="611" t="s">
        <v>431</v>
      </c>
      <c r="P6" s="611" t="s">
        <v>434</v>
      </c>
      <c r="Q6" s="398" t="s">
        <v>434</v>
      </c>
      <c r="R6" s="398" t="s">
        <v>434</v>
      </c>
      <c r="S6" s="795" t="s">
        <v>434</v>
      </c>
      <c r="T6" s="611" t="s">
        <v>434</v>
      </c>
      <c r="U6" s="775" t="s">
        <v>434</v>
      </c>
      <c r="V6" s="775" t="s">
        <v>434</v>
      </c>
      <c r="W6" s="775" t="s">
        <v>434</v>
      </c>
      <c r="X6" s="794" t="s">
        <v>434</v>
      </c>
      <c r="Y6" s="794" t="s">
        <v>435</v>
      </c>
      <c r="Z6" s="794" t="s">
        <v>434</v>
      </c>
      <c r="AA6" s="794" t="s">
        <v>434</v>
      </c>
      <c r="AB6" s="794" t="s">
        <v>434</v>
      </c>
      <c r="AC6" s="794" t="s">
        <v>434</v>
      </c>
      <c r="AD6" s="794" t="s">
        <v>434</v>
      </c>
      <c r="AE6" s="794" t="s">
        <v>434</v>
      </c>
      <c r="AF6" s="794" t="s">
        <v>436</v>
      </c>
      <c r="AG6" s="794" t="s">
        <v>436</v>
      </c>
      <c r="AH6" s="794" t="s">
        <v>437</v>
      </c>
      <c r="AI6" s="794" t="s">
        <v>437</v>
      </c>
      <c r="AJ6" s="794" t="s">
        <v>437</v>
      </c>
      <c r="AK6" s="794" t="s">
        <v>437</v>
      </c>
      <c r="AL6" s="796" t="s">
        <v>437</v>
      </c>
      <c r="AM6" s="794" t="s">
        <v>437</v>
      </c>
      <c r="AN6" s="794" t="s">
        <v>438</v>
      </c>
      <c r="AO6" s="794" t="s">
        <v>439</v>
      </c>
      <c r="AP6" s="794" t="s">
        <v>439</v>
      </c>
      <c r="AQ6" s="794" t="s">
        <v>439</v>
      </c>
      <c r="AR6" s="794" t="s">
        <v>440</v>
      </c>
      <c r="AS6" s="794" t="s">
        <v>441</v>
      </c>
      <c r="AT6" s="794" t="s">
        <v>441</v>
      </c>
      <c r="AU6" s="794" t="s">
        <v>441</v>
      </c>
      <c r="AV6" s="794" t="s">
        <v>441</v>
      </c>
      <c r="AW6" s="797" t="s">
        <v>441</v>
      </c>
      <c r="AX6" s="796" t="s">
        <v>441</v>
      </c>
      <c r="AY6" s="794" t="s">
        <v>441</v>
      </c>
      <c r="AZ6" s="794" t="s">
        <v>441</v>
      </c>
      <c r="BA6" s="794" t="s">
        <v>441</v>
      </c>
      <c r="BB6" s="794" t="s">
        <v>441</v>
      </c>
      <c r="BC6" s="794" t="s">
        <v>441</v>
      </c>
      <c r="BD6" s="794" t="s">
        <v>441</v>
      </c>
      <c r="BE6" s="794" t="s">
        <v>441</v>
      </c>
      <c r="BF6" s="794" t="s">
        <v>441</v>
      </c>
      <c r="BG6" s="794" t="s">
        <v>441</v>
      </c>
      <c r="BH6" s="794" t="s">
        <v>441</v>
      </c>
      <c r="BI6" s="797" t="s">
        <v>441</v>
      </c>
      <c r="BJ6" s="796" t="s">
        <v>441</v>
      </c>
      <c r="BK6" s="794" t="s">
        <v>441</v>
      </c>
      <c r="BL6" s="794" t="s">
        <v>441</v>
      </c>
      <c r="BM6" s="794" t="s">
        <v>441</v>
      </c>
      <c r="BN6" s="794" t="s">
        <v>441</v>
      </c>
      <c r="BO6" s="794" t="s">
        <v>441</v>
      </c>
      <c r="BP6" s="794" t="s">
        <v>438</v>
      </c>
      <c r="BQ6" s="794" t="s">
        <v>442</v>
      </c>
      <c r="BR6" s="794" t="s">
        <v>443</v>
      </c>
      <c r="BS6" s="794" t="s">
        <v>443</v>
      </c>
      <c r="BT6" s="794" t="s">
        <v>443</v>
      </c>
      <c r="BU6" s="797" t="s">
        <v>443</v>
      </c>
      <c r="BV6" s="796" t="s">
        <v>443</v>
      </c>
      <c r="BW6" s="794" t="s">
        <v>443</v>
      </c>
      <c r="BX6" s="794" t="s">
        <v>443</v>
      </c>
      <c r="BY6" s="794" t="s">
        <v>443</v>
      </c>
      <c r="BZ6" s="794" t="s">
        <v>443</v>
      </c>
      <c r="CA6" s="794" t="s">
        <v>443</v>
      </c>
      <c r="CB6" s="794" t="s">
        <v>443</v>
      </c>
      <c r="CC6" s="794" t="s">
        <v>443</v>
      </c>
      <c r="CD6" s="794" t="s">
        <v>443</v>
      </c>
      <c r="CE6" s="794" t="s">
        <v>443</v>
      </c>
      <c r="CF6" s="794" t="s">
        <v>443</v>
      </c>
      <c r="CG6" s="797" t="s">
        <v>443</v>
      </c>
      <c r="CH6" s="796" t="s">
        <v>443</v>
      </c>
      <c r="CI6" s="794" t="s">
        <v>443</v>
      </c>
      <c r="CJ6" s="794" t="s">
        <v>443</v>
      </c>
      <c r="CK6" s="794" t="s">
        <v>443</v>
      </c>
      <c r="CL6" s="794" t="s">
        <v>443</v>
      </c>
      <c r="CM6" s="794" t="s">
        <v>443</v>
      </c>
      <c r="CN6" s="794" t="s">
        <v>443</v>
      </c>
      <c r="CO6" s="794" t="s">
        <v>443</v>
      </c>
      <c r="CP6" s="794" t="s">
        <v>443</v>
      </c>
      <c r="CQ6" s="794" t="s">
        <v>443</v>
      </c>
      <c r="CR6" s="794" t="s">
        <v>443</v>
      </c>
      <c r="CS6" s="797" t="s">
        <v>443</v>
      </c>
      <c r="CT6" s="796" t="s">
        <v>443</v>
      </c>
      <c r="CU6" s="794" t="s">
        <v>443</v>
      </c>
      <c r="CV6" s="794" t="s">
        <v>443</v>
      </c>
      <c r="CW6" s="794" t="s">
        <v>443</v>
      </c>
      <c r="CX6" s="794" t="s">
        <v>443</v>
      </c>
      <c r="CY6" s="794" t="s">
        <v>443</v>
      </c>
      <c r="CZ6" s="794" t="s">
        <v>443</v>
      </c>
      <c r="DA6" s="794" t="s">
        <v>443</v>
      </c>
      <c r="DB6" s="794" t="s">
        <v>443</v>
      </c>
      <c r="DC6" s="794" t="s">
        <v>443</v>
      </c>
      <c r="DD6" s="794" t="s">
        <v>443</v>
      </c>
      <c r="DE6" s="797" t="s">
        <v>443</v>
      </c>
      <c r="DF6" s="796" t="s">
        <v>443</v>
      </c>
      <c r="DG6" s="794" t="s">
        <v>444</v>
      </c>
      <c r="DH6" s="794" t="s">
        <v>444</v>
      </c>
      <c r="DI6" s="794" t="s">
        <v>444</v>
      </c>
      <c r="DJ6" s="794" t="s">
        <v>444</v>
      </c>
      <c r="DK6" s="794" t="s">
        <v>444</v>
      </c>
      <c r="DL6" s="794" t="s">
        <v>444</v>
      </c>
      <c r="DM6" s="794" t="s">
        <v>444</v>
      </c>
      <c r="DN6" s="794" t="s">
        <v>444</v>
      </c>
      <c r="DO6" s="794" t="s">
        <v>444</v>
      </c>
      <c r="DP6" s="794" t="s">
        <v>444</v>
      </c>
      <c r="DQ6" s="797" t="s">
        <v>444</v>
      </c>
      <c r="DR6" s="796" t="s">
        <v>444</v>
      </c>
      <c r="DS6" s="794" t="s">
        <v>444</v>
      </c>
      <c r="DT6" s="794" t="s">
        <v>444</v>
      </c>
      <c r="DU6" s="794" t="s">
        <v>444</v>
      </c>
      <c r="DV6" s="794" t="s">
        <v>444</v>
      </c>
      <c r="DW6" s="794" t="s">
        <v>444</v>
      </c>
      <c r="DX6" s="810" t="s">
        <v>444</v>
      </c>
      <c r="DY6" s="810" t="s">
        <v>444</v>
      </c>
      <c r="DZ6" s="810" t="s">
        <v>444</v>
      </c>
      <c r="EA6" s="810" t="s">
        <v>444</v>
      </c>
      <c r="EB6" s="810" t="s">
        <v>444</v>
      </c>
      <c r="EC6" s="811" t="s">
        <v>444</v>
      </c>
      <c r="ED6" s="3012" t="s">
        <v>444</v>
      </c>
      <c r="EE6" s="810" t="s">
        <v>444</v>
      </c>
      <c r="EF6" s="811" t="s">
        <v>444</v>
      </c>
    </row>
    <row r="7" spans="1:136" s="277" customFormat="1" ht="40.5" customHeight="1">
      <c r="A7" s="793" t="s">
        <v>445</v>
      </c>
      <c r="B7" s="794" t="s">
        <v>446</v>
      </c>
      <c r="C7" s="794" t="s">
        <v>447</v>
      </c>
      <c r="D7" s="794" t="s">
        <v>447</v>
      </c>
      <c r="E7" s="794" t="s">
        <v>447</v>
      </c>
      <c r="F7" s="794" t="s">
        <v>446</v>
      </c>
      <c r="G7" s="794" t="s">
        <v>446</v>
      </c>
      <c r="H7" s="794" t="s">
        <v>446</v>
      </c>
      <c r="I7" s="794" t="s">
        <v>446</v>
      </c>
      <c r="J7" s="794" t="s">
        <v>446</v>
      </c>
      <c r="K7" s="611" t="s">
        <v>448</v>
      </c>
      <c r="L7" s="611" t="s">
        <v>448</v>
      </c>
      <c r="M7" s="611" t="s">
        <v>449</v>
      </c>
      <c r="N7" s="611" t="s">
        <v>449</v>
      </c>
      <c r="O7" s="611" t="s">
        <v>449</v>
      </c>
      <c r="P7" s="611" t="s">
        <v>450</v>
      </c>
      <c r="Q7" s="398" t="s">
        <v>451</v>
      </c>
      <c r="R7" s="398" t="s">
        <v>451</v>
      </c>
      <c r="S7" s="795" t="s">
        <v>451</v>
      </c>
      <c r="T7" s="611" t="s">
        <v>451</v>
      </c>
      <c r="U7" s="775" t="s">
        <v>451</v>
      </c>
      <c r="V7" s="775" t="s">
        <v>451</v>
      </c>
      <c r="W7" s="775" t="s">
        <v>451</v>
      </c>
      <c r="X7" s="794" t="s">
        <v>452</v>
      </c>
      <c r="Y7" s="794" t="s">
        <v>452</v>
      </c>
      <c r="Z7" s="794" t="s">
        <v>452</v>
      </c>
      <c r="AA7" s="794" t="s">
        <v>452</v>
      </c>
      <c r="AB7" s="794" t="s">
        <v>452</v>
      </c>
      <c r="AC7" s="794" t="s">
        <v>453</v>
      </c>
      <c r="AD7" s="794" t="s">
        <v>453</v>
      </c>
      <c r="AE7" s="794" t="s">
        <v>453</v>
      </c>
      <c r="AF7" s="794" t="s">
        <v>454</v>
      </c>
      <c r="AG7" s="794" t="s">
        <v>453</v>
      </c>
      <c r="AH7" s="794" t="s">
        <v>453</v>
      </c>
      <c r="AI7" s="794" t="s">
        <v>453</v>
      </c>
      <c r="AJ7" s="794" t="s">
        <v>453</v>
      </c>
      <c r="AK7" s="794" t="s">
        <v>453</v>
      </c>
      <c r="AL7" s="796" t="s">
        <v>453</v>
      </c>
      <c r="AM7" s="794" t="s">
        <v>453</v>
      </c>
      <c r="AN7" s="794" t="s">
        <v>453</v>
      </c>
      <c r="AO7" s="794" t="s">
        <v>453</v>
      </c>
      <c r="AP7" s="794" t="s">
        <v>453</v>
      </c>
      <c r="AQ7" s="794" t="s">
        <v>453</v>
      </c>
      <c r="AR7" s="794" t="s">
        <v>453</v>
      </c>
      <c r="AS7" s="794" t="s">
        <v>453</v>
      </c>
      <c r="AT7" s="794" t="s">
        <v>453</v>
      </c>
      <c r="AU7" s="794" t="s">
        <v>453</v>
      </c>
      <c r="AV7" s="794" t="s">
        <v>453</v>
      </c>
      <c r="AW7" s="797" t="s">
        <v>453</v>
      </c>
      <c r="AX7" s="796" t="s">
        <v>453</v>
      </c>
      <c r="AY7" s="794" t="s">
        <v>453</v>
      </c>
      <c r="AZ7" s="794" t="s">
        <v>453</v>
      </c>
      <c r="BA7" s="794" t="s">
        <v>453</v>
      </c>
      <c r="BB7" s="794" t="s">
        <v>453</v>
      </c>
      <c r="BC7" s="794" t="s">
        <v>453</v>
      </c>
      <c r="BD7" s="794" t="s">
        <v>453</v>
      </c>
      <c r="BE7" s="794" t="s">
        <v>453</v>
      </c>
      <c r="BF7" s="794" t="s">
        <v>453</v>
      </c>
      <c r="BG7" s="794" t="s">
        <v>453</v>
      </c>
      <c r="BH7" s="794" t="s">
        <v>453</v>
      </c>
      <c r="BI7" s="797" t="s">
        <v>453</v>
      </c>
      <c r="BJ7" s="796" t="s">
        <v>453</v>
      </c>
      <c r="BK7" s="794" t="s">
        <v>453</v>
      </c>
      <c r="BL7" s="794" t="s">
        <v>453</v>
      </c>
      <c r="BM7" s="794" t="s">
        <v>453</v>
      </c>
      <c r="BN7" s="794" t="s">
        <v>453</v>
      </c>
      <c r="BO7" s="794" t="s">
        <v>453</v>
      </c>
      <c r="BP7" s="794" t="s">
        <v>455</v>
      </c>
      <c r="BQ7" s="794" t="s">
        <v>455</v>
      </c>
      <c r="BR7" s="794" t="s">
        <v>455</v>
      </c>
      <c r="BS7" s="794" t="s">
        <v>455</v>
      </c>
      <c r="BT7" s="794" t="s">
        <v>455</v>
      </c>
      <c r="BU7" s="797" t="s">
        <v>455</v>
      </c>
      <c r="BV7" s="796" t="s">
        <v>455</v>
      </c>
      <c r="BW7" s="794" t="s">
        <v>455</v>
      </c>
      <c r="BX7" s="794" t="s">
        <v>455</v>
      </c>
      <c r="BY7" s="794" t="s">
        <v>455</v>
      </c>
      <c r="BZ7" s="794" t="s">
        <v>455</v>
      </c>
      <c r="CA7" s="794" t="s">
        <v>455</v>
      </c>
      <c r="CB7" s="794" t="s">
        <v>455</v>
      </c>
      <c r="CC7" s="794" t="s">
        <v>455</v>
      </c>
      <c r="CD7" s="794" t="s">
        <v>455</v>
      </c>
      <c r="CE7" s="794" t="s">
        <v>455</v>
      </c>
      <c r="CF7" s="794" t="s">
        <v>455</v>
      </c>
      <c r="CG7" s="797" t="s">
        <v>455</v>
      </c>
      <c r="CH7" s="796" t="s">
        <v>455</v>
      </c>
      <c r="CI7" s="794" t="s">
        <v>455</v>
      </c>
      <c r="CJ7" s="794" t="s">
        <v>455</v>
      </c>
      <c r="CK7" s="794" t="s">
        <v>455</v>
      </c>
      <c r="CL7" s="794" t="s">
        <v>455</v>
      </c>
      <c r="CM7" s="794" t="s">
        <v>455</v>
      </c>
      <c r="CN7" s="794" t="s">
        <v>455</v>
      </c>
      <c r="CO7" s="794" t="s">
        <v>455</v>
      </c>
      <c r="CP7" s="794" t="s">
        <v>455</v>
      </c>
      <c r="CQ7" s="794" t="s">
        <v>455</v>
      </c>
      <c r="CR7" s="794" t="s">
        <v>455</v>
      </c>
      <c r="CS7" s="797" t="s">
        <v>455</v>
      </c>
      <c r="CT7" s="796" t="s">
        <v>455</v>
      </c>
      <c r="CU7" s="794" t="s">
        <v>455</v>
      </c>
      <c r="CV7" s="794" t="s">
        <v>456</v>
      </c>
      <c r="CW7" s="794" t="s">
        <v>456</v>
      </c>
      <c r="CX7" s="794" t="s">
        <v>456</v>
      </c>
      <c r="CY7" s="794" t="s">
        <v>457</v>
      </c>
      <c r="CZ7" s="794" t="s">
        <v>457</v>
      </c>
      <c r="DA7" s="794" t="s">
        <v>457</v>
      </c>
      <c r="DB7" s="794" t="s">
        <v>457</v>
      </c>
      <c r="DC7" s="794" t="s">
        <v>457</v>
      </c>
      <c r="DD7" s="794" t="s">
        <v>457</v>
      </c>
      <c r="DE7" s="797" t="s">
        <v>457</v>
      </c>
      <c r="DF7" s="796" t="s">
        <v>457</v>
      </c>
      <c r="DG7" s="794" t="s">
        <v>457</v>
      </c>
      <c r="DH7" s="794" t="s">
        <v>457</v>
      </c>
      <c r="DI7" s="794" t="s">
        <v>457</v>
      </c>
      <c r="DJ7" s="794" t="s">
        <v>457</v>
      </c>
      <c r="DK7" s="794" t="s">
        <v>457</v>
      </c>
      <c r="DL7" s="794" t="s">
        <v>457</v>
      </c>
      <c r="DM7" s="794" t="s">
        <v>457</v>
      </c>
      <c r="DN7" s="794" t="s">
        <v>457</v>
      </c>
      <c r="DO7" s="794" t="s">
        <v>457</v>
      </c>
      <c r="DP7" s="794" t="s">
        <v>457</v>
      </c>
      <c r="DQ7" s="797" t="s">
        <v>457</v>
      </c>
      <c r="DR7" s="796" t="s">
        <v>457</v>
      </c>
      <c r="DS7" s="794" t="s">
        <v>457</v>
      </c>
      <c r="DT7" s="794" t="s">
        <v>457</v>
      </c>
      <c r="DU7" s="794" t="s">
        <v>457</v>
      </c>
      <c r="DV7" s="794" t="s">
        <v>457</v>
      </c>
      <c r="DW7" s="794" t="s">
        <v>457</v>
      </c>
      <c r="DX7" s="810" t="s">
        <v>457</v>
      </c>
      <c r="DY7" s="810" t="s">
        <v>457</v>
      </c>
      <c r="DZ7" s="810" t="s">
        <v>457</v>
      </c>
      <c r="EA7" s="810" t="s">
        <v>457</v>
      </c>
      <c r="EB7" s="810" t="s">
        <v>457</v>
      </c>
      <c r="EC7" s="811" t="s">
        <v>457</v>
      </c>
      <c r="ED7" s="3012" t="s">
        <v>457</v>
      </c>
      <c r="EE7" s="810" t="s">
        <v>457</v>
      </c>
      <c r="EF7" s="811" t="s">
        <v>457</v>
      </c>
    </row>
    <row r="8" spans="1:136" s="277" customFormat="1" ht="40.5" customHeight="1">
      <c r="A8" s="793" t="s">
        <v>458</v>
      </c>
      <c r="D8" s="611"/>
      <c r="E8" s="611"/>
      <c r="F8" s="611"/>
      <c r="G8" s="611"/>
      <c r="H8" s="611"/>
      <c r="I8" s="611"/>
      <c r="J8" s="611"/>
      <c r="K8" s="611"/>
      <c r="L8" s="611"/>
      <c r="M8" s="611"/>
      <c r="N8" s="611"/>
      <c r="O8" s="611"/>
      <c r="P8" s="611"/>
      <c r="Q8" s="398"/>
      <c r="R8" s="398"/>
      <c r="S8" s="611"/>
      <c r="U8" s="614"/>
      <c r="V8" s="614"/>
      <c r="W8" s="614"/>
      <c r="X8" s="611"/>
      <c r="Y8" s="611"/>
      <c r="Z8" s="611"/>
      <c r="AA8" s="611"/>
      <c r="AB8" s="611"/>
      <c r="AC8" s="611"/>
      <c r="AD8" s="611"/>
      <c r="AE8" s="611"/>
      <c r="AF8" s="611"/>
      <c r="AG8" s="611"/>
      <c r="AH8" s="611"/>
      <c r="AI8" s="611"/>
      <c r="AJ8" s="611"/>
      <c r="AK8" s="611"/>
      <c r="AL8" s="807"/>
      <c r="AM8" s="611"/>
      <c r="AN8" s="611"/>
      <c r="AO8" s="611"/>
      <c r="AP8" s="611"/>
      <c r="AQ8" s="611"/>
      <c r="AR8" s="611"/>
      <c r="AS8" s="611"/>
      <c r="AT8" s="611"/>
      <c r="AU8" s="611"/>
      <c r="AV8" s="611"/>
      <c r="AW8" s="808"/>
      <c r="AX8" s="807"/>
      <c r="AY8" s="611"/>
      <c r="AZ8" s="611"/>
      <c r="BA8" s="611"/>
      <c r="BB8" s="611"/>
      <c r="BC8" s="611"/>
      <c r="BD8" s="611"/>
      <c r="BE8" s="611"/>
      <c r="BF8" s="611"/>
      <c r="BG8" s="611"/>
      <c r="BH8" s="611"/>
      <c r="BI8" s="808"/>
      <c r="BJ8" s="807"/>
      <c r="BK8" s="611"/>
      <c r="BL8" s="611"/>
      <c r="BM8" s="611"/>
      <c r="BN8" s="611"/>
      <c r="BO8" s="611"/>
      <c r="BP8" s="611"/>
      <c r="BQ8" s="611"/>
      <c r="BR8" s="611"/>
      <c r="BS8" s="611"/>
      <c r="BT8" s="611"/>
      <c r="BU8" s="808"/>
      <c r="BV8" s="807"/>
      <c r="BW8" s="611"/>
      <c r="BX8" s="611"/>
      <c r="BY8" s="611"/>
      <c r="BZ8" s="611"/>
      <c r="CA8" s="611"/>
      <c r="CB8" s="611"/>
      <c r="CC8" s="611"/>
      <c r="CD8" s="611"/>
      <c r="CE8" s="611"/>
      <c r="CF8" s="611"/>
      <c r="CG8" s="808"/>
      <c r="CH8" s="807"/>
      <c r="CI8" s="611"/>
      <c r="CJ8" s="611"/>
      <c r="CK8" s="611"/>
      <c r="CL8" s="611"/>
      <c r="CM8" s="611"/>
      <c r="CN8" s="611"/>
      <c r="CO8" s="611"/>
      <c r="CP8" s="611"/>
      <c r="CQ8" s="611"/>
      <c r="CR8" s="611"/>
      <c r="CS8" s="808"/>
      <c r="CT8" s="807"/>
      <c r="CU8" s="611"/>
      <c r="CV8" s="611"/>
      <c r="CW8" s="611"/>
      <c r="CX8" s="611"/>
      <c r="CY8" s="611"/>
      <c r="CZ8" s="611"/>
      <c r="DA8" s="611"/>
      <c r="DB8" s="611"/>
      <c r="DC8" s="611"/>
      <c r="DD8" s="611"/>
      <c r="DE8" s="808"/>
      <c r="DF8" s="807"/>
      <c r="DG8" s="611"/>
      <c r="DH8" s="611"/>
      <c r="DI8" s="611"/>
      <c r="DJ8" s="611"/>
      <c r="DK8" s="611"/>
      <c r="DL8" s="611"/>
      <c r="DM8" s="611"/>
      <c r="DN8" s="611"/>
      <c r="DO8" s="611"/>
      <c r="DP8" s="611"/>
      <c r="DQ8" s="808"/>
      <c r="DR8" s="807"/>
      <c r="DS8" s="611"/>
      <c r="DT8" s="611"/>
      <c r="DU8" s="611"/>
      <c r="DV8" s="611"/>
      <c r="DW8" s="611"/>
      <c r="DX8" s="611"/>
      <c r="DY8" s="611"/>
      <c r="DZ8" s="611"/>
      <c r="EA8" s="611"/>
      <c r="EB8" s="611"/>
      <c r="EC8" s="808"/>
      <c r="ED8" s="807"/>
      <c r="EE8" s="611"/>
      <c r="EF8" s="808"/>
    </row>
    <row r="9" spans="1:136" s="277" customFormat="1" ht="40.5" customHeight="1">
      <c r="A9" s="322" t="s">
        <v>459</v>
      </c>
      <c r="B9" s="794" t="s">
        <v>460</v>
      </c>
      <c r="C9" s="794" t="s">
        <v>460</v>
      </c>
      <c r="D9" s="794" t="s">
        <v>460</v>
      </c>
      <c r="E9" s="794" t="s">
        <v>461</v>
      </c>
      <c r="F9" s="794" t="s">
        <v>462</v>
      </c>
      <c r="G9" s="794" t="s">
        <v>462</v>
      </c>
      <c r="H9" s="794" t="s">
        <v>461</v>
      </c>
      <c r="I9" s="794" t="s">
        <v>461</v>
      </c>
      <c r="J9" s="794" t="s">
        <v>461</v>
      </c>
      <c r="K9" s="611" t="s">
        <v>463</v>
      </c>
      <c r="L9" s="611" t="s">
        <v>463</v>
      </c>
      <c r="M9" s="611" t="s">
        <v>464</v>
      </c>
      <c r="N9" s="611" t="s">
        <v>462</v>
      </c>
      <c r="O9" s="611" t="s">
        <v>462</v>
      </c>
      <c r="P9" s="611" t="s">
        <v>465</v>
      </c>
      <c r="Q9" s="398" t="s">
        <v>466</v>
      </c>
      <c r="R9" s="398" t="s">
        <v>467</v>
      </c>
      <c r="S9" s="795" t="s">
        <v>468</v>
      </c>
      <c r="T9" s="611" t="s">
        <v>468</v>
      </c>
      <c r="U9" s="795" t="s">
        <v>468</v>
      </c>
      <c r="V9" s="795" t="s">
        <v>469</v>
      </c>
      <c r="W9" s="795" t="s">
        <v>468</v>
      </c>
      <c r="X9" s="794" t="s">
        <v>469</v>
      </c>
      <c r="Y9" s="794" t="s">
        <v>469</v>
      </c>
      <c r="Z9" s="794" t="s">
        <v>468</v>
      </c>
      <c r="AA9" s="794" t="s">
        <v>468</v>
      </c>
      <c r="AB9" s="794" t="s">
        <v>468</v>
      </c>
      <c r="AC9" s="794" t="s">
        <v>470</v>
      </c>
      <c r="AD9" s="794" t="s">
        <v>471</v>
      </c>
      <c r="AE9" s="794" t="s">
        <v>472</v>
      </c>
      <c r="AF9" s="794" t="s">
        <v>472</v>
      </c>
      <c r="AG9" s="794" t="s">
        <v>473</v>
      </c>
      <c r="AH9" s="794" t="s">
        <v>474</v>
      </c>
      <c r="AI9" s="794" t="s">
        <v>475</v>
      </c>
      <c r="AJ9" s="794" t="s">
        <v>475</v>
      </c>
      <c r="AK9" s="794" t="s">
        <v>475</v>
      </c>
      <c r="AL9" s="796" t="s">
        <v>476</v>
      </c>
      <c r="AM9" s="794" t="s">
        <v>476</v>
      </c>
      <c r="AN9" s="794" t="s">
        <v>477</v>
      </c>
      <c r="AO9" s="794" t="s">
        <v>477</v>
      </c>
      <c r="AP9" s="794" t="s">
        <v>478</v>
      </c>
      <c r="AQ9" s="794" t="s">
        <v>478</v>
      </c>
      <c r="AR9" s="794" t="s">
        <v>477</v>
      </c>
      <c r="AS9" s="794" t="s">
        <v>477</v>
      </c>
      <c r="AT9" s="794" t="s">
        <v>477</v>
      </c>
      <c r="AU9" s="794" t="s">
        <v>477</v>
      </c>
      <c r="AV9" s="794" t="s">
        <v>477</v>
      </c>
      <c r="AW9" s="797" t="s">
        <v>479</v>
      </c>
      <c r="AX9" s="796" t="s">
        <v>480</v>
      </c>
      <c r="AY9" s="794" t="s">
        <v>481</v>
      </c>
      <c r="AZ9" s="794" t="s">
        <v>481</v>
      </c>
      <c r="BA9" s="794" t="s">
        <v>481</v>
      </c>
      <c r="BB9" s="794" t="s">
        <v>481</v>
      </c>
      <c r="BC9" s="794" t="s">
        <v>481</v>
      </c>
      <c r="BD9" s="794" t="s">
        <v>481</v>
      </c>
      <c r="BE9" s="794" t="s">
        <v>481</v>
      </c>
      <c r="BF9" s="794" t="s">
        <v>481</v>
      </c>
      <c r="BG9" s="794" t="s">
        <v>481</v>
      </c>
      <c r="BH9" s="794" t="s">
        <v>481</v>
      </c>
      <c r="BI9" s="797" t="s">
        <v>481</v>
      </c>
      <c r="BJ9" s="796" t="s">
        <v>481</v>
      </c>
      <c r="BK9" s="794" t="s">
        <v>481</v>
      </c>
      <c r="BL9" s="794" t="s">
        <v>480</v>
      </c>
      <c r="BM9" s="794" t="s">
        <v>480</v>
      </c>
      <c r="BN9" s="794" t="s">
        <v>482</v>
      </c>
      <c r="BO9" s="794" t="s">
        <v>482</v>
      </c>
      <c r="BP9" s="794" t="s">
        <v>483</v>
      </c>
      <c r="BQ9" s="794" t="s">
        <v>483</v>
      </c>
      <c r="BR9" s="794" t="s">
        <v>483</v>
      </c>
      <c r="BS9" s="794" t="s">
        <v>483</v>
      </c>
      <c r="BT9" s="794" t="s">
        <v>483</v>
      </c>
      <c r="BU9" s="797" t="s">
        <v>483</v>
      </c>
      <c r="BV9" s="796" t="s">
        <v>483</v>
      </c>
      <c r="BW9" s="794" t="s">
        <v>483</v>
      </c>
      <c r="BX9" s="794" t="s">
        <v>483</v>
      </c>
      <c r="BY9" s="794" t="s">
        <v>483</v>
      </c>
      <c r="BZ9" s="794" t="s">
        <v>483</v>
      </c>
      <c r="CA9" s="794" t="s">
        <v>483</v>
      </c>
      <c r="CB9" s="794" t="s">
        <v>483</v>
      </c>
      <c r="CC9" s="794" t="s">
        <v>483</v>
      </c>
      <c r="CD9" s="794" t="s">
        <v>484</v>
      </c>
      <c r="CE9" s="794" t="s">
        <v>484</v>
      </c>
      <c r="CF9" s="794" t="s">
        <v>484</v>
      </c>
      <c r="CG9" s="797" t="s">
        <v>485</v>
      </c>
      <c r="CH9" s="796" t="s">
        <v>485</v>
      </c>
      <c r="CI9" s="794" t="s">
        <v>485</v>
      </c>
      <c r="CJ9" s="794" t="s">
        <v>485</v>
      </c>
      <c r="CK9" s="794" t="s">
        <v>485</v>
      </c>
      <c r="CL9" s="794" t="s">
        <v>485</v>
      </c>
      <c r="CM9" s="794" t="s">
        <v>486</v>
      </c>
      <c r="CN9" s="794" t="s">
        <v>486</v>
      </c>
      <c r="CO9" s="794" t="s">
        <v>487</v>
      </c>
      <c r="CP9" s="794" t="s">
        <v>488</v>
      </c>
      <c r="CQ9" s="794" t="s">
        <v>488</v>
      </c>
      <c r="CR9" s="794" t="s">
        <v>489</v>
      </c>
      <c r="CS9" s="797" t="s">
        <v>489</v>
      </c>
      <c r="CT9" s="796" t="s">
        <v>490</v>
      </c>
      <c r="CU9" s="794" t="s">
        <v>490</v>
      </c>
      <c r="CV9" s="794" t="s">
        <v>491</v>
      </c>
      <c r="CW9" s="794" t="s">
        <v>491</v>
      </c>
      <c r="CX9" s="794" t="s">
        <v>492</v>
      </c>
      <c r="CY9" s="794" t="s">
        <v>493</v>
      </c>
      <c r="CZ9" s="794" t="s">
        <v>493</v>
      </c>
      <c r="DA9" s="794" t="s">
        <v>493</v>
      </c>
      <c r="DB9" s="794" t="s">
        <v>493</v>
      </c>
      <c r="DC9" s="794" t="s">
        <v>493</v>
      </c>
      <c r="DD9" s="794" t="s">
        <v>493</v>
      </c>
      <c r="DE9" s="797" t="s">
        <v>493</v>
      </c>
      <c r="DF9" s="796" t="s">
        <v>493</v>
      </c>
      <c r="DG9" s="794" t="s">
        <v>493</v>
      </c>
      <c r="DH9" s="794" t="s">
        <v>493</v>
      </c>
      <c r="DI9" s="794" t="s">
        <v>493</v>
      </c>
      <c r="DJ9" s="794" t="s">
        <v>493</v>
      </c>
      <c r="DK9" s="794" t="s">
        <v>493</v>
      </c>
      <c r="DL9" s="794" t="s">
        <v>493</v>
      </c>
      <c r="DM9" s="794" t="s">
        <v>494</v>
      </c>
      <c r="DN9" s="794" t="s">
        <v>494</v>
      </c>
      <c r="DO9" s="794" t="s">
        <v>494</v>
      </c>
      <c r="DP9" s="794" t="s">
        <v>494</v>
      </c>
      <c r="DQ9" s="797" t="s">
        <v>494</v>
      </c>
      <c r="DR9" s="796" t="s">
        <v>494</v>
      </c>
      <c r="DS9" s="794" t="s">
        <v>494</v>
      </c>
      <c r="DT9" s="794" t="s">
        <v>494</v>
      </c>
      <c r="DU9" s="794" t="s">
        <v>494</v>
      </c>
      <c r="DV9" s="794" t="s">
        <v>494</v>
      </c>
      <c r="DW9" s="794" t="s">
        <v>494</v>
      </c>
      <c r="DX9" s="810" t="s">
        <v>494</v>
      </c>
      <c r="DY9" s="810" t="s">
        <v>494</v>
      </c>
      <c r="DZ9" s="810" t="s">
        <v>495</v>
      </c>
      <c r="EA9" s="810" t="s">
        <v>495</v>
      </c>
      <c r="EB9" s="810" t="s">
        <v>495</v>
      </c>
      <c r="EC9" s="811" t="s">
        <v>495</v>
      </c>
      <c r="ED9" s="3012" t="s">
        <v>495</v>
      </c>
      <c r="EE9" s="810" t="s">
        <v>495</v>
      </c>
      <c r="EF9" s="811" t="s">
        <v>495</v>
      </c>
    </row>
    <row r="10" spans="1:136" s="277" customFormat="1" ht="40.5" customHeight="1">
      <c r="A10" s="322" t="s">
        <v>496</v>
      </c>
      <c r="B10" s="794" t="s">
        <v>497</v>
      </c>
      <c r="C10" s="794" t="s">
        <v>497</v>
      </c>
      <c r="D10" s="794" t="s">
        <v>498</v>
      </c>
      <c r="E10" s="794" t="s">
        <v>499</v>
      </c>
      <c r="F10" s="794" t="s">
        <v>498</v>
      </c>
      <c r="G10" s="794" t="s">
        <v>498</v>
      </c>
      <c r="H10" s="794" t="s">
        <v>500</v>
      </c>
      <c r="I10" s="794" t="s">
        <v>500</v>
      </c>
      <c r="J10" s="794" t="s">
        <v>498</v>
      </c>
      <c r="K10" s="611" t="s">
        <v>501</v>
      </c>
      <c r="L10" s="611" t="s">
        <v>501</v>
      </c>
      <c r="M10" s="611" t="s">
        <v>498</v>
      </c>
      <c r="N10" s="611" t="s">
        <v>502</v>
      </c>
      <c r="O10" s="611" t="s">
        <v>498</v>
      </c>
      <c r="P10" s="611" t="s">
        <v>498</v>
      </c>
      <c r="Q10" s="398" t="s">
        <v>498</v>
      </c>
      <c r="R10" s="398" t="s">
        <v>498</v>
      </c>
      <c r="S10" s="795" t="s">
        <v>498</v>
      </c>
      <c r="T10" s="611" t="s">
        <v>498</v>
      </c>
      <c r="U10" s="795" t="s">
        <v>498</v>
      </c>
      <c r="V10" s="795" t="s">
        <v>498</v>
      </c>
      <c r="W10" s="795" t="s">
        <v>498</v>
      </c>
      <c r="X10" s="794" t="s">
        <v>498</v>
      </c>
      <c r="Y10" s="794" t="s">
        <v>498</v>
      </c>
      <c r="Z10" s="794" t="s">
        <v>498</v>
      </c>
      <c r="AA10" s="794" t="s">
        <v>503</v>
      </c>
      <c r="AB10" s="794" t="s">
        <v>503</v>
      </c>
      <c r="AC10" s="794" t="s">
        <v>504</v>
      </c>
      <c r="AD10" s="794" t="s">
        <v>503</v>
      </c>
      <c r="AE10" s="794" t="s">
        <v>505</v>
      </c>
      <c r="AF10" s="794" t="s">
        <v>505</v>
      </c>
      <c r="AG10" s="794" t="s">
        <v>505</v>
      </c>
      <c r="AH10" s="794" t="s">
        <v>498</v>
      </c>
      <c r="AI10" s="794" t="s">
        <v>498</v>
      </c>
      <c r="AJ10" s="794" t="s">
        <v>498</v>
      </c>
      <c r="AK10" s="794" t="s">
        <v>498</v>
      </c>
      <c r="AL10" s="796" t="s">
        <v>498</v>
      </c>
      <c r="AM10" s="794" t="s">
        <v>498</v>
      </c>
      <c r="AN10" s="794" t="s">
        <v>498</v>
      </c>
      <c r="AO10" s="794" t="s">
        <v>506</v>
      </c>
      <c r="AP10" s="794" t="s">
        <v>507</v>
      </c>
      <c r="AQ10" s="794" t="s">
        <v>507</v>
      </c>
      <c r="AR10" s="794" t="s">
        <v>506</v>
      </c>
      <c r="AS10" s="794" t="s">
        <v>506</v>
      </c>
      <c r="AT10" s="794" t="s">
        <v>506</v>
      </c>
      <c r="AU10" s="794" t="s">
        <v>506</v>
      </c>
      <c r="AV10" s="794" t="s">
        <v>506</v>
      </c>
      <c r="AW10" s="797" t="s">
        <v>506</v>
      </c>
      <c r="AX10" s="796" t="s">
        <v>506</v>
      </c>
      <c r="AY10" s="794" t="s">
        <v>506</v>
      </c>
      <c r="AZ10" s="794" t="s">
        <v>506</v>
      </c>
      <c r="BA10" s="794" t="s">
        <v>506</v>
      </c>
      <c r="BB10" s="794" t="s">
        <v>506</v>
      </c>
      <c r="BC10" s="794" t="s">
        <v>506</v>
      </c>
      <c r="BD10" s="794" t="s">
        <v>506</v>
      </c>
      <c r="BE10" s="794" t="s">
        <v>506</v>
      </c>
      <c r="BF10" s="794" t="s">
        <v>506</v>
      </c>
      <c r="BG10" s="794" t="s">
        <v>506</v>
      </c>
      <c r="BH10" s="794" t="s">
        <v>506</v>
      </c>
      <c r="BI10" s="797" t="s">
        <v>506</v>
      </c>
      <c r="BJ10" s="796" t="s">
        <v>506</v>
      </c>
      <c r="BK10" s="794" t="s">
        <v>506</v>
      </c>
      <c r="BL10" s="794" t="s">
        <v>506</v>
      </c>
      <c r="BM10" s="794" t="s">
        <v>506</v>
      </c>
      <c r="BN10" s="794" t="s">
        <v>506</v>
      </c>
      <c r="BO10" s="794" t="s">
        <v>506</v>
      </c>
      <c r="BP10" s="794" t="s">
        <v>506</v>
      </c>
      <c r="BQ10" s="794" t="s">
        <v>506</v>
      </c>
      <c r="BR10" s="794" t="s">
        <v>506</v>
      </c>
      <c r="BS10" s="794" t="s">
        <v>506</v>
      </c>
      <c r="BT10" s="794" t="s">
        <v>506</v>
      </c>
      <c r="BU10" s="797" t="s">
        <v>506</v>
      </c>
      <c r="BV10" s="796" t="s">
        <v>506</v>
      </c>
      <c r="BW10" s="794" t="s">
        <v>506</v>
      </c>
      <c r="BX10" s="794" t="s">
        <v>506</v>
      </c>
      <c r="BY10" s="794" t="s">
        <v>506</v>
      </c>
      <c r="BZ10" s="794" t="s">
        <v>506</v>
      </c>
      <c r="CA10" s="794" t="s">
        <v>506</v>
      </c>
      <c r="CB10" s="794" t="s">
        <v>506</v>
      </c>
      <c r="CC10" s="794" t="s">
        <v>506</v>
      </c>
      <c r="CD10" s="794" t="s">
        <v>508</v>
      </c>
      <c r="CE10" s="794" t="s">
        <v>508</v>
      </c>
      <c r="CF10" s="794" t="s">
        <v>508</v>
      </c>
      <c r="CG10" s="797" t="s">
        <v>508</v>
      </c>
      <c r="CH10" s="796" t="s">
        <v>508</v>
      </c>
      <c r="CI10" s="794" t="s">
        <v>508</v>
      </c>
      <c r="CJ10" s="794" t="s">
        <v>508</v>
      </c>
      <c r="CK10" s="794" t="s">
        <v>508</v>
      </c>
      <c r="CL10" s="794" t="s">
        <v>508</v>
      </c>
      <c r="CM10" s="794" t="s">
        <v>508</v>
      </c>
      <c r="CN10" s="794" t="s">
        <v>508</v>
      </c>
      <c r="CO10" s="794" t="s">
        <v>508</v>
      </c>
      <c r="CP10" s="794" t="s">
        <v>508</v>
      </c>
      <c r="CQ10" s="794" t="s">
        <v>509</v>
      </c>
      <c r="CR10" s="794" t="s">
        <v>510</v>
      </c>
      <c r="CS10" s="797" t="s">
        <v>510</v>
      </c>
      <c r="CT10" s="796" t="s">
        <v>510</v>
      </c>
      <c r="CU10" s="794" t="s">
        <v>510</v>
      </c>
      <c r="CV10" s="794" t="s">
        <v>511</v>
      </c>
      <c r="CW10" s="794" t="s">
        <v>506</v>
      </c>
      <c r="CX10" s="794" t="s">
        <v>506</v>
      </c>
      <c r="CY10" s="794" t="s">
        <v>491</v>
      </c>
      <c r="CZ10" s="794" t="s">
        <v>491</v>
      </c>
      <c r="DA10" s="794" t="s">
        <v>491</v>
      </c>
      <c r="DB10" s="794" t="s">
        <v>491</v>
      </c>
      <c r="DC10" s="794" t="s">
        <v>491</v>
      </c>
      <c r="DD10" s="794" t="s">
        <v>491</v>
      </c>
      <c r="DE10" s="797" t="s">
        <v>491</v>
      </c>
      <c r="DF10" s="796" t="s">
        <v>491</v>
      </c>
      <c r="DG10" s="794" t="s">
        <v>491</v>
      </c>
      <c r="DH10" s="794" t="s">
        <v>491</v>
      </c>
      <c r="DI10" s="794" t="s">
        <v>491</v>
      </c>
      <c r="DJ10" s="794" t="s">
        <v>491</v>
      </c>
      <c r="DK10" s="794" t="s">
        <v>491</v>
      </c>
      <c r="DL10" s="794" t="s">
        <v>491</v>
      </c>
      <c r="DM10" s="794" t="s">
        <v>491</v>
      </c>
      <c r="DN10" s="794" t="s">
        <v>491</v>
      </c>
      <c r="DO10" s="794" t="s">
        <v>491</v>
      </c>
      <c r="DP10" s="794" t="s">
        <v>491</v>
      </c>
      <c r="DQ10" s="797" t="s">
        <v>491</v>
      </c>
      <c r="DR10" s="796" t="s">
        <v>491</v>
      </c>
      <c r="DS10" s="794" t="s">
        <v>491</v>
      </c>
      <c r="DT10" s="794" t="s">
        <v>491</v>
      </c>
      <c r="DU10" s="794" t="s">
        <v>491</v>
      </c>
      <c r="DV10" s="794" t="s">
        <v>491</v>
      </c>
      <c r="DW10" s="794" t="s">
        <v>491</v>
      </c>
      <c r="DX10" s="810" t="s">
        <v>491</v>
      </c>
      <c r="DY10" s="810" t="s">
        <v>491</v>
      </c>
      <c r="DZ10" s="810" t="s">
        <v>512</v>
      </c>
      <c r="EA10" s="810" t="s">
        <v>512</v>
      </c>
      <c r="EB10" s="810" t="s">
        <v>512</v>
      </c>
      <c r="EC10" s="811" t="s">
        <v>512</v>
      </c>
      <c r="ED10" s="3012" t="s">
        <v>512</v>
      </c>
      <c r="EE10" s="810" t="s">
        <v>512</v>
      </c>
      <c r="EF10" s="811" t="s">
        <v>512</v>
      </c>
    </row>
    <row r="11" spans="1:136" s="277" customFormat="1" ht="40.5" customHeight="1">
      <c r="A11" s="322" t="s">
        <v>513</v>
      </c>
      <c r="B11" s="794" t="s">
        <v>514</v>
      </c>
      <c r="C11" s="794" t="s">
        <v>514</v>
      </c>
      <c r="D11" s="794" t="s">
        <v>514</v>
      </c>
      <c r="E11" s="794" t="s">
        <v>515</v>
      </c>
      <c r="F11" s="794" t="s">
        <v>510</v>
      </c>
      <c r="G11" s="794" t="s">
        <v>510</v>
      </c>
      <c r="H11" s="794" t="s">
        <v>516</v>
      </c>
      <c r="I11" s="794" t="s">
        <v>516</v>
      </c>
      <c r="J11" s="794" t="s">
        <v>514</v>
      </c>
      <c r="K11" s="611" t="s">
        <v>514</v>
      </c>
      <c r="L11" s="611" t="s">
        <v>514</v>
      </c>
      <c r="M11" s="611" t="s">
        <v>514</v>
      </c>
      <c r="N11" s="611" t="s">
        <v>510</v>
      </c>
      <c r="O11" s="611" t="s">
        <v>510</v>
      </c>
      <c r="P11" s="611" t="s">
        <v>510</v>
      </c>
      <c r="Q11" s="398" t="s">
        <v>510</v>
      </c>
      <c r="R11" s="398" t="s">
        <v>510</v>
      </c>
      <c r="S11" s="795" t="s">
        <v>510</v>
      </c>
      <c r="T11" s="611" t="s">
        <v>510</v>
      </c>
      <c r="U11" s="795" t="s">
        <v>510</v>
      </c>
      <c r="V11" s="795" t="s">
        <v>510</v>
      </c>
      <c r="W11" s="795" t="s">
        <v>510</v>
      </c>
      <c r="X11" s="794" t="s">
        <v>517</v>
      </c>
      <c r="Y11" s="794" t="s">
        <v>517</v>
      </c>
      <c r="Z11" s="794" t="s">
        <v>517</v>
      </c>
      <c r="AA11" s="794" t="s">
        <v>518</v>
      </c>
      <c r="AB11" s="794" t="s">
        <v>518</v>
      </c>
      <c r="AC11" s="794" t="s">
        <v>518</v>
      </c>
      <c r="AD11" s="794" t="s">
        <v>519</v>
      </c>
      <c r="AE11" s="794" t="s">
        <v>519</v>
      </c>
      <c r="AF11" s="794" t="s">
        <v>519</v>
      </c>
      <c r="AG11" s="794" t="s">
        <v>519</v>
      </c>
      <c r="AH11" s="794" t="s">
        <v>517</v>
      </c>
      <c r="AI11" s="794" t="s">
        <v>517</v>
      </c>
      <c r="AJ11" s="794" t="s">
        <v>517</v>
      </c>
      <c r="AK11" s="794" t="s">
        <v>517</v>
      </c>
      <c r="AL11" s="796" t="s">
        <v>511</v>
      </c>
      <c r="AM11" s="794" t="s">
        <v>511</v>
      </c>
      <c r="AN11" s="794" t="s">
        <v>520</v>
      </c>
      <c r="AO11" s="794" t="s">
        <v>506</v>
      </c>
      <c r="AP11" s="794" t="s">
        <v>521</v>
      </c>
      <c r="AQ11" s="794" t="s">
        <v>521</v>
      </c>
      <c r="AR11" s="794" t="s">
        <v>506</v>
      </c>
      <c r="AS11" s="794" t="s">
        <v>491</v>
      </c>
      <c r="AT11" s="794" t="s">
        <v>491</v>
      </c>
      <c r="AU11" s="794" t="s">
        <v>491</v>
      </c>
      <c r="AV11" s="794" t="s">
        <v>491</v>
      </c>
      <c r="AW11" s="797" t="s">
        <v>491</v>
      </c>
      <c r="AX11" s="796" t="s">
        <v>491</v>
      </c>
      <c r="AY11" s="794" t="s">
        <v>491</v>
      </c>
      <c r="AZ11" s="794" t="s">
        <v>491</v>
      </c>
      <c r="BA11" s="794" t="s">
        <v>491</v>
      </c>
      <c r="BB11" s="794" t="s">
        <v>491</v>
      </c>
      <c r="BC11" s="794" t="s">
        <v>491</v>
      </c>
      <c r="BD11" s="794" t="s">
        <v>491</v>
      </c>
      <c r="BE11" s="794" t="s">
        <v>491</v>
      </c>
      <c r="BF11" s="794" t="s">
        <v>491</v>
      </c>
      <c r="BG11" s="794" t="s">
        <v>491</v>
      </c>
      <c r="BH11" s="794" t="s">
        <v>491</v>
      </c>
      <c r="BI11" s="797" t="s">
        <v>491</v>
      </c>
      <c r="BJ11" s="796" t="s">
        <v>491</v>
      </c>
      <c r="BK11" s="794" t="s">
        <v>491</v>
      </c>
      <c r="BL11" s="794" t="s">
        <v>491</v>
      </c>
      <c r="BM11" s="794" t="s">
        <v>491</v>
      </c>
      <c r="BN11" s="794" t="s">
        <v>491</v>
      </c>
      <c r="BO11" s="794" t="s">
        <v>491</v>
      </c>
      <c r="BP11" s="794" t="s">
        <v>522</v>
      </c>
      <c r="BQ11" s="794" t="s">
        <v>522</v>
      </c>
      <c r="BR11" s="794" t="s">
        <v>522</v>
      </c>
      <c r="BS11" s="794" t="s">
        <v>522</v>
      </c>
      <c r="BT11" s="794" t="s">
        <v>522</v>
      </c>
      <c r="BU11" s="797" t="s">
        <v>522</v>
      </c>
      <c r="BV11" s="796" t="s">
        <v>522</v>
      </c>
      <c r="BW11" s="794" t="s">
        <v>522</v>
      </c>
      <c r="BX11" s="794" t="s">
        <v>522</v>
      </c>
      <c r="BY11" s="794" t="s">
        <v>522</v>
      </c>
      <c r="BZ11" s="794" t="s">
        <v>522</v>
      </c>
      <c r="CA11" s="794" t="s">
        <v>522</v>
      </c>
      <c r="CB11" s="794" t="s">
        <v>522</v>
      </c>
      <c r="CC11" s="794" t="s">
        <v>522</v>
      </c>
      <c r="CD11" s="794" t="s">
        <v>522</v>
      </c>
      <c r="CE11" s="794" t="s">
        <v>522</v>
      </c>
      <c r="CF11" s="794" t="s">
        <v>522</v>
      </c>
      <c r="CG11" s="797" t="s">
        <v>522</v>
      </c>
      <c r="CH11" s="796" t="s">
        <v>522</v>
      </c>
      <c r="CI11" s="794" t="s">
        <v>522</v>
      </c>
      <c r="CJ11" s="794" t="s">
        <v>522</v>
      </c>
      <c r="CK11" s="794" t="s">
        <v>522</v>
      </c>
      <c r="CL11" s="794" t="s">
        <v>522</v>
      </c>
      <c r="CM11" s="794" t="s">
        <v>508</v>
      </c>
      <c r="CN11" s="794" t="s">
        <v>508</v>
      </c>
      <c r="CO11" s="794" t="s">
        <v>508</v>
      </c>
      <c r="CP11" s="794" t="s">
        <v>499</v>
      </c>
      <c r="CQ11" s="794" t="s">
        <v>515</v>
      </c>
      <c r="CR11" s="794" t="s">
        <v>523</v>
      </c>
      <c r="CS11" s="797" t="s">
        <v>523</v>
      </c>
      <c r="CT11" s="796" t="s">
        <v>523</v>
      </c>
      <c r="CU11" s="794" t="s">
        <v>523</v>
      </c>
      <c r="CV11" s="794" t="s">
        <v>498</v>
      </c>
      <c r="CW11" s="794" t="s">
        <v>499</v>
      </c>
      <c r="CX11" s="794" t="s">
        <v>499</v>
      </c>
      <c r="CY11" s="794" t="s">
        <v>520</v>
      </c>
      <c r="CZ11" s="794" t="s">
        <v>520</v>
      </c>
      <c r="DA11" s="794" t="s">
        <v>520</v>
      </c>
      <c r="DB11" s="794" t="s">
        <v>520</v>
      </c>
      <c r="DC11" s="794" t="s">
        <v>520</v>
      </c>
      <c r="DD11" s="794" t="s">
        <v>520</v>
      </c>
      <c r="DE11" s="797" t="s">
        <v>520</v>
      </c>
      <c r="DF11" s="796" t="s">
        <v>520</v>
      </c>
      <c r="DG11" s="794" t="s">
        <v>520</v>
      </c>
      <c r="DH11" s="794" t="s">
        <v>520</v>
      </c>
      <c r="DI11" s="794" t="s">
        <v>520</v>
      </c>
      <c r="DJ11" s="794" t="s">
        <v>520</v>
      </c>
      <c r="DK11" s="794" t="s">
        <v>520</v>
      </c>
      <c r="DL11" s="794" t="s">
        <v>520</v>
      </c>
      <c r="DM11" s="794" t="s">
        <v>520</v>
      </c>
      <c r="DN11" s="794" t="s">
        <v>520</v>
      </c>
      <c r="DO11" s="794" t="s">
        <v>520</v>
      </c>
      <c r="DP11" s="794" t="s">
        <v>520</v>
      </c>
      <c r="DQ11" s="797" t="s">
        <v>520</v>
      </c>
      <c r="DR11" s="796" t="s">
        <v>520</v>
      </c>
      <c r="DS11" s="794" t="s">
        <v>520</v>
      </c>
      <c r="DT11" s="794" t="s">
        <v>520</v>
      </c>
      <c r="DU11" s="794" t="s">
        <v>520</v>
      </c>
      <c r="DV11" s="794" t="s">
        <v>520</v>
      </c>
      <c r="DW11" s="794" t="s">
        <v>520</v>
      </c>
      <c r="DX11" s="810" t="s">
        <v>520</v>
      </c>
      <c r="DY11" s="810" t="s">
        <v>520</v>
      </c>
      <c r="DZ11" s="810" t="s">
        <v>512</v>
      </c>
      <c r="EA11" s="810" t="s">
        <v>512</v>
      </c>
      <c r="EB11" s="810" t="s">
        <v>512</v>
      </c>
      <c r="EC11" s="811" t="s">
        <v>512</v>
      </c>
      <c r="ED11" s="3012" t="s">
        <v>512</v>
      </c>
      <c r="EE11" s="810" t="s">
        <v>512</v>
      </c>
      <c r="EF11" s="811" t="s">
        <v>512</v>
      </c>
    </row>
    <row r="12" spans="1:136" s="277" customFormat="1" ht="40.5" customHeight="1">
      <c r="A12" s="322" t="s">
        <v>524</v>
      </c>
      <c r="B12" s="794" t="s">
        <v>525</v>
      </c>
      <c r="C12" s="794" t="s">
        <v>525</v>
      </c>
      <c r="D12" s="794" t="s">
        <v>525</v>
      </c>
      <c r="E12" s="794" t="s">
        <v>498</v>
      </c>
      <c r="F12" s="794" t="s">
        <v>526</v>
      </c>
      <c r="G12" s="794" t="s">
        <v>526</v>
      </c>
      <c r="H12" s="794" t="s">
        <v>527</v>
      </c>
      <c r="I12" s="794" t="s">
        <v>527</v>
      </c>
      <c r="J12" s="794" t="s">
        <v>528</v>
      </c>
      <c r="K12" s="611" t="s">
        <v>529</v>
      </c>
      <c r="L12" s="611" t="s">
        <v>529</v>
      </c>
      <c r="M12" s="611" t="s">
        <v>529</v>
      </c>
      <c r="N12" s="611" t="s">
        <v>504</v>
      </c>
      <c r="O12" s="611" t="s">
        <v>498</v>
      </c>
      <c r="P12" s="611" t="s">
        <v>498</v>
      </c>
      <c r="Q12" s="398" t="s">
        <v>498</v>
      </c>
      <c r="R12" s="398" t="s">
        <v>498</v>
      </c>
      <c r="S12" s="795" t="s">
        <v>498</v>
      </c>
      <c r="T12" s="611" t="s">
        <v>498</v>
      </c>
      <c r="U12" s="795" t="s">
        <v>498</v>
      </c>
      <c r="V12" s="795" t="s">
        <v>498</v>
      </c>
      <c r="W12" s="795" t="s">
        <v>530</v>
      </c>
      <c r="X12" s="794" t="s">
        <v>530</v>
      </c>
      <c r="Y12" s="794" t="s">
        <v>530</v>
      </c>
      <c r="Z12" s="794" t="s">
        <v>530</v>
      </c>
      <c r="AA12" s="794" t="s">
        <v>531</v>
      </c>
      <c r="AB12" s="794" t="s">
        <v>532</v>
      </c>
      <c r="AC12" s="794" t="s">
        <v>532</v>
      </c>
      <c r="AD12" s="794" t="s">
        <v>532</v>
      </c>
      <c r="AE12" s="794" t="s">
        <v>532</v>
      </c>
      <c r="AF12" s="794" t="s">
        <v>532</v>
      </c>
      <c r="AG12" s="794" t="s">
        <v>532</v>
      </c>
      <c r="AH12" s="794" t="s">
        <v>530</v>
      </c>
      <c r="AI12" s="794" t="s">
        <v>530</v>
      </c>
      <c r="AJ12" s="794" t="s">
        <v>530</v>
      </c>
      <c r="AK12" s="794" t="s">
        <v>530</v>
      </c>
      <c r="AL12" s="796" t="s">
        <v>499</v>
      </c>
      <c r="AM12" s="794" t="s">
        <v>499</v>
      </c>
      <c r="AN12" s="794" t="s">
        <v>499</v>
      </c>
      <c r="AO12" s="794" t="s">
        <v>499</v>
      </c>
      <c r="AP12" s="794" t="s">
        <v>511</v>
      </c>
      <c r="AQ12" s="794" t="s">
        <v>511</v>
      </c>
      <c r="AR12" s="794" t="s">
        <v>499</v>
      </c>
      <c r="AS12" s="794" t="s">
        <v>499</v>
      </c>
      <c r="AT12" s="794" t="s">
        <v>533</v>
      </c>
      <c r="AU12" s="794" t="s">
        <v>533</v>
      </c>
      <c r="AV12" s="794" t="s">
        <v>533</v>
      </c>
      <c r="AW12" s="797" t="s">
        <v>533</v>
      </c>
      <c r="AX12" s="796" t="s">
        <v>533</v>
      </c>
      <c r="AY12" s="794" t="s">
        <v>533</v>
      </c>
      <c r="AZ12" s="794" t="s">
        <v>533</v>
      </c>
      <c r="BA12" s="794" t="s">
        <v>533</v>
      </c>
      <c r="BB12" s="794" t="s">
        <v>533</v>
      </c>
      <c r="BC12" s="794" t="s">
        <v>533</v>
      </c>
      <c r="BD12" s="794" t="s">
        <v>533</v>
      </c>
      <c r="BE12" s="794" t="s">
        <v>533</v>
      </c>
      <c r="BF12" s="794" t="s">
        <v>533</v>
      </c>
      <c r="BG12" s="794" t="s">
        <v>533</v>
      </c>
      <c r="BH12" s="794" t="s">
        <v>533</v>
      </c>
      <c r="BI12" s="797" t="s">
        <v>533</v>
      </c>
      <c r="BJ12" s="796" t="s">
        <v>499</v>
      </c>
      <c r="BK12" s="794" t="s">
        <v>533</v>
      </c>
      <c r="BL12" s="794" t="s">
        <v>533</v>
      </c>
      <c r="BM12" s="794" t="s">
        <v>499</v>
      </c>
      <c r="BN12" s="794" t="s">
        <v>499</v>
      </c>
      <c r="BO12" s="794" t="s">
        <v>499</v>
      </c>
      <c r="BP12" s="794" t="s">
        <v>534</v>
      </c>
      <c r="BQ12" s="794" t="s">
        <v>534</v>
      </c>
      <c r="BR12" s="794" t="s">
        <v>534</v>
      </c>
      <c r="BS12" s="794" t="s">
        <v>534</v>
      </c>
      <c r="BT12" s="794" t="s">
        <v>534</v>
      </c>
      <c r="BU12" s="797" t="s">
        <v>534</v>
      </c>
      <c r="BV12" s="796" t="s">
        <v>534</v>
      </c>
      <c r="BW12" s="794" t="s">
        <v>534</v>
      </c>
      <c r="BX12" s="794" t="s">
        <v>534</v>
      </c>
      <c r="BY12" s="794" t="s">
        <v>534</v>
      </c>
      <c r="BZ12" s="794" t="s">
        <v>534</v>
      </c>
      <c r="CA12" s="794" t="s">
        <v>534</v>
      </c>
      <c r="CB12" s="794" t="s">
        <v>534</v>
      </c>
      <c r="CC12" s="794" t="s">
        <v>534</v>
      </c>
      <c r="CD12" s="794" t="s">
        <v>534</v>
      </c>
      <c r="CE12" s="794" t="s">
        <v>534</v>
      </c>
      <c r="CF12" s="794" t="s">
        <v>534</v>
      </c>
      <c r="CG12" s="797" t="s">
        <v>534</v>
      </c>
      <c r="CH12" s="796" t="s">
        <v>534</v>
      </c>
      <c r="CI12" s="794" t="s">
        <v>534</v>
      </c>
      <c r="CJ12" s="794" t="s">
        <v>534</v>
      </c>
      <c r="CK12" s="794" t="s">
        <v>534</v>
      </c>
      <c r="CL12" s="794" t="s">
        <v>534</v>
      </c>
      <c r="CM12" s="794" t="s">
        <v>535</v>
      </c>
      <c r="CN12" s="794" t="s">
        <v>535</v>
      </c>
      <c r="CO12" s="794" t="s">
        <v>535</v>
      </c>
      <c r="CP12" s="794" t="s">
        <v>535</v>
      </c>
      <c r="CQ12" s="794" t="s">
        <v>536</v>
      </c>
      <c r="CR12" s="794" t="s">
        <v>537</v>
      </c>
      <c r="CS12" s="797" t="s">
        <v>537</v>
      </c>
      <c r="CT12" s="796" t="s">
        <v>537</v>
      </c>
      <c r="CU12" s="794" t="s">
        <v>537</v>
      </c>
      <c r="CV12" s="794" t="s">
        <v>538</v>
      </c>
      <c r="CW12" s="794" t="s">
        <v>511</v>
      </c>
      <c r="CX12" s="794" t="s">
        <v>511</v>
      </c>
      <c r="CY12" s="794" t="s">
        <v>520</v>
      </c>
      <c r="CZ12" s="794" t="s">
        <v>520</v>
      </c>
      <c r="DA12" s="794" t="s">
        <v>520</v>
      </c>
      <c r="DB12" s="794" t="s">
        <v>520</v>
      </c>
      <c r="DC12" s="794" t="s">
        <v>520</v>
      </c>
      <c r="DD12" s="794" t="s">
        <v>520</v>
      </c>
      <c r="DE12" s="797" t="s">
        <v>520</v>
      </c>
      <c r="DF12" s="796" t="s">
        <v>520</v>
      </c>
      <c r="DG12" s="794" t="s">
        <v>520</v>
      </c>
      <c r="DH12" s="794" t="s">
        <v>520</v>
      </c>
      <c r="DI12" s="794" t="s">
        <v>520</v>
      </c>
      <c r="DJ12" s="794" t="s">
        <v>520</v>
      </c>
      <c r="DK12" s="794" t="s">
        <v>520</v>
      </c>
      <c r="DL12" s="794" t="s">
        <v>520</v>
      </c>
      <c r="DM12" s="794" t="s">
        <v>520</v>
      </c>
      <c r="DN12" s="794" t="s">
        <v>520</v>
      </c>
      <c r="DO12" s="794" t="s">
        <v>520</v>
      </c>
      <c r="DP12" s="794" t="s">
        <v>520</v>
      </c>
      <c r="DQ12" s="797" t="s">
        <v>520</v>
      </c>
      <c r="DR12" s="796" t="s">
        <v>520</v>
      </c>
      <c r="DS12" s="794" t="s">
        <v>520</v>
      </c>
      <c r="DT12" s="794" t="s">
        <v>520</v>
      </c>
      <c r="DU12" s="794" t="s">
        <v>520</v>
      </c>
      <c r="DV12" s="794" t="s">
        <v>520</v>
      </c>
      <c r="DW12" s="794" t="s">
        <v>520</v>
      </c>
      <c r="DX12" s="810" t="s">
        <v>520</v>
      </c>
      <c r="DY12" s="810" t="s">
        <v>520</v>
      </c>
      <c r="DZ12" s="810" t="s">
        <v>512</v>
      </c>
      <c r="EA12" s="810" t="s">
        <v>512</v>
      </c>
      <c r="EB12" s="810" t="s">
        <v>512</v>
      </c>
      <c r="EC12" s="811" t="s">
        <v>512</v>
      </c>
      <c r="ED12" s="3012" t="s">
        <v>512</v>
      </c>
      <c r="EE12" s="810" t="s">
        <v>512</v>
      </c>
      <c r="EF12" s="811" t="s">
        <v>512</v>
      </c>
    </row>
    <row r="13" spans="1:136" s="277" customFormat="1" ht="40.5" customHeight="1">
      <c r="A13" s="322" t="s">
        <v>539</v>
      </c>
      <c r="B13" s="794" t="s">
        <v>540</v>
      </c>
      <c r="C13" s="794" t="s">
        <v>541</v>
      </c>
      <c r="D13" s="794" t="s">
        <v>541</v>
      </c>
      <c r="E13" s="794" t="s">
        <v>542</v>
      </c>
      <c r="F13" s="794" t="s">
        <v>541</v>
      </c>
      <c r="G13" s="794" t="s">
        <v>541</v>
      </c>
      <c r="H13" s="794" t="s">
        <v>541</v>
      </c>
      <c r="I13" s="794" t="s">
        <v>541</v>
      </c>
      <c r="J13" s="794" t="s">
        <v>541</v>
      </c>
      <c r="K13" s="611" t="s">
        <v>543</v>
      </c>
      <c r="L13" s="611" t="s">
        <v>544</v>
      </c>
      <c r="M13" s="611" t="s">
        <v>544</v>
      </c>
      <c r="N13" s="611" t="s">
        <v>520</v>
      </c>
      <c r="O13" s="611" t="s">
        <v>545</v>
      </c>
      <c r="P13" s="611" t="s">
        <v>545</v>
      </c>
      <c r="Q13" s="398" t="s">
        <v>545</v>
      </c>
      <c r="R13" s="398" t="s">
        <v>545</v>
      </c>
      <c r="S13" s="795" t="s">
        <v>546</v>
      </c>
      <c r="T13" s="611" t="s">
        <v>546</v>
      </c>
      <c r="U13" s="795" t="s">
        <v>546</v>
      </c>
      <c r="V13" s="795" t="s">
        <v>546</v>
      </c>
      <c r="W13" s="795" t="s">
        <v>546</v>
      </c>
      <c r="X13" s="794" t="s">
        <v>546</v>
      </c>
      <c r="Y13" s="794" t="s">
        <v>547</v>
      </c>
      <c r="Z13" s="794" t="s">
        <v>546</v>
      </c>
      <c r="AA13" s="794" t="s">
        <v>546</v>
      </c>
      <c r="AB13" s="794" t="s">
        <v>546</v>
      </c>
      <c r="AC13" s="794" t="s">
        <v>546</v>
      </c>
      <c r="AD13" s="794" t="s">
        <v>546</v>
      </c>
      <c r="AE13" s="794" t="s">
        <v>548</v>
      </c>
      <c r="AF13" s="794" t="s">
        <v>548</v>
      </c>
      <c r="AG13" s="794" t="s">
        <v>541</v>
      </c>
      <c r="AH13" s="794" t="s">
        <v>541</v>
      </c>
      <c r="AI13" s="794" t="s">
        <v>541</v>
      </c>
      <c r="AJ13" s="794" t="s">
        <v>541</v>
      </c>
      <c r="AK13" s="794" t="s">
        <v>541</v>
      </c>
      <c r="AL13" s="796" t="s">
        <v>541</v>
      </c>
      <c r="AM13" s="794" t="s">
        <v>541</v>
      </c>
      <c r="AN13" s="794" t="s">
        <v>541</v>
      </c>
      <c r="AO13" s="794" t="s">
        <v>541</v>
      </c>
      <c r="AP13" s="794" t="s">
        <v>541</v>
      </c>
      <c r="AQ13" s="794" t="s">
        <v>541</v>
      </c>
      <c r="AR13" s="794" t="s">
        <v>541</v>
      </c>
      <c r="AS13" s="794" t="s">
        <v>541</v>
      </c>
      <c r="AT13" s="794" t="s">
        <v>549</v>
      </c>
      <c r="AU13" s="794" t="s">
        <v>549</v>
      </c>
      <c r="AV13" s="794" t="s">
        <v>549</v>
      </c>
      <c r="AW13" s="797" t="s">
        <v>549</v>
      </c>
      <c r="AX13" s="796" t="s">
        <v>549</v>
      </c>
      <c r="AY13" s="794" t="s">
        <v>549</v>
      </c>
      <c r="AZ13" s="794" t="s">
        <v>549</v>
      </c>
      <c r="BA13" s="794" t="s">
        <v>549</v>
      </c>
      <c r="BB13" s="794" t="s">
        <v>550</v>
      </c>
      <c r="BC13" s="794" t="s">
        <v>550</v>
      </c>
      <c r="BD13" s="794" t="s">
        <v>550</v>
      </c>
      <c r="BE13" s="794" t="s">
        <v>550</v>
      </c>
      <c r="BF13" s="794" t="s">
        <v>550</v>
      </c>
      <c r="BG13" s="794" t="s">
        <v>549</v>
      </c>
      <c r="BH13" s="794" t="s">
        <v>549</v>
      </c>
      <c r="BI13" s="797" t="s">
        <v>550</v>
      </c>
      <c r="BJ13" s="796" t="s">
        <v>550</v>
      </c>
      <c r="BK13" s="794" t="s">
        <v>550</v>
      </c>
      <c r="BL13" s="794" t="s">
        <v>551</v>
      </c>
      <c r="BM13" s="794" t="s">
        <v>551</v>
      </c>
      <c r="BN13" s="794" t="s">
        <v>551</v>
      </c>
      <c r="BO13" s="794" t="s">
        <v>551</v>
      </c>
      <c r="BP13" s="794" t="s">
        <v>552</v>
      </c>
      <c r="BQ13" s="794" t="s">
        <v>552</v>
      </c>
      <c r="BR13" s="794" t="s">
        <v>552</v>
      </c>
      <c r="BS13" s="794" t="s">
        <v>552</v>
      </c>
      <c r="BT13" s="794" t="s">
        <v>552</v>
      </c>
      <c r="BU13" s="797" t="s">
        <v>552</v>
      </c>
      <c r="BV13" s="796" t="s">
        <v>552</v>
      </c>
      <c r="BW13" s="794" t="s">
        <v>552</v>
      </c>
      <c r="BX13" s="794" t="s">
        <v>552</v>
      </c>
      <c r="BY13" s="794" t="s">
        <v>552</v>
      </c>
      <c r="BZ13" s="794" t="s">
        <v>552</v>
      </c>
      <c r="CA13" s="794" t="s">
        <v>552</v>
      </c>
      <c r="CB13" s="794" t="s">
        <v>552</v>
      </c>
      <c r="CC13" s="794" t="s">
        <v>552</v>
      </c>
      <c r="CD13" s="794" t="s">
        <v>552</v>
      </c>
      <c r="CE13" s="794" t="s">
        <v>552</v>
      </c>
      <c r="CF13" s="794" t="s">
        <v>552</v>
      </c>
      <c r="CG13" s="797" t="s">
        <v>552</v>
      </c>
      <c r="CH13" s="796" t="s">
        <v>552</v>
      </c>
      <c r="CI13" s="794" t="s">
        <v>552</v>
      </c>
      <c r="CJ13" s="794" t="s">
        <v>552</v>
      </c>
      <c r="CK13" s="794" t="s">
        <v>552</v>
      </c>
      <c r="CL13" s="794" t="s">
        <v>552</v>
      </c>
      <c r="CM13" s="794" t="s">
        <v>553</v>
      </c>
      <c r="CN13" s="794" t="s">
        <v>553</v>
      </c>
      <c r="CO13" s="794" t="s">
        <v>553</v>
      </c>
      <c r="CP13" s="794" t="s">
        <v>554</v>
      </c>
      <c r="CQ13" s="794" t="s">
        <v>554</v>
      </c>
      <c r="CR13" s="794" t="s">
        <v>553</v>
      </c>
      <c r="CS13" s="797" t="s">
        <v>553</v>
      </c>
      <c r="CT13" s="796" t="s">
        <v>553</v>
      </c>
      <c r="CU13" s="794" t="s">
        <v>553</v>
      </c>
      <c r="CV13" s="794" t="s">
        <v>555</v>
      </c>
      <c r="CW13" s="794" t="s">
        <v>555</v>
      </c>
      <c r="CX13" s="794" t="s">
        <v>555</v>
      </c>
      <c r="CY13" s="794" t="s">
        <v>556</v>
      </c>
      <c r="CZ13" s="794" t="s">
        <v>556</v>
      </c>
      <c r="DA13" s="794" t="s">
        <v>556</v>
      </c>
      <c r="DB13" s="794" t="s">
        <v>556</v>
      </c>
      <c r="DC13" s="794" t="s">
        <v>557</v>
      </c>
      <c r="DD13" s="794" t="s">
        <v>557</v>
      </c>
      <c r="DE13" s="797" t="s">
        <v>557</v>
      </c>
      <c r="DF13" s="796" t="s">
        <v>557</v>
      </c>
      <c r="DG13" s="794" t="s">
        <v>557</v>
      </c>
      <c r="DH13" s="794" t="s">
        <v>557</v>
      </c>
      <c r="DI13" s="794" t="s">
        <v>557</v>
      </c>
      <c r="DJ13" s="794" t="s">
        <v>557</v>
      </c>
      <c r="DK13" s="794" t="s">
        <v>557</v>
      </c>
      <c r="DL13" s="794" t="s">
        <v>557</v>
      </c>
      <c r="DM13" s="794" t="s">
        <v>557</v>
      </c>
      <c r="DN13" s="794" t="s">
        <v>557</v>
      </c>
      <c r="DO13" s="794" t="s">
        <v>557</v>
      </c>
      <c r="DP13" s="794" t="s">
        <v>557</v>
      </c>
      <c r="DQ13" s="797" t="s">
        <v>557</v>
      </c>
      <c r="DR13" s="796" t="s">
        <v>557</v>
      </c>
      <c r="DS13" s="794" t="s">
        <v>557</v>
      </c>
      <c r="DT13" s="794" t="s">
        <v>557</v>
      </c>
      <c r="DU13" s="794" t="s">
        <v>557</v>
      </c>
      <c r="DV13" s="794" t="s">
        <v>557</v>
      </c>
      <c r="DW13" s="794" t="s">
        <v>553</v>
      </c>
      <c r="DX13" s="810" t="s">
        <v>553</v>
      </c>
      <c r="DY13" s="810" t="s">
        <v>553</v>
      </c>
      <c r="DZ13" s="810" t="s">
        <v>558</v>
      </c>
      <c r="EA13" s="810" t="s">
        <v>558</v>
      </c>
      <c r="EB13" s="810" t="s">
        <v>558</v>
      </c>
      <c r="EC13" s="811" t="s">
        <v>558</v>
      </c>
      <c r="ED13" s="3012" t="s">
        <v>558</v>
      </c>
      <c r="EE13" s="810" t="s">
        <v>558</v>
      </c>
      <c r="EF13" s="811" t="s">
        <v>558</v>
      </c>
    </row>
    <row r="14" spans="1:136" s="277" customFormat="1" ht="40.5" customHeight="1">
      <c r="A14" s="322" t="s">
        <v>559</v>
      </c>
      <c r="B14" s="794" t="s">
        <v>546</v>
      </c>
      <c r="C14" s="794" t="s">
        <v>541</v>
      </c>
      <c r="D14" s="794" t="s">
        <v>541</v>
      </c>
      <c r="E14" s="794" t="s">
        <v>542</v>
      </c>
      <c r="F14" s="794" t="s">
        <v>541</v>
      </c>
      <c r="G14" s="794" t="s">
        <v>541</v>
      </c>
      <c r="H14" s="794" t="s">
        <v>541</v>
      </c>
      <c r="I14" s="794" t="s">
        <v>541</v>
      </c>
      <c r="J14" s="794" t="s">
        <v>541</v>
      </c>
      <c r="K14" s="611" t="s">
        <v>543</v>
      </c>
      <c r="L14" s="611" t="s">
        <v>544</v>
      </c>
      <c r="M14" s="611" t="s">
        <v>544</v>
      </c>
      <c r="N14" s="611" t="s">
        <v>541</v>
      </c>
      <c r="O14" s="611" t="s">
        <v>545</v>
      </c>
      <c r="P14" s="611" t="s">
        <v>545</v>
      </c>
      <c r="Q14" s="398" t="s">
        <v>545</v>
      </c>
      <c r="R14" s="398" t="s">
        <v>545</v>
      </c>
      <c r="S14" s="795" t="s">
        <v>546</v>
      </c>
      <c r="T14" s="611" t="s">
        <v>546</v>
      </c>
      <c r="U14" s="795" t="s">
        <v>546</v>
      </c>
      <c r="V14" s="795" t="s">
        <v>546</v>
      </c>
      <c r="W14" s="795" t="s">
        <v>546</v>
      </c>
      <c r="X14" s="794" t="s">
        <v>546</v>
      </c>
      <c r="Y14" s="794" t="s">
        <v>546</v>
      </c>
      <c r="Z14" s="794" t="s">
        <v>546</v>
      </c>
      <c r="AA14" s="794" t="s">
        <v>546</v>
      </c>
      <c r="AB14" s="794" t="s">
        <v>546</v>
      </c>
      <c r="AC14" s="794" t="s">
        <v>546</v>
      </c>
      <c r="AD14" s="794" t="s">
        <v>546</v>
      </c>
      <c r="AE14" s="794" t="s">
        <v>548</v>
      </c>
      <c r="AF14" s="794" t="s">
        <v>548</v>
      </c>
      <c r="AG14" s="794" t="s">
        <v>541</v>
      </c>
      <c r="AH14" s="794" t="s">
        <v>541</v>
      </c>
      <c r="AI14" s="794" t="s">
        <v>541</v>
      </c>
      <c r="AJ14" s="794" t="s">
        <v>541</v>
      </c>
      <c r="AK14" s="794" t="s">
        <v>541</v>
      </c>
      <c r="AL14" s="796" t="s">
        <v>541</v>
      </c>
      <c r="AM14" s="794" t="s">
        <v>541</v>
      </c>
      <c r="AN14" s="794" t="s">
        <v>541</v>
      </c>
      <c r="AO14" s="794" t="s">
        <v>541</v>
      </c>
      <c r="AP14" s="794" t="s">
        <v>541</v>
      </c>
      <c r="AQ14" s="794" t="s">
        <v>541</v>
      </c>
      <c r="AR14" s="794" t="s">
        <v>541</v>
      </c>
      <c r="AS14" s="794" t="s">
        <v>541</v>
      </c>
      <c r="AT14" s="794" t="s">
        <v>550</v>
      </c>
      <c r="AU14" s="794" t="s">
        <v>550</v>
      </c>
      <c r="AV14" s="794" t="s">
        <v>550</v>
      </c>
      <c r="AW14" s="797" t="s">
        <v>550</v>
      </c>
      <c r="AX14" s="796" t="s">
        <v>550</v>
      </c>
      <c r="AY14" s="794" t="s">
        <v>550</v>
      </c>
      <c r="AZ14" s="794" t="s">
        <v>550</v>
      </c>
      <c r="BA14" s="794" t="s">
        <v>550</v>
      </c>
      <c r="BB14" s="794" t="s">
        <v>550</v>
      </c>
      <c r="BC14" s="794" t="s">
        <v>550</v>
      </c>
      <c r="BD14" s="794" t="s">
        <v>550</v>
      </c>
      <c r="BE14" s="794" t="s">
        <v>550</v>
      </c>
      <c r="BF14" s="794" t="s">
        <v>550</v>
      </c>
      <c r="BG14" s="794" t="s">
        <v>550</v>
      </c>
      <c r="BH14" s="794" t="s">
        <v>550</v>
      </c>
      <c r="BI14" s="797" t="s">
        <v>550</v>
      </c>
      <c r="BJ14" s="796" t="s">
        <v>550</v>
      </c>
      <c r="BK14" s="794" t="s">
        <v>550</v>
      </c>
      <c r="BL14" s="794" t="s">
        <v>551</v>
      </c>
      <c r="BM14" s="794" t="s">
        <v>551</v>
      </c>
      <c r="BN14" s="794" t="s">
        <v>551</v>
      </c>
      <c r="BO14" s="794" t="s">
        <v>551</v>
      </c>
      <c r="BP14" s="794" t="s">
        <v>552</v>
      </c>
      <c r="BQ14" s="794" t="s">
        <v>552</v>
      </c>
      <c r="BR14" s="794" t="s">
        <v>552</v>
      </c>
      <c r="BS14" s="794" t="s">
        <v>552</v>
      </c>
      <c r="BT14" s="794" t="s">
        <v>552</v>
      </c>
      <c r="BU14" s="797" t="s">
        <v>552</v>
      </c>
      <c r="BV14" s="796" t="s">
        <v>552</v>
      </c>
      <c r="BW14" s="794" t="s">
        <v>552</v>
      </c>
      <c r="BX14" s="794" t="s">
        <v>552</v>
      </c>
      <c r="BY14" s="794" t="s">
        <v>552</v>
      </c>
      <c r="BZ14" s="794" t="s">
        <v>552</v>
      </c>
      <c r="CA14" s="794" t="s">
        <v>552</v>
      </c>
      <c r="CB14" s="794" t="s">
        <v>552</v>
      </c>
      <c r="CC14" s="794" t="s">
        <v>552</v>
      </c>
      <c r="CD14" s="794" t="s">
        <v>552</v>
      </c>
      <c r="CE14" s="794" t="s">
        <v>552</v>
      </c>
      <c r="CF14" s="794" t="s">
        <v>552</v>
      </c>
      <c r="CG14" s="797" t="s">
        <v>552</v>
      </c>
      <c r="CH14" s="796" t="s">
        <v>552</v>
      </c>
      <c r="CI14" s="794" t="s">
        <v>552</v>
      </c>
      <c r="CJ14" s="794" t="s">
        <v>552</v>
      </c>
      <c r="CK14" s="794" t="s">
        <v>552</v>
      </c>
      <c r="CL14" s="794" t="s">
        <v>552</v>
      </c>
      <c r="CM14" s="794" t="s">
        <v>552</v>
      </c>
      <c r="CN14" s="794" t="s">
        <v>560</v>
      </c>
      <c r="CO14" s="794" t="s">
        <v>560</v>
      </c>
      <c r="CP14" s="794" t="s">
        <v>561</v>
      </c>
      <c r="CQ14" s="794" t="s">
        <v>561</v>
      </c>
      <c r="CR14" s="794" t="s">
        <v>561</v>
      </c>
      <c r="CS14" s="797" t="s">
        <v>561</v>
      </c>
      <c r="CT14" s="796" t="s">
        <v>561</v>
      </c>
      <c r="CU14" s="794" t="s">
        <v>561</v>
      </c>
      <c r="CV14" s="794" t="s">
        <v>562</v>
      </c>
      <c r="CW14" s="794" t="s">
        <v>562</v>
      </c>
      <c r="CX14" s="794" t="s">
        <v>562</v>
      </c>
      <c r="CY14" s="794" t="s">
        <v>562</v>
      </c>
      <c r="CZ14" s="794" t="s">
        <v>562</v>
      </c>
      <c r="DA14" s="794" t="s">
        <v>562</v>
      </c>
      <c r="DB14" s="794" t="s">
        <v>562</v>
      </c>
      <c r="DC14" s="794" t="s">
        <v>562</v>
      </c>
      <c r="DD14" s="794" t="s">
        <v>562</v>
      </c>
      <c r="DE14" s="797" t="s">
        <v>562</v>
      </c>
      <c r="DF14" s="796" t="s">
        <v>562</v>
      </c>
      <c r="DG14" s="794" t="s">
        <v>562</v>
      </c>
      <c r="DH14" s="794" t="s">
        <v>562</v>
      </c>
      <c r="DI14" s="794" t="s">
        <v>562</v>
      </c>
      <c r="DJ14" s="794" t="s">
        <v>562</v>
      </c>
      <c r="DK14" s="794" t="s">
        <v>562</v>
      </c>
      <c r="DL14" s="794" t="s">
        <v>562</v>
      </c>
      <c r="DM14" s="794" t="s">
        <v>562</v>
      </c>
      <c r="DN14" s="794" t="s">
        <v>562</v>
      </c>
      <c r="DO14" s="794" t="s">
        <v>562</v>
      </c>
      <c r="DP14" s="794" t="s">
        <v>562</v>
      </c>
      <c r="DQ14" s="797" t="s">
        <v>562</v>
      </c>
      <c r="DR14" s="796" t="s">
        <v>562</v>
      </c>
      <c r="DS14" s="794" t="s">
        <v>562</v>
      </c>
      <c r="DT14" s="794" t="s">
        <v>562</v>
      </c>
      <c r="DU14" s="794" t="s">
        <v>562</v>
      </c>
      <c r="DV14" s="794" t="s">
        <v>562</v>
      </c>
      <c r="DW14" s="794" t="s">
        <v>562</v>
      </c>
      <c r="DX14" s="810" t="s">
        <v>562</v>
      </c>
      <c r="DY14" s="810" t="s">
        <v>562</v>
      </c>
      <c r="DZ14" s="810" t="s">
        <v>563</v>
      </c>
      <c r="EA14" s="810" t="s">
        <v>563</v>
      </c>
      <c r="EB14" s="810" t="s">
        <v>563</v>
      </c>
      <c r="EC14" s="811" t="s">
        <v>563</v>
      </c>
      <c r="ED14" s="3012" t="s">
        <v>563</v>
      </c>
      <c r="EE14" s="810" t="s">
        <v>563</v>
      </c>
      <c r="EF14" s="811" t="s">
        <v>563</v>
      </c>
    </row>
    <row r="15" spans="1:136" s="277" customFormat="1" ht="40.5" customHeight="1">
      <c r="A15" s="793" t="s">
        <v>564</v>
      </c>
      <c r="B15" s="794" t="s">
        <v>565</v>
      </c>
      <c r="C15" s="794" t="s">
        <v>565</v>
      </c>
      <c r="D15" s="794" t="s">
        <v>565</v>
      </c>
      <c r="E15" s="794" t="s">
        <v>565</v>
      </c>
      <c r="F15" s="794" t="s">
        <v>565</v>
      </c>
      <c r="G15" s="794" t="s">
        <v>566</v>
      </c>
      <c r="H15" s="794" t="s">
        <v>566</v>
      </c>
      <c r="I15" s="794" t="s">
        <v>566</v>
      </c>
      <c r="J15" s="794" t="s">
        <v>567</v>
      </c>
      <c r="K15" s="611" t="s">
        <v>543</v>
      </c>
      <c r="L15" s="611" t="s">
        <v>544</v>
      </c>
      <c r="M15" s="611" t="s">
        <v>544</v>
      </c>
      <c r="N15" s="611" t="s">
        <v>568</v>
      </c>
      <c r="O15" s="611" t="s">
        <v>462</v>
      </c>
      <c r="P15" s="611" t="s">
        <v>462</v>
      </c>
      <c r="Q15" s="398" t="s">
        <v>568</v>
      </c>
      <c r="R15" s="398" t="s">
        <v>569</v>
      </c>
      <c r="S15" s="795" t="s">
        <v>569</v>
      </c>
      <c r="T15" s="611" t="s">
        <v>569</v>
      </c>
      <c r="U15" s="795" t="s">
        <v>569</v>
      </c>
      <c r="V15" s="795" t="s">
        <v>548</v>
      </c>
      <c r="W15" s="795" t="s">
        <v>548</v>
      </c>
      <c r="X15" s="794" t="s">
        <v>548</v>
      </c>
      <c r="Y15" s="794" t="s">
        <v>569</v>
      </c>
      <c r="Z15" s="794" t="s">
        <v>569</v>
      </c>
      <c r="AA15" s="794" t="s">
        <v>569</v>
      </c>
      <c r="AB15" s="794" t="s">
        <v>570</v>
      </c>
      <c r="AC15" s="794" t="s">
        <v>570</v>
      </c>
      <c r="AD15" s="794" t="s">
        <v>569</v>
      </c>
      <c r="AE15" s="794" t="s">
        <v>569</v>
      </c>
      <c r="AF15" s="794" t="s">
        <v>570</v>
      </c>
      <c r="AG15" s="794" t="s">
        <v>569</v>
      </c>
      <c r="AH15" s="794" t="s">
        <v>569</v>
      </c>
      <c r="AI15" s="794" t="s">
        <v>569</v>
      </c>
      <c r="AJ15" s="794" t="s">
        <v>569</v>
      </c>
      <c r="AK15" s="794" t="s">
        <v>569</v>
      </c>
      <c r="AL15" s="796" t="s">
        <v>569</v>
      </c>
      <c r="AM15" s="794" t="s">
        <v>569</v>
      </c>
      <c r="AN15" s="794" t="s">
        <v>569</v>
      </c>
      <c r="AO15" s="794" t="s">
        <v>569</v>
      </c>
      <c r="AP15" s="794" t="s">
        <v>571</v>
      </c>
      <c r="AQ15" s="794" t="s">
        <v>571</v>
      </c>
      <c r="AR15" s="794" t="s">
        <v>571</v>
      </c>
      <c r="AS15" s="794" t="s">
        <v>571</v>
      </c>
      <c r="AT15" s="794" t="s">
        <v>571</v>
      </c>
      <c r="AU15" s="794" t="s">
        <v>571</v>
      </c>
      <c r="AV15" s="794" t="s">
        <v>571</v>
      </c>
      <c r="AW15" s="797" t="s">
        <v>571</v>
      </c>
      <c r="AX15" s="796" t="s">
        <v>571</v>
      </c>
      <c r="AY15" s="794" t="s">
        <v>571</v>
      </c>
      <c r="AZ15" s="794" t="s">
        <v>571</v>
      </c>
      <c r="BA15" s="794" t="s">
        <v>569</v>
      </c>
      <c r="BB15" s="794" t="s">
        <v>569</v>
      </c>
      <c r="BC15" s="794" t="s">
        <v>570</v>
      </c>
      <c r="BD15" s="794" t="s">
        <v>570</v>
      </c>
      <c r="BE15" s="794" t="s">
        <v>570</v>
      </c>
      <c r="BF15" s="794" t="s">
        <v>570</v>
      </c>
      <c r="BG15" s="794" t="s">
        <v>570</v>
      </c>
      <c r="BH15" s="794" t="s">
        <v>570</v>
      </c>
      <c r="BI15" s="797" t="s">
        <v>570</v>
      </c>
      <c r="BJ15" s="796" t="s">
        <v>570</v>
      </c>
      <c r="BK15" s="794" t="s">
        <v>570</v>
      </c>
      <c r="BL15" s="794" t="s">
        <v>570</v>
      </c>
      <c r="BM15" s="794" t="s">
        <v>570</v>
      </c>
      <c r="BN15" s="794" t="s">
        <v>570</v>
      </c>
      <c r="BO15" s="794" t="s">
        <v>570</v>
      </c>
      <c r="BP15" s="794" t="s">
        <v>572</v>
      </c>
      <c r="BQ15" s="794" t="s">
        <v>572</v>
      </c>
      <c r="BR15" s="794" t="s">
        <v>572</v>
      </c>
      <c r="BS15" s="794" t="s">
        <v>572</v>
      </c>
      <c r="BT15" s="794" t="s">
        <v>572</v>
      </c>
      <c r="BU15" s="797" t="s">
        <v>572</v>
      </c>
      <c r="BV15" s="796" t="s">
        <v>572</v>
      </c>
      <c r="BW15" s="794" t="s">
        <v>572</v>
      </c>
      <c r="BX15" s="794" t="s">
        <v>572</v>
      </c>
      <c r="BY15" s="794" t="s">
        <v>573</v>
      </c>
      <c r="BZ15" s="794" t="s">
        <v>573</v>
      </c>
      <c r="CA15" s="794" t="s">
        <v>573</v>
      </c>
      <c r="CB15" s="794" t="s">
        <v>573</v>
      </c>
      <c r="CC15" s="794" t="s">
        <v>573</v>
      </c>
      <c r="CD15" s="794" t="s">
        <v>573</v>
      </c>
      <c r="CE15" s="794" t="s">
        <v>573</v>
      </c>
      <c r="CF15" s="794" t="s">
        <v>573</v>
      </c>
      <c r="CG15" s="797" t="s">
        <v>573</v>
      </c>
      <c r="CH15" s="796" t="s">
        <v>574</v>
      </c>
      <c r="CI15" s="794" t="s">
        <v>575</v>
      </c>
      <c r="CJ15" s="794" t="s">
        <v>575</v>
      </c>
      <c r="CK15" s="794" t="s">
        <v>575</v>
      </c>
      <c r="CL15" s="794" t="s">
        <v>575</v>
      </c>
      <c r="CM15" s="794" t="s">
        <v>576</v>
      </c>
      <c r="CN15" s="794" t="s">
        <v>577</v>
      </c>
      <c r="CO15" s="794" t="s">
        <v>577</v>
      </c>
      <c r="CP15" s="794" t="s">
        <v>577</v>
      </c>
      <c r="CQ15" s="794" t="s">
        <v>577</v>
      </c>
      <c r="CR15" s="794" t="s">
        <v>578</v>
      </c>
      <c r="CS15" s="797" t="s">
        <v>578</v>
      </c>
      <c r="CT15" s="796" t="s">
        <v>578</v>
      </c>
      <c r="CU15" s="794" t="s">
        <v>578</v>
      </c>
      <c r="CV15" s="794" t="s">
        <v>579</v>
      </c>
      <c r="CW15" s="794" t="s">
        <v>580</v>
      </c>
      <c r="CX15" s="794" t="s">
        <v>580</v>
      </c>
      <c r="CY15" s="794" t="s">
        <v>580</v>
      </c>
      <c r="CZ15" s="794" t="s">
        <v>580</v>
      </c>
      <c r="DA15" s="794" t="s">
        <v>580</v>
      </c>
      <c r="DB15" s="794" t="s">
        <v>580</v>
      </c>
      <c r="DC15" s="794" t="s">
        <v>580</v>
      </c>
      <c r="DD15" s="794" t="s">
        <v>580</v>
      </c>
      <c r="DE15" s="797" t="s">
        <v>580</v>
      </c>
      <c r="DF15" s="796" t="s">
        <v>580</v>
      </c>
      <c r="DG15" s="794" t="s">
        <v>581</v>
      </c>
      <c r="DH15" s="794" t="s">
        <v>581</v>
      </c>
      <c r="DI15" s="794" t="s">
        <v>581</v>
      </c>
      <c r="DJ15" s="794" t="s">
        <v>581</v>
      </c>
      <c r="DK15" s="794" t="s">
        <v>581</v>
      </c>
      <c r="DL15" s="794" t="s">
        <v>581</v>
      </c>
      <c r="DM15" s="794" t="s">
        <v>581</v>
      </c>
      <c r="DN15" s="794" t="s">
        <v>581</v>
      </c>
      <c r="DO15" s="794" t="s">
        <v>581</v>
      </c>
      <c r="DP15" s="794" t="s">
        <v>581</v>
      </c>
      <c r="DQ15" s="797" t="s">
        <v>581</v>
      </c>
      <c r="DR15" s="796" t="s">
        <v>581</v>
      </c>
      <c r="DS15" s="794" t="s">
        <v>581</v>
      </c>
      <c r="DT15" s="794" t="s">
        <v>581</v>
      </c>
      <c r="DU15" s="794" t="s">
        <v>581</v>
      </c>
      <c r="DV15" s="794" t="s">
        <v>581</v>
      </c>
      <c r="DW15" s="794" t="s">
        <v>581</v>
      </c>
      <c r="DX15" s="810" t="s">
        <v>581</v>
      </c>
      <c r="DY15" s="810" t="s">
        <v>581</v>
      </c>
      <c r="DZ15" s="810" t="s">
        <v>582</v>
      </c>
      <c r="EA15" s="810" t="s">
        <v>582</v>
      </c>
      <c r="EB15" s="810" t="s">
        <v>582</v>
      </c>
      <c r="EC15" s="811" t="s">
        <v>582</v>
      </c>
      <c r="ED15" s="3012" t="s">
        <v>582</v>
      </c>
      <c r="EE15" s="810" t="s">
        <v>582</v>
      </c>
      <c r="EF15" s="811" t="s">
        <v>582</v>
      </c>
    </row>
    <row r="16" spans="1:136" s="277" customFormat="1" ht="40.5" customHeight="1">
      <c r="A16" s="793" t="s">
        <v>583</v>
      </c>
      <c r="B16" s="794" t="s">
        <v>495</v>
      </c>
      <c r="C16" s="794" t="s">
        <v>584</v>
      </c>
      <c r="D16" s="794" t="s">
        <v>584</v>
      </c>
      <c r="E16" s="794" t="s">
        <v>584</v>
      </c>
      <c r="F16" s="794" t="s">
        <v>584</v>
      </c>
      <c r="G16" s="794" t="s">
        <v>585</v>
      </c>
      <c r="H16" s="794" t="s">
        <v>584</v>
      </c>
      <c r="I16" s="794" t="s">
        <v>584</v>
      </c>
      <c r="J16" s="794" t="s">
        <v>584</v>
      </c>
      <c r="K16" s="611" t="s">
        <v>584</v>
      </c>
      <c r="L16" s="611" t="s">
        <v>584</v>
      </c>
      <c r="M16" s="611" t="s">
        <v>584</v>
      </c>
      <c r="N16" s="611" t="s">
        <v>584</v>
      </c>
      <c r="O16" s="611" t="s">
        <v>584</v>
      </c>
      <c r="P16" s="611" t="s">
        <v>584</v>
      </c>
      <c r="Q16" s="398" t="s">
        <v>584</v>
      </c>
      <c r="R16" s="398" t="s">
        <v>584</v>
      </c>
      <c r="S16" s="795" t="s">
        <v>584</v>
      </c>
      <c r="T16" s="611" t="s">
        <v>584</v>
      </c>
      <c r="U16" s="795" t="s">
        <v>585</v>
      </c>
      <c r="V16" s="795" t="s">
        <v>584</v>
      </c>
      <c r="W16" s="795" t="s">
        <v>584</v>
      </c>
      <c r="X16" s="794" t="s">
        <v>584</v>
      </c>
      <c r="Y16" s="794" t="s">
        <v>584</v>
      </c>
      <c r="Z16" s="794" t="s">
        <v>584</v>
      </c>
      <c r="AA16" s="794" t="s">
        <v>584</v>
      </c>
      <c r="AB16" s="794" t="s">
        <v>584</v>
      </c>
      <c r="AC16" s="794" t="s">
        <v>584</v>
      </c>
      <c r="AD16" s="794" t="s">
        <v>584</v>
      </c>
      <c r="AE16" s="794" t="s">
        <v>584</v>
      </c>
      <c r="AF16" s="794" t="s">
        <v>584</v>
      </c>
      <c r="AG16" s="794" t="s">
        <v>584</v>
      </c>
      <c r="AH16" s="794" t="s">
        <v>584</v>
      </c>
      <c r="AI16" s="794" t="s">
        <v>584</v>
      </c>
      <c r="AJ16" s="794" t="s">
        <v>584</v>
      </c>
      <c r="AK16" s="794" t="s">
        <v>584</v>
      </c>
      <c r="AL16" s="796" t="s">
        <v>584</v>
      </c>
      <c r="AM16" s="794" t="s">
        <v>584</v>
      </c>
      <c r="AN16" s="794" t="s">
        <v>584</v>
      </c>
      <c r="AO16" s="794" t="s">
        <v>586</v>
      </c>
      <c r="AP16" s="794" t="s">
        <v>586</v>
      </c>
      <c r="AQ16" s="794" t="s">
        <v>586</v>
      </c>
      <c r="AR16" s="794" t="s">
        <v>586</v>
      </c>
      <c r="AS16" s="794" t="s">
        <v>587</v>
      </c>
      <c r="AT16" s="794" t="s">
        <v>586</v>
      </c>
      <c r="AU16" s="794" t="s">
        <v>586</v>
      </c>
      <c r="AV16" s="794" t="s">
        <v>586</v>
      </c>
      <c r="AW16" s="797" t="s">
        <v>586</v>
      </c>
      <c r="AX16" s="796" t="s">
        <v>586</v>
      </c>
      <c r="AY16" s="794" t="s">
        <v>584</v>
      </c>
      <c r="AZ16" s="794" t="s">
        <v>586</v>
      </c>
      <c r="BA16" s="794" t="s">
        <v>586</v>
      </c>
      <c r="BB16" s="794" t="s">
        <v>586</v>
      </c>
      <c r="BC16" s="794" t="s">
        <v>586</v>
      </c>
      <c r="BD16" s="794" t="s">
        <v>586</v>
      </c>
      <c r="BE16" s="794" t="s">
        <v>586</v>
      </c>
      <c r="BF16" s="794" t="s">
        <v>586</v>
      </c>
      <c r="BG16" s="794" t="s">
        <v>586</v>
      </c>
      <c r="BH16" s="794" t="s">
        <v>586</v>
      </c>
      <c r="BI16" s="797" t="s">
        <v>586</v>
      </c>
      <c r="BJ16" s="796" t="s">
        <v>584</v>
      </c>
      <c r="BK16" s="794" t="s">
        <v>586</v>
      </c>
      <c r="BL16" s="794" t="s">
        <v>584</v>
      </c>
      <c r="BM16" s="794" t="s">
        <v>584</v>
      </c>
      <c r="BN16" s="794" t="s">
        <v>584</v>
      </c>
      <c r="BO16" s="794" t="s">
        <v>584</v>
      </c>
      <c r="BP16" s="794" t="s">
        <v>584</v>
      </c>
      <c r="BQ16" s="794" t="s">
        <v>584</v>
      </c>
      <c r="BR16" s="794" t="s">
        <v>584</v>
      </c>
      <c r="BS16" s="794" t="s">
        <v>584</v>
      </c>
      <c r="BT16" s="794" t="s">
        <v>584</v>
      </c>
      <c r="BU16" s="797" t="s">
        <v>584</v>
      </c>
      <c r="BV16" s="796" t="s">
        <v>584</v>
      </c>
      <c r="BW16" s="794" t="s">
        <v>584</v>
      </c>
      <c r="BX16" s="794" t="s">
        <v>584</v>
      </c>
      <c r="BY16" s="794" t="s">
        <v>584</v>
      </c>
      <c r="BZ16" s="794" t="s">
        <v>584</v>
      </c>
      <c r="CA16" s="794" t="s">
        <v>584</v>
      </c>
      <c r="CB16" s="794" t="s">
        <v>584</v>
      </c>
      <c r="CC16" s="794" t="s">
        <v>584</v>
      </c>
      <c r="CD16" s="794" t="s">
        <v>584</v>
      </c>
      <c r="CE16" s="794" t="s">
        <v>584</v>
      </c>
      <c r="CF16" s="794" t="s">
        <v>584</v>
      </c>
      <c r="CG16" s="797" t="s">
        <v>584</v>
      </c>
      <c r="CH16" s="796" t="s">
        <v>584</v>
      </c>
      <c r="CI16" s="794" t="s">
        <v>584</v>
      </c>
      <c r="CJ16" s="794" t="s">
        <v>584</v>
      </c>
      <c r="CK16" s="794" t="s">
        <v>584</v>
      </c>
      <c r="CL16" s="794" t="s">
        <v>584</v>
      </c>
      <c r="CM16" s="794" t="s">
        <v>584</v>
      </c>
      <c r="CN16" s="794" t="s">
        <v>584</v>
      </c>
      <c r="CO16" s="794" t="s">
        <v>584</v>
      </c>
      <c r="CP16" s="794" t="s">
        <v>584</v>
      </c>
      <c r="CQ16" s="794" t="s">
        <v>584</v>
      </c>
      <c r="CR16" s="794" t="s">
        <v>584</v>
      </c>
      <c r="CS16" s="797" t="s">
        <v>584</v>
      </c>
      <c r="CT16" s="796" t="s">
        <v>584</v>
      </c>
      <c r="CU16" s="794" t="s">
        <v>584</v>
      </c>
      <c r="CV16" s="794" t="s">
        <v>586</v>
      </c>
      <c r="CW16" s="794" t="s">
        <v>586</v>
      </c>
      <c r="CX16" s="794" t="s">
        <v>588</v>
      </c>
      <c r="CY16" s="794" t="s">
        <v>588</v>
      </c>
      <c r="CZ16" s="794" t="s">
        <v>588</v>
      </c>
      <c r="DA16" s="794" t="s">
        <v>588</v>
      </c>
      <c r="DB16" s="794" t="s">
        <v>588</v>
      </c>
      <c r="DC16" s="794" t="s">
        <v>588</v>
      </c>
      <c r="DD16" s="794" t="s">
        <v>588</v>
      </c>
      <c r="DE16" s="797" t="s">
        <v>588</v>
      </c>
      <c r="DF16" s="796" t="s">
        <v>588</v>
      </c>
      <c r="DG16" s="794" t="s">
        <v>588</v>
      </c>
      <c r="DH16" s="794" t="s">
        <v>588</v>
      </c>
      <c r="DI16" s="794" t="s">
        <v>588</v>
      </c>
      <c r="DJ16" s="794" t="s">
        <v>588</v>
      </c>
      <c r="DK16" s="794" t="s">
        <v>588</v>
      </c>
      <c r="DL16" s="794" t="s">
        <v>588</v>
      </c>
      <c r="DM16" s="794" t="s">
        <v>588</v>
      </c>
      <c r="DN16" s="794" t="s">
        <v>588</v>
      </c>
      <c r="DO16" s="794" t="s">
        <v>588</v>
      </c>
      <c r="DP16" s="794" t="s">
        <v>588</v>
      </c>
      <c r="DQ16" s="797" t="s">
        <v>588</v>
      </c>
      <c r="DR16" s="796" t="s">
        <v>588</v>
      </c>
      <c r="DS16" s="794" t="s">
        <v>588</v>
      </c>
      <c r="DT16" s="794" t="s">
        <v>588</v>
      </c>
      <c r="DU16" s="794" t="s">
        <v>588</v>
      </c>
      <c r="DV16" s="794" t="s">
        <v>588</v>
      </c>
      <c r="DW16" s="794" t="s">
        <v>588</v>
      </c>
      <c r="DX16" s="794" t="s">
        <v>588</v>
      </c>
      <c r="DY16" s="794" t="s">
        <v>588</v>
      </c>
      <c r="DZ16" s="794" t="s">
        <v>588</v>
      </c>
      <c r="EA16" s="810" t="s">
        <v>588</v>
      </c>
      <c r="EB16" s="810" t="s">
        <v>588</v>
      </c>
      <c r="EC16" s="811" t="s">
        <v>588</v>
      </c>
      <c r="ED16" s="3012" t="s">
        <v>588</v>
      </c>
      <c r="EE16" s="810" t="s">
        <v>588</v>
      </c>
      <c r="EF16" s="810" t="s">
        <v>588</v>
      </c>
    </row>
    <row r="17" spans="1:154" s="277" customFormat="1" ht="40.5" customHeight="1">
      <c r="A17" s="793" t="s">
        <v>589</v>
      </c>
      <c r="B17" s="794" t="s">
        <v>590</v>
      </c>
      <c r="C17" s="794" t="s">
        <v>590</v>
      </c>
      <c r="D17" s="794" t="s">
        <v>522</v>
      </c>
      <c r="E17" s="794" t="s">
        <v>522</v>
      </c>
      <c r="F17" s="794" t="s">
        <v>522</v>
      </c>
      <c r="G17" s="794" t="s">
        <v>522</v>
      </c>
      <c r="H17" s="794" t="s">
        <v>590</v>
      </c>
      <c r="I17" s="794" t="s">
        <v>590</v>
      </c>
      <c r="J17" s="794" t="s">
        <v>591</v>
      </c>
      <c r="K17" s="611" t="s">
        <v>592</v>
      </c>
      <c r="L17" s="611" t="s">
        <v>592</v>
      </c>
      <c r="M17" s="611" t="s">
        <v>593</v>
      </c>
      <c r="N17" s="611" t="s">
        <v>522</v>
      </c>
      <c r="O17" s="611" t="s">
        <v>590</v>
      </c>
      <c r="P17" s="611" t="s">
        <v>590</v>
      </c>
      <c r="Q17" s="398" t="s">
        <v>590</v>
      </c>
      <c r="R17" s="398" t="s">
        <v>594</v>
      </c>
      <c r="S17" s="795" t="s">
        <v>595</v>
      </c>
      <c r="T17" s="611" t="s">
        <v>596</v>
      </c>
      <c r="U17" s="795" t="s">
        <v>596</v>
      </c>
      <c r="V17" s="795" t="s">
        <v>596</v>
      </c>
      <c r="W17" s="795" t="s">
        <v>596</v>
      </c>
      <c r="X17" s="794" t="s">
        <v>597</v>
      </c>
      <c r="Y17" s="794" t="s">
        <v>598</v>
      </c>
      <c r="Z17" s="794" t="s">
        <v>599</v>
      </c>
      <c r="AA17" s="794" t="s">
        <v>599</v>
      </c>
      <c r="AB17" s="794" t="s">
        <v>599</v>
      </c>
      <c r="AC17" s="794" t="s">
        <v>597</v>
      </c>
      <c r="AD17" s="794" t="s">
        <v>597</v>
      </c>
      <c r="AE17" s="794" t="s">
        <v>597</v>
      </c>
      <c r="AF17" s="794" t="s">
        <v>597</v>
      </c>
      <c r="AG17" s="794" t="s">
        <v>596</v>
      </c>
      <c r="AH17" s="812" t="s">
        <v>596</v>
      </c>
      <c r="AI17" s="812" t="s">
        <v>596</v>
      </c>
      <c r="AJ17" s="812" t="s">
        <v>596</v>
      </c>
      <c r="AK17" s="812" t="s">
        <v>596</v>
      </c>
      <c r="AL17" s="813" t="s">
        <v>596</v>
      </c>
      <c r="AM17" s="812" t="s">
        <v>596</v>
      </c>
      <c r="AN17" s="812" t="s">
        <v>596</v>
      </c>
      <c r="AO17" s="812" t="s">
        <v>596</v>
      </c>
      <c r="AP17" s="812" t="s">
        <v>600</v>
      </c>
      <c r="AQ17" s="812" t="s">
        <v>600</v>
      </c>
      <c r="AR17" s="812" t="s">
        <v>601</v>
      </c>
      <c r="AS17" s="812" t="s">
        <v>602</v>
      </c>
      <c r="AT17" s="812" t="s">
        <v>596</v>
      </c>
      <c r="AU17" s="812" t="s">
        <v>596</v>
      </c>
      <c r="AV17" s="812" t="s">
        <v>596</v>
      </c>
      <c r="AW17" s="814" t="s">
        <v>596</v>
      </c>
      <c r="AX17" s="813" t="s">
        <v>596</v>
      </c>
      <c r="AY17" s="812" t="s">
        <v>596</v>
      </c>
      <c r="AZ17" s="812" t="s">
        <v>596</v>
      </c>
      <c r="BA17" s="812" t="s">
        <v>596</v>
      </c>
      <c r="BB17" s="812" t="s">
        <v>596</v>
      </c>
      <c r="BC17" s="812" t="s">
        <v>596</v>
      </c>
      <c r="BD17" s="812" t="s">
        <v>596</v>
      </c>
      <c r="BE17" s="812" t="s">
        <v>596</v>
      </c>
      <c r="BF17" s="812" t="s">
        <v>596</v>
      </c>
      <c r="BG17" s="812" t="s">
        <v>596</v>
      </c>
      <c r="BH17" s="812" t="s">
        <v>596</v>
      </c>
      <c r="BI17" s="814" t="s">
        <v>596</v>
      </c>
      <c r="BJ17" s="813" t="s">
        <v>596</v>
      </c>
      <c r="BK17" s="812" t="s">
        <v>596</v>
      </c>
      <c r="BL17" s="812" t="s">
        <v>596</v>
      </c>
      <c r="BM17" s="812" t="s">
        <v>596</v>
      </c>
      <c r="BN17" s="812" t="s">
        <v>596</v>
      </c>
      <c r="BO17" s="812" t="s">
        <v>596</v>
      </c>
      <c r="BP17" s="812" t="s">
        <v>603</v>
      </c>
      <c r="BQ17" s="812" t="s">
        <v>603</v>
      </c>
      <c r="BR17" s="812" t="s">
        <v>604</v>
      </c>
      <c r="BS17" s="812" t="s">
        <v>604</v>
      </c>
      <c r="BT17" s="812" t="s">
        <v>604</v>
      </c>
      <c r="BU17" s="814" t="s">
        <v>604</v>
      </c>
      <c r="BV17" s="813" t="s">
        <v>604</v>
      </c>
      <c r="BW17" s="812" t="s">
        <v>604</v>
      </c>
      <c r="BX17" s="812" t="s">
        <v>475</v>
      </c>
      <c r="BY17" s="812" t="s">
        <v>475</v>
      </c>
      <c r="BZ17" s="812" t="s">
        <v>475</v>
      </c>
      <c r="CA17" s="812" t="s">
        <v>475</v>
      </c>
      <c r="CB17" s="812" t="s">
        <v>475</v>
      </c>
      <c r="CC17" s="812" t="s">
        <v>476</v>
      </c>
      <c r="CD17" s="812" t="s">
        <v>605</v>
      </c>
      <c r="CE17" s="812" t="s">
        <v>605</v>
      </c>
      <c r="CF17" s="812" t="s">
        <v>605</v>
      </c>
      <c r="CG17" s="814" t="s">
        <v>605</v>
      </c>
      <c r="CH17" s="813" t="s">
        <v>606</v>
      </c>
      <c r="CI17" s="812" t="s">
        <v>606</v>
      </c>
      <c r="CJ17" s="812" t="s">
        <v>606</v>
      </c>
      <c r="CK17" s="812" t="s">
        <v>606</v>
      </c>
      <c r="CL17" s="812" t="s">
        <v>606</v>
      </c>
      <c r="CM17" s="812" t="s">
        <v>607</v>
      </c>
      <c r="CN17" s="812" t="s">
        <v>607</v>
      </c>
      <c r="CO17" s="812" t="s">
        <v>607</v>
      </c>
      <c r="CP17" s="812" t="s">
        <v>607</v>
      </c>
      <c r="CQ17" s="812" t="s">
        <v>607</v>
      </c>
      <c r="CR17" s="812" t="s">
        <v>608</v>
      </c>
      <c r="CS17" s="814" t="s">
        <v>608</v>
      </c>
      <c r="CT17" s="813" t="s">
        <v>608</v>
      </c>
      <c r="CU17" s="812" t="s">
        <v>608</v>
      </c>
      <c r="CV17" s="812" t="s">
        <v>609</v>
      </c>
      <c r="CW17" s="812" t="s">
        <v>609</v>
      </c>
      <c r="CX17" s="812" t="s">
        <v>609</v>
      </c>
      <c r="CY17" s="812" t="s">
        <v>610</v>
      </c>
      <c r="CZ17" s="812" t="s">
        <v>610</v>
      </c>
      <c r="DA17" s="812" t="s">
        <v>610</v>
      </c>
      <c r="DB17" s="812" t="s">
        <v>610</v>
      </c>
      <c r="DC17" s="812" t="s">
        <v>610</v>
      </c>
      <c r="DD17" s="812" t="s">
        <v>610</v>
      </c>
      <c r="DE17" s="814" t="s">
        <v>610</v>
      </c>
      <c r="DF17" s="813" t="s">
        <v>610</v>
      </c>
      <c r="DG17" s="812" t="s">
        <v>610</v>
      </c>
      <c r="DH17" s="812" t="s">
        <v>610</v>
      </c>
      <c r="DI17" s="812" t="s">
        <v>610</v>
      </c>
      <c r="DJ17" s="812" t="s">
        <v>610</v>
      </c>
      <c r="DK17" s="812" t="s">
        <v>610</v>
      </c>
      <c r="DL17" s="812" t="s">
        <v>610</v>
      </c>
      <c r="DM17" s="812" t="s">
        <v>610</v>
      </c>
      <c r="DN17" s="812" t="s">
        <v>610</v>
      </c>
      <c r="DO17" s="812" t="s">
        <v>610</v>
      </c>
      <c r="DP17" s="812" t="s">
        <v>610</v>
      </c>
      <c r="DQ17" s="814" t="s">
        <v>610</v>
      </c>
      <c r="DR17" s="813" t="s">
        <v>610</v>
      </c>
      <c r="DS17" s="812" t="s">
        <v>610</v>
      </c>
      <c r="DT17" s="812" t="s">
        <v>610</v>
      </c>
      <c r="DU17" s="812" t="s">
        <v>610</v>
      </c>
      <c r="DV17" s="812" t="s">
        <v>610</v>
      </c>
      <c r="DW17" s="812" t="s">
        <v>610</v>
      </c>
      <c r="DX17" s="812" t="s">
        <v>610</v>
      </c>
      <c r="DY17" s="812" t="s">
        <v>610</v>
      </c>
      <c r="DZ17" s="812" t="s">
        <v>610</v>
      </c>
      <c r="EA17" s="815" t="s">
        <v>610</v>
      </c>
      <c r="EB17" s="815" t="s">
        <v>610</v>
      </c>
      <c r="EC17" s="816" t="s">
        <v>610</v>
      </c>
      <c r="ED17" s="3013" t="s">
        <v>610</v>
      </c>
      <c r="EE17" s="815" t="s">
        <v>610</v>
      </c>
      <c r="EF17" s="816" t="s">
        <v>610</v>
      </c>
    </row>
    <row r="18" spans="1:154" s="276" customFormat="1" ht="40.5" customHeight="1" thickBot="1">
      <c r="A18" s="805" t="s">
        <v>611</v>
      </c>
      <c r="B18" s="817"/>
      <c r="C18" s="817"/>
      <c r="D18" s="818"/>
      <c r="E18" s="818"/>
      <c r="F18" s="818"/>
      <c r="G18" s="818"/>
      <c r="H18" s="818"/>
      <c r="I18" s="818"/>
      <c r="J18" s="818"/>
      <c r="K18" s="818"/>
      <c r="L18" s="818"/>
      <c r="M18" s="818"/>
      <c r="N18" s="818"/>
      <c r="O18" s="818"/>
      <c r="P18" s="818"/>
      <c r="Q18" s="819"/>
      <c r="R18" s="819"/>
      <c r="S18" s="818"/>
      <c r="T18" s="817"/>
      <c r="U18" s="820"/>
      <c r="V18" s="820"/>
      <c r="W18" s="820"/>
      <c r="X18" s="818"/>
      <c r="Y18" s="818"/>
      <c r="Z18" s="818"/>
      <c r="AA18" s="818"/>
      <c r="AB18" s="818"/>
      <c r="AC18" s="818"/>
      <c r="AD18" s="818"/>
      <c r="AE18" s="818"/>
      <c r="AF18" s="818"/>
      <c r="AG18" s="818"/>
      <c r="AH18" s="818"/>
      <c r="AI18" s="818"/>
      <c r="AJ18" s="818"/>
      <c r="AK18" s="818"/>
      <c r="AL18" s="821"/>
      <c r="AM18" s="818"/>
      <c r="AN18" s="818"/>
      <c r="AO18" s="818"/>
      <c r="AP18" s="818"/>
      <c r="AQ18" s="818"/>
      <c r="AR18" s="818"/>
      <c r="AS18" s="818"/>
      <c r="AT18" s="818" t="s">
        <v>382</v>
      </c>
      <c r="AU18" s="818" t="s">
        <v>383</v>
      </c>
      <c r="AV18" s="818" t="s">
        <v>383</v>
      </c>
      <c r="AW18" s="822" t="s">
        <v>383</v>
      </c>
      <c r="AX18" s="821" t="s">
        <v>384</v>
      </c>
      <c r="AY18" s="818" t="s">
        <v>385</v>
      </c>
      <c r="AZ18" s="818" t="s">
        <v>386</v>
      </c>
      <c r="BA18" s="818" t="s">
        <v>387</v>
      </c>
      <c r="BB18" s="818" t="s">
        <v>388</v>
      </c>
      <c r="BC18" s="818" t="s">
        <v>389</v>
      </c>
      <c r="BD18" s="818" t="s">
        <v>390</v>
      </c>
      <c r="BE18" s="818" t="s">
        <v>390</v>
      </c>
      <c r="BF18" s="818" t="s">
        <v>388</v>
      </c>
      <c r="BG18" s="818" t="s">
        <v>612</v>
      </c>
      <c r="BH18" s="818" t="s">
        <v>388</v>
      </c>
      <c r="BI18" s="822" t="s">
        <v>388</v>
      </c>
      <c r="BJ18" s="821" t="s">
        <v>386</v>
      </c>
      <c r="BK18" s="818" t="s">
        <v>613</v>
      </c>
      <c r="BL18" s="818" t="s">
        <v>613</v>
      </c>
      <c r="BM18" s="818" t="s">
        <v>614</v>
      </c>
      <c r="BN18" s="818" t="s">
        <v>615</v>
      </c>
      <c r="BO18" s="818" t="s">
        <v>616</v>
      </c>
      <c r="BP18" s="818" t="s">
        <v>617</v>
      </c>
      <c r="BQ18" s="818" t="s">
        <v>614</v>
      </c>
      <c r="BR18" s="818" t="s">
        <v>614</v>
      </c>
      <c r="BS18" s="818" t="s">
        <v>614</v>
      </c>
      <c r="BT18" s="818" t="s">
        <v>618</v>
      </c>
      <c r="BU18" s="822" t="s">
        <v>614</v>
      </c>
      <c r="BV18" s="821" t="s">
        <v>614</v>
      </c>
      <c r="BW18" s="818" t="s">
        <v>614</v>
      </c>
      <c r="BX18" s="818" t="s">
        <v>619</v>
      </c>
      <c r="BY18" s="818" t="s">
        <v>620</v>
      </c>
      <c r="BZ18" s="818" t="s">
        <v>621</v>
      </c>
      <c r="CA18" s="818" t="s">
        <v>622</v>
      </c>
      <c r="CB18" s="818" t="s">
        <v>623</v>
      </c>
      <c r="CC18" s="818" t="s">
        <v>624</v>
      </c>
      <c r="CD18" s="818" t="s">
        <v>625</v>
      </c>
      <c r="CE18" s="818" t="s">
        <v>626</v>
      </c>
      <c r="CF18" s="818" t="s">
        <v>626</v>
      </c>
      <c r="CG18" s="822" t="s">
        <v>627</v>
      </c>
      <c r="CH18" s="821" t="s">
        <v>627</v>
      </c>
      <c r="CI18" s="818" t="s">
        <v>628</v>
      </c>
      <c r="CJ18" s="818" t="s">
        <v>629</v>
      </c>
      <c r="CK18" s="818" t="s">
        <v>630</v>
      </c>
      <c r="CL18" s="818" t="s">
        <v>631</v>
      </c>
      <c r="CM18" s="818" t="s">
        <v>632</v>
      </c>
      <c r="CN18" s="818" t="s">
        <v>633</v>
      </c>
      <c r="CO18" s="818" t="s">
        <v>634</v>
      </c>
      <c r="CP18" s="818" t="s">
        <v>635</v>
      </c>
      <c r="CQ18" s="818" t="s">
        <v>636</v>
      </c>
      <c r="CR18" s="818" t="s">
        <v>637</v>
      </c>
      <c r="CS18" s="822" t="s">
        <v>638</v>
      </c>
      <c r="CT18" s="821" t="s">
        <v>639</v>
      </c>
      <c r="CU18" s="818" t="s">
        <v>640</v>
      </c>
      <c r="CV18" s="818" t="s">
        <v>641</v>
      </c>
      <c r="CW18" s="818" t="s">
        <v>642</v>
      </c>
      <c r="CX18" s="818" t="s">
        <v>643</v>
      </c>
      <c r="CY18" s="818" t="s">
        <v>644</v>
      </c>
      <c r="CZ18" s="818" t="s">
        <v>645</v>
      </c>
      <c r="DA18" s="818" t="s">
        <v>646</v>
      </c>
      <c r="DB18" s="818" t="s">
        <v>647</v>
      </c>
      <c r="DC18" s="818" t="s">
        <v>648</v>
      </c>
      <c r="DD18" s="818" t="s">
        <v>649</v>
      </c>
      <c r="DE18" s="822" t="s">
        <v>650</v>
      </c>
      <c r="DF18" s="821" t="s">
        <v>651</v>
      </c>
      <c r="DG18" s="818" t="s">
        <v>651</v>
      </c>
      <c r="DH18" s="818" t="s">
        <v>652</v>
      </c>
      <c r="DI18" s="818" t="s">
        <v>653</v>
      </c>
      <c r="DJ18" s="818" t="s">
        <v>654</v>
      </c>
      <c r="DK18" s="818" t="s">
        <v>654</v>
      </c>
      <c r="DL18" s="818" t="s">
        <v>655</v>
      </c>
      <c r="DM18" s="818" t="s">
        <v>656</v>
      </c>
      <c r="DN18" s="818" t="s">
        <v>656</v>
      </c>
      <c r="DO18" s="818" t="s">
        <v>657</v>
      </c>
      <c r="DP18" s="818" t="s">
        <v>658</v>
      </c>
      <c r="DQ18" s="822" t="s">
        <v>659</v>
      </c>
      <c r="DR18" s="821" t="s">
        <v>660</v>
      </c>
      <c r="DS18" s="818" t="s">
        <v>661</v>
      </c>
      <c r="DT18" s="818" t="s">
        <v>662</v>
      </c>
      <c r="DU18" s="818" t="s">
        <v>663</v>
      </c>
      <c r="DV18" s="818" t="s">
        <v>664</v>
      </c>
      <c r="DW18" s="818" t="s">
        <v>664</v>
      </c>
      <c r="DX18" s="818" t="s">
        <v>665</v>
      </c>
      <c r="DY18" s="818" t="s">
        <v>665</v>
      </c>
      <c r="DZ18" s="818" t="s">
        <v>666</v>
      </c>
      <c r="EA18" s="818" t="s">
        <v>666</v>
      </c>
      <c r="EB18" s="818" t="s">
        <v>667</v>
      </c>
      <c r="EC18" s="822" t="s">
        <v>668</v>
      </c>
      <c r="ED18" s="3014" t="s">
        <v>1507</v>
      </c>
      <c r="EE18" s="3015" t="s">
        <v>1507</v>
      </c>
      <c r="EF18" s="3016" t="s">
        <v>1508</v>
      </c>
      <c r="EX18" s="527"/>
    </row>
    <row r="19" spans="1:154" ht="21" hidden="1" customHeight="1" thickTop="1">
      <c r="A19" s="823" t="s">
        <v>348</v>
      </c>
      <c r="B19" s="824" t="s">
        <v>349</v>
      </c>
      <c r="C19" s="824" t="s">
        <v>349</v>
      </c>
      <c r="D19" s="824" t="s">
        <v>349</v>
      </c>
      <c r="E19" s="824" t="s">
        <v>349</v>
      </c>
      <c r="F19" s="824" t="s">
        <v>349</v>
      </c>
      <c r="G19" s="824" t="s">
        <v>350</v>
      </c>
      <c r="H19" s="824" t="s">
        <v>351</v>
      </c>
      <c r="I19" s="824" t="s">
        <v>351</v>
      </c>
      <c r="J19" s="825" t="s">
        <v>349</v>
      </c>
      <c r="K19" s="826" t="s">
        <v>352</v>
      </c>
      <c r="L19" s="826" t="s">
        <v>352</v>
      </c>
      <c r="M19" s="826" t="s">
        <v>353</v>
      </c>
      <c r="N19" s="826" t="s">
        <v>354</v>
      </c>
      <c r="O19" s="826" t="s">
        <v>355</v>
      </c>
      <c r="P19" s="826" t="s">
        <v>356</v>
      </c>
      <c r="Q19" s="827" t="s">
        <v>357</v>
      </c>
      <c r="R19" s="827" t="s">
        <v>358</v>
      </c>
      <c r="S19" s="828" t="s">
        <v>359</v>
      </c>
      <c r="T19" s="826" t="s">
        <v>360</v>
      </c>
      <c r="U19" s="828" t="s">
        <v>360</v>
      </c>
      <c r="V19" s="828" t="s">
        <v>361</v>
      </c>
      <c r="W19" s="828" t="s">
        <v>362</v>
      </c>
      <c r="X19" s="825" t="s">
        <v>363</v>
      </c>
      <c r="Y19" s="825" t="s">
        <v>364</v>
      </c>
      <c r="Z19" s="825" t="s">
        <v>365</v>
      </c>
      <c r="AA19" s="825" t="s">
        <v>366</v>
      </c>
      <c r="AB19" s="825" t="s">
        <v>367</v>
      </c>
      <c r="AC19" s="825" t="s">
        <v>368</v>
      </c>
      <c r="AD19" s="825" t="s">
        <v>369</v>
      </c>
      <c r="AE19" s="825" t="s">
        <v>370</v>
      </c>
      <c r="AF19" s="825" t="s">
        <v>371</v>
      </c>
      <c r="AG19" s="825" t="s">
        <v>372</v>
      </c>
      <c r="AH19" s="825" t="s">
        <v>373</v>
      </c>
      <c r="AI19" s="825" t="s">
        <v>374</v>
      </c>
      <c r="AJ19" s="825" t="s">
        <v>375</v>
      </c>
      <c r="AK19" s="825" t="s">
        <v>375</v>
      </c>
      <c r="AL19" s="829" t="s">
        <v>375</v>
      </c>
      <c r="AM19" s="825" t="s">
        <v>375</v>
      </c>
      <c r="AN19" s="825" t="s">
        <v>376</v>
      </c>
      <c r="AO19" s="825" t="s">
        <v>377</v>
      </c>
      <c r="AP19" s="825" t="s">
        <v>378</v>
      </c>
      <c r="AQ19" s="825" t="s">
        <v>379</v>
      </c>
      <c r="AR19" s="825" t="s">
        <v>380</v>
      </c>
      <c r="AS19" s="825" t="s">
        <v>381</v>
      </c>
      <c r="AT19" s="825" t="s">
        <v>382</v>
      </c>
      <c r="AU19" s="825" t="s">
        <v>383</v>
      </c>
      <c r="AV19" s="825" t="s">
        <v>383</v>
      </c>
      <c r="AW19" s="830" t="s">
        <v>383</v>
      </c>
      <c r="AX19" s="829" t="s">
        <v>384</v>
      </c>
      <c r="AY19" s="825" t="s">
        <v>385</v>
      </c>
      <c r="AZ19" s="825" t="s">
        <v>386</v>
      </c>
      <c r="BA19" s="825" t="s">
        <v>387</v>
      </c>
      <c r="BB19" s="825" t="s">
        <v>388</v>
      </c>
      <c r="BC19" s="825" t="s">
        <v>389</v>
      </c>
      <c r="BD19" s="825" t="s">
        <v>390</v>
      </c>
      <c r="BE19" s="825" t="s">
        <v>390</v>
      </c>
      <c r="BF19" s="830"/>
      <c r="BG19" s="825"/>
      <c r="BH19" s="825"/>
      <c r="BI19" s="825"/>
      <c r="BJ19" s="825"/>
      <c r="BK19" s="825"/>
      <c r="BL19" s="825"/>
      <c r="BM19" s="825"/>
      <c r="BN19" s="825"/>
      <c r="BO19" s="825"/>
      <c r="BP19" s="825"/>
      <c r="BQ19" s="825"/>
      <c r="BR19" s="825"/>
      <c r="BS19" s="825"/>
      <c r="BT19" s="825"/>
      <c r="BU19" s="825"/>
      <c r="BV19" s="825"/>
      <c r="BW19" s="825"/>
      <c r="BX19" s="825"/>
      <c r="BY19" s="825"/>
      <c r="BZ19" s="825"/>
      <c r="CA19" s="825"/>
      <c r="CB19" s="825"/>
      <c r="CC19" s="825"/>
      <c r="CD19" s="825"/>
      <c r="CE19" s="825"/>
      <c r="CF19" s="825"/>
      <c r="CG19" s="825"/>
      <c r="CH19" s="825"/>
      <c r="CI19" s="825"/>
      <c r="CJ19" s="825"/>
      <c r="CK19" s="825"/>
      <c r="CL19" s="825"/>
      <c r="CM19" s="825"/>
      <c r="CN19" s="825"/>
      <c r="CO19" s="825"/>
      <c r="CP19" s="825"/>
      <c r="CQ19" s="825"/>
      <c r="CR19" s="825"/>
      <c r="CS19" s="825"/>
      <c r="CT19" s="825"/>
      <c r="CU19" s="825"/>
      <c r="CV19" s="825"/>
      <c r="CW19" s="825"/>
      <c r="CX19" s="825"/>
      <c r="CY19" s="825"/>
      <c r="CZ19" s="825"/>
      <c r="DA19" s="825"/>
      <c r="DB19" s="825"/>
      <c r="DC19" s="825"/>
      <c r="DD19" s="825"/>
      <c r="DE19" s="825"/>
      <c r="DF19" s="825"/>
      <c r="DG19" s="825"/>
      <c r="DH19" s="825"/>
      <c r="DI19" s="825"/>
      <c r="DJ19" s="825"/>
      <c r="DK19" s="825"/>
      <c r="DL19" s="825"/>
      <c r="DM19" s="825"/>
      <c r="DN19" s="825"/>
      <c r="DO19" s="825"/>
      <c r="DP19" s="825"/>
      <c r="DQ19" s="825"/>
      <c r="DR19" s="825"/>
      <c r="DS19" s="825"/>
      <c r="DT19" s="825"/>
      <c r="DU19" s="825"/>
      <c r="DV19" s="825"/>
      <c r="DW19" s="825"/>
      <c r="DX19" s="825"/>
      <c r="DY19" s="825"/>
      <c r="DZ19" s="825"/>
      <c r="EA19" s="825"/>
      <c r="EB19" s="825"/>
      <c r="EC19" s="825"/>
      <c r="ED19" s="825"/>
      <c r="EE19" s="825"/>
      <c r="EF19" s="825"/>
    </row>
    <row r="20" spans="1:154" ht="21" hidden="1" customHeight="1">
      <c r="A20" s="823" t="s">
        <v>391</v>
      </c>
      <c r="B20" s="824" t="s">
        <v>349</v>
      </c>
      <c r="C20" s="824" t="s">
        <v>349</v>
      </c>
      <c r="D20" s="824" t="s">
        <v>349</v>
      </c>
      <c r="E20" s="824" t="s">
        <v>349</v>
      </c>
      <c r="F20" s="824" t="s">
        <v>349</v>
      </c>
      <c r="G20" s="824" t="s">
        <v>350</v>
      </c>
      <c r="H20" s="824" t="s">
        <v>351</v>
      </c>
      <c r="I20" s="824" t="s">
        <v>351</v>
      </c>
      <c r="J20" s="825" t="s">
        <v>349</v>
      </c>
      <c r="K20" s="826" t="s">
        <v>352</v>
      </c>
      <c r="L20" s="826" t="s">
        <v>352</v>
      </c>
      <c r="M20" s="826" t="s">
        <v>353</v>
      </c>
      <c r="N20" s="826" t="s">
        <v>354</v>
      </c>
      <c r="O20" s="826" t="s">
        <v>355</v>
      </c>
      <c r="P20" s="826" t="s">
        <v>356</v>
      </c>
      <c r="Q20" s="827" t="s">
        <v>357</v>
      </c>
      <c r="R20" s="827" t="s">
        <v>358</v>
      </c>
      <c r="S20" s="828" t="s">
        <v>359</v>
      </c>
      <c r="T20" s="826" t="s">
        <v>360</v>
      </c>
      <c r="U20" s="828" t="s">
        <v>360</v>
      </c>
      <c r="V20" s="828" t="s">
        <v>361</v>
      </c>
      <c r="W20" s="828" t="s">
        <v>362</v>
      </c>
      <c r="X20" s="825" t="s">
        <v>363</v>
      </c>
      <c r="Y20" s="825" t="s">
        <v>364</v>
      </c>
      <c r="Z20" s="825" t="s">
        <v>365</v>
      </c>
      <c r="AA20" s="825" t="s">
        <v>366</v>
      </c>
      <c r="AB20" s="825" t="s">
        <v>367</v>
      </c>
      <c r="AC20" s="825" t="s">
        <v>368</v>
      </c>
      <c r="AD20" s="825" t="s">
        <v>369</v>
      </c>
      <c r="AE20" s="825" t="s">
        <v>370</v>
      </c>
      <c r="AF20" s="825" t="s">
        <v>371</v>
      </c>
      <c r="AG20" s="825" t="s">
        <v>372</v>
      </c>
      <c r="AH20" s="825" t="s">
        <v>373</v>
      </c>
      <c r="AI20" s="825" t="s">
        <v>374</v>
      </c>
      <c r="AJ20" s="825" t="s">
        <v>375</v>
      </c>
      <c r="AK20" s="825" t="s">
        <v>375</v>
      </c>
      <c r="AL20" s="829" t="s">
        <v>375</v>
      </c>
      <c r="AM20" s="825" t="s">
        <v>375</v>
      </c>
      <c r="AN20" s="825" t="s">
        <v>376</v>
      </c>
      <c r="AO20" s="825" t="s">
        <v>377</v>
      </c>
      <c r="AP20" s="825" t="s">
        <v>378</v>
      </c>
      <c r="AQ20" s="825" t="s">
        <v>379</v>
      </c>
      <c r="AR20" s="825" t="s">
        <v>380</v>
      </c>
      <c r="AS20" s="825" t="s">
        <v>381</v>
      </c>
      <c r="AT20" s="825" t="s">
        <v>382</v>
      </c>
      <c r="AU20" s="825" t="s">
        <v>383</v>
      </c>
      <c r="AV20" s="825" t="s">
        <v>383</v>
      </c>
      <c r="AW20" s="830" t="s">
        <v>383</v>
      </c>
      <c r="AX20" s="829" t="s">
        <v>384</v>
      </c>
      <c r="AY20" s="825" t="s">
        <v>385</v>
      </c>
      <c r="AZ20" s="825" t="s">
        <v>386</v>
      </c>
      <c r="BA20" s="825" t="s">
        <v>387</v>
      </c>
      <c r="BB20" s="825" t="s">
        <v>388</v>
      </c>
      <c r="BC20" s="825" t="s">
        <v>389</v>
      </c>
      <c r="BD20" s="825" t="s">
        <v>390</v>
      </c>
      <c r="BE20" s="825" t="s">
        <v>390</v>
      </c>
      <c r="BF20" s="830"/>
      <c r="BG20" s="825"/>
      <c r="BH20" s="825"/>
      <c r="BI20" s="825"/>
      <c r="BJ20" s="825"/>
      <c r="BK20" s="825"/>
      <c r="BL20" s="825"/>
      <c r="BM20" s="825"/>
      <c r="BN20" s="825"/>
      <c r="BO20" s="825"/>
      <c r="BP20" s="825"/>
      <c r="BQ20" s="825"/>
      <c r="BR20" s="825"/>
      <c r="BS20" s="825"/>
      <c r="BT20" s="825"/>
      <c r="BU20" s="825"/>
      <c r="BV20" s="825"/>
      <c r="BW20" s="825"/>
      <c r="BX20" s="825"/>
      <c r="BY20" s="825"/>
      <c r="BZ20" s="825"/>
      <c r="CA20" s="825"/>
      <c r="CB20" s="825"/>
      <c r="CC20" s="825"/>
      <c r="CD20" s="825"/>
      <c r="CE20" s="825"/>
      <c r="CF20" s="825"/>
      <c r="CG20" s="825"/>
      <c r="CH20" s="825"/>
      <c r="CI20" s="825"/>
      <c r="CJ20" s="825"/>
      <c r="CK20" s="825"/>
      <c r="CL20" s="825"/>
      <c r="CM20" s="825"/>
      <c r="CN20" s="825"/>
      <c r="CO20" s="825"/>
      <c r="CP20" s="825"/>
      <c r="CQ20" s="825"/>
      <c r="CR20" s="825"/>
      <c r="CS20" s="825"/>
      <c r="CT20" s="825"/>
      <c r="CU20" s="825"/>
      <c r="CV20" s="825"/>
      <c r="CW20" s="825"/>
      <c r="CX20" s="825"/>
      <c r="CY20" s="825"/>
      <c r="CZ20" s="825"/>
      <c r="DA20" s="825"/>
      <c r="DB20" s="825"/>
      <c r="DC20" s="825"/>
      <c r="DD20" s="825"/>
      <c r="DE20" s="825"/>
      <c r="DF20" s="825"/>
      <c r="DG20" s="825"/>
      <c r="DH20" s="825"/>
      <c r="DI20" s="825"/>
      <c r="DJ20" s="825"/>
      <c r="DK20" s="825"/>
      <c r="DL20" s="825"/>
      <c r="DM20" s="825"/>
      <c r="DN20" s="825"/>
      <c r="DO20" s="825"/>
      <c r="DP20" s="825"/>
      <c r="DQ20" s="825"/>
      <c r="DR20" s="825"/>
      <c r="DS20" s="825"/>
      <c r="DT20" s="825"/>
      <c r="DU20" s="825"/>
      <c r="DV20" s="825"/>
      <c r="DW20" s="825"/>
      <c r="DX20" s="825"/>
      <c r="DY20" s="825"/>
      <c r="DZ20" s="825"/>
      <c r="EA20" s="825"/>
      <c r="EB20" s="825"/>
      <c r="EC20" s="825"/>
      <c r="ED20" s="825"/>
      <c r="EE20" s="825"/>
      <c r="EF20" s="825"/>
    </row>
    <row r="21" spans="1:154" ht="21" hidden="1" customHeight="1">
      <c r="A21" s="823" t="s">
        <v>392</v>
      </c>
      <c r="B21" s="824" t="s">
        <v>349</v>
      </c>
      <c r="C21" s="824" t="s">
        <v>349</v>
      </c>
      <c r="D21" s="824" t="s">
        <v>349</v>
      </c>
      <c r="E21" s="824" t="s">
        <v>349</v>
      </c>
      <c r="F21" s="824" t="s">
        <v>349</v>
      </c>
      <c r="G21" s="824" t="s">
        <v>350</v>
      </c>
      <c r="H21" s="824" t="s">
        <v>351</v>
      </c>
      <c r="I21" s="824" t="s">
        <v>351</v>
      </c>
      <c r="J21" s="825" t="s">
        <v>349</v>
      </c>
      <c r="K21" s="826" t="s">
        <v>352</v>
      </c>
      <c r="L21" s="826" t="s">
        <v>352</v>
      </c>
      <c r="M21" s="826" t="s">
        <v>353</v>
      </c>
      <c r="N21" s="826" t="s">
        <v>354</v>
      </c>
      <c r="O21" s="826" t="s">
        <v>355</v>
      </c>
      <c r="P21" s="826" t="s">
        <v>356</v>
      </c>
      <c r="Q21" s="827" t="s">
        <v>357</v>
      </c>
      <c r="R21" s="827" t="s">
        <v>358</v>
      </c>
      <c r="S21" s="828" t="s">
        <v>359</v>
      </c>
      <c r="T21" s="826" t="s">
        <v>360</v>
      </c>
      <c r="U21" s="828" t="s">
        <v>360</v>
      </c>
      <c r="V21" s="828" t="s">
        <v>361</v>
      </c>
      <c r="W21" s="828" t="s">
        <v>362</v>
      </c>
      <c r="X21" s="825" t="s">
        <v>363</v>
      </c>
      <c r="Y21" s="825" t="s">
        <v>364</v>
      </c>
      <c r="Z21" s="825" t="s">
        <v>365</v>
      </c>
      <c r="AA21" s="825" t="s">
        <v>366</v>
      </c>
      <c r="AB21" s="825" t="s">
        <v>367</v>
      </c>
      <c r="AC21" s="825" t="s">
        <v>368</v>
      </c>
      <c r="AD21" s="825" t="s">
        <v>369</v>
      </c>
      <c r="AE21" s="825" t="s">
        <v>370</v>
      </c>
      <c r="AF21" s="825" t="s">
        <v>371</v>
      </c>
      <c r="AG21" s="825" t="s">
        <v>372</v>
      </c>
      <c r="AH21" s="825" t="s">
        <v>373</v>
      </c>
      <c r="AI21" s="825" t="s">
        <v>374</v>
      </c>
      <c r="AJ21" s="825" t="s">
        <v>375</v>
      </c>
      <c r="AK21" s="825" t="s">
        <v>375</v>
      </c>
      <c r="AL21" s="829" t="s">
        <v>375</v>
      </c>
      <c r="AM21" s="825" t="s">
        <v>375</v>
      </c>
      <c r="AN21" s="825" t="s">
        <v>376</v>
      </c>
      <c r="AO21" s="825" t="s">
        <v>377</v>
      </c>
      <c r="AP21" s="825" t="s">
        <v>378</v>
      </c>
      <c r="AQ21" s="825" t="s">
        <v>379</v>
      </c>
      <c r="AR21" s="825" t="s">
        <v>380</v>
      </c>
      <c r="AS21" s="825" t="s">
        <v>381</v>
      </c>
      <c r="AT21" s="825" t="s">
        <v>382</v>
      </c>
      <c r="AU21" s="825" t="s">
        <v>383</v>
      </c>
      <c r="AV21" s="825" t="s">
        <v>383</v>
      </c>
      <c r="AW21" s="830" t="s">
        <v>383</v>
      </c>
      <c r="AX21" s="829" t="s">
        <v>384</v>
      </c>
      <c r="AY21" s="825" t="s">
        <v>385</v>
      </c>
      <c r="AZ21" s="825" t="s">
        <v>386</v>
      </c>
      <c r="BA21" s="825" t="s">
        <v>387</v>
      </c>
      <c r="BB21" s="825" t="s">
        <v>388</v>
      </c>
      <c r="BC21" s="825" t="s">
        <v>389</v>
      </c>
      <c r="BD21" s="825" t="s">
        <v>390</v>
      </c>
      <c r="BE21" s="825" t="s">
        <v>390</v>
      </c>
      <c r="BF21" s="830"/>
      <c r="BG21" s="825"/>
      <c r="BH21" s="825"/>
      <c r="BI21" s="825"/>
      <c r="BJ21" s="825"/>
      <c r="BK21" s="825"/>
      <c r="BL21" s="825"/>
      <c r="BM21" s="825"/>
      <c r="BN21" s="825"/>
      <c r="BO21" s="825"/>
      <c r="BP21" s="825"/>
      <c r="BQ21" s="825"/>
      <c r="BR21" s="825"/>
      <c r="BS21" s="825"/>
      <c r="BT21" s="825"/>
      <c r="BU21" s="825"/>
      <c r="BV21" s="825"/>
      <c r="BW21" s="825"/>
      <c r="BX21" s="825"/>
      <c r="BY21" s="825"/>
      <c r="BZ21" s="825"/>
      <c r="CA21" s="825"/>
      <c r="CB21" s="825"/>
      <c r="CC21" s="825"/>
      <c r="CD21" s="825"/>
      <c r="CE21" s="825"/>
      <c r="CF21" s="825"/>
      <c r="CG21" s="825"/>
      <c r="CH21" s="825"/>
      <c r="CI21" s="825"/>
      <c r="CJ21" s="825"/>
      <c r="CK21" s="825"/>
      <c r="CL21" s="825"/>
      <c r="CM21" s="825"/>
      <c r="CN21" s="825"/>
      <c r="CO21" s="825"/>
      <c r="CP21" s="825"/>
      <c r="CQ21" s="825"/>
      <c r="CR21" s="825"/>
      <c r="CS21" s="825"/>
      <c r="CT21" s="825"/>
      <c r="CU21" s="825"/>
      <c r="CV21" s="825"/>
      <c r="CW21" s="825"/>
      <c r="CX21" s="825"/>
      <c r="CY21" s="825"/>
      <c r="CZ21" s="825"/>
      <c r="DA21" s="825"/>
      <c r="DB21" s="825"/>
      <c r="DC21" s="825"/>
      <c r="DD21" s="825"/>
      <c r="DE21" s="825"/>
      <c r="DF21" s="825"/>
      <c r="DG21" s="825"/>
      <c r="DH21" s="825"/>
      <c r="DI21" s="825"/>
      <c r="DJ21" s="825"/>
      <c r="DK21" s="825"/>
      <c r="DL21" s="825"/>
      <c r="DM21" s="825"/>
      <c r="DN21" s="825"/>
      <c r="DO21" s="825"/>
      <c r="DP21" s="825"/>
      <c r="DQ21" s="825"/>
      <c r="DR21" s="825"/>
      <c r="DS21" s="825"/>
      <c r="DT21" s="825"/>
      <c r="DU21" s="825"/>
      <c r="DV21" s="825"/>
      <c r="DW21" s="825"/>
      <c r="DX21" s="825"/>
      <c r="DY21" s="825"/>
      <c r="DZ21" s="825"/>
      <c r="EA21" s="825"/>
      <c r="EB21" s="825"/>
      <c r="EC21" s="825"/>
      <c r="ED21" s="825"/>
      <c r="EE21" s="825"/>
      <c r="EF21" s="825"/>
    </row>
    <row r="22" spans="1:154" ht="21" hidden="1" customHeight="1">
      <c r="A22" s="823" t="s">
        <v>393</v>
      </c>
      <c r="B22" s="824" t="s">
        <v>349</v>
      </c>
      <c r="C22" s="824" t="s">
        <v>349</v>
      </c>
      <c r="D22" s="824" t="s">
        <v>349</v>
      </c>
      <c r="E22" s="824" t="s">
        <v>349</v>
      </c>
      <c r="F22" s="824" t="s">
        <v>349</v>
      </c>
      <c r="G22" s="824" t="s">
        <v>350</v>
      </c>
      <c r="H22" s="824" t="s">
        <v>351</v>
      </c>
      <c r="I22" s="824" t="s">
        <v>351</v>
      </c>
      <c r="J22" s="825" t="s">
        <v>349</v>
      </c>
      <c r="K22" s="826" t="s">
        <v>352</v>
      </c>
      <c r="L22" s="826" t="s">
        <v>352</v>
      </c>
      <c r="M22" s="826" t="s">
        <v>353</v>
      </c>
      <c r="N22" s="826" t="s">
        <v>354</v>
      </c>
      <c r="O22" s="826" t="s">
        <v>355</v>
      </c>
      <c r="P22" s="826" t="s">
        <v>356</v>
      </c>
      <c r="Q22" s="827" t="s">
        <v>357</v>
      </c>
      <c r="R22" s="827" t="s">
        <v>358</v>
      </c>
      <c r="S22" s="828" t="s">
        <v>359</v>
      </c>
      <c r="T22" s="826" t="s">
        <v>360</v>
      </c>
      <c r="U22" s="828" t="s">
        <v>360</v>
      </c>
      <c r="V22" s="828" t="s">
        <v>361</v>
      </c>
      <c r="W22" s="828" t="s">
        <v>362</v>
      </c>
      <c r="X22" s="825" t="s">
        <v>363</v>
      </c>
      <c r="Y22" s="825" t="s">
        <v>364</v>
      </c>
      <c r="Z22" s="825" t="s">
        <v>365</v>
      </c>
      <c r="AA22" s="825" t="s">
        <v>366</v>
      </c>
      <c r="AB22" s="825" t="s">
        <v>367</v>
      </c>
      <c r="AC22" s="825" t="s">
        <v>368</v>
      </c>
      <c r="AD22" s="825" t="s">
        <v>369</v>
      </c>
      <c r="AE22" s="825" t="s">
        <v>370</v>
      </c>
      <c r="AF22" s="825" t="s">
        <v>371</v>
      </c>
      <c r="AG22" s="825" t="s">
        <v>372</v>
      </c>
      <c r="AH22" s="825" t="s">
        <v>373</v>
      </c>
      <c r="AI22" s="825" t="s">
        <v>374</v>
      </c>
      <c r="AJ22" s="825" t="s">
        <v>375</v>
      </c>
      <c r="AK22" s="825" t="s">
        <v>375</v>
      </c>
      <c r="AL22" s="829" t="s">
        <v>375</v>
      </c>
      <c r="AM22" s="825" t="s">
        <v>375</v>
      </c>
      <c r="AN22" s="825" t="s">
        <v>376</v>
      </c>
      <c r="AO22" s="825" t="s">
        <v>377</v>
      </c>
      <c r="AP22" s="825" t="s">
        <v>378</v>
      </c>
      <c r="AQ22" s="825" t="s">
        <v>379</v>
      </c>
      <c r="AR22" s="825" t="s">
        <v>380</v>
      </c>
      <c r="AS22" s="825" t="s">
        <v>381</v>
      </c>
      <c r="AT22" s="825" t="s">
        <v>382</v>
      </c>
      <c r="AU22" s="825" t="s">
        <v>383</v>
      </c>
      <c r="AV22" s="825" t="s">
        <v>383</v>
      </c>
      <c r="AW22" s="830" t="s">
        <v>383</v>
      </c>
      <c r="AX22" s="829" t="s">
        <v>384</v>
      </c>
      <c r="AY22" s="825" t="s">
        <v>385</v>
      </c>
      <c r="AZ22" s="825" t="s">
        <v>386</v>
      </c>
      <c r="BA22" s="825" t="s">
        <v>387</v>
      </c>
      <c r="BB22" s="825" t="s">
        <v>388</v>
      </c>
      <c r="BC22" s="825" t="s">
        <v>389</v>
      </c>
      <c r="BD22" s="825" t="s">
        <v>390</v>
      </c>
      <c r="BE22" s="825" t="s">
        <v>390</v>
      </c>
      <c r="BF22" s="830"/>
      <c r="BG22" s="825"/>
      <c r="BH22" s="825"/>
      <c r="BI22" s="825"/>
      <c r="BJ22" s="825"/>
      <c r="BK22" s="825"/>
      <c r="BL22" s="825"/>
      <c r="BM22" s="825"/>
      <c r="BN22" s="825"/>
      <c r="BO22" s="825"/>
      <c r="BP22" s="825"/>
      <c r="BQ22" s="825"/>
      <c r="BR22" s="825"/>
      <c r="BS22" s="825"/>
      <c r="BT22" s="825"/>
      <c r="BU22" s="825"/>
      <c r="BV22" s="825"/>
      <c r="BW22" s="825"/>
      <c r="BX22" s="825"/>
      <c r="BY22" s="825"/>
      <c r="BZ22" s="825"/>
      <c r="CA22" s="825"/>
      <c r="CB22" s="825"/>
      <c r="CC22" s="825"/>
      <c r="CD22" s="825"/>
      <c r="CE22" s="825"/>
      <c r="CF22" s="825"/>
      <c r="CG22" s="825"/>
      <c r="CH22" s="825"/>
      <c r="CI22" s="825"/>
      <c r="CJ22" s="825"/>
      <c r="CK22" s="825"/>
      <c r="CL22" s="825"/>
      <c r="CM22" s="825"/>
      <c r="CN22" s="825"/>
      <c r="CO22" s="825"/>
      <c r="CP22" s="825"/>
      <c r="CQ22" s="825"/>
      <c r="CR22" s="825"/>
      <c r="CS22" s="825"/>
      <c r="CT22" s="825"/>
      <c r="CU22" s="825"/>
      <c r="CV22" s="825"/>
      <c r="CW22" s="825"/>
      <c r="CX22" s="825"/>
      <c r="CY22" s="825"/>
      <c r="CZ22" s="825"/>
      <c r="DA22" s="825"/>
      <c r="DB22" s="825"/>
      <c r="DC22" s="825"/>
      <c r="DD22" s="825"/>
      <c r="DE22" s="825"/>
      <c r="DF22" s="825"/>
      <c r="DG22" s="825"/>
      <c r="DH22" s="825"/>
      <c r="DI22" s="825"/>
      <c r="DJ22" s="825"/>
      <c r="DK22" s="825"/>
      <c r="DL22" s="825"/>
      <c r="DM22" s="825"/>
      <c r="DN22" s="825"/>
      <c r="DO22" s="825"/>
      <c r="DP22" s="825"/>
      <c r="DQ22" s="825"/>
      <c r="DR22" s="825"/>
      <c r="DS22" s="825"/>
      <c r="DT22" s="825"/>
      <c r="DU22" s="825"/>
      <c r="DV22" s="825"/>
      <c r="DW22" s="825"/>
      <c r="DX22" s="825"/>
      <c r="DY22" s="825"/>
      <c r="DZ22" s="825"/>
      <c r="EA22" s="825"/>
      <c r="EB22" s="825"/>
      <c r="EC22" s="825"/>
      <c r="ED22" s="825"/>
      <c r="EE22" s="825"/>
      <c r="EF22" s="825"/>
    </row>
    <row r="23" spans="1:154" ht="21" hidden="1" customHeight="1">
      <c r="A23" s="823" t="s">
        <v>394</v>
      </c>
      <c r="B23" s="824" t="s">
        <v>349</v>
      </c>
      <c r="C23" s="824" t="s">
        <v>349</v>
      </c>
      <c r="D23" s="824" t="s">
        <v>349</v>
      </c>
      <c r="E23" s="824" t="s">
        <v>349</v>
      </c>
      <c r="F23" s="824" t="s">
        <v>349</v>
      </c>
      <c r="G23" s="824" t="s">
        <v>350</v>
      </c>
      <c r="H23" s="824" t="s">
        <v>351</v>
      </c>
      <c r="I23" s="824" t="s">
        <v>351</v>
      </c>
      <c r="J23" s="825" t="s">
        <v>349</v>
      </c>
      <c r="K23" s="826" t="s">
        <v>352</v>
      </c>
      <c r="L23" s="826" t="s">
        <v>352</v>
      </c>
      <c r="M23" s="826" t="s">
        <v>353</v>
      </c>
      <c r="N23" s="826" t="s">
        <v>354</v>
      </c>
      <c r="O23" s="826" t="s">
        <v>355</v>
      </c>
      <c r="P23" s="826" t="s">
        <v>356</v>
      </c>
      <c r="Q23" s="827" t="s">
        <v>357</v>
      </c>
      <c r="R23" s="827" t="s">
        <v>358</v>
      </c>
      <c r="S23" s="828" t="s">
        <v>359</v>
      </c>
      <c r="T23" s="826" t="s">
        <v>360</v>
      </c>
      <c r="U23" s="828" t="s">
        <v>360</v>
      </c>
      <c r="V23" s="828" t="s">
        <v>361</v>
      </c>
      <c r="W23" s="828" t="s">
        <v>362</v>
      </c>
      <c r="X23" s="825" t="s">
        <v>363</v>
      </c>
      <c r="Y23" s="825" t="s">
        <v>364</v>
      </c>
      <c r="Z23" s="825" t="s">
        <v>365</v>
      </c>
      <c r="AA23" s="825" t="s">
        <v>366</v>
      </c>
      <c r="AB23" s="825" t="s">
        <v>367</v>
      </c>
      <c r="AC23" s="825" t="s">
        <v>368</v>
      </c>
      <c r="AD23" s="825" t="s">
        <v>369</v>
      </c>
      <c r="AE23" s="825" t="s">
        <v>370</v>
      </c>
      <c r="AF23" s="825" t="s">
        <v>371</v>
      </c>
      <c r="AG23" s="825" t="s">
        <v>372</v>
      </c>
      <c r="AH23" s="825" t="s">
        <v>373</v>
      </c>
      <c r="AI23" s="825" t="s">
        <v>374</v>
      </c>
      <c r="AJ23" s="825" t="s">
        <v>375</v>
      </c>
      <c r="AK23" s="825" t="s">
        <v>375</v>
      </c>
      <c r="AL23" s="829" t="s">
        <v>375</v>
      </c>
      <c r="AM23" s="825" t="s">
        <v>375</v>
      </c>
      <c r="AN23" s="825" t="s">
        <v>376</v>
      </c>
      <c r="AO23" s="825" t="s">
        <v>377</v>
      </c>
      <c r="AP23" s="825" t="s">
        <v>378</v>
      </c>
      <c r="AQ23" s="825" t="s">
        <v>379</v>
      </c>
      <c r="AR23" s="825" t="s">
        <v>380</v>
      </c>
      <c r="AS23" s="825" t="s">
        <v>381</v>
      </c>
      <c r="AT23" s="825" t="s">
        <v>382</v>
      </c>
      <c r="AU23" s="825" t="s">
        <v>383</v>
      </c>
      <c r="AV23" s="825" t="s">
        <v>383</v>
      </c>
      <c r="AW23" s="830" t="s">
        <v>383</v>
      </c>
      <c r="AX23" s="829" t="s">
        <v>384</v>
      </c>
      <c r="AY23" s="825" t="s">
        <v>385</v>
      </c>
      <c r="AZ23" s="825" t="s">
        <v>386</v>
      </c>
      <c r="BA23" s="825" t="s">
        <v>387</v>
      </c>
      <c r="BB23" s="825" t="s">
        <v>388</v>
      </c>
      <c r="BC23" s="825" t="s">
        <v>389</v>
      </c>
      <c r="BD23" s="825" t="s">
        <v>390</v>
      </c>
      <c r="BE23" s="825" t="s">
        <v>390</v>
      </c>
      <c r="BF23" s="830"/>
      <c r="BG23" s="825"/>
      <c r="BH23" s="825"/>
      <c r="BI23" s="825"/>
      <c r="BJ23" s="825"/>
      <c r="BK23" s="825"/>
      <c r="BL23" s="825"/>
      <c r="BM23" s="825"/>
      <c r="BN23" s="825"/>
      <c r="BO23" s="825"/>
      <c r="BP23" s="825"/>
      <c r="BQ23" s="825"/>
      <c r="BR23" s="825"/>
      <c r="BS23" s="825"/>
      <c r="BT23" s="825"/>
      <c r="BU23" s="825"/>
      <c r="BV23" s="825"/>
      <c r="BW23" s="825"/>
      <c r="BX23" s="825"/>
      <c r="BY23" s="825"/>
      <c r="BZ23" s="825"/>
      <c r="CA23" s="825"/>
      <c r="CB23" s="825"/>
      <c r="CC23" s="825"/>
      <c r="CD23" s="825"/>
      <c r="CE23" s="825"/>
      <c r="CF23" s="825"/>
      <c r="CG23" s="825"/>
      <c r="CH23" s="825"/>
      <c r="CI23" s="825"/>
      <c r="CJ23" s="825"/>
      <c r="CK23" s="825"/>
      <c r="CL23" s="825"/>
      <c r="CM23" s="825"/>
      <c r="CN23" s="825"/>
      <c r="CO23" s="825"/>
      <c r="CP23" s="825"/>
      <c r="CQ23" s="825"/>
      <c r="CR23" s="825"/>
      <c r="CS23" s="825"/>
      <c r="CT23" s="825"/>
      <c r="CU23" s="825"/>
      <c r="CV23" s="825"/>
      <c r="CW23" s="825"/>
      <c r="CX23" s="825"/>
      <c r="CY23" s="825"/>
      <c r="CZ23" s="825"/>
      <c r="DA23" s="825"/>
      <c r="DB23" s="825"/>
      <c r="DC23" s="825"/>
      <c r="DD23" s="825"/>
      <c r="DE23" s="825"/>
      <c r="DF23" s="825"/>
      <c r="DG23" s="825"/>
      <c r="DH23" s="825"/>
      <c r="DI23" s="825"/>
      <c r="DJ23" s="825"/>
      <c r="DK23" s="825"/>
      <c r="DL23" s="825"/>
      <c r="DM23" s="825"/>
      <c r="DN23" s="825"/>
      <c r="DO23" s="825"/>
      <c r="DP23" s="825"/>
      <c r="DQ23" s="825"/>
      <c r="DR23" s="825"/>
      <c r="DS23" s="825"/>
      <c r="DT23" s="825"/>
      <c r="DU23" s="825"/>
      <c r="DV23" s="825"/>
      <c r="DW23" s="825"/>
      <c r="DX23" s="825"/>
      <c r="DY23" s="825"/>
      <c r="DZ23" s="825"/>
      <c r="EA23" s="825"/>
      <c r="EB23" s="825"/>
      <c r="EC23" s="825"/>
      <c r="ED23" s="825"/>
      <c r="EE23" s="825"/>
      <c r="EF23" s="825"/>
    </row>
    <row r="24" spans="1:154" ht="21" hidden="1" customHeight="1" thickBot="1">
      <c r="A24" s="831" t="s">
        <v>395</v>
      </c>
      <c r="B24" s="832" t="s">
        <v>349</v>
      </c>
      <c r="C24" s="832" t="s">
        <v>349</v>
      </c>
      <c r="D24" s="832" t="s">
        <v>349</v>
      </c>
      <c r="E24" s="832" t="s">
        <v>349</v>
      </c>
      <c r="F24" s="832" t="s">
        <v>349</v>
      </c>
      <c r="G24" s="832" t="s">
        <v>350</v>
      </c>
      <c r="H24" s="832" t="s">
        <v>351</v>
      </c>
      <c r="I24" s="832" t="s">
        <v>351</v>
      </c>
      <c r="J24" s="833" t="s">
        <v>349</v>
      </c>
      <c r="K24" s="834" t="s">
        <v>352</v>
      </c>
      <c r="L24" s="834" t="s">
        <v>352</v>
      </c>
      <c r="M24" s="834" t="s">
        <v>353</v>
      </c>
      <c r="N24" s="834" t="s">
        <v>354</v>
      </c>
      <c r="O24" s="834" t="s">
        <v>355</v>
      </c>
      <c r="P24" s="834" t="s">
        <v>356</v>
      </c>
      <c r="Q24" s="835" t="s">
        <v>357</v>
      </c>
      <c r="R24" s="835" t="s">
        <v>358</v>
      </c>
      <c r="S24" s="836" t="s">
        <v>359</v>
      </c>
      <c r="T24" s="834" t="s">
        <v>360</v>
      </c>
      <c r="U24" s="836" t="s">
        <v>360</v>
      </c>
      <c r="V24" s="836" t="s">
        <v>361</v>
      </c>
      <c r="W24" s="836" t="s">
        <v>362</v>
      </c>
      <c r="X24" s="833" t="s">
        <v>363</v>
      </c>
      <c r="Y24" s="833" t="s">
        <v>364</v>
      </c>
      <c r="Z24" s="833" t="s">
        <v>365</v>
      </c>
      <c r="AA24" s="833" t="s">
        <v>366</v>
      </c>
      <c r="AB24" s="833" t="s">
        <v>367</v>
      </c>
      <c r="AC24" s="833" t="s">
        <v>368</v>
      </c>
      <c r="AD24" s="833" t="s">
        <v>369</v>
      </c>
      <c r="AE24" s="833" t="s">
        <v>370</v>
      </c>
      <c r="AF24" s="833" t="s">
        <v>371</v>
      </c>
      <c r="AG24" s="833" t="s">
        <v>372</v>
      </c>
      <c r="AH24" s="833" t="s">
        <v>373</v>
      </c>
      <c r="AI24" s="833" t="s">
        <v>374</v>
      </c>
      <c r="AJ24" s="833" t="s">
        <v>375</v>
      </c>
      <c r="AK24" s="833" t="s">
        <v>375</v>
      </c>
      <c r="AL24" s="837" t="s">
        <v>375</v>
      </c>
      <c r="AM24" s="833" t="s">
        <v>375</v>
      </c>
      <c r="AN24" s="833" t="s">
        <v>376</v>
      </c>
      <c r="AO24" s="833" t="s">
        <v>377</v>
      </c>
      <c r="AP24" s="833" t="s">
        <v>378</v>
      </c>
      <c r="AQ24" s="833" t="s">
        <v>379</v>
      </c>
      <c r="AR24" s="833" t="s">
        <v>380</v>
      </c>
      <c r="AS24" s="833" t="s">
        <v>381</v>
      </c>
      <c r="AT24" s="833" t="s">
        <v>382</v>
      </c>
      <c r="AU24" s="833" t="s">
        <v>383</v>
      </c>
      <c r="AV24" s="833" t="s">
        <v>383</v>
      </c>
      <c r="AW24" s="838" t="s">
        <v>383</v>
      </c>
      <c r="AX24" s="837" t="s">
        <v>384</v>
      </c>
      <c r="AY24" s="833" t="s">
        <v>385</v>
      </c>
      <c r="AZ24" s="833" t="s">
        <v>386</v>
      </c>
      <c r="BA24" s="833" t="s">
        <v>387</v>
      </c>
      <c r="BB24" s="833" t="s">
        <v>388</v>
      </c>
      <c r="BC24" s="833" t="s">
        <v>389</v>
      </c>
      <c r="BD24" s="833" t="s">
        <v>390</v>
      </c>
      <c r="BE24" s="833" t="s">
        <v>390</v>
      </c>
      <c r="BF24" s="838"/>
      <c r="BG24" s="825"/>
      <c r="BH24" s="825"/>
      <c r="BI24" s="825"/>
      <c r="BJ24" s="825"/>
      <c r="BK24" s="825"/>
      <c r="BL24" s="825"/>
      <c r="BM24" s="825"/>
      <c r="BN24" s="825"/>
      <c r="BO24" s="825"/>
      <c r="BP24" s="825"/>
      <c r="BQ24" s="825"/>
      <c r="BR24" s="825"/>
      <c r="BS24" s="825"/>
      <c r="BT24" s="825"/>
      <c r="BU24" s="825"/>
      <c r="BV24" s="825"/>
      <c r="BW24" s="825"/>
      <c r="BX24" s="825"/>
      <c r="BY24" s="825"/>
      <c r="BZ24" s="825"/>
      <c r="CA24" s="825"/>
      <c r="CB24" s="825"/>
      <c r="CC24" s="825"/>
      <c r="CD24" s="825"/>
      <c r="CE24" s="825"/>
      <c r="CF24" s="825"/>
      <c r="CG24" s="825"/>
      <c r="CH24" s="825"/>
      <c r="CI24" s="825"/>
      <c r="CJ24" s="825"/>
      <c r="CK24" s="825"/>
      <c r="CL24" s="825"/>
      <c r="CM24" s="825"/>
      <c r="CN24" s="825"/>
      <c r="CO24" s="825"/>
      <c r="CP24" s="825"/>
      <c r="CQ24" s="825"/>
      <c r="CR24" s="825"/>
      <c r="CS24" s="825"/>
      <c r="CT24" s="825"/>
      <c r="CU24" s="825"/>
      <c r="CV24" s="825"/>
      <c r="CW24" s="825"/>
      <c r="CX24" s="825"/>
      <c r="CY24" s="825"/>
      <c r="CZ24" s="825"/>
      <c r="DA24" s="825"/>
      <c r="DB24" s="825"/>
      <c r="DC24" s="825"/>
      <c r="DD24" s="825"/>
      <c r="DE24" s="825"/>
      <c r="DF24" s="825"/>
      <c r="DG24" s="825"/>
      <c r="DH24" s="825"/>
      <c r="DI24" s="825"/>
      <c r="DJ24" s="825"/>
      <c r="DK24" s="825"/>
      <c r="DL24" s="825"/>
      <c r="DM24" s="825"/>
      <c r="DN24" s="825"/>
      <c r="DO24" s="825"/>
      <c r="DP24" s="825"/>
      <c r="DQ24" s="825"/>
      <c r="DR24" s="825"/>
      <c r="DS24" s="825"/>
      <c r="DT24" s="825"/>
      <c r="DU24" s="825"/>
      <c r="DV24" s="825"/>
      <c r="DW24" s="825"/>
      <c r="DX24" s="825"/>
      <c r="DY24" s="825"/>
      <c r="DZ24" s="825"/>
      <c r="EA24" s="825"/>
      <c r="EB24" s="825"/>
      <c r="EC24" s="825"/>
      <c r="ED24" s="825"/>
      <c r="EE24" s="825"/>
      <c r="EF24" s="825"/>
    </row>
    <row r="25" spans="1:154" ht="24" hidden="1" customHeight="1" thickTop="1" thickBot="1">
      <c r="A25" s="839" t="s">
        <v>396</v>
      </c>
      <c r="B25" s="832" t="s">
        <v>397</v>
      </c>
      <c r="C25" s="832" t="s">
        <v>397</v>
      </c>
      <c r="D25" s="832" t="s">
        <v>398</v>
      </c>
      <c r="E25" s="832" t="s">
        <v>398</v>
      </c>
      <c r="F25" s="832" t="s">
        <v>399</v>
      </c>
      <c r="G25" s="832" t="s">
        <v>400</v>
      </c>
      <c r="H25" s="832" t="s">
        <v>400</v>
      </c>
      <c r="I25" s="832" t="s">
        <v>400</v>
      </c>
      <c r="J25" s="833" t="s">
        <v>401</v>
      </c>
      <c r="K25" s="834" t="s">
        <v>402</v>
      </c>
      <c r="L25" s="834" t="s">
        <v>402</v>
      </c>
      <c r="M25" s="834" t="s">
        <v>353</v>
      </c>
      <c r="N25" s="834" t="s">
        <v>403</v>
      </c>
      <c r="O25" s="834" t="s">
        <v>404</v>
      </c>
      <c r="P25" s="834" t="s">
        <v>405</v>
      </c>
      <c r="Q25" s="840" t="s">
        <v>406</v>
      </c>
      <c r="R25" s="840" t="s">
        <v>407</v>
      </c>
      <c r="S25" s="836" t="s">
        <v>408</v>
      </c>
      <c r="T25" s="834" t="s">
        <v>409</v>
      </c>
      <c r="U25" s="836" t="s">
        <v>409</v>
      </c>
      <c r="V25" s="836" t="s">
        <v>410</v>
      </c>
      <c r="W25" s="836" t="s">
        <v>411</v>
      </c>
      <c r="X25" s="833" t="s">
        <v>412</v>
      </c>
      <c r="Y25" s="833" t="s">
        <v>413</v>
      </c>
      <c r="Z25" s="833" t="s">
        <v>414</v>
      </c>
      <c r="AA25" s="833" t="s">
        <v>401</v>
      </c>
      <c r="AB25" s="833" t="s">
        <v>415</v>
      </c>
      <c r="AC25" s="833" t="s">
        <v>416</v>
      </c>
      <c r="AD25" s="833" t="s">
        <v>417</v>
      </c>
      <c r="AE25" s="833" t="s">
        <v>418</v>
      </c>
      <c r="AF25" s="833" t="s">
        <v>419</v>
      </c>
      <c r="AG25" s="833" t="s">
        <v>420</v>
      </c>
      <c r="AH25" s="833" t="s">
        <v>421</v>
      </c>
      <c r="AI25" s="833" t="s">
        <v>422</v>
      </c>
      <c r="AJ25" s="833" t="s">
        <v>423</v>
      </c>
      <c r="AK25" s="833" t="s">
        <v>424</v>
      </c>
      <c r="AL25" s="837" t="s">
        <v>421</v>
      </c>
      <c r="AM25" s="833" t="s">
        <v>421</v>
      </c>
      <c r="AN25" s="833" t="s">
        <v>425</v>
      </c>
      <c r="AO25" s="833" t="s">
        <v>426</v>
      </c>
      <c r="AP25" s="833" t="s">
        <v>427</v>
      </c>
      <c r="AQ25" s="838"/>
      <c r="AR25" s="825"/>
      <c r="AS25" s="825"/>
      <c r="AT25" s="825"/>
      <c r="AU25" s="825"/>
      <c r="AV25" s="825"/>
      <c r="AW25" s="825"/>
      <c r="AX25" s="825"/>
      <c r="AY25" s="825"/>
      <c r="AZ25" s="825"/>
      <c r="BA25" s="825"/>
      <c r="BB25" s="825"/>
      <c r="BC25" s="825"/>
      <c r="BD25" s="825"/>
      <c r="BE25" s="825"/>
      <c r="BF25" s="825"/>
      <c r="BG25" s="825"/>
      <c r="BH25" s="825"/>
      <c r="BI25" s="825"/>
      <c r="BJ25" s="825"/>
      <c r="BK25" s="825"/>
      <c r="BL25" s="825"/>
      <c r="BM25" s="825"/>
      <c r="BN25" s="825"/>
      <c r="BO25" s="825"/>
      <c r="BP25" s="825"/>
      <c r="BQ25" s="825"/>
      <c r="BR25" s="825"/>
      <c r="BS25" s="825"/>
      <c r="BT25" s="825"/>
      <c r="BU25" s="825"/>
      <c r="BV25" s="825"/>
      <c r="BW25" s="825"/>
      <c r="BX25" s="825"/>
      <c r="BY25" s="825"/>
      <c r="BZ25" s="825"/>
      <c r="CA25" s="825"/>
      <c r="CB25" s="825"/>
      <c r="CC25" s="825"/>
      <c r="CD25" s="825"/>
      <c r="CE25" s="825"/>
      <c r="CF25" s="825"/>
      <c r="CG25" s="825"/>
      <c r="CH25" s="825"/>
      <c r="CI25" s="825"/>
      <c r="CJ25" s="825"/>
      <c r="CK25" s="825"/>
      <c r="CL25" s="825"/>
      <c r="CM25" s="825"/>
      <c r="CN25" s="825"/>
      <c r="CO25" s="825"/>
      <c r="CP25" s="825"/>
      <c r="CQ25" s="825"/>
      <c r="CR25" s="825"/>
      <c r="CS25" s="825"/>
      <c r="CT25" s="825"/>
      <c r="CU25" s="825"/>
      <c r="CV25" s="825"/>
      <c r="CW25" s="825"/>
      <c r="CX25" s="825"/>
      <c r="CY25" s="825"/>
      <c r="CZ25" s="825"/>
      <c r="DA25" s="825"/>
      <c r="DB25" s="825"/>
      <c r="DC25" s="825"/>
      <c r="DD25" s="825"/>
      <c r="DE25" s="825"/>
      <c r="DF25" s="825"/>
      <c r="DG25" s="825"/>
      <c r="DH25" s="825"/>
      <c r="DI25" s="825"/>
      <c r="DJ25" s="825"/>
      <c r="DK25" s="825"/>
      <c r="DL25" s="825"/>
      <c r="DM25" s="825"/>
      <c r="DN25" s="825"/>
      <c r="DO25" s="825"/>
      <c r="DP25" s="825"/>
      <c r="DQ25" s="825"/>
      <c r="DR25" s="825"/>
      <c r="DS25" s="825"/>
      <c r="DT25" s="825"/>
      <c r="DU25" s="825"/>
      <c r="DV25" s="825"/>
      <c r="DW25" s="825"/>
      <c r="DX25" s="825"/>
      <c r="DY25" s="825"/>
      <c r="DZ25" s="825"/>
      <c r="EA25" s="825"/>
      <c r="EB25" s="825"/>
      <c r="EC25" s="825"/>
      <c r="ED25" s="825"/>
      <c r="EE25" s="825"/>
      <c r="EF25" s="825"/>
    </row>
    <row r="26" spans="1:154" ht="17.5" thickTop="1">
      <c r="A26" s="841"/>
    </row>
    <row r="27" spans="1:154">
      <c r="A27" s="841"/>
    </row>
    <row r="37" spans="1:1">
      <c r="A37" s="841"/>
    </row>
    <row r="38" spans="1:1" s="2" customFormat="1" ht="13"/>
    <row r="39" spans="1:1" s="2" customFormat="1" ht="13"/>
    <row r="40" spans="1:1" s="2" customFormat="1" ht="13"/>
    <row r="41" spans="1:1" s="2" customFormat="1" ht="13"/>
    <row r="42" spans="1:1" s="2" customFormat="1" ht="13"/>
    <row r="43" spans="1:1" s="2" customFormat="1" ht="13"/>
    <row r="44" spans="1:1" s="2" customFormat="1" ht="13"/>
    <row r="45" spans="1:1" s="2" customFormat="1" ht="13"/>
    <row r="46" spans="1:1" s="2" customFormat="1" ht="13"/>
    <row r="47" spans="1:1" s="2" customFormat="1" ht="13"/>
    <row r="48" spans="1:1" s="2" customFormat="1" ht="13"/>
    <row r="49" s="2" customFormat="1" ht="13"/>
    <row r="50" s="2" customFormat="1" ht="13"/>
    <row r="51" s="2" customFormat="1" ht="13"/>
    <row r="52" s="2" customFormat="1" ht="13"/>
    <row r="53" s="2" customFormat="1" ht="13"/>
    <row r="54" s="2" customFormat="1" ht="13"/>
    <row r="55" s="2" customFormat="1" ht="13"/>
    <row r="56" s="2" customFormat="1" ht="13"/>
    <row r="57" s="2" customFormat="1" ht="13"/>
    <row r="58" s="2" customFormat="1" ht="13"/>
    <row r="59" s="2" customFormat="1" ht="13"/>
    <row r="60" s="2" customFormat="1" ht="13"/>
    <row r="61" s="2" customFormat="1" ht="13"/>
    <row r="62" s="2" customFormat="1" ht="13"/>
    <row r="63" s="2" customFormat="1" ht="13"/>
    <row r="64" s="2" customFormat="1" ht="13"/>
    <row r="65" s="2" customFormat="1" ht="13"/>
    <row r="66" s="2" customFormat="1" ht="13"/>
    <row r="67" s="2" customFormat="1" ht="13"/>
    <row r="68" s="2" customFormat="1" ht="13"/>
    <row r="69" s="2" customFormat="1" ht="13"/>
    <row r="70" s="2" customFormat="1" ht="13"/>
    <row r="71" s="2" customFormat="1" ht="13"/>
    <row r="85" spans="2:2" ht="6" customHeight="1"/>
    <row r="86" spans="2:2" ht="18.5">
      <c r="B86" s="3030" t="s">
        <v>1551</v>
      </c>
    </row>
  </sheetData>
  <mergeCells count="12">
    <mergeCell ref="ED2:EF2"/>
    <mergeCell ref="BJ2:BU2"/>
    <mergeCell ref="B2:J2"/>
    <mergeCell ref="N2:Y2"/>
    <mergeCell ref="Z2:AK2"/>
    <mergeCell ref="AL2:AW2"/>
    <mergeCell ref="AX2:BI2"/>
    <mergeCell ref="BV2:CG2"/>
    <mergeCell ref="CH2:CS2"/>
    <mergeCell ref="CT2:DE2"/>
    <mergeCell ref="DF2:DQ2"/>
    <mergeCell ref="DR2:EC2"/>
  </mergeCells>
  <phoneticPr fontId="190" type="noConversion"/>
  <printOptions horizontalCentered="1"/>
  <pageMargins left="0" right="0" top="0.55118110236220474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PUBLIC&amp;1#_x000D_&amp;"Arialri"&amp;10&amp;K000000&amp;"Arialri"&amp;10&amp;K000000&amp;"Arialri"&amp;10&amp;K000000&amp;G</oddHeader>
    <oddFooter>&amp;C11_x000D_&amp;1#&amp;"Aptos"&amp;10&amp;K000000 PUBLIC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C2625-E25B-4708-B1D3-16343DDB6914}">
  <dimension ref="A1:EJ86"/>
  <sheetViews>
    <sheetView showGridLines="0" view="pageBreakPreview" zoomScaleNormal="110" zoomScaleSheetLayoutView="100" workbookViewId="0">
      <pane xSplit="1" ySplit="3" topLeftCell="DT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RowHeight="15.5"/>
  <cols>
    <col min="1" max="1" width="58.81640625" customWidth="1"/>
    <col min="2" max="9" width="9.1796875" hidden="1" customWidth="1"/>
    <col min="10" max="10" width="9.54296875" hidden="1" customWidth="1"/>
    <col min="11" max="19" width="9.81640625" hidden="1" customWidth="1"/>
    <col min="20" max="37" width="9.81640625" style="537" hidden="1" customWidth="1"/>
    <col min="38" max="38" width="9.54296875" style="537" hidden="1" customWidth="1"/>
    <col min="39" max="56" width="9.81640625" style="537" hidden="1" customWidth="1"/>
    <col min="57" max="85" width="12.1796875" style="537" hidden="1" customWidth="1"/>
    <col min="86" max="102" width="7" style="537" hidden="1" customWidth="1"/>
    <col min="103" max="123" width="12.1796875" style="537" hidden="1" customWidth="1"/>
    <col min="124" max="136" width="12.1796875" style="537" customWidth="1"/>
    <col min="137" max="137" width="9.26953125" customWidth="1"/>
  </cols>
  <sheetData>
    <row r="1" spans="1:140" ht="32.15" customHeight="1" thickBot="1">
      <c r="A1" s="275" t="s">
        <v>669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7"/>
      <c r="EE1" s="277"/>
      <c r="EF1" s="277"/>
    </row>
    <row r="2" spans="1:140" ht="30" customHeight="1" thickTop="1" thickBot="1">
      <c r="A2" s="3118"/>
      <c r="B2" s="3074">
        <v>2015</v>
      </c>
      <c r="C2" s="3074"/>
      <c r="D2" s="3074"/>
      <c r="E2" s="3074"/>
      <c r="F2" s="3074"/>
      <c r="G2" s="3074"/>
      <c r="H2" s="3074"/>
      <c r="I2" s="3074"/>
      <c r="J2" s="3074"/>
      <c r="K2" s="843"/>
      <c r="L2" s="843"/>
      <c r="M2" s="843"/>
      <c r="N2" s="3073">
        <v>2016</v>
      </c>
      <c r="O2" s="3074"/>
      <c r="P2" s="3074"/>
      <c r="Q2" s="3074"/>
      <c r="R2" s="3074"/>
      <c r="S2" s="3074"/>
      <c r="T2" s="3074"/>
      <c r="U2" s="3074"/>
      <c r="V2" s="3074"/>
      <c r="W2" s="3074"/>
      <c r="X2" s="3074"/>
      <c r="Y2" s="3075"/>
      <c r="Z2" s="3074">
        <v>2017</v>
      </c>
      <c r="AA2" s="3074"/>
      <c r="AB2" s="3074"/>
      <c r="AC2" s="3074"/>
      <c r="AD2" s="3074"/>
      <c r="AE2" s="3074"/>
      <c r="AF2" s="3074"/>
      <c r="AG2" s="3074"/>
      <c r="AH2" s="3074"/>
      <c r="AI2" s="3074"/>
      <c r="AJ2" s="3074"/>
      <c r="AK2" s="3074"/>
      <c r="AL2" s="3073">
        <v>2018</v>
      </c>
      <c r="AM2" s="3074"/>
      <c r="AN2" s="3074"/>
      <c r="AO2" s="3074"/>
      <c r="AP2" s="3074"/>
      <c r="AQ2" s="3074"/>
      <c r="AR2" s="3074"/>
      <c r="AS2" s="3074"/>
      <c r="AT2" s="3074"/>
      <c r="AU2" s="3074"/>
      <c r="AV2" s="3074"/>
      <c r="AW2" s="3075"/>
      <c r="AX2" s="3073">
        <v>2019</v>
      </c>
      <c r="AY2" s="3074"/>
      <c r="AZ2" s="3074"/>
      <c r="BA2" s="3074"/>
      <c r="BB2" s="3074"/>
      <c r="BC2" s="3074"/>
      <c r="BD2" s="3074"/>
      <c r="BE2" s="3074"/>
      <c r="BF2" s="3074"/>
      <c r="BG2" s="3074"/>
      <c r="BH2" s="3074"/>
      <c r="BI2" s="3075"/>
      <c r="BJ2" s="3073">
        <v>2020</v>
      </c>
      <c r="BK2" s="3074"/>
      <c r="BL2" s="3074"/>
      <c r="BM2" s="3074"/>
      <c r="BN2" s="3074"/>
      <c r="BO2" s="3074"/>
      <c r="BP2" s="3074"/>
      <c r="BQ2" s="3074"/>
      <c r="BR2" s="3074"/>
      <c r="BS2" s="3074"/>
      <c r="BT2" s="3074"/>
      <c r="BU2" s="3075"/>
      <c r="BV2" s="3073">
        <v>2021</v>
      </c>
      <c r="BW2" s="3074"/>
      <c r="BX2" s="3074"/>
      <c r="BY2" s="3074"/>
      <c r="BZ2" s="3074"/>
      <c r="CA2" s="3074"/>
      <c r="CB2" s="3074"/>
      <c r="CC2" s="3074"/>
      <c r="CD2" s="3074"/>
      <c r="CE2" s="3074"/>
      <c r="CF2" s="3074"/>
      <c r="CG2" s="3074"/>
      <c r="CH2" s="3073">
        <v>2022</v>
      </c>
      <c r="CI2" s="3074"/>
      <c r="CJ2" s="3074"/>
      <c r="CK2" s="3074"/>
      <c r="CL2" s="3074"/>
      <c r="CM2" s="3074"/>
      <c r="CN2" s="3074"/>
      <c r="CO2" s="3074"/>
      <c r="CP2" s="3074"/>
      <c r="CQ2" s="3074"/>
      <c r="CR2" s="3074"/>
      <c r="CS2" s="3075"/>
      <c r="CT2" s="3073">
        <v>2023</v>
      </c>
      <c r="CU2" s="3074"/>
      <c r="CV2" s="3074"/>
      <c r="CW2" s="3074"/>
      <c r="CX2" s="3074"/>
      <c r="CY2" s="3074"/>
      <c r="CZ2" s="3074"/>
      <c r="DA2" s="3074"/>
      <c r="DB2" s="3074"/>
      <c r="DC2" s="3074"/>
      <c r="DD2" s="3074"/>
      <c r="DE2" s="3075"/>
      <c r="DF2" s="3073">
        <v>2024</v>
      </c>
      <c r="DG2" s="3074"/>
      <c r="DH2" s="3074"/>
      <c r="DI2" s="3074"/>
      <c r="DJ2" s="3074"/>
      <c r="DK2" s="3074"/>
      <c r="DL2" s="3074"/>
      <c r="DM2" s="3074"/>
      <c r="DN2" s="3074"/>
      <c r="DO2" s="3074"/>
      <c r="DP2" s="3074"/>
      <c r="DQ2" s="3075"/>
      <c r="DR2" s="3073">
        <v>2025</v>
      </c>
      <c r="DS2" s="3074"/>
      <c r="DT2" s="3074"/>
      <c r="DU2" s="3074"/>
      <c r="DV2" s="3074"/>
      <c r="DW2" s="3074"/>
      <c r="DX2" s="3074"/>
      <c r="DY2" s="3074"/>
      <c r="DZ2" s="3074"/>
      <c r="EA2" s="3074"/>
      <c r="EB2" s="3074"/>
      <c r="EC2" s="3075"/>
      <c r="ED2" s="3073">
        <v>2026</v>
      </c>
      <c r="EE2" s="3074"/>
      <c r="EF2" s="3075"/>
    </row>
    <row r="3" spans="1:140" ht="30" customHeight="1" thickTop="1" thickBot="1">
      <c r="A3" s="3119"/>
      <c r="B3" s="513" t="s">
        <v>121</v>
      </c>
      <c r="C3" s="513" t="s">
        <v>122</v>
      </c>
      <c r="D3" s="513" t="s">
        <v>123</v>
      </c>
      <c r="E3" s="513" t="s">
        <v>124</v>
      </c>
      <c r="F3" s="513" t="s">
        <v>125</v>
      </c>
      <c r="G3" s="513" t="s">
        <v>126</v>
      </c>
      <c r="H3" s="513" t="s">
        <v>127</v>
      </c>
      <c r="I3" s="513" t="s">
        <v>128</v>
      </c>
      <c r="J3" s="513" t="s">
        <v>129</v>
      </c>
      <c r="K3" s="511" t="s">
        <v>130</v>
      </c>
      <c r="L3" s="511" t="s">
        <v>131</v>
      </c>
      <c r="M3" s="513" t="s">
        <v>132</v>
      </c>
      <c r="N3" s="844" t="s">
        <v>121</v>
      </c>
      <c r="O3" s="513" t="s">
        <v>122</v>
      </c>
      <c r="P3" s="513" t="s">
        <v>123</v>
      </c>
      <c r="Q3" s="513" t="s">
        <v>124</v>
      </c>
      <c r="R3" s="513" t="s">
        <v>125</v>
      </c>
      <c r="S3" s="513" t="s">
        <v>126</v>
      </c>
      <c r="T3" s="304" t="s">
        <v>127</v>
      </c>
      <c r="U3" s="304" t="s">
        <v>128</v>
      </c>
      <c r="V3" s="304" t="s">
        <v>129</v>
      </c>
      <c r="W3" s="304" t="s">
        <v>130</v>
      </c>
      <c r="X3" s="304" t="s">
        <v>131</v>
      </c>
      <c r="Y3" s="307" t="s">
        <v>132</v>
      </c>
      <c r="Z3" s="304" t="s">
        <v>121</v>
      </c>
      <c r="AA3" s="304" t="s">
        <v>122</v>
      </c>
      <c r="AB3" s="304" t="s">
        <v>123</v>
      </c>
      <c r="AC3" s="304" t="s">
        <v>124</v>
      </c>
      <c r="AD3" s="304" t="s">
        <v>125</v>
      </c>
      <c r="AE3" s="304" t="s">
        <v>126</v>
      </c>
      <c r="AF3" s="304" t="s">
        <v>127</v>
      </c>
      <c r="AG3" s="304" t="s">
        <v>128</v>
      </c>
      <c r="AH3" s="304" t="s">
        <v>129</v>
      </c>
      <c r="AI3" s="304" t="s">
        <v>130</v>
      </c>
      <c r="AJ3" s="304" t="s">
        <v>131</v>
      </c>
      <c r="AK3" s="304" t="s">
        <v>132</v>
      </c>
      <c r="AL3" s="306" t="s">
        <v>121</v>
      </c>
      <c r="AM3" s="304" t="s">
        <v>122</v>
      </c>
      <c r="AN3" s="304" t="s">
        <v>123</v>
      </c>
      <c r="AO3" s="304" t="s">
        <v>124</v>
      </c>
      <c r="AP3" s="304" t="s">
        <v>125</v>
      </c>
      <c r="AQ3" s="304" t="s">
        <v>126</v>
      </c>
      <c r="AR3" s="304" t="s">
        <v>127</v>
      </c>
      <c r="AS3" s="304" t="s">
        <v>128</v>
      </c>
      <c r="AT3" s="304" t="s">
        <v>129</v>
      </c>
      <c r="AU3" s="304" t="s">
        <v>130</v>
      </c>
      <c r="AV3" s="304" t="s">
        <v>131</v>
      </c>
      <c r="AW3" s="307" t="s">
        <v>132</v>
      </c>
      <c r="AX3" s="306" t="s">
        <v>121</v>
      </c>
      <c r="AY3" s="304" t="s">
        <v>122</v>
      </c>
      <c r="AZ3" s="304" t="s">
        <v>123</v>
      </c>
      <c r="BA3" s="304" t="s">
        <v>124</v>
      </c>
      <c r="BB3" s="304" t="s">
        <v>125</v>
      </c>
      <c r="BC3" s="304" t="s">
        <v>126</v>
      </c>
      <c r="BD3" s="304" t="s">
        <v>127</v>
      </c>
      <c r="BE3" s="304" t="s">
        <v>128</v>
      </c>
      <c r="BF3" s="304" t="s">
        <v>129</v>
      </c>
      <c r="BG3" s="304" t="s">
        <v>130</v>
      </c>
      <c r="BH3" s="304" t="s">
        <v>131</v>
      </c>
      <c r="BI3" s="307" t="s">
        <v>132</v>
      </c>
      <c r="BJ3" s="306" t="s">
        <v>121</v>
      </c>
      <c r="BK3" s="304" t="s">
        <v>122</v>
      </c>
      <c r="BL3" s="304" t="s">
        <v>123</v>
      </c>
      <c r="BM3" s="304" t="s">
        <v>124</v>
      </c>
      <c r="BN3" s="304" t="s">
        <v>125</v>
      </c>
      <c r="BO3" s="304" t="s">
        <v>126</v>
      </c>
      <c r="BP3" s="304" t="s">
        <v>127</v>
      </c>
      <c r="BQ3" s="304" t="s">
        <v>128</v>
      </c>
      <c r="BR3" s="304" t="s">
        <v>129</v>
      </c>
      <c r="BS3" s="304" t="s">
        <v>130</v>
      </c>
      <c r="BT3" s="304" t="s">
        <v>131</v>
      </c>
      <c r="BU3" s="307" t="s">
        <v>132</v>
      </c>
      <c r="BV3" s="381" t="s">
        <v>121</v>
      </c>
      <c r="BW3" s="303" t="s">
        <v>122</v>
      </c>
      <c r="BX3" s="303" t="s">
        <v>123</v>
      </c>
      <c r="BY3" s="303" t="s">
        <v>124</v>
      </c>
      <c r="BZ3" s="304" t="s">
        <v>125</v>
      </c>
      <c r="CA3" s="304" t="s">
        <v>126</v>
      </c>
      <c r="CB3" s="304" t="s">
        <v>127</v>
      </c>
      <c r="CC3" s="304" t="s">
        <v>128</v>
      </c>
      <c r="CD3" s="304" t="s">
        <v>129</v>
      </c>
      <c r="CE3" s="304" t="s">
        <v>130</v>
      </c>
      <c r="CF3" s="304" t="s">
        <v>131</v>
      </c>
      <c r="CG3" s="304" t="s">
        <v>132</v>
      </c>
      <c r="CH3" s="306" t="s">
        <v>121</v>
      </c>
      <c r="CI3" s="304" t="s">
        <v>122</v>
      </c>
      <c r="CJ3" s="304" t="s">
        <v>123</v>
      </c>
      <c r="CK3" s="304" t="s">
        <v>124</v>
      </c>
      <c r="CL3" s="304" t="s">
        <v>125</v>
      </c>
      <c r="CM3" s="304" t="s">
        <v>126</v>
      </c>
      <c r="CN3" s="304" t="s">
        <v>127</v>
      </c>
      <c r="CO3" s="304" t="s">
        <v>128</v>
      </c>
      <c r="CP3" s="304" t="s">
        <v>129</v>
      </c>
      <c r="CQ3" s="304" t="s">
        <v>130</v>
      </c>
      <c r="CR3" s="304" t="s">
        <v>131</v>
      </c>
      <c r="CS3" s="307" t="s">
        <v>132</v>
      </c>
      <c r="CT3" s="306" t="s">
        <v>121</v>
      </c>
      <c r="CU3" s="304" t="s">
        <v>122</v>
      </c>
      <c r="CV3" s="304" t="s">
        <v>123</v>
      </c>
      <c r="CW3" s="304" t="s">
        <v>124</v>
      </c>
      <c r="CX3" s="304" t="s">
        <v>125</v>
      </c>
      <c r="CY3" s="304" t="s">
        <v>126</v>
      </c>
      <c r="CZ3" s="304" t="s">
        <v>127</v>
      </c>
      <c r="DA3" s="304" t="s">
        <v>128</v>
      </c>
      <c r="DB3" s="304" t="s">
        <v>129</v>
      </c>
      <c r="DC3" s="304" t="s">
        <v>130</v>
      </c>
      <c r="DD3" s="304" t="s">
        <v>131</v>
      </c>
      <c r="DE3" s="307" t="s">
        <v>132</v>
      </c>
      <c r="DF3" s="306" t="s">
        <v>121</v>
      </c>
      <c r="DG3" s="304" t="s">
        <v>122</v>
      </c>
      <c r="DH3" s="304" t="s">
        <v>123</v>
      </c>
      <c r="DI3" s="304" t="s">
        <v>124</v>
      </c>
      <c r="DJ3" s="304" t="s">
        <v>125</v>
      </c>
      <c r="DK3" s="304" t="s">
        <v>126</v>
      </c>
      <c r="DL3" s="304" t="s">
        <v>127</v>
      </c>
      <c r="DM3" s="304" t="s">
        <v>128</v>
      </c>
      <c r="DN3" s="304" t="s">
        <v>129</v>
      </c>
      <c r="DO3" s="304" t="s">
        <v>130</v>
      </c>
      <c r="DP3" s="304" t="s">
        <v>131</v>
      </c>
      <c r="DQ3" s="307" t="s">
        <v>132</v>
      </c>
      <c r="DR3" s="306" t="s">
        <v>121</v>
      </c>
      <c r="DS3" s="304" t="s">
        <v>122</v>
      </c>
      <c r="DT3" s="304" t="s">
        <v>123</v>
      </c>
      <c r="DU3" s="304" t="s">
        <v>124</v>
      </c>
      <c r="DV3" s="304" t="s">
        <v>125</v>
      </c>
      <c r="DW3" s="304" t="s">
        <v>126</v>
      </c>
      <c r="DX3" s="304" t="s">
        <v>127</v>
      </c>
      <c r="DY3" s="304" t="s">
        <v>128</v>
      </c>
      <c r="DZ3" s="304" t="s">
        <v>129</v>
      </c>
      <c r="EA3" s="304" t="s">
        <v>130</v>
      </c>
      <c r="EB3" s="304" t="s">
        <v>131</v>
      </c>
      <c r="EC3" s="307" t="s">
        <v>132</v>
      </c>
      <c r="ED3" s="306" t="s">
        <v>121</v>
      </c>
      <c r="EE3" s="304" t="s">
        <v>122</v>
      </c>
      <c r="EF3" s="307" t="s">
        <v>123</v>
      </c>
    </row>
    <row r="4" spans="1:140" ht="30" customHeight="1" thickTop="1">
      <c r="A4" s="768" t="s">
        <v>670</v>
      </c>
      <c r="B4" s="845"/>
      <c r="C4" s="845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79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1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79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1"/>
      <c r="AX4" s="279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1"/>
      <c r="BJ4" s="279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1"/>
      <c r="BV4" s="279"/>
      <c r="BW4" s="280"/>
      <c r="BX4" s="280"/>
      <c r="BY4" s="280"/>
      <c r="BZ4" s="280"/>
      <c r="CA4" s="280"/>
      <c r="CB4" s="280"/>
      <c r="CC4" s="280"/>
      <c r="CD4" s="280"/>
      <c r="CE4" s="280"/>
      <c r="CF4" s="280"/>
      <c r="CG4" s="280"/>
      <c r="CH4" s="279"/>
      <c r="CI4" s="280"/>
      <c r="CJ4" s="280"/>
      <c r="CK4" s="280"/>
      <c r="CL4" s="280"/>
      <c r="CM4" s="280"/>
      <c r="CN4" s="280"/>
      <c r="CO4" s="280"/>
      <c r="CP4" s="280"/>
      <c r="CQ4" s="280"/>
      <c r="CR4" s="280"/>
      <c r="CS4" s="281"/>
      <c r="CT4" s="279"/>
      <c r="CU4" s="280"/>
      <c r="CV4" s="280"/>
      <c r="CW4" s="280"/>
      <c r="CX4" s="280"/>
      <c r="CY4" s="280"/>
      <c r="CZ4" s="280"/>
      <c r="DA4" s="280"/>
      <c r="DB4" s="280"/>
      <c r="DC4" s="280"/>
      <c r="DD4" s="280"/>
      <c r="DE4" s="281"/>
      <c r="DF4" s="776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777"/>
      <c r="DR4" s="776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777"/>
      <c r="ED4" s="776"/>
      <c r="EE4" s="277"/>
      <c r="EF4" s="777"/>
    </row>
    <row r="5" spans="1:140" ht="30" customHeight="1">
      <c r="A5" s="470" t="s">
        <v>671</v>
      </c>
      <c r="B5" s="498"/>
      <c r="C5" s="498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776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7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776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777"/>
      <c r="AX5" s="776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777"/>
      <c r="BJ5" s="776"/>
      <c r="BK5" s="277"/>
      <c r="BL5" s="277"/>
      <c r="BM5" s="277"/>
      <c r="BN5" s="277"/>
      <c r="BO5" s="277"/>
      <c r="BP5" s="277"/>
      <c r="BQ5" s="277"/>
      <c r="BR5" s="277"/>
      <c r="BS5" s="277"/>
      <c r="BT5" s="277"/>
      <c r="BU5" s="777"/>
      <c r="BV5" s="776"/>
      <c r="BW5" s="277"/>
      <c r="BX5" s="277"/>
      <c r="BY5" s="277"/>
      <c r="BZ5" s="277"/>
      <c r="CA5" s="277"/>
      <c r="CB5" s="277"/>
      <c r="CC5" s="277"/>
      <c r="CD5" s="277"/>
      <c r="CE5" s="277"/>
      <c r="CF5" s="277"/>
      <c r="CG5" s="277"/>
      <c r="CH5" s="776"/>
      <c r="CI5" s="277"/>
      <c r="CJ5" s="277"/>
      <c r="CK5" s="277"/>
      <c r="CL5" s="277"/>
      <c r="CM5" s="277"/>
      <c r="CN5" s="277"/>
      <c r="CO5" s="277"/>
      <c r="CP5" s="277"/>
      <c r="CQ5" s="277"/>
      <c r="CR5" s="277"/>
      <c r="CS5" s="777"/>
      <c r="CT5" s="776"/>
      <c r="CU5" s="277"/>
      <c r="CV5" s="277"/>
      <c r="CW5" s="277"/>
      <c r="CX5" s="277"/>
      <c r="CY5" s="277"/>
      <c r="CZ5" s="277"/>
      <c r="DA5" s="277"/>
      <c r="DB5" s="277"/>
      <c r="DC5" s="277"/>
      <c r="DD5" s="277"/>
      <c r="DE5" s="777"/>
      <c r="DF5" s="776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777"/>
      <c r="DR5" s="776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777"/>
      <c r="ED5" s="776"/>
      <c r="EE5" s="277"/>
      <c r="EF5" s="777"/>
    </row>
    <row r="6" spans="1:140" ht="30" customHeight="1">
      <c r="A6" s="520" t="s">
        <v>672</v>
      </c>
      <c r="B6" s="778">
        <v>24.26492</v>
      </c>
      <c r="C6" s="778">
        <v>24.08</v>
      </c>
      <c r="D6" s="779">
        <v>24.017999999999997</v>
      </c>
      <c r="E6" s="779">
        <v>23.6875</v>
      </c>
      <c r="F6" s="779">
        <v>23.604999999999997</v>
      </c>
      <c r="G6" s="779">
        <v>23.677475000000001</v>
      </c>
      <c r="H6" s="775">
        <v>23.708625000000001</v>
      </c>
      <c r="I6" s="775">
        <v>23.722000000000001</v>
      </c>
      <c r="J6" s="775">
        <v>23.781399999999998</v>
      </c>
      <c r="K6" s="775">
        <v>23.82</v>
      </c>
      <c r="L6" s="775">
        <v>23.084</v>
      </c>
      <c r="M6" s="775">
        <v>21.856749999999998</v>
      </c>
      <c r="N6" s="846">
        <v>21.506625</v>
      </c>
      <c r="O6" s="775">
        <v>21.452000000000005</v>
      </c>
      <c r="P6" s="775">
        <v>21.405275</v>
      </c>
      <c r="Q6" s="775">
        <v>21.539399999999997</v>
      </c>
      <c r="R6" s="775">
        <v>21.559759999999994</v>
      </c>
      <c r="S6" s="775">
        <v>21.572425000000003</v>
      </c>
      <c r="T6" s="614">
        <v>21.544325000000001</v>
      </c>
      <c r="U6" s="614">
        <v>21.544325000000001</v>
      </c>
      <c r="V6" s="614">
        <v>21.630649999999999</v>
      </c>
      <c r="W6" s="614">
        <v>21.535520000000002</v>
      </c>
      <c r="X6" s="614">
        <v>19.838250000000002</v>
      </c>
      <c r="Y6" s="781">
        <v>16.136175000000001</v>
      </c>
      <c r="Z6" s="614">
        <v>15.529019999999999</v>
      </c>
      <c r="AA6" s="614">
        <v>15.2796</v>
      </c>
      <c r="AB6" s="614">
        <v>16.201275000000003</v>
      </c>
      <c r="AC6" s="614">
        <v>15.820025000000001</v>
      </c>
      <c r="AD6" s="614">
        <v>13.234300000000001</v>
      </c>
      <c r="AE6" s="614">
        <v>11.727425</v>
      </c>
      <c r="AF6" s="614">
        <v>11.960139999999999</v>
      </c>
      <c r="AG6" s="614">
        <v>12.40362</v>
      </c>
      <c r="AH6" s="614">
        <v>12.770675000000001</v>
      </c>
      <c r="AI6" s="614">
        <v>12.834975</v>
      </c>
      <c r="AJ6" s="614">
        <v>12.85135</v>
      </c>
      <c r="AK6" s="614">
        <v>12.901325</v>
      </c>
      <c r="AL6" s="780">
        <v>12.90558</v>
      </c>
      <c r="AM6" s="614">
        <v>12.912500000000001</v>
      </c>
      <c r="AN6" s="614">
        <v>12.925600000000001</v>
      </c>
      <c r="AO6" s="614">
        <v>12.909899999999999</v>
      </c>
      <c r="AP6" s="614">
        <v>12.9178</v>
      </c>
      <c r="AQ6" s="614">
        <v>12.873025000000002</v>
      </c>
      <c r="AR6" s="614">
        <v>12.892199999999999</v>
      </c>
      <c r="AS6" s="614">
        <v>12.88095</v>
      </c>
      <c r="AT6" s="614">
        <v>12.938000000000001</v>
      </c>
      <c r="AU6" s="614">
        <v>13.14574</v>
      </c>
      <c r="AV6" s="614">
        <v>13.870499999999998</v>
      </c>
      <c r="AW6" s="781">
        <v>14.050425000000001</v>
      </c>
      <c r="AX6" s="780">
        <v>14.13505</v>
      </c>
      <c r="AY6" s="614">
        <v>14.184450000000002</v>
      </c>
      <c r="AZ6" s="614">
        <v>14.190124999999998</v>
      </c>
      <c r="BA6" s="614">
        <v>14.174659999999999</v>
      </c>
      <c r="BB6" s="614">
        <v>14.314699999999998</v>
      </c>
      <c r="BC6" s="614">
        <v>14.230025000000001</v>
      </c>
      <c r="BD6" s="614">
        <v>14.205539999999999</v>
      </c>
      <c r="BE6" s="614">
        <v>14.193624999999999</v>
      </c>
      <c r="BF6" s="614">
        <v>14.165460000000001</v>
      </c>
      <c r="BG6" s="614">
        <v>14.167425</v>
      </c>
      <c r="BH6" s="614">
        <v>14.169849999999999</v>
      </c>
      <c r="BI6" s="781">
        <v>14.171719999999999</v>
      </c>
      <c r="BJ6" s="780">
        <v>14.168524999999999</v>
      </c>
      <c r="BK6" s="614">
        <v>14.189724999999999</v>
      </c>
      <c r="BL6" s="614">
        <v>14.20374</v>
      </c>
      <c r="BM6" s="614">
        <v>13.574149999999999</v>
      </c>
      <c r="BN6" s="614">
        <v>13.481175</v>
      </c>
      <c r="BO6" s="614">
        <v>13.500899999999998</v>
      </c>
      <c r="BP6" s="614">
        <v>13.480024999999999</v>
      </c>
      <c r="BQ6" s="614">
        <v>13.541679999999999</v>
      </c>
      <c r="BR6" s="614">
        <v>13.545425</v>
      </c>
      <c r="BS6" s="614">
        <v>13.57165</v>
      </c>
      <c r="BT6" s="614">
        <v>13.576699999999999</v>
      </c>
      <c r="BU6" s="781">
        <v>13.605179999999999</v>
      </c>
      <c r="BV6" s="780">
        <v>13.610475000000001</v>
      </c>
      <c r="BW6" s="614">
        <v>13.11045</v>
      </c>
      <c r="BX6" s="614">
        <v>12.612</v>
      </c>
      <c r="BY6" s="614">
        <v>12.410450000000001</v>
      </c>
      <c r="BZ6" s="614">
        <v>12.382949999999999</v>
      </c>
      <c r="CA6" s="614">
        <v>12.261524999999999</v>
      </c>
      <c r="CB6" s="614">
        <v>12.1814</v>
      </c>
      <c r="CC6" s="614">
        <v>12.10718</v>
      </c>
      <c r="CD6" s="614">
        <v>12.094874999999998</v>
      </c>
      <c r="CE6" s="614">
        <v>12.08685</v>
      </c>
      <c r="CF6" s="614">
        <v>12.104379999999999</v>
      </c>
      <c r="CG6" s="614">
        <v>12.113949999999999</v>
      </c>
      <c r="CH6" s="780">
        <v>12.168540000000002</v>
      </c>
      <c r="CI6" s="614">
        <v>12.42445</v>
      </c>
      <c r="CJ6" s="614">
        <v>13.048275</v>
      </c>
      <c r="CK6" s="614">
        <v>15.587100000000001</v>
      </c>
      <c r="CL6" s="614">
        <v>18.187774999999998</v>
      </c>
      <c r="CM6" s="614">
        <v>22.770524999999999</v>
      </c>
      <c r="CN6" s="614">
        <v>24.551460000000002</v>
      </c>
      <c r="CO6" s="614">
        <v>25.887400000000003</v>
      </c>
      <c r="CP6" s="614">
        <v>27.606875000000002</v>
      </c>
      <c r="CQ6" s="614">
        <v>29.228480000000001</v>
      </c>
      <c r="CR6" s="614">
        <v>31.859749999999998</v>
      </c>
      <c r="CS6" s="781">
        <v>32.589560000000006</v>
      </c>
      <c r="CT6" s="780">
        <v>32.705800000000004</v>
      </c>
      <c r="CU6" s="614">
        <v>32.752874999999996</v>
      </c>
      <c r="CV6" s="614">
        <v>19.392074999999998</v>
      </c>
      <c r="CW6" s="614">
        <v>18.750125000000001</v>
      </c>
      <c r="CX6" s="614">
        <v>19.40962</v>
      </c>
      <c r="CY6" s="614">
        <v>20.647774999999999</v>
      </c>
      <c r="CZ6" s="614">
        <v>23.20908</v>
      </c>
      <c r="DA6" s="614">
        <v>24.719624999999997</v>
      </c>
      <c r="DB6" s="614">
        <v>26.341379999999997</v>
      </c>
      <c r="DC6" s="614">
        <v>27.390660000000004</v>
      </c>
      <c r="DD6" s="614">
        <v>27.667919999999999</v>
      </c>
      <c r="DE6" s="781">
        <v>27.378250000000001</v>
      </c>
      <c r="DF6" s="780">
        <v>26.9756</v>
      </c>
      <c r="DG6" s="614">
        <v>26.052375000000001</v>
      </c>
      <c r="DH6" s="614">
        <v>24.76352</v>
      </c>
      <c r="DI6" s="614">
        <v>24.133800000000001</v>
      </c>
      <c r="DJ6" s="614">
        <v>23.685939999999999</v>
      </c>
      <c r="DK6" s="614">
        <v>23.45045</v>
      </c>
      <c r="DL6" s="614">
        <v>23.356299999999997</v>
      </c>
      <c r="DM6" s="614">
        <v>23.370525000000001</v>
      </c>
      <c r="DN6" s="614">
        <v>23.593319999999999</v>
      </c>
      <c r="DO6" s="614">
        <v>24.23865</v>
      </c>
      <c r="DP6" s="614">
        <v>25.1951</v>
      </c>
      <c r="DQ6" s="781">
        <v>25.928140000000003</v>
      </c>
      <c r="DR6" s="780">
        <v>26.48705</v>
      </c>
      <c r="DS6" s="614">
        <v>25.229900000000001</v>
      </c>
      <c r="DT6" s="614">
        <v>16.448840000000001</v>
      </c>
      <c r="DU6" s="614">
        <v>14.892975</v>
      </c>
      <c r="DV6" s="614">
        <v>14.558074999999999</v>
      </c>
      <c r="DW6" s="614">
        <v>14.212560000000002</v>
      </c>
      <c r="DX6" s="614">
        <v>13.00535</v>
      </c>
      <c r="DY6" s="614">
        <v>10.006450000000001</v>
      </c>
      <c r="DZ6" s="614">
        <v>10.18228</v>
      </c>
      <c r="EA6" s="277">
        <v>10.32</v>
      </c>
      <c r="EB6" s="277">
        <v>10.68</v>
      </c>
      <c r="EC6" s="777">
        <v>10.79</v>
      </c>
      <c r="ED6" s="780">
        <v>10.866325</v>
      </c>
      <c r="EE6" s="614">
        <v>8.7616499999999995</v>
      </c>
      <c r="EF6" s="781">
        <v>4.83134</v>
      </c>
      <c r="EH6" s="2692"/>
      <c r="EI6" s="2692"/>
      <c r="EJ6" s="2692"/>
    </row>
    <row r="7" spans="1:140" ht="30" customHeight="1">
      <c r="A7" s="520" t="s">
        <v>673</v>
      </c>
      <c r="B7" s="778">
        <v>25.831945209906937</v>
      </c>
      <c r="C7" s="778">
        <v>25.62247286656735</v>
      </c>
      <c r="D7" s="779">
        <v>25.55228707757286</v>
      </c>
      <c r="E7" s="779">
        <v>25.178541770470023</v>
      </c>
      <c r="F7" s="779">
        <v>25.085349167762587</v>
      </c>
      <c r="G7" s="779">
        <v>25.167215276311193</v>
      </c>
      <c r="H7" s="775">
        <v>25.202411296299314</v>
      </c>
      <c r="I7" s="775">
        <v>25.217525340306899</v>
      </c>
      <c r="J7" s="775">
        <v>25.28466163023306</v>
      </c>
      <c r="K7" s="775">
        <v>25.328300281780002</v>
      </c>
      <c r="L7" s="775">
        <v>24.497766080506</v>
      </c>
      <c r="M7" s="775">
        <v>23.120074204683011</v>
      </c>
      <c r="N7" s="846">
        <v>22.728667311548055</v>
      </c>
      <c r="O7" s="775">
        <v>22.667666980145189</v>
      </c>
      <c r="P7" s="775">
        <v>22.615502632795529</v>
      </c>
      <c r="Q7" s="775">
        <v>22.765275962676164</v>
      </c>
      <c r="R7" s="775">
        <v>22.788020639665582</v>
      </c>
      <c r="S7" s="775">
        <v>22.802170269965135</v>
      </c>
      <c r="T7" s="614">
        <v>22.770777581813249</v>
      </c>
      <c r="U7" s="614">
        <v>22.770777581813249</v>
      </c>
      <c r="V7" s="614">
        <v>22.867232771364804</v>
      </c>
      <c r="W7" s="614">
        <v>22.760941793005255</v>
      </c>
      <c r="X7" s="614">
        <v>20.873483458028062</v>
      </c>
      <c r="Y7" s="781">
        <v>16.814478415620439</v>
      </c>
      <c r="Z7" s="614">
        <v>16.156246695134183</v>
      </c>
      <c r="AA7" s="614">
        <v>15.886446364684588</v>
      </c>
      <c r="AB7" s="614">
        <v>16.885178552899053</v>
      </c>
      <c r="AC7" s="614">
        <v>16.471472777830236</v>
      </c>
      <c r="AD7" s="614">
        <v>13.687149610216213</v>
      </c>
      <c r="AE7" s="614">
        <v>12.081641357234671</v>
      </c>
      <c r="AF7" s="614">
        <v>12.32877467794159</v>
      </c>
      <c r="AG7" s="614">
        <v>12.800552987620783</v>
      </c>
      <c r="AH7" s="614">
        <v>13.191846975948941</v>
      </c>
      <c r="AI7" s="614">
        <v>13.2604694858478</v>
      </c>
      <c r="AJ7" s="614">
        <v>13.277948922203397</v>
      </c>
      <c r="AK7" s="614">
        <v>13.331303704410768</v>
      </c>
      <c r="AL7" s="780">
        <v>13.335847104176807</v>
      </c>
      <c r="AM7" s="614">
        <v>13.343236348370848</v>
      </c>
      <c r="AN7" s="614">
        <v>13.357225380960401</v>
      </c>
      <c r="AO7" s="614">
        <v>13.340460011764701</v>
      </c>
      <c r="AP7" s="614">
        <v>13.348895919264693</v>
      </c>
      <c r="AQ7" s="614">
        <v>13.301088099066204</v>
      </c>
      <c r="AR7" s="614">
        <v>13.321560557550116</v>
      </c>
      <c r="AS7" s="614">
        <v>13.309549090906271</v>
      </c>
      <c r="AT7" s="614">
        <v>13.370467780355602</v>
      </c>
      <c r="AU7" s="614">
        <v>13.592446933374857</v>
      </c>
      <c r="AV7" s="614">
        <v>14.36875452406511</v>
      </c>
      <c r="AW7" s="781">
        <v>14.561928200076396</v>
      </c>
      <c r="AX7" s="780">
        <v>14.652846805598696</v>
      </c>
      <c r="AY7" s="614">
        <v>14.705939146309683</v>
      </c>
      <c r="AZ7" s="614">
        <v>14.712039187695753</v>
      </c>
      <c r="BA7" s="614">
        <v>14.695416324910125</v>
      </c>
      <c r="BB7" s="614">
        <v>14.845989722709161</v>
      </c>
      <c r="BC7" s="614">
        <v>14.754932651251567</v>
      </c>
      <c r="BD7" s="614">
        <v>14.728609633222829</v>
      </c>
      <c r="BE7" s="614">
        <v>14.71580141722645</v>
      </c>
      <c r="BF7" s="614">
        <v>14.685528154114975</v>
      </c>
      <c r="BG7" s="614">
        <v>14.687640098817475</v>
      </c>
      <c r="BH7" s="614">
        <v>14.690246472443896</v>
      </c>
      <c r="BI7" s="781">
        <v>14.692256358191264</v>
      </c>
      <c r="BJ7" s="780">
        <v>14.688822367330191</v>
      </c>
      <c r="BK7" s="614">
        <v>14.711609222952912</v>
      </c>
      <c r="BL7" s="614">
        <v>14.726674644279859</v>
      </c>
      <c r="BM7" s="614">
        <v>14.05097510945502</v>
      </c>
      <c r="BN7" s="614">
        <v>13.951377400570335</v>
      </c>
      <c r="BO7" s="614">
        <v>13.972503428856623</v>
      </c>
      <c r="BP7" s="614">
        <v>13.950145784832982</v>
      </c>
      <c r="BQ7" s="614">
        <v>14.016186790854963</v>
      </c>
      <c r="BR7" s="614">
        <v>14.020198881071597</v>
      </c>
      <c r="BS7" s="614">
        <v>14.048296404753946</v>
      </c>
      <c r="BT7" s="614">
        <v>14.053707423957093</v>
      </c>
      <c r="BU7" s="781">
        <v>14.084226077357869</v>
      </c>
      <c r="BV7" s="780">
        <v>14.08990059966041</v>
      </c>
      <c r="BW7" s="614">
        <v>13.554721237624536</v>
      </c>
      <c r="BX7" s="614">
        <v>13.022602661930675</v>
      </c>
      <c r="BY7" s="614">
        <v>12.807827249212473</v>
      </c>
      <c r="BZ7" s="614">
        <v>12.778540056481001</v>
      </c>
      <c r="CA7" s="614">
        <v>12.649273456806201</v>
      </c>
      <c r="CB7" s="614">
        <v>12.564018332282201</v>
      </c>
      <c r="CC7" s="614">
        <v>12.485077707805987</v>
      </c>
      <c r="CD7" s="614">
        <v>12.471992990554069</v>
      </c>
      <c r="CE7" s="614">
        <v>12.463459926532526</v>
      </c>
      <c r="CF7" s="614">
        <v>12.482100210360715</v>
      </c>
      <c r="CG7" s="614">
        <v>12.492277048891033</v>
      </c>
      <c r="CH7" s="780">
        <v>12.550338231973242</v>
      </c>
      <c r="CI7" s="614">
        <v>12.822738689269743</v>
      </c>
      <c r="CJ7" s="614">
        <v>13.488271695907287</v>
      </c>
      <c r="CK7" s="614">
        <v>16.219122719346828</v>
      </c>
      <c r="CL7" s="614">
        <v>19.054156791338986</v>
      </c>
      <c r="CM7" s="614">
        <v>24.145011468152109</v>
      </c>
      <c r="CN7" s="614">
        <v>26.156937512661525</v>
      </c>
      <c r="CO7" s="614">
        <v>27.678725602933454</v>
      </c>
      <c r="CP7" s="614">
        <v>29.653474402890765</v>
      </c>
      <c r="CQ7" s="614">
        <v>31.532605309059338</v>
      </c>
      <c r="CR7" s="614">
        <v>34.616970027048112</v>
      </c>
      <c r="CS7" s="781">
        <v>35.480276499491964</v>
      </c>
      <c r="CT7" s="780">
        <v>35.618095793508317</v>
      </c>
      <c r="CU7" s="614">
        <v>35.673934819775646</v>
      </c>
      <c r="CV7" s="614">
        <v>20.380106378499605</v>
      </c>
      <c r="CW7" s="614">
        <v>19.67226874500615</v>
      </c>
      <c r="CX7" s="614">
        <v>20.399485662249266</v>
      </c>
      <c r="CY7" s="614">
        <v>21.771613439198891</v>
      </c>
      <c r="CZ7" s="614">
        <v>24.638682906690001</v>
      </c>
      <c r="DA7" s="614">
        <v>26.347900553019855</v>
      </c>
      <c r="DB7" s="614">
        <v>28.198337830397168</v>
      </c>
      <c r="DC7" s="614">
        <v>29.404158253252593</v>
      </c>
      <c r="DD7" s="614">
        <v>29.723917423392582</v>
      </c>
      <c r="DE7" s="781">
        <v>29.389857140652687</v>
      </c>
      <c r="DF7" s="780">
        <v>28.926365138580749</v>
      </c>
      <c r="DG7" s="614">
        <v>27.867405228205424</v>
      </c>
      <c r="DH7" s="614">
        <v>26.3977745447351</v>
      </c>
      <c r="DI7" s="614">
        <v>25.683394782505051</v>
      </c>
      <c r="DJ7" s="614">
        <v>25.176779204050995</v>
      </c>
      <c r="DK7" s="614">
        <v>24.910878262900592</v>
      </c>
      <c r="DL7" s="614">
        <v>24.804662868381975</v>
      </c>
      <c r="DM7" s="614">
        <v>24.820707407459278</v>
      </c>
      <c r="DN7" s="614">
        <v>25.072158655632787</v>
      </c>
      <c r="DO7" s="614">
        <v>25.802174704769396</v>
      </c>
      <c r="DP7" s="614">
        <v>26.888762660253374</v>
      </c>
      <c r="DQ7" s="781">
        <v>27.725303902838352</v>
      </c>
      <c r="DR7" s="780">
        <v>28.365335124257406</v>
      </c>
      <c r="DS7" s="614">
        <v>26.928402239132737</v>
      </c>
      <c r="DT7" s="614">
        <v>17.154259160629316</v>
      </c>
      <c r="DU7" s="614">
        <v>15.468920620183443</v>
      </c>
      <c r="DV7" s="614">
        <v>15.107930980782642</v>
      </c>
      <c r="DW7" s="614">
        <v>14.736156262630015</v>
      </c>
      <c r="DX7" s="614">
        <v>13.44240805396147</v>
      </c>
      <c r="DY7" s="614">
        <v>10.263195378487669</v>
      </c>
      <c r="DZ7" s="614">
        <v>10.448247452681219</v>
      </c>
      <c r="EA7" s="277">
        <v>10.59</v>
      </c>
      <c r="EB7" s="277">
        <v>10.98</v>
      </c>
      <c r="EC7" s="777">
        <v>11.08</v>
      </c>
      <c r="ED7" s="780">
        <v>11.16976062274744</v>
      </c>
      <c r="EE7" s="614">
        <v>8.9578641766585498</v>
      </c>
      <c r="EF7" s="781">
        <v>4.8905200000000004</v>
      </c>
      <c r="EH7" s="2692"/>
      <c r="EI7" s="2692"/>
      <c r="EJ7" s="2692"/>
    </row>
    <row r="8" spans="1:140" ht="30" customHeight="1">
      <c r="A8" s="520" t="s">
        <v>674</v>
      </c>
      <c r="B8" s="778">
        <v>23.32536</v>
      </c>
      <c r="C8" s="778">
        <v>23.319999999999997</v>
      </c>
      <c r="D8" s="779">
        <v>23.196000000000002</v>
      </c>
      <c r="E8" s="779">
        <v>22.927499999999998</v>
      </c>
      <c r="F8" s="779">
        <v>22.927499999999998</v>
      </c>
      <c r="G8" s="779">
        <v>22.913025000000001</v>
      </c>
      <c r="H8" s="775">
        <v>22.913025000000001</v>
      </c>
      <c r="I8" s="775">
        <v>22.92</v>
      </c>
      <c r="J8" s="775">
        <v>22.952150000000003</v>
      </c>
      <c r="K8" s="775">
        <v>23.107500000000002</v>
      </c>
      <c r="L8" s="775">
        <v>22.651879999999998</v>
      </c>
      <c r="M8" s="775">
        <v>21.748825000000004</v>
      </c>
      <c r="N8" s="846">
        <v>21.795200000000001</v>
      </c>
      <c r="O8" s="775">
        <v>21.83</v>
      </c>
      <c r="P8" s="775">
        <v>21.934100000000001</v>
      </c>
      <c r="Q8" s="775">
        <v>21.891524999999998</v>
      </c>
      <c r="R8" s="775">
        <v>21.932920000000003</v>
      </c>
      <c r="S8" s="775">
        <v>21.922799999999999</v>
      </c>
      <c r="T8" s="614">
        <v>21.943950000000001</v>
      </c>
      <c r="U8" s="614">
        <v>21.943950000000001</v>
      </c>
      <c r="V8" s="614">
        <v>21.980149999999998</v>
      </c>
      <c r="W8" s="614">
        <v>21.632999999999999</v>
      </c>
      <c r="X8" s="614">
        <v>20.274050000000003</v>
      </c>
      <c r="Y8" s="781">
        <v>16.929974999999999</v>
      </c>
      <c r="Z8" s="614">
        <v>15.989080000000001</v>
      </c>
      <c r="AA8" s="614">
        <v>15.6538</v>
      </c>
      <c r="AB8" s="614">
        <v>15.7803</v>
      </c>
      <c r="AC8" s="614">
        <v>15.468425</v>
      </c>
      <c r="AD8" s="614">
        <v>14.258199999999999</v>
      </c>
      <c r="AE8" s="614">
        <v>12.451575</v>
      </c>
      <c r="AF8" s="614">
        <v>12.223400000000002</v>
      </c>
      <c r="AG8" s="614">
        <v>12.649019999999998</v>
      </c>
      <c r="AH8" s="614">
        <v>13.149825</v>
      </c>
      <c r="AI8" s="614">
        <v>12.934925</v>
      </c>
      <c r="AJ8" s="614">
        <v>12.935275000000001</v>
      </c>
      <c r="AK8" s="614">
        <v>12.893699999999999</v>
      </c>
      <c r="AL8" s="780">
        <v>12.97724</v>
      </c>
      <c r="AM8" s="614">
        <v>13.897499999999999</v>
      </c>
      <c r="AN8" s="614">
        <v>12.992599999999999</v>
      </c>
      <c r="AO8" s="614">
        <v>12.978979999999998</v>
      </c>
      <c r="AP8" s="614">
        <v>12.951649999999999</v>
      </c>
      <c r="AQ8" s="614">
        <v>12.956424999999999</v>
      </c>
      <c r="AR8" s="614">
        <v>12.946019999999999</v>
      </c>
      <c r="AS8" s="614">
        <v>12.954474999999999</v>
      </c>
      <c r="AT8" s="614">
        <v>13.112550000000001</v>
      </c>
      <c r="AU8" s="614">
        <v>13.392339999999999</v>
      </c>
      <c r="AV8" s="614">
        <v>13.673920000000001</v>
      </c>
      <c r="AW8" s="781">
        <v>13.973475000000001</v>
      </c>
      <c r="AX8" s="780">
        <v>14.037475000000001</v>
      </c>
      <c r="AY8" s="614">
        <v>14.073799999999999</v>
      </c>
      <c r="AZ8" s="614">
        <v>14.080825000000001</v>
      </c>
      <c r="BA8" s="614">
        <v>14.043359999999998</v>
      </c>
      <c r="BB8" s="614">
        <v>14.278420000000001</v>
      </c>
      <c r="BC8" s="614">
        <v>14.151175</v>
      </c>
      <c r="BD8" s="614">
        <v>14.1073</v>
      </c>
      <c r="BE8" s="614">
        <v>14.08745</v>
      </c>
      <c r="BF8" s="614">
        <v>14.071899999999999</v>
      </c>
      <c r="BG8" s="614">
        <v>14.070599999999999</v>
      </c>
      <c r="BH8" s="614">
        <v>14.069649999999999</v>
      </c>
      <c r="BI8" s="781">
        <v>14.08236</v>
      </c>
      <c r="BJ8" s="780">
        <v>14.096325</v>
      </c>
      <c r="BK8" s="614">
        <v>14.101624999999999</v>
      </c>
      <c r="BL8" s="614">
        <v>14.104220000000002</v>
      </c>
      <c r="BM8" s="614">
        <v>13.322125</v>
      </c>
      <c r="BN8" s="614">
        <v>13.100774999999999</v>
      </c>
      <c r="BO8" s="614">
        <v>13.12542</v>
      </c>
      <c r="BP8" s="614">
        <v>13.131975000000001</v>
      </c>
      <c r="BQ8" s="614">
        <v>13.159139999999999</v>
      </c>
      <c r="BR8" s="614">
        <v>13.185175000000001</v>
      </c>
      <c r="BS8" s="614">
        <v>13.182450000000001</v>
      </c>
      <c r="BT8" s="614">
        <v>13.1889</v>
      </c>
      <c r="BU8" s="781">
        <v>13.195460000000001</v>
      </c>
      <c r="BV8" s="780">
        <v>13.208375</v>
      </c>
      <c r="BW8" s="614">
        <v>13.08785</v>
      </c>
      <c r="BX8" s="614">
        <v>12.89442</v>
      </c>
      <c r="BY8" s="614">
        <v>12.719650000000001</v>
      </c>
      <c r="BZ8" s="614">
        <v>12.683350000000001</v>
      </c>
      <c r="CA8" s="614">
        <v>12.562850000000001</v>
      </c>
      <c r="CB8" s="614">
        <v>12.53032</v>
      </c>
      <c r="CC8" s="614">
        <v>12.446779999999999</v>
      </c>
      <c r="CD8" s="614">
        <v>12.381874999999999</v>
      </c>
      <c r="CE8" s="614">
        <v>12.345174999999999</v>
      </c>
      <c r="CF8" s="614">
        <v>12.356960000000001</v>
      </c>
      <c r="CG8" s="614">
        <v>12.370774999999998</v>
      </c>
      <c r="CH8" s="780">
        <v>12.392900000000001</v>
      </c>
      <c r="CI8" s="614">
        <v>12.447175</v>
      </c>
      <c r="CJ8" s="614">
        <v>12.873950000000001</v>
      </c>
      <c r="CK8" s="614">
        <v>15.434199999999999</v>
      </c>
      <c r="CL8" s="614">
        <v>18.539574999999999</v>
      </c>
      <c r="CM8" s="614">
        <v>22.654349999999997</v>
      </c>
      <c r="CN8" s="614">
        <v>24.080880000000001</v>
      </c>
      <c r="CO8" s="614">
        <v>25.417275</v>
      </c>
      <c r="CP8" s="614">
        <v>26.795275000000004</v>
      </c>
      <c r="CQ8" s="614">
        <v>28.040659999999995</v>
      </c>
      <c r="CR8" s="614">
        <v>30.276599999999998</v>
      </c>
      <c r="CS8" s="781">
        <v>30.676460000000002</v>
      </c>
      <c r="CT8" s="780">
        <v>30.3902</v>
      </c>
      <c r="CU8" s="614">
        <v>30.316524999999999</v>
      </c>
      <c r="CV8" s="614">
        <v>20.63475</v>
      </c>
      <c r="CW8" s="614">
        <v>20.052700000000002</v>
      </c>
      <c r="CX8" s="614">
        <v>20.704519999999999</v>
      </c>
      <c r="CY8" s="614">
        <v>21.885825000000004</v>
      </c>
      <c r="CZ8" s="614">
        <v>23.350059999999999</v>
      </c>
      <c r="DA8" s="614">
        <v>24.440775000000002</v>
      </c>
      <c r="DB8" s="614">
        <v>25.967959999999998</v>
      </c>
      <c r="DC8" s="614">
        <v>27.114539999999998</v>
      </c>
      <c r="DD8" s="614">
        <v>27.500239999999998</v>
      </c>
      <c r="DE8" s="781">
        <v>27.365849999999998</v>
      </c>
      <c r="DF8" s="780">
        <v>27.167499999999997</v>
      </c>
      <c r="DG8" s="614">
        <v>26.346024999999997</v>
      </c>
      <c r="DH8" s="614">
        <v>25.248540000000002</v>
      </c>
      <c r="DI8" s="614">
        <v>24.587039999999998</v>
      </c>
      <c r="DJ8" s="614">
        <v>23.8216</v>
      </c>
      <c r="DK8" s="614">
        <v>23.666625</v>
      </c>
      <c r="DL8" s="614">
        <v>23.594119999999997</v>
      </c>
      <c r="DM8" s="614">
        <v>23.586599999999997</v>
      </c>
      <c r="DN8" s="614">
        <v>23.651799999999998</v>
      </c>
      <c r="DO8" s="614">
        <v>23.793524999999999</v>
      </c>
      <c r="DP8" s="614">
        <v>24.375899999999998</v>
      </c>
      <c r="DQ8" s="781">
        <v>24.8933</v>
      </c>
      <c r="DR8" s="780">
        <v>25.312075</v>
      </c>
      <c r="DS8" s="614">
        <v>24.319224999999999</v>
      </c>
      <c r="DT8" s="614">
        <v>16.919040000000003</v>
      </c>
      <c r="DU8" s="614">
        <v>15.015549999999999</v>
      </c>
      <c r="DV8" s="614">
        <v>14.539100000000001</v>
      </c>
      <c r="DW8" s="614">
        <v>14.247780000000001</v>
      </c>
      <c r="DX8" s="614">
        <v>13.494199999999999</v>
      </c>
      <c r="DY8" s="614">
        <v>11.59395</v>
      </c>
      <c r="DZ8" s="614">
        <v>11.672140000000002</v>
      </c>
      <c r="EA8" s="277">
        <v>11.67</v>
      </c>
      <c r="EB8" s="277">
        <v>11.86</v>
      </c>
      <c r="EC8" s="777">
        <v>11.76</v>
      </c>
      <c r="ED8" s="780">
        <v>11.870950000000001</v>
      </c>
      <c r="EE8" s="614">
        <v>10.2036</v>
      </c>
      <c r="EF8" s="781">
        <v>6.3043000000000005</v>
      </c>
      <c r="EH8" s="2692"/>
      <c r="EI8" s="2692"/>
      <c r="EJ8" s="2692"/>
    </row>
    <row r="9" spans="1:140" ht="30" customHeight="1">
      <c r="A9" s="520" t="s">
        <v>675</v>
      </c>
      <c r="B9" s="778">
        <v>26.404876217662025</v>
      </c>
      <c r="C9" s="778">
        <v>26.398007697532258</v>
      </c>
      <c r="D9" s="779">
        <v>26.239225356892376</v>
      </c>
      <c r="E9" s="779">
        <v>25.896172471727681</v>
      </c>
      <c r="F9" s="779">
        <v>25.896172471727681</v>
      </c>
      <c r="G9" s="779">
        <v>25.877707832549511</v>
      </c>
      <c r="H9" s="775">
        <v>25.877707832549511</v>
      </c>
      <c r="I9" s="775">
        <v>25.886604924327994</v>
      </c>
      <c r="J9" s="775">
        <v>25.927623520985996</v>
      </c>
      <c r="K9" s="775">
        <v>26.126036999872809</v>
      </c>
      <c r="L9" s="775">
        <v>25.545103043663499</v>
      </c>
      <c r="M9" s="775">
        <v>24.402447838001631</v>
      </c>
      <c r="N9" s="846">
        <v>24.460845050189445</v>
      </c>
      <c r="O9" s="775">
        <v>24.50468653533142</v>
      </c>
      <c r="P9" s="775">
        <v>24.635935347531447</v>
      </c>
      <c r="Q9" s="775">
        <v>24.582238436435993</v>
      </c>
      <c r="R9" s="775">
        <v>24.634446748944278</v>
      </c>
      <c r="S9" s="775">
        <v>24.621680933887099</v>
      </c>
      <c r="T9" s="614">
        <v>24.648362130913274</v>
      </c>
      <c r="U9" s="614">
        <v>24.648362130913274</v>
      </c>
      <c r="V9" s="614">
        <v>24.694043950716729</v>
      </c>
      <c r="W9" s="614">
        <v>24.25672910347766</v>
      </c>
      <c r="X9" s="614">
        <v>22.561071453510195</v>
      </c>
      <c r="Y9" s="781">
        <v>18.49562756109308</v>
      </c>
      <c r="Z9" s="614">
        <v>17.378403412145328</v>
      </c>
      <c r="AA9" s="614">
        <v>16.983046029698471</v>
      </c>
      <c r="AB9" s="614">
        <v>17.132043967067585</v>
      </c>
      <c r="AC9" s="614">
        <v>16.765071235098926</v>
      </c>
      <c r="AD9" s="614">
        <v>15.352710052341475</v>
      </c>
      <c r="AE9" s="614">
        <v>13.278250670460178</v>
      </c>
      <c r="AF9" s="614">
        <v>13.019087575342189</v>
      </c>
      <c r="AG9" s="614">
        <v>13.503019840088371</v>
      </c>
      <c r="AH9" s="614">
        <v>14.0752611015751</v>
      </c>
      <c r="AI9" s="614">
        <v>13.829331851496063</v>
      </c>
      <c r="AJ9" s="614">
        <v>13.829731928347263</v>
      </c>
      <c r="AK9" s="614">
        <v>13.782218984609285</v>
      </c>
      <c r="AL9" s="780">
        <v>13.877711996122827</v>
      </c>
      <c r="AM9" s="614">
        <v>14.935317902768634</v>
      </c>
      <c r="AN9" s="614">
        <v>13.895279010349322</v>
      </c>
      <c r="AO9" s="614">
        <v>13.879701864528379</v>
      </c>
      <c r="AP9" s="614">
        <v>13.848451483266222</v>
      </c>
      <c r="AQ9" s="614">
        <v>13.853910779881105</v>
      </c>
      <c r="AR9" s="614">
        <v>13.842015016200136</v>
      </c>
      <c r="AS9" s="614">
        <v>13.851681295235476</v>
      </c>
      <c r="AT9" s="614">
        <v>14.032563449284584</v>
      </c>
      <c r="AU9" s="614">
        <v>14.353472949609891</v>
      </c>
      <c r="AV9" s="614">
        <v>14.677408551717507</v>
      </c>
      <c r="AW9" s="781">
        <v>15.023099528414026</v>
      </c>
      <c r="AX9" s="780">
        <v>15.097100880943621</v>
      </c>
      <c r="AY9" s="614">
        <v>15.139125093719977</v>
      </c>
      <c r="AZ9" s="614">
        <v>15.147254176445221</v>
      </c>
      <c r="BA9" s="614">
        <v>15.10390809384381</v>
      </c>
      <c r="BB9" s="614">
        <v>15.376156071900747</v>
      </c>
      <c r="BC9" s="614">
        <v>15.22869461240877</v>
      </c>
      <c r="BD9" s="614">
        <v>15.177895635492948</v>
      </c>
      <c r="BE9" s="614">
        <v>15.154920956116195</v>
      </c>
      <c r="BF9" s="614">
        <v>15.13692658613733</v>
      </c>
      <c r="BG9" s="614">
        <v>15.135422369996352</v>
      </c>
      <c r="BH9" s="614">
        <v>15.134323148426278</v>
      </c>
      <c r="BI9" s="781">
        <v>15.149030506196185</v>
      </c>
      <c r="BJ9" s="780">
        <v>15.165192404077004</v>
      </c>
      <c r="BK9" s="614">
        <v>15.171326806918026</v>
      </c>
      <c r="BL9" s="614">
        <v>15.174330477001686</v>
      </c>
      <c r="BM9" s="614">
        <v>14.272848349061185</v>
      </c>
      <c r="BN9" s="614">
        <v>14.019078998321154</v>
      </c>
      <c r="BO9" s="614">
        <v>14.047303812000539</v>
      </c>
      <c r="BP9" s="614">
        <v>14.054812213057852</v>
      </c>
      <c r="BQ9" s="614">
        <v>14.085933879773405</v>
      </c>
      <c r="BR9" s="614">
        <v>14.115769452451111</v>
      </c>
      <c r="BS9" s="614">
        <v>14.112646269046994</v>
      </c>
      <c r="BT9" s="614">
        <v>14.120038905611072</v>
      </c>
      <c r="BU9" s="781">
        <v>14.127558141788203</v>
      </c>
      <c r="BV9" s="780">
        <v>14.142363181432787</v>
      </c>
      <c r="BW9" s="614">
        <v>14.004279550580312</v>
      </c>
      <c r="BX9" s="614">
        <v>13.783041638843697</v>
      </c>
      <c r="BY9" s="614">
        <v>13.583539330207364</v>
      </c>
      <c r="BZ9" s="614">
        <v>13.542149082849818</v>
      </c>
      <c r="CA9" s="614">
        <v>13.404866644632616</v>
      </c>
      <c r="CB9" s="614">
        <v>13.367836334920931</v>
      </c>
      <c r="CC9" s="614">
        <v>13.272797982354021</v>
      </c>
      <c r="CD9" s="614">
        <v>13.199017952023556</v>
      </c>
      <c r="CE9" s="614">
        <v>13.15732222712632</v>
      </c>
      <c r="CF9" s="614">
        <v>13.170709662346123</v>
      </c>
      <c r="CG9" s="614">
        <v>13.186405262826193</v>
      </c>
      <c r="CH9" s="780">
        <v>13.211546897745343</v>
      </c>
      <c r="CI9" s="614">
        <v>13.273247150502797</v>
      </c>
      <c r="CJ9" s="614">
        <v>13.759655590442915</v>
      </c>
      <c r="CK9" s="614">
        <v>16.724875356106061</v>
      </c>
      <c r="CL9" s="614">
        <v>20.43373920236327</v>
      </c>
      <c r="CM9" s="614">
        <v>25.548244346562768</v>
      </c>
      <c r="CN9" s="614">
        <v>27.377217439468776</v>
      </c>
      <c r="CO9" s="614">
        <v>29.117743465168161</v>
      </c>
      <c r="CP9" s="614">
        <v>30.940582019341566</v>
      </c>
      <c r="CQ9" s="614">
        <v>32.613128196467834</v>
      </c>
      <c r="CR9" s="614">
        <v>35.677578931367151</v>
      </c>
      <c r="CS9" s="781">
        <v>36.234134958435199</v>
      </c>
      <c r="CT9" s="780">
        <v>35.83542932071142</v>
      </c>
      <c r="CU9" s="614">
        <v>35.733031752208049</v>
      </c>
      <c r="CV9" s="614">
        <v>23.008637403287427</v>
      </c>
      <c r="CW9" s="614">
        <v>22.287303004824192</v>
      </c>
      <c r="CX9" s="614">
        <v>23.095417687049331</v>
      </c>
      <c r="CY9" s="614">
        <v>24.575051368034021</v>
      </c>
      <c r="CZ9" s="614">
        <v>26.436533179688595</v>
      </c>
      <c r="DA9" s="614">
        <v>27.843338907425686</v>
      </c>
      <c r="DB9" s="614">
        <v>29.842734705632363</v>
      </c>
      <c r="DC9" s="614">
        <v>31.367056547149769</v>
      </c>
      <c r="DD9" s="614">
        <v>31.884380592761399</v>
      </c>
      <c r="DE9" s="781">
        <v>31.703866239675055</v>
      </c>
      <c r="DF9" s="780">
        <v>31.43795293130632</v>
      </c>
      <c r="DG9" s="614">
        <v>30.343129202772349</v>
      </c>
      <c r="DH9" s="614">
        <v>28.896513940427166</v>
      </c>
      <c r="DI9" s="614">
        <v>28.033322053285001</v>
      </c>
      <c r="DJ9" s="614">
        <v>27.042588648778739</v>
      </c>
      <c r="DK9" s="614">
        <v>26.84304658718181</v>
      </c>
      <c r="DL9" s="614">
        <v>26.749811287469555</v>
      </c>
      <c r="DM9" s="614">
        <v>26.740145589847479</v>
      </c>
      <c r="DN9" s="614">
        <v>26.823976655276319</v>
      </c>
      <c r="DO9" s="614">
        <v>27.006413924346422</v>
      </c>
      <c r="DP9" s="614">
        <v>27.759174281889553</v>
      </c>
      <c r="DQ9" s="781">
        <v>28.432150226119276</v>
      </c>
      <c r="DR9" s="780">
        <v>28.979764915062106</v>
      </c>
      <c r="DS9" s="614">
        <v>27.685698677046478</v>
      </c>
      <c r="DT9" s="614">
        <v>18.48257732535377</v>
      </c>
      <c r="DU9" s="614">
        <v>16.234391593455559</v>
      </c>
      <c r="DV9" s="614">
        <v>15.678884336267107</v>
      </c>
      <c r="DW9" s="614">
        <v>15.340629576324849</v>
      </c>
      <c r="DX9" s="614">
        <v>14.470541934888887</v>
      </c>
      <c r="DY9" s="614">
        <v>12.307407325826318</v>
      </c>
      <c r="DZ9" s="614">
        <v>12.395553159261729</v>
      </c>
      <c r="EA9" s="277">
        <v>12.39</v>
      </c>
      <c r="EB9" s="277">
        <v>12.61</v>
      </c>
      <c r="EC9" s="781">
        <v>12.5</v>
      </c>
      <c r="ED9" s="780">
        <v>12.620007383229757</v>
      </c>
      <c r="EE9" s="614">
        <v>10.752153360126957</v>
      </c>
      <c r="EF9" s="781">
        <v>6.5098200000000004</v>
      </c>
    </row>
    <row r="10" spans="1:140" ht="30" customHeight="1">
      <c r="A10" s="520" t="s">
        <v>676</v>
      </c>
      <c r="B10" s="778"/>
      <c r="C10" s="778"/>
      <c r="D10" s="779"/>
      <c r="E10" s="779"/>
      <c r="F10" s="779"/>
      <c r="G10" s="779"/>
      <c r="H10" s="775"/>
      <c r="I10" s="775"/>
      <c r="J10" s="775"/>
      <c r="K10" s="775"/>
      <c r="L10" s="775"/>
      <c r="M10" s="775"/>
      <c r="N10" s="846"/>
      <c r="O10" s="775"/>
      <c r="P10" s="775"/>
      <c r="Q10" s="775"/>
      <c r="R10" s="775"/>
      <c r="S10" s="775"/>
      <c r="T10" s="614"/>
      <c r="U10" s="614"/>
      <c r="V10" s="614"/>
      <c r="W10" s="614"/>
      <c r="X10" s="614"/>
      <c r="Y10" s="781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780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781"/>
      <c r="AX10" s="780">
        <v>14.80885</v>
      </c>
      <c r="AY10" s="614">
        <v>15.408849999999999</v>
      </c>
      <c r="AZ10" s="614">
        <v>15.332650000000001</v>
      </c>
      <c r="BA10" s="614">
        <v>15.2911</v>
      </c>
      <c r="BB10" s="614">
        <v>15.261566666666667</v>
      </c>
      <c r="BC10" s="614">
        <v>15.196400000000001</v>
      </c>
      <c r="BD10" s="614">
        <v>15.179966666666667</v>
      </c>
      <c r="BE10" s="614">
        <v>15.192049999999998</v>
      </c>
      <c r="BF10" s="614">
        <v>15.1892</v>
      </c>
      <c r="BG10" s="614">
        <v>15.18765</v>
      </c>
      <c r="BH10" s="614">
        <v>15.1927</v>
      </c>
      <c r="BI10" s="781">
        <v>15.1646</v>
      </c>
      <c r="BJ10" s="780">
        <v>15.152200000000001</v>
      </c>
      <c r="BK10" s="614">
        <v>15.1172</v>
      </c>
      <c r="BL10" s="614">
        <v>15.064925000000001</v>
      </c>
      <c r="BM10" s="614">
        <v>14.3561</v>
      </c>
      <c r="BN10" s="614">
        <v>14.330249999999999</v>
      </c>
      <c r="BO10" s="614">
        <v>14.437166666666668</v>
      </c>
      <c r="BP10" s="614">
        <v>14.4331</v>
      </c>
      <c r="BQ10" s="614">
        <v>14.448650000000001</v>
      </c>
      <c r="BR10" s="614">
        <v>14.49305</v>
      </c>
      <c r="BS10" s="614">
        <v>14.521799999999999</v>
      </c>
      <c r="BT10" s="614">
        <v>14.507600000000002</v>
      </c>
      <c r="BU10" s="781">
        <v>14.5175</v>
      </c>
      <c r="BV10" s="780">
        <v>14.50375</v>
      </c>
      <c r="BW10" s="614">
        <v>14.463650000000001</v>
      </c>
      <c r="BX10" s="614">
        <v>14.308325</v>
      </c>
      <c r="BY10" s="614">
        <v>14.1525</v>
      </c>
      <c r="BZ10" s="614">
        <v>14.12865</v>
      </c>
      <c r="CA10" s="614">
        <v>14.041450000000001</v>
      </c>
      <c r="CB10" s="614">
        <v>14.05925</v>
      </c>
      <c r="CC10" s="614">
        <v>13.9419</v>
      </c>
      <c r="CD10" s="614">
        <v>13.88045</v>
      </c>
      <c r="CE10" s="614">
        <v>13.970749999999999</v>
      </c>
      <c r="CF10" s="614">
        <v>13.997933333333334</v>
      </c>
      <c r="CG10" s="614">
        <v>14.135850000000001</v>
      </c>
      <c r="CH10" s="780">
        <v>14.308133333333332</v>
      </c>
      <c r="CI10" s="614">
        <v>14.509450000000001</v>
      </c>
      <c r="CJ10" s="614">
        <v>14.534033333333333</v>
      </c>
      <c r="CK10" s="614">
        <v>15.916966666666667</v>
      </c>
      <c r="CL10" s="614">
        <v>18.166966666666667</v>
      </c>
      <c r="CM10" s="614">
        <v>21.349200000000003</v>
      </c>
      <c r="CN10" s="614">
        <v>21.674399999999999</v>
      </c>
      <c r="CO10" s="614">
        <v>22.430066666666665</v>
      </c>
      <c r="CP10" s="614">
        <v>23.221249999999998</v>
      </c>
      <c r="CQ10" s="614">
        <v>24.425633333333334</v>
      </c>
      <c r="CR10" s="614">
        <v>26.065833333333334</v>
      </c>
      <c r="CS10" s="781">
        <v>26.503966666666667</v>
      </c>
      <c r="CT10" s="780">
        <v>26.342166666666667</v>
      </c>
      <c r="CU10" s="614">
        <v>25.8794</v>
      </c>
      <c r="CV10" s="614">
        <v>21.056266666666669</v>
      </c>
      <c r="CW10" s="614">
        <v>21.284933333333331</v>
      </c>
      <c r="CX10" s="614">
        <v>21.6645</v>
      </c>
      <c r="CY10" s="614">
        <v>22.275866666666662</v>
      </c>
      <c r="CZ10" s="614">
        <v>23.076633333333334</v>
      </c>
      <c r="DA10" s="614">
        <v>23.592874999999999</v>
      </c>
      <c r="DB10" s="614">
        <v>24.407299999999999</v>
      </c>
      <c r="DC10" s="614">
        <v>24.903860000000002</v>
      </c>
      <c r="DD10" s="614">
        <v>25.06794</v>
      </c>
      <c r="DE10" s="781">
        <v>24.795124999999999</v>
      </c>
      <c r="DF10" s="780">
        <v>24.273499999999999</v>
      </c>
      <c r="DG10" s="614">
        <v>23.604749999999999</v>
      </c>
      <c r="DH10" s="614">
        <v>22.778620000000004</v>
      </c>
      <c r="DI10" s="614">
        <v>22.261379999999999</v>
      </c>
      <c r="DJ10" s="614">
        <v>21.851620000000004</v>
      </c>
      <c r="DK10" s="614">
        <v>21.771875000000001</v>
      </c>
      <c r="DL10" s="614">
        <v>21.7561</v>
      </c>
      <c r="DM10" s="614">
        <v>21.780224999999998</v>
      </c>
      <c r="DN10" s="614">
        <v>21.955919999999999</v>
      </c>
      <c r="DO10" s="614">
        <v>22.300750000000001</v>
      </c>
      <c r="DP10" s="614">
        <v>22.661324999999998</v>
      </c>
      <c r="DQ10" s="781">
        <v>23.047980000000003</v>
      </c>
      <c r="DR10" s="780">
        <v>23.227799999999998</v>
      </c>
      <c r="DS10" s="614">
        <v>22.422000000000001</v>
      </c>
      <c r="DT10" s="614">
        <v>16.562740000000002</v>
      </c>
      <c r="DU10" s="614">
        <v>15.695625</v>
      </c>
      <c r="DV10" s="614">
        <v>14.263275</v>
      </c>
      <c r="DW10" s="614">
        <v>13.614880000000003</v>
      </c>
      <c r="DX10" s="614">
        <v>12.925299999999998</v>
      </c>
      <c r="DY10" s="614">
        <v>11.590350000000001</v>
      </c>
      <c r="DZ10" s="614">
        <v>11.459040000000002</v>
      </c>
      <c r="EA10" s="614">
        <v>11.41</v>
      </c>
      <c r="EB10" s="614">
        <v>11.53</v>
      </c>
      <c r="EC10" s="781">
        <v>11.44</v>
      </c>
      <c r="ED10" s="780">
        <v>11.48105</v>
      </c>
      <c r="EE10" s="614">
        <v>10.337925</v>
      </c>
      <c r="EF10" s="781">
        <v>8.7378999999999998</v>
      </c>
    </row>
    <row r="11" spans="1:140" ht="30" customHeight="1">
      <c r="A11" s="520" t="s">
        <v>677</v>
      </c>
      <c r="B11" s="778"/>
      <c r="C11" s="778"/>
      <c r="D11" s="779"/>
      <c r="E11" s="779"/>
      <c r="F11" s="779"/>
      <c r="G11" s="779"/>
      <c r="H11" s="775"/>
      <c r="I11" s="775"/>
      <c r="J11" s="775"/>
      <c r="K11" s="775"/>
      <c r="L11" s="775"/>
      <c r="M11" s="775"/>
      <c r="N11" s="846"/>
      <c r="O11" s="775"/>
      <c r="P11" s="775"/>
      <c r="Q11" s="775"/>
      <c r="R11" s="775"/>
      <c r="S11" s="775"/>
      <c r="T11" s="614"/>
      <c r="U11" s="614"/>
      <c r="V11" s="614"/>
      <c r="W11" s="614"/>
      <c r="X11" s="614"/>
      <c r="Y11" s="781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780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781"/>
      <c r="AX11" s="780">
        <v>17.383084980071288</v>
      </c>
      <c r="AY11" s="614">
        <v>18.215676226177326</v>
      </c>
      <c r="AZ11" s="614">
        <v>18.109282976259447</v>
      </c>
      <c r="BA11" s="614">
        <v>18.051349976212656</v>
      </c>
      <c r="BB11" s="614">
        <v>18.010206309376347</v>
      </c>
      <c r="BC11" s="614">
        <v>17.91952228443132</v>
      </c>
      <c r="BD11" s="614">
        <v>17.89667613900961</v>
      </c>
      <c r="BE11" s="614">
        <v>17.913473913707382</v>
      </c>
      <c r="BF11" s="614">
        <v>17.909511524475658</v>
      </c>
      <c r="BG11" s="614">
        <v>17.907356652657306</v>
      </c>
      <c r="BH11" s="614">
        <v>17.914377653810465</v>
      </c>
      <c r="BI11" s="781">
        <v>17.875320915561197</v>
      </c>
      <c r="BJ11" s="780">
        <v>17.858094140331279</v>
      </c>
      <c r="BK11" s="614">
        <v>17.809497330436791</v>
      </c>
      <c r="BL11" s="614">
        <v>17.736989106090743</v>
      </c>
      <c r="BM11" s="614">
        <v>16.762548179146442</v>
      </c>
      <c r="BN11" s="614">
        <v>16.72731623472696</v>
      </c>
      <c r="BO11" s="614">
        <v>16.873175074068374</v>
      </c>
      <c r="BP11" s="614">
        <v>16.867620540185513</v>
      </c>
      <c r="BQ11" s="614">
        <v>16.888862653833048</v>
      </c>
      <c r="BR11" s="614">
        <v>16.949557901433742</v>
      </c>
      <c r="BS11" s="614">
        <v>16.988893074491507</v>
      </c>
      <c r="BT11" s="614">
        <v>16.969461612962089</v>
      </c>
      <c r="BU11" s="781">
        <v>16.983008218056327</v>
      </c>
      <c r="BV11" s="780">
        <v>16.964194336008887</v>
      </c>
      <c r="BW11" s="614">
        <v>16.909360757151788</v>
      </c>
      <c r="BX11" s="614">
        <v>16.697450481624966</v>
      </c>
      <c r="BY11" s="614">
        <v>16.485628585573256</v>
      </c>
      <c r="BZ11" s="614">
        <v>16.453275743306701</v>
      </c>
      <c r="CA11" s="614">
        <v>16.335140599742552</v>
      </c>
      <c r="CB11" s="614">
        <v>16.35923586889805</v>
      </c>
      <c r="CC11" s="614">
        <v>16.20056682636498</v>
      </c>
      <c r="CD11" s="614">
        <v>16.117652728097163</v>
      </c>
      <c r="CE11" s="614">
        <v>16.239534809381691</v>
      </c>
      <c r="CF11" s="614">
        <v>16.276275531363201</v>
      </c>
      <c r="CG11" s="614">
        <v>16.463040745177121</v>
      </c>
      <c r="CH11" s="780">
        <v>16.697189464888925</v>
      </c>
      <c r="CI11" s="614">
        <v>16.97199281090132</v>
      </c>
      <c r="CJ11" s="614">
        <v>17.0056385017194</v>
      </c>
      <c r="CK11" s="614">
        <v>18.930057629541594</v>
      </c>
      <c r="CL11" s="614">
        <v>22.20004065188019</v>
      </c>
      <c r="CM11" s="614">
        <v>27.144288424275409</v>
      </c>
      <c r="CN11" s="614">
        <v>27.672178700195079</v>
      </c>
      <c r="CO11" s="614">
        <v>28.915928766214396</v>
      </c>
      <c r="CP11" s="614">
        <v>30.244371001090791</v>
      </c>
      <c r="CQ11" s="614">
        <v>32.319997388885383</v>
      </c>
      <c r="CR11" s="614">
        <v>35.255463757171356</v>
      </c>
      <c r="CS11" s="781">
        <v>36.061764784584753</v>
      </c>
      <c r="CT11" s="780">
        <v>35.76288559487903</v>
      </c>
      <c r="CU11" s="614">
        <v>34.915259725366504</v>
      </c>
      <c r="CV11" s="614">
        <v>26.672499231520177</v>
      </c>
      <c r="CW11" s="614">
        <v>27.040481873017104</v>
      </c>
      <c r="CX11" s="614">
        <v>27.656043556242064</v>
      </c>
      <c r="CY11" s="614">
        <v>28.660167326836273</v>
      </c>
      <c r="CZ11" s="614">
        <v>29.999510335177739</v>
      </c>
      <c r="DA11" s="614">
        <v>30.877846797664485</v>
      </c>
      <c r="DB11" s="614">
        <v>32.287906107335758</v>
      </c>
      <c r="DC11" s="614">
        <v>33.162636588245419</v>
      </c>
      <c r="DD11" s="614">
        <v>33.454225067347679</v>
      </c>
      <c r="DE11" s="781">
        <v>32.970103334391546</v>
      </c>
      <c r="DF11" s="780">
        <v>32.054168619967911</v>
      </c>
      <c r="DG11" s="614">
        <v>30.898190659759607</v>
      </c>
      <c r="DH11" s="614">
        <v>29.497815242359049</v>
      </c>
      <c r="DI11" s="614">
        <v>28.636191380809176</v>
      </c>
      <c r="DJ11" s="614">
        <v>27.961705668114945</v>
      </c>
      <c r="DK11" s="614">
        <v>27.831262733192187</v>
      </c>
      <c r="DL11" s="614">
        <v>27.805490268250942</v>
      </c>
      <c r="DM11" s="614">
        <v>27.84490878425564</v>
      </c>
      <c r="DN11" s="614">
        <v>28.132716792868848</v>
      </c>
      <c r="DO11" s="614">
        <v>28.701370991354484</v>
      </c>
      <c r="DP11" s="614">
        <v>29.301413555378343</v>
      </c>
      <c r="DQ11" s="781">
        <v>29.951104597384195</v>
      </c>
      <c r="DR11" s="780">
        <v>30.255483104561286</v>
      </c>
      <c r="DS11" s="614">
        <v>28.902523911418186</v>
      </c>
      <c r="DT11" s="614">
        <v>19.850532004526517</v>
      </c>
      <c r="DU11" s="614">
        <v>18.617806015405488</v>
      </c>
      <c r="DV11" s="614">
        <v>16.636132299198508</v>
      </c>
      <c r="DW11" s="614">
        <v>15.760677301831615</v>
      </c>
      <c r="DX11" s="614">
        <v>14.843921368663915</v>
      </c>
      <c r="DY11" s="614">
        <v>13.10982454969565</v>
      </c>
      <c r="DZ11" s="614">
        <v>12.942077881242762</v>
      </c>
      <c r="EA11" s="614">
        <v>12.88</v>
      </c>
      <c r="EB11" s="614">
        <v>13.03</v>
      </c>
      <c r="EC11" s="781">
        <v>12.92</v>
      </c>
      <c r="ED11" s="780">
        <v>12.970160626622887</v>
      </c>
      <c r="EE11" s="614">
        <v>11.529874810503774</v>
      </c>
      <c r="EF11" s="781">
        <v>9.5747999999999998</v>
      </c>
    </row>
    <row r="12" spans="1:140" ht="30" customHeight="1">
      <c r="A12" s="520" t="s">
        <v>678</v>
      </c>
      <c r="B12" s="778">
        <v>23</v>
      </c>
      <c r="C12" s="778">
        <v>23</v>
      </c>
      <c r="D12" s="779">
        <v>23</v>
      </c>
      <c r="E12" s="779">
        <v>23</v>
      </c>
      <c r="F12" s="779">
        <v>23</v>
      </c>
      <c r="G12" s="779">
        <v>23</v>
      </c>
      <c r="H12" s="775">
        <v>23</v>
      </c>
      <c r="I12" s="775">
        <v>23</v>
      </c>
      <c r="J12" s="775">
        <v>23</v>
      </c>
      <c r="K12" s="775">
        <v>23.95</v>
      </c>
      <c r="L12" s="775">
        <v>23.95</v>
      </c>
      <c r="M12" s="775">
        <v>23.3</v>
      </c>
      <c r="N12" s="846">
        <v>23</v>
      </c>
      <c r="O12" s="775">
        <v>24.05</v>
      </c>
      <c r="P12" s="775">
        <v>24.25</v>
      </c>
      <c r="Q12" s="775">
        <v>24.05</v>
      </c>
      <c r="R12" s="775">
        <v>24</v>
      </c>
      <c r="S12" s="775">
        <v>24.25</v>
      </c>
      <c r="T12" s="614">
        <v>24</v>
      </c>
      <c r="U12" s="614">
        <v>24</v>
      </c>
      <c r="V12" s="614">
        <v>24</v>
      </c>
      <c r="W12" s="614">
        <v>24</v>
      </c>
      <c r="X12" s="614">
        <v>23</v>
      </c>
      <c r="Y12" s="781">
        <v>22.5</v>
      </c>
      <c r="Z12" s="614">
        <v>21</v>
      </c>
      <c r="AA12" s="614">
        <v>21.5</v>
      </c>
      <c r="AB12" s="614">
        <v>21.33</v>
      </c>
      <c r="AC12" s="614">
        <v>21</v>
      </c>
      <c r="AD12" s="614">
        <v>19.95</v>
      </c>
      <c r="AE12" s="614">
        <v>17</v>
      </c>
      <c r="AF12" s="614">
        <v>17</v>
      </c>
      <c r="AG12" s="614">
        <v>17</v>
      </c>
      <c r="AH12" s="614">
        <v>17</v>
      </c>
      <c r="AI12" s="614">
        <v>17</v>
      </c>
      <c r="AJ12" s="614">
        <v>17.239999999999998</v>
      </c>
      <c r="AK12" s="614">
        <v>17.5</v>
      </c>
      <c r="AL12" s="780">
        <v>17.18</v>
      </c>
      <c r="AM12" s="614">
        <v>16.5</v>
      </c>
      <c r="AN12" s="614">
        <v>16.5</v>
      </c>
      <c r="AO12" s="614">
        <v>16.5</v>
      </c>
      <c r="AP12" s="614">
        <v>16</v>
      </c>
      <c r="AQ12" s="614">
        <v>16</v>
      </c>
      <c r="AR12" s="614">
        <v>16</v>
      </c>
      <c r="AS12" s="614">
        <v>18</v>
      </c>
      <c r="AT12" s="614">
        <v>18</v>
      </c>
      <c r="AU12" s="614">
        <v>19.5</v>
      </c>
      <c r="AV12" s="614">
        <v>19.5</v>
      </c>
      <c r="AW12" s="614">
        <v>19.5</v>
      </c>
      <c r="AX12" s="780">
        <v>19.75</v>
      </c>
      <c r="AY12" s="614">
        <v>19.75</v>
      </c>
      <c r="AZ12" s="614">
        <v>19.75</v>
      </c>
      <c r="BA12" s="614">
        <v>19.75</v>
      </c>
      <c r="BB12" s="614">
        <v>19.75</v>
      </c>
      <c r="BC12" s="614">
        <v>19.75</v>
      </c>
      <c r="BD12" s="614">
        <v>19.75</v>
      </c>
      <c r="BE12" s="614">
        <v>19.75</v>
      </c>
      <c r="BF12" s="614">
        <v>19</v>
      </c>
      <c r="BG12" s="614">
        <v>19</v>
      </c>
      <c r="BH12" s="614">
        <v>19.5</v>
      </c>
      <c r="BI12" s="781">
        <v>20.95</v>
      </c>
      <c r="BJ12" s="780">
        <v>20.95</v>
      </c>
      <c r="BK12" s="614">
        <v>20.2</v>
      </c>
      <c r="BL12" s="614">
        <v>20.2</v>
      </c>
      <c r="BM12" s="614">
        <v>20.2</v>
      </c>
      <c r="BN12" s="614">
        <v>18.75</v>
      </c>
      <c r="BO12" s="614">
        <v>18.75</v>
      </c>
      <c r="BP12" s="614">
        <v>18.75</v>
      </c>
      <c r="BQ12" s="614">
        <v>18.25</v>
      </c>
      <c r="BR12" s="614">
        <v>18.25</v>
      </c>
      <c r="BS12" s="614">
        <v>18.5</v>
      </c>
      <c r="BT12" s="614">
        <v>18.5</v>
      </c>
      <c r="BU12" s="781">
        <v>18.5</v>
      </c>
      <c r="BV12" s="780">
        <v>18.5</v>
      </c>
      <c r="BW12" s="614">
        <v>17.600000000000001</v>
      </c>
      <c r="BX12" s="614">
        <v>17.600000000000001</v>
      </c>
      <c r="BY12" s="614">
        <v>17.600000000000001</v>
      </c>
      <c r="BZ12" s="614">
        <v>17.600000000000001</v>
      </c>
      <c r="CA12" s="614">
        <v>17.600000000000001</v>
      </c>
      <c r="CB12" s="614">
        <v>17.25</v>
      </c>
      <c r="CC12" s="614">
        <v>17.25</v>
      </c>
      <c r="CD12" s="614">
        <v>17.5</v>
      </c>
      <c r="CE12" s="614">
        <v>17.5</v>
      </c>
      <c r="CF12" s="614">
        <v>20</v>
      </c>
      <c r="CG12" s="614">
        <v>19.75</v>
      </c>
      <c r="CH12" s="780">
        <v>19.75</v>
      </c>
      <c r="CI12" s="614">
        <v>19.75</v>
      </c>
      <c r="CJ12" s="614">
        <v>19.75</v>
      </c>
      <c r="CK12" s="614">
        <v>19.75</v>
      </c>
      <c r="CL12" s="614">
        <v>21.5</v>
      </c>
      <c r="CM12" s="614">
        <v>21.5</v>
      </c>
      <c r="CN12" s="614">
        <v>21.5</v>
      </c>
      <c r="CO12" s="614">
        <v>21.5</v>
      </c>
      <c r="CP12" s="614">
        <v>21.5</v>
      </c>
      <c r="CQ12" s="614">
        <v>21.5</v>
      </c>
      <c r="CR12" s="614">
        <v>21.5</v>
      </c>
      <c r="CS12" s="781">
        <v>21.5</v>
      </c>
      <c r="CT12" s="780">
        <v>21.5</v>
      </c>
      <c r="CU12" s="614">
        <v>21.5</v>
      </c>
      <c r="CV12" s="614">
        <v>21.5</v>
      </c>
      <c r="CW12" s="614">
        <v>21.5</v>
      </c>
      <c r="CX12" s="614">
        <v>21.5</v>
      </c>
      <c r="CY12" s="614">
        <v>21.5</v>
      </c>
      <c r="CZ12" s="614">
        <v>21.5</v>
      </c>
      <c r="DA12" s="614">
        <v>21.5</v>
      </c>
      <c r="DB12" s="614">
        <v>21.5</v>
      </c>
      <c r="DC12" s="614">
        <v>21.5</v>
      </c>
      <c r="DD12" s="614">
        <v>21.5</v>
      </c>
      <c r="DE12" s="781">
        <v>21.5</v>
      </c>
      <c r="DF12" s="780">
        <v>21.5</v>
      </c>
      <c r="DG12" s="614">
        <v>21.5</v>
      </c>
      <c r="DH12" s="614">
        <v>21.5</v>
      </c>
      <c r="DI12" s="614">
        <v>21.5</v>
      </c>
      <c r="DJ12" s="614">
        <v>21.5</v>
      </c>
      <c r="DK12" s="614">
        <v>21.5</v>
      </c>
      <c r="DL12" s="614">
        <v>21.5</v>
      </c>
      <c r="DM12" s="614">
        <v>21.5</v>
      </c>
      <c r="DN12" s="614">
        <v>21.5</v>
      </c>
      <c r="DO12" s="614">
        <v>21.5</v>
      </c>
      <c r="DP12" s="614">
        <v>21.5</v>
      </c>
      <c r="DQ12" s="781">
        <v>21.5</v>
      </c>
      <c r="DR12" s="780">
        <v>21.5</v>
      </c>
      <c r="DS12" s="614">
        <v>21.5</v>
      </c>
      <c r="DT12" s="614">
        <v>21.5</v>
      </c>
      <c r="DU12" s="614">
        <v>21.5</v>
      </c>
      <c r="DV12" s="614">
        <v>21.5</v>
      </c>
      <c r="DW12" s="614">
        <v>21.5</v>
      </c>
      <c r="DX12" s="614">
        <v>21.5</v>
      </c>
      <c r="DY12" s="614">
        <v>21.5</v>
      </c>
      <c r="DZ12" s="614">
        <v>21.5</v>
      </c>
      <c r="EA12" s="614">
        <v>12.5</v>
      </c>
      <c r="EB12" s="614">
        <v>12.5</v>
      </c>
      <c r="EC12" s="781">
        <v>12.5</v>
      </c>
      <c r="ED12" s="780">
        <v>12.5</v>
      </c>
      <c r="EE12" s="614">
        <v>12.5</v>
      </c>
      <c r="EF12" s="781">
        <v>12.5</v>
      </c>
    </row>
    <row r="13" spans="1:140" ht="30" customHeight="1">
      <c r="A13" s="520" t="s">
        <v>679</v>
      </c>
      <c r="B13" s="778">
        <v>25.4</v>
      </c>
      <c r="C13" s="778">
        <v>23.23</v>
      </c>
      <c r="D13" s="779">
        <v>23.23</v>
      </c>
      <c r="E13" s="779">
        <v>22.49</v>
      </c>
      <c r="F13" s="779">
        <v>23.47</v>
      </c>
      <c r="G13" s="779">
        <v>23.47</v>
      </c>
      <c r="H13" s="775">
        <v>23.49</v>
      </c>
      <c r="I13" s="775">
        <v>23.49</v>
      </c>
      <c r="J13" s="775">
        <v>23.49</v>
      </c>
      <c r="K13" s="775">
        <v>23.49</v>
      </c>
      <c r="L13" s="775">
        <v>23.49</v>
      </c>
      <c r="M13" s="775">
        <v>23.49</v>
      </c>
      <c r="N13" s="846">
        <v>24.75</v>
      </c>
      <c r="O13" s="775">
        <v>24.75</v>
      </c>
      <c r="P13" s="775">
        <v>24.75</v>
      </c>
      <c r="Q13" s="775">
        <v>24.5</v>
      </c>
      <c r="R13" s="775">
        <v>24.5</v>
      </c>
      <c r="S13" s="775">
        <v>24.5</v>
      </c>
      <c r="T13" s="614">
        <v>24.5</v>
      </c>
      <c r="U13" s="614">
        <v>24.5</v>
      </c>
      <c r="V13" s="614">
        <v>24</v>
      </c>
      <c r="W13" s="614">
        <v>24</v>
      </c>
      <c r="X13" s="614">
        <v>24</v>
      </c>
      <c r="Y13" s="781">
        <v>24</v>
      </c>
      <c r="Z13" s="614">
        <v>24</v>
      </c>
      <c r="AA13" s="614">
        <v>24</v>
      </c>
      <c r="AB13" s="614">
        <v>21.5</v>
      </c>
      <c r="AC13" s="614">
        <v>21.5</v>
      </c>
      <c r="AD13" s="614">
        <v>21.5</v>
      </c>
      <c r="AE13" s="614">
        <v>18.5</v>
      </c>
      <c r="AF13" s="614">
        <v>18.5</v>
      </c>
      <c r="AG13" s="614">
        <v>18.5</v>
      </c>
      <c r="AH13" s="614">
        <v>18.25</v>
      </c>
      <c r="AI13" s="614">
        <v>18.25</v>
      </c>
      <c r="AJ13" s="614">
        <v>18.25</v>
      </c>
      <c r="AK13" s="614">
        <v>18.25</v>
      </c>
      <c r="AL13" s="780">
        <v>18.25</v>
      </c>
      <c r="AM13" s="614">
        <v>18.25</v>
      </c>
      <c r="AN13" s="614">
        <v>16.5</v>
      </c>
      <c r="AO13" s="614">
        <v>16.5</v>
      </c>
      <c r="AP13" s="614">
        <v>16.25</v>
      </c>
      <c r="AQ13" s="614">
        <v>16.25</v>
      </c>
      <c r="AR13" s="614">
        <v>17.75</v>
      </c>
      <c r="AS13" s="614">
        <v>17.75</v>
      </c>
      <c r="AT13" s="614">
        <v>17.5</v>
      </c>
      <c r="AU13" s="614">
        <v>19.5</v>
      </c>
      <c r="AV13" s="614">
        <v>19.5</v>
      </c>
      <c r="AW13" s="614">
        <v>19.5</v>
      </c>
      <c r="AX13" s="780">
        <v>20</v>
      </c>
      <c r="AY13" s="614">
        <v>20</v>
      </c>
      <c r="AZ13" s="614">
        <v>20</v>
      </c>
      <c r="BA13" s="614">
        <v>20</v>
      </c>
      <c r="BB13" s="614">
        <v>19.7</v>
      </c>
      <c r="BC13" s="614">
        <v>19.7</v>
      </c>
      <c r="BD13" s="614">
        <v>19.7</v>
      </c>
      <c r="BE13" s="614">
        <v>19.7</v>
      </c>
      <c r="BF13" s="614">
        <v>19.7</v>
      </c>
      <c r="BG13" s="614">
        <v>19.7</v>
      </c>
      <c r="BH13" s="614">
        <v>19.7</v>
      </c>
      <c r="BI13" s="781">
        <v>19.7</v>
      </c>
      <c r="BJ13" s="780">
        <v>20.75</v>
      </c>
      <c r="BK13" s="614">
        <v>20.75</v>
      </c>
      <c r="BL13" s="614">
        <v>20.75</v>
      </c>
      <c r="BM13" s="614">
        <v>19</v>
      </c>
      <c r="BN13" s="614">
        <v>19</v>
      </c>
      <c r="BO13" s="614">
        <v>18.850000000000001</v>
      </c>
      <c r="BP13" s="614">
        <v>18.850000000000001</v>
      </c>
      <c r="BQ13" s="614">
        <v>18.850000000000001</v>
      </c>
      <c r="BR13" s="614">
        <v>19</v>
      </c>
      <c r="BS13" s="614">
        <v>19</v>
      </c>
      <c r="BT13" s="614">
        <v>19.25</v>
      </c>
      <c r="BU13" s="781">
        <v>19.25</v>
      </c>
      <c r="BV13" s="780">
        <v>19.25</v>
      </c>
      <c r="BW13" s="614">
        <v>19.25</v>
      </c>
      <c r="BX13" s="614">
        <v>17.7</v>
      </c>
      <c r="BY13" s="614">
        <v>17.7</v>
      </c>
      <c r="BZ13" s="614">
        <v>17.7</v>
      </c>
      <c r="CA13" s="614">
        <v>17.7</v>
      </c>
      <c r="CB13" s="614">
        <v>17.7</v>
      </c>
      <c r="CC13" s="614">
        <v>17.7</v>
      </c>
      <c r="CD13" s="614">
        <v>17.7</v>
      </c>
      <c r="CE13" s="614">
        <v>19</v>
      </c>
      <c r="CF13" s="614">
        <v>19</v>
      </c>
      <c r="CG13" s="614">
        <v>19</v>
      </c>
      <c r="CH13" s="780">
        <v>20.5</v>
      </c>
      <c r="CI13" s="614">
        <v>20.5</v>
      </c>
      <c r="CJ13" s="614">
        <v>20.5</v>
      </c>
      <c r="CK13" s="614">
        <v>20.85</v>
      </c>
      <c r="CL13" s="614">
        <v>25</v>
      </c>
      <c r="CM13" s="614">
        <v>25</v>
      </c>
      <c r="CN13" s="614">
        <v>29.85</v>
      </c>
      <c r="CO13" s="614">
        <v>29.85</v>
      </c>
      <c r="CP13" s="614">
        <v>29.85</v>
      </c>
      <c r="CQ13" s="614">
        <v>29.85</v>
      </c>
      <c r="CR13" s="614">
        <v>29.85</v>
      </c>
      <c r="CS13" s="781">
        <v>29.85</v>
      </c>
      <c r="CT13" s="780">
        <v>29.85</v>
      </c>
      <c r="CU13" s="614">
        <v>29.85</v>
      </c>
      <c r="CV13" s="614">
        <v>29.85</v>
      </c>
      <c r="CW13" s="614">
        <v>29.85</v>
      </c>
      <c r="CX13" s="614">
        <v>29.85</v>
      </c>
      <c r="CY13" s="614">
        <v>29.85</v>
      </c>
      <c r="CZ13" s="614">
        <v>29.85</v>
      </c>
      <c r="DA13" s="614">
        <v>29.85</v>
      </c>
      <c r="DB13" s="614">
        <v>29.85</v>
      </c>
      <c r="DC13" s="614">
        <v>29.85</v>
      </c>
      <c r="DD13" s="614">
        <v>29.85</v>
      </c>
      <c r="DE13" s="781">
        <v>29.85</v>
      </c>
      <c r="DF13" s="780">
        <v>29.85</v>
      </c>
      <c r="DG13" s="614">
        <v>29.85</v>
      </c>
      <c r="DH13" s="614">
        <v>29.85</v>
      </c>
      <c r="DI13" s="614">
        <v>29.85</v>
      </c>
      <c r="DJ13" s="614">
        <v>29.85</v>
      </c>
      <c r="DK13" s="614">
        <v>29.85</v>
      </c>
      <c r="DL13" s="614">
        <v>29.85</v>
      </c>
      <c r="DM13" s="614">
        <v>29.85</v>
      </c>
      <c r="DN13" s="614">
        <v>29.85</v>
      </c>
      <c r="DO13" s="614">
        <v>29.85</v>
      </c>
      <c r="DP13" s="614">
        <v>29.85</v>
      </c>
      <c r="DQ13" s="781">
        <v>29.85</v>
      </c>
      <c r="DR13" s="780">
        <v>29.85</v>
      </c>
      <c r="DS13" s="614">
        <v>29.85</v>
      </c>
      <c r="DT13" s="614">
        <v>29.85</v>
      </c>
      <c r="DU13" s="614">
        <v>29.85</v>
      </c>
      <c r="DV13" s="614">
        <v>29.85</v>
      </c>
      <c r="DW13" s="614">
        <v>29.85</v>
      </c>
      <c r="DX13" s="614">
        <v>29.85</v>
      </c>
      <c r="DY13" s="614">
        <v>29.85</v>
      </c>
      <c r="DZ13" s="614">
        <v>29.85</v>
      </c>
      <c r="EA13" s="614">
        <v>29.85</v>
      </c>
      <c r="EB13" s="614">
        <v>29.85</v>
      </c>
      <c r="EC13" s="781">
        <v>29.85</v>
      </c>
      <c r="ED13" s="780">
        <v>29.85</v>
      </c>
      <c r="EE13" s="614">
        <v>29.85</v>
      </c>
      <c r="EF13" s="781">
        <v>29.85</v>
      </c>
    </row>
    <row r="14" spans="1:140" ht="30" customHeight="1">
      <c r="A14" s="520" t="s">
        <v>680</v>
      </c>
      <c r="B14" s="778">
        <v>19.04</v>
      </c>
      <c r="C14" s="778">
        <v>19.04</v>
      </c>
      <c r="D14" s="779">
        <v>21</v>
      </c>
      <c r="E14" s="779">
        <v>21</v>
      </c>
      <c r="F14" s="779">
        <v>21</v>
      </c>
      <c r="G14" s="779">
        <v>21</v>
      </c>
      <c r="H14" s="775">
        <v>21</v>
      </c>
      <c r="I14" s="775">
        <v>21</v>
      </c>
      <c r="J14" s="775">
        <v>21</v>
      </c>
      <c r="K14" s="775">
        <v>24</v>
      </c>
      <c r="L14" s="775">
        <v>24</v>
      </c>
      <c r="M14" s="775">
        <v>24</v>
      </c>
      <c r="N14" s="846">
        <v>24</v>
      </c>
      <c r="O14" s="775">
        <v>24</v>
      </c>
      <c r="P14" s="775">
        <v>24.75</v>
      </c>
      <c r="Q14" s="775">
        <v>24.75</v>
      </c>
      <c r="R14" s="775">
        <v>24.75</v>
      </c>
      <c r="S14" s="775">
        <v>24.5</v>
      </c>
      <c r="T14" s="614">
        <v>24.75</v>
      </c>
      <c r="U14" s="614">
        <v>24.75</v>
      </c>
      <c r="V14" s="614">
        <v>24.75</v>
      </c>
      <c r="W14" s="614">
        <v>24.75</v>
      </c>
      <c r="X14" s="614">
        <v>24.75</v>
      </c>
      <c r="Y14" s="781">
        <v>24.75</v>
      </c>
      <c r="Z14" s="614">
        <v>18.75</v>
      </c>
      <c r="AA14" s="614">
        <v>18.75</v>
      </c>
      <c r="AB14" s="614">
        <v>18.75</v>
      </c>
      <c r="AC14" s="614">
        <v>18.75</v>
      </c>
      <c r="AD14" s="614">
        <v>18.75</v>
      </c>
      <c r="AE14" s="614">
        <v>18.75</v>
      </c>
      <c r="AF14" s="614">
        <v>18.25</v>
      </c>
      <c r="AG14" s="614">
        <v>18.25</v>
      </c>
      <c r="AH14" s="614">
        <v>18.25</v>
      </c>
      <c r="AI14" s="614">
        <v>18.25</v>
      </c>
      <c r="AJ14" s="614">
        <v>18.25</v>
      </c>
      <c r="AK14" s="614">
        <v>17.600000000000001</v>
      </c>
      <c r="AL14" s="780">
        <v>17.600000000000001</v>
      </c>
      <c r="AM14" s="614">
        <v>16.5</v>
      </c>
      <c r="AN14" s="614">
        <v>16.5</v>
      </c>
      <c r="AO14" s="614">
        <v>16.5</v>
      </c>
      <c r="AP14" s="614">
        <v>16.5</v>
      </c>
      <c r="AQ14" s="614">
        <v>16.5</v>
      </c>
      <c r="AR14" s="614">
        <v>16.5</v>
      </c>
      <c r="AS14" s="614">
        <v>16.5</v>
      </c>
      <c r="AT14" s="614">
        <v>16.5</v>
      </c>
      <c r="AU14" s="614">
        <v>16.5</v>
      </c>
      <c r="AV14" s="614">
        <v>16.5</v>
      </c>
      <c r="AW14" s="614">
        <v>16.5</v>
      </c>
      <c r="AX14" s="780">
        <v>16.5</v>
      </c>
      <c r="AY14" s="614">
        <v>16.5</v>
      </c>
      <c r="AZ14" s="614">
        <v>16.5</v>
      </c>
      <c r="BA14" s="614">
        <v>19.75</v>
      </c>
      <c r="BB14" s="614">
        <v>19.75</v>
      </c>
      <c r="BC14" s="614">
        <v>19.75</v>
      </c>
      <c r="BD14" s="614">
        <v>19.5</v>
      </c>
      <c r="BE14" s="614">
        <v>19.5</v>
      </c>
      <c r="BF14" s="614">
        <v>19.5</v>
      </c>
      <c r="BG14" s="614">
        <v>19.5</v>
      </c>
      <c r="BH14" s="614">
        <v>19.5</v>
      </c>
      <c r="BI14" s="781">
        <v>19.5</v>
      </c>
      <c r="BJ14" s="780">
        <v>19.5</v>
      </c>
      <c r="BK14" s="614">
        <v>19.5</v>
      </c>
      <c r="BL14" s="614">
        <v>21.7</v>
      </c>
      <c r="BM14" s="614">
        <v>21.7</v>
      </c>
      <c r="BN14" s="614">
        <v>21.7</v>
      </c>
      <c r="BO14" s="614">
        <v>19.25</v>
      </c>
      <c r="BP14" s="614">
        <v>19.25</v>
      </c>
      <c r="BQ14" s="614">
        <v>19.25</v>
      </c>
      <c r="BR14" s="614">
        <v>19.25</v>
      </c>
      <c r="BS14" s="614">
        <v>19.850000000000001</v>
      </c>
      <c r="BT14" s="614">
        <v>19.850000000000001</v>
      </c>
      <c r="BU14" s="781">
        <v>19.850000000000001</v>
      </c>
      <c r="BV14" s="780">
        <v>19.850000000000001</v>
      </c>
      <c r="BW14" s="614">
        <v>19.850000000000001</v>
      </c>
      <c r="BX14" s="614">
        <v>18.3</v>
      </c>
      <c r="BY14" s="614">
        <v>18.3</v>
      </c>
      <c r="BZ14" s="614">
        <v>18.3</v>
      </c>
      <c r="CA14" s="614">
        <v>18.3</v>
      </c>
      <c r="CB14" s="614">
        <v>18.3</v>
      </c>
      <c r="CC14" s="614">
        <v>18.3</v>
      </c>
      <c r="CD14" s="614">
        <v>18.3</v>
      </c>
      <c r="CE14" s="614">
        <v>18.3</v>
      </c>
      <c r="CF14" s="614">
        <v>18.3</v>
      </c>
      <c r="CG14" s="614">
        <v>21</v>
      </c>
      <c r="CH14" s="780">
        <v>21</v>
      </c>
      <c r="CI14" s="614">
        <v>21</v>
      </c>
      <c r="CJ14" s="614">
        <v>20.75</v>
      </c>
      <c r="CK14" s="614">
        <v>20.75</v>
      </c>
      <c r="CL14" s="614">
        <v>22.3</v>
      </c>
      <c r="CM14" s="614">
        <v>22.3</v>
      </c>
      <c r="CN14" s="614">
        <v>22.3</v>
      </c>
      <c r="CO14" s="614">
        <v>22.3</v>
      </c>
      <c r="CP14" s="614">
        <v>22.3</v>
      </c>
      <c r="CQ14" s="614">
        <v>22.3</v>
      </c>
      <c r="CR14" s="614">
        <v>22.3</v>
      </c>
      <c r="CS14" s="781">
        <v>22.3</v>
      </c>
      <c r="CT14" s="780">
        <v>22.3</v>
      </c>
      <c r="CU14" s="614">
        <v>22.3</v>
      </c>
      <c r="CV14" s="614">
        <v>22.3</v>
      </c>
      <c r="CW14" s="614">
        <v>22.3</v>
      </c>
      <c r="CX14" s="614">
        <v>22.3</v>
      </c>
      <c r="CY14" s="614">
        <v>22.3</v>
      </c>
      <c r="CZ14" s="614">
        <v>22.3</v>
      </c>
      <c r="DA14" s="614">
        <v>22.3</v>
      </c>
      <c r="DB14" s="614">
        <v>22.3</v>
      </c>
      <c r="DC14" s="614">
        <v>22.3</v>
      </c>
      <c r="DD14" s="614">
        <v>22.3</v>
      </c>
      <c r="DE14" s="781">
        <v>22.3</v>
      </c>
      <c r="DF14" s="780">
        <v>22.3</v>
      </c>
      <c r="DG14" s="614">
        <v>22.3</v>
      </c>
      <c r="DH14" s="614">
        <v>22.3</v>
      </c>
      <c r="DI14" s="614">
        <v>22.3</v>
      </c>
      <c r="DJ14" s="614">
        <v>22.3</v>
      </c>
      <c r="DK14" s="614">
        <v>22.3</v>
      </c>
      <c r="DL14" s="614">
        <v>22.3</v>
      </c>
      <c r="DM14" s="614">
        <v>22.3</v>
      </c>
      <c r="DN14" s="614">
        <v>22.3</v>
      </c>
      <c r="DO14" s="614">
        <v>22.3</v>
      </c>
      <c r="DP14" s="614">
        <v>22.3</v>
      </c>
      <c r="DQ14" s="781">
        <v>22.3</v>
      </c>
      <c r="DR14" s="780">
        <v>22.3</v>
      </c>
      <c r="DS14" s="614">
        <v>22.3</v>
      </c>
      <c r="DT14" s="614">
        <v>22.3</v>
      </c>
      <c r="DU14" s="614">
        <v>22.3</v>
      </c>
      <c r="DV14" s="614">
        <v>22.3</v>
      </c>
      <c r="DW14" s="614">
        <v>22.3</v>
      </c>
      <c r="DX14" s="614">
        <v>22.3</v>
      </c>
      <c r="DY14" s="614">
        <v>22.3</v>
      </c>
      <c r="DZ14" s="614">
        <v>22.3</v>
      </c>
      <c r="EA14" s="614">
        <v>22.3</v>
      </c>
      <c r="EB14" s="614">
        <v>22.3</v>
      </c>
      <c r="EC14" s="781">
        <v>22.3</v>
      </c>
      <c r="ED14" s="780">
        <v>22.3</v>
      </c>
      <c r="EE14" s="614">
        <v>22.3</v>
      </c>
      <c r="EF14" s="781">
        <v>22.3</v>
      </c>
    </row>
    <row r="15" spans="1:140" ht="30" customHeight="1">
      <c r="A15" s="520" t="s">
        <v>681</v>
      </c>
      <c r="B15" s="778"/>
      <c r="C15" s="778"/>
      <c r="D15" s="779"/>
      <c r="E15" s="779"/>
      <c r="F15" s="779"/>
      <c r="G15" s="779"/>
      <c r="H15" s="775"/>
      <c r="I15" s="775"/>
      <c r="J15" s="775"/>
      <c r="K15" s="775"/>
      <c r="L15" s="775"/>
      <c r="M15" s="775"/>
      <c r="N15" s="846"/>
      <c r="O15" s="775"/>
      <c r="P15" s="775"/>
      <c r="Q15" s="775"/>
      <c r="R15" s="775"/>
      <c r="S15" s="775"/>
      <c r="T15" s="614"/>
      <c r="U15" s="614"/>
      <c r="V15" s="614"/>
      <c r="W15" s="614"/>
      <c r="X15" s="614"/>
      <c r="Y15" s="781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780"/>
      <c r="AM15" s="614"/>
      <c r="AN15" s="614"/>
      <c r="AO15" s="614"/>
      <c r="AP15" s="614"/>
      <c r="AQ15" s="614"/>
      <c r="AR15" s="614"/>
      <c r="AS15" s="614"/>
      <c r="AT15" s="614"/>
      <c r="AU15" s="614"/>
      <c r="AV15" s="614"/>
      <c r="AW15" s="614"/>
      <c r="AX15" s="780"/>
      <c r="AY15" s="614">
        <v>21</v>
      </c>
      <c r="AZ15" s="614">
        <v>21</v>
      </c>
      <c r="BA15" s="614">
        <v>21</v>
      </c>
      <c r="BB15" s="614">
        <v>21</v>
      </c>
      <c r="BC15" s="614">
        <v>21</v>
      </c>
      <c r="BD15" s="614">
        <v>21</v>
      </c>
      <c r="BE15" s="614">
        <v>21</v>
      </c>
      <c r="BF15" s="614">
        <v>21</v>
      </c>
      <c r="BG15" s="614">
        <v>21</v>
      </c>
      <c r="BH15" s="614">
        <v>21</v>
      </c>
      <c r="BI15" s="781">
        <v>21</v>
      </c>
      <c r="BJ15" s="780">
        <v>21</v>
      </c>
      <c r="BK15" s="614">
        <v>21</v>
      </c>
      <c r="BL15" s="614">
        <v>21</v>
      </c>
      <c r="BM15" s="614">
        <v>21</v>
      </c>
      <c r="BN15" s="614">
        <v>21</v>
      </c>
      <c r="BO15" s="614">
        <v>21</v>
      </c>
      <c r="BP15" s="614">
        <v>19.5</v>
      </c>
      <c r="BQ15" s="614">
        <v>19.5</v>
      </c>
      <c r="BR15" s="614">
        <v>19.5</v>
      </c>
      <c r="BS15" s="614">
        <v>19.5</v>
      </c>
      <c r="BT15" s="614">
        <v>19.5</v>
      </c>
      <c r="BU15" s="781">
        <v>19.5</v>
      </c>
      <c r="BV15" s="780">
        <v>19.25</v>
      </c>
      <c r="BW15" s="614">
        <v>19.25</v>
      </c>
      <c r="BX15" s="614">
        <v>19.25</v>
      </c>
      <c r="BY15" s="614">
        <v>19.25</v>
      </c>
      <c r="BZ15" s="614">
        <v>19.25</v>
      </c>
      <c r="CA15" s="614">
        <v>19.25</v>
      </c>
      <c r="CB15" s="614">
        <v>19.25</v>
      </c>
      <c r="CC15" s="614">
        <v>19.25</v>
      </c>
      <c r="CD15" s="614">
        <v>18.8</v>
      </c>
      <c r="CE15" s="614">
        <v>18.8</v>
      </c>
      <c r="CF15" s="614">
        <v>18.8</v>
      </c>
      <c r="CG15" s="614">
        <v>18.8</v>
      </c>
      <c r="CH15" s="780">
        <v>21.75</v>
      </c>
      <c r="CI15" s="614">
        <v>21.75</v>
      </c>
      <c r="CJ15" s="614">
        <v>21.75</v>
      </c>
      <c r="CK15" s="614">
        <v>21.75</v>
      </c>
      <c r="CL15" s="614">
        <v>21.75</v>
      </c>
      <c r="CM15" s="614">
        <v>21.75</v>
      </c>
      <c r="CN15" s="614">
        <v>21.75</v>
      </c>
      <c r="CO15" s="614">
        <v>21.75</v>
      </c>
      <c r="CP15" s="614">
        <v>21.75</v>
      </c>
      <c r="CQ15" s="614">
        <v>21.75</v>
      </c>
      <c r="CR15" s="614">
        <v>21.75</v>
      </c>
      <c r="CS15" s="781">
        <v>21.75</v>
      </c>
      <c r="CT15" s="780">
        <v>21.75</v>
      </c>
      <c r="CU15" s="614">
        <v>21.75</v>
      </c>
      <c r="CV15" s="614">
        <v>21.75</v>
      </c>
      <c r="CW15" s="614">
        <v>21.75</v>
      </c>
      <c r="CX15" s="614">
        <v>21.75</v>
      </c>
      <c r="CY15" s="614">
        <v>21.75</v>
      </c>
      <c r="CZ15" s="614">
        <v>21.75</v>
      </c>
      <c r="DA15" s="614">
        <v>21.75</v>
      </c>
      <c r="DB15" s="614">
        <v>21.75</v>
      </c>
      <c r="DC15" s="614">
        <v>21.75</v>
      </c>
      <c r="DD15" s="614">
        <v>21.75</v>
      </c>
      <c r="DE15" s="781">
        <v>21.75</v>
      </c>
      <c r="DF15" s="780">
        <v>21.75</v>
      </c>
      <c r="DG15" s="614">
        <v>21.75</v>
      </c>
      <c r="DH15" s="614">
        <v>21.75</v>
      </c>
      <c r="DI15" s="614">
        <v>21.75</v>
      </c>
      <c r="DJ15" s="614">
        <v>21.75</v>
      </c>
      <c r="DK15" s="614">
        <v>21.75</v>
      </c>
      <c r="DL15" s="614">
        <v>21.75</v>
      </c>
      <c r="DM15" s="614">
        <v>21.75</v>
      </c>
      <c r="DN15" s="614">
        <v>21.75</v>
      </c>
      <c r="DO15" s="614">
        <v>21.75</v>
      </c>
      <c r="DP15" s="614">
        <v>21.75</v>
      </c>
      <c r="DQ15" s="781">
        <v>21.75</v>
      </c>
      <c r="DR15" s="780">
        <v>21.75</v>
      </c>
      <c r="DS15" s="614">
        <v>21.75</v>
      </c>
      <c r="DT15" s="614">
        <v>21.75</v>
      </c>
      <c r="DU15" s="614">
        <v>21.75</v>
      </c>
      <c r="DV15" s="614">
        <v>21.75</v>
      </c>
      <c r="DW15" s="614">
        <v>21.75</v>
      </c>
      <c r="DX15" s="614">
        <v>21.75</v>
      </c>
      <c r="DY15" s="614">
        <v>21.75</v>
      </c>
      <c r="DZ15" s="614">
        <v>21.75</v>
      </c>
      <c r="EA15" s="614">
        <v>21.75</v>
      </c>
      <c r="EB15" s="614">
        <v>21.75</v>
      </c>
      <c r="EC15" s="781">
        <v>21.75</v>
      </c>
      <c r="ED15" s="780">
        <v>21.75</v>
      </c>
      <c r="EE15" s="614">
        <v>21.75</v>
      </c>
      <c r="EF15" s="781">
        <v>21.75</v>
      </c>
    </row>
    <row r="16" spans="1:140" ht="30" customHeight="1">
      <c r="A16" s="520" t="s">
        <v>682</v>
      </c>
      <c r="B16" s="778">
        <v>18</v>
      </c>
      <c r="C16" s="778">
        <v>18</v>
      </c>
      <c r="D16" s="779">
        <v>18</v>
      </c>
      <c r="E16" s="779">
        <v>18</v>
      </c>
      <c r="F16" s="779">
        <v>18</v>
      </c>
      <c r="G16" s="779">
        <v>18</v>
      </c>
      <c r="H16" s="775">
        <v>18</v>
      </c>
      <c r="I16" s="775">
        <v>18</v>
      </c>
      <c r="J16" s="775">
        <v>18</v>
      </c>
      <c r="K16" s="775">
        <v>18</v>
      </c>
      <c r="L16" s="775">
        <v>18</v>
      </c>
      <c r="M16" s="775">
        <v>18</v>
      </c>
      <c r="N16" s="846">
        <v>18</v>
      </c>
      <c r="O16" s="775">
        <v>18</v>
      </c>
      <c r="P16" s="775">
        <v>18</v>
      </c>
      <c r="Q16" s="775">
        <v>18</v>
      </c>
      <c r="R16" s="775">
        <v>18</v>
      </c>
      <c r="S16" s="775">
        <v>18</v>
      </c>
      <c r="T16" s="614">
        <v>18</v>
      </c>
      <c r="U16" s="614">
        <v>18</v>
      </c>
      <c r="V16" s="614">
        <v>18</v>
      </c>
      <c r="W16" s="614">
        <v>18</v>
      </c>
      <c r="X16" s="614">
        <v>18</v>
      </c>
      <c r="Y16" s="781">
        <v>18</v>
      </c>
      <c r="Z16" s="614">
        <v>18</v>
      </c>
      <c r="AA16" s="614">
        <v>18</v>
      </c>
      <c r="AB16" s="614">
        <v>18</v>
      </c>
      <c r="AC16" s="614">
        <v>19.75</v>
      </c>
      <c r="AD16" s="614">
        <v>19.75</v>
      </c>
      <c r="AE16" s="614">
        <v>19.75</v>
      </c>
      <c r="AF16" s="614">
        <v>19.75</v>
      </c>
      <c r="AG16" s="614">
        <v>19.75</v>
      </c>
      <c r="AH16" s="614">
        <v>19.75</v>
      </c>
      <c r="AI16" s="614">
        <v>19.75</v>
      </c>
      <c r="AJ16" s="614">
        <v>19.75</v>
      </c>
      <c r="AK16" s="614">
        <v>19.75</v>
      </c>
      <c r="AL16" s="780">
        <v>19.75</v>
      </c>
      <c r="AM16" s="614">
        <v>19.75</v>
      </c>
      <c r="AN16" s="614">
        <v>19.75</v>
      </c>
      <c r="AO16" s="614">
        <v>16.25</v>
      </c>
      <c r="AP16" s="614">
        <v>16.25</v>
      </c>
      <c r="AQ16" s="614">
        <v>16.25</v>
      </c>
      <c r="AR16" s="614">
        <v>16.25</v>
      </c>
      <c r="AS16" s="614">
        <v>16.25</v>
      </c>
      <c r="AT16" s="614">
        <v>16.25</v>
      </c>
      <c r="AU16" s="614">
        <v>16.25</v>
      </c>
      <c r="AV16" s="614">
        <v>16.25</v>
      </c>
      <c r="AW16" s="781">
        <v>16.25</v>
      </c>
      <c r="AX16" s="780">
        <v>16.25</v>
      </c>
      <c r="AY16" s="614">
        <v>16.25</v>
      </c>
      <c r="AZ16" s="614">
        <v>16.25</v>
      </c>
      <c r="BA16" s="614">
        <v>16.25</v>
      </c>
      <c r="BB16" s="614">
        <v>16.25</v>
      </c>
      <c r="BC16" s="614">
        <v>16.25</v>
      </c>
      <c r="BD16" s="614">
        <v>16.25</v>
      </c>
      <c r="BE16" s="614">
        <v>16.25</v>
      </c>
      <c r="BF16" s="614">
        <v>16.25</v>
      </c>
      <c r="BG16" s="614">
        <v>16.25</v>
      </c>
      <c r="BH16" s="614">
        <v>16.25</v>
      </c>
      <c r="BI16" s="781">
        <v>16.25</v>
      </c>
      <c r="BJ16" s="780">
        <v>16.25</v>
      </c>
      <c r="BK16" s="614">
        <v>16.25</v>
      </c>
      <c r="BL16" s="614">
        <v>16.25</v>
      </c>
      <c r="BM16" s="614">
        <v>16.25</v>
      </c>
      <c r="BN16" s="614">
        <v>16.25</v>
      </c>
      <c r="BO16" s="614">
        <v>16.25</v>
      </c>
      <c r="BP16" s="614">
        <v>16.25</v>
      </c>
      <c r="BQ16" s="614">
        <v>20</v>
      </c>
      <c r="BR16" s="614">
        <v>20</v>
      </c>
      <c r="BS16" s="614">
        <v>20</v>
      </c>
      <c r="BT16" s="614">
        <v>20.5</v>
      </c>
      <c r="BU16" s="781">
        <v>20.5</v>
      </c>
      <c r="BV16" s="780">
        <v>20.5</v>
      </c>
      <c r="BW16" s="614">
        <v>20.5</v>
      </c>
      <c r="BX16" s="614">
        <v>20.5</v>
      </c>
      <c r="BY16" s="614">
        <v>20.5</v>
      </c>
      <c r="BZ16" s="614">
        <v>20.5</v>
      </c>
      <c r="CA16" s="614">
        <v>18.100000000000001</v>
      </c>
      <c r="CB16" s="614">
        <v>18.100000000000001</v>
      </c>
      <c r="CC16" s="614">
        <v>18.100000000000001</v>
      </c>
      <c r="CD16" s="614">
        <v>18.100000000000001</v>
      </c>
      <c r="CE16" s="614">
        <v>18.100000000000001</v>
      </c>
      <c r="CF16" s="614">
        <v>18.100000000000001</v>
      </c>
      <c r="CG16" s="614">
        <v>18.100000000000001</v>
      </c>
      <c r="CH16" s="780">
        <v>18.100000000000001</v>
      </c>
      <c r="CI16" s="614">
        <v>18.100000000000001</v>
      </c>
      <c r="CJ16" s="614">
        <v>18.100000000000001</v>
      </c>
      <c r="CK16" s="614">
        <v>18.100000000000001</v>
      </c>
      <c r="CL16" s="614">
        <v>18.100000000000001</v>
      </c>
      <c r="CM16" s="614">
        <v>18.100000000000001</v>
      </c>
      <c r="CN16" s="614">
        <v>18.100000000000001</v>
      </c>
      <c r="CO16" s="614">
        <v>18.100000000000001</v>
      </c>
      <c r="CP16" s="614">
        <v>18.100000000000001</v>
      </c>
      <c r="CQ16" s="614">
        <v>18.100000000000001</v>
      </c>
      <c r="CR16" s="614">
        <v>18.100000000000001</v>
      </c>
      <c r="CS16" s="781">
        <v>18.100000000000001</v>
      </c>
      <c r="CT16" s="780">
        <v>18.100000000000001</v>
      </c>
      <c r="CU16" s="614">
        <v>18.100000000000001</v>
      </c>
      <c r="CV16" s="614">
        <v>18.100000000000001</v>
      </c>
      <c r="CW16" s="614">
        <v>18.100000000000001</v>
      </c>
      <c r="CX16" s="614">
        <v>18.100000000000001</v>
      </c>
      <c r="CY16" s="614">
        <v>18.100000000000001</v>
      </c>
      <c r="CZ16" s="614">
        <v>18.100000000000001</v>
      </c>
      <c r="DA16" s="614">
        <v>18.100000000000001</v>
      </c>
      <c r="DB16" s="614">
        <v>18.100000000000001</v>
      </c>
      <c r="DC16" s="614">
        <v>18.100000000000001</v>
      </c>
      <c r="DD16" s="614">
        <v>18.100000000000001</v>
      </c>
      <c r="DE16" s="781">
        <v>18.100000000000001</v>
      </c>
      <c r="DF16" s="780">
        <v>18.100000000000001</v>
      </c>
      <c r="DG16" s="614">
        <v>18.100000000000001</v>
      </c>
      <c r="DH16" s="614">
        <v>18.100000000000001</v>
      </c>
      <c r="DI16" s="614">
        <v>18.100000000000001</v>
      </c>
      <c r="DJ16" s="614">
        <v>18.100000000000001</v>
      </c>
      <c r="DK16" s="614">
        <v>18.100000000000001</v>
      </c>
      <c r="DL16" s="614">
        <v>18.100000000000001</v>
      </c>
      <c r="DM16" s="614">
        <v>18.100000000000001</v>
      </c>
      <c r="DN16" s="614">
        <v>18.100000000000001</v>
      </c>
      <c r="DO16" s="614">
        <v>18.100000000000001</v>
      </c>
      <c r="DP16" s="614">
        <v>18.100000000000001</v>
      </c>
      <c r="DQ16" s="781">
        <v>18.100000000000001</v>
      </c>
      <c r="DR16" s="780">
        <v>18.100000000000001</v>
      </c>
      <c r="DS16" s="614">
        <v>18.100000000000001</v>
      </c>
      <c r="DT16" s="614">
        <v>18.100000000000001</v>
      </c>
      <c r="DU16" s="614">
        <v>18.100000000000001</v>
      </c>
      <c r="DV16" s="614">
        <v>18.100000000000001</v>
      </c>
      <c r="DW16" s="614">
        <v>18.100000000000001</v>
      </c>
      <c r="DX16" s="614">
        <v>18.100000000000001</v>
      </c>
      <c r="DY16" s="614">
        <v>18.100000000000001</v>
      </c>
      <c r="DZ16" s="614">
        <v>18.100000000000001</v>
      </c>
      <c r="EA16" s="614">
        <v>18.100000000000001</v>
      </c>
      <c r="EB16" s="614">
        <v>18.100000000000001</v>
      </c>
      <c r="EC16" s="781">
        <v>18.100000000000001</v>
      </c>
      <c r="ED16" s="780">
        <v>18.100000000000001</v>
      </c>
      <c r="EE16" s="614">
        <v>18.100000000000001</v>
      </c>
      <c r="EF16" s="781">
        <v>18.100000000000001</v>
      </c>
    </row>
    <row r="17" spans="1:136" ht="30" customHeight="1">
      <c r="A17" s="520" t="s">
        <v>683</v>
      </c>
      <c r="B17" s="778"/>
      <c r="C17" s="778"/>
      <c r="D17" s="779"/>
      <c r="E17" s="779"/>
      <c r="F17" s="779"/>
      <c r="G17" s="779"/>
      <c r="H17" s="775"/>
      <c r="I17" s="775"/>
      <c r="J17" s="775"/>
      <c r="K17" s="775"/>
      <c r="L17" s="775"/>
      <c r="M17" s="775"/>
      <c r="N17" s="846"/>
      <c r="O17" s="775"/>
      <c r="P17" s="775"/>
      <c r="Q17" s="775"/>
      <c r="R17" s="775"/>
      <c r="S17" s="775"/>
      <c r="T17" s="614"/>
      <c r="U17" s="614"/>
      <c r="V17" s="614"/>
      <c r="W17" s="614"/>
      <c r="X17" s="614">
        <v>19</v>
      </c>
      <c r="Y17" s="781">
        <v>19</v>
      </c>
      <c r="Z17" s="614">
        <v>19</v>
      </c>
      <c r="AA17" s="614">
        <v>19</v>
      </c>
      <c r="AB17" s="614">
        <v>19</v>
      </c>
      <c r="AC17" s="614">
        <v>19</v>
      </c>
      <c r="AD17" s="614">
        <v>19</v>
      </c>
      <c r="AE17" s="614">
        <v>19</v>
      </c>
      <c r="AF17" s="614">
        <v>19</v>
      </c>
      <c r="AG17" s="614">
        <v>19</v>
      </c>
      <c r="AH17" s="614">
        <v>19</v>
      </c>
      <c r="AI17" s="614">
        <v>19</v>
      </c>
      <c r="AJ17" s="614">
        <v>19</v>
      </c>
      <c r="AK17" s="614">
        <v>19</v>
      </c>
      <c r="AL17" s="780">
        <v>19</v>
      </c>
      <c r="AM17" s="614">
        <v>19</v>
      </c>
      <c r="AN17" s="614">
        <v>19</v>
      </c>
      <c r="AO17" s="614">
        <v>19</v>
      </c>
      <c r="AP17" s="614">
        <v>19</v>
      </c>
      <c r="AQ17" s="614">
        <v>17.5</v>
      </c>
      <c r="AR17" s="614">
        <v>17.5</v>
      </c>
      <c r="AS17" s="614">
        <v>17.5</v>
      </c>
      <c r="AT17" s="614">
        <v>17.5</v>
      </c>
      <c r="AU17" s="614">
        <v>17.5</v>
      </c>
      <c r="AV17" s="614">
        <v>17.5</v>
      </c>
      <c r="AW17" s="781">
        <v>17.5</v>
      </c>
      <c r="AX17" s="780">
        <v>17.5</v>
      </c>
      <c r="AY17" s="614">
        <v>17.5</v>
      </c>
      <c r="AZ17" s="614">
        <v>17.5</v>
      </c>
      <c r="BA17" s="614">
        <v>17.5</v>
      </c>
      <c r="BB17" s="614">
        <v>17.5</v>
      </c>
      <c r="BC17" s="614">
        <v>19.8</v>
      </c>
      <c r="BD17" s="614">
        <v>19.8</v>
      </c>
      <c r="BE17" s="614">
        <v>19.8</v>
      </c>
      <c r="BF17" s="614">
        <v>19.8</v>
      </c>
      <c r="BG17" s="614">
        <v>19.8</v>
      </c>
      <c r="BH17" s="614">
        <v>19.8</v>
      </c>
      <c r="BI17" s="781">
        <v>19.8</v>
      </c>
      <c r="BJ17" s="780">
        <v>19.8</v>
      </c>
      <c r="BK17" s="614">
        <v>19.8</v>
      </c>
      <c r="BL17" s="614">
        <v>19.8</v>
      </c>
      <c r="BM17" s="614">
        <v>19.8</v>
      </c>
      <c r="BN17" s="614">
        <v>19.8</v>
      </c>
      <c r="BO17" s="614">
        <v>19.8</v>
      </c>
      <c r="BP17" s="614">
        <v>19.8</v>
      </c>
      <c r="BQ17" s="614">
        <v>19.8</v>
      </c>
      <c r="BR17" s="614">
        <v>19.8</v>
      </c>
      <c r="BS17" s="614">
        <v>19.8</v>
      </c>
      <c r="BT17" s="614">
        <v>19.8</v>
      </c>
      <c r="BU17" s="781">
        <v>19.8</v>
      </c>
      <c r="BV17" s="780">
        <v>19.8</v>
      </c>
      <c r="BW17" s="614">
        <v>19.8</v>
      </c>
      <c r="BX17" s="614">
        <v>19.8</v>
      </c>
      <c r="BY17" s="614">
        <v>19.8</v>
      </c>
      <c r="BZ17" s="614">
        <v>19.8</v>
      </c>
      <c r="CA17" s="614">
        <v>19.8</v>
      </c>
      <c r="CB17" s="614">
        <v>19.75</v>
      </c>
      <c r="CC17" s="614">
        <v>19.75</v>
      </c>
      <c r="CD17" s="614">
        <v>19.75</v>
      </c>
      <c r="CE17" s="614">
        <v>19.75</v>
      </c>
      <c r="CF17" s="614">
        <v>19.75</v>
      </c>
      <c r="CG17" s="614">
        <v>19.75</v>
      </c>
      <c r="CH17" s="780">
        <v>19.75</v>
      </c>
      <c r="CI17" s="614">
        <v>19.75</v>
      </c>
      <c r="CJ17" s="614">
        <v>19.75</v>
      </c>
      <c r="CK17" s="614">
        <v>19.75</v>
      </c>
      <c r="CL17" s="614">
        <v>19.75</v>
      </c>
      <c r="CM17" s="614">
        <v>19.75</v>
      </c>
      <c r="CN17" s="614">
        <v>19.75</v>
      </c>
      <c r="CO17" s="614">
        <v>19.75</v>
      </c>
      <c r="CP17" s="614">
        <v>19.75</v>
      </c>
      <c r="CQ17" s="614">
        <v>19.75</v>
      </c>
      <c r="CR17" s="614">
        <v>19.75</v>
      </c>
      <c r="CS17" s="781">
        <v>19.75</v>
      </c>
      <c r="CT17" s="780">
        <v>19.75</v>
      </c>
      <c r="CU17" s="614">
        <v>19.75</v>
      </c>
      <c r="CV17" s="614">
        <v>19.75</v>
      </c>
      <c r="CW17" s="614">
        <v>19.75</v>
      </c>
      <c r="CX17" s="614">
        <v>19.75</v>
      </c>
      <c r="CY17" s="614">
        <v>19.75</v>
      </c>
      <c r="CZ17" s="614">
        <v>19.75</v>
      </c>
      <c r="DA17" s="614">
        <v>19.75</v>
      </c>
      <c r="DB17" s="614">
        <v>19.75</v>
      </c>
      <c r="DC17" s="614">
        <v>19.75</v>
      </c>
      <c r="DD17" s="614">
        <v>19.75</v>
      </c>
      <c r="DE17" s="781">
        <v>19.75</v>
      </c>
      <c r="DF17" s="780">
        <v>19.75</v>
      </c>
      <c r="DG17" s="614">
        <v>19.75</v>
      </c>
      <c r="DH17" s="614">
        <v>19.75</v>
      </c>
      <c r="DI17" s="614">
        <v>19.75</v>
      </c>
      <c r="DJ17" s="614">
        <v>19.75</v>
      </c>
      <c r="DK17" s="614">
        <v>19.75</v>
      </c>
      <c r="DL17" s="614">
        <v>19.75</v>
      </c>
      <c r="DM17" s="614">
        <v>19.75</v>
      </c>
      <c r="DN17" s="614">
        <v>19.75</v>
      </c>
      <c r="DO17" s="614">
        <v>19.75</v>
      </c>
      <c r="DP17" s="614">
        <v>19.75</v>
      </c>
      <c r="DQ17" s="781">
        <v>19.75</v>
      </c>
      <c r="DR17" s="780">
        <v>19.75</v>
      </c>
      <c r="DS17" s="614">
        <v>19.75</v>
      </c>
      <c r="DT17" s="614">
        <v>19.75</v>
      </c>
      <c r="DU17" s="614">
        <v>19.75</v>
      </c>
      <c r="DV17" s="614">
        <v>19.75</v>
      </c>
      <c r="DW17" s="614">
        <v>19.75</v>
      </c>
      <c r="DX17" s="614">
        <v>19.75</v>
      </c>
      <c r="DY17" s="614">
        <v>19.75</v>
      </c>
      <c r="DZ17" s="614">
        <v>19.75</v>
      </c>
      <c r="EA17" s="614">
        <v>19.75</v>
      </c>
      <c r="EB17" s="614">
        <v>19.75</v>
      </c>
      <c r="EC17" s="781">
        <v>19.75</v>
      </c>
      <c r="ED17" s="780">
        <v>19.75</v>
      </c>
      <c r="EE17" s="614">
        <v>19.75</v>
      </c>
      <c r="EF17" s="781">
        <v>19.75</v>
      </c>
    </row>
    <row r="18" spans="1:136" ht="30" customHeight="1">
      <c r="A18" s="520" t="s">
        <v>684</v>
      </c>
      <c r="B18" s="778"/>
      <c r="C18" s="778"/>
      <c r="D18" s="779"/>
      <c r="E18" s="779"/>
      <c r="F18" s="779"/>
      <c r="G18" s="779"/>
      <c r="H18" s="775"/>
      <c r="I18" s="775"/>
      <c r="J18" s="775"/>
      <c r="K18" s="775"/>
      <c r="L18" s="775"/>
      <c r="M18" s="775"/>
      <c r="N18" s="846"/>
      <c r="O18" s="775"/>
      <c r="P18" s="775"/>
      <c r="Q18" s="775"/>
      <c r="R18" s="775"/>
      <c r="S18" s="775"/>
      <c r="T18" s="614"/>
      <c r="U18" s="614"/>
      <c r="V18" s="614"/>
      <c r="W18" s="614"/>
      <c r="X18" s="614"/>
      <c r="Y18" s="781"/>
      <c r="Z18" s="614"/>
      <c r="AA18" s="614"/>
      <c r="AB18" s="614"/>
      <c r="AC18" s="614">
        <v>19.75</v>
      </c>
      <c r="AD18" s="614">
        <v>19.75</v>
      </c>
      <c r="AE18" s="614">
        <v>19.75</v>
      </c>
      <c r="AF18" s="614">
        <v>19.75</v>
      </c>
      <c r="AG18" s="614">
        <v>19.75</v>
      </c>
      <c r="AH18" s="614">
        <v>19.75</v>
      </c>
      <c r="AI18" s="614">
        <v>19.75</v>
      </c>
      <c r="AJ18" s="614">
        <v>19.75</v>
      </c>
      <c r="AK18" s="614">
        <v>19.75</v>
      </c>
      <c r="AL18" s="780">
        <v>19.75</v>
      </c>
      <c r="AM18" s="614">
        <v>19.75</v>
      </c>
      <c r="AN18" s="614">
        <v>19.75</v>
      </c>
      <c r="AO18" s="614">
        <v>19.75</v>
      </c>
      <c r="AP18" s="614">
        <v>19.75</v>
      </c>
      <c r="AQ18" s="614">
        <v>19.75</v>
      </c>
      <c r="AR18" s="614">
        <v>19.75</v>
      </c>
      <c r="AS18" s="614">
        <v>19.75</v>
      </c>
      <c r="AT18" s="614">
        <v>19.75</v>
      </c>
      <c r="AU18" s="614">
        <v>19.75</v>
      </c>
      <c r="AV18" s="614">
        <v>19.75</v>
      </c>
      <c r="AW18" s="781">
        <v>19.75</v>
      </c>
      <c r="AX18" s="780">
        <v>19.75</v>
      </c>
      <c r="AY18" s="614">
        <v>19.75</v>
      </c>
      <c r="AZ18" s="614">
        <v>19.75</v>
      </c>
      <c r="BA18" s="614">
        <v>19.75</v>
      </c>
      <c r="BB18" s="614">
        <v>19.75</v>
      </c>
      <c r="BC18" s="614">
        <v>19.75</v>
      </c>
      <c r="BD18" s="614">
        <v>19.75</v>
      </c>
      <c r="BE18" s="614">
        <v>19.75</v>
      </c>
      <c r="BF18" s="614">
        <v>19.75</v>
      </c>
      <c r="BG18" s="614">
        <v>19.75</v>
      </c>
      <c r="BH18" s="614">
        <v>19.75</v>
      </c>
      <c r="BI18" s="781">
        <v>19.75</v>
      </c>
      <c r="BJ18" s="780">
        <v>19.75</v>
      </c>
      <c r="BK18" s="614">
        <v>19.75</v>
      </c>
      <c r="BL18" s="614">
        <v>19.75</v>
      </c>
      <c r="BM18" s="614">
        <v>19.75</v>
      </c>
      <c r="BN18" s="614">
        <v>19.75</v>
      </c>
      <c r="BO18" s="614">
        <v>19.75</v>
      </c>
      <c r="BP18" s="614">
        <v>19.75</v>
      </c>
      <c r="BQ18" s="614">
        <v>19.75</v>
      </c>
      <c r="BR18" s="614">
        <v>19.75</v>
      </c>
      <c r="BS18" s="614">
        <v>19.75</v>
      </c>
      <c r="BT18" s="614">
        <v>19.75</v>
      </c>
      <c r="BU18" s="781">
        <v>19.75</v>
      </c>
      <c r="BV18" s="780">
        <v>19.75</v>
      </c>
      <c r="BW18" s="614">
        <v>19.75</v>
      </c>
      <c r="BX18" s="614">
        <v>19.75</v>
      </c>
      <c r="BY18" s="614">
        <v>19.75</v>
      </c>
      <c r="BZ18" s="614">
        <v>19.75</v>
      </c>
      <c r="CA18" s="614">
        <v>19.75</v>
      </c>
      <c r="CB18" s="614">
        <v>19.75</v>
      </c>
      <c r="CC18" s="614">
        <v>19.75</v>
      </c>
      <c r="CD18" s="614">
        <v>19.75</v>
      </c>
      <c r="CE18" s="614">
        <v>19.75</v>
      </c>
      <c r="CF18" s="614">
        <v>19.75</v>
      </c>
      <c r="CG18" s="614">
        <v>19.75</v>
      </c>
      <c r="CH18" s="780">
        <v>19.75</v>
      </c>
      <c r="CI18" s="614">
        <v>19.75</v>
      </c>
      <c r="CJ18" s="614">
        <v>19.75</v>
      </c>
      <c r="CK18" s="614">
        <v>19.75</v>
      </c>
      <c r="CL18" s="614">
        <v>19.75</v>
      </c>
      <c r="CM18" s="614">
        <v>19.75</v>
      </c>
      <c r="CN18" s="614">
        <v>19.75</v>
      </c>
      <c r="CO18" s="614">
        <v>19.75</v>
      </c>
      <c r="CP18" s="614">
        <v>19.75</v>
      </c>
      <c r="CQ18" s="614">
        <v>19.75</v>
      </c>
      <c r="CR18" s="614">
        <v>19.75</v>
      </c>
      <c r="CS18" s="781">
        <v>19.75</v>
      </c>
      <c r="CT18" s="780">
        <v>19.75</v>
      </c>
      <c r="CU18" s="614">
        <v>19.75</v>
      </c>
      <c r="CV18" s="614">
        <v>19.75</v>
      </c>
      <c r="CW18" s="614">
        <v>19.75</v>
      </c>
      <c r="CX18" s="614">
        <v>19.75</v>
      </c>
      <c r="CY18" s="614">
        <v>19.75</v>
      </c>
      <c r="CZ18" s="614">
        <v>19.75</v>
      </c>
      <c r="DA18" s="614">
        <v>19.75</v>
      </c>
      <c r="DB18" s="614">
        <v>19.75</v>
      </c>
      <c r="DC18" s="614">
        <v>19.75</v>
      </c>
      <c r="DD18" s="614">
        <v>19.75</v>
      </c>
      <c r="DE18" s="781">
        <v>19.75</v>
      </c>
      <c r="DF18" s="780">
        <v>19.75</v>
      </c>
      <c r="DG18" s="614">
        <v>19.75</v>
      </c>
      <c r="DH18" s="614">
        <v>19.75</v>
      </c>
      <c r="DI18" s="614">
        <v>19.75</v>
      </c>
      <c r="DJ18" s="614">
        <v>19.75</v>
      </c>
      <c r="DK18" s="614">
        <v>19.75</v>
      </c>
      <c r="DL18" s="614">
        <v>19.75</v>
      </c>
      <c r="DM18" s="614">
        <v>19.75</v>
      </c>
      <c r="DN18" s="614">
        <v>19.75</v>
      </c>
      <c r="DO18" s="614">
        <v>19.75</v>
      </c>
      <c r="DP18" s="614">
        <v>19.75</v>
      </c>
      <c r="DQ18" s="781">
        <v>19.75</v>
      </c>
      <c r="DR18" s="780">
        <v>19.75</v>
      </c>
      <c r="DS18" s="614">
        <v>19.75</v>
      </c>
      <c r="DT18" s="614">
        <v>19.75</v>
      </c>
      <c r="DU18" s="614">
        <v>19.75</v>
      </c>
      <c r="DV18" s="614">
        <v>19.75</v>
      </c>
      <c r="DW18" s="614">
        <v>19.75</v>
      </c>
      <c r="DX18" s="614">
        <v>19.75</v>
      </c>
      <c r="DY18" s="614">
        <v>19.75</v>
      </c>
      <c r="DZ18" s="614">
        <v>19.75</v>
      </c>
      <c r="EA18" s="614">
        <v>19.75</v>
      </c>
      <c r="EB18" s="614">
        <v>19.75</v>
      </c>
      <c r="EC18" s="781">
        <v>19.75</v>
      </c>
      <c r="ED18" s="780">
        <v>19.75</v>
      </c>
      <c r="EE18" s="614">
        <v>19.75</v>
      </c>
      <c r="EF18" s="781">
        <v>19.75</v>
      </c>
    </row>
    <row r="19" spans="1:136" ht="30" customHeight="1" thickBot="1">
      <c r="A19" s="847" t="s">
        <v>685</v>
      </c>
      <c r="B19" s="848"/>
      <c r="C19" s="848"/>
      <c r="D19" s="849"/>
      <c r="E19" s="849"/>
      <c r="F19" s="849"/>
      <c r="G19" s="849"/>
      <c r="H19" s="806"/>
      <c r="I19" s="806"/>
      <c r="J19" s="806"/>
      <c r="K19" s="806"/>
      <c r="L19" s="806"/>
      <c r="M19" s="806"/>
      <c r="N19" s="850"/>
      <c r="O19" s="806"/>
      <c r="P19" s="806"/>
      <c r="Q19" s="806"/>
      <c r="R19" s="806"/>
      <c r="S19" s="806"/>
      <c r="T19" s="851"/>
      <c r="U19" s="851"/>
      <c r="V19" s="851"/>
      <c r="W19" s="851"/>
      <c r="X19" s="851"/>
      <c r="Y19" s="852"/>
      <c r="Z19" s="851"/>
      <c r="AA19" s="851"/>
      <c r="AB19" s="851"/>
      <c r="AC19" s="851"/>
      <c r="AD19" s="851"/>
      <c r="AE19" s="851"/>
      <c r="AF19" s="851"/>
      <c r="AG19" s="851"/>
      <c r="AH19" s="851"/>
      <c r="AI19" s="851"/>
      <c r="AJ19" s="851"/>
      <c r="AK19" s="851"/>
      <c r="AL19" s="853"/>
      <c r="AM19" s="851"/>
      <c r="AN19" s="851"/>
      <c r="AO19" s="851"/>
      <c r="AP19" s="851"/>
      <c r="AQ19" s="851"/>
      <c r="AR19" s="851"/>
      <c r="AS19" s="851"/>
      <c r="AT19" s="851"/>
      <c r="AU19" s="851"/>
      <c r="AV19" s="851"/>
      <c r="AW19" s="852"/>
      <c r="AX19" s="853"/>
      <c r="AY19" s="851"/>
      <c r="AZ19" s="851"/>
      <c r="BA19" s="851"/>
      <c r="BB19" s="851"/>
      <c r="BC19" s="851"/>
      <c r="BD19" s="851"/>
      <c r="BE19" s="851">
        <v>20.2</v>
      </c>
      <c r="BF19" s="851">
        <v>20.2</v>
      </c>
      <c r="BG19" s="851">
        <v>20.2</v>
      </c>
      <c r="BH19" s="851">
        <v>20.2</v>
      </c>
      <c r="BI19" s="852">
        <v>20.2</v>
      </c>
      <c r="BJ19" s="853">
        <v>20.2</v>
      </c>
      <c r="BK19" s="851">
        <v>20.2</v>
      </c>
      <c r="BL19" s="851">
        <v>20.2</v>
      </c>
      <c r="BM19" s="851">
        <v>20.2</v>
      </c>
      <c r="BN19" s="851">
        <v>20.2</v>
      </c>
      <c r="BO19" s="851">
        <v>20.2</v>
      </c>
      <c r="BP19" s="851">
        <v>20.2</v>
      </c>
      <c r="BQ19" s="851">
        <v>20.2</v>
      </c>
      <c r="BR19" s="851">
        <v>20.2</v>
      </c>
      <c r="BS19" s="851">
        <v>20.2</v>
      </c>
      <c r="BT19" s="851">
        <v>20.2</v>
      </c>
      <c r="BU19" s="852">
        <v>20.2</v>
      </c>
      <c r="BV19" s="853">
        <v>20.2</v>
      </c>
      <c r="BW19" s="851">
        <v>20.2</v>
      </c>
      <c r="BX19" s="851">
        <v>20.2</v>
      </c>
      <c r="BY19" s="851">
        <v>20.2</v>
      </c>
      <c r="BZ19" s="851">
        <v>20.2</v>
      </c>
      <c r="CA19" s="851">
        <v>20.2</v>
      </c>
      <c r="CB19" s="851">
        <v>20.2</v>
      </c>
      <c r="CC19" s="851">
        <v>20.2</v>
      </c>
      <c r="CD19" s="851">
        <v>20.2</v>
      </c>
      <c r="CE19" s="851">
        <v>20.2</v>
      </c>
      <c r="CF19" s="851">
        <v>20.2</v>
      </c>
      <c r="CG19" s="851">
        <v>20.2</v>
      </c>
      <c r="CH19" s="853">
        <v>20.2</v>
      </c>
      <c r="CI19" s="851">
        <v>20.2</v>
      </c>
      <c r="CJ19" s="851">
        <v>20.2</v>
      </c>
      <c r="CK19" s="851">
        <v>20.2</v>
      </c>
      <c r="CL19" s="851">
        <v>20.2</v>
      </c>
      <c r="CM19" s="851">
        <v>20.2</v>
      </c>
      <c r="CN19" s="851">
        <v>20.2</v>
      </c>
      <c r="CO19" s="851">
        <v>20.2</v>
      </c>
      <c r="CP19" s="851">
        <v>20.2</v>
      </c>
      <c r="CQ19" s="851">
        <v>20.2</v>
      </c>
      <c r="CR19" s="851">
        <v>20.2</v>
      </c>
      <c r="CS19" s="852">
        <v>20.2</v>
      </c>
      <c r="CT19" s="853">
        <v>20.2</v>
      </c>
      <c r="CU19" s="851">
        <v>20.2</v>
      </c>
      <c r="CV19" s="851">
        <v>20.2</v>
      </c>
      <c r="CW19" s="851">
        <v>20.2</v>
      </c>
      <c r="CX19" s="851">
        <v>20.2</v>
      </c>
      <c r="CY19" s="851">
        <v>20.2</v>
      </c>
      <c r="CZ19" s="851">
        <v>20.2</v>
      </c>
      <c r="DA19" s="851">
        <v>20.2</v>
      </c>
      <c r="DB19" s="851">
        <v>20.2</v>
      </c>
      <c r="DC19" s="851">
        <v>20.2</v>
      </c>
      <c r="DD19" s="851">
        <v>20.2</v>
      </c>
      <c r="DE19" s="852">
        <v>20.2</v>
      </c>
      <c r="DF19" s="853">
        <v>20.2</v>
      </c>
      <c r="DG19" s="851">
        <v>19.75</v>
      </c>
      <c r="DH19" s="851">
        <v>20.2</v>
      </c>
      <c r="DI19" s="851">
        <v>20.2</v>
      </c>
      <c r="DJ19" s="851">
        <v>20.2</v>
      </c>
      <c r="DK19" s="851">
        <v>20.2</v>
      </c>
      <c r="DL19" s="851">
        <v>20.2</v>
      </c>
      <c r="DM19" s="851">
        <v>20.2</v>
      </c>
      <c r="DN19" s="851">
        <v>20.2</v>
      </c>
      <c r="DO19" s="851">
        <v>20.2</v>
      </c>
      <c r="DP19" s="851">
        <v>20.2</v>
      </c>
      <c r="DQ19" s="852">
        <v>20.2</v>
      </c>
      <c r="DR19" s="853">
        <v>20.2</v>
      </c>
      <c r="DS19" s="851">
        <v>20.2</v>
      </c>
      <c r="DT19" s="851">
        <v>20.2</v>
      </c>
      <c r="DU19" s="851">
        <v>20.2</v>
      </c>
      <c r="DV19" s="851">
        <v>20.2</v>
      </c>
      <c r="DW19" s="851">
        <v>20.2</v>
      </c>
      <c r="DX19" s="851">
        <v>20.2</v>
      </c>
      <c r="DY19" s="851">
        <v>20.2</v>
      </c>
      <c r="DZ19" s="851">
        <v>20.2</v>
      </c>
      <c r="EA19" s="851">
        <v>20.2</v>
      </c>
      <c r="EB19" s="851">
        <v>20.2</v>
      </c>
      <c r="EC19" s="852">
        <v>20.2</v>
      </c>
      <c r="ED19" s="853">
        <v>20.2</v>
      </c>
      <c r="EE19" s="851">
        <v>20.2</v>
      </c>
      <c r="EF19" s="852">
        <v>20.2</v>
      </c>
    </row>
    <row r="20" spans="1:136" ht="16" thickTop="1">
      <c r="AB20" s="655"/>
      <c r="AC20" s="655"/>
      <c r="AD20" s="655"/>
      <c r="AE20" s="655"/>
      <c r="AF20" s="655"/>
      <c r="AG20" s="655"/>
      <c r="AH20" s="655"/>
      <c r="AI20" s="655"/>
      <c r="AJ20" s="655"/>
      <c r="AK20" s="655"/>
      <c r="AL20" s="655"/>
      <c r="AM20" s="655"/>
      <c r="AN20" s="655"/>
      <c r="AO20" s="655"/>
      <c r="AP20" s="655"/>
      <c r="AQ20" s="655"/>
      <c r="AR20" s="655"/>
      <c r="AS20" s="655"/>
      <c r="AT20" s="655"/>
      <c r="AU20" s="655"/>
      <c r="AV20" s="655"/>
      <c r="AW20" s="655"/>
      <c r="AX20" s="655"/>
      <c r="AY20" s="655"/>
      <c r="AZ20" s="655"/>
      <c r="BA20" s="655"/>
      <c r="BB20" s="655"/>
      <c r="BC20" s="655"/>
      <c r="BD20" s="655"/>
      <c r="BE20" s="655"/>
      <c r="BF20" s="655"/>
      <c r="BG20" s="655"/>
      <c r="BH20" s="655"/>
      <c r="BI20" s="655"/>
      <c r="BJ20" s="655"/>
      <c r="BK20" s="655"/>
      <c r="BL20" s="655"/>
      <c r="BM20" s="655"/>
      <c r="BN20" s="655"/>
      <c r="BO20" s="655"/>
      <c r="BP20" s="655"/>
      <c r="BQ20" s="655"/>
      <c r="BR20" s="655"/>
      <c r="BS20" s="655"/>
      <c r="BT20" s="655"/>
      <c r="BU20" s="655"/>
      <c r="BV20" s="655"/>
      <c r="BW20" s="655"/>
      <c r="BX20" s="655"/>
      <c r="BY20" s="655"/>
      <c r="BZ20" s="655"/>
      <c r="CA20" s="655"/>
      <c r="CB20" s="655"/>
      <c r="CC20" s="655"/>
      <c r="CD20" s="655"/>
      <c r="CE20" s="655"/>
      <c r="CF20" s="655"/>
      <c r="CG20" s="655"/>
      <c r="CH20" s="655"/>
      <c r="CI20" s="655"/>
      <c r="CJ20" s="655"/>
      <c r="CK20" s="655"/>
      <c r="CL20" s="655"/>
      <c r="CM20" s="655"/>
      <c r="CN20" s="655"/>
      <c r="CO20" s="655"/>
      <c r="CP20" s="655"/>
      <c r="CQ20" s="655"/>
      <c r="CR20" s="655"/>
      <c r="CS20" s="655"/>
      <c r="CT20" s="655"/>
      <c r="CU20" s="655"/>
      <c r="CV20" s="655"/>
      <c r="CW20" s="655"/>
      <c r="CX20" s="655"/>
      <c r="CY20" s="655"/>
      <c r="CZ20" s="655"/>
      <c r="DA20" s="655"/>
      <c r="DB20" s="655"/>
      <c r="DC20" s="655"/>
      <c r="DD20" s="655"/>
      <c r="DE20" s="655"/>
      <c r="DF20" s="655"/>
      <c r="DG20" s="655"/>
      <c r="DH20" s="655"/>
      <c r="DI20" s="655"/>
      <c r="DJ20" s="655"/>
      <c r="DK20" s="655"/>
      <c r="DL20" s="655"/>
      <c r="DM20" s="655"/>
      <c r="DN20" s="655"/>
      <c r="DO20" s="655"/>
      <c r="DP20" s="655"/>
      <c r="DQ20" s="655"/>
      <c r="DR20" s="655"/>
      <c r="DS20" s="655"/>
      <c r="DT20" s="655"/>
      <c r="DU20" s="655"/>
      <c r="DV20" s="655"/>
      <c r="DW20" s="655"/>
      <c r="DX20" s="655"/>
      <c r="DY20" s="655"/>
      <c r="DZ20" s="655"/>
      <c r="EA20" s="655"/>
      <c r="EB20" s="655"/>
      <c r="EC20" s="655"/>
      <c r="ED20" s="655"/>
      <c r="EE20" s="655"/>
      <c r="EF20" s="655"/>
    </row>
    <row r="21" spans="1:136">
      <c r="A21" s="841"/>
    </row>
    <row r="31" spans="1:136" ht="12.5"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</row>
    <row r="32" spans="1:136" ht="12.5"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</row>
    <row r="33" spans="1:1" customFormat="1" ht="12.5"/>
    <row r="34" spans="1:1" customFormat="1" ht="12.5"/>
    <row r="35" spans="1:1" customFormat="1" ht="12.5"/>
    <row r="36" spans="1:1" customFormat="1" ht="12.5"/>
    <row r="37" spans="1:1" customFormat="1" ht="13">
      <c r="A37" s="756"/>
    </row>
    <row r="38" spans="1:1" customFormat="1" ht="12.5"/>
    <row r="39" spans="1:1" customFormat="1" ht="12.5"/>
    <row r="40" spans="1:1" customFormat="1" ht="12.5"/>
    <row r="41" spans="1:1" customFormat="1" ht="12.5"/>
    <row r="42" spans="1:1" customFormat="1" ht="12.5"/>
    <row r="43" spans="1:1" customFormat="1" ht="12.5"/>
    <row r="85" spans="2:2" ht="6" customHeight="1"/>
    <row r="86" spans="2:2" ht="18.5">
      <c r="B86" s="3030" t="s">
        <v>1551</v>
      </c>
    </row>
  </sheetData>
  <mergeCells count="13">
    <mergeCell ref="A2:A3"/>
    <mergeCell ref="B2:J2"/>
    <mergeCell ref="N2:Y2"/>
    <mergeCell ref="Z2:AK2"/>
    <mergeCell ref="AL2:AW2"/>
    <mergeCell ref="DF2:DQ2"/>
    <mergeCell ref="DR2:EC2"/>
    <mergeCell ref="ED2:EF2"/>
    <mergeCell ref="AX2:BI2"/>
    <mergeCell ref="BJ2:BU2"/>
    <mergeCell ref="BV2:CG2"/>
    <mergeCell ref="CH2:CS2"/>
    <mergeCell ref="CT2:DE2"/>
  </mergeCells>
  <printOptions horizontalCentered="1"/>
  <pageMargins left="0" right="0" top="0.39370078740157483" bottom="0.9055118110236221" header="0.19685039370078741" footer="0"/>
  <pageSetup paperSize="9" scale="62" orientation="landscape" r:id="rId1"/>
  <headerFooter>
    <oddHeader>&amp;C&amp;"Aptos"&amp;10&amp;K000000 PUBLIC&amp;1#_x000D_&amp;"Arialri"&amp;10&amp;K000000&amp;"Arialri"&amp;10&amp;K000000&amp;"Arialri"&amp;10&amp;K000000&amp;G</oddHeader>
    <oddFooter>&amp;C&amp;9 12_x000D_&amp;1#&amp;"Aptos"&amp;10&amp;K000000 PUBLIC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07568-60D4-4C80-9160-815151A138BB}">
  <dimension ref="A1:EF86"/>
  <sheetViews>
    <sheetView showGridLines="0" view="pageBreakPreview" zoomScale="80" zoomScaleNormal="110" zoomScaleSheetLayoutView="80" workbookViewId="0">
      <pane xSplit="1" ySplit="3" topLeftCell="DT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RowHeight="15.5"/>
  <cols>
    <col min="1" max="1" width="48.81640625" customWidth="1"/>
    <col min="2" max="9" width="9.1796875" hidden="1" customWidth="1"/>
    <col min="10" max="10" width="9.54296875" hidden="1" customWidth="1"/>
    <col min="11" max="19" width="9.81640625" hidden="1" customWidth="1"/>
    <col min="20" max="37" width="9.81640625" style="537" hidden="1" customWidth="1"/>
    <col min="38" max="38" width="9.54296875" style="537" hidden="1" customWidth="1"/>
    <col min="39" max="56" width="9.81640625" style="537" hidden="1" customWidth="1"/>
    <col min="57" max="96" width="12.1796875" style="537" hidden="1" customWidth="1"/>
    <col min="97" max="102" width="7" style="537" hidden="1" customWidth="1"/>
    <col min="103" max="123" width="12.1796875" style="537" hidden="1" customWidth="1"/>
    <col min="124" max="136" width="12.1796875" style="537" customWidth="1"/>
    <col min="137" max="137" width="7.81640625" customWidth="1"/>
  </cols>
  <sheetData>
    <row r="1" spans="1:136" ht="32.15" customHeight="1" thickBot="1">
      <c r="A1" s="275" t="s">
        <v>1527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7"/>
      <c r="EE1" s="277"/>
      <c r="EF1" s="277"/>
    </row>
    <row r="2" spans="1:136" ht="30" customHeight="1" thickTop="1" thickBot="1">
      <c r="A2" s="3118"/>
      <c r="B2" s="3074">
        <v>2015</v>
      </c>
      <c r="C2" s="3074"/>
      <c r="D2" s="3074"/>
      <c r="E2" s="3074"/>
      <c r="F2" s="3074"/>
      <c r="G2" s="3074"/>
      <c r="H2" s="3074"/>
      <c r="I2" s="3074"/>
      <c r="J2" s="3074"/>
      <c r="K2" s="843"/>
      <c r="L2" s="843"/>
      <c r="M2" s="843"/>
      <c r="N2" s="3073">
        <v>2016</v>
      </c>
      <c r="O2" s="3074"/>
      <c r="P2" s="3074"/>
      <c r="Q2" s="3074"/>
      <c r="R2" s="3074"/>
      <c r="S2" s="3074"/>
      <c r="T2" s="3074"/>
      <c r="U2" s="3074"/>
      <c r="V2" s="3074"/>
      <c r="W2" s="3074"/>
      <c r="X2" s="3074"/>
      <c r="Y2" s="3075"/>
      <c r="Z2" s="3074">
        <v>2017</v>
      </c>
      <c r="AA2" s="3074"/>
      <c r="AB2" s="3074"/>
      <c r="AC2" s="3074"/>
      <c r="AD2" s="3074"/>
      <c r="AE2" s="3074"/>
      <c r="AF2" s="3074"/>
      <c r="AG2" s="3074"/>
      <c r="AH2" s="3074"/>
      <c r="AI2" s="3074"/>
      <c r="AJ2" s="3074"/>
      <c r="AK2" s="3074"/>
      <c r="AL2" s="3073">
        <v>2018</v>
      </c>
      <c r="AM2" s="3074"/>
      <c r="AN2" s="3074"/>
      <c r="AO2" s="3074"/>
      <c r="AP2" s="3074"/>
      <c r="AQ2" s="3074"/>
      <c r="AR2" s="3074"/>
      <c r="AS2" s="3074"/>
      <c r="AT2" s="3074"/>
      <c r="AU2" s="3074"/>
      <c r="AV2" s="3074"/>
      <c r="AW2" s="3075"/>
      <c r="AX2" s="3073">
        <v>2019</v>
      </c>
      <c r="AY2" s="3074"/>
      <c r="AZ2" s="3074"/>
      <c r="BA2" s="3074"/>
      <c r="BB2" s="3074"/>
      <c r="BC2" s="3074"/>
      <c r="BD2" s="3074"/>
      <c r="BE2" s="3074"/>
      <c r="BF2" s="3074"/>
      <c r="BG2" s="3074"/>
      <c r="BH2" s="3074"/>
      <c r="BI2" s="3075"/>
      <c r="BJ2" s="3073">
        <v>2020</v>
      </c>
      <c r="BK2" s="3074"/>
      <c r="BL2" s="3074"/>
      <c r="BM2" s="3074"/>
      <c r="BN2" s="3074"/>
      <c r="BO2" s="3074"/>
      <c r="BP2" s="3074"/>
      <c r="BQ2" s="3074"/>
      <c r="BR2" s="3074"/>
      <c r="BS2" s="3074"/>
      <c r="BT2" s="3074"/>
      <c r="BU2" s="3075"/>
      <c r="BV2" s="3073">
        <v>2021</v>
      </c>
      <c r="BW2" s="3074"/>
      <c r="BX2" s="3074"/>
      <c r="BY2" s="3074"/>
      <c r="BZ2" s="3074"/>
      <c r="CA2" s="3074"/>
      <c r="CB2" s="3074"/>
      <c r="CC2" s="3074"/>
      <c r="CD2" s="3074"/>
      <c r="CE2" s="3074"/>
      <c r="CF2" s="3074"/>
      <c r="CG2" s="3074"/>
      <c r="CH2" s="3073">
        <v>2022</v>
      </c>
      <c r="CI2" s="3074"/>
      <c r="CJ2" s="3074"/>
      <c r="CK2" s="3074"/>
      <c r="CL2" s="3074"/>
      <c r="CM2" s="3074"/>
      <c r="CN2" s="3074"/>
      <c r="CO2" s="3074"/>
      <c r="CP2" s="3074"/>
      <c r="CQ2" s="3074"/>
      <c r="CR2" s="3074"/>
      <c r="CS2" s="3075"/>
      <c r="CT2" s="3073">
        <v>2023</v>
      </c>
      <c r="CU2" s="3074"/>
      <c r="CV2" s="3074"/>
      <c r="CW2" s="3074"/>
      <c r="CX2" s="3074"/>
      <c r="CY2" s="3074"/>
      <c r="CZ2" s="3074"/>
      <c r="DA2" s="3074"/>
      <c r="DB2" s="3074"/>
      <c r="DC2" s="3074"/>
      <c r="DD2" s="3074"/>
      <c r="DE2" s="3075"/>
      <c r="DF2" s="3073">
        <v>2024</v>
      </c>
      <c r="DG2" s="3074"/>
      <c r="DH2" s="3074"/>
      <c r="DI2" s="3074"/>
      <c r="DJ2" s="3074"/>
      <c r="DK2" s="3074"/>
      <c r="DL2" s="3074"/>
      <c r="DM2" s="3074"/>
      <c r="DN2" s="3074"/>
      <c r="DO2" s="3074"/>
      <c r="DP2" s="3074"/>
      <c r="DQ2" s="3075"/>
      <c r="DR2" s="3073">
        <v>2025</v>
      </c>
      <c r="DS2" s="3074"/>
      <c r="DT2" s="3074"/>
      <c r="DU2" s="3074"/>
      <c r="DV2" s="3074"/>
      <c r="DW2" s="3074"/>
      <c r="DX2" s="3074"/>
      <c r="DY2" s="3074"/>
      <c r="DZ2" s="3074"/>
      <c r="EA2" s="3074"/>
      <c r="EB2" s="3074"/>
      <c r="EC2" s="3075"/>
      <c r="ED2" s="3073">
        <v>2026</v>
      </c>
      <c r="EE2" s="3074"/>
      <c r="EF2" s="3075"/>
    </row>
    <row r="3" spans="1:136" ht="30" customHeight="1" thickTop="1" thickBot="1">
      <c r="A3" s="3119"/>
      <c r="B3" s="513" t="s">
        <v>121</v>
      </c>
      <c r="C3" s="513" t="s">
        <v>122</v>
      </c>
      <c r="D3" s="513" t="s">
        <v>123</v>
      </c>
      <c r="E3" s="513" t="s">
        <v>124</v>
      </c>
      <c r="F3" s="513" t="s">
        <v>125</v>
      </c>
      <c r="G3" s="513" t="s">
        <v>126</v>
      </c>
      <c r="H3" s="513" t="s">
        <v>127</v>
      </c>
      <c r="I3" s="513" t="s">
        <v>128</v>
      </c>
      <c r="J3" s="513" t="s">
        <v>129</v>
      </c>
      <c r="K3" s="511" t="s">
        <v>130</v>
      </c>
      <c r="L3" s="511" t="s">
        <v>131</v>
      </c>
      <c r="M3" s="513" t="s">
        <v>132</v>
      </c>
      <c r="N3" s="844" t="s">
        <v>121</v>
      </c>
      <c r="O3" s="513" t="s">
        <v>122</v>
      </c>
      <c r="P3" s="513" t="s">
        <v>123</v>
      </c>
      <c r="Q3" s="513" t="s">
        <v>124</v>
      </c>
      <c r="R3" s="513" t="s">
        <v>125</v>
      </c>
      <c r="S3" s="513" t="s">
        <v>126</v>
      </c>
      <c r="T3" s="304" t="s">
        <v>127</v>
      </c>
      <c r="U3" s="304" t="s">
        <v>128</v>
      </c>
      <c r="V3" s="304" t="s">
        <v>129</v>
      </c>
      <c r="W3" s="304" t="s">
        <v>130</v>
      </c>
      <c r="X3" s="304" t="s">
        <v>131</v>
      </c>
      <c r="Y3" s="307" t="s">
        <v>132</v>
      </c>
      <c r="Z3" s="304" t="s">
        <v>121</v>
      </c>
      <c r="AA3" s="304" t="s">
        <v>122</v>
      </c>
      <c r="AB3" s="304" t="s">
        <v>123</v>
      </c>
      <c r="AC3" s="304" t="s">
        <v>124</v>
      </c>
      <c r="AD3" s="304" t="s">
        <v>125</v>
      </c>
      <c r="AE3" s="304" t="s">
        <v>126</v>
      </c>
      <c r="AF3" s="304" t="s">
        <v>127</v>
      </c>
      <c r="AG3" s="304" t="s">
        <v>128</v>
      </c>
      <c r="AH3" s="304" t="s">
        <v>129</v>
      </c>
      <c r="AI3" s="304" t="s">
        <v>130</v>
      </c>
      <c r="AJ3" s="304" t="s">
        <v>131</v>
      </c>
      <c r="AK3" s="304" t="s">
        <v>132</v>
      </c>
      <c r="AL3" s="306" t="s">
        <v>121</v>
      </c>
      <c r="AM3" s="304" t="s">
        <v>122</v>
      </c>
      <c r="AN3" s="304" t="s">
        <v>123</v>
      </c>
      <c r="AO3" s="304" t="s">
        <v>124</v>
      </c>
      <c r="AP3" s="304" t="s">
        <v>125</v>
      </c>
      <c r="AQ3" s="304" t="s">
        <v>126</v>
      </c>
      <c r="AR3" s="304" t="s">
        <v>127</v>
      </c>
      <c r="AS3" s="304" t="s">
        <v>128</v>
      </c>
      <c r="AT3" s="304" t="s">
        <v>129</v>
      </c>
      <c r="AU3" s="304" t="s">
        <v>130</v>
      </c>
      <c r="AV3" s="304" t="s">
        <v>131</v>
      </c>
      <c r="AW3" s="307" t="s">
        <v>132</v>
      </c>
      <c r="AX3" s="306" t="s">
        <v>121</v>
      </c>
      <c r="AY3" s="304" t="s">
        <v>122</v>
      </c>
      <c r="AZ3" s="304" t="s">
        <v>123</v>
      </c>
      <c r="BA3" s="304" t="s">
        <v>124</v>
      </c>
      <c r="BB3" s="304" t="s">
        <v>125</v>
      </c>
      <c r="BC3" s="304" t="s">
        <v>126</v>
      </c>
      <c r="BD3" s="304" t="s">
        <v>127</v>
      </c>
      <c r="BE3" s="304" t="s">
        <v>128</v>
      </c>
      <c r="BF3" s="304" t="s">
        <v>129</v>
      </c>
      <c r="BG3" s="304" t="s">
        <v>130</v>
      </c>
      <c r="BH3" s="304" t="s">
        <v>131</v>
      </c>
      <c r="BI3" s="307" t="s">
        <v>132</v>
      </c>
      <c r="BJ3" s="306" t="s">
        <v>121</v>
      </c>
      <c r="BK3" s="304" t="s">
        <v>122</v>
      </c>
      <c r="BL3" s="304" t="s">
        <v>123</v>
      </c>
      <c r="BM3" s="304" t="s">
        <v>124</v>
      </c>
      <c r="BN3" s="304" t="s">
        <v>125</v>
      </c>
      <c r="BO3" s="304" t="s">
        <v>126</v>
      </c>
      <c r="BP3" s="304" t="s">
        <v>127</v>
      </c>
      <c r="BQ3" s="304" t="s">
        <v>128</v>
      </c>
      <c r="BR3" s="304" t="s">
        <v>129</v>
      </c>
      <c r="BS3" s="304" t="s">
        <v>130</v>
      </c>
      <c r="BT3" s="304" t="s">
        <v>131</v>
      </c>
      <c r="BU3" s="307" t="s">
        <v>132</v>
      </c>
      <c r="BV3" s="381" t="s">
        <v>121</v>
      </c>
      <c r="BW3" s="303" t="s">
        <v>122</v>
      </c>
      <c r="BX3" s="303" t="s">
        <v>123</v>
      </c>
      <c r="BY3" s="303" t="s">
        <v>124</v>
      </c>
      <c r="BZ3" s="304" t="s">
        <v>125</v>
      </c>
      <c r="CA3" s="304" t="s">
        <v>126</v>
      </c>
      <c r="CB3" s="304" t="s">
        <v>127</v>
      </c>
      <c r="CC3" s="304" t="s">
        <v>128</v>
      </c>
      <c r="CD3" s="304" t="s">
        <v>129</v>
      </c>
      <c r="CE3" s="304" t="s">
        <v>130</v>
      </c>
      <c r="CF3" s="304" t="s">
        <v>131</v>
      </c>
      <c r="CG3" s="304" t="s">
        <v>132</v>
      </c>
      <c r="CH3" s="306" t="s">
        <v>121</v>
      </c>
      <c r="CI3" s="304" t="s">
        <v>122</v>
      </c>
      <c r="CJ3" s="304" t="s">
        <v>123</v>
      </c>
      <c r="CK3" s="304" t="s">
        <v>124</v>
      </c>
      <c r="CL3" s="304" t="s">
        <v>125</v>
      </c>
      <c r="CM3" s="304" t="s">
        <v>126</v>
      </c>
      <c r="CN3" s="304" t="s">
        <v>127</v>
      </c>
      <c r="CO3" s="304" t="s">
        <v>128</v>
      </c>
      <c r="CP3" s="304" t="s">
        <v>129</v>
      </c>
      <c r="CQ3" s="304" t="s">
        <v>130</v>
      </c>
      <c r="CR3" s="304" t="s">
        <v>131</v>
      </c>
      <c r="CS3" s="307" t="s">
        <v>132</v>
      </c>
      <c r="CT3" s="306" t="s">
        <v>121</v>
      </c>
      <c r="CU3" s="304" t="s">
        <v>122</v>
      </c>
      <c r="CV3" s="304" t="s">
        <v>123</v>
      </c>
      <c r="CW3" s="304" t="s">
        <v>124</v>
      </c>
      <c r="CX3" s="304" t="s">
        <v>125</v>
      </c>
      <c r="CY3" s="304" t="s">
        <v>126</v>
      </c>
      <c r="CZ3" s="304" t="s">
        <v>127</v>
      </c>
      <c r="DA3" s="304" t="s">
        <v>128</v>
      </c>
      <c r="DB3" s="304" t="s">
        <v>129</v>
      </c>
      <c r="DC3" s="304" t="s">
        <v>130</v>
      </c>
      <c r="DD3" s="304" t="s">
        <v>131</v>
      </c>
      <c r="DE3" s="307" t="s">
        <v>132</v>
      </c>
      <c r="DF3" s="306" t="s">
        <v>121</v>
      </c>
      <c r="DG3" s="304" t="s">
        <v>122</v>
      </c>
      <c r="DH3" s="304" t="s">
        <v>123</v>
      </c>
      <c r="DI3" s="304" t="s">
        <v>124</v>
      </c>
      <c r="DJ3" s="304" t="s">
        <v>125</v>
      </c>
      <c r="DK3" s="304" t="s">
        <v>126</v>
      </c>
      <c r="DL3" s="304" t="s">
        <v>127</v>
      </c>
      <c r="DM3" s="304" t="s">
        <v>128</v>
      </c>
      <c r="DN3" s="304" t="s">
        <v>129</v>
      </c>
      <c r="DO3" s="304" t="s">
        <v>130</v>
      </c>
      <c r="DP3" s="304" t="s">
        <v>131</v>
      </c>
      <c r="DQ3" s="307" t="s">
        <v>132</v>
      </c>
      <c r="DR3" s="306" t="s">
        <v>121</v>
      </c>
      <c r="DS3" s="304" t="s">
        <v>122</v>
      </c>
      <c r="DT3" s="304" t="s">
        <v>123</v>
      </c>
      <c r="DU3" s="304" t="s">
        <v>124</v>
      </c>
      <c r="DV3" s="304" t="s">
        <v>125</v>
      </c>
      <c r="DW3" s="304" t="s">
        <v>126</v>
      </c>
      <c r="DX3" s="304" t="s">
        <v>127</v>
      </c>
      <c r="DY3" s="304" t="s">
        <v>128</v>
      </c>
      <c r="DZ3" s="304" t="s">
        <v>129</v>
      </c>
      <c r="EA3" s="304" t="s">
        <v>130</v>
      </c>
      <c r="EB3" s="304" t="s">
        <v>131</v>
      </c>
      <c r="EC3" s="307" t="s">
        <v>132</v>
      </c>
      <c r="ED3" s="304" t="s">
        <v>121</v>
      </c>
      <c r="EE3" s="304" t="s">
        <v>122</v>
      </c>
      <c r="EF3" s="307" t="s">
        <v>123</v>
      </c>
    </row>
    <row r="4" spans="1:136" ht="30" customHeight="1" thickTop="1">
      <c r="A4" s="515" t="s">
        <v>686</v>
      </c>
      <c r="B4" s="778"/>
      <c r="C4" s="778"/>
      <c r="D4" s="779"/>
      <c r="E4" s="779"/>
      <c r="F4" s="779"/>
      <c r="G4" s="779"/>
      <c r="H4" s="775"/>
      <c r="I4" s="775"/>
      <c r="J4" s="775"/>
      <c r="K4" s="775"/>
      <c r="L4" s="775"/>
      <c r="M4" s="775"/>
      <c r="N4" s="846"/>
      <c r="O4" s="775"/>
      <c r="P4" s="775"/>
      <c r="Q4" s="775"/>
      <c r="R4" s="775"/>
      <c r="S4" s="775"/>
      <c r="T4" s="614"/>
      <c r="U4" s="614"/>
      <c r="V4" s="614"/>
      <c r="W4" s="614"/>
      <c r="X4" s="614"/>
      <c r="Y4" s="781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780"/>
      <c r="AM4" s="614"/>
      <c r="AN4" s="614"/>
      <c r="AO4" s="614"/>
      <c r="AP4" s="614"/>
      <c r="AQ4" s="614"/>
      <c r="AR4" s="614"/>
      <c r="AS4" s="614"/>
      <c r="AT4" s="614"/>
      <c r="AU4" s="614"/>
      <c r="AV4" s="614"/>
      <c r="AW4" s="781"/>
      <c r="AX4" s="780"/>
      <c r="AY4" s="614"/>
      <c r="AZ4" s="614"/>
      <c r="BA4" s="614"/>
      <c r="BB4" s="614"/>
      <c r="BC4" s="614"/>
      <c r="BD4" s="614"/>
      <c r="BE4" s="614"/>
      <c r="BF4" s="614"/>
      <c r="BG4" s="614"/>
      <c r="BH4" s="614"/>
      <c r="BI4" s="781"/>
      <c r="BJ4" s="780"/>
      <c r="BK4" s="614"/>
      <c r="BL4" s="614"/>
      <c r="BM4" s="614"/>
      <c r="BN4" s="614"/>
      <c r="BO4" s="614"/>
      <c r="BP4" s="614"/>
      <c r="BQ4" s="614"/>
      <c r="BR4" s="614"/>
      <c r="BS4" s="614"/>
      <c r="BT4" s="614"/>
      <c r="BU4" s="781"/>
      <c r="BV4" s="780"/>
      <c r="BW4" s="614"/>
      <c r="BX4" s="614"/>
      <c r="BY4" s="614"/>
      <c r="BZ4" s="614"/>
      <c r="CA4" s="614"/>
      <c r="CB4" s="614"/>
      <c r="CC4" s="614"/>
      <c r="CD4" s="614"/>
      <c r="CE4" s="614"/>
      <c r="CF4" s="614"/>
      <c r="CG4" s="614"/>
      <c r="CH4" s="780"/>
      <c r="CI4" s="614"/>
      <c r="CJ4" s="614"/>
      <c r="CK4" s="614"/>
      <c r="CL4" s="614"/>
      <c r="CM4" s="614"/>
      <c r="CN4" s="614"/>
      <c r="CO4" s="614"/>
      <c r="CP4" s="614"/>
      <c r="CQ4" s="614"/>
      <c r="CR4" s="614"/>
      <c r="CS4" s="781"/>
      <c r="CT4" s="780"/>
      <c r="CU4" s="614"/>
      <c r="CV4" s="614"/>
      <c r="CW4" s="614"/>
      <c r="CX4" s="614"/>
      <c r="CY4" s="614"/>
      <c r="CZ4" s="614"/>
      <c r="DA4" s="614"/>
      <c r="DB4" s="614"/>
      <c r="DC4" s="614"/>
      <c r="DD4" s="614"/>
      <c r="DE4" s="781"/>
      <c r="DF4" s="780"/>
      <c r="DG4" s="614"/>
      <c r="DH4" s="614"/>
      <c r="DI4" s="614"/>
      <c r="DJ4" s="614"/>
      <c r="DK4" s="614"/>
      <c r="DL4" s="614"/>
      <c r="DM4" s="614"/>
      <c r="DN4" s="614"/>
      <c r="DO4" s="614"/>
      <c r="DP4" s="614"/>
      <c r="DQ4" s="781"/>
      <c r="DR4" s="854"/>
      <c r="DS4" s="855"/>
      <c r="DT4" s="855"/>
      <c r="DU4" s="855"/>
      <c r="DV4" s="855"/>
      <c r="DW4" s="855"/>
      <c r="DX4" s="855"/>
      <c r="DY4" s="855"/>
      <c r="DZ4" s="855"/>
      <c r="EA4" s="855"/>
      <c r="EB4" s="855"/>
      <c r="EC4" s="856"/>
      <c r="ED4" s="855"/>
      <c r="EE4" s="855"/>
      <c r="EF4" s="856"/>
    </row>
    <row r="5" spans="1:136" ht="30" customHeight="1">
      <c r="A5" s="520" t="s">
        <v>687</v>
      </c>
      <c r="B5" s="778"/>
      <c r="C5" s="778"/>
      <c r="D5" s="779"/>
      <c r="E5" s="779"/>
      <c r="F5" s="779"/>
      <c r="G5" s="779"/>
      <c r="H5" s="775"/>
      <c r="I5" s="775"/>
      <c r="J5" s="775"/>
      <c r="K5" s="775"/>
      <c r="L5" s="775"/>
      <c r="M5" s="775"/>
      <c r="N5" s="846"/>
      <c r="O5" s="775"/>
      <c r="P5" s="775"/>
      <c r="Q5" s="775"/>
      <c r="R5" s="775"/>
      <c r="S5" s="775"/>
      <c r="T5" s="614"/>
      <c r="U5" s="614"/>
      <c r="V5" s="614"/>
      <c r="W5" s="614"/>
      <c r="X5" s="614"/>
      <c r="Y5" s="781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780"/>
      <c r="AM5" s="614"/>
      <c r="AN5" s="614"/>
      <c r="AO5" s="614"/>
      <c r="AP5" s="614"/>
      <c r="AQ5" s="614"/>
      <c r="AR5" s="614"/>
      <c r="AS5" s="614"/>
      <c r="AT5" s="614"/>
      <c r="AU5" s="614"/>
      <c r="AV5" s="614"/>
      <c r="AW5" s="781"/>
      <c r="AX5" s="780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781"/>
      <c r="BJ5" s="780"/>
      <c r="BK5" s="614"/>
      <c r="BL5" s="614"/>
      <c r="BM5" s="614"/>
      <c r="BN5" s="614"/>
      <c r="BO5" s="614"/>
      <c r="BP5" s="614"/>
      <c r="BQ5" s="614"/>
      <c r="BR5" s="614"/>
      <c r="BS5" s="614"/>
      <c r="BT5" s="614"/>
      <c r="BU5" s="781"/>
      <c r="BV5" s="780"/>
      <c r="BW5" s="614"/>
      <c r="BX5" s="614"/>
      <c r="BY5" s="614"/>
      <c r="BZ5" s="614"/>
      <c r="CA5" s="614"/>
      <c r="CB5" s="614"/>
      <c r="CC5" s="614"/>
      <c r="CD5" s="614"/>
      <c r="CE5" s="614"/>
      <c r="CF5" s="614"/>
      <c r="CG5" s="614"/>
      <c r="CH5" s="780"/>
      <c r="CI5" s="614"/>
      <c r="CJ5" s="614"/>
      <c r="CK5" s="614"/>
      <c r="CL5" s="614"/>
      <c r="CM5" s="614"/>
      <c r="CN5" s="614"/>
      <c r="CO5" s="614"/>
      <c r="CP5" s="614"/>
      <c r="CQ5" s="614"/>
      <c r="CR5" s="614"/>
      <c r="CS5" s="781"/>
      <c r="CT5" s="780"/>
      <c r="CU5" s="614"/>
      <c r="CV5" s="614">
        <v>8.8699999999999992</v>
      </c>
      <c r="CW5" s="614">
        <v>9.27</v>
      </c>
      <c r="CX5" s="614">
        <v>15.49</v>
      </c>
      <c r="CY5" s="614">
        <v>11.98</v>
      </c>
      <c r="CZ5" s="614">
        <v>12.32</v>
      </c>
      <c r="DA5" s="614">
        <v>19.32</v>
      </c>
      <c r="DB5" s="614">
        <v>16.13</v>
      </c>
      <c r="DC5" s="614">
        <v>25.14</v>
      </c>
      <c r="DD5" s="614">
        <v>14.75</v>
      </c>
      <c r="DE5" s="781">
        <v>17.14</v>
      </c>
      <c r="DF5" s="780">
        <v>18.510000000000002</v>
      </c>
      <c r="DG5" s="614">
        <v>23.36</v>
      </c>
      <c r="DH5" s="614">
        <v>18.079999999999998</v>
      </c>
      <c r="DI5" s="614">
        <v>20.440000000000001</v>
      </c>
      <c r="DJ5" s="614">
        <v>24.82</v>
      </c>
      <c r="DK5" s="614">
        <v>22.06</v>
      </c>
      <c r="DL5" s="614">
        <v>22.06</v>
      </c>
      <c r="DM5" s="614">
        <v>27.36</v>
      </c>
      <c r="DN5" s="614">
        <v>35.6051</v>
      </c>
      <c r="DO5" s="614">
        <v>25.89</v>
      </c>
      <c r="DP5" s="614">
        <v>23.92</v>
      </c>
      <c r="DQ5" s="781">
        <v>26.9</v>
      </c>
      <c r="DR5" s="780">
        <v>26.22</v>
      </c>
      <c r="DS5" s="614">
        <v>24.38</v>
      </c>
      <c r="DT5" s="614">
        <v>22.48</v>
      </c>
      <c r="DU5" s="614">
        <v>21.21</v>
      </c>
      <c r="DV5" s="614">
        <v>20.92</v>
      </c>
      <c r="DW5" s="614">
        <v>19.36</v>
      </c>
      <c r="DX5" s="277">
        <v>15.25</v>
      </c>
      <c r="DY5" s="614">
        <v>15.1</v>
      </c>
      <c r="DZ5" s="612">
        <v>15.56</v>
      </c>
      <c r="EA5" s="2690">
        <v>15.6</v>
      </c>
      <c r="EB5" s="2690">
        <v>16.03</v>
      </c>
      <c r="EC5" s="2691">
        <v>14.8</v>
      </c>
      <c r="ED5" s="2690">
        <v>13.01</v>
      </c>
      <c r="EE5" s="2690">
        <v>9.1</v>
      </c>
      <c r="EF5" s="2691">
        <v>10.52</v>
      </c>
    </row>
    <row r="6" spans="1:136" ht="30" customHeight="1">
      <c r="A6" s="520" t="s">
        <v>688</v>
      </c>
      <c r="B6" s="778"/>
      <c r="C6" s="778"/>
      <c r="D6" s="779"/>
      <c r="E6" s="779"/>
      <c r="F6" s="779"/>
      <c r="G6" s="779"/>
      <c r="H6" s="775"/>
      <c r="I6" s="775"/>
      <c r="J6" s="775"/>
      <c r="K6" s="775"/>
      <c r="L6" s="775"/>
      <c r="M6" s="775"/>
      <c r="N6" s="846"/>
      <c r="O6" s="775"/>
      <c r="P6" s="775"/>
      <c r="Q6" s="775"/>
      <c r="R6" s="775"/>
      <c r="S6" s="775"/>
      <c r="T6" s="614"/>
      <c r="U6" s="614"/>
      <c r="V6" s="614"/>
      <c r="W6" s="614"/>
      <c r="X6" s="614"/>
      <c r="Y6" s="781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780"/>
      <c r="AM6" s="614"/>
      <c r="AN6" s="614"/>
      <c r="AO6" s="614"/>
      <c r="AP6" s="614"/>
      <c r="AQ6" s="614"/>
      <c r="AR6" s="614"/>
      <c r="AS6" s="614"/>
      <c r="AT6" s="614"/>
      <c r="AU6" s="614"/>
      <c r="AV6" s="614"/>
      <c r="AW6" s="781"/>
      <c r="AX6" s="780"/>
      <c r="AY6" s="614"/>
      <c r="AZ6" s="614"/>
      <c r="BA6" s="614"/>
      <c r="BB6" s="614"/>
      <c r="BC6" s="614"/>
      <c r="BD6" s="614"/>
      <c r="BE6" s="614"/>
      <c r="BF6" s="614"/>
      <c r="BG6" s="614"/>
      <c r="BH6" s="614"/>
      <c r="BI6" s="781"/>
      <c r="BJ6" s="780"/>
      <c r="BK6" s="614"/>
      <c r="BL6" s="614"/>
      <c r="BM6" s="614"/>
      <c r="BN6" s="614"/>
      <c r="BO6" s="614"/>
      <c r="BP6" s="614"/>
      <c r="BQ6" s="614"/>
      <c r="BR6" s="614"/>
      <c r="BS6" s="614"/>
      <c r="BT6" s="614"/>
      <c r="BU6" s="781"/>
      <c r="BV6" s="780"/>
      <c r="BW6" s="614"/>
      <c r="BX6" s="614"/>
      <c r="BY6" s="614"/>
      <c r="BZ6" s="614"/>
      <c r="CA6" s="614"/>
      <c r="CB6" s="614"/>
      <c r="CC6" s="614"/>
      <c r="CD6" s="614"/>
      <c r="CE6" s="614"/>
      <c r="CF6" s="614"/>
      <c r="CG6" s="614"/>
      <c r="CH6" s="780"/>
      <c r="CI6" s="614"/>
      <c r="CJ6" s="614"/>
      <c r="CK6" s="614"/>
      <c r="CL6" s="614"/>
      <c r="CM6" s="614"/>
      <c r="CN6" s="614"/>
      <c r="CO6" s="614"/>
      <c r="CP6" s="614"/>
      <c r="CQ6" s="614"/>
      <c r="CR6" s="614"/>
      <c r="CS6" s="781"/>
      <c r="CT6" s="780"/>
      <c r="CU6" s="614"/>
      <c r="CV6" s="614">
        <v>9.01</v>
      </c>
      <c r="CW6" s="614">
        <v>9.34</v>
      </c>
      <c r="CX6" s="614">
        <v>15.37</v>
      </c>
      <c r="CY6" s="614">
        <v>12.18</v>
      </c>
      <c r="CZ6" s="614">
        <v>14.48</v>
      </c>
      <c r="DA6" s="614">
        <v>18.29</v>
      </c>
      <c r="DB6" s="614">
        <v>26.52</v>
      </c>
      <c r="DC6" s="614">
        <v>16.98</v>
      </c>
      <c r="DD6" s="614">
        <v>21.08</v>
      </c>
      <c r="DE6" s="781">
        <v>21.36</v>
      </c>
      <c r="DF6" s="780">
        <v>16.350000000000001</v>
      </c>
      <c r="DG6" s="614">
        <v>23.4</v>
      </c>
      <c r="DH6" s="614">
        <v>22.59</v>
      </c>
      <c r="DI6" s="614">
        <v>18.55</v>
      </c>
      <c r="DJ6" s="614">
        <v>18.71</v>
      </c>
      <c r="DK6" s="614">
        <v>23.63</v>
      </c>
      <c r="DL6" s="614">
        <v>23.63</v>
      </c>
      <c r="DM6" s="614">
        <v>26.77</v>
      </c>
      <c r="DN6" s="614">
        <v>26.35</v>
      </c>
      <c r="DO6" s="614">
        <v>26.35</v>
      </c>
      <c r="DP6" s="614">
        <v>24.49</v>
      </c>
      <c r="DQ6" s="781">
        <v>27.36</v>
      </c>
      <c r="DR6" s="780">
        <v>26.76</v>
      </c>
      <c r="DS6" s="614">
        <v>23.76</v>
      </c>
      <c r="DT6" s="614">
        <v>22.32</v>
      </c>
      <c r="DU6" s="614">
        <v>20.7</v>
      </c>
      <c r="DV6" s="614">
        <v>21.28</v>
      </c>
      <c r="DW6" s="614">
        <v>20.21</v>
      </c>
      <c r="DX6" s="614">
        <v>15.39</v>
      </c>
      <c r="DY6" s="614">
        <v>15.82</v>
      </c>
      <c r="DZ6" s="2690">
        <v>15.45</v>
      </c>
      <c r="EA6" s="2690">
        <v>15.96</v>
      </c>
      <c r="EB6" s="2690">
        <v>14.75</v>
      </c>
      <c r="EC6" s="2691">
        <v>14.75</v>
      </c>
      <c r="ED6" s="2690">
        <v>14.84</v>
      </c>
      <c r="EE6" s="2690">
        <v>11.95</v>
      </c>
      <c r="EF6" s="2691">
        <v>11</v>
      </c>
    </row>
    <row r="7" spans="1:136" ht="30" customHeight="1">
      <c r="A7" s="520" t="s">
        <v>689</v>
      </c>
      <c r="B7" s="778"/>
      <c r="C7" s="778"/>
      <c r="D7" s="779"/>
      <c r="E7" s="779"/>
      <c r="F7" s="779"/>
      <c r="G7" s="779"/>
      <c r="H7" s="775"/>
      <c r="I7" s="775"/>
      <c r="J7" s="775"/>
      <c r="K7" s="775"/>
      <c r="L7" s="775"/>
      <c r="M7" s="775"/>
      <c r="N7" s="846"/>
      <c r="O7" s="775"/>
      <c r="P7" s="775"/>
      <c r="Q7" s="775"/>
      <c r="R7" s="775"/>
      <c r="S7" s="775"/>
      <c r="T7" s="614"/>
      <c r="U7" s="614"/>
      <c r="V7" s="614"/>
      <c r="W7" s="614"/>
      <c r="X7" s="614"/>
      <c r="Y7" s="781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780"/>
      <c r="AM7" s="614"/>
      <c r="AN7" s="614"/>
      <c r="AO7" s="614"/>
      <c r="AP7" s="614"/>
      <c r="AQ7" s="614"/>
      <c r="AR7" s="614"/>
      <c r="AS7" s="614"/>
      <c r="AT7" s="614"/>
      <c r="AU7" s="614"/>
      <c r="AV7" s="614"/>
      <c r="AW7" s="781"/>
      <c r="AX7" s="780"/>
      <c r="AY7" s="614"/>
      <c r="AZ7" s="614"/>
      <c r="BA7" s="614"/>
      <c r="BB7" s="614"/>
      <c r="BC7" s="614"/>
      <c r="BD7" s="614"/>
      <c r="BE7" s="614"/>
      <c r="BF7" s="614"/>
      <c r="BG7" s="614"/>
      <c r="BH7" s="614"/>
      <c r="BI7" s="781"/>
      <c r="BJ7" s="780"/>
      <c r="BK7" s="614"/>
      <c r="BL7" s="614"/>
      <c r="BM7" s="614"/>
      <c r="BN7" s="614"/>
      <c r="BO7" s="614"/>
      <c r="BP7" s="614"/>
      <c r="BQ7" s="614"/>
      <c r="BR7" s="614"/>
      <c r="BS7" s="614"/>
      <c r="BT7" s="614"/>
      <c r="BU7" s="781"/>
      <c r="BV7" s="780"/>
      <c r="BW7" s="614"/>
      <c r="BX7" s="614"/>
      <c r="BY7" s="614"/>
      <c r="BZ7" s="614"/>
      <c r="CA7" s="614"/>
      <c r="CB7" s="614"/>
      <c r="CC7" s="614"/>
      <c r="CD7" s="614"/>
      <c r="CE7" s="614"/>
      <c r="CF7" s="614"/>
      <c r="CG7" s="614"/>
      <c r="CH7" s="780"/>
      <c r="CI7" s="614"/>
      <c r="CJ7" s="614"/>
      <c r="CK7" s="614"/>
      <c r="CL7" s="614"/>
      <c r="CM7" s="614"/>
      <c r="CN7" s="614"/>
      <c r="CO7" s="614"/>
      <c r="CP7" s="614"/>
      <c r="CQ7" s="614"/>
      <c r="CR7" s="614"/>
      <c r="CS7" s="781"/>
      <c r="CT7" s="780"/>
      <c r="CU7" s="614"/>
      <c r="CV7" s="614">
        <v>8.82</v>
      </c>
      <c r="CW7" s="614">
        <v>9.41</v>
      </c>
      <c r="CX7" s="614">
        <v>14.29</v>
      </c>
      <c r="CY7" s="614">
        <v>15.4</v>
      </c>
      <c r="CZ7" s="614">
        <v>12.5</v>
      </c>
      <c r="DA7" s="614">
        <v>18.27</v>
      </c>
      <c r="DB7" s="614">
        <v>25.03</v>
      </c>
      <c r="DC7" s="614">
        <v>18.95</v>
      </c>
      <c r="DD7" s="614">
        <v>14.74</v>
      </c>
      <c r="DE7" s="781">
        <v>14.73</v>
      </c>
      <c r="DF7" s="780">
        <v>23.98</v>
      </c>
      <c r="DG7" s="614">
        <v>23.33</v>
      </c>
      <c r="DH7" s="614">
        <v>20.85</v>
      </c>
      <c r="DI7" s="614">
        <v>19.47</v>
      </c>
      <c r="DJ7" s="614">
        <v>20.22</v>
      </c>
      <c r="DK7" s="614">
        <v>15.12</v>
      </c>
      <c r="DL7" s="614">
        <v>15.12</v>
      </c>
      <c r="DM7" s="614">
        <v>25.84</v>
      </c>
      <c r="DN7" s="614">
        <v>25.36</v>
      </c>
      <c r="DO7" s="614">
        <v>25.36</v>
      </c>
      <c r="DP7" s="614">
        <v>24.65</v>
      </c>
      <c r="DQ7" s="781">
        <v>26.74</v>
      </c>
      <c r="DR7" s="780">
        <v>26.25</v>
      </c>
      <c r="DS7" s="614">
        <v>25.15</v>
      </c>
      <c r="DT7" s="614">
        <v>22.25</v>
      </c>
      <c r="DU7" s="614">
        <v>22.73</v>
      </c>
      <c r="DV7" s="614">
        <v>20.97</v>
      </c>
      <c r="DW7" s="614">
        <v>19.170000000000002</v>
      </c>
      <c r="DX7" s="614">
        <v>15.07</v>
      </c>
      <c r="DY7" s="614">
        <v>16.12</v>
      </c>
      <c r="DZ7" s="2690">
        <v>16.64</v>
      </c>
      <c r="EA7" s="2690">
        <v>15.56</v>
      </c>
      <c r="EB7" s="2690">
        <v>15</v>
      </c>
      <c r="EC7" s="2691">
        <v>15.63</v>
      </c>
      <c r="ED7" s="2690">
        <v>15.01</v>
      </c>
      <c r="EE7" s="2690">
        <v>10.76</v>
      </c>
      <c r="EF7" s="2691">
        <v>10.66</v>
      </c>
    </row>
    <row r="8" spans="1:136" ht="30" customHeight="1">
      <c r="A8" s="520" t="s">
        <v>690</v>
      </c>
      <c r="B8" s="778"/>
      <c r="C8" s="778"/>
      <c r="D8" s="779"/>
      <c r="E8" s="779"/>
      <c r="F8" s="779"/>
      <c r="G8" s="779"/>
      <c r="H8" s="775"/>
      <c r="I8" s="775"/>
      <c r="J8" s="775"/>
      <c r="K8" s="775"/>
      <c r="L8" s="775"/>
      <c r="M8" s="775"/>
      <c r="N8" s="846"/>
      <c r="O8" s="775"/>
      <c r="P8" s="775"/>
      <c r="Q8" s="775"/>
      <c r="R8" s="775"/>
      <c r="S8" s="775"/>
      <c r="T8" s="614"/>
      <c r="U8" s="614"/>
      <c r="V8" s="614"/>
      <c r="W8" s="614"/>
      <c r="X8" s="614"/>
      <c r="Y8" s="781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780"/>
      <c r="AM8" s="614"/>
      <c r="AN8" s="614"/>
      <c r="AO8" s="614"/>
      <c r="AP8" s="614"/>
      <c r="AQ8" s="614"/>
      <c r="AR8" s="614"/>
      <c r="AS8" s="614"/>
      <c r="AT8" s="614"/>
      <c r="AU8" s="614"/>
      <c r="AV8" s="614"/>
      <c r="AW8" s="781"/>
      <c r="AX8" s="780"/>
      <c r="AY8" s="614"/>
      <c r="AZ8" s="614"/>
      <c r="BA8" s="614"/>
      <c r="BB8" s="614"/>
      <c r="BC8" s="614"/>
      <c r="BD8" s="614"/>
      <c r="BE8" s="614"/>
      <c r="BF8" s="614"/>
      <c r="BG8" s="614"/>
      <c r="BH8" s="614"/>
      <c r="BI8" s="781"/>
      <c r="BJ8" s="780"/>
      <c r="BK8" s="614"/>
      <c r="BL8" s="614"/>
      <c r="BM8" s="614"/>
      <c r="BN8" s="614"/>
      <c r="BO8" s="614"/>
      <c r="BP8" s="614"/>
      <c r="BQ8" s="614"/>
      <c r="BR8" s="614"/>
      <c r="BS8" s="614"/>
      <c r="BT8" s="614"/>
      <c r="BU8" s="781"/>
      <c r="BV8" s="780"/>
      <c r="BW8" s="614"/>
      <c r="BX8" s="614"/>
      <c r="BY8" s="614"/>
      <c r="BZ8" s="614"/>
      <c r="CA8" s="614"/>
      <c r="CB8" s="614"/>
      <c r="CC8" s="614"/>
      <c r="CD8" s="614"/>
      <c r="CE8" s="614"/>
      <c r="CF8" s="614"/>
      <c r="CG8" s="614"/>
      <c r="CH8" s="780"/>
      <c r="CI8" s="614"/>
      <c r="CJ8" s="614"/>
      <c r="CK8" s="614"/>
      <c r="CL8" s="614"/>
      <c r="CM8" s="614"/>
      <c r="CN8" s="614"/>
      <c r="CO8" s="614"/>
      <c r="CP8" s="614"/>
      <c r="CQ8" s="614"/>
      <c r="CR8" s="614"/>
      <c r="CS8" s="781"/>
      <c r="CT8" s="780"/>
      <c r="CU8" s="614"/>
      <c r="CV8" s="614">
        <v>9.39</v>
      </c>
      <c r="CW8" s="614">
        <v>9.49</v>
      </c>
      <c r="CX8" s="614">
        <v>15.13</v>
      </c>
      <c r="CY8" s="614">
        <v>15.29</v>
      </c>
      <c r="CZ8" s="614">
        <v>12.58</v>
      </c>
      <c r="DA8" s="614">
        <v>18.34</v>
      </c>
      <c r="DB8" s="614">
        <v>23.94</v>
      </c>
      <c r="DC8" s="614">
        <v>27.85</v>
      </c>
      <c r="DD8" s="614">
        <v>20.3</v>
      </c>
      <c r="DE8" s="781">
        <v>14.97</v>
      </c>
      <c r="DF8" s="780">
        <v>24.87</v>
      </c>
      <c r="DG8" s="614">
        <v>23.36</v>
      </c>
      <c r="DH8" s="614">
        <v>24.04</v>
      </c>
      <c r="DI8" s="614">
        <v>25.82</v>
      </c>
      <c r="DJ8" s="614">
        <v>15</v>
      </c>
      <c r="DK8" s="614">
        <v>15.54</v>
      </c>
      <c r="DL8" s="614">
        <v>15.54</v>
      </c>
      <c r="DM8" s="614">
        <v>26.43</v>
      </c>
      <c r="DN8" s="614">
        <v>24.67</v>
      </c>
      <c r="DO8" s="614">
        <v>24.06</v>
      </c>
      <c r="DP8" s="614">
        <v>24.52</v>
      </c>
      <c r="DQ8" s="781">
        <v>26.74</v>
      </c>
      <c r="DR8" s="780">
        <v>26.12</v>
      </c>
      <c r="DS8" s="614">
        <v>25.36</v>
      </c>
      <c r="DT8" s="614">
        <v>24</v>
      </c>
      <c r="DU8" s="614">
        <v>23.8</v>
      </c>
      <c r="DV8" s="614">
        <v>21.14</v>
      </c>
      <c r="DW8" s="614">
        <v>21.5</v>
      </c>
      <c r="DX8" s="614">
        <v>15.69</v>
      </c>
      <c r="DY8" s="614">
        <v>16.260000000000002</v>
      </c>
      <c r="DZ8" s="2690">
        <v>16.41</v>
      </c>
      <c r="EA8" s="2690">
        <v>15.44</v>
      </c>
      <c r="EB8" s="2690">
        <v>14.9</v>
      </c>
      <c r="EC8" s="2691">
        <v>15.43</v>
      </c>
      <c r="ED8" s="2690">
        <v>14.84</v>
      </c>
      <c r="EE8" s="2690">
        <v>11.92</v>
      </c>
      <c r="EF8" s="2691">
        <v>12.91</v>
      </c>
    </row>
    <row r="9" spans="1:136" ht="30" customHeight="1">
      <c r="A9" s="520" t="s">
        <v>691</v>
      </c>
      <c r="B9" s="778"/>
      <c r="C9" s="778"/>
      <c r="D9" s="779"/>
      <c r="E9" s="779"/>
      <c r="F9" s="779"/>
      <c r="G9" s="779"/>
      <c r="H9" s="775"/>
      <c r="I9" s="775"/>
      <c r="J9" s="775"/>
      <c r="K9" s="775"/>
      <c r="L9" s="775"/>
      <c r="M9" s="775"/>
      <c r="N9" s="846"/>
      <c r="O9" s="775"/>
      <c r="P9" s="775"/>
      <c r="Q9" s="775"/>
      <c r="R9" s="775"/>
      <c r="S9" s="775"/>
      <c r="T9" s="614"/>
      <c r="U9" s="614"/>
      <c r="V9" s="614"/>
      <c r="W9" s="614"/>
      <c r="X9" s="614"/>
      <c r="Y9" s="781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780"/>
      <c r="AM9" s="614"/>
      <c r="AN9" s="614"/>
      <c r="AO9" s="614"/>
      <c r="AP9" s="614"/>
      <c r="AQ9" s="614"/>
      <c r="AR9" s="614"/>
      <c r="AS9" s="614"/>
      <c r="AT9" s="614"/>
      <c r="AU9" s="614"/>
      <c r="AV9" s="614"/>
      <c r="AW9" s="781"/>
      <c r="AX9" s="780"/>
      <c r="AY9" s="614"/>
      <c r="AZ9" s="614"/>
      <c r="BA9" s="614"/>
      <c r="BB9" s="614"/>
      <c r="BC9" s="614"/>
      <c r="BD9" s="614"/>
      <c r="BE9" s="614"/>
      <c r="BF9" s="614"/>
      <c r="BG9" s="614"/>
      <c r="BH9" s="614"/>
      <c r="BI9" s="781"/>
      <c r="BJ9" s="780"/>
      <c r="BK9" s="614"/>
      <c r="BL9" s="614"/>
      <c r="BM9" s="614"/>
      <c r="BN9" s="614"/>
      <c r="BO9" s="614"/>
      <c r="BP9" s="614"/>
      <c r="BQ9" s="614"/>
      <c r="BR9" s="614"/>
      <c r="BS9" s="614"/>
      <c r="BT9" s="614"/>
      <c r="BU9" s="781"/>
      <c r="BV9" s="780"/>
      <c r="BW9" s="614"/>
      <c r="BX9" s="614"/>
      <c r="BY9" s="614"/>
      <c r="BZ9" s="614"/>
      <c r="CA9" s="614"/>
      <c r="CB9" s="614"/>
      <c r="CC9" s="614"/>
      <c r="CD9" s="614"/>
      <c r="CE9" s="614"/>
      <c r="CF9" s="614"/>
      <c r="CG9" s="614"/>
      <c r="CH9" s="780"/>
      <c r="CI9" s="614"/>
      <c r="CJ9" s="614"/>
      <c r="CK9" s="614"/>
      <c r="CL9" s="614"/>
      <c r="CM9" s="614"/>
      <c r="CN9" s="614"/>
      <c r="CO9" s="614"/>
      <c r="CP9" s="614"/>
      <c r="CQ9" s="614"/>
      <c r="CR9" s="614"/>
      <c r="CS9" s="781"/>
      <c r="CT9" s="780"/>
      <c r="CU9" s="614"/>
      <c r="CV9" s="614">
        <v>9.14</v>
      </c>
      <c r="CW9" s="614">
        <v>9.57</v>
      </c>
      <c r="CX9" s="614">
        <v>14.52</v>
      </c>
      <c r="CY9" s="614">
        <v>10.84</v>
      </c>
      <c r="CZ9" s="614">
        <v>12.68</v>
      </c>
      <c r="DA9" s="614">
        <v>18.350000000000001</v>
      </c>
      <c r="DB9" s="614">
        <v>23.32</v>
      </c>
      <c r="DC9" s="614">
        <v>19.45</v>
      </c>
      <c r="DD9" s="614">
        <v>14.63</v>
      </c>
      <c r="DE9" s="781">
        <v>16.2</v>
      </c>
      <c r="DF9" s="780">
        <v>24.79</v>
      </c>
      <c r="DG9" s="614">
        <v>23.32</v>
      </c>
      <c r="DH9" s="614">
        <v>12.49</v>
      </c>
      <c r="DI9" s="614">
        <v>18.75</v>
      </c>
      <c r="DJ9" s="614">
        <v>15.08</v>
      </c>
      <c r="DK9" s="614">
        <v>15.52</v>
      </c>
      <c r="DL9" s="614">
        <v>15.52</v>
      </c>
      <c r="DM9" s="614">
        <v>26.19</v>
      </c>
      <c r="DN9" s="614">
        <v>24.04</v>
      </c>
      <c r="DO9" s="614">
        <v>23.08</v>
      </c>
      <c r="DP9" s="614">
        <v>24.49</v>
      </c>
      <c r="DQ9" s="781">
        <v>27.49</v>
      </c>
      <c r="DR9" s="780">
        <v>26.57</v>
      </c>
      <c r="DS9" s="614">
        <v>25.15</v>
      </c>
      <c r="DT9" s="614">
        <v>22</v>
      </c>
      <c r="DU9" s="614">
        <v>22</v>
      </c>
      <c r="DV9" s="614">
        <v>21.22</v>
      </c>
      <c r="DW9" s="614">
        <v>19.79</v>
      </c>
      <c r="DX9" s="614">
        <v>15.9</v>
      </c>
      <c r="DY9" s="614">
        <v>16.32</v>
      </c>
      <c r="DZ9" s="2690">
        <v>15.86</v>
      </c>
      <c r="EA9" s="2690">
        <v>15.64</v>
      </c>
      <c r="EB9" s="2690">
        <v>15.51</v>
      </c>
      <c r="EC9" s="2691">
        <v>15.39</v>
      </c>
      <c r="ED9" s="2690">
        <v>15.46</v>
      </c>
      <c r="EE9" s="2690">
        <v>12.34</v>
      </c>
      <c r="EF9" s="2691">
        <v>12.21</v>
      </c>
    </row>
    <row r="10" spans="1:136" ht="30" customHeight="1">
      <c r="A10" s="520" t="s">
        <v>692</v>
      </c>
      <c r="B10" s="778"/>
      <c r="C10" s="778"/>
      <c r="D10" s="779"/>
      <c r="E10" s="779"/>
      <c r="F10" s="779"/>
      <c r="G10" s="779"/>
      <c r="H10" s="775"/>
      <c r="I10" s="775"/>
      <c r="J10" s="775"/>
      <c r="K10" s="775"/>
      <c r="L10" s="775"/>
      <c r="M10" s="775"/>
      <c r="N10" s="846"/>
      <c r="O10" s="775"/>
      <c r="P10" s="775"/>
      <c r="Q10" s="775"/>
      <c r="R10" s="775"/>
      <c r="S10" s="775"/>
      <c r="T10" s="614"/>
      <c r="U10" s="614"/>
      <c r="V10" s="614"/>
      <c r="W10" s="614"/>
      <c r="X10" s="614"/>
      <c r="Y10" s="781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780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781"/>
      <c r="AX10" s="780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781"/>
      <c r="BJ10" s="780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781"/>
      <c r="BV10" s="780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780"/>
      <c r="CI10" s="614"/>
      <c r="CJ10" s="614"/>
      <c r="CK10" s="614"/>
      <c r="CL10" s="614"/>
      <c r="CM10" s="614"/>
      <c r="CN10" s="614"/>
      <c r="CO10" s="614"/>
      <c r="CP10" s="614"/>
      <c r="CQ10" s="614"/>
      <c r="CR10" s="614"/>
      <c r="CS10" s="781"/>
      <c r="CT10" s="780"/>
      <c r="CU10" s="614"/>
      <c r="CV10" s="614">
        <v>9.34</v>
      </c>
      <c r="CW10" s="614">
        <v>9.65</v>
      </c>
      <c r="CX10" s="614">
        <v>13.92</v>
      </c>
      <c r="CY10" s="614">
        <v>14.9</v>
      </c>
      <c r="CZ10" s="614">
        <v>12.72</v>
      </c>
      <c r="DA10" s="614">
        <v>18.34</v>
      </c>
      <c r="DB10" s="614">
        <v>22.94</v>
      </c>
      <c r="DC10" s="614">
        <v>13.69</v>
      </c>
      <c r="DD10" s="614">
        <v>14.36</v>
      </c>
      <c r="DE10" s="781">
        <v>29.11</v>
      </c>
      <c r="DF10" s="780">
        <v>19.440000000000001</v>
      </c>
      <c r="DG10" s="614">
        <v>23.29</v>
      </c>
      <c r="DH10" s="614">
        <v>25.38</v>
      </c>
      <c r="DI10" s="614">
        <v>22.27</v>
      </c>
      <c r="DJ10" s="614">
        <v>14.79</v>
      </c>
      <c r="DK10" s="614">
        <v>15.09</v>
      </c>
      <c r="DL10" s="614">
        <v>15.09</v>
      </c>
      <c r="DM10" s="614">
        <v>25.93</v>
      </c>
      <c r="DN10" s="614">
        <v>25.72</v>
      </c>
      <c r="DO10" s="614">
        <v>24.07</v>
      </c>
      <c r="DP10" s="614">
        <v>24.27</v>
      </c>
      <c r="DQ10" s="781">
        <v>26.1</v>
      </c>
      <c r="DR10" s="780">
        <v>26.99</v>
      </c>
      <c r="DS10" s="614">
        <v>26.99</v>
      </c>
      <c r="DT10" s="614">
        <v>23.39</v>
      </c>
      <c r="DU10" s="614">
        <v>22.89</v>
      </c>
      <c r="DV10" s="614">
        <v>21.27</v>
      </c>
      <c r="DW10" s="614">
        <v>20.079999999999998</v>
      </c>
      <c r="DX10" s="614">
        <v>15.85</v>
      </c>
      <c r="DY10" s="614">
        <v>16.260000000000002</v>
      </c>
      <c r="DZ10" s="2690">
        <v>16</v>
      </c>
      <c r="EA10" s="2690">
        <v>15.87</v>
      </c>
      <c r="EB10" s="2690">
        <v>15.54</v>
      </c>
      <c r="EC10" s="2691">
        <v>15.45</v>
      </c>
      <c r="ED10" s="2690">
        <v>15.14</v>
      </c>
      <c r="EE10" s="2690">
        <v>12.05</v>
      </c>
      <c r="EF10" s="2691">
        <v>12.37</v>
      </c>
    </row>
    <row r="11" spans="1:136" ht="30" customHeight="1">
      <c r="A11" s="520" t="s">
        <v>693</v>
      </c>
      <c r="B11" s="778"/>
      <c r="C11" s="778"/>
      <c r="D11" s="779"/>
      <c r="E11" s="779"/>
      <c r="F11" s="779"/>
      <c r="G11" s="779"/>
      <c r="H11" s="775"/>
      <c r="I11" s="775"/>
      <c r="J11" s="775"/>
      <c r="K11" s="775"/>
      <c r="L11" s="775"/>
      <c r="M11" s="775"/>
      <c r="N11" s="846"/>
      <c r="O11" s="775"/>
      <c r="P11" s="775"/>
      <c r="Q11" s="775"/>
      <c r="R11" s="775"/>
      <c r="S11" s="775"/>
      <c r="T11" s="614"/>
      <c r="U11" s="614"/>
      <c r="V11" s="614"/>
      <c r="W11" s="614"/>
      <c r="X11" s="614"/>
      <c r="Y11" s="781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780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781"/>
      <c r="AX11" s="780"/>
      <c r="AY11" s="614"/>
      <c r="AZ11" s="614"/>
      <c r="BA11" s="614"/>
      <c r="BB11" s="614"/>
      <c r="BC11" s="614"/>
      <c r="BD11" s="614"/>
      <c r="BE11" s="614"/>
      <c r="BF11" s="614"/>
      <c r="BG11" s="614"/>
      <c r="BH11" s="614"/>
      <c r="BI11" s="781"/>
      <c r="BJ11" s="780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781"/>
      <c r="BV11" s="780"/>
      <c r="BW11" s="614"/>
      <c r="BX11" s="614"/>
      <c r="BY11" s="614"/>
      <c r="BZ11" s="614"/>
      <c r="CA11" s="614"/>
      <c r="CB11" s="614"/>
      <c r="CC11" s="614"/>
      <c r="CD11" s="614"/>
      <c r="CE11" s="614"/>
      <c r="CF11" s="614"/>
      <c r="CG11" s="614"/>
      <c r="CH11" s="780"/>
      <c r="CI11" s="614"/>
      <c r="CJ11" s="614"/>
      <c r="CK11" s="614"/>
      <c r="CL11" s="614"/>
      <c r="CM11" s="614"/>
      <c r="CN11" s="614"/>
      <c r="CO11" s="614"/>
      <c r="CP11" s="614"/>
      <c r="CQ11" s="614"/>
      <c r="CR11" s="614"/>
      <c r="CS11" s="781"/>
      <c r="CT11" s="780"/>
      <c r="CU11" s="614"/>
      <c r="CV11" s="614">
        <v>9.6</v>
      </c>
      <c r="CW11" s="614">
        <v>9.65</v>
      </c>
      <c r="CX11" s="614">
        <v>14.85</v>
      </c>
      <c r="CY11" s="614">
        <v>15.14</v>
      </c>
      <c r="CZ11" s="614">
        <v>12.84</v>
      </c>
      <c r="DA11" s="614">
        <v>18.329999999999998</v>
      </c>
      <c r="DB11" s="614">
        <v>22.7</v>
      </c>
      <c r="DC11" s="614">
        <v>26.33</v>
      </c>
      <c r="DD11" s="614">
        <v>14.49</v>
      </c>
      <c r="DE11" s="781">
        <v>14.89</v>
      </c>
      <c r="DF11" s="780">
        <v>19.46</v>
      </c>
      <c r="DG11" s="614">
        <v>23.35</v>
      </c>
      <c r="DH11" s="614">
        <v>29.43</v>
      </c>
      <c r="DI11" s="614">
        <v>17</v>
      </c>
      <c r="DJ11" s="614">
        <v>14.65</v>
      </c>
      <c r="DK11" s="614">
        <v>15.15</v>
      </c>
      <c r="DL11" s="614">
        <v>15.15</v>
      </c>
      <c r="DM11" s="614">
        <v>26.93</v>
      </c>
      <c r="DN11" s="614">
        <v>19.690000000000001</v>
      </c>
      <c r="DO11" s="614">
        <v>25</v>
      </c>
      <c r="DP11" s="614">
        <v>24.88</v>
      </c>
      <c r="DQ11" s="781">
        <v>20.23</v>
      </c>
      <c r="DR11" s="780">
        <v>26.36</v>
      </c>
      <c r="DS11" s="614">
        <v>24.82</v>
      </c>
      <c r="DT11" s="614">
        <v>22.89</v>
      </c>
      <c r="DU11" s="614">
        <v>22.02</v>
      </c>
      <c r="DV11" s="614">
        <v>21.26</v>
      </c>
      <c r="DW11" s="614">
        <v>20.079999999999998</v>
      </c>
      <c r="DX11" s="277">
        <v>14.15</v>
      </c>
      <c r="DY11" s="277">
        <v>16.45</v>
      </c>
      <c r="DZ11" s="612">
        <v>15.93</v>
      </c>
      <c r="EA11" s="2690">
        <v>15.44</v>
      </c>
      <c r="EB11" s="2690">
        <v>15.4</v>
      </c>
      <c r="EC11" s="2691">
        <v>15.24</v>
      </c>
      <c r="ED11" s="2690">
        <v>15.86</v>
      </c>
      <c r="EE11" s="2690">
        <v>12.62</v>
      </c>
      <c r="EF11" s="2691">
        <v>11.86</v>
      </c>
    </row>
    <row r="12" spans="1:136" ht="30" customHeight="1">
      <c r="A12" s="520" t="s">
        <v>694</v>
      </c>
      <c r="B12" s="778"/>
      <c r="C12" s="778"/>
      <c r="D12" s="779"/>
      <c r="E12" s="779"/>
      <c r="F12" s="779"/>
      <c r="G12" s="779"/>
      <c r="H12" s="775"/>
      <c r="I12" s="775"/>
      <c r="J12" s="775"/>
      <c r="K12" s="775"/>
      <c r="L12" s="775"/>
      <c r="M12" s="775"/>
      <c r="N12" s="846"/>
      <c r="O12" s="775"/>
      <c r="P12" s="775"/>
      <c r="Q12" s="775"/>
      <c r="R12" s="775"/>
      <c r="S12" s="775"/>
      <c r="T12" s="614"/>
      <c r="U12" s="614"/>
      <c r="V12" s="614"/>
      <c r="W12" s="614"/>
      <c r="X12" s="614"/>
      <c r="Y12" s="781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780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781"/>
      <c r="AX12" s="780"/>
      <c r="AY12" s="614"/>
      <c r="AZ12" s="614"/>
      <c r="BA12" s="614"/>
      <c r="BB12" s="614"/>
      <c r="BC12" s="614"/>
      <c r="BD12" s="614"/>
      <c r="BE12" s="614"/>
      <c r="BF12" s="614"/>
      <c r="BG12" s="614"/>
      <c r="BH12" s="614"/>
      <c r="BI12" s="781"/>
      <c r="BJ12" s="780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781"/>
      <c r="BV12" s="780"/>
      <c r="BW12" s="614"/>
      <c r="BX12" s="614"/>
      <c r="BY12" s="614"/>
      <c r="BZ12" s="614"/>
      <c r="CA12" s="614"/>
      <c r="CB12" s="614"/>
      <c r="CC12" s="614"/>
      <c r="CD12" s="614"/>
      <c r="CE12" s="614"/>
      <c r="CF12" s="614"/>
      <c r="CG12" s="614"/>
      <c r="CH12" s="780"/>
      <c r="CI12" s="614"/>
      <c r="CJ12" s="614"/>
      <c r="CK12" s="614"/>
      <c r="CL12" s="614"/>
      <c r="CM12" s="614"/>
      <c r="CN12" s="614"/>
      <c r="CO12" s="614"/>
      <c r="CP12" s="614"/>
      <c r="CQ12" s="614"/>
      <c r="CR12" s="614"/>
      <c r="CS12" s="781"/>
      <c r="CT12" s="780"/>
      <c r="CU12" s="614"/>
      <c r="CV12" s="614">
        <v>9.77</v>
      </c>
      <c r="CW12" s="614">
        <v>9.7899999999999991</v>
      </c>
      <c r="CX12" s="614">
        <v>14.08</v>
      </c>
      <c r="CY12" s="614">
        <v>14.84</v>
      </c>
      <c r="CZ12" s="614">
        <v>12.84</v>
      </c>
      <c r="DA12" s="614">
        <v>19.899999999999999</v>
      </c>
      <c r="DB12" s="614">
        <v>22.53</v>
      </c>
      <c r="DC12" s="614">
        <v>13.8</v>
      </c>
      <c r="DD12" s="614">
        <v>14.48</v>
      </c>
      <c r="DE12" s="781">
        <v>16</v>
      </c>
      <c r="DF12" s="780">
        <v>22.36</v>
      </c>
      <c r="DG12" s="614">
        <v>20.49</v>
      </c>
      <c r="DH12" s="614">
        <v>29.71</v>
      </c>
      <c r="DI12" s="614">
        <v>21.97</v>
      </c>
      <c r="DJ12" s="614">
        <v>15.39</v>
      </c>
      <c r="DK12" s="614">
        <v>19.18</v>
      </c>
      <c r="DL12" s="614">
        <v>19.18</v>
      </c>
      <c r="DM12" s="614">
        <v>27.15</v>
      </c>
      <c r="DN12" s="614">
        <v>20.57</v>
      </c>
      <c r="DO12" s="614">
        <v>25.02</v>
      </c>
      <c r="DP12" s="614">
        <v>24.87</v>
      </c>
      <c r="DQ12" s="781">
        <v>20.8</v>
      </c>
      <c r="DR12" s="780">
        <v>26.73</v>
      </c>
      <c r="DS12" s="614">
        <v>25.92</v>
      </c>
      <c r="DT12" s="614">
        <v>23.55</v>
      </c>
      <c r="DU12" s="614">
        <v>23.26</v>
      </c>
      <c r="DV12" s="614">
        <v>19.96</v>
      </c>
      <c r="DW12" s="614">
        <v>20</v>
      </c>
      <c r="DX12" s="277">
        <v>15.93</v>
      </c>
      <c r="DY12" s="277">
        <v>16.87</v>
      </c>
      <c r="DZ12" s="612">
        <v>16.39</v>
      </c>
      <c r="EA12" s="2690">
        <v>16.36</v>
      </c>
      <c r="EB12" s="2690">
        <v>15.98</v>
      </c>
      <c r="EC12" s="2691">
        <v>15.28</v>
      </c>
      <c r="ED12" s="2690">
        <v>15.75</v>
      </c>
      <c r="EE12" s="2690">
        <v>15.99</v>
      </c>
      <c r="EF12" s="2691">
        <v>12.6</v>
      </c>
    </row>
    <row r="13" spans="1:136" ht="30" customHeight="1">
      <c r="A13" s="520" t="s">
        <v>695</v>
      </c>
      <c r="B13" s="778"/>
      <c r="C13" s="778"/>
      <c r="D13" s="779"/>
      <c r="E13" s="779"/>
      <c r="F13" s="779"/>
      <c r="G13" s="779"/>
      <c r="H13" s="775"/>
      <c r="I13" s="775"/>
      <c r="J13" s="775"/>
      <c r="K13" s="775"/>
      <c r="L13" s="775"/>
      <c r="M13" s="775"/>
      <c r="N13" s="846"/>
      <c r="O13" s="775"/>
      <c r="P13" s="775"/>
      <c r="Q13" s="775"/>
      <c r="R13" s="775"/>
      <c r="S13" s="775"/>
      <c r="T13" s="614"/>
      <c r="U13" s="614"/>
      <c r="V13" s="614"/>
      <c r="W13" s="614"/>
      <c r="X13" s="614"/>
      <c r="Y13" s="781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780"/>
      <c r="AM13" s="614"/>
      <c r="AN13" s="614"/>
      <c r="AO13" s="614"/>
      <c r="AP13" s="614"/>
      <c r="AQ13" s="614"/>
      <c r="AR13" s="614"/>
      <c r="AS13" s="614"/>
      <c r="AT13" s="614"/>
      <c r="AU13" s="614"/>
      <c r="AV13" s="614"/>
      <c r="AW13" s="781"/>
      <c r="AX13" s="780"/>
      <c r="AY13" s="614"/>
      <c r="AZ13" s="614"/>
      <c r="BA13" s="614"/>
      <c r="BB13" s="614"/>
      <c r="BC13" s="614"/>
      <c r="BD13" s="614"/>
      <c r="BE13" s="614"/>
      <c r="BF13" s="614"/>
      <c r="BG13" s="614"/>
      <c r="BH13" s="614"/>
      <c r="BI13" s="781"/>
      <c r="BJ13" s="780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781"/>
      <c r="BV13" s="780"/>
      <c r="BW13" s="614"/>
      <c r="BX13" s="614"/>
      <c r="BY13" s="614"/>
      <c r="BZ13" s="614"/>
      <c r="CA13" s="614"/>
      <c r="CB13" s="614"/>
      <c r="CC13" s="614"/>
      <c r="CD13" s="614"/>
      <c r="CE13" s="614"/>
      <c r="CF13" s="614"/>
      <c r="CG13" s="614"/>
      <c r="CH13" s="780"/>
      <c r="CI13" s="614"/>
      <c r="CJ13" s="614"/>
      <c r="CK13" s="614"/>
      <c r="CL13" s="614"/>
      <c r="CM13" s="614"/>
      <c r="CN13" s="614"/>
      <c r="CO13" s="614"/>
      <c r="CP13" s="614"/>
      <c r="CQ13" s="614"/>
      <c r="CR13" s="614"/>
      <c r="CS13" s="781"/>
      <c r="CT13" s="780"/>
      <c r="CU13" s="614"/>
      <c r="CV13" s="614">
        <v>9.9700000000000006</v>
      </c>
      <c r="CW13" s="614">
        <v>9.8699999999999992</v>
      </c>
      <c r="CX13" s="614">
        <v>14.13</v>
      </c>
      <c r="CY13" s="614">
        <v>11.21</v>
      </c>
      <c r="CZ13" s="614">
        <v>13.75</v>
      </c>
      <c r="DA13" s="614">
        <v>20.82</v>
      </c>
      <c r="DB13" s="614">
        <v>22.43</v>
      </c>
      <c r="DC13" s="614">
        <v>15.1</v>
      </c>
      <c r="DD13" s="614">
        <v>14.55</v>
      </c>
      <c r="DE13" s="781">
        <v>15.95</v>
      </c>
      <c r="DF13" s="780">
        <v>25.37</v>
      </c>
      <c r="DG13" s="614">
        <v>25.37</v>
      </c>
      <c r="DH13" s="614">
        <v>42</v>
      </c>
      <c r="DI13" s="614">
        <v>18.489999999999998</v>
      </c>
      <c r="DJ13" s="614">
        <v>15.41</v>
      </c>
      <c r="DK13" s="614">
        <v>27.19</v>
      </c>
      <c r="DL13" s="614">
        <v>27.19</v>
      </c>
      <c r="DM13" s="614">
        <v>26.84</v>
      </c>
      <c r="DN13" s="614">
        <v>17.48</v>
      </c>
      <c r="DO13" s="614">
        <v>21.46</v>
      </c>
      <c r="DP13" s="614">
        <v>24.86</v>
      </c>
      <c r="DQ13" s="781">
        <v>26.16</v>
      </c>
      <c r="DR13" s="780">
        <v>27.99</v>
      </c>
      <c r="DS13" s="614">
        <v>25</v>
      </c>
      <c r="DT13" s="614">
        <v>22.94</v>
      </c>
      <c r="DU13" s="614">
        <v>22.42</v>
      </c>
      <c r="DV13" s="614">
        <v>21.78</v>
      </c>
      <c r="DW13" s="614">
        <v>21.57</v>
      </c>
      <c r="DX13" s="614">
        <v>15.48</v>
      </c>
      <c r="DY13" s="614">
        <v>16.18</v>
      </c>
      <c r="DZ13" s="2690">
        <v>16.13</v>
      </c>
      <c r="EA13" s="2690">
        <v>16.07</v>
      </c>
      <c r="EB13" s="2690">
        <v>16.04</v>
      </c>
      <c r="EC13" s="2691">
        <v>14.99</v>
      </c>
      <c r="ED13" s="2690">
        <v>15.34</v>
      </c>
      <c r="EE13" s="2690">
        <v>12.8</v>
      </c>
      <c r="EF13" s="2691">
        <v>12.45</v>
      </c>
    </row>
    <row r="14" spans="1:136" ht="30" customHeight="1">
      <c r="A14" s="520" t="s">
        <v>696</v>
      </c>
      <c r="B14" s="778"/>
      <c r="C14" s="778"/>
      <c r="D14" s="779"/>
      <c r="E14" s="779"/>
      <c r="F14" s="779"/>
      <c r="G14" s="779"/>
      <c r="H14" s="775"/>
      <c r="I14" s="775"/>
      <c r="J14" s="775"/>
      <c r="K14" s="775"/>
      <c r="L14" s="775"/>
      <c r="M14" s="775"/>
      <c r="N14" s="846"/>
      <c r="O14" s="775"/>
      <c r="P14" s="775"/>
      <c r="Q14" s="775"/>
      <c r="R14" s="775"/>
      <c r="S14" s="775"/>
      <c r="T14" s="614"/>
      <c r="U14" s="614"/>
      <c r="V14" s="614"/>
      <c r="W14" s="614"/>
      <c r="X14" s="614"/>
      <c r="Y14" s="781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780"/>
      <c r="AM14" s="614"/>
      <c r="AN14" s="614"/>
      <c r="AO14" s="614"/>
      <c r="AP14" s="614"/>
      <c r="AQ14" s="614"/>
      <c r="AR14" s="614"/>
      <c r="AS14" s="614"/>
      <c r="AT14" s="614"/>
      <c r="AU14" s="614"/>
      <c r="AV14" s="614"/>
      <c r="AW14" s="781"/>
      <c r="AX14" s="780"/>
      <c r="AY14" s="614"/>
      <c r="AZ14" s="614"/>
      <c r="BA14" s="614"/>
      <c r="BB14" s="614"/>
      <c r="BC14" s="614"/>
      <c r="BD14" s="614"/>
      <c r="BE14" s="614"/>
      <c r="BF14" s="614"/>
      <c r="BG14" s="614"/>
      <c r="BH14" s="614"/>
      <c r="BI14" s="781"/>
      <c r="BJ14" s="780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781"/>
      <c r="BV14" s="780"/>
      <c r="BW14" s="614"/>
      <c r="BX14" s="614"/>
      <c r="BY14" s="614"/>
      <c r="BZ14" s="614"/>
      <c r="CA14" s="614"/>
      <c r="CB14" s="614"/>
      <c r="CC14" s="614"/>
      <c r="CD14" s="614"/>
      <c r="CE14" s="614"/>
      <c r="CF14" s="614"/>
      <c r="CG14" s="614"/>
      <c r="CH14" s="780"/>
      <c r="CI14" s="614"/>
      <c r="CJ14" s="614"/>
      <c r="CK14" s="614"/>
      <c r="CL14" s="614"/>
      <c r="CM14" s="614"/>
      <c r="CN14" s="614"/>
      <c r="CO14" s="614"/>
      <c r="CP14" s="614"/>
      <c r="CQ14" s="614"/>
      <c r="CR14" s="614"/>
      <c r="CS14" s="781"/>
      <c r="CT14" s="780"/>
      <c r="CU14" s="614"/>
      <c r="CV14" s="614">
        <v>10.35</v>
      </c>
      <c r="CW14" s="614">
        <v>9.9600000000000009</v>
      </c>
      <c r="CX14" s="614">
        <v>13.78</v>
      </c>
      <c r="CY14" s="614">
        <v>14.67</v>
      </c>
      <c r="CZ14" s="614">
        <v>13</v>
      </c>
      <c r="DA14" s="614">
        <v>19.89</v>
      </c>
      <c r="DB14" s="614">
        <v>22.42</v>
      </c>
      <c r="DC14" s="614">
        <v>13.88</v>
      </c>
      <c r="DD14" s="614">
        <v>14.53</v>
      </c>
      <c r="DE14" s="781">
        <v>14.8</v>
      </c>
      <c r="DF14" s="780">
        <v>13.64</v>
      </c>
      <c r="DG14" s="614">
        <v>12.95</v>
      </c>
      <c r="DH14" s="614">
        <v>13.75</v>
      </c>
      <c r="DI14" s="614">
        <v>15.09</v>
      </c>
      <c r="DJ14" s="614">
        <v>11.75</v>
      </c>
      <c r="DK14" s="614">
        <v>15.51</v>
      </c>
      <c r="DL14" s="614">
        <v>15.51</v>
      </c>
      <c r="DM14" s="614">
        <v>27.02</v>
      </c>
      <c r="DN14" s="614">
        <v>26.94</v>
      </c>
      <c r="DO14" s="614">
        <v>24.48</v>
      </c>
      <c r="DP14" s="614">
        <v>21.41</v>
      </c>
      <c r="DQ14" s="781">
        <v>29.46</v>
      </c>
      <c r="DR14" s="780">
        <v>29.46</v>
      </c>
      <c r="DS14" s="614">
        <v>25.34</v>
      </c>
      <c r="DT14" s="614">
        <v>23.92</v>
      </c>
      <c r="DU14" s="614">
        <v>21.32</v>
      </c>
      <c r="DV14" s="614">
        <v>21.06</v>
      </c>
      <c r="DW14" s="614">
        <v>19.88</v>
      </c>
      <c r="DX14" s="277">
        <v>16.05</v>
      </c>
      <c r="DY14" s="277">
        <v>16.78</v>
      </c>
      <c r="DZ14" s="612">
        <v>16.170000000000002</v>
      </c>
      <c r="EA14" s="2690">
        <v>15.65</v>
      </c>
      <c r="EB14" s="2690">
        <v>15.65</v>
      </c>
      <c r="EC14" s="2691">
        <v>15.84</v>
      </c>
      <c r="ED14" s="2690">
        <v>15.95</v>
      </c>
      <c r="EE14" s="2690">
        <v>12.4</v>
      </c>
      <c r="EF14" s="2691">
        <v>12.05</v>
      </c>
    </row>
    <row r="15" spans="1:136" ht="30" customHeight="1">
      <c r="A15" s="520" t="s">
        <v>697</v>
      </c>
      <c r="B15" s="778"/>
      <c r="C15" s="778"/>
      <c r="D15" s="779"/>
      <c r="E15" s="779"/>
      <c r="F15" s="779"/>
      <c r="G15" s="779"/>
      <c r="H15" s="775"/>
      <c r="I15" s="775"/>
      <c r="J15" s="775"/>
      <c r="K15" s="775"/>
      <c r="L15" s="775"/>
      <c r="M15" s="775"/>
      <c r="N15" s="846"/>
      <c r="O15" s="775"/>
      <c r="P15" s="775"/>
      <c r="Q15" s="775"/>
      <c r="R15" s="775"/>
      <c r="S15" s="775"/>
      <c r="T15" s="614"/>
      <c r="U15" s="614"/>
      <c r="V15" s="614"/>
      <c r="W15" s="614"/>
      <c r="X15" s="614"/>
      <c r="Y15" s="781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780"/>
      <c r="AM15" s="614"/>
      <c r="AN15" s="614"/>
      <c r="AO15" s="614"/>
      <c r="AP15" s="614"/>
      <c r="AQ15" s="614"/>
      <c r="AR15" s="614"/>
      <c r="AS15" s="614"/>
      <c r="AT15" s="614"/>
      <c r="AU15" s="614"/>
      <c r="AV15" s="614"/>
      <c r="AW15" s="781"/>
      <c r="AX15" s="780"/>
      <c r="AY15" s="614"/>
      <c r="AZ15" s="614"/>
      <c r="BA15" s="614"/>
      <c r="BB15" s="614"/>
      <c r="BC15" s="614"/>
      <c r="BD15" s="614"/>
      <c r="BE15" s="614"/>
      <c r="BF15" s="614"/>
      <c r="BG15" s="614"/>
      <c r="BH15" s="614"/>
      <c r="BI15" s="781"/>
      <c r="BJ15" s="780"/>
      <c r="BK15" s="614"/>
      <c r="BL15" s="614"/>
      <c r="BM15" s="614"/>
      <c r="BN15" s="614"/>
      <c r="BO15" s="614"/>
      <c r="BP15" s="614"/>
      <c r="BQ15" s="614"/>
      <c r="BR15" s="614"/>
      <c r="BS15" s="614"/>
      <c r="BT15" s="614"/>
      <c r="BU15" s="781"/>
      <c r="BV15" s="780"/>
      <c r="BW15" s="614"/>
      <c r="BX15" s="614"/>
      <c r="BY15" s="614"/>
      <c r="BZ15" s="614"/>
      <c r="CA15" s="614"/>
      <c r="CB15" s="614"/>
      <c r="CC15" s="614"/>
      <c r="CD15" s="614"/>
      <c r="CE15" s="614"/>
      <c r="CF15" s="614"/>
      <c r="CG15" s="614"/>
      <c r="CH15" s="780"/>
      <c r="CI15" s="614"/>
      <c r="CJ15" s="614"/>
      <c r="CK15" s="614"/>
      <c r="CL15" s="614"/>
      <c r="CM15" s="614"/>
      <c r="CN15" s="614"/>
      <c r="CO15" s="614"/>
      <c r="CP15" s="614"/>
      <c r="CQ15" s="614"/>
      <c r="CR15" s="614"/>
      <c r="CS15" s="781"/>
      <c r="CT15" s="780"/>
      <c r="CU15" s="614"/>
      <c r="CV15" s="614">
        <v>10.57</v>
      </c>
      <c r="CW15" s="614">
        <v>10.02</v>
      </c>
      <c r="CX15" s="614">
        <v>15.01</v>
      </c>
      <c r="CY15" s="614">
        <v>14.95</v>
      </c>
      <c r="CZ15" s="614">
        <v>13.05</v>
      </c>
      <c r="DA15" s="614">
        <v>19.86</v>
      </c>
      <c r="DB15" s="614">
        <v>22.39</v>
      </c>
      <c r="DC15" s="614">
        <v>13.91</v>
      </c>
      <c r="DD15" s="614">
        <v>14.55</v>
      </c>
      <c r="DE15" s="781">
        <v>14.96</v>
      </c>
      <c r="DF15" s="780">
        <v>26.31</v>
      </c>
      <c r="DG15" s="614">
        <v>21.15</v>
      </c>
      <c r="DH15" s="614">
        <v>13.7</v>
      </c>
      <c r="DI15" s="614">
        <v>13.31</v>
      </c>
      <c r="DJ15" s="614">
        <v>22.48</v>
      </c>
      <c r="DK15" s="614">
        <v>15.4</v>
      </c>
      <c r="DL15" s="614">
        <v>15.4</v>
      </c>
      <c r="DM15" s="614">
        <v>27.35</v>
      </c>
      <c r="DN15" s="614">
        <v>28.08</v>
      </c>
      <c r="DO15" s="614">
        <v>23.77</v>
      </c>
      <c r="DP15" s="614">
        <v>21.96</v>
      </c>
      <c r="DQ15" s="781">
        <v>27.68</v>
      </c>
      <c r="DR15" s="780">
        <v>26.7</v>
      </c>
      <c r="DS15" s="614">
        <v>25.59</v>
      </c>
      <c r="DT15" s="614">
        <v>25.11</v>
      </c>
      <c r="DU15" s="614">
        <v>22.85</v>
      </c>
      <c r="DV15" s="614">
        <v>21.14</v>
      </c>
      <c r="DW15" s="614">
        <v>20.62</v>
      </c>
      <c r="DX15" s="614">
        <v>15.97</v>
      </c>
      <c r="DY15" s="614">
        <v>16.25</v>
      </c>
      <c r="DZ15" s="2690">
        <v>16.47</v>
      </c>
      <c r="EA15" s="2690">
        <v>16.47</v>
      </c>
      <c r="EB15" s="2690">
        <v>15.79</v>
      </c>
      <c r="EC15" s="2691">
        <v>16.100000000000001</v>
      </c>
      <c r="ED15" s="2690">
        <v>15.99</v>
      </c>
      <c r="EE15" s="2690">
        <v>12.84</v>
      </c>
      <c r="EF15" s="2691">
        <v>12.84</v>
      </c>
    </row>
    <row r="16" spans="1:136" ht="30" customHeight="1">
      <c r="A16" s="520" t="s">
        <v>698</v>
      </c>
      <c r="B16" s="778"/>
      <c r="C16" s="778"/>
      <c r="D16" s="779"/>
      <c r="E16" s="779"/>
      <c r="F16" s="779"/>
      <c r="G16" s="779"/>
      <c r="H16" s="775"/>
      <c r="I16" s="775"/>
      <c r="J16" s="775"/>
      <c r="K16" s="775"/>
      <c r="L16" s="775"/>
      <c r="M16" s="775"/>
      <c r="N16" s="846"/>
      <c r="O16" s="775"/>
      <c r="P16" s="775"/>
      <c r="Q16" s="775"/>
      <c r="R16" s="775"/>
      <c r="S16" s="775"/>
      <c r="T16" s="614"/>
      <c r="U16" s="614"/>
      <c r="V16" s="614"/>
      <c r="W16" s="614"/>
      <c r="X16" s="614"/>
      <c r="Y16" s="781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780"/>
      <c r="AM16" s="614"/>
      <c r="AN16" s="614"/>
      <c r="AO16" s="614"/>
      <c r="AP16" s="614"/>
      <c r="AQ16" s="614"/>
      <c r="AR16" s="614"/>
      <c r="AS16" s="614"/>
      <c r="AT16" s="614"/>
      <c r="AU16" s="614"/>
      <c r="AV16" s="614"/>
      <c r="AW16" s="781"/>
      <c r="AX16" s="780"/>
      <c r="AY16" s="614"/>
      <c r="AZ16" s="614"/>
      <c r="BA16" s="614"/>
      <c r="BB16" s="614"/>
      <c r="BC16" s="614"/>
      <c r="BD16" s="614"/>
      <c r="BE16" s="614"/>
      <c r="BF16" s="614"/>
      <c r="BG16" s="614"/>
      <c r="BH16" s="614"/>
      <c r="BI16" s="781"/>
      <c r="BJ16" s="780"/>
      <c r="BK16" s="614"/>
      <c r="BL16" s="614"/>
      <c r="BM16" s="614"/>
      <c r="BN16" s="614"/>
      <c r="BO16" s="614"/>
      <c r="BP16" s="614"/>
      <c r="BQ16" s="614"/>
      <c r="BR16" s="614"/>
      <c r="BS16" s="614"/>
      <c r="BT16" s="614"/>
      <c r="BU16" s="781"/>
      <c r="BV16" s="780"/>
      <c r="BW16" s="614"/>
      <c r="BX16" s="614"/>
      <c r="BY16" s="614"/>
      <c r="BZ16" s="614"/>
      <c r="CA16" s="614"/>
      <c r="CB16" s="614"/>
      <c r="CC16" s="614"/>
      <c r="CD16" s="614"/>
      <c r="CE16" s="614"/>
      <c r="CF16" s="614"/>
      <c r="CG16" s="614"/>
      <c r="CH16" s="780"/>
      <c r="CI16" s="614"/>
      <c r="CJ16" s="614"/>
      <c r="CK16" s="614"/>
      <c r="CL16" s="614"/>
      <c r="CM16" s="614"/>
      <c r="CN16" s="614"/>
      <c r="CO16" s="614"/>
      <c r="CP16" s="614"/>
      <c r="CQ16" s="614"/>
      <c r="CR16" s="614"/>
      <c r="CS16" s="781"/>
      <c r="CT16" s="780"/>
      <c r="CU16" s="614"/>
      <c r="CV16" s="614">
        <v>10.24</v>
      </c>
      <c r="CW16" s="614">
        <v>9.4600000000000009</v>
      </c>
      <c r="CX16" s="614">
        <v>14.16</v>
      </c>
      <c r="CY16" s="614">
        <v>14.89</v>
      </c>
      <c r="CZ16" s="614">
        <v>13.18</v>
      </c>
      <c r="DA16" s="614">
        <v>15.1</v>
      </c>
      <c r="DB16" s="614">
        <v>22.44</v>
      </c>
      <c r="DC16" s="614">
        <v>13.98</v>
      </c>
      <c r="DD16" s="614">
        <v>14.61</v>
      </c>
      <c r="DE16" s="781">
        <v>15.29</v>
      </c>
      <c r="DF16" s="780">
        <v>22.5</v>
      </c>
      <c r="DG16" s="614">
        <v>22.5</v>
      </c>
      <c r="DH16" s="614">
        <v>13.09</v>
      </c>
      <c r="DI16" s="614">
        <v>23.61</v>
      </c>
      <c r="DJ16" s="614">
        <v>22.48</v>
      </c>
      <c r="DK16" s="614">
        <v>26.42</v>
      </c>
      <c r="DL16" s="614">
        <v>26.42</v>
      </c>
      <c r="DM16" s="614">
        <v>26.53</v>
      </c>
      <c r="DN16" s="614">
        <v>29.39</v>
      </c>
      <c r="DO16" s="614">
        <v>16.2</v>
      </c>
      <c r="DP16" s="614">
        <v>24.84</v>
      </c>
      <c r="DQ16" s="781">
        <v>28</v>
      </c>
      <c r="DR16" s="780">
        <v>26.71</v>
      </c>
      <c r="DS16" s="614">
        <v>24.27</v>
      </c>
      <c r="DT16" s="614">
        <v>22.5</v>
      </c>
      <c r="DU16" s="614">
        <v>21.11</v>
      </c>
      <c r="DV16" s="614">
        <v>21.1</v>
      </c>
      <c r="DW16" s="614">
        <v>20.74</v>
      </c>
      <c r="DX16" s="614">
        <v>15.97</v>
      </c>
      <c r="DY16" s="614">
        <v>16.329999999999998</v>
      </c>
      <c r="DZ16" s="2690">
        <v>15.92</v>
      </c>
      <c r="EA16" s="2690">
        <v>16</v>
      </c>
      <c r="EB16" s="2690">
        <v>16</v>
      </c>
      <c r="EC16" s="2691">
        <v>15.7</v>
      </c>
      <c r="ED16" s="2690">
        <v>16.149999999999999</v>
      </c>
      <c r="EE16" s="2690">
        <v>12.3</v>
      </c>
      <c r="EF16" s="2691">
        <v>12.4</v>
      </c>
    </row>
    <row r="17" spans="1:136" ht="30" customHeight="1">
      <c r="A17" s="337" t="s">
        <v>699</v>
      </c>
      <c r="B17" s="778"/>
      <c r="C17" s="778"/>
      <c r="D17" s="779"/>
      <c r="E17" s="779"/>
      <c r="F17" s="779"/>
      <c r="G17" s="779"/>
      <c r="H17" s="775"/>
      <c r="I17" s="775"/>
      <c r="J17" s="775"/>
      <c r="K17" s="775"/>
      <c r="L17" s="775"/>
      <c r="M17" s="775"/>
      <c r="N17" s="846"/>
      <c r="O17" s="775"/>
      <c r="P17" s="775"/>
      <c r="Q17" s="775"/>
      <c r="R17" s="775"/>
      <c r="S17" s="775"/>
      <c r="T17" s="614"/>
      <c r="U17" s="614"/>
      <c r="V17" s="614"/>
      <c r="W17" s="614"/>
      <c r="X17" s="614"/>
      <c r="Y17" s="781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780"/>
      <c r="AM17" s="614"/>
      <c r="AN17" s="614"/>
      <c r="AO17" s="614"/>
      <c r="AP17" s="614"/>
      <c r="AQ17" s="614"/>
      <c r="AR17" s="614"/>
      <c r="AS17" s="614"/>
      <c r="AT17" s="614"/>
      <c r="AU17" s="614"/>
      <c r="AV17" s="614"/>
      <c r="AW17" s="781"/>
      <c r="AX17" s="780"/>
      <c r="AY17" s="614"/>
      <c r="AZ17" s="614"/>
      <c r="BA17" s="614"/>
      <c r="BB17" s="614"/>
      <c r="BC17" s="614"/>
      <c r="BD17" s="614"/>
      <c r="BE17" s="614"/>
      <c r="BF17" s="614"/>
      <c r="BG17" s="614"/>
      <c r="BH17" s="614"/>
      <c r="BI17" s="781"/>
      <c r="BJ17" s="780"/>
      <c r="BK17" s="614"/>
      <c r="BL17" s="614"/>
      <c r="BM17" s="614"/>
      <c r="BN17" s="614"/>
      <c r="BO17" s="614"/>
      <c r="BP17" s="614"/>
      <c r="BQ17" s="614"/>
      <c r="BR17" s="614"/>
      <c r="BS17" s="614"/>
      <c r="BT17" s="614"/>
      <c r="BU17" s="781"/>
      <c r="BV17" s="780"/>
      <c r="BW17" s="614"/>
      <c r="BX17" s="614"/>
      <c r="BY17" s="614"/>
      <c r="BZ17" s="614"/>
      <c r="CA17" s="614"/>
      <c r="CB17" s="614"/>
      <c r="CC17" s="614"/>
      <c r="CD17" s="614"/>
      <c r="CE17" s="614"/>
      <c r="CF17" s="614"/>
      <c r="CG17" s="614"/>
      <c r="CH17" s="780"/>
      <c r="CI17" s="614"/>
      <c r="CJ17" s="614"/>
      <c r="CK17" s="614"/>
      <c r="CL17" s="614"/>
      <c r="CM17" s="614"/>
      <c r="CN17" s="614"/>
      <c r="CO17" s="614"/>
      <c r="CP17" s="614"/>
      <c r="CQ17" s="614"/>
      <c r="CR17" s="614"/>
      <c r="CS17" s="781"/>
      <c r="CT17" s="780"/>
      <c r="CU17" s="614"/>
      <c r="CV17" s="614"/>
      <c r="CW17" s="614"/>
      <c r="CX17" s="614"/>
      <c r="CY17" s="614"/>
      <c r="CZ17" s="614"/>
      <c r="DA17" s="614"/>
      <c r="DB17" s="614"/>
      <c r="DC17" s="614"/>
      <c r="DD17" s="614"/>
      <c r="DE17" s="781"/>
      <c r="DF17" s="780"/>
      <c r="DG17" s="614"/>
      <c r="DH17" s="614"/>
      <c r="DI17" s="614"/>
      <c r="DJ17" s="614"/>
      <c r="DK17" s="614"/>
      <c r="DL17" s="614"/>
      <c r="DM17" s="614"/>
      <c r="DN17" s="614"/>
      <c r="DO17" s="614"/>
      <c r="DP17" s="614"/>
      <c r="DQ17" s="781"/>
      <c r="DR17" s="780"/>
      <c r="DS17" s="614"/>
      <c r="DT17" s="614"/>
      <c r="DU17" s="614"/>
      <c r="DV17" s="614"/>
      <c r="DW17" s="614"/>
      <c r="DX17" s="614"/>
      <c r="DY17" s="614"/>
      <c r="DZ17" s="614"/>
      <c r="EA17" s="614"/>
      <c r="EB17" s="614"/>
      <c r="EC17" s="781"/>
      <c r="ED17" s="614"/>
      <c r="EE17" s="614"/>
      <c r="EF17" s="781"/>
    </row>
    <row r="18" spans="1:136" ht="30" customHeight="1">
      <c r="A18" s="337" t="s">
        <v>700</v>
      </c>
      <c r="B18" s="778"/>
      <c r="C18" s="778"/>
      <c r="D18" s="779"/>
      <c r="E18" s="779"/>
      <c r="F18" s="779"/>
      <c r="G18" s="779"/>
      <c r="H18" s="775"/>
      <c r="I18" s="775"/>
      <c r="J18" s="775"/>
      <c r="K18" s="775"/>
      <c r="L18" s="775"/>
      <c r="M18" s="775"/>
      <c r="N18" s="846"/>
      <c r="O18" s="775"/>
      <c r="P18" s="775"/>
      <c r="Q18" s="775"/>
      <c r="R18" s="775"/>
      <c r="S18" s="775"/>
      <c r="T18" s="614"/>
      <c r="U18" s="614"/>
      <c r="V18" s="614"/>
      <c r="W18" s="614"/>
      <c r="X18" s="614"/>
      <c r="Y18" s="781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780"/>
      <c r="AM18" s="614"/>
      <c r="AN18" s="614"/>
      <c r="AO18" s="614"/>
      <c r="AP18" s="614"/>
      <c r="AQ18" s="614"/>
      <c r="AR18" s="614"/>
      <c r="AS18" s="614"/>
      <c r="AT18" s="614"/>
      <c r="AU18" s="614"/>
      <c r="AV18" s="614"/>
      <c r="AW18" s="781"/>
      <c r="AX18" s="780"/>
      <c r="AY18" s="614"/>
      <c r="AZ18" s="614"/>
      <c r="BA18" s="614"/>
      <c r="BB18" s="614"/>
      <c r="BC18" s="614"/>
      <c r="BD18" s="614"/>
      <c r="BE18" s="614"/>
      <c r="BF18" s="614"/>
      <c r="BG18" s="614"/>
      <c r="BH18" s="614"/>
      <c r="BI18" s="781"/>
      <c r="BJ18" s="780"/>
      <c r="BK18" s="614"/>
      <c r="BL18" s="614"/>
      <c r="BM18" s="614"/>
      <c r="BN18" s="614"/>
      <c r="BO18" s="614"/>
      <c r="BP18" s="614"/>
      <c r="BQ18" s="614"/>
      <c r="BR18" s="614"/>
      <c r="BS18" s="614"/>
      <c r="BT18" s="614"/>
      <c r="BU18" s="781"/>
      <c r="BV18" s="780"/>
      <c r="BW18" s="614"/>
      <c r="BX18" s="614"/>
      <c r="BY18" s="614"/>
      <c r="BZ18" s="614"/>
      <c r="CA18" s="614"/>
      <c r="CB18" s="614"/>
      <c r="CC18" s="614"/>
      <c r="CD18" s="614"/>
      <c r="CE18" s="614"/>
      <c r="CF18" s="614"/>
      <c r="CG18" s="614"/>
      <c r="CH18" s="780"/>
      <c r="CI18" s="614"/>
      <c r="CJ18" s="614"/>
      <c r="CK18" s="614"/>
      <c r="CL18" s="614"/>
      <c r="CM18" s="614"/>
      <c r="CN18" s="614"/>
      <c r="CO18" s="614"/>
      <c r="CP18" s="614"/>
      <c r="CQ18" s="614"/>
      <c r="CR18" s="614"/>
      <c r="CS18" s="781"/>
      <c r="CT18" s="780"/>
      <c r="CU18" s="614"/>
      <c r="CV18" s="614"/>
      <c r="CW18" s="614"/>
      <c r="CX18" s="614"/>
      <c r="CY18" s="614"/>
      <c r="CZ18" s="614"/>
      <c r="DA18" s="614"/>
      <c r="DB18" s="614"/>
      <c r="DC18" s="614"/>
      <c r="DD18" s="614"/>
      <c r="DE18" s="781"/>
      <c r="DF18" s="780"/>
      <c r="DG18" s="614"/>
      <c r="DH18" s="614"/>
      <c r="DI18" s="614"/>
      <c r="DJ18" s="614"/>
      <c r="DK18" s="614"/>
      <c r="DL18" s="614"/>
      <c r="DM18" s="614"/>
      <c r="DN18" s="614"/>
      <c r="DO18" s="614"/>
      <c r="DP18" s="614"/>
      <c r="DQ18" s="781"/>
      <c r="DR18" s="780"/>
      <c r="DS18" s="614"/>
      <c r="DT18" s="614"/>
      <c r="DU18" s="614"/>
      <c r="DV18" s="614"/>
      <c r="DW18" s="614"/>
      <c r="DX18" s="614"/>
      <c r="DY18" s="614"/>
      <c r="DZ18" s="614"/>
      <c r="EA18" s="614"/>
      <c r="EB18" s="614"/>
      <c r="EC18" s="781"/>
      <c r="ED18" s="614"/>
      <c r="EE18" s="614"/>
      <c r="EF18" s="781"/>
    </row>
    <row r="19" spans="1:136" ht="30" customHeight="1">
      <c r="A19" s="793" t="s">
        <v>701</v>
      </c>
      <c r="B19" s="778">
        <v>11.71</v>
      </c>
      <c r="C19" s="778">
        <v>20.831700000000001</v>
      </c>
      <c r="D19" s="779">
        <v>20.831700000000001</v>
      </c>
      <c r="E19" s="779">
        <v>20.83</v>
      </c>
      <c r="F19" s="779">
        <v>21.325749999999999</v>
      </c>
      <c r="G19" s="779">
        <v>21.8154</v>
      </c>
      <c r="H19" s="775">
        <v>21.8154</v>
      </c>
      <c r="I19" s="775">
        <v>22.99446</v>
      </c>
      <c r="J19" s="775">
        <v>24.516549999999999</v>
      </c>
      <c r="K19" s="775">
        <v>24.761900000000001</v>
      </c>
      <c r="L19" s="775">
        <v>25.497425</v>
      </c>
      <c r="M19" s="775">
        <v>25.742599999999999</v>
      </c>
      <c r="N19" s="846">
        <v>25.742599999999999</v>
      </c>
      <c r="O19" s="775">
        <v>25.742599999999999</v>
      </c>
      <c r="P19" s="775">
        <v>25.742599999999999</v>
      </c>
      <c r="Q19" s="775">
        <v>25.742599999999999</v>
      </c>
      <c r="R19" s="775">
        <v>25.742599999999999</v>
      </c>
      <c r="S19" s="775">
        <v>25.742599999999999</v>
      </c>
      <c r="T19" s="614">
        <v>25.742599999999999</v>
      </c>
      <c r="U19" s="614">
        <v>25.742599999999999</v>
      </c>
      <c r="V19" s="614">
        <v>25.742599999999999</v>
      </c>
      <c r="W19" s="614">
        <v>25.742599999999999</v>
      </c>
      <c r="X19" s="614">
        <v>25.742599999999999</v>
      </c>
      <c r="Y19" s="781">
        <v>25.25</v>
      </c>
      <c r="Z19" s="614">
        <v>25.252300000000002</v>
      </c>
      <c r="AA19" s="614">
        <v>25.252300000000002</v>
      </c>
      <c r="AB19" s="614">
        <v>24.859740000000002</v>
      </c>
      <c r="AC19" s="614">
        <v>23.2895</v>
      </c>
      <c r="AD19" s="614">
        <v>23.043875</v>
      </c>
      <c r="AE19" s="614">
        <v>22.306999999999999</v>
      </c>
      <c r="AF19" s="614">
        <v>21.716879999999996</v>
      </c>
      <c r="AG19" s="614">
        <v>20.831700000000001</v>
      </c>
      <c r="AH19" s="614">
        <v>20.831700000000001</v>
      </c>
      <c r="AI19" s="614">
        <v>20.831700000000001</v>
      </c>
      <c r="AJ19" s="614">
        <v>20.634820000000001</v>
      </c>
      <c r="AK19" s="614">
        <v>19.847300000000001</v>
      </c>
      <c r="AL19" s="780">
        <v>19.847300000000001</v>
      </c>
      <c r="AM19" s="614">
        <v>19.847300000000001</v>
      </c>
      <c r="AN19" s="614">
        <v>19.847300000000001</v>
      </c>
      <c r="AO19" s="614">
        <v>19.847300000000001</v>
      </c>
      <c r="AP19" s="614">
        <v>19.847300000000001</v>
      </c>
      <c r="AQ19" s="614">
        <v>19.847300000000001</v>
      </c>
      <c r="AR19" s="614">
        <v>16.889600000000002</v>
      </c>
      <c r="AS19" s="614">
        <v>16.889600000000002</v>
      </c>
      <c r="AT19" s="614">
        <v>16.889600000000002</v>
      </c>
      <c r="AU19" s="614">
        <v>16.835783333333335</v>
      </c>
      <c r="AV19" s="614">
        <v>16.889600000000002</v>
      </c>
      <c r="AW19" s="781">
        <v>16.889600000000002</v>
      </c>
      <c r="AX19" s="780">
        <v>16.692100000000003</v>
      </c>
      <c r="AY19" s="614">
        <v>15.902100000000001</v>
      </c>
      <c r="AZ19" s="614">
        <v>15.902100000000001</v>
      </c>
      <c r="BA19" s="614">
        <v>15.902100000000001</v>
      </c>
      <c r="BB19" s="614">
        <v>15.902100000000001</v>
      </c>
      <c r="BC19" s="614">
        <v>15.902100000000001</v>
      </c>
      <c r="BD19" s="614">
        <v>15.902100000000001</v>
      </c>
      <c r="BE19" s="614">
        <v>15.902100000000001</v>
      </c>
      <c r="BF19" s="614">
        <v>15.902100000000001</v>
      </c>
      <c r="BG19" s="614">
        <v>15.902100000000001</v>
      </c>
      <c r="BH19" s="614">
        <v>15.902100000000001</v>
      </c>
      <c r="BI19" s="781">
        <v>15.902100000000001</v>
      </c>
      <c r="BJ19" s="780">
        <v>15.902100000000001</v>
      </c>
      <c r="BK19" s="614">
        <v>15.902100000000001</v>
      </c>
      <c r="BL19" s="614">
        <v>15.531475</v>
      </c>
      <c r="BM19" s="614">
        <v>14.419599999999999</v>
      </c>
      <c r="BN19" s="614">
        <v>14.419600000000001</v>
      </c>
      <c r="BO19" s="614">
        <v>14.419600000000001</v>
      </c>
      <c r="BP19" s="614">
        <v>14.419599999999999</v>
      </c>
      <c r="BQ19" s="614">
        <v>14.419600000000001</v>
      </c>
      <c r="BR19" s="614">
        <v>14.419599999999999</v>
      </c>
      <c r="BS19" s="614">
        <v>14.419600000000001</v>
      </c>
      <c r="BT19" s="614">
        <v>14.419600000000001</v>
      </c>
      <c r="BU19" s="781">
        <v>14.419599999999999</v>
      </c>
      <c r="BV19" s="780">
        <v>14.419600000000001</v>
      </c>
      <c r="BW19" s="614">
        <v>14.419600000000001</v>
      </c>
      <c r="BX19" s="614">
        <v>14.419599999999999</v>
      </c>
      <c r="BY19" s="614">
        <v>14.419600000000001</v>
      </c>
      <c r="BZ19" s="614">
        <v>14.419600000000001</v>
      </c>
      <c r="CA19" s="614">
        <v>13.430299999999999</v>
      </c>
      <c r="CB19" s="614">
        <v>13.430300000000001</v>
      </c>
      <c r="CC19" s="614">
        <v>13.430300000000001</v>
      </c>
      <c r="CD19" s="614">
        <v>13.430299999999999</v>
      </c>
      <c r="CE19" s="614">
        <v>13.430300000000001</v>
      </c>
      <c r="CF19" s="614">
        <v>13.760066666666667</v>
      </c>
      <c r="CG19" s="614">
        <v>14.419599999999999</v>
      </c>
      <c r="CH19" s="780">
        <v>14.419600000000001</v>
      </c>
      <c r="CI19" s="614">
        <v>14.419600000000001</v>
      </c>
      <c r="CJ19" s="614">
        <v>15.407600000000002</v>
      </c>
      <c r="CK19" s="614">
        <v>16.889600000000002</v>
      </c>
      <c r="CL19" s="614">
        <v>17.382750000000001</v>
      </c>
      <c r="CM19" s="614">
        <v>18.862200000000001</v>
      </c>
      <c r="CN19" s="614">
        <v>18.862200000000001</v>
      </c>
      <c r="CO19" s="614">
        <v>20.338799999999999</v>
      </c>
      <c r="CP19" s="614">
        <v>21.8154</v>
      </c>
      <c r="CQ19" s="614">
        <v>24.2713</v>
      </c>
      <c r="CR19" s="614">
        <v>24.761879999999998</v>
      </c>
      <c r="CS19" s="781">
        <v>26.7225</v>
      </c>
      <c r="CT19" s="780">
        <v>26.7225</v>
      </c>
      <c r="CU19" s="614">
        <v>27.701699999999999</v>
      </c>
      <c r="CV19" s="614">
        <v>27.995159999999998</v>
      </c>
      <c r="CW19" s="614">
        <v>29.169</v>
      </c>
      <c r="CX19" s="614">
        <v>29.169</v>
      </c>
      <c r="CY19" s="614">
        <v>29.169</v>
      </c>
      <c r="CZ19" s="614">
        <v>29.169</v>
      </c>
      <c r="DA19" s="614">
        <v>29.169</v>
      </c>
      <c r="DB19" s="614">
        <v>29.169</v>
      </c>
      <c r="DC19" s="614">
        <v>29.169</v>
      </c>
      <c r="DD19" s="614">
        <v>29.169</v>
      </c>
      <c r="DE19" s="781">
        <v>29.169</v>
      </c>
      <c r="DF19" s="780">
        <v>29.169</v>
      </c>
      <c r="DG19" s="614">
        <v>29.169</v>
      </c>
      <c r="DH19" s="614">
        <v>29.169</v>
      </c>
      <c r="DI19" s="614">
        <v>29.169</v>
      </c>
      <c r="DJ19" s="614">
        <v>29.169</v>
      </c>
      <c r="DK19" s="614">
        <v>29.169</v>
      </c>
      <c r="DL19" s="614">
        <v>29.169</v>
      </c>
      <c r="DM19" s="614">
        <v>29.169</v>
      </c>
      <c r="DN19" s="614">
        <v>29.169</v>
      </c>
      <c r="DO19" s="614">
        <v>29.169</v>
      </c>
      <c r="DP19" s="614">
        <v>27.622000000000003</v>
      </c>
      <c r="DQ19" s="781">
        <v>27.622000000000003</v>
      </c>
      <c r="DR19" s="780">
        <v>27.622000000000003</v>
      </c>
      <c r="DS19" s="614">
        <v>27.622000000000003</v>
      </c>
      <c r="DT19" s="614">
        <v>27.622000000000003</v>
      </c>
      <c r="DU19" s="614">
        <v>27.622000000000003</v>
      </c>
      <c r="DV19" s="614">
        <v>27.622000000000003</v>
      </c>
      <c r="DW19" s="614">
        <v>27.622000000000003</v>
      </c>
      <c r="DX19" s="614">
        <v>27.622000000000003</v>
      </c>
      <c r="DY19" s="614">
        <v>27.622000000000003</v>
      </c>
      <c r="DZ19" s="614">
        <v>27.622000000000003</v>
      </c>
      <c r="EA19" s="614">
        <v>27.622000000000003</v>
      </c>
      <c r="EB19" s="614">
        <v>27.622000000000003</v>
      </c>
      <c r="EC19" s="781">
        <v>14.27</v>
      </c>
      <c r="ED19" s="614">
        <v>14.0962125</v>
      </c>
      <c r="EE19" s="614">
        <v>11.937762500000002</v>
      </c>
      <c r="EF19" s="781">
        <v>11.191590000000001</v>
      </c>
    </row>
    <row r="20" spans="1:136" ht="30" customHeight="1">
      <c r="A20" s="793" t="s">
        <v>702</v>
      </c>
      <c r="B20" s="778">
        <v>11.762978646133163</v>
      </c>
      <c r="C20" s="778">
        <v>20.999955683388322</v>
      </c>
      <c r="D20" s="779">
        <v>20.999955683388322</v>
      </c>
      <c r="E20" s="779">
        <v>20.998228112144602</v>
      </c>
      <c r="F20" s="779">
        <v>21.502114894892209</v>
      </c>
      <c r="G20" s="779">
        <v>21.999991777159792</v>
      </c>
      <c r="H20" s="775">
        <v>21.999991777159792</v>
      </c>
      <c r="I20" s="775">
        <v>23.199638135042584</v>
      </c>
      <c r="J20" s="775">
        <v>24.749928018368742</v>
      </c>
      <c r="K20" s="775">
        <v>24.99999514607989</v>
      </c>
      <c r="L20" s="775">
        <v>25.7499470553064</v>
      </c>
      <c r="M20" s="775">
        <v>26.000026260000261</v>
      </c>
      <c r="N20" s="846">
        <v>26.000026260000261</v>
      </c>
      <c r="O20" s="775">
        <v>26.000026260000261</v>
      </c>
      <c r="P20" s="775">
        <v>26.000026260000261</v>
      </c>
      <c r="Q20" s="775">
        <v>26.000026260000261</v>
      </c>
      <c r="R20" s="775">
        <v>26.000026260000261</v>
      </c>
      <c r="S20" s="775">
        <v>26.000026260000261</v>
      </c>
      <c r="T20" s="614">
        <v>26.000026260000261</v>
      </c>
      <c r="U20" s="614">
        <v>26.000026260000261</v>
      </c>
      <c r="V20" s="614">
        <v>26.000026260000261</v>
      </c>
      <c r="W20" s="614">
        <v>26.000026260000261</v>
      </c>
      <c r="X20" s="614">
        <v>26.000026260000261</v>
      </c>
      <c r="Y20" s="781">
        <v>25.497621128264878</v>
      </c>
      <c r="Z20" s="614">
        <v>25.499966462733418</v>
      </c>
      <c r="AA20" s="614">
        <v>25.499966462733418</v>
      </c>
      <c r="AB20" s="614">
        <v>25.099729519199084</v>
      </c>
      <c r="AC20" s="614">
        <v>23.500001261298078</v>
      </c>
      <c r="AD20" s="614">
        <v>23.249939887897781</v>
      </c>
      <c r="AE20" s="614">
        <v>22.500041703957763</v>
      </c>
      <c r="AF20" s="614">
        <v>21.899801291023458</v>
      </c>
      <c r="AG20" s="614">
        <v>20.999955683388322</v>
      </c>
      <c r="AH20" s="614">
        <v>20.999955683388322</v>
      </c>
      <c r="AI20" s="614">
        <v>20.999955683388322</v>
      </c>
      <c r="AJ20" s="614">
        <v>20.799897748483989</v>
      </c>
      <c r="AK20" s="614">
        <v>19.999971319526942</v>
      </c>
      <c r="AL20" s="780">
        <v>19.999971319526942</v>
      </c>
      <c r="AM20" s="614">
        <v>19.999971319526942</v>
      </c>
      <c r="AN20" s="614">
        <v>19.999971319526942</v>
      </c>
      <c r="AO20" s="614">
        <v>19.999971319526942</v>
      </c>
      <c r="AP20" s="614">
        <v>19.999971319526942</v>
      </c>
      <c r="AQ20" s="614">
        <v>19.999971319526942</v>
      </c>
      <c r="AR20" s="614">
        <v>17.000032209231168</v>
      </c>
      <c r="AS20" s="614">
        <v>17.000032209231168</v>
      </c>
      <c r="AT20" s="614">
        <v>17.000032209231168</v>
      </c>
      <c r="AU20" s="614">
        <v>16.945510619975877</v>
      </c>
      <c r="AV20" s="614">
        <v>17.000032209231168</v>
      </c>
      <c r="AW20" s="781">
        <v>17.000032209231168</v>
      </c>
      <c r="AX20" s="780">
        <v>16.799956366022034</v>
      </c>
      <c r="AY20" s="614">
        <v>15.999958825089406</v>
      </c>
      <c r="AZ20" s="614">
        <v>15.999958825089406</v>
      </c>
      <c r="BA20" s="614">
        <v>15.999958825089406</v>
      </c>
      <c r="BB20" s="614">
        <v>15.999958825089406</v>
      </c>
      <c r="BC20" s="614">
        <v>15.999958825089406</v>
      </c>
      <c r="BD20" s="614">
        <v>15.999958825089406</v>
      </c>
      <c r="BE20" s="614">
        <v>15.999958825089406</v>
      </c>
      <c r="BF20" s="614">
        <v>15.999958825089406</v>
      </c>
      <c r="BG20" s="614">
        <v>15.999958825089406</v>
      </c>
      <c r="BH20" s="614">
        <v>15.999958825089406</v>
      </c>
      <c r="BI20" s="781">
        <v>15.999958825089406</v>
      </c>
      <c r="BJ20" s="780">
        <v>15.999958825089406</v>
      </c>
      <c r="BK20" s="614">
        <v>15.999958825089406</v>
      </c>
      <c r="BL20" s="614">
        <v>15.624812068469668</v>
      </c>
      <c r="BM20" s="614">
        <v>14.500017094807802</v>
      </c>
      <c r="BN20" s="614">
        <v>14.500017094807806</v>
      </c>
      <c r="BO20" s="614">
        <v>14.500017094807806</v>
      </c>
      <c r="BP20" s="614">
        <v>14.500017094807802</v>
      </c>
      <c r="BQ20" s="614">
        <v>14.500017094807806</v>
      </c>
      <c r="BR20" s="614">
        <v>14.500017094807802</v>
      </c>
      <c r="BS20" s="614">
        <v>14.500017094807806</v>
      </c>
      <c r="BT20" s="614">
        <v>14.500017094807806</v>
      </c>
      <c r="BU20" s="781">
        <v>14.500017094807802</v>
      </c>
      <c r="BV20" s="780">
        <v>14.500017094807806</v>
      </c>
      <c r="BW20" s="614">
        <v>14.500017094807806</v>
      </c>
      <c r="BX20" s="614">
        <v>14.500017094807802</v>
      </c>
      <c r="BY20" s="614">
        <v>14.500017094807806</v>
      </c>
      <c r="BZ20" s="614">
        <v>14.500017094807806</v>
      </c>
      <c r="CA20" s="614">
        <v>13.500034427836992</v>
      </c>
      <c r="CB20" s="614">
        <v>13.500034427836994</v>
      </c>
      <c r="CC20" s="614">
        <v>13.500034427836994</v>
      </c>
      <c r="CD20" s="614">
        <v>13.500034427836992</v>
      </c>
      <c r="CE20" s="614">
        <v>13.500034427836994</v>
      </c>
      <c r="CF20" s="614">
        <v>13.833276979534693</v>
      </c>
      <c r="CG20" s="614">
        <v>14.500017094807802</v>
      </c>
      <c r="CH20" s="780">
        <v>14.500017094807806</v>
      </c>
      <c r="CI20" s="614">
        <v>14.500017094807806</v>
      </c>
      <c r="CJ20" s="614">
        <v>15.499449739154233</v>
      </c>
      <c r="CK20" s="614">
        <v>17.000032209231168</v>
      </c>
      <c r="CL20" s="614">
        <v>17.499747591324269</v>
      </c>
      <c r="CM20" s="614">
        <v>19.000039439971012</v>
      </c>
      <c r="CN20" s="614">
        <v>19.000039439971012</v>
      </c>
      <c r="CO20" s="614">
        <v>20.49915702108478</v>
      </c>
      <c r="CP20" s="614">
        <v>21.999991777159792</v>
      </c>
      <c r="CQ20" s="614">
        <v>24.500010424234507</v>
      </c>
      <c r="CR20" s="614">
        <v>24.999974759615622</v>
      </c>
      <c r="CS20" s="781">
        <v>27.000002914571006</v>
      </c>
      <c r="CT20" s="780">
        <v>27.000002914571006</v>
      </c>
      <c r="CU20" s="614">
        <v>28.000026280000263</v>
      </c>
      <c r="CV20" s="614">
        <v>28.29987520552255</v>
      </c>
      <c r="CW20" s="614">
        <v>29.499955461872059</v>
      </c>
      <c r="CX20" s="614">
        <v>29.499955461872059</v>
      </c>
      <c r="CY20" s="614">
        <v>29.499955461872059</v>
      </c>
      <c r="CZ20" s="614">
        <v>29.499955461872059</v>
      </c>
      <c r="DA20" s="614">
        <v>29.499955461872059</v>
      </c>
      <c r="DB20" s="614">
        <v>29.499955461872059</v>
      </c>
      <c r="DC20" s="614">
        <v>29.499955461872059</v>
      </c>
      <c r="DD20" s="614">
        <v>29.499955461872059</v>
      </c>
      <c r="DE20" s="781">
        <v>29.499955461872059</v>
      </c>
      <c r="DF20" s="780">
        <v>29.499955461872059</v>
      </c>
      <c r="DG20" s="614">
        <v>29.499955461872059</v>
      </c>
      <c r="DH20" s="614">
        <v>29.499955461872059</v>
      </c>
      <c r="DI20" s="614">
        <v>29.499955461872059</v>
      </c>
      <c r="DJ20" s="614">
        <v>29.499955461872059</v>
      </c>
      <c r="DK20" s="614">
        <v>29.499955461872059</v>
      </c>
      <c r="DL20" s="614">
        <v>29.499955461872059</v>
      </c>
      <c r="DM20" s="614">
        <v>29.499955461872059</v>
      </c>
      <c r="DN20" s="614">
        <v>29.499955461872059</v>
      </c>
      <c r="DO20" s="614">
        <v>27.918602942491347</v>
      </c>
      <c r="DP20" s="614">
        <v>27.918602942491347</v>
      </c>
      <c r="DQ20" s="781">
        <v>27.918602942491347</v>
      </c>
      <c r="DR20" s="780">
        <v>27.918602942491347</v>
      </c>
      <c r="DS20" s="614">
        <v>27.918602942491347</v>
      </c>
      <c r="DT20" s="614">
        <v>27.918602942491347</v>
      </c>
      <c r="DU20" s="614">
        <v>27.918602942491347</v>
      </c>
      <c r="DV20" s="614">
        <v>27.918602942491347</v>
      </c>
      <c r="DW20" s="614">
        <v>27.918602942491347</v>
      </c>
      <c r="DX20" s="614">
        <v>27.918602942491347</v>
      </c>
      <c r="DY20" s="614">
        <v>27.918602942491347</v>
      </c>
      <c r="DZ20" s="614">
        <v>27.918602942491347</v>
      </c>
      <c r="EA20" s="614">
        <v>27.92</v>
      </c>
      <c r="EB20" s="614">
        <v>27.92</v>
      </c>
      <c r="EC20" s="781">
        <v>14.35</v>
      </c>
      <c r="ED20" s="614">
        <v>14.173053412568235</v>
      </c>
      <c r="EE20" s="614">
        <v>11.992826930615884</v>
      </c>
      <c r="EF20" s="781">
        <v>11.240159999999999</v>
      </c>
    </row>
    <row r="21" spans="1:136" ht="30" customHeight="1">
      <c r="A21" s="793" t="s">
        <v>703</v>
      </c>
      <c r="B21" s="778">
        <v>23.975060000000003</v>
      </c>
      <c r="C21" s="778">
        <v>23.97</v>
      </c>
      <c r="D21" s="779">
        <v>23.939999999999998</v>
      </c>
      <c r="E21" s="779">
        <v>23.939999999999998</v>
      </c>
      <c r="F21" s="779">
        <v>23.939999999999998</v>
      </c>
      <c r="G21" s="779">
        <v>23.939999999999998</v>
      </c>
      <c r="H21" s="775">
        <v>23.939999999999998</v>
      </c>
      <c r="I21" s="775">
        <v>23.939999999999998</v>
      </c>
      <c r="J21" s="775">
        <v>23.939999999999998</v>
      </c>
      <c r="K21" s="775">
        <v>23.939999999999998</v>
      </c>
      <c r="L21" s="775">
        <v>23.939999999999998</v>
      </c>
      <c r="M21" s="775">
        <v>23.939999999999998</v>
      </c>
      <c r="N21" s="846">
        <v>23.939999999999998</v>
      </c>
      <c r="O21" s="775">
        <v>23.939999999999998</v>
      </c>
      <c r="P21" s="775">
        <v>23.939999999999998</v>
      </c>
      <c r="Q21" s="775">
        <v>23.939999999999998</v>
      </c>
      <c r="R21" s="775">
        <v>23.939999999999998</v>
      </c>
      <c r="S21" s="775">
        <v>23.939999999999998</v>
      </c>
      <c r="T21" s="614">
        <v>23.939999999999998</v>
      </c>
      <c r="U21" s="614">
        <v>23.939999999999998</v>
      </c>
      <c r="V21" s="614">
        <v>23.939999999999998</v>
      </c>
      <c r="W21" s="614">
        <v>23.939999999999998</v>
      </c>
      <c r="X21" s="614">
        <v>23.939999999999998</v>
      </c>
      <c r="Y21" s="781">
        <v>23.939999999999998</v>
      </c>
      <c r="Z21" s="614">
        <v>23.939999999999998</v>
      </c>
      <c r="AA21" s="614">
        <v>23.939999999999998</v>
      </c>
      <c r="AB21" s="614">
        <v>23.939999999999998</v>
      </c>
      <c r="AC21" s="614">
        <v>23.939999999999998</v>
      </c>
      <c r="AD21" s="614">
        <v>23.939999999999998</v>
      </c>
      <c r="AE21" s="614">
        <v>23.939999999999998</v>
      </c>
      <c r="AF21" s="614">
        <v>23.939999999999998</v>
      </c>
      <c r="AG21" s="614">
        <v>23.939999999999998</v>
      </c>
      <c r="AH21" s="614">
        <v>23.939999999999998</v>
      </c>
      <c r="AI21" s="614">
        <v>23.939999999999998</v>
      </c>
      <c r="AJ21" s="614">
        <v>23.939999999999998</v>
      </c>
      <c r="AK21" s="614">
        <v>23.939999999999998</v>
      </c>
      <c r="AL21" s="780">
        <v>19.364424999999997</v>
      </c>
      <c r="AM21" s="614">
        <v>18.8</v>
      </c>
      <c r="AN21" s="614">
        <v>18.404250000000001</v>
      </c>
      <c r="AO21" s="614">
        <v>17.7493625</v>
      </c>
      <c r="AP21" s="614">
        <v>17.07181111111111</v>
      </c>
      <c r="AQ21" s="614">
        <v>16.539587500000003</v>
      </c>
      <c r="AR21" s="614">
        <v>16.5488</v>
      </c>
      <c r="AS21" s="614">
        <v>16.5488</v>
      </c>
      <c r="AT21" s="614">
        <v>16.5488</v>
      </c>
      <c r="AU21" s="614">
        <v>16.545625000000001</v>
      </c>
      <c r="AV21" s="614">
        <v>16.633825000000002</v>
      </c>
      <c r="AW21" s="781">
        <v>16.541119999999999</v>
      </c>
      <c r="AX21" s="780">
        <v>16.21683333333333</v>
      </c>
      <c r="AY21" s="614">
        <v>15.615475</v>
      </c>
      <c r="AZ21" s="614">
        <v>15.615550000000001</v>
      </c>
      <c r="BA21" s="614">
        <v>15.615600000000001</v>
      </c>
      <c r="BB21" s="614">
        <v>15.615600000000001</v>
      </c>
      <c r="BC21" s="614">
        <v>15.615600000000001</v>
      </c>
      <c r="BD21" s="614">
        <v>15.615600000000001</v>
      </c>
      <c r="BE21" s="614">
        <v>15.615600000000001</v>
      </c>
      <c r="BF21" s="614">
        <v>15.615600000000001</v>
      </c>
      <c r="BG21" s="614">
        <v>15.615600000000001</v>
      </c>
      <c r="BH21" s="614">
        <v>15.615600000000001</v>
      </c>
      <c r="BI21" s="781">
        <v>15.615600000000001</v>
      </c>
      <c r="BJ21" s="780">
        <v>15.615600000000001</v>
      </c>
      <c r="BK21" s="614">
        <v>15.615600000000001</v>
      </c>
      <c r="BL21" s="614">
        <v>15.2576</v>
      </c>
      <c r="BM21" s="614">
        <v>14.1836</v>
      </c>
      <c r="BN21" s="614">
        <v>14.1836</v>
      </c>
      <c r="BO21" s="614">
        <v>14.1836</v>
      </c>
      <c r="BP21" s="614">
        <v>14.1836</v>
      </c>
      <c r="BQ21" s="614">
        <v>14.1836</v>
      </c>
      <c r="BR21" s="614">
        <v>14.1836</v>
      </c>
      <c r="BS21" s="614">
        <v>14.1836</v>
      </c>
      <c r="BT21" s="614">
        <v>14.1836</v>
      </c>
      <c r="BU21" s="781">
        <v>14.1836</v>
      </c>
      <c r="BV21" s="780">
        <v>14.1836</v>
      </c>
      <c r="BW21" s="614">
        <v>14.1836</v>
      </c>
      <c r="BX21" s="614">
        <v>14.1836</v>
      </c>
      <c r="BY21" s="614">
        <v>14.1836</v>
      </c>
      <c r="BZ21" s="614">
        <v>13.944025</v>
      </c>
      <c r="CA21" s="614">
        <v>13.225300000000001</v>
      </c>
      <c r="CB21" s="614">
        <v>13.225300000000001</v>
      </c>
      <c r="CC21" s="614">
        <v>13.225300000000001</v>
      </c>
      <c r="CD21" s="614">
        <v>13.225300000000001</v>
      </c>
      <c r="CE21" s="614">
        <v>13.225299999999999</v>
      </c>
      <c r="CF21" s="614">
        <v>13.225300000000001</v>
      </c>
      <c r="CG21" s="614">
        <v>14.1836</v>
      </c>
      <c r="CH21" s="780">
        <v>14.1836</v>
      </c>
      <c r="CI21" s="614">
        <v>14.1836</v>
      </c>
      <c r="CJ21" s="614">
        <v>15.375150000000001</v>
      </c>
      <c r="CK21" s="614">
        <v>16.566700000000001</v>
      </c>
      <c r="CL21" s="614">
        <v>16.566700000000001</v>
      </c>
      <c r="CM21" s="614">
        <v>16.566700000000001</v>
      </c>
      <c r="CN21" s="614">
        <v>16.566700000000001</v>
      </c>
      <c r="CO21" s="614">
        <v>16.566700000000001</v>
      </c>
      <c r="CP21" s="614">
        <v>16.566700000000001</v>
      </c>
      <c r="CQ21" s="614">
        <v>16.566700000000001</v>
      </c>
      <c r="CR21" s="614">
        <v>16.566700000000001</v>
      </c>
      <c r="CS21" s="781">
        <v>16.566700000000001</v>
      </c>
      <c r="CT21" s="780">
        <v>16.566700000000001</v>
      </c>
      <c r="CU21" s="614">
        <v>28.6083</v>
      </c>
      <c r="CV21" s="614">
        <v>28.909300000000002</v>
      </c>
      <c r="CW21" s="614">
        <v>25.996600000000001</v>
      </c>
      <c r="CX21" s="614">
        <v>25.987675000000003</v>
      </c>
      <c r="CY21" s="614">
        <v>25.998642857142858</v>
      </c>
      <c r="CZ21" s="614">
        <v>26.091144444444446</v>
      </c>
      <c r="DA21" s="614">
        <v>27.100977777777775</v>
      </c>
      <c r="DB21" s="614">
        <v>28.628912500000002</v>
      </c>
      <c r="DC21" s="614">
        <v>29.213575000000002</v>
      </c>
      <c r="DD21" s="614">
        <v>28.874322222222222</v>
      </c>
      <c r="DE21" s="781">
        <v>28.671757142857139</v>
      </c>
      <c r="DF21" s="780">
        <v>28.431737500000001</v>
      </c>
      <c r="DG21" s="614">
        <v>27.756615125</v>
      </c>
      <c r="DH21" s="614">
        <v>27.7</v>
      </c>
      <c r="DI21" s="614">
        <v>27.758975</v>
      </c>
      <c r="DJ21" s="614">
        <v>27.758122222222227</v>
      </c>
      <c r="DK21" s="614">
        <v>27.759825000000003</v>
      </c>
      <c r="DL21" s="614">
        <v>27.758620000000001</v>
      </c>
      <c r="DM21" s="614">
        <v>27.760100000000001</v>
      </c>
      <c r="DN21" s="614">
        <v>27.760100000000001</v>
      </c>
      <c r="DO21" s="614">
        <v>25.865960000000001</v>
      </c>
      <c r="DP21" s="614">
        <v>25.921625000000006</v>
      </c>
      <c r="DQ21" s="781">
        <v>25.921742857142853</v>
      </c>
      <c r="DR21" s="780">
        <v>25.922762500000001</v>
      </c>
      <c r="DS21" s="614">
        <v>26.075862499999999</v>
      </c>
      <c r="DT21" s="614">
        <v>25.922325000000004</v>
      </c>
      <c r="DU21" s="614">
        <v>26.833300000000005</v>
      </c>
      <c r="DV21" s="614">
        <v>26.842712499999998</v>
      </c>
      <c r="DW21" s="614">
        <v>26.427233333333337</v>
      </c>
      <c r="DX21" s="614">
        <v>18.063775</v>
      </c>
      <c r="DY21" s="614">
        <v>24.007662499999999</v>
      </c>
      <c r="DZ21" s="614">
        <v>22.534311111111112</v>
      </c>
      <c r="EA21" s="614">
        <v>20.77</v>
      </c>
      <c r="EB21" s="614">
        <v>20.39</v>
      </c>
      <c r="EC21" s="781">
        <v>20.39</v>
      </c>
      <c r="ED21" s="614">
        <v>20.3887</v>
      </c>
      <c r="EE21" s="614">
        <v>20.3887</v>
      </c>
      <c r="EF21" s="781">
        <v>20.3887</v>
      </c>
    </row>
    <row r="22" spans="1:136" ht="30" customHeight="1">
      <c r="A22" s="793" t="s">
        <v>704</v>
      </c>
      <c r="B22" s="778">
        <v>24.893239876353814</v>
      </c>
      <c r="C22" s="778">
        <v>24.887784930434645</v>
      </c>
      <c r="D22" s="779">
        <v>24.855445165000155</v>
      </c>
      <c r="E22" s="779">
        <v>24.855445165000155</v>
      </c>
      <c r="F22" s="779">
        <v>24.855445165000155</v>
      </c>
      <c r="G22" s="779">
        <v>24.855445165000155</v>
      </c>
      <c r="H22" s="775">
        <v>24.855445165000155</v>
      </c>
      <c r="I22" s="775">
        <v>24.855445165000155</v>
      </c>
      <c r="J22" s="775">
        <v>24.855445165000155</v>
      </c>
      <c r="K22" s="775">
        <v>24.855445165000155</v>
      </c>
      <c r="L22" s="775">
        <v>24.855445165000155</v>
      </c>
      <c r="M22" s="775">
        <v>24.855445165000155</v>
      </c>
      <c r="N22" s="846">
        <v>24.855445165000155</v>
      </c>
      <c r="O22" s="775">
        <v>24.855445165000155</v>
      </c>
      <c r="P22" s="775">
        <v>24.855445165000155</v>
      </c>
      <c r="Q22" s="775">
        <v>24.855445165000155</v>
      </c>
      <c r="R22" s="775">
        <v>24.855445165000155</v>
      </c>
      <c r="S22" s="775">
        <v>24.855445165000155</v>
      </c>
      <c r="T22" s="614">
        <v>24.855445165000155</v>
      </c>
      <c r="U22" s="614">
        <v>24.855445165000155</v>
      </c>
      <c r="V22" s="614">
        <v>24.855445165000155</v>
      </c>
      <c r="W22" s="614">
        <v>24.855445165000155</v>
      </c>
      <c r="X22" s="614">
        <v>24.855445165000155</v>
      </c>
      <c r="Y22" s="781">
        <v>24.855445165000155</v>
      </c>
      <c r="Z22" s="614">
        <v>24.855445165000155</v>
      </c>
      <c r="AA22" s="614">
        <v>24.855445165000155</v>
      </c>
      <c r="AB22" s="614">
        <v>24.855445165000155</v>
      </c>
      <c r="AC22" s="614">
        <v>24.855445165000155</v>
      </c>
      <c r="AD22" s="614">
        <v>24.855445165000155</v>
      </c>
      <c r="AE22" s="614">
        <v>24.855445165000155</v>
      </c>
      <c r="AF22" s="614">
        <v>24.855445165000155</v>
      </c>
      <c r="AG22" s="614">
        <v>24.855445165000155</v>
      </c>
      <c r="AH22" s="614">
        <v>24.855445165000155</v>
      </c>
      <c r="AI22" s="614">
        <v>24.855445165000155</v>
      </c>
      <c r="AJ22" s="614">
        <v>24.855445165000155</v>
      </c>
      <c r="AK22" s="614">
        <v>24.855445165000155</v>
      </c>
      <c r="AL22" s="780">
        <v>19.959032996195941</v>
      </c>
      <c r="AM22" s="614">
        <v>19.359949302915084</v>
      </c>
      <c r="AN22" s="614">
        <v>18.94053672780414</v>
      </c>
      <c r="AO22" s="614">
        <v>18.247645697312564</v>
      </c>
      <c r="AP22" s="614">
        <v>17.532284731546774</v>
      </c>
      <c r="AQ22" s="614">
        <v>16.971434461975953</v>
      </c>
      <c r="AR22" s="614">
        <v>16.981134458345014</v>
      </c>
      <c r="AS22" s="614">
        <v>16.981134458345014</v>
      </c>
      <c r="AT22" s="614">
        <v>16.981134458345014</v>
      </c>
      <c r="AU22" s="614">
        <v>16.97779141552223</v>
      </c>
      <c r="AV22" s="614">
        <v>17.070672032651572</v>
      </c>
      <c r="AW22" s="781">
        <v>16.973048037466928</v>
      </c>
      <c r="AX22" s="780">
        <v>16.631779165271819</v>
      </c>
      <c r="AY22" s="614">
        <v>15.999852376600771</v>
      </c>
      <c r="AZ22" s="614">
        <v>15.999931114326653</v>
      </c>
      <c r="BA22" s="614">
        <v>15.999983606154247</v>
      </c>
      <c r="BB22" s="614">
        <v>15.999983606154247</v>
      </c>
      <c r="BC22" s="614">
        <v>15.999983606154247</v>
      </c>
      <c r="BD22" s="614">
        <v>15.999983606154247</v>
      </c>
      <c r="BE22" s="614">
        <v>15.999983606154247</v>
      </c>
      <c r="BF22" s="614">
        <v>15.999983606154247</v>
      </c>
      <c r="BG22" s="614">
        <v>15.999983606154247</v>
      </c>
      <c r="BH22" s="614">
        <v>15.999983606154247</v>
      </c>
      <c r="BI22" s="781">
        <v>15.999983606154247</v>
      </c>
      <c r="BJ22" s="780">
        <v>15.999983606154247</v>
      </c>
      <c r="BK22" s="614">
        <v>15.999983606154247</v>
      </c>
      <c r="BL22" s="614">
        <v>15.62435406867416</v>
      </c>
      <c r="BM22" s="614">
        <v>14.500003460118361</v>
      </c>
      <c r="BN22" s="614">
        <v>14.500003460118361</v>
      </c>
      <c r="BO22" s="614">
        <v>14.500003460118361</v>
      </c>
      <c r="BP22" s="614">
        <v>14.500003460118361</v>
      </c>
      <c r="BQ22" s="614">
        <v>14.500003460118361</v>
      </c>
      <c r="BR22" s="614">
        <v>14.500003460118361</v>
      </c>
      <c r="BS22" s="614">
        <v>14.500003460118361</v>
      </c>
      <c r="BT22" s="614">
        <v>14.500003460118361</v>
      </c>
      <c r="BU22" s="781">
        <v>14.500003460118361</v>
      </c>
      <c r="BV22" s="780">
        <v>14.500003460118361</v>
      </c>
      <c r="BW22" s="614">
        <v>14.500003460118361</v>
      </c>
      <c r="BX22" s="614">
        <v>14.500003460118361</v>
      </c>
      <c r="BY22" s="614">
        <v>14.500003460118361</v>
      </c>
      <c r="BZ22" s="614">
        <v>14.249714814800695</v>
      </c>
      <c r="CA22" s="614">
        <v>13.499978877929669</v>
      </c>
      <c r="CB22" s="614">
        <v>13.499978877929669</v>
      </c>
      <c r="CC22" s="614">
        <v>13.499978877929669</v>
      </c>
      <c r="CD22" s="614">
        <v>13.499978877929669</v>
      </c>
      <c r="CE22" s="614">
        <v>13.499978877929667</v>
      </c>
      <c r="CF22" s="614">
        <v>13.499978877929669</v>
      </c>
      <c r="CG22" s="614">
        <v>14.500003460118361</v>
      </c>
      <c r="CH22" s="780">
        <v>14.500003460118361</v>
      </c>
      <c r="CI22" s="614">
        <v>14.500003460118361</v>
      </c>
      <c r="CJ22" s="614">
        <v>15.747646030564358</v>
      </c>
      <c r="CK22" s="614">
        <v>16.999982476450167</v>
      </c>
      <c r="CL22" s="614">
        <v>16.999982476450167</v>
      </c>
      <c r="CM22" s="614">
        <v>16.999982476450167</v>
      </c>
      <c r="CN22" s="614">
        <v>16.999982476450167</v>
      </c>
      <c r="CO22" s="614">
        <v>16.999982476450167</v>
      </c>
      <c r="CP22" s="614">
        <v>16.999982476450167</v>
      </c>
      <c r="CQ22" s="614">
        <v>16.999982476450167</v>
      </c>
      <c r="CR22" s="614">
        <v>16.999982476450167</v>
      </c>
      <c r="CS22" s="781">
        <v>16.999982476450167</v>
      </c>
      <c r="CT22" s="780">
        <v>16.999982476450167</v>
      </c>
      <c r="CU22" s="614">
        <v>29.925399711647259</v>
      </c>
      <c r="CV22" s="614">
        <v>30.254912849282722</v>
      </c>
      <c r="CW22" s="614">
        <v>27.079644117323721</v>
      </c>
      <c r="CX22" s="614">
        <v>27.069960116573025</v>
      </c>
      <c r="CY22" s="614">
        <v>27.081860742290054</v>
      </c>
      <c r="CZ22" s="614">
        <v>27.182245832666766</v>
      </c>
      <c r="DA22" s="614">
        <v>28.280082207724341</v>
      </c>
      <c r="DB22" s="614">
        <v>29.947954610939316</v>
      </c>
      <c r="DC22" s="614">
        <v>30.588335996554697</v>
      </c>
      <c r="DD22" s="614">
        <v>30.2166052957148</v>
      </c>
      <c r="DE22" s="781">
        <v>29.994841466014151</v>
      </c>
      <c r="DF22" s="780">
        <v>29.732260300211195</v>
      </c>
      <c r="DG22" s="614">
        <v>28.994763576111534</v>
      </c>
      <c r="DH22" s="614">
        <v>28.93299051904226</v>
      </c>
      <c r="DI22" s="614">
        <v>28.997338692028542</v>
      </c>
      <c r="DJ22" s="614">
        <v>28.996408131321711</v>
      </c>
      <c r="DK22" s="614">
        <v>28.998266224131221</v>
      </c>
      <c r="DL22" s="614">
        <v>28.996951311724079</v>
      </c>
      <c r="DM22" s="614">
        <v>28.998566308589343</v>
      </c>
      <c r="DN22" s="614">
        <v>28.998566308589343</v>
      </c>
      <c r="DO22" s="614">
        <v>26.937921860502911</v>
      </c>
      <c r="DP22" s="614">
        <v>26.998301695680457</v>
      </c>
      <c r="DQ22" s="781">
        <v>26.998429546770662</v>
      </c>
      <c r="DR22" s="780">
        <v>26.999535654430918</v>
      </c>
      <c r="DS22" s="614">
        <v>27.165659422817249</v>
      </c>
      <c r="DT22" s="614">
        <v>26.999061054379176</v>
      </c>
      <c r="DU22" s="614">
        <v>27.988730784234786</v>
      </c>
      <c r="DV22" s="614">
        <v>27.998971487595732</v>
      </c>
      <c r="DW22" s="614">
        <v>27.547228783724417</v>
      </c>
      <c r="DX22" s="614">
        <v>18.580124521267951</v>
      </c>
      <c r="DY22" s="614">
        <v>24.928389199332649</v>
      </c>
      <c r="DZ22" s="614">
        <v>23.343590703994582</v>
      </c>
      <c r="EA22" s="614">
        <v>21.45</v>
      </c>
      <c r="EB22" s="614">
        <v>21.05</v>
      </c>
      <c r="EC22" s="781">
        <v>21.05</v>
      </c>
      <c r="ED22" s="614">
        <v>21.048947183762429</v>
      </c>
      <c r="EE22" s="614">
        <v>21.048947183762429</v>
      </c>
      <c r="EF22" s="781">
        <v>21.048947183762429</v>
      </c>
    </row>
    <row r="23" spans="1:136" s="526" customFormat="1" ht="30" customHeight="1" thickBot="1">
      <c r="A23" s="528" t="s">
        <v>705</v>
      </c>
      <c r="B23" s="857">
        <v>21</v>
      </c>
      <c r="C23" s="857">
        <v>21</v>
      </c>
      <c r="D23" s="858">
        <v>21</v>
      </c>
      <c r="E23" s="858">
        <v>21</v>
      </c>
      <c r="F23" s="858">
        <v>22</v>
      </c>
      <c r="G23" s="858">
        <v>22</v>
      </c>
      <c r="H23" s="859">
        <v>22</v>
      </c>
      <c r="I23" s="859">
        <v>24</v>
      </c>
      <c r="J23" s="859">
        <v>25</v>
      </c>
      <c r="K23" s="859">
        <v>25</v>
      </c>
      <c r="L23" s="859">
        <v>26</v>
      </c>
      <c r="M23" s="859">
        <v>26</v>
      </c>
      <c r="N23" s="860">
        <v>26</v>
      </c>
      <c r="O23" s="859">
        <v>26</v>
      </c>
      <c r="P23" s="859">
        <v>26</v>
      </c>
      <c r="Q23" s="859">
        <v>26</v>
      </c>
      <c r="R23" s="859">
        <v>26</v>
      </c>
      <c r="S23" s="859">
        <v>26</v>
      </c>
      <c r="T23" s="859">
        <v>26</v>
      </c>
      <c r="U23" s="859">
        <v>26</v>
      </c>
      <c r="V23" s="859">
        <v>26</v>
      </c>
      <c r="W23" s="859">
        <v>26</v>
      </c>
      <c r="X23" s="859">
        <v>25.5</v>
      </c>
      <c r="Y23" s="861">
        <v>25.5</v>
      </c>
      <c r="Z23" s="859">
        <v>25.5</v>
      </c>
      <c r="AA23" s="859">
        <v>25.5</v>
      </c>
      <c r="AB23" s="859">
        <v>23.5</v>
      </c>
      <c r="AC23" s="859">
        <v>23.5</v>
      </c>
      <c r="AD23" s="859">
        <v>22.5</v>
      </c>
      <c r="AE23" s="859">
        <v>22.5</v>
      </c>
      <c r="AF23" s="859">
        <v>21</v>
      </c>
      <c r="AG23" s="859">
        <v>21</v>
      </c>
      <c r="AH23" s="859">
        <v>21</v>
      </c>
      <c r="AI23" s="859">
        <v>21</v>
      </c>
      <c r="AJ23" s="859">
        <v>20</v>
      </c>
      <c r="AK23" s="859">
        <v>20</v>
      </c>
      <c r="AL23" s="860">
        <v>20</v>
      </c>
      <c r="AM23" s="859">
        <v>20</v>
      </c>
      <c r="AN23" s="859">
        <v>18</v>
      </c>
      <c r="AO23" s="859">
        <v>18</v>
      </c>
      <c r="AP23" s="859">
        <v>17</v>
      </c>
      <c r="AQ23" s="859">
        <v>17</v>
      </c>
      <c r="AR23" s="859">
        <v>17</v>
      </c>
      <c r="AS23" s="859">
        <v>17</v>
      </c>
      <c r="AT23" s="859">
        <v>17</v>
      </c>
      <c r="AU23" s="859">
        <v>17</v>
      </c>
      <c r="AV23" s="859">
        <v>17</v>
      </c>
      <c r="AW23" s="861">
        <v>17</v>
      </c>
      <c r="AX23" s="860">
        <v>16</v>
      </c>
      <c r="AY23" s="859">
        <v>16</v>
      </c>
      <c r="AZ23" s="859">
        <v>16</v>
      </c>
      <c r="BA23" s="859">
        <v>16</v>
      </c>
      <c r="BB23" s="859">
        <v>16</v>
      </c>
      <c r="BC23" s="859">
        <v>16</v>
      </c>
      <c r="BD23" s="859">
        <v>16</v>
      </c>
      <c r="BE23" s="859">
        <v>16</v>
      </c>
      <c r="BF23" s="859">
        <v>16</v>
      </c>
      <c r="BG23" s="859">
        <v>16</v>
      </c>
      <c r="BH23" s="859">
        <v>16</v>
      </c>
      <c r="BI23" s="861">
        <v>16</v>
      </c>
      <c r="BJ23" s="860">
        <v>16</v>
      </c>
      <c r="BK23" s="859">
        <v>16</v>
      </c>
      <c r="BL23" s="859">
        <v>14.5</v>
      </c>
      <c r="BM23" s="859">
        <v>14.5</v>
      </c>
      <c r="BN23" s="859">
        <v>14.5</v>
      </c>
      <c r="BO23" s="859">
        <v>14.5</v>
      </c>
      <c r="BP23" s="859">
        <v>14.5</v>
      </c>
      <c r="BQ23" s="859">
        <v>14.5</v>
      </c>
      <c r="BR23" s="859">
        <v>14.5</v>
      </c>
      <c r="BS23" s="859">
        <v>14.5</v>
      </c>
      <c r="BT23" s="859">
        <v>14.5</v>
      </c>
      <c r="BU23" s="861">
        <v>14.5</v>
      </c>
      <c r="BV23" s="860">
        <v>14.5</v>
      </c>
      <c r="BW23" s="859">
        <v>14.5</v>
      </c>
      <c r="BX23" s="859">
        <v>14.5</v>
      </c>
      <c r="BY23" s="859">
        <v>14.5</v>
      </c>
      <c r="BZ23" s="859">
        <v>13.5</v>
      </c>
      <c r="CA23" s="859">
        <v>13.5</v>
      </c>
      <c r="CB23" s="859">
        <v>13.5</v>
      </c>
      <c r="CC23" s="859">
        <v>13.5</v>
      </c>
      <c r="CD23" s="859">
        <v>13.5</v>
      </c>
      <c r="CE23" s="859">
        <v>13.5</v>
      </c>
      <c r="CF23" s="859">
        <v>14.5</v>
      </c>
      <c r="CG23" s="859">
        <v>14.5</v>
      </c>
      <c r="CH23" s="860">
        <v>14.5</v>
      </c>
      <c r="CI23" s="859">
        <v>14.5</v>
      </c>
      <c r="CJ23" s="859">
        <v>17</v>
      </c>
      <c r="CK23" s="859">
        <v>17</v>
      </c>
      <c r="CL23" s="859">
        <v>19</v>
      </c>
      <c r="CM23" s="859">
        <v>19</v>
      </c>
      <c r="CN23" s="859">
        <v>19</v>
      </c>
      <c r="CO23" s="859">
        <v>22</v>
      </c>
      <c r="CP23" s="859">
        <v>22</v>
      </c>
      <c r="CQ23" s="859">
        <v>24.5</v>
      </c>
      <c r="CR23" s="859">
        <v>27</v>
      </c>
      <c r="CS23" s="861">
        <v>27</v>
      </c>
      <c r="CT23" s="860">
        <v>28</v>
      </c>
      <c r="CU23" s="859">
        <v>28</v>
      </c>
      <c r="CV23" s="859">
        <v>29.5</v>
      </c>
      <c r="CW23" s="859">
        <v>29.5</v>
      </c>
      <c r="CX23" s="859">
        <v>29.5</v>
      </c>
      <c r="CY23" s="859">
        <v>29.5</v>
      </c>
      <c r="CZ23" s="859">
        <v>30</v>
      </c>
      <c r="DA23" s="859">
        <v>30</v>
      </c>
      <c r="DB23" s="859">
        <v>30</v>
      </c>
      <c r="DC23" s="859">
        <v>30</v>
      </c>
      <c r="DD23" s="859">
        <v>30</v>
      </c>
      <c r="DE23" s="861">
        <v>30</v>
      </c>
      <c r="DF23" s="860">
        <v>29</v>
      </c>
      <c r="DG23" s="859">
        <v>29</v>
      </c>
      <c r="DH23" s="859">
        <v>29</v>
      </c>
      <c r="DI23" s="859">
        <v>29</v>
      </c>
      <c r="DJ23" s="859">
        <v>29</v>
      </c>
      <c r="DK23" s="859">
        <v>29</v>
      </c>
      <c r="DL23" s="859">
        <v>29</v>
      </c>
      <c r="DM23" s="859">
        <v>29</v>
      </c>
      <c r="DN23" s="859">
        <v>27</v>
      </c>
      <c r="DO23" s="859">
        <v>27</v>
      </c>
      <c r="DP23" s="859">
        <v>27</v>
      </c>
      <c r="DQ23" s="861">
        <v>27</v>
      </c>
      <c r="DR23" s="860">
        <v>27</v>
      </c>
      <c r="DS23" s="859">
        <v>27</v>
      </c>
      <c r="DT23" s="859">
        <v>28</v>
      </c>
      <c r="DU23" s="859">
        <v>28</v>
      </c>
      <c r="DV23" s="859">
        <v>28</v>
      </c>
      <c r="DW23" s="859">
        <v>28</v>
      </c>
      <c r="DX23" s="859">
        <v>25</v>
      </c>
      <c r="DY23" s="859">
        <v>25</v>
      </c>
      <c r="DZ23" s="859">
        <v>21.5</v>
      </c>
      <c r="EA23" s="859">
        <v>21.5</v>
      </c>
      <c r="EB23" s="859">
        <v>18</v>
      </c>
      <c r="EC23" s="861">
        <v>18</v>
      </c>
      <c r="ED23" s="859">
        <v>15.5</v>
      </c>
      <c r="EE23" s="859">
        <v>15.5</v>
      </c>
      <c r="EF23" s="861">
        <v>14</v>
      </c>
    </row>
    <row r="24" spans="1:136" ht="20.25" hidden="1" customHeight="1" thickBot="1">
      <c r="A24" s="862" t="s">
        <v>706</v>
      </c>
      <c r="B24" s="863">
        <v>28.98</v>
      </c>
      <c r="C24" s="863">
        <v>28.98</v>
      </c>
      <c r="D24" s="863">
        <v>28.98</v>
      </c>
      <c r="E24" s="863">
        <v>28.98</v>
      </c>
      <c r="F24" s="863">
        <v>28.98</v>
      </c>
      <c r="G24" s="863">
        <v>28.98</v>
      </c>
      <c r="H24" s="863">
        <v>27.87</v>
      </c>
      <c r="I24" s="863">
        <v>27.87</v>
      </c>
      <c r="J24" s="863">
        <v>28.98</v>
      </c>
      <c r="K24" s="863">
        <v>28.155000000000001</v>
      </c>
      <c r="L24" s="863">
        <v>29.215</v>
      </c>
      <c r="M24" s="863">
        <v>27.5</v>
      </c>
      <c r="N24" s="863">
        <v>28.195</v>
      </c>
      <c r="O24" s="863">
        <v>28.71</v>
      </c>
      <c r="P24" s="863">
        <v>28.565000000000001</v>
      </c>
      <c r="Q24" s="863">
        <v>32.14</v>
      </c>
      <c r="R24" s="863">
        <v>32.33</v>
      </c>
      <c r="S24" s="863">
        <v>32.674999999999997</v>
      </c>
      <c r="T24" s="864">
        <v>32.995000000000005</v>
      </c>
      <c r="U24" s="864">
        <v>32.995000000000005</v>
      </c>
      <c r="V24" s="864">
        <v>30.704999999999998</v>
      </c>
      <c r="W24" s="864">
        <v>32.064999999999998</v>
      </c>
      <c r="X24" s="864">
        <v>32.024999999999999</v>
      </c>
      <c r="Y24" s="864">
        <v>31.68</v>
      </c>
      <c r="Z24" s="864">
        <v>31.805</v>
      </c>
      <c r="AA24" s="864">
        <v>32.980000000000004</v>
      </c>
      <c r="AB24" s="864">
        <v>31.305</v>
      </c>
      <c r="AC24" s="864">
        <v>30.5</v>
      </c>
      <c r="AD24" s="864">
        <v>29.79</v>
      </c>
      <c r="AE24" s="864">
        <v>30.77</v>
      </c>
      <c r="AF24" s="864">
        <v>30.704999999999998</v>
      </c>
      <c r="AG24" s="864">
        <v>29.75</v>
      </c>
      <c r="AH24" s="864">
        <v>28.965</v>
      </c>
      <c r="AI24" s="864">
        <v>29.130000000000003</v>
      </c>
      <c r="AJ24" s="864">
        <v>29.25</v>
      </c>
      <c r="AK24" s="864">
        <v>29.25</v>
      </c>
      <c r="AL24" s="865">
        <v>29.25</v>
      </c>
      <c r="AM24" s="864">
        <v>29.25</v>
      </c>
      <c r="AN24" s="537">
        <v>28.75</v>
      </c>
      <c r="AO24" s="537">
        <v>28.16</v>
      </c>
      <c r="AP24" s="537">
        <v>27.8</v>
      </c>
      <c r="AQ24" s="866">
        <v>27.524999999999999</v>
      </c>
      <c r="AR24" s="866">
        <v>27.484999999999999</v>
      </c>
      <c r="AS24" s="866">
        <v>27.85</v>
      </c>
      <c r="AT24" s="866">
        <v>27.49</v>
      </c>
      <c r="AU24" s="866">
        <v>26.86</v>
      </c>
      <c r="AV24" s="866">
        <v>26.86</v>
      </c>
      <c r="AW24" s="867">
        <v>26.86</v>
      </c>
      <c r="AX24" s="868">
        <v>27.759999999999998</v>
      </c>
      <c r="AY24" s="866">
        <v>27.799999999999997</v>
      </c>
      <c r="AZ24" s="866">
        <v>27.66</v>
      </c>
      <c r="BA24" s="866">
        <v>27.67</v>
      </c>
      <c r="BB24" s="866">
        <v>27.64</v>
      </c>
      <c r="BC24" s="866">
        <v>27.675000000000001</v>
      </c>
      <c r="BD24" s="866">
        <v>27.655000000000001</v>
      </c>
      <c r="BE24" s="866">
        <v>27.66</v>
      </c>
      <c r="BF24" s="867"/>
      <c r="BG24" s="866"/>
      <c r="BH24" s="866"/>
      <c r="BI24" s="866"/>
      <c r="BJ24" s="866"/>
      <c r="BK24" s="866"/>
      <c r="BL24" s="866"/>
      <c r="BM24" s="866"/>
      <c r="BN24" s="866"/>
      <c r="BO24" s="866"/>
      <c r="BP24" s="866"/>
      <c r="BQ24" s="866"/>
      <c r="BR24" s="866"/>
      <c r="BS24" s="866"/>
      <c r="BT24" s="866"/>
      <c r="BU24" s="866"/>
      <c r="BV24" s="866"/>
      <c r="BW24" s="866"/>
      <c r="BX24" s="866"/>
      <c r="BY24" s="866"/>
      <c r="BZ24" s="866"/>
      <c r="CA24" s="866"/>
      <c r="CB24" s="866"/>
      <c r="CC24" s="866"/>
      <c r="CD24" s="866"/>
      <c r="CE24" s="866"/>
      <c r="CF24" s="866"/>
      <c r="CG24" s="866"/>
      <c r="CH24" s="866"/>
      <c r="CI24" s="866"/>
      <c r="CJ24" s="866"/>
      <c r="CK24" s="866"/>
      <c r="CL24" s="866"/>
      <c r="CM24" s="866"/>
      <c r="CN24" s="866"/>
      <c r="CO24" s="866"/>
      <c r="CP24" s="866"/>
      <c r="CQ24" s="866"/>
      <c r="CR24" s="866"/>
      <c r="CS24" s="866"/>
      <c r="CT24" s="866"/>
      <c r="CU24" s="866"/>
      <c r="CV24" s="866"/>
      <c r="CW24" s="866"/>
      <c r="CX24" s="866"/>
      <c r="CY24" s="866"/>
      <c r="CZ24" s="866"/>
      <c r="DA24" s="866"/>
      <c r="DB24" s="866"/>
      <c r="DC24" s="866"/>
      <c r="DD24" s="866"/>
      <c r="DE24" s="866"/>
      <c r="DF24" s="866"/>
      <c r="DG24" s="866"/>
      <c r="DH24" s="866"/>
      <c r="DI24" s="866"/>
      <c r="DJ24" s="866"/>
      <c r="DK24" s="866"/>
      <c r="DL24" s="866"/>
      <c r="DM24" s="866"/>
      <c r="DN24" s="866"/>
      <c r="DO24" s="866"/>
      <c r="DP24" s="866"/>
      <c r="DQ24" s="866"/>
      <c r="DR24" s="866"/>
      <c r="DS24" s="866"/>
      <c r="DT24" s="866"/>
      <c r="DU24" s="866"/>
      <c r="DV24" s="866"/>
      <c r="DW24" s="866"/>
      <c r="DX24" s="866"/>
      <c r="DY24" s="866"/>
      <c r="DZ24" s="866"/>
      <c r="EA24" s="866"/>
      <c r="EB24" s="866"/>
      <c r="EC24" s="866"/>
      <c r="ED24" s="866"/>
      <c r="EE24" s="866"/>
      <c r="EF24" s="866"/>
    </row>
    <row r="25" spans="1:136" ht="20.25" hidden="1" customHeight="1" thickTop="1">
      <c r="A25" s="862" t="s">
        <v>707</v>
      </c>
      <c r="B25" s="863">
        <v>28.98</v>
      </c>
      <c r="C25" s="863">
        <v>28.98</v>
      </c>
      <c r="D25" s="863">
        <v>28.98</v>
      </c>
      <c r="E25" s="863">
        <v>28.98</v>
      </c>
      <c r="F25" s="863">
        <v>28.98</v>
      </c>
      <c r="G25" s="863">
        <v>28.98</v>
      </c>
      <c r="H25" s="863">
        <v>27.87</v>
      </c>
      <c r="I25" s="863">
        <v>27.87</v>
      </c>
      <c r="J25" s="863">
        <v>28.98</v>
      </c>
      <c r="K25" s="863">
        <v>28.155000000000001</v>
      </c>
      <c r="L25" s="863">
        <v>29.215</v>
      </c>
      <c r="M25" s="863">
        <v>27.5</v>
      </c>
      <c r="N25" s="863">
        <v>28.195</v>
      </c>
      <c r="O25" s="863">
        <v>28.71</v>
      </c>
      <c r="P25" s="863">
        <v>28.565000000000001</v>
      </c>
      <c r="Q25" s="863">
        <v>32.14</v>
      </c>
      <c r="R25" s="863">
        <v>32.33</v>
      </c>
      <c r="S25" s="863">
        <v>32.674999999999997</v>
      </c>
      <c r="T25" s="864">
        <v>32.995000000000005</v>
      </c>
      <c r="U25" s="864">
        <v>32.995000000000005</v>
      </c>
      <c r="V25" s="864">
        <v>30.704999999999998</v>
      </c>
      <c r="W25" s="864">
        <v>32.064999999999998</v>
      </c>
      <c r="X25" s="864">
        <v>32.024999999999999</v>
      </c>
      <c r="Y25" s="864">
        <v>31.68</v>
      </c>
      <c r="Z25" s="864">
        <v>31.805</v>
      </c>
      <c r="AA25" s="864">
        <v>32.980000000000004</v>
      </c>
      <c r="AB25" s="864">
        <v>31.305</v>
      </c>
      <c r="AC25" s="864">
        <v>30.5</v>
      </c>
      <c r="AD25" s="864">
        <v>29.79</v>
      </c>
      <c r="AE25" s="864">
        <v>30.77</v>
      </c>
      <c r="AF25" s="864">
        <v>30.704999999999998</v>
      </c>
      <c r="AG25" s="864">
        <v>29.75</v>
      </c>
      <c r="AH25" s="864">
        <v>28.965</v>
      </c>
      <c r="AI25" s="864">
        <v>29.130000000000003</v>
      </c>
      <c r="AJ25" s="864">
        <v>29.25</v>
      </c>
      <c r="AK25" s="864">
        <v>29.25</v>
      </c>
      <c r="AL25" s="865">
        <v>29.25</v>
      </c>
      <c r="AM25" s="864">
        <v>29.25</v>
      </c>
      <c r="AN25" s="864">
        <v>28.75</v>
      </c>
      <c r="AO25" s="864">
        <v>28.16</v>
      </c>
      <c r="AP25" s="864">
        <v>27.8</v>
      </c>
      <c r="AQ25" s="866">
        <v>27.524999999999999</v>
      </c>
      <c r="AR25" s="866">
        <v>27.484999999999999</v>
      </c>
      <c r="AS25" s="866">
        <v>27.85</v>
      </c>
      <c r="AT25" s="866">
        <v>27.49</v>
      </c>
      <c r="AU25" s="866">
        <v>26.86</v>
      </c>
      <c r="AV25" s="866">
        <v>26.86</v>
      </c>
      <c r="AW25" s="867">
        <v>26.86</v>
      </c>
      <c r="AX25" s="868">
        <v>27.759999999999998</v>
      </c>
      <c r="AY25" s="866">
        <v>27.799999999999997</v>
      </c>
      <c r="AZ25" s="866">
        <v>27.66</v>
      </c>
      <c r="BA25" s="866">
        <v>27.67</v>
      </c>
      <c r="BB25" s="866">
        <v>27.64</v>
      </c>
      <c r="BC25" s="866">
        <v>27.675000000000001</v>
      </c>
      <c r="BD25" s="866">
        <v>27.655000000000001</v>
      </c>
      <c r="BE25" s="866">
        <v>27.66</v>
      </c>
      <c r="BF25" s="867"/>
      <c r="BG25" s="866"/>
      <c r="BH25" s="866"/>
      <c r="BI25" s="866"/>
      <c r="BJ25" s="866"/>
      <c r="BK25" s="866"/>
      <c r="BL25" s="866"/>
      <c r="BM25" s="866"/>
      <c r="BN25" s="866"/>
      <c r="BO25" s="866"/>
      <c r="BP25" s="866"/>
      <c r="BQ25" s="866"/>
      <c r="BR25" s="866"/>
      <c r="BS25" s="866"/>
      <c r="BT25" s="866"/>
      <c r="BU25" s="866"/>
      <c r="BV25" s="866"/>
      <c r="BW25" s="866"/>
      <c r="BX25" s="866"/>
      <c r="BY25" s="866"/>
      <c r="BZ25" s="866"/>
      <c r="CA25" s="866"/>
      <c r="CB25" s="866"/>
      <c r="CC25" s="866"/>
      <c r="CD25" s="866"/>
      <c r="CE25" s="866"/>
      <c r="CF25" s="866"/>
      <c r="CG25" s="866"/>
      <c r="CH25" s="866"/>
      <c r="CI25" s="866"/>
      <c r="CJ25" s="866"/>
      <c r="CK25" s="866"/>
      <c r="CL25" s="866"/>
      <c r="CM25" s="866"/>
      <c r="CN25" s="866"/>
      <c r="CO25" s="866"/>
      <c r="CP25" s="866"/>
      <c r="CQ25" s="866"/>
      <c r="CR25" s="866"/>
      <c r="CS25" s="866"/>
      <c r="CT25" s="866"/>
      <c r="CU25" s="866"/>
      <c r="CV25" s="866"/>
      <c r="CW25" s="866"/>
      <c r="CX25" s="866"/>
      <c r="CY25" s="866"/>
      <c r="CZ25" s="866"/>
      <c r="DA25" s="866"/>
      <c r="DB25" s="866"/>
      <c r="DC25" s="866"/>
      <c r="DD25" s="866"/>
      <c r="DE25" s="866"/>
      <c r="DF25" s="866"/>
      <c r="DG25" s="866"/>
      <c r="DH25" s="866"/>
      <c r="DI25" s="866"/>
      <c r="DJ25" s="866"/>
      <c r="DK25" s="866"/>
      <c r="DL25" s="866"/>
      <c r="DM25" s="866"/>
      <c r="DN25" s="866"/>
      <c r="DO25" s="866"/>
      <c r="DP25" s="866"/>
      <c r="DQ25" s="866"/>
      <c r="DR25" s="866"/>
      <c r="DS25" s="866"/>
      <c r="DT25" s="866"/>
      <c r="DU25" s="866"/>
      <c r="DV25" s="866"/>
      <c r="DW25" s="866"/>
      <c r="DX25" s="866"/>
      <c r="DY25" s="866"/>
      <c r="DZ25" s="866"/>
      <c r="EA25" s="866"/>
      <c r="EB25" s="866"/>
      <c r="EC25" s="866"/>
      <c r="ED25" s="866"/>
      <c r="EE25" s="866"/>
      <c r="EF25" s="866"/>
    </row>
    <row r="26" spans="1:136" ht="20.25" hidden="1" customHeight="1" thickTop="1">
      <c r="A26" s="862" t="s">
        <v>708</v>
      </c>
      <c r="B26" s="863">
        <v>28.98</v>
      </c>
      <c r="C26" s="863">
        <v>28.98</v>
      </c>
      <c r="D26" s="863">
        <v>28.98</v>
      </c>
      <c r="E26" s="863">
        <v>28.98</v>
      </c>
      <c r="F26" s="863">
        <v>28.98</v>
      </c>
      <c r="G26" s="863">
        <v>28.98</v>
      </c>
      <c r="H26" s="863">
        <v>27.87</v>
      </c>
      <c r="I26" s="863">
        <v>27.87</v>
      </c>
      <c r="J26" s="863">
        <v>28.98</v>
      </c>
      <c r="K26" s="863">
        <v>28.155000000000001</v>
      </c>
      <c r="L26" s="863">
        <v>29.215</v>
      </c>
      <c r="M26" s="863">
        <v>27.5</v>
      </c>
      <c r="N26" s="863">
        <v>28.195</v>
      </c>
      <c r="O26" s="863">
        <v>28.71</v>
      </c>
      <c r="P26" s="863">
        <v>28.565000000000001</v>
      </c>
      <c r="Q26" s="863">
        <v>32.14</v>
      </c>
      <c r="R26" s="863">
        <v>32.33</v>
      </c>
      <c r="S26" s="863">
        <v>32.674999999999997</v>
      </c>
      <c r="T26" s="864">
        <v>32.995000000000005</v>
      </c>
      <c r="U26" s="864">
        <v>32.995000000000005</v>
      </c>
      <c r="V26" s="864">
        <v>30.704999999999998</v>
      </c>
      <c r="W26" s="864">
        <v>32.064999999999998</v>
      </c>
      <c r="X26" s="864">
        <v>32.024999999999999</v>
      </c>
      <c r="Y26" s="864">
        <v>31.68</v>
      </c>
      <c r="Z26" s="864">
        <v>31.805</v>
      </c>
      <c r="AA26" s="864">
        <v>32.980000000000004</v>
      </c>
      <c r="AB26" s="864">
        <v>31.305</v>
      </c>
      <c r="AC26" s="864">
        <v>30.5</v>
      </c>
      <c r="AD26" s="864">
        <v>29.79</v>
      </c>
      <c r="AE26" s="864">
        <v>30.77</v>
      </c>
      <c r="AF26" s="864">
        <v>30.704999999999998</v>
      </c>
      <c r="AG26" s="864">
        <v>29.75</v>
      </c>
      <c r="AH26" s="864">
        <v>28.965</v>
      </c>
      <c r="AI26" s="864">
        <v>29.130000000000003</v>
      </c>
      <c r="AJ26" s="864">
        <v>29.25</v>
      </c>
      <c r="AK26" s="864">
        <v>29.25</v>
      </c>
      <c r="AL26" s="865">
        <v>29.25</v>
      </c>
      <c r="AM26" s="864">
        <v>29.25</v>
      </c>
      <c r="AN26" s="864">
        <v>28.75</v>
      </c>
      <c r="AO26" s="864">
        <v>28.16</v>
      </c>
      <c r="AP26" s="864">
        <v>27.8</v>
      </c>
      <c r="AQ26" s="864">
        <v>27.524999999999999</v>
      </c>
      <c r="AR26" s="864">
        <v>27.484999999999999</v>
      </c>
      <c r="AS26" s="864">
        <v>27.85</v>
      </c>
      <c r="AT26" s="864">
        <v>27.49</v>
      </c>
      <c r="AU26" s="864">
        <v>26.86</v>
      </c>
      <c r="AV26" s="864">
        <v>26.86</v>
      </c>
      <c r="AW26" s="869">
        <v>26.86</v>
      </c>
      <c r="AX26" s="865">
        <v>27.759999999999998</v>
      </c>
      <c r="AY26" s="864">
        <v>27.799999999999997</v>
      </c>
      <c r="AZ26" s="864">
        <v>27.66</v>
      </c>
      <c r="BA26" s="864">
        <v>27.67</v>
      </c>
      <c r="BB26" s="864">
        <v>27.64</v>
      </c>
      <c r="BC26" s="864">
        <v>27.675000000000001</v>
      </c>
      <c r="BD26" s="864">
        <v>27.655000000000001</v>
      </c>
      <c r="BE26" s="864">
        <v>27.66</v>
      </c>
      <c r="BF26" s="869"/>
      <c r="BG26" s="864"/>
      <c r="BH26" s="864"/>
      <c r="BI26" s="864"/>
      <c r="BJ26" s="864"/>
      <c r="BK26" s="864"/>
      <c r="BL26" s="864"/>
      <c r="BM26" s="864"/>
      <c r="BN26" s="864"/>
      <c r="BO26" s="864"/>
      <c r="BP26" s="864"/>
      <c r="BQ26" s="864"/>
      <c r="BR26" s="864"/>
      <c r="BS26" s="864"/>
      <c r="BT26" s="864"/>
      <c r="BU26" s="864"/>
      <c r="BV26" s="864"/>
      <c r="BW26" s="864"/>
      <c r="BX26" s="864"/>
      <c r="BY26" s="864"/>
      <c r="BZ26" s="864"/>
      <c r="CA26" s="864"/>
      <c r="CB26" s="864"/>
      <c r="CC26" s="864"/>
      <c r="CD26" s="864"/>
      <c r="CE26" s="864"/>
      <c r="CF26" s="864"/>
      <c r="CG26" s="864"/>
      <c r="CH26" s="864"/>
      <c r="CI26" s="864"/>
      <c r="CJ26" s="864"/>
      <c r="CK26" s="864"/>
      <c r="CL26" s="864"/>
      <c r="CM26" s="864"/>
      <c r="CN26" s="864"/>
      <c r="CO26" s="864"/>
      <c r="CP26" s="864"/>
      <c r="CQ26" s="864"/>
      <c r="CR26" s="864"/>
      <c r="CS26" s="864"/>
      <c r="CT26" s="864"/>
      <c r="CU26" s="864"/>
      <c r="CV26" s="864"/>
      <c r="CW26" s="864"/>
      <c r="CX26" s="864"/>
      <c r="CY26" s="864"/>
      <c r="CZ26" s="864"/>
      <c r="DA26" s="864"/>
      <c r="DB26" s="864"/>
      <c r="DC26" s="864"/>
      <c r="DD26" s="864"/>
      <c r="DE26" s="864"/>
      <c r="DF26" s="864"/>
      <c r="DG26" s="864"/>
      <c r="DH26" s="864"/>
      <c r="DI26" s="864"/>
      <c r="DJ26" s="864"/>
      <c r="DK26" s="864"/>
      <c r="DL26" s="864"/>
      <c r="DM26" s="864"/>
      <c r="DN26" s="864"/>
      <c r="DO26" s="864"/>
      <c r="DP26" s="864"/>
      <c r="DQ26" s="864"/>
      <c r="DR26" s="864"/>
      <c r="DS26" s="864"/>
      <c r="DT26" s="864"/>
      <c r="DU26" s="864"/>
      <c r="DV26" s="864"/>
      <c r="DW26" s="864"/>
      <c r="DX26" s="864"/>
      <c r="DY26" s="864"/>
      <c r="DZ26" s="864"/>
      <c r="EA26" s="864"/>
      <c r="EB26" s="864"/>
      <c r="EC26" s="864"/>
      <c r="ED26" s="864"/>
      <c r="EE26" s="864"/>
      <c r="EF26" s="864"/>
    </row>
    <row r="27" spans="1:136" ht="20.25" hidden="1" customHeight="1" thickTop="1">
      <c r="A27" s="862" t="s">
        <v>709</v>
      </c>
      <c r="B27" s="863">
        <v>28.98</v>
      </c>
      <c r="C27" s="863">
        <v>28.98</v>
      </c>
      <c r="D27" s="863">
        <v>28.98</v>
      </c>
      <c r="E27" s="863">
        <v>28.98</v>
      </c>
      <c r="F27" s="863">
        <v>28.98</v>
      </c>
      <c r="G27" s="863">
        <v>28.98</v>
      </c>
      <c r="H27" s="863">
        <v>27.87</v>
      </c>
      <c r="I27" s="863">
        <v>27.87</v>
      </c>
      <c r="J27" s="863">
        <v>28.98</v>
      </c>
      <c r="K27" s="863">
        <v>28.155000000000001</v>
      </c>
      <c r="L27" s="863">
        <v>29.215</v>
      </c>
      <c r="M27" s="863">
        <v>27.5</v>
      </c>
      <c r="N27" s="863">
        <v>28.195</v>
      </c>
      <c r="O27" s="863">
        <v>28.71</v>
      </c>
      <c r="P27" s="863">
        <v>28.565000000000001</v>
      </c>
      <c r="Q27" s="863">
        <v>32.14</v>
      </c>
      <c r="R27" s="863">
        <v>32.33</v>
      </c>
      <c r="S27" s="863">
        <v>32.674999999999997</v>
      </c>
      <c r="T27" s="864">
        <v>32.995000000000005</v>
      </c>
      <c r="U27" s="864">
        <v>32.995000000000005</v>
      </c>
      <c r="V27" s="864">
        <v>30.704999999999998</v>
      </c>
      <c r="W27" s="864">
        <v>32.064999999999998</v>
      </c>
      <c r="X27" s="864">
        <v>32.024999999999999</v>
      </c>
      <c r="Y27" s="864">
        <v>31.68</v>
      </c>
      <c r="Z27" s="864">
        <v>31.805</v>
      </c>
      <c r="AA27" s="864">
        <v>32.980000000000004</v>
      </c>
      <c r="AB27" s="864">
        <v>31.305</v>
      </c>
      <c r="AC27" s="864">
        <v>30.5</v>
      </c>
      <c r="AD27" s="864">
        <v>29.79</v>
      </c>
      <c r="AE27" s="864">
        <v>30.77</v>
      </c>
      <c r="AF27" s="864">
        <v>30.704999999999998</v>
      </c>
      <c r="AG27" s="864">
        <v>29.75</v>
      </c>
      <c r="AH27" s="864">
        <v>28.965</v>
      </c>
      <c r="AI27" s="864">
        <v>29.130000000000003</v>
      </c>
      <c r="AJ27" s="864">
        <v>29.25</v>
      </c>
      <c r="AK27" s="864">
        <v>29.25</v>
      </c>
      <c r="AL27" s="865">
        <v>29.25</v>
      </c>
      <c r="AM27" s="864">
        <v>29.25</v>
      </c>
      <c r="AN27" s="864">
        <v>28.75</v>
      </c>
      <c r="AO27" s="864">
        <v>28.16</v>
      </c>
      <c r="AP27" s="864">
        <v>27.8</v>
      </c>
      <c r="AQ27" s="864">
        <v>27.524999999999999</v>
      </c>
      <c r="AR27" s="864">
        <v>27.484999999999999</v>
      </c>
      <c r="AS27" s="864">
        <v>27.85</v>
      </c>
      <c r="AT27" s="864">
        <v>27.49</v>
      </c>
      <c r="AU27" s="864">
        <v>26.86</v>
      </c>
      <c r="AV27" s="864">
        <v>26.86</v>
      </c>
      <c r="AW27" s="869">
        <v>26.86</v>
      </c>
      <c r="AX27" s="865">
        <v>27.759999999999998</v>
      </c>
      <c r="AY27" s="864">
        <v>27.799999999999997</v>
      </c>
      <c r="AZ27" s="864">
        <v>27.66</v>
      </c>
      <c r="BA27" s="864">
        <v>27.67</v>
      </c>
      <c r="BB27" s="864">
        <v>27.64</v>
      </c>
      <c r="BC27" s="864">
        <v>27.675000000000001</v>
      </c>
      <c r="BD27" s="864">
        <v>27.657499999999999</v>
      </c>
      <c r="BE27" s="864">
        <v>27.66</v>
      </c>
      <c r="BF27" s="869"/>
      <c r="BG27" s="864"/>
      <c r="BH27" s="864"/>
      <c r="BI27" s="864"/>
      <c r="BJ27" s="864"/>
      <c r="BK27" s="864"/>
      <c r="BL27" s="864"/>
      <c r="BM27" s="864"/>
      <c r="BN27" s="864"/>
      <c r="BO27" s="864"/>
      <c r="BP27" s="864"/>
      <c r="BQ27" s="864"/>
      <c r="BR27" s="864"/>
      <c r="BS27" s="864"/>
      <c r="BT27" s="864"/>
      <c r="BU27" s="864"/>
      <c r="BV27" s="864"/>
      <c r="BW27" s="864"/>
      <c r="BX27" s="864"/>
      <c r="BY27" s="864"/>
      <c r="BZ27" s="864"/>
      <c r="CA27" s="864"/>
      <c r="CB27" s="864"/>
      <c r="CC27" s="864"/>
      <c r="CD27" s="864"/>
      <c r="CE27" s="864"/>
      <c r="CF27" s="864"/>
      <c r="CG27" s="864"/>
      <c r="CH27" s="864"/>
      <c r="CI27" s="864"/>
      <c r="CJ27" s="864"/>
      <c r="CK27" s="864"/>
      <c r="CL27" s="864"/>
      <c r="CM27" s="864"/>
      <c r="CN27" s="864"/>
      <c r="CO27" s="864"/>
      <c r="CP27" s="864"/>
      <c r="CQ27" s="864"/>
      <c r="CR27" s="864"/>
      <c r="CS27" s="864"/>
      <c r="CT27" s="864"/>
      <c r="CU27" s="864"/>
      <c r="CV27" s="864"/>
      <c r="CW27" s="864"/>
      <c r="CX27" s="864"/>
      <c r="CY27" s="864"/>
      <c r="CZ27" s="864"/>
      <c r="DA27" s="864"/>
      <c r="DB27" s="864"/>
      <c r="DC27" s="864"/>
      <c r="DD27" s="864"/>
      <c r="DE27" s="864"/>
      <c r="DF27" s="864"/>
      <c r="DG27" s="864"/>
      <c r="DH27" s="864"/>
      <c r="DI27" s="864"/>
      <c r="DJ27" s="864"/>
      <c r="DK27" s="864"/>
      <c r="DL27" s="864"/>
      <c r="DM27" s="864"/>
      <c r="DN27" s="864"/>
      <c r="DO27" s="864"/>
      <c r="DP27" s="864"/>
      <c r="DQ27" s="864"/>
      <c r="DR27" s="864"/>
      <c r="DS27" s="864"/>
      <c r="DT27" s="864"/>
      <c r="DU27" s="864"/>
      <c r="DV27" s="864"/>
      <c r="DW27" s="864"/>
      <c r="DX27" s="864"/>
      <c r="DY27" s="864"/>
      <c r="DZ27" s="864"/>
      <c r="EA27" s="864"/>
      <c r="EB27" s="864"/>
      <c r="EC27" s="864"/>
      <c r="ED27" s="864"/>
      <c r="EE27" s="864"/>
      <c r="EF27" s="864"/>
    </row>
    <row r="28" spans="1:136" ht="20.25" hidden="1" customHeight="1" thickTop="1">
      <c r="A28" s="862" t="s">
        <v>710</v>
      </c>
      <c r="B28" s="863">
        <v>28.98</v>
      </c>
      <c r="C28" s="863">
        <v>28.98</v>
      </c>
      <c r="D28" s="863">
        <v>28.98</v>
      </c>
      <c r="E28" s="863">
        <v>28.98</v>
      </c>
      <c r="F28" s="863">
        <v>28.98</v>
      </c>
      <c r="G28" s="863">
        <v>28.98</v>
      </c>
      <c r="H28" s="863">
        <v>27.87</v>
      </c>
      <c r="I28" s="863">
        <v>27.87</v>
      </c>
      <c r="J28" s="863">
        <v>28.98</v>
      </c>
      <c r="K28" s="863">
        <v>28.155000000000001</v>
      </c>
      <c r="L28" s="863">
        <v>29.215</v>
      </c>
      <c r="M28" s="863">
        <v>27.5</v>
      </c>
      <c r="N28" s="863"/>
      <c r="O28" s="863">
        <v>28.71</v>
      </c>
      <c r="P28" s="863">
        <v>28.565000000000001</v>
      </c>
      <c r="Q28" s="863">
        <v>32.14</v>
      </c>
      <c r="R28" s="863">
        <v>32.33</v>
      </c>
      <c r="S28" s="863">
        <v>32.674999999999997</v>
      </c>
      <c r="T28" s="864">
        <v>32.995000000000005</v>
      </c>
      <c r="U28" s="864">
        <v>32.995000000000005</v>
      </c>
      <c r="V28" s="864">
        <v>30.704999999999998</v>
      </c>
      <c r="W28" s="864">
        <v>32.064999999999998</v>
      </c>
      <c r="X28" s="864">
        <v>32.024999999999999</v>
      </c>
      <c r="Y28" s="864">
        <v>31.68</v>
      </c>
      <c r="Z28" s="864">
        <v>31.805</v>
      </c>
      <c r="AA28" s="864">
        <v>32.980000000000004</v>
      </c>
      <c r="AB28" s="864">
        <v>31.305</v>
      </c>
      <c r="AC28" s="864">
        <v>30.5</v>
      </c>
      <c r="AD28" s="864">
        <v>29.79</v>
      </c>
      <c r="AE28" s="864">
        <v>30.77</v>
      </c>
      <c r="AF28" s="864">
        <v>30.704999999999998</v>
      </c>
      <c r="AG28" s="864">
        <v>29.75</v>
      </c>
      <c r="AH28" s="864">
        <v>28.965</v>
      </c>
      <c r="AI28" s="864">
        <v>29.130000000000003</v>
      </c>
      <c r="AJ28" s="864">
        <v>29.25</v>
      </c>
      <c r="AK28" s="864">
        <v>29.25</v>
      </c>
      <c r="AL28" s="865">
        <v>29.25</v>
      </c>
      <c r="AM28" s="864">
        <v>29.25</v>
      </c>
      <c r="AN28" s="864">
        <v>28.75</v>
      </c>
      <c r="AO28" s="864">
        <v>28.16</v>
      </c>
      <c r="AP28" s="864">
        <v>27.8</v>
      </c>
      <c r="AQ28" s="864">
        <v>27.524999999999999</v>
      </c>
      <c r="AR28" s="864">
        <v>27.484999999999999</v>
      </c>
      <c r="AS28" s="864">
        <v>27.85</v>
      </c>
      <c r="AT28" s="864">
        <v>27.49</v>
      </c>
      <c r="AU28" s="864">
        <v>26.86</v>
      </c>
      <c r="AV28" s="864">
        <v>26.86</v>
      </c>
      <c r="AW28" s="869">
        <v>26.86</v>
      </c>
      <c r="AX28" s="865">
        <v>27.759999999999998</v>
      </c>
      <c r="AY28" s="864">
        <v>27.799999999999997</v>
      </c>
      <c r="AZ28" s="864">
        <v>27.66</v>
      </c>
      <c r="BA28" s="864">
        <v>27.67</v>
      </c>
      <c r="BB28" s="864">
        <v>27.64</v>
      </c>
      <c r="BC28" s="864">
        <v>27.675000000000001</v>
      </c>
      <c r="BD28" s="864">
        <v>27.657499999999999</v>
      </c>
      <c r="BE28" s="864">
        <v>27.66</v>
      </c>
      <c r="BF28" s="869"/>
      <c r="BG28" s="864"/>
      <c r="BH28" s="864"/>
      <c r="BI28" s="864"/>
      <c r="BJ28" s="864"/>
      <c r="BK28" s="864"/>
      <c r="BL28" s="864"/>
      <c r="BM28" s="864"/>
      <c r="BN28" s="864"/>
      <c r="BO28" s="864"/>
      <c r="BP28" s="864"/>
      <c r="BQ28" s="864"/>
      <c r="BR28" s="864"/>
      <c r="BS28" s="864"/>
      <c r="BT28" s="864"/>
      <c r="BU28" s="864"/>
      <c r="BV28" s="864"/>
      <c r="BW28" s="864"/>
      <c r="BX28" s="864"/>
      <c r="BY28" s="864"/>
      <c r="BZ28" s="864"/>
      <c r="CA28" s="864"/>
      <c r="CB28" s="864"/>
      <c r="CC28" s="864"/>
      <c r="CD28" s="864"/>
      <c r="CE28" s="864"/>
      <c r="CF28" s="864"/>
      <c r="CG28" s="864"/>
      <c r="CH28" s="864"/>
      <c r="CI28" s="864"/>
      <c r="CJ28" s="864"/>
      <c r="CK28" s="864"/>
      <c r="CL28" s="864"/>
      <c r="CM28" s="864"/>
      <c r="CN28" s="864"/>
      <c r="CO28" s="864"/>
      <c r="CP28" s="864"/>
      <c r="CQ28" s="864"/>
      <c r="CR28" s="864"/>
      <c r="CS28" s="864"/>
      <c r="CT28" s="864"/>
      <c r="CU28" s="864"/>
      <c r="CV28" s="864"/>
      <c r="CW28" s="864"/>
      <c r="CX28" s="864"/>
      <c r="CY28" s="864"/>
      <c r="CZ28" s="864"/>
      <c r="DA28" s="864"/>
      <c r="DB28" s="864"/>
      <c r="DC28" s="864"/>
      <c r="DD28" s="864"/>
      <c r="DE28" s="864"/>
      <c r="DF28" s="864"/>
      <c r="DG28" s="864"/>
      <c r="DH28" s="864"/>
      <c r="DI28" s="864"/>
      <c r="DJ28" s="864"/>
      <c r="DK28" s="864"/>
      <c r="DL28" s="864"/>
      <c r="DM28" s="864"/>
      <c r="DN28" s="864"/>
      <c r="DO28" s="864"/>
      <c r="DP28" s="864"/>
      <c r="DQ28" s="864"/>
      <c r="DR28" s="864"/>
      <c r="DS28" s="864"/>
      <c r="DT28" s="864"/>
      <c r="DU28" s="864"/>
      <c r="DV28" s="864"/>
      <c r="DW28" s="864"/>
      <c r="DX28" s="864"/>
      <c r="DY28" s="864"/>
      <c r="DZ28" s="864"/>
      <c r="EA28" s="864"/>
      <c r="EB28" s="864"/>
      <c r="EC28" s="864"/>
      <c r="ED28" s="864"/>
      <c r="EE28" s="864"/>
      <c r="EF28" s="864"/>
    </row>
    <row r="29" spans="1:136" ht="20.25" hidden="1" customHeight="1" thickTop="1">
      <c r="A29" s="862" t="s">
        <v>711</v>
      </c>
      <c r="B29" s="863">
        <v>28.98</v>
      </c>
      <c r="C29" s="863">
        <v>28.98</v>
      </c>
      <c r="D29" s="863">
        <v>28.98</v>
      </c>
      <c r="E29" s="863">
        <v>28.98</v>
      </c>
      <c r="F29" s="863">
        <v>28.98</v>
      </c>
      <c r="G29" s="863">
        <v>28.98</v>
      </c>
      <c r="H29" s="863">
        <v>27.87</v>
      </c>
      <c r="I29" s="863">
        <v>27.87</v>
      </c>
      <c r="J29" s="863">
        <v>28.98</v>
      </c>
      <c r="K29" s="863">
        <v>28.155000000000001</v>
      </c>
      <c r="L29" s="863">
        <v>29.215</v>
      </c>
      <c r="M29" s="863">
        <v>27.5</v>
      </c>
      <c r="N29" s="863">
        <v>28.195</v>
      </c>
      <c r="O29" s="863">
        <v>28.71</v>
      </c>
      <c r="P29" s="863">
        <v>28.565000000000001</v>
      </c>
      <c r="Q29" s="863">
        <v>32.14</v>
      </c>
      <c r="R29" s="863">
        <v>32.33</v>
      </c>
      <c r="S29" s="863">
        <v>32.674999999999997</v>
      </c>
      <c r="T29" s="864">
        <v>32.995000000000005</v>
      </c>
      <c r="U29" s="864">
        <v>32.995000000000005</v>
      </c>
      <c r="V29" s="864">
        <v>30.704999999999998</v>
      </c>
      <c r="W29" s="864">
        <v>32.064999999999998</v>
      </c>
      <c r="X29" s="864">
        <v>32.024999999999999</v>
      </c>
      <c r="Y29" s="864">
        <v>31.68</v>
      </c>
      <c r="Z29" s="864">
        <v>31.805</v>
      </c>
      <c r="AA29" s="864">
        <v>32.980000000000004</v>
      </c>
      <c r="AB29" s="864">
        <v>31.305</v>
      </c>
      <c r="AC29" s="864">
        <v>30.5</v>
      </c>
      <c r="AD29" s="864">
        <v>29.79</v>
      </c>
      <c r="AE29" s="864">
        <v>30.77</v>
      </c>
      <c r="AF29" s="864">
        <v>30.704999999999998</v>
      </c>
      <c r="AG29" s="866">
        <v>29.75</v>
      </c>
      <c r="AH29" s="866">
        <v>28.965</v>
      </c>
      <c r="AI29" s="866">
        <v>29.130000000000003</v>
      </c>
      <c r="AJ29" s="866">
        <v>29.25</v>
      </c>
      <c r="AK29" s="866">
        <v>29.25</v>
      </c>
      <c r="AL29" s="868">
        <v>29.25</v>
      </c>
      <c r="AM29" s="866">
        <v>29.25</v>
      </c>
      <c r="AN29" s="864">
        <v>28.75</v>
      </c>
      <c r="AO29" s="864">
        <v>28.16</v>
      </c>
      <c r="AP29" s="864">
        <v>27.8</v>
      </c>
      <c r="AQ29" s="864">
        <v>27.524999999999999</v>
      </c>
      <c r="AR29" s="864">
        <v>27.484999999999999</v>
      </c>
      <c r="AS29" s="864">
        <v>27.85</v>
      </c>
      <c r="AT29" s="864">
        <v>27.49</v>
      </c>
      <c r="AU29" s="864">
        <v>26.86</v>
      </c>
      <c r="AV29" s="864">
        <v>26.86</v>
      </c>
      <c r="AW29" s="869">
        <v>26.86</v>
      </c>
      <c r="AX29" s="865">
        <v>27.759999999999998</v>
      </c>
      <c r="AY29" s="864">
        <v>27.799999999999997</v>
      </c>
      <c r="AZ29" s="864">
        <v>27.66</v>
      </c>
      <c r="BA29" s="864">
        <v>27.67</v>
      </c>
      <c r="BB29" s="864">
        <v>27.64</v>
      </c>
      <c r="BC29" s="864">
        <v>27.675000000000001</v>
      </c>
      <c r="BD29" s="864">
        <v>27.657499999999999</v>
      </c>
      <c r="BE29" s="864">
        <v>27.66</v>
      </c>
      <c r="BF29" s="869"/>
      <c r="BG29" s="864"/>
      <c r="BH29" s="864"/>
      <c r="BI29" s="864"/>
      <c r="BJ29" s="864"/>
      <c r="BK29" s="864"/>
      <c r="BL29" s="864"/>
      <c r="BM29" s="864"/>
      <c r="BN29" s="864"/>
      <c r="BO29" s="864"/>
      <c r="BP29" s="864"/>
      <c r="BQ29" s="864"/>
      <c r="BR29" s="864"/>
      <c r="BS29" s="864"/>
      <c r="BT29" s="864"/>
      <c r="BU29" s="864"/>
      <c r="BV29" s="864"/>
      <c r="BW29" s="864"/>
      <c r="BX29" s="864"/>
      <c r="BY29" s="864"/>
      <c r="BZ29" s="864"/>
      <c r="CA29" s="864"/>
      <c r="CB29" s="864"/>
      <c r="CC29" s="864"/>
      <c r="CD29" s="864"/>
      <c r="CE29" s="864"/>
      <c r="CF29" s="864"/>
      <c r="CG29" s="864"/>
      <c r="CH29" s="864"/>
      <c r="CI29" s="864"/>
      <c r="CJ29" s="864"/>
      <c r="CK29" s="864"/>
      <c r="CL29" s="864"/>
      <c r="CM29" s="864"/>
      <c r="CN29" s="864"/>
      <c r="CO29" s="864"/>
      <c r="CP29" s="864"/>
      <c r="CQ29" s="864"/>
      <c r="CR29" s="864"/>
      <c r="CS29" s="864"/>
      <c r="CT29" s="864"/>
      <c r="CU29" s="864"/>
      <c r="CV29" s="864"/>
      <c r="CW29" s="864"/>
      <c r="CX29" s="864"/>
      <c r="CY29" s="864"/>
      <c r="CZ29" s="864"/>
      <c r="DA29" s="864"/>
      <c r="DB29" s="864"/>
      <c r="DC29" s="864"/>
      <c r="DD29" s="864"/>
      <c r="DE29" s="864"/>
      <c r="DF29" s="864"/>
      <c r="DG29" s="864"/>
      <c r="DH29" s="864"/>
      <c r="DI29" s="864"/>
      <c r="DJ29" s="864"/>
      <c r="DK29" s="864"/>
      <c r="DL29" s="864"/>
      <c r="DM29" s="864"/>
      <c r="DN29" s="864"/>
      <c r="DO29" s="864"/>
      <c r="DP29" s="864"/>
      <c r="DQ29" s="864"/>
      <c r="DR29" s="864"/>
      <c r="DS29" s="864"/>
      <c r="DT29" s="864"/>
      <c r="DU29" s="864"/>
      <c r="DV29" s="864"/>
      <c r="DW29" s="864"/>
      <c r="DX29" s="864"/>
      <c r="DY29" s="864"/>
      <c r="DZ29" s="864"/>
      <c r="EA29" s="864"/>
      <c r="EB29" s="864"/>
      <c r="EC29" s="864"/>
      <c r="ED29" s="864"/>
      <c r="EE29" s="864"/>
      <c r="EF29" s="864"/>
    </row>
    <row r="30" spans="1:136" ht="18.75" hidden="1" customHeight="1" thickTop="1">
      <c r="A30" s="870" t="s">
        <v>712</v>
      </c>
      <c r="B30" s="871">
        <v>28.98</v>
      </c>
      <c r="C30" s="871">
        <v>28.98</v>
      </c>
      <c r="D30" s="871">
        <v>28.98</v>
      </c>
      <c r="E30" s="871">
        <v>28.98</v>
      </c>
      <c r="F30" s="871">
        <v>28.98</v>
      </c>
      <c r="G30" s="871">
        <v>28.98</v>
      </c>
      <c r="H30" s="871">
        <f>AVERAGE(H24:H29)</f>
        <v>27.87</v>
      </c>
      <c r="I30" s="871">
        <f t="shared" ref="I30:AB30" si="0">AVERAGE(I24:I29)</f>
        <v>27.87</v>
      </c>
      <c r="J30" s="871">
        <f t="shared" si="0"/>
        <v>28.98</v>
      </c>
      <c r="K30" s="871">
        <f t="shared" si="0"/>
        <v>28.155000000000001</v>
      </c>
      <c r="L30" s="871">
        <f t="shared" si="0"/>
        <v>29.215</v>
      </c>
      <c r="M30" s="871">
        <f t="shared" si="0"/>
        <v>27.5</v>
      </c>
      <c r="N30" s="871">
        <f t="shared" si="0"/>
        <v>28.195</v>
      </c>
      <c r="O30" s="871">
        <f t="shared" si="0"/>
        <v>28.710000000000004</v>
      </c>
      <c r="P30" s="871">
        <f t="shared" si="0"/>
        <v>28.565000000000001</v>
      </c>
      <c r="Q30" s="871">
        <f t="shared" si="0"/>
        <v>32.139999999999993</v>
      </c>
      <c r="R30" s="871">
        <f t="shared" si="0"/>
        <v>32.329999999999991</v>
      </c>
      <c r="S30" s="871">
        <f t="shared" si="0"/>
        <v>32.675000000000004</v>
      </c>
      <c r="T30" s="871">
        <f t="shared" si="0"/>
        <v>32.995000000000005</v>
      </c>
      <c r="U30" s="871">
        <f t="shared" si="0"/>
        <v>32.995000000000005</v>
      </c>
      <c r="V30" s="871">
        <f t="shared" si="0"/>
        <v>30.704999999999995</v>
      </c>
      <c r="W30" s="871">
        <f t="shared" si="0"/>
        <v>32.064999999999998</v>
      </c>
      <c r="X30" s="871">
        <f t="shared" si="0"/>
        <v>32.024999999999999</v>
      </c>
      <c r="Y30" s="871">
        <f t="shared" si="0"/>
        <v>31.680000000000003</v>
      </c>
      <c r="Z30" s="871">
        <f t="shared" si="0"/>
        <v>31.805000000000003</v>
      </c>
      <c r="AA30" s="871">
        <f t="shared" si="0"/>
        <v>32.980000000000011</v>
      </c>
      <c r="AB30" s="871">
        <f t="shared" si="0"/>
        <v>31.305000000000003</v>
      </c>
      <c r="AC30" s="872">
        <v>30.5</v>
      </c>
      <c r="AD30" s="872">
        <v>29.79</v>
      </c>
      <c r="AE30" s="872">
        <v>30.77</v>
      </c>
      <c r="AF30" s="872">
        <v>30.704999999999998</v>
      </c>
      <c r="AG30" s="873">
        <v>29.75</v>
      </c>
      <c r="AH30" s="873">
        <f>AVERAGE(AH24:AH29)</f>
        <v>28.965</v>
      </c>
      <c r="AI30" s="873">
        <f>AVERAGE(AI24:AI29)</f>
        <v>29.13</v>
      </c>
      <c r="AJ30" s="873">
        <f>AVERAGE(AJ24:AJ29)</f>
        <v>29.25</v>
      </c>
      <c r="AK30" s="873">
        <f>AVERAGE(AK24:AK29)</f>
        <v>29.25</v>
      </c>
      <c r="AL30" s="874">
        <v>29.25</v>
      </c>
      <c r="AM30" s="873">
        <v>29.25</v>
      </c>
      <c r="AN30" s="873">
        <v>28.75</v>
      </c>
      <c r="AO30" s="873">
        <v>28.16</v>
      </c>
      <c r="AP30" s="873">
        <v>27.8</v>
      </c>
      <c r="AQ30" s="873">
        <v>27.525000000000002</v>
      </c>
      <c r="AR30" s="873">
        <v>27.485000000000003</v>
      </c>
      <c r="AS30" s="873">
        <v>27.849999999999998</v>
      </c>
      <c r="AT30" s="873">
        <v>27.49</v>
      </c>
      <c r="AU30" s="873">
        <v>26.86</v>
      </c>
      <c r="AV30" s="873">
        <v>26.86</v>
      </c>
      <c r="AW30" s="875">
        <v>26.86</v>
      </c>
      <c r="AX30" s="873">
        <v>27.759999999999998</v>
      </c>
      <c r="AY30" s="873">
        <v>27.799999999999997</v>
      </c>
      <c r="AZ30" s="873">
        <v>27.66</v>
      </c>
      <c r="BA30" s="873">
        <v>27.67</v>
      </c>
      <c r="BB30" s="873">
        <v>27.64</v>
      </c>
      <c r="BC30" s="873">
        <v>27.68</v>
      </c>
      <c r="BD30" s="873">
        <v>27.657499999999999</v>
      </c>
      <c r="BE30" s="873">
        <v>27.66</v>
      </c>
      <c r="BF30" s="875"/>
      <c r="BG30" s="866"/>
      <c r="BH30" s="866"/>
      <c r="BI30" s="866"/>
      <c r="BJ30" s="866"/>
      <c r="BK30" s="866"/>
      <c r="BL30" s="866"/>
      <c r="BM30" s="866"/>
      <c r="BN30" s="866"/>
      <c r="BO30" s="866"/>
      <c r="BP30" s="866"/>
      <c r="BQ30" s="866"/>
      <c r="BR30" s="866"/>
      <c r="BS30" s="866"/>
      <c r="BT30" s="866"/>
      <c r="BU30" s="866"/>
      <c r="BV30" s="866"/>
      <c r="BW30" s="866"/>
      <c r="BX30" s="866"/>
      <c r="BY30" s="866"/>
      <c r="BZ30" s="866"/>
      <c r="CA30" s="866"/>
      <c r="CB30" s="866"/>
      <c r="CC30" s="866"/>
      <c r="CD30" s="866"/>
      <c r="CE30" s="866"/>
      <c r="CF30" s="866"/>
      <c r="CG30" s="866"/>
      <c r="CH30" s="866"/>
      <c r="CI30" s="866"/>
      <c r="CJ30" s="866"/>
      <c r="CK30" s="866"/>
      <c r="CL30" s="866"/>
      <c r="CM30" s="866"/>
      <c r="CN30" s="866"/>
      <c r="CO30" s="866"/>
      <c r="CP30" s="866"/>
      <c r="CQ30" s="866"/>
      <c r="CR30" s="866"/>
      <c r="CS30" s="866"/>
      <c r="CT30" s="866"/>
      <c r="CU30" s="866"/>
      <c r="CV30" s="866"/>
      <c r="CW30" s="866"/>
      <c r="CX30" s="866"/>
      <c r="CY30" s="866"/>
      <c r="CZ30" s="866"/>
      <c r="DA30" s="866"/>
      <c r="DB30" s="866"/>
      <c r="DC30" s="866"/>
      <c r="DD30" s="866"/>
      <c r="DE30" s="866"/>
      <c r="DF30" s="866"/>
      <c r="DG30" s="866"/>
      <c r="DH30" s="866"/>
      <c r="DI30" s="866"/>
      <c r="DJ30" s="866"/>
      <c r="DK30" s="866"/>
      <c r="DL30" s="866"/>
      <c r="DM30" s="866"/>
      <c r="DN30" s="866"/>
      <c r="DO30" s="866"/>
      <c r="DP30" s="866"/>
      <c r="DQ30" s="866"/>
      <c r="DR30" s="866"/>
      <c r="DS30" s="866"/>
      <c r="DT30" s="866"/>
      <c r="DU30" s="866"/>
      <c r="DV30" s="866"/>
      <c r="DW30" s="866"/>
      <c r="DX30" s="866"/>
      <c r="DY30" s="866"/>
      <c r="DZ30" s="866"/>
      <c r="EA30" s="866"/>
      <c r="EB30" s="866"/>
      <c r="EC30" s="866"/>
      <c r="ED30" s="866"/>
      <c r="EE30" s="866"/>
      <c r="EF30" s="866"/>
    </row>
    <row r="31" spans="1:136" ht="27.75" hidden="1" customHeight="1" thickTop="1">
      <c r="A31" s="870" t="s">
        <v>713</v>
      </c>
      <c r="B31" s="871">
        <v>26.07592592592593</v>
      </c>
      <c r="C31" s="871">
        <v>25.414444444444442</v>
      </c>
      <c r="D31" s="871">
        <v>26.235185185185188</v>
      </c>
      <c r="E31" s="871">
        <v>26.280740740740747</v>
      </c>
      <c r="F31" s="871">
        <v>26.167142857142863</v>
      </c>
      <c r="G31" s="871">
        <v>26.25294642857143</v>
      </c>
      <c r="H31" s="871">
        <v>26.15607142857143</v>
      </c>
      <c r="I31" s="871">
        <v>26.198571428571427</v>
      </c>
      <c r="J31" s="871">
        <v>26.819642857142856</v>
      </c>
      <c r="K31" s="871">
        <v>26.935357142857139</v>
      </c>
      <c r="L31" s="871">
        <v>26.95796428571429</v>
      </c>
      <c r="M31" s="871">
        <v>26.9379285714286</v>
      </c>
      <c r="N31" s="871">
        <v>27.192499999999999</v>
      </c>
      <c r="O31" s="871">
        <v>27.636803571428572</v>
      </c>
      <c r="P31" s="871">
        <v>27.864714285714285</v>
      </c>
      <c r="Q31" s="871">
        <v>27.176500000000004</v>
      </c>
      <c r="R31" s="871">
        <v>27.050678571428573</v>
      </c>
      <c r="S31" s="871">
        <v>26.3904666666667</v>
      </c>
      <c r="T31" s="872">
        <v>26.3904666666667</v>
      </c>
      <c r="U31" s="872">
        <v>26.332333333333334</v>
      </c>
      <c r="V31" s="872">
        <v>26.461200000000002</v>
      </c>
      <c r="W31" s="872">
        <v>26.461200000000002</v>
      </c>
      <c r="X31" s="872">
        <v>26.688499999999994</v>
      </c>
      <c r="Y31" s="872">
        <v>26.654999999999998</v>
      </c>
      <c r="Z31" s="872">
        <v>26.829919354838704</v>
      </c>
      <c r="AA31" s="872">
        <v>27.006693548387101</v>
      </c>
      <c r="AB31" s="872">
        <v>27.075375000000001</v>
      </c>
      <c r="AC31" s="872">
        <v>26.464890624999999</v>
      </c>
      <c r="AD31" s="872">
        <v>26.247500000000002</v>
      </c>
      <c r="AE31" s="872">
        <v>25.788359375000002</v>
      </c>
      <c r="AF31" s="872">
        <v>25.726796874999998</v>
      </c>
      <c r="AG31" s="873">
        <v>25.689921874999996</v>
      </c>
      <c r="AH31" s="873">
        <v>25.218333333333327</v>
      </c>
      <c r="AI31" s="873">
        <v>25.051416666666661</v>
      </c>
      <c r="AJ31" s="873">
        <v>24.989466666666665</v>
      </c>
      <c r="AK31" s="873">
        <v>24.945166666666669</v>
      </c>
      <c r="AL31" s="874">
        <v>24.944200000000002</v>
      </c>
      <c r="AM31" s="873">
        <v>24.791533333333334</v>
      </c>
      <c r="AN31" s="873">
        <v>24.361209677419357</v>
      </c>
      <c r="AO31" s="873">
        <v>24.34060606060606</v>
      </c>
      <c r="AP31" s="873">
        <v>24.02</v>
      </c>
      <c r="AQ31" s="875"/>
      <c r="AR31" s="866"/>
      <c r="AS31" s="866"/>
      <c r="AT31" s="866"/>
      <c r="AU31" s="866"/>
      <c r="AV31" s="866"/>
      <c r="AW31" s="866"/>
      <c r="AX31" s="866"/>
      <c r="AY31" s="866"/>
      <c r="AZ31" s="866"/>
      <c r="BA31" s="866"/>
      <c r="BB31" s="866"/>
      <c r="BC31" s="866"/>
      <c r="BD31" s="866"/>
      <c r="BE31" s="866"/>
      <c r="BF31" s="866"/>
      <c r="BG31" s="866"/>
      <c r="BH31" s="866"/>
      <c r="BI31" s="866"/>
      <c r="BJ31" s="866"/>
      <c r="BK31" s="866"/>
      <c r="BL31" s="866"/>
      <c r="BM31" s="866"/>
      <c r="BN31" s="866"/>
      <c r="BO31" s="866"/>
      <c r="BP31" s="866"/>
      <c r="BQ31" s="866"/>
      <c r="BR31" s="866"/>
      <c r="BS31" s="866"/>
      <c r="BT31" s="866"/>
      <c r="BU31" s="866"/>
      <c r="BV31" s="866"/>
      <c r="BW31" s="866"/>
      <c r="BX31" s="866"/>
      <c r="BY31" s="866"/>
      <c r="BZ31" s="866"/>
      <c r="CA31" s="866"/>
      <c r="CB31" s="866"/>
      <c r="CC31" s="866"/>
      <c r="CD31" s="866"/>
      <c r="CE31" s="866"/>
      <c r="CF31" s="866"/>
      <c r="CG31" s="866"/>
      <c r="CH31" s="866"/>
      <c r="CI31" s="866"/>
      <c r="CJ31" s="866"/>
      <c r="CK31" s="866"/>
      <c r="CL31" s="866"/>
      <c r="CM31" s="866"/>
      <c r="CN31" s="866"/>
      <c r="CO31" s="866"/>
      <c r="CP31" s="866"/>
      <c r="CQ31" s="866"/>
      <c r="CR31" s="866"/>
      <c r="CS31" s="866"/>
      <c r="CT31" s="866"/>
      <c r="CU31" s="866"/>
      <c r="CV31" s="866"/>
      <c r="CW31" s="866"/>
      <c r="CX31" s="866"/>
      <c r="CY31" s="866"/>
      <c r="CZ31" s="866"/>
      <c r="DA31" s="866"/>
      <c r="DB31" s="866"/>
      <c r="DC31" s="866"/>
      <c r="DD31" s="866"/>
      <c r="DE31" s="866"/>
      <c r="DF31" s="866"/>
      <c r="DG31" s="866"/>
      <c r="DH31" s="866"/>
      <c r="DI31" s="866"/>
      <c r="DJ31" s="866"/>
      <c r="DK31" s="866"/>
      <c r="DL31" s="866"/>
      <c r="DM31" s="866"/>
      <c r="DN31" s="866"/>
      <c r="DO31" s="866"/>
      <c r="DP31" s="866"/>
      <c r="DQ31" s="866"/>
      <c r="DR31" s="866"/>
      <c r="DS31" s="866"/>
      <c r="DT31" s="866"/>
      <c r="DU31" s="866"/>
      <c r="DV31" s="866"/>
      <c r="DW31" s="866"/>
      <c r="DX31" s="866"/>
      <c r="DY31" s="866"/>
      <c r="DZ31" s="866"/>
      <c r="EA31" s="866"/>
      <c r="EB31" s="866"/>
      <c r="EC31" s="866"/>
      <c r="ED31" s="866"/>
      <c r="EE31" s="866"/>
      <c r="EF31" s="866"/>
    </row>
    <row r="32" spans="1:136" ht="15.75" customHeight="1" thickTop="1">
      <c r="A32" s="756"/>
      <c r="B32" s="863"/>
      <c r="C32" s="863"/>
      <c r="D32" s="863"/>
      <c r="E32" s="863"/>
      <c r="F32" s="863"/>
      <c r="G32" s="863"/>
      <c r="H32" s="863"/>
      <c r="I32" s="863"/>
      <c r="J32" s="863"/>
      <c r="K32" s="863"/>
      <c r="L32" s="863"/>
      <c r="M32" s="863"/>
      <c r="N32" s="863"/>
      <c r="O32" s="863"/>
      <c r="P32" s="863"/>
      <c r="Q32" s="863"/>
      <c r="R32" s="863"/>
      <c r="S32" s="863"/>
      <c r="T32" s="864"/>
      <c r="U32" s="864"/>
      <c r="V32" s="864"/>
      <c r="W32" s="864"/>
      <c r="X32" s="864"/>
      <c r="Y32" s="864"/>
      <c r="Z32" s="864"/>
      <c r="AA32" s="864"/>
      <c r="AB32" s="864"/>
      <c r="AC32" s="864"/>
      <c r="AD32" s="864"/>
      <c r="AE32" s="864"/>
      <c r="AF32" s="864"/>
      <c r="AG32" s="866"/>
      <c r="AH32" s="866"/>
      <c r="AI32" s="866"/>
      <c r="AJ32" s="866"/>
      <c r="AK32" s="866"/>
      <c r="AL32" s="866"/>
      <c r="AM32" s="866"/>
      <c r="AN32" s="866"/>
      <c r="AO32" s="866"/>
      <c r="AP32" s="866"/>
      <c r="AQ32" s="866"/>
      <c r="AR32" s="866"/>
      <c r="AS32" s="866"/>
      <c r="AT32" s="866"/>
      <c r="AU32" s="866"/>
      <c r="AV32" s="866"/>
      <c r="AW32" s="866"/>
      <c r="AX32" s="866"/>
      <c r="AY32" s="866"/>
      <c r="AZ32" s="866"/>
      <c r="BA32" s="866"/>
      <c r="BB32" s="866"/>
      <c r="BC32" s="866"/>
      <c r="BD32" s="866"/>
      <c r="BE32" s="866"/>
      <c r="BF32" s="866"/>
      <c r="BG32" s="866"/>
      <c r="BH32" s="866"/>
      <c r="BI32" s="866"/>
      <c r="BJ32" s="866"/>
      <c r="BK32" s="866"/>
      <c r="BL32" s="866"/>
      <c r="BM32" s="866"/>
      <c r="BN32" s="866"/>
      <c r="BO32" s="866"/>
      <c r="BP32" s="866"/>
      <c r="BQ32" s="866"/>
      <c r="BR32" s="866"/>
      <c r="BS32" s="866"/>
      <c r="BT32" s="866"/>
      <c r="BU32" s="866"/>
      <c r="BV32" s="866"/>
      <c r="BW32" s="866"/>
      <c r="BX32" s="866"/>
      <c r="BY32" s="866"/>
      <c r="BZ32" s="866"/>
      <c r="CA32" s="866"/>
      <c r="CB32" s="866"/>
      <c r="CC32" s="866"/>
      <c r="CD32" s="866"/>
      <c r="CE32" s="866"/>
      <c r="CF32" s="866"/>
      <c r="CG32" s="866"/>
      <c r="CH32" s="866"/>
      <c r="CI32" s="866"/>
      <c r="CJ32" s="866"/>
      <c r="CK32" s="866"/>
      <c r="CL32" s="866"/>
      <c r="CM32" s="866"/>
      <c r="CN32" s="866"/>
      <c r="CO32" s="866"/>
      <c r="CP32" s="866"/>
      <c r="CQ32" s="866"/>
      <c r="CR32" s="866"/>
      <c r="CS32" s="866"/>
      <c r="CT32" s="866"/>
      <c r="CU32" s="866"/>
      <c r="CV32" s="866"/>
      <c r="CW32" s="866"/>
      <c r="CX32" s="866"/>
      <c r="CY32" s="866"/>
      <c r="CZ32" s="866"/>
      <c r="DA32" s="866"/>
      <c r="DB32" s="866"/>
      <c r="DC32" s="866"/>
      <c r="DD32" s="866"/>
      <c r="DE32" s="866"/>
      <c r="DF32" s="866"/>
      <c r="DG32" s="866"/>
      <c r="DH32" s="866"/>
      <c r="DI32" s="866"/>
      <c r="DJ32" s="866"/>
      <c r="DK32" s="866"/>
      <c r="DL32" s="866"/>
      <c r="DM32" s="866"/>
      <c r="DN32" s="866"/>
      <c r="DO32" s="866"/>
      <c r="DP32" s="866"/>
      <c r="DQ32" s="866"/>
      <c r="DR32" s="866"/>
      <c r="DS32" s="866"/>
      <c r="DT32" s="866"/>
      <c r="DU32" s="866"/>
      <c r="DV32" s="866"/>
      <c r="DW32" s="866"/>
      <c r="DX32" s="866"/>
      <c r="DY32" s="866"/>
      <c r="DZ32" s="866"/>
      <c r="EA32" s="866"/>
      <c r="EB32" s="866"/>
      <c r="EC32" s="866"/>
      <c r="ED32" s="866"/>
      <c r="EE32" s="866"/>
      <c r="EF32" s="866"/>
    </row>
    <row r="34" spans="1:136">
      <c r="AB34" s="655"/>
      <c r="AC34" s="655"/>
      <c r="AD34" s="655"/>
      <c r="AE34" s="655"/>
      <c r="AF34" s="655"/>
      <c r="AG34" s="655"/>
      <c r="AH34" s="655"/>
      <c r="AI34" s="655"/>
      <c r="AJ34" s="655"/>
      <c r="AK34" s="655"/>
      <c r="AL34" s="655"/>
      <c r="AM34" s="655"/>
      <c r="AN34" s="655"/>
      <c r="AO34" s="655"/>
      <c r="AP34" s="655"/>
      <c r="AQ34" s="655"/>
      <c r="AR34" s="655"/>
      <c r="AS34" s="655"/>
      <c r="AT34" s="655"/>
      <c r="AU34" s="655"/>
      <c r="AV34" s="655"/>
      <c r="AW34" s="655"/>
      <c r="AX34" s="655"/>
      <c r="AY34" s="655"/>
      <c r="AZ34" s="655"/>
      <c r="BA34" s="655"/>
      <c r="BB34" s="655"/>
      <c r="BC34" s="655"/>
      <c r="BD34" s="655"/>
      <c r="BE34" s="655"/>
      <c r="BF34" s="655"/>
      <c r="BG34" s="655"/>
      <c r="BH34" s="655"/>
      <c r="BI34" s="655"/>
      <c r="BJ34" s="655"/>
      <c r="BK34" s="655"/>
      <c r="BL34" s="655"/>
      <c r="BM34" s="655"/>
      <c r="BN34" s="655"/>
      <c r="BO34" s="655"/>
      <c r="BP34" s="655"/>
      <c r="BQ34" s="655"/>
      <c r="BR34" s="655"/>
      <c r="BS34" s="655"/>
      <c r="BT34" s="655"/>
      <c r="BU34" s="655"/>
      <c r="BV34" s="655"/>
      <c r="BW34" s="655"/>
      <c r="BX34" s="655"/>
      <c r="BY34" s="655"/>
      <c r="BZ34" s="655"/>
      <c r="CA34" s="655"/>
      <c r="CB34" s="655"/>
      <c r="CC34" s="655"/>
      <c r="CD34" s="655"/>
      <c r="CE34" s="655"/>
      <c r="CF34" s="655"/>
      <c r="CG34" s="655"/>
      <c r="CH34" s="655"/>
      <c r="CI34" s="655"/>
      <c r="CJ34" s="655"/>
      <c r="CK34" s="655"/>
      <c r="CL34" s="655"/>
      <c r="CM34" s="655"/>
      <c r="CN34" s="655"/>
      <c r="CO34" s="655"/>
      <c r="CP34" s="655"/>
      <c r="CQ34" s="655"/>
      <c r="CR34" s="655"/>
      <c r="CS34" s="655"/>
      <c r="CT34" s="655"/>
      <c r="CU34" s="655"/>
      <c r="CV34" s="655"/>
      <c r="CW34" s="655"/>
      <c r="CX34" s="655"/>
      <c r="CY34" s="655"/>
      <c r="CZ34" s="655"/>
      <c r="DA34" s="655"/>
      <c r="DB34" s="655"/>
      <c r="DC34" s="655"/>
      <c r="DD34" s="655"/>
      <c r="DE34" s="655"/>
      <c r="DF34" s="655"/>
      <c r="DG34" s="655"/>
      <c r="DH34" s="655"/>
      <c r="DI34" s="655"/>
      <c r="DJ34" s="655"/>
      <c r="DK34" s="655"/>
      <c r="DL34" s="655"/>
      <c r="DM34" s="655"/>
      <c r="DN34" s="655"/>
      <c r="DO34" s="655"/>
      <c r="DP34" s="655"/>
      <c r="DQ34" s="655"/>
      <c r="DR34" s="655"/>
      <c r="DS34" s="655"/>
      <c r="DT34" s="655"/>
      <c r="DU34" s="655"/>
      <c r="DV34" s="655"/>
      <c r="DW34" s="655"/>
      <c r="DX34" s="655"/>
      <c r="DY34" s="655"/>
      <c r="DZ34" s="655"/>
      <c r="EA34" s="655"/>
      <c r="EB34" s="655"/>
      <c r="EC34" s="655"/>
      <c r="ED34" s="655"/>
      <c r="EE34" s="655"/>
      <c r="EF34" s="655"/>
    </row>
    <row r="35" spans="1:136">
      <c r="A35" s="841"/>
    </row>
    <row r="37" spans="1:136">
      <c r="A37" s="756"/>
    </row>
    <row r="44" spans="1:136" ht="12.5"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</row>
    <row r="45" spans="1:136" ht="12.5"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</row>
    <row r="46" spans="1:136" ht="12.5"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</row>
    <row r="47" spans="1:136" ht="12.5"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</row>
    <row r="48" spans="1:136" ht="12.5"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</row>
    <row r="49" customFormat="1" ht="12.5"/>
    <row r="50" customFormat="1" ht="12.5"/>
    <row r="51" customFormat="1" ht="12.5"/>
    <row r="52" customFormat="1" ht="12.5"/>
    <row r="53" customFormat="1" ht="12.5"/>
    <row r="54" customFormat="1" ht="12.5"/>
    <row r="55" customFormat="1" ht="12.5"/>
    <row r="56" customFormat="1" ht="12.5"/>
    <row r="57" customFormat="1" ht="12.5"/>
    <row r="85" spans="2:2" ht="6" customHeight="1"/>
    <row r="86" spans="2:2" ht="18.5">
      <c r="B86" s="3030" t="s">
        <v>1551</v>
      </c>
    </row>
  </sheetData>
  <mergeCells count="13">
    <mergeCell ref="A2:A3"/>
    <mergeCell ref="B2:J2"/>
    <mergeCell ref="N2:Y2"/>
    <mergeCell ref="Z2:AK2"/>
    <mergeCell ref="AL2:AW2"/>
    <mergeCell ref="DF2:DQ2"/>
    <mergeCell ref="DR2:EC2"/>
    <mergeCell ref="ED2:EF2"/>
    <mergeCell ref="AX2:BI2"/>
    <mergeCell ref="BJ2:BU2"/>
    <mergeCell ref="BV2:CG2"/>
    <mergeCell ref="CH2:CS2"/>
    <mergeCell ref="CT2:DE2"/>
  </mergeCells>
  <printOptions horizontalCentered="1"/>
  <pageMargins left="0" right="0" top="0.55118110236220474" bottom="0.78740157480314965" header="0.19685039370078741" footer="0"/>
  <pageSetup paperSize="9" scale="61" orientation="landscape" r:id="rId1"/>
  <headerFooter>
    <oddHeader>&amp;C&amp;"Aptos"&amp;10&amp;K000000 PUBLIC&amp;1#_x000D_&amp;"Arialri"&amp;10&amp;K000000&amp;"Arialri"&amp;10&amp;K000000&amp;"Arialri"&amp;10&amp;K000000&amp;G</oddHeader>
    <oddFooter>&amp;C13_x000D_&amp;1#&amp;"Aptos"&amp;10&amp;K000000 PUBLIC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8B398-20AB-4ED9-9965-2C4FD61CBC16}">
  <dimension ref="A1:IP86"/>
  <sheetViews>
    <sheetView showGridLines="0" view="pageBreakPreview" zoomScale="60" zoomScaleNormal="80" workbookViewId="0">
      <pane xSplit="1" ySplit="3" topLeftCell="HV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5.5"/>
  <cols>
    <col min="1" max="1" width="51.90625" style="885" customWidth="1"/>
    <col min="2" max="2" width="10.453125" style="885" hidden="1" customWidth="1"/>
    <col min="3" max="3" width="11.54296875" style="885" hidden="1" customWidth="1"/>
    <col min="4" max="4" width="11.453125" style="885" hidden="1" customWidth="1"/>
    <col min="5" max="5" width="10.81640625" style="885" hidden="1" customWidth="1"/>
    <col min="6" max="6" width="9.1796875" style="885" hidden="1" customWidth="1"/>
    <col min="7" max="9" width="12.1796875" style="885" hidden="1" customWidth="1"/>
    <col min="10" max="10" width="9.81640625" style="885" hidden="1" customWidth="1"/>
    <col min="11" max="11" width="10.81640625" style="885" hidden="1" customWidth="1"/>
    <col min="12" max="13" width="10.1796875" style="885" hidden="1" customWidth="1"/>
    <col min="14" max="14" width="11.1796875" style="885" hidden="1" customWidth="1"/>
    <col min="15" max="15" width="12" style="885" hidden="1" customWidth="1"/>
    <col min="16" max="16" width="11.1796875" style="885" hidden="1" customWidth="1"/>
    <col min="17" max="17" width="10.81640625" style="885" hidden="1" customWidth="1"/>
    <col min="18" max="21" width="12.81640625" style="885" hidden="1" customWidth="1"/>
    <col min="22" max="22" width="14.1796875" style="885" hidden="1" customWidth="1"/>
    <col min="23" max="23" width="2.1796875" style="885" hidden="1" customWidth="1"/>
    <col min="24" max="24" width="9.81640625" style="885" hidden="1" customWidth="1"/>
    <col min="25" max="25" width="11.1796875" style="885" hidden="1" customWidth="1"/>
    <col min="26" max="26" width="11.81640625" style="885" hidden="1" customWidth="1"/>
    <col min="27" max="27" width="10" style="885" hidden="1" customWidth="1"/>
    <col min="28" max="28" width="10.81640625" style="885" hidden="1" customWidth="1"/>
    <col min="29" max="31" width="11.1796875" style="885" hidden="1" customWidth="1"/>
    <col min="32" max="32" width="10.81640625" style="885" hidden="1" customWidth="1"/>
    <col min="33" max="33" width="10.453125" style="885" hidden="1" customWidth="1"/>
    <col min="34" max="34" width="10.54296875" style="885" hidden="1" customWidth="1"/>
    <col min="35" max="35" width="10.81640625" style="885" hidden="1" customWidth="1"/>
    <col min="36" max="36" width="9.81640625" style="885" hidden="1" customWidth="1"/>
    <col min="37" max="40" width="10" style="885" hidden="1" customWidth="1"/>
    <col min="41" max="41" width="10.1796875" style="885" hidden="1" customWidth="1"/>
    <col min="42" max="42" width="10.81640625" style="885" hidden="1" customWidth="1"/>
    <col min="43" max="43" width="11.54296875" style="885" hidden="1" customWidth="1"/>
    <col min="44" max="44" width="10.453125" style="885" hidden="1" customWidth="1"/>
    <col min="45" max="46" width="10.81640625" style="885" hidden="1" customWidth="1"/>
    <col min="47" max="47" width="11" style="885" hidden="1" customWidth="1"/>
    <col min="48" max="48" width="11.1796875" style="885" hidden="1" customWidth="1"/>
    <col min="49" max="49" width="13.453125" style="885" hidden="1" customWidth="1"/>
    <col min="50" max="50" width="13" style="885" hidden="1" customWidth="1"/>
    <col min="51" max="51" width="14" style="885" hidden="1" customWidth="1"/>
    <col min="52" max="52" width="12" style="885" hidden="1" customWidth="1"/>
    <col min="53" max="53" width="11" style="885" hidden="1" customWidth="1"/>
    <col min="54" max="54" width="10.81640625" style="885" hidden="1" customWidth="1"/>
    <col min="55" max="55" width="11.81640625" style="885" hidden="1" customWidth="1"/>
    <col min="56" max="57" width="11.54296875" style="885" hidden="1" customWidth="1"/>
    <col min="58" max="58" width="11.81640625" style="885" hidden="1" customWidth="1"/>
    <col min="59" max="70" width="12.54296875" style="885" hidden="1" customWidth="1"/>
    <col min="71" max="71" width="1.54296875" style="884" hidden="1" customWidth="1"/>
    <col min="72" max="72" width="0.81640625" style="884" hidden="1" customWidth="1"/>
    <col min="73" max="143" width="12.81640625" style="884" hidden="1" customWidth="1"/>
    <col min="144" max="159" width="12.81640625" style="885" hidden="1" customWidth="1"/>
    <col min="160" max="193" width="12.1796875" style="885" hidden="1" customWidth="1"/>
    <col min="194" max="196" width="9.26953125" style="885" hidden="1" customWidth="1"/>
    <col min="197" max="197" width="10.453125" style="885" hidden="1" customWidth="1"/>
    <col min="198" max="199" width="9.26953125" style="885" hidden="1" customWidth="1"/>
    <col min="200" max="229" width="12.1796875" style="885" hidden="1" customWidth="1"/>
    <col min="230" max="248" width="12.1796875" style="885" customWidth="1"/>
    <col min="249" max="249" width="10.36328125" style="885" bestFit="1" customWidth="1"/>
    <col min="250" max="250" width="53.08984375" style="885" customWidth="1"/>
    <col min="251" max="16384" width="9.1796875" style="885"/>
  </cols>
  <sheetData>
    <row r="1" spans="1:250" ht="31" customHeight="1" thickBot="1">
      <c r="A1" s="876" t="s">
        <v>714</v>
      </c>
      <c r="B1" s="877"/>
      <c r="C1" s="877"/>
      <c r="D1" s="877"/>
      <c r="E1" s="877"/>
      <c r="F1" s="877"/>
      <c r="G1" s="877"/>
      <c r="H1" s="878"/>
      <c r="I1" s="878"/>
      <c r="J1" s="878"/>
      <c r="K1" s="878"/>
      <c r="L1" s="878"/>
      <c r="M1" s="878"/>
      <c r="N1" s="879"/>
      <c r="O1" s="879"/>
      <c r="P1" s="878"/>
      <c r="Q1" s="878"/>
      <c r="R1" s="878"/>
      <c r="S1" s="878"/>
      <c r="T1" s="878"/>
      <c r="U1" s="878"/>
      <c r="V1" s="878"/>
      <c r="W1" s="878"/>
      <c r="X1" s="880"/>
      <c r="Y1" s="880"/>
      <c r="Z1" s="880"/>
      <c r="AA1" s="880"/>
      <c r="AB1" s="880"/>
      <c r="AC1" s="880"/>
      <c r="AD1" s="880"/>
      <c r="AE1" s="881"/>
      <c r="AF1" s="881"/>
      <c r="AG1" s="881"/>
      <c r="AH1" s="881"/>
      <c r="AI1" s="881"/>
      <c r="AJ1" s="878"/>
      <c r="AK1" s="878"/>
      <c r="AL1" s="878"/>
      <c r="AM1" s="878"/>
      <c r="AN1" s="878"/>
      <c r="AO1" s="878"/>
      <c r="AP1" s="878"/>
      <c r="AQ1" s="878"/>
      <c r="AR1" s="881"/>
      <c r="AS1" s="882"/>
      <c r="AT1" s="882"/>
      <c r="AU1" s="882"/>
      <c r="AV1" s="882"/>
      <c r="AW1" s="882"/>
      <c r="AX1" s="882"/>
      <c r="AY1" s="882"/>
      <c r="AZ1" s="882"/>
      <c r="BA1" s="882"/>
      <c r="BB1" s="882"/>
      <c r="BC1" s="882"/>
      <c r="BD1" s="882"/>
      <c r="BE1" s="882"/>
      <c r="BF1" s="882"/>
      <c r="BG1" s="882"/>
      <c r="BH1" s="882"/>
      <c r="BI1" s="882"/>
      <c r="BJ1" s="882"/>
      <c r="BK1" s="882"/>
      <c r="BL1" s="882"/>
      <c r="BM1" s="882"/>
      <c r="BN1" s="882"/>
      <c r="BO1" s="882"/>
      <c r="BP1" s="882"/>
      <c r="BQ1" s="882"/>
      <c r="BR1" s="882"/>
      <c r="BS1" s="883"/>
      <c r="BT1" s="883"/>
      <c r="BU1" s="883"/>
      <c r="BV1" s="883"/>
      <c r="BW1" s="883"/>
      <c r="BX1" s="883"/>
      <c r="BY1" s="883"/>
      <c r="BZ1" s="883"/>
      <c r="CA1" s="883"/>
      <c r="CB1" s="883"/>
      <c r="CC1" s="883"/>
      <c r="CD1" s="883"/>
      <c r="CE1" s="883"/>
    </row>
    <row r="2" spans="1:250" ht="25.5" customHeight="1" thickTop="1" thickBot="1">
      <c r="A2" s="3120"/>
      <c r="B2" s="3122">
        <v>2011</v>
      </c>
      <c r="C2" s="3122"/>
      <c r="D2" s="3122"/>
      <c r="E2" s="3122"/>
      <c r="F2" s="2782">
        <v>2012</v>
      </c>
      <c r="G2" s="2782"/>
      <c r="H2" s="2782"/>
      <c r="I2" s="2782"/>
      <c r="J2" s="2782"/>
      <c r="K2" s="2782"/>
      <c r="L2" s="2782"/>
      <c r="M2" s="2782"/>
      <c r="N2" s="2782"/>
      <c r="O2" s="2782"/>
      <c r="P2" s="2782"/>
      <c r="Q2" s="2782"/>
      <c r="R2" s="2782"/>
      <c r="S2" s="2782"/>
      <c r="T2" s="2782"/>
      <c r="U2" s="2782"/>
      <c r="V2" s="2782"/>
      <c r="W2" s="887"/>
      <c r="X2" s="2783">
        <v>2013</v>
      </c>
      <c r="Y2" s="2783"/>
      <c r="Z2" s="2783"/>
      <c r="AA2" s="3126"/>
      <c r="AB2" s="3127"/>
      <c r="AC2" s="3127"/>
      <c r="AD2" s="3127"/>
      <c r="AE2" s="3127"/>
      <c r="AF2" s="3127"/>
      <c r="AG2" s="3127"/>
      <c r="AH2" s="3127"/>
      <c r="AI2" s="3127"/>
      <c r="AJ2" s="3127"/>
      <c r="AK2" s="3127"/>
      <c r="AL2" s="3127"/>
      <c r="AM2" s="3126">
        <v>2026</v>
      </c>
      <c r="AN2" s="3127"/>
      <c r="AO2" s="3128"/>
      <c r="AP2" s="2783"/>
      <c r="AQ2" s="2783"/>
      <c r="AR2" s="2783">
        <v>2014</v>
      </c>
      <c r="AS2" s="2783"/>
      <c r="AT2" s="2783"/>
      <c r="AU2" s="2783"/>
      <c r="AV2" s="2783"/>
      <c r="AW2" s="2783"/>
      <c r="AX2" s="2783"/>
      <c r="AY2" s="2783"/>
      <c r="AZ2" s="2783"/>
      <c r="BA2" s="2783"/>
      <c r="BB2" s="2783"/>
      <c r="BC2" s="2784"/>
      <c r="BD2" s="2781">
        <v>2015</v>
      </c>
      <c r="BE2" s="2781"/>
      <c r="BF2" s="2781"/>
      <c r="BG2" s="2781"/>
      <c r="BH2" s="2781"/>
      <c r="BI2" s="2781"/>
      <c r="BJ2" s="2781"/>
      <c r="BK2" s="2781"/>
      <c r="BL2" s="2781"/>
      <c r="BM2" s="2781"/>
      <c r="BN2" s="2781"/>
      <c r="BO2" s="2781"/>
      <c r="BP2" s="2781"/>
      <c r="BQ2" s="2781"/>
      <c r="BR2" s="2781"/>
      <c r="BS2" s="888"/>
      <c r="BT2" s="888"/>
      <c r="BU2" s="888"/>
      <c r="BV2" s="889"/>
      <c r="BW2" s="890">
        <v>2016</v>
      </c>
      <c r="BX2" s="891"/>
      <c r="BY2" s="891"/>
      <c r="BZ2" s="891"/>
      <c r="CA2" s="891"/>
      <c r="CB2" s="891"/>
      <c r="CC2" s="891"/>
      <c r="CD2" s="891"/>
      <c r="CE2" s="891"/>
      <c r="CF2" s="891"/>
      <c r="CG2" s="891"/>
      <c r="CH2" s="891"/>
      <c r="CI2" s="891"/>
      <c r="CJ2" s="891"/>
      <c r="CK2" s="891"/>
      <c r="CL2" s="892"/>
      <c r="CM2" s="3123">
        <v>2017</v>
      </c>
      <c r="CN2" s="3124"/>
      <c r="CO2" s="3124"/>
      <c r="CP2" s="3124"/>
      <c r="CQ2" s="3124"/>
      <c r="CR2" s="3124"/>
      <c r="CS2" s="3124"/>
      <c r="CT2" s="3124"/>
      <c r="CU2" s="3124"/>
      <c r="CV2" s="3124"/>
      <c r="CW2" s="3124"/>
      <c r="CX2" s="3124"/>
      <c r="CY2" s="3124"/>
      <c r="CZ2" s="3124"/>
      <c r="DA2" s="3124"/>
      <c r="DB2" s="3124"/>
      <c r="DC2" s="3124"/>
      <c r="DD2" s="3123" t="s">
        <v>715</v>
      </c>
      <c r="DE2" s="3124"/>
      <c r="DF2" s="3124"/>
      <c r="DG2" s="3124"/>
      <c r="DH2" s="3124"/>
      <c r="DI2" s="3124"/>
      <c r="DJ2" s="3124"/>
      <c r="DK2" s="3124"/>
      <c r="DL2" s="3124"/>
      <c r="DM2" s="3124"/>
      <c r="DN2" s="3124"/>
      <c r="DO2" s="3124"/>
      <c r="DP2" s="3124"/>
      <c r="DQ2" s="3124"/>
      <c r="DR2" s="3124"/>
      <c r="DS2" s="3124"/>
      <c r="DT2" s="3125"/>
      <c r="DU2" s="3123">
        <v>2019</v>
      </c>
      <c r="DV2" s="3124"/>
      <c r="DW2" s="3124"/>
      <c r="DX2" s="3124"/>
      <c r="DY2" s="3124"/>
      <c r="DZ2" s="3124"/>
      <c r="EA2" s="3124"/>
      <c r="EB2" s="3124"/>
      <c r="EC2" s="3124"/>
      <c r="ED2" s="3124"/>
      <c r="EE2" s="3124"/>
      <c r="EF2" s="3124"/>
      <c r="EG2" s="3124"/>
      <c r="EH2" s="3124"/>
      <c r="EI2" s="3124"/>
      <c r="EJ2" s="3124"/>
      <c r="EK2" s="3124"/>
      <c r="EL2" s="3125"/>
      <c r="EM2" s="3123">
        <v>2020</v>
      </c>
      <c r="EN2" s="3124"/>
      <c r="EO2" s="3124"/>
      <c r="EP2" s="3124"/>
      <c r="EQ2" s="3124"/>
      <c r="ER2" s="3124"/>
      <c r="ES2" s="3124"/>
      <c r="ET2" s="3124"/>
      <c r="EU2" s="3124"/>
      <c r="EV2" s="3124"/>
      <c r="EW2" s="3124"/>
      <c r="EX2" s="3124"/>
      <c r="EY2" s="3124"/>
      <c r="EZ2" s="3124"/>
      <c r="FA2" s="3124"/>
      <c r="FB2" s="3124"/>
      <c r="FC2" s="3125"/>
      <c r="FD2" s="3123">
        <v>2021</v>
      </c>
      <c r="FE2" s="3124"/>
      <c r="FF2" s="3124"/>
      <c r="FG2" s="3124"/>
      <c r="FH2" s="3124"/>
      <c r="FI2" s="3124"/>
      <c r="FJ2" s="3124"/>
      <c r="FK2" s="3124"/>
      <c r="FL2" s="3124"/>
      <c r="FM2" s="3124"/>
      <c r="FN2" s="3124"/>
      <c r="FO2" s="3124"/>
      <c r="FP2" s="3124"/>
      <c r="FQ2" s="3124"/>
      <c r="FR2" s="3124"/>
      <c r="FS2" s="3124"/>
      <c r="FT2" s="3125"/>
      <c r="FU2" s="3123">
        <v>2022</v>
      </c>
      <c r="FV2" s="3124"/>
      <c r="FW2" s="3124"/>
      <c r="FX2" s="3124"/>
      <c r="FY2" s="3124"/>
      <c r="FZ2" s="3124"/>
      <c r="GA2" s="3124"/>
      <c r="GB2" s="3124"/>
      <c r="GC2" s="3124"/>
      <c r="GD2" s="3124"/>
      <c r="GE2" s="3124"/>
      <c r="GF2" s="3124"/>
      <c r="GG2" s="3124"/>
      <c r="GH2" s="3124"/>
      <c r="GI2" s="3124"/>
      <c r="GJ2" s="3124"/>
      <c r="GK2" s="3125"/>
      <c r="GL2" s="3123">
        <v>2023</v>
      </c>
      <c r="GM2" s="3124"/>
      <c r="GN2" s="3124"/>
      <c r="GO2" s="3124"/>
      <c r="GP2" s="3124"/>
      <c r="GQ2" s="3124"/>
      <c r="GR2" s="3124"/>
      <c r="GS2" s="3124"/>
      <c r="GT2" s="3124"/>
      <c r="GU2" s="3124"/>
      <c r="GV2" s="3124"/>
      <c r="GW2" s="3124"/>
      <c r="GX2" s="3124"/>
      <c r="GY2" s="3124"/>
      <c r="GZ2" s="3124"/>
      <c r="HA2" s="3124"/>
      <c r="HB2" s="3125"/>
      <c r="HC2" s="3123">
        <v>2024</v>
      </c>
      <c r="HD2" s="3124"/>
      <c r="HE2" s="3124"/>
      <c r="HF2" s="3124"/>
      <c r="HG2" s="3124"/>
      <c r="HH2" s="3124"/>
      <c r="HI2" s="3124"/>
      <c r="HJ2" s="3124"/>
      <c r="HK2" s="3124"/>
      <c r="HL2" s="3124"/>
      <c r="HM2" s="3124"/>
      <c r="HN2" s="3124"/>
      <c r="HO2" s="3124"/>
      <c r="HP2" s="3124"/>
      <c r="HQ2" s="3124"/>
      <c r="HR2" s="3124"/>
      <c r="HS2" s="3125"/>
      <c r="HT2" s="3123">
        <v>2025</v>
      </c>
      <c r="HU2" s="3124"/>
      <c r="HV2" s="3124"/>
      <c r="HW2" s="3124"/>
      <c r="HX2" s="3124"/>
      <c r="HY2" s="3124"/>
      <c r="HZ2" s="3124"/>
      <c r="IA2" s="3124"/>
      <c r="IB2" s="3124"/>
      <c r="IC2" s="3124"/>
      <c r="ID2" s="3124"/>
      <c r="IE2" s="3124"/>
      <c r="IF2" s="3124"/>
      <c r="IG2" s="3124"/>
      <c r="IH2" s="3124"/>
      <c r="II2" s="3124"/>
      <c r="IJ2" s="3125"/>
      <c r="IK2" s="3123">
        <v>2026</v>
      </c>
      <c r="IL2" s="3124"/>
      <c r="IM2" s="3124"/>
      <c r="IN2" s="3125"/>
    </row>
    <row r="3" spans="1:250" s="904" customFormat="1" ht="25.5" customHeight="1" thickTop="1" thickBot="1">
      <c r="A3" s="3121"/>
      <c r="B3" s="893" t="s">
        <v>172</v>
      </c>
      <c r="C3" s="893" t="s">
        <v>173</v>
      </c>
      <c r="D3" s="893" t="s">
        <v>174</v>
      </c>
      <c r="E3" s="893" t="s">
        <v>175</v>
      </c>
      <c r="F3" s="894" t="s">
        <v>121</v>
      </c>
      <c r="G3" s="893" t="s">
        <v>122</v>
      </c>
      <c r="H3" s="893" t="s">
        <v>123</v>
      </c>
      <c r="I3" s="895" t="s">
        <v>172</v>
      </c>
      <c r="J3" s="893" t="s">
        <v>124</v>
      </c>
      <c r="K3" s="893" t="s">
        <v>125</v>
      </c>
      <c r="L3" s="893" t="s">
        <v>126</v>
      </c>
      <c r="M3" s="895" t="s">
        <v>173</v>
      </c>
      <c r="N3" s="893" t="s">
        <v>127</v>
      </c>
      <c r="O3" s="893" t="s">
        <v>128</v>
      </c>
      <c r="P3" s="893" t="s">
        <v>129</v>
      </c>
      <c r="Q3" s="895" t="s">
        <v>174</v>
      </c>
      <c r="R3" s="893" t="s">
        <v>130</v>
      </c>
      <c r="S3" s="893" t="s">
        <v>131</v>
      </c>
      <c r="T3" s="893" t="s">
        <v>132</v>
      </c>
      <c r="U3" s="895" t="s">
        <v>175</v>
      </c>
      <c r="V3" s="893" t="s">
        <v>716</v>
      </c>
      <c r="W3" s="893"/>
      <c r="X3" s="893" t="s">
        <v>121</v>
      </c>
      <c r="Y3" s="893" t="s">
        <v>122</v>
      </c>
      <c r="Z3" s="893" t="s">
        <v>123</v>
      </c>
      <c r="AA3" s="893" t="s">
        <v>172</v>
      </c>
      <c r="AB3" s="893" t="s">
        <v>179</v>
      </c>
      <c r="AC3" s="893" t="s">
        <v>125</v>
      </c>
      <c r="AD3" s="893" t="s">
        <v>135</v>
      </c>
      <c r="AE3" s="893" t="s">
        <v>173</v>
      </c>
      <c r="AF3" s="893" t="s">
        <v>127</v>
      </c>
      <c r="AG3" s="893" t="s">
        <v>128</v>
      </c>
      <c r="AH3" s="893" t="s">
        <v>129</v>
      </c>
      <c r="AI3" s="893" t="s">
        <v>174</v>
      </c>
      <c r="AJ3" s="893" t="s">
        <v>130</v>
      </c>
      <c r="AK3" s="893" t="s">
        <v>131</v>
      </c>
      <c r="AL3" s="893" t="s">
        <v>132</v>
      </c>
      <c r="AM3" s="2837" t="s">
        <v>121</v>
      </c>
      <c r="AN3" s="893" t="s">
        <v>122</v>
      </c>
      <c r="AO3" s="2838" t="s">
        <v>123</v>
      </c>
      <c r="AP3" s="895" t="s">
        <v>175</v>
      </c>
      <c r="AQ3" s="893" t="s">
        <v>716</v>
      </c>
      <c r="AR3" s="893" t="s">
        <v>121</v>
      </c>
      <c r="AS3" s="893" t="s">
        <v>122</v>
      </c>
      <c r="AT3" s="893" t="s">
        <v>123</v>
      </c>
      <c r="AU3" s="893" t="s">
        <v>172</v>
      </c>
      <c r="AV3" s="895" t="s">
        <v>179</v>
      </c>
      <c r="AW3" s="895" t="s">
        <v>125</v>
      </c>
      <c r="AX3" s="895" t="s">
        <v>135</v>
      </c>
      <c r="AY3" s="895" t="s">
        <v>173</v>
      </c>
      <c r="AZ3" s="895" t="s">
        <v>127</v>
      </c>
      <c r="BA3" s="895" t="s">
        <v>128</v>
      </c>
      <c r="BB3" s="895" t="s">
        <v>129</v>
      </c>
      <c r="BC3" s="896" t="s">
        <v>175</v>
      </c>
      <c r="BD3" s="895" t="s">
        <v>121</v>
      </c>
      <c r="BE3" s="895" t="s">
        <v>122</v>
      </c>
      <c r="BF3" s="895" t="s">
        <v>123</v>
      </c>
      <c r="BG3" s="895" t="s">
        <v>172</v>
      </c>
      <c r="BH3" s="895" t="s">
        <v>124</v>
      </c>
      <c r="BI3" s="895" t="s">
        <v>125</v>
      </c>
      <c r="BJ3" s="895" t="s">
        <v>135</v>
      </c>
      <c r="BK3" s="895" t="s">
        <v>173</v>
      </c>
      <c r="BL3" s="895" t="s">
        <v>127</v>
      </c>
      <c r="BM3" s="895" t="s">
        <v>128</v>
      </c>
      <c r="BN3" s="895" t="s">
        <v>129</v>
      </c>
      <c r="BO3" s="895"/>
      <c r="BP3" s="895"/>
      <c r="BQ3" s="895"/>
      <c r="BR3" s="895" t="s">
        <v>174</v>
      </c>
      <c r="BS3" s="897" t="s">
        <v>130</v>
      </c>
      <c r="BT3" s="897" t="s">
        <v>131</v>
      </c>
      <c r="BU3" s="897" t="s">
        <v>132</v>
      </c>
      <c r="BV3" s="898" t="s">
        <v>175</v>
      </c>
      <c r="BW3" s="897" t="s">
        <v>121</v>
      </c>
      <c r="BX3" s="897" t="s">
        <v>122</v>
      </c>
      <c r="BY3" s="897" t="s">
        <v>123</v>
      </c>
      <c r="BZ3" s="897" t="s">
        <v>172</v>
      </c>
      <c r="CA3" s="897" t="s">
        <v>124</v>
      </c>
      <c r="CB3" s="897" t="s">
        <v>125</v>
      </c>
      <c r="CC3" s="897" t="s">
        <v>126</v>
      </c>
      <c r="CD3" s="897" t="s">
        <v>173</v>
      </c>
      <c r="CE3" s="897" t="s">
        <v>127</v>
      </c>
      <c r="CF3" s="897" t="s">
        <v>128</v>
      </c>
      <c r="CG3" s="897" t="s">
        <v>129</v>
      </c>
      <c r="CH3" s="897" t="s">
        <v>174</v>
      </c>
      <c r="CI3" s="899" t="s">
        <v>130</v>
      </c>
      <c r="CJ3" s="899" t="s">
        <v>131</v>
      </c>
      <c r="CK3" s="899" t="s">
        <v>132</v>
      </c>
      <c r="CL3" s="900" t="s">
        <v>175</v>
      </c>
      <c r="CM3" s="901" t="s">
        <v>121</v>
      </c>
      <c r="CN3" s="899" t="s">
        <v>122</v>
      </c>
      <c r="CO3" s="899" t="s">
        <v>123</v>
      </c>
      <c r="CP3" s="899" t="s">
        <v>172</v>
      </c>
      <c r="CQ3" s="899" t="s">
        <v>124</v>
      </c>
      <c r="CR3" s="899" t="s">
        <v>125</v>
      </c>
      <c r="CS3" s="899" t="s">
        <v>126</v>
      </c>
      <c r="CT3" s="899" t="s">
        <v>173</v>
      </c>
      <c r="CU3" s="899" t="s">
        <v>127</v>
      </c>
      <c r="CV3" s="899" t="s">
        <v>128</v>
      </c>
      <c r="CW3" s="899" t="s">
        <v>129</v>
      </c>
      <c r="CX3" s="899" t="s">
        <v>174</v>
      </c>
      <c r="CY3" s="899" t="s">
        <v>130</v>
      </c>
      <c r="CZ3" s="899" t="s">
        <v>131</v>
      </c>
      <c r="DA3" s="899" t="s">
        <v>132</v>
      </c>
      <c r="DB3" s="899" t="s">
        <v>175</v>
      </c>
      <c r="DC3" s="899" t="s">
        <v>176</v>
      </c>
      <c r="DD3" s="901" t="s">
        <v>121</v>
      </c>
      <c r="DE3" s="899" t="s">
        <v>122</v>
      </c>
      <c r="DF3" s="899" t="s">
        <v>123</v>
      </c>
      <c r="DG3" s="899" t="s">
        <v>172</v>
      </c>
      <c r="DH3" s="899" t="s">
        <v>124</v>
      </c>
      <c r="DI3" s="899" t="s">
        <v>125</v>
      </c>
      <c r="DJ3" s="899" t="s">
        <v>126</v>
      </c>
      <c r="DK3" s="899" t="s">
        <v>173</v>
      </c>
      <c r="DL3" s="899" t="s">
        <v>127</v>
      </c>
      <c r="DM3" s="899" t="s">
        <v>128</v>
      </c>
      <c r="DN3" s="899" t="s">
        <v>129</v>
      </c>
      <c r="DO3" s="899" t="s">
        <v>174</v>
      </c>
      <c r="DP3" s="899" t="s">
        <v>130</v>
      </c>
      <c r="DQ3" s="899" t="s">
        <v>131</v>
      </c>
      <c r="DR3" s="899" t="s">
        <v>132</v>
      </c>
      <c r="DS3" s="899" t="s">
        <v>175</v>
      </c>
      <c r="DT3" s="900" t="s">
        <v>176</v>
      </c>
      <c r="DU3" s="901" t="s">
        <v>121</v>
      </c>
      <c r="DV3" s="899" t="s">
        <v>122</v>
      </c>
      <c r="DW3" s="899" t="s">
        <v>123</v>
      </c>
      <c r="DX3" s="899" t="s">
        <v>172</v>
      </c>
      <c r="DY3" s="899" t="s">
        <v>124</v>
      </c>
      <c r="DZ3" s="899" t="s">
        <v>125</v>
      </c>
      <c r="EA3" s="899" t="s">
        <v>126</v>
      </c>
      <c r="EB3" s="899" t="s">
        <v>173</v>
      </c>
      <c r="EC3" s="899" t="s">
        <v>717</v>
      </c>
      <c r="ED3" s="899" t="s">
        <v>127</v>
      </c>
      <c r="EE3" s="899" t="s">
        <v>128</v>
      </c>
      <c r="EF3" s="899" t="s">
        <v>129</v>
      </c>
      <c r="EG3" s="899" t="s">
        <v>174</v>
      </c>
      <c r="EH3" s="899" t="s">
        <v>130</v>
      </c>
      <c r="EI3" s="899" t="s">
        <v>131</v>
      </c>
      <c r="EJ3" s="899" t="s">
        <v>132</v>
      </c>
      <c r="EK3" s="899" t="s">
        <v>175</v>
      </c>
      <c r="EL3" s="900" t="s">
        <v>176</v>
      </c>
      <c r="EM3" s="901" t="s">
        <v>121</v>
      </c>
      <c r="EN3" s="899" t="s">
        <v>122</v>
      </c>
      <c r="EO3" s="899" t="s">
        <v>123</v>
      </c>
      <c r="EP3" s="899" t="s">
        <v>172</v>
      </c>
      <c r="EQ3" s="899" t="s">
        <v>124</v>
      </c>
      <c r="ER3" s="899" t="s">
        <v>125</v>
      </c>
      <c r="ES3" s="899" t="s">
        <v>126</v>
      </c>
      <c r="ET3" s="899" t="s">
        <v>173</v>
      </c>
      <c r="EU3" s="899" t="s">
        <v>718</v>
      </c>
      <c r="EV3" s="899" t="s">
        <v>128</v>
      </c>
      <c r="EW3" s="899" t="s">
        <v>129</v>
      </c>
      <c r="EX3" s="899" t="s">
        <v>174</v>
      </c>
      <c r="EY3" s="899" t="s">
        <v>130</v>
      </c>
      <c r="EZ3" s="899" t="s">
        <v>131</v>
      </c>
      <c r="FA3" s="899" t="s">
        <v>132</v>
      </c>
      <c r="FB3" s="899" t="s">
        <v>175</v>
      </c>
      <c r="FC3" s="900" t="s">
        <v>176</v>
      </c>
      <c r="FD3" s="902" t="s">
        <v>121</v>
      </c>
      <c r="FE3" s="903" t="s">
        <v>122</v>
      </c>
      <c r="FF3" s="903" t="s">
        <v>123</v>
      </c>
      <c r="FG3" s="903" t="s">
        <v>172</v>
      </c>
      <c r="FH3" s="903" t="s">
        <v>124</v>
      </c>
      <c r="FI3" s="903" t="s">
        <v>125</v>
      </c>
      <c r="FJ3" s="903" t="s">
        <v>126</v>
      </c>
      <c r="FK3" s="903" t="s">
        <v>173</v>
      </c>
      <c r="FL3" s="903" t="s">
        <v>127</v>
      </c>
      <c r="FM3" s="903" t="s">
        <v>128</v>
      </c>
      <c r="FN3" s="903" t="s">
        <v>129</v>
      </c>
      <c r="FO3" s="903" t="s">
        <v>174</v>
      </c>
      <c r="FP3" s="899" t="s">
        <v>130</v>
      </c>
      <c r="FQ3" s="899" t="s">
        <v>131</v>
      </c>
      <c r="FR3" s="899" t="s">
        <v>132</v>
      </c>
      <c r="FS3" s="899" t="s">
        <v>175</v>
      </c>
      <c r="FT3" s="900" t="s">
        <v>176</v>
      </c>
      <c r="FU3" s="901" t="s">
        <v>121</v>
      </c>
      <c r="FV3" s="899" t="s">
        <v>122</v>
      </c>
      <c r="FW3" s="899" t="s">
        <v>123</v>
      </c>
      <c r="FX3" s="899" t="s">
        <v>172</v>
      </c>
      <c r="FY3" s="899" t="s">
        <v>124</v>
      </c>
      <c r="FZ3" s="899" t="s">
        <v>125</v>
      </c>
      <c r="GA3" s="899" t="s">
        <v>126</v>
      </c>
      <c r="GB3" s="899" t="s">
        <v>173</v>
      </c>
      <c r="GC3" s="899" t="s">
        <v>127</v>
      </c>
      <c r="GD3" s="899" t="s">
        <v>128</v>
      </c>
      <c r="GE3" s="899" t="s">
        <v>129</v>
      </c>
      <c r="GF3" s="899" t="s">
        <v>174</v>
      </c>
      <c r="GG3" s="899" t="s">
        <v>130</v>
      </c>
      <c r="GH3" s="899" t="s">
        <v>131</v>
      </c>
      <c r="GI3" s="899" t="s">
        <v>132</v>
      </c>
      <c r="GJ3" s="899" t="s">
        <v>175</v>
      </c>
      <c r="GK3" s="900" t="s">
        <v>176</v>
      </c>
      <c r="GL3" s="901" t="s">
        <v>121</v>
      </c>
      <c r="GM3" s="899" t="s">
        <v>122</v>
      </c>
      <c r="GN3" s="899" t="s">
        <v>123</v>
      </c>
      <c r="GO3" s="899" t="s">
        <v>172</v>
      </c>
      <c r="GP3" s="899" t="s">
        <v>124</v>
      </c>
      <c r="GQ3" s="899" t="s">
        <v>125</v>
      </c>
      <c r="GR3" s="899" t="s">
        <v>126</v>
      </c>
      <c r="GS3" s="899" t="s">
        <v>173</v>
      </c>
      <c r="GT3" s="899" t="s">
        <v>127</v>
      </c>
      <c r="GU3" s="899" t="s">
        <v>128</v>
      </c>
      <c r="GV3" s="899" t="s">
        <v>129</v>
      </c>
      <c r="GW3" s="899" t="s">
        <v>174</v>
      </c>
      <c r="GX3" s="899" t="s">
        <v>130</v>
      </c>
      <c r="GY3" s="899" t="s">
        <v>131</v>
      </c>
      <c r="GZ3" s="899" t="s">
        <v>132</v>
      </c>
      <c r="HA3" s="899" t="s">
        <v>175</v>
      </c>
      <c r="HB3" s="900" t="s">
        <v>176</v>
      </c>
      <c r="HC3" s="899" t="s">
        <v>121</v>
      </c>
      <c r="HD3" s="899" t="s">
        <v>122</v>
      </c>
      <c r="HE3" s="899" t="s">
        <v>123</v>
      </c>
      <c r="HF3" s="899" t="s">
        <v>172</v>
      </c>
      <c r="HG3" s="899" t="s">
        <v>124</v>
      </c>
      <c r="HH3" s="899" t="s">
        <v>125</v>
      </c>
      <c r="HI3" s="899" t="s">
        <v>135</v>
      </c>
      <c r="HJ3" s="899" t="s">
        <v>173</v>
      </c>
      <c r="HK3" s="899" t="s">
        <v>127</v>
      </c>
      <c r="HL3" s="899" t="s">
        <v>128</v>
      </c>
      <c r="HM3" s="899" t="s">
        <v>129</v>
      </c>
      <c r="HN3" s="899" t="s">
        <v>174</v>
      </c>
      <c r="HO3" s="899" t="s">
        <v>130</v>
      </c>
      <c r="HP3" s="899" t="s">
        <v>131</v>
      </c>
      <c r="HQ3" s="899" t="s">
        <v>132</v>
      </c>
      <c r="HR3" s="899" t="s">
        <v>175</v>
      </c>
      <c r="HS3" s="900" t="s">
        <v>176</v>
      </c>
      <c r="HT3" s="901" t="s">
        <v>121</v>
      </c>
      <c r="HU3" s="899" t="s">
        <v>122</v>
      </c>
      <c r="HV3" s="899" t="s">
        <v>123</v>
      </c>
      <c r="HW3" s="899" t="s">
        <v>172</v>
      </c>
      <c r="HX3" s="899" t="s">
        <v>124</v>
      </c>
      <c r="HY3" s="899" t="s">
        <v>125</v>
      </c>
      <c r="HZ3" s="899" t="s">
        <v>135</v>
      </c>
      <c r="IA3" s="899" t="s">
        <v>173</v>
      </c>
      <c r="IB3" s="899" t="s">
        <v>127</v>
      </c>
      <c r="IC3" s="899" t="s">
        <v>128</v>
      </c>
      <c r="ID3" s="899" t="s">
        <v>129</v>
      </c>
      <c r="IE3" s="899" t="s">
        <v>174</v>
      </c>
      <c r="IF3" s="899" t="s">
        <v>130</v>
      </c>
      <c r="IG3" s="899" t="s">
        <v>131</v>
      </c>
      <c r="IH3" s="899" t="s">
        <v>719</v>
      </c>
      <c r="II3" s="899" t="s">
        <v>175</v>
      </c>
      <c r="IJ3" s="900" t="s">
        <v>176</v>
      </c>
      <c r="IK3" s="901" t="s">
        <v>121</v>
      </c>
      <c r="IL3" s="899" t="s">
        <v>122</v>
      </c>
      <c r="IM3" s="899" t="s">
        <v>123</v>
      </c>
      <c r="IN3" s="900" t="s">
        <v>172</v>
      </c>
    </row>
    <row r="4" spans="1:250" s="923" customFormat="1" ht="27" customHeight="1" thickTop="1">
      <c r="A4" s="905" t="s">
        <v>720</v>
      </c>
      <c r="B4" s="906">
        <v>544.52800000000002</v>
      </c>
      <c r="C4" s="2699">
        <v>960.09500000000003</v>
      </c>
      <c r="D4" s="908">
        <v>1283.6369999999999</v>
      </c>
      <c r="E4" s="908">
        <v>1398.9870000000001</v>
      </c>
      <c r="F4" s="909">
        <v>781.64153764399998</v>
      </c>
      <c r="G4" s="910">
        <v>852.86229846000003</v>
      </c>
      <c r="H4" s="910">
        <v>1154.3627180388401</v>
      </c>
      <c r="I4" s="910">
        <v>2788.86655414284</v>
      </c>
      <c r="J4" s="910">
        <v>796.50304146313749</v>
      </c>
      <c r="K4" s="910">
        <v>1103.7639127289581</v>
      </c>
      <c r="L4" s="910">
        <v>1299.1245891722033</v>
      </c>
      <c r="M4" s="910">
        <v>3199.3915433642987</v>
      </c>
      <c r="N4" s="910">
        <v>892.32874998197087</v>
      </c>
      <c r="O4" s="910">
        <v>975.28170129549994</v>
      </c>
      <c r="P4" s="910">
        <v>1003.7608174828969</v>
      </c>
      <c r="Q4" s="911">
        <v>2871.3712687603675</v>
      </c>
      <c r="R4" s="910">
        <v>965.48041838000017</v>
      </c>
      <c r="S4" s="910">
        <v>1040.5620230122067</v>
      </c>
      <c r="T4" s="910">
        <v>1651.5817590275087</v>
      </c>
      <c r="U4" s="910">
        <v>3657.6242004197156</v>
      </c>
      <c r="V4" s="910">
        <v>12517.253566687225</v>
      </c>
      <c r="W4" s="910"/>
      <c r="X4" s="910">
        <v>977.5059627600001</v>
      </c>
      <c r="Y4" s="910">
        <v>1038.7049768013314</v>
      </c>
      <c r="Z4" s="910">
        <v>907.13208063406557</v>
      </c>
      <c r="AA4" s="910">
        <v>2923.343020195397</v>
      </c>
      <c r="AB4" s="910">
        <v>1298.0358440873001</v>
      </c>
      <c r="AC4" s="910">
        <v>1077.37635544</v>
      </c>
      <c r="AD4" s="910">
        <v>1476.0308626169999</v>
      </c>
      <c r="AE4" s="910">
        <v>3851.4430621442998</v>
      </c>
      <c r="AF4" s="910">
        <v>1024.2601761600001</v>
      </c>
      <c r="AG4" s="910">
        <v>1196.0232904900406</v>
      </c>
      <c r="AH4" s="910">
        <v>1131.4440486999999</v>
      </c>
      <c r="AI4" s="910">
        <v>3351.7275153500404</v>
      </c>
      <c r="AJ4" s="910">
        <v>1395.4901299000001</v>
      </c>
      <c r="AK4" s="910">
        <v>1162.5600993006815</v>
      </c>
      <c r="AL4" s="910">
        <v>1623.0873386899998</v>
      </c>
      <c r="AM4" s="909"/>
      <c r="AN4" s="910"/>
      <c r="AO4" s="2791"/>
      <c r="AP4" s="910">
        <v>4181.1375678906816</v>
      </c>
      <c r="AQ4" s="910">
        <v>14307.651165580421</v>
      </c>
      <c r="AR4" s="910">
        <v>1257.8171080052409</v>
      </c>
      <c r="AS4" s="910">
        <v>1454.8222796528316</v>
      </c>
      <c r="AT4" s="910">
        <v>1525.7196169275853</v>
      </c>
      <c r="AU4" s="910">
        <v>4238.3590045856581</v>
      </c>
      <c r="AV4" s="910">
        <v>1374.1435721199573</v>
      </c>
      <c r="AW4" s="910">
        <v>1496.1172773009503</v>
      </c>
      <c r="AX4" s="910">
        <v>1523.8064240597555</v>
      </c>
      <c r="AY4" s="910">
        <v>4394.0672734806631</v>
      </c>
      <c r="AZ4" s="910">
        <v>1536.5775657572844</v>
      </c>
      <c r="BA4" s="910">
        <v>1711.1390468777058</v>
      </c>
      <c r="BB4" s="910">
        <v>1508.61362372954</v>
      </c>
      <c r="BC4" s="910">
        <v>5841.004794301788</v>
      </c>
      <c r="BD4" s="910">
        <v>1756.9957681443072</v>
      </c>
      <c r="BE4" s="910">
        <v>1798.23026610754</v>
      </c>
      <c r="BF4" s="910">
        <v>2020.8446539843453</v>
      </c>
      <c r="BG4" s="911">
        <v>5576.0706882361919</v>
      </c>
      <c r="BH4" s="911">
        <v>1970.6427201336983</v>
      </c>
      <c r="BI4" s="911">
        <v>1813.4965003186123</v>
      </c>
      <c r="BJ4" s="911">
        <v>2043.6735187281238</v>
      </c>
      <c r="BK4" s="911">
        <v>5827.8127391804346</v>
      </c>
      <c r="BL4" s="911">
        <v>2065.2489365395945</v>
      </c>
      <c r="BM4" s="911">
        <v>1926.8667424101795</v>
      </c>
      <c r="BN4" s="911">
        <v>1890.0612686360159</v>
      </c>
      <c r="BO4" s="911"/>
      <c r="BP4" s="911"/>
      <c r="BQ4" s="911"/>
      <c r="BR4" s="911">
        <v>5882.1769475857891</v>
      </c>
      <c r="BS4" s="912">
        <v>2336.8835197853568</v>
      </c>
      <c r="BT4" s="912">
        <v>2090.130692900163</v>
      </c>
      <c r="BU4" s="912">
        <v>2521.6850807799997</v>
      </c>
      <c r="BV4" s="912">
        <v>6948.6992934655191</v>
      </c>
      <c r="BW4" s="913">
        <v>1858.2814078511835</v>
      </c>
      <c r="BX4" s="913">
        <v>1981.9297027855719</v>
      </c>
      <c r="BY4" s="913">
        <v>2061.1283717597571</v>
      </c>
      <c r="BZ4" s="914">
        <v>5901.3394823965127</v>
      </c>
      <c r="CA4" s="915">
        <v>2317.8266648988724</v>
      </c>
      <c r="CB4" s="915">
        <v>2113.2039066862803</v>
      </c>
      <c r="CC4" s="915">
        <v>2152.479949136577</v>
      </c>
      <c r="CD4" s="915">
        <v>6583.5105207217302</v>
      </c>
      <c r="CE4" s="915">
        <v>2523.5290425569419</v>
      </c>
      <c r="CF4" s="915">
        <v>1870.4890974227267</v>
      </c>
      <c r="CG4" s="915">
        <v>1535.8105083260318</v>
      </c>
      <c r="CH4" s="915">
        <v>5929.8286483057009</v>
      </c>
      <c r="CI4" s="915">
        <v>2318.9527004382098</v>
      </c>
      <c r="CJ4" s="915">
        <v>1938.096752102955</v>
      </c>
      <c r="CK4" s="915">
        <v>3056.9356839638153</v>
      </c>
      <c r="CL4" s="915">
        <v>7313.9851365049799</v>
      </c>
      <c r="CM4" s="915">
        <v>2316.9010648143621</v>
      </c>
      <c r="CN4" s="915">
        <v>2143.9877048710582</v>
      </c>
      <c r="CO4" s="915">
        <v>2388.7193818343258</v>
      </c>
      <c r="CP4" s="915">
        <v>6849.6081515197457</v>
      </c>
      <c r="CQ4" s="916">
        <v>2105.3108963062709</v>
      </c>
      <c r="CR4" s="916">
        <v>2586.7379916196746</v>
      </c>
      <c r="CS4" s="916">
        <v>2589.0064754861146</v>
      </c>
      <c r="CT4" s="916">
        <v>7281.0553634120606</v>
      </c>
      <c r="CU4" s="916">
        <v>2749.8229062928485</v>
      </c>
      <c r="CV4" s="916">
        <v>2845.9912347746745</v>
      </c>
      <c r="CW4" s="916">
        <v>2409.0970559894167</v>
      </c>
      <c r="CX4" s="916">
        <v>8004.9111970569393</v>
      </c>
      <c r="CY4" s="916">
        <v>2850.4659999992246</v>
      </c>
      <c r="CZ4" s="916">
        <v>2682.1729969257963</v>
      </c>
      <c r="DA4" s="916">
        <v>4073.4016791520689</v>
      </c>
      <c r="DB4" s="916">
        <v>9606.0406760770893</v>
      </c>
      <c r="DC4" s="916">
        <v>32227.583993010139</v>
      </c>
      <c r="DD4" s="917">
        <v>2296.5898820648354</v>
      </c>
      <c r="DE4" s="916">
        <v>2315.0041790806395</v>
      </c>
      <c r="DF4" s="916">
        <v>2437.2060141683523</v>
      </c>
      <c r="DG4" s="916">
        <v>7048.8000753138276</v>
      </c>
      <c r="DH4" s="916">
        <v>2687.1949718799992</v>
      </c>
      <c r="DI4" s="916">
        <v>3298.3357385601457</v>
      </c>
      <c r="DJ4" s="916">
        <v>3262.8605933985446</v>
      </c>
      <c r="DK4" s="916">
        <v>9248.3913038386927</v>
      </c>
      <c r="DL4" s="916">
        <v>2990.8321561079993</v>
      </c>
      <c r="DM4" s="916">
        <v>3212.5444261341845</v>
      </c>
      <c r="DN4" s="916">
        <v>3213.0131897820766</v>
      </c>
      <c r="DO4" s="916">
        <v>9416.3897720242585</v>
      </c>
      <c r="DP4" s="916">
        <v>3109.5969139250001</v>
      </c>
      <c r="DQ4" s="916">
        <v>3364.1017328951621</v>
      </c>
      <c r="DR4" s="916">
        <v>5596.9061931632568</v>
      </c>
      <c r="DS4" s="916">
        <v>12070.604839983418</v>
      </c>
      <c r="DT4" s="918">
        <v>37784.185991160201</v>
      </c>
      <c r="DU4" s="917">
        <v>3098.8783752750001</v>
      </c>
      <c r="DV4" s="916">
        <v>2580.5037822550007</v>
      </c>
      <c r="DW4" s="916">
        <v>3031.8630050328875</v>
      </c>
      <c r="DX4" s="916">
        <v>8711.2451625628892</v>
      </c>
      <c r="DY4" s="916">
        <v>3770.3033478160282</v>
      </c>
      <c r="DZ4" s="916">
        <v>3261.0204951852097</v>
      </c>
      <c r="EA4" s="916">
        <v>3040.580627802975</v>
      </c>
      <c r="EB4" s="916">
        <v>10071.904470804211</v>
      </c>
      <c r="EC4" s="916">
        <v>18783.149633367098</v>
      </c>
      <c r="ED4" s="916">
        <v>3454.5695840478056</v>
      </c>
      <c r="EE4" s="916">
        <v>3295.175027032667</v>
      </c>
      <c r="EF4" s="916">
        <v>3465.2392716598843</v>
      </c>
      <c r="EG4" s="916">
        <v>10214.983882740356</v>
      </c>
      <c r="EH4" s="916">
        <v>3519.9225509939884</v>
      </c>
      <c r="EI4" s="916">
        <v>3240.2752197988721</v>
      </c>
      <c r="EJ4" s="916">
        <v>7016.2696591886961</v>
      </c>
      <c r="EK4" s="916">
        <v>13776.467429981558</v>
      </c>
      <c r="EL4" s="918">
        <v>42774.600946089005</v>
      </c>
      <c r="EM4" s="917">
        <v>3707.8832304454063</v>
      </c>
      <c r="EN4" s="916">
        <v>2561.9777450517931</v>
      </c>
      <c r="EO4" s="916">
        <v>3211.5320830236333</v>
      </c>
      <c r="EP4" s="916">
        <v>9481.3930585208327</v>
      </c>
      <c r="EQ4" s="916">
        <v>3444.3515731171674</v>
      </c>
      <c r="ER4" s="916">
        <v>3073.4365025343754</v>
      </c>
      <c r="ES4" s="916">
        <v>3183.3218440989099</v>
      </c>
      <c r="ET4" s="916">
        <v>9701.1099197504518</v>
      </c>
      <c r="EU4" s="916">
        <v>3717.0836478855249</v>
      </c>
      <c r="EV4" s="916">
        <v>3014.4230178154917</v>
      </c>
      <c r="EW4" s="916">
        <v>3878.5980813050978</v>
      </c>
      <c r="EX4" s="916">
        <v>10610.104747006117</v>
      </c>
      <c r="EY4" s="916">
        <v>3958.9700724798681</v>
      </c>
      <c r="EZ4" s="916">
        <v>4095.4585966549953</v>
      </c>
      <c r="FA4" s="916">
        <v>6600.7357891275769</v>
      </c>
      <c r="FB4" s="916">
        <v>14655.164458262443</v>
      </c>
      <c r="FC4" s="918">
        <v>44447.772183539833</v>
      </c>
      <c r="FD4" s="917">
        <v>3449.9297472159278</v>
      </c>
      <c r="FE4" s="916">
        <v>2783.0723930899999</v>
      </c>
      <c r="FF4" s="916">
        <v>5385.7029701799966</v>
      </c>
      <c r="FG4" s="916">
        <v>11618.705110485926</v>
      </c>
      <c r="FH4" s="915">
        <v>4488.0867901971678</v>
      </c>
      <c r="FI4" s="915">
        <v>3539.7307430099986</v>
      </c>
      <c r="FJ4" s="915">
        <v>4842.2032657799718</v>
      </c>
      <c r="FK4" s="915">
        <v>12870.020798987138</v>
      </c>
      <c r="FL4" s="915">
        <v>4918.224087925566</v>
      </c>
      <c r="FM4" s="915">
        <v>3822.1704364079797</v>
      </c>
      <c r="FN4" s="915">
        <v>5125.1573283600528</v>
      </c>
      <c r="FO4" s="915">
        <v>13865.551852693598</v>
      </c>
      <c r="FP4" s="916">
        <v>5981.9026736503884</v>
      </c>
      <c r="FQ4" s="916">
        <v>3889.9299195583408</v>
      </c>
      <c r="FR4" s="916">
        <v>8306.9881845583768</v>
      </c>
      <c r="FS4" s="916">
        <v>18178.820777767105</v>
      </c>
      <c r="FT4" s="918">
        <v>56533.098539933759</v>
      </c>
      <c r="FU4" s="919">
        <v>3510.7478051274702</v>
      </c>
      <c r="FV4" s="915">
        <v>3951.5511690569028</v>
      </c>
      <c r="FW4" s="915">
        <v>5536.5431475391351</v>
      </c>
      <c r="FX4" s="915">
        <f>FU4+FV4+FW4</f>
        <v>12998.842121723508</v>
      </c>
      <c r="FY4" s="915">
        <v>6423.1297384184591</v>
      </c>
      <c r="FZ4" s="915">
        <v>4985.3631048155466</v>
      </c>
      <c r="GA4" s="915">
        <v>7346.1337737327849</v>
      </c>
      <c r="GB4" s="915">
        <f>FY4+FZ4+GA4</f>
        <v>18754.626616966791</v>
      </c>
      <c r="GC4" s="915">
        <v>6072.5271591627279</v>
      </c>
      <c r="GD4" s="916">
        <v>5612.9431024624337</v>
      </c>
      <c r="GE4" s="916">
        <v>7654.1677618475815</v>
      </c>
      <c r="GF4" s="915">
        <f>GC4+GD4+GE4</f>
        <v>19339.638023472744</v>
      </c>
      <c r="GG4" s="916">
        <v>6557.3683894326659</v>
      </c>
      <c r="GH4" s="916">
        <v>7483.021222181329</v>
      </c>
      <c r="GI4" s="916">
        <v>10414.724272996971</v>
      </c>
      <c r="GJ4" s="915">
        <f>GG4+GH4+GI4</f>
        <v>24455.113884610968</v>
      </c>
      <c r="GK4" s="918">
        <v>75548.220646774018</v>
      </c>
      <c r="GL4" s="919">
        <v>6570.752622469171</v>
      </c>
      <c r="GM4" s="915">
        <v>6036.7167233272139</v>
      </c>
      <c r="GN4" s="915">
        <v>8922.4402161352391</v>
      </c>
      <c r="GO4" s="915">
        <f>GL4+GM4+GN4</f>
        <v>21529.909561931621</v>
      </c>
      <c r="GP4" s="915">
        <v>7419.4609503123829</v>
      </c>
      <c r="GQ4" s="915">
        <v>7761.5211751773468</v>
      </c>
      <c r="GR4" s="915">
        <v>11091.36059960799</v>
      </c>
      <c r="GS4" s="915">
        <f>GP4+GQ4+GR4</f>
        <v>26272.342725097718</v>
      </c>
      <c r="GT4" s="915">
        <v>8179.6650921306427</v>
      </c>
      <c r="GU4" s="915">
        <v>7528.2468433278837</v>
      </c>
      <c r="GV4" s="915">
        <v>9000.8487954189604</v>
      </c>
      <c r="GW4" s="915">
        <f>GT4+GU4+GV4</f>
        <v>24708.76073087749</v>
      </c>
      <c r="GX4" s="915">
        <v>9477.9680336922866</v>
      </c>
      <c r="GY4" s="915">
        <v>10092.105009248617</v>
      </c>
      <c r="GZ4" s="915">
        <v>17938.200821581286</v>
      </c>
      <c r="HA4" s="915">
        <f>GX4+GY4+GZ4</f>
        <v>37508.273864522183</v>
      </c>
      <c r="HB4" s="920">
        <f>HA4+GW4+GS4+GO4</f>
        <v>110019.28688242901</v>
      </c>
      <c r="HC4" s="915">
        <v>7750.3155544449965</v>
      </c>
      <c r="HD4" s="915">
        <v>7912.490048845455</v>
      </c>
      <c r="HE4" s="915">
        <v>8884.7090776780733</v>
      </c>
      <c r="HF4" s="915">
        <v>24547.514680968525</v>
      </c>
      <c r="HG4" s="915">
        <v>13531.631025941369</v>
      </c>
      <c r="HH4" s="915">
        <v>10512.913656000628</v>
      </c>
      <c r="HI4" s="915">
        <v>11775.172773553733</v>
      </c>
      <c r="HJ4" s="915">
        <v>35819.717455495731</v>
      </c>
      <c r="HK4" s="915">
        <v>15596.204165451174</v>
      </c>
      <c r="HL4" s="915">
        <v>10680.777984203203</v>
      </c>
      <c r="HM4" s="915">
        <v>13438.069282983932</v>
      </c>
      <c r="HN4" s="915">
        <v>39715.051432638305</v>
      </c>
      <c r="HO4" s="915">
        <v>15628.069368510216</v>
      </c>
      <c r="HP4" s="915">
        <v>11240.519308083651</v>
      </c>
      <c r="HQ4" s="915">
        <v>24204.139642740971</v>
      </c>
      <c r="HR4" s="915">
        <v>51072.728319334841</v>
      </c>
      <c r="HS4" s="920">
        <v>151155.01188843738</v>
      </c>
      <c r="HT4" s="919">
        <v>11026.416349994139</v>
      </c>
      <c r="HU4" s="915">
        <v>12600.912852381955</v>
      </c>
      <c r="HV4" s="915">
        <v>12300.123934222267</v>
      </c>
      <c r="HW4" s="915">
        <v>35927.453136598357</v>
      </c>
      <c r="HX4" s="915">
        <v>16705.195018944312</v>
      </c>
      <c r="HY4" s="915">
        <v>14735.78461642305</v>
      </c>
      <c r="HZ4" s="915">
        <v>16980.06869676205</v>
      </c>
      <c r="IA4" s="915">
        <v>48421.048332129409</v>
      </c>
      <c r="IB4" s="915">
        <v>13801.288627589911</v>
      </c>
      <c r="IC4" s="915">
        <v>11711.31218664776</v>
      </c>
      <c r="ID4" s="915">
        <v>16706.641511331603</v>
      </c>
      <c r="IE4" s="915">
        <v>42219.242325569277</v>
      </c>
      <c r="IF4" s="915">
        <v>13387.074230102089</v>
      </c>
      <c r="IG4" s="915">
        <v>11776.301080966208</v>
      </c>
      <c r="IH4" s="915">
        <v>32256.055052523119</v>
      </c>
      <c r="II4" s="915">
        <v>57419.430363591418</v>
      </c>
      <c r="IJ4" s="920">
        <f t="shared" ref="IJ4:IJ42" si="0">HW4+IA4+IE4+II4</f>
        <v>183987.17415788845</v>
      </c>
      <c r="IK4" s="919">
        <v>14189</v>
      </c>
      <c r="IL4" s="915">
        <v>13258</v>
      </c>
      <c r="IM4" s="915">
        <v>20438</v>
      </c>
      <c r="IN4" s="920">
        <v>47885</v>
      </c>
      <c r="IO4" s="921"/>
      <c r="IP4" s="922"/>
    </row>
    <row r="5" spans="1:250" s="923" customFormat="1" ht="21" customHeight="1">
      <c r="A5" s="924" t="s">
        <v>721</v>
      </c>
      <c r="B5" s="906">
        <v>239.01400000000001</v>
      </c>
      <c r="C5" s="907">
        <v>347.38799999999998</v>
      </c>
      <c r="D5" s="908">
        <v>270.09199999999998</v>
      </c>
      <c r="E5" s="908">
        <v>504.423</v>
      </c>
      <c r="F5" s="909">
        <v>279.62299999999999</v>
      </c>
      <c r="G5" s="910">
        <v>255.60450000000003</v>
      </c>
      <c r="H5" s="910">
        <v>583.69023190884002</v>
      </c>
      <c r="I5" s="910">
        <v>1118.9177319088401</v>
      </c>
      <c r="J5" s="910">
        <v>329.9495992131375</v>
      </c>
      <c r="K5" s="910">
        <v>514.00073606895819</v>
      </c>
      <c r="L5" s="910">
        <v>618.17849901220359</v>
      </c>
      <c r="M5" s="910">
        <v>1462.1288342942992</v>
      </c>
      <c r="N5" s="910">
        <v>367.92876554197085</v>
      </c>
      <c r="O5" s="910">
        <v>399.12457327549998</v>
      </c>
      <c r="P5" s="910">
        <v>414.24059915289678</v>
      </c>
      <c r="Q5" s="910">
        <v>1181.2939379703676</v>
      </c>
      <c r="R5" s="910">
        <v>388.82180000000005</v>
      </c>
      <c r="S5" s="910">
        <v>399.83255358220674</v>
      </c>
      <c r="T5" s="910">
        <v>985.21908635750879</v>
      </c>
      <c r="U5" s="910">
        <v>1773.8734399397156</v>
      </c>
      <c r="V5" s="910">
        <v>5536.2139441132231</v>
      </c>
      <c r="W5" s="910"/>
      <c r="X5" s="910">
        <v>401.58660000000009</v>
      </c>
      <c r="Y5" s="910">
        <v>494.08454110579999</v>
      </c>
      <c r="Z5" s="910">
        <v>294.87860480280006</v>
      </c>
      <c r="AA5" s="910">
        <v>1190.5497459086</v>
      </c>
      <c r="AB5" s="910">
        <v>653.85445267729995</v>
      </c>
      <c r="AC5" s="910">
        <v>461.75979999999998</v>
      </c>
      <c r="AD5" s="910">
        <v>788.781792967</v>
      </c>
      <c r="AE5" s="910">
        <v>1904.3960456442999</v>
      </c>
      <c r="AF5" s="910">
        <v>408.57059999999996</v>
      </c>
      <c r="AG5" s="910">
        <v>551.87869171004058</v>
      </c>
      <c r="AH5" s="910">
        <v>417.86170000000004</v>
      </c>
      <c r="AI5" s="910">
        <v>1378.3109917100405</v>
      </c>
      <c r="AJ5" s="910">
        <v>571.44661504999999</v>
      </c>
      <c r="AK5" s="910">
        <v>445.62075710068149</v>
      </c>
      <c r="AL5" s="910">
        <v>811.41010179999989</v>
      </c>
      <c r="AM5" s="909"/>
      <c r="AN5" s="910"/>
      <c r="AO5" s="2791"/>
      <c r="AP5" s="910">
        <v>1828.4774739506815</v>
      </c>
      <c r="AQ5" s="910">
        <v>6301.7342572136222</v>
      </c>
      <c r="AR5" s="910">
        <v>527.31596249862855</v>
      </c>
      <c r="AS5" s="910">
        <v>737.85306434639256</v>
      </c>
      <c r="AT5" s="910">
        <v>751.95184533672375</v>
      </c>
      <c r="AU5" s="910">
        <v>2017.1208721817447</v>
      </c>
      <c r="AV5" s="910">
        <v>642.63209999999992</v>
      </c>
      <c r="AW5" s="910">
        <v>658.00043544751998</v>
      </c>
      <c r="AX5" s="910">
        <v>630.25240000000008</v>
      </c>
      <c r="AY5" s="910">
        <v>1930.8849354475199</v>
      </c>
      <c r="AZ5" s="910">
        <v>653.42667821944008</v>
      </c>
      <c r="BA5" s="910">
        <v>875.77491990442104</v>
      </c>
      <c r="BB5" s="910">
        <v>616.85839999999996</v>
      </c>
      <c r="BC5" s="910">
        <v>2392.5057173867449</v>
      </c>
      <c r="BD5" s="910">
        <v>586.0988000000001</v>
      </c>
      <c r="BE5" s="910">
        <v>625.60033233858189</v>
      </c>
      <c r="BF5" s="910">
        <v>731.84133930510507</v>
      </c>
      <c r="BG5" s="910">
        <v>1943.5404716436867</v>
      </c>
      <c r="BH5" s="910">
        <v>803.75327218181803</v>
      </c>
      <c r="BI5" s="910">
        <v>653.45492274499213</v>
      </c>
      <c r="BJ5" s="910">
        <v>740.09180000000003</v>
      </c>
      <c r="BK5" s="910">
        <v>2197.2999949268101</v>
      </c>
      <c r="BL5" s="910">
        <v>765.26716378147012</v>
      </c>
      <c r="BM5" s="910">
        <v>581.53573595853641</v>
      </c>
      <c r="BN5" s="910">
        <v>630.15099999999995</v>
      </c>
      <c r="BO5" s="910"/>
      <c r="BP5" s="910"/>
      <c r="BQ5" s="910"/>
      <c r="BR5" s="910">
        <v>1976.9538997400066</v>
      </c>
      <c r="BS5" s="916">
        <v>808.43849999999986</v>
      </c>
      <c r="BT5" s="916">
        <v>619.15259520422489</v>
      </c>
      <c r="BU5" s="916">
        <v>1161.1188</v>
      </c>
      <c r="BV5" s="916">
        <v>2588.7098952042247</v>
      </c>
      <c r="BW5" s="925">
        <v>657.25909999999988</v>
      </c>
      <c r="BX5" s="925">
        <v>666.00291343270817</v>
      </c>
      <c r="BY5" s="925">
        <v>755.46370000000002</v>
      </c>
      <c r="BZ5" s="925">
        <v>2078.7257134327083</v>
      </c>
      <c r="CA5" s="916">
        <v>931.53932770532685</v>
      </c>
      <c r="CB5" s="916">
        <v>626.86329999999998</v>
      </c>
      <c r="CC5" s="916">
        <v>654.58109999999999</v>
      </c>
      <c r="CD5" s="916">
        <v>2212.9837277053271</v>
      </c>
      <c r="CE5" s="916">
        <v>1011.3283000000001</v>
      </c>
      <c r="CF5" s="916">
        <v>624.92671158964811</v>
      </c>
      <c r="CG5" s="916">
        <v>469.72649999999999</v>
      </c>
      <c r="CH5" s="916">
        <v>2105.9815115896481</v>
      </c>
      <c r="CI5" s="916">
        <v>842.69730000000004</v>
      </c>
      <c r="CJ5" s="916">
        <v>553.93439999999998</v>
      </c>
      <c r="CK5" s="916">
        <v>1312.5793567213427</v>
      </c>
      <c r="CL5" s="916">
        <v>2709.2110567213426</v>
      </c>
      <c r="CM5" s="916">
        <v>1269.0156695215055</v>
      </c>
      <c r="CN5" s="916">
        <v>696.24156092820101</v>
      </c>
      <c r="CO5" s="916">
        <v>896.88488138575417</v>
      </c>
      <c r="CP5" s="916">
        <v>2862.1421118354606</v>
      </c>
      <c r="CQ5" s="916">
        <v>893.02772023279783</v>
      </c>
      <c r="CR5" s="916">
        <v>1005.0572430896755</v>
      </c>
      <c r="CS5" s="916">
        <v>1026.450740604686</v>
      </c>
      <c r="CT5" s="916">
        <v>2924.5357039271594</v>
      </c>
      <c r="CU5" s="916">
        <v>1220.5246389499916</v>
      </c>
      <c r="CV5" s="916">
        <v>862.86450581895997</v>
      </c>
      <c r="CW5" s="916">
        <v>1001.1442549394162</v>
      </c>
      <c r="CX5" s="916">
        <v>3084.5333997083681</v>
      </c>
      <c r="CY5" s="916">
        <v>1111.0705475915242</v>
      </c>
      <c r="CZ5" s="916">
        <v>812.30848592609595</v>
      </c>
      <c r="DA5" s="916">
        <v>2316.0522486720688</v>
      </c>
      <c r="DB5" s="916">
        <v>4239.4312821896892</v>
      </c>
      <c r="DC5" s="916">
        <v>12951.100433308917</v>
      </c>
      <c r="DD5" s="917">
        <v>880.07404759483506</v>
      </c>
      <c r="DE5" s="916">
        <v>971.73187037064008</v>
      </c>
      <c r="DF5" s="916">
        <v>958.77330412835181</v>
      </c>
      <c r="DG5" s="916">
        <v>2810.5792220938274</v>
      </c>
      <c r="DH5" s="916">
        <v>1293.7773585199996</v>
      </c>
      <c r="DI5" s="916">
        <v>1816.1344311201456</v>
      </c>
      <c r="DJ5" s="916">
        <v>1699.0298644950001</v>
      </c>
      <c r="DK5" s="916">
        <v>4808.9416541351447</v>
      </c>
      <c r="DL5" s="916">
        <v>1255.7979572949996</v>
      </c>
      <c r="DM5" s="916">
        <v>1491.5512656441845</v>
      </c>
      <c r="DN5" s="916">
        <v>1656.5651520120766</v>
      </c>
      <c r="DO5" s="916">
        <v>4403.9143749512605</v>
      </c>
      <c r="DP5" s="916">
        <v>1229.436050495</v>
      </c>
      <c r="DQ5" s="916">
        <v>1663.4830454951621</v>
      </c>
      <c r="DR5" s="916">
        <v>3860.0759963502569</v>
      </c>
      <c r="DS5" s="916">
        <v>6752.9950923404185</v>
      </c>
      <c r="DT5" s="918">
        <v>18776.430343520653</v>
      </c>
      <c r="DU5" s="917">
        <v>1439.3581819799997</v>
      </c>
      <c r="DV5" s="916">
        <v>987.53137838500095</v>
      </c>
      <c r="DW5" s="916">
        <v>1227.0633499528874</v>
      </c>
      <c r="DX5" s="916">
        <v>3653.9529103178879</v>
      </c>
      <c r="DY5" s="916">
        <v>1999.0608723062787</v>
      </c>
      <c r="DZ5" s="916">
        <v>1578.0933082107438</v>
      </c>
      <c r="EA5" s="916">
        <v>1694.1862700324405</v>
      </c>
      <c r="EB5" s="916">
        <v>5271.3404505494627</v>
      </c>
      <c r="EC5" s="916">
        <v>8925.2933608673502</v>
      </c>
      <c r="ED5" s="916">
        <v>1778.7532252809024</v>
      </c>
      <c r="EE5" s="916">
        <v>1588.2744524671909</v>
      </c>
      <c r="EF5" s="916">
        <v>1903.4738706309661</v>
      </c>
      <c r="EG5" s="916">
        <v>5270.5015483790594</v>
      </c>
      <c r="EH5" s="916">
        <v>1795.369351756598</v>
      </c>
      <c r="EI5" s="916">
        <v>1647.7413010355851</v>
      </c>
      <c r="EJ5" s="916">
        <v>5044.1983875886963</v>
      </c>
      <c r="EK5" s="916">
        <v>8487.3090403808801</v>
      </c>
      <c r="EL5" s="918">
        <v>22683.10394962729</v>
      </c>
      <c r="EM5" s="917">
        <v>1912.1086193323652</v>
      </c>
      <c r="EN5" s="916">
        <v>1119.067590464472</v>
      </c>
      <c r="EO5" s="916">
        <v>1749.8530603257914</v>
      </c>
      <c r="EP5" s="916">
        <v>4781.029270122629</v>
      </c>
      <c r="EQ5" s="916">
        <v>2174.010906556101</v>
      </c>
      <c r="ER5" s="916">
        <v>1441.3154510719835</v>
      </c>
      <c r="ES5" s="916">
        <v>1695.7620279229709</v>
      </c>
      <c r="ET5" s="916">
        <v>5311.0883855510565</v>
      </c>
      <c r="EU5" s="916">
        <v>1961.2828772907828</v>
      </c>
      <c r="EV5" s="916">
        <v>1082.7769664548673</v>
      </c>
      <c r="EW5" s="916">
        <v>1871.3875849188012</v>
      </c>
      <c r="EX5" s="916">
        <v>4915.4474286644518</v>
      </c>
      <c r="EY5" s="916">
        <v>1903.2609508698679</v>
      </c>
      <c r="EZ5" s="916">
        <v>2165.0394228349951</v>
      </c>
      <c r="FA5" s="916">
        <v>4652.6964671975766</v>
      </c>
      <c r="FB5" s="916">
        <v>8720.9968409024405</v>
      </c>
      <c r="FC5" s="918">
        <v>23728.561925240574</v>
      </c>
      <c r="FD5" s="917">
        <v>1819.5049503459286</v>
      </c>
      <c r="FE5" s="916">
        <v>1240.0681153400003</v>
      </c>
      <c r="FF5" s="916">
        <v>2108.9825526199975</v>
      </c>
      <c r="FG5" s="916">
        <v>5168.5556183059271</v>
      </c>
      <c r="FH5" s="916">
        <v>2590.1018761271685</v>
      </c>
      <c r="FI5" s="916">
        <v>1336.9268432499985</v>
      </c>
      <c r="FJ5" s="916">
        <v>2536.5469347199723</v>
      </c>
      <c r="FK5" s="916">
        <v>6463.5756540971397</v>
      </c>
      <c r="FL5" s="916">
        <v>2559.3306770655663</v>
      </c>
      <c r="FM5" s="916">
        <v>1239.1991101579797</v>
      </c>
      <c r="FN5" s="916">
        <v>2804.5617984200521</v>
      </c>
      <c r="FO5" s="916">
        <v>6603.0915856435977</v>
      </c>
      <c r="FP5" s="916">
        <v>3316.8895854603884</v>
      </c>
      <c r="FQ5" s="916">
        <v>1327.9113195691207</v>
      </c>
      <c r="FR5" s="916">
        <v>5091.3974289783773</v>
      </c>
      <c r="FS5" s="916">
        <v>9736.1983340078841</v>
      </c>
      <c r="FT5" s="918">
        <v>27971.421192054546</v>
      </c>
      <c r="FU5" s="917">
        <v>1511.7481346974701</v>
      </c>
      <c r="FV5" s="916">
        <v>1655.9492639519035</v>
      </c>
      <c r="FW5" s="916">
        <v>2635.6814160591343</v>
      </c>
      <c r="FX5" s="916">
        <f t="shared" ref="FX5:FX42" si="1">FU5+FV5+FW5</f>
        <v>5803.3788147085079</v>
      </c>
      <c r="FY5" s="916">
        <v>3692.9398125102589</v>
      </c>
      <c r="FZ5" s="916">
        <v>1856.3423529555471</v>
      </c>
      <c r="GA5" s="916">
        <v>4333.5325560627844</v>
      </c>
      <c r="GB5" s="916">
        <f t="shared" ref="GB5:GB42" si="2">FY5+FZ5+GA5</f>
        <v>9882.8147215285899</v>
      </c>
      <c r="GC5" s="916">
        <v>3028.0585629727289</v>
      </c>
      <c r="GD5" s="916">
        <v>2271.4867463424343</v>
      </c>
      <c r="GE5" s="916">
        <v>4344.1499391375819</v>
      </c>
      <c r="GF5" s="916">
        <f t="shared" ref="GF5:GF42" si="3">GC5+GD5+GE5</f>
        <v>9643.6952484527446</v>
      </c>
      <c r="GG5" s="916">
        <v>3176.8956055026656</v>
      </c>
      <c r="GH5" s="916">
        <v>3541.8594667685652</v>
      </c>
      <c r="GI5" s="916">
        <v>6375.8141235469711</v>
      </c>
      <c r="GJ5" s="916">
        <f t="shared" ref="GJ5:GJ42" si="4">GG5+GH5+GI5</f>
        <v>13094.569195818203</v>
      </c>
      <c r="GK5" s="918">
        <v>38424.457980508043</v>
      </c>
      <c r="GL5" s="917">
        <v>3194.5411220691708</v>
      </c>
      <c r="GM5" s="916">
        <v>2598.1959980272145</v>
      </c>
      <c r="GN5" s="916">
        <v>4506.4212027852409</v>
      </c>
      <c r="GO5" s="916">
        <f t="shared" ref="GO5:GO14" si="5">GL5+GM5+GN5</f>
        <v>10299.158322881627</v>
      </c>
      <c r="GP5" s="916">
        <v>3671.0374437923838</v>
      </c>
      <c r="GQ5" s="916">
        <v>3018.5780644773458</v>
      </c>
      <c r="GR5" s="916">
        <v>6740.9810841079907</v>
      </c>
      <c r="GS5" s="916">
        <f t="shared" ref="GS5:GS14" si="6">GP5+GQ5+GR5</f>
        <v>13430.59659237772</v>
      </c>
      <c r="GT5" s="916">
        <v>3833.4249979706437</v>
      </c>
      <c r="GU5" s="916">
        <v>2820.1381149378831</v>
      </c>
      <c r="GV5" s="916">
        <v>4870.6222539889595</v>
      </c>
      <c r="GW5" s="916">
        <f t="shared" ref="GW5:GW14" si="7">GT5+GU5+GV5</f>
        <v>11524.185366897487</v>
      </c>
      <c r="GX5" s="916">
        <v>4798.1458733522877</v>
      </c>
      <c r="GY5" s="916">
        <v>4190.0516381306061</v>
      </c>
      <c r="GZ5" s="916">
        <v>12277.778877851282</v>
      </c>
      <c r="HA5" s="916">
        <f t="shared" ref="HA5:HA14" si="8">GX5+GY5+GZ5</f>
        <v>21265.976389334173</v>
      </c>
      <c r="HB5" s="918">
        <f t="shared" ref="HB5:HB42" si="9">HA5+GW5+GS5+GO5</f>
        <v>56519.91667149101</v>
      </c>
      <c r="HC5" s="916">
        <v>2638.3191495349961</v>
      </c>
      <c r="HD5" s="916">
        <v>3046.1010594254562</v>
      </c>
      <c r="HE5" s="916">
        <v>4156.5389606080735</v>
      </c>
      <c r="HF5" s="916">
        <v>9840.9591695685249</v>
      </c>
      <c r="HG5" s="916">
        <v>8359.8407566113674</v>
      </c>
      <c r="HH5" s="916">
        <v>4608.8693324181295</v>
      </c>
      <c r="HI5" s="916">
        <v>6536.9765932248592</v>
      </c>
      <c r="HJ5" s="916">
        <v>19505.686682254356</v>
      </c>
      <c r="HK5" s="916">
        <v>9533.9288341311749</v>
      </c>
      <c r="HL5" s="916">
        <v>3860.9114016132007</v>
      </c>
      <c r="HM5" s="916">
        <v>7077.259868593932</v>
      </c>
      <c r="HN5" s="916">
        <v>20472.100104338308</v>
      </c>
      <c r="HO5" s="916">
        <v>8522.8977303402171</v>
      </c>
      <c r="HP5" s="916">
        <v>4498.3284633936501</v>
      </c>
      <c r="HQ5" s="916">
        <v>15902.03366146097</v>
      </c>
      <c r="HR5" s="916">
        <v>28923.259855194839</v>
      </c>
      <c r="HS5" s="918">
        <v>78742.005811356037</v>
      </c>
      <c r="HT5" s="917">
        <v>4681.2927334941378</v>
      </c>
      <c r="HU5" s="916">
        <v>6135.0554043577868</v>
      </c>
      <c r="HV5" s="916">
        <v>5770.981720602269</v>
      </c>
      <c r="HW5" s="916">
        <v>16587.329858454192</v>
      </c>
      <c r="HX5" s="916">
        <v>10333.866831764313</v>
      </c>
      <c r="HY5" s="916">
        <v>7213.6938298829427</v>
      </c>
      <c r="HZ5" s="916">
        <v>9598.3756689799866</v>
      </c>
      <c r="IA5" s="916">
        <v>27145.936330627243</v>
      </c>
      <c r="IB5" s="916">
        <v>6816.5419356043703</v>
      </c>
      <c r="IC5" s="916">
        <v>4792.728180836576</v>
      </c>
      <c r="ID5" s="916">
        <v>9385.9951955316028</v>
      </c>
      <c r="IE5" s="916">
        <v>20995.265311972551</v>
      </c>
      <c r="IF5" s="916">
        <v>5778.9691501620891</v>
      </c>
      <c r="IG5" s="916">
        <v>3894.3708857723814</v>
      </c>
      <c r="IH5" s="916">
        <v>20836.588483426454</v>
      </c>
      <c r="II5" s="916">
        <v>30509.928519360925</v>
      </c>
      <c r="IJ5" s="918">
        <f t="shared" si="0"/>
        <v>95238.460020414903</v>
      </c>
      <c r="IK5" s="917">
        <v>6227</v>
      </c>
      <c r="IL5" s="916">
        <v>6331</v>
      </c>
      <c r="IM5" s="916">
        <v>12303</v>
      </c>
      <c r="IN5" s="918">
        <v>24861</v>
      </c>
      <c r="IO5" s="921"/>
      <c r="IP5" s="926"/>
    </row>
    <row r="6" spans="1:250" ht="18.75" customHeight="1">
      <c r="A6" s="927" t="s">
        <v>722</v>
      </c>
      <c r="B6" s="928">
        <v>22.295000000000002</v>
      </c>
      <c r="C6" s="929">
        <v>38.061</v>
      </c>
      <c r="D6" s="930">
        <v>27.9</v>
      </c>
      <c r="E6" s="930">
        <v>44.16</v>
      </c>
      <c r="F6" s="931">
        <v>117.69955247369761</v>
      </c>
      <c r="G6" s="932">
        <v>109.80744180181112</v>
      </c>
      <c r="H6" s="932">
        <v>227.38871970078648</v>
      </c>
      <c r="I6" s="932">
        <v>454.89571397629521</v>
      </c>
      <c r="J6" s="932">
        <v>145.3188312386483</v>
      </c>
      <c r="K6" s="932">
        <v>250.20409915090067</v>
      </c>
      <c r="L6" s="932">
        <v>202.433116641211</v>
      </c>
      <c r="M6" s="932">
        <v>597.95604703075992</v>
      </c>
      <c r="N6" s="932">
        <v>217.98542563962044</v>
      </c>
      <c r="O6" s="932">
        <v>218.12580180545851</v>
      </c>
      <c r="P6" s="932">
        <v>90.412941542362574</v>
      </c>
      <c r="Q6" s="932">
        <v>526.5241689874415</v>
      </c>
      <c r="R6" s="932">
        <v>173.22925335152752</v>
      </c>
      <c r="S6" s="932">
        <v>163.3751962987962</v>
      </c>
      <c r="T6" s="932">
        <v>288.38493837829537</v>
      </c>
      <c r="U6" s="932">
        <v>624.98938802861903</v>
      </c>
      <c r="V6" s="932">
        <v>2204.3653180231163</v>
      </c>
      <c r="W6" s="932"/>
      <c r="X6" s="932">
        <v>173.15606053570653</v>
      </c>
      <c r="Y6" s="932">
        <v>210.63201437624542</v>
      </c>
      <c r="Z6" s="932">
        <v>58.570729011110217</v>
      </c>
      <c r="AA6" s="932">
        <v>442.35880392306217</v>
      </c>
      <c r="AB6" s="932">
        <v>237.26825258881567</v>
      </c>
      <c r="AC6" s="932">
        <v>306.38247888339714</v>
      </c>
      <c r="AD6" s="932">
        <v>174.93032823945032</v>
      </c>
      <c r="AE6" s="932">
        <v>718.5810597116631</v>
      </c>
      <c r="AF6" s="932">
        <v>203.95984108104696</v>
      </c>
      <c r="AG6" s="932">
        <v>237.70710226262273</v>
      </c>
      <c r="AH6" s="932">
        <v>133.27027311978435</v>
      </c>
      <c r="AI6" s="932">
        <v>574.93721646345398</v>
      </c>
      <c r="AJ6" s="932">
        <v>177.56898081590828</v>
      </c>
      <c r="AK6" s="932">
        <v>267.11010957555027</v>
      </c>
      <c r="AL6" s="932">
        <v>186.92755155821953</v>
      </c>
      <c r="AM6" s="931"/>
      <c r="AN6" s="932"/>
      <c r="AO6" s="2814"/>
      <c r="AP6" s="932">
        <v>631.60664194967808</v>
      </c>
      <c r="AQ6" s="932">
        <v>2367.4837220478576</v>
      </c>
      <c r="AR6" s="932">
        <v>192.94070757936257</v>
      </c>
      <c r="AS6" s="932">
        <v>248.40373816013656</v>
      </c>
      <c r="AT6" s="932">
        <v>254.55046123741653</v>
      </c>
      <c r="AU6" s="932">
        <v>695.89490697691565</v>
      </c>
      <c r="AV6" s="932">
        <v>289.9836554668525</v>
      </c>
      <c r="AW6" s="932">
        <v>246.43948413842111</v>
      </c>
      <c r="AX6" s="932">
        <v>196.57901992166515</v>
      </c>
      <c r="AY6" s="932">
        <v>733.00215952693873</v>
      </c>
      <c r="AZ6" s="932">
        <v>285.04406151400531</v>
      </c>
      <c r="BA6" s="932">
        <v>228.01114520892227</v>
      </c>
      <c r="BB6" s="932">
        <v>189.6964596381313</v>
      </c>
      <c r="BC6" s="932">
        <v>868.14832426539556</v>
      </c>
      <c r="BD6" s="932">
        <v>220.49456608963132</v>
      </c>
      <c r="BE6" s="932">
        <v>256.72191374191056</v>
      </c>
      <c r="BF6" s="932">
        <v>212.14010020647851</v>
      </c>
      <c r="BG6" s="932">
        <v>689.35658003802041</v>
      </c>
      <c r="BH6" s="932">
        <v>312.16926008776443</v>
      </c>
      <c r="BI6" s="932">
        <v>309.44435113360771</v>
      </c>
      <c r="BJ6" s="932">
        <v>222.25185598819439</v>
      </c>
      <c r="BK6" s="932">
        <v>843.86546720956665</v>
      </c>
      <c r="BL6" s="932">
        <v>314.38106120799887</v>
      </c>
      <c r="BM6" s="932">
        <v>243.40135322889469</v>
      </c>
      <c r="BN6" s="932">
        <v>201.20127179708194</v>
      </c>
      <c r="BO6" s="932"/>
      <c r="BP6" s="932"/>
      <c r="BQ6" s="932"/>
      <c r="BR6" s="932">
        <v>758.9836862339755</v>
      </c>
      <c r="BS6" s="933">
        <v>362.19511725904192</v>
      </c>
      <c r="BT6" s="933">
        <v>300.03847905199569</v>
      </c>
      <c r="BU6" s="933">
        <v>355.41935236199845</v>
      </c>
      <c r="BV6" s="933">
        <v>1017.652948673036</v>
      </c>
      <c r="BW6" s="934">
        <v>226.13593527783465</v>
      </c>
      <c r="BX6" s="934">
        <v>309.65346197366233</v>
      </c>
      <c r="BY6" s="934">
        <v>209.11811651457737</v>
      </c>
      <c r="BZ6" s="934">
        <v>744.90751376607432</v>
      </c>
      <c r="CA6" s="933">
        <v>348.09971920310568</v>
      </c>
      <c r="CB6" s="933">
        <v>292.45479186270984</v>
      </c>
      <c r="CC6" s="933">
        <v>180.40017514479186</v>
      </c>
      <c r="CD6" s="933">
        <v>820.95468621060741</v>
      </c>
      <c r="CE6" s="933">
        <v>405.96227926282808</v>
      </c>
      <c r="CF6" s="933">
        <v>279.41401350926191</v>
      </c>
      <c r="CG6" s="933">
        <v>148.12066891511697</v>
      </c>
      <c r="CH6" s="933">
        <v>833.49696168720698</v>
      </c>
      <c r="CI6" s="933">
        <v>367.35963349464021</v>
      </c>
      <c r="CJ6" s="933">
        <v>283.34134187744149</v>
      </c>
      <c r="CK6" s="933">
        <v>415.49624926244894</v>
      </c>
      <c r="CL6" s="933">
        <v>1066.1972246345306</v>
      </c>
      <c r="CM6" s="933">
        <v>319.10472709240423</v>
      </c>
      <c r="CN6" s="933">
        <v>376.34581796263859</v>
      </c>
      <c r="CO6" s="933">
        <v>289.44713769231305</v>
      </c>
      <c r="CP6" s="933">
        <v>984.89768274735593</v>
      </c>
      <c r="CQ6" s="933">
        <v>376.19096606911319</v>
      </c>
      <c r="CR6" s="933">
        <v>512.61179388811161</v>
      </c>
      <c r="CS6" s="933">
        <v>306.41085182198481</v>
      </c>
      <c r="CT6" s="933">
        <v>1195.2136117792097</v>
      </c>
      <c r="CU6" s="933">
        <v>455.34116138818251</v>
      </c>
      <c r="CV6" s="933">
        <v>416.52192179418824</v>
      </c>
      <c r="CW6" s="933">
        <v>270.4246808121116</v>
      </c>
      <c r="CX6" s="933">
        <v>1142.2877639944825</v>
      </c>
      <c r="CY6" s="933">
        <v>463.07510026018531</v>
      </c>
      <c r="CZ6" s="933">
        <v>382.10499162827659</v>
      </c>
      <c r="DA6" s="933">
        <v>597.67717430869141</v>
      </c>
      <c r="DB6" s="933">
        <v>1442.8572661971534</v>
      </c>
      <c r="DC6" s="933">
        <v>4557.59</v>
      </c>
      <c r="DD6" s="935">
        <v>344.14908863548442</v>
      </c>
      <c r="DE6" s="933">
        <v>338.7528625573043</v>
      </c>
      <c r="DF6" s="933">
        <v>231.78437994872718</v>
      </c>
      <c r="DG6" s="933">
        <v>914.68633114151601</v>
      </c>
      <c r="DH6" s="933">
        <v>531.13579280528154</v>
      </c>
      <c r="DI6" s="933">
        <v>496.54830670958916</v>
      </c>
      <c r="DJ6" s="933">
        <v>747.36948252525394</v>
      </c>
      <c r="DK6" s="933">
        <v>1775.0535820401244</v>
      </c>
      <c r="DL6" s="933">
        <v>557.00408796804572</v>
      </c>
      <c r="DM6" s="933">
        <v>398.74676334987623</v>
      </c>
      <c r="DN6" s="933">
        <v>476.38832576695933</v>
      </c>
      <c r="DO6" s="933">
        <v>1432.1391770848813</v>
      </c>
      <c r="DP6" s="933">
        <v>569.09397741735177</v>
      </c>
      <c r="DQ6" s="933">
        <v>676.09218722041965</v>
      </c>
      <c r="DR6" s="933">
        <v>902.88340780416593</v>
      </c>
      <c r="DS6" s="933">
        <v>2148.0695724419375</v>
      </c>
      <c r="DT6" s="936">
        <v>6269.9486627084598</v>
      </c>
      <c r="DU6" s="935">
        <v>739.14496782470258</v>
      </c>
      <c r="DV6" s="933">
        <v>393.76898955229251</v>
      </c>
      <c r="DW6" s="933">
        <v>275.40521335072452</v>
      </c>
      <c r="DX6" s="933">
        <v>1408.3191707277194</v>
      </c>
      <c r="DY6" s="933">
        <v>707.96646629808617</v>
      </c>
      <c r="DZ6" s="933">
        <v>671.7618995176274</v>
      </c>
      <c r="EA6" s="933">
        <v>486.86452220481061</v>
      </c>
      <c r="EB6" s="933">
        <v>1866.592888020524</v>
      </c>
      <c r="EC6" s="933">
        <v>3274.9120587482435</v>
      </c>
      <c r="ED6" s="933">
        <v>814.64311877060106</v>
      </c>
      <c r="EE6" s="933">
        <v>393.59475176597101</v>
      </c>
      <c r="EF6" s="933">
        <v>524.21997600293366</v>
      </c>
      <c r="EG6" s="933">
        <v>1732.4578465395057</v>
      </c>
      <c r="EH6" s="933">
        <v>776.48782728412766</v>
      </c>
      <c r="EI6" s="933">
        <v>816.40869571748783</v>
      </c>
      <c r="EJ6" s="933">
        <v>712.84465144081787</v>
      </c>
      <c r="EK6" s="933">
        <v>2305.7411744424335</v>
      </c>
      <c r="EL6" s="936">
        <v>7313.1110797301826</v>
      </c>
      <c r="EM6" s="935">
        <v>680.22855251803503</v>
      </c>
      <c r="EN6" s="933">
        <v>550.23018859848321</v>
      </c>
      <c r="EO6" s="933">
        <v>470.44573152492495</v>
      </c>
      <c r="EP6" s="933">
        <v>1700.9044726414434</v>
      </c>
      <c r="EQ6" s="933">
        <v>941.10963940225656</v>
      </c>
      <c r="ER6" s="933">
        <v>604.69440992672492</v>
      </c>
      <c r="ES6" s="933">
        <v>411.02302644960793</v>
      </c>
      <c r="ET6" s="933">
        <v>1956.8270757785892</v>
      </c>
      <c r="EU6" s="933">
        <v>791.18017529038241</v>
      </c>
      <c r="EV6" s="933">
        <v>448.57979169173109</v>
      </c>
      <c r="EW6" s="933">
        <v>443.54727369851292</v>
      </c>
      <c r="EX6" s="933">
        <v>1683.3072406806264</v>
      </c>
      <c r="EY6" s="933">
        <v>715.19575694712978</v>
      </c>
      <c r="EZ6" s="933">
        <v>532.65375047846806</v>
      </c>
      <c r="FA6" s="933">
        <v>918.16836009953181</v>
      </c>
      <c r="FB6" s="933">
        <v>2166.0178675251295</v>
      </c>
      <c r="FC6" s="936">
        <v>7507.0566566257876</v>
      </c>
      <c r="FD6" s="935">
        <v>538.74105216637997</v>
      </c>
      <c r="FE6" s="933">
        <v>698.95695231211266</v>
      </c>
      <c r="FF6" s="933">
        <v>744.5382859897943</v>
      </c>
      <c r="FG6" s="933">
        <v>1982.2362904682871</v>
      </c>
      <c r="FH6" s="933">
        <v>1025.9470557847881</v>
      </c>
      <c r="FI6" s="933">
        <v>703.79738507266211</v>
      </c>
      <c r="FJ6" s="933">
        <v>423.05388922979637</v>
      </c>
      <c r="FK6" s="933">
        <v>2152.798330087247</v>
      </c>
      <c r="FL6" s="933">
        <v>1300.0206702056951</v>
      </c>
      <c r="FM6" s="933">
        <v>619.56338092685257</v>
      </c>
      <c r="FN6" s="933">
        <v>462.27043223979223</v>
      </c>
      <c r="FO6" s="933">
        <v>2381.8544833723404</v>
      </c>
      <c r="FP6" s="933">
        <v>1014.0405221785106</v>
      </c>
      <c r="FQ6" s="933">
        <v>507.83635718980815</v>
      </c>
      <c r="FR6" s="933">
        <v>1211.5235867291581</v>
      </c>
      <c r="FS6" s="933">
        <v>2733.400466097477</v>
      </c>
      <c r="FT6" s="936">
        <v>9250.2895700253503</v>
      </c>
      <c r="FU6" s="935">
        <v>583.44932220425346</v>
      </c>
      <c r="FV6" s="933">
        <v>898.07161807097452</v>
      </c>
      <c r="FW6" s="933">
        <v>724.17801235428738</v>
      </c>
      <c r="FX6" s="933">
        <f t="shared" si="1"/>
        <v>2205.6989526295156</v>
      </c>
      <c r="FY6" s="933">
        <v>1391.3895111335587</v>
      </c>
      <c r="FZ6" s="933">
        <v>949.61787006311386</v>
      </c>
      <c r="GA6" s="933">
        <v>628.95630365856869</v>
      </c>
      <c r="GB6" s="933">
        <f t="shared" si="2"/>
        <v>2969.9636848552414</v>
      </c>
      <c r="GC6" s="933">
        <v>1507.103150180078</v>
      </c>
      <c r="GD6" s="933">
        <v>948.91518029662188</v>
      </c>
      <c r="GE6" s="933">
        <v>754.20507039634333</v>
      </c>
      <c r="GF6" s="933">
        <f t="shared" si="3"/>
        <v>3210.2234008730429</v>
      </c>
      <c r="GG6" s="933">
        <v>1760.1844785913477</v>
      </c>
      <c r="GH6" s="933">
        <v>1150.8316764353874</v>
      </c>
      <c r="GI6" s="933">
        <v>1352.0088877848493</v>
      </c>
      <c r="GJ6" s="933">
        <f t="shared" si="4"/>
        <v>4263.0250428115842</v>
      </c>
      <c r="GK6" s="936">
        <v>12648.911081169384</v>
      </c>
      <c r="GL6" s="935">
        <v>1306.4312577411256</v>
      </c>
      <c r="GM6" s="933">
        <v>1222.3017508768148</v>
      </c>
      <c r="GN6" s="933">
        <v>887.70806589687891</v>
      </c>
      <c r="GO6" s="933">
        <f t="shared" si="5"/>
        <v>3416.4410745148193</v>
      </c>
      <c r="GP6" s="933">
        <v>1739.7757150278937</v>
      </c>
      <c r="GQ6" s="933">
        <v>1794.4124483803857</v>
      </c>
      <c r="GR6" s="933">
        <v>1322.381114029077</v>
      </c>
      <c r="GS6" s="933">
        <f t="shared" si="6"/>
        <v>4856.5692774373565</v>
      </c>
      <c r="GT6" s="933">
        <v>1380.6149764534164</v>
      </c>
      <c r="GU6" s="933">
        <v>1373.9856707713907</v>
      </c>
      <c r="GV6" s="933">
        <v>830.46193035738327</v>
      </c>
      <c r="GW6" s="933">
        <f t="shared" si="7"/>
        <v>3585.0625775821904</v>
      </c>
      <c r="GX6" s="933">
        <v>2358.5513343190814</v>
      </c>
      <c r="GY6" s="933">
        <v>798.80381778709216</v>
      </c>
      <c r="GZ6" s="933">
        <v>1951.3729571751428</v>
      </c>
      <c r="HA6" s="933">
        <f t="shared" si="8"/>
        <v>5108.7281092813164</v>
      </c>
      <c r="HB6" s="936">
        <f t="shared" si="9"/>
        <v>16966.801038815684</v>
      </c>
      <c r="HC6" s="933">
        <v>902.08020380094911</v>
      </c>
      <c r="HD6" s="933">
        <v>1738.7074946476648</v>
      </c>
      <c r="HE6" s="933">
        <v>673.04855926993559</v>
      </c>
      <c r="HF6" s="933">
        <v>3313.8362577185499</v>
      </c>
      <c r="HG6" s="933">
        <v>2948.6873079683437</v>
      </c>
      <c r="HH6" s="933">
        <v>2077.3689688058062</v>
      </c>
      <c r="HI6" s="933">
        <v>1037.0779816645518</v>
      </c>
      <c r="HJ6" s="933">
        <v>6063.1342584387012</v>
      </c>
      <c r="HK6" s="933">
        <v>3156.2141885562983</v>
      </c>
      <c r="HL6" s="933">
        <v>1884.281899758224</v>
      </c>
      <c r="HM6" s="933">
        <v>1086.9500582593732</v>
      </c>
      <c r="HN6" s="933">
        <v>6127.4461465738941</v>
      </c>
      <c r="HO6" s="933">
        <v>3569.8836056634509</v>
      </c>
      <c r="HP6" s="933">
        <v>1717.0672561763452</v>
      </c>
      <c r="HQ6" s="933">
        <v>2813.1346450080205</v>
      </c>
      <c r="HR6" s="933">
        <v>8100.0855068478168</v>
      </c>
      <c r="HS6" s="936">
        <v>23604.502169578966</v>
      </c>
      <c r="HT6" s="935">
        <v>1430.2770971682555</v>
      </c>
      <c r="HU6" s="933">
        <v>2450.5982715616879</v>
      </c>
      <c r="HV6" s="933">
        <v>1284.1166049489229</v>
      </c>
      <c r="HW6" s="933">
        <v>5164.9919736788661</v>
      </c>
      <c r="HX6" s="933">
        <v>2947.8479097262593</v>
      </c>
      <c r="HY6" s="933">
        <v>2436.8435398048364</v>
      </c>
      <c r="HZ6" s="933">
        <v>2282.8434497823023</v>
      </c>
      <c r="IA6" s="933">
        <v>7667.5348993133985</v>
      </c>
      <c r="IB6" s="933">
        <v>2315.6470822882725</v>
      </c>
      <c r="IC6" s="933">
        <v>2130.4405833001051</v>
      </c>
      <c r="ID6" s="933">
        <v>2130.3198815885057</v>
      </c>
      <c r="IE6" s="933">
        <v>6576.4075471768838</v>
      </c>
      <c r="IF6" s="933">
        <v>2329.3024622136222</v>
      </c>
      <c r="IG6" s="933">
        <v>1926.6044959500759</v>
      </c>
      <c r="IH6" s="933">
        <v>3224.5027440466351</v>
      </c>
      <c r="II6" s="933">
        <v>7480.4097022103333</v>
      </c>
      <c r="IJ6" s="936">
        <f t="shared" si="0"/>
        <v>26889.344122379483</v>
      </c>
      <c r="IK6" s="935">
        <v>2516</v>
      </c>
      <c r="IL6" s="933">
        <v>2619</v>
      </c>
      <c r="IM6" s="933">
        <v>2562</v>
      </c>
      <c r="IN6" s="936">
        <v>7697</v>
      </c>
      <c r="IO6" s="937"/>
      <c r="IP6" s="938"/>
    </row>
    <row r="7" spans="1:250" ht="18.75" customHeight="1">
      <c r="A7" s="939" t="s">
        <v>723</v>
      </c>
      <c r="B7" s="928"/>
      <c r="C7" s="929"/>
      <c r="D7" s="930"/>
      <c r="E7" s="930"/>
      <c r="F7" s="931"/>
      <c r="G7" s="932"/>
      <c r="H7" s="932"/>
      <c r="I7" s="932"/>
      <c r="J7" s="932"/>
      <c r="K7" s="932"/>
      <c r="L7" s="932"/>
      <c r="M7" s="932"/>
      <c r="N7" s="932"/>
      <c r="O7" s="932"/>
      <c r="P7" s="932"/>
      <c r="Q7" s="932"/>
      <c r="R7" s="932"/>
      <c r="S7" s="932"/>
      <c r="T7" s="932"/>
      <c r="U7" s="932"/>
      <c r="V7" s="932"/>
      <c r="W7" s="932"/>
      <c r="X7" s="932"/>
      <c r="Y7" s="932"/>
      <c r="Z7" s="932"/>
      <c r="AA7" s="932"/>
      <c r="AB7" s="932"/>
      <c r="AC7" s="932"/>
      <c r="AD7" s="932"/>
      <c r="AE7" s="932"/>
      <c r="AF7" s="932"/>
      <c r="AG7" s="932"/>
      <c r="AH7" s="932"/>
      <c r="AI7" s="932"/>
      <c r="AJ7" s="932"/>
      <c r="AK7" s="932"/>
      <c r="AL7" s="932"/>
      <c r="AM7" s="931"/>
      <c r="AN7" s="932"/>
      <c r="AO7" s="2814"/>
      <c r="AP7" s="932"/>
      <c r="AQ7" s="932"/>
      <c r="AR7" s="932"/>
      <c r="AS7" s="932"/>
      <c r="AT7" s="932"/>
      <c r="AU7" s="932"/>
      <c r="AV7" s="932"/>
      <c r="AW7" s="932"/>
      <c r="AX7" s="932"/>
      <c r="AY7" s="932"/>
      <c r="AZ7" s="932"/>
      <c r="BA7" s="932"/>
      <c r="BB7" s="932"/>
      <c r="BC7" s="932"/>
      <c r="BD7" s="932"/>
      <c r="BE7" s="932"/>
      <c r="BF7" s="932"/>
      <c r="BG7" s="932"/>
      <c r="BH7" s="932"/>
      <c r="BI7" s="932"/>
      <c r="BJ7" s="932"/>
      <c r="BK7" s="932"/>
      <c r="BL7" s="932"/>
      <c r="BM7" s="932"/>
      <c r="BN7" s="932"/>
      <c r="BO7" s="932"/>
      <c r="BP7" s="932"/>
      <c r="BQ7" s="932"/>
      <c r="BR7" s="932"/>
      <c r="BS7" s="933"/>
      <c r="BT7" s="933"/>
      <c r="BU7" s="933"/>
      <c r="BV7" s="933"/>
      <c r="BW7" s="934"/>
      <c r="BX7" s="934"/>
      <c r="BY7" s="934"/>
      <c r="BZ7" s="934"/>
      <c r="CA7" s="933"/>
      <c r="CB7" s="933"/>
      <c r="CC7" s="933"/>
      <c r="CD7" s="933"/>
      <c r="CE7" s="933"/>
      <c r="CF7" s="933"/>
      <c r="CG7" s="933"/>
      <c r="CH7" s="933"/>
      <c r="CI7" s="933"/>
      <c r="CJ7" s="933"/>
      <c r="CK7" s="933"/>
      <c r="CL7" s="933"/>
      <c r="CM7" s="933"/>
      <c r="CN7" s="933"/>
      <c r="CO7" s="933"/>
      <c r="CP7" s="933"/>
      <c r="CQ7" s="933"/>
      <c r="CR7" s="933"/>
      <c r="CS7" s="933"/>
      <c r="CT7" s="933"/>
      <c r="CU7" s="933"/>
      <c r="CV7" s="933"/>
      <c r="CW7" s="933"/>
      <c r="CX7" s="933"/>
      <c r="CY7" s="933"/>
      <c r="CZ7" s="933"/>
      <c r="DA7" s="933"/>
      <c r="DB7" s="933"/>
      <c r="DC7" s="933"/>
      <c r="DD7" s="935"/>
      <c r="DE7" s="933"/>
      <c r="DF7" s="933"/>
      <c r="DG7" s="933"/>
      <c r="DH7" s="933"/>
      <c r="DI7" s="933"/>
      <c r="DJ7" s="933"/>
      <c r="DK7" s="933"/>
      <c r="DL7" s="933"/>
      <c r="DM7" s="933"/>
      <c r="DN7" s="933"/>
      <c r="DO7" s="933"/>
      <c r="DP7" s="933"/>
      <c r="DQ7" s="933"/>
      <c r="DR7" s="933"/>
      <c r="DS7" s="933"/>
      <c r="DT7" s="936"/>
      <c r="DU7" s="935"/>
      <c r="DV7" s="933"/>
      <c r="DW7" s="933"/>
      <c r="DX7" s="933"/>
      <c r="DY7" s="933"/>
      <c r="DZ7" s="933"/>
      <c r="EA7" s="933"/>
      <c r="EB7" s="933"/>
      <c r="EC7" s="933"/>
      <c r="ED7" s="933"/>
      <c r="EE7" s="933"/>
      <c r="EF7" s="933"/>
      <c r="EG7" s="933"/>
      <c r="EH7" s="933"/>
      <c r="EI7" s="933"/>
      <c r="EJ7" s="933"/>
      <c r="EK7" s="933"/>
      <c r="EL7" s="936"/>
      <c r="EM7" s="935"/>
      <c r="EN7" s="933"/>
      <c r="EO7" s="933"/>
      <c r="EP7" s="933"/>
      <c r="EQ7" s="933"/>
      <c r="ER7" s="933"/>
      <c r="ES7" s="933"/>
      <c r="ET7" s="933"/>
      <c r="EU7" s="933"/>
      <c r="EV7" s="933"/>
      <c r="EW7" s="933"/>
      <c r="EX7" s="933"/>
      <c r="EY7" s="933"/>
      <c r="EZ7" s="933"/>
      <c r="FA7" s="933"/>
      <c r="FB7" s="933"/>
      <c r="FC7" s="936"/>
      <c r="FD7" s="935"/>
      <c r="FE7" s="933"/>
      <c r="FF7" s="933"/>
      <c r="FG7" s="933"/>
      <c r="FH7" s="933"/>
      <c r="FI7" s="933"/>
      <c r="FJ7" s="933"/>
      <c r="FK7" s="933"/>
      <c r="FL7" s="933"/>
      <c r="FM7" s="933"/>
      <c r="FN7" s="933"/>
      <c r="FO7" s="933"/>
      <c r="FP7" s="933"/>
      <c r="FQ7" s="933"/>
      <c r="FR7" s="933"/>
      <c r="FS7" s="933"/>
      <c r="FT7" s="936"/>
      <c r="FU7" s="935">
        <v>541.14668284523123</v>
      </c>
      <c r="FV7" s="933">
        <v>860.42186327061199</v>
      </c>
      <c r="FW7" s="933">
        <v>692.88971509092914</v>
      </c>
      <c r="FX7" s="933">
        <f t="shared" si="1"/>
        <v>2094.4582612067725</v>
      </c>
      <c r="FY7" s="933">
        <v>1322.1031095281103</v>
      </c>
      <c r="FZ7" s="933">
        <v>905.19385756866416</v>
      </c>
      <c r="GA7" s="933">
        <v>591.10935345963469</v>
      </c>
      <c r="GB7" s="933">
        <f t="shared" si="2"/>
        <v>2818.4063205564094</v>
      </c>
      <c r="GC7" s="933">
        <v>1434.6249635457175</v>
      </c>
      <c r="GD7" s="933">
        <v>898.39002245727647</v>
      </c>
      <c r="GE7" s="933">
        <v>721.84123809636458</v>
      </c>
      <c r="GF7" s="933">
        <f t="shared" si="3"/>
        <v>3054.8562240993588</v>
      </c>
      <c r="GG7" s="933">
        <v>1669.1581974412418</v>
      </c>
      <c r="GH7" s="933">
        <v>1085.7282475881377</v>
      </c>
      <c r="GI7" s="933">
        <v>1272.0246099718859</v>
      </c>
      <c r="GJ7" s="933">
        <f t="shared" si="4"/>
        <v>4026.9110550012656</v>
      </c>
      <c r="GK7" s="936">
        <v>11994.631860863807</v>
      </c>
      <c r="GL7" s="935">
        <v>1252.4011414490581</v>
      </c>
      <c r="GM7" s="933">
        <v>1176.1611003307576</v>
      </c>
      <c r="GN7" s="933">
        <v>841.90487994432294</v>
      </c>
      <c r="GO7" s="933">
        <f t="shared" si="5"/>
        <v>3270.4671217241389</v>
      </c>
      <c r="GP7" s="933">
        <v>1656.7820489257117</v>
      </c>
      <c r="GQ7" s="933">
        <v>1603.1916110485083</v>
      </c>
      <c r="GR7" s="933">
        <v>1246.0734140316829</v>
      </c>
      <c r="GS7" s="933">
        <f t="shared" si="6"/>
        <v>4506.0470740059027</v>
      </c>
      <c r="GT7" s="933">
        <v>1300.3368402939668</v>
      </c>
      <c r="GU7" s="933">
        <v>1288.2953800309119</v>
      </c>
      <c r="GV7" s="933">
        <v>789.97744244735225</v>
      </c>
      <c r="GW7" s="933">
        <f t="shared" si="7"/>
        <v>3378.6096627722309</v>
      </c>
      <c r="GX7" s="933">
        <v>2232.087895094031</v>
      </c>
      <c r="GY7" s="933">
        <v>753.74170339684224</v>
      </c>
      <c r="GZ7" s="933">
        <v>1868.716978549344</v>
      </c>
      <c r="HA7" s="933">
        <f t="shared" si="8"/>
        <v>4854.546577040217</v>
      </c>
      <c r="HB7" s="936">
        <f t="shared" si="9"/>
        <v>16009.67043554249</v>
      </c>
      <c r="HC7" s="933">
        <v>828.29903624402095</v>
      </c>
      <c r="HD7" s="933">
        <v>1663.8395091719567</v>
      </c>
      <c r="HE7" s="933">
        <v>622.77283488472608</v>
      </c>
      <c r="HF7" s="933">
        <v>3114.9113803007035</v>
      </c>
      <c r="HG7" s="933">
        <v>2808.0258855711054</v>
      </c>
      <c r="HH7" s="933">
        <v>1938.071007267708</v>
      </c>
      <c r="HI7" s="933">
        <v>981.8772263889382</v>
      </c>
      <c r="HJ7" s="933">
        <v>5727.9741192277515</v>
      </c>
      <c r="HK7" s="933">
        <v>2934.9268731771913</v>
      </c>
      <c r="HL7" s="933">
        <v>1767.0722608111241</v>
      </c>
      <c r="HM7" s="933">
        <v>1019.0587588014031</v>
      </c>
      <c r="HN7" s="933">
        <v>5721.0578927897186</v>
      </c>
      <c r="HO7" s="933">
        <v>3304.4073719282433</v>
      </c>
      <c r="HP7" s="933">
        <v>1594.1741261345478</v>
      </c>
      <c r="HQ7" s="933">
        <v>2684.8858688605692</v>
      </c>
      <c r="HR7" s="933">
        <v>7583.4673669233598</v>
      </c>
      <c r="HS7" s="936">
        <v>22147.410759241535</v>
      </c>
      <c r="HT7" s="935">
        <v>1308.5461530924299</v>
      </c>
      <c r="HU7" s="933">
        <v>2333.7149558288406</v>
      </c>
      <c r="HV7" s="933">
        <v>1211.1005493869018</v>
      </c>
      <c r="HW7" s="933">
        <v>4853.3616583081721</v>
      </c>
      <c r="HX7" s="933">
        <v>2765.0506550633372</v>
      </c>
      <c r="HY7" s="933">
        <v>2310.7208686293357</v>
      </c>
      <c r="HZ7" s="933">
        <v>2169.0162475370093</v>
      </c>
      <c r="IA7" s="933">
        <v>7244.7877712296822</v>
      </c>
      <c r="IB7" s="933">
        <v>2170.7715259025204</v>
      </c>
      <c r="IC7" s="933">
        <v>2018.0210104470398</v>
      </c>
      <c r="ID7" s="933">
        <v>2003.6593619653413</v>
      </c>
      <c r="IE7" s="933">
        <v>6192.451898314901</v>
      </c>
      <c r="IF7" s="933">
        <v>2183.8384676436854</v>
      </c>
      <c r="IG7" s="933">
        <v>1833.0837888448318</v>
      </c>
      <c r="IH7" s="933">
        <v>3054.1022787476577</v>
      </c>
      <c r="II7" s="933">
        <v>7071.0245352361744</v>
      </c>
      <c r="IJ7" s="936">
        <f t="shared" si="0"/>
        <v>25361.625863088928</v>
      </c>
      <c r="IK7" s="935">
        <v>2396</v>
      </c>
      <c r="IL7" s="933">
        <v>2505</v>
      </c>
      <c r="IM7" s="933">
        <v>2421</v>
      </c>
      <c r="IN7" s="936">
        <v>7322</v>
      </c>
      <c r="IO7" s="937"/>
    </row>
    <row r="8" spans="1:250" ht="23.25" customHeight="1">
      <c r="A8" s="939" t="s">
        <v>724</v>
      </c>
      <c r="B8" s="928">
        <v>209.01599999999999</v>
      </c>
      <c r="C8" s="929">
        <v>428.77800000000002</v>
      </c>
      <c r="D8" s="930">
        <v>373.01799999999997</v>
      </c>
      <c r="E8" s="930">
        <v>557.15200000000004</v>
      </c>
      <c r="F8" s="931">
        <v>11.202503344757327</v>
      </c>
      <c r="G8" s="932">
        <v>14.17028254021487</v>
      </c>
      <c r="H8" s="932">
        <v>11.308138467002603</v>
      </c>
      <c r="I8" s="932">
        <v>36.680924351974802</v>
      </c>
      <c r="J8" s="932">
        <v>10.265614285420446</v>
      </c>
      <c r="K8" s="932">
        <v>20.198556263793535</v>
      </c>
      <c r="L8" s="932">
        <v>13.661843681105067</v>
      </c>
      <c r="M8" s="932">
        <v>44.126014230319051</v>
      </c>
      <c r="N8" s="932">
        <v>11.904789361743063</v>
      </c>
      <c r="O8" s="932">
        <v>11.115568078923179</v>
      </c>
      <c r="P8" s="932">
        <v>9.8091480246936094</v>
      </c>
      <c r="Q8" s="932">
        <v>32.829505465359851</v>
      </c>
      <c r="R8" s="932">
        <v>17.517049956302749</v>
      </c>
      <c r="S8" s="932">
        <v>18.48282767682571</v>
      </c>
      <c r="T8" s="932">
        <v>14.277657921595887</v>
      </c>
      <c r="U8" s="932">
        <v>50.277535554724352</v>
      </c>
      <c r="V8" s="932">
        <v>163.91397960237808</v>
      </c>
      <c r="W8" s="932"/>
      <c r="X8" s="932">
        <v>14.40316564901835</v>
      </c>
      <c r="Y8" s="932">
        <v>12.955856184834049</v>
      </c>
      <c r="Z8" s="932">
        <v>7.082053088635635</v>
      </c>
      <c r="AA8" s="932">
        <v>34.441074922488035</v>
      </c>
      <c r="AB8" s="932">
        <v>26.621282865111063</v>
      </c>
      <c r="AC8" s="932">
        <v>16.675912829446066</v>
      </c>
      <c r="AD8" s="932">
        <v>12.813354286970077</v>
      </c>
      <c r="AE8" s="932">
        <v>56.110549981527207</v>
      </c>
      <c r="AF8" s="932">
        <v>15.442598681629462</v>
      </c>
      <c r="AG8" s="932">
        <v>13.280559492636407</v>
      </c>
      <c r="AH8" s="932">
        <v>8.1689737999127381</v>
      </c>
      <c r="AI8" s="932">
        <v>36.892131974178611</v>
      </c>
      <c r="AJ8" s="932">
        <v>26.745472060069943</v>
      </c>
      <c r="AK8" s="932">
        <v>13.624281372031422</v>
      </c>
      <c r="AL8" s="932">
        <v>13.748695003211814</v>
      </c>
      <c r="AM8" s="931"/>
      <c r="AN8" s="932"/>
      <c r="AO8" s="2814"/>
      <c r="AP8" s="932">
        <v>54.118448435313177</v>
      </c>
      <c r="AQ8" s="932">
        <v>181.56220531350704</v>
      </c>
      <c r="AR8" s="932">
        <v>25.164388622926118</v>
      </c>
      <c r="AS8" s="932">
        <v>15.177155062837679</v>
      </c>
      <c r="AT8" s="932">
        <v>12.875263373121925</v>
      </c>
      <c r="AU8" s="932">
        <v>53.21680705888572</v>
      </c>
      <c r="AV8" s="932">
        <v>22.32859287711171</v>
      </c>
      <c r="AW8" s="932">
        <v>17.257600349428085</v>
      </c>
      <c r="AX8" s="932">
        <v>11.856678030551924</v>
      </c>
      <c r="AY8" s="932">
        <v>51.442871257091717</v>
      </c>
      <c r="AZ8" s="932">
        <v>23.038041164915455</v>
      </c>
      <c r="BA8" s="932">
        <v>14.82108554645122</v>
      </c>
      <c r="BB8" s="932">
        <v>11.569402747215239</v>
      </c>
      <c r="BC8" s="932">
        <v>65.281821586664549</v>
      </c>
      <c r="BD8" s="932">
        <v>29.007182023227447</v>
      </c>
      <c r="BE8" s="932">
        <v>17.346076227166883</v>
      </c>
      <c r="BF8" s="932">
        <v>14.475535902436343</v>
      </c>
      <c r="BG8" s="932">
        <v>60.828794152830675</v>
      </c>
      <c r="BH8" s="932">
        <v>27.264409367723701</v>
      </c>
      <c r="BI8" s="932">
        <v>23.119248196082619</v>
      </c>
      <c r="BJ8" s="932">
        <v>16.643993915441026</v>
      </c>
      <c r="BK8" s="932">
        <v>67.027651479247353</v>
      </c>
      <c r="BL8" s="932">
        <v>26.676166739251016</v>
      </c>
      <c r="BM8" s="932">
        <v>20.653327711103625</v>
      </c>
      <c r="BN8" s="932">
        <v>13.467107512702139</v>
      </c>
      <c r="BO8" s="932"/>
      <c r="BP8" s="932"/>
      <c r="BQ8" s="932"/>
      <c r="BR8" s="932">
        <v>60.79660196305678</v>
      </c>
      <c r="BS8" s="933">
        <v>362.19511725904192</v>
      </c>
      <c r="BT8" s="933">
        <v>300.03847905199569</v>
      </c>
      <c r="BU8" s="933">
        <v>355.41935236199845</v>
      </c>
      <c r="BV8" s="933">
        <v>1017.652948673036</v>
      </c>
      <c r="BW8" s="934">
        <v>25.992606832577291</v>
      </c>
      <c r="BX8" s="934">
        <v>16.291018938924584</v>
      </c>
      <c r="BY8" s="934">
        <v>13.319029249463943</v>
      </c>
      <c r="BZ8" s="934">
        <v>55.60265502096582</v>
      </c>
      <c r="CA8" s="933">
        <v>27.821852157815009</v>
      </c>
      <c r="CB8" s="933">
        <v>19.64996453557416</v>
      </c>
      <c r="CC8" s="933">
        <v>13.20796603422402</v>
      </c>
      <c r="CD8" s="933">
        <v>60.679782727613187</v>
      </c>
      <c r="CE8" s="933">
        <v>34.459005297097676</v>
      </c>
      <c r="CF8" s="933">
        <v>21.261354532540942</v>
      </c>
      <c r="CG8" s="933">
        <v>11.223390600990246</v>
      </c>
      <c r="CH8" s="933">
        <v>66.943750430628867</v>
      </c>
      <c r="CI8" s="933">
        <v>27.466025106680821</v>
      </c>
      <c r="CJ8" s="933">
        <v>22.097671099635996</v>
      </c>
      <c r="CK8" s="933">
        <v>4.0517236581705403</v>
      </c>
      <c r="CL8" s="933">
        <v>53.615419864487357</v>
      </c>
      <c r="CM8" s="933">
        <v>33.749019566290684</v>
      </c>
      <c r="CN8" s="933">
        <v>18.846409515925647</v>
      </c>
      <c r="CO8" s="933">
        <v>17.085605825466395</v>
      </c>
      <c r="CP8" s="933">
        <v>69.681034907682715</v>
      </c>
      <c r="CQ8" s="933">
        <v>25.205575071736227</v>
      </c>
      <c r="CR8" s="933">
        <v>32.794686503773178</v>
      </c>
      <c r="CS8" s="933">
        <v>20.321834994204867</v>
      </c>
      <c r="CT8" s="933">
        <v>78.322096569714276</v>
      </c>
      <c r="CU8" s="933">
        <v>33.829644878189235</v>
      </c>
      <c r="CV8" s="933">
        <v>25.829341614579338</v>
      </c>
      <c r="CW8" s="933">
        <v>18.627141232608039</v>
      </c>
      <c r="CX8" s="933">
        <v>78.286127725376602</v>
      </c>
      <c r="CY8" s="933">
        <v>38.69677612062975</v>
      </c>
      <c r="CZ8" s="933">
        <v>27.401285842216563</v>
      </c>
      <c r="DA8" s="933">
        <v>31.119007446354594</v>
      </c>
      <c r="DB8" s="933">
        <v>97.217069409200903</v>
      </c>
      <c r="DC8" s="933">
        <v>351.28</v>
      </c>
      <c r="DD8" s="935">
        <v>32.884774102234189</v>
      </c>
      <c r="DE8" s="933">
        <v>25.125862426478648</v>
      </c>
      <c r="DF8" s="933">
        <v>17.200733872205252</v>
      </c>
      <c r="DG8" s="933">
        <v>75.211370400918099</v>
      </c>
      <c r="DH8" s="933">
        <v>34.819614180156329</v>
      </c>
      <c r="DI8" s="933">
        <v>28.852976096450416</v>
      </c>
      <c r="DJ8" s="933">
        <v>24.708784455919815</v>
      </c>
      <c r="DK8" s="933">
        <v>88.381374732526567</v>
      </c>
      <c r="DL8" s="933">
        <v>35.624342770790562</v>
      </c>
      <c r="DM8" s="933">
        <v>38.482791783460556</v>
      </c>
      <c r="DN8" s="933">
        <v>23.896533493105345</v>
      </c>
      <c r="DO8" s="933">
        <v>98.003668047356456</v>
      </c>
      <c r="DP8" s="933">
        <v>37.705111446120945</v>
      </c>
      <c r="DQ8" s="933">
        <v>37.861218657401402</v>
      </c>
      <c r="DR8" s="933">
        <v>41.533177385629251</v>
      </c>
      <c r="DS8" s="933">
        <v>117.09950748915159</v>
      </c>
      <c r="DT8" s="936">
        <v>378.69592066995273</v>
      </c>
      <c r="DU8" s="935">
        <v>39.20138787053579</v>
      </c>
      <c r="DV8" s="933">
        <v>30.064181987461339</v>
      </c>
      <c r="DW8" s="933">
        <v>16.158027998269244</v>
      </c>
      <c r="DX8" s="933">
        <v>85.423597856266383</v>
      </c>
      <c r="DY8" s="933">
        <v>48.861429197328739</v>
      </c>
      <c r="DZ8" s="933">
        <v>41.923874445790275</v>
      </c>
      <c r="EA8" s="933">
        <v>23.902016662242517</v>
      </c>
      <c r="EB8" s="933">
        <v>114.68732030536154</v>
      </c>
      <c r="EC8" s="933">
        <v>200.11091816162792</v>
      </c>
      <c r="ED8" s="933">
        <v>51.678562704359074</v>
      </c>
      <c r="EE8" s="933">
        <v>30.476316159221739</v>
      </c>
      <c r="EF8" s="933">
        <v>22.310261190208482</v>
      </c>
      <c r="EG8" s="933">
        <v>104.46514005378928</v>
      </c>
      <c r="EH8" s="933">
        <v>44.936196901154169</v>
      </c>
      <c r="EI8" s="933">
        <v>40.494797772551046</v>
      </c>
      <c r="EJ8" s="933">
        <v>31.050456729471929</v>
      </c>
      <c r="EK8" s="933">
        <v>116.48145140317715</v>
      </c>
      <c r="EL8" s="936">
        <v>421.05750961859434</v>
      </c>
      <c r="EM8" s="935">
        <v>35.982905729655137</v>
      </c>
      <c r="EN8" s="933">
        <v>22.606346440466293</v>
      </c>
      <c r="EO8" s="933">
        <v>21.666541906951089</v>
      </c>
      <c r="EP8" s="933">
        <v>80.255794077072522</v>
      </c>
      <c r="EQ8" s="933">
        <v>34.867382674789489</v>
      </c>
      <c r="ER8" s="933">
        <v>28.25690873681825</v>
      </c>
      <c r="ES8" s="933">
        <v>22.463217106641643</v>
      </c>
      <c r="ET8" s="933">
        <v>85.587508518249379</v>
      </c>
      <c r="EU8" s="933">
        <v>49.708514051907194</v>
      </c>
      <c r="EV8" s="933">
        <v>25.97718343389926</v>
      </c>
      <c r="EW8" s="933">
        <v>28.166498845273114</v>
      </c>
      <c r="EX8" s="933">
        <v>103.85219633107957</v>
      </c>
      <c r="EY8" s="933">
        <v>51.209121090250477</v>
      </c>
      <c r="EZ8" s="933">
        <v>29.850024515954928</v>
      </c>
      <c r="FA8" s="933">
        <v>43.481428899082445</v>
      </c>
      <c r="FB8" s="933">
        <v>124.54057450528784</v>
      </c>
      <c r="FC8" s="936">
        <v>394.23607343168931</v>
      </c>
      <c r="FD8" s="935">
        <v>42.632438760588116</v>
      </c>
      <c r="FE8" s="933">
        <v>25.090106498539722</v>
      </c>
      <c r="FF8" s="933">
        <v>30.836320861534119</v>
      </c>
      <c r="FG8" s="933">
        <v>98.558866120661961</v>
      </c>
      <c r="FH8" s="933">
        <v>56.239041830355575</v>
      </c>
      <c r="FI8" s="933">
        <v>35.526809903600018</v>
      </c>
      <c r="FJ8" s="933">
        <v>24.241563749099424</v>
      </c>
      <c r="FK8" s="933">
        <v>116.00741548305503</v>
      </c>
      <c r="FL8" s="933">
        <v>66.798990809547902</v>
      </c>
      <c r="FM8" s="933">
        <v>31.091341124203421</v>
      </c>
      <c r="FN8" s="933">
        <v>20.893696909105252</v>
      </c>
      <c r="FO8" s="933">
        <v>118.78402884285659</v>
      </c>
      <c r="FP8" s="933">
        <v>49.56379381291255</v>
      </c>
      <c r="FQ8" s="933">
        <v>35.451775811469922</v>
      </c>
      <c r="FR8" s="933">
        <v>55.987859191108299</v>
      </c>
      <c r="FS8" s="933">
        <v>141.00342881549079</v>
      </c>
      <c r="FT8" s="936">
        <v>474.35373926206432</v>
      </c>
      <c r="FU8" s="935">
        <v>42.302639359022209</v>
      </c>
      <c r="FV8" s="933">
        <v>37.649754800362473</v>
      </c>
      <c r="FW8" s="933">
        <v>31.288297263358238</v>
      </c>
      <c r="FX8" s="933">
        <f t="shared" si="1"/>
        <v>111.24069142274291</v>
      </c>
      <c r="FY8" s="933">
        <v>69.286401605448489</v>
      </c>
      <c r="FZ8" s="933">
        <v>44.424012494449578</v>
      </c>
      <c r="GA8" s="933">
        <v>37.846950198934124</v>
      </c>
      <c r="GB8" s="933">
        <f t="shared" si="2"/>
        <v>151.55736429883217</v>
      </c>
      <c r="GC8" s="933">
        <v>72.478186634360668</v>
      </c>
      <c r="GD8" s="933">
        <v>50.525157839345439</v>
      </c>
      <c r="GE8" s="933">
        <v>32.363832299978732</v>
      </c>
      <c r="GF8" s="933">
        <f t="shared" si="3"/>
        <v>155.36717677368483</v>
      </c>
      <c r="GG8" s="933">
        <v>91.026281150105859</v>
      </c>
      <c r="GH8" s="933">
        <v>65.103428847249859</v>
      </c>
      <c r="GI8" s="933">
        <v>79.984277812963427</v>
      </c>
      <c r="GJ8" s="933">
        <f t="shared" si="4"/>
        <v>236.11398781031914</v>
      </c>
      <c r="GK8" s="936">
        <v>654.27922030557909</v>
      </c>
      <c r="GL8" s="935">
        <v>54.030116292067532</v>
      </c>
      <c r="GM8" s="933">
        <v>46.140650546057259</v>
      </c>
      <c r="GN8" s="933">
        <v>45.80318595255595</v>
      </c>
      <c r="GO8" s="933">
        <f t="shared" si="5"/>
        <v>145.97395279068076</v>
      </c>
      <c r="GP8" s="933">
        <v>82.993666102182033</v>
      </c>
      <c r="GQ8" s="933">
        <v>191.22083733187736</v>
      </c>
      <c r="GR8" s="933">
        <v>76.307699997394181</v>
      </c>
      <c r="GS8" s="933">
        <f t="shared" si="6"/>
        <v>350.52220343145359</v>
      </c>
      <c r="GT8" s="933">
        <v>80.278136159449474</v>
      </c>
      <c r="GU8" s="933">
        <v>85.690290740478787</v>
      </c>
      <c r="GV8" s="933">
        <v>40.484487910030971</v>
      </c>
      <c r="GW8" s="933">
        <f t="shared" si="7"/>
        <v>206.45291480995922</v>
      </c>
      <c r="GX8" s="933">
        <v>126.46343922505061</v>
      </c>
      <c r="GY8" s="933">
        <v>45.062114390249896</v>
      </c>
      <c r="GZ8" s="933">
        <v>82.655978625798696</v>
      </c>
      <c r="HA8" s="933">
        <f t="shared" si="8"/>
        <v>254.18153224109921</v>
      </c>
      <c r="HB8" s="936">
        <f t="shared" si="9"/>
        <v>957.13060327319283</v>
      </c>
      <c r="HC8" s="933">
        <v>73.781167556928125</v>
      </c>
      <c r="HD8" s="933">
        <v>74.867985475708053</v>
      </c>
      <c r="HE8" s="933">
        <v>50.275724385209529</v>
      </c>
      <c r="HF8" s="933">
        <v>198.92487741784569</v>
      </c>
      <c r="HG8" s="933">
        <v>140.66142239723837</v>
      </c>
      <c r="HH8" s="933">
        <v>139.29796153809806</v>
      </c>
      <c r="HI8" s="933">
        <v>55.200755275613588</v>
      </c>
      <c r="HJ8" s="933">
        <v>335.16013921095009</v>
      </c>
      <c r="HK8" s="933">
        <v>221.2873153791069</v>
      </c>
      <c r="HL8" s="933">
        <v>117.20963894709985</v>
      </c>
      <c r="HM8" s="933">
        <v>67.891299457970263</v>
      </c>
      <c r="HN8" s="933">
        <v>406.38825378417698</v>
      </c>
      <c r="HO8" s="933">
        <v>265.47623373520764</v>
      </c>
      <c r="HP8" s="933">
        <v>122.89313004179736</v>
      </c>
      <c r="HQ8" s="933">
        <v>128.24877614745154</v>
      </c>
      <c r="HR8" s="933">
        <v>516.6181399244565</v>
      </c>
      <c r="HS8" s="936">
        <v>1457.0914103374291</v>
      </c>
      <c r="HT8" s="935">
        <v>121.73094407582573</v>
      </c>
      <c r="HU8" s="933">
        <v>116.88331573284731</v>
      </c>
      <c r="HV8" s="933">
        <v>73.016055562021009</v>
      </c>
      <c r="HW8" s="933">
        <v>311.63031537069406</v>
      </c>
      <c r="HX8" s="933">
        <v>182.797254662922</v>
      </c>
      <c r="HY8" s="933">
        <v>126.12267117550022</v>
      </c>
      <c r="HZ8" s="933">
        <v>113.82720224529311</v>
      </c>
      <c r="IA8" s="933">
        <v>422.74712808371532</v>
      </c>
      <c r="IB8" s="933">
        <v>144.87555638575239</v>
      </c>
      <c r="IC8" s="933">
        <v>112.41957285306557</v>
      </c>
      <c r="ID8" s="933">
        <v>126.6605196231645</v>
      </c>
      <c r="IE8" s="933">
        <v>383.95564886198247</v>
      </c>
      <c r="IF8" s="933">
        <v>145.4639945699368</v>
      </c>
      <c r="IG8" s="933">
        <v>93.520707105244057</v>
      </c>
      <c r="IH8" s="933">
        <v>170.40046529897737</v>
      </c>
      <c r="II8" s="933">
        <v>409.38516697415821</v>
      </c>
      <c r="IJ8" s="936">
        <f t="shared" si="0"/>
        <v>1527.7182592905499</v>
      </c>
      <c r="IK8" s="935">
        <v>120</v>
      </c>
      <c r="IL8" s="933">
        <v>114</v>
      </c>
      <c r="IM8" s="933">
        <v>141</v>
      </c>
      <c r="IN8" s="936">
        <v>375</v>
      </c>
      <c r="IO8" s="937"/>
    </row>
    <row r="9" spans="1:250" ht="23.25" customHeight="1">
      <c r="A9" s="927" t="s">
        <v>725</v>
      </c>
      <c r="B9" s="928"/>
      <c r="C9" s="929"/>
      <c r="D9" s="930"/>
      <c r="E9" s="930"/>
      <c r="F9" s="940">
        <v>74.953941410295585</v>
      </c>
      <c r="G9" s="941">
        <v>103.11019869415233</v>
      </c>
      <c r="H9" s="941">
        <v>281.40544322559958</v>
      </c>
      <c r="I9" s="941">
        <v>459.4695833300475</v>
      </c>
      <c r="J9" s="941">
        <v>103.21824516023806</v>
      </c>
      <c r="K9" s="941">
        <v>126.90916195204375</v>
      </c>
      <c r="L9" s="941">
        <v>373.46363820963688</v>
      </c>
      <c r="M9" s="941">
        <v>603.59104532191861</v>
      </c>
      <c r="N9" s="941">
        <v>64.248898701198826</v>
      </c>
      <c r="O9" s="941">
        <v>97.376812274640557</v>
      </c>
      <c r="P9" s="941">
        <v>300.76431919856424</v>
      </c>
      <c r="Q9" s="941">
        <v>462.39003017440359</v>
      </c>
      <c r="R9" s="941">
        <v>96.744877445220141</v>
      </c>
      <c r="S9" s="941">
        <v>141.69780527946898</v>
      </c>
      <c r="T9" s="941">
        <v>597.6297151489382</v>
      </c>
      <c r="U9" s="941">
        <v>836.07239787362732</v>
      </c>
      <c r="V9" s="941">
        <v>2361.5230566999971</v>
      </c>
      <c r="W9" s="941"/>
      <c r="X9" s="941">
        <v>97.694155211140838</v>
      </c>
      <c r="Y9" s="941">
        <v>95.439536592856868</v>
      </c>
      <c r="Z9" s="941">
        <v>220.78787459715849</v>
      </c>
      <c r="AA9" s="941">
        <v>413.92156640115616</v>
      </c>
      <c r="AB9" s="932">
        <v>205.93626701147338</v>
      </c>
      <c r="AC9" s="932">
        <v>111.82074651961661</v>
      </c>
      <c r="AD9" s="932">
        <v>377.09041552909292</v>
      </c>
      <c r="AE9" s="932">
        <v>694.84742906018289</v>
      </c>
      <c r="AF9" s="932">
        <v>106.11351542100695</v>
      </c>
      <c r="AG9" s="932">
        <v>125.78927975009825</v>
      </c>
      <c r="AH9" s="932">
        <v>240.34170703500001</v>
      </c>
      <c r="AI9" s="932">
        <v>472.24450220610521</v>
      </c>
      <c r="AJ9" s="932">
        <v>192.27069411482884</v>
      </c>
      <c r="AK9" s="932">
        <v>124.69228008160317</v>
      </c>
      <c r="AL9" s="932">
        <v>417.66270902413635</v>
      </c>
      <c r="AM9" s="931"/>
      <c r="AN9" s="932"/>
      <c r="AO9" s="2814"/>
      <c r="AP9" s="932">
        <v>734.62568322056836</v>
      </c>
      <c r="AQ9" s="932">
        <v>2315.6391808880126</v>
      </c>
      <c r="AR9" s="932">
        <v>181.47934263492195</v>
      </c>
      <c r="AS9" s="932">
        <v>122.20812942802392</v>
      </c>
      <c r="AT9" s="932">
        <v>354.62843182977616</v>
      </c>
      <c r="AU9" s="932">
        <v>658.31590389272196</v>
      </c>
      <c r="AV9" s="932">
        <v>200.52523998339058</v>
      </c>
      <c r="AW9" s="932">
        <v>145.58325881198147</v>
      </c>
      <c r="AX9" s="932">
        <v>360.70060713314729</v>
      </c>
      <c r="AY9" s="932">
        <v>706.80910592851933</v>
      </c>
      <c r="AZ9" s="932">
        <v>155.83720010753336</v>
      </c>
      <c r="BA9" s="932">
        <v>157.75752479296693</v>
      </c>
      <c r="BB9" s="932">
        <v>354.29591388135395</v>
      </c>
      <c r="BC9" s="932">
        <v>1000.6307923695354</v>
      </c>
      <c r="BD9" s="932">
        <v>202.37810910678215</v>
      </c>
      <c r="BE9" s="932">
        <v>250.25638716284271</v>
      </c>
      <c r="BF9" s="932">
        <v>378.11232165549916</v>
      </c>
      <c r="BG9" s="932">
        <v>830.74681792512388</v>
      </c>
      <c r="BH9" s="932">
        <v>267.58848764910817</v>
      </c>
      <c r="BI9" s="932">
        <v>217.70599420544724</v>
      </c>
      <c r="BJ9" s="932">
        <v>412.87034869147288</v>
      </c>
      <c r="BK9" s="932">
        <v>898.16483054602827</v>
      </c>
      <c r="BL9" s="932">
        <v>211.7446507182803</v>
      </c>
      <c r="BM9" s="932">
        <v>163.93778405662354</v>
      </c>
      <c r="BN9" s="932">
        <v>358.49575686778422</v>
      </c>
      <c r="BO9" s="932"/>
      <c r="BP9" s="932"/>
      <c r="BQ9" s="932"/>
      <c r="BR9" s="932">
        <v>734.17819164268803</v>
      </c>
      <c r="BS9" s="933">
        <v>32.016914574151535</v>
      </c>
      <c r="BT9" s="933">
        <v>19.132092673210089</v>
      </c>
      <c r="BU9" s="933">
        <v>20.58352557376865</v>
      </c>
      <c r="BV9" s="933">
        <v>71.732532821130278</v>
      </c>
      <c r="BW9" s="934">
        <v>285.68908097203575</v>
      </c>
      <c r="BX9" s="934">
        <v>221.94464233604697</v>
      </c>
      <c r="BY9" s="934">
        <v>459.04699699300494</v>
      </c>
      <c r="BZ9" s="934">
        <v>966.6807203010876</v>
      </c>
      <c r="CA9" s="933">
        <v>349.00057988674382</v>
      </c>
      <c r="CB9" s="933">
        <v>268.98047858436422</v>
      </c>
      <c r="CC9" s="933">
        <v>411.15231416516252</v>
      </c>
      <c r="CD9" s="933">
        <v>1029.1333726362705</v>
      </c>
      <c r="CE9" s="933">
        <v>374.77952709053295</v>
      </c>
      <c r="CF9" s="933">
        <v>214.84183658152443</v>
      </c>
      <c r="CG9" s="933">
        <v>277.4218076164824</v>
      </c>
      <c r="CH9" s="933">
        <v>867.04317128853972</v>
      </c>
      <c r="CI9" s="933">
        <v>263.38332361383044</v>
      </c>
      <c r="CJ9" s="933">
        <v>212.34247730246514</v>
      </c>
      <c r="CK9" s="933">
        <v>713.66419564380692</v>
      </c>
      <c r="CL9" s="933">
        <v>1189.3899965601024</v>
      </c>
      <c r="CM9" s="933">
        <v>411.61686340479292</v>
      </c>
      <c r="CN9" s="933">
        <v>239.93771877225683</v>
      </c>
      <c r="CO9" s="933">
        <v>486.54822822044565</v>
      </c>
      <c r="CP9" s="933">
        <v>1138.1028103974952</v>
      </c>
      <c r="CQ9" s="933">
        <v>322.71066875073348</v>
      </c>
      <c r="CR9" s="933">
        <v>304.10307982855954</v>
      </c>
      <c r="CS9" s="933">
        <v>558.87402440340475</v>
      </c>
      <c r="CT9" s="933">
        <v>1185.6877729826977</v>
      </c>
      <c r="CU9" s="933">
        <v>378.72194967393881</v>
      </c>
      <c r="CV9" s="933">
        <v>357.794237388326</v>
      </c>
      <c r="CW9" s="933">
        <v>589.4127931126975</v>
      </c>
      <c r="CX9" s="933">
        <v>1325.9289801749624</v>
      </c>
      <c r="CY9" s="933">
        <v>383.60789742093652</v>
      </c>
      <c r="CZ9" s="933">
        <v>336.22394641869317</v>
      </c>
      <c r="DA9" s="933">
        <v>1329.4786105500116</v>
      </c>
      <c r="DB9" s="933">
        <v>2049.3104543896411</v>
      </c>
      <c r="DC9" s="933">
        <v>5849.327362310959</v>
      </c>
      <c r="DD9" s="935">
        <v>345.06309834949241</v>
      </c>
      <c r="DE9" s="933">
        <v>336.81384601215416</v>
      </c>
      <c r="DF9" s="933">
        <v>618.61789406917421</v>
      </c>
      <c r="DG9" s="933">
        <v>1300.4948384308209</v>
      </c>
      <c r="DH9" s="933">
        <v>518.61987423434368</v>
      </c>
      <c r="DI9" s="933">
        <v>344.77054163143998</v>
      </c>
      <c r="DJ9" s="933">
        <v>809.9007488526604</v>
      </c>
      <c r="DK9" s="933">
        <v>1673.2911647184442</v>
      </c>
      <c r="DL9" s="933">
        <v>499.88271466535275</v>
      </c>
      <c r="DM9" s="933">
        <v>570.66061995544749</v>
      </c>
      <c r="DN9" s="933">
        <v>916.22372995535693</v>
      </c>
      <c r="DO9" s="933">
        <v>1986.7670645761571</v>
      </c>
      <c r="DP9" s="933">
        <v>461.09657486120557</v>
      </c>
      <c r="DQ9" s="933">
        <v>591.53150647759912</v>
      </c>
      <c r="DR9" s="933">
        <v>2514.7444543121105</v>
      </c>
      <c r="DS9" s="933">
        <v>3567.3725356509153</v>
      </c>
      <c r="DT9" s="936">
        <v>8527.9256033763377</v>
      </c>
      <c r="DU9" s="935">
        <v>548.05018792363717</v>
      </c>
      <c r="DV9" s="933">
        <v>459.187328074177</v>
      </c>
      <c r="DW9" s="933">
        <v>577.09069166378333</v>
      </c>
      <c r="DX9" s="933">
        <v>1584.3282076615974</v>
      </c>
      <c r="DY9" s="933">
        <v>608.0792526073285</v>
      </c>
      <c r="DZ9" s="933">
        <v>449.8963035745154</v>
      </c>
      <c r="EA9" s="933">
        <v>1023.8036852005321</v>
      </c>
      <c r="EB9" s="933">
        <v>2081.7792413823763</v>
      </c>
      <c r="EC9" s="933">
        <v>3666.1074490439737</v>
      </c>
      <c r="ED9" s="933">
        <v>616.16243178889636</v>
      </c>
      <c r="EE9" s="933">
        <v>458.60030334100043</v>
      </c>
      <c r="EF9" s="933">
        <v>913.8337351230432</v>
      </c>
      <c r="EG9" s="933">
        <v>1988.59647025294</v>
      </c>
      <c r="EH9" s="933">
        <v>719.44571812535628</v>
      </c>
      <c r="EI9" s="933">
        <v>608.52865598680387</v>
      </c>
      <c r="EJ9" s="933">
        <v>3584.7280914079811</v>
      </c>
      <c r="EK9" s="933">
        <v>4912.7024655201412</v>
      </c>
      <c r="EL9" s="936">
        <v>10567.406384817055</v>
      </c>
      <c r="EM9" s="935">
        <v>653.30112396293816</v>
      </c>
      <c r="EN9" s="933">
        <v>421.9777191013988</v>
      </c>
      <c r="EO9" s="933">
        <v>854.6737966387991</v>
      </c>
      <c r="EP9" s="933">
        <v>1929.9526397031359</v>
      </c>
      <c r="EQ9" s="933">
        <v>760.97356046709046</v>
      </c>
      <c r="ER9" s="933">
        <v>421.20983495057425</v>
      </c>
      <c r="ES9" s="933">
        <v>1015.8989345519575</v>
      </c>
      <c r="ET9" s="933">
        <v>2198.0823299696222</v>
      </c>
      <c r="EU9" s="933">
        <v>828.62606845184177</v>
      </c>
      <c r="EV9" s="933">
        <v>392.68288815493651</v>
      </c>
      <c r="EW9" s="933">
        <v>1287.6294263915502</v>
      </c>
      <c r="EX9" s="933">
        <v>2508.9383829983281</v>
      </c>
      <c r="EY9" s="933">
        <v>720.41527873389998</v>
      </c>
      <c r="EZ9" s="933">
        <v>941.13769914052045</v>
      </c>
      <c r="FA9" s="933">
        <v>3127.1922495010153</v>
      </c>
      <c r="FB9" s="933">
        <v>4788.7452273754361</v>
      </c>
      <c r="FC9" s="936">
        <v>11425.718580046521</v>
      </c>
      <c r="FD9" s="935">
        <v>758.71149714147873</v>
      </c>
      <c r="FE9" s="933">
        <v>373.51031726362891</v>
      </c>
      <c r="FF9" s="933">
        <v>1205.5844516725865</v>
      </c>
      <c r="FG9" s="933">
        <v>2337.8062660776941</v>
      </c>
      <c r="FH9" s="933">
        <v>943.43187875645879</v>
      </c>
      <c r="FI9" s="933">
        <v>416.81658559383362</v>
      </c>
      <c r="FJ9" s="933">
        <v>1178.861199069039</v>
      </c>
      <c r="FK9" s="933">
        <v>2539.1096634193314</v>
      </c>
      <c r="FL9" s="933">
        <v>974.22971152174387</v>
      </c>
      <c r="FM9" s="933">
        <v>339.64863065153975</v>
      </c>
      <c r="FN9" s="933">
        <v>1120.4469045666783</v>
      </c>
      <c r="FO9" s="933">
        <v>2434.325246739962</v>
      </c>
      <c r="FP9" s="933">
        <v>2058.9838437141125</v>
      </c>
      <c r="FQ9" s="933">
        <v>622.11254562554166</v>
      </c>
      <c r="FR9" s="933">
        <v>3073.2213516716165</v>
      </c>
      <c r="FS9" s="933">
        <v>5754.3177410112703</v>
      </c>
      <c r="FT9" s="936">
        <v>13065.558917248258</v>
      </c>
      <c r="FU9" s="935">
        <v>553.96448111362622</v>
      </c>
      <c r="FV9" s="933">
        <v>462.4507661254741</v>
      </c>
      <c r="FW9" s="933">
        <v>1580.2828325249743</v>
      </c>
      <c r="FX9" s="933">
        <f t="shared" si="1"/>
        <v>2596.6980797640745</v>
      </c>
      <c r="FY9" s="933">
        <v>1372.6085780918831</v>
      </c>
      <c r="FZ9" s="933">
        <v>676.31577787795561</v>
      </c>
      <c r="GA9" s="933">
        <v>1443.7209192311577</v>
      </c>
      <c r="GB9" s="933">
        <f t="shared" si="2"/>
        <v>3492.6452752009964</v>
      </c>
      <c r="GC9" s="933">
        <v>1261.7567950063681</v>
      </c>
      <c r="GD9" s="933">
        <v>805.27577637127399</v>
      </c>
      <c r="GE9" s="933">
        <v>1503.9708988557504</v>
      </c>
      <c r="GF9" s="933">
        <f t="shared" si="3"/>
        <v>3571.0034702333924</v>
      </c>
      <c r="GG9" s="933">
        <v>1256.1296130121978</v>
      </c>
      <c r="GH9" s="933">
        <v>1066.2342669976085</v>
      </c>
      <c r="GI9" s="933">
        <v>4019.4151765974038</v>
      </c>
      <c r="GJ9" s="933">
        <f t="shared" si="4"/>
        <v>6341.7790566072099</v>
      </c>
      <c r="GK9" s="936">
        <v>16002.125881805674</v>
      </c>
      <c r="GL9" s="935">
        <v>1617.1747036209129</v>
      </c>
      <c r="GM9" s="933">
        <v>742.07823044952465</v>
      </c>
      <c r="GN9" s="933">
        <v>1879.6563676044716</v>
      </c>
      <c r="GO9" s="933">
        <f t="shared" si="5"/>
        <v>4238.9093016749093</v>
      </c>
      <c r="GP9" s="933">
        <v>1574.2146427080957</v>
      </c>
      <c r="GQ9" s="933">
        <v>738.20921252664743</v>
      </c>
      <c r="GR9" s="933">
        <v>3660.8099299941787</v>
      </c>
      <c r="GS9" s="933">
        <f t="shared" si="6"/>
        <v>5973.233785228922</v>
      </c>
      <c r="GT9" s="933">
        <v>1136.4927157330483</v>
      </c>
      <c r="GU9" s="933">
        <v>1091.6268372304503</v>
      </c>
      <c r="GV9" s="933">
        <v>2025.5900486479559</v>
      </c>
      <c r="GW9" s="933">
        <f t="shared" si="7"/>
        <v>4253.7096016114547</v>
      </c>
      <c r="GX9" s="933">
        <v>1991.4421291673334</v>
      </c>
      <c r="GY9" s="933">
        <v>1895.2364595594483</v>
      </c>
      <c r="GZ9" s="933">
        <v>6809.5797814082152</v>
      </c>
      <c r="HA9" s="933">
        <f t="shared" si="8"/>
        <v>10696.258370134998</v>
      </c>
      <c r="HB9" s="936">
        <f t="shared" si="9"/>
        <v>25162.111058650284</v>
      </c>
      <c r="HC9" s="933">
        <v>1179.6315197782521</v>
      </c>
      <c r="HD9" s="933">
        <v>964.01433299795031</v>
      </c>
      <c r="HE9" s="933">
        <v>2336.3847843042199</v>
      </c>
      <c r="HF9" s="933">
        <v>4480.0306370804228</v>
      </c>
      <c r="HG9" s="933">
        <v>2221.5755036623286</v>
      </c>
      <c r="HH9" s="933">
        <v>1629.9602872591331</v>
      </c>
      <c r="HI9" s="933">
        <v>4032.277981634295</v>
      </c>
      <c r="HJ9" s="933">
        <v>7883.8137725557572</v>
      </c>
      <c r="HK9" s="933">
        <v>2402.1222191913412</v>
      </c>
      <c r="HL9" s="933">
        <v>1342.1212346577884</v>
      </c>
      <c r="HM9" s="933">
        <v>2878.2810173366324</v>
      </c>
      <c r="HN9" s="933">
        <v>6622.5244711857622</v>
      </c>
      <c r="HO9" s="933">
        <v>3538.3690125551407</v>
      </c>
      <c r="HP9" s="933">
        <v>1396.6453840567285</v>
      </c>
      <c r="HQ9" s="933">
        <v>9998.0630883047943</v>
      </c>
      <c r="HR9" s="933">
        <v>14933.077484916665</v>
      </c>
      <c r="HS9" s="936">
        <v>33919.446365738608</v>
      </c>
      <c r="HT9" s="935">
        <v>2812.1462569369965</v>
      </c>
      <c r="HU9" s="933">
        <v>1437.2420707460244</v>
      </c>
      <c r="HV9" s="933">
        <v>3060.4955616482048</v>
      </c>
      <c r="HW9" s="933">
        <v>7309.883889331225</v>
      </c>
      <c r="HX9" s="933">
        <v>3088.4363063067967</v>
      </c>
      <c r="HY9" s="933">
        <v>3861.2511405647288</v>
      </c>
      <c r="HZ9" s="933">
        <v>5687.0665207762249</v>
      </c>
      <c r="IA9" s="933">
        <v>12636.75396764775</v>
      </c>
      <c r="IB9" s="933">
        <v>1894.9373664570826</v>
      </c>
      <c r="IC9" s="933">
        <v>1722.5076485222</v>
      </c>
      <c r="ID9" s="933">
        <v>5951.2256151095389</v>
      </c>
      <c r="IE9" s="933">
        <v>9568.6706300888218</v>
      </c>
      <c r="IF9" s="933">
        <v>2228.2674651916363</v>
      </c>
      <c r="IG9" s="933">
        <v>1241.5891785193583</v>
      </c>
      <c r="IH9" s="933">
        <v>13468.762893368355</v>
      </c>
      <c r="II9" s="933">
        <v>16938.61953707935</v>
      </c>
      <c r="IJ9" s="936">
        <f t="shared" si="0"/>
        <v>46453.928024147142</v>
      </c>
      <c r="IK9" s="935">
        <v>1870</v>
      </c>
      <c r="IL9" s="933">
        <v>1205</v>
      </c>
      <c r="IM9" s="933">
        <v>8057</v>
      </c>
      <c r="IN9" s="936">
        <v>11132</v>
      </c>
      <c r="IO9" s="937"/>
    </row>
    <row r="10" spans="1:250" ht="23.15" customHeight="1">
      <c r="A10" s="927" t="s">
        <v>726</v>
      </c>
      <c r="B10" s="928">
        <v>74.203000000000003</v>
      </c>
      <c r="C10" s="929">
        <v>145.869</v>
      </c>
      <c r="D10" s="930">
        <v>461.947</v>
      </c>
      <c r="E10" s="930">
        <v>293.25099999999998</v>
      </c>
      <c r="F10" s="931">
        <v>0</v>
      </c>
      <c r="G10" s="932">
        <v>0</v>
      </c>
      <c r="H10" s="932">
        <v>0</v>
      </c>
      <c r="I10" s="932">
        <v>0</v>
      </c>
      <c r="J10" s="932">
        <v>0</v>
      </c>
      <c r="K10" s="932">
        <v>0</v>
      </c>
      <c r="L10" s="932">
        <v>0</v>
      </c>
      <c r="M10" s="932">
        <v>0</v>
      </c>
      <c r="N10" s="932">
        <v>0</v>
      </c>
      <c r="O10" s="932">
        <v>0</v>
      </c>
      <c r="P10" s="932">
        <v>0</v>
      </c>
      <c r="Q10" s="932">
        <v>0</v>
      </c>
      <c r="R10" s="932">
        <v>0</v>
      </c>
      <c r="S10" s="932">
        <v>0</v>
      </c>
      <c r="T10" s="932">
        <v>0</v>
      </c>
      <c r="U10" s="932">
        <v>0</v>
      </c>
      <c r="V10" s="932">
        <v>0</v>
      </c>
      <c r="W10" s="932"/>
      <c r="X10" s="932">
        <v>0</v>
      </c>
      <c r="Y10" s="932">
        <v>77.605492150800004</v>
      </c>
      <c r="Z10" s="932">
        <v>0</v>
      </c>
      <c r="AA10" s="932">
        <v>77.605492150800004</v>
      </c>
      <c r="AB10" s="932">
        <v>0</v>
      </c>
      <c r="AC10" s="932">
        <v>0</v>
      </c>
      <c r="AD10" s="932">
        <v>152.18977751</v>
      </c>
      <c r="AE10" s="932">
        <v>152.18977751</v>
      </c>
      <c r="AF10" s="932">
        <v>0</v>
      </c>
      <c r="AG10" s="932">
        <v>102.58340825000001</v>
      </c>
      <c r="AH10" s="932">
        <v>0</v>
      </c>
      <c r="AI10" s="932">
        <v>102.58340825000001</v>
      </c>
      <c r="AJ10" s="932">
        <v>0</v>
      </c>
      <c r="AK10" s="932">
        <v>0</v>
      </c>
      <c r="AL10" s="932">
        <v>86.403332379999995</v>
      </c>
      <c r="AM10" s="931"/>
      <c r="AN10" s="932"/>
      <c r="AO10" s="2814"/>
      <c r="AP10" s="932">
        <v>86.403332379999995</v>
      </c>
      <c r="AQ10" s="932">
        <v>418.78201029079997</v>
      </c>
      <c r="AR10" s="932">
        <v>0</v>
      </c>
      <c r="AS10" s="932">
        <v>257.75286325113899</v>
      </c>
      <c r="AT10" s="932">
        <v>0</v>
      </c>
      <c r="AU10" s="932">
        <v>257.75286325113899</v>
      </c>
      <c r="AV10" s="932">
        <v>0</v>
      </c>
      <c r="AW10" s="932">
        <v>132.2603833698</v>
      </c>
      <c r="AX10" s="932">
        <v>0</v>
      </c>
      <c r="AY10" s="932">
        <v>132.2603833698</v>
      </c>
      <c r="AZ10" s="932">
        <v>0</v>
      </c>
      <c r="BA10" s="932">
        <v>346.75918476305702</v>
      </c>
      <c r="BB10" s="932">
        <v>0</v>
      </c>
      <c r="BC10" s="932">
        <v>59.871033880199995</v>
      </c>
      <c r="BD10" s="932">
        <v>0</v>
      </c>
      <c r="BE10" s="932">
        <v>0</v>
      </c>
      <c r="BF10" s="932">
        <v>0</v>
      </c>
      <c r="BG10" s="932">
        <v>0</v>
      </c>
      <c r="BH10" s="932">
        <v>0</v>
      </c>
      <c r="BI10" s="932">
        <v>0</v>
      </c>
      <c r="BJ10" s="932">
        <v>0</v>
      </c>
      <c r="BK10" s="932">
        <v>0</v>
      </c>
      <c r="BL10" s="932">
        <v>0</v>
      </c>
      <c r="BM10" s="932">
        <v>44.852396147199997</v>
      </c>
      <c r="BN10" s="932">
        <v>0</v>
      </c>
      <c r="BO10" s="932"/>
      <c r="BP10" s="932"/>
      <c r="BQ10" s="932"/>
      <c r="BR10" s="932">
        <v>44.852396147199997</v>
      </c>
      <c r="BS10" s="933">
        <v>246.07017838466498</v>
      </c>
      <c r="BT10" s="933">
        <v>224.48574884993286</v>
      </c>
      <c r="BU10" s="933">
        <v>686.21040377765598</v>
      </c>
      <c r="BV10" s="933">
        <v>1156.7663310122537</v>
      </c>
      <c r="BW10" s="934">
        <v>0</v>
      </c>
      <c r="BX10" s="934">
        <v>34.064058862400003</v>
      </c>
      <c r="BY10" s="934">
        <v>0</v>
      </c>
      <c r="BZ10" s="934">
        <v>34.064058862400003</v>
      </c>
      <c r="CA10" s="933">
        <v>7.9533062985819996</v>
      </c>
      <c r="CB10" s="933">
        <v>0</v>
      </c>
      <c r="CC10" s="933">
        <v>0</v>
      </c>
      <c r="CD10" s="933">
        <v>7.9533062985819996</v>
      </c>
      <c r="CE10" s="933">
        <v>0</v>
      </c>
      <c r="CF10" s="933">
        <v>0</v>
      </c>
      <c r="CG10" s="933">
        <v>0</v>
      </c>
      <c r="CH10" s="933">
        <v>0</v>
      </c>
      <c r="CI10" s="933">
        <v>0</v>
      </c>
      <c r="CJ10" s="933">
        <v>0</v>
      </c>
      <c r="CK10" s="933">
        <v>0</v>
      </c>
      <c r="CL10" s="933">
        <v>0</v>
      </c>
      <c r="CM10" s="933">
        <v>115.6560457561</v>
      </c>
      <c r="CN10" s="933">
        <v>0</v>
      </c>
      <c r="CO10" s="933">
        <v>0</v>
      </c>
      <c r="CP10" s="933">
        <v>115.6560457561</v>
      </c>
      <c r="CQ10" s="933">
        <v>0</v>
      </c>
      <c r="CR10" s="933">
        <v>0</v>
      </c>
      <c r="CS10" s="933">
        <v>0</v>
      </c>
      <c r="CT10" s="933">
        <v>0</v>
      </c>
      <c r="CU10" s="933">
        <v>96.455643526499998</v>
      </c>
      <c r="CV10" s="933">
        <v>0</v>
      </c>
      <c r="CW10" s="933">
        <v>0</v>
      </c>
      <c r="CX10" s="933">
        <v>96.455643526499998</v>
      </c>
      <c r="CY10" s="933">
        <v>0</v>
      </c>
      <c r="CZ10" s="933">
        <v>0</v>
      </c>
      <c r="DA10" s="933">
        <v>12.5427517182</v>
      </c>
      <c r="DB10" s="933">
        <v>12.5427517182</v>
      </c>
      <c r="DC10" s="933">
        <v>115.6560457561</v>
      </c>
      <c r="DD10" s="935">
        <v>0</v>
      </c>
      <c r="DE10" s="933">
        <v>53.27066002019999</v>
      </c>
      <c r="DF10" s="933">
        <v>0</v>
      </c>
      <c r="DG10" s="933">
        <v>53.27066002019999</v>
      </c>
      <c r="DH10" s="933">
        <v>0</v>
      </c>
      <c r="DI10" s="933">
        <v>319.86232864733404</v>
      </c>
      <c r="DJ10" s="933">
        <v>0</v>
      </c>
      <c r="DK10" s="933">
        <v>319.86232864733404</v>
      </c>
      <c r="DL10" s="933">
        <v>0</v>
      </c>
      <c r="DM10" s="933">
        <v>156.13395117530001</v>
      </c>
      <c r="DN10" s="933">
        <v>0</v>
      </c>
      <c r="DO10" s="933">
        <v>156.13395117530001</v>
      </c>
      <c r="DP10" s="933">
        <v>0</v>
      </c>
      <c r="DQ10" s="933">
        <v>153.51519999999999</v>
      </c>
      <c r="DR10" s="933">
        <v>52.960177401458004</v>
      </c>
      <c r="DS10" s="933">
        <v>206.47537740145799</v>
      </c>
      <c r="DT10" s="936">
        <v>735.74231724429205</v>
      </c>
      <c r="DU10" s="935">
        <v>0</v>
      </c>
      <c r="DV10" s="933">
        <v>0</v>
      </c>
      <c r="DW10" s="933">
        <v>159.49942935359999</v>
      </c>
      <c r="DX10" s="933">
        <v>159.49942935359999</v>
      </c>
      <c r="DY10" s="933">
        <v>381.6225</v>
      </c>
      <c r="DZ10" s="933">
        <v>77.980038054480005</v>
      </c>
      <c r="EA10" s="933">
        <v>0</v>
      </c>
      <c r="EB10" s="933">
        <v>459.60253805448002</v>
      </c>
      <c r="EC10" s="933">
        <v>619.10196740807999</v>
      </c>
      <c r="ED10" s="933">
        <v>0</v>
      </c>
      <c r="EE10" s="933">
        <v>0</v>
      </c>
      <c r="EF10" s="933">
        <v>210.58857458891001</v>
      </c>
      <c r="EG10" s="933">
        <v>210.58857458891001</v>
      </c>
      <c r="EH10" s="933">
        <v>0</v>
      </c>
      <c r="EI10" s="933">
        <v>0</v>
      </c>
      <c r="EJ10" s="933">
        <v>95.957109606427991</v>
      </c>
      <c r="EK10" s="933">
        <v>95.957109606427991</v>
      </c>
      <c r="EL10" s="936">
        <v>925.64765160341801</v>
      </c>
      <c r="EM10" s="935">
        <v>278.0447967783</v>
      </c>
      <c r="EN10" s="933">
        <v>0</v>
      </c>
      <c r="EO10" s="933">
        <v>0</v>
      </c>
      <c r="EP10" s="933">
        <v>278.0447967783</v>
      </c>
      <c r="EQ10" s="933">
        <v>0</v>
      </c>
      <c r="ER10" s="933">
        <v>200.06624590589999</v>
      </c>
      <c r="ES10" s="933">
        <v>0</v>
      </c>
      <c r="ET10" s="933">
        <v>200.06624590589999</v>
      </c>
      <c r="EU10" s="933">
        <v>18.103401030259999</v>
      </c>
      <c r="EV10" s="933">
        <v>0</v>
      </c>
      <c r="EW10" s="933">
        <v>0</v>
      </c>
      <c r="EX10" s="933">
        <v>18.103401030259999</v>
      </c>
      <c r="EY10" s="933">
        <v>16.9767164334</v>
      </c>
      <c r="EZ10" s="933">
        <v>279.29368050204903</v>
      </c>
      <c r="FA10" s="933">
        <v>158.511241271751</v>
      </c>
      <c r="FB10" s="933">
        <v>454.78163820719999</v>
      </c>
      <c r="FC10" s="936">
        <v>950.99608192165999</v>
      </c>
      <c r="FD10" s="935">
        <v>237.00938641375501</v>
      </c>
      <c r="FE10" s="933">
        <v>0</v>
      </c>
      <c r="FF10" s="933">
        <v>0</v>
      </c>
      <c r="FG10" s="933">
        <v>237.00938641375501</v>
      </c>
      <c r="FH10" s="933">
        <v>58.381710479499993</v>
      </c>
      <c r="FI10" s="933">
        <v>0</v>
      </c>
      <c r="FJ10" s="933">
        <v>263.9632616088</v>
      </c>
      <c r="FK10" s="933">
        <v>322.34497208829998</v>
      </c>
      <c r="FL10" s="933">
        <v>0</v>
      </c>
      <c r="FM10" s="933">
        <v>0</v>
      </c>
      <c r="FN10" s="933">
        <v>373.82430411260003</v>
      </c>
      <c r="FO10" s="933">
        <v>373.82430411260003</v>
      </c>
      <c r="FP10" s="933">
        <v>0</v>
      </c>
      <c r="FQ10" s="933">
        <v>0</v>
      </c>
      <c r="FR10" s="933">
        <v>0</v>
      </c>
      <c r="FS10" s="933">
        <v>0</v>
      </c>
      <c r="FT10" s="936">
        <v>933.17866261465497</v>
      </c>
      <c r="FU10" s="935">
        <v>91.082820222200013</v>
      </c>
      <c r="FV10" s="933">
        <v>0</v>
      </c>
      <c r="FW10" s="933">
        <v>0</v>
      </c>
      <c r="FX10" s="933">
        <f t="shared" si="1"/>
        <v>91.082820222200013</v>
      </c>
      <c r="FY10" s="933">
        <v>507.23101714000001</v>
      </c>
      <c r="FZ10" s="933">
        <v>0</v>
      </c>
      <c r="GA10" s="933">
        <v>832.10756105199994</v>
      </c>
      <c r="GB10" s="933">
        <f t="shared" si="2"/>
        <v>1339.3385781919999</v>
      </c>
      <c r="GC10" s="933">
        <v>0</v>
      </c>
      <c r="GD10" s="933">
        <v>0.29877442839999996</v>
      </c>
      <c r="GE10" s="933">
        <v>1032.5836929408001</v>
      </c>
      <c r="GF10" s="933">
        <f t="shared" si="3"/>
        <v>1032.8824673692002</v>
      </c>
      <c r="GG10" s="933">
        <v>0</v>
      </c>
      <c r="GH10" s="933">
        <v>668.51221358879991</v>
      </c>
      <c r="GI10" s="933">
        <v>366.95989536160005</v>
      </c>
      <c r="GJ10" s="933">
        <f t="shared" si="4"/>
        <v>1035.4721089504001</v>
      </c>
      <c r="GK10" s="936">
        <v>3498.7759747338</v>
      </c>
      <c r="GL10" s="935">
        <v>0</v>
      </c>
      <c r="GM10" s="933">
        <v>0</v>
      </c>
      <c r="GN10" s="933">
        <v>976.76077490880004</v>
      </c>
      <c r="GO10" s="933">
        <f t="shared" si="5"/>
        <v>976.76077490880004</v>
      </c>
      <c r="GP10" s="933">
        <v>0</v>
      </c>
      <c r="GQ10" s="933">
        <v>0</v>
      </c>
      <c r="GR10" s="933">
        <v>856.7092744332449</v>
      </c>
      <c r="GS10" s="933">
        <f t="shared" si="6"/>
        <v>856.7092744332449</v>
      </c>
      <c r="GT10" s="933">
        <v>0</v>
      </c>
      <c r="GU10" s="933">
        <v>0</v>
      </c>
      <c r="GV10" s="933">
        <v>777.95335101579997</v>
      </c>
      <c r="GW10" s="933">
        <f t="shared" si="7"/>
        <v>777.95335101579997</v>
      </c>
      <c r="GX10" s="933">
        <v>0</v>
      </c>
      <c r="GY10" s="933">
        <v>822.55186648385609</v>
      </c>
      <c r="GZ10" s="933">
        <v>1531.1539399064998</v>
      </c>
      <c r="HA10" s="933">
        <f t="shared" si="8"/>
        <v>2353.705806390356</v>
      </c>
      <c r="HB10" s="936">
        <f t="shared" si="9"/>
        <v>4965.1292067482009</v>
      </c>
      <c r="HC10" s="933">
        <v>0</v>
      </c>
      <c r="HD10" s="933">
        <v>0</v>
      </c>
      <c r="HE10" s="933">
        <v>0</v>
      </c>
      <c r="HF10" s="933">
        <v>0</v>
      </c>
      <c r="HG10" s="933">
        <v>1821.884170694</v>
      </c>
      <c r="HH10" s="933">
        <v>0</v>
      </c>
      <c r="HI10" s="933">
        <v>0</v>
      </c>
      <c r="HJ10" s="933">
        <v>1821.884170694</v>
      </c>
      <c r="HK10" s="933">
        <v>2304.6450335542399</v>
      </c>
      <c r="HL10" s="933">
        <v>0</v>
      </c>
      <c r="HM10" s="933">
        <v>2152.8822177332786</v>
      </c>
      <c r="HN10" s="933">
        <v>4457.5272512875181</v>
      </c>
      <c r="HO10" s="933">
        <v>0</v>
      </c>
      <c r="HP10" s="933">
        <v>0</v>
      </c>
      <c r="HQ10" s="933">
        <v>1077.3763216665263</v>
      </c>
      <c r="HR10" s="933">
        <v>1077.3763216665263</v>
      </c>
      <c r="HS10" s="936">
        <v>7356.7877436480449</v>
      </c>
      <c r="HT10" s="935">
        <v>0</v>
      </c>
      <c r="HU10" s="933">
        <v>870.83845072798169</v>
      </c>
      <c r="HV10" s="933">
        <v>0</v>
      </c>
      <c r="HW10" s="933">
        <v>870.83845072798169</v>
      </c>
      <c r="HX10" s="933">
        <v>0</v>
      </c>
      <c r="HY10" s="933">
        <v>0</v>
      </c>
      <c r="HZ10" s="933">
        <v>0</v>
      </c>
      <c r="IA10" s="933">
        <v>0</v>
      </c>
      <c r="IB10" s="933">
        <v>972.23943317653095</v>
      </c>
      <c r="IC10" s="933">
        <v>0</v>
      </c>
      <c r="ID10" s="933">
        <v>0</v>
      </c>
      <c r="IE10" s="933">
        <v>972.23943317653095</v>
      </c>
      <c r="IF10" s="933">
        <v>0</v>
      </c>
      <c r="IG10" s="933">
        <v>0</v>
      </c>
      <c r="IH10" s="933">
        <v>2071.119826211072</v>
      </c>
      <c r="II10" s="933">
        <v>2071.119826211072</v>
      </c>
      <c r="IJ10" s="936">
        <f t="shared" si="0"/>
        <v>3914.1977101155844</v>
      </c>
      <c r="IK10" s="935">
        <v>0</v>
      </c>
      <c r="IL10" s="933">
        <v>899</v>
      </c>
      <c r="IM10" s="933">
        <v>0</v>
      </c>
      <c r="IN10" s="936">
        <v>899</v>
      </c>
      <c r="IO10" s="937"/>
    </row>
    <row r="11" spans="1:250" ht="23.25" customHeight="1">
      <c r="A11" s="927" t="s">
        <v>727</v>
      </c>
      <c r="B11" s="928">
        <v>53.206000000000003</v>
      </c>
      <c r="C11" s="929">
        <v>86.724999999999994</v>
      </c>
      <c r="D11" s="930">
        <v>443.12900000000002</v>
      </c>
      <c r="E11" s="930">
        <v>211.709</v>
      </c>
      <c r="F11" s="942">
        <v>75.76700277124948</v>
      </c>
      <c r="G11" s="943">
        <v>28.516576963821691</v>
      </c>
      <c r="H11" s="943">
        <v>63.587930515451333</v>
      </c>
      <c r="I11" s="943">
        <v>167.8715102505225</v>
      </c>
      <c r="J11" s="943">
        <v>71.146908528830707</v>
      </c>
      <c r="K11" s="943">
        <v>116.68891870222023</v>
      </c>
      <c r="L11" s="943">
        <v>28.619900480250653</v>
      </c>
      <c r="M11" s="943">
        <v>216.45572771130159</v>
      </c>
      <c r="N11" s="943">
        <v>73.789651839408535</v>
      </c>
      <c r="O11" s="943">
        <v>72.506391116477772</v>
      </c>
      <c r="P11" s="943">
        <v>13.254190387276381</v>
      </c>
      <c r="Q11" s="943">
        <v>159.55023334316269</v>
      </c>
      <c r="R11" s="943">
        <v>101.33061924694962</v>
      </c>
      <c r="S11" s="943">
        <v>76.276724327115858</v>
      </c>
      <c r="T11" s="943">
        <v>84.926774908679363</v>
      </c>
      <c r="U11" s="943">
        <v>262.53411848274487</v>
      </c>
      <c r="V11" s="943">
        <v>806.4115897877316</v>
      </c>
      <c r="W11" s="943"/>
      <c r="X11" s="943">
        <v>116.33321860413432</v>
      </c>
      <c r="Y11" s="943">
        <v>97.45164180106363</v>
      </c>
      <c r="Z11" s="943">
        <v>8.4379481058957051</v>
      </c>
      <c r="AA11" s="943">
        <v>222.22280851109366</v>
      </c>
      <c r="AB11" s="932">
        <v>184.02865021189987</v>
      </c>
      <c r="AC11" s="932">
        <v>26.880661767540175</v>
      </c>
      <c r="AD11" s="932">
        <v>71.757917401486665</v>
      </c>
      <c r="AE11" s="932">
        <v>282.6672293809267</v>
      </c>
      <c r="AF11" s="932">
        <v>83.054644816316625</v>
      </c>
      <c r="AG11" s="932">
        <v>72.518341954683223</v>
      </c>
      <c r="AH11" s="932">
        <v>36.080746045302909</v>
      </c>
      <c r="AI11" s="932">
        <v>191.65373281630275</v>
      </c>
      <c r="AJ11" s="932">
        <v>174.8614680591929</v>
      </c>
      <c r="AK11" s="932">
        <v>40.194086071496635</v>
      </c>
      <c r="AL11" s="932">
        <v>106.66781383443231</v>
      </c>
      <c r="AM11" s="931"/>
      <c r="AN11" s="932"/>
      <c r="AO11" s="2814"/>
      <c r="AP11" s="932">
        <v>321.72336796512184</v>
      </c>
      <c r="AQ11" s="932">
        <v>1018.2671386734449</v>
      </c>
      <c r="AR11" s="932">
        <v>127.73152366141787</v>
      </c>
      <c r="AS11" s="932">
        <v>94.311178444255376</v>
      </c>
      <c r="AT11" s="932">
        <v>129.89768889640914</v>
      </c>
      <c r="AU11" s="932">
        <v>351.94039100208238</v>
      </c>
      <c r="AV11" s="932">
        <v>129.79461167264515</v>
      </c>
      <c r="AW11" s="932">
        <v>116.45970877788932</v>
      </c>
      <c r="AX11" s="932">
        <v>61.116094914635667</v>
      </c>
      <c r="AY11" s="932">
        <v>307.37041536517012</v>
      </c>
      <c r="AZ11" s="932">
        <v>189.50737543298592</v>
      </c>
      <c r="BA11" s="932">
        <v>128.42597959302361</v>
      </c>
      <c r="BB11" s="932">
        <v>61.296623733299469</v>
      </c>
      <c r="BC11" s="932">
        <v>398.57374528494938</v>
      </c>
      <c r="BD11" s="932">
        <v>134.21894278035913</v>
      </c>
      <c r="BE11" s="932">
        <v>101.27595520666176</v>
      </c>
      <c r="BF11" s="932">
        <v>127.11338154069102</v>
      </c>
      <c r="BG11" s="932">
        <v>362.60827952771189</v>
      </c>
      <c r="BH11" s="932">
        <v>196.73111507722174</v>
      </c>
      <c r="BI11" s="932">
        <v>103.18532920985454</v>
      </c>
      <c r="BJ11" s="932">
        <v>88.3256014048917</v>
      </c>
      <c r="BK11" s="932">
        <v>388.24204569196797</v>
      </c>
      <c r="BL11" s="932">
        <v>212.46528511593991</v>
      </c>
      <c r="BM11" s="932">
        <v>108.69087481471456</v>
      </c>
      <c r="BN11" s="932">
        <v>56.986863822431751</v>
      </c>
      <c r="BO11" s="932"/>
      <c r="BP11" s="932"/>
      <c r="BQ11" s="932"/>
      <c r="BR11" s="932">
        <v>378.1430237530862</v>
      </c>
      <c r="BS11" s="933">
        <v>168.1562897821415</v>
      </c>
      <c r="BT11" s="933">
        <v>75.496274629086358</v>
      </c>
      <c r="BU11" s="933">
        <v>98.905518286576878</v>
      </c>
      <c r="BV11" s="933">
        <v>342.55808269780476</v>
      </c>
      <c r="BW11" s="934">
        <v>119.44147691755227</v>
      </c>
      <c r="BX11" s="934">
        <v>84.049731321674201</v>
      </c>
      <c r="BY11" s="934">
        <v>73.979557242953774</v>
      </c>
      <c r="BZ11" s="934">
        <v>277.47076548218024</v>
      </c>
      <c r="CA11" s="933">
        <v>198.66387015908037</v>
      </c>
      <c r="CB11" s="933">
        <v>45.778065017351793</v>
      </c>
      <c r="CC11" s="933">
        <v>49.820644655821653</v>
      </c>
      <c r="CD11" s="933">
        <v>294.26257983225383</v>
      </c>
      <c r="CE11" s="933">
        <v>196.12748834954144</v>
      </c>
      <c r="CF11" s="933">
        <v>109.40950696632083</v>
      </c>
      <c r="CG11" s="933">
        <v>32.960632867410382</v>
      </c>
      <c r="CH11" s="933">
        <v>338.49762818327258</v>
      </c>
      <c r="CI11" s="933">
        <v>184.48831778484845</v>
      </c>
      <c r="CJ11" s="933">
        <v>36.152909720457352</v>
      </c>
      <c r="CK11" s="933">
        <v>179.36718815691617</v>
      </c>
      <c r="CL11" s="933">
        <v>400.00841566222198</v>
      </c>
      <c r="CM11" s="933">
        <v>388.88901370191775</v>
      </c>
      <c r="CN11" s="933">
        <v>61.111614677380011</v>
      </c>
      <c r="CO11" s="933">
        <v>103.80390964752911</v>
      </c>
      <c r="CP11" s="933">
        <v>553.80453802682689</v>
      </c>
      <c r="CQ11" s="933">
        <v>168.92051034121491</v>
      </c>
      <c r="CR11" s="933">
        <v>155.5476828692311</v>
      </c>
      <c r="CS11" s="933">
        <v>140.8440293850916</v>
      </c>
      <c r="CT11" s="933">
        <v>465.31222259553761</v>
      </c>
      <c r="CU11" s="933">
        <v>256.17623948318123</v>
      </c>
      <c r="CV11" s="933">
        <v>62.719005021866458</v>
      </c>
      <c r="CW11" s="933">
        <v>122.67963978199907</v>
      </c>
      <c r="CX11" s="933">
        <v>441.57488428704676</v>
      </c>
      <c r="CY11" s="933">
        <v>225.69077378977266</v>
      </c>
      <c r="CZ11" s="933">
        <v>66.578262036909607</v>
      </c>
      <c r="DA11" s="933">
        <v>345.23470464881126</v>
      </c>
      <c r="DB11" s="933">
        <v>637.5037404754936</v>
      </c>
      <c r="DC11" s="933">
        <v>2077.2470252418575</v>
      </c>
      <c r="DD11" s="935">
        <v>157.97708650762408</v>
      </c>
      <c r="DE11" s="933">
        <v>217.76863935450302</v>
      </c>
      <c r="DF11" s="933">
        <v>91.170296238245101</v>
      </c>
      <c r="DG11" s="933">
        <v>466.91602210037217</v>
      </c>
      <c r="DH11" s="933">
        <v>209.20207730021789</v>
      </c>
      <c r="DI11" s="933">
        <v>626.10027803533205</v>
      </c>
      <c r="DJ11" s="933">
        <v>117.0508486611659</v>
      </c>
      <c r="DK11" s="933">
        <v>952.35320399671593</v>
      </c>
      <c r="DL11" s="933">
        <v>163.2868118908107</v>
      </c>
      <c r="DM11" s="933">
        <v>327.5271393801001</v>
      </c>
      <c r="DN11" s="933">
        <v>240.05656279665507</v>
      </c>
      <c r="DO11" s="933">
        <v>730.87051406756586</v>
      </c>
      <c r="DP11" s="933">
        <v>161.54038677032167</v>
      </c>
      <c r="DQ11" s="933">
        <v>204.48293313974193</v>
      </c>
      <c r="DR11" s="933">
        <v>347.95477944689287</v>
      </c>
      <c r="DS11" s="933">
        <v>713.97809935695648</v>
      </c>
      <c r="DT11" s="936">
        <v>2864.1178395216102</v>
      </c>
      <c r="DU11" s="935">
        <v>112.9616383611241</v>
      </c>
      <c r="DV11" s="933">
        <v>104.51087877107015</v>
      </c>
      <c r="DW11" s="933">
        <v>198.90998758651034</v>
      </c>
      <c r="DX11" s="933">
        <v>416.38250471870458</v>
      </c>
      <c r="DY11" s="933">
        <v>252.53122420353509</v>
      </c>
      <c r="DZ11" s="933">
        <v>336.53119261833086</v>
      </c>
      <c r="EA11" s="933">
        <v>159.61604596485529</v>
      </c>
      <c r="EB11" s="933">
        <v>748.67846278672118</v>
      </c>
      <c r="EC11" s="933">
        <v>1165.0609675054259</v>
      </c>
      <c r="ED11" s="933">
        <v>296.26911201704587</v>
      </c>
      <c r="EE11" s="933">
        <v>705.60308120099774</v>
      </c>
      <c r="EF11" s="933">
        <v>232.52132372587067</v>
      </c>
      <c r="EG11" s="933">
        <v>1234.3935169439144</v>
      </c>
      <c r="EH11" s="933">
        <v>254.49960944595975</v>
      </c>
      <c r="EI11" s="933">
        <v>182.30915155874231</v>
      </c>
      <c r="EJ11" s="933">
        <v>619.6180784039974</v>
      </c>
      <c r="EK11" s="933">
        <v>1056.4268394086996</v>
      </c>
      <c r="EL11" s="936">
        <v>3455.8813238580397</v>
      </c>
      <c r="EM11" s="935">
        <v>264.5512403434368</v>
      </c>
      <c r="EN11" s="933">
        <v>124.25333632412361</v>
      </c>
      <c r="EO11" s="933">
        <v>403.06699025511614</v>
      </c>
      <c r="EP11" s="933">
        <v>791.87156692267661</v>
      </c>
      <c r="EQ11" s="933">
        <v>437.06032401196467</v>
      </c>
      <c r="ER11" s="933">
        <v>187.08805155196612</v>
      </c>
      <c r="ES11" s="933">
        <v>246.37684981476389</v>
      </c>
      <c r="ET11" s="933">
        <v>870.5252253786947</v>
      </c>
      <c r="EU11" s="933">
        <v>273.66471846639149</v>
      </c>
      <c r="EV11" s="933">
        <v>215.53710317430046</v>
      </c>
      <c r="EW11" s="933">
        <v>112.04438598346508</v>
      </c>
      <c r="EX11" s="933">
        <v>601.24620762415691</v>
      </c>
      <c r="EY11" s="933">
        <v>399.46407766518757</v>
      </c>
      <c r="EZ11" s="933">
        <v>382.10426819800239</v>
      </c>
      <c r="FA11" s="933">
        <v>405.34318742619621</v>
      </c>
      <c r="FB11" s="933">
        <v>1186.9115332893862</v>
      </c>
      <c r="FC11" s="936">
        <v>3450.5545332149145</v>
      </c>
      <c r="FD11" s="935">
        <v>242.41057586372685</v>
      </c>
      <c r="FE11" s="933">
        <v>142.51073926571897</v>
      </c>
      <c r="FF11" s="933">
        <v>128.02349409608271</v>
      </c>
      <c r="FG11" s="933">
        <v>512.9448092255285</v>
      </c>
      <c r="FH11" s="933">
        <v>506.10218927606655</v>
      </c>
      <c r="FI11" s="933">
        <v>180.78606267990278</v>
      </c>
      <c r="FJ11" s="933">
        <v>646.42702106323736</v>
      </c>
      <c r="FK11" s="933">
        <v>1333.3152730192064</v>
      </c>
      <c r="FL11" s="933">
        <v>218.2813045285794</v>
      </c>
      <c r="FM11" s="933">
        <v>248.89575745538392</v>
      </c>
      <c r="FN11" s="933">
        <v>827.12646059187637</v>
      </c>
      <c r="FO11" s="933">
        <v>1294.3035225758397</v>
      </c>
      <c r="FP11" s="933">
        <v>194.30142575485243</v>
      </c>
      <c r="FQ11" s="933">
        <v>167.08251032778088</v>
      </c>
      <c r="FR11" s="933">
        <v>750.66463138649499</v>
      </c>
      <c r="FS11" s="933">
        <v>1107.4766980836487</v>
      </c>
      <c r="FT11" s="936">
        <v>4248.0403029042236</v>
      </c>
      <c r="FU11" s="935">
        <v>283.25151115739078</v>
      </c>
      <c r="FV11" s="933">
        <v>295.42687975545499</v>
      </c>
      <c r="FW11" s="933">
        <v>331.22057117987237</v>
      </c>
      <c r="FX11" s="933">
        <f t="shared" si="1"/>
        <v>909.89896209271819</v>
      </c>
      <c r="FY11" s="933">
        <v>421.71070614481687</v>
      </c>
      <c r="FZ11" s="933">
        <v>230.40870501447765</v>
      </c>
      <c r="GA11" s="933">
        <v>1428.7477721210571</v>
      </c>
      <c r="GB11" s="933">
        <f t="shared" si="2"/>
        <v>2080.8671832803516</v>
      </c>
      <c r="GC11" s="933">
        <v>259.19861778628251</v>
      </c>
      <c r="GD11" s="933">
        <v>516.9970152461384</v>
      </c>
      <c r="GE11" s="933">
        <v>1053.3902769446879</v>
      </c>
      <c r="GF11" s="933">
        <f t="shared" si="3"/>
        <v>1829.5859099771087</v>
      </c>
      <c r="GG11" s="933">
        <v>160.58151389912015</v>
      </c>
      <c r="GH11" s="933">
        <v>656.28130974676935</v>
      </c>
      <c r="GI11" s="933">
        <v>637.43016380311747</v>
      </c>
      <c r="GJ11" s="933">
        <f t="shared" si="4"/>
        <v>1454.2929874490069</v>
      </c>
      <c r="GK11" s="936">
        <v>6274.6450427991858</v>
      </c>
      <c r="GL11" s="935">
        <v>270.9351607071327</v>
      </c>
      <c r="GM11" s="933">
        <v>633.81601670087514</v>
      </c>
      <c r="GN11" s="933">
        <v>762.29599437509057</v>
      </c>
      <c r="GO11" s="933">
        <f t="shared" si="5"/>
        <v>1667.0471717830983</v>
      </c>
      <c r="GP11" s="933">
        <v>357.04708605639468</v>
      </c>
      <c r="GQ11" s="933">
        <v>485.9564035703126</v>
      </c>
      <c r="GR11" s="933">
        <v>901.08076565148997</v>
      </c>
      <c r="GS11" s="933">
        <f t="shared" si="6"/>
        <v>1744.0842552781974</v>
      </c>
      <c r="GT11" s="933">
        <v>1316.3173057841789</v>
      </c>
      <c r="GU11" s="933">
        <v>354.5256069360421</v>
      </c>
      <c r="GV11" s="933">
        <v>1236.6169239678204</v>
      </c>
      <c r="GW11" s="933">
        <f t="shared" si="7"/>
        <v>2907.4598366880414</v>
      </c>
      <c r="GX11" s="933">
        <v>448.15240986587298</v>
      </c>
      <c r="GY11" s="933">
        <v>673.45949430021028</v>
      </c>
      <c r="GZ11" s="933">
        <v>1985.6721993614251</v>
      </c>
      <c r="HA11" s="933">
        <f t="shared" si="8"/>
        <v>3107.2841035275083</v>
      </c>
      <c r="HB11" s="936">
        <f t="shared" si="9"/>
        <v>9425.8753672768453</v>
      </c>
      <c r="HC11" s="933">
        <v>556.60742595579484</v>
      </c>
      <c r="HD11" s="933">
        <v>343.37923177984095</v>
      </c>
      <c r="HE11" s="933">
        <v>1147.105617033918</v>
      </c>
      <c r="HF11" s="933">
        <v>2047.0922747695536</v>
      </c>
      <c r="HG11" s="933">
        <v>1367.6937742866953</v>
      </c>
      <c r="HH11" s="933">
        <v>901.54007635319044</v>
      </c>
      <c r="HI11" s="933">
        <v>1467.6206299260118</v>
      </c>
      <c r="HJ11" s="933">
        <v>3736.854480565898</v>
      </c>
      <c r="HK11" s="933">
        <v>1670.9473928292939</v>
      </c>
      <c r="HL11" s="933">
        <v>634.5082671971885</v>
      </c>
      <c r="HM11" s="933">
        <v>959.14657526464714</v>
      </c>
      <c r="HN11" s="933">
        <v>3264.6022352911295</v>
      </c>
      <c r="HO11" s="933">
        <v>1414.6451121216255</v>
      </c>
      <c r="HP11" s="933">
        <v>1384.6158231605762</v>
      </c>
      <c r="HQ11" s="933">
        <v>2013.459606481628</v>
      </c>
      <c r="HR11" s="933">
        <v>4812.7205417638306</v>
      </c>
      <c r="HS11" s="936">
        <v>13861.269532390412</v>
      </c>
      <c r="HT11" s="935">
        <v>438.86937938888508</v>
      </c>
      <c r="HU11" s="933">
        <v>1376.3766113220931</v>
      </c>
      <c r="HV11" s="933">
        <v>1426.369554005141</v>
      </c>
      <c r="HW11" s="933">
        <v>3241.6155447161191</v>
      </c>
      <c r="HX11" s="933">
        <v>4297.5826157312576</v>
      </c>
      <c r="HY11" s="933">
        <v>915.59914951337817</v>
      </c>
      <c r="HZ11" s="933">
        <v>1628.4656984214596</v>
      </c>
      <c r="IA11" s="933">
        <v>6841.647463666096</v>
      </c>
      <c r="IB11" s="933">
        <v>1633.7180536824878</v>
      </c>
      <c r="IC11" s="933">
        <v>939.7799490142703</v>
      </c>
      <c r="ID11" s="933">
        <v>1304.4496988335582</v>
      </c>
      <c r="IE11" s="933">
        <v>3877.9477015303164</v>
      </c>
      <c r="IF11" s="933">
        <v>1221.399222756831</v>
      </c>
      <c r="IG11" s="933">
        <v>726.1772113029474</v>
      </c>
      <c r="IH11" s="933">
        <v>2072.2030198003927</v>
      </c>
      <c r="II11" s="933">
        <v>4019.7794538601706</v>
      </c>
      <c r="IJ11" s="936">
        <f t="shared" si="0"/>
        <v>17980.990163772702</v>
      </c>
      <c r="IK11" s="935">
        <v>1841</v>
      </c>
      <c r="IL11" s="933">
        <v>1608</v>
      </c>
      <c r="IM11" s="933">
        <v>1683</v>
      </c>
      <c r="IN11" s="936">
        <v>5132</v>
      </c>
      <c r="IO11" s="937"/>
    </row>
    <row r="12" spans="1:250" ht="23.25" customHeight="1">
      <c r="A12" s="939" t="s">
        <v>728</v>
      </c>
      <c r="B12" s="928">
        <v>0.14799999999999999</v>
      </c>
      <c r="C12" s="929">
        <v>7.5999999999999998E-2</v>
      </c>
      <c r="D12" s="930">
        <v>0.33300000000000002</v>
      </c>
      <c r="E12" s="930">
        <v>2.3660000000000001</v>
      </c>
      <c r="F12" s="942">
        <v>62.491032085276338</v>
      </c>
      <c r="G12" s="943">
        <v>16.233313662364452</v>
      </c>
      <c r="H12" s="943">
        <v>59.614851239992291</v>
      </c>
      <c r="I12" s="943">
        <v>138.33919698763307</v>
      </c>
      <c r="J12" s="943">
        <v>64.918576338320406</v>
      </c>
      <c r="K12" s="943">
        <v>106.87539486782298</v>
      </c>
      <c r="L12" s="943">
        <v>22.36566949395991</v>
      </c>
      <c r="M12" s="943">
        <v>194.1596407001033</v>
      </c>
      <c r="N12" s="943">
        <v>69.166426723403035</v>
      </c>
      <c r="O12" s="943">
        <v>65.144024364435737</v>
      </c>
      <c r="P12" s="943">
        <v>8.1656154017782772</v>
      </c>
      <c r="Q12" s="943">
        <v>142.47606648961704</v>
      </c>
      <c r="R12" s="943">
        <v>93.709367613408062</v>
      </c>
      <c r="S12" s="943">
        <v>70.507532168624152</v>
      </c>
      <c r="T12" s="943">
        <v>74.883781591851346</v>
      </c>
      <c r="U12" s="943">
        <v>239.10068137388353</v>
      </c>
      <c r="V12" s="943">
        <v>714.07558555123694</v>
      </c>
      <c r="W12" s="943"/>
      <c r="X12" s="943">
        <v>111.95920386720735</v>
      </c>
      <c r="Y12" s="943">
        <v>89.603184826890526</v>
      </c>
      <c r="Z12" s="943">
        <v>4.1484131827764781</v>
      </c>
      <c r="AA12" s="943">
        <v>205.71080187687437</v>
      </c>
      <c r="AM12" s="2839"/>
      <c r="AO12" s="2814"/>
      <c r="AR12" s="885">
        <v>119.64394186820505</v>
      </c>
      <c r="AS12" s="885">
        <v>90.206007782768566</v>
      </c>
      <c r="AT12" s="885">
        <v>96.875567943122192</v>
      </c>
      <c r="AU12" s="885">
        <v>306.72551759409578</v>
      </c>
      <c r="AV12" s="885">
        <v>102.53892141916735</v>
      </c>
      <c r="AW12" s="885">
        <v>102.69485214837829</v>
      </c>
      <c r="AX12" s="885">
        <v>28.031055057357268</v>
      </c>
      <c r="AY12" s="885">
        <v>233.26482862490292</v>
      </c>
      <c r="AZ12" s="885">
        <v>183.72302437774249</v>
      </c>
      <c r="BA12" s="885">
        <v>127.0171139498442</v>
      </c>
      <c r="BB12" s="885">
        <v>29.365009809159904</v>
      </c>
      <c r="BC12" s="885">
        <v>340.01129233000103</v>
      </c>
      <c r="BD12" s="885">
        <v>129.4609026577601</v>
      </c>
      <c r="BE12" s="885">
        <v>73.545435463172097</v>
      </c>
      <c r="BF12" s="885">
        <v>75.430851123361421</v>
      </c>
      <c r="BG12" s="904">
        <v>278.43718924429362</v>
      </c>
      <c r="BH12" s="904">
        <v>170.60875384186124</v>
      </c>
      <c r="BI12" s="904">
        <v>89.764130730089562</v>
      </c>
      <c r="BJ12" s="904">
        <v>35.984826918901177</v>
      </c>
      <c r="BK12" s="904">
        <v>296.35771149085201</v>
      </c>
      <c r="BL12" s="904">
        <v>182.88469733292033</v>
      </c>
      <c r="BM12" s="904">
        <v>85.788874713221517</v>
      </c>
      <c r="BN12" s="904">
        <v>11.775028377708644</v>
      </c>
      <c r="BO12" s="904"/>
      <c r="BP12" s="904"/>
      <c r="BQ12" s="904"/>
      <c r="BR12" s="904">
        <v>280.44860042385045</v>
      </c>
      <c r="BS12" s="944"/>
      <c r="BT12" s="944"/>
      <c r="BU12" s="933"/>
      <c r="BV12" s="933"/>
      <c r="BW12" s="934">
        <v>95.85709105340672</v>
      </c>
      <c r="BX12" s="934">
        <v>59.756581876394854</v>
      </c>
      <c r="BY12" s="934">
        <v>14.684176683770071</v>
      </c>
      <c r="BZ12" s="934">
        <v>170.29784961357166</v>
      </c>
      <c r="CA12" s="945">
        <v>169.11494736706132</v>
      </c>
      <c r="CB12" s="933">
        <v>23.168071523832015</v>
      </c>
      <c r="CC12" s="933">
        <v>13.750069340523702</v>
      </c>
      <c r="CD12" s="933">
        <v>206.03308823141703</v>
      </c>
      <c r="CE12" s="933">
        <v>166.16689142167419</v>
      </c>
      <c r="CF12" s="933">
        <v>78.007391449167429</v>
      </c>
      <c r="CG12" s="933">
        <v>10.185945125029418</v>
      </c>
      <c r="CH12" s="933">
        <v>254.36022799587104</v>
      </c>
      <c r="CI12" s="933">
        <v>151.66496725064226</v>
      </c>
      <c r="CJ12" s="933">
        <v>23.082442915767139</v>
      </c>
      <c r="CK12" s="933">
        <v>96.810457234927199</v>
      </c>
      <c r="CL12" s="933">
        <v>271.55786740133664</v>
      </c>
      <c r="CM12" s="933">
        <v>355.41883738244201</v>
      </c>
      <c r="CN12" s="933">
        <v>35.13959165699719</v>
      </c>
      <c r="CO12" s="933">
        <v>20.229290699184364</v>
      </c>
      <c r="CP12" s="933">
        <v>410.78771973862354</v>
      </c>
      <c r="CQ12" s="933">
        <v>134.70666145900142</v>
      </c>
      <c r="CR12" s="933">
        <v>122.60531579616112</v>
      </c>
      <c r="CS12" s="933">
        <v>90.479642299670516</v>
      </c>
      <c r="CT12" s="933">
        <v>347.79161955483306</v>
      </c>
      <c r="CU12" s="933">
        <v>214.9257812406486</v>
      </c>
      <c r="CV12" s="933">
        <v>24.142040179038332</v>
      </c>
      <c r="CW12" s="933">
        <v>59.593091334514263</v>
      </c>
      <c r="CX12" s="933">
        <v>298.66091275420115</v>
      </c>
      <c r="CY12" s="933">
        <v>191.86683350504941</v>
      </c>
      <c r="CZ12" s="933">
        <v>36.308516553769962</v>
      </c>
      <c r="DA12" s="933">
        <v>270.69840033423077</v>
      </c>
      <c r="DB12" s="933">
        <v>498.87375039305016</v>
      </c>
      <c r="DC12" s="933">
        <v>1542.7670252418575</v>
      </c>
      <c r="DD12" s="935">
        <v>87.888879565005553</v>
      </c>
      <c r="DE12" s="933">
        <v>186.31118972414527</v>
      </c>
      <c r="DF12" s="933">
        <v>14.860743673039101</v>
      </c>
      <c r="DG12" s="933">
        <v>289.06081296218991</v>
      </c>
      <c r="DH12" s="933">
        <v>161.47118760213996</v>
      </c>
      <c r="DI12" s="933">
        <v>592.59498056362111</v>
      </c>
      <c r="DJ12" s="933">
        <v>34.062331920438631</v>
      </c>
      <c r="DK12" s="933">
        <v>788.12850008619978</v>
      </c>
      <c r="DL12" s="933">
        <v>122.77096013667789</v>
      </c>
      <c r="DM12" s="933">
        <v>272.71140592674698</v>
      </c>
      <c r="DN12" s="933">
        <v>152.03675199851526</v>
      </c>
      <c r="DO12" s="933">
        <v>547.51911806194005</v>
      </c>
      <c r="DP12" s="933">
        <v>119.73847744201039</v>
      </c>
      <c r="DQ12" s="933">
        <v>151.12910940043935</v>
      </c>
      <c r="DR12" s="933">
        <v>193.7375679128177</v>
      </c>
      <c r="DS12" s="933">
        <v>464.60515475526745</v>
      </c>
      <c r="DT12" s="936">
        <v>2089.3135858655969</v>
      </c>
      <c r="DU12" s="935">
        <v>112.84212188592883</v>
      </c>
      <c r="DV12" s="933">
        <v>57.932143820011646</v>
      </c>
      <c r="DW12" s="933">
        <v>91.07111122363969</v>
      </c>
      <c r="DX12" s="933">
        <v>261.8453769295802</v>
      </c>
      <c r="DY12" s="933">
        <v>205.08742308872317</v>
      </c>
      <c r="DZ12" s="933">
        <v>290.26644324078546</v>
      </c>
      <c r="EA12" s="933">
        <v>63.697945030179298</v>
      </c>
      <c r="EB12" s="933">
        <v>559.05181135968803</v>
      </c>
      <c r="EC12" s="933">
        <v>820.89718828926823</v>
      </c>
      <c r="ED12" s="933">
        <v>249.12459682498485</v>
      </c>
      <c r="EE12" s="933">
        <v>646.9878524049924</v>
      </c>
      <c r="EF12" s="933">
        <v>134.63766522927969</v>
      </c>
      <c r="EG12" s="933">
        <v>1030.7501144592568</v>
      </c>
      <c r="EH12" s="933">
        <v>206.19780033449035</v>
      </c>
      <c r="EI12" s="933">
        <v>136.56422417120635</v>
      </c>
      <c r="EJ12" s="933">
        <v>400.08071075533837</v>
      </c>
      <c r="EK12" s="933">
        <v>742.84273526103505</v>
      </c>
      <c r="EL12" s="936">
        <v>2594.4900380095601</v>
      </c>
      <c r="EM12" s="935">
        <v>209.20204713453396</v>
      </c>
      <c r="EN12" s="933">
        <v>74.09959713487477</v>
      </c>
      <c r="EO12" s="933">
        <v>350.64555702681292</v>
      </c>
      <c r="EP12" s="933">
        <v>633.94720129622158</v>
      </c>
      <c r="EQ12" s="933">
        <v>411.40344161749317</v>
      </c>
      <c r="ER12" s="933">
        <v>184.95219458030653</v>
      </c>
      <c r="ES12" s="933">
        <v>149.76841158077303</v>
      </c>
      <c r="ET12" s="933">
        <v>746.12404777857273</v>
      </c>
      <c r="EU12" s="933">
        <v>268.77207976799701</v>
      </c>
      <c r="EV12" s="933">
        <v>213.82923369672869</v>
      </c>
      <c r="EW12" s="933">
        <v>42.28102478854133</v>
      </c>
      <c r="EX12" s="933">
        <v>524.88233825326699</v>
      </c>
      <c r="EY12" s="933">
        <v>377.32615972443546</v>
      </c>
      <c r="EZ12" s="933">
        <v>335.71135642683379</v>
      </c>
      <c r="FA12" s="933">
        <v>163.85760501705397</v>
      </c>
      <c r="FB12" s="933">
        <v>876.89512116832327</v>
      </c>
      <c r="FC12" s="936">
        <v>2781.8487084963845</v>
      </c>
      <c r="FD12" s="935">
        <v>219.85855724707034</v>
      </c>
      <c r="FE12" s="933">
        <v>125.37103035395825</v>
      </c>
      <c r="FF12" s="933">
        <v>69.966267874730391</v>
      </c>
      <c r="FG12" s="933">
        <v>415.19585547575895</v>
      </c>
      <c r="FH12" s="933">
        <v>447.37763680349235</v>
      </c>
      <c r="FI12" s="933">
        <v>154.23812456290585</v>
      </c>
      <c r="FJ12" s="933">
        <v>474.05869748552169</v>
      </c>
      <c r="FK12" s="933">
        <v>1075.6744588519198</v>
      </c>
      <c r="FL12" s="933">
        <v>172.14552418880666</v>
      </c>
      <c r="FM12" s="933">
        <v>206.15334221312625</v>
      </c>
      <c r="FN12" s="933">
        <v>640.60125297615843</v>
      </c>
      <c r="FO12" s="933">
        <v>1018.9001193780912</v>
      </c>
      <c r="FP12" s="933">
        <v>147.91537852760425</v>
      </c>
      <c r="FQ12" s="933">
        <v>134.4929826242581</v>
      </c>
      <c r="FR12" s="933">
        <v>288.36905032109109</v>
      </c>
      <c r="FS12" s="933">
        <v>557.99640969893574</v>
      </c>
      <c r="FT12" s="936">
        <v>3067.7668434047059</v>
      </c>
      <c r="FU12" s="935">
        <v>236.67928995739132</v>
      </c>
      <c r="FV12" s="933">
        <v>257.58620846417085</v>
      </c>
      <c r="FW12" s="933">
        <v>109.73271442770185</v>
      </c>
      <c r="FX12" s="933">
        <f t="shared" si="1"/>
        <v>603.99821284926395</v>
      </c>
      <c r="FY12" s="933">
        <v>347.72791919467591</v>
      </c>
      <c r="FZ12" s="933">
        <v>170.31813787042023</v>
      </c>
      <c r="GA12" s="933">
        <v>1207.9438112300945</v>
      </c>
      <c r="GB12" s="933">
        <f t="shared" si="2"/>
        <v>1725.9898682951907</v>
      </c>
      <c r="GC12" s="933">
        <v>196.02900878358889</v>
      </c>
      <c r="GD12" s="933">
        <v>422.17134059759974</v>
      </c>
      <c r="GE12" s="933">
        <v>810.55475613269505</v>
      </c>
      <c r="GF12" s="933">
        <f t="shared" si="3"/>
        <v>1428.7551055138838</v>
      </c>
      <c r="GG12" s="933">
        <v>76.397465441151567</v>
      </c>
      <c r="GH12" s="933">
        <v>546.43549794589194</v>
      </c>
      <c r="GI12" s="933">
        <v>184.15900702934346</v>
      </c>
      <c r="GJ12" s="933">
        <f t="shared" si="4"/>
        <v>806.99197041638695</v>
      </c>
      <c r="GK12" s="936">
        <v>4565.7351570747251</v>
      </c>
      <c r="GL12" s="935">
        <v>157.17271195148226</v>
      </c>
      <c r="GM12" s="933">
        <v>564.07173631389833</v>
      </c>
      <c r="GN12" s="933">
        <v>518.00009864838808</v>
      </c>
      <c r="GO12" s="933">
        <f t="shared" si="5"/>
        <v>1239.2445469137688</v>
      </c>
      <c r="GP12" s="933">
        <v>256.26908087789712</v>
      </c>
      <c r="GQ12" s="933">
        <v>388.21922144549814</v>
      </c>
      <c r="GR12" s="933">
        <v>522.88615771300283</v>
      </c>
      <c r="GS12" s="933">
        <f t="shared" si="6"/>
        <v>1167.374460036398</v>
      </c>
      <c r="GT12" s="933">
        <v>1177.2879310617843</v>
      </c>
      <c r="GU12" s="933">
        <v>234.33571093000006</v>
      </c>
      <c r="GV12" s="933">
        <v>808.29203738974002</v>
      </c>
      <c r="GW12" s="933">
        <f t="shared" si="7"/>
        <v>2219.9156793815246</v>
      </c>
      <c r="GX12" s="933">
        <v>309.19315647999997</v>
      </c>
      <c r="GY12" s="933">
        <v>556.77503758227192</v>
      </c>
      <c r="GZ12" s="933">
        <v>1002.7135812622676</v>
      </c>
      <c r="HA12" s="933">
        <f t="shared" si="8"/>
        <v>1868.6817753245396</v>
      </c>
      <c r="HB12" s="936">
        <f t="shared" si="9"/>
        <v>6495.2164616562313</v>
      </c>
      <c r="HC12" s="933">
        <v>393.97719328309358</v>
      </c>
      <c r="HD12" s="933">
        <v>225.01526236182454</v>
      </c>
      <c r="HE12" s="933">
        <v>715.73876789522467</v>
      </c>
      <c r="HF12" s="933">
        <v>1334.7312235401428</v>
      </c>
      <c r="HG12" s="933">
        <v>1101.5002496192001</v>
      </c>
      <c r="HH12" s="933">
        <v>728.38039558084279</v>
      </c>
      <c r="HI12" s="933">
        <v>868.89339503006579</v>
      </c>
      <c r="HJ12" s="933">
        <v>2698.7740402301083</v>
      </c>
      <c r="HK12" s="933">
        <v>1365.4918692534561</v>
      </c>
      <c r="HL12" s="933">
        <v>463.10180872969357</v>
      </c>
      <c r="HM12" s="933">
        <v>701.16655491463825</v>
      </c>
      <c r="HN12" s="933">
        <v>2529.7602328977882</v>
      </c>
      <c r="HO12" s="933">
        <v>1256.8900443276052</v>
      </c>
      <c r="HP12" s="933">
        <v>1228.5321043672632</v>
      </c>
      <c r="HQ12" s="933">
        <v>1519.3392366934261</v>
      </c>
      <c r="HR12" s="933">
        <v>4004.761385388294</v>
      </c>
      <c r="HS12" s="936">
        <v>10568.026882056334</v>
      </c>
      <c r="HT12" s="935">
        <v>170.64464587728625</v>
      </c>
      <c r="HU12" s="933">
        <v>1226.0300896698029</v>
      </c>
      <c r="HV12" s="933">
        <v>835.91461549028406</v>
      </c>
      <c r="HW12" s="933">
        <v>2232.589351037373</v>
      </c>
      <c r="HX12" s="933">
        <v>3916.422974017828</v>
      </c>
      <c r="HY12" s="933">
        <v>716.23594876576885</v>
      </c>
      <c r="HZ12" s="933">
        <v>896.82881474570365</v>
      </c>
      <c r="IA12" s="933">
        <v>5529.4877375293008</v>
      </c>
      <c r="IB12" s="933">
        <v>1207.4373539881447</v>
      </c>
      <c r="IC12" s="933">
        <v>801.31888335846611</v>
      </c>
      <c r="ID12" s="933">
        <v>943.14916131835082</v>
      </c>
      <c r="IE12" s="933">
        <v>2951.9053986649619</v>
      </c>
      <c r="IF12" s="933">
        <v>1077.1881695252205</v>
      </c>
      <c r="IG12" s="933">
        <v>555.44900140840127</v>
      </c>
      <c r="IH12" s="933">
        <v>1600.2718046906243</v>
      </c>
      <c r="II12" s="933">
        <v>3232.9089756242456</v>
      </c>
      <c r="IJ12" s="936">
        <f t="shared" si="0"/>
        <v>13946.891462855881</v>
      </c>
      <c r="IK12" s="935">
        <v>1472</v>
      </c>
      <c r="IL12" s="933">
        <v>1436</v>
      </c>
      <c r="IM12" s="933">
        <v>584</v>
      </c>
      <c r="IN12" s="936">
        <v>3492</v>
      </c>
      <c r="IO12" s="937"/>
    </row>
    <row r="13" spans="1:250" s="952" customFormat="1" ht="23.15" customHeight="1">
      <c r="A13" s="946" t="s">
        <v>729</v>
      </c>
      <c r="B13" s="947">
        <v>0</v>
      </c>
      <c r="C13" s="948"/>
      <c r="D13" s="949"/>
      <c r="E13" s="949"/>
      <c r="F13" s="950">
        <v>0</v>
      </c>
      <c r="G13" s="951">
        <v>0</v>
      </c>
      <c r="H13" s="951">
        <v>50.878531908839996</v>
      </c>
      <c r="I13" s="951">
        <v>50.878531908839996</v>
      </c>
      <c r="J13" s="951">
        <v>0</v>
      </c>
      <c r="K13" s="951">
        <v>61.159892507999999</v>
      </c>
      <c r="L13" s="951">
        <v>0</v>
      </c>
      <c r="M13" s="951">
        <v>61.159892507999999</v>
      </c>
      <c r="N13" s="951">
        <v>0</v>
      </c>
      <c r="O13" s="951">
        <v>47.358073275499997</v>
      </c>
      <c r="P13" s="951">
        <v>0</v>
      </c>
      <c r="Q13" s="951">
        <v>47.358073275499997</v>
      </c>
      <c r="R13" s="951">
        <v>0</v>
      </c>
      <c r="S13" s="951">
        <v>55.496132774500005</v>
      </c>
      <c r="T13" s="951">
        <v>55.3216604473293</v>
      </c>
      <c r="U13" s="951">
        <v>110.81779322182929</v>
      </c>
      <c r="V13" s="951">
        <v>270.21429091416934</v>
      </c>
      <c r="W13" s="951"/>
      <c r="X13" s="951">
        <v>0</v>
      </c>
      <c r="Y13" s="951">
        <v>60.989048955000001</v>
      </c>
      <c r="Z13" s="951">
        <v>0</v>
      </c>
      <c r="AA13" s="951">
        <v>60.989048955000001</v>
      </c>
      <c r="AM13" s="2842"/>
      <c r="AO13" s="2793"/>
      <c r="AR13" s="952">
        <v>0</v>
      </c>
      <c r="AS13" s="952">
        <v>69.425900094051002</v>
      </c>
      <c r="AT13" s="952">
        <v>74.321746200613987</v>
      </c>
      <c r="AU13" s="952">
        <v>143.747646294665</v>
      </c>
      <c r="AV13" s="952">
        <v>0</v>
      </c>
      <c r="AW13" s="952">
        <v>81.56855207772</v>
      </c>
      <c r="AX13" s="952">
        <v>0</v>
      </c>
      <c r="AY13" s="952">
        <v>81.56855207772</v>
      </c>
      <c r="AZ13" s="952">
        <v>87.980178219440006</v>
      </c>
      <c r="BA13" s="952">
        <v>89.40333514136401</v>
      </c>
      <c r="BB13" s="952">
        <v>0</v>
      </c>
      <c r="BC13" s="952">
        <v>151.32428423359897</v>
      </c>
      <c r="BD13" s="952">
        <v>0</v>
      </c>
      <c r="BE13" s="952">
        <v>52.511232338582005</v>
      </c>
      <c r="BF13" s="952">
        <v>54.335239305104999</v>
      </c>
      <c r="BG13" s="953">
        <v>106.84647164368701</v>
      </c>
      <c r="BH13" s="953">
        <v>53.275872181818002</v>
      </c>
      <c r="BI13" s="953">
        <v>56.851822744992006</v>
      </c>
      <c r="BJ13" s="953">
        <v>0</v>
      </c>
      <c r="BK13" s="953">
        <v>110.12769492680999</v>
      </c>
      <c r="BL13" s="953">
        <v>60.330063781470002</v>
      </c>
      <c r="BM13" s="953">
        <v>59.562084106479993</v>
      </c>
      <c r="BN13" s="953">
        <v>0</v>
      </c>
      <c r="BO13" s="953"/>
      <c r="BP13" s="953"/>
      <c r="BQ13" s="953"/>
      <c r="BR13" s="953">
        <v>119.89214788795</v>
      </c>
      <c r="BS13" s="954"/>
      <c r="BT13" s="954"/>
      <c r="BU13" s="955"/>
      <c r="BV13" s="955"/>
      <c r="BW13" s="956">
        <v>0</v>
      </c>
      <c r="BX13" s="956">
        <v>38.542654570308002</v>
      </c>
      <c r="BY13" s="956">
        <v>0</v>
      </c>
      <c r="BZ13" s="956">
        <v>38.542654570308002</v>
      </c>
      <c r="CA13" s="955">
        <v>32.446221406744996</v>
      </c>
      <c r="CB13" s="955">
        <v>0</v>
      </c>
      <c r="CC13" s="955">
        <v>0</v>
      </c>
      <c r="CD13" s="955">
        <v>32.446221406744996</v>
      </c>
      <c r="CE13" s="955">
        <v>0</v>
      </c>
      <c r="CF13" s="955">
        <v>51.084524889649998</v>
      </c>
      <c r="CG13" s="955">
        <v>0</v>
      </c>
      <c r="CH13" s="955">
        <v>51.084524889649998</v>
      </c>
      <c r="CI13" s="955">
        <v>0</v>
      </c>
      <c r="CJ13" s="955">
        <v>0</v>
      </c>
      <c r="CK13" s="955">
        <v>53.466170530147998</v>
      </c>
      <c r="CL13" s="955">
        <v>53.466170530147998</v>
      </c>
      <c r="CM13" s="955">
        <v>118.18075622084042</v>
      </c>
      <c r="CN13" s="955">
        <v>0</v>
      </c>
      <c r="CO13" s="955">
        <v>0</v>
      </c>
      <c r="CP13" s="955">
        <v>118.18075622084042</v>
      </c>
      <c r="CQ13" s="955">
        <v>0</v>
      </c>
      <c r="CR13" s="955">
        <v>54.039963334477498</v>
      </c>
      <c r="CS13" s="955">
        <v>55.066666559487999</v>
      </c>
      <c r="CT13" s="955">
        <v>109.1066298939655</v>
      </c>
      <c r="CU13" s="955">
        <v>51.27411092549</v>
      </c>
      <c r="CV13" s="955">
        <v>0</v>
      </c>
      <c r="CW13" s="955">
        <v>54.346657530456</v>
      </c>
      <c r="CX13" s="955">
        <v>105.62076845594599</v>
      </c>
      <c r="CY13" s="955">
        <v>0</v>
      </c>
      <c r="CZ13" s="955">
        <v>0</v>
      </c>
      <c r="DA13" s="955">
        <v>194.71321638766801</v>
      </c>
      <c r="DB13" s="955">
        <v>194.71321638766801</v>
      </c>
      <c r="DC13" s="955">
        <v>616.75702524185772</v>
      </c>
      <c r="DD13" s="957">
        <v>0</v>
      </c>
      <c r="DE13" s="955">
        <v>149.670147496814</v>
      </c>
      <c r="DF13" s="955">
        <v>0</v>
      </c>
      <c r="DG13" s="955">
        <v>149.670147496814</v>
      </c>
      <c r="DH13" s="955">
        <v>0</v>
      </c>
      <c r="DI13" s="955">
        <v>520.79667333781197</v>
      </c>
      <c r="DJ13" s="955">
        <v>0</v>
      </c>
      <c r="DK13" s="955">
        <v>520.79667333781197</v>
      </c>
      <c r="DL13" s="955">
        <v>0</v>
      </c>
      <c r="DM13" s="955">
        <v>180.55165539888449</v>
      </c>
      <c r="DN13" s="955">
        <v>88.245878427074999</v>
      </c>
      <c r="DO13" s="955">
        <v>268.79753382595948</v>
      </c>
      <c r="DP13" s="955">
        <v>0</v>
      </c>
      <c r="DQ13" s="955">
        <v>100.12121376516399</v>
      </c>
      <c r="DR13" s="955">
        <v>173.73995039424801</v>
      </c>
      <c r="DS13" s="955">
        <v>273.861164159412</v>
      </c>
      <c r="DT13" s="958">
        <v>1213.1255188199973</v>
      </c>
      <c r="DU13" s="957">
        <v>0</v>
      </c>
      <c r="DV13" s="955">
        <v>0</v>
      </c>
      <c r="DW13" s="955">
        <v>81.436508074288</v>
      </c>
      <c r="DX13" s="955">
        <v>81.436508074288</v>
      </c>
      <c r="DY13" s="955">
        <v>71.634225601826998</v>
      </c>
      <c r="DZ13" s="955">
        <v>179.35883799480402</v>
      </c>
      <c r="EA13" s="955">
        <v>0</v>
      </c>
      <c r="EB13" s="955">
        <v>250.99306359663103</v>
      </c>
      <c r="EC13" s="955">
        <v>332.42957167091902</v>
      </c>
      <c r="ED13" s="955">
        <v>0</v>
      </c>
      <c r="EE13" s="955">
        <v>552.51250074603524</v>
      </c>
      <c r="EF13" s="955">
        <v>94.802081184043999</v>
      </c>
      <c r="EG13" s="955">
        <v>647.31458193007927</v>
      </c>
      <c r="EH13" s="955">
        <v>0</v>
      </c>
      <c r="EI13" s="955">
        <v>0</v>
      </c>
      <c r="EJ13" s="955">
        <v>271.98079283226724</v>
      </c>
      <c r="EK13" s="955">
        <v>271.98079283226724</v>
      </c>
      <c r="EL13" s="958">
        <v>1251.7249464332654</v>
      </c>
      <c r="EM13" s="957">
        <v>85.32441966588631</v>
      </c>
      <c r="EN13" s="955">
        <v>0</v>
      </c>
      <c r="EO13" s="955">
        <v>321.80184828801401</v>
      </c>
      <c r="EP13" s="955">
        <v>407.12626795390031</v>
      </c>
      <c r="EQ13" s="955">
        <v>156.34570219323697</v>
      </c>
      <c r="ER13" s="955">
        <v>19.150335430503088</v>
      </c>
      <c r="ES13" s="955">
        <v>0</v>
      </c>
      <c r="ET13" s="955">
        <v>175.49603762374008</v>
      </c>
      <c r="EU13" s="955">
        <v>53.137689627489998</v>
      </c>
      <c r="EV13" s="955">
        <v>65.901783425427993</v>
      </c>
      <c r="EW13" s="955">
        <v>0</v>
      </c>
      <c r="EX13" s="955">
        <v>119.03947305291798</v>
      </c>
      <c r="EY13" s="955">
        <v>63.219578736976743</v>
      </c>
      <c r="EZ13" s="955">
        <v>327.09096659294875</v>
      </c>
      <c r="FA13" s="955">
        <v>7.4582263068556788E-7</v>
      </c>
      <c r="FB13" s="955">
        <v>390.31054607574811</v>
      </c>
      <c r="FC13" s="958">
        <v>1091.9723247063064</v>
      </c>
      <c r="FD13" s="957">
        <v>76.379851342176025</v>
      </c>
      <c r="FE13" s="955">
        <v>0</v>
      </c>
      <c r="FF13" s="955">
        <v>0</v>
      </c>
      <c r="FG13" s="955">
        <v>76.379851342176025</v>
      </c>
      <c r="FH13" s="955">
        <v>190.17973774766585</v>
      </c>
      <c r="FI13" s="955">
        <v>0</v>
      </c>
      <c r="FJ13" s="955">
        <v>355.10187209117402</v>
      </c>
      <c r="FK13" s="955">
        <v>545.28160983883993</v>
      </c>
      <c r="FL13" s="955">
        <v>97.692959586528815</v>
      </c>
      <c r="FM13" s="955">
        <v>0</v>
      </c>
      <c r="FN13" s="955">
        <v>604.06608598099626</v>
      </c>
      <c r="FO13" s="955">
        <v>701.75904556752505</v>
      </c>
      <c r="FP13" s="955">
        <v>0</v>
      </c>
      <c r="FQ13" s="955">
        <v>0</v>
      </c>
      <c r="FR13" s="955">
        <v>0</v>
      </c>
      <c r="FS13" s="955">
        <v>0</v>
      </c>
      <c r="FT13" s="958">
        <v>1323.4205067485409</v>
      </c>
      <c r="FU13" s="957">
        <v>118.13980568392591</v>
      </c>
      <c r="FV13" s="955">
        <v>121.80419629377789</v>
      </c>
      <c r="FW13" s="955">
        <v>0</v>
      </c>
      <c r="FX13" s="933">
        <f t="shared" si="1"/>
        <v>239.94400197770381</v>
      </c>
      <c r="FY13" s="955">
        <v>183.38485586883192</v>
      </c>
      <c r="FZ13" s="955">
        <v>0</v>
      </c>
      <c r="GA13" s="955">
        <v>915.99451881822802</v>
      </c>
      <c r="GB13" s="933">
        <f t="shared" si="2"/>
        <v>1099.3793746870599</v>
      </c>
      <c r="GC13" s="955">
        <v>0</v>
      </c>
      <c r="GD13" s="955">
        <v>274.80225128560551</v>
      </c>
      <c r="GE13" s="955">
        <v>538.64580884386282</v>
      </c>
      <c r="GF13" s="933">
        <f t="shared" si="3"/>
        <v>813.44806012946833</v>
      </c>
      <c r="GG13" s="955">
        <v>0</v>
      </c>
      <c r="GH13" s="955">
        <v>302.86116228345048</v>
      </c>
      <c r="GI13" s="955">
        <v>0</v>
      </c>
      <c r="GJ13" s="933">
        <f t="shared" si="4"/>
        <v>302.86116228345048</v>
      </c>
      <c r="GK13" s="958">
        <v>2455.6325990776827</v>
      </c>
      <c r="GL13" s="957">
        <v>0</v>
      </c>
      <c r="GM13" s="955">
        <v>229.77509129331</v>
      </c>
      <c r="GN13" s="955">
        <v>238.17594059289598</v>
      </c>
      <c r="GO13" s="933">
        <f t="shared" si="5"/>
        <v>467.95103188620601</v>
      </c>
      <c r="GP13" s="933">
        <v>0</v>
      </c>
      <c r="GQ13" s="933">
        <v>0</v>
      </c>
      <c r="GR13" s="933">
        <v>427.05446439980824</v>
      </c>
      <c r="GS13" s="933">
        <f t="shared" si="6"/>
        <v>427.05446439980824</v>
      </c>
      <c r="GT13" s="933">
        <v>751.75939110178433</v>
      </c>
      <c r="GU13" s="933">
        <v>0</v>
      </c>
      <c r="GV13" s="933">
        <v>219.47339064973997</v>
      </c>
      <c r="GW13" s="933">
        <f t="shared" si="7"/>
        <v>971.23278175152427</v>
      </c>
      <c r="GX13" s="955">
        <v>0</v>
      </c>
      <c r="GY13" s="955">
        <v>297.52590634227198</v>
      </c>
      <c r="GZ13" s="955">
        <v>293.49661685298497</v>
      </c>
      <c r="HA13" s="955">
        <f t="shared" si="8"/>
        <v>591.02252319525701</v>
      </c>
      <c r="HB13" s="936">
        <f t="shared" si="9"/>
        <v>2457.2608012327955</v>
      </c>
      <c r="HC13" s="933">
        <v>0</v>
      </c>
      <c r="HD13" s="933">
        <v>0</v>
      </c>
      <c r="HE13" s="933">
        <v>256.06212504841471</v>
      </c>
      <c r="HF13" s="933">
        <v>256.06212504841471</v>
      </c>
      <c r="HG13" s="933">
        <v>285.20917185604503</v>
      </c>
      <c r="HH13" s="933">
        <v>324.06176355537599</v>
      </c>
      <c r="HI13" s="933">
        <v>296.30971522049975</v>
      </c>
      <c r="HJ13" s="933">
        <v>905.58065063192078</v>
      </c>
      <c r="HK13" s="933">
        <v>370.15446125834796</v>
      </c>
      <c r="HL13" s="933">
        <v>0</v>
      </c>
      <c r="HM13" s="933">
        <v>356.5530080956907</v>
      </c>
      <c r="HN13" s="933">
        <v>726.70746935403872</v>
      </c>
      <c r="HO13" s="933">
        <v>331.7754767157333</v>
      </c>
      <c r="HP13" s="933">
        <v>306.41379258154871</v>
      </c>
      <c r="HQ13" s="933">
        <v>288.33684509931049</v>
      </c>
      <c r="HR13" s="933">
        <v>926.52611439659245</v>
      </c>
      <c r="HS13" s="936">
        <v>2814.8763594309667</v>
      </c>
      <c r="HT13" s="935">
        <v>0</v>
      </c>
      <c r="HU13" s="933">
        <v>327.86052395890056</v>
      </c>
      <c r="HV13" s="933">
        <v>0</v>
      </c>
      <c r="HW13" s="933">
        <v>327.86052395890056</v>
      </c>
      <c r="HX13" s="933">
        <v>0</v>
      </c>
      <c r="HY13" s="933">
        <v>0</v>
      </c>
      <c r="HZ13" s="933">
        <v>195.85780191129601</v>
      </c>
      <c r="IA13" s="933">
        <v>195.85780191129601</v>
      </c>
      <c r="IB13" s="933">
        <v>200.47299687009399</v>
      </c>
      <c r="IC13" s="933">
        <v>0</v>
      </c>
      <c r="ID13" s="933">
        <v>0</v>
      </c>
      <c r="IE13" s="933">
        <v>200.47299687009399</v>
      </c>
      <c r="IF13" s="933">
        <v>0</v>
      </c>
      <c r="IG13" s="933">
        <v>0</v>
      </c>
      <c r="IH13" s="933">
        <v>192.15176164236865</v>
      </c>
      <c r="II13" s="933">
        <v>192.15176164236865</v>
      </c>
      <c r="IJ13" s="936">
        <f t="shared" si="0"/>
        <v>916.3430843826593</v>
      </c>
      <c r="IK13" s="935">
        <v>173</v>
      </c>
      <c r="IL13" s="933">
        <v>801</v>
      </c>
      <c r="IM13" s="933">
        <v>0</v>
      </c>
      <c r="IN13" s="936">
        <v>974</v>
      </c>
      <c r="IO13" s="959"/>
    </row>
    <row r="14" spans="1:250" s="952" customFormat="1" ht="23.25" customHeight="1" thickBot="1">
      <c r="A14" s="946" t="s">
        <v>730</v>
      </c>
      <c r="B14" s="960">
        <v>13.978</v>
      </c>
      <c r="C14" s="948">
        <v>48.228000000000002</v>
      </c>
      <c r="D14" s="949">
        <v>6.9089999999999998</v>
      </c>
      <c r="E14" s="949">
        <v>59.415999999999997</v>
      </c>
      <c r="F14" s="961">
        <v>56.966060146900922</v>
      </c>
      <c r="G14" s="962">
        <v>8.0482687344801551</v>
      </c>
      <c r="H14" s="962">
        <v>3.3264078721223451</v>
      </c>
      <c r="I14" s="962">
        <v>68.340736753503421</v>
      </c>
      <c r="J14" s="962">
        <v>58.988795516177099</v>
      </c>
      <c r="K14" s="962">
        <v>12.353180476598771</v>
      </c>
      <c r="L14" s="962">
        <v>4.3454823518065817</v>
      </c>
      <c r="M14" s="962">
        <v>75.687458344582453</v>
      </c>
      <c r="N14" s="962">
        <v>61.132033351660247</v>
      </c>
      <c r="O14" s="962">
        <v>4.9674073243649195</v>
      </c>
      <c r="P14" s="962">
        <v>4.2602936035815917</v>
      </c>
      <c r="Q14" s="962">
        <v>70.359734279606755</v>
      </c>
      <c r="R14" s="962">
        <v>80.824225319475147</v>
      </c>
      <c r="S14" s="962">
        <v>7.476806353802818</v>
      </c>
      <c r="T14" s="962">
        <v>9.1966270452964647</v>
      </c>
      <c r="U14" s="962">
        <v>97.497658718574428</v>
      </c>
      <c r="V14" s="962">
        <v>311.8855880962671</v>
      </c>
      <c r="W14" s="962"/>
      <c r="X14" s="963">
        <v>81.02072423875515</v>
      </c>
      <c r="Y14" s="963">
        <v>19.851455903446002</v>
      </c>
      <c r="Z14" s="963">
        <v>1.7851052459154069</v>
      </c>
      <c r="AA14" s="963">
        <v>102.65728538811656</v>
      </c>
      <c r="AB14" s="963">
        <v>105.7613967935539</v>
      </c>
      <c r="AC14" s="963">
        <v>8.9676598742711491</v>
      </c>
      <c r="AD14" s="963">
        <v>3.9061824766415798</v>
      </c>
      <c r="AE14" s="963">
        <v>118.63523914446662</v>
      </c>
      <c r="AF14" s="963">
        <v>66.689847376616839</v>
      </c>
      <c r="AG14" s="963">
        <v>2.6573990681931128</v>
      </c>
      <c r="AH14" s="963">
        <v>3.7241982846293227</v>
      </c>
      <c r="AI14" s="963">
        <v>73.071444729439278</v>
      </c>
      <c r="AJ14" s="963">
        <v>83.579264741957331</v>
      </c>
      <c r="AK14" s="963">
        <v>17.150743769855524</v>
      </c>
      <c r="AL14" s="963">
        <v>12.724630075437384</v>
      </c>
      <c r="AM14" s="2843"/>
      <c r="AN14" s="2844"/>
      <c r="AO14" s="2845"/>
      <c r="AP14" s="963">
        <v>113.45463858725024</v>
      </c>
      <c r="AQ14" s="963">
        <v>407.81860784927272</v>
      </c>
      <c r="AR14" s="963">
        <v>105.04405449410476</v>
      </c>
      <c r="AS14" s="963">
        <v>13.031015365288761</v>
      </c>
      <c r="AT14" s="963">
        <v>15.154105697132076</v>
      </c>
      <c r="AU14" s="963">
        <v>133.2291755565256</v>
      </c>
      <c r="AV14" s="963">
        <v>91.972463821898202</v>
      </c>
      <c r="AW14" s="963">
        <v>7.664444052391385</v>
      </c>
      <c r="AX14" s="963">
        <v>15.961735484069067</v>
      </c>
      <c r="AY14" s="963">
        <v>115.59864335835866</v>
      </c>
      <c r="AZ14" s="963">
        <v>86.485109637524189</v>
      </c>
      <c r="BA14" s="963">
        <v>26.194811309849296</v>
      </c>
      <c r="BB14" s="963">
        <v>21.084199659606842</v>
      </c>
      <c r="BC14" s="963">
        <v>134.45930865841032</v>
      </c>
      <c r="BD14" s="963">
        <v>113.25634666374756</v>
      </c>
      <c r="BE14" s="963">
        <v>11.408133462360052</v>
      </c>
      <c r="BF14" s="963">
        <v>12.773557971422216</v>
      </c>
      <c r="BG14" s="963">
        <v>137.43803809752984</v>
      </c>
      <c r="BH14" s="963">
        <v>104.94154202604234</v>
      </c>
      <c r="BI14" s="963">
        <v>12.56681799760071</v>
      </c>
      <c r="BJ14" s="963">
        <v>23.465375024404519</v>
      </c>
      <c r="BK14" s="963">
        <v>140.97373504804756</v>
      </c>
      <c r="BL14" s="963">
        <v>101.81058906109273</v>
      </c>
      <c r="BM14" s="963">
        <v>10.166254132335826</v>
      </c>
      <c r="BN14" s="963">
        <v>4.690511190871927</v>
      </c>
      <c r="BO14" s="963"/>
      <c r="BP14" s="963"/>
      <c r="BQ14" s="963"/>
      <c r="BR14" s="963">
        <v>116.66735438430048</v>
      </c>
      <c r="BS14" s="955">
        <v>106.42462972672307</v>
      </c>
      <c r="BT14" s="955">
        <v>10.232697530764202</v>
      </c>
      <c r="BU14" s="955">
        <v>6.609626531663447</v>
      </c>
      <c r="BV14" s="955">
        <v>123.26695378915072</v>
      </c>
      <c r="BW14" s="956">
        <v>82.406067287757281</v>
      </c>
      <c r="BX14" s="956">
        <v>10.840468136305542</v>
      </c>
      <c r="BY14" s="956">
        <v>6.2160798996894213</v>
      </c>
      <c r="BZ14" s="956">
        <v>99.462615323752246</v>
      </c>
      <c r="CA14" s="955">
        <v>120.22436584620591</v>
      </c>
      <c r="CB14" s="955">
        <v>14.450912014050985</v>
      </c>
      <c r="CC14" s="955">
        <v>5.627649488843022</v>
      </c>
      <c r="CD14" s="955">
        <v>140.30292734909995</v>
      </c>
      <c r="CE14" s="955">
        <v>147.45812063811013</v>
      </c>
      <c r="CF14" s="955">
        <v>12.061952877374562</v>
      </c>
      <c r="CG14" s="955">
        <v>4.9521350192627942</v>
      </c>
      <c r="CH14" s="955">
        <v>164.47220853474749</v>
      </c>
      <c r="CI14" s="955">
        <v>139.38738358395003</v>
      </c>
      <c r="CJ14" s="955">
        <v>9.9920529744762714</v>
      </c>
      <c r="CK14" s="955">
        <v>24.733827190131461</v>
      </c>
      <c r="CL14" s="955">
        <v>174.11326374855776</v>
      </c>
      <c r="CM14" s="955">
        <v>149.84311620569983</v>
      </c>
      <c r="CN14" s="955">
        <v>12.970384384608451</v>
      </c>
      <c r="CO14" s="955">
        <v>15.556799977850863</v>
      </c>
      <c r="CP14" s="955">
        <v>178.37030056815914</v>
      </c>
      <c r="CQ14" s="955">
        <v>120.99545679316567</v>
      </c>
      <c r="CR14" s="955">
        <v>18.336264169631146</v>
      </c>
      <c r="CS14" s="955">
        <v>17.384872929634</v>
      </c>
      <c r="CT14" s="955">
        <v>156.71659389243081</v>
      </c>
      <c r="CU14" s="955">
        <v>126.21621699204329</v>
      </c>
      <c r="CV14" s="955">
        <v>11.037456983123214</v>
      </c>
      <c r="CW14" s="955">
        <v>7.036988869819953</v>
      </c>
      <c r="CX14" s="955">
        <v>144.29066284498643</v>
      </c>
      <c r="CY14" s="955">
        <v>166.63750711834331</v>
      </c>
      <c r="CZ14" s="955">
        <v>27.862703466551373</v>
      </c>
      <c r="DA14" s="955">
        <v>60.997508589486237</v>
      </c>
      <c r="DB14" s="955">
        <v>255.4977191743809</v>
      </c>
      <c r="DC14" s="955">
        <v>626.45000000000005</v>
      </c>
      <c r="DD14" s="957">
        <v>70.797450585654744</v>
      </c>
      <c r="DE14" s="955">
        <v>23.38833758247468</v>
      </c>
      <c r="DF14" s="955">
        <v>18.02556155877042</v>
      </c>
      <c r="DG14" s="955">
        <v>112.21134972689985</v>
      </c>
      <c r="DH14" s="955">
        <v>140.06672420626307</v>
      </c>
      <c r="DI14" s="955">
        <v>47.240025078267841</v>
      </c>
      <c r="DJ14" s="955">
        <v>30.982726533978198</v>
      </c>
      <c r="DK14" s="955">
        <v>218.28947581850909</v>
      </c>
      <c r="DL14" s="955">
        <v>101.36299297308565</v>
      </c>
      <c r="DM14" s="955">
        <v>49.534800678470781</v>
      </c>
      <c r="DN14" s="955">
        <v>39.955962979345152</v>
      </c>
      <c r="DO14" s="955">
        <v>190.85375663090159</v>
      </c>
      <c r="DP14" s="955">
        <v>85.639562053311693</v>
      </c>
      <c r="DQ14" s="955">
        <v>41.705917528183882</v>
      </c>
      <c r="DR14" s="955">
        <v>95.223628242188667</v>
      </c>
      <c r="DS14" s="955">
        <v>222.56910782368422</v>
      </c>
      <c r="DT14" s="958">
        <v>743.92368999999474</v>
      </c>
      <c r="DU14" s="957">
        <v>52.236183295393438</v>
      </c>
      <c r="DV14" s="955">
        <v>39.091456206974435</v>
      </c>
      <c r="DW14" s="955">
        <v>37.162436752781467</v>
      </c>
      <c r="DX14" s="955">
        <v>128.49007625514935</v>
      </c>
      <c r="DY14" s="955">
        <v>105.11694691843455</v>
      </c>
      <c r="DZ14" s="955">
        <v>87.9028204395091</v>
      </c>
      <c r="EA14" s="955">
        <v>57.992521196466008</v>
      </c>
      <c r="EB14" s="955">
        <v>251.01228855440962</v>
      </c>
      <c r="EC14" s="955">
        <v>379.50236480955897</v>
      </c>
      <c r="ED14" s="955">
        <v>195.27313415996142</v>
      </c>
      <c r="EE14" s="955">
        <v>75.933402175653185</v>
      </c>
      <c r="EF14" s="955">
        <v>45.967401053392997</v>
      </c>
      <c r="EG14" s="955">
        <v>317.17393738900756</v>
      </c>
      <c r="EH14" s="955">
        <v>176.32753210396319</v>
      </c>
      <c r="EI14" s="955">
        <v>97.180602022893012</v>
      </c>
      <c r="EJ14" s="955">
        <v>86.471981409979747</v>
      </c>
      <c r="EK14" s="955">
        <v>359.98011553683597</v>
      </c>
      <c r="EL14" s="958">
        <v>1056.6564177354026</v>
      </c>
      <c r="EM14" s="957">
        <v>94.635776130223419</v>
      </c>
      <c r="EN14" s="955">
        <v>70.083858617262223</v>
      </c>
      <c r="EO14" s="955">
        <v>27.889281250732463</v>
      </c>
      <c r="EP14" s="955">
        <v>192.60891599821809</v>
      </c>
      <c r="EQ14" s="955">
        <v>145.13323438576521</v>
      </c>
      <c r="ER14" s="955">
        <v>78.513990786725472</v>
      </c>
      <c r="ES14" s="955">
        <v>140.69034061924353</v>
      </c>
      <c r="ET14" s="955">
        <v>364.33756579173422</v>
      </c>
      <c r="EU14" s="955">
        <v>190.66835547559768</v>
      </c>
      <c r="EV14" s="955">
        <v>138.17461362228545</v>
      </c>
      <c r="EW14" s="955">
        <v>34.69702611048497</v>
      </c>
      <c r="EX14" s="955">
        <v>363.53999520836811</v>
      </c>
      <c r="EY14" s="955">
        <v>314.1065809874587</v>
      </c>
      <c r="EZ14" s="955">
        <v>2.7476993108984171</v>
      </c>
      <c r="FA14" s="955">
        <v>138.88349411850928</v>
      </c>
      <c r="FB14" s="955">
        <v>455.73777441686644</v>
      </c>
      <c r="FC14" s="958">
        <v>1376.2242514151869</v>
      </c>
      <c r="FD14" s="957">
        <v>124.24043918254176</v>
      </c>
      <c r="FE14" s="955">
        <v>117.24259978751381</v>
      </c>
      <c r="FF14" s="955">
        <v>59.149335307412827</v>
      </c>
      <c r="FG14" s="955">
        <v>300.63237427746839</v>
      </c>
      <c r="FH14" s="955">
        <v>222.17182731740792</v>
      </c>
      <c r="FI14" s="955">
        <v>121.33434162170369</v>
      </c>
      <c r="FJ14" s="955">
        <v>82.118407584593726</v>
      </c>
      <c r="FK14" s="955">
        <v>425.62457652370529</v>
      </c>
      <c r="FL14" s="955">
        <v>33.997362389999992</v>
      </c>
      <c r="FM14" s="955">
        <v>203.12664133999996</v>
      </c>
      <c r="FN14" s="955">
        <v>3.1314748699999999</v>
      </c>
      <c r="FO14" s="955">
        <v>240.25547859999998</v>
      </c>
      <c r="FP14" s="955">
        <v>121.34690151999999</v>
      </c>
      <c r="FQ14" s="955">
        <v>89.269675526573351</v>
      </c>
      <c r="FR14" s="955">
        <v>119.30022992999997</v>
      </c>
      <c r="FS14" s="955">
        <v>342.96239322999998</v>
      </c>
      <c r="FT14" s="958">
        <v>1309.4748226311735</v>
      </c>
      <c r="FU14" s="957">
        <v>101.75351007999998</v>
      </c>
      <c r="FV14" s="955">
        <v>117.22458544999999</v>
      </c>
      <c r="FW14" s="955">
        <v>94.494255999999993</v>
      </c>
      <c r="FX14" s="933">
        <f t="shared" si="1"/>
        <v>313.47235152999997</v>
      </c>
      <c r="FY14" s="955">
        <v>131.67049433</v>
      </c>
      <c r="FZ14" s="955">
        <v>155.16204259000003</v>
      </c>
      <c r="GA14" s="955">
        <v>269.80883182000008</v>
      </c>
      <c r="GB14" s="933">
        <f t="shared" si="2"/>
        <v>556.64136874000019</v>
      </c>
      <c r="GC14" s="955">
        <v>155.71892586000004</v>
      </c>
      <c r="GD14" s="955">
        <v>127.28984890000001</v>
      </c>
      <c r="GE14" s="955">
        <v>240.99492718000005</v>
      </c>
      <c r="GF14" s="933">
        <f t="shared" si="3"/>
        <v>524.00370194000016</v>
      </c>
      <c r="GG14" s="955">
        <v>16.39152477</v>
      </c>
      <c r="GH14" s="955">
        <v>231.80987010999999</v>
      </c>
      <c r="GI14" s="955">
        <v>153.87530473000001</v>
      </c>
      <c r="GJ14" s="933">
        <f t="shared" si="4"/>
        <v>402.07669960999999</v>
      </c>
      <c r="GK14" s="958">
        <v>1796.1941218200002</v>
      </c>
      <c r="GL14" s="957">
        <v>132.90766804999998</v>
      </c>
      <c r="GM14" s="955">
        <v>324.87121307000001</v>
      </c>
      <c r="GN14" s="955">
        <v>267.20882013000005</v>
      </c>
      <c r="GO14" s="933">
        <f t="shared" si="5"/>
        <v>724.9877012500001</v>
      </c>
      <c r="GP14" s="933">
        <v>221.64751957999999</v>
      </c>
      <c r="GQ14" s="933">
        <v>342.86902706000006</v>
      </c>
      <c r="GR14" s="933">
        <v>57.028081929999999</v>
      </c>
      <c r="GS14" s="933">
        <f t="shared" si="6"/>
        <v>621.5446285700001</v>
      </c>
      <c r="GT14" s="933">
        <v>378.09219464000006</v>
      </c>
      <c r="GU14" s="933">
        <v>193.78376779000004</v>
      </c>
      <c r="GV14" s="933">
        <v>256.38856902000003</v>
      </c>
      <c r="GW14" s="933">
        <f t="shared" si="7"/>
        <v>828.26453145000005</v>
      </c>
      <c r="GX14" s="955">
        <v>242.68289297999999</v>
      </c>
      <c r="GY14" s="955">
        <v>201.77445824</v>
      </c>
      <c r="GZ14" s="955">
        <v>132.78577245</v>
      </c>
      <c r="HA14" s="955">
        <f t="shared" si="8"/>
        <v>577.24312366999993</v>
      </c>
      <c r="HB14" s="936">
        <f t="shared" si="9"/>
        <v>2752.0399849400001</v>
      </c>
      <c r="HC14" s="933">
        <v>326.34797583999989</v>
      </c>
      <c r="HD14" s="933">
        <v>191.48006340999999</v>
      </c>
      <c r="HE14" s="933">
        <v>265.90465626000002</v>
      </c>
      <c r="HF14" s="933">
        <v>783.73269550999999</v>
      </c>
      <c r="HG14" s="933">
        <v>670.28538920000017</v>
      </c>
      <c r="HH14" s="933">
        <v>317.11216285999996</v>
      </c>
      <c r="HI14" s="933">
        <v>205.20098509999997</v>
      </c>
      <c r="HJ14" s="933">
        <v>1192.59853716</v>
      </c>
      <c r="HK14" s="933">
        <v>777.38396993999993</v>
      </c>
      <c r="HL14" s="933">
        <v>403.53204980999993</v>
      </c>
      <c r="HM14" s="933">
        <v>135.62111567000002</v>
      </c>
      <c r="HN14" s="933">
        <v>1316.5371354200001</v>
      </c>
      <c r="HO14" s="933">
        <v>656.16080731000011</v>
      </c>
      <c r="HP14" s="933">
        <v>841.84901643000012</v>
      </c>
      <c r="HQ14" s="933">
        <v>424.53413970231856</v>
      </c>
      <c r="HR14" s="933">
        <v>1922.543963442319</v>
      </c>
      <c r="HS14" s="936">
        <v>5215.4123315323195</v>
      </c>
      <c r="HT14" s="935">
        <v>4.09728549</v>
      </c>
      <c r="HU14" s="933">
        <v>830.24810665300004</v>
      </c>
      <c r="HV14" s="933">
        <v>453.30228068000002</v>
      </c>
      <c r="HW14" s="933">
        <v>1287.647672823</v>
      </c>
      <c r="HX14" s="933">
        <v>517.30703048023202</v>
      </c>
      <c r="HY14" s="933">
        <v>639.08126261999985</v>
      </c>
      <c r="HZ14" s="933">
        <v>218.21010139000003</v>
      </c>
      <c r="IA14" s="933">
        <v>1374.5983944902321</v>
      </c>
      <c r="IB14" s="933">
        <v>647.05995111999994</v>
      </c>
      <c r="IC14" s="933">
        <v>288.3099314100001</v>
      </c>
      <c r="ID14" s="933">
        <v>345.40470554000012</v>
      </c>
      <c r="IE14" s="933">
        <v>1280.7745880700002</v>
      </c>
      <c r="IF14" s="933">
        <v>766.25030315999993</v>
      </c>
      <c r="IG14" s="933">
        <v>417.07468712000008</v>
      </c>
      <c r="IH14" s="933">
        <v>324.26599235000003</v>
      </c>
      <c r="II14" s="933">
        <v>1507.5909826300001</v>
      </c>
      <c r="IJ14" s="936">
        <f t="shared" si="0"/>
        <v>5450.6116380132326</v>
      </c>
      <c r="IK14" s="935">
        <v>1018</v>
      </c>
      <c r="IL14" s="933">
        <v>517</v>
      </c>
      <c r="IM14" s="933">
        <v>489</v>
      </c>
      <c r="IN14" s="936">
        <v>2024</v>
      </c>
      <c r="IO14" s="959"/>
    </row>
    <row r="15" spans="1:250" ht="23.15" customHeight="1" thickTop="1">
      <c r="A15" s="939" t="s">
        <v>731</v>
      </c>
      <c r="B15" s="928">
        <v>6.8710000000000004</v>
      </c>
      <c r="C15" s="928">
        <v>10.84</v>
      </c>
      <c r="D15" s="930">
        <v>11.576000000000001</v>
      </c>
      <c r="E15" s="930">
        <v>19.763000000000002</v>
      </c>
      <c r="F15" s="942">
        <v>1.1481983012702953E-5</v>
      </c>
      <c r="G15" s="943">
        <v>2.4947340560217967E-4</v>
      </c>
      <c r="H15" s="943">
        <v>1.7317563507549265E-3</v>
      </c>
      <c r="I15" s="943">
        <v>1.9927117393698092E-3</v>
      </c>
      <c r="J15" s="943">
        <v>7.1525800918663027E-4</v>
      </c>
      <c r="K15" s="943">
        <v>0</v>
      </c>
      <c r="L15" s="943">
        <v>0</v>
      </c>
      <c r="M15" s="943">
        <v>7.1525800918663027E-4</v>
      </c>
      <c r="N15" s="943">
        <v>0</v>
      </c>
      <c r="O15" s="943">
        <v>9.5259667264623022E-5</v>
      </c>
      <c r="P15" s="943">
        <v>0.15696652267365152</v>
      </c>
      <c r="Q15" s="943">
        <v>0.15706178234091614</v>
      </c>
      <c r="R15" s="943">
        <v>7.683084766947638E-3</v>
      </c>
      <c r="S15" s="943">
        <v>6.791922932264529E-4</v>
      </c>
      <c r="T15" s="943">
        <v>1.3750906143283022E-3</v>
      </c>
      <c r="U15" s="943">
        <v>9.7373676745023934E-3</v>
      </c>
      <c r="V15" s="943">
        <v>0.16950711976397498</v>
      </c>
      <c r="W15" s="943"/>
      <c r="X15" s="943">
        <v>0</v>
      </c>
      <c r="Y15" s="943">
        <v>0</v>
      </c>
      <c r="Z15" s="943">
        <v>1.0907692494983264E-3</v>
      </c>
      <c r="AA15" s="943">
        <v>1.0907692494983264E-3</v>
      </c>
      <c r="AR15" s="885">
        <v>0</v>
      </c>
      <c r="AS15" s="885">
        <v>0</v>
      </c>
      <c r="AT15" s="885">
        <v>0</v>
      </c>
      <c r="AU15" s="885">
        <v>0</v>
      </c>
      <c r="AV15" s="885">
        <v>0</v>
      </c>
      <c r="AW15" s="885">
        <v>0</v>
      </c>
      <c r="AX15" s="885">
        <v>0</v>
      </c>
      <c r="AY15" s="885">
        <v>0</v>
      </c>
      <c r="AZ15" s="885">
        <v>0</v>
      </c>
      <c r="BA15" s="885">
        <v>0</v>
      </c>
      <c r="BB15" s="885">
        <v>0</v>
      </c>
      <c r="BC15" s="885">
        <v>0</v>
      </c>
      <c r="BD15" s="885">
        <v>0</v>
      </c>
      <c r="BE15" s="885">
        <v>0</v>
      </c>
      <c r="BF15" s="885">
        <v>0</v>
      </c>
      <c r="BG15" s="904">
        <v>0</v>
      </c>
      <c r="BH15" s="904">
        <v>0</v>
      </c>
      <c r="BI15" s="904">
        <v>0</v>
      </c>
      <c r="BJ15" s="904">
        <v>0</v>
      </c>
      <c r="BK15" s="904">
        <v>0</v>
      </c>
      <c r="BL15" s="904">
        <v>2.4028218540890856</v>
      </c>
      <c r="BM15" s="904">
        <v>1.8603222745224473</v>
      </c>
      <c r="BN15" s="904">
        <v>30.754554738966085</v>
      </c>
      <c r="BO15" s="904"/>
      <c r="BP15" s="904"/>
      <c r="BQ15" s="904"/>
      <c r="BR15" s="904">
        <v>35.017698867577622</v>
      </c>
      <c r="BS15" s="944"/>
      <c r="BT15" s="944"/>
      <c r="BU15" s="933"/>
      <c r="BV15" s="933"/>
      <c r="BW15" s="934">
        <v>0</v>
      </c>
      <c r="BX15" s="934">
        <v>0</v>
      </c>
      <c r="BY15" s="934">
        <v>0</v>
      </c>
      <c r="BZ15" s="934">
        <v>0</v>
      </c>
      <c r="CA15" s="933">
        <v>0</v>
      </c>
      <c r="CB15" s="933">
        <v>0</v>
      </c>
      <c r="CC15" s="933">
        <v>0</v>
      </c>
      <c r="CD15" s="933">
        <v>0</v>
      </c>
      <c r="CE15" s="933">
        <v>0</v>
      </c>
      <c r="CF15" s="933">
        <v>0</v>
      </c>
      <c r="CG15" s="933">
        <v>0</v>
      </c>
      <c r="CH15" s="933">
        <v>0</v>
      </c>
      <c r="CI15" s="933">
        <v>0</v>
      </c>
      <c r="CJ15" s="933">
        <v>0</v>
      </c>
      <c r="CK15" s="933">
        <v>0</v>
      </c>
      <c r="CL15" s="933">
        <v>0</v>
      </c>
      <c r="CM15" s="933">
        <v>0</v>
      </c>
      <c r="CN15" s="933">
        <v>0</v>
      </c>
      <c r="CO15" s="933">
        <v>0</v>
      </c>
      <c r="CP15" s="933">
        <v>0</v>
      </c>
      <c r="CQ15" s="933">
        <v>0</v>
      </c>
      <c r="CR15" s="933">
        <v>0</v>
      </c>
      <c r="CS15" s="933">
        <v>0</v>
      </c>
      <c r="CT15" s="933">
        <v>0</v>
      </c>
      <c r="CU15" s="933">
        <v>0</v>
      </c>
      <c r="CV15" s="933">
        <v>0</v>
      </c>
      <c r="CW15" s="933">
        <v>0</v>
      </c>
      <c r="CX15" s="933">
        <v>0</v>
      </c>
      <c r="CY15" s="933">
        <v>0</v>
      </c>
      <c r="CZ15" s="933">
        <v>0</v>
      </c>
      <c r="DA15" s="933">
        <v>0</v>
      </c>
      <c r="DB15" s="933">
        <v>0</v>
      </c>
      <c r="DC15" s="933">
        <v>0</v>
      </c>
      <c r="DD15" s="935">
        <v>0</v>
      </c>
      <c r="DE15" s="933">
        <v>0</v>
      </c>
      <c r="DF15" s="933">
        <v>0</v>
      </c>
      <c r="DG15" s="933">
        <v>0</v>
      </c>
      <c r="DH15" s="933">
        <v>0</v>
      </c>
      <c r="DI15" s="933">
        <v>0</v>
      </c>
      <c r="DJ15" s="933">
        <v>0</v>
      </c>
      <c r="DK15" s="933">
        <v>0</v>
      </c>
      <c r="DL15" s="933">
        <v>0</v>
      </c>
      <c r="DM15" s="933">
        <v>0</v>
      </c>
      <c r="DN15" s="933">
        <v>0</v>
      </c>
      <c r="DO15" s="933">
        <v>0</v>
      </c>
      <c r="DP15" s="933">
        <v>0</v>
      </c>
      <c r="DQ15" s="933">
        <v>0</v>
      </c>
      <c r="DR15" s="933">
        <v>0</v>
      </c>
      <c r="DS15" s="933">
        <v>0</v>
      </c>
      <c r="DT15" s="936">
        <v>0</v>
      </c>
      <c r="DU15" s="935">
        <v>0</v>
      </c>
      <c r="DV15" s="933">
        <v>0</v>
      </c>
      <c r="DW15" s="933">
        <v>0</v>
      </c>
      <c r="DX15" s="933">
        <v>0</v>
      </c>
      <c r="DY15" s="933">
        <v>0</v>
      </c>
      <c r="DZ15" s="933">
        <v>0</v>
      </c>
      <c r="EA15" s="933">
        <v>0</v>
      </c>
      <c r="EB15" s="933">
        <v>0</v>
      </c>
      <c r="EC15" s="933">
        <v>2</v>
      </c>
      <c r="ED15" s="933">
        <v>0</v>
      </c>
      <c r="EE15" s="933">
        <v>0</v>
      </c>
      <c r="EF15" s="933">
        <v>0</v>
      </c>
      <c r="EG15" s="933">
        <v>0</v>
      </c>
      <c r="EH15" s="933">
        <v>0</v>
      </c>
      <c r="EI15" s="933">
        <v>0</v>
      </c>
      <c r="EJ15" s="933">
        <v>0</v>
      </c>
      <c r="EK15" s="933">
        <v>0</v>
      </c>
      <c r="EL15" s="936">
        <v>0</v>
      </c>
      <c r="EM15" s="935">
        <v>0</v>
      </c>
      <c r="EN15" s="933">
        <v>0</v>
      </c>
      <c r="EO15" s="933">
        <v>0</v>
      </c>
      <c r="EP15" s="933">
        <v>0</v>
      </c>
      <c r="EQ15" s="933">
        <v>0</v>
      </c>
      <c r="ER15" s="933">
        <v>0</v>
      </c>
      <c r="ES15" s="933">
        <v>0</v>
      </c>
      <c r="ET15" s="933">
        <v>0</v>
      </c>
      <c r="EU15" s="933">
        <v>0</v>
      </c>
      <c r="EV15" s="933">
        <v>0</v>
      </c>
      <c r="EW15" s="933">
        <v>0</v>
      </c>
      <c r="EX15" s="933">
        <v>0</v>
      </c>
      <c r="EY15" s="933">
        <v>0</v>
      </c>
      <c r="EZ15" s="933">
        <v>0</v>
      </c>
      <c r="FA15" s="933">
        <v>0</v>
      </c>
      <c r="FB15" s="933">
        <v>0</v>
      </c>
      <c r="FC15" s="936">
        <v>0</v>
      </c>
      <c r="FD15" s="935"/>
      <c r="FE15" s="933"/>
      <c r="FF15" s="933"/>
      <c r="FG15" s="933"/>
      <c r="FH15" s="933">
        <v>0</v>
      </c>
      <c r="FI15" s="933">
        <v>0</v>
      </c>
      <c r="FJ15" s="933">
        <v>0</v>
      </c>
      <c r="FK15" s="933">
        <v>0</v>
      </c>
      <c r="FL15" s="933">
        <v>0</v>
      </c>
      <c r="FM15" s="933">
        <v>0</v>
      </c>
      <c r="FN15" s="933">
        <v>0</v>
      </c>
      <c r="FO15" s="933">
        <v>0</v>
      </c>
      <c r="FP15" s="933">
        <v>0</v>
      </c>
      <c r="FQ15" s="933">
        <v>0</v>
      </c>
      <c r="FR15" s="933">
        <v>0</v>
      </c>
      <c r="FS15" s="933">
        <v>0</v>
      </c>
      <c r="FT15" s="936">
        <v>0</v>
      </c>
      <c r="FU15" s="935">
        <v>0</v>
      </c>
      <c r="FV15" s="933">
        <v>0</v>
      </c>
      <c r="FW15" s="933">
        <v>0</v>
      </c>
      <c r="FX15" s="933">
        <f t="shared" si="1"/>
        <v>0</v>
      </c>
      <c r="FY15" s="933">
        <v>0</v>
      </c>
      <c r="FZ15" s="933">
        <v>0</v>
      </c>
      <c r="GA15" s="933">
        <v>0</v>
      </c>
      <c r="GB15" s="933">
        <v>0</v>
      </c>
      <c r="GC15" s="933">
        <v>0</v>
      </c>
      <c r="GD15" s="933">
        <v>0</v>
      </c>
      <c r="GE15" s="933">
        <v>0</v>
      </c>
      <c r="GF15" s="933">
        <v>0</v>
      </c>
      <c r="GG15" s="933">
        <v>0</v>
      </c>
      <c r="GH15" s="933">
        <v>0</v>
      </c>
      <c r="GI15" s="933">
        <v>0</v>
      </c>
      <c r="GJ15" s="933">
        <v>0</v>
      </c>
      <c r="GK15" s="936">
        <v>0</v>
      </c>
      <c r="GL15" s="935">
        <v>0</v>
      </c>
      <c r="GM15" s="933">
        <v>0</v>
      </c>
      <c r="GN15" s="933">
        <v>0</v>
      </c>
      <c r="GO15" s="933">
        <v>0</v>
      </c>
      <c r="GP15" s="933">
        <v>0</v>
      </c>
      <c r="GQ15" s="933">
        <v>0</v>
      </c>
      <c r="GR15" s="933">
        <v>0</v>
      </c>
      <c r="GS15" s="933">
        <v>0</v>
      </c>
      <c r="GT15" s="933">
        <v>0</v>
      </c>
      <c r="GU15" s="933">
        <v>0</v>
      </c>
      <c r="GV15" s="933">
        <v>0</v>
      </c>
      <c r="GW15" s="933">
        <v>0</v>
      </c>
      <c r="GX15" s="933">
        <v>0</v>
      </c>
      <c r="GY15" s="933">
        <v>0</v>
      </c>
      <c r="GZ15" s="933">
        <v>0</v>
      </c>
      <c r="HA15" s="933">
        <v>0</v>
      </c>
      <c r="HB15" s="936">
        <f t="shared" si="9"/>
        <v>0</v>
      </c>
      <c r="HC15" s="933">
        <v>0</v>
      </c>
      <c r="HD15" s="933">
        <v>0</v>
      </c>
      <c r="HE15" s="933">
        <v>0</v>
      </c>
      <c r="HF15" s="933">
        <v>0</v>
      </c>
      <c r="HG15" s="933">
        <v>0</v>
      </c>
      <c r="HH15" s="933">
        <v>0</v>
      </c>
      <c r="HI15" s="933">
        <v>0</v>
      </c>
      <c r="HJ15" s="933">
        <v>0</v>
      </c>
      <c r="HK15" s="933">
        <v>0</v>
      </c>
      <c r="HL15" s="933">
        <v>0</v>
      </c>
      <c r="HM15" s="933">
        <v>0</v>
      </c>
      <c r="HN15" s="933">
        <v>0</v>
      </c>
      <c r="HO15" s="933">
        <v>0</v>
      </c>
      <c r="HP15" s="933">
        <v>0</v>
      </c>
      <c r="HQ15" s="933">
        <v>0</v>
      </c>
      <c r="HR15" s="933">
        <v>0</v>
      </c>
      <c r="HS15" s="936">
        <v>0</v>
      </c>
      <c r="HT15" s="935">
        <v>0</v>
      </c>
      <c r="HU15" s="933">
        <v>0</v>
      </c>
      <c r="HV15" s="933">
        <v>0</v>
      </c>
      <c r="HW15" s="933">
        <v>0</v>
      </c>
      <c r="HX15" s="933">
        <v>0</v>
      </c>
      <c r="HY15" s="933">
        <v>0</v>
      </c>
      <c r="HZ15" s="933">
        <v>0</v>
      </c>
      <c r="IA15" s="933">
        <v>0</v>
      </c>
      <c r="IB15" s="933">
        <v>0</v>
      </c>
      <c r="IC15" s="933">
        <v>0</v>
      </c>
      <c r="ID15" s="933">
        <v>0</v>
      </c>
      <c r="IE15" s="933">
        <v>0</v>
      </c>
      <c r="IF15" s="933">
        <v>0</v>
      </c>
      <c r="IG15" s="933">
        <v>0</v>
      </c>
      <c r="IH15" s="933">
        <v>0</v>
      </c>
      <c r="II15" s="933">
        <v>0</v>
      </c>
      <c r="IJ15" s="936">
        <f t="shared" si="0"/>
        <v>0</v>
      </c>
      <c r="IK15" s="935">
        <v>0</v>
      </c>
      <c r="IL15" s="933">
        <v>0</v>
      </c>
      <c r="IM15" s="933">
        <v>0</v>
      </c>
      <c r="IN15" s="936">
        <v>0</v>
      </c>
      <c r="IO15" s="937"/>
    </row>
    <row r="16" spans="1:250" ht="23.25" customHeight="1">
      <c r="A16" s="939" t="s">
        <v>732</v>
      </c>
      <c r="B16" s="928">
        <v>137.90199999999999</v>
      </c>
      <c r="C16" s="929">
        <v>149.17599999999999</v>
      </c>
      <c r="D16" s="930">
        <v>152.01499999999999</v>
      </c>
      <c r="E16" s="930">
        <v>167.14500000000001</v>
      </c>
      <c r="F16" s="942">
        <v>10.144875745632874</v>
      </c>
      <c r="G16" s="943">
        <v>5.8436566570858446</v>
      </c>
      <c r="H16" s="943">
        <v>1.4231599522784605E-2</v>
      </c>
      <c r="I16" s="943">
        <v>16.002764002241502</v>
      </c>
      <c r="J16" s="943">
        <v>2.1131404792485626</v>
      </c>
      <c r="K16" s="943">
        <v>1.6302652261209269</v>
      </c>
      <c r="L16" s="943">
        <v>0.29633299584100076</v>
      </c>
      <c r="M16" s="943">
        <v>4.0397387012104904</v>
      </c>
      <c r="N16" s="943">
        <v>0.35919909666884675</v>
      </c>
      <c r="O16" s="943">
        <v>0.17608585253059933</v>
      </c>
      <c r="P16" s="943">
        <v>0.17032788092971204</v>
      </c>
      <c r="Q16" s="943">
        <v>0.7056128301291581</v>
      </c>
      <c r="R16" s="943">
        <v>1.5436492986061486E-2</v>
      </c>
      <c r="S16" s="943">
        <v>0</v>
      </c>
      <c r="T16" s="943">
        <v>2.6315641508676433</v>
      </c>
      <c r="U16" s="943">
        <v>2.6470006438537048</v>
      </c>
      <c r="V16" s="943">
        <v>23.395116177434858</v>
      </c>
      <c r="W16" s="943"/>
      <c r="X16" s="943">
        <v>0</v>
      </c>
      <c r="Y16" s="943">
        <v>0</v>
      </c>
      <c r="Z16" s="943">
        <v>7.0814618105884505E-2</v>
      </c>
      <c r="AA16" s="943">
        <v>7.0814618105884505E-2</v>
      </c>
      <c r="AB16" s="943">
        <v>2.579138719553134E-2</v>
      </c>
      <c r="AC16" s="943">
        <v>1.979615364330985E-2</v>
      </c>
      <c r="AD16" s="943">
        <v>1.954524843547445E-4</v>
      </c>
      <c r="AE16" s="943">
        <v>4.5782993323195929E-2</v>
      </c>
      <c r="AF16" s="943">
        <v>1.9626208339330497E-2</v>
      </c>
      <c r="AG16" s="943">
        <v>0</v>
      </c>
      <c r="AH16" s="943">
        <v>18.065075524358779</v>
      </c>
      <c r="AI16" s="943">
        <v>18.084701732698111</v>
      </c>
      <c r="AJ16" s="943">
        <v>5.0436610736926317</v>
      </c>
      <c r="AK16" s="943">
        <v>0.2780601762511653</v>
      </c>
      <c r="AL16" s="943"/>
      <c r="AM16" s="943"/>
      <c r="AN16" s="943"/>
      <c r="AO16" s="943">
        <v>26.619632416927928</v>
      </c>
      <c r="AP16" s="943">
        <v>31.941353666871727</v>
      </c>
      <c r="AQ16" s="943">
        <v>50.14265301099892</v>
      </c>
      <c r="AR16" s="943">
        <v>1.030241400968112</v>
      </c>
      <c r="AS16" s="943">
        <v>1.129846041844035</v>
      </c>
      <c r="AT16" s="943">
        <v>31.591789061924995</v>
      </c>
      <c r="AU16" s="943">
        <v>33.75187650473714</v>
      </c>
      <c r="AV16" s="943">
        <v>12.599986623795044</v>
      </c>
      <c r="AW16" s="943">
        <v>2.7694870380722199</v>
      </c>
      <c r="AX16" s="943">
        <v>29.774571237826621</v>
      </c>
      <c r="AY16" s="943">
        <v>45.144044899693881</v>
      </c>
      <c r="AZ16" s="943">
        <v>3.3617894153861854</v>
      </c>
      <c r="BA16" s="943">
        <v>1.3107625643395198</v>
      </c>
      <c r="BB16" s="943">
        <v>31.931613924139565</v>
      </c>
      <c r="BC16" s="943">
        <v>46.433676761660642</v>
      </c>
      <c r="BD16" s="943">
        <v>4.7580401225989988</v>
      </c>
      <c r="BE16" s="943">
        <v>9.5074343031799735</v>
      </c>
      <c r="BF16" s="943">
        <v>38.961450391623139</v>
      </c>
      <c r="BG16" s="943">
        <v>53.226924817402107</v>
      </c>
      <c r="BH16" s="943">
        <v>7.5799671545048746</v>
      </c>
      <c r="BI16" s="943">
        <v>1.3096766330116185</v>
      </c>
      <c r="BJ16" s="943">
        <v>30.914261039777141</v>
      </c>
      <c r="BK16" s="943">
        <v>39.803904827293636</v>
      </c>
      <c r="BL16" s="943">
        <v>27.177765928930508</v>
      </c>
      <c r="BM16" s="943">
        <v>21.041677826970592</v>
      </c>
      <c r="BN16" s="943">
        <v>14.457280705757023</v>
      </c>
      <c r="BO16" s="943"/>
      <c r="BP16" s="943"/>
      <c r="BQ16" s="943"/>
      <c r="BR16" s="943">
        <v>62.676724461658118</v>
      </c>
      <c r="BS16" s="933">
        <v>2.299992630208664</v>
      </c>
      <c r="BT16" s="933">
        <v>3.8021808245171935</v>
      </c>
      <c r="BU16" s="933">
        <v>37.90081625520223</v>
      </c>
      <c r="BV16" s="933">
        <v>44.00298970992808</v>
      </c>
      <c r="BW16" s="934">
        <v>1.3414772205010981</v>
      </c>
      <c r="BX16" s="934">
        <v>1.3852385649391565</v>
      </c>
      <c r="BY16" s="934">
        <v>35.611250869081495</v>
      </c>
      <c r="BZ16" s="934">
        <v>38.33796665452175</v>
      </c>
      <c r="CA16" s="933">
        <v>7.5252578862620663</v>
      </c>
      <c r="CB16" s="933">
        <v>2.2429770082548703</v>
      </c>
      <c r="CC16" s="933">
        <v>23.819884533377024</v>
      </c>
      <c r="CD16" s="933">
        <v>33.588119427893965</v>
      </c>
      <c r="CE16" s="933">
        <v>0</v>
      </c>
      <c r="CF16" s="933">
        <v>1.255811071230774</v>
      </c>
      <c r="CG16" s="933">
        <v>11.903253658353854</v>
      </c>
      <c r="CH16" s="933">
        <v>15.446544380274753</v>
      </c>
      <c r="CI16" s="933">
        <v>2.0026995810101429</v>
      </c>
      <c r="CJ16" s="933">
        <v>4.5537245283668294E-2</v>
      </c>
      <c r="CK16" s="933">
        <v>49.730901962573434</v>
      </c>
      <c r="CL16" s="933">
        <v>51.779138788867243</v>
      </c>
      <c r="CM16" s="933">
        <v>32.758040999999999</v>
      </c>
      <c r="CN16" s="933">
        <v>25.911508999999999</v>
      </c>
      <c r="CO16" s="933">
        <v>51.119172570000003</v>
      </c>
      <c r="CP16" s="933">
        <v>109.78872256999999</v>
      </c>
      <c r="CQ16" s="933">
        <v>28.972771390000002</v>
      </c>
      <c r="CR16" s="933">
        <v>29.643965039999998</v>
      </c>
      <c r="CS16" s="933">
        <v>25.388957000000001</v>
      </c>
      <c r="CT16" s="933">
        <v>84.005693430000008</v>
      </c>
      <c r="CU16" s="933">
        <v>9.3414724425325879</v>
      </c>
      <c r="CV16" s="933">
        <v>8.7672978428281212</v>
      </c>
      <c r="CW16" s="933">
        <v>29.160089447484804</v>
      </c>
      <c r="CX16" s="933">
        <v>47.268859732845513</v>
      </c>
      <c r="CY16" s="933">
        <v>3.8156602847232381</v>
      </c>
      <c r="CZ16" s="933">
        <v>0.944884283139657</v>
      </c>
      <c r="DA16" s="933">
        <v>74.448096314580511</v>
      </c>
      <c r="DB16" s="933">
        <v>79.208640882443419</v>
      </c>
      <c r="DC16" s="933">
        <v>217.2</v>
      </c>
      <c r="DD16" s="935">
        <v>2.5932864926185415</v>
      </c>
      <c r="DE16" s="933">
        <v>4.0617394303577834</v>
      </c>
      <c r="DF16" s="933">
        <v>42.51888776520601</v>
      </c>
      <c r="DG16" s="933">
        <v>49.173913688182331</v>
      </c>
      <c r="DH16" s="933">
        <v>14.453679498077957</v>
      </c>
      <c r="DI16" s="933">
        <v>1.1794189917108668</v>
      </c>
      <c r="DJ16" s="933">
        <v>48.16367519072729</v>
      </c>
      <c r="DK16" s="933">
        <v>63.796773680516111</v>
      </c>
      <c r="DL16" s="933">
        <v>2.6209652541328028</v>
      </c>
      <c r="DM16" s="933">
        <v>12.607752453353104</v>
      </c>
      <c r="DN16" s="933">
        <v>47.546929798139828</v>
      </c>
      <c r="DO16" s="933">
        <v>62.775647505625734</v>
      </c>
      <c r="DP16" s="933">
        <v>3.9502637783112902</v>
      </c>
      <c r="DQ16" s="933">
        <v>4.0247980093025717</v>
      </c>
      <c r="DR16" s="933">
        <v>115.51978953407519</v>
      </c>
      <c r="DS16" s="933">
        <v>123.49485132168905</v>
      </c>
      <c r="DT16" s="936">
        <v>299.24118619601319</v>
      </c>
      <c r="DU16" s="935">
        <v>0.11951647519525738</v>
      </c>
      <c r="DV16" s="933">
        <v>5.7375019510585128</v>
      </c>
      <c r="DW16" s="933">
        <v>31.161741762870637</v>
      </c>
      <c r="DX16" s="933">
        <v>37.018760189124407</v>
      </c>
      <c r="DY16" s="933">
        <v>6.543321664811895</v>
      </c>
      <c r="DZ16" s="933">
        <v>5.8268077775453246</v>
      </c>
      <c r="EA16" s="933">
        <v>52.763496834675976</v>
      </c>
      <c r="EB16" s="933">
        <v>65.133626277033201</v>
      </c>
      <c r="EC16" s="933">
        <v>102.15238646615759</v>
      </c>
      <c r="ED16" s="933">
        <v>0.72891199206098412</v>
      </c>
      <c r="EE16" s="933">
        <v>7.1336567960053996</v>
      </c>
      <c r="EF16" s="933">
        <v>50.697888296590975</v>
      </c>
      <c r="EG16" s="933">
        <v>58.560457084657358</v>
      </c>
      <c r="EH16" s="933">
        <v>4.4711676614694049</v>
      </c>
      <c r="EI16" s="933">
        <v>1.6878373875359471</v>
      </c>
      <c r="EJ16" s="933">
        <v>173.17832764865898</v>
      </c>
      <c r="EK16" s="933">
        <v>179.33733269766435</v>
      </c>
      <c r="EL16" s="936">
        <v>340.05017624847932</v>
      </c>
      <c r="EM16" s="935">
        <v>1.8003808089028153</v>
      </c>
      <c r="EN16" s="933">
        <v>11.559938189248831</v>
      </c>
      <c r="EO16" s="933">
        <v>27.433884028303265</v>
      </c>
      <c r="EP16" s="933">
        <v>40.794203026454909</v>
      </c>
      <c r="EQ16" s="933">
        <v>24.959924894471527</v>
      </c>
      <c r="ER16" s="933">
        <v>0.83717397165958829</v>
      </c>
      <c r="ES16" s="933">
        <v>94.350348733990842</v>
      </c>
      <c r="ET16" s="933">
        <v>120.14744760012196</v>
      </c>
      <c r="EU16" s="933">
        <v>0.70745314839446671</v>
      </c>
      <c r="EV16" s="933">
        <v>1.7078694775717624</v>
      </c>
      <c r="EW16" s="933">
        <v>57.227055794923729</v>
      </c>
      <c r="EX16" s="933">
        <v>59.642378420889962</v>
      </c>
      <c r="EY16" s="933">
        <v>8.9593334407521752</v>
      </c>
      <c r="EZ16" s="933">
        <v>46.327297021168576</v>
      </c>
      <c r="FA16" s="933">
        <v>207.55120110914226</v>
      </c>
      <c r="FB16" s="933">
        <v>262.83783157106302</v>
      </c>
      <c r="FC16" s="936">
        <v>483.42186061852982</v>
      </c>
      <c r="FD16" s="935">
        <v>1.7142287166564953</v>
      </c>
      <c r="FE16" s="933">
        <v>0.10135651176071103</v>
      </c>
      <c r="FF16" s="933">
        <v>58.05722622135233</v>
      </c>
      <c r="FG16" s="933">
        <v>59.872811449769536</v>
      </c>
      <c r="FH16" s="933">
        <v>17.677626072574192</v>
      </c>
      <c r="FI16" s="933">
        <v>2.8445170169969418</v>
      </c>
      <c r="FJ16" s="933">
        <v>75.87040168771567</v>
      </c>
      <c r="FK16" s="933">
        <v>96.392544777286801</v>
      </c>
      <c r="FL16" s="933">
        <v>12.183248969772722</v>
      </c>
      <c r="FM16" s="933">
        <v>2.2357658422576869</v>
      </c>
      <c r="FN16" s="933">
        <v>68.197028545718013</v>
      </c>
      <c r="FO16" s="933">
        <v>82.616043357748438</v>
      </c>
      <c r="FP16" s="933">
        <v>6.8229827272481982</v>
      </c>
      <c r="FQ16" s="933">
        <v>13.372222867073793</v>
      </c>
      <c r="FR16" s="933">
        <v>307.82067572540399</v>
      </c>
      <c r="FS16" s="933">
        <v>318.72901075471287</v>
      </c>
      <c r="FT16" s="936">
        <v>557.61041033951756</v>
      </c>
      <c r="FU16" s="935">
        <v>0.98476301999946314</v>
      </c>
      <c r="FV16" s="933">
        <v>1.8928842912841861</v>
      </c>
      <c r="FW16" s="933">
        <v>90.969597642170569</v>
      </c>
      <c r="FX16" s="933">
        <f t="shared" si="1"/>
        <v>93.847244953454222</v>
      </c>
      <c r="FY16" s="933">
        <v>16.740796340140911</v>
      </c>
      <c r="FZ16" s="933">
        <v>4.7477554240574138</v>
      </c>
      <c r="GA16" s="933">
        <v>79.274581550962623</v>
      </c>
      <c r="GB16" s="933">
        <f t="shared" si="2"/>
        <v>100.76313331516094</v>
      </c>
      <c r="GC16" s="933">
        <v>1.459212502693642</v>
      </c>
      <c r="GD16" s="933">
        <v>9.9624741485386874</v>
      </c>
      <c r="GE16" s="933">
        <v>83.925362861992809</v>
      </c>
      <c r="GF16" s="933">
        <f t="shared" si="3"/>
        <v>95.347049513225144</v>
      </c>
      <c r="GG16" s="933">
        <v>3.1452049579685943</v>
      </c>
      <c r="GH16" s="933">
        <v>8.2327658008772797</v>
      </c>
      <c r="GI16" s="933">
        <v>252.14875925377407</v>
      </c>
      <c r="GJ16" s="933">
        <f t="shared" si="4"/>
        <v>263.52673001261996</v>
      </c>
      <c r="GK16" s="936">
        <v>553.48415779446032</v>
      </c>
      <c r="GL16" s="935">
        <v>7.8132615456504189</v>
      </c>
      <c r="GM16" s="933">
        <v>3.9395386976894785E-2</v>
      </c>
      <c r="GN16" s="933">
        <v>78.500883686702622</v>
      </c>
      <c r="GO16" s="933">
        <f t="shared" ref="GO16:GO42" si="10">GL16+GM16+GN16</f>
        <v>86.353540619329934</v>
      </c>
      <c r="GP16" s="933">
        <v>7.4471971784975635</v>
      </c>
      <c r="GQ16" s="933">
        <v>2.1771559748145428</v>
      </c>
      <c r="GR16" s="933">
        <v>195.55729756848714</v>
      </c>
      <c r="GS16" s="933">
        <f t="shared" ref="GS16:GS42" si="11">GP16+GQ16+GR16</f>
        <v>205.18165072179926</v>
      </c>
      <c r="GT16" s="933">
        <v>37.98383832239471</v>
      </c>
      <c r="GU16" s="933">
        <v>18.617923406041964</v>
      </c>
      <c r="GV16" s="933">
        <v>174.34262403808057</v>
      </c>
      <c r="GW16" s="933">
        <f t="shared" ref="GW16:GW42" si="12">GT16+GU16+GV16</f>
        <v>230.94438576651726</v>
      </c>
      <c r="GX16" s="933">
        <v>37.577533335873014</v>
      </c>
      <c r="GY16" s="933">
        <v>11.261956317938383</v>
      </c>
      <c r="GZ16" s="933">
        <v>533.20541004915731</v>
      </c>
      <c r="HA16" s="933">
        <f t="shared" ref="HA16:HA42" si="13">GX16+GY16+GZ16</f>
        <v>582.04489970296868</v>
      </c>
      <c r="HB16" s="936">
        <f t="shared" si="9"/>
        <v>1104.5244768106152</v>
      </c>
      <c r="HC16" s="933">
        <v>40.563746462701246</v>
      </c>
      <c r="HD16" s="933">
        <v>13.332453238016402</v>
      </c>
      <c r="HE16" s="933">
        <v>169.97241465869317</v>
      </c>
      <c r="HF16" s="933">
        <v>223.86861435941083</v>
      </c>
      <c r="HG16" s="933">
        <v>110.91266180749507</v>
      </c>
      <c r="HH16" s="933">
        <v>47.727739772347647</v>
      </c>
      <c r="HI16" s="933">
        <v>292.2773292759461</v>
      </c>
      <c r="HJ16" s="933">
        <v>450.91773085578882</v>
      </c>
      <c r="HK16" s="933">
        <v>143.71355777583787</v>
      </c>
      <c r="HL16" s="933">
        <v>9.7779217494910475E-2</v>
      </c>
      <c r="HM16" s="933">
        <v>0.31922949000882583</v>
      </c>
      <c r="HN16" s="933">
        <v>144.1305664833416</v>
      </c>
      <c r="HO16" s="933">
        <v>1.6004650340202429</v>
      </c>
      <c r="HP16" s="933">
        <v>4.9428223313064984E-2</v>
      </c>
      <c r="HQ16" s="933">
        <v>0.87591604820181457</v>
      </c>
      <c r="HR16" s="933">
        <v>2.5258093055351227</v>
      </c>
      <c r="HS16" s="936">
        <v>821.44272100407636</v>
      </c>
      <c r="HT16" s="935">
        <v>105.53234737159886</v>
      </c>
      <c r="HU16" s="933">
        <v>15.961120302290373</v>
      </c>
      <c r="HV16" s="933">
        <v>261.48578229485702</v>
      </c>
      <c r="HW16" s="933">
        <v>382.97924996874616</v>
      </c>
      <c r="HX16" s="933">
        <v>211.65554504342933</v>
      </c>
      <c r="HY16" s="933">
        <v>41.592102047609274</v>
      </c>
      <c r="HZ16" s="933">
        <v>449.10092579575581</v>
      </c>
      <c r="IA16" s="933">
        <v>702.34857288679427</v>
      </c>
      <c r="IB16" s="933">
        <v>304.99245301434303</v>
      </c>
      <c r="IC16" s="933">
        <v>1.1160748558042108</v>
      </c>
      <c r="ID16" s="933">
        <v>0.21620498520734346</v>
      </c>
      <c r="IE16" s="933">
        <v>306.32473285535457</v>
      </c>
      <c r="IF16" s="933">
        <v>5.3666271610608794E-2</v>
      </c>
      <c r="IG16" s="933">
        <v>1.5176454609829026E-4</v>
      </c>
      <c r="IH16" s="933">
        <v>3.3759997685656696E-3</v>
      </c>
      <c r="II16" s="933">
        <v>5.7194035925272758E-2</v>
      </c>
      <c r="IJ16" s="936">
        <f t="shared" si="0"/>
        <v>1391.7097497468203</v>
      </c>
      <c r="IK16" s="935">
        <v>236</v>
      </c>
      <c r="IL16" s="933">
        <v>74</v>
      </c>
      <c r="IM16" s="933">
        <v>761</v>
      </c>
      <c r="IN16" s="936">
        <v>1071</v>
      </c>
      <c r="IO16" s="937"/>
    </row>
    <row r="17" spans="1:249" ht="23.25" customHeight="1">
      <c r="A17" s="939" t="s">
        <v>733</v>
      </c>
      <c r="B17" s="928"/>
      <c r="C17" s="929"/>
      <c r="D17" s="930"/>
      <c r="E17" s="930"/>
      <c r="F17" s="942"/>
      <c r="G17" s="943"/>
      <c r="H17" s="943"/>
      <c r="I17" s="943"/>
      <c r="J17" s="943"/>
      <c r="K17" s="943"/>
      <c r="L17" s="943"/>
      <c r="M17" s="943"/>
      <c r="N17" s="943"/>
      <c r="O17" s="943"/>
      <c r="P17" s="943"/>
      <c r="Q17" s="943"/>
      <c r="R17" s="943"/>
      <c r="S17" s="943"/>
      <c r="T17" s="943"/>
      <c r="U17" s="943"/>
      <c r="V17" s="943"/>
      <c r="W17" s="943"/>
      <c r="X17" s="943"/>
      <c r="Y17" s="943"/>
      <c r="Z17" s="943"/>
      <c r="AA17" s="943"/>
      <c r="AB17" s="943"/>
      <c r="AC17" s="943"/>
      <c r="AD17" s="943"/>
      <c r="AE17" s="943"/>
      <c r="AF17" s="943"/>
      <c r="AG17" s="943"/>
      <c r="AH17" s="943"/>
      <c r="AI17" s="943"/>
      <c r="AJ17" s="943"/>
      <c r="AK17" s="943"/>
      <c r="AL17" s="943"/>
      <c r="AM17" s="943"/>
      <c r="AN17" s="943"/>
      <c r="AO17" s="943"/>
      <c r="AP17" s="943"/>
      <c r="AQ17" s="943"/>
      <c r="AR17" s="943"/>
      <c r="AS17" s="943"/>
      <c r="AT17" s="943"/>
      <c r="AU17" s="943"/>
      <c r="AV17" s="943"/>
      <c r="AW17" s="943"/>
      <c r="AX17" s="943"/>
      <c r="AY17" s="943"/>
      <c r="AZ17" s="943"/>
      <c r="BA17" s="943"/>
      <c r="BB17" s="943"/>
      <c r="BC17" s="943"/>
      <c r="BD17" s="943"/>
      <c r="BE17" s="943"/>
      <c r="BF17" s="943"/>
      <c r="BG17" s="943"/>
      <c r="BH17" s="943"/>
      <c r="BI17" s="943"/>
      <c r="BJ17" s="943"/>
      <c r="BK17" s="943"/>
      <c r="BL17" s="943"/>
      <c r="BM17" s="943"/>
      <c r="BN17" s="943"/>
      <c r="BO17" s="943"/>
      <c r="BP17" s="943"/>
      <c r="BQ17" s="943"/>
      <c r="BR17" s="943"/>
      <c r="BS17" s="933"/>
      <c r="BT17" s="933"/>
      <c r="BU17" s="933"/>
      <c r="BV17" s="933"/>
      <c r="BW17" s="934"/>
      <c r="BX17" s="934"/>
      <c r="BY17" s="934"/>
      <c r="BZ17" s="934"/>
      <c r="CA17" s="933"/>
      <c r="CB17" s="933"/>
      <c r="CC17" s="933"/>
      <c r="CD17" s="933"/>
      <c r="CE17" s="933"/>
      <c r="CF17" s="933"/>
      <c r="CG17" s="933"/>
      <c r="CH17" s="933"/>
      <c r="CI17" s="933"/>
      <c r="CJ17" s="933"/>
      <c r="CK17" s="933"/>
      <c r="CL17" s="933"/>
      <c r="CM17" s="933"/>
      <c r="CN17" s="933"/>
      <c r="CO17" s="933"/>
      <c r="CP17" s="933"/>
      <c r="CQ17" s="933"/>
      <c r="CR17" s="933"/>
      <c r="CS17" s="933"/>
      <c r="CT17" s="933"/>
      <c r="CU17" s="933"/>
      <c r="CV17" s="933"/>
      <c r="CW17" s="933"/>
      <c r="CX17" s="933"/>
      <c r="CY17" s="933"/>
      <c r="CZ17" s="933"/>
      <c r="DA17" s="933"/>
      <c r="DB17" s="933"/>
      <c r="DC17" s="933"/>
      <c r="DD17" s="935"/>
      <c r="DE17" s="933"/>
      <c r="DF17" s="933"/>
      <c r="DG17" s="933"/>
      <c r="DH17" s="933"/>
      <c r="DI17" s="933"/>
      <c r="DJ17" s="933"/>
      <c r="DK17" s="933"/>
      <c r="DL17" s="933"/>
      <c r="DM17" s="933"/>
      <c r="DN17" s="933"/>
      <c r="DO17" s="933"/>
      <c r="DP17" s="933"/>
      <c r="DQ17" s="933"/>
      <c r="DR17" s="933"/>
      <c r="DS17" s="933"/>
      <c r="DT17" s="936"/>
      <c r="DU17" s="935"/>
      <c r="DV17" s="933"/>
      <c r="DW17" s="933"/>
      <c r="DX17" s="933"/>
      <c r="DY17" s="933"/>
      <c r="DZ17" s="933"/>
      <c r="EA17" s="933"/>
      <c r="EB17" s="933"/>
      <c r="EC17" s="933"/>
      <c r="ED17" s="933"/>
      <c r="EE17" s="933"/>
      <c r="EF17" s="933"/>
      <c r="EG17" s="933"/>
      <c r="EH17" s="933"/>
      <c r="EI17" s="933"/>
      <c r="EJ17" s="933"/>
      <c r="EK17" s="933"/>
      <c r="EL17" s="936"/>
      <c r="EM17" s="935"/>
      <c r="EN17" s="933"/>
      <c r="EO17" s="933"/>
      <c r="EP17" s="933"/>
      <c r="EQ17" s="933"/>
      <c r="ER17" s="933"/>
      <c r="ES17" s="933"/>
      <c r="ET17" s="933"/>
      <c r="EU17" s="933"/>
      <c r="EV17" s="933"/>
      <c r="EW17" s="933"/>
      <c r="EX17" s="933"/>
      <c r="EY17" s="933"/>
      <c r="EZ17" s="933"/>
      <c r="FA17" s="933"/>
      <c r="FB17" s="933"/>
      <c r="FC17" s="936"/>
      <c r="FD17" s="935">
        <v>0</v>
      </c>
      <c r="FE17" s="933">
        <v>0</v>
      </c>
      <c r="FF17" s="933">
        <v>0</v>
      </c>
      <c r="FG17" s="933">
        <v>0</v>
      </c>
      <c r="FH17" s="933">
        <v>0</v>
      </c>
      <c r="FI17" s="933">
        <v>0</v>
      </c>
      <c r="FJ17" s="933">
        <v>68.271238890000006</v>
      </c>
      <c r="FK17" s="933">
        <v>68.271238890000006</v>
      </c>
      <c r="FL17" s="933">
        <v>1.7613699999999999E-3</v>
      </c>
      <c r="FM17" s="933">
        <v>0</v>
      </c>
      <c r="FN17" s="933">
        <v>78.086347469999993</v>
      </c>
      <c r="FO17" s="933">
        <v>78.088108840000004</v>
      </c>
      <c r="FP17" s="933">
        <v>1.2119421000000001</v>
      </c>
      <c r="FQ17" s="933">
        <v>3.4035989999999995E-2</v>
      </c>
      <c r="FR17" s="933">
        <v>115.17952604000001</v>
      </c>
      <c r="FS17" s="933">
        <v>116.42550412999999</v>
      </c>
      <c r="FT17" s="936">
        <v>262.78485186</v>
      </c>
      <c r="FU17" s="935">
        <v>0.11801697999999999</v>
      </c>
      <c r="FV17" s="933">
        <v>0</v>
      </c>
      <c r="FW17" s="933">
        <v>86.034561859999982</v>
      </c>
      <c r="FX17" s="933">
        <f t="shared" si="1"/>
        <v>86.152578839999975</v>
      </c>
      <c r="FY17" s="933">
        <v>4.6607193600000008</v>
      </c>
      <c r="FZ17" s="933">
        <v>1.4349417199999999</v>
      </c>
      <c r="GA17" s="933">
        <v>84.943105840000001</v>
      </c>
      <c r="GB17" s="933">
        <f t="shared" si="2"/>
        <v>91.03876692</v>
      </c>
      <c r="GC17" s="933">
        <v>0</v>
      </c>
      <c r="GD17" s="933">
        <v>0</v>
      </c>
      <c r="GE17" s="933">
        <v>81.076714199999998</v>
      </c>
      <c r="GF17" s="933">
        <f t="shared" si="3"/>
        <v>81.076714199999998</v>
      </c>
      <c r="GG17" s="933">
        <v>0</v>
      </c>
      <c r="GH17" s="933">
        <v>0</v>
      </c>
      <c r="GI17" s="933">
        <v>107.57887552</v>
      </c>
      <c r="GJ17" s="933">
        <f t="shared" si="4"/>
        <v>107.57887552</v>
      </c>
      <c r="GK17" s="936">
        <v>365.84693547999996</v>
      </c>
      <c r="GL17" s="935">
        <v>0.47533621000000004</v>
      </c>
      <c r="GM17" s="933">
        <v>0</v>
      </c>
      <c r="GN17" s="933">
        <v>67.264965040000007</v>
      </c>
      <c r="GO17" s="933">
        <f t="shared" si="10"/>
        <v>67.740301250000002</v>
      </c>
      <c r="GP17" s="933">
        <v>0</v>
      </c>
      <c r="GQ17" s="933">
        <v>0</v>
      </c>
      <c r="GR17" s="933">
        <v>91.096745110000001</v>
      </c>
      <c r="GS17" s="933">
        <f t="shared" si="11"/>
        <v>91.096745110000001</v>
      </c>
      <c r="GT17" s="933">
        <v>0</v>
      </c>
      <c r="GU17" s="933">
        <v>0</v>
      </c>
      <c r="GV17" s="933">
        <v>143.92088043000001</v>
      </c>
      <c r="GW17" s="933">
        <f t="shared" si="12"/>
        <v>143.92088043000001</v>
      </c>
      <c r="GX17" s="933">
        <v>0</v>
      </c>
      <c r="GY17" s="933">
        <v>0.42028799999999999</v>
      </c>
      <c r="GZ17" s="933">
        <v>340.43450038999998</v>
      </c>
      <c r="HA17" s="933">
        <f t="shared" si="13"/>
        <v>340.85478839000001</v>
      </c>
      <c r="HB17" s="936">
        <f t="shared" si="9"/>
        <v>643.61271518000001</v>
      </c>
      <c r="HC17" s="933">
        <v>0</v>
      </c>
      <c r="HD17" s="933">
        <v>0</v>
      </c>
      <c r="HE17" s="933">
        <v>147.05734524000002</v>
      </c>
      <c r="HF17" s="933">
        <v>147.05734524000002</v>
      </c>
      <c r="HG17" s="933">
        <v>36.253666899999999</v>
      </c>
      <c r="HH17" s="933">
        <v>3.79E-4</v>
      </c>
      <c r="HI17" s="933">
        <v>181.16991804000003</v>
      </c>
      <c r="HJ17" s="933">
        <v>217.42396394000002</v>
      </c>
      <c r="HK17" s="933">
        <v>15.39272261</v>
      </c>
      <c r="HL17" s="933">
        <v>4.3340496399999999</v>
      </c>
      <c r="HM17" s="933">
        <v>114.34004294999998</v>
      </c>
      <c r="HN17" s="933">
        <v>134.06681519999998</v>
      </c>
      <c r="HO17" s="933">
        <v>7.6953398500000008</v>
      </c>
      <c r="HP17" s="933">
        <v>9.2024569999999986E-2</v>
      </c>
      <c r="HQ17" s="933">
        <v>355.86948688999996</v>
      </c>
      <c r="HR17" s="933">
        <v>363.65685130999998</v>
      </c>
      <c r="HS17" s="936">
        <v>862.20497569000008</v>
      </c>
      <c r="HT17" s="935">
        <v>6.2730016399999995</v>
      </c>
      <c r="HU17" s="933">
        <v>5.4999999999999997E-3</v>
      </c>
      <c r="HV17" s="933">
        <v>183.78760282000002</v>
      </c>
      <c r="HW17" s="933">
        <v>190.06610446000002</v>
      </c>
      <c r="HX17" s="933">
        <v>14.07206907</v>
      </c>
      <c r="HY17" s="933">
        <v>12.6875</v>
      </c>
      <c r="HZ17" s="933">
        <v>187.03161997999999</v>
      </c>
      <c r="IA17" s="933">
        <v>213.79118904999999</v>
      </c>
      <c r="IB17" s="933">
        <v>18.263418379999997</v>
      </c>
      <c r="IC17" s="933">
        <v>2.0986185000000002</v>
      </c>
      <c r="ID17" s="933">
        <v>234.69179453000001</v>
      </c>
      <c r="IE17" s="933">
        <v>255.05383140999999</v>
      </c>
      <c r="IF17" s="933">
        <v>7.1175839600000002</v>
      </c>
      <c r="IG17" s="933">
        <v>60.216079130000004</v>
      </c>
      <c r="IH17" s="933">
        <v>353.46240501</v>
      </c>
      <c r="II17" s="933">
        <v>420.79606810000001</v>
      </c>
      <c r="IJ17" s="936">
        <f t="shared" si="0"/>
        <v>1079.70719302</v>
      </c>
      <c r="IK17" s="935">
        <v>4</v>
      </c>
      <c r="IL17" s="933">
        <v>0</v>
      </c>
      <c r="IM17" s="933">
        <v>245</v>
      </c>
      <c r="IN17" s="936">
        <v>249</v>
      </c>
      <c r="IO17" s="937"/>
    </row>
    <row r="18" spans="1:249" ht="23.25" customHeight="1">
      <c r="A18" s="939" t="s">
        <v>734</v>
      </c>
      <c r="B18" s="928">
        <v>37.856999999999999</v>
      </c>
      <c r="C18" s="929">
        <v>36.106999999999999</v>
      </c>
      <c r="D18" s="930">
        <v>44.951000000000001</v>
      </c>
      <c r="E18" s="930">
        <v>48.825000000000003</v>
      </c>
      <c r="F18" s="942">
        <v>3.1310834583572502</v>
      </c>
      <c r="G18" s="943">
        <v>6.4393571709657911</v>
      </c>
      <c r="H18" s="943">
        <v>3.9571159195855006</v>
      </c>
      <c r="I18" s="943">
        <v>13.527556548908541</v>
      </c>
      <c r="J18" s="943">
        <v>4.11447645325255</v>
      </c>
      <c r="K18" s="943">
        <v>8.1832586082763257</v>
      </c>
      <c r="L18" s="943">
        <v>5.9578979904497409</v>
      </c>
      <c r="M18" s="943">
        <v>18.255633051978617</v>
      </c>
      <c r="N18" s="943">
        <v>4.2640260193366615</v>
      </c>
      <c r="O18" s="943">
        <v>7.1861856398441804</v>
      </c>
      <c r="P18" s="943">
        <v>4.7612805818947397</v>
      </c>
      <c r="Q18" s="943">
        <v>16.211492241075582</v>
      </c>
      <c r="R18" s="943">
        <v>7.5981320557885441</v>
      </c>
      <c r="S18" s="943">
        <v>5.7691921584917214</v>
      </c>
      <c r="T18" s="943">
        <v>7.4114291659603895</v>
      </c>
      <c r="U18" s="943">
        <v>20.778753380240651</v>
      </c>
      <c r="V18" s="943">
        <v>68.773435222203389</v>
      </c>
      <c r="W18" s="943"/>
      <c r="X18" s="943">
        <v>4.3740147369269664</v>
      </c>
      <c r="Y18" s="943">
        <v>7.8484569741731054</v>
      </c>
      <c r="Z18" s="943">
        <v>4.2176295357638454</v>
      </c>
      <c r="AA18" s="943">
        <v>16.440101246863918</v>
      </c>
      <c r="AB18" s="943">
        <v>12.467719065506577</v>
      </c>
      <c r="AC18" s="943">
        <v>7.6573061689981197</v>
      </c>
      <c r="AD18" s="943">
        <v>6.7303744408617021</v>
      </c>
      <c r="AE18" s="943">
        <v>26.855399675366399</v>
      </c>
      <c r="AF18" s="943">
        <v>7.6268735377817336</v>
      </c>
      <c r="AG18" s="943">
        <v>5.5713890672124267</v>
      </c>
      <c r="AH18" s="943">
        <v>5.4035456178600265</v>
      </c>
      <c r="AI18" s="943">
        <v>18.601808222854185</v>
      </c>
      <c r="AJ18" s="943">
        <v>12.201514850668424</v>
      </c>
      <c r="AK18" s="943">
        <v>6.1275464418397227</v>
      </c>
      <c r="AL18" s="943"/>
      <c r="AM18" s="943"/>
      <c r="AN18" s="943"/>
      <c r="AO18" s="943">
        <v>5.6180520689934124</v>
      </c>
      <c r="AP18" s="943">
        <v>23.947113361501557</v>
      </c>
      <c r="AQ18" s="943">
        <v>85.844422506586056</v>
      </c>
      <c r="AR18" s="943">
        <v>7.0573403922447282</v>
      </c>
      <c r="AS18" s="943">
        <v>2.9753246196427727</v>
      </c>
      <c r="AT18" s="943">
        <v>1.4303318913619392</v>
      </c>
      <c r="AU18" s="943">
        <v>11.46299690324944</v>
      </c>
      <c r="AV18" s="943">
        <v>14.655703629682755</v>
      </c>
      <c r="AW18" s="943">
        <v>10.995369591438811</v>
      </c>
      <c r="AX18" s="943">
        <v>3.3104686194517825</v>
      </c>
      <c r="AY18" s="943">
        <v>28.961541840573346</v>
      </c>
      <c r="AZ18" s="943">
        <v>2.4225616398572196</v>
      </c>
      <c r="BA18" s="943">
        <v>9.810307883989669E-2</v>
      </c>
      <c r="BB18" s="943">
        <v>0</v>
      </c>
      <c r="BC18" s="943">
        <v>12.12877619328775</v>
      </c>
      <c r="BD18" s="943">
        <v>0</v>
      </c>
      <c r="BE18" s="943">
        <v>18.223085440309685</v>
      </c>
      <c r="BF18" s="943">
        <v>12.721080025706456</v>
      </c>
      <c r="BG18" s="943">
        <v>30.944165466016145</v>
      </c>
      <c r="BH18" s="943">
        <v>18.54239408085563</v>
      </c>
      <c r="BI18" s="943">
        <v>12.111521846753366</v>
      </c>
      <c r="BJ18" s="943">
        <v>21.426513446213377</v>
      </c>
      <c r="BK18" s="943">
        <v>52.080429373822376</v>
      </c>
      <c r="BL18" s="943">
        <v>0</v>
      </c>
      <c r="BM18" s="943">
        <v>0</v>
      </c>
      <c r="BN18" s="943">
        <v>0</v>
      </c>
      <c r="BO18" s="943"/>
      <c r="BP18" s="943"/>
      <c r="BQ18" s="943"/>
      <c r="BR18" s="943">
        <v>0</v>
      </c>
      <c r="BS18" s="933">
        <v>43.012463724203798</v>
      </c>
      <c r="BT18" s="933">
        <v>4.161056481632448</v>
      </c>
      <c r="BU18" s="933">
        <v>41.662511106686473</v>
      </c>
      <c r="BV18" s="933">
        <v>88.836031312522707</v>
      </c>
      <c r="BW18" s="934">
        <v>22.242908643644455</v>
      </c>
      <c r="BX18" s="934">
        <v>22.907910880340189</v>
      </c>
      <c r="BY18" s="934">
        <v>23.68412969010221</v>
      </c>
      <c r="BZ18" s="934">
        <v>68.834949214086862</v>
      </c>
      <c r="CA18" s="933">
        <v>22.02366490575702</v>
      </c>
      <c r="CB18" s="933">
        <v>20.367016485264909</v>
      </c>
      <c r="CC18" s="933">
        <v>12.250690781920923</v>
      </c>
      <c r="CD18" s="933">
        <v>54.641372172942845</v>
      </c>
      <c r="CE18" s="933">
        <v>0</v>
      </c>
      <c r="CF18" s="933">
        <v>30.146304445922624</v>
      </c>
      <c r="CG18" s="933">
        <v>10.87143408402711</v>
      </c>
      <c r="CH18" s="933">
        <v>68.690855807126837</v>
      </c>
      <c r="CI18" s="933">
        <v>30.820650953196047</v>
      </c>
      <c r="CJ18" s="933">
        <v>13.024929559406544</v>
      </c>
      <c r="CK18" s="933">
        <v>32.82582895941556</v>
      </c>
      <c r="CL18" s="933">
        <v>76.671409472018155</v>
      </c>
      <c r="CM18" s="933">
        <v>0</v>
      </c>
      <c r="CN18" s="933">
        <v>0</v>
      </c>
      <c r="CO18" s="933">
        <v>0</v>
      </c>
      <c r="CP18" s="933">
        <v>0</v>
      </c>
      <c r="CQ18" s="933">
        <v>0</v>
      </c>
      <c r="CR18" s="933">
        <v>0</v>
      </c>
      <c r="CS18" s="933">
        <v>0</v>
      </c>
      <c r="CT18" s="933">
        <v>0</v>
      </c>
      <c r="CU18" s="933">
        <v>31.9089858</v>
      </c>
      <c r="CV18" s="933">
        <v>29.809667000000001</v>
      </c>
      <c r="CW18" s="933">
        <v>33.926459000000001</v>
      </c>
      <c r="CX18" s="933">
        <v>95.645111799999995</v>
      </c>
      <c r="CY18" s="933">
        <v>30.008279999999999</v>
      </c>
      <c r="CZ18" s="933">
        <v>29.324861200000001</v>
      </c>
      <c r="DA18" s="933">
        <v>8.8207999999999995E-2</v>
      </c>
      <c r="DB18" s="933">
        <v>59.421349200000002</v>
      </c>
      <c r="DC18" s="933">
        <v>317.27999999999997</v>
      </c>
      <c r="DD18" s="935">
        <v>67.494920450000009</v>
      </c>
      <c r="DE18" s="933">
        <v>27.3957102</v>
      </c>
      <c r="DF18" s="933">
        <v>33.790664799999995</v>
      </c>
      <c r="DG18" s="933">
        <v>128.68129544999999</v>
      </c>
      <c r="DH18" s="933">
        <v>33.277210199999999</v>
      </c>
      <c r="DI18" s="933">
        <v>32.32587848</v>
      </c>
      <c r="DJ18" s="933">
        <v>34.824841549999995</v>
      </c>
      <c r="DK18" s="933">
        <v>100.42793023</v>
      </c>
      <c r="DL18" s="933">
        <v>37.894886499999998</v>
      </c>
      <c r="DM18" s="933">
        <v>42.207980999999997</v>
      </c>
      <c r="DN18" s="933">
        <v>40.472881000000001</v>
      </c>
      <c r="DO18" s="933">
        <v>120.5757485</v>
      </c>
      <c r="DP18" s="933">
        <v>37.851645549999994</v>
      </c>
      <c r="DQ18" s="933">
        <v>49.329025729999998</v>
      </c>
      <c r="DR18" s="933">
        <v>38.697422000000003</v>
      </c>
      <c r="DS18" s="933">
        <v>125.87809327999999</v>
      </c>
      <c r="DT18" s="936">
        <v>475.56306745999996</v>
      </c>
      <c r="DU18" s="935">
        <v>0</v>
      </c>
      <c r="DV18" s="933">
        <v>40.841233000000003</v>
      </c>
      <c r="DW18" s="933">
        <v>76.677134599999988</v>
      </c>
      <c r="DX18" s="933">
        <v>117.51836759999999</v>
      </c>
      <c r="DY18" s="933">
        <v>40.900479450000006</v>
      </c>
      <c r="DZ18" s="933">
        <v>40.437941600000002</v>
      </c>
      <c r="EA18" s="933">
        <v>43.1546041</v>
      </c>
      <c r="EB18" s="933">
        <v>124.49302515000001</v>
      </c>
      <c r="EC18" s="933">
        <v>242.01139275</v>
      </c>
      <c r="ED18" s="933">
        <v>46.4156032</v>
      </c>
      <c r="EE18" s="933">
        <v>51.481572</v>
      </c>
      <c r="EF18" s="933">
        <v>47.185770199999986</v>
      </c>
      <c r="EG18" s="933">
        <v>145.08294539999997</v>
      </c>
      <c r="EH18" s="933">
        <v>43.830641450000002</v>
      </c>
      <c r="EI18" s="933">
        <v>44.057090000000002</v>
      </c>
      <c r="EJ18" s="933">
        <v>46.35904</v>
      </c>
      <c r="EK18" s="933">
        <v>134.24677144999998</v>
      </c>
      <c r="EL18" s="936">
        <v>521.34110959999998</v>
      </c>
      <c r="EM18" s="935">
        <v>53.548812399999996</v>
      </c>
      <c r="EN18" s="933">
        <v>38.593800999999999</v>
      </c>
      <c r="EO18" s="933">
        <v>24.9875492</v>
      </c>
      <c r="EP18" s="933">
        <v>117.13016260000001</v>
      </c>
      <c r="EQ18" s="933">
        <v>0.69695750000000001</v>
      </c>
      <c r="ER18" s="933">
        <v>1.298683</v>
      </c>
      <c r="ES18" s="933">
        <v>2.2580895000000001</v>
      </c>
      <c r="ET18" s="933">
        <v>4.25373</v>
      </c>
      <c r="EU18" s="933">
        <v>4.1851855499999999</v>
      </c>
      <c r="EV18" s="933">
        <v>0</v>
      </c>
      <c r="EW18" s="933">
        <v>12.5363054</v>
      </c>
      <c r="EX18" s="933">
        <v>16.72149095</v>
      </c>
      <c r="EY18" s="933">
        <v>13.178584499999999</v>
      </c>
      <c r="EZ18" s="933">
        <v>6.5614749999999999E-2</v>
      </c>
      <c r="FA18" s="933">
        <v>33.934381299999998</v>
      </c>
      <c r="FB18" s="933">
        <v>47.17858055</v>
      </c>
      <c r="FC18" s="936">
        <v>185.28396410000002</v>
      </c>
      <c r="FD18" s="935">
        <v>20.837789900000001</v>
      </c>
      <c r="FE18" s="933">
        <v>17.038352399999997</v>
      </c>
      <c r="FF18" s="933">
        <v>0</v>
      </c>
      <c r="FG18" s="933">
        <v>37.876142299999998</v>
      </c>
      <c r="FH18" s="933">
        <v>41.046926399999997</v>
      </c>
      <c r="FI18" s="933">
        <v>23.7034211</v>
      </c>
      <c r="FJ18" s="933">
        <v>28.226683000000001</v>
      </c>
      <c r="FK18" s="933">
        <v>92.977030499999998</v>
      </c>
      <c r="FL18" s="933">
        <v>33.950769999999999</v>
      </c>
      <c r="FM18" s="933">
        <v>40.506649400000001</v>
      </c>
      <c r="FN18" s="933">
        <v>40.241831600000005</v>
      </c>
      <c r="FO18" s="933">
        <v>114.699251</v>
      </c>
      <c r="FP18" s="933">
        <v>38.351122400000001</v>
      </c>
      <c r="FQ18" s="933">
        <v>11.202662490493031</v>
      </c>
      <c r="FR18" s="933">
        <v>39.2953793</v>
      </c>
      <c r="FS18" s="933">
        <v>114.3257735</v>
      </c>
      <c r="FT18" s="936">
        <v>359.87819730000001</v>
      </c>
      <c r="FU18" s="935">
        <v>45.469441200000006</v>
      </c>
      <c r="FV18" s="933">
        <v>35.947786999999998</v>
      </c>
      <c r="FW18" s="933">
        <v>44.483697249999999</v>
      </c>
      <c r="FX18" s="933">
        <f t="shared" si="1"/>
        <v>125.90092545000002</v>
      </c>
      <c r="FY18" s="933">
        <v>52.58127125</v>
      </c>
      <c r="FZ18" s="933">
        <v>53.907870000000003</v>
      </c>
      <c r="GA18" s="933">
        <v>56.586273499999997</v>
      </c>
      <c r="GB18" s="933">
        <f t="shared" si="2"/>
        <v>163.07541474999999</v>
      </c>
      <c r="GC18" s="933">
        <v>61.710396500000002</v>
      </c>
      <c r="GD18" s="933">
        <v>84.863200500000005</v>
      </c>
      <c r="GE18" s="933">
        <v>77.833443750000001</v>
      </c>
      <c r="GF18" s="933">
        <f t="shared" si="3"/>
        <v>224.40704075000002</v>
      </c>
      <c r="GG18" s="933">
        <v>81.038843499999999</v>
      </c>
      <c r="GH18" s="933">
        <v>101.613046</v>
      </c>
      <c r="GI18" s="933">
        <v>93.543521999999996</v>
      </c>
      <c r="GJ18" s="933">
        <f t="shared" si="4"/>
        <v>276.19541149999998</v>
      </c>
      <c r="GK18" s="936">
        <v>789.57879245000004</v>
      </c>
      <c r="GL18" s="935">
        <v>105.473851</v>
      </c>
      <c r="GM18" s="933">
        <v>69.704885000000004</v>
      </c>
      <c r="GN18" s="933">
        <v>98.530046999999996</v>
      </c>
      <c r="GO18" s="933">
        <f t="shared" si="10"/>
        <v>273.70878300000004</v>
      </c>
      <c r="GP18" s="933">
        <v>93.330808000000005</v>
      </c>
      <c r="GQ18" s="933">
        <v>95.560026150000013</v>
      </c>
      <c r="GR18" s="933">
        <v>91.540565260000008</v>
      </c>
      <c r="GS18" s="933">
        <f t="shared" si="11"/>
        <v>280.43139941000004</v>
      </c>
      <c r="GT18" s="933">
        <v>101.0455364</v>
      </c>
      <c r="GU18" s="933">
        <v>101.5719726</v>
      </c>
      <c r="GV18" s="933">
        <v>110.06138211</v>
      </c>
      <c r="GW18" s="933">
        <f t="shared" si="12"/>
        <v>312.67889111</v>
      </c>
      <c r="GX18" s="933">
        <v>101.38172005</v>
      </c>
      <c r="GY18" s="933">
        <v>105.0022124</v>
      </c>
      <c r="GZ18" s="933">
        <v>109.31870766</v>
      </c>
      <c r="HA18" s="933">
        <f t="shared" si="13"/>
        <v>315.70264011</v>
      </c>
      <c r="HB18" s="936">
        <f t="shared" si="9"/>
        <v>1182.52171363</v>
      </c>
      <c r="HC18" s="933">
        <v>122.06648620999999</v>
      </c>
      <c r="HD18" s="933">
        <v>105.03151618000001</v>
      </c>
      <c r="HE18" s="933">
        <v>114.33708924</v>
      </c>
      <c r="HF18" s="933">
        <v>341.43509162999999</v>
      </c>
      <c r="HG18" s="933">
        <v>119.02719596</v>
      </c>
      <c r="HH18" s="933">
        <v>125.431562</v>
      </c>
      <c r="HI18" s="933">
        <v>125.27998758</v>
      </c>
      <c r="HJ18" s="933">
        <v>369.73874553999997</v>
      </c>
      <c r="HK18" s="933">
        <v>146.34924319000001</v>
      </c>
      <c r="HL18" s="933">
        <v>166.97462961000002</v>
      </c>
      <c r="HM18" s="933">
        <v>143.32074790999999</v>
      </c>
      <c r="HN18" s="933">
        <v>456.64462071000003</v>
      </c>
      <c r="HO18" s="933">
        <v>148.45926291000001</v>
      </c>
      <c r="HP18" s="933">
        <v>155.94226599999999</v>
      </c>
      <c r="HQ18" s="933">
        <v>137.37496684999999</v>
      </c>
      <c r="HR18" s="933">
        <v>441.77649575999999</v>
      </c>
      <c r="HS18" s="936">
        <v>1609.5949536400001</v>
      </c>
      <c r="HT18" s="935">
        <v>156.41938450000001</v>
      </c>
      <c r="HU18" s="933">
        <v>134.37990134999998</v>
      </c>
      <c r="HV18" s="933">
        <v>145.18155340000001</v>
      </c>
      <c r="HW18" s="933">
        <v>435.98083924999997</v>
      </c>
      <c r="HX18" s="933">
        <v>155.4320276</v>
      </c>
      <c r="HY18" s="933">
        <v>145.08359869999998</v>
      </c>
      <c r="HZ18" s="933">
        <v>95.50433790000001</v>
      </c>
      <c r="IA18" s="933">
        <v>396.01996419999995</v>
      </c>
      <c r="IB18" s="933">
        <v>103.0248283</v>
      </c>
      <c r="IC18" s="933">
        <v>135.24637230000002</v>
      </c>
      <c r="ID18" s="933">
        <v>126.392538</v>
      </c>
      <c r="IE18" s="933">
        <v>364.66373860000004</v>
      </c>
      <c r="IF18" s="933">
        <v>137.03980300000001</v>
      </c>
      <c r="IG18" s="933">
        <v>110.511979</v>
      </c>
      <c r="IH18" s="933">
        <v>118.4654341</v>
      </c>
      <c r="II18" s="933">
        <v>366.01721610000004</v>
      </c>
      <c r="IJ18" s="936">
        <f t="shared" si="0"/>
        <v>1562.68175815</v>
      </c>
      <c r="IK18" s="935">
        <v>128</v>
      </c>
      <c r="IL18" s="933">
        <v>99</v>
      </c>
      <c r="IM18" s="933">
        <v>93</v>
      </c>
      <c r="IN18" s="936">
        <v>320</v>
      </c>
      <c r="IO18" s="937"/>
    </row>
    <row r="19" spans="1:249" s="923" customFormat="1" ht="23.25" customHeight="1">
      <c r="A19" s="924" t="s">
        <v>735</v>
      </c>
      <c r="B19" s="906">
        <v>100.04600000000001</v>
      </c>
      <c r="C19" s="907">
        <v>113.07</v>
      </c>
      <c r="D19" s="908">
        <v>107.06399999999999</v>
      </c>
      <c r="E19" s="908">
        <v>118.32</v>
      </c>
      <c r="F19" s="964">
        <v>286.0510331320279</v>
      </c>
      <c r="G19" s="965">
        <v>369.45879802560546</v>
      </c>
      <c r="H19" s="965">
        <v>352.85136192014744</v>
      </c>
      <c r="I19" s="965">
        <v>1008.3611930777806</v>
      </c>
      <c r="J19" s="965">
        <v>298.24605673735095</v>
      </c>
      <c r="K19" s="965">
        <v>349.74247382236103</v>
      </c>
      <c r="L19" s="965">
        <v>416.91726457146501</v>
      </c>
      <c r="M19" s="965">
        <v>1064.905795131177</v>
      </c>
      <c r="N19" s="965">
        <v>316.83388392042394</v>
      </c>
      <c r="O19" s="965">
        <v>354.66410419614806</v>
      </c>
      <c r="P19" s="965">
        <v>340.00518348886487</v>
      </c>
      <c r="Q19" s="965">
        <v>1011.5031716054368</v>
      </c>
      <c r="R19" s="965">
        <v>357.15298745199453</v>
      </c>
      <c r="S19" s="965">
        <v>370.62116753692487</v>
      </c>
      <c r="T19" s="965">
        <v>399.49357957536773</v>
      </c>
      <c r="U19" s="965">
        <v>1127.2677345642871</v>
      </c>
      <c r="V19" s="965">
        <v>4212.0378943786818</v>
      </c>
      <c r="W19" s="965"/>
      <c r="X19" s="965">
        <v>355.59208595726005</v>
      </c>
      <c r="Y19" s="965">
        <v>348.55504160663043</v>
      </c>
      <c r="Z19" s="965">
        <v>382.21822084550928</v>
      </c>
      <c r="AA19" s="965">
        <v>1086.3653484093998</v>
      </c>
      <c r="AB19" s="965">
        <v>418.8258246998555</v>
      </c>
      <c r="AC19" s="965">
        <v>399.60737350136122</v>
      </c>
      <c r="AD19" s="965">
        <v>447.64773658212812</v>
      </c>
      <c r="AE19" s="965">
        <v>1266.0809347833451</v>
      </c>
      <c r="AF19" s="965">
        <v>399.55375297330079</v>
      </c>
      <c r="AG19" s="965">
        <v>392.22087431330135</v>
      </c>
      <c r="AH19" s="965">
        <v>380.72007986648691</v>
      </c>
      <c r="AI19" s="965">
        <v>1172.4947071530892</v>
      </c>
      <c r="AJ19" s="965">
        <v>404.04784103576645</v>
      </c>
      <c r="AK19" s="965">
        <v>415.2121789234202</v>
      </c>
      <c r="AL19" s="965"/>
      <c r="AM19" s="965"/>
      <c r="AN19" s="965"/>
      <c r="AO19" s="965">
        <v>488.75081238407245</v>
      </c>
      <c r="AP19" s="965">
        <v>1308.0108323432589</v>
      </c>
      <c r="AQ19" s="965">
        <v>4832.9518226890932</v>
      </c>
      <c r="AR19" s="965">
        <v>449.97840373000003</v>
      </c>
      <c r="AS19" s="965">
        <v>454.91878794000002</v>
      </c>
      <c r="AT19" s="965">
        <v>491.34730703999992</v>
      </c>
      <c r="AU19" s="965">
        <v>1396.2444987099998</v>
      </c>
      <c r="AV19" s="965">
        <v>459.75092210999992</v>
      </c>
      <c r="AW19" s="965">
        <v>559.10088134</v>
      </c>
      <c r="AX19" s="965">
        <v>540.11393353999995</v>
      </c>
      <c r="AY19" s="965">
        <v>1558.9657369900003</v>
      </c>
      <c r="AZ19" s="965">
        <v>529.96291554999993</v>
      </c>
      <c r="BA19" s="965">
        <v>516.07847479999998</v>
      </c>
      <c r="BB19" s="965">
        <v>551.01368744000001</v>
      </c>
      <c r="BC19" s="965">
        <v>1882.0186469099997</v>
      </c>
      <c r="BD19" s="965">
        <v>739.02702476000002</v>
      </c>
      <c r="BE19" s="965">
        <v>655.19129488999999</v>
      </c>
      <c r="BF19" s="965">
        <v>808.51252322000005</v>
      </c>
      <c r="BG19" s="965">
        <v>2202.7308428700003</v>
      </c>
      <c r="BH19" s="965">
        <v>753.77637060000006</v>
      </c>
      <c r="BI19" s="965">
        <v>773.74979704999998</v>
      </c>
      <c r="BJ19" s="965">
        <v>858.55946785999993</v>
      </c>
      <c r="BK19" s="965">
        <v>2386.08563551</v>
      </c>
      <c r="BL19" s="965">
        <v>952.86948761999986</v>
      </c>
      <c r="BM19" s="965">
        <v>1036.7689875399999</v>
      </c>
      <c r="BN19" s="965">
        <v>855.44190058000015</v>
      </c>
      <c r="BO19" s="965"/>
      <c r="BP19" s="965"/>
      <c r="BQ19" s="965"/>
      <c r="BR19" s="965">
        <v>2845.0803757399995</v>
      </c>
      <c r="BS19" s="916">
        <v>950.86248621000016</v>
      </c>
      <c r="BT19" s="916">
        <v>807.05734129000007</v>
      </c>
      <c r="BU19" s="916">
        <v>921.13503871</v>
      </c>
      <c r="BV19" s="916">
        <v>2679.05486621</v>
      </c>
      <c r="BW19" s="966">
        <v>828.42692262999992</v>
      </c>
      <c r="BX19" s="966">
        <v>980.33635005999997</v>
      </c>
      <c r="BY19" s="966">
        <v>1008.7355413199999</v>
      </c>
      <c r="BZ19" s="966">
        <v>2817.4988140099999</v>
      </c>
      <c r="CA19" s="916">
        <v>1042.0045103500001</v>
      </c>
      <c r="CB19" s="916">
        <v>1136.16258285</v>
      </c>
      <c r="CC19" s="916">
        <v>1153.6864488599997</v>
      </c>
      <c r="CD19" s="916">
        <v>3331.8535420600001</v>
      </c>
      <c r="CE19" s="916">
        <v>1124.54957388</v>
      </c>
      <c r="CF19" s="916">
        <v>969.79878136000002</v>
      </c>
      <c r="CG19" s="916">
        <v>732.11179585999992</v>
      </c>
      <c r="CH19" s="916">
        <v>2826.4601511000001</v>
      </c>
      <c r="CI19" s="916">
        <v>1074.7625886571616</v>
      </c>
      <c r="CJ19" s="916">
        <v>1021.4999609799996</v>
      </c>
      <c r="CK19" s="916">
        <v>1159.2432374500002</v>
      </c>
      <c r="CL19" s="916">
        <v>3255.505787087161</v>
      </c>
      <c r="CM19" s="916">
        <v>768.55396385285655</v>
      </c>
      <c r="CN19" s="916">
        <v>1061.3199694228572</v>
      </c>
      <c r="CO19" s="916">
        <v>1152.1530664085715</v>
      </c>
      <c r="CP19" s="916">
        <v>2982.0269996842849</v>
      </c>
      <c r="CQ19" s="916">
        <v>901.7010657534729</v>
      </c>
      <c r="CR19" s="916">
        <v>1150.3464224599995</v>
      </c>
      <c r="CS19" s="916">
        <v>1082.0255386714284</v>
      </c>
      <c r="CT19" s="916">
        <v>3134.0730268849006</v>
      </c>
      <c r="CU19" s="916">
        <v>1092.6513110528572</v>
      </c>
      <c r="CV19" s="916">
        <v>1533.8703162657143</v>
      </c>
      <c r="CW19" s="916">
        <v>965.47142495000048</v>
      </c>
      <c r="CX19" s="916">
        <v>3591.9930522685718</v>
      </c>
      <c r="CY19" s="916">
        <v>1207.6098593200004</v>
      </c>
      <c r="CZ19" s="916">
        <v>1274.36555168</v>
      </c>
      <c r="DA19" s="916">
        <v>1256.6956574899998</v>
      </c>
      <c r="DB19" s="916">
        <v>3738.6710684900004</v>
      </c>
      <c r="DC19" s="916">
        <v>13363.080617</v>
      </c>
      <c r="DD19" s="917">
        <v>1079.3315628500002</v>
      </c>
      <c r="DE19" s="916">
        <v>1051.3988966499999</v>
      </c>
      <c r="DF19" s="916">
        <v>1117.2646600400003</v>
      </c>
      <c r="DG19" s="916">
        <v>3247.9951195400008</v>
      </c>
      <c r="DH19" s="916">
        <v>1107.1360822699999</v>
      </c>
      <c r="DI19" s="916">
        <v>1137.7385341600002</v>
      </c>
      <c r="DJ19" s="916">
        <v>1182.3651643235444</v>
      </c>
      <c r="DK19" s="916">
        <v>3427.2397807535453</v>
      </c>
      <c r="DL19" s="916">
        <v>1245.681231493</v>
      </c>
      <c r="DM19" s="916">
        <v>1455.4659845399999</v>
      </c>
      <c r="DN19" s="916">
        <v>1225.79378275</v>
      </c>
      <c r="DO19" s="916">
        <v>3926.9409987829995</v>
      </c>
      <c r="DP19" s="916">
        <v>1433.1437112299998</v>
      </c>
      <c r="DQ19" s="916">
        <v>1439.6054792400002</v>
      </c>
      <c r="DR19" s="916">
        <v>1555.45265619</v>
      </c>
      <c r="DS19" s="916">
        <v>4428.2018466600011</v>
      </c>
      <c r="DT19" s="918">
        <v>15030.377745736547</v>
      </c>
      <c r="DU19" s="917">
        <v>1384.8641810000001</v>
      </c>
      <c r="DV19" s="916">
        <v>1289.7288210899999</v>
      </c>
      <c r="DW19" s="916">
        <v>1487.3909328100003</v>
      </c>
      <c r="DX19" s="916">
        <v>4161.9839348999994</v>
      </c>
      <c r="DY19" s="916">
        <v>1512.5997637600001</v>
      </c>
      <c r="DZ19" s="916">
        <v>1390.5947336000002</v>
      </c>
      <c r="EA19" s="916">
        <v>1100.8800467000001</v>
      </c>
      <c r="EB19" s="916">
        <v>4004.0745440599999</v>
      </c>
      <c r="EC19" s="916">
        <v>8166.0584789599989</v>
      </c>
      <c r="ED19" s="916">
        <v>1434.9469020199999</v>
      </c>
      <c r="EE19" s="916">
        <v>14.27</v>
      </c>
      <c r="EF19" s="916">
        <v>1338.9409372399998</v>
      </c>
      <c r="EG19" s="916">
        <v>4212.6178420699989</v>
      </c>
      <c r="EH19" s="916">
        <v>1498.2920471399996</v>
      </c>
      <c r="EI19" s="916">
        <v>1387.2104253299999</v>
      </c>
      <c r="EJ19" s="916">
        <v>1887.48579625</v>
      </c>
      <c r="EK19" s="916">
        <v>4772.9882687199988</v>
      </c>
      <c r="EL19" s="918">
        <v>17151.664589749998</v>
      </c>
      <c r="EM19" s="917">
        <v>1550.4604312700001</v>
      </c>
      <c r="EN19" s="916">
        <v>1223.8172143099998</v>
      </c>
      <c r="EO19" s="916">
        <v>1203.6275702800001</v>
      </c>
      <c r="EP19" s="916">
        <v>3977.9052158600002</v>
      </c>
      <c r="EQ19" s="916">
        <v>1148.5609563549999</v>
      </c>
      <c r="ER19" s="916">
        <v>1342.9927092100002</v>
      </c>
      <c r="ES19" s="916">
        <v>1353.4951337700006</v>
      </c>
      <c r="ET19" s="916">
        <v>3845.0487993350002</v>
      </c>
      <c r="EU19" s="916">
        <v>1531.9189586299997</v>
      </c>
      <c r="EV19" s="916">
        <v>1611.9107530599999</v>
      </c>
      <c r="EW19" s="916">
        <v>1714.0588385499998</v>
      </c>
      <c r="EX19" s="916">
        <v>4857.8885502399989</v>
      </c>
      <c r="EY19" s="916">
        <v>1726.2193849600001</v>
      </c>
      <c r="EZ19" s="916">
        <v>1564.6063188600003</v>
      </c>
      <c r="FA19" s="916">
        <v>1820.41884086</v>
      </c>
      <c r="FB19" s="916">
        <v>5111.2445446800002</v>
      </c>
      <c r="FC19" s="918">
        <v>17792.087110115001</v>
      </c>
      <c r="FD19" s="917">
        <v>1348.4530763799994</v>
      </c>
      <c r="FE19" s="916">
        <v>1252.0091219299995</v>
      </c>
      <c r="FF19" s="916">
        <v>2891.52792138</v>
      </c>
      <c r="FG19" s="916">
        <v>5491.9901196899991</v>
      </c>
      <c r="FH19" s="916">
        <v>1647.8237555100004</v>
      </c>
      <c r="FI19" s="916">
        <v>1881.3785090000001</v>
      </c>
      <c r="FJ19" s="916">
        <v>1937.9163465099998</v>
      </c>
      <c r="FK19" s="916">
        <v>5467.1186110199988</v>
      </c>
      <c r="FL19" s="916">
        <v>2092.7424027800002</v>
      </c>
      <c r="FM19" s="916">
        <v>2132.4268191000001</v>
      </c>
      <c r="FN19" s="916">
        <v>2027.4942127900006</v>
      </c>
      <c r="FO19" s="916">
        <v>6252.6634346700002</v>
      </c>
      <c r="FP19" s="916">
        <v>2413.6426374600001</v>
      </c>
      <c r="FQ19" s="916">
        <v>2115.1491139999998</v>
      </c>
      <c r="FR19" s="916">
        <v>2992.9513305200003</v>
      </c>
      <c r="FS19" s="916">
        <v>7521.7430819799993</v>
      </c>
      <c r="FT19" s="918">
        <v>24733.515247359996</v>
      </c>
      <c r="FU19" s="917">
        <v>1565.3858337300001</v>
      </c>
      <c r="FV19" s="916">
        <v>1977.104128105</v>
      </c>
      <c r="FW19" s="916">
        <v>2530.6807720700003</v>
      </c>
      <c r="FX19" s="916">
        <f t="shared" si="1"/>
        <v>6073.1707339050008</v>
      </c>
      <c r="FY19" s="916">
        <v>2388.1656187606004</v>
      </c>
      <c r="FZ19" s="916">
        <v>2634.22923636</v>
      </c>
      <c r="GA19" s="916">
        <v>2580.4412966800001</v>
      </c>
      <c r="GB19" s="916">
        <f t="shared" si="2"/>
        <v>7602.8361518006004</v>
      </c>
      <c r="GC19" s="916">
        <v>2685.1929537000001</v>
      </c>
      <c r="GD19" s="916">
        <v>2753.2813253199997</v>
      </c>
      <c r="GE19" s="916">
        <v>2781.4476940799996</v>
      </c>
      <c r="GF19" s="916">
        <f t="shared" si="3"/>
        <v>8219.9219730999994</v>
      </c>
      <c r="GG19" s="916">
        <v>2896.42698083</v>
      </c>
      <c r="GH19" s="916">
        <v>3201.8809252677461</v>
      </c>
      <c r="GI19" s="916">
        <v>3397.5518280299998</v>
      </c>
      <c r="GJ19" s="916">
        <f t="shared" si="4"/>
        <v>9495.8597341277455</v>
      </c>
      <c r="GK19" s="918">
        <v>31391.78859293335</v>
      </c>
      <c r="GL19" s="917">
        <v>3099.4772265199999</v>
      </c>
      <c r="GM19" s="916">
        <v>2967.3127114299996</v>
      </c>
      <c r="GN19" s="916">
        <v>3847.0092944699991</v>
      </c>
      <c r="GO19" s="916">
        <f t="shared" si="10"/>
        <v>9913.7992324199986</v>
      </c>
      <c r="GP19" s="916">
        <v>3374.0022254500004</v>
      </c>
      <c r="GQ19" s="916">
        <v>3951.9131926800001</v>
      </c>
      <c r="GR19" s="916">
        <v>3668.9872982899997</v>
      </c>
      <c r="GS19" s="916">
        <f t="shared" si="11"/>
        <v>10994.90271642</v>
      </c>
      <c r="GT19" s="916">
        <v>3620.3264599799995</v>
      </c>
      <c r="GU19" s="916">
        <v>3960.8828245599998</v>
      </c>
      <c r="GV19" s="916">
        <v>3451.9773409499999</v>
      </c>
      <c r="GW19" s="916">
        <f t="shared" si="12"/>
        <v>11033.18662549</v>
      </c>
      <c r="GX19" s="916">
        <v>4071.1225862299998</v>
      </c>
      <c r="GY19" s="916">
        <v>4935.3595582899998</v>
      </c>
      <c r="GZ19" s="916">
        <v>4778.0380525400014</v>
      </c>
      <c r="HA19" s="916">
        <f t="shared" si="13"/>
        <v>13784.520197060001</v>
      </c>
      <c r="HB19" s="918">
        <f t="shared" si="9"/>
        <v>45726.408771389993</v>
      </c>
      <c r="HC19" s="916">
        <v>4304.2241982300002</v>
      </c>
      <c r="HD19" s="916">
        <v>4060.7407607799996</v>
      </c>
      <c r="HE19" s="916">
        <v>3911.6702560700001</v>
      </c>
      <c r="HF19" s="916">
        <v>12276.635215079999</v>
      </c>
      <c r="HG19" s="916">
        <v>4519.1824186200001</v>
      </c>
      <c r="HH19" s="916">
        <v>4860.099703362499</v>
      </c>
      <c r="HI19" s="916">
        <v>4310.6622047588735</v>
      </c>
      <c r="HJ19" s="916">
        <v>13689.944326741372</v>
      </c>
      <c r="HK19" s="916">
        <v>5175.807035490001</v>
      </c>
      <c r="HL19" s="916">
        <v>5688.0704989800015</v>
      </c>
      <c r="HM19" s="916">
        <v>5227.0507265500009</v>
      </c>
      <c r="HN19" s="916">
        <v>16090.928261020003</v>
      </c>
      <c r="HO19" s="916">
        <v>6016.0291727299991</v>
      </c>
      <c r="HP19" s="916">
        <v>5425.1549295700006</v>
      </c>
      <c r="HQ19" s="916">
        <v>7000.4970934999992</v>
      </c>
      <c r="HR19" s="916">
        <v>18441.6811958</v>
      </c>
      <c r="HS19" s="918">
        <v>60499.188998641373</v>
      </c>
      <c r="HT19" s="917">
        <v>5769.5706744399995</v>
      </c>
      <c r="HU19" s="916">
        <v>5362.6138916741666</v>
      </c>
      <c r="HV19" s="916">
        <v>5446.9030308599995</v>
      </c>
      <c r="HW19" s="916">
        <v>16579.087596974168</v>
      </c>
      <c r="HX19" s="916">
        <v>5440.17316484</v>
      </c>
      <c r="HY19" s="916">
        <v>6395.536019400105</v>
      </c>
      <c r="HZ19" s="916">
        <v>6318.0434930720658</v>
      </c>
      <c r="IA19" s="916">
        <v>18153.752677312172</v>
      </c>
      <c r="IB19" s="916">
        <v>5996.5309549955391</v>
      </c>
      <c r="IC19" s="916">
        <v>5784.3157957911853</v>
      </c>
      <c r="ID19" s="916">
        <v>5994.7109245799993</v>
      </c>
      <c r="IE19" s="916">
        <v>17775.557675366723</v>
      </c>
      <c r="IF19" s="916">
        <v>5835.4712280899994</v>
      </c>
      <c r="IG19" s="916">
        <v>6263.7722886938254</v>
      </c>
      <c r="IH19" s="916">
        <v>9594.4197468000057</v>
      </c>
      <c r="II19" s="916">
        <v>21693.663263583832</v>
      </c>
      <c r="IJ19" s="918">
        <f t="shared" si="0"/>
        <v>74202.061213236899</v>
      </c>
      <c r="IK19" s="917">
        <v>6028</v>
      </c>
      <c r="IL19" s="916">
        <v>5228</v>
      </c>
      <c r="IM19" s="916">
        <v>6211</v>
      </c>
      <c r="IN19" s="918">
        <v>17467</v>
      </c>
      <c r="IO19" s="921"/>
    </row>
    <row r="20" spans="1:249" s="923" customFormat="1" ht="23.25" customHeight="1">
      <c r="A20" s="967" t="s">
        <v>736</v>
      </c>
      <c r="B20" s="906">
        <v>12.058</v>
      </c>
      <c r="C20" s="907">
        <v>12.375</v>
      </c>
      <c r="D20" s="908">
        <v>7.5149999999999997</v>
      </c>
      <c r="E20" s="908">
        <v>0</v>
      </c>
      <c r="F20" s="964">
        <v>57.458189369999999</v>
      </c>
      <c r="G20" s="965">
        <v>63.763864959999999</v>
      </c>
      <c r="H20" s="965">
        <v>61.026245039999999</v>
      </c>
      <c r="I20" s="965">
        <v>182.24829937000001</v>
      </c>
      <c r="J20" s="965">
        <v>59.222327930000006</v>
      </c>
      <c r="K20" s="965">
        <v>62.713177909999999</v>
      </c>
      <c r="L20" s="965">
        <v>62.522817680000003</v>
      </c>
      <c r="M20" s="965">
        <v>184.45832351999999</v>
      </c>
      <c r="N20" s="965">
        <v>57.1782076</v>
      </c>
      <c r="O20" s="965">
        <v>63.266746300000001</v>
      </c>
      <c r="P20" s="965">
        <v>46.135333439999997</v>
      </c>
      <c r="Q20" s="965">
        <v>166.58028733999998</v>
      </c>
      <c r="R20" s="965">
        <v>66.743015499999998</v>
      </c>
      <c r="S20" s="965">
        <v>61.894868210000006</v>
      </c>
      <c r="T20" s="965">
        <v>68.367343919999996</v>
      </c>
      <c r="U20" s="965">
        <v>197.00522762999998</v>
      </c>
      <c r="V20" s="965">
        <v>730.29213785999991</v>
      </c>
      <c r="W20" s="965"/>
      <c r="X20" s="965">
        <v>24.494233819999998</v>
      </c>
      <c r="Y20" s="965">
        <v>50.391891910000005</v>
      </c>
      <c r="Z20" s="965">
        <v>66.779711120000002</v>
      </c>
      <c r="AA20" s="965">
        <v>141.66583685000001</v>
      </c>
      <c r="AB20" s="965">
        <v>60.246548270000005</v>
      </c>
      <c r="AC20" s="965">
        <v>67.711685409999987</v>
      </c>
      <c r="AD20" s="965">
        <v>69.016186559999994</v>
      </c>
      <c r="AE20" s="965">
        <v>196.97442023999997</v>
      </c>
      <c r="AF20" s="965">
        <v>61.943662269999997</v>
      </c>
      <c r="AG20" s="965">
        <v>55.500797509999998</v>
      </c>
      <c r="AH20" s="965">
        <v>51.92581328</v>
      </c>
      <c r="AI20" s="965">
        <v>169.37027305999999</v>
      </c>
      <c r="AJ20" s="965">
        <v>60.184278289999995</v>
      </c>
      <c r="AK20" s="965">
        <v>57.666381690000001</v>
      </c>
      <c r="AL20" s="965"/>
      <c r="AM20" s="965"/>
      <c r="AN20" s="965"/>
      <c r="AO20" s="965">
        <v>68.388091860000003</v>
      </c>
      <c r="AP20" s="965">
        <v>186.23875183999999</v>
      </c>
      <c r="AQ20" s="965">
        <v>694.24928198999987</v>
      </c>
      <c r="AR20" s="965">
        <v>67.295504730000005</v>
      </c>
      <c r="AS20" s="965">
        <v>49.439669609999996</v>
      </c>
      <c r="AT20" s="965">
        <v>62.048264670000009</v>
      </c>
      <c r="AU20" s="965">
        <v>178.78343901</v>
      </c>
      <c r="AV20" s="965">
        <v>60.978538429999993</v>
      </c>
      <c r="AW20" s="965">
        <v>62.0262934</v>
      </c>
      <c r="AX20" s="965">
        <v>66.988616129999997</v>
      </c>
      <c r="AY20" s="965">
        <v>189.99344796000003</v>
      </c>
      <c r="AZ20" s="965">
        <v>55.698525470000007</v>
      </c>
      <c r="BA20" s="965">
        <v>55.074373619999996</v>
      </c>
      <c r="BB20" s="965">
        <v>63.506612670000003</v>
      </c>
      <c r="BC20" s="965">
        <v>221.26109889999998</v>
      </c>
      <c r="BD20" s="965">
        <v>217.71625415</v>
      </c>
      <c r="BE20" s="965">
        <v>168.76391580000001</v>
      </c>
      <c r="BF20" s="965">
        <v>212.09237770999999</v>
      </c>
      <c r="BG20" s="965">
        <v>598.57254766000005</v>
      </c>
      <c r="BH20" s="965">
        <v>207.32170906000002</v>
      </c>
      <c r="BI20" s="965">
        <v>182.95325142999999</v>
      </c>
      <c r="BJ20" s="965">
        <v>198.19359119000001</v>
      </c>
      <c r="BK20" s="965">
        <v>588.46855168000002</v>
      </c>
      <c r="BL20" s="965">
        <v>226.02607995999998</v>
      </c>
      <c r="BM20" s="965">
        <v>243.49934036999997</v>
      </c>
      <c r="BN20" s="965">
        <v>224.54244221999997</v>
      </c>
      <c r="BO20" s="965"/>
      <c r="BP20" s="965"/>
      <c r="BQ20" s="965"/>
      <c r="BR20" s="965">
        <v>694.06786254999997</v>
      </c>
      <c r="BS20" s="916">
        <v>316.90757649000005</v>
      </c>
      <c r="BT20" s="916">
        <v>183.72143096000002</v>
      </c>
      <c r="BU20" s="916">
        <v>197.48304791999999</v>
      </c>
      <c r="BV20" s="916">
        <v>698.11205537000001</v>
      </c>
      <c r="BW20" s="916">
        <v>173.80775854999999</v>
      </c>
      <c r="BX20" s="916">
        <v>310.73181038999996</v>
      </c>
      <c r="BY20" s="916">
        <v>411.60414897999999</v>
      </c>
      <c r="BZ20" s="916">
        <v>896.14371791999997</v>
      </c>
      <c r="CA20" s="916">
        <v>322.45881936000001</v>
      </c>
      <c r="CB20" s="916">
        <v>400.53676013999996</v>
      </c>
      <c r="CC20" s="916">
        <v>422.96269031999998</v>
      </c>
      <c r="CD20" s="916">
        <v>1145.9582698199999</v>
      </c>
      <c r="CE20" s="916">
        <v>354.09706213999999</v>
      </c>
      <c r="CF20" s="916">
        <v>286.42687812141219</v>
      </c>
      <c r="CG20" s="916">
        <v>185.84999275999996</v>
      </c>
      <c r="CH20" s="916">
        <v>826.3739330214122</v>
      </c>
      <c r="CI20" s="916">
        <v>271.81376589960001</v>
      </c>
      <c r="CJ20" s="916">
        <v>268.109763408692</v>
      </c>
      <c r="CK20" s="916">
        <v>234.93285424999999</v>
      </c>
      <c r="CL20" s="916">
        <v>774.8563835582919</v>
      </c>
      <c r="CM20" s="916">
        <v>149.40271566314067</v>
      </c>
      <c r="CN20" s="916">
        <v>224.13987798203959</v>
      </c>
      <c r="CO20" s="916">
        <v>276.48012674470266</v>
      </c>
      <c r="CP20" s="916">
        <v>650.02272038988303</v>
      </c>
      <c r="CQ20" s="916">
        <v>161.19478373999999</v>
      </c>
      <c r="CR20" s="916">
        <v>237.74060076003255</v>
      </c>
      <c r="CS20" s="916">
        <v>190.38592185905247</v>
      </c>
      <c r="CT20" s="916">
        <v>589.32130635908493</v>
      </c>
      <c r="CU20" s="916">
        <v>213.30359625744376</v>
      </c>
      <c r="CV20" s="916">
        <v>650.18321734480242</v>
      </c>
      <c r="CW20" s="916">
        <v>215.71904385432285</v>
      </c>
      <c r="CX20" s="916">
        <v>1079.205857456569</v>
      </c>
      <c r="CY20" s="916">
        <v>221.09916859166947</v>
      </c>
      <c r="CZ20" s="916">
        <v>303.90197195917671</v>
      </c>
      <c r="DA20" s="916">
        <v>250.77008593467656</v>
      </c>
      <c r="DB20" s="916">
        <v>775.77122648552267</v>
      </c>
      <c r="DC20" s="916">
        <v>3263.890617</v>
      </c>
      <c r="DD20" s="917">
        <v>304.56202209969734</v>
      </c>
      <c r="DE20" s="916">
        <v>226.12368552578783</v>
      </c>
      <c r="DF20" s="916">
        <v>292.20292767192512</v>
      </c>
      <c r="DG20" s="916">
        <v>822.88863529741036</v>
      </c>
      <c r="DH20" s="916">
        <v>298.82303552366591</v>
      </c>
      <c r="DI20" s="916">
        <v>296.79438153719713</v>
      </c>
      <c r="DJ20" s="916">
        <v>275.40940439000002</v>
      </c>
      <c r="DK20" s="916">
        <v>871.02682145086305</v>
      </c>
      <c r="DL20" s="916">
        <v>307.55949190171469</v>
      </c>
      <c r="DM20" s="916">
        <v>535.34109234000016</v>
      </c>
      <c r="DN20" s="916">
        <v>281.3510673703932</v>
      </c>
      <c r="DO20" s="916">
        <v>1124.2516516121079</v>
      </c>
      <c r="DP20" s="916">
        <v>296.67137470484477</v>
      </c>
      <c r="DQ20" s="916">
        <v>281.05767264582755</v>
      </c>
      <c r="DR20" s="916">
        <v>265.31355766348031</v>
      </c>
      <c r="DS20" s="916">
        <v>843.04260501415263</v>
      </c>
      <c r="DT20" s="918">
        <v>3661.2097133745347</v>
      </c>
      <c r="DU20" s="917">
        <v>314.70155582293575</v>
      </c>
      <c r="DV20" s="916">
        <v>246.44557500826323</v>
      </c>
      <c r="DW20" s="916">
        <v>371.19072156447839</v>
      </c>
      <c r="DX20" s="916">
        <v>932.33785239567749</v>
      </c>
      <c r="DY20" s="916">
        <v>342.80904724918275</v>
      </c>
      <c r="DZ20" s="916">
        <v>352.27783562888652</v>
      </c>
      <c r="EA20" s="916">
        <v>253.85853308161956</v>
      </c>
      <c r="EB20" s="916">
        <v>948.94541595968883</v>
      </c>
      <c r="EC20" s="916">
        <v>27.92</v>
      </c>
      <c r="ED20" s="916">
        <v>27.92</v>
      </c>
      <c r="EE20" s="916">
        <v>14.35</v>
      </c>
      <c r="EF20" s="916">
        <v>281.31764699708526</v>
      </c>
      <c r="EG20" s="916">
        <v>1005.8649469756293</v>
      </c>
      <c r="EH20" s="916">
        <v>376.21077721507413</v>
      </c>
      <c r="EI20" s="916">
        <v>333.31635473971585</v>
      </c>
      <c r="EJ20" s="916">
        <v>322.52764239324773</v>
      </c>
      <c r="EK20" s="916">
        <v>1032.0547743480377</v>
      </c>
      <c r="EL20" s="918">
        <v>3919.2029896790332</v>
      </c>
      <c r="EM20" s="917">
        <v>386.94606566017137</v>
      </c>
      <c r="EN20" s="916">
        <v>352.83167575242408</v>
      </c>
      <c r="EO20" s="916">
        <v>327.61847602130206</v>
      </c>
      <c r="EP20" s="916">
        <v>1067.3962174338974</v>
      </c>
      <c r="EQ20" s="916">
        <v>249.25695788542046</v>
      </c>
      <c r="ER20" s="916">
        <v>242.25226631676276</v>
      </c>
      <c r="ES20" s="916">
        <v>371.16515795672416</v>
      </c>
      <c r="ET20" s="916">
        <v>862.67438215890729</v>
      </c>
      <c r="EU20" s="916">
        <v>358.20435929310776</v>
      </c>
      <c r="EV20" s="916">
        <v>437.64434610580366</v>
      </c>
      <c r="EW20" s="916">
        <v>447.91460690018164</v>
      </c>
      <c r="EX20" s="916">
        <v>1243.7633122990931</v>
      </c>
      <c r="EY20" s="916">
        <v>428.74840065887207</v>
      </c>
      <c r="EZ20" s="916">
        <v>384.50110791045694</v>
      </c>
      <c r="FA20" s="916">
        <v>416.75430849775898</v>
      </c>
      <c r="FB20" s="916">
        <v>1230.003817067088</v>
      </c>
      <c r="FC20" s="918">
        <v>4403.8377289589862</v>
      </c>
      <c r="FD20" s="917">
        <v>390.24541231455657</v>
      </c>
      <c r="FE20" s="916">
        <v>199.87545054549577</v>
      </c>
      <c r="FF20" s="916">
        <v>1413.6538190392669</v>
      </c>
      <c r="FG20" s="916">
        <v>2003.7746818993189</v>
      </c>
      <c r="FH20" s="916">
        <v>488.2876245049352</v>
      </c>
      <c r="FI20" s="916">
        <v>422.91475125901849</v>
      </c>
      <c r="FJ20" s="916">
        <v>420.32783560376697</v>
      </c>
      <c r="FK20" s="916">
        <v>1331.5302113677208</v>
      </c>
      <c r="FL20" s="916">
        <v>429.27425267893773</v>
      </c>
      <c r="FM20" s="916">
        <v>425.85215332908354</v>
      </c>
      <c r="FN20" s="916">
        <v>401.23145202085965</v>
      </c>
      <c r="FO20" s="916">
        <v>1256.3578580288811</v>
      </c>
      <c r="FP20" s="916">
        <v>450.00287020950122</v>
      </c>
      <c r="FQ20" s="916">
        <v>417.54113695820058</v>
      </c>
      <c r="FR20" s="916">
        <v>498.88881307480801</v>
      </c>
      <c r="FS20" s="916">
        <v>1366.4328202425099</v>
      </c>
      <c r="FT20" s="918">
        <v>5958.0955715384298</v>
      </c>
      <c r="FU20" s="917">
        <v>420.84291687911895</v>
      </c>
      <c r="FV20" s="916">
        <v>339.62543362000002</v>
      </c>
      <c r="FW20" s="916">
        <v>508.76475385018176</v>
      </c>
      <c r="FX20" s="916">
        <f t="shared" si="1"/>
        <v>1269.2331043493007</v>
      </c>
      <c r="FY20" s="916">
        <v>466.28671509000003</v>
      </c>
      <c r="FZ20" s="916">
        <v>464.08028612999999</v>
      </c>
      <c r="GA20" s="916">
        <v>441.30939836000005</v>
      </c>
      <c r="GB20" s="916">
        <f t="shared" si="2"/>
        <v>1371.6763995800002</v>
      </c>
      <c r="GC20" s="916">
        <v>410.05941532000003</v>
      </c>
      <c r="GD20" s="916">
        <v>389.6435409</v>
      </c>
      <c r="GE20" s="916">
        <v>421.34381321000001</v>
      </c>
      <c r="GF20" s="916">
        <f t="shared" si="3"/>
        <v>1221.04676943</v>
      </c>
      <c r="GG20" s="916">
        <v>387.89373353000008</v>
      </c>
      <c r="GH20" s="916">
        <v>390.52753144000008</v>
      </c>
      <c r="GI20" s="916">
        <v>379.32202247999999</v>
      </c>
      <c r="GJ20" s="916">
        <f t="shared" si="4"/>
        <v>1157.74328745</v>
      </c>
      <c r="GK20" s="918">
        <v>5019.6995608093002</v>
      </c>
      <c r="GL20" s="917">
        <v>426.11068348999993</v>
      </c>
      <c r="GM20" s="916">
        <v>325.81605607999995</v>
      </c>
      <c r="GN20" s="916">
        <v>549.3529100799999</v>
      </c>
      <c r="GO20" s="916">
        <f t="shared" si="10"/>
        <v>1301.2796496499998</v>
      </c>
      <c r="GP20" s="916">
        <v>356.69281341999999</v>
      </c>
      <c r="GQ20" s="916">
        <v>584.11091214999999</v>
      </c>
      <c r="GR20" s="916">
        <v>461.88068121000003</v>
      </c>
      <c r="GS20" s="916">
        <f t="shared" si="11"/>
        <v>1402.68440678</v>
      </c>
      <c r="GT20" s="916">
        <v>485.80873003999994</v>
      </c>
      <c r="GU20" s="916">
        <v>469.05112143000008</v>
      </c>
      <c r="GV20" s="916">
        <v>367.99192796</v>
      </c>
      <c r="GW20" s="916">
        <f t="shared" si="12"/>
        <v>1322.8517794300001</v>
      </c>
      <c r="GX20" s="916">
        <v>541.45305856000004</v>
      </c>
      <c r="GY20" s="916">
        <v>472.96682581999994</v>
      </c>
      <c r="GZ20" s="916">
        <v>545.52516572999991</v>
      </c>
      <c r="HA20" s="916">
        <f t="shared" si="13"/>
        <v>1559.94505011</v>
      </c>
      <c r="HB20" s="918">
        <f t="shared" si="9"/>
        <v>5586.7608859699994</v>
      </c>
      <c r="HC20" s="916">
        <v>511.82367638000011</v>
      </c>
      <c r="HD20" s="916">
        <v>524.71661699999993</v>
      </c>
      <c r="HE20" s="916">
        <v>497.97993115999998</v>
      </c>
      <c r="HF20" s="916">
        <v>1534.5202245400001</v>
      </c>
      <c r="HG20" s="916">
        <v>558.44355933999998</v>
      </c>
      <c r="HH20" s="916">
        <v>608.05866311999989</v>
      </c>
      <c r="HI20" s="916">
        <v>549.7669420444596</v>
      </c>
      <c r="HJ20" s="916">
        <v>1716.2691645044597</v>
      </c>
      <c r="HK20" s="916">
        <v>563.06164484999999</v>
      </c>
      <c r="HL20" s="916">
        <v>553.99939747999997</v>
      </c>
      <c r="HM20" s="916">
        <v>402.39365887000002</v>
      </c>
      <c r="HN20" s="916">
        <v>1519.4547011999998</v>
      </c>
      <c r="HO20" s="916">
        <v>743.37010107999993</v>
      </c>
      <c r="HP20" s="916">
        <v>602.86947960053487</v>
      </c>
      <c r="HQ20" s="916">
        <v>683.4295216752389</v>
      </c>
      <c r="HR20" s="916">
        <v>2029.6691023557737</v>
      </c>
      <c r="HS20" s="918">
        <v>6799.9131926002328</v>
      </c>
      <c r="HT20" s="917">
        <v>608.62342941999998</v>
      </c>
      <c r="HU20" s="916">
        <v>522.11644855000009</v>
      </c>
      <c r="HV20" s="916">
        <v>643.3293071600001</v>
      </c>
      <c r="HW20" s="916">
        <v>1774.0691851300001</v>
      </c>
      <c r="HX20" s="916">
        <v>434.1597158007703</v>
      </c>
      <c r="HY20" s="916">
        <v>404.15375560994738</v>
      </c>
      <c r="HZ20" s="916">
        <v>432.33369201502893</v>
      </c>
      <c r="IA20" s="916">
        <v>1270.6471634257466</v>
      </c>
      <c r="IB20" s="916">
        <v>425.90544605141832</v>
      </c>
      <c r="IC20" s="916">
        <v>357.88849891275089</v>
      </c>
      <c r="ID20" s="916">
        <v>361.9383322244625</v>
      </c>
      <c r="IE20" s="916">
        <v>1145.7322771886318</v>
      </c>
      <c r="IF20" s="916">
        <v>409.47893674999995</v>
      </c>
      <c r="IG20" s="916">
        <v>443.64196076104986</v>
      </c>
      <c r="IH20" s="916">
        <v>612.3800081693912</v>
      </c>
      <c r="II20" s="916">
        <v>1465.5009056804408</v>
      </c>
      <c r="IJ20" s="918">
        <f t="shared" si="0"/>
        <v>5655.9495314248197</v>
      </c>
      <c r="IK20" s="917">
        <v>476</v>
      </c>
      <c r="IL20" s="916">
        <v>436</v>
      </c>
      <c r="IM20" s="916">
        <v>1136</v>
      </c>
      <c r="IN20" s="918">
        <v>2048</v>
      </c>
      <c r="IO20" s="921"/>
    </row>
    <row r="21" spans="1:249" ht="23.25" customHeight="1">
      <c r="A21" s="939" t="s">
        <v>737</v>
      </c>
      <c r="B21" s="928">
        <v>353.73899999999998</v>
      </c>
      <c r="C21" s="929">
        <v>369.048</v>
      </c>
      <c r="D21" s="930">
        <v>356.75900000000001</v>
      </c>
      <c r="E21" s="930">
        <v>436.416</v>
      </c>
      <c r="F21" s="931">
        <v>18.35951137</v>
      </c>
      <c r="G21" s="932">
        <v>14.524369960000001</v>
      </c>
      <c r="H21" s="932">
        <v>14.444327039999999</v>
      </c>
      <c r="I21" s="932">
        <v>47.328208370000006</v>
      </c>
      <c r="J21" s="932">
        <v>12.74397093</v>
      </c>
      <c r="K21" s="932">
        <v>14.443697910000001</v>
      </c>
      <c r="L21" s="932">
        <v>18.228920679999998</v>
      </c>
      <c r="M21" s="932">
        <v>45.416589519999995</v>
      </c>
      <c r="N21" s="932">
        <v>12.844786599999999</v>
      </c>
      <c r="O21" s="932">
        <v>15.53177073</v>
      </c>
      <c r="P21" s="932">
        <v>15.5492674</v>
      </c>
      <c r="Q21" s="932">
        <v>43.925824730000002</v>
      </c>
      <c r="R21" s="932">
        <v>14.62355606</v>
      </c>
      <c r="S21" s="932">
        <v>14.745749829999999</v>
      </c>
      <c r="T21" s="932">
        <v>19.761044859999998</v>
      </c>
      <c r="U21" s="932">
        <v>49.130350749999998</v>
      </c>
      <c r="V21" s="932">
        <v>185.80097337000001</v>
      </c>
      <c r="W21" s="932"/>
      <c r="X21" s="932">
        <v>21.17124982</v>
      </c>
      <c r="Y21" s="932">
        <v>15.900447130000002</v>
      </c>
      <c r="Z21" s="932">
        <v>13.518147069999999</v>
      </c>
      <c r="AA21" s="932">
        <v>50.589844020000001</v>
      </c>
      <c r="AB21" s="943">
        <v>14.516297269999999</v>
      </c>
      <c r="AC21" s="943">
        <v>13.94213674</v>
      </c>
      <c r="AD21" s="943">
        <v>19.008213949999998</v>
      </c>
      <c r="AE21" s="943">
        <v>47.466647959999996</v>
      </c>
      <c r="AF21" s="943">
        <v>13.82273226</v>
      </c>
      <c r="AG21" s="943">
        <v>11.420640109999999</v>
      </c>
      <c r="AH21" s="943">
        <v>8.7660870099999997</v>
      </c>
      <c r="AI21" s="943">
        <v>34.009459379999996</v>
      </c>
      <c r="AJ21" s="943">
        <v>7.2697514199999995</v>
      </c>
      <c r="AK21" s="943">
        <v>10.062888859999999</v>
      </c>
      <c r="AL21" s="943"/>
      <c r="AM21" s="943"/>
      <c r="AN21" s="943"/>
      <c r="AO21" s="943">
        <v>19.761044859999998</v>
      </c>
      <c r="AP21" s="943">
        <v>37.093685139999998</v>
      </c>
      <c r="AQ21" s="943">
        <v>169.15963649999998</v>
      </c>
      <c r="AR21" s="943">
        <v>16.33475155</v>
      </c>
      <c r="AS21" s="943">
        <v>10.979605579999999</v>
      </c>
      <c r="AT21" s="943">
        <v>9.8804014699999989</v>
      </c>
      <c r="AU21" s="943">
        <v>37.1947586</v>
      </c>
      <c r="AV21" s="943">
        <v>9.5097308800000011</v>
      </c>
      <c r="AW21" s="943">
        <v>13.606602399999998</v>
      </c>
      <c r="AX21" s="943">
        <v>10.543680610000001</v>
      </c>
      <c r="AY21" s="943">
        <v>33.660013890000002</v>
      </c>
      <c r="AZ21" s="943">
        <v>8.5672104400000002</v>
      </c>
      <c r="BA21" s="943">
        <v>10.825147119999999</v>
      </c>
      <c r="BB21" s="943">
        <v>11.37117785</v>
      </c>
      <c r="BC21" s="943">
        <v>45.200624770000005</v>
      </c>
      <c r="BD21" s="943">
        <v>17.466002879999998</v>
      </c>
      <c r="BE21" s="943">
        <v>15.23214164</v>
      </c>
      <c r="BF21" s="943">
        <v>15.822398799999998</v>
      </c>
      <c r="BG21" s="943">
        <v>48.520543320000002</v>
      </c>
      <c r="BH21" s="943">
        <v>14.165578980000001</v>
      </c>
      <c r="BI21" s="943">
        <v>16.069378239999999</v>
      </c>
      <c r="BJ21" s="943">
        <v>17.548069050000002</v>
      </c>
      <c r="BK21" s="943">
        <v>47.783026269999993</v>
      </c>
      <c r="BL21" s="943">
        <v>22.041650520000001</v>
      </c>
      <c r="BM21" s="943">
        <v>37.133796859999997</v>
      </c>
      <c r="BN21" s="943">
        <v>18.17689871</v>
      </c>
      <c r="BO21" s="943"/>
      <c r="BP21" s="943"/>
      <c r="BQ21" s="943"/>
      <c r="BR21" s="943">
        <v>77.352346089999998</v>
      </c>
      <c r="BS21" s="933">
        <v>17.035190510000003</v>
      </c>
      <c r="BT21" s="933">
        <v>17.570621500000001</v>
      </c>
      <c r="BU21" s="933">
        <v>29.332674390000001</v>
      </c>
      <c r="BV21" s="933">
        <v>63.938486400000009</v>
      </c>
      <c r="BW21" s="933">
        <v>17.478711319999999</v>
      </c>
      <c r="BX21" s="933">
        <v>29.871803369999999</v>
      </c>
      <c r="BY21" s="933">
        <v>22.55645152</v>
      </c>
      <c r="BZ21" s="933">
        <v>69.906966209999993</v>
      </c>
      <c r="CA21" s="933">
        <v>28.138616559999999</v>
      </c>
      <c r="CB21" s="933">
        <v>27.568208510000002</v>
      </c>
      <c r="CC21" s="933">
        <v>25.855004300000001</v>
      </c>
      <c r="CD21" s="933">
        <v>81.561829369999998</v>
      </c>
      <c r="CE21" s="933">
        <v>24.901537520000002</v>
      </c>
      <c r="CF21" s="933">
        <v>22.632073341412191</v>
      </c>
      <c r="CG21" s="933">
        <v>10.95328456</v>
      </c>
      <c r="CH21" s="933">
        <v>58.486895421412193</v>
      </c>
      <c r="CI21" s="933">
        <v>26.3149732296</v>
      </c>
      <c r="CJ21" s="933">
        <v>23.593943498691988</v>
      </c>
      <c r="CK21" s="933">
        <v>37.387760999999998</v>
      </c>
      <c r="CL21" s="933">
        <v>87.296677728291982</v>
      </c>
      <c r="CM21" s="933">
        <v>25.24287529314072</v>
      </c>
      <c r="CN21" s="933">
        <v>29.702031642039568</v>
      </c>
      <c r="CO21" s="933">
        <v>27.05769291470272</v>
      </c>
      <c r="CP21" s="933">
        <v>82.002599849883026</v>
      </c>
      <c r="CQ21" s="933">
        <v>28.138616559999999</v>
      </c>
      <c r="CR21" s="933">
        <v>35.593523060032588</v>
      </c>
      <c r="CS21" s="933">
        <v>30.11066944905242</v>
      </c>
      <c r="CT21" s="933">
        <v>93.842809069085021</v>
      </c>
      <c r="CU21" s="933">
        <v>25.87889473744378</v>
      </c>
      <c r="CV21" s="933">
        <v>21.656042284802179</v>
      </c>
      <c r="CW21" s="933">
        <v>22.474057034322879</v>
      </c>
      <c r="CX21" s="933">
        <v>70.008994056568838</v>
      </c>
      <c r="CY21" s="933">
        <v>30.916724351669433</v>
      </c>
      <c r="CZ21" s="933">
        <v>29.364489909176733</v>
      </c>
      <c r="DA21" s="933">
        <v>36.852855234676682</v>
      </c>
      <c r="DB21" s="933">
        <v>97.134069495522837</v>
      </c>
      <c r="DC21" s="933">
        <v>385.89</v>
      </c>
      <c r="DD21" s="935">
        <v>30.216473409697212</v>
      </c>
      <c r="DE21" s="933">
        <v>29.507712035787858</v>
      </c>
      <c r="DF21" s="933">
        <v>27.188013191925112</v>
      </c>
      <c r="DG21" s="933">
        <v>86.912198637410185</v>
      </c>
      <c r="DH21" s="933">
        <v>29.15540892366592</v>
      </c>
      <c r="DI21" s="933">
        <v>30.157254587197084</v>
      </c>
      <c r="DJ21" s="933">
        <v>28.56017877</v>
      </c>
      <c r="DK21" s="933">
        <v>87.872842280862997</v>
      </c>
      <c r="DL21" s="933">
        <v>27.082065338714632</v>
      </c>
      <c r="DM21" s="933">
        <v>21.210847999999999</v>
      </c>
      <c r="DN21" s="933">
        <v>22.112501200393144</v>
      </c>
      <c r="DO21" s="933">
        <v>70.405414539107767</v>
      </c>
      <c r="DP21" s="933">
        <v>18.136894644844801</v>
      </c>
      <c r="DQ21" s="933">
        <v>25.552585665827547</v>
      </c>
      <c r="DR21" s="933">
        <v>30.413362153480367</v>
      </c>
      <c r="DS21" s="933">
        <v>74.102842464152715</v>
      </c>
      <c r="DT21" s="936">
        <v>319.29329792153362</v>
      </c>
      <c r="DU21" s="935">
        <v>32.105780272935753</v>
      </c>
      <c r="DV21" s="933">
        <v>28.461554708263215</v>
      </c>
      <c r="DW21" s="933">
        <v>30.194831394478442</v>
      </c>
      <c r="DX21" s="933">
        <v>90.76216637567741</v>
      </c>
      <c r="DY21" s="933">
        <v>39.969270949182807</v>
      </c>
      <c r="DZ21" s="933">
        <v>34.690030078886529</v>
      </c>
      <c r="EA21" s="933">
        <v>25.511855131619527</v>
      </c>
      <c r="EB21" s="933">
        <v>100.17115615968886</v>
      </c>
      <c r="EC21" s="933">
        <v>20.77</v>
      </c>
      <c r="ED21" s="933">
        <v>20.39</v>
      </c>
      <c r="EE21" s="933">
        <v>20.39</v>
      </c>
      <c r="EF21" s="933">
        <v>37.889796867085273</v>
      </c>
      <c r="EG21" s="933">
        <v>97.752748225629389</v>
      </c>
      <c r="EH21" s="933">
        <v>34.973706595074148</v>
      </c>
      <c r="EI21" s="933">
        <v>31.096282069715851</v>
      </c>
      <c r="EJ21" s="933">
        <v>32.443808083247802</v>
      </c>
      <c r="EK21" s="933">
        <v>98.513796748037805</v>
      </c>
      <c r="EL21" s="936">
        <v>387.19986750903342</v>
      </c>
      <c r="EM21" s="935">
        <v>40.60584687017144</v>
      </c>
      <c r="EN21" s="933">
        <v>40.070376822424116</v>
      </c>
      <c r="EO21" s="933">
        <v>34.316070661302007</v>
      </c>
      <c r="EP21" s="933">
        <v>114.99229435389758</v>
      </c>
      <c r="EQ21" s="933">
        <v>20.603590440420465</v>
      </c>
      <c r="ER21" s="933">
        <v>34.688848206762756</v>
      </c>
      <c r="ES21" s="933">
        <v>30.640539796724187</v>
      </c>
      <c r="ET21" s="933">
        <v>85.932978443907416</v>
      </c>
      <c r="EU21" s="933">
        <v>31.339412553107774</v>
      </c>
      <c r="EV21" s="933">
        <v>30.532011905803689</v>
      </c>
      <c r="EW21" s="933">
        <v>42.173283920181632</v>
      </c>
      <c r="EX21" s="933">
        <v>104.04470837909308</v>
      </c>
      <c r="EY21" s="933">
        <v>37.264433758872094</v>
      </c>
      <c r="EZ21" s="933">
        <v>32.063558770456936</v>
      </c>
      <c r="FA21" s="933">
        <v>40.925958657758912</v>
      </c>
      <c r="FB21" s="933">
        <v>110.25395118708794</v>
      </c>
      <c r="FC21" s="936">
        <v>415.22393236398602</v>
      </c>
      <c r="FD21" s="935">
        <v>21.201032394556574</v>
      </c>
      <c r="FE21" s="933">
        <v>33.964573395495727</v>
      </c>
      <c r="FF21" s="933">
        <v>38.40479177926705</v>
      </c>
      <c r="FG21" s="933">
        <v>93.570397569319354</v>
      </c>
      <c r="FH21" s="933">
        <v>34.90462568493512</v>
      </c>
      <c r="FI21" s="933">
        <v>42.989003939018453</v>
      </c>
      <c r="FJ21" s="933">
        <v>54.341712923766949</v>
      </c>
      <c r="FK21" s="933">
        <v>132.23534254772053</v>
      </c>
      <c r="FL21" s="933">
        <v>55.554023758937724</v>
      </c>
      <c r="FM21" s="933">
        <v>46.035903859083561</v>
      </c>
      <c r="FN21" s="933">
        <v>34.381518170859707</v>
      </c>
      <c r="FO21" s="933">
        <v>135.971445788881</v>
      </c>
      <c r="FP21" s="933">
        <v>56.544086219501203</v>
      </c>
      <c r="FQ21" s="933">
        <v>45.984819398200564</v>
      </c>
      <c r="FR21" s="933">
        <v>79.021824054807908</v>
      </c>
      <c r="FS21" s="933">
        <v>181.55072967250968</v>
      </c>
      <c r="FT21" s="936">
        <v>543.32791557843052</v>
      </c>
      <c r="FU21" s="935">
        <v>26.757343029118939</v>
      </c>
      <c r="FV21" s="933">
        <v>53.414216259999996</v>
      </c>
      <c r="FW21" s="933">
        <v>43.977578890181753</v>
      </c>
      <c r="FX21" s="933">
        <f t="shared" si="1"/>
        <v>124.14913817930068</v>
      </c>
      <c r="FY21" s="933">
        <v>50.767164969999996</v>
      </c>
      <c r="FZ21" s="933">
        <v>48.560736009999999</v>
      </c>
      <c r="GA21" s="933">
        <v>46.133006359999996</v>
      </c>
      <c r="GB21" s="933">
        <f t="shared" si="2"/>
        <v>145.46090734000001</v>
      </c>
      <c r="GC21" s="933">
        <v>39.108811960000004</v>
      </c>
      <c r="GD21" s="933">
        <v>42.320859159999998</v>
      </c>
      <c r="GE21" s="933">
        <v>48.632534700000001</v>
      </c>
      <c r="GF21" s="933">
        <f t="shared" si="3"/>
        <v>130.06220582</v>
      </c>
      <c r="GG21" s="933">
        <v>45.005422439999997</v>
      </c>
      <c r="GH21" s="933">
        <v>46.782392950000002</v>
      </c>
      <c r="GI21" s="933">
        <v>48.730079259999997</v>
      </c>
      <c r="GJ21" s="933">
        <f t="shared" si="4"/>
        <v>140.51789464999999</v>
      </c>
      <c r="GK21" s="936">
        <v>540.19014598930073</v>
      </c>
      <c r="GL21" s="935">
        <v>68.240615689999998</v>
      </c>
      <c r="GM21" s="933">
        <v>66.743165720000007</v>
      </c>
      <c r="GN21" s="933">
        <v>65.635538069999996</v>
      </c>
      <c r="GO21" s="933">
        <f t="shared" si="10"/>
        <v>200.61931948</v>
      </c>
      <c r="GP21" s="933">
        <v>73.267989790000001</v>
      </c>
      <c r="GQ21" s="933">
        <v>78.071303099999994</v>
      </c>
      <c r="GR21" s="933">
        <v>60.211847929999998</v>
      </c>
      <c r="GS21" s="933">
        <f t="shared" si="11"/>
        <v>211.55114082</v>
      </c>
      <c r="GT21" s="933">
        <v>85.351360939999992</v>
      </c>
      <c r="GU21" s="933">
        <v>70.848592630000027</v>
      </c>
      <c r="GV21" s="933">
        <v>62.973125510000003</v>
      </c>
      <c r="GW21" s="933">
        <f t="shared" si="12"/>
        <v>219.17307908000004</v>
      </c>
      <c r="GX21" s="933">
        <v>61.936340259999994</v>
      </c>
      <c r="GY21" s="933">
        <v>100.55451088000002</v>
      </c>
      <c r="GZ21" s="933">
        <v>106.35868843000002</v>
      </c>
      <c r="HA21" s="933">
        <f t="shared" si="13"/>
        <v>268.84953957000005</v>
      </c>
      <c r="HB21" s="936">
        <f t="shared" si="9"/>
        <v>900.1930789500002</v>
      </c>
      <c r="HC21" s="933">
        <v>99.361606870000003</v>
      </c>
      <c r="HD21" s="933">
        <v>105.92370493999999</v>
      </c>
      <c r="HE21" s="933">
        <v>98.538634119999969</v>
      </c>
      <c r="HF21" s="933">
        <v>303.82394592999992</v>
      </c>
      <c r="HG21" s="933">
        <v>106.77663497999998</v>
      </c>
      <c r="HH21" s="933">
        <v>110.39503944999998</v>
      </c>
      <c r="HI21" s="933">
        <v>92.635413064459598</v>
      </c>
      <c r="HJ21" s="933">
        <v>309.80708749445955</v>
      </c>
      <c r="HK21" s="933">
        <v>101.19619262000001</v>
      </c>
      <c r="HL21" s="933">
        <v>103.82545243000001</v>
      </c>
      <c r="HM21" s="933">
        <v>81.308970599999995</v>
      </c>
      <c r="HN21" s="933">
        <v>286.33061564999997</v>
      </c>
      <c r="HO21" s="933">
        <v>108.0389187</v>
      </c>
      <c r="HP21" s="933">
        <v>110.77298761053495</v>
      </c>
      <c r="HQ21" s="933">
        <v>173.45141303523897</v>
      </c>
      <c r="HR21" s="933">
        <v>392.26331934577394</v>
      </c>
      <c r="HS21" s="936">
        <v>1292.2249684202332</v>
      </c>
      <c r="HT21" s="935">
        <v>140.27571710000004</v>
      </c>
      <c r="HU21" s="933">
        <v>125.54590149000005</v>
      </c>
      <c r="HV21" s="933">
        <v>124.83828092000002</v>
      </c>
      <c r="HW21" s="933">
        <v>390.65989951000012</v>
      </c>
      <c r="HX21" s="933">
        <v>139.39783978077034</v>
      </c>
      <c r="HY21" s="933">
        <v>123.72066871994733</v>
      </c>
      <c r="HZ21" s="933">
        <v>156.49790850502893</v>
      </c>
      <c r="IA21" s="933">
        <v>419.6164170057466</v>
      </c>
      <c r="IB21" s="933">
        <v>107.90324341141827</v>
      </c>
      <c r="IC21" s="933">
        <v>102.2611110327509</v>
      </c>
      <c r="ID21" s="933">
        <v>94.358562664462525</v>
      </c>
      <c r="IE21" s="933">
        <v>304.52291710863165</v>
      </c>
      <c r="IF21" s="933">
        <v>131.88643221999996</v>
      </c>
      <c r="IG21" s="933">
        <v>166.83560778104982</v>
      </c>
      <c r="IH21" s="933">
        <v>288.07594691939107</v>
      </c>
      <c r="II21" s="933">
        <v>586.79798692044096</v>
      </c>
      <c r="IJ21" s="936">
        <f t="shared" si="0"/>
        <v>1701.5972205448193</v>
      </c>
      <c r="IK21" s="935">
        <v>180</v>
      </c>
      <c r="IL21" s="933">
        <v>144</v>
      </c>
      <c r="IM21" s="933">
        <v>146</v>
      </c>
      <c r="IN21" s="936">
        <v>470</v>
      </c>
      <c r="IO21" s="937"/>
    </row>
    <row r="22" spans="1:249" ht="23.25" customHeight="1">
      <c r="A22" s="939" t="s">
        <v>738</v>
      </c>
      <c r="B22" s="928">
        <v>348.73899999999998</v>
      </c>
      <c r="C22" s="929">
        <v>369.048</v>
      </c>
      <c r="D22" s="930">
        <v>356.75900000000001</v>
      </c>
      <c r="E22" s="930">
        <v>436.416</v>
      </c>
      <c r="F22" s="931">
        <v>39.098678</v>
      </c>
      <c r="G22" s="932">
        <v>49.239494999999998</v>
      </c>
      <c r="H22" s="932">
        <v>46.581918000000002</v>
      </c>
      <c r="I22" s="932">
        <v>134.92009100000001</v>
      </c>
      <c r="J22" s="932">
        <v>46.478357000000003</v>
      </c>
      <c r="K22" s="932">
        <v>48.269480000000001</v>
      </c>
      <c r="L22" s="932">
        <v>44.293897000000001</v>
      </c>
      <c r="M22" s="932">
        <v>139.04173399999999</v>
      </c>
      <c r="N22" s="932">
        <v>44.333421000000001</v>
      </c>
      <c r="O22" s="932">
        <v>47.734975570000003</v>
      </c>
      <c r="P22" s="932">
        <v>30.586066039999999</v>
      </c>
      <c r="Q22" s="932">
        <v>122.65446261</v>
      </c>
      <c r="R22" s="932">
        <v>52.11945944</v>
      </c>
      <c r="S22" s="932">
        <v>47.149118380000004</v>
      </c>
      <c r="T22" s="932">
        <v>48.606299060000005</v>
      </c>
      <c r="U22" s="932">
        <v>147.87487687999999</v>
      </c>
      <c r="V22" s="932">
        <v>544.49116448999996</v>
      </c>
      <c r="W22" s="932"/>
      <c r="X22" s="932">
        <v>3.3229839999999999</v>
      </c>
      <c r="Y22" s="932">
        <v>34.491444780000002</v>
      </c>
      <c r="Z22" s="932">
        <v>53.261564049999997</v>
      </c>
      <c r="AA22" s="932">
        <v>91.07599282999999</v>
      </c>
      <c r="AB22" s="943">
        <v>45.730251000000003</v>
      </c>
      <c r="AC22" s="943">
        <v>53.769548669999985</v>
      </c>
      <c r="AD22" s="943">
        <v>50.007972609999996</v>
      </c>
      <c r="AE22" s="943">
        <v>149.50777227999998</v>
      </c>
      <c r="AF22" s="943">
        <v>48.120930009999995</v>
      </c>
      <c r="AG22" s="943">
        <v>44.080157399999997</v>
      </c>
      <c r="AH22" s="943">
        <v>43.15972627</v>
      </c>
      <c r="AI22" s="943">
        <v>135.36081367999998</v>
      </c>
      <c r="AJ22" s="943">
        <v>52.914526869999996</v>
      </c>
      <c r="AK22" s="943">
        <v>47.60349283</v>
      </c>
      <c r="AL22" s="943"/>
      <c r="AM22" s="943"/>
      <c r="AN22" s="943"/>
      <c r="AO22" s="943">
        <v>48.627046999999997</v>
      </c>
      <c r="AP22" s="943">
        <v>149.1450667</v>
      </c>
      <c r="AQ22" s="943">
        <v>525.08964548999995</v>
      </c>
      <c r="AR22" s="943">
        <v>50.960753179999998</v>
      </c>
      <c r="AS22" s="943">
        <v>38.460064029999998</v>
      </c>
      <c r="AT22" s="943">
        <v>52.167863200000006</v>
      </c>
      <c r="AU22" s="943">
        <v>141.58868040999999</v>
      </c>
      <c r="AV22" s="943">
        <v>51.468807549999994</v>
      </c>
      <c r="AW22" s="943">
        <v>48.419691</v>
      </c>
      <c r="AX22" s="943">
        <v>56.444935520000001</v>
      </c>
      <c r="AY22" s="943">
        <v>156.33343407000001</v>
      </c>
      <c r="AZ22" s="943">
        <v>47.131315030000003</v>
      </c>
      <c r="BA22" s="943">
        <v>44.249226499999999</v>
      </c>
      <c r="BB22" s="943">
        <v>52.13543482</v>
      </c>
      <c r="BC22" s="943">
        <v>176.06047412999999</v>
      </c>
      <c r="BD22" s="943">
        <v>200.25025127000001</v>
      </c>
      <c r="BE22" s="943">
        <v>153.53177416</v>
      </c>
      <c r="BF22" s="943">
        <v>196.26997890999999</v>
      </c>
      <c r="BG22" s="943">
        <v>550.05200434000005</v>
      </c>
      <c r="BH22" s="943">
        <v>193.15613008000003</v>
      </c>
      <c r="BI22" s="943">
        <v>166.88387319</v>
      </c>
      <c r="BJ22" s="943">
        <v>180.64552214</v>
      </c>
      <c r="BK22" s="943">
        <v>540.68552540999997</v>
      </c>
      <c r="BL22" s="943">
        <v>203.98442943999999</v>
      </c>
      <c r="BM22" s="943">
        <v>206.36554350999998</v>
      </c>
      <c r="BN22" s="943">
        <v>206.36554350999998</v>
      </c>
      <c r="BO22" s="943"/>
      <c r="BP22" s="943"/>
      <c r="BQ22" s="943"/>
      <c r="BR22" s="943">
        <v>616.71551646</v>
      </c>
      <c r="BS22" s="933">
        <v>299.87238598000005</v>
      </c>
      <c r="BT22" s="933">
        <v>166.15080946</v>
      </c>
      <c r="BU22" s="933">
        <v>168.15037353</v>
      </c>
      <c r="BV22" s="933">
        <v>634.17356897000002</v>
      </c>
      <c r="BW22" s="933">
        <v>156.32904722999999</v>
      </c>
      <c r="BX22" s="933">
        <v>280.86000701999995</v>
      </c>
      <c r="BY22" s="933">
        <v>389.04769745999999</v>
      </c>
      <c r="BZ22" s="933">
        <v>826.23675171000002</v>
      </c>
      <c r="CA22" s="933">
        <v>294.3202028</v>
      </c>
      <c r="CB22" s="933">
        <v>372.96855162999998</v>
      </c>
      <c r="CC22" s="933">
        <v>397.10768601999996</v>
      </c>
      <c r="CD22" s="933">
        <v>1064.39644045</v>
      </c>
      <c r="CE22" s="933">
        <v>329.19552462000001</v>
      </c>
      <c r="CF22" s="933">
        <v>263.79480477999999</v>
      </c>
      <c r="CG22" s="933">
        <v>174.89670819999998</v>
      </c>
      <c r="CH22" s="933">
        <v>767.88703759999999</v>
      </c>
      <c r="CI22" s="933">
        <v>245.49879267</v>
      </c>
      <c r="CJ22" s="933">
        <v>244.51581991</v>
      </c>
      <c r="CK22" s="933">
        <v>197.54509325000001</v>
      </c>
      <c r="CL22" s="933">
        <v>687.55970582999987</v>
      </c>
      <c r="CM22" s="933">
        <v>124.15984036999996</v>
      </c>
      <c r="CN22" s="933">
        <v>194.43784634000002</v>
      </c>
      <c r="CO22" s="933">
        <v>249.42243382999996</v>
      </c>
      <c r="CP22" s="933">
        <v>568.02012053999999</v>
      </c>
      <c r="CQ22" s="933">
        <v>133.05616717999999</v>
      </c>
      <c r="CR22" s="933">
        <v>202.14707769999995</v>
      </c>
      <c r="CS22" s="933">
        <v>160.27525241000006</v>
      </c>
      <c r="CT22" s="933">
        <v>495.47849728999995</v>
      </c>
      <c r="CU22" s="933">
        <v>187.42470151999999</v>
      </c>
      <c r="CV22" s="933">
        <v>628.52717506000022</v>
      </c>
      <c r="CW22" s="933">
        <v>193.24498681999998</v>
      </c>
      <c r="CX22" s="933">
        <v>1009.1968634000001</v>
      </c>
      <c r="CY22" s="933">
        <v>190.18244424000002</v>
      </c>
      <c r="CZ22" s="933">
        <v>274.53748204999999</v>
      </c>
      <c r="DA22" s="933">
        <v>213.91723069999986</v>
      </c>
      <c r="DB22" s="933">
        <v>678.63715698999988</v>
      </c>
      <c r="DC22" s="933">
        <v>2878.0006170000001</v>
      </c>
      <c r="DD22" s="935">
        <v>274.34554869000016</v>
      </c>
      <c r="DE22" s="933">
        <v>196.61597348999999</v>
      </c>
      <c r="DF22" s="933">
        <v>265.01491448000002</v>
      </c>
      <c r="DG22" s="933">
        <v>735.97643666000022</v>
      </c>
      <c r="DH22" s="933">
        <v>269.66762660000001</v>
      </c>
      <c r="DI22" s="933">
        <v>266.63712695000004</v>
      </c>
      <c r="DJ22" s="933">
        <v>246.84922562</v>
      </c>
      <c r="DK22" s="933">
        <v>783.15397917000007</v>
      </c>
      <c r="DL22" s="933">
        <v>280.47742656300005</v>
      </c>
      <c r="DM22" s="933">
        <v>514.1302443400001</v>
      </c>
      <c r="DN22" s="933">
        <v>259.23856617000007</v>
      </c>
      <c r="DO22" s="933">
        <v>1053.8462370730001</v>
      </c>
      <c r="DP22" s="933">
        <v>278.53448005999996</v>
      </c>
      <c r="DQ22" s="933">
        <v>255.50508698000002</v>
      </c>
      <c r="DR22" s="933">
        <v>234.90019550999992</v>
      </c>
      <c r="DS22" s="933">
        <v>768.93976254999995</v>
      </c>
      <c r="DT22" s="936">
        <v>3341.9164154530008</v>
      </c>
      <c r="DU22" s="935">
        <v>282.59577554999998</v>
      </c>
      <c r="DV22" s="933">
        <v>217.98402030000003</v>
      </c>
      <c r="DW22" s="933">
        <v>340.99589016999994</v>
      </c>
      <c r="DX22" s="933">
        <v>841.57568602000003</v>
      </c>
      <c r="DY22" s="933">
        <v>302.83977629999993</v>
      </c>
      <c r="DZ22" s="933">
        <v>317.58780554999998</v>
      </c>
      <c r="EA22" s="933">
        <v>228.34667795000001</v>
      </c>
      <c r="EB22" s="933">
        <v>848.77425979999998</v>
      </c>
      <c r="EC22" s="933">
        <v>21.45</v>
      </c>
      <c r="ED22" s="933">
        <v>21.05</v>
      </c>
      <c r="EE22" s="933">
        <v>21.05</v>
      </c>
      <c r="EF22" s="933">
        <v>243.42785013</v>
      </c>
      <c r="EG22" s="933">
        <v>908.11219874999995</v>
      </c>
      <c r="EH22" s="933">
        <v>341.23707062</v>
      </c>
      <c r="EI22" s="933">
        <v>302.22007266999998</v>
      </c>
      <c r="EJ22" s="933">
        <v>290.08383430999993</v>
      </c>
      <c r="EK22" s="933">
        <v>933.54097759999991</v>
      </c>
      <c r="EL22" s="936">
        <v>3532.0031221699996</v>
      </c>
      <c r="EM22" s="935">
        <v>346.34021878999994</v>
      </c>
      <c r="EN22" s="933">
        <v>312.76129892999995</v>
      </c>
      <c r="EO22" s="933">
        <v>293.30240536000002</v>
      </c>
      <c r="EP22" s="933">
        <v>952.40392307999991</v>
      </c>
      <c r="EQ22" s="933">
        <v>228.65336744499999</v>
      </c>
      <c r="ER22" s="933">
        <v>207.56341811000001</v>
      </c>
      <c r="ES22" s="933">
        <v>340.52461815999999</v>
      </c>
      <c r="ET22" s="933">
        <v>776.74140371499993</v>
      </c>
      <c r="EU22" s="933">
        <v>326.86494673999999</v>
      </c>
      <c r="EV22" s="933">
        <v>407.11233419999996</v>
      </c>
      <c r="EW22" s="933">
        <v>405.74132298000001</v>
      </c>
      <c r="EX22" s="933">
        <v>1139.7186039200001</v>
      </c>
      <c r="EY22" s="933">
        <v>391.48396689999998</v>
      </c>
      <c r="EZ22" s="933">
        <v>352.43754913999999</v>
      </c>
      <c r="FA22" s="933">
        <v>375.82834984000004</v>
      </c>
      <c r="FB22" s="933">
        <v>1119.74986588</v>
      </c>
      <c r="FC22" s="936">
        <v>3988.6137965950002</v>
      </c>
      <c r="FD22" s="935">
        <v>369.04437991999998</v>
      </c>
      <c r="FE22" s="933">
        <v>165.91087715000003</v>
      </c>
      <c r="FF22" s="933">
        <v>1375.2490272599998</v>
      </c>
      <c r="FG22" s="933">
        <v>1910.2042843299996</v>
      </c>
      <c r="FH22" s="933">
        <v>453.38299882000007</v>
      </c>
      <c r="FI22" s="933">
        <v>379.92574732000003</v>
      </c>
      <c r="FJ22" s="933">
        <v>365.98612267999999</v>
      </c>
      <c r="FK22" s="933">
        <v>1199.2948688200001</v>
      </c>
      <c r="FL22" s="933">
        <v>373.72022892000001</v>
      </c>
      <c r="FM22" s="933">
        <v>379.81624947</v>
      </c>
      <c r="FN22" s="933">
        <v>366.84993384999996</v>
      </c>
      <c r="FO22" s="933">
        <v>1120.38641224</v>
      </c>
      <c r="FP22" s="933">
        <v>393.45878399000003</v>
      </c>
      <c r="FQ22" s="933">
        <v>371.55631756000002</v>
      </c>
      <c r="FR22" s="933">
        <v>419.86698902000012</v>
      </c>
      <c r="FS22" s="933">
        <v>1184.8820905700002</v>
      </c>
      <c r="FT22" s="936">
        <v>5414.7676559599995</v>
      </c>
      <c r="FU22" s="935">
        <v>394.08557385</v>
      </c>
      <c r="FV22" s="933">
        <v>286.21121736000003</v>
      </c>
      <c r="FW22" s="933">
        <v>464.78717496000002</v>
      </c>
      <c r="FX22" s="933">
        <f t="shared" si="1"/>
        <v>1145.0839661700002</v>
      </c>
      <c r="FY22" s="933">
        <v>415.51955012000002</v>
      </c>
      <c r="FZ22" s="933">
        <v>415.51955012000002</v>
      </c>
      <c r="GA22" s="933">
        <v>395.17639200000002</v>
      </c>
      <c r="GB22" s="933">
        <f t="shared" si="2"/>
        <v>1226.21549224</v>
      </c>
      <c r="GC22" s="933">
        <v>370.95060336</v>
      </c>
      <c r="GD22" s="933">
        <v>347.32268174000001</v>
      </c>
      <c r="GE22" s="933">
        <v>372.71127851</v>
      </c>
      <c r="GF22" s="933">
        <f t="shared" si="3"/>
        <v>1090.9845636100001</v>
      </c>
      <c r="GG22" s="933">
        <v>342.88831109000006</v>
      </c>
      <c r="GH22" s="933">
        <v>343.74513849000004</v>
      </c>
      <c r="GI22" s="933">
        <v>330.59194322000002</v>
      </c>
      <c r="GJ22" s="933">
        <f t="shared" si="4"/>
        <v>1017.2253928000002</v>
      </c>
      <c r="GK22" s="936">
        <v>4479.5094148199996</v>
      </c>
      <c r="GL22" s="935">
        <v>357.87006779999996</v>
      </c>
      <c r="GM22" s="933">
        <v>259.07289035999997</v>
      </c>
      <c r="GN22" s="933">
        <v>483.71737200999996</v>
      </c>
      <c r="GO22" s="933">
        <f t="shared" si="10"/>
        <v>1100.66033017</v>
      </c>
      <c r="GP22" s="933">
        <v>283.42482362999999</v>
      </c>
      <c r="GQ22" s="933">
        <v>506.03960905000002</v>
      </c>
      <c r="GR22" s="933">
        <v>401.66883328000006</v>
      </c>
      <c r="GS22" s="933">
        <f t="shared" si="11"/>
        <v>1191.1332659600002</v>
      </c>
      <c r="GT22" s="933">
        <v>400.45736909999994</v>
      </c>
      <c r="GU22" s="933">
        <v>398.20252880000004</v>
      </c>
      <c r="GV22" s="933">
        <v>305.01880245000001</v>
      </c>
      <c r="GW22" s="933">
        <f t="shared" si="12"/>
        <v>1103.6787003500001</v>
      </c>
      <c r="GX22" s="933">
        <v>479.51671830000009</v>
      </c>
      <c r="GY22" s="933">
        <v>372.41231493999993</v>
      </c>
      <c r="GZ22" s="933">
        <v>439.16647729999994</v>
      </c>
      <c r="HA22" s="933">
        <f t="shared" si="13"/>
        <v>1291.0955105400001</v>
      </c>
      <c r="HB22" s="936">
        <f t="shared" si="9"/>
        <v>4686.5678070200001</v>
      </c>
      <c r="HC22" s="933">
        <v>412.46206951000011</v>
      </c>
      <c r="HD22" s="933">
        <v>418.79291205999994</v>
      </c>
      <c r="HE22" s="933">
        <v>399.44129703999999</v>
      </c>
      <c r="HF22" s="933">
        <v>1230.69627861</v>
      </c>
      <c r="HG22" s="933">
        <v>451.66692436</v>
      </c>
      <c r="HH22" s="933">
        <v>497.66362366999994</v>
      </c>
      <c r="HI22" s="933">
        <v>457.13152898000004</v>
      </c>
      <c r="HJ22" s="933">
        <v>1406.46207701</v>
      </c>
      <c r="HK22" s="933">
        <v>461.86545223000002</v>
      </c>
      <c r="HL22" s="933">
        <v>450.17394504999993</v>
      </c>
      <c r="HM22" s="933">
        <v>321.08468826999996</v>
      </c>
      <c r="HN22" s="933">
        <v>1233.12408555</v>
      </c>
      <c r="HO22" s="933">
        <v>635.33118237999986</v>
      </c>
      <c r="HP22" s="933">
        <v>492.09649198999995</v>
      </c>
      <c r="HQ22" s="933">
        <v>509.9781086399999</v>
      </c>
      <c r="HR22" s="933">
        <v>1637.4057830099998</v>
      </c>
      <c r="HS22" s="936">
        <v>5507.6882241800004</v>
      </c>
      <c r="HT22" s="935">
        <v>468.34771231999991</v>
      </c>
      <c r="HU22" s="933">
        <v>396.57054706000008</v>
      </c>
      <c r="HV22" s="933">
        <v>518.49102624</v>
      </c>
      <c r="HW22" s="933">
        <v>1383.40928562</v>
      </c>
      <c r="HX22" s="933">
        <v>294.76187601999999</v>
      </c>
      <c r="HY22" s="933">
        <v>280.43308689000003</v>
      </c>
      <c r="HZ22" s="933">
        <v>275.83578351</v>
      </c>
      <c r="IA22" s="933">
        <v>851.03074642000013</v>
      </c>
      <c r="IB22" s="933">
        <v>318.00220264000006</v>
      </c>
      <c r="IC22" s="933">
        <v>255.62738787999999</v>
      </c>
      <c r="ID22" s="933">
        <v>267.57976955999999</v>
      </c>
      <c r="IE22" s="933">
        <v>841.2093600799999</v>
      </c>
      <c r="IF22" s="933">
        <v>277.59250452999999</v>
      </c>
      <c r="IG22" s="933">
        <v>276.80635298000004</v>
      </c>
      <c r="IH22" s="933">
        <v>324.30406125000002</v>
      </c>
      <c r="II22" s="933">
        <v>878.70291875999999</v>
      </c>
      <c r="IJ22" s="936">
        <f t="shared" si="0"/>
        <v>3954.35231088</v>
      </c>
      <c r="IK22" s="935">
        <v>297</v>
      </c>
      <c r="IL22" s="933">
        <v>292</v>
      </c>
      <c r="IM22" s="933">
        <v>990</v>
      </c>
      <c r="IN22" s="936">
        <v>1579</v>
      </c>
      <c r="IO22" s="937"/>
    </row>
    <row r="23" spans="1:249" s="952" customFormat="1" ht="23.25" customHeight="1">
      <c r="A23" s="946" t="s">
        <v>739</v>
      </c>
      <c r="B23" s="960">
        <v>348.73899999999998</v>
      </c>
      <c r="C23" s="948">
        <v>369.048</v>
      </c>
      <c r="D23" s="949">
        <v>356.75900000000001</v>
      </c>
      <c r="E23" s="949">
        <v>436.416</v>
      </c>
      <c r="F23" s="961"/>
      <c r="G23" s="962"/>
      <c r="H23" s="962"/>
      <c r="I23" s="962"/>
      <c r="J23" s="962"/>
      <c r="K23" s="962"/>
      <c r="L23" s="962"/>
      <c r="M23" s="962"/>
      <c r="N23" s="962"/>
      <c r="O23" s="962"/>
      <c r="P23" s="962"/>
      <c r="Q23" s="962"/>
      <c r="R23" s="962"/>
      <c r="S23" s="962"/>
      <c r="T23" s="962"/>
      <c r="U23" s="962"/>
      <c r="V23" s="962"/>
      <c r="W23" s="962"/>
      <c r="X23" s="962">
        <v>0</v>
      </c>
      <c r="Y23" s="962">
        <v>0</v>
      </c>
      <c r="Z23" s="962">
        <v>0</v>
      </c>
      <c r="AA23" s="962">
        <v>0</v>
      </c>
      <c r="AB23" s="963">
        <v>0</v>
      </c>
      <c r="AC23" s="963">
        <v>0</v>
      </c>
      <c r="AD23" s="963">
        <v>0</v>
      </c>
      <c r="AE23" s="963">
        <v>0</v>
      </c>
      <c r="AF23" s="963">
        <v>0</v>
      </c>
      <c r="AG23" s="963">
        <v>0</v>
      </c>
      <c r="AH23" s="963">
        <v>0</v>
      </c>
      <c r="AI23" s="963">
        <v>0</v>
      </c>
      <c r="AJ23" s="963">
        <v>0</v>
      </c>
      <c r="AK23" s="963">
        <v>0</v>
      </c>
      <c r="AL23" s="963"/>
      <c r="AM23" s="963"/>
      <c r="AN23" s="963"/>
      <c r="AO23" s="963">
        <v>0</v>
      </c>
      <c r="AP23" s="963">
        <v>0</v>
      </c>
      <c r="AQ23" s="963">
        <v>0</v>
      </c>
      <c r="AR23" s="963">
        <v>0</v>
      </c>
      <c r="AS23" s="963">
        <v>0</v>
      </c>
      <c r="AT23" s="963">
        <v>0</v>
      </c>
      <c r="AU23" s="963">
        <v>0</v>
      </c>
      <c r="AV23" s="963">
        <v>0</v>
      </c>
      <c r="AW23" s="963">
        <v>0</v>
      </c>
      <c r="AX23" s="963">
        <v>0</v>
      </c>
      <c r="AY23" s="963">
        <v>0</v>
      </c>
      <c r="AZ23" s="963">
        <v>0</v>
      </c>
      <c r="BA23" s="963">
        <v>0</v>
      </c>
      <c r="BB23" s="963">
        <v>0</v>
      </c>
      <c r="BC23" s="963">
        <v>0</v>
      </c>
      <c r="BD23" s="963">
        <v>0</v>
      </c>
      <c r="BE23" s="963">
        <v>0</v>
      </c>
      <c r="BF23" s="963">
        <v>0</v>
      </c>
      <c r="BG23" s="963">
        <v>0</v>
      </c>
      <c r="BH23" s="963">
        <v>0</v>
      </c>
      <c r="BI23" s="963">
        <v>0</v>
      </c>
      <c r="BJ23" s="963">
        <v>0</v>
      </c>
      <c r="BK23" s="963">
        <v>0</v>
      </c>
      <c r="BL23" s="963">
        <v>0</v>
      </c>
      <c r="BM23" s="963">
        <v>0</v>
      </c>
      <c r="BN23" s="963">
        <v>0</v>
      </c>
      <c r="BO23" s="963"/>
      <c r="BP23" s="963"/>
      <c r="BQ23" s="963"/>
      <c r="BR23" s="963">
        <v>0</v>
      </c>
      <c r="BS23" s="968">
        <v>0</v>
      </c>
      <c r="BT23" s="968">
        <v>0</v>
      </c>
      <c r="BU23" s="968">
        <v>0</v>
      </c>
      <c r="BV23" s="968">
        <v>0</v>
      </c>
      <c r="BW23" s="968">
        <v>0</v>
      </c>
      <c r="BX23" s="968">
        <v>0</v>
      </c>
      <c r="BY23" s="968">
        <v>0</v>
      </c>
      <c r="BZ23" s="968">
        <v>0</v>
      </c>
      <c r="CA23" s="955">
        <v>0</v>
      </c>
      <c r="CB23" s="955">
        <v>0</v>
      </c>
      <c r="CC23" s="955">
        <v>0</v>
      </c>
      <c r="CD23" s="955">
        <v>8.7085930000000005</v>
      </c>
      <c r="CE23" s="955">
        <v>2.5120946000000002</v>
      </c>
      <c r="CF23" s="955">
        <v>2.5097045200000001</v>
      </c>
      <c r="CG23" s="955">
        <v>2.42003806</v>
      </c>
      <c r="CH23" s="955">
        <v>7.4418371799999994</v>
      </c>
      <c r="CI23" s="955">
        <v>2.02062381</v>
      </c>
      <c r="CJ23" s="955">
        <v>2.7253689400000001</v>
      </c>
      <c r="CK23" s="955">
        <v>0</v>
      </c>
      <c r="CL23" s="955">
        <v>4.7459927500000001</v>
      </c>
      <c r="CM23" s="955">
        <v>2.1410734700000003</v>
      </c>
      <c r="CN23" s="955">
        <v>2.42739708</v>
      </c>
      <c r="CO23" s="955">
        <v>2.0717169499999999</v>
      </c>
      <c r="CP23" s="955">
        <v>6.6401875000000006</v>
      </c>
      <c r="CQ23" s="955">
        <v>4.0626959100000004</v>
      </c>
      <c r="CR23" s="955">
        <v>1.63827502</v>
      </c>
      <c r="CS23" s="955">
        <v>2.2734801299999998</v>
      </c>
      <c r="CT23" s="955">
        <v>7.9744510600000007</v>
      </c>
      <c r="CU23" s="955">
        <v>2.5120946000000002</v>
      </c>
      <c r="CV23" s="955">
        <v>2.5097045200000001</v>
      </c>
      <c r="CW23" s="955">
        <v>2.42003806</v>
      </c>
      <c r="CX23" s="955">
        <v>7.4418371799999994</v>
      </c>
      <c r="CY23" s="955">
        <v>2.32747634</v>
      </c>
      <c r="CZ23" s="955">
        <v>2.5663157000000001</v>
      </c>
      <c r="DA23" s="955">
        <v>2.4837227400000002</v>
      </c>
      <c r="DB23" s="955">
        <v>7.3775147800000003</v>
      </c>
      <c r="DC23" s="955">
        <v>31.41</v>
      </c>
      <c r="DD23" s="957">
        <v>2.6612214199999999</v>
      </c>
      <c r="DE23" s="955">
        <v>2.7010972999999998</v>
      </c>
      <c r="DF23" s="955">
        <v>2.4285091000000003</v>
      </c>
      <c r="DG23" s="955">
        <v>7.7908278200000005</v>
      </c>
      <c r="DH23" s="955">
        <v>3.46536227</v>
      </c>
      <c r="DI23" s="955">
        <v>2.6916285000000002</v>
      </c>
      <c r="DJ23" s="955">
        <v>2.6485219199999999</v>
      </c>
      <c r="DK23" s="955">
        <v>8.8055126899999987</v>
      </c>
      <c r="DL23" s="955">
        <v>2.9987936200000003</v>
      </c>
      <c r="DM23" s="955">
        <v>3.1697523064404254</v>
      </c>
      <c r="DN23" s="955">
        <v>3.3557635399999999</v>
      </c>
      <c r="DO23" s="955">
        <v>9.5243094664404246</v>
      </c>
      <c r="DP23" s="955">
        <v>2.8098088799999998</v>
      </c>
      <c r="DQ23" s="955">
        <v>3.15598913</v>
      </c>
      <c r="DR23" s="955">
        <v>3.3471944900000001</v>
      </c>
      <c r="DS23" s="955">
        <v>9.3129925</v>
      </c>
      <c r="DT23" s="958">
        <v>35.433642476440426</v>
      </c>
      <c r="DU23" s="957">
        <v>3.2943913300000003</v>
      </c>
      <c r="DV23" s="955">
        <v>3.2058979999999999</v>
      </c>
      <c r="DW23" s="955">
        <v>3.09679569</v>
      </c>
      <c r="DX23" s="955">
        <v>9.5970850199999997</v>
      </c>
      <c r="DY23" s="955">
        <v>3.45435815</v>
      </c>
      <c r="DZ23" s="955">
        <v>3.6509472000000001</v>
      </c>
      <c r="EA23" s="955">
        <v>3.2804418799999997</v>
      </c>
      <c r="EB23" s="955">
        <v>10.38574723</v>
      </c>
      <c r="EC23" s="955">
        <v>21.5</v>
      </c>
      <c r="ED23" s="955">
        <v>18</v>
      </c>
      <c r="EE23" s="955">
        <v>18</v>
      </c>
      <c r="EF23" s="955">
        <v>3.1056872499999999</v>
      </c>
      <c r="EG23" s="955">
        <v>9.4170437000000007</v>
      </c>
      <c r="EH23" s="955">
        <v>2.9069851899999999</v>
      </c>
      <c r="EI23" s="955">
        <v>3.1584500499999999</v>
      </c>
      <c r="EJ23" s="955">
        <v>3.1584643902959577</v>
      </c>
      <c r="EK23" s="955">
        <v>9.2238996302959571</v>
      </c>
      <c r="EL23" s="958">
        <v>38.623775580295955</v>
      </c>
      <c r="EM23" s="957">
        <v>3.53747772</v>
      </c>
      <c r="EN23" s="955">
        <v>3.14809677</v>
      </c>
      <c r="EO23" s="955">
        <v>3.1059515600000003</v>
      </c>
      <c r="EP23" s="955">
        <v>9.7915260499999999</v>
      </c>
      <c r="EQ23" s="955">
        <v>2.2398634999999998</v>
      </c>
      <c r="ER23" s="955">
        <v>2.1581427500000001</v>
      </c>
      <c r="ES23" s="955">
        <v>3.3759485499999999</v>
      </c>
      <c r="ET23" s="955">
        <v>7.7739547999999994</v>
      </c>
      <c r="EU23" s="955">
        <v>6.0738530400000004</v>
      </c>
      <c r="EV23" s="955">
        <v>4.0681397600000002</v>
      </c>
      <c r="EW23" s="955">
        <v>4.0803610699999995</v>
      </c>
      <c r="EX23" s="955">
        <v>14.222353870000001</v>
      </c>
      <c r="EY23" s="955">
        <v>3.95926197</v>
      </c>
      <c r="EZ23" s="955">
        <v>3.5135767999999996</v>
      </c>
      <c r="FA23" s="955">
        <v>3.9241545857541817</v>
      </c>
      <c r="FB23" s="955">
        <v>11.396993355754182</v>
      </c>
      <c r="FC23" s="958">
        <v>43.184828075754183</v>
      </c>
      <c r="FD23" s="957">
        <v>3.9022237299999998</v>
      </c>
      <c r="FE23" s="955">
        <v>4.3026108175151236</v>
      </c>
      <c r="FF23" s="955">
        <v>3.7844465299999999</v>
      </c>
      <c r="FG23" s="955">
        <v>11.989281077515123</v>
      </c>
      <c r="FH23" s="955">
        <v>4.51482355</v>
      </c>
      <c r="FI23" s="955">
        <v>3.9666801899999999</v>
      </c>
      <c r="FJ23" s="955">
        <v>3.7550674399999999</v>
      </c>
      <c r="FK23" s="955">
        <v>12.23657118</v>
      </c>
      <c r="FL23" s="955">
        <v>3.8738571800000003</v>
      </c>
      <c r="FM23" s="955">
        <v>3.8880634999999999</v>
      </c>
      <c r="FN23" s="955">
        <v>3.8780818999999997</v>
      </c>
      <c r="FO23" s="955">
        <v>11.640002580000001</v>
      </c>
      <c r="FP23" s="955">
        <v>3.9231989399999998</v>
      </c>
      <c r="FQ23" s="955">
        <v>3.7009552595465403</v>
      </c>
      <c r="FR23" s="955">
        <v>4.3510866799999999</v>
      </c>
      <c r="FS23" s="955">
        <v>12.199164010000001</v>
      </c>
      <c r="FT23" s="958">
        <v>48.06501884751512</v>
      </c>
      <c r="FU23" s="957">
        <v>4.1054607699999996</v>
      </c>
      <c r="FV23" s="955">
        <v>3.80502647</v>
      </c>
      <c r="FW23" s="955">
        <v>3.85786088</v>
      </c>
      <c r="FX23" s="933">
        <f t="shared" si="1"/>
        <v>11.768348120000001</v>
      </c>
      <c r="FY23" s="955">
        <v>3.74701526</v>
      </c>
      <c r="FZ23" s="955">
        <v>4.2481451326941739</v>
      </c>
      <c r="GA23" s="955">
        <v>3.59283361</v>
      </c>
      <c r="GB23" s="933">
        <f t="shared" si="2"/>
        <v>11.587994002694174</v>
      </c>
      <c r="GC23" s="955">
        <v>3.7242023</v>
      </c>
      <c r="GD23" s="955">
        <v>3.4545465800000001</v>
      </c>
      <c r="GE23" s="955">
        <v>3.4545465800000001</v>
      </c>
      <c r="GF23" s="933">
        <f t="shared" si="3"/>
        <v>10.633295460000001</v>
      </c>
      <c r="GG23" s="955">
        <v>3.5161880600000002</v>
      </c>
      <c r="GH23" s="955">
        <v>3.4131646</v>
      </c>
      <c r="GI23" s="955">
        <v>3.4066986400000001</v>
      </c>
      <c r="GJ23" s="933">
        <f t="shared" si="4"/>
        <v>10.336051300000001</v>
      </c>
      <c r="GK23" s="958">
        <v>44.325688882694173</v>
      </c>
      <c r="GL23" s="957">
        <v>3.7534168999999999</v>
      </c>
      <c r="GM23" s="955">
        <v>3.6052641699999999</v>
      </c>
      <c r="GN23" s="955">
        <v>3.7389564700000002</v>
      </c>
      <c r="GO23" s="933">
        <f t="shared" si="10"/>
        <v>11.097637539999999</v>
      </c>
      <c r="GP23" s="933">
        <v>3.9194676500000001</v>
      </c>
      <c r="GQ23" s="933">
        <v>4.2059573600000002</v>
      </c>
      <c r="GR23" s="933">
        <v>4.1654945999999997</v>
      </c>
      <c r="GS23" s="933">
        <f t="shared" si="11"/>
        <v>12.29091961</v>
      </c>
      <c r="GT23" s="933">
        <v>4.1007946200000003</v>
      </c>
      <c r="GU23" s="933">
        <v>4.0352499599999998</v>
      </c>
      <c r="GV23" s="933">
        <v>4.0919012099999996</v>
      </c>
      <c r="GW23" s="933">
        <f t="shared" si="12"/>
        <v>12.22794579</v>
      </c>
      <c r="GX23" s="955">
        <v>4.03907449</v>
      </c>
      <c r="GY23" s="955">
        <v>3.80358719</v>
      </c>
      <c r="GZ23" s="955">
        <v>4.3581744100000002</v>
      </c>
      <c r="HA23" s="955">
        <f t="shared" si="13"/>
        <v>12.200836089999999</v>
      </c>
      <c r="HB23" s="936">
        <f t="shared" si="9"/>
        <v>47.817339029999999</v>
      </c>
      <c r="HC23" s="933">
        <v>4.3425788000000001</v>
      </c>
      <c r="HD23" s="933">
        <v>4.3457416500000008</v>
      </c>
      <c r="HE23" s="933">
        <v>4.3241076100000004</v>
      </c>
      <c r="HF23" s="933">
        <v>13.01242806</v>
      </c>
      <c r="HG23" s="933">
        <v>4.5722710400000004</v>
      </c>
      <c r="HH23" s="933">
        <v>4.6036286500000001</v>
      </c>
      <c r="HI23" s="933">
        <v>4.6980045300000004</v>
      </c>
      <c r="HJ23" s="933">
        <v>13.873904220000002</v>
      </c>
      <c r="HK23" s="933">
        <v>4.6329073899999997</v>
      </c>
      <c r="HL23" s="933">
        <v>4.5719163600000003</v>
      </c>
      <c r="HM23" s="933">
        <v>4.8367957800000001</v>
      </c>
      <c r="HN23" s="933">
        <v>14.041619530000002</v>
      </c>
      <c r="HO23" s="933">
        <v>4.8962637999999998</v>
      </c>
      <c r="HP23" s="933">
        <v>4.9910137599999995</v>
      </c>
      <c r="HQ23" s="933">
        <v>5.0915625199999992</v>
      </c>
      <c r="HR23" s="933">
        <v>14.978840079999998</v>
      </c>
      <c r="HS23" s="936">
        <v>55.906791890000001</v>
      </c>
      <c r="HT23" s="935">
        <v>4.9172711399999995</v>
      </c>
      <c r="HU23" s="933">
        <v>5.4683924800000003</v>
      </c>
      <c r="HV23" s="933">
        <v>5.0540448700000002</v>
      </c>
      <c r="HW23" s="933">
        <v>15.439708490000003</v>
      </c>
      <c r="HX23" s="933">
        <v>6.1797081600000006</v>
      </c>
      <c r="HY23" s="933">
        <v>5.33490456</v>
      </c>
      <c r="HZ23" s="933">
        <v>5.6218856500000003</v>
      </c>
      <c r="IA23" s="933">
        <v>17.136498369999998</v>
      </c>
      <c r="IB23" s="933">
        <v>6.26709417</v>
      </c>
      <c r="IC23" s="933">
        <v>5.2115576200000007</v>
      </c>
      <c r="ID23" s="933">
        <v>5.4595544800000004</v>
      </c>
      <c r="IE23" s="933">
        <v>16.938206270000002</v>
      </c>
      <c r="IF23" s="933">
        <v>5.6411411600000001</v>
      </c>
      <c r="IG23" s="933">
        <v>5.5735259899999994</v>
      </c>
      <c r="IH23" s="933">
        <v>5.9408262399999998</v>
      </c>
      <c r="II23" s="933">
        <v>17.15549339</v>
      </c>
      <c r="IJ23" s="936">
        <f t="shared" si="0"/>
        <v>66.669906519999998</v>
      </c>
      <c r="IK23" s="935">
        <v>6</v>
      </c>
      <c r="IL23" s="933">
        <v>6</v>
      </c>
      <c r="IM23" s="933">
        <v>0</v>
      </c>
      <c r="IN23" s="936">
        <v>12</v>
      </c>
      <c r="IO23" s="959"/>
    </row>
    <row r="24" spans="1:249" s="952" customFormat="1" ht="23.25" customHeight="1">
      <c r="A24" s="946" t="s">
        <v>740</v>
      </c>
      <c r="B24" s="960"/>
      <c r="C24" s="948"/>
      <c r="D24" s="949"/>
      <c r="E24" s="949"/>
      <c r="F24" s="961"/>
      <c r="G24" s="962"/>
      <c r="H24" s="962"/>
      <c r="I24" s="962"/>
      <c r="J24" s="962"/>
      <c r="K24" s="962"/>
      <c r="L24" s="962"/>
      <c r="M24" s="962"/>
      <c r="N24" s="962"/>
      <c r="O24" s="962"/>
      <c r="P24" s="962"/>
      <c r="Q24" s="962"/>
      <c r="R24" s="962"/>
      <c r="S24" s="962"/>
      <c r="T24" s="962"/>
      <c r="U24" s="962"/>
      <c r="V24" s="962"/>
      <c r="W24" s="962"/>
      <c r="X24" s="962"/>
      <c r="Y24" s="962"/>
      <c r="Z24" s="962"/>
      <c r="AA24" s="962"/>
      <c r="AB24" s="963"/>
      <c r="AC24" s="963"/>
      <c r="AD24" s="963"/>
      <c r="AE24" s="963"/>
      <c r="AF24" s="963"/>
      <c r="AG24" s="963"/>
      <c r="AH24" s="963"/>
      <c r="AI24" s="963"/>
      <c r="AJ24" s="963"/>
      <c r="AK24" s="963"/>
      <c r="AL24" s="963"/>
      <c r="AM24" s="963"/>
      <c r="AN24" s="963"/>
      <c r="AO24" s="963"/>
      <c r="AP24" s="963"/>
      <c r="AQ24" s="963"/>
      <c r="AR24" s="963"/>
      <c r="AS24" s="963"/>
      <c r="AT24" s="963"/>
      <c r="AU24" s="963"/>
      <c r="AV24" s="963"/>
      <c r="AW24" s="963"/>
      <c r="AX24" s="963"/>
      <c r="AY24" s="963"/>
      <c r="AZ24" s="963"/>
      <c r="BA24" s="963"/>
      <c r="BB24" s="963"/>
      <c r="BC24" s="963"/>
      <c r="BD24" s="963"/>
      <c r="BE24" s="963"/>
      <c r="BF24" s="963"/>
      <c r="BG24" s="963"/>
      <c r="BH24" s="963"/>
      <c r="BI24" s="963"/>
      <c r="BJ24" s="963"/>
      <c r="BK24" s="963"/>
      <c r="BL24" s="963"/>
      <c r="BM24" s="963"/>
      <c r="BN24" s="963"/>
      <c r="BO24" s="963"/>
      <c r="BP24" s="963"/>
      <c r="BQ24" s="963"/>
      <c r="BR24" s="963"/>
      <c r="BS24" s="968"/>
      <c r="BT24" s="968"/>
      <c r="BU24" s="968"/>
      <c r="BV24" s="968"/>
      <c r="BW24" s="968"/>
      <c r="BX24" s="968"/>
      <c r="BY24" s="968"/>
      <c r="BZ24" s="968"/>
      <c r="CA24" s="955"/>
      <c r="CB24" s="955"/>
      <c r="CC24" s="955"/>
      <c r="CD24" s="955"/>
      <c r="CE24" s="955"/>
      <c r="CF24" s="955"/>
      <c r="CG24" s="955">
        <v>0</v>
      </c>
      <c r="CH24" s="955">
        <v>0</v>
      </c>
      <c r="CI24" s="955">
        <v>0</v>
      </c>
      <c r="CJ24" s="955">
        <v>0</v>
      </c>
      <c r="CK24" s="955">
        <v>0</v>
      </c>
      <c r="CL24" s="955">
        <v>0</v>
      </c>
      <c r="CM24" s="955">
        <v>85.391172560000001</v>
      </c>
      <c r="CN24" s="955">
        <v>96.472407319999988</v>
      </c>
      <c r="CO24" s="955">
        <v>82.25194212000001</v>
      </c>
      <c r="CP24" s="955">
        <v>264.115522</v>
      </c>
      <c r="CQ24" s="955">
        <v>90.951369430000014</v>
      </c>
      <c r="CR24" s="955">
        <v>79.085789669999997</v>
      </c>
      <c r="CS24" s="955">
        <v>89.989176720000003</v>
      </c>
      <c r="CT24" s="955">
        <v>260.02633581999999</v>
      </c>
      <c r="CU24" s="955">
        <v>99.737043239999991</v>
      </c>
      <c r="CV24" s="955">
        <v>99.700832849999998</v>
      </c>
      <c r="CW24" s="955">
        <v>95.713478049999992</v>
      </c>
      <c r="CX24" s="955">
        <v>295.15135413999997</v>
      </c>
      <c r="CY24" s="955">
        <v>86.057792559999996</v>
      </c>
      <c r="CZ24" s="955">
        <v>95.507587999999998</v>
      </c>
      <c r="DA24" s="955">
        <v>90.789614489999991</v>
      </c>
      <c r="DB24" s="955">
        <v>272.35499505000001</v>
      </c>
      <c r="DC24" s="955">
        <v>1331.42</v>
      </c>
      <c r="DD24" s="957">
        <v>105.44935953</v>
      </c>
      <c r="DE24" s="955">
        <v>102.25122803000001</v>
      </c>
      <c r="DF24" s="955">
        <v>93.668835999999999</v>
      </c>
      <c r="DG24" s="955">
        <v>301.36942356000003</v>
      </c>
      <c r="DH24" s="955">
        <v>109.39368359999999</v>
      </c>
      <c r="DI24" s="955">
        <v>106.96160987</v>
      </c>
      <c r="DJ24" s="955">
        <v>102.98397632</v>
      </c>
      <c r="DK24" s="955">
        <v>319.33926978999995</v>
      </c>
      <c r="DL24" s="955">
        <v>111.02969924999999</v>
      </c>
      <c r="DM24" s="955">
        <v>123.53935790809543</v>
      </c>
      <c r="DN24" s="955">
        <v>117.27427336</v>
      </c>
      <c r="DO24" s="955">
        <v>351.84333051809546</v>
      </c>
      <c r="DP24" s="955">
        <v>109.06519229000001</v>
      </c>
      <c r="DQ24" s="955">
        <v>119.31181051999999</v>
      </c>
      <c r="DR24" s="955">
        <v>130.08197959999998</v>
      </c>
      <c r="DS24" s="955">
        <v>358.45898241000003</v>
      </c>
      <c r="DT24" s="958">
        <v>1331.0110062780955</v>
      </c>
      <c r="DU24" s="957">
        <v>126.79625351999998</v>
      </c>
      <c r="DV24" s="955">
        <v>123.59844726</v>
      </c>
      <c r="DW24" s="955">
        <v>119.85737914000001</v>
      </c>
      <c r="DX24" s="955">
        <v>370.25207991999997</v>
      </c>
      <c r="DY24" s="955">
        <v>127.04582600000001</v>
      </c>
      <c r="DZ24" s="955">
        <v>134.04290695</v>
      </c>
      <c r="EA24" s="955">
        <v>124.56548002</v>
      </c>
      <c r="EB24" s="955">
        <v>385.65421297</v>
      </c>
      <c r="EC24" s="955">
        <v>755.90629289000003</v>
      </c>
      <c r="ED24" s="955">
        <v>117.71854768999999</v>
      </c>
      <c r="EE24" s="955">
        <v>125.7981324</v>
      </c>
      <c r="EF24" s="955">
        <v>123.57202534999999</v>
      </c>
      <c r="EG24" s="955">
        <v>367.08870544000001</v>
      </c>
      <c r="EH24" s="955">
        <v>134.11715376999999</v>
      </c>
      <c r="EI24" s="955">
        <v>141.88395086000003</v>
      </c>
      <c r="EJ24" s="955">
        <v>141.88397664116772</v>
      </c>
      <c r="EK24" s="955">
        <v>417.88508127116773</v>
      </c>
      <c r="EL24" s="958">
        <v>1540.8800796011676</v>
      </c>
      <c r="EM24" s="957">
        <v>162.35036009999999</v>
      </c>
      <c r="EN24" s="955">
        <v>147.33504496</v>
      </c>
      <c r="EO24" s="955">
        <v>137.24156488</v>
      </c>
      <c r="EP24" s="955">
        <v>446.92696993999999</v>
      </c>
      <c r="EQ24" s="955">
        <v>103.768168</v>
      </c>
      <c r="ER24" s="955">
        <v>97.063091999999997</v>
      </c>
      <c r="ES24" s="955">
        <v>159.59255956000001</v>
      </c>
      <c r="ET24" s="955">
        <v>360.42381956000003</v>
      </c>
      <c r="EU24" s="955">
        <v>145.80771629</v>
      </c>
      <c r="EV24" s="955">
        <v>189.65668628999998</v>
      </c>
      <c r="EW24" s="955">
        <v>189.5732467</v>
      </c>
      <c r="EX24" s="955">
        <v>525.03764927999998</v>
      </c>
      <c r="EY24" s="955">
        <v>183.65521519999999</v>
      </c>
      <c r="EZ24" s="955">
        <v>166.0493736</v>
      </c>
      <c r="FA24" s="955">
        <v>175.68375247999998</v>
      </c>
      <c r="FB24" s="955">
        <v>525.38834127999996</v>
      </c>
      <c r="FC24" s="958">
        <v>1857.77678006</v>
      </c>
      <c r="FD24" s="957">
        <v>178.5083128</v>
      </c>
      <c r="FE24" s="955">
        <v>170.6838152</v>
      </c>
      <c r="FF24" s="955">
        <v>152.20308194908779</v>
      </c>
      <c r="FG24" s="955">
        <v>501.39520994908781</v>
      </c>
      <c r="FH24" s="955">
        <v>210.51816288000001</v>
      </c>
      <c r="FI24" s="955">
        <v>183.32559284000001</v>
      </c>
      <c r="FJ24" s="955">
        <v>168.76788475000001</v>
      </c>
      <c r="FK24" s="955">
        <v>562.61164047</v>
      </c>
      <c r="FL24" s="955">
        <v>177.45706681999999</v>
      </c>
      <c r="FM24" s="955">
        <v>180.41298800000001</v>
      </c>
      <c r="FN24" s="955">
        <v>180.71157309999998</v>
      </c>
      <c r="FO24" s="955">
        <v>538.58162792000007</v>
      </c>
      <c r="FP24" s="955">
        <v>178.14092026</v>
      </c>
      <c r="FQ24" s="955">
        <v>177.54499419000001</v>
      </c>
      <c r="FR24" s="955">
        <v>193.87920834000002</v>
      </c>
      <c r="FS24" s="955">
        <v>549.56512278999992</v>
      </c>
      <c r="FT24" s="958">
        <v>2152.1536011290877</v>
      </c>
      <c r="FU24" s="957">
        <v>192.94585194000001</v>
      </c>
      <c r="FV24" s="955">
        <v>181.30447028</v>
      </c>
      <c r="FW24" s="955">
        <v>180.35398294000001</v>
      </c>
      <c r="FX24" s="933">
        <f t="shared" si="1"/>
        <v>554.60430516000008</v>
      </c>
      <c r="FY24" s="955">
        <v>175.51825281999999</v>
      </c>
      <c r="FZ24" s="955">
        <v>209.43035473274119</v>
      </c>
      <c r="GA24" s="955">
        <v>170.27930544</v>
      </c>
      <c r="GB24" s="933">
        <f t="shared" si="2"/>
        <v>555.22791299274115</v>
      </c>
      <c r="GC24" s="955">
        <v>175.92209394</v>
      </c>
      <c r="GD24" s="955">
        <v>163.70548808000001</v>
      </c>
      <c r="GE24" s="955">
        <v>163.70548808000001</v>
      </c>
      <c r="GF24" s="933">
        <f t="shared" si="3"/>
        <v>503.33307009999999</v>
      </c>
      <c r="GG24" s="955">
        <v>166.69574688</v>
      </c>
      <c r="GH24" s="955">
        <v>161.15278080000002</v>
      </c>
      <c r="GI24" s="955">
        <v>161.35956469999999</v>
      </c>
      <c r="GJ24" s="933">
        <f t="shared" si="4"/>
        <v>489.20809238000004</v>
      </c>
      <c r="GK24" s="958">
        <v>2102.3733806327414</v>
      </c>
      <c r="GL24" s="957">
        <v>178.64042165000001</v>
      </c>
      <c r="GM24" s="955">
        <v>171.05012016000001</v>
      </c>
      <c r="GN24" s="955">
        <v>177.80863074999999</v>
      </c>
      <c r="GO24" s="933">
        <f t="shared" si="10"/>
        <v>527.49917256000003</v>
      </c>
      <c r="GP24" s="933">
        <v>184.21068735</v>
      </c>
      <c r="GQ24" s="933">
        <v>200.82341087999998</v>
      </c>
      <c r="GR24" s="933">
        <v>195.62662040000001</v>
      </c>
      <c r="GS24" s="933">
        <f t="shared" si="11"/>
        <v>580.66071863000002</v>
      </c>
      <c r="GT24" s="933">
        <v>193.14454175999998</v>
      </c>
      <c r="GU24" s="933">
        <v>190.48991808000002</v>
      </c>
      <c r="GV24" s="933">
        <v>187.8647904</v>
      </c>
      <c r="GW24" s="933">
        <f t="shared" si="12"/>
        <v>571.49925024000004</v>
      </c>
      <c r="GX24" s="955">
        <v>190.17117552000002</v>
      </c>
      <c r="GY24" s="955">
        <v>178.89610512000002</v>
      </c>
      <c r="GZ24" s="955">
        <v>204.52029168000001</v>
      </c>
      <c r="HA24" s="955">
        <f t="shared" si="13"/>
        <v>573.58757232000005</v>
      </c>
      <c r="HB24" s="936">
        <f t="shared" si="9"/>
        <v>2253.2467137500003</v>
      </c>
      <c r="HC24" s="933">
        <v>204.2231424</v>
      </c>
      <c r="HD24" s="933">
        <v>203.88943936000001</v>
      </c>
      <c r="HE24" s="933">
        <v>204.70596505</v>
      </c>
      <c r="HF24" s="933">
        <v>612.81854680999993</v>
      </c>
      <c r="HG24" s="933">
        <v>217.25501040999998</v>
      </c>
      <c r="HH24" s="933">
        <v>219.24401537</v>
      </c>
      <c r="HI24" s="933">
        <v>221.56869743999999</v>
      </c>
      <c r="HJ24" s="933">
        <v>658.06772322000006</v>
      </c>
      <c r="HK24" s="933">
        <v>220.35996768000001</v>
      </c>
      <c r="HL24" s="933">
        <v>216.7390255</v>
      </c>
      <c r="HM24" s="933">
        <v>227.81004288</v>
      </c>
      <c r="HN24" s="933">
        <v>664.90903605999995</v>
      </c>
      <c r="HO24" s="933">
        <v>232.9189824</v>
      </c>
      <c r="HP24" s="933">
        <v>237.51234047999998</v>
      </c>
      <c r="HQ24" s="933">
        <v>240.52380096000002</v>
      </c>
      <c r="HR24" s="933">
        <v>710.95512384000006</v>
      </c>
      <c r="HS24" s="936">
        <v>2646.7504299299999</v>
      </c>
      <c r="HT24" s="935">
        <v>234.79565471999999</v>
      </c>
      <c r="HU24" s="933">
        <v>257.35715904</v>
      </c>
      <c r="HV24" s="933">
        <v>227.17175288999999</v>
      </c>
      <c r="HW24" s="933">
        <v>719.32456664999995</v>
      </c>
      <c r="HX24" s="933">
        <v>284.33345480999998</v>
      </c>
      <c r="HY24" s="933">
        <v>250.03542863999999</v>
      </c>
      <c r="HZ24" s="933">
        <v>254.21905150000001</v>
      </c>
      <c r="IA24" s="933">
        <v>788.58793495000009</v>
      </c>
      <c r="IB24" s="933">
        <v>285.88503201999998</v>
      </c>
      <c r="IC24" s="933">
        <v>243.77844565999996</v>
      </c>
      <c r="ID24" s="933">
        <v>256.49013480000002</v>
      </c>
      <c r="IE24" s="933">
        <v>786.15361247999999</v>
      </c>
      <c r="IF24" s="933">
        <v>266.35973568000003</v>
      </c>
      <c r="IG24" s="933">
        <v>260.95151375999995</v>
      </c>
      <c r="IH24" s="933">
        <v>279.30070268999998</v>
      </c>
      <c r="II24" s="933">
        <v>806.61195212999985</v>
      </c>
      <c r="IJ24" s="936">
        <f t="shared" si="0"/>
        <v>3100.67806621</v>
      </c>
      <c r="IK24" s="935">
        <v>286</v>
      </c>
      <c r="IL24" s="933">
        <v>270</v>
      </c>
      <c r="IM24" s="933">
        <v>0</v>
      </c>
      <c r="IN24" s="936">
        <v>556</v>
      </c>
      <c r="IO24" s="959"/>
    </row>
    <row r="25" spans="1:249" s="923" customFormat="1" ht="23.25" customHeight="1">
      <c r="A25" s="967" t="s">
        <v>115</v>
      </c>
      <c r="B25" s="969">
        <v>0</v>
      </c>
      <c r="C25" s="907"/>
      <c r="D25" s="908"/>
      <c r="E25" s="908"/>
      <c r="F25" s="970">
        <v>186.33604676202788</v>
      </c>
      <c r="G25" s="971">
        <v>246.18721660560544</v>
      </c>
      <c r="H25" s="971">
        <v>234.04305264014741</v>
      </c>
      <c r="I25" s="971">
        <v>666.56631600778064</v>
      </c>
      <c r="J25" s="971">
        <v>190.68904608735096</v>
      </c>
      <c r="K25" s="971">
        <v>230.00708653236106</v>
      </c>
      <c r="L25" s="971">
        <v>277.06818296146503</v>
      </c>
      <c r="M25" s="971">
        <v>697.76431558117702</v>
      </c>
      <c r="N25" s="971">
        <v>207.22473647042401</v>
      </c>
      <c r="O25" s="971">
        <v>231.94351513614808</v>
      </c>
      <c r="P25" s="971">
        <v>233.07415278886486</v>
      </c>
      <c r="Q25" s="971">
        <v>672.24240439543689</v>
      </c>
      <c r="R25" s="971">
        <v>232.57121509199447</v>
      </c>
      <c r="S25" s="971">
        <v>244.44079271692488</v>
      </c>
      <c r="T25" s="971">
        <v>263.68670978536778</v>
      </c>
      <c r="U25" s="971">
        <v>740.69871759428702</v>
      </c>
      <c r="V25" s="965">
        <v>2777.2717535786815</v>
      </c>
      <c r="W25" s="971"/>
      <c r="X25" s="965">
        <v>270.65921312726005</v>
      </c>
      <c r="Y25" s="965">
        <v>237.45883954663046</v>
      </c>
      <c r="Z25" s="965">
        <v>253.1125761755093</v>
      </c>
      <c r="AA25" s="965">
        <v>761.23062884939986</v>
      </c>
      <c r="AB25" s="965">
        <v>288.38663180985549</v>
      </c>
      <c r="AC25" s="965">
        <v>260.69655033136127</v>
      </c>
      <c r="AD25" s="965">
        <v>299.21983491212814</v>
      </c>
      <c r="AE25" s="965">
        <v>848.303017053345</v>
      </c>
      <c r="AF25" s="965">
        <v>272.97608621330079</v>
      </c>
      <c r="AG25" s="965">
        <v>270.17678855330132</v>
      </c>
      <c r="AH25" s="965">
        <v>265.11854006648696</v>
      </c>
      <c r="AI25" s="965">
        <v>808.27141483308901</v>
      </c>
      <c r="AJ25" s="965">
        <v>273.73293915576642</v>
      </c>
      <c r="AK25" s="965">
        <v>279.55721739342022</v>
      </c>
      <c r="AL25" s="965"/>
      <c r="AM25" s="965"/>
      <c r="AN25" s="965"/>
      <c r="AO25" s="965">
        <v>345.96777885407244</v>
      </c>
      <c r="AP25" s="965">
        <v>899.25793540325901</v>
      </c>
      <c r="AQ25" s="965">
        <v>3317.0629961390932</v>
      </c>
      <c r="AR25" s="965">
        <v>313.50196533000002</v>
      </c>
      <c r="AS25" s="965">
        <v>336.06929314000001</v>
      </c>
      <c r="AT25" s="965">
        <v>345.06320088999996</v>
      </c>
      <c r="AU25" s="965">
        <v>994.63445935999994</v>
      </c>
      <c r="AV25" s="965">
        <v>330.62336830999993</v>
      </c>
      <c r="AW25" s="965">
        <v>411.81180308</v>
      </c>
      <c r="AX25" s="965">
        <v>387.59652584000003</v>
      </c>
      <c r="AY25" s="965">
        <v>1130.0316972300002</v>
      </c>
      <c r="AZ25" s="965">
        <v>388.93856108</v>
      </c>
      <c r="BA25" s="965">
        <v>381.63231773999996</v>
      </c>
      <c r="BB25" s="965">
        <v>402.70711975999996</v>
      </c>
      <c r="BC25" s="965">
        <v>1373.7054286199998</v>
      </c>
      <c r="BD25" s="965">
        <v>437.01287675000003</v>
      </c>
      <c r="BE25" s="965">
        <v>406.35771761000001</v>
      </c>
      <c r="BF25" s="965">
        <v>486.34361627999999</v>
      </c>
      <c r="BG25" s="965">
        <v>1329.7142106400001</v>
      </c>
      <c r="BH25" s="965">
        <v>451.98519652000004</v>
      </c>
      <c r="BI25" s="965">
        <v>495.17311505999999</v>
      </c>
      <c r="BJ25" s="965">
        <v>544.48534746999997</v>
      </c>
      <c r="BK25" s="965">
        <v>1491.64365905</v>
      </c>
      <c r="BL25" s="965">
        <v>611.94762070999991</v>
      </c>
      <c r="BM25" s="965">
        <v>667.81727010999998</v>
      </c>
      <c r="BN25" s="965">
        <v>525.9072401200001</v>
      </c>
      <c r="BO25" s="965"/>
      <c r="BP25" s="965"/>
      <c r="BQ25" s="965"/>
      <c r="BR25" s="965">
        <v>1805.67213094</v>
      </c>
      <c r="BS25" s="916">
        <v>525.56913890999999</v>
      </c>
      <c r="BT25" s="916">
        <v>521.54579538000007</v>
      </c>
      <c r="BU25" s="916">
        <v>592.85043117999999</v>
      </c>
      <c r="BV25" s="916">
        <v>1639.9653654700001</v>
      </c>
      <c r="BW25" s="916">
        <v>541.53651777999994</v>
      </c>
      <c r="BX25" s="916">
        <v>550.26041805</v>
      </c>
      <c r="BY25" s="916">
        <v>493.60000697999999</v>
      </c>
      <c r="BZ25" s="966">
        <v>1585.3969428100002</v>
      </c>
      <c r="CA25" s="916">
        <v>590.05156880000004</v>
      </c>
      <c r="CB25" s="916">
        <v>619.69565585999999</v>
      </c>
      <c r="CC25" s="916">
        <v>616.70388480999986</v>
      </c>
      <c r="CD25" s="916">
        <v>1826.4511094700001</v>
      </c>
      <c r="CE25" s="916">
        <v>627.63567407000005</v>
      </c>
      <c r="CF25" s="916">
        <v>569.22333427792773</v>
      </c>
      <c r="CG25" s="916">
        <v>451.51264492999996</v>
      </c>
      <c r="CH25" s="916">
        <v>1648.3716532779276</v>
      </c>
      <c r="CI25" s="916">
        <v>672.25466416231552</v>
      </c>
      <c r="CJ25" s="916">
        <v>620.51405498750603</v>
      </c>
      <c r="CK25" s="916">
        <v>776.74345158000006</v>
      </c>
      <c r="CL25" s="916">
        <v>2069.5121707298217</v>
      </c>
      <c r="CM25" s="916">
        <v>491.37482889388383</v>
      </c>
      <c r="CN25" s="916">
        <v>711.94173765089249</v>
      </c>
      <c r="CO25" s="916">
        <v>732.17405057960491</v>
      </c>
      <c r="CP25" s="916">
        <v>1935.4906171243813</v>
      </c>
      <c r="CQ25" s="916">
        <v>625.0619737761607</v>
      </c>
      <c r="CR25" s="916">
        <v>768.14197338055351</v>
      </c>
      <c r="CS25" s="916">
        <v>750.44009032069425</v>
      </c>
      <c r="CT25" s="916">
        <v>2143.6440374774083</v>
      </c>
      <c r="CU25" s="916">
        <v>739.10233828723904</v>
      </c>
      <c r="CV25" s="916">
        <v>741.87025024894842</v>
      </c>
      <c r="CW25" s="916">
        <v>615.43706663718694</v>
      </c>
      <c r="CX25" s="916">
        <v>2096.4096551733742</v>
      </c>
      <c r="CY25" s="916">
        <v>817.11463496909766</v>
      </c>
      <c r="CZ25" s="916">
        <v>808.87513711918041</v>
      </c>
      <c r="DA25" s="916">
        <v>836.98599428937405</v>
      </c>
      <c r="DB25" s="916">
        <v>2462.9757663776522</v>
      </c>
      <c r="DC25" s="916">
        <v>8333.15</v>
      </c>
      <c r="DD25" s="917">
        <v>644.53186485075594</v>
      </c>
      <c r="DE25" s="916">
        <v>672.1059668483008</v>
      </c>
      <c r="DF25" s="916">
        <v>667.65036533716238</v>
      </c>
      <c r="DG25" s="916">
        <v>1984.2881970362191</v>
      </c>
      <c r="DH25" s="916">
        <v>668.13719669609566</v>
      </c>
      <c r="DI25" s="916">
        <v>696.54743091030412</v>
      </c>
      <c r="DJ25" s="916">
        <v>741.65890274354456</v>
      </c>
      <c r="DK25" s="916">
        <v>2106.3435303499446</v>
      </c>
      <c r="DL25" s="916">
        <v>782.54425743408137</v>
      </c>
      <c r="DM25" s="916">
        <v>769.09625875999984</v>
      </c>
      <c r="DN25" s="916">
        <v>728.83028301290324</v>
      </c>
      <c r="DO25" s="916">
        <v>2280.4707992069843</v>
      </c>
      <c r="DP25" s="916">
        <v>795.17803676294636</v>
      </c>
      <c r="DQ25" s="916">
        <v>825.58040899838261</v>
      </c>
      <c r="DR25" s="916">
        <v>900.82837509543765</v>
      </c>
      <c r="DS25" s="916">
        <v>2521.5868208567667</v>
      </c>
      <c r="DT25" s="918">
        <v>8892.6893474499157</v>
      </c>
      <c r="DU25" s="917">
        <v>760.23333220804204</v>
      </c>
      <c r="DV25" s="916">
        <v>728.92083772021306</v>
      </c>
      <c r="DW25" s="916">
        <v>801.48487922131039</v>
      </c>
      <c r="DX25" s="916">
        <v>2290.6390491495654</v>
      </c>
      <c r="DY25" s="916">
        <v>789.10559856781833</v>
      </c>
      <c r="DZ25" s="916">
        <v>723.43624522193431</v>
      </c>
      <c r="EA25" s="916">
        <v>585.71700611303493</v>
      </c>
      <c r="EB25" s="916">
        <v>2098.258849902787</v>
      </c>
      <c r="EC25" s="916">
        <v>4388.8978990523519</v>
      </c>
      <c r="ED25" s="916">
        <v>708.39005240922302</v>
      </c>
      <c r="EE25" s="916">
        <v>756.4267235503263</v>
      </c>
      <c r="EF25" s="916">
        <v>745.71757356618491</v>
      </c>
      <c r="EG25" s="916">
        <v>2210.5343495257343</v>
      </c>
      <c r="EH25" s="916">
        <v>782.69375245151764</v>
      </c>
      <c r="EI25" s="916">
        <v>721.61479528095856</v>
      </c>
      <c r="EJ25" s="916">
        <v>1226.3620988917723</v>
      </c>
      <c r="EK25" s="916">
        <v>2730.6706466242485</v>
      </c>
      <c r="EL25" s="918">
        <v>9330.1028952023353</v>
      </c>
      <c r="EM25" s="917">
        <v>789.60020633243403</v>
      </c>
      <c r="EN25" s="916">
        <v>591.58761545968252</v>
      </c>
      <c r="EO25" s="916">
        <v>645.50987724639549</v>
      </c>
      <c r="EP25" s="916">
        <v>2026.6976990385119</v>
      </c>
      <c r="EQ25" s="916">
        <v>608.92200063999076</v>
      </c>
      <c r="ER25" s="916">
        <v>744.51697508678012</v>
      </c>
      <c r="ES25" s="916">
        <v>666.12737053535966</v>
      </c>
      <c r="ET25" s="916">
        <v>2019.5663462621305</v>
      </c>
      <c r="EU25" s="916">
        <v>802.00823865734606</v>
      </c>
      <c r="EV25" s="916">
        <v>783.36257036989764</v>
      </c>
      <c r="EW25" s="916">
        <v>867.84581911294867</v>
      </c>
      <c r="EX25" s="916">
        <v>2453.2166281401924</v>
      </c>
      <c r="EY25" s="916">
        <v>900.23612498254488</v>
      </c>
      <c r="EZ25" s="916">
        <v>819.18524837977316</v>
      </c>
      <c r="FA25" s="916">
        <v>988.59101853965012</v>
      </c>
      <c r="FB25" s="916">
        <v>2708.0123919019679</v>
      </c>
      <c r="FC25" s="918">
        <v>9207.4930653428019</v>
      </c>
      <c r="FD25" s="917">
        <v>667.06454624610183</v>
      </c>
      <c r="FE25" s="916">
        <v>738.08234750305405</v>
      </c>
      <c r="FF25" s="916">
        <v>1076.7694735890047</v>
      </c>
      <c r="FG25" s="916">
        <v>2481.9163673381609</v>
      </c>
      <c r="FH25" s="916">
        <v>816.95515455878717</v>
      </c>
      <c r="FI25" s="916">
        <v>990.9195715274426</v>
      </c>
      <c r="FJ25" s="916">
        <v>1051.9607785168075</v>
      </c>
      <c r="FK25" s="916">
        <v>2859.8355046030365</v>
      </c>
      <c r="FL25" s="916">
        <v>1058.4472307589581</v>
      </c>
      <c r="FM25" s="916">
        <v>1083.3995483307885</v>
      </c>
      <c r="FN25" s="916">
        <v>1081.2976084614618</v>
      </c>
      <c r="FO25" s="916">
        <v>3223.1443875512082</v>
      </c>
      <c r="FP25" s="916">
        <v>1253.0928860368456</v>
      </c>
      <c r="FQ25" s="916">
        <v>1096.6073954065664</v>
      </c>
      <c r="FR25" s="916">
        <v>1565.4794289419724</v>
      </c>
      <c r="FS25" s="916">
        <v>3915.1797103853842</v>
      </c>
      <c r="FT25" s="918">
        <v>12480.075969877787</v>
      </c>
      <c r="FU25" s="917">
        <v>757.63703282985102</v>
      </c>
      <c r="FV25" s="916">
        <v>1036.428369253518</v>
      </c>
      <c r="FW25" s="916">
        <v>1243.6625116336679</v>
      </c>
      <c r="FX25" s="916">
        <f t="shared" si="1"/>
        <v>3037.7279137170372</v>
      </c>
      <c r="FY25" s="916">
        <v>1152.7645364415232</v>
      </c>
      <c r="FZ25" s="916">
        <v>1320.0259027920974</v>
      </c>
      <c r="GA25" s="916">
        <v>1266.2935249486936</v>
      </c>
      <c r="GB25" s="916">
        <f t="shared" si="2"/>
        <v>3739.083964182314</v>
      </c>
      <c r="GC25" s="916">
        <v>1331.4649186420854</v>
      </c>
      <c r="GD25" s="916">
        <v>1424.5624493312348</v>
      </c>
      <c r="GE25" s="916">
        <v>1403.6792891650919</v>
      </c>
      <c r="GF25" s="916">
        <f t="shared" si="3"/>
        <v>4159.7066571384121</v>
      </c>
      <c r="GG25" s="916">
        <v>1505.1998660477948</v>
      </c>
      <c r="GH25" s="916">
        <v>1700.3722454426679</v>
      </c>
      <c r="GI25" s="916">
        <v>1808.7435596657547</v>
      </c>
      <c r="GJ25" s="916">
        <f t="shared" si="4"/>
        <v>5014.3156711562169</v>
      </c>
      <c r="GK25" s="918">
        <v>15950.83420619398</v>
      </c>
      <c r="GL25" s="917">
        <v>1535.0606060499999</v>
      </c>
      <c r="GM25" s="916">
        <v>1680.5491478999998</v>
      </c>
      <c r="GN25" s="916">
        <v>2096.0749923699996</v>
      </c>
      <c r="GO25" s="916">
        <f t="shared" si="10"/>
        <v>5311.6847463199992</v>
      </c>
      <c r="GP25" s="916">
        <v>1905.8172562300001</v>
      </c>
      <c r="GQ25" s="916">
        <v>2141.8237557900002</v>
      </c>
      <c r="GR25" s="916">
        <v>2036.33523474</v>
      </c>
      <c r="GS25" s="916">
        <f t="shared" si="11"/>
        <v>6083.9762467600003</v>
      </c>
      <c r="GT25" s="916">
        <v>1934.8796732700002</v>
      </c>
      <c r="GU25" s="916">
        <v>2229.3226251400001</v>
      </c>
      <c r="GV25" s="916">
        <v>1904.0185868799997</v>
      </c>
      <c r="GW25" s="916">
        <f t="shared" si="12"/>
        <v>6068.2208852900003</v>
      </c>
      <c r="GX25" s="916">
        <v>2244.6384360299999</v>
      </c>
      <c r="GY25" s="916">
        <v>3091.4507444699998</v>
      </c>
      <c r="GZ25" s="916">
        <v>2747.1895900600002</v>
      </c>
      <c r="HA25" s="916">
        <f t="shared" si="13"/>
        <v>8083.2787705599994</v>
      </c>
      <c r="HB25" s="918">
        <f t="shared" si="9"/>
        <v>25547.160648929999</v>
      </c>
      <c r="HC25" s="916">
        <v>2353.3034616300006</v>
      </c>
      <c r="HD25" s="916">
        <v>2209.9411044399994</v>
      </c>
      <c r="HE25" s="916">
        <v>2139.3857183299997</v>
      </c>
      <c r="HF25" s="916">
        <v>6702.6302843999993</v>
      </c>
      <c r="HG25" s="916">
        <v>2465.1508812550001</v>
      </c>
      <c r="HH25" s="916">
        <v>2771.4160193274993</v>
      </c>
      <c r="HI25" s="916">
        <v>2373.0353039183397</v>
      </c>
      <c r="HJ25" s="916">
        <v>7609.6022045008394</v>
      </c>
      <c r="HK25" s="916">
        <v>2828.5381662100003</v>
      </c>
      <c r="HL25" s="916">
        <v>3272.2961536000003</v>
      </c>
      <c r="HM25" s="916">
        <v>3000.6952472500002</v>
      </c>
      <c r="HN25" s="916">
        <v>9101.5295670600008</v>
      </c>
      <c r="HO25" s="916">
        <v>3317.49714141</v>
      </c>
      <c r="HP25" s="916">
        <v>3051.6435766228915</v>
      </c>
      <c r="HQ25" s="916">
        <v>3900.8549442313783</v>
      </c>
      <c r="HR25" s="916">
        <v>10269.995662264271</v>
      </c>
      <c r="HS25" s="918">
        <v>33683.757718225112</v>
      </c>
      <c r="HT25" s="917">
        <v>3278.9957125599994</v>
      </c>
      <c r="HU25" s="916">
        <v>3090.1775274625002</v>
      </c>
      <c r="HV25" s="916">
        <v>2946.1256133400002</v>
      </c>
      <c r="HW25" s="916">
        <v>9315.2988533624994</v>
      </c>
      <c r="HX25" s="916">
        <v>3150.8596838644053</v>
      </c>
      <c r="HY25" s="916">
        <v>3676.2429403922547</v>
      </c>
      <c r="HZ25" s="916">
        <v>3580.7729243091121</v>
      </c>
      <c r="IA25" s="916">
        <v>10407.875548565773</v>
      </c>
      <c r="IB25" s="916">
        <v>3589.3442620995875</v>
      </c>
      <c r="IC25" s="916">
        <v>3211.7045020187115</v>
      </c>
      <c r="ID25" s="916">
        <v>3462.6135865349779</v>
      </c>
      <c r="IE25" s="916">
        <v>10263.662350653278</v>
      </c>
      <c r="IF25" s="916">
        <v>3589.3251956300001</v>
      </c>
      <c r="IG25" s="916">
        <v>3698.9522064757725</v>
      </c>
      <c r="IH25" s="916">
        <v>5629.1204288018225</v>
      </c>
      <c r="II25" s="916">
        <v>12917.397830907596</v>
      </c>
      <c r="IJ25" s="918">
        <f t="shared" si="0"/>
        <v>42904.234583489146</v>
      </c>
      <c r="IK25" s="917">
        <v>3713</v>
      </c>
      <c r="IL25" s="916">
        <v>3840</v>
      </c>
      <c r="IM25" s="916">
        <v>3988</v>
      </c>
      <c r="IN25" s="918">
        <v>11541</v>
      </c>
      <c r="IO25" s="921"/>
    </row>
    <row r="26" spans="1:249" ht="23.25" customHeight="1">
      <c r="A26" s="939" t="s">
        <v>741</v>
      </c>
      <c r="B26" s="972">
        <v>0</v>
      </c>
      <c r="C26" s="929"/>
      <c r="D26" s="930"/>
      <c r="E26" s="930"/>
      <c r="F26" s="973">
        <v>72.998079019999992</v>
      </c>
      <c r="G26" s="974">
        <v>111.38234275000001</v>
      </c>
      <c r="H26" s="974">
        <v>87.720390680000008</v>
      </c>
      <c r="I26" s="974">
        <v>272.10081244999998</v>
      </c>
      <c r="J26" s="974">
        <v>75.205203299999994</v>
      </c>
      <c r="K26" s="974">
        <v>76.782266319999991</v>
      </c>
      <c r="L26" s="974">
        <v>101.99258021999999</v>
      </c>
      <c r="M26" s="974">
        <v>253.98004983999996</v>
      </c>
      <c r="N26" s="974">
        <v>77.444871790000008</v>
      </c>
      <c r="O26" s="974">
        <v>84.455686670000006</v>
      </c>
      <c r="P26" s="974">
        <v>92.574166900000009</v>
      </c>
      <c r="Q26" s="974">
        <v>254.47472536000001</v>
      </c>
      <c r="R26" s="974">
        <v>96.283921300000003</v>
      </c>
      <c r="S26" s="974">
        <v>84.078784959999993</v>
      </c>
      <c r="T26" s="974">
        <v>100.31536981000001</v>
      </c>
      <c r="U26" s="974">
        <v>280.67807606999997</v>
      </c>
      <c r="V26" s="932">
        <v>1061.2336637200001</v>
      </c>
      <c r="W26" s="974"/>
      <c r="X26" s="932">
        <v>111.03322702000001</v>
      </c>
      <c r="Y26" s="932">
        <v>92.207457360000006</v>
      </c>
      <c r="Z26" s="932">
        <v>99.868119129999997</v>
      </c>
      <c r="AA26" s="932">
        <v>303.10880351000003</v>
      </c>
      <c r="AB26" s="932">
        <v>121.25249748</v>
      </c>
      <c r="AC26" s="932">
        <v>108.66354137</v>
      </c>
      <c r="AD26" s="932">
        <v>132.83874108000001</v>
      </c>
      <c r="AE26" s="932">
        <v>362.75477993000004</v>
      </c>
      <c r="AF26" s="932">
        <v>118.01658796000001</v>
      </c>
      <c r="AG26" s="932">
        <v>110.11242304000001</v>
      </c>
      <c r="AH26" s="932">
        <v>98.06217654000001</v>
      </c>
      <c r="AI26" s="932">
        <v>326.19118754000004</v>
      </c>
      <c r="AJ26" s="932">
        <v>94.05881534000001</v>
      </c>
      <c r="AK26" s="932">
        <v>102.83792295000001</v>
      </c>
      <c r="AL26" s="932"/>
      <c r="AM26" s="932"/>
      <c r="AN26" s="932"/>
      <c r="AO26" s="932">
        <v>144.72351876999997</v>
      </c>
      <c r="AP26" s="932">
        <v>341.62025705999997</v>
      </c>
      <c r="AQ26" s="932">
        <v>1333.6750280400001</v>
      </c>
      <c r="AR26" s="932">
        <v>119.41944003</v>
      </c>
      <c r="AS26" s="932">
        <v>125.90740787999999</v>
      </c>
      <c r="AT26" s="932">
        <v>141.98729531000001</v>
      </c>
      <c r="AU26" s="932">
        <v>387.31414322000001</v>
      </c>
      <c r="AV26" s="932">
        <v>125.27895262999999</v>
      </c>
      <c r="AW26" s="932">
        <v>195.84957256000001</v>
      </c>
      <c r="AX26" s="932">
        <v>143.38103733000003</v>
      </c>
      <c r="AY26" s="932">
        <v>464.50956252000003</v>
      </c>
      <c r="AZ26" s="932">
        <v>144.87305910999999</v>
      </c>
      <c r="BA26" s="932">
        <v>164.79620094000001</v>
      </c>
      <c r="BB26" s="932">
        <v>162.14110900999998</v>
      </c>
      <c r="BC26" s="932">
        <v>591.45196087999989</v>
      </c>
      <c r="BD26" s="932">
        <v>164.71466601</v>
      </c>
      <c r="BE26" s="932">
        <v>176.86748915000001</v>
      </c>
      <c r="BF26" s="932">
        <v>186.72546289000002</v>
      </c>
      <c r="BG26" s="932">
        <v>528.30761804999997</v>
      </c>
      <c r="BH26" s="932">
        <v>183.07429102</v>
      </c>
      <c r="BI26" s="932">
        <v>206.14188406</v>
      </c>
      <c r="BJ26" s="932">
        <v>218.39496320999999</v>
      </c>
      <c r="BK26" s="932">
        <v>607.61113828999999</v>
      </c>
      <c r="BL26" s="932">
        <v>283.73315649</v>
      </c>
      <c r="BM26" s="932">
        <v>393.85939194000002</v>
      </c>
      <c r="BN26" s="932">
        <v>224.49809802999999</v>
      </c>
      <c r="BO26" s="932"/>
      <c r="BP26" s="932"/>
      <c r="BQ26" s="932"/>
      <c r="BR26" s="932">
        <v>902.09064646000002</v>
      </c>
      <c r="BS26" s="933">
        <v>215.43629347000001</v>
      </c>
      <c r="BT26" s="933">
        <v>205.29381220000002</v>
      </c>
      <c r="BU26" s="933">
        <v>268.09837580999999</v>
      </c>
      <c r="BV26" s="933">
        <v>688.82848148000005</v>
      </c>
      <c r="BW26" s="933">
        <v>231.26904532</v>
      </c>
      <c r="BX26" s="933">
        <v>248.38416976000002</v>
      </c>
      <c r="BY26" s="933">
        <v>221.12334560999997</v>
      </c>
      <c r="BZ26" s="933">
        <v>700.77656069000011</v>
      </c>
      <c r="CA26" s="933">
        <v>244.23238038999997</v>
      </c>
      <c r="CB26" s="933">
        <v>264.41621363000002</v>
      </c>
      <c r="CC26" s="933">
        <v>260.78766746999997</v>
      </c>
      <c r="CD26" s="933">
        <v>769.43626148999999</v>
      </c>
      <c r="CE26" s="933">
        <v>246.34068908</v>
      </c>
      <c r="CF26" s="933">
        <v>275.73712022792768</v>
      </c>
      <c r="CG26" s="933">
        <v>120.00310352</v>
      </c>
      <c r="CH26" s="933">
        <v>642.0809128279277</v>
      </c>
      <c r="CI26" s="933">
        <v>288.51604322231549</v>
      </c>
      <c r="CJ26" s="933">
        <v>243.88471954750608</v>
      </c>
      <c r="CK26" s="933">
        <v>377.24150377000007</v>
      </c>
      <c r="CL26" s="933">
        <v>909.64226653982166</v>
      </c>
      <c r="CM26" s="933">
        <v>216.20617198102678</v>
      </c>
      <c r="CN26" s="933">
        <v>292.1668555980354</v>
      </c>
      <c r="CO26" s="933">
        <v>296.84566186103348</v>
      </c>
      <c r="CP26" s="933">
        <v>805.21868944009566</v>
      </c>
      <c r="CQ26" s="933">
        <v>281.18158829616073</v>
      </c>
      <c r="CR26" s="933">
        <v>329.67451250055348</v>
      </c>
      <c r="CS26" s="933">
        <v>281.6379308292656</v>
      </c>
      <c r="CT26" s="933">
        <v>892.4940316259798</v>
      </c>
      <c r="CU26" s="933">
        <v>291.00317527438193</v>
      </c>
      <c r="CV26" s="933">
        <v>281.90473812323404</v>
      </c>
      <c r="CW26" s="933">
        <v>254.46242818718696</v>
      </c>
      <c r="CX26" s="933">
        <v>827.37034158480287</v>
      </c>
      <c r="CY26" s="933">
        <v>379.43345013909766</v>
      </c>
      <c r="CZ26" s="933">
        <v>295.89178835918045</v>
      </c>
      <c r="DA26" s="933">
        <v>390.585175169374</v>
      </c>
      <c r="DB26" s="933">
        <v>1065.9104136676522</v>
      </c>
      <c r="DC26" s="933">
        <v>3785.29</v>
      </c>
      <c r="DD26" s="935">
        <v>282.14791532075583</v>
      </c>
      <c r="DE26" s="933">
        <v>312.17181027830077</v>
      </c>
      <c r="DF26" s="933">
        <v>294.91074732716237</v>
      </c>
      <c r="DG26" s="933">
        <v>889.23047292621902</v>
      </c>
      <c r="DH26" s="933">
        <v>295.24117979609571</v>
      </c>
      <c r="DI26" s="933">
        <v>286.94516412030401</v>
      </c>
      <c r="DJ26" s="933">
        <v>318.44295796354453</v>
      </c>
      <c r="DK26" s="933">
        <v>900.62930187994425</v>
      </c>
      <c r="DL26" s="933">
        <v>366.53061835408158</v>
      </c>
      <c r="DM26" s="933">
        <v>356.52116608999995</v>
      </c>
      <c r="DN26" s="933">
        <v>328.56897373290332</v>
      </c>
      <c r="DO26" s="933">
        <v>1051.6207581769847</v>
      </c>
      <c r="DP26" s="933">
        <v>323.29236789294646</v>
      </c>
      <c r="DQ26" s="933">
        <v>379.83962942838241</v>
      </c>
      <c r="DR26" s="933">
        <v>435.71769133543773</v>
      </c>
      <c r="DS26" s="933">
        <v>1138.8496886567666</v>
      </c>
      <c r="DT26" s="936">
        <v>3980.3302216399147</v>
      </c>
      <c r="DU26" s="935">
        <v>332.23786235804209</v>
      </c>
      <c r="DV26" s="933">
        <v>344.02096419021308</v>
      </c>
      <c r="DW26" s="933">
        <v>427.40824506131037</v>
      </c>
      <c r="DX26" s="933">
        <v>1103.6670716095655</v>
      </c>
      <c r="DY26" s="933">
        <v>464.08878681781829</v>
      </c>
      <c r="DZ26" s="933">
        <v>410.97657390193427</v>
      </c>
      <c r="EA26" s="933">
        <v>335.7469303730349</v>
      </c>
      <c r="EB26" s="933">
        <v>1210.8122910927873</v>
      </c>
      <c r="EC26" s="933">
        <v>2314.4793627023523</v>
      </c>
      <c r="ED26" s="933">
        <v>411.04723132922311</v>
      </c>
      <c r="EE26" s="933">
        <v>471.41755459032635</v>
      </c>
      <c r="EF26" s="933">
        <v>469.30917844618483</v>
      </c>
      <c r="EG26" s="933">
        <v>1351.7739643657344</v>
      </c>
      <c r="EH26" s="933">
        <v>479.05803888151763</v>
      </c>
      <c r="EI26" s="933">
        <v>429.99179278095863</v>
      </c>
      <c r="EJ26" s="933">
        <v>633.42077426177241</v>
      </c>
      <c r="EK26" s="933">
        <v>1542.4706059242487</v>
      </c>
      <c r="EL26" s="936">
        <v>5208.723932992335</v>
      </c>
      <c r="EM26" s="935">
        <v>489.46149656243392</v>
      </c>
      <c r="EN26" s="933">
        <v>348.09558627968249</v>
      </c>
      <c r="EO26" s="933">
        <v>373.29374880639546</v>
      </c>
      <c r="EP26" s="933">
        <v>1210.850831648512</v>
      </c>
      <c r="EQ26" s="933">
        <v>375.70044051999076</v>
      </c>
      <c r="ER26" s="933">
        <v>438.13374392678008</v>
      </c>
      <c r="ES26" s="933">
        <v>441.35137474535964</v>
      </c>
      <c r="ET26" s="933">
        <v>1255.1855591921305</v>
      </c>
      <c r="EU26" s="933">
        <v>439.60877783734605</v>
      </c>
      <c r="EV26" s="933">
        <v>403.6190681998977</v>
      </c>
      <c r="EW26" s="933">
        <v>487.97935125294879</v>
      </c>
      <c r="EX26" s="933">
        <v>1331.2071972901927</v>
      </c>
      <c r="EY26" s="933">
        <v>490.0603918525448</v>
      </c>
      <c r="EZ26" s="933">
        <v>429.08536838977312</v>
      </c>
      <c r="FA26" s="933">
        <v>585.13399847965024</v>
      </c>
      <c r="FB26" s="933">
        <v>1504.2797587219682</v>
      </c>
      <c r="FC26" s="936">
        <v>5301.5233468528031</v>
      </c>
      <c r="FD26" s="935">
        <v>309.83455773610194</v>
      </c>
      <c r="FE26" s="933">
        <v>400.25325976305413</v>
      </c>
      <c r="FF26" s="933">
        <v>463.10525761900487</v>
      </c>
      <c r="FG26" s="933">
        <v>1173.1930751181608</v>
      </c>
      <c r="FH26" s="933">
        <v>432.66037373878731</v>
      </c>
      <c r="FI26" s="933">
        <v>606.82269249744263</v>
      </c>
      <c r="FJ26" s="933">
        <v>606.8301287268074</v>
      </c>
      <c r="FK26" s="933">
        <v>1646.3131949630369</v>
      </c>
      <c r="FL26" s="933">
        <v>635.81205689895785</v>
      </c>
      <c r="FM26" s="933">
        <v>629.76927301078842</v>
      </c>
      <c r="FN26" s="933">
        <v>650.86584852146177</v>
      </c>
      <c r="FO26" s="933">
        <v>1916.4471784312082</v>
      </c>
      <c r="FP26" s="933">
        <v>810.52629970684541</v>
      </c>
      <c r="FQ26" s="933">
        <v>600.43126424656634</v>
      </c>
      <c r="FR26" s="933">
        <v>1031.8008060319726</v>
      </c>
      <c r="FS26" s="933">
        <v>2442.758369985384</v>
      </c>
      <c r="FT26" s="936">
        <v>7178.711818497789</v>
      </c>
      <c r="FU26" s="935">
        <v>307.47019240985099</v>
      </c>
      <c r="FV26" s="933">
        <v>648.75037783851792</v>
      </c>
      <c r="FW26" s="933">
        <v>748.60139934366794</v>
      </c>
      <c r="FX26" s="933">
        <f t="shared" si="1"/>
        <v>1704.8219695920368</v>
      </c>
      <c r="FY26" s="933">
        <v>638.48804928092318</v>
      </c>
      <c r="FZ26" s="933">
        <v>761.43335374209732</v>
      </c>
      <c r="GA26" s="933">
        <v>717.02989062869358</v>
      </c>
      <c r="GB26" s="933">
        <f t="shared" si="2"/>
        <v>2116.951293651714</v>
      </c>
      <c r="GC26" s="933">
        <v>805.90366820208544</v>
      </c>
      <c r="GD26" s="933">
        <v>752.25214351123498</v>
      </c>
      <c r="GE26" s="933">
        <v>785.79166013509189</v>
      </c>
      <c r="GF26" s="933">
        <f t="shared" si="3"/>
        <v>2343.9474718484125</v>
      </c>
      <c r="GG26" s="933">
        <v>851.23619715779478</v>
      </c>
      <c r="GH26" s="933">
        <v>889.72358584266817</v>
      </c>
      <c r="GI26" s="933">
        <v>1034.3116729757546</v>
      </c>
      <c r="GJ26" s="933">
        <f t="shared" si="4"/>
        <v>2775.2714559762176</v>
      </c>
      <c r="GK26" s="936">
        <v>8940.9921910683806</v>
      </c>
      <c r="GL26" s="935">
        <v>908.06094883999992</v>
      </c>
      <c r="GM26" s="933">
        <v>1049.6208090299999</v>
      </c>
      <c r="GN26" s="933">
        <v>1249.8612881099998</v>
      </c>
      <c r="GO26" s="933">
        <f t="shared" si="10"/>
        <v>3207.5430459799995</v>
      </c>
      <c r="GP26" s="933">
        <v>1166.3309382100001</v>
      </c>
      <c r="GQ26" s="933">
        <v>1095.3651121600005</v>
      </c>
      <c r="GR26" s="933">
        <v>1091.98335372</v>
      </c>
      <c r="GS26" s="933">
        <f t="shared" si="11"/>
        <v>3353.6794040900004</v>
      </c>
      <c r="GT26" s="933">
        <v>900.83828686000004</v>
      </c>
      <c r="GU26" s="933">
        <v>1169.0487221400001</v>
      </c>
      <c r="GV26" s="933">
        <v>1017.4213518199998</v>
      </c>
      <c r="GW26" s="933">
        <f t="shared" si="12"/>
        <v>3087.30836082</v>
      </c>
      <c r="GX26" s="933">
        <v>1171.3903566399999</v>
      </c>
      <c r="GY26" s="933">
        <v>1952.25645601</v>
      </c>
      <c r="GZ26" s="933">
        <v>1610.0802027200002</v>
      </c>
      <c r="HA26" s="933">
        <f t="shared" si="13"/>
        <v>4733.7270153700001</v>
      </c>
      <c r="HB26" s="936">
        <f t="shared" si="9"/>
        <v>14382.25782626</v>
      </c>
      <c r="HC26" s="933">
        <v>1218.3114254000009</v>
      </c>
      <c r="HD26" s="933">
        <v>1222.1134701899998</v>
      </c>
      <c r="HE26" s="933">
        <v>1123.3526601299998</v>
      </c>
      <c r="HF26" s="933">
        <v>3563.7775557200002</v>
      </c>
      <c r="HG26" s="933">
        <v>1225.2902085550004</v>
      </c>
      <c r="HH26" s="933">
        <v>1338.9283261974995</v>
      </c>
      <c r="HI26" s="933">
        <v>1123.5303613183396</v>
      </c>
      <c r="HJ26" s="933">
        <v>3687.7488960708388</v>
      </c>
      <c r="HK26" s="933">
        <v>1299.0486173499999</v>
      </c>
      <c r="HL26" s="933">
        <v>1792.5093413900001</v>
      </c>
      <c r="HM26" s="933">
        <v>1397.10780449</v>
      </c>
      <c r="HN26" s="933">
        <v>4488.6657632299994</v>
      </c>
      <c r="HO26" s="933">
        <v>1540.32488311</v>
      </c>
      <c r="HP26" s="933">
        <v>1350.3673043128915</v>
      </c>
      <c r="HQ26" s="933">
        <v>2114.4497082313787</v>
      </c>
      <c r="HR26" s="933">
        <v>5005.1418956542702</v>
      </c>
      <c r="HS26" s="936">
        <v>16745.33411067511</v>
      </c>
      <c r="HT26" s="935">
        <v>1679.7589967700003</v>
      </c>
      <c r="HU26" s="933">
        <v>1614.7430763324999</v>
      </c>
      <c r="HV26" s="933">
        <v>1532.7547730600002</v>
      </c>
      <c r="HW26" s="933">
        <v>4827.2568461625006</v>
      </c>
      <c r="HX26" s="933">
        <v>1569.3348242444056</v>
      </c>
      <c r="HY26" s="933">
        <v>1955.3620731822548</v>
      </c>
      <c r="HZ26" s="933">
        <v>2163.5303346491123</v>
      </c>
      <c r="IA26" s="933">
        <v>5688.2272320757729</v>
      </c>
      <c r="IB26" s="933">
        <v>2042.5818864695873</v>
      </c>
      <c r="IC26" s="933">
        <v>1734.5153561687116</v>
      </c>
      <c r="ID26" s="933">
        <v>1592.7697029649778</v>
      </c>
      <c r="IE26" s="933">
        <v>5369.8669456032776</v>
      </c>
      <c r="IF26" s="933">
        <v>1716.1683192600001</v>
      </c>
      <c r="IG26" s="933">
        <v>2220.7475707857725</v>
      </c>
      <c r="IH26" s="933">
        <v>3834.5759163018229</v>
      </c>
      <c r="II26" s="933">
        <v>7771.4918063475952</v>
      </c>
      <c r="IJ26" s="936">
        <f t="shared" si="0"/>
        <v>23656.842830189147</v>
      </c>
      <c r="IK26" s="935">
        <v>1841</v>
      </c>
      <c r="IL26" s="933">
        <v>2307</v>
      </c>
      <c r="IM26" s="933">
        <v>2319</v>
      </c>
      <c r="IN26" s="936">
        <v>6467</v>
      </c>
      <c r="IO26" s="937"/>
    </row>
    <row r="27" spans="1:249" ht="23.25" customHeight="1">
      <c r="A27" s="939" t="s">
        <v>742</v>
      </c>
      <c r="B27" s="972">
        <v>0</v>
      </c>
      <c r="C27" s="929"/>
      <c r="D27" s="930"/>
      <c r="E27" s="930"/>
      <c r="F27" s="973">
        <v>113.3379677420279</v>
      </c>
      <c r="G27" s="974">
        <v>134.80487385560545</v>
      </c>
      <c r="H27" s="974">
        <v>146.3226619601474</v>
      </c>
      <c r="I27" s="974">
        <v>394.46550355778072</v>
      </c>
      <c r="J27" s="974">
        <v>115.48384278735098</v>
      </c>
      <c r="K27" s="974">
        <v>153.22482021236107</v>
      </c>
      <c r="L27" s="974">
        <v>175.07560274146502</v>
      </c>
      <c r="M27" s="974">
        <v>443.78426574117708</v>
      </c>
      <c r="N27" s="974">
        <v>129.779864680424</v>
      </c>
      <c r="O27" s="974">
        <v>147.48782846614807</v>
      </c>
      <c r="P27" s="974">
        <v>140.49998588886484</v>
      </c>
      <c r="Q27" s="974">
        <v>417.76767903543686</v>
      </c>
      <c r="R27" s="974">
        <v>136.28729379199447</v>
      </c>
      <c r="S27" s="974">
        <v>160.36200775692487</v>
      </c>
      <c r="T27" s="974">
        <v>163.37133997536779</v>
      </c>
      <c r="U27" s="974">
        <v>460.0206415242871</v>
      </c>
      <c r="V27" s="932">
        <v>1716.0380898586816</v>
      </c>
      <c r="W27" s="974"/>
      <c r="X27" s="932">
        <v>159.62598610726005</v>
      </c>
      <c r="Y27" s="932">
        <v>145.25138218663045</v>
      </c>
      <c r="Z27" s="932">
        <v>153.24445704550931</v>
      </c>
      <c r="AA27" s="932">
        <v>458.12182533939983</v>
      </c>
      <c r="AB27" s="932">
        <v>167.1341343298555</v>
      </c>
      <c r="AC27" s="932">
        <v>152.03300896136128</v>
      </c>
      <c r="AD27" s="932">
        <v>166.38109383212813</v>
      </c>
      <c r="AE27" s="932">
        <v>485.54823712334496</v>
      </c>
      <c r="AF27" s="932">
        <v>154.95949825330078</v>
      </c>
      <c r="AG27" s="932">
        <v>160.06436551330131</v>
      </c>
      <c r="AH27" s="932">
        <v>167.05636352648696</v>
      </c>
      <c r="AI27" s="932">
        <v>482.08022729308902</v>
      </c>
      <c r="AJ27" s="932">
        <v>179.67412381576639</v>
      </c>
      <c r="AK27" s="932">
        <v>176.71929444342021</v>
      </c>
      <c r="AL27" s="932"/>
      <c r="AM27" s="932"/>
      <c r="AN27" s="932"/>
      <c r="AO27" s="932">
        <v>201.24426008407244</v>
      </c>
      <c r="AP27" s="932">
        <v>557.63767834325904</v>
      </c>
      <c r="AQ27" s="932">
        <v>1983.3879680990929</v>
      </c>
      <c r="AR27" s="932">
        <v>194.08252530000001</v>
      </c>
      <c r="AS27" s="932">
        <v>210.16188525999999</v>
      </c>
      <c r="AT27" s="932">
        <v>203.07590557999998</v>
      </c>
      <c r="AU27" s="932">
        <v>607.32031613999993</v>
      </c>
      <c r="AV27" s="932">
        <v>205.34441567999997</v>
      </c>
      <c r="AW27" s="932">
        <v>215.96223052000002</v>
      </c>
      <c r="AX27" s="932">
        <v>244.21548851</v>
      </c>
      <c r="AY27" s="932">
        <v>665.52213471000005</v>
      </c>
      <c r="AZ27" s="932">
        <v>244.06550196999999</v>
      </c>
      <c r="BA27" s="932">
        <v>216.83611679999999</v>
      </c>
      <c r="BB27" s="932">
        <v>240.56601075</v>
      </c>
      <c r="BC27" s="932">
        <v>782.25346773999991</v>
      </c>
      <c r="BD27" s="932">
        <v>272.29821074</v>
      </c>
      <c r="BE27" s="932">
        <v>229.49022846</v>
      </c>
      <c r="BF27" s="932">
        <v>299.61815338999997</v>
      </c>
      <c r="BG27" s="932">
        <v>801.40659259000006</v>
      </c>
      <c r="BH27" s="932">
        <v>268.91090550000001</v>
      </c>
      <c r="BI27" s="932">
        <v>289.03123099999999</v>
      </c>
      <c r="BJ27" s="932">
        <v>326.09038426000001</v>
      </c>
      <c r="BK27" s="932">
        <v>884.03252076000001</v>
      </c>
      <c r="BL27" s="932">
        <v>328.21446421999997</v>
      </c>
      <c r="BM27" s="932">
        <v>273.95787817000001</v>
      </c>
      <c r="BN27" s="932">
        <v>301.40914209000005</v>
      </c>
      <c r="BO27" s="932"/>
      <c r="BP27" s="932"/>
      <c r="BQ27" s="932"/>
      <c r="BR27" s="932">
        <v>903.58148447999997</v>
      </c>
      <c r="BS27" s="933">
        <v>310.13284543999998</v>
      </c>
      <c r="BT27" s="933">
        <v>316.25198318000002</v>
      </c>
      <c r="BU27" s="933">
        <v>324.75205536999999</v>
      </c>
      <c r="BV27" s="933">
        <v>951.13688399</v>
      </c>
      <c r="BW27" s="933">
        <v>310.26747245999996</v>
      </c>
      <c r="BX27" s="933">
        <v>301.87624828999998</v>
      </c>
      <c r="BY27" s="933">
        <v>272.47666136999999</v>
      </c>
      <c r="BZ27" s="933">
        <v>884.62038212000004</v>
      </c>
      <c r="CA27" s="933">
        <v>345.81918841000004</v>
      </c>
      <c r="CB27" s="933">
        <v>355.27944223000003</v>
      </c>
      <c r="CC27" s="933">
        <v>355.91621733999995</v>
      </c>
      <c r="CD27" s="933">
        <v>1057.01484798</v>
      </c>
      <c r="CE27" s="933">
        <v>381.29498498999999</v>
      </c>
      <c r="CF27" s="933">
        <v>293.48621405</v>
      </c>
      <c r="CG27" s="933">
        <v>331.50954140999994</v>
      </c>
      <c r="CH27" s="933">
        <v>1006.29074045</v>
      </c>
      <c r="CI27" s="933">
        <v>383.73862093999998</v>
      </c>
      <c r="CJ27" s="933">
        <v>376.62933543999992</v>
      </c>
      <c r="CK27" s="933">
        <v>399.50194780999999</v>
      </c>
      <c r="CL27" s="933">
        <v>1159.8699041900002</v>
      </c>
      <c r="CM27" s="933">
        <v>275.16865691285705</v>
      </c>
      <c r="CN27" s="933">
        <v>419.77488205285709</v>
      </c>
      <c r="CO27" s="933">
        <v>435.32838871857143</v>
      </c>
      <c r="CP27" s="933">
        <v>1130.2719276842856</v>
      </c>
      <c r="CQ27" s="933">
        <v>343.88038547999997</v>
      </c>
      <c r="CR27" s="933">
        <v>438.46746087999998</v>
      </c>
      <c r="CS27" s="933">
        <v>468.8021594914286</v>
      </c>
      <c r="CT27" s="933">
        <v>1251.1500058514284</v>
      </c>
      <c r="CU27" s="933">
        <v>448.09916301285716</v>
      </c>
      <c r="CV27" s="933">
        <v>459.96551212571433</v>
      </c>
      <c r="CW27" s="933">
        <v>360.97463844999993</v>
      </c>
      <c r="CX27" s="933">
        <v>1269.0393135885713</v>
      </c>
      <c r="CY27" s="933">
        <v>437.68118483000001</v>
      </c>
      <c r="CZ27" s="933">
        <v>512.98334876000001</v>
      </c>
      <c r="DA27" s="933">
        <v>446.40081911999999</v>
      </c>
      <c r="DB27" s="933">
        <v>1397.0653527100001</v>
      </c>
      <c r="DC27" s="933">
        <v>4547.8599999999997</v>
      </c>
      <c r="DD27" s="935">
        <v>362.38394953000011</v>
      </c>
      <c r="DE27" s="933">
        <v>359.93415657000008</v>
      </c>
      <c r="DF27" s="933">
        <v>372.73961801000007</v>
      </c>
      <c r="DG27" s="933">
        <v>1095.0577241100002</v>
      </c>
      <c r="DH27" s="933">
        <v>372.89601689999995</v>
      </c>
      <c r="DI27" s="933">
        <v>409.6022667900001</v>
      </c>
      <c r="DJ27" s="933">
        <v>423.21594478000009</v>
      </c>
      <c r="DK27" s="933">
        <v>1205.7142284700003</v>
      </c>
      <c r="DL27" s="933">
        <v>416.01363907999985</v>
      </c>
      <c r="DM27" s="933">
        <v>412.57509266999989</v>
      </c>
      <c r="DN27" s="933">
        <v>400.26130927999998</v>
      </c>
      <c r="DO27" s="933">
        <v>1228.8500410299998</v>
      </c>
      <c r="DP27" s="933">
        <v>471.8856688699999</v>
      </c>
      <c r="DQ27" s="933">
        <v>445.7407795700002</v>
      </c>
      <c r="DR27" s="933">
        <v>465.11068375999997</v>
      </c>
      <c r="DS27" s="933">
        <v>1382.7371322000001</v>
      </c>
      <c r="DT27" s="936">
        <v>4912.3591258100005</v>
      </c>
      <c r="DU27" s="935">
        <v>427.99546984999995</v>
      </c>
      <c r="DV27" s="933">
        <v>384.89987352999998</v>
      </c>
      <c r="DW27" s="933">
        <v>374.07663416000008</v>
      </c>
      <c r="DX27" s="933">
        <v>1186.9719775399999</v>
      </c>
      <c r="DY27" s="933">
        <v>325.01681174999999</v>
      </c>
      <c r="DZ27" s="933">
        <v>312.45967131999998</v>
      </c>
      <c r="EA27" s="933">
        <v>249.97007574</v>
      </c>
      <c r="EB27" s="933">
        <v>887.44655880999994</v>
      </c>
      <c r="EC27" s="933">
        <v>2074.4185363500001</v>
      </c>
      <c r="ED27" s="933">
        <v>297.34282107999996</v>
      </c>
      <c r="EE27" s="933">
        <v>285.00916895999995</v>
      </c>
      <c r="EF27" s="933">
        <v>276.40839512000002</v>
      </c>
      <c r="EG27" s="933">
        <v>858.76038515999983</v>
      </c>
      <c r="EH27" s="933">
        <v>303.63571357000001</v>
      </c>
      <c r="EI27" s="933">
        <v>291.62300249999998</v>
      </c>
      <c r="EJ27" s="933">
        <v>592.94132462999994</v>
      </c>
      <c r="EK27" s="933">
        <v>1188.2000407</v>
      </c>
      <c r="EL27" s="936">
        <v>4121.3789622100003</v>
      </c>
      <c r="EM27" s="935">
        <v>300.13870977000005</v>
      </c>
      <c r="EN27" s="933">
        <v>243.49202918000003</v>
      </c>
      <c r="EO27" s="933">
        <v>272.21612843999998</v>
      </c>
      <c r="EP27" s="933">
        <v>815.84686739000006</v>
      </c>
      <c r="EQ27" s="933">
        <v>233.22156011999996</v>
      </c>
      <c r="ER27" s="933">
        <v>306.38323115999998</v>
      </c>
      <c r="ES27" s="933">
        <v>224.77599579</v>
      </c>
      <c r="ET27" s="933">
        <v>764.38078706999988</v>
      </c>
      <c r="EU27" s="933">
        <v>362.39946082</v>
      </c>
      <c r="EV27" s="933">
        <v>379.74350216999994</v>
      </c>
      <c r="EW27" s="933">
        <v>379.86646785999994</v>
      </c>
      <c r="EX27" s="933">
        <v>1122.0094308499999</v>
      </c>
      <c r="EY27" s="933">
        <v>410.17573313000008</v>
      </c>
      <c r="EZ27" s="933">
        <v>390.09987999000003</v>
      </c>
      <c r="FA27" s="933">
        <v>403.45702005999993</v>
      </c>
      <c r="FB27" s="933">
        <v>1203.73263318</v>
      </c>
      <c r="FC27" s="936">
        <v>3905.9697184899997</v>
      </c>
      <c r="FD27" s="935">
        <v>357.22998850999994</v>
      </c>
      <c r="FE27" s="933">
        <v>337.82908773999998</v>
      </c>
      <c r="FF27" s="933">
        <v>613.66421596999987</v>
      </c>
      <c r="FG27" s="933">
        <v>1308.7232922199998</v>
      </c>
      <c r="FH27" s="933">
        <v>384.29478081999991</v>
      </c>
      <c r="FI27" s="933">
        <v>384.09687902999997</v>
      </c>
      <c r="FJ27" s="933">
        <v>445.13064979000006</v>
      </c>
      <c r="FK27" s="933">
        <v>1213.5223096399998</v>
      </c>
      <c r="FL27" s="933">
        <v>422.63517386000012</v>
      </c>
      <c r="FM27" s="933">
        <v>453.63027532000007</v>
      </c>
      <c r="FN27" s="933">
        <v>430.43175994000001</v>
      </c>
      <c r="FO27" s="933">
        <v>1306.69720912</v>
      </c>
      <c r="FP27" s="933">
        <v>442.56658633000012</v>
      </c>
      <c r="FQ27" s="933">
        <v>496.17613115999995</v>
      </c>
      <c r="FR27" s="933">
        <v>533.67862290999994</v>
      </c>
      <c r="FS27" s="933">
        <v>1472.4213404000002</v>
      </c>
      <c r="FT27" s="936">
        <v>5301.3641513799994</v>
      </c>
      <c r="FU27" s="935">
        <v>450.16684041999997</v>
      </c>
      <c r="FV27" s="933">
        <v>387.67799141500006</v>
      </c>
      <c r="FW27" s="933">
        <v>495.06111229000004</v>
      </c>
      <c r="FX27" s="933">
        <f t="shared" si="1"/>
        <v>1332.9059441250001</v>
      </c>
      <c r="FY27" s="933">
        <v>514.27648716060003</v>
      </c>
      <c r="FZ27" s="933">
        <v>558.59254905</v>
      </c>
      <c r="GA27" s="933">
        <v>549.26363432000005</v>
      </c>
      <c r="GB27" s="933">
        <f t="shared" si="2"/>
        <v>1622.1326705306001</v>
      </c>
      <c r="GC27" s="933">
        <v>525.56125043999998</v>
      </c>
      <c r="GD27" s="933">
        <v>672.31030581999983</v>
      </c>
      <c r="GE27" s="933">
        <v>617.88762902999997</v>
      </c>
      <c r="GF27" s="933">
        <f t="shared" si="3"/>
        <v>1815.7591852899998</v>
      </c>
      <c r="GG27" s="933">
        <v>653.96366889000001</v>
      </c>
      <c r="GH27" s="933">
        <v>810.64865959999986</v>
      </c>
      <c r="GI27" s="933">
        <v>774.43188668999994</v>
      </c>
      <c r="GJ27" s="933">
        <f t="shared" si="4"/>
        <v>2239.0442151799998</v>
      </c>
      <c r="GK27" s="936">
        <v>7009.8420151255987</v>
      </c>
      <c r="GL27" s="935">
        <v>626.9996572099999</v>
      </c>
      <c r="GM27" s="933">
        <v>630.92833886999983</v>
      </c>
      <c r="GN27" s="933">
        <v>846.21370425999987</v>
      </c>
      <c r="GO27" s="933">
        <f t="shared" si="10"/>
        <v>2104.1417003399997</v>
      </c>
      <c r="GP27" s="933">
        <v>739.48631801999989</v>
      </c>
      <c r="GQ27" s="933">
        <v>1046.4586436299999</v>
      </c>
      <c r="GR27" s="933">
        <v>944.35188101999995</v>
      </c>
      <c r="GS27" s="933">
        <f t="shared" si="11"/>
        <v>2730.2968426699995</v>
      </c>
      <c r="GT27" s="933">
        <v>1034.0413864100001</v>
      </c>
      <c r="GU27" s="933">
        <v>1060.273903</v>
      </c>
      <c r="GV27" s="933">
        <v>886.59723505999989</v>
      </c>
      <c r="GW27" s="933">
        <f t="shared" si="12"/>
        <v>2980.9125244700003</v>
      </c>
      <c r="GX27" s="933">
        <v>1073.2480793899999</v>
      </c>
      <c r="GY27" s="933">
        <v>1139.1942884599998</v>
      </c>
      <c r="GZ27" s="933">
        <v>1137.10938734</v>
      </c>
      <c r="HA27" s="933">
        <f t="shared" si="13"/>
        <v>3349.5517551899998</v>
      </c>
      <c r="HB27" s="936">
        <f t="shared" si="9"/>
        <v>11164.902822669999</v>
      </c>
      <c r="HC27" s="933">
        <v>1134.9920362299997</v>
      </c>
      <c r="HD27" s="933">
        <v>987.82763424999973</v>
      </c>
      <c r="HE27" s="933">
        <v>1016.0330581999998</v>
      </c>
      <c r="HF27" s="933">
        <v>3138.8527286799995</v>
      </c>
      <c r="HG27" s="933">
        <v>1239.8606727000001</v>
      </c>
      <c r="HH27" s="933">
        <v>1432.4876931299996</v>
      </c>
      <c r="HI27" s="933">
        <v>1249.5049426</v>
      </c>
      <c r="HJ27" s="933">
        <v>3921.8533084300002</v>
      </c>
      <c r="HK27" s="933">
        <v>1529.4895488600007</v>
      </c>
      <c r="HL27" s="933">
        <v>1479.7868122100003</v>
      </c>
      <c r="HM27" s="933">
        <v>1603.5874427600002</v>
      </c>
      <c r="HN27" s="933">
        <v>4612.8638038300005</v>
      </c>
      <c r="HO27" s="933">
        <v>1777.1722582999998</v>
      </c>
      <c r="HP27" s="933">
        <v>1701.2762723100002</v>
      </c>
      <c r="HQ27" s="933">
        <v>1786.4052360000001</v>
      </c>
      <c r="HR27" s="933">
        <v>5264.853766610001</v>
      </c>
      <c r="HS27" s="936">
        <v>16938.423607550001</v>
      </c>
      <c r="HT27" s="935">
        <v>1599.2367157899994</v>
      </c>
      <c r="HU27" s="933">
        <v>1475.4344511300001</v>
      </c>
      <c r="HV27" s="933">
        <v>1413.3708402799998</v>
      </c>
      <c r="HW27" s="933">
        <v>4488.0420071999988</v>
      </c>
      <c r="HX27" s="933">
        <v>1581.5248596199997</v>
      </c>
      <c r="HY27" s="933">
        <v>1720.8808672099999</v>
      </c>
      <c r="HZ27" s="933">
        <v>1417.2425896599998</v>
      </c>
      <c r="IA27" s="933">
        <v>4719.6483164900001</v>
      </c>
      <c r="IB27" s="933">
        <v>1546.7623756300004</v>
      </c>
      <c r="IC27" s="933">
        <v>1477.1891458499999</v>
      </c>
      <c r="ID27" s="933">
        <v>1869.8438835699999</v>
      </c>
      <c r="IE27" s="933">
        <v>4893.7954050500002</v>
      </c>
      <c r="IF27" s="933">
        <v>1873.1568763700002</v>
      </c>
      <c r="IG27" s="933">
        <v>1478.20463569</v>
      </c>
      <c r="IH27" s="933">
        <v>1794.5445124999994</v>
      </c>
      <c r="II27" s="933">
        <v>5145.9060245599994</v>
      </c>
      <c r="IJ27" s="936">
        <f t="shared" si="0"/>
        <v>19247.391753299999</v>
      </c>
      <c r="IK27" s="935">
        <v>1872</v>
      </c>
      <c r="IL27" s="933">
        <v>1532</v>
      </c>
      <c r="IM27" s="933">
        <v>1669</v>
      </c>
      <c r="IN27" s="936">
        <v>5073</v>
      </c>
      <c r="IO27" s="937"/>
    </row>
    <row r="28" spans="1:249" s="923" customFormat="1" ht="23.25" customHeight="1">
      <c r="A28" s="967" t="s">
        <v>743</v>
      </c>
      <c r="B28" s="906">
        <v>5</v>
      </c>
      <c r="C28" s="975">
        <v>0</v>
      </c>
      <c r="D28" s="908">
        <v>0</v>
      </c>
      <c r="E28" s="908">
        <v>0</v>
      </c>
      <c r="F28" s="964">
        <v>42.095665459999999</v>
      </c>
      <c r="G28" s="965">
        <v>49.742933550000004</v>
      </c>
      <c r="H28" s="965">
        <v>47.183812619999998</v>
      </c>
      <c r="I28" s="965">
        <v>139.02241162999999</v>
      </c>
      <c r="J28" s="965">
        <v>41.088846660000002</v>
      </c>
      <c r="K28" s="965">
        <v>47.298671999999996</v>
      </c>
      <c r="L28" s="965">
        <v>54.075663610000007</v>
      </c>
      <c r="M28" s="965">
        <v>142.46318227</v>
      </c>
      <c r="N28" s="965">
        <v>45.862605279999997</v>
      </c>
      <c r="O28" s="965">
        <v>47.722123859999996</v>
      </c>
      <c r="P28" s="965">
        <v>47.453167899999997</v>
      </c>
      <c r="Q28" s="965">
        <v>141.03789703999999</v>
      </c>
      <c r="R28" s="965">
        <v>50.163148210000003</v>
      </c>
      <c r="S28" s="965">
        <v>50.937722469999997</v>
      </c>
      <c r="T28" s="965">
        <v>52.473310869999999</v>
      </c>
      <c r="U28" s="965">
        <v>153.57418154999999</v>
      </c>
      <c r="V28" s="965">
        <v>576.09767249000004</v>
      </c>
      <c r="W28" s="965"/>
      <c r="X28" s="965">
        <v>52.40888983</v>
      </c>
      <c r="Y28" s="965">
        <v>46.938589809999996</v>
      </c>
      <c r="Z28" s="965">
        <v>50.529238169999999</v>
      </c>
      <c r="AA28" s="965">
        <v>149.87671781</v>
      </c>
      <c r="AB28" s="965">
        <v>56.597103959999998</v>
      </c>
      <c r="AC28" s="965">
        <v>52.054448219999998</v>
      </c>
      <c r="AD28" s="965">
        <v>58.668746549999994</v>
      </c>
      <c r="AE28" s="965">
        <v>167.32029872999999</v>
      </c>
      <c r="AF28" s="965">
        <v>54.899465390000003</v>
      </c>
      <c r="AG28" s="965">
        <v>53.834590250000005</v>
      </c>
      <c r="AH28" s="965">
        <v>52.505721629999996</v>
      </c>
      <c r="AI28" s="965">
        <v>161.23977726999999</v>
      </c>
      <c r="AJ28" s="965">
        <v>53.644476579999996</v>
      </c>
      <c r="AK28" s="965">
        <v>56.150618860000002</v>
      </c>
      <c r="AL28" s="965"/>
      <c r="AM28" s="965"/>
      <c r="AN28" s="965"/>
      <c r="AO28" s="965">
        <v>59.428726670000003</v>
      </c>
      <c r="AP28" s="965">
        <v>169.22382211000001</v>
      </c>
      <c r="AQ28" s="965">
        <v>647.66061592000005</v>
      </c>
      <c r="AR28" s="965">
        <v>55.288063259999994</v>
      </c>
      <c r="AS28" s="965">
        <v>56.238756249999994</v>
      </c>
      <c r="AT28" s="965">
        <v>59.590445590000002</v>
      </c>
      <c r="AU28" s="965">
        <v>171.1172651</v>
      </c>
      <c r="AV28" s="965">
        <v>53.789029819999996</v>
      </c>
      <c r="AW28" s="965">
        <v>68.41648807</v>
      </c>
      <c r="AX28" s="965">
        <v>64.691952069999999</v>
      </c>
      <c r="AY28" s="965">
        <v>186.89746996</v>
      </c>
      <c r="AZ28" s="965">
        <v>65.080288780000004</v>
      </c>
      <c r="BA28" s="965">
        <v>63.769997590000003</v>
      </c>
      <c r="BB28" s="965">
        <v>67.482118589999999</v>
      </c>
      <c r="BC28" s="965">
        <v>227.36923486000001</v>
      </c>
      <c r="BD28" s="965">
        <v>70.771749569999997</v>
      </c>
      <c r="BE28" s="965">
        <v>66.556272949999993</v>
      </c>
      <c r="BF28" s="965">
        <v>79.52909013</v>
      </c>
      <c r="BG28" s="965">
        <v>216.85711265</v>
      </c>
      <c r="BH28" s="965">
        <v>73.275161089999997</v>
      </c>
      <c r="BI28" s="965">
        <v>80.868495859999996</v>
      </c>
      <c r="BJ28" s="965">
        <v>88.461845060000002</v>
      </c>
      <c r="BK28" s="965">
        <v>242.60550201000001</v>
      </c>
      <c r="BL28" s="965">
        <v>90.61125693000001</v>
      </c>
      <c r="BM28" s="965">
        <v>109.38610073</v>
      </c>
      <c r="BN28" s="965">
        <v>83.823701569999997</v>
      </c>
      <c r="BO28" s="965"/>
      <c r="BP28" s="965"/>
      <c r="BQ28" s="965"/>
      <c r="BR28" s="965">
        <v>283.82105922999995</v>
      </c>
      <c r="BS28" s="916">
        <v>83.657171820000002</v>
      </c>
      <c r="BT28" s="916">
        <v>83.155142619999992</v>
      </c>
      <c r="BU28" s="916">
        <v>102.12652772999999</v>
      </c>
      <c r="BV28" s="916">
        <v>268.93884217000004</v>
      </c>
      <c r="BW28" s="916">
        <v>88.508781150000004</v>
      </c>
      <c r="BX28" s="916">
        <v>89.098793860000001</v>
      </c>
      <c r="BY28" s="916">
        <v>78.134863710000005</v>
      </c>
      <c r="BZ28" s="916">
        <v>255.74243871999988</v>
      </c>
      <c r="CA28" s="916">
        <v>91.703446349999993</v>
      </c>
      <c r="CB28" s="916">
        <v>97.26333588</v>
      </c>
      <c r="CC28" s="916">
        <v>95.949391050000003</v>
      </c>
      <c r="CD28" s="916">
        <v>284.91617328000001</v>
      </c>
      <c r="CE28" s="916">
        <v>98.55079855000001</v>
      </c>
      <c r="CF28" s="916">
        <v>88.923154140660159</v>
      </c>
      <c r="CG28" s="916">
        <v>69.230736149999998</v>
      </c>
      <c r="CH28" s="916">
        <v>256.7046888406602</v>
      </c>
      <c r="CI28" s="916">
        <v>104.20700888524604</v>
      </c>
      <c r="CJ28" s="916">
        <v>96.018181803801667</v>
      </c>
      <c r="CK28" s="916">
        <v>121.87660656</v>
      </c>
      <c r="CL28" s="916">
        <v>322.10179724904776</v>
      </c>
      <c r="CM28" s="916">
        <v>87.476997625831984</v>
      </c>
      <c r="CN28" s="916">
        <v>107.39052167992514</v>
      </c>
      <c r="CO28" s="916">
        <v>111.33833742426384</v>
      </c>
      <c r="CP28" s="916">
        <v>306.20585673002097</v>
      </c>
      <c r="CQ28" s="916">
        <v>95.031697547312348</v>
      </c>
      <c r="CR28" s="916">
        <v>118.82137054941357</v>
      </c>
      <c r="CS28" s="916">
        <v>118.84768173168172</v>
      </c>
      <c r="CT28" s="916">
        <v>332.70074982840765</v>
      </c>
      <c r="CU28" s="916">
        <v>113.83294928817446</v>
      </c>
      <c r="CV28" s="916">
        <v>116.47462772196357</v>
      </c>
      <c r="CW28" s="916">
        <v>102.67958989849063</v>
      </c>
      <c r="CX28" s="916">
        <v>332.98716690862869</v>
      </c>
      <c r="CY28" s="916">
        <v>137.93119038923314</v>
      </c>
      <c r="CZ28" s="916">
        <v>135.53039093164293</v>
      </c>
      <c r="DA28" s="916">
        <v>139.71154051594937</v>
      </c>
      <c r="DB28" s="916">
        <v>413.17312183682537</v>
      </c>
      <c r="DC28" s="916">
        <v>1438.1200000000001</v>
      </c>
      <c r="DD28" s="917">
        <v>113.06730106954697</v>
      </c>
      <c r="DE28" s="916">
        <v>112.15663366591141</v>
      </c>
      <c r="DF28" s="916">
        <v>115.78600048091268</v>
      </c>
      <c r="DG28" s="916">
        <v>341.00993521637105</v>
      </c>
      <c r="DH28" s="916">
        <v>111.63808872023827</v>
      </c>
      <c r="DI28" s="916">
        <v>115.78059501249896</v>
      </c>
      <c r="DJ28" s="916">
        <v>127.10346398999997</v>
      </c>
      <c r="DK28" s="916">
        <v>354.52214772273726</v>
      </c>
      <c r="DL28" s="916">
        <v>130.55440771720387</v>
      </c>
      <c r="DM28" s="916">
        <v>128.56727106999998</v>
      </c>
      <c r="DN28" s="916">
        <v>110.09527384335183</v>
      </c>
      <c r="DO28" s="916">
        <v>369.21695263055574</v>
      </c>
      <c r="DP28" s="916">
        <v>136.87694619610451</v>
      </c>
      <c r="DQ28" s="916">
        <v>144.77288104658572</v>
      </c>
      <c r="DR28" s="916">
        <v>154.63832823054108</v>
      </c>
      <c r="DS28" s="916">
        <v>436.28815547323131</v>
      </c>
      <c r="DT28" s="918">
        <v>1501.0371910428953</v>
      </c>
      <c r="DU28" s="917">
        <v>140.63041062640116</v>
      </c>
      <c r="DV28" s="916">
        <v>143.63701328587996</v>
      </c>
      <c r="DW28" s="916">
        <v>155.60390084210565</v>
      </c>
      <c r="DX28" s="916">
        <v>439.87132475438671</v>
      </c>
      <c r="DY28" s="916">
        <v>162.60627000149944</v>
      </c>
      <c r="DZ28" s="916">
        <v>140.96662847458964</v>
      </c>
      <c r="EA28" s="916">
        <v>118.68485707961793</v>
      </c>
      <c r="EB28" s="916">
        <v>422.25775555570704</v>
      </c>
      <c r="EC28" s="916">
        <v>862.12908031009374</v>
      </c>
      <c r="ED28" s="916">
        <v>143.15096587244801</v>
      </c>
      <c r="EE28" s="916">
        <v>158.62214480035465</v>
      </c>
      <c r="EF28" s="916">
        <v>140.65061187836483</v>
      </c>
      <c r="EG28" s="916">
        <v>442.42372255116754</v>
      </c>
      <c r="EH28" s="916">
        <v>149.73353918670392</v>
      </c>
      <c r="EI28" s="916">
        <v>143.3767071399154</v>
      </c>
      <c r="EJ28" s="916">
        <v>147.54927079248995</v>
      </c>
      <c r="EK28" s="916">
        <v>440.65951711910918</v>
      </c>
      <c r="EL28" s="918">
        <v>1745.2123199803705</v>
      </c>
      <c r="EM28" s="917">
        <v>162.6286014186974</v>
      </c>
      <c r="EN28" s="916">
        <v>114.31308299394659</v>
      </c>
      <c r="EO28" s="916">
        <v>111.22402079730587</v>
      </c>
      <c r="EP28" s="916">
        <v>388.16570520994986</v>
      </c>
      <c r="EQ28" s="916">
        <v>114.16287347870021</v>
      </c>
      <c r="ER28" s="916">
        <v>148.02489320397279</v>
      </c>
      <c r="ES28" s="916">
        <v>131.13492243395831</v>
      </c>
      <c r="ET28" s="916">
        <v>393.3226891166313</v>
      </c>
      <c r="EU28" s="916">
        <v>160.62122877977299</v>
      </c>
      <c r="EV28" s="916">
        <v>163.75595960214935</v>
      </c>
      <c r="EW28" s="916">
        <v>173.38555046390846</v>
      </c>
      <c r="EX28" s="916">
        <v>497.76273884583077</v>
      </c>
      <c r="EY28" s="916">
        <v>176.47013636929154</v>
      </c>
      <c r="EZ28" s="916">
        <v>160.32230799923221</v>
      </c>
      <c r="FA28" s="916">
        <v>188.45563650905984</v>
      </c>
      <c r="FB28" s="916">
        <v>525.24808087758356</v>
      </c>
      <c r="FC28" s="918">
        <v>1804.4992140499953</v>
      </c>
      <c r="FD28" s="917">
        <v>127.59114376656225</v>
      </c>
      <c r="FE28" s="916">
        <v>147.56611243072479</v>
      </c>
      <c r="FF28" s="916">
        <v>168.44064204086402</v>
      </c>
      <c r="FG28" s="916">
        <v>443.59789823815106</v>
      </c>
      <c r="FH28" s="916">
        <v>149.61581921313902</v>
      </c>
      <c r="FI28" s="916">
        <v>203.49597646207721</v>
      </c>
      <c r="FJ28" s="916">
        <v>205.65082424429153</v>
      </c>
      <c r="FK28" s="916">
        <v>558.76261991950776</v>
      </c>
      <c r="FL28" s="916">
        <v>229.69303760344391</v>
      </c>
      <c r="FM28" s="916">
        <v>229.35172417976247</v>
      </c>
      <c r="FN28" s="916">
        <v>211.97383863378985</v>
      </c>
      <c r="FO28" s="916">
        <v>671.01860041699626</v>
      </c>
      <c r="FP28" s="916">
        <v>254.98940177398887</v>
      </c>
      <c r="FQ28" s="916">
        <v>229.49372150508822</v>
      </c>
      <c r="FR28" s="916">
        <v>336.83674623985274</v>
      </c>
      <c r="FS28" s="916">
        <v>821.31986951892986</v>
      </c>
      <c r="FT28" s="918">
        <v>2494.6989880935853</v>
      </c>
      <c r="FU28" s="917">
        <v>150.65019033172058</v>
      </c>
      <c r="FV28" s="916">
        <v>226.65983001885053</v>
      </c>
      <c r="FW28" s="916">
        <v>297.17583068329333</v>
      </c>
      <c r="FX28" s="916">
        <f t="shared" si="1"/>
        <v>674.48585103386449</v>
      </c>
      <c r="FY28" s="916">
        <v>289.71190244032402</v>
      </c>
      <c r="FZ28" s="916">
        <v>309.8894339681766</v>
      </c>
      <c r="GA28" s="916">
        <v>314.91813282943315</v>
      </c>
      <c r="GB28" s="916">
        <f t="shared" si="2"/>
        <v>914.51946923793378</v>
      </c>
      <c r="GC28" s="916">
        <v>323.38144389541213</v>
      </c>
      <c r="GD28" s="916">
        <v>344.14315663152769</v>
      </c>
      <c r="GE28" s="916">
        <v>340.61367185232154</v>
      </c>
      <c r="GF28" s="916">
        <f t="shared" si="3"/>
        <v>1008.1382723792614</v>
      </c>
      <c r="GG28" s="916">
        <v>364.53516078734515</v>
      </c>
      <c r="GH28" s="916">
        <v>391.13568289250395</v>
      </c>
      <c r="GI28" s="916">
        <v>422.59491487351772</v>
      </c>
      <c r="GJ28" s="916">
        <f t="shared" si="4"/>
        <v>1178.2657585533668</v>
      </c>
      <c r="GK28" s="918">
        <v>3775.4093512044265</v>
      </c>
      <c r="GL28" s="917">
        <v>427.03136008000013</v>
      </c>
      <c r="GM28" s="916">
        <v>346.67859170999998</v>
      </c>
      <c r="GN28" s="916">
        <v>449.20424802000002</v>
      </c>
      <c r="GO28" s="916">
        <f t="shared" si="10"/>
        <v>1222.9141998100001</v>
      </c>
      <c r="GP28" s="916">
        <v>411.19398322999996</v>
      </c>
      <c r="GQ28" s="916">
        <v>452.66052151000002</v>
      </c>
      <c r="GR28" s="916">
        <v>435.35162331499998</v>
      </c>
      <c r="GS28" s="916">
        <f t="shared" si="11"/>
        <v>1299.2061280550001</v>
      </c>
      <c r="GT28" s="916">
        <v>438.32361112000001</v>
      </c>
      <c r="GU28" s="916">
        <v>458.83627059000008</v>
      </c>
      <c r="GV28" s="916">
        <v>434.25691580999995</v>
      </c>
      <c r="GW28" s="916">
        <f t="shared" si="12"/>
        <v>1331.41679752</v>
      </c>
      <c r="GX28" s="916">
        <v>470.24625019000007</v>
      </c>
      <c r="GY28" s="916">
        <v>505.92780417500001</v>
      </c>
      <c r="GZ28" s="916">
        <v>504.5905205950001</v>
      </c>
      <c r="HA28" s="916">
        <f t="shared" si="13"/>
        <v>1480.7645749600001</v>
      </c>
      <c r="HB28" s="918">
        <f t="shared" si="9"/>
        <v>5334.3017003450004</v>
      </c>
      <c r="HC28" s="916">
        <v>519.61131778999993</v>
      </c>
      <c r="HD28" s="916">
        <v>474.64512215000008</v>
      </c>
      <c r="HE28" s="916">
        <v>455.19866819999999</v>
      </c>
      <c r="HF28" s="916">
        <v>1449.45510814</v>
      </c>
      <c r="HG28" s="916">
        <v>535.60372506499994</v>
      </c>
      <c r="HH28" s="916">
        <v>583.54076402250018</v>
      </c>
      <c r="HI28" s="916">
        <v>497.80313224090395</v>
      </c>
      <c r="HJ28" s="916">
        <v>1616.947621328404</v>
      </c>
      <c r="HK28" s="916">
        <v>619.04927216999999</v>
      </c>
      <c r="HL28" s="916">
        <v>667.30919547000008</v>
      </c>
      <c r="HM28" s="916">
        <v>642.39970540000002</v>
      </c>
      <c r="HN28" s="916">
        <v>1928.75817304</v>
      </c>
      <c r="HO28" s="916">
        <v>694.04689064000013</v>
      </c>
      <c r="HP28" s="916">
        <v>623.8282155547713</v>
      </c>
      <c r="HQ28" s="916">
        <v>847.25691415705774</v>
      </c>
      <c r="HR28" s="916">
        <v>2165.1320203518289</v>
      </c>
      <c r="HS28" s="918">
        <v>7160.2929228602334</v>
      </c>
      <c r="HT28" s="917">
        <v>726.23259252999992</v>
      </c>
      <c r="HU28" s="916">
        <v>666.4329354683332</v>
      </c>
      <c r="HV28" s="916">
        <v>640.80407942999977</v>
      </c>
      <c r="HW28" s="916">
        <v>2033.4696074283331</v>
      </c>
      <c r="HX28" s="916">
        <v>700.49888858686802</v>
      </c>
      <c r="HY28" s="916">
        <v>938.27479838689283</v>
      </c>
      <c r="HZ28" s="916">
        <v>916.70054564268594</v>
      </c>
      <c r="IA28" s="916">
        <v>2555.4742326164464</v>
      </c>
      <c r="IB28" s="916">
        <v>716.88696960815116</v>
      </c>
      <c r="IC28" s="916">
        <v>931.08754877990498</v>
      </c>
      <c r="ID28" s="916">
        <v>905.2362343799889</v>
      </c>
      <c r="IE28" s="916">
        <v>2553.2107527680455</v>
      </c>
      <c r="IF28" s="916">
        <v>721.51358956166666</v>
      </c>
      <c r="IG28" s="916">
        <v>776.90279330036731</v>
      </c>
      <c r="IH28" s="916">
        <v>1257.0490566082874</v>
      </c>
      <c r="II28" s="916">
        <v>2755.4654394703211</v>
      </c>
      <c r="IJ28" s="918">
        <f t="shared" si="0"/>
        <v>9897.6200322831464</v>
      </c>
      <c r="IK28" s="917">
        <v>769</v>
      </c>
      <c r="IL28" s="916">
        <v>390</v>
      </c>
      <c r="IM28" s="916">
        <v>477</v>
      </c>
      <c r="IN28" s="918">
        <v>1636</v>
      </c>
      <c r="IO28" s="921"/>
    </row>
    <row r="29" spans="1:249" ht="23.25" customHeight="1">
      <c r="A29" s="939" t="s">
        <v>744</v>
      </c>
      <c r="B29" s="928">
        <v>5</v>
      </c>
      <c r="C29" s="976">
        <v>0</v>
      </c>
      <c r="D29" s="930">
        <v>0</v>
      </c>
      <c r="E29" s="930">
        <v>0</v>
      </c>
      <c r="F29" s="942">
        <v>27.49604965</v>
      </c>
      <c r="G29" s="943">
        <v>27.466464999999999</v>
      </c>
      <c r="H29" s="943">
        <v>29.639734480000001</v>
      </c>
      <c r="I29" s="943">
        <v>84.60224912999999</v>
      </c>
      <c r="J29" s="943">
        <v>26.047806000000001</v>
      </c>
      <c r="K29" s="943">
        <v>31.94221873</v>
      </c>
      <c r="L29" s="943">
        <v>33.677147570000002</v>
      </c>
      <c r="M29" s="943">
        <v>91.66717229999999</v>
      </c>
      <c r="N29" s="943">
        <v>30.37363092</v>
      </c>
      <c r="O29" s="943">
        <v>30.830986530000001</v>
      </c>
      <c r="P29" s="943">
        <v>28.938334519999998</v>
      </c>
      <c r="Q29" s="943">
        <v>90.142951969999999</v>
      </c>
      <c r="R29" s="943">
        <v>30.906363949999999</v>
      </c>
      <c r="S29" s="943">
        <v>34.121965469999999</v>
      </c>
      <c r="T29" s="943">
        <v>32.410236900000001</v>
      </c>
      <c r="U29" s="943">
        <v>97.438566319999993</v>
      </c>
      <c r="V29" s="943">
        <v>363.85093972000004</v>
      </c>
      <c r="W29" s="943"/>
      <c r="X29" s="943">
        <v>31.658371750000001</v>
      </c>
      <c r="Y29" s="943">
        <v>29.66351727</v>
      </c>
      <c r="Z29" s="943">
        <v>31.781091929999999</v>
      </c>
      <c r="AA29" s="943">
        <v>93.102980950000003</v>
      </c>
      <c r="AB29" s="943">
        <v>33.833395750000001</v>
      </c>
      <c r="AC29" s="943">
        <v>31.576776989999995</v>
      </c>
      <c r="AD29" s="943">
        <v>33.712944979999996</v>
      </c>
      <c r="AE29" s="943">
        <v>99.123117719999982</v>
      </c>
      <c r="AF29" s="943">
        <v>32.759447030000004</v>
      </c>
      <c r="AG29" s="943">
        <v>33.187402640000002</v>
      </c>
      <c r="AH29" s="943">
        <v>34.078428340000002</v>
      </c>
      <c r="AI29" s="943">
        <v>100.02527801000001</v>
      </c>
      <c r="AJ29" s="943">
        <v>36.445480759999995</v>
      </c>
      <c r="AK29" s="943">
        <v>36.875873810000002</v>
      </c>
      <c r="AL29" s="943"/>
      <c r="AM29" s="943"/>
      <c r="AN29" s="943"/>
      <c r="AO29" s="943">
        <v>39.365652700000005</v>
      </c>
      <c r="AP29" s="943">
        <v>112.68700727000001</v>
      </c>
      <c r="AQ29" s="943">
        <v>404.93838395</v>
      </c>
      <c r="AR29" s="943">
        <v>35.384823249999997</v>
      </c>
      <c r="AS29" s="943">
        <v>35.254189079999996</v>
      </c>
      <c r="AT29" s="943">
        <v>35.925896369999997</v>
      </c>
      <c r="AU29" s="943">
        <v>106.56490869999999</v>
      </c>
      <c r="AV29" s="943">
        <v>32.909204379999998</v>
      </c>
      <c r="AW29" s="943">
        <v>35.773821349999999</v>
      </c>
      <c r="AX29" s="943">
        <v>40.794412080000001</v>
      </c>
      <c r="AY29" s="943">
        <v>109.47743781</v>
      </c>
      <c r="AZ29" s="943">
        <v>40.934778610000002</v>
      </c>
      <c r="BA29" s="943">
        <v>36.303872370000001</v>
      </c>
      <c r="BB29" s="943">
        <v>40.45859591</v>
      </c>
      <c r="BC29" s="943">
        <v>129.01135563999998</v>
      </c>
      <c r="BD29" s="943">
        <v>43.319305229999998</v>
      </c>
      <c r="BE29" s="943">
        <v>37.078358049999999</v>
      </c>
      <c r="BF29" s="943">
        <v>48.408179609999998</v>
      </c>
      <c r="BG29" s="943">
        <v>128.80584289000001</v>
      </c>
      <c r="BH29" s="943">
        <v>42.762779250000001</v>
      </c>
      <c r="BI29" s="943">
        <v>46.511515179999996</v>
      </c>
      <c r="BJ29" s="943">
        <v>52.062684529999999</v>
      </c>
      <c r="BK29" s="943">
        <v>141.33697896000001</v>
      </c>
      <c r="BL29" s="943">
        <v>43.322385920000002</v>
      </c>
      <c r="BM29" s="943">
        <v>43.7428417</v>
      </c>
      <c r="BN29" s="943">
        <v>46.407351909999996</v>
      </c>
      <c r="BO29" s="943"/>
      <c r="BP29" s="943"/>
      <c r="BQ29" s="943"/>
      <c r="BR29" s="943">
        <v>133.47257952999999</v>
      </c>
      <c r="BS29" s="933">
        <v>47.751122889999998</v>
      </c>
      <c r="BT29" s="933">
        <v>48.939507219999996</v>
      </c>
      <c r="BU29" s="933">
        <v>57.443465119999999</v>
      </c>
      <c r="BV29" s="933">
        <v>154.13409523000001</v>
      </c>
      <c r="BW29" s="933">
        <v>47.154623549999997</v>
      </c>
      <c r="BX29" s="933">
        <v>47.70143229</v>
      </c>
      <c r="BY29" s="933">
        <v>41.280971659999999</v>
      </c>
      <c r="BZ29" s="933">
        <v>136.13702749999987</v>
      </c>
      <c r="CA29" s="933">
        <v>50.998049639999998</v>
      </c>
      <c r="CB29" s="933">
        <v>53.194335170000002</v>
      </c>
      <c r="CC29" s="933">
        <v>52.484779789999997</v>
      </c>
      <c r="CD29" s="933">
        <v>156.67716460000003</v>
      </c>
      <c r="CE29" s="933">
        <v>57.49401701</v>
      </c>
      <c r="CF29" s="933">
        <v>42.96696747</v>
      </c>
      <c r="CG29" s="933">
        <v>49.230218899999997</v>
      </c>
      <c r="CH29" s="933">
        <v>149.69120337999999</v>
      </c>
      <c r="CI29" s="933">
        <v>56.121001640000003</v>
      </c>
      <c r="CJ29" s="933">
        <v>55.370728540000002</v>
      </c>
      <c r="CK29" s="933">
        <v>59.003022569999999</v>
      </c>
      <c r="CL29" s="933">
        <v>170.49475275</v>
      </c>
      <c r="CM29" s="933">
        <v>51.442635640000006</v>
      </c>
      <c r="CN29" s="933">
        <v>58.696045760000004</v>
      </c>
      <c r="CO29" s="933">
        <v>61.86406044000001</v>
      </c>
      <c r="CP29" s="933">
        <v>172.00274184000003</v>
      </c>
      <c r="CQ29" s="933">
        <v>48.168099460000001</v>
      </c>
      <c r="CR29" s="933">
        <v>63.875618469999999</v>
      </c>
      <c r="CS29" s="933">
        <v>71.908026620000001</v>
      </c>
      <c r="CT29" s="933">
        <v>183.95174455</v>
      </c>
      <c r="CU29" s="933">
        <v>65.332491220000009</v>
      </c>
      <c r="CV29" s="933">
        <v>69.491004090000004</v>
      </c>
      <c r="CW29" s="933">
        <v>60.614184539999989</v>
      </c>
      <c r="CX29" s="933">
        <v>195.43767985000002</v>
      </c>
      <c r="CY29" s="933">
        <v>74.692282050000003</v>
      </c>
      <c r="CZ29" s="933">
        <v>86.215080010000079</v>
      </c>
      <c r="DA29" s="933">
        <v>74.614011359999935</v>
      </c>
      <c r="DB29" s="933">
        <v>235.52137342</v>
      </c>
      <c r="DC29" s="933">
        <v>791.67</v>
      </c>
      <c r="DD29" s="935">
        <v>60.606246400000003</v>
      </c>
      <c r="DE29" s="933">
        <v>60.127998620000007</v>
      </c>
      <c r="DF29" s="933">
        <v>66.624245089999988</v>
      </c>
      <c r="DG29" s="933">
        <v>187.35849010999999</v>
      </c>
      <c r="DH29" s="933">
        <v>62.430454459999993</v>
      </c>
      <c r="DI29" s="933">
        <v>67.956400970000018</v>
      </c>
      <c r="DJ29" s="933">
        <v>74.034192159999961</v>
      </c>
      <c r="DK29" s="933">
        <v>204.42104758999997</v>
      </c>
      <c r="DL29" s="933">
        <v>69.465971320000008</v>
      </c>
      <c r="DM29" s="933">
        <v>69.185588509999974</v>
      </c>
      <c r="DN29" s="933">
        <v>63.273353799999995</v>
      </c>
      <c r="DO29" s="933">
        <v>201.92491362999999</v>
      </c>
      <c r="DP29" s="933">
        <v>75.945391979999968</v>
      </c>
      <c r="DQ29" s="933">
        <v>66.371919300000002</v>
      </c>
      <c r="DR29" s="933">
        <v>73.956782899999993</v>
      </c>
      <c r="DS29" s="933">
        <v>216.27409417999993</v>
      </c>
      <c r="DT29" s="936">
        <v>809.97854550999989</v>
      </c>
      <c r="DU29" s="935">
        <v>67.954534170000002</v>
      </c>
      <c r="DV29" s="933">
        <v>62.265786890000001</v>
      </c>
      <c r="DW29" s="933">
        <v>67.014093959999997</v>
      </c>
      <c r="DX29" s="933">
        <v>197.23441502</v>
      </c>
      <c r="DY29" s="933">
        <v>60.884144560000003</v>
      </c>
      <c r="DZ29" s="933">
        <v>59.643528969999998</v>
      </c>
      <c r="EA29" s="933">
        <v>47.810029589999999</v>
      </c>
      <c r="EB29" s="933">
        <v>168.33770312000001</v>
      </c>
      <c r="EC29" s="933">
        <v>365.57211813999999</v>
      </c>
      <c r="ED29" s="933">
        <v>61.869458119999997</v>
      </c>
      <c r="EE29" s="933">
        <v>55.083522330000001</v>
      </c>
      <c r="EF29" s="933">
        <v>52.919409439999995</v>
      </c>
      <c r="EG29" s="933">
        <v>169.87238988999999</v>
      </c>
      <c r="EH29" s="933">
        <v>58.064980329999997</v>
      </c>
      <c r="EI29" s="933">
        <v>55.793583299999995</v>
      </c>
      <c r="EJ29" s="933">
        <v>65.411897640000007</v>
      </c>
      <c r="EK29" s="933">
        <v>179.27046126999997</v>
      </c>
      <c r="EL29" s="936">
        <v>714.71496930000001</v>
      </c>
      <c r="EM29" s="935">
        <v>57.271435140000001</v>
      </c>
      <c r="EN29" s="933">
        <v>46.422816670000003</v>
      </c>
      <c r="EO29" s="933">
        <v>51.946607929999999</v>
      </c>
      <c r="EP29" s="933">
        <v>155.64085974</v>
      </c>
      <c r="EQ29" s="933">
        <v>44.446163089999999</v>
      </c>
      <c r="ER29" s="933">
        <v>58.50711768</v>
      </c>
      <c r="ES29" s="933">
        <v>42.82212088</v>
      </c>
      <c r="ET29" s="933">
        <v>145.77540164999999</v>
      </c>
      <c r="EU29" s="933">
        <v>69.02372256999999</v>
      </c>
      <c r="EV29" s="933">
        <v>72.309545329999992</v>
      </c>
      <c r="EW29" s="933">
        <v>72.409717999999998</v>
      </c>
      <c r="EX29" s="933">
        <v>213.74298589999998</v>
      </c>
      <c r="EY29" s="933">
        <v>78.136279220000006</v>
      </c>
      <c r="EZ29" s="933">
        <v>74.304732509999994</v>
      </c>
      <c r="FA29" s="933">
        <v>76.845908559999998</v>
      </c>
      <c r="FB29" s="933">
        <v>229.28692028999998</v>
      </c>
      <c r="FC29" s="936">
        <v>744.44616757999995</v>
      </c>
      <c r="FD29" s="935">
        <v>64.952533329999994</v>
      </c>
      <c r="FE29" s="933">
        <v>61.295946360000002</v>
      </c>
      <c r="FF29" s="933">
        <v>75.706580930000001</v>
      </c>
      <c r="FG29" s="933">
        <v>201.95506062000001</v>
      </c>
      <c r="FH29" s="933">
        <v>69.741978060000008</v>
      </c>
      <c r="FI29" s="933">
        <v>69.360842779999984</v>
      </c>
      <c r="FJ29" s="933">
        <v>80.304226840000013</v>
      </c>
      <c r="FK29" s="933">
        <v>219.40704768000001</v>
      </c>
      <c r="FL29" s="933">
        <v>76.172367430000008</v>
      </c>
      <c r="FM29" s="933">
        <v>81.920336750000004</v>
      </c>
      <c r="FN29" s="933">
        <v>77.327029670000016</v>
      </c>
      <c r="FO29" s="933">
        <v>235.41973385000003</v>
      </c>
      <c r="FP29" s="933">
        <v>79.24977672</v>
      </c>
      <c r="FQ29" s="933">
        <v>89.213792439999978</v>
      </c>
      <c r="FR29" s="933">
        <v>95.775108550000013</v>
      </c>
      <c r="FS29" s="933">
        <v>264.23867770999999</v>
      </c>
      <c r="FT29" s="936">
        <v>921.02051986000015</v>
      </c>
      <c r="FU29" s="935">
        <v>79.859215570000003</v>
      </c>
      <c r="FV29" s="933">
        <v>69.196190209999983</v>
      </c>
      <c r="FW29" s="933">
        <v>88.30472103999999</v>
      </c>
      <c r="FX29" s="933">
        <f t="shared" si="1"/>
        <v>237.36012682</v>
      </c>
      <c r="FY29" s="933">
        <v>91.949759730000011</v>
      </c>
      <c r="FZ29" s="933">
        <v>100.10318898000003</v>
      </c>
      <c r="GA29" s="933">
        <v>98.425956889999981</v>
      </c>
      <c r="GB29" s="933">
        <f t="shared" si="2"/>
        <v>290.47890560000002</v>
      </c>
      <c r="GC29" s="933">
        <v>94.175682159999994</v>
      </c>
      <c r="GD29" s="933">
        <v>120.79214334999999</v>
      </c>
      <c r="GE29" s="933">
        <v>111.08937755999997</v>
      </c>
      <c r="GF29" s="933">
        <f t="shared" si="3"/>
        <v>326.05720306999996</v>
      </c>
      <c r="GG29" s="933">
        <v>117.73884483000003</v>
      </c>
      <c r="GH29" s="933">
        <v>144.60495866999995</v>
      </c>
      <c r="GI29" s="933">
        <v>139.49353052000001</v>
      </c>
      <c r="GJ29" s="933">
        <f t="shared" si="4"/>
        <v>401.83733401999996</v>
      </c>
      <c r="GK29" s="936">
        <v>1255.7335695099998</v>
      </c>
      <c r="GL29" s="935">
        <v>111.75003685999999</v>
      </c>
      <c r="GM29" s="933">
        <v>98.183626329999996</v>
      </c>
      <c r="GN29" s="933">
        <v>127.62438236</v>
      </c>
      <c r="GO29" s="933">
        <f t="shared" si="10"/>
        <v>337.55804554999997</v>
      </c>
      <c r="GP29" s="933">
        <v>110.05735118999999</v>
      </c>
      <c r="GQ29" s="933">
        <v>156.08409007</v>
      </c>
      <c r="GR29" s="933">
        <v>141.25353751000003</v>
      </c>
      <c r="GS29" s="933">
        <f t="shared" si="11"/>
        <v>407.39497876999997</v>
      </c>
      <c r="GT29" s="933">
        <v>154.83718038999999</v>
      </c>
      <c r="GU29" s="933">
        <v>158.81385735000003</v>
      </c>
      <c r="GV29" s="933">
        <v>132.89854076</v>
      </c>
      <c r="GW29" s="933">
        <f t="shared" si="12"/>
        <v>446.5495785</v>
      </c>
      <c r="GX29" s="933">
        <v>160.93171465999998</v>
      </c>
      <c r="GY29" s="933">
        <v>170.4713927</v>
      </c>
      <c r="GZ29" s="933">
        <v>170.12841493999997</v>
      </c>
      <c r="HA29" s="933">
        <f t="shared" si="13"/>
        <v>501.53152229999995</v>
      </c>
      <c r="HB29" s="936">
        <f t="shared" si="9"/>
        <v>1693.0341251199998</v>
      </c>
      <c r="HC29" s="933">
        <v>168.98743732000003</v>
      </c>
      <c r="HD29" s="933">
        <v>147.59854923</v>
      </c>
      <c r="HE29" s="933">
        <v>151.44376069</v>
      </c>
      <c r="HF29" s="933">
        <v>468.02974724000001</v>
      </c>
      <c r="HG29" s="933">
        <v>184.74862706000002</v>
      </c>
      <c r="HH29" s="933">
        <v>213.09925709000001</v>
      </c>
      <c r="HI29" s="933">
        <v>186.95581353999995</v>
      </c>
      <c r="HJ29" s="933">
        <v>584.80369769000004</v>
      </c>
      <c r="HK29" s="933">
        <v>228.43585710999997</v>
      </c>
      <c r="HL29" s="933">
        <v>220.92259105000005</v>
      </c>
      <c r="HM29" s="933">
        <v>239.83356100999995</v>
      </c>
      <c r="HN29" s="933">
        <v>689.19200917000001</v>
      </c>
      <c r="HO29" s="933">
        <v>265.19005796000005</v>
      </c>
      <c r="HP29" s="933">
        <v>253.55760542000004</v>
      </c>
      <c r="HQ29" s="933">
        <v>267.47693422999998</v>
      </c>
      <c r="HR29" s="933">
        <v>786.22459761000016</v>
      </c>
      <c r="HS29" s="936">
        <v>2528.2500517100002</v>
      </c>
      <c r="HT29" s="935">
        <v>237.89338959000003</v>
      </c>
      <c r="HU29" s="933">
        <v>219.73112303999997</v>
      </c>
      <c r="HV29" s="933">
        <v>210.70282740999997</v>
      </c>
      <c r="HW29" s="933">
        <v>668.32734003999997</v>
      </c>
      <c r="HX29" s="933">
        <v>235.46272949999999</v>
      </c>
      <c r="HY29" s="933">
        <v>256.48776810000004</v>
      </c>
      <c r="HZ29" s="933">
        <v>212.02957397000003</v>
      </c>
      <c r="IA29" s="933">
        <v>703.98007157000006</v>
      </c>
      <c r="IB29" s="933">
        <v>231.02563057999998</v>
      </c>
      <c r="IC29" s="933">
        <v>220.63132183000005</v>
      </c>
      <c r="ID29" s="933">
        <v>280.36320781000001</v>
      </c>
      <c r="IE29" s="933">
        <v>732.02016021999998</v>
      </c>
      <c r="IF29" s="933">
        <v>281.01987581000003</v>
      </c>
      <c r="IG29" s="933">
        <v>219.68068014999997</v>
      </c>
      <c r="IH29" s="933">
        <v>294.89061798</v>
      </c>
      <c r="II29" s="933">
        <v>795.59117394000009</v>
      </c>
      <c r="IJ29" s="936">
        <f t="shared" si="0"/>
        <v>2899.91874577</v>
      </c>
      <c r="IK29" s="935">
        <v>296</v>
      </c>
      <c r="IL29" s="933">
        <v>241</v>
      </c>
      <c r="IM29" s="933">
        <v>263</v>
      </c>
      <c r="IN29" s="936">
        <v>800</v>
      </c>
      <c r="IO29" s="937"/>
    </row>
    <row r="30" spans="1:249" ht="23.25" customHeight="1">
      <c r="A30" s="939" t="s">
        <v>745</v>
      </c>
      <c r="B30" s="972">
        <v>0</v>
      </c>
      <c r="C30" s="929"/>
      <c r="D30" s="930"/>
      <c r="E30" s="930"/>
      <c r="F30" s="973">
        <v>14.599615810000001</v>
      </c>
      <c r="G30" s="974">
        <v>22.276468550000001</v>
      </c>
      <c r="H30" s="974">
        <v>17.54407814</v>
      </c>
      <c r="I30" s="974">
        <v>54.420162500000004</v>
      </c>
      <c r="J30" s="974">
        <v>15.04104066</v>
      </c>
      <c r="K30" s="974">
        <v>15.356453269999999</v>
      </c>
      <c r="L30" s="974">
        <v>20.398516040000001</v>
      </c>
      <c r="M30" s="974">
        <v>50.79600997</v>
      </c>
      <c r="N30" s="974">
        <v>15.48897436</v>
      </c>
      <c r="O30" s="974">
        <v>16.891137329999999</v>
      </c>
      <c r="P30" s="974">
        <v>18.514833379999999</v>
      </c>
      <c r="Q30" s="974">
        <v>50.894945069999991</v>
      </c>
      <c r="R30" s="974">
        <v>19.25678426</v>
      </c>
      <c r="S30" s="974">
        <v>16.815757000000001</v>
      </c>
      <c r="T30" s="974">
        <v>20.063073969999998</v>
      </c>
      <c r="U30" s="974">
        <v>56.135615230000006</v>
      </c>
      <c r="V30" s="974">
        <v>212.24673276999999</v>
      </c>
      <c r="W30" s="974"/>
      <c r="X30" s="974">
        <v>20.750518079999999</v>
      </c>
      <c r="Y30" s="974">
        <v>17.27507254</v>
      </c>
      <c r="Z30" s="974">
        <v>18.748146239999997</v>
      </c>
      <c r="AA30" s="974">
        <v>56.77373686</v>
      </c>
      <c r="AB30" s="943">
        <v>22.763708210000001</v>
      </c>
      <c r="AC30" s="943">
        <v>20.477671230000002</v>
      </c>
      <c r="AD30" s="943">
        <v>24.955801570000002</v>
      </c>
      <c r="AE30" s="943">
        <v>68.197181010000008</v>
      </c>
      <c r="AF30" s="943">
        <v>22.140018359999999</v>
      </c>
      <c r="AG30" s="943">
        <v>20.64718761</v>
      </c>
      <c r="AH30" s="943">
        <v>18.427293289999998</v>
      </c>
      <c r="AI30" s="943">
        <v>61.214499259999997</v>
      </c>
      <c r="AJ30" s="943">
        <v>17.19899582</v>
      </c>
      <c r="AK30" s="943">
        <v>19.27474505</v>
      </c>
      <c r="AL30" s="943"/>
      <c r="AM30" s="943"/>
      <c r="AN30" s="943"/>
      <c r="AO30" s="943">
        <v>20.063073969999998</v>
      </c>
      <c r="AP30" s="943">
        <v>56.536814839999998</v>
      </c>
      <c r="AQ30" s="943">
        <v>242.72223197000002</v>
      </c>
      <c r="AR30" s="943">
        <v>19.903240009999998</v>
      </c>
      <c r="AS30" s="943">
        <v>20.984567170000002</v>
      </c>
      <c r="AT30" s="943">
        <v>23.664549220000001</v>
      </c>
      <c r="AU30" s="943">
        <v>64.552356399999994</v>
      </c>
      <c r="AV30" s="943">
        <v>20.879825439999998</v>
      </c>
      <c r="AW30" s="943">
        <v>32.642666720000001</v>
      </c>
      <c r="AX30" s="943">
        <v>23.897539989999999</v>
      </c>
      <c r="AY30" s="943">
        <v>77.420032149999997</v>
      </c>
      <c r="AZ30" s="943">
        <v>24.145510170000001</v>
      </c>
      <c r="BA30" s="943">
        <v>27.466125220000002</v>
      </c>
      <c r="BB30" s="943">
        <v>27.023522679999999</v>
      </c>
      <c r="BC30" s="943">
        <v>98.357879220000001</v>
      </c>
      <c r="BD30" s="943">
        <v>27.45244434</v>
      </c>
      <c r="BE30" s="943">
        <v>29.477914899999998</v>
      </c>
      <c r="BF30" s="943">
        <v>31.120910519999999</v>
      </c>
      <c r="BG30" s="943">
        <v>88.051269759999997</v>
      </c>
      <c r="BH30" s="943">
        <v>30.51238184</v>
      </c>
      <c r="BI30" s="943">
        <v>34.356980679999999</v>
      </c>
      <c r="BJ30" s="943">
        <v>36.399160530000003</v>
      </c>
      <c r="BK30" s="943">
        <v>101.26852305000001</v>
      </c>
      <c r="BL30" s="943">
        <v>47.288871010000008</v>
      </c>
      <c r="BM30" s="943">
        <v>65.643259029999996</v>
      </c>
      <c r="BN30" s="943">
        <v>37.416349660000002</v>
      </c>
      <c r="BO30" s="943"/>
      <c r="BP30" s="943"/>
      <c r="BQ30" s="943"/>
      <c r="BR30" s="943">
        <v>150.34847969999998</v>
      </c>
      <c r="BS30" s="933">
        <v>35.906048929999997</v>
      </c>
      <c r="BT30" s="933">
        <v>34.215635399999996</v>
      </c>
      <c r="BU30" s="933">
        <v>44.68306261</v>
      </c>
      <c r="BV30" s="933">
        <v>114.80474694</v>
      </c>
      <c r="BW30" s="933">
        <v>41.354157600000001</v>
      </c>
      <c r="BX30" s="933">
        <v>41.397361570000001</v>
      </c>
      <c r="BY30" s="933">
        <v>36.853892050000006</v>
      </c>
      <c r="BZ30" s="933">
        <v>119.60541121999999</v>
      </c>
      <c r="CA30" s="933">
        <v>40.705396709999995</v>
      </c>
      <c r="CB30" s="933">
        <v>44.069000709999997</v>
      </c>
      <c r="CC30" s="933">
        <v>43.464611260000005</v>
      </c>
      <c r="CD30" s="933">
        <v>128.23900867999998</v>
      </c>
      <c r="CE30" s="933">
        <v>41.05678154000001</v>
      </c>
      <c r="CF30" s="933">
        <v>45.956186670660166</v>
      </c>
      <c r="CG30" s="933">
        <v>20.000517250000001</v>
      </c>
      <c r="CH30" s="933">
        <v>107.01348546066018</v>
      </c>
      <c r="CI30" s="933">
        <v>48.086007245246044</v>
      </c>
      <c r="CJ30" s="933">
        <v>40.647453263801665</v>
      </c>
      <c r="CK30" s="933">
        <v>62.87358399</v>
      </c>
      <c r="CL30" s="933">
        <v>151.60704449904773</v>
      </c>
      <c r="CM30" s="933">
        <v>36.034361985831978</v>
      </c>
      <c r="CN30" s="933">
        <v>48.694475919925146</v>
      </c>
      <c r="CO30" s="933">
        <v>49.474276984263824</v>
      </c>
      <c r="CP30" s="933">
        <v>134.20311489002094</v>
      </c>
      <c r="CQ30" s="933">
        <v>46.86359808731234</v>
      </c>
      <c r="CR30" s="933">
        <v>54.945752079413573</v>
      </c>
      <c r="CS30" s="933">
        <v>46.939655111681724</v>
      </c>
      <c r="CT30" s="933">
        <v>148.74900527840762</v>
      </c>
      <c r="CU30" s="933">
        <v>48.500458068174453</v>
      </c>
      <c r="CV30" s="933">
        <v>46.983623631963574</v>
      </c>
      <c r="CW30" s="933">
        <v>42.065405358490636</v>
      </c>
      <c r="CX30" s="933">
        <v>137.54948705862867</v>
      </c>
      <c r="CY30" s="933">
        <v>63.238908339233127</v>
      </c>
      <c r="CZ30" s="933">
        <v>49.31531092164284</v>
      </c>
      <c r="DA30" s="933">
        <v>65.097529155949417</v>
      </c>
      <c r="DB30" s="933">
        <v>177.65174841682537</v>
      </c>
      <c r="DC30" s="933">
        <v>646.45000000000016</v>
      </c>
      <c r="DD30" s="935">
        <v>52.461054669546961</v>
      </c>
      <c r="DE30" s="933">
        <v>52.0286350459114</v>
      </c>
      <c r="DF30" s="933">
        <v>49.161755390912688</v>
      </c>
      <c r="DG30" s="933">
        <v>153.65144510637106</v>
      </c>
      <c r="DH30" s="933">
        <v>49.207634260238287</v>
      </c>
      <c r="DI30" s="933">
        <v>47.824194042498952</v>
      </c>
      <c r="DJ30" s="933">
        <v>53.069271829999998</v>
      </c>
      <c r="DK30" s="933">
        <v>150.10110013273726</v>
      </c>
      <c r="DL30" s="933">
        <v>61.088436397203871</v>
      </c>
      <c r="DM30" s="933">
        <v>59.381682560000002</v>
      </c>
      <c r="DN30" s="933">
        <v>46.821920043351845</v>
      </c>
      <c r="DO30" s="933">
        <v>167.29203900055572</v>
      </c>
      <c r="DP30" s="933">
        <v>60.931554216104544</v>
      </c>
      <c r="DQ30" s="933">
        <v>78.400961746585722</v>
      </c>
      <c r="DR30" s="933">
        <v>80.681545330541084</v>
      </c>
      <c r="DS30" s="933">
        <v>220.01406129323135</v>
      </c>
      <c r="DT30" s="936">
        <v>691.05864553289541</v>
      </c>
      <c r="DU30" s="935">
        <v>72.675876456401141</v>
      </c>
      <c r="DV30" s="933">
        <v>81.371226395879972</v>
      </c>
      <c r="DW30" s="933">
        <v>88.589806882105634</v>
      </c>
      <c r="DX30" s="933">
        <v>242.63690973438673</v>
      </c>
      <c r="DY30" s="933">
        <v>101.72212544149944</v>
      </c>
      <c r="DZ30" s="933">
        <v>81.323099504589649</v>
      </c>
      <c r="EA30" s="933">
        <v>70.874827489617928</v>
      </c>
      <c r="EB30" s="933">
        <v>253.92005243570699</v>
      </c>
      <c r="EC30" s="933">
        <v>496.55696217009375</v>
      </c>
      <c r="ED30" s="933">
        <v>81.281507752448007</v>
      </c>
      <c r="EE30" s="933">
        <v>103.53862247035465</v>
      </c>
      <c r="EF30" s="933">
        <v>87.731202438364832</v>
      </c>
      <c r="EG30" s="933">
        <v>272.55133266116752</v>
      </c>
      <c r="EH30" s="933">
        <v>91.668558856703939</v>
      </c>
      <c r="EI30" s="933">
        <v>87.583123839915402</v>
      </c>
      <c r="EJ30" s="933">
        <v>82.137373152489928</v>
      </c>
      <c r="EK30" s="933">
        <v>261.38905584910924</v>
      </c>
      <c r="EL30" s="936">
        <v>1030.4973506803706</v>
      </c>
      <c r="EM30" s="935">
        <v>105.35716627869741</v>
      </c>
      <c r="EN30" s="933">
        <v>67.890266323946591</v>
      </c>
      <c r="EO30" s="933">
        <v>59.27741286730587</v>
      </c>
      <c r="EP30" s="933">
        <v>232.52484546994987</v>
      </c>
      <c r="EQ30" s="933">
        <v>69.716710388700207</v>
      </c>
      <c r="ER30" s="933">
        <v>89.517775523972801</v>
      </c>
      <c r="ES30" s="933">
        <v>88.312801553958323</v>
      </c>
      <c r="ET30" s="933">
        <v>247.5472874666313</v>
      </c>
      <c r="EU30" s="933">
        <v>91.597506209773002</v>
      </c>
      <c r="EV30" s="933">
        <v>91.446414272149354</v>
      </c>
      <c r="EW30" s="933">
        <v>100.97583246390846</v>
      </c>
      <c r="EX30" s="933">
        <v>284.01975294583082</v>
      </c>
      <c r="EY30" s="933">
        <v>98.333857149291532</v>
      </c>
      <c r="EZ30" s="933">
        <v>86.017575489232215</v>
      </c>
      <c r="FA30" s="933">
        <v>111.60972794905986</v>
      </c>
      <c r="FB30" s="933">
        <v>295.96116058758361</v>
      </c>
      <c r="FC30" s="936">
        <v>1060.0530464699955</v>
      </c>
      <c r="FD30" s="935">
        <v>62.638610436562267</v>
      </c>
      <c r="FE30" s="933">
        <v>86.270166070724798</v>
      </c>
      <c r="FF30" s="933">
        <v>92.734061110864005</v>
      </c>
      <c r="FG30" s="933">
        <v>241.64283761815108</v>
      </c>
      <c r="FH30" s="933">
        <v>79.873841153139011</v>
      </c>
      <c r="FI30" s="933">
        <v>134.13513368207722</v>
      </c>
      <c r="FJ30" s="933">
        <v>125.34659740429153</v>
      </c>
      <c r="FK30" s="933">
        <v>339.35557223950775</v>
      </c>
      <c r="FL30" s="933">
        <v>153.5206701734439</v>
      </c>
      <c r="FM30" s="933">
        <v>147.43138742976248</v>
      </c>
      <c r="FN30" s="933">
        <v>134.64680896378985</v>
      </c>
      <c r="FO30" s="933">
        <v>435.59886656699621</v>
      </c>
      <c r="FP30" s="933">
        <v>175.73962505398887</v>
      </c>
      <c r="FQ30" s="933">
        <v>140.27992906508825</v>
      </c>
      <c r="FR30" s="933">
        <v>241.06163768985272</v>
      </c>
      <c r="FS30" s="933">
        <v>557.08119180892993</v>
      </c>
      <c r="FT30" s="936">
        <v>1573.6784682335849</v>
      </c>
      <c r="FU30" s="935">
        <v>70.790974761720591</v>
      </c>
      <c r="FV30" s="933">
        <v>157.46363980885053</v>
      </c>
      <c r="FW30" s="933">
        <v>208.87110964329335</v>
      </c>
      <c r="FX30" s="933">
        <f t="shared" si="1"/>
        <v>437.12572421386449</v>
      </c>
      <c r="FY30" s="933">
        <v>197.76214271032404</v>
      </c>
      <c r="FZ30" s="933">
        <v>209.78624498817658</v>
      </c>
      <c r="GA30" s="933">
        <v>216.49217593943317</v>
      </c>
      <c r="GB30" s="933">
        <f t="shared" si="2"/>
        <v>624.04056363793381</v>
      </c>
      <c r="GC30" s="933">
        <v>229.20576173541212</v>
      </c>
      <c r="GD30" s="933">
        <v>223.35101328152768</v>
      </c>
      <c r="GE30" s="933">
        <v>229.52429429232154</v>
      </c>
      <c r="GF30" s="933">
        <f t="shared" si="3"/>
        <v>682.08106930926135</v>
      </c>
      <c r="GG30" s="933">
        <v>246.79631595734512</v>
      </c>
      <c r="GH30" s="933">
        <v>246.53072422250401</v>
      </c>
      <c r="GI30" s="933">
        <v>283.10138435351774</v>
      </c>
      <c r="GJ30" s="933">
        <f t="shared" si="4"/>
        <v>776.42842453336687</v>
      </c>
      <c r="GK30" s="936">
        <v>2519.6757816944264</v>
      </c>
      <c r="GL30" s="935">
        <v>315.2813232200001</v>
      </c>
      <c r="GM30" s="933">
        <v>248.49496537999997</v>
      </c>
      <c r="GN30" s="933">
        <v>321.57986566000005</v>
      </c>
      <c r="GO30" s="933">
        <f t="shared" si="10"/>
        <v>885.35615426000004</v>
      </c>
      <c r="GP30" s="933">
        <v>301.13663203999999</v>
      </c>
      <c r="GQ30" s="933">
        <v>296.57643144000002</v>
      </c>
      <c r="GR30" s="933">
        <v>294.09808580499998</v>
      </c>
      <c r="GS30" s="933">
        <f t="shared" si="11"/>
        <v>891.81114928500006</v>
      </c>
      <c r="GT30" s="933">
        <v>283.48643073</v>
      </c>
      <c r="GU30" s="933">
        <v>300.02241324000005</v>
      </c>
      <c r="GV30" s="933">
        <v>301.35837504999995</v>
      </c>
      <c r="GW30" s="933">
        <f t="shared" si="12"/>
        <v>884.86721901999999</v>
      </c>
      <c r="GX30" s="933">
        <v>309.31453553000006</v>
      </c>
      <c r="GY30" s="933">
        <v>335.45641147500004</v>
      </c>
      <c r="GZ30" s="933">
        <v>334.46210565500013</v>
      </c>
      <c r="HA30" s="933">
        <f t="shared" si="13"/>
        <v>979.23305266000034</v>
      </c>
      <c r="HB30" s="936">
        <f t="shared" si="9"/>
        <v>3641.2675752250007</v>
      </c>
      <c r="HC30" s="933">
        <v>350.6238804699999</v>
      </c>
      <c r="HD30" s="933">
        <v>327.04657292000013</v>
      </c>
      <c r="HE30" s="933">
        <v>303.75490751000001</v>
      </c>
      <c r="HF30" s="933">
        <v>981.4253609000001</v>
      </c>
      <c r="HG30" s="933">
        <v>350.85509800499989</v>
      </c>
      <c r="HH30" s="933">
        <v>370.44150693250015</v>
      </c>
      <c r="HI30" s="933">
        <v>310.847318700904</v>
      </c>
      <c r="HJ30" s="933">
        <v>1032.143923638404</v>
      </c>
      <c r="HK30" s="933">
        <v>390.61341506000002</v>
      </c>
      <c r="HL30" s="933">
        <v>446.38660442000003</v>
      </c>
      <c r="HM30" s="933">
        <v>402.56614438999998</v>
      </c>
      <c r="HN30" s="933">
        <v>1239.5661638699999</v>
      </c>
      <c r="HO30" s="933">
        <v>428.85683268000002</v>
      </c>
      <c r="HP30" s="933">
        <v>370.27061013477129</v>
      </c>
      <c r="HQ30" s="933">
        <v>579.77997992705787</v>
      </c>
      <c r="HR30" s="933">
        <v>1378.9074227418291</v>
      </c>
      <c r="HS30" s="936">
        <v>4632.0428711502336</v>
      </c>
      <c r="HT30" s="935">
        <v>488.33920294000001</v>
      </c>
      <c r="HU30" s="933">
        <v>446.7018124283332</v>
      </c>
      <c r="HV30" s="933">
        <v>430.10125201999995</v>
      </c>
      <c r="HW30" s="933">
        <v>1365.142267388333</v>
      </c>
      <c r="HX30" s="933">
        <v>465.03615908686811</v>
      </c>
      <c r="HY30" s="933">
        <v>681.78703028689279</v>
      </c>
      <c r="HZ30" s="933">
        <v>704.67097167268582</v>
      </c>
      <c r="IA30" s="933">
        <v>1851.4941610464468</v>
      </c>
      <c r="IB30" s="933">
        <v>485.86133902815118</v>
      </c>
      <c r="IC30" s="933">
        <v>710.45622694990493</v>
      </c>
      <c r="ID30" s="933">
        <v>624.87302656998895</v>
      </c>
      <c r="IE30" s="933">
        <v>1821.1905925480448</v>
      </c>
      <c r="IF30" s="933">
        <v>440.49371375166663</v>
      </c>
      <c r="IG30" s="933">
        <v>557.22211315036736</v>
      </c>
      <c r="IH30" s="933">
        <v>962.15843862828717</v>
      </c>
      <c r="II30" s="933">
        <v>1959.8742655303211</v>
      </c>
      <c r="IJ30" s="936">
        <f t="shared" si="0"/>
        <v>6997.7012865131464</v>
      </c>
      <c r="IK30" s="935">
        <v>474</v>
      </c>
      <c r="IL30" s="933">
        <v>148</v>
      </c>
      <c r="IM30" s="933">
        <v>214</v>
      </c>
      <c r="IN30" s="936">
        <v>836</v>
      </c>
      <c r="IO30" s="937"/>
    </row>
    <row r="31" spans="1:249" s="923" customFormat="1" ht="23.25" customHeight="1">
      <c r="A31" s="967" t="s">
        <v>746</v>
      </c>
      <c r="B31" s="969"/>
      <c r="C31" s="907"/>
      <c r="D31" s="908"/>
      <c r="E31" s="908"/>
      <c r="F31" s="970"/>
      <c r="G31" s="971"/>
      <c r="H31" s="971"/>
      <c r="I31" s="971"/>
      <c r="J31" s="971"/>
      <c r="K31" s="971"/>
      <c r="L31" s="971"/>
      <c r="M31" s="971"/>
      <c r="N31" s="971"/>
      <c r="O31" s="971"/>
      <c r="P31" s="971"/>
      <c r="Q31" s="971"/>
      <c r="R31" s="971"/>
      <c r="S31" s="971"/>
      <c r="T31" s="971"/>
      <c r="U31" s="971"/>
      <c r="V31" s="971"/>
      <c r="W31" s="971"/>
      <c r="X31" s="971"/>
      <c r="Y31" s="971"/>
      <c r="Z31" s="971"/>
      <c r="AA31" s="971"/>
      <c r="AB31" s="965"/>
      <c r="AC31" s="965"/>
      <c r="AD31" s="965"/>
      <c r="AE31" s="965"/>
      <c r="AF31" s="965"/>
      <c r="AG31" s="965"/>
      <c r="AH31" s="965"/>
      <c r="AI31" s="965"/>
      <c r="AJ31" s="965"/>
      <c r="AK31" s="965"/>
      <c r="AL31" s="965"/>
      <c r="AM31" s="965"/>
      <c r="AN31" s="965"/>
      <c r="AO31" s="965"/>
      <c r="AP31" s="965"/>
      <c r="AQ31" s="965"/>
      <c r="AR31" s="965"/>
      <c r="AS31" s="965"/>
      <c r="AT31" s="965"/>
      <c r="AU31" s="965"/>
      <c r="AV31" s="965"/>
      <c r="AW31" s="965"/>
      <c r="AX31" s="965"/>
      <c r="AY31" s="965"/>
      <c r="AZ31" s="965"/>
      <c r="BA31" s="965"/>
      <c r="BB31" s="965"/>
      <c r="BC31" s="965"/>
      <c r="BD31" s="965"/>
      <c r="BE31" s="965"/>
      <c r="BF31" s="965"/>
      <c r="BG31" s="965"/>
      <c r="BH31" s="965"/>
      <c r="BI31" s="965"/>
      <c r="BJ31" s="965"/>
      <c r="BK31" s="965"/>
      <c r="BL31" s="965"/>
      <c r="BM31" s="965"/>
      <c r="BN31" s="965"/>
      <c r="BO31" s="965"/>
      <c r="BP31" s="965"/>
      <c r="BQ31" s="965"/>
      <c r="BR31" s="965"/>
      <c r="BS31" s="916"/>
      <c r="BT31" s="916"/>
      <c r="BU31" s="916"/>
      <c r="BV31" s="916"/>
      <c r="BW31" s="916"/>
      <c r="BX31" s="916"/>
      <c r="BY31" s="916"/>
      <c r="BZ31" s="916"/>
      <c r="CA31" s="916"/>
      <c r="CB31" s="916"/>
      <c r="CC31" s="916"/>
      <c r="CD31" s="916"/>
      <c r="CE31" s="916"/>
      <c r="CF31" s="916"/>
      <c r="CG31" s="916"/>
      <c r="CH31" s="916"/>
      <c r="CI31" s="916"/>
      <c r="CJ31" s="916"/>
      <c r="CK31" s="916"/>
      <c r="CL31" s="916"/>
      <c r="CM31" s="916"/>
      <c r="CN31" s="916"/>
      <c r="CO31" s="916"/>
      <c r="CP31" s="916"/>
      <c r="CQ31" s="916"/>
      <c r="CR31" s="916"/>
      <c r="CS31" s="916"/>
      <c r="CT31" s="916"/>
      <c r="CU31" s="916"/>
      <c r="CV31" s="916"/>
      <c r="CW31" s="916"/>
      <c r="CX31" s="916"/>
      <c r="CY31" s="916"/>
      <c r="CZ31" s="916"/>
      <c r="DA31" s="916"/>
      <c r="DB31" s="916"/>
      <c r="DC31" s="916">
        <v>0</v>
      </c>
      <c r="DD31" s="917">
        <v>0</v>
      </c>
      <c r="DE31" s="916">
        <v>0</v>
      </c>
      <c r="DF31" s="916">
        <v>0</v>
      </c>
      <c r="DG31" s="916">
        <v>0</v>
      </c>
      <c r="DH31" s="916">
        <v>0</v>
      </c>
      <c r="DI31" s="916">
        <v>0</v>
      </c>
      <c r="DJ31" s="916">
        <v>0</v>
      </c>
      <c r="DK31" s="916">
        <v>0</v>
      </c>
      <c r="DL31" s="916">
        <v>0</v>
      </c>
      <c r="DM31" s="916">
        <v>0</v>
      </c>
      <c r="DN31" s="916">
        <v>84.633234373351854</v>
      </c>
      <c r="DO31" s="916">
        <v>84.633234373351854</v>
      </c>
      <c r="DP31" s="916">
        <v>145.56334701610456</v>
      </c>
      <c r="DQ31" s="916">
        <v>160.00268277920435</v>
      </c>
      <c r="DR31" s="916">
        <v>165.23484190054108</v>
      </c>
      <c r="DS31" s="916">
        <v>470.80087169584999</v>
      </c>
      <c r="DT31" s="918">
        <v>555.43410606920179</v>
      </c>
      <c r="DU31" s="917">
        <v>141.45715489262093</v>
      </c>
      <c r="DV31" s="916">
        <v>148.59151709564375</v>
      </c>
      <c r="DW31" s="916">
        <v>134.73528092210563</v>
      </c>
      <c r="DX31" s="916">
        <v>424.78395291037032</v>
      </c>
      <c r="DY31" s="916">
        <v>160.94324591149945</v>
      </c>
      <c r="DZ31" s="916">
        <v>144.75565613458963</v>
      </c>
      <c r="EA31" s="916">
        <v>118.75033033572772</v>
      </c>
      <c r="EB31" s="916">
        <v>424.44923238181684</v>
      </c>
      <c r="EC31" s="916">
        <v>849.23318529218704</v>
      </c>
      <c r="ED31" s="916">
        <v>141.06847635716741</v>
      </c>
      <c r="EE31" s="916">
        <v>163.03142183193575</v>
      </c>
      <c r="EF31" s="916">
        <v>142.50300499836484</v>
      </c>
      <c r="EG31" s="916">
        <v>446.60290318746797</v>
      </c>
      <c r="EH31" s="916">
        <v>151.89243829670394</v>
      </c>
      <c r="EI31" s="916">
        <v>145.72133890941004</v>
      </c>
      <c r="EJ31" s="916">
        <v>151.3596379624899</v>
      </c>
      <c r="EK31" s="916">
        <v>448.97341516860388</v>
      </c>
      <c r="EL31" s="918">
        <v>1744.8095036482589</v>
      </c>
      <c r="EM31" s="917">
        <v>164.9287812286974</v>
      </c>
      <c r="EN31" s="916">
        <v>115.5342928539466</v>
      </c>
      <c r="EO31" s="916">
        <v>112.60322844499666</v>
      </c>
      <c r="EP31" s="916">
        <v>393.06630252764063</v>
      </c>
      <c r="EQ31" s="916">
        <v>115.57418562088853</v>
      </c>
      <c r="ER31" s="916">
        <v>149.82311302248445</v>
      </c>
      <c r="ES31" s="916">
        <v>132.71596348395832</v>
      </c>
      <c r="ET31" s="916">
        <v>398.11326212733132</v>
      </c>
      <c r="EU31" s="916">
        <v>162.088228849773</v>
      </c>
      <c r="EV31" s="916">
        <v>164.35031055214935</v>
      </c>
      <c r="EW31" s="916">
        <v>173.5195862229611</v>
      </c>
      <c r="EX31" s="916">
        <v>499.95812562488345</v>
      </c>
      <c r="EY31" s="916">
        <v>176.65937261929153</v>
      </c>
      <c r="EZ31" s="916">
        <v>160.40777785053791</v>
      </c>
      <c r="FA31" s="916">
        <v>188.6169528135311</v>
      </c>
      <c r="FB31" s="916">
        <v>525.68410328336063</v>
      </c>
      <c r="FC31" s="918">
        <v>1816.821793563216</v>
      </c>
      <c r="FD31" s="917">
        <v>127.78108602277888</v>
      </c>
      <c r="FE31" s="916">
        <v>147.79866007072479</v>
      </c>
      <c r="FF31" s="916">
        <v>168.63442587086399</v>
      </c>
      <c r="FG31" s="916">
        <v>444.21417196436767</v>
      </c>
      <c r="FH31" s="916">
        <v>149.689733433139</v>
      </c>
      <c r="FI31" s="916">
        <v>203.60519392207721</v>
      </c>
      <c r="FJ31" s="916">
        <v>205.70200958429155</v>
      </c>
      <c r="FK31" s="916">
        <v>558.9969369395078</v>
      </c>
      <c r="FL31" s="916">
        <v>230.07655173344392</v>
      </c>
      <c r="FM31" s="916">
        <v>229.42044429976247</v>
      </c>
      <c r="FN31" s="916">
        <v>212.04390042378986</v>
      </c>
      <c r="FO31" s="916">
        <v>671.54089645699628</v>
      </c>
      <c r="FP31" s="916">
        <v>255.09115892398887</v>
      </c>
      <c r="FQ31" s="916">
        <v>229.59744561508825</v>
      </c>
      <c r="FR31" s="916">
        <v>336.91259823985274</v>
      </c>
      <c r="FS31" s="916">
        <v>821.60120277892997</v>
      </c>
      <c r="FT31" s="918">
        <v>2496.3532081398016</v>
      </c>
      <c r="FU31" s="917">
        <v>150.74249998172058</v>
      </c>
      <c r="FV31" s="916">
        <v>226.72656743885051</v>
      </c>
      <c r="FW31" s="916">
        <v>297.17583068329333</v>
      </c>
      <c r="FX31" s="916">
        <f t="shared" si="1"/>
        <v>674.64489810386442</v>
      </c>
      <c r="FY31" s="916">
        <v>289.84899469032405</v>
      </c>
      <c r="FZ31" s="916">
        <v>309.98958290817654</v>
      </c>
      <c r="GA31" s="916">
        <v>314.97706868943317</v>
      </c>
      <c r="GB31" s="916">
        <f t="shared" si="2"/>
        <v>914.81564628793376</v>
      </c>
      <c r="GC31" s="916">
        <v>323.47926333541216</v>
      </c>
      <c r="GD31" s="916">
        <v>344.1944620615277</v>
      </c>
      <c r="GE31" s="916">
        <v>340.69196559232154</v>
      </c>
      <c r="GF31" s="916">
        <f t="shared" si="3"/>
        <v>1008.3656909892613</v>
      </c>
      <c r="GG31" s="916">
        <v>364.63113476734509</v>
      </c>
      <c r="GH31" s="916">
        <v>391.25827265250405</v>
      </c>
      <c r="GI31" s="916">
        <v>422.74263705351768</v>
      </c>
      <c r="GJ31" s="916">
        <f t="shared" si="4"/>
        <v>1178.6320444733669</v>
      </c>
      <c r="GK31" s="918">
        <v>3776.4582798544261</v>
      </c>
      <c r="GL31" s="917">
        <v>427.14191957000008</v>
      </c>
      <c r="GM31" s="916">
        <v>346.7950999599999</v>
      </c>
      <c r="GN31" s="916">
        <v>449.32145194000009</v>
      </c>
      <c r="GO31" s="916">
        <f t="shared" si="10"/>
        <v>1223.2584714700001</v>
      </c>
      <c r="GP31" s="916">
        <v>411.19398322999996</v>
      </c>
      <c r="GQ31" s="916">
        <v>452.76373064000006</v>
      </c>
      <c r="GR31" s="916">
        <v>435.54052882500002</v>
      </c>
      <c r="GS31" s="916">
        <f t="shared" si="11"/>
        <v>1299.498242695</v>
      </c>
      <c r="GT31" s="916">
        <v>438.46581035000003</v>
      </c>
      <c r="GU31" s="916">
        <v>458.99343142000009</v>
      </c>
      <c r="GV31" s="916">
        <v>434.3851282899999</v>
      </c>
      <c r="GW31" s="916">
        <f t="shared" si="12"/>
        <v>1331.8443700600001</v>
      </c>
      <c r="GX31" s="916">
        <v>470.43604900000003</v>
      </c>
      <c r="GY31" s="916">
        <v>506.03581707500007</v>
      </c>
      <c r="GZ31" s="916">
        <v>504.73738024500017</v>
      </c>
      <c r="HA31" s="916">
        <f t="shared" si="13"/>
        <v>1481.2092463200001</v>
      </c>
      <c r="HB31" s="918">
        <f t="shared" si="9"/>
        <v>5335.8103305450004</v>
      </c>
      <c r="HC31" s="916">
        <v>519.76339287999986</v>
      </c>
      <c r="HD31" s="916">
        <v>474.6384411300001</v>
      </c>
      <c r="HE31" s="916">
        <v>455.19725896</v>
      </c>
      <c r="HF31" s="916">
        <v>1449.5990929700001</v>
      </c>
      <c r="HG31" s="916">
        <v>535.60396391499989</v>
      </c>
      <c r="HH31" s="916">
        <v>583.54205314250021</v>
      </c>
      <c r="HI31" s="916">
        <v>497.79740556090405</v>
      </c>
      <c r="HJ31" s="916">
        <v>1616.9434226184039</v>
      </c>
      <c r="HK31" s="916">
        <v>619.05396060999999</v>
      </c>
      <c r="HL31" s="916">
        <v>667.52900067999997</v>
      </c>
      <c r="HM31" s="916">
        <v>642.39579515000003</v>
      </c>
      <c r="HN31" s="916">
        <v>1928.9787564400001</v>
      </c>
      <c r="HO31" s="916">
        <v>694.03984914</v>
      </c>
      <c r="HP31" s="916">
        <v>623.81551986477132</v>
      </c>
      <c r="HQ31" s="916">
        <v>847.24159494705782</v>
      </c>
      <c r="HR31" s="916">
        <v>2165.0969639518289</v>
      </c>
      <c r="HS31" s="918">
        <v>7160.6182359802333</v>
      </c>
      <c r="HT31" s="917">
        <v>726.22735595000006</v>
      </c>
      <c r="HU31" s="916">
        <v>667.38904558833326</v>
      </c>
      <c r="HV31" s="916">
        <v>633.25323687999992</v>
      </c>
      <c r="HW31" s="916">
        <v>2026.8696384183334</v>
      </c>
      <c r="HX31" s="916">
        <v>683.35307065783024</v>
      </c>
      <c r="HY31" s="916">
        <v>934.76880539215847</v>
      </c>
      <c r="HZ31" s="916">
        <v>916.69462027268571</v>
      </c>
      <c r="IA31" s="916">
        <v>2534.8164963226745</v>
      </c>
      <c r="IB31" s="916">
        <v>716.87583822815111</v>
      </c>
      <c r="IC31" s="916">
        <v>931.08826452990502</v>
      </c>
      <c r="ID31" s="916">
        <v>905.42864600998905</v>
      </c>
      <c r="IE31" s="916">
        <v>2553.3927487680453</v>
      </c>
      <c r="IF31" s="916">
        <v>721.51237926166652</v>
      </c>
      <c r="IG31" s="916">
        <v>776.89887211036739</v>
      </c>
      <c r="IH31" s="916">
        <v>1225.4299754582873</v>
      </c>
      <c r="II31" s="916">
        <v>2723.8412268303214</v>
      </c>
      <c r="IJ31" s="918">
        <f t="shared" si="0"/>
        <v>9838.9201103393752</v>
      </c>
      <c r="IK31" s="917">
        <v>769</v>
      </c>
      <c r="IL31" s="916">
        <v>390</v>
      </c>
      <c r="IM31" s="916">
        <v>477</v>
      </c>
      <c r="IN31" s="918">
        <v>1636</v>
      </c>
      <c r="IO31" s="921"/>
    </row>
    <row r="32" spans="1:249" ht="23.25" customHeight="1">
      <c r="A32" s="939" t="s">
        <v>744</v>
      </c>
      <c r="B32" s="972"/>
      <c r="C32" s="929"/>
      <c r="D32" s="930"/>
      <c r="E32" s="930"/>
      <c r="F32" s="973"/>
      <c r="G32" s="974"/>
      <c r="H32" s="974"/>
      <c r="I32" s="974"/>
      <c r="J32" s="974"/>
      <c r="K32" s="974"/>
      <c r="L32" s="974"/>
      <c r="M32" s="974"/>
      <c r="N32" s="974"/>
      <c r="O32" s="974"/>
      <c r="P32" s="974"/>
      <c r="Q32" s="974"/>
      <c r="R32" s="974"/>
      <c r="S32" s="974"/>
      <c r="T32" s="974"/>
      <c r="U32" s="974"/>
      <c r="V32" s="974"/>
      <c r="W32" s="974"/>
      <c r="X32" s="974"/>
      <c r="Y32" s="974"/>
      <c r="Z32" s="974"/>
      <c r="AA32" s="974"/>
      <c r="AB32" s="943"/>
      <c r="AC32" s="943"/>
      <c r="AD32" s="943"/>
      <c r="AE32" s="943"/>
      <c r="AF32" s="943"/>
      <c r="AG32" s="943"/>
      <c r="AH32" s="943"/>
      <c r="AI32" s="943"/>
      <c r="AJ32" s="943"/>
      <c r="AK32" s="943"/>
      <c r="AL32" s="943"/>
      <c r="AM32" s="943"/>
      <c r="AN32" s="943"/>
      <c r="AO32" s="943"/>
      <c r="AP32" s="943"/>
      <c r="AQ32" s="943"/>
      <c r="AR32" s="943"/>
      <c r="AS32" s="943"/>
      <c r="AT32" s="943"/>
      <c r="AU32" s="943"/>
      <c r="AV32" s="943"/>
      <c r="AW32" s="943"/>
      <c r="AX32" s="943"/>
      <c r="AY32" s="943"/>
      <c r="AZ32" s="943"/>
      <c r="BA32" s="943"/>
      <c r="BB32" s="943"/>
      <c r="BC32" s="943"/>
      <c r="BD32" s="943"/>
      <c r="BE32" s="943"/>
      <c r="BF32" s="943"/>
      <c r="BG32" s="943"/>
      <c r="BH32" s="943"/>
      <c r="BI32" s="943"/>
      <c r="BJ32" s="943"/>
      <c r="BK32" s="943"/>
      <c r="BL32" s="943"/>
      <c r="BM32" s="943"/>
      <c r="BN32" s="943"/>
      <c r="BO32" s="943"/>
      <c r="BP32" s="943"/>
      <c r="BQ32" s="943"/>
      <c r="BR32" s="943"/>
      <c r="BS32" s="933"/>
      <c r="BT32" s="933"/>
      <c r="BU32" s="933"/>
      <c r="BV32" s="933"/>
      <c r="BW32" s="933"/>
      <c r="BX32" s="933"/>
      <c r="BY32" s="933"/>
      <c r="BZ32" s="933"/>
      <c r="CA32" s="933"/>
      <c r="CB32" s="933"/>
      <c r="CC32" s="933"/>
      <c r="CD32" s="933"/>
      <c r="CE32" s="933"/>
      <c r="CF32" s="933"/>
      <c r="CG32" s="933"/>
      <c r="CH32" s="933"/>
      <c r="CI32" s="933"/>
      <c r="CJ32" s="933"/>
      <c r="CK32" s="933"/>
      <c r="CL32" s="933"/>
      <c r="CM32" s="933"/>
      <c r="CN32" s="933"/>
      <c r="CO32" s="933"/>
      <c r="CP32" s="933"/>
      <c r="CQ32" s="933"/>
      <c r="CR32" s="933"/>
      <c r="CS32" s="933"/>
      <c r="CT32" s="933"/>
      <c r="CU32" s="933"/>
      <c r="CV32" s="933"/>
      <c r="CW32" s="933"/>
      <c r="CX32" s="933"/>
      <c r="CY32" s="933"/>
      <c r="CZ32" s="933"/>
      <c r="DA32" s="933"/>
      <c r="DB32" s="933"/>
      <c r="DC32" s="933">
        <v>0</v>
      </c>
      <c r="DD32" s="935">
        <v>0</v>
      </c>
      <c r="DE32" s="933">
        <v>0</v>
      </c>
      <c r="DF32" s="933">
        <v>0</v>
      </c>
      <c r="DG32" s="933">
        <v>0</v>
      </c>
      <c r="DH32" s="933">
        <v>0</v>
      </c>
      <c r="DI32" s="933">
        <v>0</v>
      </c>
      <c r="DJ32" s="933">
        <v>0</v>
      </c>
      <c r="DK32" s="933">
        <v>0</v>
      </c>
      <c r="DL32" s="933">
        <v>0</v>
      </c>
      <c r="DM32" s="933">
        <v>0</v>
      </c>
      <c r="DN32" s="933">
        <v>37.811314330000009</v>
      </c>
      <c r="DO32" s="933">
        <v>37.811314330000009</v>
      </c>
      <c r="DP32" s="933">
        <v>84.631792799999999</v>
      </c>
      <c r="DQ32" s="933">
        <v>81.600945830000001</v>
      </c>
      <c r="DR32" s="933">
        <v>84.553296569999986</v>
      </c>
      <c r="DS32" s="933">
        <v>250.78603519999999</v>
      </c>
      <c r="DT32" s="936">
        <v>288.59734952999997</v>
      </c>
      <c r="DU32" s="935">
        <v>68.781278409999999</v>
      </c>
      <c r="DV32" s="933">
        <v>67.220290689999999</v>
      </c>
      <c r="DW32" s="933">
        <v>46.145474039999996</v>
      </c>
      <c r="DX32" s="933">
        <v>182.14704313999999</v>
      </c>
      <c r="DY32" s="933">
        <v>59.22112047000001</v>
      </c>
      <c r="DZ32" s="933">
        <v>63.432556629999979</v>
      </c>
      <c r="EA32" s="933">
        <v>47.875502850000004</v>
      </c>
      <c r="EB32" s="933">
        <v>170.52917994999999</v>
      </c>
      <c r="EC32" s="933">
        <v>352.67622308999995</v>
      </c>
      <c r="ED32" s="933">
        <v>59.786968600000002</v>
      </c>
      <c r="EE32" s="933">
        <v>59.492799350000006</v>
      </c>
      <c r="EF32" s="933">
        <v>54.771802560000012</v>
      </c>
      <c r="EG32" s="933">
        <v>174.05157051000003</v>
      </c>
      <c r="EH32" s="933">
        <v>60.223879439999997</v>
      </c>
      <c r="EI32" s="933">
        <v>58.138215059999986</v>
      </c>
      <c r="EJ32" s="933">
        <v>69.222264809999984</v>
      </c>
      <c r="EK32" s="933">
        <v>187.58435930999997</v>
      </c>
      <c r="EL32" s="936">
        <v>0</v>
      </c>
      <c r="EM32" s="935">
        <v>59.571614950000004</v>
      </c>
      <c r="EN32" s="933">
        <v>47.644026529999998</v>
      </c>
      <c r="EO32" s="933">
        <v>53.063604320000003</v>
      </c>
      <c r="EP32" s="933">
        <v>160.27924580000001</v>
      </c>
      <c r="EQ32" s="933">
        <v>45.858986280000003</v>
      </c>
      <c r="ER32" s="933">
        <v>60.305337510000008</v>
      </c>
      <c r="ES32" s="933">
        <v>44.403161930000003</v>
      </c>
      <c r="ET32" s="933">
        <v>150.56748572000001</v>
      </c>
      <c r="EU32" s="933">
        <v>70.490722640000001</v>
      </c>
      <c r="EV32" s="933">
        <v>72.903896279999998</v>
      </c>
      <c r="EW32" s="933">
        <v>72.543753769999995</v>
      </c>
      <c r="EX32" s="933">
        <v>215.93837268999999</v>
      </c>
      <c r="EY32" s="933">
        <v>78.325515469999999</v>
      </c>
      <c r="EZ32" s="933">
        <v>74.390202379999991</v>
      </c>
      <c r="FA32" s="933">
        <v>77.007224859999994</v>
      </c>
      <c r="FB32" s="933">
        <v>229.72294271000001</v>
      </c>
      <c r="FC32" s="936">
        <v>756.50804691999997</v>
      </c>
      <c r="FD32" s="935">
        <v>65.142563989999999</v>
      </c>
      <c r="FE32" s="933">
        <v>61.528493999999995</v>
      </c>
      <c r="FF32" s="933">
        <v>75.900364760000002</v>
      </c>
      <c r="FG32" s="933">
        <v>202.57142275000001</v>
      </c>
      <c r="FH32" s="933">
        <v>69.81589228</v>
      </c>
      <c r="FI32" s="933">
        <v>69.470060239999981</v>
      </c>
      <c r="FJ32" s="933">
        <v>80.355412180000002</v>
      </c>
      <c r="FK32" s="933">
        <v>219.6413647</v>
      </c>
      <c r="FL32" s="933">
        <v>76.555881560000003</v>
      </c>
      <c r="FM32" s="933">
        <v>81.989056869999985</v>
      </c>
      <c r="FN32" s="933">
        <v>77.397091460000027</v>
      </c>
      <c r="FO32" s="933">
        <v>235.94202989000001</v>
      </c>
      <c r="FP32" s="933">
        <v>79.351533869999983</v>
      </c>
      <c r="FQ32" s="933">
        <v>89.317516549999979</v>
      </c>
      <c r="FR32" s="933">
        <v>95.850960550000011</v>
      </c>
      <c r="FS32" s="933">
        <v>264.52001096999999</v>
      </c>
      <c r="FT32" s="936">
        <v>922.67482830999995</v>
      </c>
      <c r="FU32" s="935">
        <v>79.951525219999994</v>
      </c>
      <c r="FV32" s="933">
        <v>69.262927629999993</v>
      </c>
      <c r="FW32" s="933">
        <v>88.30472103999999</v>
      </c>
      <c r="FX32" s="933">
        <f t="shared" si="1"/>
        <v>237.51917388999999</v>
      </c>
      <c r="FY32" s="933">
        <v>92.086851979999992</v>
      </c>
      <c r="FZ32" s="933">
        <v>100.20333792</v>
      </c>
      <c r="GA32" s="933">
        <v>98.484892749999986</v>
      </c>
      <c r="GB32" s="933">
        <f t="shared" si="2"/>
        <v>290.77508264999994</v>
      </c>
      <c r="GC32" s="933">
        <v>94.273501600000003</v>
      </c>
      <c r="GD32" s="933">
        <v>120.84344878000002</v>
      </c>
      <c r="GE32" s="933">
        <v>111.16767129999999</v>
      </c>
      <c r="GF32" s="933">
        <f t="shared" si="3"/>
        <v>326.28462167999999</v>
      </c>
      <c r="GG32" s="933">
        <v>117.83481881</v>
      </c>
      <c r="GH32" s="933">
        <v>144.72754843000001</v>
      </c>
      <c r="GI32" s="933">
        <v>139.64125269999997</v>
      </c>
      <c r="GJ32" s="933">
        <f t="shared" si="4"/>
        <v>402.20361993999995</v>
      </c>
      <c r="GK32" s="936">
        <v>1256.7824981599999</v>
      </c>
      <c r="GL32" s="935">
        <v>111.86239635</v>
      </c>
      <c r="GM32" s="933">
        <v>98.300134579999963</v>
      </c>
      <c r="GN32" s="933">
        <v>127.74158628000005</v>
      </c>
      <c r="GO32" s="933">
        <f t="shared" si="10"/>
        <v>337.90411720999998</v>
      </c>
      <c r="GP32" s="933">
        <v>110.05735118999999</v>
      </c>
      <c r="GQ32" s="933">
        <v>156.18729920000004</v>
      </c>
      <c r="GR32" s="933">
        <v>141.44244302000001</v>
      </c>
      <c r="GS32" s="933">
        <f t="shared" si="11"/>
        <v>407.6870934100001</v>
      </c>
      <c r="GT32" s="933">
        <v>154.97937962000003</v>
      </c>
      <c r="GU32" s="933">
        <v>158.97101818000002</v>
      </c>
      <c r="GV32" s="933">
        <v>133.02675323999998</v>
      </c>
      <c r="GW32" s="933">
        <f t="shared" si="12"/>
        <v>446.97715103999997</v>
      </c>
      <c r="GX32" s="933">
        <v>161.12151346999997</v>
      </c>
      <c r="GY32" s="933">
        <v>170.5794056</v>
      </c>
      <c r="GZ32" s="933">
        <v>170.27527459000007</v>
      </c>
      <c r="HA32" s="933">
        <f t="shared" si="13"/>
        <v>501.97619366000004</v>
      </c>
      <c r="HB32" s="936">
        <f t="shared" si="9"/>
        <v>1694.5445553200002</v>
      </c>
      <c r="HC32" s="933">
        <v>169.13951241000001</v>
      </c>
      <c r="HD32" s="933">
        <v>147.59186820999997</v>
      </c>
      <c r="HE32" s="933">
        <v>151.44235144999999</v>
      </c>
      <c r="HF32" s="933">
        <v>468.17373206999997</v>
      </c>
      <c r="HG32" s="933">
        <v>184.74886591000001</v>
      </c>
      <c r="HH32" s="933">
        <v>213.10054621000003</v>
      </c>
      <c r="HI32" s="933">
        <v>186.95008685999997</v>
      </c>
      <c r="HJ32" s="933">
        <v>584.79949898000007</v>
      </c>
      <c r="HK32" s="933">
        <v>228.44054555</v>
      </c>
      <c r="HL32" s="933">
        <v>221.14239625999994</v>
      </c>
      <c r="HM32" s="933">
        <v>239.82965076000002</v>
      </c>
      <c r="HN32" s="933">
        <v>689.4125925699999</v>
      </c>
      <c r="HO32" s="933">
        <v>265.18301645999998</v>
      </c>
      <c r="HP32" s="933">
        <v>253.54490973000003</v>
      </c>
      <c r="HQ32" s="933">
        <v>267.46161501999995</v>
      </c>
      <c r="HR32" s="933">
        <v>786.18954121000002</v>
      </c>
      <c r="HS32" s="936">
        <v>2528.5753648300001</v>
      </c>
      <c r="HT32" s="935">
        <v>237.88815301000002</v>
      </c>
      <c r="HU32" s="933">
        <v>219.73141237999999</v>
      </c>
      <c r="HV32" s="933">
        <v>210.70454285999995</v>
      </c>
      <c r="HW32" s="933">
        <v>668.32410824999999</v>
      </c>
      <c r="HX32" s="933">
        <v>235.46390484</v>
      </c>
      <c r="HY32" s="933">
        <v>256.48711787999997</v>
      </c>
      <c r="HZ32" s="933">
        <v>212.02364859999997</v>
      </c>
      <c r="IA32" s="933">
        <v>703.97467131999997</v>
      </c>
      <c r="IB32" s="933">
        <v>231.01449919999999</v>
      </c>
      <c r="IC32" s="933">
        <v>220.63203758</v>
      </c>
      <c r="ID32" s="933">
        <v>280.55561943999999</v>
      </c>
      <c r="IE32" s="933">
        <v>732.20215622000001</v>
      </c>
      <c r="IF32" s="933">
        <v>281.01866551000001</v>
      </c>
      <c r="IG32" s="933">
        <v>219.67675896</v>
      </c>
      <c r="IH32" s="933">
        <v>263.27153683000006</v>
      </c>
      <c r="II32" s="933">
        <v>763.96696130000009</v>
      </c>
      <c r="IJ32" s="936">
        <f t="shared" si="0"/>
        <v>2868.46789709</v>
      </c>
      <c r="IK32" s="935">
        <v>296</v>
      </c>
      <c r="IL32" s="933">
        <v>241</v>
      </c>
      <c r="IM32" s="933">
        <v>263</v>
      </c>
      <c r="IN32" s="936">
        <v>800</v>
      </c>
      <c r="IO32" s="937"/>
    </row>
    <row r="33" spans="1:249" ht="24" customHeight="1">
      <c r="A33" s="939" t="s">
        <v>745</v>
      </c>
      <c r="B33" s="972"/>
      <c r="C33" s="929"/>
      <c r="D33" s="930"/>
      <c r="E33" s="930"/>
      <c r="F33" s="973"/>
      <c r="G33" s="974"/>
      <c r="H33" s="974"/>
      <c r="I33" s="974"/>
      <c r="J33" s="974"/>
      <c r="K33" s="974"/>
      <c r="L33" s="974"/>
      <c r="M33" s="974"/>
      <c r="N33" s="974"/>
      <c r="O33" s="974"/>
      <c r="P33" s="974"/>
      <c r="Q33" s="974"/>
      <c r="R33" s="974"/>
      <c r="S33" s="974"/>
      <c r="T33" s="974"/>
      <c r="U33" s="974"/>
      <c r="V33" s="974"/>
      <c r="W33" s="974"/>
      <c r="X33" s="974"/>
      <c r="Y33" s="974"/>
      <c r="Z33" s="974"/>
      <c r="AA33" s="974"/>
      <c r="AB33" s="943"/>
      <c r="AC33" s="943"/>
      <c r="AD33" s="943"/>
      <c r="AE33" s="943"/>
      <c r="AF33" s="943"/>
      <c r="AG33" s="943"/>
      <c r="AH33" s="943"/>
      <c r="AI33" s="943"/>
      <c r="AJ33" s="943"/>
      <c r="AK33" s="943"/>
      <c r="AL33" s="943"/>
      <c r="AM33" s="943"/>
      <c r="AN33" s="943"/>
      <c r="AO33" s="943"/>
      <c r="AP33" s="943"/>
      <c r="AQ33" s="943"/>
      <c r="AR33" s="943"/>
      <c r="AS33" s="943"/>
      <c r="AT33" s="943"/>
      <c r="AU33" s="943"/>
      <c r="AV33" s="943"/>
      <c r="AW33" s="943"/>
      <c r="AX33" s="943"/>
      <c r="AY33" s="943"/>
      <c r="AZ33" s="943"/>
      <c r="BA33" s="943"/>
      <c r="BB33" s="943"/>
      <c r="BC33" s="943"/>
      <c r="BD33" s="943"/>
      <c r="BE33" s="943"/>
      <c r="BF33" s="943"/>
      <c r="BG33" s="943"/>
      <c r="BH33" s="943"/>
      <c r="BI33" s="943"/>
      <c r="BJ33" s="943"/>
      <c r="BK33" s="943"/>
      <c r="BL33" s="943"/>
      <c r="BM33" s="943"/>
      <c r="BN33" s="943"/>
      <c r="BO33" s="943"/>
      <c r="BP33" s="943"/>
      <c r="BQ33" s="943"/>
      <c r="BR33" s="943"/>
      <c r="BS33" s="933"/>
      <c r="BT33" s="933"/>
      <c r="BU33" s="933"/>
      <c r="BV33" s="933"/>
      <c r="BW33" s="933"/>
      <c r="BX33" s="933"/>
      <c r="BY33" s="933"/>
      <c r="BZ33" s="933"/>
      <c r="CA33" s="933"/>
      <c r="CB33" s="933"/>
      <c r="CC33" s="933"/>
      <c r="CD33" s="933"/>
      <c r="CE33" s="933"/>
      <c r="CF33" s="933"/>
      <c r="CG33" s="933"/>
      <c r="CH33" s="933"/>
      <c r="CI33" s="933"/>
      <c r="CJ33" s="933"/>
      <c r="CK33" s="933"/>
      <c r="CL33" s="933"/>
      <c r="CM33" s="933"/>
      <c r="CN33" s="933"/>
      <c r="CO33" s="933"/>
      <c r="CP33" s="933"/>
      <c r="CQ33" s="933"/>
      <c r="CR33" s="933"/>
      <c r="CS33" s="933"/>
      <c r="CT33" s="933"/>
      <c r="CU33" s="933"/>
      <c r="CV33" s="933"/>
      <c r="CW33" s="933"/>
      <c r="CX33" s="933"/>
      <c r="CY33" s="933"/>
      <c r="CZ33" s="933"/>
      <c r="DA33" s="933"/>
      <c r="DB33" s="933"/>
      <c r="DC33" s="933">
        <v>0</v>
      </c>
      <c r="DD33" s="935">
        <v>0</v>
      </c>
      <c r="DE33" s="933">
        <v>0</v>
      </c>
      <c r="DF33" s="933">
        <v>0</v>
      </c>
      <c r="DG33" s="933">
        <v>0</v>
      </c>
      <c r="DH33" s="933">
        <v>0</v>
      </c>
      <c r="DI33" s="933">
        <v>0</v>
      </c>
      <c r="DJ33" s="933">
        <v>0</v>
      </c>
      <c r="DK33" s="933">
        <v>0</v>
      </c>
      <c r="DL33" s="933">
        <v>0</v>
      </c>
      <c r="DM33" s="933">
        <v>0</v>
      </c>
      <c r="DN33" s="933">
        <v>46.821920043351845</v>
      </c>
      <c r="DO33" s="933">
        <v>46.821920043351845</v>
      </c>
      <c r="DP33" s="933">
        <v>60.931554216104544</v>
      </c>
      <c r="DQ33" s="933">
        <v>78.401736949204349</v>
      </c>
      <c r="DR33" s="933">
        <v>80.681545330541084</v>
      </c>
      <c r="DS33" s="933">
        <v>220.01483649585001</v>
      </c>
      <c r="DT33" s="936">
        <v>266.83675653920187</v>
      </c>
      <c r="DU33" s="935">
        <v>72.675876482620936</v>
      </c>
      <c r="DV33" s="933">
        <v>81.371226405643753</v>
      </c>
      <c r="DW33" s="933">
        <v>88.589806882105634</v>
      </c>
      <c r="DX33" s="933">
        <v>242.63690977037029</v>
      </c>
      <c r="DY33" s="933">
        <v>101.72212544149944</v>
      </c>
      <c r="DZ33" s="933">
        <v>81.323099504589649</v>
      </c>
      <c r="EA33" s="933">
        <v>70.874827485727721</v>
      </c>
      <c r="EB33" s="933">
        <v>253.92005243181683</v>
      </c>
      <c r="EC33" s="933">
        <v>496.55696220218709</v>
      </c>
      <c r="ED33" s="933">
        <v>81.281507757167404</v>
      </c>
      <c r="EE33" s="933">
        <v>103.53862248193575</v>
      </c>
      <c r="EF33" s="933">
        <v>87.731202438364832</v>
      </c>
      <c r="EG33" s="933">
        <v>272.55133267746794</v>
      </c>
      <c r="EH33" s="933">
        <v>91.668558856703939</v>
      </c>
      <c r="EI33" s="933">
        <v>87.583123849410057</v>
      </c>
      <c r="EJ33" s="933">
        <v>82.137373152489928</v>
      </c>
      <c r="EK33" s="933">
        <v>261.38905585860391</v>
      </c>
      <c r="EL33" s="936">
        <v>0</v>
      </c>
      <c r="EM33" s="935">
        <v>105.35716627869741</v>
      </c>
      <c r="EN33" s="933">
        <v>67.890266323946591</v>
      </c>
      <c r="EO33" s="933">
        <v>59.539624124996649</v>
      </c>
      <c r="EP33" s="933">
        <v>232.78705672764062</v>
      </c>
      <c r="EQ33" s="933">
        <v>69.715199340888532</v>
      </c>
      <c r="ER33" s="933">
        <v>89.517775512484448</v>
      </c>
      <c r="ES33" s="933">
        <v>88.312801553958323</v>
      </c>
      <c r="ET33" s="933">
        <v>247.54577640733132</v>
      </c>
      <c r="EU33" s="933">
        <v>91.597506209773002</v>
      </c>
      <c r="EV33" s="933">
        <v>91.446414272149354</v>
      </c>
      <c r="EW33" s="933">
        <v>100.97583245296109</v>
      </c>
      <c r="EX33" s="933">
        <v>284.01975293488346</v>
      </c>
      <c r="EY33" s="933">
        <v>98.333857149291532</v>
      </c>
      <c r="EZ33" s="933">
        <v>86.017575470537935</v>
      </c>
      <c r="FA33" s="933">
        <v>111.60972795353112</v>
      </c>
      <c r="FB33" s="933">
        <v>295.96116057336059</v>
      </c>
      <c r="FC33" s="936">
        <v>1060.3137466432161</v>
      </c>
      <c r="FD33" s="935">
        <v>62.638522032778887</v>
      </c>
      <c r="FE33" s="933">
        <v>86.270166070724798</v>
      </c>
      <c r="FF33" s="933">
        <v>92.734061110864005</v>
      </c>
      <c r="FG33" s="933">
        <v>241.64274921436768</v>
      </c>
      <c r="FH33" s="933">
        <v>79.873841153139011</v>
      </c>
      <c r="FI33" s="933">
        <v>134.13513368207722</v>
      </c>
      <c r="FJ33" s="933">
        <v>125.34659740429153</v>
      </c>
      <c r="FK33" s="933">
        <v>339.35557223950775</v>
      </c>
      <c r="FL33" s="933">
        <v>153.5206701734439</v>
      </c>
      <c r="FM33" s="933">
        <v>147.43138742976248</v>
      </c>
      <c r="FN33" s="933">
        <v>134.64680896378985</v>
      </c>
      <c r="FO33" s="933">
        <v>435.59886656699621</v>
      </c>
      <c r="FP33" s="933">
        <v>175.73962505398887</v>
      </c>
      <c r="FQ33" s="933">
        <v>140.27992906508825</v>
      </c>
      <c r="FR33" s="933">
        <v>241.06163768985272</v>
      </c>
      <c r="FS33" s="933">
        <v>557.08119180892993</v>
      </c>
      <c r="FT33" s="936">
        <v>1573.6783798298015</v>
      </c>
      <c r="FU33" s="935">
        <v>70.790974761720591</v>
      </c>
      <c r="FV33" s="933">
        <v>157.46363980885053</v>
      </c>
      <c r="FW33" s="933">
        <v>208.87110964329335</v>
      </c>
      <c r="FX33" s="933">
        <f t="shared" si="1"/>
        <v>437.12572421386449</v>
      </c>
      <c r="FY33" s="933">
        <v>197.76214271032404</v>
      </c>
      <c r="FZ33" s="933">
        <v>209.78624498817658</v>
      </c>
      <c r="GA33" s="933">
        <v>216.49217593943317</v>
      </c>
      <c r="GB33" s="933">
        <f t="shared" si="2"/>
        <v>624.04056363793381</v>
      </c>
      <c r="GC33" s="933">
        <v>229.20576173541212</v>
      </c>
      <c r="GD33" s="933">
        <v>223.35101328152768</v>
      </c>
      <c r="GE33" s="933">
        <v>229.52429429232154</v>
      </c>
      <c r="GF33" s="933">
        <f t="shared" si="3"/>
        <v>682.08106930926135</v>
      </c>
      <c r="GG33" s="933">
        <v>246.79631595734512</v>
      </c>
      <c r="GH33" s="933">
        <v>246.53072422250401</v>
      </c>
      <c r="GI33" s="933">
        <v>283.10138435351774</v>
      </c>
      <c r="GJ33" s="933">
        <f t="shared" si="4"/>
        <v>776.42842453336687</v>
      </c>
      <c r="GK33" s="936">
        <v>2519.6757816944264</v>
      </c>
      <c r="GL33" s="935">
        <v>315.2795232200001</v>
      </c>
      <c r="GM33" s="933">
        <v>248.49496537999997</v>
      </c>
      <c r="GN33" s="933">
        <v>321.57986566000005</v>
      </c>
      <c r="GO33" s="933">
        <f t="shared" si="10"/>
        <v>885.35435426000004</v>
      </c>
      <c r="GP33" s="933">
        <v>301.13663203999999</v>
      </c>
      <c r="GQ33" s="933">
        <v>296.57643144000002</v>
      </c>
      <c r="GR33" s="933">
        <v>294.09808580499998</v>
      </c>
      <c r="GS33" s="933">
        <f t="shared" si="11"/>
        <v>891.81114928500006</v>
      </c>
      <c r="GT33" s="933">
        <v>283.48643073</v>
      </c>
      <c r="GU33" s="933">
        <v>300.02241324000005</v>
      </c>
      <c r="GV33" s="933">
        <v>301.35837504999995</v>
      </c>
      <c r="GW33" s="933">
        <f t="shared" si="12"/>
        <v>884.86721901999999</v>
      </c>
      <c r="GX33" s="933">
        <v>309.31453553000006</v>
      </c>
      <c r="GY33" s="933">
        <v>335.45641147500004</v>
      </c>
      <c r="GZ33" s="933">
        <v>334.46210565500013</v>
      </c>
      <c r="HA33" s="933">
        <f t="shared" si="13"/>
        <v>979.23305266000034</v>
      </c>
      <c r="HB33" s="936">
        <f t="shared" si="9"/>
        <v>3641.2657752250007</v>
      </c>
      <c r="HC33" s="933">
        <v>350.6238804699999</v>
      </c>
      <c r="HD33" s="933">
        <v>327.04657292000013</v>
      </c>
      <c r="HE33" s="933">
        <v>303.75490751000001</v>
      </c>
      <c r="HF33" s="933">
        <v>981.4253609000001</v>
      </c>
      <c r="HG33" s="933">
        <v>350.85509800499989</v>
      </c>
      <c r="HH33" s="933">
        <v>370.44150693250015</v>
      </c>
      <c r="HI33" s="933">
        <v>310.847318700904</v>
      </c>
      <c r="HJ33" s="933">
        <v>1032.143923638404</v>
      </c>
      <c r="HK33" s="933">
        <v>390.61341506000002</v>
      </c>
      <c r="HL33" s="933">
        <v>446.38660442000003</v>
      </c>
      <c r="HM33" s="933">
        <v>402.56614438999998</v>
      </c>
      <c r="HN33" s="933">
        <v>1239.5661638699999</v>
      </c>
      <c r="HO33" s="933">
        <v>428.85683268000002</v>
      </c>
      <c r="HP33" s="933">
        <v>370.27061013477129</v>
      </c>
      <c r="HQ33" s="933">
        <v>579.77997992705787</v>
      </c>
      <c r="HR33" s="933">
        <v>1378.9074227418291</v>
      </c>
      <c r="HS33" s="936">
        <v>4632.0428711502336</v>
      </c>
      <c r="HT33" s="935">
        <v>488.33920294000001</v>
      </c>
      <c r="HU33" s="933">
        <v>447.65763320833327</v>
      </c>
      <c r="HV33" s="933">
        <v>422.54869401999991</v>
      </c>
      <c r="HW33" s="933">
        <v>1358.5455301683332</v>
      </c>
      <c r="HX33" s="933">
        <v>447.88916581783025</v>
      </c>
      <c r="HY33" s="933">
        <v>678.28168751215856</v>
      </c>
      <c r="HZ33" s="933">
        <v>704.67097167268582</v>
      </c>
      <c r="IA33" s="933">
        <v>1830.8418250026746</v>
      </c>
      <c r="IB33" s="933">
        <v>485.86133902815118</v>
      </c>
      <c r="IC33" s="933">
        <v>710.45622694990493</v>
      </c>
      <c r="ID33" s="933">
        <v>624.87302656998895</v>
      </c>
      <c r="IE33" s="933">
        <v>1821.1905925480448</v>
      </c>
      <c r="IF33" s="933">
        <v>440.49371375166663</v>
      </c>
      <c r="IG33" s="933">
        <v>557.22211315036736</v>
      </c>
      <c r="IH33" s="933">
        <v>962.15843862828717</v>
      </c>
      <c r="II33" s="933">
        <v>1959.8742655303211</v>
      </c>
      <c r="IJ33" s="936">
        <f t="shared" si="0"/>
        <v>6970.4522132493739</v>
      </c>
      <c r="IK33" s="935">
        <v>474</v>
      </c>
      <c r="IL33" s="933">
        <v>148</v>
      </c>
      <c r="IM33" s="933">
        <v>214</v>
      </c>
      <c r="IN33" s="936">
        <v>836</v>
      </c>
      <c r="IO33" s="937"/>
    </row>
    <row r="34" spans="1:249" s="923" customFormat="1" ht="23.25" customHeight="1">
      <c r="A34" s="967" t="s">
        <v>747</v>
      </c>
      <c r="B34" s="906">
        <v>539.298</v>
      </c>
      <c r="C34" s="907">
        <v>574.86300000000006</v>
      </c>
      <c r="D34" s="908">
        <v>608.72900000000004</v>
      </c>
      <c r="E34" s="908">
        <v>653.17100000000005</v>
      </c>
      <c r="F34" s="909">
        <v>0.16113154000000002</v>
      </c>
      <c r="G34" s="910">
        <v>9.764782910000001</v>
      </c>
      <c r="H34" s="910">
        <v>10.598251619999999</v>
      </c>
      <c r="I34" s="910">
        <v>20.52416607</v>
      </c>
      <c r="J34" s="910">
        <v>7.2458360599999994</v>
      </c>
      <c r="K34" s="910">
        <v>9.7235373800000016</v>
      </c>
      <c r="L34" s="910">
        <v>23.25060032</v>
      </c>
      <c r="M34" s="910">
        <v>40.219973760000002</v>
      </c>
      <c r="N34" s="910">
        <v>6.5683345700000002</v>
      </c>
      <c r="O34" s="910">
        <v>11.731718900000001</v>
      </c>
      <c r="P34" s="910">
        <v>13.342529359999999</v>
      </c>
      <c r="Q34" s="910">
        <v>31.642582829999998</v>
      </c>
      <c r="R34" s="910">
        <v>7.67560865</v>
      </c>
      <c r="S34" s="910">
        <v>13.34778414</v>
      </c>
      <c r="T34" s="910">
        <v>14.966215</v>
      </c>
      <c r="U34" s="910">
        <v>35.989607790000001</v>
      </c>
      <c r="V34" s="910">
        <v>128.37633044999998</v>
      </c>
      <c r="W34" s="910"/>
      <c r="X34" s="965">
        <v>8.0297491799999996</v>
      </c>
      <c r="Y34" s="965">
        <v>13.76572034</v>
      </c>
      <c r="Z34" s="965">
        <v>11.796695380000001</v>
      </c>
      <c r="AA34" s="965">
        <v>33.5921649</v>
      </c>
      <c r="AB34" s="965">
        <v>13.595540659999999</v>
      </c>
      <c r="AC34" s="965">
        <v>19.144689539999998</v>
      </c>
      <c r="AD34" s="965">
        <v>20.742968559999998</v>
      </c>
      <c r="AE34" s="965">
        <v>53.483198759999993</v>
      </c>
      <c r="AF34" s="965">
        <v>9.7345390999999992</v>
      </c>
      <c r="AG34" s="965">
        <v>12.708698</v>
      </c>
      <c r="AH34" s="965">
        <v>11.170004890000001</v>
      </c>
      <c r="AI34" s="965">
        <v>33.613241989999999</v>
      </c>
      <c r="AJ34" s="965">
        <v>16.48614701</v>
      </c>
      <c r="AK34" s="965">
        <v>21.837960980000002</v>
      </c>
      <c r="AL34" s="965"/>
      <c r="AM34" s="965"/>
      <c r="AN34" s="965"/>
      <c r="AO34" s="965">
        <v>14.966215</v>
      </c>
      <c r="AP34" s="965">
        <v>53.29032299</v>
      </c>
      <c r="AQ34" s="965">
        <v>173.97892863999999</v>
      </c>
      <c r="AR34" s="965">
        <v>13.89287041</v>
      </c>
      <c r="AS34" s="965">
        <v>13.17106894</v>
      </c>
      <c r="AT34" s="965">
        <v>24.64539589</v>
      </c>
      <c r="AU34" s="965">
        <v>51.709335240000001</v>
      </c>
      <c r="AV34" s="965">
        <v>14.359985550000001</v>
      </c>
      <c r="AW34" s="965">
        <v>16.84629679</v>
      </c>
      <c r="AX34" s="965">
        <v>20.8368395</v>
      </c>
      <c r="AY34" s="965">
        <v>52.043121839999998</v>
      </c>
      <c r="AZ34" s="965">
        <v>20.245540219999999</v>
      </c>
      <c r="BA34" s="965">
        <v>15.601785849999999</v>
      </c>
      <c r="BB34" s="965">
        <v>17.317836420000003</v>
      </c>
      <c r="BC34" s="965">
        <v>59.682884529999995</v>
      </c>
      <c r="BD34" s="965">
        <v>13.52614429</v>
      </c>
      <c r="BE34" s="965">
        <v>13.513388529999999</v>
      </c>
      <c r="BF34" s="965">
        <v>30.547439100000002</v>
      </c>
      <c r="BG34" s="965">
        <v>57.586971920000003</v>
      </c>
      <c r="BH34" s="965">
        <v>21.19430393</v>
      </c>
      <c r="BI34" s="965">
        <v>14.7549347</v>
      </c>
      <c r="BJ34" s="965">
        <v>27.41868414</v>
      </c>
      <c r="BK34" s="965">
        <v>63.36792277</v>
      </c>
      <c r="BL34" s="965">
        <v>24.284530019999998</v>
      </c>
      <c r="BM34" s="965">
        <v>16.066276330000001</v>
      </c>
      <c r="BN34" s="965">
        <v>21.168516670000002</v>
      </c>
      <c r="BO34" s="965"/>
      <c r="BP34" s="965"/>
      <c r="BQ34" s="965"/>
      <c r="BR34" s="965">
        <v>61.519323019999995</v>
      </c>
      <c r="BS34" s="916">
        <v>24.728598989999998</v>
      </c>
      <c r="BT34" s="916">
        <v>18.634972329999997</v>
      </c>
      <c r="BU34" s="916">
        <v>28.675031879999999</v>
      </c>
      <c r="BV34" s="916">
        <v>72.038603199999983</v>
      </c>
      <c r="BW34" s="916">
        <v>24.57386515</v>
      </c>
      <c r="BX34" s="916">
        <v>30.245327760000002</v>
      </c>
      <c r="BY34" s="916">
        <v>25.396521649999997</v>
      </c>
      <c r="BZ34" s="916">
        <v>80.215714560000009</v>
      </c>
      <c r="CA34" s="916">
        <v>37.790675840000006</v>
      </c>
      <c r="CB34" s="916">
        <v>18.666830969999999</v>
      </c>
      <c r="CC34" s="916">
        <v>18.070482680000001</v>
      </c>
      <c r="CD34" s="916">
        <v>74.52798949000001</v>
      </c>
      <c r="CE34" s="916">
        <v>44.266039119999995</v>
      </c>
      <c r="CF34" s="916">
        <v>25.225414820000001</v>
      </c>
      <c r="CG34" s="916">
        <v>25.518422019999999</v>
      </c>
      <c r="CH34" s="916">
        <v>95.009875960000002</v>
      </c>
      <c r="CI34" s="916">
        <v>26.487149710000001</v>
      </c>
      <c r="CJ34" s="916">
        <v>36.857960779999999</v>
      </c>
      <c r="CK34" s="916">
        <v>25.690325059999999</v>
      </c>
      <c r="CL34" s="916">
        <v>89.035435550000017</v>
      </c>
      <c r="CM34" s="916">
        <v>40.299421670000001</v>
      </c>
      <c r="CN34" s="916">
        <v>17.847832109999999</v>
      </c>
      <c r="CO34" s="916">
        <v>32.160551660000003</v>
      </c>
      <c r="CP34" s="916">
        <v>90.307805439999996</v>
      </c>
      <c r="CQ34" s="916">
        <v>20.412610690000001</v>
      </c>
      <c r="CR34" s="916">
        <v>25.642477769999999</v>
      </c>
      <c r="CS34" s="916">
        <v>22.351844760000002</v>
      </c>
      <c r="CT34" s="916">
        <v>68.406933219999999</v>
      </c>
      <c r="CU34" s="916">
        <v>26.412427219999998</v>
      </c>
      <c r="CV34" s="916">
        <v>25.342220949999994</v>
      </c>
      <c r="CW34" s="916">
        <v>31.635724559999996</v>
      </c>
      <c r="CX34" s="916">
        <v>83.390372729999996</v>
      </c>
      <c r="CY34" s="916">
        <v>31.464865370000005</v>
      </c>
      <c r="CZ34" s="916">
        <v>26.058051670000001</v>
      </c>
      <c r="DA34" s="916">
        <v>29.228036749999998</v>
      </c>
      <c r="DB34" s="916">
        <v>86.750953790000011</v>
      </c>
      <c r="DC34" s="916">
        <v>327.92</v>
      </c>
      <c r="DD34" s="917">
        <v>17.170374830000004</v>
      </c>
      <c r="DE34" s="916">
        <v>41.012610609999996</v>
      </c>
      <c r="DF34" s="916">
        <v>41.625366549999995</v>
      </c>
      <c r="DG34" s="916">
        <v>99.808351989999991</v>
      </c>
      <c r="DH34" s="916">
        <v>28.537761329999999</v>
      </c>
      <c r="DI34" s="916">
        <v>28.616126699999995</v>
      </c>
      <c r="DJ34" s="916">
        <v>38.193393200000003</v>
      </c>
      <c r="DK34" s="916">
        <v>95.347281229999993</v>
      </c>
      <c r="DL34" s="916">
        <v>25.023074440000002</v>
      </c>
      <c r="DM34" s="916">
        <v>22.46136237</v>
      </c>
      <c r="DN34" s="916">
        <v>20.883924149999999</v>
      </c>
      <c r="DO34" s="916">
        <v>68.36836095999999</v>
      </c>
      <c r="DP34" s="916">
        <v>58.854006549999994</v>
      </c>
      <c r="DQ34" s="916">
        <v>28.191833769999999</v>
      </c>
      <c r="DR34" s="916">
        <v>69.43755329999999</v>
      </c>
      <c r="DS34" s="916">
        <v>156.48339362000002</v>
      </c>
      <c r="DT34" s="918">
        <v>420.00738779999995</v>
      </c>
      <c r="DU34" s="917">
        <v>27.84172745</v>
      </c>
      <c r="DV34" s="916">
        <v>22.133877980000001</v>
      </c>
      <c r="DW34" s="916">
        <v>24.376150260000003</v>
      </c>
      <c r="DX34" s="916">
        <v>74.351755690000005</v>
      </c>
      <c r="DY34" s="916">
        <v>57.135602030000008</v>
      </c>
      <c r="DZ34" s="916">
        <v>29.15836814</v>
      </c>
      <c r="EA34" s="916">
        <v>23.869320089999995</v>
      </c>
      <c r="EB34" s="916">
        <v>110.16329026000001</v>
      </c>
      <c r="EC34" s="916">
        <v>184.51504595</v>
      </c>
      <c r="ED34" s="916">
        <v>51.278432539999997</v>
      </c>
      <c r="EE34" s="916">
        <v>27.161387490000003</v>
      </c>
      <c r="EF34" s="916">
        <v>28.7520998</v>
      </c>
      <c r="EG34" s="916">
        <v>107.19191983000002</v>
      </c>
      <c r="EH34" s="916">
        <v>37.761539990000003</v>
      </c>
      <c r="EI34" s="916">
        <v>43.181229259999995</v>
      </c>
      <c r="EJ34" s="916">
        <v>39.687146210000002</v>
      </c>
      <c r="EK34" s="916">
        <v>120.62991546000001</v>
      </c>
      <c r="EL34" s="918">
        <v>412.33688124000003</v>
      </c>
      <c r="EM34" s="917">
        <v>46.356776630000006</v>
      </c>
      <c r="EN34" s="916">
        <v>49.550547250000001</v>
      </c>
      <c r="EO34" s="916">
        <v>6.6719677699999984</v>
      </c>
      <c r="EP34" s="916">
        <v>102.57929164999999</v>
      </c>
      <c r="EQ34" s="916">
        <v>60.644938730000007</v>
      </c>
      <c r="ER34" s="916">
        <v>58.375461580000007</v>
      </c>
      <c r="ES34" s="916">
        <v>52.351719359999997</v>
      </c>
      <c r="ET34" s="916">
        <v>171.37211967000002</v>
      </c>
      <c r="EU34" s="916">
        <v>48.99690305</v>
      </c>
      <c r="EV34" s="916">
        <v>62.79756643000001</v>
      </c>
      <c r="EW34" s="916">
        <v>51.393275849999995</v>
      </c>
      <c r="EX34" s="916">
        <v>163.18774532999998</v>
      </c>
      <c r="EY34" s="916">
        <v>44.105350330000007</v>
      </c>
      <c r="EZ34" s="916">
        <v>40.189876720000001</v>
      </c>
      <c r="FA34" s="916">
        <v>38.000924500000011</v>
      </c>
      <c r="FB34" s="916">
        <v>122.29615155000002</v>
      </c>
      <c r="FC34" s="918">
        <v>559.43530820000001</v>
      </c>
      <c r="FD34" s="917">
        <v>35.770888030000009</v>
      </c>
      <c r="FE34" s="916">
        <v>18.686551379999997</v>
      </c>
      <c r="FF34" s="916">
        <v>64.029560840000002</v>
      </c>
      <c r="FG34" s="916">
        <v>118.48700024999999</v>
      </c>
      <c r="FH34" s="916">
        <v>43.275423800000006</v>
      </c>
      <c r="FI34" s="916">
        <v>41.756377180000001</v>
      </c>
      <c r="FJ34" s="916">
        <v>10.209432979999999</v>
      </c>
      <c r="FK34" s="916">
        <v>95.241233960000002</v>
      </c>
      <c r="FL34" s="916">
        <v>55.207791799999995</v>
      </c>
      <c r="FM34" s="916">
        <v>57.749257209999996</v>
      </c>
      <c r="FN34" s="916">
        <v>17.563812649999999</v>
      </c>
      <c r="FO34" s="916">
        <v>130.52086165999998</v>
      </c>
      <c r="FP34" s="916">
        <v>68.380794879999996</v>
      </c>
      <c r="FQ34" s="916">
        <v>30.019734460000006</v>
      </c>
      <c r="FR34" s="916">
        <v>85.715278749999996</v>
      </c>
      <c r="FS34" s="916">
        <v>184.11580809</v>
      </c>
      <c r="FT34" s="918">
        <v>528.36490395999999</v>
      </c>
      <c r="FU34" s="917">
        <v>15.474124002034001</v>
      </c>
      <c r="FV34" s="916">
        <v>48.980655742109356</v>
      </c>
      <c r="FW34" s="916">
        <v>55.806802763767877</v>
      </c>
      <c r="FX34" s="916">
        <f t="shared" si="1"/>
        <v>120.26158250791123</v>
      </c>
      <c r="FY34" s="916">
        <v>73.421787577675289</v>
      </c>
      <c r="FZ34" s="916">
        <v>55.6762053323815</v>
      </c>
      <c r="GA34" s="916">
        <v>59.844416388284657</v>
      </c>
      <c r="GB34" s="916">
        <f t="shared" si="2"/>
        <v>188.94240929834146</v>
      </c>
      <c r="GC34" s="916">
        <v>108.47548284832631</v>
      </c>
      <c r="GD34" s="916">
        <v>23.797631991246813</v>
      </c>
      <c r="GE34" s="916">
        <v>60.644714775560374</v>
      </c>
      <c r="GF34" s="916">
        <f t="shared" si="3"/>
        <v>192.91782961513348</v>
      </c>
      <c r="GG34" s="916">
        <v>60.484907399796001</v>
      </c>
      <c r="GH34" s="916">
        <v>66.625771422912962</v>
      </c>
      <c r="GI34" s="916">
        <v>83.365896692629747</v>
      </c>
      <c r="GJ34" s="916">
        <f t="shared" si="4"/>
        <v>210.47657551533871</v>
      </c>
      <c r="GK34" s="918">
        <v>712.59839693672495</v>
      </c>
      <c r="GL34" s="917">
        <v>57.593529020000005</v>
      </c>
      <c r="GM34" s="916">
        <v>44.276035589999992</v>
      </c>
      <c r="GN34" s="916">
        <v>54.06343098</v>
      </c>
      <c r="GO34" s="916">
        <f t="shared" si="10"/>
        <v>155.93299558999999</v>
      </c>
      <c r="GP34" s="916">
        <v>54.757426369999997</v>
      </c>
      <c r="GQ34" s="916">
        <v>53.603904679999992</v>
      </c>
      <c r="GR34" s="916">
        <v>50.832697539999998</v>
      </c>
      <c r="GS34" s="916">
        <f t="shared" si="11"/>
        <v>159.19402858999999</v>
      </c>
      <c r="GT34" s="916">
        <v>60.281292369999996</v>
      </c>
      <c r="GU34" s="916">
        <v>63.53064959000001</v>
      </c>
      <c r="GV34" s="916">
        <v>56.806596939999999</v>
      </c>
      <c r="GW34" s="916">
        <f t="shared" si="12"/>
        <v>180.6185389</v>
      </c>
      <c r="GX34" s="916">
        <v>57.575427509999997</v>
      </c>
      <c r="GY34" s="916">
        <v>51.084507060000007</v>
      </c>
      <c r="GZ34" s="916">
        <v>58.813902140000003</v>
      </c>
      <c r="HA34" s="916">
        <f t="shared" si="13"/>
        <v>167.47383671</v>
      </c>
      <c r="HB34" s="918">
        <f t="shared" si="9"/>
        <v>663.21939979000001</v>
      </c>
      <c r="HC34" s="916">
        <v>68.660420029999997</v>
      </c>
      <c r="HD34" s="916">
        <v>54.430383380000009</v>
      </c>
      <c r="HE34" s="916">
        <v>59.956571530000012</v>
      </c>
      <c r="HF34" s="916">
        <v>183.04737494000003</v>
      </c>
      <c r="HG34" s="916">
        <v>64.11046992</v>
      </c>
      <c r="HH34" s="916">
        <v>65.344699000000006</v>
      </c>
      <c r="HI34" s="916">
        <v>54.832474480698046</v>
      </c>
      <c r="HJ34" s="916">
        <v>184.28764340069807</v>
      </c>
      <c r="HK34" s="916">
        <v>97.984991349999987</v>
      </c>
      <c r="HL34" s="916">
        <v>79.188781629999994</v>
      </c>
      <c r="HM34" s="916">
        <v>76.8339651</v>
      </c>
      <c r="HN34" s="916">
        <v>254.00773808</v>
      </c>
      <c r="HO34" s="916">
        <v>76.618631190000002</v>
      </c>
      <c r="HP34" s="916">
        <v>108.07077735</v>
      </c>
      <c r="HQ34" s="916">
        <v>125.01909898000002</v>
      </c>
      <c r="HR34" s="916">
        <v>309.70850751999996</v>
      </c>
      <c r="HS34" s="918">
        <v>931.05126394069816</v>
      </c>
      <c r="HT34" s="917">
        <v>88.203599649999973</v>
      </c>
      <c r="HU34" s="916">
        <v>85.878316820000009</v>
      </c>
      <c r="HV34" s="916">
        <v>77.691910820000004</v>
      </c>
      <c r="HW34" s="916">
        <v>251.77382728999996</v>
      </c>
      <c r="HX34" s="916">
        <v>183.78942811999997</v>
      </c>
      <c r="HY34" s="916">
        <v>124.11447776000001</v>
      </c>
      <c r="HZ34" s="916">
        <v>136.16816925000001</v>
      </c>
      <c r="IA34" s="916">
        <v>444.07207512999997</v>
      </c>
      <c r="IB34" s="916">
        <v>312.14411232000003</v>
      </c>
      <c r="IC34" s="916">
        <v>129.39977668</v>
      </c>
      <c r="ID34" s="916">
        <v>122.75181062</v>
      </c>
      <c r="IE34" s="916">
        <v>564.29569962000016</v>
      </c>
      <c r="IF34" s="916">
        <v>99.311533249999982</v>
      </c>
      <c r="IG34" s="916">
        <v>251.42055739999998</v>
      </c>
      <c r="IH34" s="916">
        <v>373.39090752000004</v>
      </c>
      <c r="II34" s="916">
        <v>724.12299817000007</v>
      </c>
      <c r="IJ34" s="918">
        <f t="shared" si="0"/>
        <v>1984.2646002100003</v>
      </c>
      <c r="IK34" s="917">
        <v>109</v>
      </c>
      <c r="IL34" s="916">
        <v>114</v>
      </c>
      <c r="IM34" s="916">
        <v>103</v>
      </c>
      <c r="IN34" s="918">
        <v>326</v>
      </c>
      <c r="IO34" s="921"/>
    </row>
    <row r="35" spans="1:249" s="923" customFormat="1" ht="23.25" customHeight="1">
      <c r="A35" s="967" t="s">
        <v>748</v>
      </c>
      <c r="B35" s="906"/>
      <c r="C35" s="907"/>
      <c r="D35" s="908"/>
      <c r="E35" s="908"/>
      <c r="F35" s="909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0"/>
      <c r="X35" s="965"/>
      <c r="Y35" s="965"/>
      <c r="Z35" s="965"/>
      <c r="AA35" s="965"/>
      <c r="AB35" s="965"/>
      <c r="AC35" s="965"/>
      <c r="AD35" s="965"/>
      <c r="AE35" s="965"/>
      <c r="AF35" s="965"/>
      <c r="AG35" s="965"/>
      <c r="AH35" s="965"/>
      <c r="AI35" s="965"/>
      <c r="AJ35" s="965"/>
      <c r="AK35" s="965"/>
      <c r="AL35" s="965"/>
      <c r="AM35" s="965"/>
      <c r="AN35" s="965"/>
      <c r="AO35" s="965"/>
      <c r="AP35" s="965"/>
      <c r="AQ35" s="965"/>
      <c r="AR35" s="965"/>
      <c r="AS35" s="965"/>
      <c r="AT35" s="965"/>
      <c r="AU35" s="965"/>
      <c r="AV35" s="965"/>
      <c r="AW35" s="965"/>
      <c r="AX35" s="965"/>
      <c r="AY35" s="965"/>
      <c r="AZ35" s="965"/>
      <c r="BA35" s="965"/>
      <c r="BB35" s="965"/>
      <c r="BC35" s="965"/>
      <c r="BD35" s="965"/>
      <c r="BE35" s="965"/>
      <c r="BF35" s="965"/>
      <c r="BG35" s="965"/>
      <c r="BH35" s="965"/>
      <c r="BI35" s="965"/>
      <c r="BJ35" s="965"/>
      <c r="BK35" s="965"/>
      <c r="BL35" s="965"/>
      <c r="BM35" s="965"/>
      <c r="BN35" s="965"/>
      <c r="BO35" s="965"/>
      <c r="BP35" s="965"/>
      <c r="BQ35" s="965"/>
      <c r="BR35" s="965"/>
      <c r="BS35" s="916"/>
      <c r="BT35" s="916"/>
      <c r="BU35" s="916"/>
      <c r="BV35" s="916"/>
      <c r="BW35" s="916"/>
      <c r="BX35" s="916"/>
      <c r="BY35" s="916"/>
      <c r="BZ35" s="916"/>
      <c r="CA35" s="916"/>
      <c r="CB35" s="916"/>
      <c r="CC35" s="916"/>
      <c r="CD35" s="916"/>
      <c r="CE35" s="916"/>
      <c r="CF35" s="916"/>
      <c r="CG35" s="916"/>
      <c r="CH35" s="916"/>
      <c r="CI35" s="916"/>
      <c r="CJ35" s="916"/>
      <c r="CK35" s="916"/>
      <c r="CL35" s="916"/>
      <c r="CM35" s="916"/>
      <c r="CN35" s="916"/>
      <c r="CO35" s="916"/>
      <c r="CP35" s="916"/>
      <c r="CQ35" s="916"/>
      <c r="CR35" s="916"/>
      <c r="CS35" s="916"/>
      <c r="CT35" s="916"/>
      <c r="CU35" s="916"/>
      <c r="CV35" s="916"/>
      <c r="CW35" s="916"/>
      <c r="CX35" s="916"/>
      <c r="CY35" s="916"/>
      <c r="CZ35" s="916"/>
      <c r="DA35" s="916"/>
      <c r="DB35" s="916"/>
      <c r="DC35" s="916"/>
      <c r="DD35" s="917"/>
      <c r="DE35" s="916"/>
      <c r="DF35" s="916"/>
      <c r="DG35" s="916"/>
      <c r="DH35" s="916"/>
      <c r="DI35" s="916"/>
      <c r="DJ35" s="916"/>
      <c r="DK35" s="916"/>
      <c r="DL35" s="916"/>
      <c r="DM35" s="916"/>
      <c r="DN35" s="916"/>
      <c r="DO35" s="916"/>
      <c r="DP35" s="916"/>
      <c r="DQ35" s="916"/>
      <c r="DR35" s="916"/>
      <c r="DS35" s="916"/>
      <c r="DT35" s="918"/>
      <c r="DU35" s="917"/>
      <c r="DV35" s="916"/>
      <c r="DW35" s="916"/>
      <c r="DX35" s="916"/>
      <c r="DY35" s="916"/>
      <c r="DZ35" s="916"/>
      <c r="EA35" s="916"/>
      <c r="EB35" s="916"/>
      <c r="EC35" s="916"/>
      <c r="ED35" s="916"/>
      <c r="EE35" s="916"/>
      <c r="EF35" s="916"/>
      <c r="EG35" s="916"/>
      <c r="EH35" s="916"/>
      <c r="EI35" s="916"/>
      <c r="EJ35" s="916"/>
      <c r="EK35" s="916"/>
      <c r="EL35" s="918"/>
      <c r="EM35" s="917"/>
      <c r="EN35" s="916"/>
      <c r="EO35" s="916"/>
      <c r="EP35" s="916"/>
      <c r="EQ35" s="916"/>
      <c r="ER35" s="916"/>
      <c r="ES35" s="916"/>
      <c r="ET35" s="916"/>
      <c r="EU35" s="916"/>
      <c r="EV35" s="916"/>
      <c r="EW35" s="916"/>
      <c r="EX35" s="916"/>
      <c r="EY35" s="916"/>
      <c r="EZ35" s="916"/>
      <c r="FA35" s="916"/>
      <c r="FB35" s="916"/>
      <c r="FC35" s="918"/>
      <c r="FD35" s="917"/>
      <c r="FE35" s="916"/>
      <c r="FF35" s="916"/>
      <c r="FG35" s="916"/>
      <c r="FH35" s="916"/>
      <c r="FI35" s="916"/>
      <c r="FJ35" s="916">
        <v>0</v>
      </c>
      <c r="FK35" s="916">
        <v>0</v>
      </c>
      <c r="FL35" s="916">
        <v>0</v>
      </c>
      <c r="FM35" s="916">
        <v>0</v>
      </c>
      <c r="FN35" s="916">
        <v>0</v>
      </c>
      <c r="FO35" s="916">
        <v>0</v>
      </c>
      <c r="FP35" s="916">
        <v>0</v>
      </c>
      <c r="FQ35" s="916">
        <v>0</v>
      </c>
      <c r="FR35" s="916">
        <v>0</v>
      </c>
      <c r="FS35" s="916">
        <v>0</v>
      </c>
      <c r="FT35" s="918">
        <v>0</v>
      </c>
      <c r="FU35" s="917">
        <v>0</v>
      </c>
      <c r="FV35" s="916">
        <v>0</v>
      </c>
      <c r="FW35" s="916">
        <v>0</v>
      </c>
      <c r="FX35" s="916">
        <f t="shared" si="1"/>
        <v>0</v>
      </c>
      <c r="FY35" s="916">
        <v>0</v>
      </c>
      <c r="FZ35" s="916">
        <v>39.4268</v>
      </c>
      <c r="GA35" s="916">
        <v>54.3018</v>
      </c>
      <c r="GB35" s="916">
        <f t="shared" si="2"/>
        <v>93.7286</v>
      </c>
      <c r="GC35" s="916">
        <v>59.185899999999997</v>
      </c>
      <c r="GD35" s="916">
        <v>91.318299999999994</v>
      </c>
      <c r="GE35" s="916">
        <v>74.906000000000006</v>
      </c>
      <c r="GF35" s="916">
        <f t="shared" si="3"/>
        <v>225.4102</v>
      </c>
      <c r="GG35" s="916">
        <v>70.986999999999995</v>
      </c>
      <c r="GH35" s="916">
        <v>88.813146150000009</v>
      </c>
      <c r="GI35" s="916">
        <v>113.17143747</v>
      </c>
      <c r="GJ35" s="916">
        <f t="shared" si="4"/>
        <v>272.97158361999999</v>
      </c>
      <c r="GK35" s="918">
        <v>592.11038361999999</v>
      </c>
      <c r="GL35" s="917">
        <v>59.841397419999986</v>
      </c>
      <c r="GM35" s="916">
        <v>77.618914050000015</v>
      </c>
      <c r="GN35" s="916">
        <v>79.043623290000014</v>
      </c>
      <c r="GO35" s="916">
        <f t="shared" si="10"/>
        <v>216.50393475999999</v>
      </c>
      <c r="GP35" s="916">
        <v>73.431321549999993</v>
      </c>
      <c r="GQ35" s="916">
        <v>89.772824200000002</v>
      </c>
      <c r="GR35" s="916">
        <v>75.87114321</v>
      </c>
      <c r="GS35" s="916">
        <f t="shared" si="11"/>
        <v>239.07528896000002</v>
      </c>
      <c r="GT35" s="916">
        <v>81.470147530000006</v>
      </c>
      <c r="GU35" s="916">
        <v>91.877510259999994</v>
      </c>
      <c r="GV35" s="916">
        <v>84.692641010000003</v>
      </c>
      <c r="GW35" s="916">
        <f t="shared" si="12"/>
        <v>258.04029880000002</v>
      </c>
      <c r="GX35" s="916">
        <v>105.17285983999999</v>
      </c>
      <c r="GY35" s="916">
        <v>111.57952795</v>
      </c>
      <c r="GZ35" s="916">
        <v>220.52797878999991</v>
      </c>
      <c r="HA35" s="916">
        <f t="shared" si="13"/>
        <v>437.28036657999991</v>
      </c>
      <c r="HB35" s="918">
        <f t="shared" si="9"/>
        <v>1150.8998890999999</v>
      </c>
      <c r="HC35" s="916">
        <v>124.13926095000001</v>
      </c>
      <c r="HD35" s="916">
        <v>128.12837095</v>
      </c>
      <c r="HE35" s="916">
        <v>121.93610827999998</v>
      </c>
      <c r="HF35" s="916">
        <v>374.20374018000001</v>
      </c>
      <c r="HG35" s="916">
        <v>143.81174342000003</v>
      </c>
      <c r="HH35" s="916">
        <v>159.01562325999998</v>
      </c>
      <c r="HI35" s="916">
        <v>133.43423778623946</v>
      </c>
      <c r="HJ35" s="916">
        <v>436.26160446623948</v>
      </c>
      <c r="HK35" s="916">
        <v>195.72254237999999</v>
      </c>
      <c r="HL35" s="916">
        <v>176.31473181000001</v>
      </c>
      <c r="HM35" s="916">
        <v>204.69787380000002</v>
      </c>
      <c r="HN35" s="916">
        <v>576.73514798999997</v>
      </c>
      <c r="HO35" s="916">
        <v>214.21705774</v>
      </c>
      <c r="HP35" s="916">
        <v>164.75212929318917</v>
      </c>
      <c r="HQ35" s="916">
        <v>257.97344860770301</v>
      </c>
      <c r="HR35" s="916">
        <v>636.94263564089215</v>
      </c>
      <c r="HS35" s="918">
        <v>2024.1431282771316</v>
      </c>
      <c r="HT35" s="917">
        <v>233.29622831</v>
      </c>
      <c r="HU35" s="916">
        <v>225.69812833</v>
      </c>
      <c r="HV35" s="916">
        <v>260.70222688999996</v>
      </c>
      <c r="HW35" s="916">
        <v>719.69658353</v>
      </c>
      <c r="HX35" s="916">
        <v>29.459052094764235</v>
      </c>
      <c r="HY35" s="916">
        <v>26.122810849959176</v>
      </c>
      <c r="HZ35" s="916">
        <v>37.390088039326415</v>
      </c>
      <c r="IA35" s="916">
        <v>92.971950984049826</v>
      </c>
      <c r="IB35" s="916">
        <v>0</v>
      </c>
      <c r="IC35" s="916">
        <v>0</v>
      </c>
      <c r="ID35" s="916">
        <v>0</v>
      </c>
      <c r="IE35" s="916">
        <v>0</v>
      </c>
      <c r="IF35" s="916">
        <v>2.3496920000000001E-2</v>
      </c>
      <c r="IG35" s="916">
        <v>1.6953538352382511E-3</v>
      </c>
      <c r="IH35" s="916">
        <v>2.9273759209015463E-3</v>
      </c>
      <c r="II35" s="916">
        <v>2.81196497561398E-2</v>
      </c>
      <c r="IJ35" s="918">
        <f t="shared" si="0"/>
        <v>812.69665416380599</v>
      </c>
      <c r="IK35" s="917">
        <v>0</v>
      </c>
      <c r="IL35" s="916">
        <v>0</v>
      </c>
      <c r="IM35" s="916">
        <v>0</v>
      </c>
      <c r="IN35" s="918">
        <v>0</v>
      </c>
      <c r="IO35" s="921"/>
    </row>
    <row r="36" spans="1:249" s="923" customFormat="1" ht="23.25" customHeight="1">
      <c r="A36" s="967" t="s">
        <v>749</v>
      </c>
      <c r="B36" s="906"/>
      <c r="C36" s="906"/>
      <c r="D36" s="908"/>
      <c r="E36" s="908"/>
      <c r="F36" s="964"/>
      <c r="G36" s="965"/>
      <c r="H36" s="965"/>
      <c r="I36" s="965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965"/>
      <c r="W36" s="965"/>
      <c r="X36" s="965"/>
      <c r="Y36" s="965"/>
      <c r="Z36" s="965"/>
      <c r="AA36" s="965"/>
      <c r="AB36" s="965"/>
      <c r="AC36" s="965"/>
      <c r="AD36" s="965"/>
      <c r="AE36" s="965"/>
      <c r="AF36" s="965"/>
      <c r="AG36" s="965"/>
      <c r="AH36" s="965"/>
      <c r="AI36" s="965"/>
      <c r="AJ36" s="965"/>
      <c r="AK36" s="965"/>
      <c r="AL36" s="965"/>
      <c r="AM36" s="965"/>
      <c r="AN36" s="965"/>
      <c r="AO36" s="965"/>
      <c r="AP36" s="965"/>
      <c r="AQ36" s="965"/>
      <c r="AR36" s="965"/>
      <c r="AS36" s="965"/>
      <c r="AT36" s="965"/>
      <c r="AU36" s="965"/>
      <c r="AV36" s="965"/>
      <c r="AW36" s="965"/>
      <c r="AX36" s="965"/>
      <c r="AY36" s="965"/>
      <c r="AZ36" s="965"/>
      <c r="BA36" s="965"/>
      <c r="BB36" s="965"/>
      <c r="BC36" s="965"/>
      <c r="BD36" s="965"/>
      <c r="BE36" s="965"/>
      <c r="BF36" s="965"/>
      <c r="BG36" s="965"/>
      <c r="BH36" s="965"/>
      <c r="BI36" s="965"/>
      <c r="BJ36" s="965"/>
      <c r="BK36" s="965"/>
      <c r="BL36" s="965"/>
      <c r="BM36" s="965"/>
      <c r="BN36" s="965"/>
      <c r="BO36" s="965"/>
      <c r="BP36" s="965"/>
      <c r="BQ36" s="965"/>
      <c r="BR36" s="965"/>
      <c r="BS36" s="916"/>
      <c r="BT36" s="916"/>
      <c r="BU36" s="916"/>
      <c r="BV36" s="916"/>
      <c r="BW36" s="916"/>
      <c r="BX36" s="916"/>
      <c r="BY36" s="916"/>
      <c r="BZ36" s="916"/>
      <c r="CA36" s="916"/>
      <c r="CB36" s="916"/>
      <c r="CC36" s="916"/>
      <c r="CD36" s="916"/>
      <c r="CE36" s="916"/>
      <c r="CF36" s="916"/>
      <c r="CG36" s="916"/>
      <c r="CH36" s="916"/>
      <c r="CI36" s="916"/>
      <c r="CJ36" s="916"/>
      <c r="CK36" s="916"/>
      <c r="CL36" s="916"/>
      <c r="CM36" s="916"/>
      <c r="CN36" s="916"/>
      <c r="CO36" s="916"/>
      <c r="CP36" s="916"/>
      <c r="CQ36" s="916"/>
      <c r="CR36" s="916"/>
      <c r="CS36" s="916"/>
      <c r="CT36" s="916"/>
      <c r="CU36" s="916"/>
      <c r="CV36" s="916"/>
      <c r="CW36" s="916"/>
      <c r="CX36" s="916"/>
      <c r="CY36" s="916"/>
      <c r="CZ36" s="916"/>
      <c r="DA36" s="916"/>
      <c r="DB36" s="916"/>
      <c r="DC36" s="916"/>
      <c r="DD36" s="917"/>
      <c r="DE36" s="916"/>
      <c r="DF36" s="916"/>
      <c r="DG36" s="916"/>
      <c r="DH36" s="916"/>
      <c r="DI36" s="916"/>
      <c r="DJ36" s="916"/>
      <c r="DK36" s="916"/>
      <c r="DL36" s="916"/>
      <c r="DM36" s="916"/>
      <c r="DN36" s="916"/>
      <c r="DO36" s="916"/>
      <c r="DP36" s="916"/>
      <c r="DQ36" s="916"/>
      <c r="DR36" s="916"/>
      <c r="DS36" s="916"/>
      <c r="DT36" s="918"/>
      <c r="DU36" s="917"/>
      <c r="DV36" s="916"/>
      <c r="DW36" s="916"/>
      <c r="DX36" s="916"/>
      <c r="DY36" s="916"/>
      <c r="DZ36" s="916"/>
      <c r="EA36" s="916"/>
      <c r="EB36" s="916"/>
      <c r="EC36" s="916"/>
      <c r="ED36" s="916"/>
      <c r="EE36" s="916"/>
      <c r="EF36" s="916"/>
      <c r="EG36" s="916"/>
      <c r="EH36" s="916"/>
      <c r="EI36" s="916"/>
      <c r="EJ36" s="916"/>
      <c r="EK36" s="916"/>
      <c r="EL36" s="918"/>
      <c r="EM36" s="917"/>
      <c r="EN36" s="916"/>
      <c r="EO36" s="916"/>
      <c r="EP36" s="916"/>
      <c r="EQ36" s="916"/>
      <c r="ER36" s="916"/>
      <c r="ES36" s="916"/>
      <c r="ET36" s="916"/>
      <c r="EU36" s="916"/>
      <c r="EV36" s="916"/>
      <c r="EW36" s="916"/>
      <c r="EX36" s="916"/>
      <c r="EY36" s="916"/>
      <c r="EZ36" s="916"/>
      <c r="FA36" s="916"/>
      <c r="FB36" s="916"/>
      <c r="FC36" s="918"/>
      <c r="FD36" s="917">
        <v>0</v>
      </c>
      <c r="FE36" s="916">
        <v>0</v>
      </c>
      <c r="FF36" s="916">
        <v>0</v>
      </c>
      <c r="FG36" s="916">
        <v>0</v>
      </c>
      <c r="FH36" s="916">
        <v>0</v>
      </c>
      <c r="FI36" s="916">
        <v>18.686638649384545</v>
      </c>
      <c r="FJ36" s="916">
        <v>44.065465580842314</v>
      </c>
      <c r="FK36" s="916">
        <v>62.752104230226863</v>
      </c>
      <c r="FL36" s="916">
        <v>90.04353820521672</v>
      </c>
      <c r="FM36" s="916">
        <v>106.65369175060277</v>
      </c>
      <c r="FN36" s="916">
        <v>103.38360060009931</v>
      </c>
      <c r="FO36" s="916">
        <v>300.08083055591879</v>
      </c>
      <c r="FP36" s="916">
        <v>132.08552563567545</v>
      </c>
      <c r="FQ36" s="916">
        <v>111.8896800550563</v>
      </c>
      <c r="FR36" s="916">
        <v>169.11846527351398</v>
      </c>
      <c r="FS36" s="916">
        <v>413.09367096424569</v>
      </c>
      <c r="FT36" s="918">
        <v>775.92660575039133</v>
      </c>
      <c r="FU36" s="917">
        <v>70.039069705554937</v>
      </c>
      <c r="FV36" s="916">
        <v>98.683272031671706</v>
      </c>
      <c r="FW36" s="916">
        <v>128.09504245579581</v>
      </c>
      <c r="FX36" s="916">
        <f t="shared" si="1"/>
        <v>296.81738419302246</v>
      </c>
      <c r="FY36" s="916">
        <v>116.1316825207535</v>
      </c>
      <c r="FZ36" s="916">
        <v>135.14102522916795</v>
      </c>
      <c r="GA36" s="916">
        <v>128.79695546415547</v>
      </c>
      <c r="GB36" s="916">
        <f t="shared" si="2"/>
        <v>380.06966321407691</v>
      </c>
      <c r="GC36" s="916">
        <v>129.14652965876394</v>
      </c>
      <c r="GD36" s="916">
        <v>135.62178440446274</v>
      </c>
      <c r="GE36" s="916">
        <v>139.56823948470461</v>
      </c>
      <c r="GF36" s="916">
        <f t="shared" si="3"/>
        <v>404.33655354793132</v>
      </c>
      <c r="GG36" s="916">
        <v>142.69517829771894</v>
      </c>
      <c r="GH36" s="916">
        <v>173.14827526715692</v>
      </c>
      <c r="GI36" s="916">
        <v>167.6113597945801</v>
      </c>
      <c r="GJ36" s="916">
        <f t="shared" si="4"/>
        <v>483.45481335945595</v>
      </c>
      <c r="GK36" s="918">
        <v>1564.6784143144864</v>
      </c>
      <c r="GL36" s="917">
        <v>166.69773088999997</v>
      </c>
      <c r="GM36" s="916">
        <v>145.57886613999997</v>
      </c>
      <c r="GN36" s="916">
        <v>169.94863779000002</v>
      </c>
      <c r="GO36" s="916">
        <f t="shared" si="10"/>
        <v>482.22523481999997</v>
      </c>
      <c r="GP36" s="916">
        <v>160.91544142000001</v>
      </c>
      <c r="GQ36" s="916">
        <v>177.17754371000001</v>
      </c>
      <c r="GR36" s="916">
        <v>173.17538945000001</v>
      </c>
      <c r="GS36" s="916">
        <f t="shared" si="11"/>
        <v>511.26837458</v>
      </c>
      <c r="GT36" s="916">
        <v>181.09719530000001</v>
      </c>
      <c r="GU36" s="916">
        <v>189.27121613000006</v>
      </c>
      <c r="GV36" s="916">
        <v>169.82554405999997</v>
      </c>
      <c r="GW36" s="916">
        <f t="shared" si="12"/>
        <v>540.19395549000001</v>
      </c>
      <c r="GX36" s="916">
        <v>181.60050510000002</v>
      </c>
      <c r="GY36" s="916">
        <v>196.31433174</v>
      </c>
      <c r="GZ36" s="916">
        <v>196.65351498000001</v>
      </c>
      <c r="HA36" s="916">
        <f t="shared" si="13"/>
        <v>574.56835182000009</v>
      </c>
      <c r="HB36" s="918">
        <f t="shared" si="9"/>
        <v>2108.2559167099998</v>
      </c>
      <c r="HC36" s="916">
        <v>206.92266856999998</v>
      </c>
      <c r="HD36" s="916">
        <v>194.24072173000002</v>
      </c>
      <c r="HE36" s="916">
        <v>182.01599961000002</v>
      </c>
      <c r="HF36" s="916">
        <v>583.17938991000005</v>
      </c>
      <c r="HG36" s="916">
        <v>216.45807570499994</v>
      </c>
      <c r="HH36" s="916">
        <v>89.181881489999981</v>
      </c>
      <c r="HI36" s="916">
        <v>203.9927087273293</v>
      </c>
      <c r="HJ36" s="916">
        <v>509.63266592232924</v>
      </c>
      <c r="HK36" s="916">
        <v>252.39645792000002</v>
      </c>
      <c r="HL36" s="916">
        <v>271.43323830999998</v>
      </c>
      <c r="HM36" s="916">
        <v>257.63448098000003</v>
      </c>
      <c r="HN36" s="916">
        <v>781.46417721</v>
      </c>
      <c r="HO36" s="916">
        <v>276.23950153000004</v>
      </c>
      <c r="HP36" s="916">
        <v>250.17523128384178</v>
      </c>
      <c r="HQ36" s="916">
        <v>338.72157090156338</v>
      </c>
      <c r="HR36" s="916">
        <v>865.13630371540523</v>
      </c>
      <c r="HS36" s="918">
        <v>2739.4125367577344</v>
      </c>
      <c r="HT36" s="917">
        <v>107.99175602000001</v>
      </c>
      <c r="HU36" s="916">
        <v>104.92148945499999</v>
      </c>
      <c r="HV36" s="916">
        <v>244.9966563399999</v>
      </c>
      <c r="HW36" s="916">
        <v>457.90990181499996</v>
      </c>
      <c r="HX36" s="916">
        <v>258.05332571536201</v>
      </c>
      <c r="HY36" s="916">
        <v>291.8584310088923</v>
      </c>
      <c r="HZ36" s="916">
        <v>297.98345354322493</v>
      </c>
      <c r="IA36" s="916">
        <v>847.89521026747934</v>
      </c>
      <c r="IB36" s="916">
        <v>235.3743266882307</v>
      </c>
      <c r="IC36" s="916">
        <v>223.14720486991192</v>
      </c>
      <c r="ID36" s="916">
        <v>236.74231481058163</v>
      </c>
      <c r="IE36" s="916">
        <v>695.26384636872422</v>
      </c>
      <c r="IF36" s="916">
        <v>294.30609671666662</v>
      </c>
      <c r="IG36" s="916">
        <v>315.9542032924337</v>
      </c>
      <c r="IH36" s="916">
        <v>497.04644286629491</v>
      </c>
      <c r="II36" s="916">
        <v>1107.3067428753952</v>
      </c>
      <c r="IJ36" s="918">
        <f t="shared" si="0"/>
        <v>3108.3757013265986</v>
      </c>
      <c r="IK36" s="917">
        <v>191</v>
      </c>
      <c r="IL36" s="916">
        <v>60</v>
      </c>
      <c r="IM36" s="916">
        <v>30</v>
      </c>
      <c r="IN36" s="918">
        <v>281</v>
      </c>
      <c r="IO36" s="921"/>
    </row>
    <row r="37" spans="1:249" s="923" customFormat="1" ht="23.25" customHeight="1">
      <c r="A37" s="924" t="s">
        <v>750</v>
      </c>
      <c r="B37" s="906">
        <v>195.25899999999999</v>
      </c>
      <c r="C37" s="907">
        <v>232.667</v>
      </c>
      <c r="D37" s="908">
        <v>273.83</v>
      </c>
      <c r="E37" s="908">
        <v>285.65600000000001</v>
      </c>
      <c r="F37" s="909">
        <v>215.96750451197209</v>
      </c>
      <c r="G37" s="910">
        <v>227.79900043439454</v>
      </c>
      <c r="H37" s="910">
        <v>217.82112420985257</v>
      </c>
      <c r="I37" s="910">
        <v>661.58762915621924</v>
      </c>
      <c r="J37" s="910">
        <v>168.30738551264903</v>
      </c>
      <c r="K37" s="910">
        <v>240.02070283763891</v>
      </c>
      <c r="L37" s="910">
        <v>264.02882558853491</v>
      </c>
      <c r="M37" s="910">
        <v>672.3569139388228</v>
      </c>
      <c r="N37" s="910">
        <v>207.566100519576</v>
      </c>
      <c r="O37" s="910">
        <v>221.4930238238519</v>
      </c>
      <c r="P37" s="910">
        <v>249.51503484113516</v>
      </c>
      <c r="Q37" s="910">
        <v>678.57415918456309</v>
      </c>
      <c r="R37" s="910">
        <v>219.5056309280055</v>
      </c>
      <c r="S37" s="910">
        <v>270.10830189307512</v>
      </c>
      <c r="T37" s="965">
        <v>266.86909309463221</v>
      </c>
      <c r="U37" s="965">
        <v>756.4830259157128</v>
      </c>
      <c r="V37" s="965">
        <v>2769.0017281953178</v>
      </c>
      <c r="W37" s="965"/>
      <c r="X37" s="965">
        <v>220.32727680273996</v>
      </c>
      <c r="Y37" s="965">
        <v>196.065394088901</v>
      </c>
      <c r="Z37" s="965">
        <v>230.0352549857563</v>
      </c>
      <c r="AA37" s="965">
        <v>646.42792587739723</v>
      </c>
      <c r="AB37" s="965">
        <v>225.3555667101445</v>
      </c>
      <c r="AC37" s="965">
        <v>216.0091819386387</v>
      </c>
      <c r="AD37" s="965">
        <v>239.60133306787182</v>
      </c>
      <c r="AE37" s="965">
        <v>680.96608171665514</v>
      </c>
      <c r="AF37" s="965">
        <v>216.13582318669927</v>
      </c>
      <c r="AG37" s="965">
        <v>251.92372446669873</v>
      </c>
      <c r="AH37" s="965">
        <v>332.86226883351304</v>
      </c>
      <c r="AI37" s="965">
        <v>800.92181648691098</v>
      </c>
      <c r="AJ37" s="965">
        <v>419.99567381423361</v>
      </c>
      <c r="AK37" s="965">
        <v>301.7271632765798</v>
      </c>
      <c r="AL37" s="965"/>
      <c r="AM37" s="965"/>
      <c r="AN37" s="965"/>
      <c r="AO37" s="965">
        <v>322.92642450592751</v>
      </c>
      <c r="AP37" s="965">
        <v>1044.6492615967409</v>
      </c>
      <c r="AQ37" s="965">
        <v>3172.9650856777043</v>
      </c>
      <c r="AR37" s="965">
        <v>280.52274177661229</v>
      </c>
      <c r="AS37" s="965">
        <v>262.05042736643929</v>
      </c>
      <c r="AT37" s="965">
        <v>282.42046455086171</v>
      </c>
      <c r="AU37" s="965">
        <v>824.99363369391335</v>
      </c>
      <c r="AV37" s="965">
        <v>271.76055000995751</v>
      </c>
      <c r="AW37" s="965">
        <v>279.0159605134304</v>
      </c>
      <c r="AX37" s="965">
        <v>353.44009051975536</v>
      </c>
      <c r="AY37" s="965">
        <v>904.21660104314321</v>
      </c>
      <c r="AZ37" s="965">
        <v>353.18797198784421</v>
      </c>
      <c r="BA37" s="965">
        <v>319.28565217328469</v>
      </c>
      <c r="BB37" s="965">
        <v>340.74153628953997</v>
      </c>
      <c r="BC37" s="965">
        <v>1566.4804300050439</v>
      </c>
      <c r="BD37" s="965">
        <v>431.86994338430713</v>
      </c>
      <c r="BE37" s="965">
        <v>517.43863887895805</v>
      </c>
      <c r="BF37" s="965">
        <v>480.4907914592402</v>
      </c>
      <c r="BG37" s="965">
        <v>1429.7993737225054</v>
      </c>
      <c r="BH37" s="965">
        <v>413.11307735188029</v>
      </c>
      <c r="BI37" s="965">
        <v>386.29178052362022</v>
      </c>
      <c r="BJ37" s="965">
        <v>445.02225086812382</v>
      </c>
      <c r="BK37" s="965">
        <v>1244.4271087436243</v>
      </c>
      <c r="BL37" s="965">
        <v>347.11228513812455</v>
      </c>
      <c r="BM37" s="965">
        <v>308.56201891164312</v>
      </c>
      <c r="BN37" s="965">
        <v>404.46836805601572</v>
      </c>
      <c r="BO37" s="965"/>
      <c r="BP37" s="965"/>
      <c r="BQ37" s="965"/>
      <c r="BR37" s="965">
        <v>1060.1426721057833</v>
      </c>
      <c r="BS37" s="916">
        <v>577.58253357535693</v>
      </c>
      <c r="BT37" s="916">
        <v>663.92075640593771</v>
      </c>
      <c r="BU37" s="916">
        <v>439.43124207</v>
      </c>
      <c r="BV37" s="916">
        <v>1680.9345320512946</v>
      </c>
      <c r="BW37" s="966">
        <v>372.59538522118373</v>
      </c>
      <c r="BX37" s="966">
        <v>335.59043929286372</v>
      </c>
      <c r="BY37" s="966">
        <v>296.92913043975722</v>
      </c>
      <c r="BZ37" s="966">
        <v>1005.1149549538046</v>
      </c>
      <c r="CA37" s="916">
        <v>344.28282684354548</v>
      </c>
      <c r="CB37" s="916">
        <v>350.17802383628032</v>
      </c>
      <c r="CC37" s="916">
        <v>344.2124002765774</v>
      </c>
      <c r="CD37" s="916">
        <v>1038.6732509564033</v>
      </c>
      <c r="CE37" s="916">
        <v>387.65116867694184</v>
      </c>
      <c r="CF37" s="916">
        <v>275.7636044730786</v>
      </c>
      <c r="CG37" s="916">
        <v>333.97221246603186</v>
      </c>
      <c r="CH37" s="916">
        <v>997.38698561605236</v>
      </c>
      <c r="CI37" s="916">
        <v>401.49281178104803</v>
      </c>
      <c r="CJ37" s="916">
        <v>362.66239112295534</v>
      </c>
      <c r="CK37" s="916">
        <v>585.11308979247269</v>
      </c>
      <c r="CL37" s="916">
        <v>1349.268292696476</v>
      </c>
      <c r="CM37" s="916">
        <v>279.33143144000002</v>
      </c>
      <c r="CN37" s="916">
        <v>386.42617452000002</v>
      </c>
      <c r="CO37" s="916">
        <v>339.68143403999994</v>
      </c>
      <c r="CP37" s="916">
        <v>1005.43904</v>
      </c>
      <c r="CQ37" s="916">
        <v>310.58211031999997</v>
      </c>
      <c r="CR37" s="916">
        <v>431.33432606999997</v>
      </c>
      <c r="CS37" s="916">
        <v>480.53019621000004</v>
      </c>
      <c r="CT37" s="916">
        <v>1222.4466325999999</v>
      </c>
      <c r="CU37" s="916">
        <v>436.64695628999993</v>
      </c>
      <c r="CV37" s="916">
        <v>449.25641268999999</v>
      </c>
      <c r="CW37" s="916">
        <v>442.48137609999998</v>
      </c>
      <c r="CX37" s="916">
        <v>1328.3847450799999</v>
      </c>
      <c r="CY37" s="916">
        <v>531.78559308770002</v>
      </c>
      <c r="CZ37" s="916">
        <v>595.49895931970002</v>
      </c>
      <c r="DA37" s="916">
        <v>500.65377298999999</v>
      </c>
      <c r="DB37" s="916">
        <v>1627.9383253973999</v>
      </c>
      <c r="DC37" s="916">
        <v>6702.895332006985</v>
      </c>
      <c r="DD37" s="917">
        <v>466.07882410999997</v>
      </c>
      <c r="DE37" s="916">
        <v>465.04420260999996</v>
      </c>
      <c r="DF37" s="916">
        <v>492.15248017999994</v>
      </c>
      <c r="DG37" s="916">
        <v>1423.2755068999998</v>
      </c>
      <c r="DH37" s="916">
        <v>479.79669680000006</v>
      </c>
      <c r="DI37" s="916">
        <v>512.00077479000004</v>
      </c>
      <c r="DJ37" s="916">
        <v>558.6660160900002</v>
      </c>
      <c r="DK37" s="916">
        <v>1550.4634876800003</v>
      </c>
      <c r="DL37" s="916">
        <v>538.54380572999992</v>
      </c>
      <c r="DM37" s="916">
        <v>574.06310543000006</v>
      </c>
      <c r="DN37" s="916">
        <v>428.88083550999994</v>
      </c>
      <c r="DO37" s="916">
        <v>1541.48774667</v>
      </c>
      <c r="DP37" s="916">
        <v>540.51187140000013</v>
      </c>
      <c r="DQ37" s="916">
        <v>532.40551858999993</v>
      </c>
      <c r="DR37" s="916">
        <v>513.97343070299985</v>
      </c>
      <c r="DS37" s="916">
        <v>1586.8908206929998</v>
      </c>
      <c r="DT37" s="918">
        <v>6102.1175619429996</v>
      </c>
      <c r="DU37" s="917">
        <v>514.04855967000003</v>
      </c>
      <c r="DV37" s="916">
        <v>454.13244483</v>
      </c>
      <c r="DW37" s="916">
        <v>473.92853641999994</v>
      </c>
      <c r="DX37" s="916">
        <v>1442.10954092</v>
      </c>
      <c r="DY37" s="916">
        <v>447.13305836000006</v>
      </c>
      <c r="DZ37" s="916">
        <v>466.42800118000002</v>
      </c>
      <c r="EA37" s="916">
        <v>414.64201941000005</v>
      </c>
      <c r="EB37" s="916">
        <v>1328.20307895</v>
      </c>
      <c r="EC37" s="916">
        <v>2770.3126198699997</v>
      </c>
      <c r="ED37" s="916">
        <v>448.64004258999989</v>
      </c>
      <c r="EE37" s="916">
        <v>423.52042454000002</v>
      </c>
      <c r="EF37" s="916">
        <v>396.23334338000006</v>
      </c>
      <c r="EG37" s="916">
        <v>1268.3938105100001</v>
      </c>
      <c r="EH37" s="916">
        <v>445.65598422000005</v>
      </c>
      <c r="EI37" s="916">
        <v>413.82856269000001</v>
      </c>
      <c r="EJ37" s="916">
        <v>511.82341964</v>
      </c>
      <c r="EK37" s="916">
        <v>1371.3079665499999</v>
      </c>
      <c r="EL37" s="918">
        <v>5410.0143969300007</v>
      </c>
      <c r="EM37" s="917">
        <v>444.70825961000008</v>
      </c>
      <c r="EN37" s="916">
        <v>350.86713538999999</v>
      </c>
      <c r="EO37" s="916">
        <v>393.8564631399999</v>
      </c>
      <c r="EP37" s="916">
        <v>1189.4318581399998</v>
      </c>
      <c r="EQ37" s="916">
        <v>325.98875954499994</v>
      </c>
      <c r="ER37" s="916">
        <v>441.38033781099995</v>
      </c>
      <c r="ES37" s="916">
        <v>344.38620151999999</v>
      </c>
      <c r="ET37" s="916">
        <v>1111.7552988759999</v>
      </c>
      <c r="EU37" s="916">
        <v>510.43072411000009</v>
      </c>
      <c r="EV37" s="916">
        <v>522.53909488000011</v>
      </c>
      <c r="EW37" s="916">
        <v>513.08271135800021</v>
      </c>
      <c r="EX37" s="916">
        <v>1546.0525303480003</v>
      </c>
      <c r="EY37" s="916">
        <v>564.99677457000007</v>
      </c>
      <c r="EZ37" s="916">
        <v>545.17700272000002</v>
      </c>
      <c r="FA37" s="916">
        <v>556.39258785000004</v>
      </c>
      <c r="FB37" s="916">
        <v>1666.5663651400002</v>
      </c>
      <c r="FC37" s="918">
        <v>5513.8060525040009</v>
      </c>
      <c r="FD37" s="917">
        <v>462.98943208999992</v>
      </c>
      <c r="FE37" s="916">
        <v>463.9334591600001</v>
      </c>
      <c r="FF37" s="916">
        <v>588.20226245999982</v>
      </c>
      <c r="FG37" s="916">
        <v>1515.1251537099997</v>
      </c>
      <c r="FH37" s="916">
        <v>518.01442161999978</v>
      </c>
      <c r="FI37" s="916">
        <v>524.88524524000013</v>
      </c>
      <c r="FJ37" s="916">
        <v>597.40568140999994</v>
      </c>
      <c r="FK37" s="916">
        <v>1640.30534827</v>
      </c>
      <c r="FL37" s="916">
        <v>569.97420270000009</v>
      </c>
      <c r="FM37" s="916">
        <v>659.26675261000003</v>
      </c>
      <c r="FN37" s="916">
        <v>565.99672054999996</v>
      </c>
      <c r="FO37" s="916">
        <v>1795.2376758599999</v>
      </c>
      <c r="FP37" s="916">
        <v>593.14835320999998</v>
      </c>
      <c r="FQ37" s="916">
        <v>678.18349184999988</v>
      </c>
      <c r="FR37" s="916">
        <v>722.85023553999986</v>
      </c>
      <c r="FS37" s="916">
        <v>1994.1820805999998</v>
      </c>
      <c r="FT37" s="918">
        <v>6944.8502584399985</v>
      </c>
      <c r="FU37" s="917">
        <v>605.36728380000011</v>
      </c>
      <c r="FV37" s="916">
        <v>539.38752554000007</v>
      </c>
      <c r="FW37" s="916">
        <v>718.59327128999996</v>
      </c>
      <c r="FX37" s="916">
        <f t="shared" si="1"/>
        <v>1863.3480806299999</v>
      </c>
      <c r="FY37" s="916">
        <v>712.01510958760002</v>
      </c>
      <c r="FZ37" s="916">
        <v>794.96641544000011</v>
      </c>
      <c r="GA37" s="916">
        <v>787.37014332999991</v>
      </c>
      <c r="GB37" s="916">
        <f t="shared" si="2"/>
        <v>2294.3516683575999</v>
      </c>
      <c r="GC37" s="916">
        <v>767.32670706999988</v>
      </c>
      <c r="GD37" s="916">
        <v>914.16357157999971</v>
      </c>
      <c r="GE37" s="916">
        <v>858.12919270999987</v>
      </c>
      <c r="GF37" s="916">
        <f t="shared" si="3"/>
        <v>2539.6194713599998</v>
      </c>
      <c r="GG37" s="916">
        <v>902.09732788000008</v>
      </c>
      <c r="GH37" s="916">
        <v>1125.8193728899998</v>
      </c>
      <c r="GI37" s="916">
        <v>1122.9875681799999</v>
      </c>
      <c r="GJ37" s="916">
        <f t="shared" si="4"/>
        <v>3150.9042689499997</v>
      </c>
      <c r="GK37" s="918">
        <v>9848.2234892975994</v>
      </c>
      <c r="GL37" s="917">
        <v>897.4291102000002</v>
      </c>
      <c r="GM37" s="916">
        <v>818.06172987000002</v>
      </c>
      <c r="GN37" s="916">
        <v>976.93397901999981</v>
      </c>
      <c r="GO37" s="916">
        <f t="shared" si="10"/>
        <v>2692.4248190899998</v>
      </c>
      <c r="GP37" s="916">
        <v>869.53092538999988</v>
      </c>
      <c r="GQ37" s="916">
        <v>1326.2341320400003</v>
      </c>
      <c r="GR37" s="916">
        <v>1140.0788513499999</v>
      </c>
      <c r="GS37" s="916">
        <f t="shared" si="11"/>
        <v>3335.8439087799998</v>
      </c>
      <c r="GT37" s="916">
        <v>1352.99967126</v>
      </c>
      <c r="GU37" s="916">
        <v>1250.9522404300001</v>
      </c>
      <c r="GV37" s="916">
        <v>1130.6661058</v>
      </c>
      <c r="GW37" s="916">
        <f t="shared" si="12"/>
        <v>3734.6180174900001</v>
      </c>
      <c r="GX37" s="916">
        <v>1280.4580051899998</v>
      </c>
      <c r="GY37" s="916">
        <v>1433.00678844</v>
      </c>
      <c r="GZ37" s="916">
        <v>1456.89442575</v>
      </c>
      <c r="HA37" s="916">
        <f t="shared" si="13"/>
        <v>4170.3592193799996</v>
      </c>
      <c r="HB37" s="918">
        <f t="shared" si="9"/>
        <v>13933.245964739999</v>
      </c>
      <c r="HC37" s="916">
        <v>1295.1973801000001</v>
      </c>
      <c r="HD37" s="916">
        <v>1248.3479159399997</v>
      </c>
      <c r="HE37" s="916">
        <v>1226.1412399399999</v>
      </c>
      <c r="HF37" s="916">
        <v>3769.6865359799995</v>
      </c>
      <c r="HG37" s="916">
        <v>1435.4136275100002</v>
      </c>
      <c r="HH37" s="916">
        <v>1738.2608557399999</v>
      </c>
      <c r="HI37" s="916">
        <v>1442.83987641</v>
      </c>
      <c r="HJ37" s="916">
        <v>4616.5143596600001</v>
      </c>
      <c r="HK37" s="916">
        <v>1819.9379171099999</v>
      </c>
      <c r="HL37" s="916">
        <v>1702.39351953</v>
      </c>
      <c r="HM37" s="916">
        <v>1781.4903088600006</v>
      </c>
      <c r="HN37" s="916">
        <v>5303.8217455000004</v>
      </c>
      <c r="HO37" s="916">
        <v>2068.7036914599994</v>
      </c>
      <c r="HP37" s="916">
        <v>2060.6436474400007</v>
      </c>
      <c r="HQ37" s="916">
        <v>2098.1006020599998</v>
      </c>
      <c r="HR37" s="916">
        <v>6227.4479409599999</v>
      </c>
      <c r="HS37" s="918">
        <v>19917.470582099999</v>
      </c>
      <c r="HT37" s="917">
        <v>1877.5333918599999</v>
      </c>
      <c r="HU37" s="916">
        <v>1709.3759900699995</v>
      </c>
      <c r="HV37" s="916">
        <v>1684.6299692799998</v>
      </c>
      <c r="HW37" s="916">
        <v>5271.539351209999</v>
      </c>
      <c r="HX37" s="916">
        <v>1910.6469951799997</v>
      </c>
      <c r="HY37" s="916">
        <v>2046.5167293800007</v>
      </c>
      <c r="HZ37" s="916">
        <v>1728.0499005299998</v>
      </c>
      <c r="IA37" s="916">
        <v>5685.2136250900003</v>
      </c>
      <c r="IB37" s="916">
        <v>1883.4566109299994</v>
      </c>
      <c r="IC37" s="916">
        <v>1810.8172464599995</v>
      </c>
      <c r="ID37" s="916">
        <v>2219.5476266400005</v>
      </c>
      <c r="IE37" s="916">
        <v>5913.8214840299988</v>
      </c>
      <c r="IF37" s="916">
        <v>2216.92437217</v>
      </c>
      <c r="IG37" s="916">
        <v>1830.98747908</v>
      </c>
      <c r="IH37" s="916">
        <v>2386.0516944100004</v>
      </c>
      <c r="II37" s="916">
        <v>6433.9635456599999</v>
      </c>
      <c r="IJ37" s="918">
        <f t="shared" si="0"/>
        <v>23304.538005989998</v>
      </c>
      <c r="IK37" s="917">
        <v>2142</v>
      </c>
      <c r="IL37" s="916">
        <v>1932</v>
      </c>
      <c r="IM37" s="916">
        <v>2152</v>
      </c>
      <c r="IN37" s="918">
        <v>6226</v>
      </c>
      <c r="IO37" s="921"/>
    </row>
    <row r="38" spans="1:249" s="923" customFormat="1" ht="23.25" customHeight="1">
      <c r="A38" s="967" t="s">
        <v>751</v>
      </c>
      <c r="B38" s="906">
        <v>344.03800000000001</v>
      </c>
      <c r="C38" s="907">
        <v>342.19600000000003</v>
      </c>
      <c r="D38" s="908">
        <v>334.899</v>
      </c>
      <c r="E38" s="908">
        <v>367.51499999999999</v>
      </c>
      <c r="F38" s="909">
        <v>123.68600460797209</v>
      </c>
      <c r="G38" s="910">
        <v>143.18702914439456</v>
      </c>
      <c r="H38" s="910">
        <v>151.15548555985256</v>
      </c>
      <c r="I38" s="910">
        <v>418.02851931221926</v>
      </c>
      <c r="J38" s="910">
        <v>124.25539421264902</v>
      </c>
      <c r="K38" s="910">
        <v>168.3231647676389</v>
      </c>
      <c r="L38" s="910">
        <v>193.15085268853494</v>
      </c>
      <c r="M38" s="910">
        <v>485.72941166882288</v>
      </c>
      <c r="N38" s="910">
        <v>144.23448941957599</v>
      </c>
      <c r="O38" s="910">
        <v>167.41420943385191</v>
      </c>
      <c r="P38" s="910">
        <v>159.24778311113516</v>
      </c>
      <c r="Q38" s="910">
        <v>470.89648196456307</v>
      </c>
      <c r="R38" s="910">
        <v>152.1096828180055</v>
      </c>
      <c r="S38" s="910">
        <v>179.02060839307512</v>
      </c>
      <c r="T38" s="910">
        <v>181.12582406463218</v>
      </c>
      <c r="U38" s="910">
        <v>512.25611527571277</v>
      </c>
      <c r="V38" s="910">
        <v>1886.9105282213179</v>
      </c>
      <c r="W38" s="910"/>
      <c r="X38" s="910">
        <v>167.18762317273996</v>
      </c>
      <c r="Y38" s="910">
        <v>155.029635278901</v>
      </c>
      <c r="Z38" s="910">
        <v>171.93814857575629</v>
      </c>
      <c r="AA38" s="910">
        <v>494.15540702739725</v>
      </c>
      <c r="AB38" s="910">
        <v>171.51609287014449</v>
      </c>
      <c r="AC38" s="910">
        <v>159.87103462863871</v>
      </c>
      <c r="AD38" s="910">
        <v>186.72277173787182</v>
      </c>
      <c r="AE38" s="910">
        <v>518.10989923665511</v>
      </c>
      <c r="AF38" s="910">
        <v>160.81340589669927</v>
      </c>
      <c r="AG38" s="910">
        <v>188.73876321669874</v>
      </c>
      <c r="AH38" s="910">
        <v>199.62207656351305</v>
      </c>
      <c r="AI38" s="910">
        <v>549.17424567691103</v>
      </c>
      <c r="AJ38" s="910">
        <v>217.85393205423364</v>
      </c>
      <c r="AK38" s="910">
        <v>205.51204599657981</v>
      </c>
      <c r="AL38" s="910"/>
      <c r="AM38" s="910"/>
      <c r="AN38" s="910"/>
      <c r="AO38" s="910">
        <v>246.15881088592752</v>
      </c>
      <c r="AP38" s="910">
        <v>669.52478893674095</v>
      </c>
      <c r="AQ38" s="910">
        <v>2230.9643408777042</v>
      </c>
      <c r="AR38" s="910">
        <v>193.03274177661228</v>
      </c>
      <c r="AS38" s="910">
        <v>214.90718821643929</v>
      </c>
      <c r="AT38" s="910">
        <v>216.67708901086172</v>
      </c>
      <c r="AU38" s="910">
        <v>624.61701900391336</v>
      </c>
      <c r="AV38" s="910">
        <v>191.0554914999575</v>
      </c>
      <c r="AW38" s="910">
        <v>210.83861271343042</v>
      </c>
      <c r="AX38" s="910">
        <v>242.85850949975534</v>
      </c>
      <c r="AY38" s="910">
        <v>644.75261371314321</v>
      </c>
      <c r="AZ38" s="910">
        <v>232.3992853878442</v>
      </c>
      <c r="BA38" s="910">
        <v>221.76577582328471</v>
      </c>
      <c r="BB38" s="910">
        <v>235.97757056953998</v>
      </c>
      <c r="BC38" s="910">
        <v>813.16127473504378</v>
      </c>
      <c r="BD38" s="910">
        <v>233.22994338430715</v>
      </c>
      <c r="BE38" s="910">
        <v>254.93863887895799</v>
      </c>
      <c r="BF38" s="910">
        <v>270.01030289924023</v>
      </c>
      <c r="BG38" s="910">
        <v>758.17888516250537</v>
      </c>
      <c r="BH38" s="910">
        <v>246.92498105188031</v>
      </c>
      <c r="BI38" s="910">
        <v>278.31944138362024</v>
      </c>
      <c r="BJ38" s="910">
        <v>293.56008370812378</v>
      </c>
      <c r="BK38" s="910">
        <v>818.80450614362428</v>
      </c>
      <c r="BL38" s="910">
        <v>164.63485259812458</v>
      </c>
      <c r="BM38" s="910">
        <v>126.0845863716431</v>
      </c>
      <c r="BN38" s="910">
        <v>177.19985310601572</v>
      </c>
      <c r="BO38" s="910"/>
      <c r="BP38" s="910"/>
      <c r="BQ38" s="910"/>
      <c r="BR38" s="910">
        <v>467.91929207578335</v>
      </c>
      <c r="BS38" s="916">
        <v>285.90620705535696</v>
      </c>
      <c r="BT38" s="916">
        <v>292.6011476259377</v>
      </c>
      <c r="BU38" s="916">
        <v>362.66362844999998</v>
      </c>
      <c r="BV38" s="916">
        <v>941.17098313129475</v>
      </c>
      <c r="BW38" s="966">
        <v>282.59538522118373</v>
      </c>
      <c r="BX38" s="966">
        <v>335.59043929286372</v>
      </c>
      <c r="BY38" s="966">
        <v>296.92913043975722</v>
      </c>
      <c r="BZ38" s="966">
        <v>915.11495495380461</v>
      </c>
      <c r="CA38" s="916">
        <v>344.28282684354548</v>
      </c>
      <c r="CB38" s="916">
        <v>350.17802383628032</v>
      </c>
      <c r="CC38" s="916">
        <v>344.2124002765774</v>
      </c>
      <c r="CD38" s="916">
        <v>1038.6732509564033</v>
      </c>
      <c r="CE38" s="916">
        <v>387.65116867694184</v>
      </c>
      <c r="CF38" s="916">
        <v>275.7636044730786</v>
      </c>
      <c r="CG38" s="916">
        <v>333.97221246603186</v>
      </c>
      <c r="CH38" s="916">
        <v>997.38698561605236</v>
      </c>
      <c r="CI38" s="916">
        <v>401.49281178104803</v>
      </c>
      <c r="CJ38" s="916">
        <v>362.66239112295534</v>
      </c>
      <c r="CK38" s="916">
        <v>406.58483979247268</v>
      </c>
      <c r="CL38" s="916">
        <v>1170.7400426964759</v>
      </c>
      <c r="CM38" s="916">
        <v>279.33143144000002</v>
      </c>
      <c r="CN38" s="916">
        <v>386.42617452000002</v>
      </c>
      <c r="CO38" s="916">
        <v>339.68143403999994</v>
      </c>
      <c r="CP38" s="916">
        <v>1005.43904</v>
      </c>
      <c r="CQ38" s="916">
        <v>310.58211031999997</v>
      </c>
      <c r="CR38" s="916">
        <v>431.33432606999997</v>
      </c>
      <c r="CS38" s="916">
        <v>480.53019621000004</v>
      </c>
      <c r="CT38" s="916">
        <v>1222.4466325999999</v>
      </c>
      <c r="CU38" s="916">
        <v>436.64695628999993</v>
      </c>
      <c r="CV38" s="916">
        <v>449.25641268999999</v>
      </c>
      <c r="CW38" s="916">
        <v>442.48137609999998</v>
      </c>
      <c r="CX38" s="916">
        <v>1328.3847450799999</v>
      </c>
      <c r="CY38" s="916">
        <v>531.78559308770002</v>
      </c>
      <c r="CZ38" s="916">
        <v>595.49895931970002</v>
      </c>
      <c r="DA38" s="916">
        <v>500.65377298999999</v>
      </c>
      <c r="DB38" s="916">
        <v>1627.9383253973999</v>
      </c>
      <c r="DC38" s="916">
        <v>6371.799999756985</v>
      </c>
      <c r="DD38" s="917">
        <v>466.07882410999997</v>
      </c>
      <c r="DE38" s="916">
        <v>465.04420260999996</v>
      </c>
      <c r="DF38" s="916">
        <v>492.15248017999994</v>
      </c>
      <c r="DG38" s="916">
        <v>1423.2755068999998</v>
      </c>
      <c r="DH38" s="916">
        <v>479.79669680000006</v>
      </c>
      <c r="DI38" s="916">
        <v>512.00077479000004</v>
      </c>
      <c r="DJ38" s="916">
        <v>558.6660160900002</v>
      </c>
      <c r="DK38" s="916">
        <v>1550.4634876800003</v>
      </c>
      <c r="DL38" s="916">
        <v>538.54380572999992</v>
      </c>
      <c r="DM38" s="916">
        <v>574.06310543000006</v>
      </c>
      <c r="DN38" s="916">
        <v>428.88083550999994</v>
      </c>
      <c r="DO38" s="916">
        <v>1541.48774667</v>
      </c>
      <c r="DP38" s="916">
        <v>540.51187140000013</v>
      </c>
      <c r="DQ38" s="916">
        <v>532.40551858999993</v>
      </c>
      <c r="DR38" s="916">
        <v>513.97343070299985</v>
      </c>
      <c r="DS38" s="916">
        <v>1586.8908206929998</v>
      </c>
      <c r="DT38" s="918">
        <v>6102.1175619429996</v>
      </c>
      <c r="DU38" s="917">
        <v>514.04855967000003</v>
      </c>
      <c r="DV38" s="916">
        <v>454.13244483</v>
      </c>
      <c r="DW38" s="916">
        <v>473.92853641999994</v>
      </c>
      <c r="DX38" s="916">
        <v>1442.10954092</v>
      </c>
      <c r="DY38" s="916">
        <v>447.13305836000006</v>
      </c>
      <c r="DZ38" s="916">
        <v>466.42800118000002</v>
      </c>
      <c r="EA38" s="916">
        <v>414.64201941000005</v>
      </c>
      <c r="EB38" s="916">
        <v>1328.20307895</v>
      </c>
      <c r="EC38" s="916">
        <v>2770.3126198699997</v>
      </c>
      <c r="ED38" s="916">
        <v>448.64004258999989</v>
      </c>
      <c r="EE38" s="916">
        <v>423.52042454000002</v>
      </c>
      <c r="EF38" s="916">
        <v>396.23334338000006</v>
      </c>
      <c r="EG38" s="916">
        <v>1268.3938105100001</v>
      </c>
      <c r="EH38" s="916">
        <v>445.65598422000005</v>
      </c>
      <c r="EI38" s="916">
        <v>413.82856269000001</v>
      </c>
      <c r="EJ38" s="916">
        <v>511.82341964</v>
      </c>
      <c r="EK38" s="916">
        <v>1371.3079665499999</v>
      </c>
      <c r="EL38" s="918">
        <v>5410.0143969300007</v>
      </c>
      <c r="EM38" s="917">
        <v>444.70825961000008</v>
      </c>
      <c r="EN38" s="916">
        <v>350.86713538999999</v>
      </c>
      <c r="EO38" s="916">
        <v>393.8564631399999</v>
      </c>
      <c r="EP38" s="916">
        <v>1189.4318581399998</v>
      </c>
      <c r="EQ38" s="916">
        <v>325.98875954499994</v>
      </c>
      <c r="ER38" s="916">
        <v>441.38033781099995</v>
      </c>
      <c r="ES38" s="916">
        <v>344.38620151999999</v>
      </c>
      <c r="ET38" s="916">
        <v>1111.7552988759999</v>
      </c>
      <c r="EU38" s="916">
        <v>510.43072411000009</v>
      </c>
      <c r="EV38" s="916">
        <v>522.53909488000011</v>
      </c>
      <c r="EW38" s="916">
        <v>513.08271135800021</v>
      </c>
      <c r="EX38" s="916">
        <v>1546.0525303480003</v>
      </c>
      <c r="EY38" s="916">
        <v>564.99677457000007</v>
      </c>
      <c r="EZ38" s="916">
        <v>545.17700272000002</v>
      </c>
      <c r="FA38" s="916">
        <v>556.39258785000004</v>
      </c>
      <c r="FB38" s="916">
        <v>1666.5663651400002</v>
      </c>
      <c r="FC38" s="918">
        <v>5513.8060525040009</v>
      </c>
      <c r="FD38" s="917">
        <v>462.98943208999992</v>
      </c>
      <c r="FE38" s="916">
        <v>463.9334591600001</v>
      </c>
      <c r="FF38" s="916">
        <v>588.20226245999982</v>
      </c>
      <c r="FG38" s="916">
        <v>1515.1251537099997</v>
      </c>
      <c r="FH38" s="916">
        <v>518.01442161999978</v>
      </c>
      <c r="FI38" s="916">
        <v>524.88524524000013</v>
      </c>
      <c r="FJ38" s="916">
        <v>597.40568140999994</v>
      </c>
      <c r="FK38" s="916">
        <v>1640.30534827</v>
      </c>
      <c r="FL38" s="916">
        <v>569.97420270000009</v>
      </c>
      <c r="FM38" s="916">
        <v>659.26675261000003</v>
      </c>
      <c r="FN38" s="916">
        <v>565.99672054999996</v>
      </c>
      <c r="FO38" s="916">
        <v>1795.2376758599999</v>
      </c>
      <c r="FP38" s="916">
        <v>593.14835320999998</v>
      </c>
      <c r="FQ38" s="916">
        <v>678.18349184999988</v>
      </c>
      <c r="FR38" s="916">
        <v>722.85023553999986</v>
      </c>
      <c r="FS38" s="916">
        <v>1994.1820805999998</v>
      </c>
      <c r="FT38" s="918">
        <v>6944.8502584399985</v>
      </c>
      <c r="FU38" s="917">
        <v>605.36728380000011</v>
      </c>
      <c r="FV38" s="916">
        <v>539.38752554000007</v>
      </c>
      <c r="FW38" s="916">
        <v>718.59327128999996</v>
      </c>
      <c r="FX38" s="916">
        <f t="shared" si="1"/>
        <v>1863.3480806299999</v>
      </c>
      <c r="FY38" s="916">
        <v>712.01510958760002</v>
      </c>
      <c r="FZ38" s="916">
        <v>794.96641544000011</v>
      </c>
      <c r="GA38" s="916">
        <v>787.37014332999991</v>
      </c>
      <c r="GB38" s="916">
        <f t="shared" si="2"/>
        <v>2294.3516683575999</v>
      </c>
      <c r="GC38" s="916">
        <v>767.32670706999988</v>
      </c>
      <c r="GD38" s="916">
        <v>914.16357157999971</v>
      </c>
      <c r="GE38" s="916">
        <v>858.12919270999987</v>
      </c>
      <c r="GF38" s="916">
        <f t="shared" si="3"/>
        <v>2539.6194713599998</v>
      </c>
      <c r="GG38" s="916">
        <v>902.09732788000008</v>
      </c>
      <c r="GH38" s="916">
        <v>1125.8193728899998</v>
      </c>
      <c r="GI38" s="916">
        <v>1122.9875681799999</v>
      </c>
      <c r="GJ38" s="916">
        <f t="shared" si="4"/>
        <v>3150.9042689499997</v>
      </c>
      <c r="GK38" s="918">
        <v>9848.2234892975994</v>
      </c>
      <c r="GL38" s="917">
        <v>897.4291102000002</v>
      </c>
      <c r="GM38" s="916">
        <v>818.06172987000002</v>
      </c>
      <c r="GN38" s="916">
        <v>976.93397901999981</v>
      </c>
      <c r="GO38" s="916">
        <f t="shared" si="10"/>
        <v>2692.4248190899998</v>
      </c>
      <c r="GP38" s="916">
        <v>869.53092538999988</v>
      </c>
      <c r="GQ38" s="916">
        <v>1326.2341320400003</v>
      </c>
      <c r="GR38" s="916">
        <v>1140.0788513499999</v>
      </c>
      <c r="GS38" s="916">
        <f t="shared" si="11"/>
        <v>3335.8439087799998</v>
      </c>
      <c r="GT38" s="916">
        <v>1352.99967126</v>
      </c>
      <c r="GU38" s="916">
        <v>1250.9522404300001</v>
      </c>
      <c r="GV38" s="916">
        <v>1130.6661058</v>
      </c>
      <c r="GW38" s="916">
        <f t="shared" si="12"/>
        <v>3734.6180174900001</v>
      </c>
      <c r="GX38" s="916">
        <v>1280.4580051899998</v>
      </c>
      <c r="GY38" s="916">
        <v>1433.00678844</v>
      </c>
      <c r="GZ38" s="916">
        <v>1456.89442575</v>
      </c>
      <c r="HA38" s="916">
        <f t="shared" si="13"/>
        <v>4170.3592193799996</v>
      </c>
      <c r="HB38" s="918">
        <f t="shared" si="9"/>
        <v>13933.245964739999</v>
      </c>
      <c r="HC38" s="916">
        <v>1295.1973801000001</v>
      </c>
      <c r="HD38" s="916">
        <v>1248.3479159399997</v>
      </c>
      <c r="HE38" s="916">
        <v>1226.1412399399999</v>
      </c>
      <c r="HF38" s="916">
        <v>3769.6865359799995</v>
      </c>
      <c r="HG38" s="916">
        <v>1435.4136275100002</v>
      </c>
      <c r="HH38" s="916">
        <v>1738.2608557399999</v>
      </c>
      <c r="HI38" s="916">
        <v>1442.83987641</v>
      </c>
      <c r="HJ38" s="916">
        <v>4616.5143596600001</v>
      </c>
      <c r="HK38" s="916">
        <v>1819.9379171099999</v>
      </c>
      <c r="HL38" s="916">
        <v>1702.39351953</v>
      </c>
      <c r="HM38" s="916">
        <v>1781.4903088600006</v>
      </c>
      <c r="HN38" s="916">
        <v>5303.8217455000004</v>
      </c>
      <c r="HO38" s="916">
        <v>2068.7036914599994</v>
      </c>
      <c r="HP38" s="916">
        <v>2060.6436474400007</v>
      </c>
      <c r="HQ38" s="916">
        <v>2098.1006020599998</v>
      </c>
      <c r="HR38" s="916">
        <v>6227.4479409599999</v>
      </c>
      <c r="HS38" s="918">
        <v>19917.470582099999</v>
      </c>
      <c r="HT38" s="917">
        <v>1877.5333918599999</v>
      </c>
      <c r="HU38" s="916">
        <v>1709.3759900699995</v>
      </c>
      <c r="HV38" s="916">
        <v>1684.6299692799998</v>
      </c>
      <c r="HW38" s="916">
        <v>5271.539351209999</v>
      </c>
      <c r="HX38" s="916">
        <v>1910.64699518</v>
      </c>
      <c r="HY38" s="916">
        <v>2046.5167293800007</v>
      </c>
      <c r="HZ38" s="916">
        <v>1728.0499005299998</v>
      </c>
      <c r="IA38" s="916">
        <v>5685.2136250900003</v>
      </c>
      <c r="IB38" s="916">
        <v>1883.4566109299994</v>
      </c>
      <c r="IC38" s="916">
        <v>1810.8172464599995</v>
      </c>
      <c r="ID38" s="916">
        <v>2219.5476266400005</v>
      </c>
      <c r="IE38" s="916">
        <v>5913.8214840299988</v>
      </c>
      <c r="IF38" s="916">
        <v>2216.92437217</v>
      </c>
      <c r="IG38" s="916">
        <v>1830.98747908</v>
      </c>
      <c r="IH38" s="916">
        <v>2386.0516944100004</v>
      </c>
      <c r="II38" s="916">
        <v>6433.9635456599999</v>
      </c>
      <c r="IJ38" s="918">
        <f t="shared" si="0"/>
        <v>23304.538005989998</v>
      </c>
      <c r="IK38" s="917">
        <v>2142</v>
      </c>
      <c r="IL38" s="916">
        <v>1932</v>
      </c>
      <c r="IM38" s="916">
        <v>2152</v>
      </c>
      <c r="IN38" s="918">
        <v>6226</v>
      </c>
      <c r="IO38" s="921"/>
    </row>
    <row r="39" spans="1:249" ht="23.25" customHeight="1">
      <c r="A39" s="939" t="s">
        <v>1518</v>
      </c>
      <c r="B39" s="928">
        <v>120.36799999999999</v>
      </c>
      <c r="C39" s="929">
        <v>213.97200000000001</v>
      </c>
      <c r="D39" s="930">
        <v>199.43799999999999</v>
      </c>
      <c r="E39" s="930">
        <v>100.794</v>
      </c>
      <c r="F39" s="931">
        <v>123.68600460797209</v>
      </c>
      <c r="G39" s="932">
        <v>143.18702914439456</v>
      </c>
      <c r="H39" s="932">
        <v>151.15548555985256</v>
      </c>
      <c r="I39" s="932">
        <v>418.02851931221926</v>
      </c>
      <c r="J39" s="932">
        <v>124.25539421264902</v>
      </c>
      <c r="K39" s="932">
        <v>168.3231647676389</v>
      </c>
      <c r="L39" s="932">
        <v>193.15085268853494</v>
      </c>
      <c r="M39" s="932">
        <v>485.72941166882288</v>
      </c>
      <c r="N39" s="932">
        <v>144.23448941957599</v>
      </c>
      <c r="O39" s="932">
        <v>167.41420943385191</v>
      </c>
      <c r="P39" s="932">
        <v>159.24778311113516</v>
      </c>
      <c r="Q39" s="932">
        <v>470.89648196456307</v>
      </c>
      <c r="R39" s="932">
        <v>152.1096828180055</v>
      </c>
      <c r="S39" s="932">
        <v>179.02060839307512</v>
      </c>
      <c r="T39" s="932">
        <v>181.12582406463218</v>
      </c>
      <c r="U39" s="932">
        <v>512.25611527571277</v>
      </c>
      <c r="V39" s="932">
        <v>1886.9105282213179</v>
      </c>
      <c r="W39" s="932"/>
      <c r="X39" s="932">
        <v>167.18762317273996</v>
      </c>
      <c r="Y39" s="932">
        <v>155.029635278901</v>
      </c>
      <c r="Z39" s="932">
        <v>171.93814857575629</v>
      </c>
      <c r="AA39" s="932">
        <v>494.15540702739725</v>
      </c>
      <c r="AB39" s="932">
        <v>171.51609287014449</v>
      </c>
      <c r="AC39" s="932">
        <v>159.87103462863871</v>
      </c>
      <c r="AD39" s="932">
        <v>186.72277173787182</v>
      </c>
      <c r="AE39" s="932">
        <v>518.10989923665511</v>
      </c>
      <c r="AF39" s="932">
        <v>160.81340589669927</v>
      </c>
      <c r="AG39" s="932">
        <v>188.73876321669874</v>
      </c>
      <c r="AH39" s="932">
        <v>199.62207656351305</v>
      </c>
      <c r="AI39" s="932">
        <v>549.17424567691103</v>
      </c>
      <c r="AJ39" s="932">
        <v>217.85393205423364</v>
      </c>
      <c r="AK39" s="932">
        <v>205.51204599657981</v>
      </c>
      <c r="AL39" s="932"/>
      <c r="AM39" s="932"/>
      <c r="AN39" s="932"/>
      <c r="AO39" s="932">
        <v>246.15881088592752</v>
      </c>
      <c r="AP39" s="932">
        <v>669.52478893674095</v>
      </c>
      <c r="AQ39" s="932">
        <v>2230.9643408777042</v>
      </c>
      <c r="AR39" s="932">
        <v>193.03274177661228</v>
      </c>
      <c r="AS39" s="932">
        <v>214.90718821643929</v>
      </c>
      <c r="AT39" s="932">
        <v>216.67708901086172</v>
      </c>
      <c r="AU39" s="932">
        <v>624.61701900391336</v>
      </c>
      <c r="AV39" s="932">
        <v>191.0554914999575</v>
      </c>
      <c r="AW39" s="932">
        <v>210.83861271343042</v>
      </c>
      <c r="AX39" s="932">
        <v>242.85850949975534</v>
      </c>
      <c r="AY39" s="932">
        <v>644.75261371314321</v>
      </c>
      <c r="AZ39" s="932">
        <v>232.3992853878442</v>
      </c>
      <c r="BA39" s="932">
        <v>221.76577582328471</v>
      </c>
      <c r="BB39" s="932">
        <v>235.97757056953998</v>
      </c>
      <c r="BC39" s="932">
        <v>813.16127473504378</v>
      </c>
      <c r="BD39" s="932">
        <v>233.22994338430715</v>
      </c>
      <c r="BE39" s="932">
        <v>254.93863887895799</v>
      </c>
      <c r="BF39" s="932">
        <v>270.01030289924023</v>
      </c>
      <c r="BG39" s="932">
        <v>758.17888516250537</v>
      </c>
      <c r="BH39" s="932">
        <v>246.92498105188031</v>
      </c>
      <c r="BI39" s="932">
        <v>278.31944138362024</v>
      </c>
      <c r="BJ39" s="932">
        <v>293.56008370812378</v>
      </c>
      <c r="BK39" s="932">
        <v>818.80450614362428</v>
      </c>
      <c r="BL39" s="932">
        <v>164.63485259812458</v>
      </c>
      <c r="BM39" s="932">
        <v>126.0845863716431</v>
      </c>
      <c r="BN39" s="932">
        <v>177.19985310601572</v>
      </c>
      <c r="BO39" s="932"/>
      <c r="BP39" s="932"/>
      <c r="BQ39" s="932"/>
      <c r="BR39" s="932">
        <v>467.91929207578335</v>
      </c>
      <c r="BS39" s="933">
        <v>285.90620705535696</v>
      </c>
      <c r="BT39" s="933">
        <v>292.6011476259377</v>
      </c>
      <c r="BU39" s="933">
        <v>362.66362844999998</v>
      </c>
      <c r="BV39" s="933">
        <v>941.17098313129475</v>
      </c>
      <c r="BW39" s="653">
        <v>282.59538522118373</v>
      </c>
      <c r="BX39" s="653">
        <v>335.59043929286372</v>
      </c>
      <c r="BY39" s="653">
        <v>296.92913043975722</v>
      </c>
      <c r="BZ39" s="653">
        <v>915.11495495380461</v>
      </c>
      <c r="CA39" s="933">
        <v>344.28282684354548</v>
      </c>
      <c r="CB39" s="933">
        <v>350.17802383628032</v>
      </c>
      <c r="CC39" s="933">
        <v>344.2124002765774</v>
      </c>
      <c r="CD39" s="933">
        <v>1038.6732509564033</v>
      </c>
      <c r="CE39" s="933">
        <v>387.65116867694184</v>
      </c>
      <c r="CF39" s="933">
        <v>275.7636044730786</v>
      </c>
      <c r="CG39" s="933">
        <v>333.97221246603186</v>
      </c>
      <c r="CH39" s="933">
        <v>997.38698561605236</v>
      </c>
      <c r="CI39" s="933">
        <v>401.49281178104803</v>
      </c>
      <c r="CJ39" s="933">
        <v>362.66239112295534</v>
      </c>
      <c r="CK39" s="933">
        <v>406.58483979247268</v>
      </c>
      <c r="CL39" s="933">
        <v>1170.7400426964759</v>
      </c>
      <c r="CM39" s="933">
        <v>279.33143144000002</v>
      </c>
      <c r="CN39" s="933">
        <v>386.42617452000002</v>
      </c>
      <c r="CO39" s="933">
        <v>339.68143403999994</v>
      </c>
      <c r="CP39" s="933">
        <v>1005.43904</v>
      </c>
      <c r="CQ39" s="933">
        <v>310.58211031999997</v>
      </c>
      <c r="CR39" s="933">
        <v>431.33432606999997</v>
      </c>
      <c r="CS39" s="933">
        <v>480.53019621000004</v>
      </c>
      <c r="CT39" s="933">
        <v>1222.4466325999999</v>
      </c>
      <c r="CU39" s="933">
        <v>436.64695628999993</v>
      </c>
      <c r="CV39" s="933">
        <v>449.25641268999999</v>
      </c>
      <c r="CW39" s="933">
        <v>442.48137609999998</v>
      </c>
      <c r="CX39" s="933">
        <v>1328.3847450799999</v>
      </c>
      <c r="CY39" s="933">
        <v>531.78559308770002</v>
      </c>
      <c r="CZ39" s="933">
        <v>595.49895931970002</v>
      </c>
      <c r="DA39" s="933">
        <v>500.65377298999999</v>
      </c>
      <c r="DB39" s="933">
        <v>1627.9383253973999</v>
      </c>
      <c r="DC39" s="933">
        <v>6371.799999756985</v>
      </c>
      <c r="DD39" s="935">
        <v>466.07882410999997</v>
      </c>
      <c r="DE39" s="933">
        <v>465.04420260999996</v>
      </c>
      <c r="DF39" s="933">
        <v>492.15248017999994</v>
      </c>
      <c r="DG39" s="933">
        <v>1423.2755068999998</v>
      </c>
      <c r="DH39" s="933">
        <v>479.79669680000006</v>
      </c>
      <c r="DI39" s="933">
        <v>512.00077479000004</v>
      </c>
      <c r="DJ39" s="933">
        <v>558.6660160900002</v>
      </c>
      <c r="DK39" s="933">
        <v>1550.4634876800003</v>
      </c>
      <c r="DL39" s="933">
        <v>538.54380572999992</v>
      </c>
      <c r="DM39" s="933">
        <v>574.06310543000006</v>
      </c>
      <c r="DN39" s="933">
        <v>428.88083550999994</v>
      </c>
      <c r="DO39" s="933">
        <v>1541.48774667</v>
      </c>
      <c r="DP39" s="933">
        <v>540.51187140000013</v>
      </c>
      <c r="DQ39" s="933">
        <v>532.40551858999993</v>
      </c>
      <c r="DR39" s="933">
        <v>513.97343070299985</v>
      </c>
      <c r="DS39" s="933">
        <v>1586.8908206929998</v>
      </c>
      <c r="DT39" s="936">
        <v>6102.1175619429996</v>
      </c>
      <c r="DU39" s="935">
        <v>514.04855967000003</v>
      </c>
      <c r="DV39" s="933">
        <v>454.13244483</v>
      </c>
      <c r="DW39" s="933">
        <v>473.92853641999994</v>
      </c>
      <c r="DX39" s="933">
        <v>1442.10954092</v>
      </c>
      <c r="DY39" s="933">
        <v>447.13305836000006</v>
      </c>
      <c r="DZ39" s="933">
        <v>466.42800118000002</v>
      </c>
      <c r="EA39" s="933">
        <v>414.64201941000005</v>
      </c>
      <c r="EB39" s="933">
        <v>1328.20307895</v>
      </c>
      <c r="EC39" s="933">
        <v>2770.3126198699997</v>
      </c>
      <c r="ED39" s="933">
        <v>448.64004258999989</v>
      </c>
      <c r="EE39" s="933">
        <v>423.52042454000002</v>
      </c>
      <c r="EF39" s="933">
        <v>396.23334338000006</v>
      </c>
      <c r="EG39" s="933">
        <v>1268.3938105100001</v>
      </c>
      <c r="EH39" s="933">
        <v>445.65598422000005</v>
      </c>
      <c r="EI39" s="933">
        <v>413.82856269000001</v>
      </c>
      <c r="EJ39" s="933">
        <v>511.82341964</v>
      </c>
      <c r="EK39" s="933">
        <v>1371.3079665499999</v>
      </c>
      <c r="EL39" s="936">
        <v>5410.0143969300007</v>
      </c>
      <c r="EM39" s="935">
        <v>444.70825961000008</v>
      </c>
      <c r="EN39" s="933">
        <v>350.86713538999999</v>
      </c>
      <c r="EO39" s="933">
        <v>393.8564631399999</v>
      </c>
      <c r="EP39" s="933">
        <v>1189.4318581399998</v>
      </c>
      <c r="EQ39" s="933">
        <v>325.98875954499994</v>
      </c>
      <c r="ER39" s="933">
        <v>441.38033781099995</v>
      </c>
      <c r="ES39" s="933">
        <v>344.38620151999999</v>
      </c>
      <c r="ET39" s="933">
        <v>1111.7552988759999</v>
      </c>
      <c r="EU39" s="933">
        <v>510.43072411000009</v>
      </c>
      <c r="EV39" s="933">
        <v>522.53909488000011</v>
      </c>
      <c r="EW39" s="933">
        <v>513.08271135800021</v>
      </c>
      <c r="EX39" s="933">
        <v>1546.0525303480003</v>
      </c>
      <c r="EY39" s="933">
        <v>564.99677457000007</v>
      </c>
      <c r="EZ39" s="933">
        <v>545.17700272000002</v>
      </c>
      <c r="FA39" s="933">
        <v>556.39258785000004</v>
      </c>
      <c r="FB39" s="933">
        <v>1666.5663651400002</v>
      </c>
      <c r="FC39" s="936">
        <v>5513.8060525040009</v>
      </c>
      <c r="FD39" s="935">
        <v>462.98943208999992</v>
      </c>
      <c r="FE39" s="933">
        <v>463.9334591600001</v>
      </c>
      <c r="FF39" s="933">
        <v>588.20226245999982</v>
      </c>
      <c r="FG39" s="933">
        <v>1515.1251537099997</v>
      </c>
      <c r="FH39" s="933">
        <v>518.01442161999978</v>
      </c>
      <c r="FI39" s="933">
        <v>524.88524524000013</v>
      </c>
      <c r="FJ39" s="933">
        <v>597.40568140999994</v>
      </c>
      <c r="FK39" s="933">
        <v>1640.30534827</v>
      </c>
      <c r="FL39" s="933">
        <v>569.97420270000009</v>
      </c>
      <c r="FM39" s="933">
        <v>659.26675261000003</v>
      </c>
      <c r="FN39" s="933">
        <v>565.99672054999996</v>
      </c>
      <c r="FO39" s="933">
        <v>1795.2376758599999</v>
      </c>
      <c r="FP39" s="933">
        <v>593.14835320999998</v>
      </c>
      <c r="FQ39" s="933">
        <v>678.18349184999988</v>
      </c>
      <c r="FR39" s="933">
        <v>722.85023553999986</v>
      </c>
      <c r="FS39" s="933">
        <v>1994.1820805999998</v>
      </c>
      <c r="FT39" s="936">
        <v>6944.8502584399985</v>
      </c>
      <c r="FU39" s="935">
        <v>605.36728380000011</v>
      </c>
      <c r="FV39" s="933">
        <v>539.38752554000007</v>
      </c>
      <c r="FW39" s="933">
        <v>718.59327128999996</v>
      </c>
      <c r="FX39" s="933">
        <f t="shared" si="1"/>
        <v>1863.3480806299999</v>
      </c>
      <c r="FY39" s="933">
        <v>712.01510958760002</v>
      </c>
      <c r="FZ39" s="933">
        <v>794.96641544000011</v>
      </c>
      <c r="GA39" s="933">
        <v>787.37014332999991</v>
      </c>
      <c r="GB39" s="933">
        <f t="shared" si="2"/>
        <v>2294.3516683575999</v>
      </c>
      <c r="GC39" s="933">
        <v>767.32670706999988</v>
      </c>
      <c r="GD39" s="933">
        <v>914.16357157999971</v>
      </c>
      <c r="GE39" s="933">
        <v>858.12919270999987</v>
      </c>
      <c r="GF39" s="933">
        <f t="shared" si="3"/>
        <v>2539.6194713599998</v>
      </c>
      <c r="GG39" s="933">
        <v>902.09732788000008</v>
      </c>
      <c r="GH39" s="933">
        <v>1125.8193728899998</v>
      </c>
      <c r="GI39" s="933">
        <v>1122.9875681799999</v>
      </c>
      <c r="GJ39" s="933">
        <f t="shared" si="4"/>
        <v>3150.9042689499997</v>
      </c>
      <c r="GK39" s="936">
        <v>9848.2234892975994</v>
      </c>
      <c r="GL39" s="935">
        <v>897.4291102000002</v>
      </c>
      <c r="GM39" s="933">
        <v>818.06172987000002</v>
      </c>
      <c r="GN39" s="933">
        <v>976.93397901999981</v>
      </c>
      <c r="GO39" s="933">
        <f t="shared" si="10"/>
        <v>2692.4248190899998</v>
      </c>
      <c r="GP39" s="933">
        <v>869.53092538999988</v>
      </c>
      <c r="GQ39" s="933">
        <v>1326.2341320400003</v>
      </c>
      <c r="GR39" s="933">
        <v>1140.0788513499999</v>
      </c>
      <c r="GS39" s="933">
        <f t="shared" si="11"/>
        <v>3335.8439087799998</v>
      </c>
      <c r="GT39" s="933">
        <v>1352.99967126</v>
      </c>
      <c r="GU39" s="933">
        <v>1250.9522404300001</v>
      </c>
      <c r="GV39" s="933">
        <v>1130.6661058</v>
      </c>
      <c r="GW39" s="933">
        <f t="shared" si="12"/>
        <v>3734.6180174900001</v>
      </c>
      <c r="GX39" s="933">
        <v>1280.4580051899998</v>
      </c>
      <c r="GY39" s="933">
        <v>1433.00678844</v>
      </c>
      <c r="GZ39" s="933">
        <v>1456.89442575</v>
      </c>
      <c r="HA39" s="933">
        <f t="shared" si="13"/>
        <v>4170.3592193799996</v>
      </c>
      <c r="HB39" s="936">
        <f t="shared" si="9"/>
        <v>13933.245964739999</v>
      </c>
      <c r="HC39" s="933">
        <v>1295.1973801000001</v>
      </c>
      <c r="HD39" s="933">
        <v>1248.3479159399997</v>
      </c>
      <c r="HE39" s="933">
        <v>1226.1412399399999</v>
      </c>
      <c r="HF39" s="933">
        <v>3769.6865359799995</v>
      </c>
      <c r="HG39" s="933">
        <v>1435.4136275100002</v>
      </c>
      <c r="HH39" s="933">
        <v>1738.2608557399999</v>
      </c>
      <c r="HI39" s="933">
        <v>1442.83987641</v>
      </c>
      <c r="HJ39" s="933">
        <v>4616.5143596600001</v>
      </c>
      <c r="HK39" s="933">
        <v>1819.9379171099999</v>
      </c>
      <c r="HL39" s="933">
        <v>1702.39351953</v>
      </c>
      <c r="HM39" s="933">
        <v>1781.4903088600006</v>
      </c>
      <c r="HN39" s="933">
        <v>5303.8217455000004</v>
      </c>
      <c r="HO39" s="933">
        <v>2068.7036914599994</v>
      </c>
      <c r="HP39" s="933">
        <v>2060.6436474400007</v>
      </c>
      <c r="HQ39" s="933">
        <v>2098.1006020599998</v>
      </c>
      <c r="HR39" s="933">
        <v>6227.4479409599999</v>
      </c>
      <c r="HS39" s="936">
        <v>19917.470582099999</v>
      </c>
      <c r="HT39" s="935">
        <v>1877.5333918599999</v>
      </c>
      <c r="HU39" s="933">
        <v>1709.3759900699995</v>
      </c>
      <c r="HV39" s="933">
        <v>1684.6299692799998</v>
      </c>
      <c r="HW39" s="933">
        <v>5271.539351209999</v>
      </c>
      <c r="HX39" s="933">
        <v>1910.6469951799997</v>
      </c>
      <c r="HY39" s="933">
        <v>2046.5167293800007</v>
      </c>
      <c r="HZ39" s="933">
        <v>1728.0499005299998</v>
      </c>
      <c r="IA39" s="933">
        <v>5685.2136250900003</v>
      </c>
      <c r="IB39" s="933">
        <v>1883.4566109299994</v>
      </c>
      <c r="IC39" s="933">
        <v>1810.8172464599995</v>
      </c>
      <c r="ID39" s="933">
        <v>2219.5476266400005</v>
      </c>
      <c r="IE39" s="933">
        <v>5913.8214840299988</v>
      </c>
      <c r="IF39" s="933">
        <v>2216.92437217</v>
      </c>
      <c r="IG39" s="933">
        <v>1830.98747908</v>
      </c>
      <c r="IH39" s="933">
        <v>2386.0516944100004</v>
      </c>
      <c r="II39" s="933">
        <v>6433.9635456599999</v>
      </c>
      <c r="IJ39" s="936">
        <f t="shared" si="0"/>
        <v>23304.538005989998</v>
      </c>
      <c r="IK39" s="935">
        <v>2142</v>
      </c>
      <c r="IL39" s="933">
        <v>1932</v>
      </c>
      <c r="IM39" s="933">
        <v>2152</v>
      </c>
      <c r="IN39" s="936">
        <v>6226</v>
      </c>
      <c r="IO39" s="937"/>
    </row>
    <row r="40" spans="1:249" ht="23.25" hidden="1" customHeight="1">
      <c r="A40" s="979" t="s">
        <v>1506</v>
      </c>
      <c r="B40" s="906">
        <v>539.15300000000002</v>
      </c>
      <c r="C40" s="907">
        <v>233.53200000000001</v>
      </c>
      <c r="D40" s="908">
        <v>659.69399999999996</v>
      </c>
      <c r="E40" s="908">
        <v>389.625</v>
      </c>
      <c r="F40" s="980">
        <v>25.169453703999999</v>
      </c>
      <c r="G40" s="981">
        <v>38</v>
      </c>
      <c r="H40" s="981">
        <v>0</v>
      </c>
      <c r="I40" s="981">
        <v>63.169453703999999</v>
      </c>
      <c r="J40" s="981">
        <v>0</v>
      </c>
      <c r="K40" s="981">
        <v>0</v>
      </c>
      <c r="L40" s="981">
        <v>0</v>
      </c>
      <c r="M40" s="981">
        <v>0</v>
      </c>
      <c r="N40" s="981">
        <v>0</v>
      </c>
      <c r="O40" s="981">
        <v>0</v>
      </c>
      <c r="P40" s="981">
        <v>0</v>
      </c>
      <c r="Q40" s="981">
        <v>0</v>
      </c>
      <c r="R40" s="981">
        <v>0</v>
      </c>
      <c r="S40" s="981">
        <v>0</v>
      </c>
      <c r="T40" s="981">
        <v>40</v>
      </c>
      <c r="U40" s="981">
        <v>40</v>
      </c>
      <c r="V40" s="981">
        <v>103.16945370399999</v>
      </c>
      <c r="W40" s="981"/>
      <c r="X40" s="981">
        <v>0</v>
      </c>
      <c r="Y40" s="981">
        <v>0</v>
      </c>
      <c r="Z40" s="981">
        <v>0</v>
      </c>
      <c r="AA40" s="981">
        <v>0</v>
      </c>
      <c r="AB40" s="932">
        <v>0</v>
      </c>
      <c r="AC40" s="932">
        <v>0</v>
      </c>
      <c r="AD40" s="932">
        <v>0</v>
      </c>
      <c r="AE40" s="932">
        <v>0</v>
      </c>
      <c r="AF40" s="932">
        <v>0</v>
      </c>
      <c r="AG40" s="932">
        <v>0</v>
      </c>
      <c r="AH40" s="932">
        <v>0</v>
      </c>
      <c r="AI40" s="932">
        <v>0</v>
      </c>
      <c r="AJ40" s="932">
        <v>100</v>
      </c>
      <c r="AK40" s="932">
        <v>0</v>
      </c>
      <c r="AL40" s="932"/>
      <c r="AM40" s="932"/>
      <c r="AN40" s="932"/>
      <c r="AO40" s="932">
        <v>0</v>
      </c>
      <c r="AP40" s="932">
        <v>100</v>
      </c>
      <c r="AQ40" s="932">
        <v>100</v>
      </c>
      <c r="AR40" s="932">
        <v>0</v>
      </c>
      <c r="AS40" s="932">
        <v>0</v>
      </c>
      <c r="AT40" s="932">
        <v>0</v>
      </c>
      <c r="AU40" s="932">
        <v>0</v>
      </c>
      <c r="AV40" s="932">
        <v>0</v>
      </c>
      <c r="AW40" s="932">
        <v>0</v>
      </c>
      <c r="AX40" s="932">
        <v>0</v>
      </c>
      <c r="AY40" s="932">
        <v>0</v>
      </c>
      <c r="AZ40" s="932">
        <v>0</v>
      </c>
      <c r="BA40" s="932">
        <v>0</v>
      </c>
      <c r="BB40" s="932">
        <v>0</v>
      </c>
      <c r="BC40" s="932">
        <v>318.55</v>
      </c>
      <c r="BD40" s="932">
        <v>80.58</v>
      </c>
      <c r="BE40" s="932">
        <v>0</v>
      </c>
      <c r="BF40" s="932">
        <v>0</v>
      </c>
      <c r="BG40" s="932">
        <v>80.58</v>
      </c>
      <c r="BH40" s="932">
        <v>0</v>
      </c>
      <c r="BI40" s="932">
        <v>0</v>
      </c>
      <c r="BJ40" s="932">
        <v>0</v>
      </c>
      <c r="BK40" s="932">
        <v>0</v>
      </c>
      <c r="BL40" s="932">
        <v>0</v>
      </c>
      <c r="BM40" s="932">
        <v>0</v>
      </c>
      <c r="BN40" s="932">
        <v>0</v>
      </c>
      <c r="BO40" s="932"/>
      <c r="BP40" s="932"/>
      <c r="BQ40" s="932"/>
      <c r="BR40" s="932">
        <v>0</v>
      </c>
      <c r="BS40" s="933">
        <v>100</v>
      </c>
      <c r="BT40" s="933">
        <v>190</v>
      </c>
      <c r="BU40" s="933">
        <v>0</v>
      </c>
      <c r="BV40" s="933">
        <v>290</v>
      </c>
      <c r="BW40" s="653">
        <v>90</v>
      </c>
      <c r="BX40" s="653">
        <v>0</v>
      </c>
      <c r="BY40" s="653">
        <v>0</v>
      </c>
      <c r="BZ40" s="653">
        <v>90</v>
      </c>
      <c r="CA40" s="653">
        <v>0</v>
      </c>
      <c r="CB40" s="653">
        <v>0</v>
      </c>
      <c r="CC40" s="653">
        <v>0</v>
      </c>
      <c r="CD40" s="933">
        <v>0</v>
      </c>
      <c r="CE40" s="933">
        <v>0</v>
      </c>
      <c r="CF40" s="933">
        <v>0</v>
      </c>
      <c r="CG40" s="933">
        <v>0</v>
      </c>
      <c r="CH40" s="933">
        <v>0</v>
      </c>
      <c r="CI40" s="933">
        <v>0</v>
      </c>
      <c r="CJ40" s="933">
        <v>0</v>
      </c>
      <c r="CK40" s="933">
        <v>178.52825000000001</v>
      </c>
      <c r="CL40" s="933">
        <v>178.52825000000001</v>
      </c>
      <c r="CM40" s="933">
        <v>0</v>
      </c>
      <c r="CN40" s="933">
        <v>0</v>
      </c>
      <c r="CO40" s="933">
        <v>0</v>
      </c>
      <c r="CP40" s="933">
        <v>0</v>
      </c>
      <c r="CQ40" s="933">
        <v>0</v>
      </c>
      <c r="CR40" s="933">
        <v>0</v>
      </c>
      <c r="CS40" s="933">
        <v>0</v>
      </c>
      <c r="CT40" s="933">
        <v>0</v>
      </c>
      <c r="CU40" s="933">
        <v>0</v>
      </c>
      <c r="CV40" s="933">
        <v>0</v>
      </c>
      <c r="CW40" s="933">
        <v>0</v>
      </c>
      <c r="CX40" s="933">
        <v>0</v>
      </c>
      <c r="CY40" s="933">
        <v>0</v>
      </c>
      <c r="CZ40" s="933">
        <v>0</v>
      </c>
      <c r="DA40" s="933">
        <v>0</v>
      </c>
      <c r="DB40" s="933">
        <v>0</v>
      </c>
      <c r="DC40" s="933">
        <v>331.09533225000001</v>
      </c>
      <c r="DD40" s="935">
        <v>0</v>
      </c>
      <c r="DE40" s="933">
        <v>0</v>
      </c>
      <c r="DF40" s="933">
        <v>0</v>
      </c>
      <c r="DG40" s="933">
        <v>0</v>
      </c>
      <c r="DH40" s="933">
        <v>0</v>
      </c>
      <c r="DI40" s="933">
        <v>0</v>
      </c>
      <c r="DJ40" s="933">
        <v>0</v>
      </c>
      <c r="DK40" s="933">
        <v>0</v>
      </c>
      <c r="DL40" s="933">
        <v>0</v>
      </c>
      <c r="DM40" s="933">
        <v>0</v>
      </c>
      <c r="DN40" s="933">
        <v>0</v>
      </c>
      <c r="DO40" s="933">
        <v>0</v>
      </c>
      <c r="DP40" s="933">
        <v>0</v>
      </c>
      <c r="DQ40" s="933">
        <v>0</v>
      </c>
      <c r="DR40" s="933">
        <v>0</v>
      </c>
      <c r="DS40" s="933">
        <v>0</v>
      </c>
      <c r="DT40" s="936">
        <v>0</v>
      </c>
      <c r="DU40" s="935">
        <v>0</v>
      </c>
      <c r="DV40" s="933">
        <v>0</v>
      </c>
      <c r="DW40" s="933">
        <v>0</v>
      </c>
      <c r="DX40" s="933">
        <v>0</v>
      </c>
      <c r="DY40" s="933">
        <v>0</v>
      </c>
      <c r="DZ40" s="933">
        <v>0</v>
      </c>
      <c r="EA40" s="933">
        <v>0</v>
      </c>
      <c r="EB40" s="933">
        <v>0</v>
      </c>
      <c r="EC40" s="933">
        <v>0</v>
      </c>
      <c r="ED40" s="933">
        <v>0</v>
      </c>
      <c r="EE40" s="933">
        <v>0</v>
      </c>
      <c r="EF40" s="933">
        <v>0</v>
      </c>
      <c r="EG40" s="933">
        <v>0</v>
      </c>
      <c r="EH40" s="933">
        <v>0</v>
      </c>
      <c r="EI40" s="933">
        <v>0</v>
      </c>
      <c r="EJ40" s="933">
        <v>0</v>
      </c>
      <c r="EK40" s="933">
        <v>0</v>
      </c>
      <c r="EL40" s="936">
        <v>0</v>
      </c>
      <c r="EM40" s="935">
        <v>0</v>
      </c>
      <c r="EN40" s="933">
        <v>0</v>
      </c>
      <c r="EO40" s="933">
        <v>0</v>
      </c>
      <c r="EP40" s="933">
        <v>0</v>
      </c>
      <c r="EQ40" s="933">
        <v>0</v>
      </c>
      <c r="ER40" s="933">
        <v>0</v>
      </c>
      <c r="ES40" s="933">
        <v>0</v>
      </c>
      <c r="ET40" s="933">
        <v>0</v>
      </c>
      <c r="EU40" s="933">
        <v>0</v>
      </c>
      <c r="EV40" s="933">
        <v>0</v>
      </c>
      <c r="EW40" s="933">
        <v>0</v>
      </c>
      <c r="EX40" s="933">
        <v>0</v>
      </c>
      <c r="EY40" s="933">
        <v>0</v>
      </c>
      <c r="EZ40" s="933">
        <v>0</v>
      </c>
      <c r="FA40" s="933">
        <v>0</v>
      </c>
      <c r="FB40" s="933">
        <v>0</v>
      </c>
      <c r="FC40" s="936">
        <v>0</v>
      </c>
      <c r="FD40" s="935"/>
      <c r="FE40" s="933"/>
      <c r="FF40" s="933"/>
      <c r="FG40" s="933"/>
      <c r="FH40" s="933"/>
      <c r="FI40" s="933"/>
      <c r="FJ40" s="933"/>
      <c r="FK40" s="933"/>
      <c r="FL40" s="933"/>
      <c r="FM40" s="933"/>
      <c r="FN40" s="933"/>
      <c r="FO40" s="933"/>
      <c r="FP40" s="933"/>
      <c r="FQ40" s="933"/>
      <c r="FR40" s="933"/>
      <c r="FS40" s="933"/>
      <c r="FT40" s="936"/>
      <c r="FU40" s="935"/>
      <c r="FV40" s="933"/>
      <c r="FW40" s="933"/>
      <c r="FX40" s="916">
        <f t="shared" si="1"/>
        <v>0</v>
      </c>
      <c r="FY40" s="933"/>
      <c r="FZ40" s="933"/>
      <c r="GA40" s="933"/>
      <c r="GB40" s="916">
        <f t="shared" si="2"/>
        <v>0</v>
      </c>
      <c r="GC40" s="933"/>
      <c r="GD40" s="933"/>
      <c r="GE40" s="933"/>
      <c r="GF40" s="916">
        <f t="shared" si="3"/>
        <v>0</v>
      </c>
      <c r="GG40" s="933"/>
      <c r="GH40" s="933"/>
      <c r="GI40" s="933"/>
      <c r="GJ40" s="916">
        <f t="shared" si="4"/>
        <v>0</v>
      </c>
      <c r="GK40" s="936"/>
      <c r="GL40" s="935"/>
      <c r="GM40" s="933"/>
      <c r="GN40" s="933"/>
      <c r="GO40" s="916">
        <f t="shared" si="10"/>
        <v>0</v>
      </c>
      <c r="GP40" s="916"/>
      <c r="GQ40" s="916"/>
      <c r="GR40" s="933"/>
      <c r="GS40" s="933">
        <f>GP40+GQ40+GR40</f>
        <v>0</v>
      </c>
      <c r="GT40" s="933"/>
      <c r="GU40" s="933"/>
      <c r="GV40" s="933"/>
      <c r="GW40" s="933">
        <f>GT40+GU40+GV40</f>
        <v>0</v>
      </c>
      <c r="GX40" s="933"/>
      <c r="GY40" s="933"/>
      <c r="GZ40" s="933"/>
      <c r="HA40" s="933">
        <f>GX40+GY40+GZ40</f>
        <v>0</v>
      </c>
      <c r="HB40" s="936">
        <f>HA40+GW40+GS40+GO40</f>
        <v>0</v>
      </c>
      <c r="HC40" s="916"/>
      <c r="HD40" s="916"/>
      <c r="HE40" s="916"/>
      <c r="HF40" s="933">
        <v>0</v>
      </c>
      <c r="HG40" s="916"/>
      <c r="HH40" s="916"/>
      <c r="HI40" s="916"/>
      <c r="HJ40" s="933">
        <v>0</v>
      </c>
      <c r="HK40" s="916"/>
      <c r="HL40" s="916"/>
      <c r="HM40" s="916"/>
      <c r="HN40" s="933">
        <v>0</v>
      </c>
      <c r="HO40" s="916"/>
      <c r="HP40" s="916"/>
      <c r="HQ40" s="916"/>
      <c r="HR40" s="933">
        <v>0</v>
      </c>
      <c r="HS40" s="936">
        <v>0</v>
      </c>
      <c r="HT40" s="917"/>
      <c r="HU40" s="916"/>
      <c r="HV40" s="916"/>
      <c r="HW40" s="933"/>
      <c r="HX40" s="916"/>
      <c r="HY40" s="916"/>
      <c r="HZ40" s="916"/>
      <c r="IA40" s="933"/>
      <c r="IB40" s="916"/>
      <c r="IC40" s="933">
        <v>0</v>
      </c>
      <c r="ID40" s="933">
        <v>0</v>
      </c>
      <c r="IE40" s="933">
        <v>0</v>
      </c>
      <c r="IF40" s="933">
        <v>0</v>
      </c>
      <c r="IG40" s="933">
        <v>0</v>
      </c>
      <c r="IH40" s="933">
        <v>70</v>
      </c>
      <c r="II40" s="933">
        <v>70</v>
      </c>
      <c r="IJ40" s="936">
        <f t="shared" si="0"/>
        <v>70</v>
      </c>
      <c r="IK40" s="935">
        <v>-208</v>
      </c>
      <c r="IL40" s="933">
        <v>-233</v>
      </c>
      <c r="IM40" s="933">
        <v>-227</v>
      </c>
      <c r="IN40" s="936">
        <v>-668</v>
      </c>
      <c r="IO40" s="921"/>
    </row>
    <row r="41" spans="1:249" ht="23.25" hidden="1" customHeight="1">
      <c r="A41" s="977" t="s">
        <v>754</v>
      </c>
      <c r="B41" s="928"/>
      <c r="C41" s="929"/>
      <c r="D41" s="930"/>
      <c r="E41" s="930"/>
      <c r="F41" s="973">
        <v>67.112046200000009</v>
      </c>
      <c r="G41" s="974">
        <v>46.61197129</v>
      </c>
      <c r="H41" s="974">
        <v>66.665638650000005</v>
      </c>
      <c r="I41" s="974">
        <v>180.38965614000003</v>
      </c>
      <c r="J41" s="974">
        <v>44.051991299999997</v>
      </c>
      <c r="K41" s="974">
        <v>71.697538069999993</v>
      </c>
      <c r="L41" s="974">
        <v>70.877972900000003</v>
      </c>
      <c r="M41" s="974">
        <v>186.62750226999998</v>
      </c>
      <c r="N41" s="974">
        <v>63.331611100000003</v>
      </c>
      <c r="O41" s="974">
        <v>54.078814389999998</v>
      </c>
      <c r="P41" s="974">
        <v>90.267251729999998</v>
      </c>
      <c r="Q41" s="974">
        <v>207.67767721999999</v>
      </c>
      <c r="R41" s="974">
        <v>67.395948110000006</v>
      </c>
      <c r="S41" s="974">
        <v>91.0876935</v>
      </c>
      <c r="T41" s="974">
        <v>45.74326903</v>
      </c>
      <c r="U41" s="974">
        <v>204.22691064</v>
      </c>
      <c r="V41" s="932">
        <v>778.92174626999997</v>
      </c>
      <c r="W41" s="932"/>
      <c r="X41" s="932">
        <v>53.139653630000005</v>
      </c>
      <c r="Y41" s="932">
        <v>41.035758810000004</v>
      </c>
      <c r="Z41" s="932">
        <v>58.097106409999995</v>
      </c>
      <c r="AA41" s="932">
        <v>152.27251884999998</v>
      </c>
      <c r="AB41" s="932">
        <v>53.839473840000004</v>
      </c>
      <c r="AC41" s="932">
        <v>56.138147310000001</v>
      </c>
      <c r="AD41" s="932">
        <v>52.878561329999997</v>
      </c>
      <c r="AE41" s="932">
        <v>162.85618248000003</v>
      </c>
      <c r="AF41" s="932">
        <v>55.322417289999997</v>
      </c>
      <c r="AG41" s="932">
        <v>63.184961250000001</v>
      </c>
      <c r="AH41" s="932">
        <v>133.24019226999999</v>
      </c>
      <c r="AI41" s="932">
        <v>251.74757080999998</v>
      </c>
      <c r="AJ41" s="932">
        <v>102.14174176</v>
      </c>
      <c r="AK41" s="932">
        <v>96.215117280000001</v>
      </c>
      <c r="AL41" s="932"/>
      <c r="AM41" s="932"/>
      <c r="AN41" s="932"/>
      <c r="AO41" s="932">
        <v>76.767613620000006</v>
      </c>
      <c r="AP41" s="932">
        <v>275.12447266000004</v>
      </c>
      <c r="AQ41" s="932">
        <v>842.00074480000001</v>
      </c>
      <c r="AR41" s="932">
        <v>87.49</v>
      </c>
      <c r="AS41" s="932">
        <v>47.143239149999999</v>
      </c>
      <c r="AT41" s="932">
        <v>65.743375540000002</v>
      </c>
      <c r="AU41" s="932">
        <v>200.37661469</v>
      </c>
      <c r="AV41" s="932">
        <v>80.705058510000001</v>
      </c>
      <c r="AW41" s="932">
        <v>68.177347799999993</v>
      </c>
      <c r="AX41" s="932">
        <v>110.58158102</v>
      </c>
      <c r="AY41" s="932">
        <v>259.46398733000001</v>
      </c>
      <c r="AZ41" s="932">
        <v>120.78868659999999</v>
      </c>
      <c r="BA41" s="932">
        <v>97.51987634999999</v>
      </c>
      <c r="BB41" s="932">
        <v>104.76396572</v>
      </c>
      <c r="BC41" s="932">
        <v>434.76915527000006</v>
      </c>
      <c r="BD41" s="932">
        <v>118.06</v>
      </c>
      <c r="BE41" s="932">
        <v>262.5</v>
      </c>
      <c r="BF41" s="932">
        <v>210.48048856</v>
      </c>
      <c r="BG41" s="932">
        <v>591.04048855999997</v>
      </c>
      <c r="BH41" s="932">
        <v>166.18809630000001</v>
      </c>
      <c r="BI41" s="932">
        <v>107.97233914</v>
      </c>
      <c r="BJ41" s="932">
        <v>151.46216716000001</v>
      </c>
      <c r="BK41" s="932">
        <v>425.62260260000005</v>
      </c>
      <c r="BL41" s="932">
        <v>182.47743254</v>
      </c>
      <c r="BM41" s="932">
        <v>182.47743254</v>
      </c>
      <c r="BN41" s="932">
        <v>227.26851495</v>
      </c>
      <c r="BO41" s="932"/>
      <c r="BP41" s="932"/>
      <c r="BQ41" s="932"/>
      <c r="BR41" s="932">
        <v>592.22338002999993</v>
      </c>
      <c r="BS41" s="933">
        <v>191.67632652</v>
      </c>
      <c r="BT41" s="933">
        <v>181.31960878000001</v>
      </c>
      <c r="BU41" s="933">
        <v>76.767613620000006</v>
      </c>
      <c r="BV41" s="933">
        <v>449.76354892000001</v>
      </c>
      <c r="BW41" s="653">
        <v>0</v>
      </c>
      <c r="BX41" s="653">
        <v>0</v>
      </c>
      <c r="BY41" s="653">
        <v>0</v>
      </c>
      <c r="BZ41" s="653">
        <v>0</v>
      </c>
      <c r="CA41" s="653">
        <v>0</v>
      </c>
      <c r="CB41" s="653">
        <v>0</v>
      </c>
      <c r="CC41" s="653">
        <v>0</v>
      </c>
      <c r="CD41" s="933">
        <v>0</v>
      </c>
      <c r="CE41" s="933">
        <v>0</v>
      </c>
      <c r="CF41" s="933">
        <v>0</v>
      </c>
      <c r="CG41" s="933">
        <v>0</v>
      </c>
      <c r="CH41" s="933">
        <v>0</v>
      </c>
      <c r="CI41" s="933">
        <v>0</v>
      </c>
      <c r="CJ41" s="933">
        <v>0</v>
      </c>
      <c r="CK41" s="933">
        <v>0</v>
      </c>
      <c r="CL41" s="933">
        <v>0</v>
      </c>
      <c r="CM41" s="933">
        <v>0</v>
      </c>
      <c r="CN41" s="933">
        <v>0</v>
      </c>
      <c r="CO41" s="933">
        <v>0</v>
      </c>
      <c r="CP41" s="933">
        <v>0</v>
      </c>
      <c r="CQ41" s="933">
        <v>0</v>
      </c>
      <c r="CR41" s="933">
        <v>0</v>
      </c>
      <c r="CS41" s="933">
        <v>0</v>
      </c>
      <c r="CT41" s="933">
        <v>0</v>
      </c>
      <c r="CU41" s="933">
        <v>0</v>
      </c>
      <c r="CV41" s="933">
        <v>0</v>
      </c>
      <c r="CW41" s="933">
        <v>0</v>
      </c>
      <c r="CX41" s="933">
        <v>0</v>
      </c>
      <c r="CY41" s="933">
        <v>0</v>
      </c>
      <c r="CZ41" s="933">
        <v>0</v>
      </c>
      <c r="DA41" s="933">
        <v>0</v>
      </c>
      <c r="DB41" s="933">
        <v>0</v>
      </c>
      <c r="DC41" s="933">
        <v>0</v>
      </c>
      <c r="DD41" s="935">
        <v>0</v>
      </c>
      <c r="DE41" s="933">
        <v>0</v>
      </c>
      <c r="DF41" s="933">
        <v>0</v>
      </c>
      <c r="DG41" s="933">
        <v>0</v>
      </c>
      <c r="DH41" s="933">
        <v>0</v>
      </c>
      <c r="DI41" s="933">
        <v>0</v>
      </c>
      <c r="DJ41" s="933">
        <v>0</v>
      </c>
      <c r="DK41" s="933">
        <v>0</v>
      </c>
      <c r="DL41" s="933">
        <v>0</v>
      </c>
      <c r="DM41" s="933">
        <v>0</v>
      </c>
      <c r="DN41" s="933">
        <v>0</v>
      </c>
      <c r="DO41" s="933">
        <v>0</v>
      </c>
      <c r="DP41" s="933">
        <v>0</v>
      </c>
      <c r="DQ41" s="933">
        <v>0</v>
      </c>
      <c r="DR41" s="933">
        <v>0</v>
      </c>
      <c r="DS41" s="933">
        <v>0</v>
      </c>
      <c r="DT41" s="936">
        <v>0</v>
      </c>
      <c r="DU41" s="935">
        <v>0</v>
      </c>
      <c r="DV41" s="933">
        <v>0</v>
      </c>
      <c r="DW41" s="933">
        <v>0</v>
      </c>
      <c r="DX41" s="933">
        <v>0</v>
      </c>
      <c r="DY41" s="933">
        <v>0</v>
      </c>
      <c r="DZ41" s="933">
        <v>0</v>
      </c>
      <c r="EA41" s="933">
        <v>0</v>
      </c>
      <c r="EB41" s="933">
        <v>0</v>
      </c>
      <c r="EC41" s="933">
        <v>0</v>
      </c>
      <c r="ED41" s="933">
        <v>0</v>
      </c>
      <c r="EE41" s="933">
        <v>0</v>
      </c>
      <c r="EF41" s="933">
        <v>0</v>
      </c>
      <c r="EG41" s="933">
        <v>0</v>
      </c>
      <c r="EH41" s="933">
        <v>0</v>
      </c>
      <c r="EI41" s="933">
        <v>0</v>
      </c>
      <c r="EJ41" s="933">
        <v>0</v>
      </c>
      <c r="EK41" s="933">
        <v>0</v>
      </c>
      <c r="EL41" s="936">
        <v>0</v>
      </c>
      <c r="EM41" s="935">
        <v>0</v>
      </c>
      <c r="EN41" s="933">
        <v>0</v>
      </c>
      <c r="EO41" s="933">
        <v>0</v>
      </c>
      <c r="EP41" s="933">
        <v>0</v>
      </c>
      <c r="EQ41" s="933">
        <v>0</v>
      </c>
      <c r="ER41" s="933">
        <v>0</v>
      </c>
      <c r="ES41" s="933">
        <v>0</v>
      </c>
      <c r="ET41" s="933">
        <v>0</v>
      </c>
      <c r="EU41" s="933">
        <v>0</v>
      </c>
      <c r="EV41" s="933">
        <v>0</v>
      </c>
      <c r="EW41" s="933">
        <v>0</v>
      </c>
      <c r="EX41" s="933">
        <v>0</v>
      </c>
      <c r="EY41" s="933">
        <v>0</v>
      </c>
      <c r="EZ41" s="933">
        <v>0</v>
      </c>
      <c r="FA41" s="933">
        <v>0</v>
      </c>
      <c r="FB41" s="933">
        <v>0</v>
      </c>
      <c r="FC41" s="936">
        <v>0</v>
      </c>
      <c r="FD41" s="935"/>
      <c r="FE41" s="933"/>
      <c r="FF41" s="933"/>
      <c r="FG41" s="933"/>
      <c r="FH41" s="933"/>
      <c r="FI41" s="933"/>
      <c r="FJ41" s="933"/>
      <c r="FK41" s="933"/>
      <c r="FL41" s="933"/>
      <c r="FM41" s="933"/>
      <c r="FN41" s="933"/>
      <c r="FO41" s="933"/>
      <c r="FP41" s="933"/>
      <c r="FQ41" s="933"/>
      <c r="FR41" s="933"/>
      <c r="FS41" s="933"/>
      <c r="FT41" s="936"/>
      <c r="FU41" s="935"/>
      <c r="FV41" s="933"/>
      <c r="FW41" s="933"/>
      <c r="FX41" s="916">
        <f t="shared" si="1"/>
        <v>0</v>
      </c>
      <c r="FY41" s="933"/>
      <c r="FZ41" s="933"/>
      <c r="GA41" s="933"/>
      <c r="GB41" s="916">
        <f t="shared" si="2"/>
        <v>0</v>
      </c>
      <c r="GC41" s="933"/>
      <c r="GD41" s="933"/>
      <c r="GE41" s="933"/>
      <c r="GF41" s="916">
        <f t="shared" si="3"/>
        <v>0</v>
      </c>
      <c r="GG41" s="933"/>
      <c r="GH41" s="933"/>
      <c r="GI41" s="933"/>
      <c r="GJ41" s="916">
        <f t="shared" si="4"/>
        <v>0</v>
      </c>
      <c r="GK41" s="936"/>
      <c r="GL41" s="935"/>
      <c r="GM41" s="933"/>
      <c r="GN41" s="933"/>
      <c r="GO41" s="916">
        <f t="shared" si="10"/>
        <v>0</v>
      </c>
      <c r="GP41" s="916"/>
      <c r="GQ41" s="916"/>
      <c r="GR41" s="933"/>
      <c r="GS41" s="933">
        <f>GP41+GQ41+GR41</f>
        <v>0</v>
      </c>
      <c r="GT41" s="933"/>
      <c r="GU41" s="933"/>
      <c r="GV41" s="933"/>
      <c r="GW41" s="933">
        <f>GT41+GU41+GV41</f>
        <v>0</v>
      </c>
      <c r="GX41" s="933"/>
      <c r="GY41" s="933"/>
      <c r="GZ41" s="933"/>
      <c r="HA41" s="933">
        <f>GX41+GY41+GZ41</f>
        <v>0</v>
      </c>
      <c r="HB41" s="936">
        <f>HA41+GW41+GS41+GO41</f>
        <v>0</v>
      </c>
      <c r="HC41" s="916"/>
      <c r="HD41" s="916"/>
      <c r="HE41" s="916"/>
      <c r="HF41" s="933">
        <v>0</v>
      </c>
      <c r="HG41" s="916"/>
      <c r="HH41" s="916"/>
      <c r="HI41" s="916"/>
      <c r="HJ41" s="933">
        <v>0</v>
      </c>
      <c r="HK41" s="916"/>
      <c r="HL41" s="916"/>
      <c r="HM41" s="916"/>
      <c r="HN41" s="933">
        <v>0</v>
      </c>
      <c r="HO41" s="916"/>
      <c r="HP41" s="916"/>
      <c r="HQ41" s="916"/>
      <c r="HR41" s="933">
        <v>0</v>
      </c>
      <c r="HS41" s="936">
        <v>0</v>
      </c>
      <c r="HT41" s="917"/>
      <c r="HU41" s="916"/>
      <c r="HV41" s="916"/>
      <c r="HW41" s="933"/>
      <c r="HX41" s="916"/>
      <c r="HY41" s="916"/>
      <c r="HZ41" s="916"/>
      <c r="IA41" s="933"/>
      <c r="IB41" s="916"/>
      <c r="IC41" s="933">
        <v>4901.788206245229</v>
      </c>
      <c r="ID41" s="933">
        <v>3387.7952411440929</v>
      </c>
      <c r="IE41" s="933">
        <v>12528.704723701607</v>
      </c>
      <c r="IF41" s="933">
        <v>1199.1034869071675</v>
      </c>
      <c r="IG41" s="933">
        <v>1643.3862667147607</v>
      </c>
      <c r="IH41" s="933">
        <v>2321.4672358358794</v>
      </c>
      <c r="II41" s="933">
        <v>5163.9569894578071</v>
      </c>
      <c r="IJ41" s="936">
        <f t="shared" si="0"/>
        <v>17692.661713159414</v>
      </c>
      <c r="IK41" s="935"/>
      <c r="IL41" s="933"/>
      <c r="IM41" s="933"/>
      <c r="IN41" s="936">
        <v>0</v>
      </c>
      <c r="IO41" s="921"/>
    </row>
    <row r="42" spans="1:249" s="923" customFormat="1" ht="23.25" customHeight="1" thickBot="1">
      <c r="A42" s="982" t="s">
        <v>755</v>
      </c>
      <c r="B42" s="983"/>
      <c r="C42" s="984"/>
      <c r="D42" s="985"/>
      <c r="E42" s="985"/>
      <c r="F42" s="986"/>
      <c r="G42" s="987"/>
      <c r="H42" s="987"/>
      <c r="I42" s="987"/>
      <c r="J42" s="987"/>
      <c r="K42" s="987"/>
      <c r="L42" s="987"/>
      <c r="M42" s="987"/>
      <c r="N42" s="987"/>
      <c r="O42" s="987"/>
      <c r="P42" s="987"/>
      <c r="Q42" s="987"/>
      <c r="R42" s="987"/>
      <c r="S42" s="987"/>
      <c r="T42" s="987"/>
      <c r="U42" s="987"/>
      <c r="V42" s="988"/>
      <c r="W42" s="988"/>
      <c r="X42" s="988"/>
      <c r="Y42" s="988"/>
      <c r="Z42" s="988"/>
      <c r="AA42" s="988"/>
      <c r="AB42" s="988"/>
      <c r="AC42" s="988"/>
      <c r="AD42" s="988"/>
      <c r="AE42" s="988"/>
      <c r="AF42" s="988"/>
      <c r="AG42" s="988"/>
      <c r="AH42" s="988"/>
      <c r="AI42" s="988"/>
      <c r="AJ42" s="988"/>
      <c r="AK42" s="988"/>
      <c r="AL42" s="988"/>
      <c r="AM42" s="988"/>
      <c r="AN42" s="988"/>
      <c r="AO42" s="988"/>
      <c r="AP42" s="988"/>
      <c r="AQ42" s="988"/>
      <c r="AR42" s="988"/>
      <c r="AS42" s="988"/>
      <c r="AT42" s="988"/>
      <c r="AU42" s="988"/>
      <c r="AV42" s="988"/>
      <c r="AW42" s="988"/>
      <c r="AX42" s="988"/>
      <c r="AY42" s="988"/>
      <c r="AZ42" s="988"/>
      <c r="BA42" s="988"/>
      <c r="BB42" s="988"/>
      <c r="BC42" s="988"/>
      <c r="BD42" s="988"/>
      <c r="BE42" s="988"/>
      <c r="BF42" s="988"/>
      <c r="BG42" s="988"/>
      <c r="BH42" s="988"/>
      <c r="BI42" s="988"/>
      <c r="BJ42" s="988"/>
      <c r="BK42" s="988"/>
      <c r="BL42" s="988"/>
      <c r="BM42" s="988"/>
      <c r="BN42" s="988"/>
      <c r="BO42" s="988"/>
      <c r="BP42" s="988"/>
      <c r="BQ42" s="988"/>
      <c r="BR42" s="988"/>
      <c r="BS42" s="989"/>
      <c r="BT42" s="989"/>
      <c r="BU42" s="989"/>
      <c r="BV42" s="989"/>
      <c r="BW42" s="990"/>
      <c r="BX42" s="990"/>
      <c r="BY42" s="990"/>
      <c r="BZ42" s="990"/>
      <c r="CA42" s="990"/>
      <c r="CB42" s="990"/>
      <c r="CC42" s="990"/>
      <c r="CD42" s="989"/>
      <c r="CE42" s="989"/>
      <c r="CF42" s="989"/>
      <c r="CG42" s="989"/>
      <c r="CH42" s="989"/>
      <c r="CI42" s="989"/>
      <c r="CJ42" s="989"/>
      <c r="CK42" s="989"/>
      <c r="CL42" s="989"/>
      <c r="CM42" s="989"/>
      <c r="CN42" s="989"/>
      <c r="CO42" s="989"/>
      <c r="CP42" s="989"/>
      <c r="CQ42" s="989"/>
      <c r="CR42" s="989"/>
      <c r="CS42" s="989"/>
      <c r="CT42" s="989"/>
      <c r="CU42" s="989"/>
      <c r="CV42" s="989"/>
      <c r="CW42" s="989"/>
      <c r="CX42" s="989"/>
      <c r="CY42" s="989"/>
      <c r="CZ42" s="989"/>
      <c r="DA42" s="989"/>
      <c r="DB42" s="989"/>
      <c r="DC42" s="989">
        <v>0</v>
      </c>
      <c r="DD42" s="991">
        <v>-128.89455249000002</v>
      </c>
      <c r="DE42" s="989">
        <v>-173.17079055000002</v>
      </c>
      <c r="DF42" s="989">
        <v>-130.98443017999989</v>
      </c>
      <c r="DG42" s="989">
        <v>-433.04977321999991</v>
      </c>
      <c r="DH42" s="989">
        <v>-193.51516570999988</v>
      </c>
      <c r="DI42" s="989">
        <v>-167.53800150999993</v>
      </c>
      <c r="DJ42" s="989">
        <v>-177.20045150999999</v>
      </c>
      <c r="DK42" s="989">
        <v>-538.25361872999974</v>
      </c>
      <c r="DL42" s="989">
        <v>-49.19083841000004</v>
      </c>
      <c r="DM42" s="989">
        <v>-308.53592947999999</v>
      </c>
      <c r="DN42" s="989">
        <v>-98.226580489999961</v>
      </c>
      <c r="DO42" s="989">
        <v>-455.95334838000002</v>
      </c>
      <c r="DP42" s="989">
        <v>-93.494719199999992</v>
      </c>
      <c r="DQ42" s="989">
        <v>-271.39231043000001</v>
      </c>
      <c r="DR42" s="989">
        <v>-332.59589007999995</v>
      </c>
      <c r="DS42" s="989">
        <v>-697.48291971000003</v>
      </c>
      <c r="DT42" s="992">
        <v>-2124.7396600399998</v>
      </c>
      <c r="DU42" s="991">
        <v>-239.39254737499999</v>
      </c>
      <c r="DV42" s="989">
        <v>-150.88886205</v>
      </c>
      <c r="DW42" s="989">
        <v>-156.51981415000003</v>
      </c>
      <c r="DX42" s="989">
        <v>-546.80122357499999</v>
      </c>
      <c r="DY42" s="989">
        <v>-188.49034661025092</v>
      </c>
      <c r="DZ42" s="989">
        <v>-174.09554780553452</v>
      </c>
      <c r="EA42" s="989">
        <v>-169.12770833946561</v>
      </c>
      <c r="EB42" s="989">
        <v>-531.71360275525103</v>
      </c>
      <c r="EC42" s="989">
        <v>-1078.5148263302513</v>
      </c>
      <c r="ED42" s="989">
        <v>-207.7705858430962</v>
      </c>
      <c r="EE42" s="989">
        <v>-155.34985278452362</v>
      </c>
      <c r="EF42" s="989">
        <v>-173.40887959108156</v>
      </c>
      <c r="EG42" s="989">
        <v>-536.52931821870141</v>
      </c>
      <c r="EH42" s="989">
        <v>-219.39483212260913</v>
      </c>
      <c r="EI42" s="989">
        <v>-208.50506925671331</v>
      </c>
      <c r="EJ42" s="989">
        <v>-427.23794429000003</v>
      </c>
      <c r="EK42" s="989">
        <v>-855.13784566932247</v>
      </c>
      <c r="EL42" s="992">
        <v>-2470.1819902182751</v>
      </c>
      <c r="EM42" s="991">
        <v>-199.3940797669589</v>
      </c>
      <c r="EN42" s="989">
        <v>-131.77419511267877</v>
      </c>
      <c r="EO42" s="989">
        <v>-135.80501072215819</v>
      </c>
      <c r="EP42" s="989">
        <v>-466.97328560179585</v>
      </c>
      <c r="EQ42" s="989">
        <v>-204.2090493389332</v>
      </c>
      <c r="ER42" s="989">
        <v>-152.25199555860863</v>
      </c>
      <c r="ES42" s="989">
        <v>-210.32151911406197</v>
      </c>
      <c r="ET42" s="989">
        <v>-566.78256401160388</v>
      </c>
      <c r="EU42" s="989">
        <v>-286.54891214525748</v>
      </c>
      <c r="EV42" s="989">
        <v>-202.80379657937544</v>
      </c>
      <c r="EW42" s="989">
        <v>-219.93105352170343</v>
      </c>
      <c r="EX42" s="989">
        <v>-709.28376224633632</v>
      </c>
      <c r="EY42" s="989">
        <v>-235.50703791999996</v>
      </c>
      <c r="EZ42" s="989">
        <v>-179.36414775999998</v>
      </c>
      <c r="FA42" s="989">
        <v>-428.77210677999989</v>
      </c>
      <c r="FB42" s="989">
        <v>-843.64329245999988</v>
      </c>
      <c r="FC42" s="992">
        <v>-2586.6829043197358</v>
      </c>
      <c r="FD42" s="991">
        <v>-181.01771160000001</v>
      </c>
      <c r="FE42" s="989">
        <v>-172.93830334000003</v>
      </c>
      <c r="FF42" s="989">
        <v>-203.00976628000001</v>
      </c>
      <c r="FG42" s="989">
        <v>-556.96578122000005</v>
      </c>
      <c r="FH42" s="989">
        <v>-267.85326305999996</v>
      </c>
      <c r="FI42" s="989">
        <v>-203.45985447999996</v>
      </c>
      <c r="FJ42" s="989">
        <v>-229.66569686000003</v>
      </c>
      <c r="FK42" s="989">
        <v>-700.97881439999981</v>
      </c>
      <c r="FL42" s="989">
        <v>-303.82319461999998</v>
      </c>
      <c r="FM42" s="989">
        <v>-208.72224545999998</v>
      </c>
      <c r="FN42" s="989">
        <v>-272.89540340000002</v>
      </c>
      <c r="FO42" s="989">
        <v>-785.44084348000001</v>
      </c>
      <c r="FP42" s="989">
        <v>-341.77790248000002</v>
      </c>
      <c r="FQ42" s="989">
        <v>-231.31400586077953</v>
      </c>
      <c r="FR42" s="989">
        <v>-500.21081048000002</v>
      </c>
      <c r="FS42" s="989">
        <v>-1073.3027188207795</v>
      </c>
      <c r="FT42" s="992">
        <v>-3116.6881579207793</v>
      </c>
      <c r="FU42" s="991">
        <v>-171.75344709999996</v>
      </c>
      <c r="FV42" s="989">
        <v>-220.88974854000003</v>
      </c>
      <c r="FW42" s="989">
        <v>-348.41231188</v>
      </c>
      <c r="FX42" s="989">
        <f t="shared" si="1"/>
        <v>-741.05550751999999</v>
      </c>
      <c r="FY42" s="989">
        <v>-369.99080243999998</v>
      </c>
      <c r="FZ42" s="989">
        <v>-300.17489993999999</v>
      </c>
      <c r="GA42" s="989">
        <v>-355.21022233999997</v>
      </c>
      <c r="GB42" s="989">
        <f t="shared" si="2"/>
        <v>-1025.3759247200001</v>
      </c>
      <c r="GC42" s="989">
        <v>-408.05106458000006</v>
      </c>
      <c r="GD42" s="989">
        <v>-325.98854077999999</v>
      </c>
      <c r="GE42" s="989">
        <v>-329.55906408000004</v>
      </c>
      <c r="GF42" s="989">
        <f t="shared" si="3"/>
        <v>-1063.5986694400001</v>
      </c>
      <c r="GG42" s="989">
        <v>-418.05152477999997</v>
      </c>
      <c r="GH42" s="989">
        <v>-386.53854274498144</v>
      </c>
      <c r="GI42" s="989">
        <v>-481.62924676</v>
      </c>
      <c r="GJ42" s="989">
        <f t="shared" si="4"/>
        <v>-1286.2193142849815</v>
      </c>
      <c r="GK42" s="992">
        <v>-4116.2494159649823</v>
      </c>
      <c r="GL42" s="991">
        <v>-620.69483632000004</v>
      </c>
      <c r="GM42" s="989">
        <v>-346.85371600000002</v>
      </c>
      <c r="GN42" s="989">
        <v>-407.92426014000006</v>
      </c>
      <c r="GO42" s="989">
        <f t="shared" si="10"/>
        <v>-1375.4728124600001</v>
      </c>
      <c r="GP42" s="989">
        <v>-495.10964431999992</v>
      </c>
      <c r="GQ42" s="989">
        <v>-535.20421401999999</v>
      </c>
      <c r="GR42" s="989">
        <v>-458.68663414000002</v>
      </c>
      <c r="GS42" s="989">
        <f t="shared" si="11"/>
        <v>-1489.00049248</v>
      </c>
      <c r="GT42" s="989">
        <v>-627.08603707999987</v>
      </c>
      <c r="GU42" s="989">
        <v>-503.72633659999991</v>
      </c>
      <c r="GV42" s="989">
        <v>-452.41690532000007</v>
      </c>
      <c r="GW42" s="989">
        <f t="shared" si="12"/>
        <v>-1583.2292789999999</v>
      </c>
      <c r="GX42" s="989">
        <v>-671.75843108000004</v>
      </c>
      <c r="GY42" s="989">
        <v>-466.31297561198966</v>
      </c>
      <c r="GZ42" s="989">
        <v>-574.51053456000011</v>
      </c>
      <c r="HA42" s="989">
        <f t="shared" si="13"/>
        <v>-1712.58194125199</v>
      </c>
      <c r="HB42" s="992">
        <f t="shared" si="9"/>
        <v>-6160.2845251919898</v>
      </c>
      <c r="HC42" s="989">
        <v>-487.42517342000008</v>
      </c>
      <c r="HD42" s="989">
        <v>-442.69968730000005</v>
      </c>
      <c r="HE42" s="989">
        <v>-409.64137894000004</v>
      </c>
      <c r="HF42" s="989">
        <v>-1339.7662396600003</v>
      </c>
      <c r="HG42" s="989">
        <v>-782.8057768000001</v>
      </c>
      <c r="HH42" s="989">
        <v>-694.31623551999996</v>
      </c>
      <c r="HI42" s="989">
        <v>-515.30590083999994</v>
      </c>
      <c r="HJ42" s="989">
        <v>-1992.4279131600001</v>
      </c>
      <c r="HK42" s="989">
        <v>-933.46962127999996</v>
      </c>
      <c r="HL42" s="989">
        <v>-570.59743591999995</v>
      </c>
      <c r="HM42" s="989">
        <v>-647.73162102000003</v>
      </c>
      <c r="HN42" s="989">
        <v>-2151.7986782199996</v>
      </c>
      <c r="HO42" s="989">
        <v>-979.56122602000005</v>
      </c>
      <c r="HP42" s="989">
        <v>-743.60773232000008</v>
      </c>
      <c r="HQ42" s="989">
        <v>-796.49171428000011</v>
      </c>
      <c r="HR42" s="989">
        <v>-2519.6606726200002</v>
      </c>
      <c r="HS42" s="992">
        <v>-8003.6535036600017</v>
      </c>
      <c r="HT42" s="991">
        <v>-1301.9804497999999</v>
      </c>
      <c r="HU42" s="989">
        <v>-606.13243371999999</v>
      </c>
      <c r="HV42" s="989">
        <v>-602.39078652000001</v>
      </c>
      <c r="HW42" s="989">
        <v>-2510.5036700400001</v>
      </c>
      <c r="HX42" s="989">
        <v>-979.49197284000013</v>
      </c>
      <c r="HY42" s="989">
        <v>-919.96196223999993</v>
      </c>
      <c r="HZ42" s="989">
        <v>-664.40036582000005</v>
      </c>
      <c r="IA42" s="989">
        <v>-2563.8543009</v>
      </c>
      <c r="IB42" s="989">
        <v>-895.24087394000003</v>
      </c>
      <c r="IC42" s="989">
        <v>-676.54903644000001</v>
      </c>
      <c r="ID42" s="989">
        <v>-893.61223542000005</v>
      </c>
      <c r="IE42" s="989">
        <v>-2465.4021458000002</v>
      </c>
      <c r="IF42" s="989">
        <v>-444.29052031999998</v>
      </c>
      <c r="IG42" s="989">
        <v>-212.82957258000002</v>
      </c>
      <c r="IH42" s="989">
        <v>-561.00487211333336</v>
      </c>
      <c r="II42" s="989">
        <v>-1218.1249650133334</v>
      </c>
      <c r="IJ42" s="992">
        <f t="shared" si="0"/>
        <v>-8757.8850817533348</v>
      </c>
      <c r="IK42" s="991">
        <v>-207.83945824</v>
      </c>
      <c r="IL42" s="989">
        <v>-233.40799984000003</v>
      </c>
      <c r="IM42" s="989">
        <v>-227.33210308999998</v>
      </c>
      <c r="IN42" s="992">
        <v>-668.57956117000003</v>
      </c>
      <c r="IO42" s="921"/>
    </row>
    <row r="43" spans="1:249" ht="21.65" customHeight="1" thickTop="1">
      <c r="A43" s="993" t="s">
        <v>756</v>
      </c>
      <c r="X43" s="937"/>
      <c r="AA43" s="937"/>
      <c r="DD43" s="930"/>
      <c r="DE43" s="930"/>
      <c r="DF43" s="930"/>
      <c r="DG43" s="930"/>
      <c r="DH43" s="930"/>
      <c r="DI43" s="930"/>
      <c r="DJ43" s="930"/>
      <c r="DK43" s="930"/>
      <c r="DL43" s="930"/>
      <c r="DM43" s="930"/>
      <c r="DN43" s="930"/>
      <c r="DO43" s="930"/>
      <c r="DP43" s="930"/>
      <c r="DQ43" s="930"/>
      <c r="DR43" s="930"/>
      <c r="DS43" s="930"/>
      <c r="DT43" s="930"/>
      <c r="DU43" s="930"/>
      <c r="DV43" s="930"/>
      <c r="DW43" s="930"/>
      <c r="DX43" s="930"/>
      <c r="DY43" s="930"/>
      <c r="DZ43" s="930"/>
      <c r="EA43" s="930"/>
      <c r="EB43" s="930"/>
      <c r="EC43" s="930"/>
      <c r="ED43" s="930"/>
      <c r="EE43" s="930"/>
      <c r="EF43" s="930"/>
      <c r="EG43" s="930"/>
      <c r="EH43" s="930"/>
      <c r="EI43" s="930"/>
      <c r="EJ43" s="930"/>
      <c r="EK43" s="930"/>
      <c r="EL43" s="930"/>
      <c r="EM43" s="930"/>
    </row>
    <row r="44" spans="1:249" ht="21.65" customHeight="1">
      <c r="A44" s="993" t="s">
        <v>757</v>
      </c>
      <c r="X44" s="937"/>
      <c r="AA44" s="937"/>
      <c r="DD44" s="930"/>
      <c r="DE44" s="930"/>
      <c r="DF44" s="930"/>
      <c r="DG44" s="930"/>
      <c r="DH44" s="930"/>
      <c r="DI44" s="930"/>
      <c r="DJ44" s="930"/>
      <c r="DK44" s="930"/>
      <c r="DL44" s="930"/>
      <c r="DM44" s="930"/>
      <c r="DN44" s="930"/>
      <c r="DO44" s="930"/>
      <c r="DP44" s="930"/>
      <c r="DQ44" s="930"/>
      <c r="DR44" s="930"/>
      <c r="DS44" s="930"/>
      <c r="DT44" s="930"/>
      <c r="DU44" s="930"/>
      <c r="DV44" s="930"/>
      <c r="DW44" s="930"/>
      <c r="DX44" s="930"/>
      <c r="DY44" s="930"/>
      <c r="DZ44" s="930"/>
      <c r="EA44" s="930"/>
      <c r="EB44" s="930"/>
      <c r="EC44" s="930"/>
      <c r="ED44" s="930"/>
      <c r="EE44" s="930"/>
      <c r="EF44" s="930"/>
      <c r="EG44" s="930"/>
      <c r="EH44" s="930"/>
      <c r="EI44" s="930"/>
      <c r="EJ44" s="930"/>
      <c r="EK44" s="930"/>
      <c r="EL44" s="930"/>
      <c r="EM44" s="930"/>
    </row>
    <row r="45" spans="1:249">
      <c r="AA45" s="937"/>
    </row>
    <row r="85" spans="2:2" ht="6" customHeight="1"/>
    <row r="86" spans="2:2" ht="18.5">
      <c r="B86" s="3036" t="s">
        <v>1551</v>
      </c>
    </row>
  </sheetData>
  <mergeCells count="14">
    <mergeCell ref="A2:A3"/>
    <mergeCell ref="B2:E2"/>
    <mergeCell ref="IK2:IN2"/>
    <mergeCell ref="AA2:AL2"/>
    <mergeCell ref="AM2:AO2"/>
    <mergeCell ref="FU2:GK2"/>
    <mergeCell ref="GL2:HB2"/>
    <mergeCell ref="HC2:HS2"/>
    <mergeCell ref="CM2:DC2"/>
    <mergeCell ref="DD2:DT2"/>
    <mergeCell ref="DU2:EL2"/>
    <mergeCell ref="EM2:FC2"/>
    <mergeCell ref="FD2:FT2"/>
    <mergeCell ref="HT2:IJ2"/>
  </mergeCells>
  <printOptions horizontalCentered="1"/>
  <pageMargins left="0" right="0" top="0.47244094488188981" bottom="3.937007874015748E-2" header="0.27559055118110237" footer="0"/>
  <pageSetup paperSize="9" scale="49" orientation="landscape" r:id="rId1"/>
  <headerFooter>
    <oddHeader>&amp;C&amp;"Aptos"&amp;10&amp;K000000 PUBLIC&amp;1#_x000D_&amp;"Arialri"&amp;10&amp;K000000&amp;"Arialri"&amp;10&amp;K000000&amp;"Arialri"&amp;10&amp;K000000&amp;G</oddHeader>
    <oddFooter>&amp;C14_x000D_&amp;1#&amp;"Aptos"&amp;10&amp;K000000 PUBLIC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F5E3B-9D63-4731-AEEB-AABB797ED16E}">
  <dimension ref="A1:IN86"/>
  <sheetViews>
    <sheetView showGridLines="0" view="pageBreakPreview" zoomScaleNormal="80" zoomScaleSheetLayoutView="100" workbookViewId="0">
      <pane xSplit="1" ySplit="3" topLeftCell="HV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5.5"/>
  <cols>
    <col min="1" max="1" width="58.6328125" style="885" customWidth="1"/>
    <col min="2" max="2" width="10.453125" style="885" hidden="1" customWidth="1"/>
    <col min="3" max="3" width="11.54296875" style="885" hidden="1" customWidth="1"/>
    <col min="4" max="4" width="11.453125" style="885" hidden="1" customWidth="1"/>
    <col min="5" max="5" width="10.81640625" style="885" hidden="1" customWidth="1"/>
    <col min="6" max="6" width="9.1796875" style="885" hidden="1" customWidth="1"/>
    <col min="7" max="9" width="12.1796875" style="885" hidden="1" customWidth="1"/>
    <col min="10" max="10" width="9.81640625" style="885" hidden="1" customWidth="1"/>
    <col min="11" max="11" width="10.81640625" style="885" hidden="1" customWidth="1"/>
    <col min="12" max="13" width="10.1796875" style="885" hidden="1" customWidth="1"/>
    <col min="14" max="14" width="11.1796875" style="885" hidden="1" customWidth="1"/>
    <col min="15" max="15" width="12" style="885" hidden="1" customWidth="1"/>
    <col min="16" max="16" width="11.1796875" style="885" hidden="1" customWidth="1"/>
    <col min="17" max="17" width="10.81640625" style="885" hidden="1" customWidth="1"/>
    <col min="18" max="21" width="12.81640625" style="885" hidden="1" customWidth="1"/>
    <col min="22" max="22" width="14.1796875" style="885" hidden="1" customWidth="1"/>
    <col min="23" max="23" width="2.1796875" style="885" hidden="1" customWidth="1"/>
    <col min="24" max="24" width="9.81640625" style="885" hidden="1" customWidth="1"/>
    <col min="25" max="25" width="11.1796875" style="885" hidden="1" customWidth="1"/>
    <col min="26" max="26" width="11.81640625" style="885" hidden="1" customWidth="1"/>
    <col min="27" max="27" width="10" style="885" hidden="1" customWidth="1"/>
    <col min="28" max="28" width="10.81640625" style="885" hidden="1" customWidth="1"/>
    <col min="29" max="31" width="11.1796875" style="885" hidden="1" customWidth="1"/>
    <col min="32" max="32" width="10.81640625" style="885" hidden="1" customWidth="1"/>
    <col min="33" max="33" width="10.453125" style="885" hidden="1" customWidth="1"/>
    <col min="34" max="34" width="10.54296875" style="885" hidden="1" customWidth="1"/>
    <col min="35" max="35" width="10.81640625" style="885" hidden="1" customWidth="1"/>
    <col min="36" max="36" width="9.81640625" style="885" hidden="1" customWidth="1"/>
    <col min="37" max="40" width="10" style="885" hidden="1" customWidth="1"/>
    <col min="41" max="41" width="10.1796875" style="885" hidden="1" customWidth="1"/>
    <col min="42" max="42" width="10.81640625" style="885" hidden="1" customWidth="1"/>
    <col min="43" max="43" width="11.54296875" style="885" hidden="1" customWidth="1"/>
    <col min="44" max="44" width="10.453125" style="885" hidden="1" customWidth="1"/>
    <col min="45" max="46" width="10.81640625" style="885" hidden="1" customWidth="1"/>
    <col min="47" max="47" width="11" style="885" hidden="1" customWidth="1"/>
    <col min="48" max="48" width="11.1796875" style="885" hidden="1" customWidth="1"/>
    <col min="49" max="49" width="13.453125" style="885" hidden="1" customWidth="1"/>
    <col min="50" max="50" width="13" style="885" hidden="1" customWidth="1"/>
    <col min="51" max="51" width="14" style="885" hidden="1" customWidth="1"/>
    <col min="52" max="52" width="12" style="885" hidden="1" customWidth="1"/>
    <col min="53" max="53" width="11" style="885" hidden="1" customWidth="1"/>
    <col min="54" max="54" width="10.81640625" style="885" hidden="1" customWidth="1"/>
    <col min="55" max="55" width="11.81640625" style="885" hidden="1" customWidth="1"/>
    <col min="56" max="57" width="11.54296875" style="885" hidden="1" customWidth="1"/>
    <col min="58" max="58" width="11.81640625" style="885" hidden="1" customWidth="1"/>
    <col min="59" max="70" width="12.54296875" style="885" hidden="1" customWidth="1"/>
    <col min="71" max="71" width="1.54296875" style="884" hidden="1" customWidth="1"/>
    <col min="72" max="72" width="0.81640625" style="884" hidden="1" customWidth="1"/>
    <col min="73" max="143" width="12.81640625" style="884" hidden="1" customWidth="1"/>
    <col min="144" max="159" width="12.81640625" style="885" hidden="1" customWidth="1"/>
    <col min="160" max="223" width="12.453125" style="885" hidden="1" customWidth="1"/>
    <col min="224" max="224" width="1.81640625" style="885" hidden="1" customWidth="1"/>
    <col min="225" max="229" width="12.453125" style="885" hidden="1" customWidth="1"/>
    <col min="230" max="248" width="12.453125" style="885" customWidth="1"/>
    <col min="249" max="16384" width="9.1796875" style="885"/>
  </cols>
  <sheetData>
    <row r="1" spans="1:248" ht="32.5" customHeight="1" thickBot="1">
      <c r="A1" s="876" t="s">
        <v>1530</v>
      </c>
      <c r="B1" s="877"/>
      <c r="C1" s="877"/>
      <c r="D1" s="877"/>
      <c r="E1" s="877"/>
      <c r="F1" s="877"/>
      <c r="G1" s="877"/>
      <c r="H1" s="878"/>
      <c r="I1" s="878"/>
      <c r="J1" s="878"/>
      <c r="K1" s="878"/>
      <c r="L1" s="878"/>
      <c r="M1" s="878"/>
      <c r="N1" s="879"/>
      <c r="O1" s="879"/>
      <c r="P1" s="878"/>
      <c r="Q1" s="878"/>
      <c r="R1" s="878"/>
      <c r="S1" s="878"/>
      <c r="T1" s="878"/>
      <c r="U1" s="878"/>
      <c r="V1" s="878"/>
      <c r="W1" s="878"/>
      <c r="X1" s="880"/>
      <c r="Y1" s="880"/>
      <c r="Z1" s="880"/>
      <c r="AA1" s="880"/>
      <c r="AB1" s="880"/>
      <c r="AC1" s="880"/>
      <c r="AD1" s="880"/>
      <c r="AE1" s="881"/>
      <c r="AF1" s="881"/>
      <c r="AG1" s="881"/>
      <c r="AH1" s="881"/>
      <c r="AI1" s="881"/>
      <c r="AJ1" s="878"/>
      <c r="AK1" s="878"/>
      <c r="AL1" s="878"/>
      <c r="AM1" s="878"/>
      <c r="AN1" s="878"/>
      <c r="AO1" s="878"/>
      <c r="AP1" s="878"/>
      <c r="AQ1" s="878"/>
      <c r="AR1" s="881"/>
      <c r="AS1" s="882"/>
      <c r="AT1" s="882"/>
      <c r="AU1" s="882"/>
      <c r="AV1" s="882"/>
      <c r="AW1" s="882"/>
      <c r="AX1" s="882"/>
      <c r="AY1" s="882"/>
      <c r="AZ1" s="882"/>
      <c r="BA1" s="882"/>
      <c r="BB1" s="882"/>
      <c r="BC1" s="882"/>
      <c r="BD1" s="882"/>
      <c r="BE1" s="882"/>
      <c r="BF1" s="882"/>
      <c r="BG1" s="882"/>
      <c r="BH1" s="882"/>
      <c r="BI1" s="882"/>
      <c r="BJ1" s="882"/>
      <c r="BK1" s="882"/>
      <c r="BL1" s="882"/>
      <c r="BM1" s="882"/>
      <c r="BN1" s="882"/>
      <c r="BO1" s="882"/>
      <c r="BP1" s="882"/>
      <c r="BQ1" s="882"/>
      <c r="BR1" s="882"/>
      <c r="BS1" s="883"/>
      <c r="BT1" s="883"/>
      <c r="BU1" s="883"/>
      <c r="BV1" s="883"/>
      <c r="BW1" s="883"/>
      <c r="BX1" s="883"/>
      <c r="BY1" s="883"/>
      <c r="BZ1" s="883"/>
      <c r="CA1" s="883"/>
      <c r="CB1" s="883"/>
      <c r="CC1" s="883"/>
      <c r="CD1" s="883"/>
      <c r="CE1" s="883"/>
    </row>
    <row r="2" spans="1:248" ht="26.15" customHeight="1" thickTop="1" thickBot="1">
      <c r="A2" s="3120"/>
      <c r="B2" s="3122">
        <v>2011</v>
      </c>
      <c r="C2" s="3122"/>
      <c r="D2" s="3122"/>
      <c r="E2" s="3122"/>
      <c r="F2" s="2782">
        <v>2012</v>
      </c>
      <c r="G2" s="2782"/>
      <c r="H2" s="2782"/>
      <c r="I2" s="2782"/>
      <c r="J2" s="2782"/>
      <c r="K2" s="2782"/>
      <c r="L2" s="2782"/>
      <c r="M2" s="2782"/>
      <c r="N2" s="2782"/>
      <c r="O2" s="2782"/>
      <c r="P2" s="2782"/>
      <c r="Q2" s="2782"/>
      <c r="R2" s="2782"/>
      <c r="S2" s="2782"/>
      <c r="T2" s="2782"/>
      <c r="U2" s="2782"/>
      <c r="V2" s="2782"/>
      <c r="W2" s="887"/>
      <c r="X2" s="2783">
        <v>2013</v>
      </c>
      <c r="Y2" s="2783"/>
      <c r="Z2" s="2783"/>
      <c r="AA2" s="3126"/>
      <c r="AB2" s="3127"/>
      <c r="AC2" s="3127"/>
      <c r="AD2" s="3127"/>
      <c r="AE2" s="3127"/>
      <c r="AF2" s="3127"/>
      <c r="AG2" s="3127"/>
      <c r="AH2" s="3127"/>
      <c r="AI2" s="3127"/>
      <c r="AJ2" s="3127"/>
      <c r="AK2" s="3127"/>
      <c r="AL2" s="3127"/>
      <c r="AM2" s="3126">
        <v>2026</v>
      </c>
      <c r="AN2" s="3127"/>
      <c r="AO2" s="3128"/>
      <c r="AP2" s="2783"/>
      <c r="AQ2" s="2783"/>
      <c r="AR2" s="2783">
        <v>2014</v>
      </c>
      <c r="AS2" s="2783"/>
      <c r="AT2" s="2783"/>
      <c r="AU2" s="2783"/>
      <c r="AV2" s="2783"/>
      <c r="AW2" s="2783"/>
      <c r="AX2" s="2783"/>
      <c r="AY2" s="2783"/>
      <c r="AZ2" s="2783"/>
      <c r="BA2" s="2783"/>
      <c r="BB2" s="2783"/>
      <c r="BC2" s="2784"/>
      <c r="BD2" s="2781">
        <v>2015</v>
      </c>
      <c r="BE2" s="2781"/>
      <c r="BF2" s="2781"/>
      <c r="BG2" s="2781"/>
      <c r="BH2" s="2781"/>
      <c r="BI2" s="2781"/>
      <c r="BJ2" s="2781"/>
      <c r="BK2" s="2781"/>
      <c r="BL2" s="2781"/>
      <c r="BM2" s="2781"/>
      <c r="BN2" s="2781"/>
      <c r="BO2" s="2781"/>
      <c r="BP2" s="2781"/>
      <c r="BQ2" s="2781"/>
      <c r="BR2" s="2781"/>
      <c r="BS2" s="888"/>
      <c r="BT2" s="888"/>
      <c r="BU2" s="888"/>
      <c r="BV2" s="889"/>
      <c r="BW2" s="890">
        <v>2016</v>
      </c>
      <c r="BX2" s="891"/>
      <c r="BY2" s="891"/>
      <c r="BZ2" s="891"/>
      <c r="CA2" s="891"/>
      <c r="CB2" s="891"/>
      <c r="CC2" s="891"/>
      <c r="CD2" s="891"/>
      <c r="CE2" s="891"/>
      <c r="CF2" s="891"/>
      <c r="CG2" s="891"/>
      <c r="CH2" s="891"/>
      <c r="CI2" s="891"/>
      <c r="CJ2" s="891"/>
      <c r="CK2" s="891"/>
      <c r="CL2" s="892"/>
      <c r="CM2" s="3123">
        <v>2017</v>
      </c>
      <c r="CN2" s="3124"/>
      <c r="CO2" s="3124"/>
      <c r="CP2" s="3124"/>
      <c r="CQ2" s="3124"/>
      <c r="CR2" s="3124"/>
      <c r="CS2" s="3124"/>
      <c r="CT2" s="3124"/>
      <c r="CU2" s="3124"/>
      <c r="CV2" s="3124"/>
      <c r="CW2" s="3124"/>
      <c r="CX2" s="3124"/>
      <c r="CY2" s="3124"/>
      <c r="CZ2" s="3124"/>
      <c r="DA2" s="3124"/>
      <c r="DB2" s="3124"/>
      <c r="DC2" s="3124"/>
      <c r="DD2" s="3123" t="s">
        <v>715</v>
      </c>
      <c r="DE2" s="3124"/>
      <c r="DF2" s="3124"/>
      <c r="DG2" s="3124"/>
      <c r="DH2" s="3124"/>
      <c r="DI2" s="3124"/>
      <c r="DJ2" s="3124"/>
      <c r="DK2" s="3124"/>
      <c r="DL2" s="3124"/>
      <c r="DM2" s="3124"/>
      <c r="DN2" s="3124"/>
      <c r="DO2" s="3124"/>
      <c r="DP2" s="3124"/>
      <c r="DQ2" s="3124"/>
      <c r="DR2" s="3124"/>
      <c r="DS2" s="3124"/>
      <c r="DT2" s="3125"/>
      <c r="DU2" s="3123">
        <v>2019</v>
      </c>
      <c r="DV2" s="3124"/>
      <c r="DW2" s="3124"/>
      <c r="DX2" s="3124"/>
      <c r="DY2" s="3124"/>
      <c r="DZ2" s="3124"/>
      <c r="EA2" s="3124"/>
      <c r="EB2" s="3124"/>
      <c r="EC2" s="3124"/>
      <c r="ED2" s="3124"/>
      <c r="EE2" s="3124"/>
      <c r="EF2" s="3124"/>
      <c r="EG2" s="3124"/>
      <c r="EH2" s="3124"/>
      <c r="EI2" s="3124"/>
      <c r="EJ2" s="3124"/>
      <c r="EK2" s="3124"/>
      <c r="EL2" s="3125"/>
      <c r="EM2" s="3123">
        <v>2020</v>
      </c>
      <c r="EN2" s="3124"/>
      <c r="EO2" s="3124"/>
      <c r="EP2" s="3124"/>
      <c r="EQ2" s="3124"/>
      <c r="ER2" s="3124"/>
      <c r="ES2" s="3124"/>
      <c r="ET2" s="3124"/>
      <c r="EU2" s="3124"/>
      <c r="EV2" s="3124"/>
      <c r="EW2" s="3124"/>
      <c r="EX2" s="3124"/>
      <c r="EY2" s="3124"/>
      <c r="EZ2" s="3124"/>
      <c r="FA2" s="3124"/>
      <c r="FB2" s="3124"/>
      <c r="FC2" s="3125"/>
      <c r="FD2" s="3123">
        <v>2021</v>
      </c>
      <c r="FE2" s="3124"/>
      <c r="FF2" s="3124"/>
      <c r="FG2" s="3124"/>
      <c r="FH2" s="3124"/>
      <c r="FI2" s="3124"/>
      <c r="FJ2" s="3124"/>
      <c r="FK2" s="3124"/>
      <c r="FL2" s="3124"/>
      <c r="FM2" s="3124"/>
      <c r="FN2" s="3124"/>
      <c r="FO2" s="3124"/>
      <c r="FP2" s="3124"/>
      <c r="FQ2" s="3124"/>
      <c r="FR2" s="3124"/>
      <c r="FS2" s="3124"/>
      <c r="FT2" s="3125"/>
      <c r="FU2" s="3129">
        <v>2022</v>
      </c>
      <c r="FV2" s="3130"/>
      <c r="FW2" s="3130"/>
      <c r="FX2" s="3130"/>
      <c r="FY2" s="3130"/>
      <c r="FZ2" s="3130"/>
      <c r="GA2" s="3130"/>
      <c r="GB2" s="3130"/>
      <c r="GC2" s="3130"/>
      <c r="GD2" s="3130"/>
      <c r="GE2" s="3130"/>
      <c r="GF2" s="3130"/>
      <c r="GG2" s="3130"/>
      <c r="GH2" s="3130"/>
      <c r="GI2" s="3130"/>
      <c r="GJ2" s="3130"/>
      <c r="GK2" s="3131"/>
      <c r="GL2" s="3129">
        <v>2023</v>
      </c>
      <c r="GM2" s="3130"/>
      <c r="GN2" s="3130"/>
      <c r="GO2" s="3130"/>
      <c r="GP2" s="3130"/>
      <c r="GQ2" s="3130"/>
      <c r="GR2" s="3130"/>
      <c r="GS2" s="3130"/>
      <c r="GT2" s="3130"/>
      <c r="GU2" s="3130"/>
      <c r="GV2" s="3130"/>
      <c r="GW2" s="3130"/>
      <c r="GX2" s="3130"/>
      <c r="GY2" s="3130"/>
      <c r="GZ2" s="3130"/>
      <c r="HA2" s="3130"/>
      <c r="HB2" s="3131"/>
      <c r="HC2" s="3129">
        <v>2024</v>
      </c>
      <c r="HD2" s="3130"/>
      <c r="HE2" s="3130"/>
      <c r="HF2" s="3130"/>
      <c r="HG2" s="3130"/>
      <c r="HH2" s="3130"/>
      <c r="HI2" s="3130"/>
      <c r="HJ2" s="3130"/>
      <c r="HK2" s="3130"/>
      <c r="HL2" s="3130"/>
      <c r="HM2" s="3130"/>
      <c r="HN2" s="3130"/>
      <c r="HO2" s="3130"/>
      <c r="HP2" s="3130"/>
      <c r="HQ2" s="3130"/>
      <c r="HR2" s="3130"/>
      <c r="HS2" s="3131"/>
      <c r="HT2" s="3129">
        <v>2025</v>
      </c>
      <c r="HU2" s="3130"/>
      <c r="HV2" s="3130"/>
      <c r="HW2" s="3130"/>
      <c r="HX2" s="3130"/>
      <c r="HY2" s="3130"/>
      <c r="HZ2" s="3130"/>
      <c r="IA2" s="3130"/>
      <c r="IB2" s="3130"/>
      <c r="IC2" s="3130"/>
      <c r="ID2" s="3130"/>
      <c r="IE2" s="3130"/>
      <c r="IF2" s="3130"/>
      <c r="IG2" s="3130"/>
      <c r="IH2" s="3130"/>
      <c r="II2" s="3130"/>
      <c r="IJ2" s="3131"/>
      <c r="IK2" s="3129">
        <v>2026</v>
      </c>
      <c r="IL2" s="3130"/>
      <c r="IM2" s="3130"/>
      <c r="IN2" s="3131"/>
    </row>
    <row r="3" spans="1:248" s="904" customFormat="1" ht="26.25" customHeight="1" thickTop="1" thickBot="1">
      <c r="A3" s="3121"/>
      <c r="B3" s="893" t="s">
        <v>172</v>
      </c>
      <c r="C3" s="893" t="s">
        <v>173</v>
      </c>
      <c r="D3" s="893" t="s">
        <v>174</v>
      </c>
      <c r="E3" s="893" t="s">
        <v>175</v>
      </c>
      <c r="F3" s="894" t="s">
        <v>121</v>
      </c>
      <c r="G3" s="893" t="s">
        <v>122</v>
      </c>
      <c r="H3" s="893" t="s">
        <v>123</v>
      </c>
      <c r="I3" s="895" t="s">
        <v>172</v>
      </c>
      <c r="J3" s="893" t="s">
        <v>124</v>
      </c>
      <c r="K3" s="893" t="s">
        <v>125</v>
      </c>
      <c r="L3" s="893" t="s">
        <v>126</v>
      </c>
      <c r="M3" s="895" t="s">
        <v>173</v>
      </c>
      <c r="N3" s="893" t="s">
        <v>127</v>
      </c>
      <c r="O3" s="893" t="s">
        <v>128</v>
      </c>
      <c r="P3" s="893" t="s">
        <v>129</v>
      </c>
      <c r="Q3" s="895" t="s">
        <v>174</v>
      </c>
      <c r="R3" s="893" t="s">
        <v>130</v>
      </c>
      <c r="S3" s="893" t="s">
        <v>131</v>
      </c>
      <c r="T3" s="893" t="s">
        <v>132</v>
      </c>
      <c r="U3" s="895" t="s">
        <v>175</v>
      </c>
      <c r="V3" s="893" t="s">
        <v>716</v>
      </c>
      <c r="W3" s="893"/>
      <c r="X3" s="893" t="s">
        <v>121</v>
      </c>
      <c r="Y3" s="893" t="s">
        <v>122</v>
      </c>
      <c r="Z3" s="893" t="s">
        <v>123</v>
      </c>
      <c r="AA3" s="893" t="s">
        <v>172</v>
      </c>
      <c r="AB3" s="893" t="s">
        <v>179</v>
      </c>
      <c r="AC3" s="893" t="s">
        <v>125</v>
      </c>
      <c r="AD3" s="893" t="s">
        <v>135</v>
      </c>
      <c r="AE3" s="893" t="s">
        <v>173</v>
      </c>
      <c r="AF3" s="893" t="s">
        <v>127</v>
      </c>
      <c r="AG3" s="893" t="s">
        <v>128</v>
      </c>
      <c r="AH3" s="893" t="s">
        <v>129</v>
      </c>
      <c r="AI3" s="893" t="s">
        <v>174</v>
      </c>
      <c r="AJ3" s="893" t="s">
        <v>130</v>
      </c>
      <c r="AK3" s="893" t="s">
        <v>131</v>
      </c>
      <c r="AL3" s="893" t="s">
        <v>132</v>
      </c>
      <c r="AM3" s="2837" t="s">
        <v>121</v>
      </c>
      <c r="AN3" s="893" t="s">
        <v>122</v>
      </c>
      <c r="AO3" s="2838" t="s">
        <v>123</v>
      </c>
      <c r="AP3" s="895" t="s">
        <v>175</v>
      </c>
      <c r="AQ3" s="893" t="s">
        <v>716</v>
      </c>
      <c r="AR3" s="893" t="s">
        <v>121</v>
      </c>
      <c r="AS3" s="893" t="s">
        <v>122</v>
      </c>
      <c r="AT3" s="893" t="s">
        <v>123</v>
      </c>
      <c r="AU3" s="893" t="s">
        <v>172</v>
      </c>
      <c r="AV3" s="895" t="s">
        <v>179</v>
      </c>
      <c r="AW3" s="895" t="s">
        <v>125</v>
      </c>
      <c r="AX3" s="895" t="s">
        <v>135</v>
      </c>
      <c r="AY3" s="895" t="s">
        <v>173</v>
      </c>
      <c r="AZ3" s="895" t="s">
        <v>127</v>
      </c>
      <c r="BA3" s="895" t="s">
        <v>128</v>
      </c>
      <c r="BB3" s="895" t="s">
        <v>129</v>
      </c>
      <c r="BC3" s="896" t="s">
        <v>175</v>
      </c>
      <c r="BD3" s="895" t="s">
        <v>121</v>
      </c>
      <c r="BE3" s="895" t="s">
        <v>122</v>
      </c>
      <c r="BF3" s="895" t="s">
        <v>123</v>
      </c>
      <c r="BG3" s="895" t="s">
        <v>172</v>
      </c>
      <c r="BH3" s="895" t="s">
        <v>124</v>
      </c>
      <c r="BI3" s="895" t="s">
        <v>125</v>
      </c>
      <c r="BJ3" s="895" t="s">
        <v>135</v>
      </c>
      <c r="BK3" s="895" t="s">
        <v>173</v>
      </c>
      <c r="BL3" s="895" t="s">
        <v>127</v>
      </c>
      <c r="BM3" s="895" t="s">
        <v>128</v>
      </c>
      <c r="BN3" s="895" t="s">
        <v>129</v>
      </c>
      <c r="BO3" s="895"/>
      <c r="BP3" s="895"/>
      <c r="BQ3" s="895"/>
      <c r="BR3" s="895" t="s">
        <v>174</v>
      </c>
      <c r="BS3" s="897" t="s">
        <v>130</v>
      </c>
      <c r="BT3" s="897" t="s">
        <v>131</v>
      </c>
      <c r="BU3" s="897" t="s">
        <v>132</v>
      </c>
      <c r="BV3" s="898" t="s">
        <v>175</v>
      </c>
      <c r="BW3" s="897" t="s">
        <v>121</v>
      </c>
      <c r="BX3" s="897" t="s">
        <v>122</v>
      </c>
      <c r="BY3" s="897" t="s">
        <v>123</v>
      </c>
      <c r="BZ3" s="897" t="s">
        <v>172</v>
      </c>
      <c r="CA3" s="897" t="s">
        <v>124</v>
      </c>
      <c r="CB3" s="897" t="s">
        <v>125</v>
      </c>
      <c r="CC3" s="897" t="s">
        <v>126</v>
      </c>
      <c r="CD3" s="897" t="s">
        <v>173</v>
      </c>
      <c r="CE3" s="897" t="s">
        <v>127</v>
      </c>
      <c r="CF3" s="897" t="s">
        <v>128</v>
      </c>
      <c r="CG3" s="897" t="s">
        <v>129</v>
      </c>
      <c r="CH3" s="897" t="s">
        <v>174</v>
      </c>
      <c r="CI3" s="899" t="s">
        <v>130</v>
      </c>
      <c r="CJ3" s="899" t="s">
        <v>131</v>
      </c>
      <c r="CK3" s="899" t="s">
        <v>132</v>
      </c>
      <c r="CL3" s="900" t="s">
        <v>175</v>
      </c>
      <c r="CM3" s="901" t="s">
        <v>121</v>
      </c>
      <c r="CN3" s="899" t="s">
        <v>122</v>
      </c>
      <c r="CO3" s="899" t="s">
        <v>123</v>
      </c>
      <c r="CP3" s="899" t="s">
        <v>172</v>
      </c>
      <c r="CQ3" s="899" t="s">
        <v>124</v>
      </c>
      <c r="CR3" s="899" t="s">
        <v>125</v>
      </c>
      <c r="CS3" s="899" t="s">
        <v>126</v>
      </c>
      <c r="CT3" s="899" t="s">
        <v>173</v>
      </c>
      <c r="CU3" s="899" t="s">
        <v>127</v>
      </c>
      <c r="CV3" s="899" t="s">
        <v>128</v>
      </c>
      <c r="CW3" s="899" t="s">
        <v>129</v>
      </c>
      <c r="CX3" s="899" t="s">
        <v>174</v>
      </c>
      <c r="CY3" s="899" t="s">
        <v>130</v>
      </c>
      <c r="CZ3" s="899" t="s">
        <v>131</v>
      </c>
      <c r="DA3" s="899" t="s">
        <v>132</v>
      </c>
      <c r="DB3" s="899" t="s">
        <v>175</v>
      </c>
      <c r="DC3" s="899" t="s">
        <v>176</v>
      </c>
      <c r="DD3" s="901" t="s">
        <v>121</v>
      </c>
      <c r="DE3" s="899" t="s">
        <v>122</v>
      </c>
      <c r="DF3" s="899" t="s">
        <v>123</v>
      </c>
      <c r="DG3" s="899" t="s">
        <v>172</v>
      </c>
      <c r="DH3" s="899" t="s">
        <v>124</v>
      </c>
      <c r="DI3" s="899" t="s">
        <v>125</v>
      </c>
      <c r="DJ3" s="899" t="s">
        <v>126</v>
      </c>
      <c r="DK3" s="899" t="s">
        <v>173</v>
      </c>
      <c r="DL3" s="899" t="s">
        <v>127</v>
      </c>
      <c r="DM3" s="899" t="s">
        <v>128</v>
      </c>
      <c r="DN3" s="899" t="s">
        <v>129</v>
      </c>
      <c r="DO3" s="899" t="s">
        <v>174</v>
      </c>
      <c r="DP3" s="899" t="s">
        <v>130</v>
      </c>
      <c r="DQ3" s="899" t="s">
        <v>131</v>
      </c>
      <c r="DR3" s="899" t="s">
        <v>132</v>
      </c>
      <c r="DS3" s="899" t="s">
        <v>175</v>
      </c>
      <c r="DT3" s="900" t="s">
        <v>176</v>
      </c>
      <c r="DU3" s="901" t="s">
        <v>121</v>
      </c>
      <c r="DV3" s="899" t="s">
        <v>122</v>
      </c>
      <c r="DW3" s="899" t="s">
        <v>123</v>
      </c>
      <c r="DX3" s="899" t="s">
        <v>172</v>
      </c>
      <c r="DY3" s="899" t="s">
        <v>124</v>
      </c>
      <c r="DZ3" s="899" t="s">
        <v>125</v>
      </c>
      <c r="EA3" s="899" t="s">
        <v>126</v>
      </c>
      <c r="EB3" s="899" t="s">
        <v>173</v>
      </c>
      <c r="EC3" s="899" t="s">
        <v>717</v>
      </c>
      <c r="ED3" s="899" t="s">
        <v>127</v>
      </c>
      <c r="EE3" s="899" t="s">
        <v>128</v>
      </c>
      <c r="EF3" s="899" t="s">
        <v>129</v>
      </c>
      <c r="EG3" s="899" t="s">
        <v>174</v>
      </c>
      <c r="EH3" s="899" t="s">
        <v>130</v>
      </c>
      <c r="EI3" s="899" t="s">
        <v>131</v>
      </c>
      <c r="EJ3" s="899" t="s">
        <v>132</v>
      </c>
      <c r="EK3" s="899" t="s">
        <v>175</v>
      </c>
      <c r="EL3" s="900" t="s">
        <v>176</v>
      </c>
      <c r="EM3" s="901" t="s">
        <v>121</v>
      </c>
      <c r="EN3" s="899" t="s">
        <v>122</v>
      </c>
      <c r="EO3" s="899" t="s">
        <v>123</v>
      </c>
      <c r="EP3" s="899" t="s">
        <v>172</v>
      </c>
      <c r="EQ3" s="899" t="s">
        <v>124</v>
      </c>
      <c r="ER3" s="899" t="s">
        <v>125</v>
      </c>
      <c r="ES3" s="899" t="s">
        <v>126</v>
      </c>
      <c r="ET3" s="899" t="s">
        <v>173</v>
      </c>
      <c r="EU3" s="899" t="s">
        <v>718</v>
      </c>
      <c r="EV3" s="899" t="s">
        <v>128</v>
      </c>
      <c r="EW3" s="899" t="s">
        <v>129</v>
      </c>
      <c r="EX3" s="899" t="s">
        <v>174</v>
      </c>
      <c r="EY3" s="899" t="s">
        <v>130</v>
      </c>
      <c r="EZ3" s="899" t="s">
        <v>131</v>
      </c>
      <c r="FA3" s="899" t="s">
        <v>132</v>
      </c>
      <c r="FB3" s="899" t="s">
        <v>175</v>
      </c>
      <c r="FC3" s="900" t="s">
        <v>176</v>
      </c>
      <c r="FD3" s="901" t="s">
        <v>121</v>
      </c>
      <c r="FE3" s="899" t="s">
        <v>122</v>
      </c>
      <c r="FF3" s="899" t="s">
        <v>123</v>
      </c>
      <c r="FG3" s="899" t="s">
        <v>172</v>
      </c>
      <c r="FH3" s="899" t="s">
        <v>124</v>
      </c>
      <c r="FI3" s="899" t="s">
        <v>125</v>
      </c>
      <c r="FJ3" s="899" t="s">
        <v>126</v>
      </c>
      <c r="FK3" s="899" t="s">
        <v>173</v>
      </c>
      <c r="FL3" s="899" t="s">
        <v>127</v>
      </c>
      <c r="FM3" s="899" t="s">
        <v>128</v>
      </c>
      <c r="FN3" s="899" t="s">
        <v>129</v>
      </c>
      <c r="FO3" s="899" t="s">
        <v>174</v>
      </c>
      <c r="FP3" s="899" t="s">
        <v>130</v>
      </c>
      <c r="FQ3" s="899" t="s">
        <v>131</v>
      </c>
      <c r="FR3" s="899" t="s">
        <v>132</v>
      </c>
      <c r="FS3" s="899" t="s">
        <v>175</v>
      </c>
      <c r="FT3" s="900" t="s">
        <v>176</v>
      </c>
      <c r="FU3" s="995" t="s">
        <v>121</v>
      </c>
      <c r="FV3" s="996" t="s">
        <v>122</v>
      </c>
      <c r="FW3" s="996" t="s">
        <v>123</v>
      </c>
      <c r="FX3" s="996" t="s">
        <v>172</v>
      </c>
      <c r="FY3" s="996" t="s">
        <v>124</v>
      </c>
      <c r="FZ3" s="996" t="s">
        <v>125</v>
      </c>
      <c r="GA3" s="996" t="s">
        <v>126</v>
      </c>
      <c r="GB3" s="996" t="s">
        <v>173</v>
      </c>
      <c r="GC3" s="996" t="s">
        <v>127</v>
      </c>
      <c r="GD3" s="996" t="s">
        <v>128</v>
      </c>
      <c r="GE3" s="996" t="s">
        <v>129</v>
      </c>
      <c r="GF3" s="996" t="s">
        <v>174</v>
      </c>
      <c r="GG3" s="996" t="s">
        <v>130</v>
      </c>
      <c r="GH3" s="996" t="s">
        <v>131</v>
      </c>
      <c r="GI3" s="996" t="s">
        <v>132</v>
      </c>
      <c r="GJ3" s="996" t="s">
        <v>175</v>
      </c>
      <c r="GK3" s="997" t="s">
        <v>176</v>
      </c>
      <c r="GL3" s="995" t="s">
        <v>121</v>
      </c>
      <c r="GM3" s="996" t="s">
        <v>122</v>
      </c>
      <c r="GN3" s="996" t="s">
        <v>123</v>
      </c>
      <c r="GO3" s="996" t="s">
        <v>172</v>
      </c>
      <c r="GP3" s="996" t="s">
        <v>124</v>
      </c>
      <c r="GQ3" s="996" t="s">
        <v>125</v>
      </c>
      <c r="GR3" s="996" t="s">
        <v>126</v>
      </c>
      <c r="GS3" s="996" t="s">
        <v>173</v>
      </c>
      <c r="GT3" s="996" t="s">
        <v>127</v>
      </c>
      <c r="GU3" s="996" t="s">
        <v>128</v>
      </c>
      <c r="GV3" s="996" t="s">
        <v>129</v>
      </c>
      <c r="GW3" s="996" t="s">
        <v>174</v>
      </c>
      <c r="GX3" s="996" t="s">
        <v>130</v>
      </c>
      <c r="GY3" s="996" t="s">
        <v>131</v>
      </c>
      <c r="GZ3" s="996" t="s">
        <v>132</v>
      </c>
      <c r="HA3" s="996" t="s">
        <v>175</v>
      </c>
      <c r="HB3" s="997" t="s">
        <v>176</v>
      </c>
      <c r="HC3" s="995" t="s">
        <v>121</v>
      </c>
      <c r="HD3" s="996" t="s">
        <v>122</v>
      </c>
      <c r="HE3" s="996" t="s">
        <v>123</v>
      </c>
      <c r="HF3" s="996" t="s">
        <v>172</v>
      </c>
      <c r="HG3" s="996" t="s">
        <v>124</v>
      </c>
      <c r="HH3" s="996" t="s">
        <v>125</v>
      </c>
      <c r="HI3" s="996" t="s">
        <v>126</v>
      </c>
      <c r="HJ3" s="996" t="s">
        <v>173</v>
      </c>
      <c r="HK3" s="996" t="s">
        <v>127</v>
      </c>
      <c r="HL3" s="996" t="s">
        <v>128</v>
      </c>
      <c r="HM3" s="996" t="s">
        <v>129</v>
      </c>
      <c r="HN3" s="996" t="s">
        <v>174</v>
      </c>
      <c r="HO3" s="996" t="s">
        <v>130</v>
      </c>
      <c r="HP3" s="996" t="s">
        <v>131</v>
      </c>
      <c r="HQ3" s="996" t="s">
        <v>132</v>
      </c>
      <c r="HR3" s="996" t="s">
        <v>175</v>
      </c>
      <c r="HS3" s="997" t="s">
        <v>176</v>
      </c>
      <c r="HT3" s="995" t="s">
        <v>121</v>
      </c>
      <c r="HU3" s="996" t="s">
        <v>122</v>
      </c>
      <c r="HV3" s="996" t="s">
        <v>123</v>
      </c>
      <c r="HW3" s="996" t="s">
        <v>172</v>
      </c>
      <c r="HX3" s="996" t="s">
        <v>124</v>
      </c>
      <c r="HY3" s="996" t="s">
        <v>125</v>
      </c>
      <c r="HZ3" s="996" t="s">
        <v>126</v>
      </c>
      <c r="IA3" s="996" t="s">
        <v>173</v>
      </c>
      <c r="IB3" s="996" t="s">
        <v>127</v>
      </c>
      <c r="IC3" s="996" t="s">
        <v>128</v>
      </c>
      <c r="ID3" s="996" t="s">
        <v>129</v>
      </c>
      <c r="IE3" s="996" t="s">
        <v>174</v>
      </c>
      <c r="IF3" s="996" t="s">
        <v>130</v>
      </c>
      <c r="IG3" s="996" t="s">
        <v>131</v>
      </c>
      <c r="IH3" s="996" t="s">
        <v>132</v>
      </c>
      <c r="II3" s="996" t="s">
        <v>175</v>
      </c>
      <c r="IJ3" s="997" t="s">
        <v>176</v>
      </c>
      <c r="IK3" s="995" t="s">
        <v>121</v>
      </c>
      <c r="IL3" s="996" t="s">
        <v>122</v>
      </c>
      <c r="IM3" s="996" t="s">
        <v>123</v>
      </c>
      <c r="IN3" s="997" t="s">
        <v>172</v>
      </c>
    </row>
    <row r="4" spans="1:248" s="923" customFormat="1" ht="23.25" customHeight="1" thickTop="1">
      <c r="A4" s="998" t="s">
        <v>758</v>
      </c>
      <c r="B4" s="906">
        <v>291.38499999999999</v>
      </c>
      <c r="C4" s="2699">
        <v>134.37899999999999</v>
      </c>
      <c r="D4" s="908">
        <v>276.529</v>
      </c>
      <c r="E4" s="908">
        <v>385.27699999999999</v>
      </c>
      <c r="F4" s="909">
        <v>0</v>
      </c>
      <c r="G4" s="910">
        <v>37.945836</v>
      </c>
      <c r="H4" s="910">
        <v>10.898300000000001</v>
      </c>
      <c r="I4" s="910">
        <v>48.844135999999999</v>
      </c>
      <c r="J4" s="910">
        <v>0</v>
      </c>
      <c r="K4" s="910">
        <v>16.029599999999999</v>
      </c>
      <c r="L4" s="910">
        <v>7.3247</v>
      </c>
      <c r="M4" s="910">
        <v>23.354299999999999</v>
      </c>
      <c r="N4" s="910">
        <v>13.495900000000001</v>
      </c>
      <c r="O4" s="910">
        <v>0</v>
      </c>
      <c r="P4" s="910">
        <v>22.125299999999999</v>
      </c>
      <c r="Q4" s="910">
        <v>35.621200000000002</v>
      </c>
      <c r="R4" s="910">
        <v>0</v>
      </c>
      <c r="S4" s="910">
        <v>30.068300000000001</v>
      </c>
      <c r="T4" s="910">
        <v>0</v>
      </c>
      <c r="U4" s="910">
        <v>30.068300000000001</v>
      </c>
      <c r="V4" s="910">
        <v>137.887936</v>
      </c>
      <c r="W4" s="910"/>
      <c r="X4" s="910">
        <v>8.0269999999999992</v>
      </c>
      <c r="Y4" s="910">
        <v>0</v>
      </c>
      <c r="Z4" s="910">
        <v>0</v>
      </c>
      <c r="AA4" s="910">
        <v>8.0269999999999992</v>
      </c>
      <c r="AB4" s="910">
        <v>36.676900000000003</v>
      </c>
      <c r="AC4" s="910">
        <v>0</v>
      </c>
      <c r="AD4" s="910">
        <v>18.550799999999999</v>
      </c>
      <c r="AE4" s="910">
        <v>55.227699999999999</v>
      </c>
      <c r="AF4" s="910">
        <v>9.4832999999999998</v>
      </c>
      <c r="AG4" s="910">
        <v>21.527999999999999</v>
      </c>
      <c r="AH4" s="910">
        <v>11.6959</v>
      </c>
      <c r="AI4" s="910">
        <v>42.7072</v>
      </c>
      <c r="AJ4" s="910">
        <v>30.9681</v>
      </c>
      <c r="AK4" s="910">
        <v>0</v>
      </c>
      <c r="AL4" s="910">
        <v>22.1219</v>
      </c>
      <c r="AM4" s="909"/>
      <c r="AN4" s="910"/>
      <c r="AO4" s="2791"/>
      <c r="AP4" s="910">
        <v>53.09</v>
      </c>
      <c r="AQ4" s="910">
        <v>159.05189999999999</v>
      </c>
      <c r="AR4" s="910">
        <v>36.905799999999999</v>
      </c>
      <c r="AS4" s="910">
        <v>23.960799999999999</v>
      </c>
      <c r="AT4" s="910">
        <v>0</v>
      </c>
      <c r="AU4" s="910">
        <v>60.866599999999998</v>
      </c>
      <c r="AV4" s="910">
        <v>5.2713999999999999</v>
      </c>
      <c r="AW4" s="910">
        <v>22.7441</v>
      </c>
      <c r="AX4" s="910">
        <v>23.784300000000002</v>
      </c>
      <c r="AY4" s="910">
        <v>51.799800000000005</v>
      </c>
      <c r="AZ4" s="910">
        <v>31.9133</v>
      </c>
      <c r="BA4" s="910">
        <v>13.9162</v>
      </c>
      <c r="BB4" s="910">
        <v>12.3703</v>
      </c>
      <c r="BC4" s="910">
        <v>47.332500000000003</v>
      </c>
      <c r="BD4" s="910">
        <v>0</v>
      </c>
      <c r="BE4" s="910">
        <v>0</v>
      </c>
      <c r="BF4" s="910">
        <v>26.901599999999998</v>
      </c>
      <c r="BG4" s="910">
        <v>26.901599999999998</v>
      </c>
      <c r="BH4" s="910">
        <v>5.2713999999999999</v>
      </c>
      <c r="BI4" s="910">
        <v>22.7441</v>
      </c>
      <c r="BJ4" s="910">
        <v>58.957999999999998</v>
      </c>
      <c r="BK4" s="910">
        <v>86.973500000000001</v>
      </c>
      <c r="BL4" s="910">
        <v>14.217700000000001</v>
      </c>
      <c r="BM4" s="910">
        <v>29.8169</v>
      </c>
      <c r="BN4" s="910">
        <v>102.03440000000001</v>
      </c>
      <c r="BO4" s="910"/>
      <c r="BP4" s="910"/>
      <c r="BQ4" s="910"/>
      <c r="BR4" s="910">
        <v>146.06899999999999</v>
      </c>
      <c r="BS4" s="916">
        <v>15.6706</v>
      </c>
      <c r="BT4" s="916">
        <v>13.7026</v>
      </c>
      <c r="BU4" s="916">
        <v>0</v>
      </c>
      <c r="BV4" s="916">
        <v>29.373200000000001</v>
      </c>
      <c r="BW4" s="916">
        <v>16.310099999999998</v>
      </c>
      <c r="BX4" s="916">
        <v>61.169899999999998</v>
      </c>
      <c r="BY4" s="916">
        <v>0</v>
      </c>
      <c r="BZ4" s="916">
        <v>77.479942829999999</v>
      </c>
      <c r="CA4" s="916">
        <v>0</v>
      </c>
      <c r="CB4" s="916">
        <v>0</v>
      </c>
      <c r="CC4" s="916">
        <v>73.080600000000004</v>
      </c>
      <c r="CD4" s="916">
        <v>73.080600000000004</v>
      </c>
      <c r="CE4" s="916">
        <v>0</v>
      </c>
      <c r="CF4" s="916">
        <v>0</v>
      </c>
      <c r="CG4" s="916">
        <v>52.878700000000002</v>
      </c>
      <c r="CH4" s="916">
        <v>52.878700000000002</v>
      </c>
      <c r="CI4" s="916">
        <v>57.670900000000003</v>
      </c>
      <c r="CJ4" s="916">
        <v>19.243099999999998</v>
      </c>
      <c r="CK4" s="916">
        <v>0</v>
      </c>
      <c r="CL4" s="916">
        <v>76.914000000000001</v>
      </c>
      <c r="CM4" s="916">
        <v>0</v>
      </c>
      <c r="CN4" s="916">
        <v>0</v>
      </c>
      <c r="CO4" s="916">
        <v>0</v>
      </c>
      <c r="CP4" s="916">
        <v>0</v>
      </c>
      <c r="CQ4" s="916">
        <v>28.885312370000001</v>
      </c>
      <c r="CR4" s="916">
        <v>40.713216580000001</v>
      </c>
      <c r="CS4" s="916">
        <v>160.00376891000002</v>
      </c>
      <c r="CT4" s="916">
        <v>229.60229786000002</v>
      </c>
      <c r="CU4" s="916">
        <v>0</v>
      </c>
      <c r="CV4" s="916">
        <v>66.646763800000002</v>
      </c>
      <c r="CW4" s="916">
        <v>0</v>
      </c>
      <c r="CX4" s="916">
        <v>66.646763800000002</v>
      </c>
      <c r="CY4" s="916">
        <v>110.96688898000001</v>
      </c>
      <c r="CZ4" s="916">
        <v>33.268260900000001</v>
      </c>
      <c r="DA4" s="916">
        <v>0</v>
      </c>
      <c r="DB4" s="916">
        <v>144.23514987999999</v>
      </c>
      <c r="DC4" s="916">
        <v>440.48421154000005</v>
      </c>
      <c r="DD4" s="917">
        <v>83.706688470000003</v>
      </c>
      <c r="DE4" s="916">
        <v>0</v>
      </c>
      <c r="DF4" s="916">
        <v>30.76026543</v>
      </c>
      <c r="DG4" s="916">
        <v>114.46695390000001</v>
      </c>
      <c r="DH4" s="916">
        <v>87.012355780000007</v>
      </c>
      <c r="DI4" s="916">
        <v>44.766930719999998</v>
      </c>
      <c r="DJ4" s="916">
        <v>51.972527810000003</v>
      </c>
      <c r="DK4" s="916">
        <v>183.75181431000001</v>
      </c>
      <c r="DL4" s="916">
        <v>28.935798080000001</v>
      </c>
      <c r="DM4" s="916">
        <v>0</v>
      </c>
      <c r="DN4" s="916">
        <v>0</v>
      </c>
      <c r="DO4" s="916">
        <v>28.935798080000001</v>
      </c>
      <c r="DP4" s="916">
        <v>0</v>
      </c>
      <c r="DQ4" s="916">
        <v>0</v>
      </c>
      <c r="DR4" s="916">
        <v>50.151256503550002</v>
      </c>
      <c r="DS4" s="916">
        <v>50.151256503550002</v>
      </c>
      <c r="DT4" s="918">
        <v>377.30582279355002</v>
      </c>
      <c r="DU4" s="917">
        <v>0</v>
      </c>
      <c r="DV4" s="916">
        <v>18.296296300000002</v>
      </c>
      <c r="DW4" s="916">
        <v>0</v>
      </c>
      <c r="DX4" s="916">
        <v>18.296296300000002</v>
      </c>
      <c r="DY4" s="916">
        <v>47.484506359999898</v>
      </c>
      <c r="DZ4" s="916">
        <v>37.557120220000002</v>
      </c>
      <c r="EA4" s="916">
        <v>0</v>
      </c>
      <c r="EB4" s="916">
        <v>85.0416265799999</v>
      </c>
      <c r="EC4" s="916">
        <v>103.33792287999989</v>
      </c>
      <c r="ED4" s="916">
        <v>0</v>
      </c>
      <c r="EE4" s="916">
        <v>0</v>
      </c>
      <c r="EF4" s="916">
        <v>0</v>
      </c>
      <c r="EG4" s="916">
        <v>0</v>
      </c>
      <c r="EH4" s="916">
        <v>49.916703049999995</v>
      </c>
      <c r="EI4" s="916">
        <v>0</v>
      </c>
      <c r="EJ4" s="916">
        <v>0</v>
      </c>
      <c r="EK4" s="916">
        <v>49.916703049999995</v>
      </c>
      <c r="EL4" s="918">
        <v>153.25462592999989</v>
      </c>
      <c r="EM4" s="917">
        <v>0</v>
      </c>
      <c r="EN4" s="916">
        <v>45.723028939999999</v>
      </c>
      <c r="EO4" s="916">
        <v>0</v>
      </c>
      <c r="EP4" s="916">
        <v>45.723028939999999</v>
      </c>
      <c r="EQ4" s="916">
        <v>0</v>
      </c>
      <c r="ER4" s="916">
        <v>0</v>
      </c>
      <c r="ES4" s="916">
        <v>0</v>
      </c>
      <c r="ET4" s="916">
        <v>0</v>
      </c>
      <c r="EU4" s="916">
        <v>0</v>
      </c>
      <c r="EV4" s="916">
        <v>0</v>
      </c>
      <c r="EW4" s="916">
        <v>0</v>
      </c>
      <c r="EX4" s="916">
        <v>0</v>
      </c>
      <c r="EY4" s="916">
        <v>0</v>
      </c>
      <c r="EZ4" s="916">
        <v>0</v>
      </c>
      <c r="FA4" s="916">
        <v>0</v>
      </c>
      <c r="FB4" s="916">
        <v>0</v>
      </c>
      <c r="FC4" s="918">
        <v>45.723028939999999</v>
      </c>
      <c r="FD4" s="919">
        <v>0</v>
      </c>
      <c r="FE4" s="915">
        <v>0</v>
      </c>
      <c r="FF4" s="915">
        <v>0</v>
      </c>
      <c r="FG4" s="915">
        <v>0</v>
      </c>
      <c r="FH4" s="916">
        <v>0</v>
      </c>
      <c r="FI4" s="916">
        <v>0</v>
      </c>
      <c r="FJ4" s="916">
        <v>0</v>
      </c>
      <c r="FK4" s="916">
        <v>0</v>
      </c>
      <c r="FL4" s="916">
        <v>62</v>
      </c>
      <c r="FM4" s="916">
        <v>0</v>
      </c>
      <c r="FN4" s="916">
        <v>386.4</v>
      </c>
      <c r="FO4" s="916">
        <v>448.4</v>
      </c>
      <c r="FP4" s="916">
        <v>0</v>
      </c>
      <c r="FQ4" s="916">
        <v>0</v>
      </c>
      <c r="FR4" s="916">
        <v>0</v>
      </c>
      <c r="FS4" s="916">
        <v>0</v>
      </c>
      <c r="FT4" s="918">
        <v>448.4</v>
      </c>
      <c r="FU4" s="917">
        <v>70</v>
      </c>
      <c r="FV4" s="916">
        <v>0</v>
      </c>
      <c r="FW4" s="916">
        <v>70</v>
      </c>
      <c r="FX4" s="915">
        <f>FW4+FV4+FU4</f>
        <v>140</v>
      </c>
      <c r="FY4" s="916">
        <v>0</v>
      </c>
      <c r="FZ4" s="916">
        <v>70</v>
      </c>
      <c r="GA4" s="999">
        <v>0</v>
      </c>
      <c r="GB4" s="1000">
        <f>GA4+FZ4+FY4</f>
        <v>70</v>
      </c>
      <c r="GC4" s="999">
        <v>70</v>
      </c>
      <c r="GD4" s="999">
        <v>0</v>
      </c>
      <c r="GE4" s="999">
        <v>0</v>
      </c>
      <c r="GF4" s="1000">
        <f>GE4+GD4+GC4</f>
        <v>70</v>
      </c>
      <c r="GG4" s="999">
        <v>0</v>
      </c>
      <c r="GH4" s="999">
        <v>0</v>
      </c>
      <c r="GI4" s="999">
        <v>70</v>
      </c>
      <c r="GJ4" s="1000">
        <f>GI4+GH4+GG4</f>
        <v>70</v>
      </c>
      <c r="GK4" s="1001">
        <v>350</v>
      </c>
      <c r="GL4" s="1002">
        <v>170</v>
      </c>
      <c r="GM4" s="999">
        <v>120</v>
      </c>
      <c r="GN4" s="999">
        <v>275</v>
      </c>
      <c r="GO4" s="999">
        <f>GN4+GM4+GL4</f>
        <v>565</v>
      </c>
      <c r="GP4" s="999">
        <v>0</v>
      </c>
      <c r="GQ4" s="999">
        <v>0</v>
      </c>
      <c r="GR4" s="999">
        <v>0</v>
      </c>
      <c r="GS4" s="999">
        <f>GR4+GQ4+GP4</f>
        <v>0</v>
      </c>
      <c r="GT4" s="999">
        <v>0</v>
      </c>
      <c r="GU4" s="999">
        <v>0</v>
      </c>
      <c r="GV4" s="999">
        <v>0</v>
      </c>
      <c r="GW4" s="999">
        <f>GV4+GU4+GT4</f>
        <v>0</v>
      </c>
      <c r="GX4" s="999">
        <v>0</v>
      </c>
      <c r="GY4" s="1000">
        <v>0</v>
      </c>
      <c r="GZ4" s="999">
        <v>70</v>
      </c>
      <c r="HA4" s="999">
        <f>GZ4+GY4+GX4</f>
        <v>70</v>
      </c>
      <c r="HB4" s="1003">
        <f>HA4+GW4+GS4+GO4</f>
        <v>635</v>
      </c>
      <c r="HC4" s="1002">
        <v>100.44308135999999</v>
      </c>
      <c r="HD4" s="999">
        <v>97.244494299999999</v>
      </c>
      <c r="HE4" s="999">
        <v>142.03597662999999</v>
      </c>
      <c r="HF4" s="999">
        <f>HE4+HD4+HC4</f>
        <v>339.72355228999999</v>
      </c>
      <c r="HG4" s="999">
        <v>126.46628486</v>
      </c>
      <c r="HH4" s="999">
        <v>110.93474343999999</v>
      </c>
      <c r="HI4" s="999">
        <v>115.43485234000001</v>
      </c>
      <c r="HJ4" s="999">
        <f>HG4+HH4+HI4</f>
        <v>352.83588064000003</v>
      </c>
      <c r="HK4" s="999">
        <v>0</v>
      </c>
      <c r="HL4" s="999">
        <v>204.45</v>
      </c>
      <c r="HM4" s="999">
        <v>93.483999999999995</v>
      </c>
      <c r="HN4" s="999">
        <f>HK4+HL4+HM4</f>
        <v>297.93399999999997</v>
      </c>
      <c r="HO4" s="999">
        <f>HO5</f>
        <v>0</v>
      </c>
      <c r="HP4" s="999">
        <f t="shared" ref="HP4:HS4" si="0">HP5</f>
        <v>0</v>
      </c>
      <c r="HQ4" s="999">
        <f t="shared" si="0"/>
        <v>70</v>
      </c>
      <c r="HR4" s="999">
        <f t="shared" si="0"/>
        <v>70</v>
      </c>
      <c r="HS4" s="1003">
        <f t="shared" si="0"/>
        <v>1060.48943293</v>
      </c>
      <c r="HT4" s="1002">
        <f>HT5</f>
        <v>169.24</v>
      </c>
      <c r="HU4" s="999">
        <f t="shared" ref="HU4:HZ4" si="1">HU5</f>
        <v>188.49</v>
      </c>
      <c r="HV4" s="999">
        <f t="shared" si="1"/>
        <v>42.235999999999997</v>
      </c>
      <c r="HW4" s="999">
        <f t="shared" si="1"/>
        <v>399.96600000000001</v>
      </c>
      <c r="HX4" s="999">
        <f t="shared" si="1"/>
        <v>149.33000000000001</v>
      </c>
      <c r="HY4" s="999">
        <f t="shared" si="1"/>
        <v>145.52000000000001</v>
      </c>
      <c r="HZ4" s="999">
        <f t="shared" si="1"/>
        <v>101.386</v>
      </c>
      <c r="IA4" s="999">
        <f>IA5</f>
        <v>396.23700000000002</v>
      </c>
      <c r="IB4" s="999">
        <f>IB5</f>
        <v>0</v>
      </c>
      <c r="IC4" s="999">
        <v>0</v>
      </c>
      <c r="ID4" s="999">
        <v>0</v>
      </c>
      <c r="IE4" s="999">
        <v>0</v>
      </c>
      <c r="IF4" s="999">
        <v>0</v>
      </c>
      <c r="IG4" s="999">
        <v>0</v>
      </c>
      <c r="IH4" s="999">
        <v>70</v>
      </c>
      <c r="II4" s="999">
        <v>70</v>
      </c>
      <c r="IJ4" s="1001">
        <v>70</v>
      </c>
      <c r="IK4" s="1002">
        <v>0</v>
      </c>
      <c r="IL4" s="999">
        <v>0</v>
      </c>
      <c r="IM4" s="999">
        <v>0</v>
      </c>
      <c r="IN4" s="1001">
        <v>0</v>
      </c>
    </row>
    <row r="5" spans="1:248" ht="23.25" customHeight="1">
      <c r="A5" s="1004" t="s">
        <v>759</v>
      </c>
      <c r="B5" s="928">
        <v>152.22</v>
      </c>
      <c r="C5" s="929">
        <v>13.095000000000001</v>
      </c>
      <c r="D5" s="930">
        <v>91.034999999999997</v>
      </c>
      <c r="E5" s="930">
        <v>329.95499999999998</v>
      </c>
      <c r="F5" s="931">
        <v>0</v>
      </c>
      <c r="G5" s="932">
        <v>37.945836</v>
      </c>
      <c r="H5" s="932">
        <v>10.898300000000001</v>
      </c>
      <c r="I5" s="932">
        <v>48.844135999999999</v>
      </c>
      <c r="J5" s="932">
        <v>0</v>
      </c>
      <c r="K5" s="932">
        <v>16.029599999999999</v>
      </c>
      <c r="L5" s="932">
        <v>7.3247</v>
      </c>
      <c r="M5" s="932">
        <v>23.354299999999999</v>
      </c>
      <c r="N5" s="932">
        <v>13.495900000000001</v>
      </c>
      <c r="O5" s="932">
        <v>0</v>
      </c>
      <c r="P5" s="932">
        <v>22.125299999999999</v>
      </c>
      <c r="Q5" s="932">
        <v>35.621200000000002</v>
      </c>
      <c r="R5" s="932">
        <v>0</v>
      </c>
      <c r="S5" s="932">
        <v>30.068300000000001</v>
      </c>
      <c r="T5" s="932">
        <v>0</v>
      </c>
      <c r="U5" s="932">
        <v>30.068300000000001</v>
      </c>
      <c r="V5" s="932">
        <v>137.887936</v>
      </c>
      <c r="W5" s="932"/>
      <c r="X5" s="932">
        <v>8.0269999999999992</v>
      </c>
      <c r="Y5" s="932">
        <v>0</v>
      </c>
      <c r="Z5" s="932">
        <v>0</v>
      </c>
      <c r="AA5" s="932">
        <v>8.0269999999999992</v>
      </c>
      <c r="AB5" s="932">
        <v>36.676900000000003</v>
      </c>
      <c r="AC5" s="932">
        <v>0</v>
      </c>
      <c r="AD5" s="932">
        <v>18.550799999999999</v>
      </c>
      <c r="AE5" s="932">
        <v>55.227699999999999</v>
      </c>
      <c r="AF5" s="932">
        <v>9.4832999999999998</v>
      </c>
      <c r="AG5" s="932">
        <v>21.527999999999999</v>
      </c>
      <c r="AH5" s="932">
        <v>11.6959</v>
      </c>
      <c r="AI5" s="932">
        <v>42.7072</v>
      </c>
      <c r="AJ5" s="932">
        <v>30.9681</v>
      </c>
      <c r="AK5" s="932">
        <v>0</v>
      </c>
      <c r="AL5" s="932">
        <v>22.1219</v>
      </c>
      <c r="AM5" s="931"/>
      <c r="AN5" s="932"/>
      <c r="AO5" s="2814"/>
      <c r="AP5" s="932">
        <v>53.09</v>
      </c>
      <c r="AQ5" s="932">
        <v>159.05189999999999</v>
      </c>
      <c r="AR5" s="932">
        <v>36.905799999999999</v>
      </c>
      <c r="AS5" s="932">
        <v>23.960799999999999</v>
      </c>
      <c r="AT5" s="932">
        <v>0</v>
      </c>
      <c r="AU5" s="932">
        <v>60.866599999999998</v>
      </c>
      <c r="AV5" s="932">
        <v>5.2713999999999999</v>
      </c>
      <c r="AW5" s="932">
        <v>22.7441</v>
      </c>
      <c r="AX5" s="932">
        <v>23.784300000000002</v>
      </c>
      <c r="AY5" s="932">
        <v>51.799800000000005</v>
      </c>
      <c r="AZ5" s="932">
        <v>31.9133</v>
      </c>
      <c r="BA5" s="932">
        <v>13.9162</v>
      </c>
      <c r="BB5" s="932">
        <v>12.3703</v>
      </c>
      <c r="BC5" s="932">
        <v>47.332500000000003</v>
      </c>
      <c r="BD5" s="932">
        <v>0</v>
      </c>
      <c r="BE5" s="932">
        <v>0</v>
      </c>
      <c r="BF5" s="932">
        <v>26.901599999999998</v>
      </c>
      <c r="BG5" s="932">
        <v>26.901599999999998</v>
      </c>
      <c r="BH5" s="932">
        <v>5.2713999999999999</v>
      </c>
      <c r="BI5" s="932">
        <v>22.7441</v>
      </c>
      <c r="BJ5" s="932">
        <v>58.957999999999998</v>
      </c>
      <c r="BK5" s="932">
        <v>86.973500000000001</v>
      </c>
      <c r="BL5" s="932">
        <v>14.217700000000001</v>
      </c>
      <c r="BM5" s="932">
        <v>29.8169</v>
      </c>
      <c r="BN5" s="932">
        <v>102.03440000000001</v>
      </c>
      <c r="BO5" s="932"/>
      <c r="BP5" s="932"/>
      <c r="BQ5" s="932"/>
      <c r="BR5" s="932">
        <v>146.06899999999999</v>
      </c>
      <c r="BS5" s="1005">
        <v>15.6706</v>
      </c>
      <c r="BT5" s="934">
        <v>13.7026</v>
      </c>
      <c r="BU5" s="934">
        <v>0</v>
      </c>
      <c r="BV5" s="934">
        <v>29.373200000000001</v>
      </c>
      <c r="BW5" s="933">
        <v>16.310099999999998</v>
      </c>
      <c r="BX5" s="933">
        <v>61.169899999999998</v>
      </c>
      <c r="BY5" s="933">
        <v>0</v>
      </c>
      <c r="BZ5" s="933">
        <v>77.479942829999999</v>
      </c>
      <c r="CA5" s="933">
        <v>0</v>
      </c>
      <c r="CB5" s="933">
        <v>0</v>
      </c>
      <c r="CC5" s="933">
        <v>73.080600000000004</v>
      </c>
      <c r="CD5" s="933">
        <v>73.080600000000004</v>
      </c>
      <c r="CE5" s="933">
        <v>0</v>
      </c>
      <c r="CF5" s="933">
        <v>0</v>
      </c>
      <c r="CG5" s="933">
        <v>52.878700000000002</v>
      </c>
      <c r="CH5" s="933">
        <v>52.878700000000002</v>
      </c>
      <c r="CI5" s="933">
        <v>57.670900000000003</v>
      </c>
      <c r="CJ5" s="933">
        <v>19.243099999999998</v>
      </c>
      <c r="CK5" s="933">
        <v>0</v>
      </c>
      <c r="CL5" s="933">
        <v>76.914000000000001</v>
      </c>
      <c r="CM5" s="933">
        <v>0</v>
      </c>
      <c r="CN5" s="933">
        <v>0</v>
      </c>
      <c r="CO5" s="933">
        <v>0</v>
      </c>
      <c r="CP5" s="933">
        <v>0</v>
      </c>
      <c r="CQ5" s="933">
        <v>28.885312370000001</v>
      </c>
      <c r="CR5" s="933">
        <v>40.713216580000001</v>
      </c>
      <c r="CS5" s="933">
        <v>160.00376891000002</v>
      </c>
      <c r="CT5" s="933">
        <v>229.60229786000002</v>
      </c>
      <c r="CU5" s="933">
        <v>0</v>
      </c>
      <c r="CV5" s="933">
        <v>66.646763800000002</v>
      </c>
      <c r="CW5" s="933">
        <v>0</v>
      </c>
      <c r="CX5" s="933">
        <v>66.646763800000002</v>
      </c>
      <c r="CY5" s="933">
        <v>110.96688898000001</v>
      </c>
      <c r="CZ5" s="933">
        <v>33.268260900000001</v>
      </c>
      <c r="DA5" s="933">
        <v>0</v>
      </c>
      <c r="DB5" s="933">
        <v>144.23514987999999</v>
      </c>
      <c r="DC5" s="933">
        <v>440.48421154000005</v>
      </c>
      <c r="DD5" s="935">
        <v>83.706688470000003</v>
      </c>
      <c r="DE5" s="933">
        <v>0</v>
      </c>
      <c r="DF5" s="933">
        <v>30.76026543</v>
      </c>
      <c r="DG5" s="933">
        <v>114.46695390000001</v>
      </c>
      <c r="DH5" s="933">
        <v>87.012355780000007</v>
      </c>
      <c r="DI5" s="933">
        <v>44.766930719999998</v>
      </c>
      <c r="DJ5" s="933">
        <v>51.972527810000003</v>
      </c>
      <c r="DK5" s="933">
        <v>183.75181431000001</v>
      </c>
      <c r="DL5" s="933">
        <v>28.935798080000001</v>
      </c>
      <c r="DM5" s="933">
        <v>0</v>
      </c>
      <c r="DN5" s="933">
        <v>0</v>
      </c>
      <c r="DO5" s="933">
        <v>28.935798080000001</v>
      </c>
      <c r="DP5" s="933">
        <v>0</v>
      </c>
      <c r="DQ5" s="933">
        <v>0</v>
      </c>
      <c r="DR5" s="933">
        <v>50.151256503550002</v>
      </c>
      <c r="DS5" s="933">
        <v>50.151256503550002</v>
      </c>
      <c r="DT5" s="936">
        <v>377.30582279355002</v>
      </c>
      <c r="DU5" s="935">
        <v>0</v>
      </c>
      <c r="DV5" s="933">
        <v>18.296296300000002</v>
      </c>
      <c r="DW5" s="933">
        <v>0</v>
      </c>
      <c r="DX5" s="933">
        <v>18.296296300000002</v>
      </c>
      <c r="DY5" s="933">
        <v>47.484506359999898</v>
      </c>
      <c r="DZ5" s="933">
        <v>37.557120220000002</v>
      </c>
      <c r="EA5" s="933">
        <v>0</v>
      </c>
      <c r="EB5" s="933">
        <v>85.0416265799999</v>
      </c>
      <c r="EC5" s="933">
        <v>103.33792287999989</v>
      </c>
      <c r="ED5" s="933">
        <v>0</v>
      </c>
      <c r="EE5" s="933">
        <v>0</v>
      </c>
      <c r="EF5" s="933">
        <v>0</v>
      </c>
      <c r="EG5" s="933">
        <v>0</v>
      </c>
      <c r="EH5" s="933">
        <v>49.916703049999995</v>
      </c>
      <c r="EI5" s="933">
        <v>0</v>
      </c>
      <c r="EJ5" s="933">
        <v>0</v>
      </c>
      <c r="EK5" s="933">
        <v>49.916703049999995</v>
      </c>
      <c r="EL5" s="936">
        <v>153.25462592999989</v>
      </c>
      <c r="EM5" s="935">
        <v>0</v>
      </c>
      <c r="EN5" s="933">
        <v>45.723028939999999</v>
      </c>
      <c r="EO5" s="933">
        <v>0</v>
      </c>
      <c r="EP5" s="933">
        <v>45.723028939999999</v>
      </c>
      <c r="EQ5" s="933">
        <v>0</v>
      </c>
      <c r="ER5" s="933">
        <v>0</v>
      </c>
      <c r="ES5" s="933">
        <v>0</v>
      </c>
      <c r="ET5" s="933">
        <v>0</v>
      </c>
      <c r="EU5" s="933">
        <v>0</v>
      </c>
      <c r="EV5" s="933">
        <v>0</v>
      </c>
      <c r="EW5" s="933">
        <v>0</v>
      </c>
      <c r="EX5" s="933">
        <v>0</v>
      </c>
      <c r="EY5" s="933">
        <v>0</v>
      </c>
      <c r="EZ5" s="933">
        <v>0</v>
      </c>
      <c r="FA5" s="933">
        <v>0</v>
      </c>
      <c r="FB5" s="933">
        <v>0</v>
      </c>
      <c r="FC5" s="936">
        <v>45.723028939999999</v>
      </c>
      <c r="FD5" s="935">
        <v>0</v>
      </c>
      <c r="FE5" s="933">
        <v>0</v>
      </c>
      <c r="FF5" s="933">
        <v>0</v>
      </c>
      <c r="FG5" s="933">
        <v>0</v>
      </c>
      <c r="FH5" s="933">
        <v>0</v>
      </c>
      <c r="FI5" s="933">
        <v>0</v>
      </c>
      <c r="FJ5" s="933">
        <v>0</v>
      </c>
      <c r="FK5" s="933">
        <v>0</v>
      </c>
      <c r="FL5" s="933">
        <v>62</v>
      </c>
      <c r="FM5" s="933">
        <v>0</v>
      </c>
      <c r="FN5" s="933">
        <v>386.4</v>
      </c>
      <c r="FO5" s="933">
        <v>448.4</v>
      </c>
      <c r="FP5" s="933">
        <v>0</v>
      </c>
      <c r="FQ5" s="933">
        <v>0</v>
      </c>
      <c r="FR5" s="933">
        <v>0</v>
      </c>
      <c r="FS5" s="933">
        <v>0</v>
      </c>
      <c r="FT5" s="936">
        <v>448.4</v>
      </c>
      <c r="FU5" s="935">
        <v>70</v>
      </c>
      <c r="FV5" s="933">
        <v>0</v>
      </c>
      <c r="FW5" s="933">
        <v>70</v>
      </c>
      <c r="FX5" s="933">
        <f t="shared" ref="FX5:FX35" si="2">FW5+FV5+FU5</f>
        <v>140</v>
      </c>
      <c r="FY5" s="933">
        <v>0</v>
      </c>
      <c r="FZ5" s="933">
        <v>70</v>
      </c>
      <c r="GA5" s="945">
        <v>0</v>
      </c>
      <c r="GB5" s="945">
        <f t="shared" ref="GB5:GB35" si="3">GA5+FZ5+FY5</f>
        <v>70</v>
      </c>
      <c r="GC5" s="945">
        <v>70</v>
      </c>
      <c r="GD5" s="945">
        <v>0</v>
      </c>
      <c r="GE5" s="945">
        <v>0</v>
      </c>
      <c r="GF5" s="945">
        <f t="shared" ref="GF5:GF35" si="4">GE5+GD5+GC5</f>
        <v>70</v>
      </c>
      <c r="GG5" s="945">
        <v>0</v>
      </c>
      <c r="GH5" s="945">
        <v>0</v>
      </c>
      <c r="GI5" s="945">
        <v>70</v>
      </c>
      <c r="GJ5" s="945">
        <f t="shared" ref="GJ5:GJ35" si="5">GI5+GH5+GG5</f>
        <v>70</v>
      </c>
      <c r="GK5" s="1006">
        <v>350</v>
      </c>
      <c r="GL5" s="1007">
        <v>170</v>
      </c>
      <c r="GM5" s="945">
        <v>120</v>
      </c>
      <c r="GN5" s="945">
        <v>275</v>
      </c>
      <c r="GO5" s="945">
        <f t="shared" ref="GO5:GO12" si="6">GN5+GM5+GL5</f>
        <v>565</v>
      </c>
      <c r="GP5" s="945">
        <v>0</v>
      </c>
      <c r="GQ5" s="945">
        <v>0</v>
      </c>
      <c r="GR5" s="945">
        <v>0</v>
      </c>
      <c r="GS5" s="945">
        <f t="shared" ref="GS5:GS12" si="7">GR5+GQ5+GP5</f>
        <v>0</v>
      </c>
      <c r="GT5" s="945">
        <v>0</v>
      </c>
      <c r="GU5" s="945">
        <v>0</v>
      </c>
      <c r="GV5" s="945">
        <v>0</v>
      </c>
      <c r="GW5" s="945">
        <f t="shared" ref="GW5:GW12" si="8">GV5+GU5+GT5</f>
        <v>0</v>
      </c>
      <c r="GX5" s="945">
        <v>0</v>
      </c>
      <c r="GY5" s="945">
        <v>0</v>
      </c>
      <c r="GZ5" s="945">
        <v>70</v>
      </c>
      <c r="HA5" s="945">
        <f t="shared" ref="HA5:HA12" si="9">GZ5+GY5+GX5</f>
        <v>70</v>
      </c>
      <c r="HB5" s="1006">
        <f t="shared" ref="HB5:HB35" si="10">HA5+GW5+GS5+GO5</f>
        <v>635</v>
      </c>
      <c r="HC5" s="1007">
        <v>100.44308135999999</v>
      </c>
      <c r="HD5" s="945">
        <v>97.244494299999999</v>
      </c>
      <c r="HE5" s="945">
        <v>142.03597662999999</v>
      </c>
      <c r="HF5" s="945">
        <f t="shared" ref="HF5:HF12" si="11">HE5+HD5+HC5</f>
        <v>339.72355228999999</v>
      </c>
      <c r="HG5" s="945">
        <v>126.46628486</v>
      </c>
      <c r="HH5" s="945">
        <v>110.93474344000001</v>
      </c>
      <c r="HI5" s="945">
        <v>115.43485234000001</v>
      </c>
      <c r="HJ5" s="945">
        <f>HG5+HH5+HI5</f>
        <v>352.83588064000003</v>
      </c>
      <c r="HK5" s="945">
        <v>0</v>
      </c>
      <c r="HL5" s="945">
        <v>204.45</v>
      </c>
      <c r="HM5" s="945">
        <v>93.48</v>
      </c>
      <c r="HN5" s="945">
        <f>HK5+HL5+HM5</f>
        <v>297.93</v>
      </c>
      <c r="HO5" s="945">
        <v>0</v>
      </c>
      <c r="HP5" s="945">
        <v>0</v>
      </c>
      <c r="HQ5" s="945">
        <v>70</v>
      </c>
      <c r="HR5" s="945">
        <f>HO5+HP5+HQ5</f>
        <v>70</v>
      </c>
      <c r="HS5" s="1006">
        <f>HR5+HN5+HJ5+HF5</f>
        <v>1060.48943293</v>
      </c>
      <c r="HT5" s="1007">
        <v>169.24</v>
      </c>
      <c r="HU5" s="945">
        <v>188.49</v>
      </c>
      <c r="HV5" s="945">
        <v>42.235999999999997</v>
      </c>
      <c r="HW5" s="945">
        <f>HT5+HU5+HV5</f>
        <v>399.96600000000001</v>
      </c>
      <c r="HX5" s="945">
        <v>149.33000000000001</v>
      </c>
      <c r="HY5" s="945">
        <v>145.52000000000001</v>
      </c>
      <c r="HZ5" s="945">
        <v>101.386</v>
      </c>
      <c r="IA5" s="945">
        <v>396.23700000000002</v>
      </c>
      <c r="IB5" s="945">
        <v>0</v>
      </c>
      <c r="IC5" s="945">
        <v>0</v>
      </c>
      <c r="ID5" s="945">
        <v>0</v>
      </c>
      <c r="IE5" s="945">
        <v>0</v>
      </c>
      <c r="IF5" s="945">
        <v>0</v>
      </c>
      <c r="IG5" s="945">
        <v>0</v>
      </c>
      <c r="IH5" s="945">
        <v>70</v>
      </c>
      <c r="II5" s="945">
        <v>70</v>
      </c>
      <c r="IJ5" s="1006">
        <v>70</v>
      </c>
      <c r="IK5" s="1007">
        <v>0</v>
      </c>
      <c r="IL5" s="945">
        <v>0</v>
      </c>
      <c r="IM5" s="945">
        <v>0</v>
      </c>
      <c r="IN5" s="1006">
        <v>0</v>
      </c>
    </row>
    <row r="6" spans="1:248" s="923" customFormat="1" ht="23.25" customHeight="1">
      <c r="A6" s="1008" t="s">
        <v>760</v>
      </c>
      <c r="B6" s="906">
        <v>123.00700000000001</v>
      </c>
      <c r="C6" s="907">
        <v>121.28400000000001</v>
      </c>
      <c r="D6" s="908">
        <v>63.84</v>
      </c>
      <c r="E6" s="908">
        <v>0</v>
      </c>
      <c r="F6" s="909">
        <v>146.33651</v>
      </c>
      <c r="G6" s="910">
        <v>121.76175978999999</v>
      </c>
      <c r="H6" s="910">
        <v>249.55992517996003</v>
      </c>
      <c r="I6" s="910">
        <v>517.65819496996005</v>
      </c>
      <c r="J6" s="910">
        <v>133.34315682000002</v>
      </c>
      <c r="K6" s="910">
        <v>309.48418993514002</v>
      </c>
      <c r="L6" s="910">
        <v>148.35583</v>
      </c>
      <c r="M6" s="910">
        <v>591.18317675514004</v>
      </c>
      <c r="N6" s="910">
        <v>147.58922384000002</v>
      </c>
      <c r="O6" s="910">
        <v>294.78530009914999</v>
      </c>
      <c r="P6" s="910">
        <v>230.1268</v>
      </c>
      <c r="Q6" s="910">
        <v>672.5013239391501</v>
      </c>
      <c r="R6" s="910">
        <v>265.19465000000002</v>
      </c>
      <c r="S6" s="910">
        <v>361.83938214709997</v>
      </c>
      <c r="T6" s="910">
        <v>444.57427201188489</v>
      </c>
      <c r="U6" s="910">
        <v>1071.608304158985</v>
      </c>
      <c r="V6" s="910">
        <v>2852.9509998232352</v>
      </c>
      <c r="W6" s="910"/>
      <c r="X6" s="910">
        <v>449.83620000000002</v>
      </c>
      <c r="Y6" s="910">
        <v>380.37255090970001</v>
      </c>
      <c r="Z6" s="910">
        <v>737.48420999999996</v>
      </c>
      <c r="AA6" s="910">
        <v>1567.6929609097001</v>
      </c>
      <c r="AB6" s="910">
        <v>371.59346316980003</v>
      </c>
      <c r="AC6" s="910">
        <v>193.92780000000002</v>
      </c>
      <c r="AD6" s="910">
        <v>283.12784963679997</v>
      </c>
      <c r="AE6" s="910">
        <v>848.64911280659999</v>
      </c>
      <c r="AF6" s="910">
        <v>198.46522000000002</v>
      </c>
      <c r="AG6" s="910">
        <v>373.06748038799998</v>
      </c>
      <c r="AH6" s="910">
        <v>235.05558300000001</v>
      </c>
      <c r="AI6" s="910">
        <v>806.58828338800004</v>
      </c>
      <c r="AJ6" s="910">
        <v>390.49717749000001</v>
      </c>
      <c r="AK6" s="910">
        <v>228.8793</v>
      </c>
      <c r="AL6" s="910">
        <v>423.10037545</v>
      </c>
      <c r="AM6" s="909"/>
      <c r="AN6" s="910"/>
      <c r="AO6" s="2791"/>
      <c r="AP6" s="910">
        <v>1042.4768529399998</v>
      </c>
      <c r="AQ6" s="910">
        <v>4265.4072100443</v>
      </c>
      <c r="AR6" s="910">
        <v>432.48639111</v>
      </c>
      <c r="AS6" s="910">
        <v>371.901217969188</v>
      </c>
      <c r="AT6" s="910">
        <v>447.94477389048097</v>
      </c>
      <c r="AU6" s="910">
        <v>1252.332382969669</v>
      </c>
      <c r="AV6" s="910">
        <v>229.83698233000001</v>
      </c>
      <c r="AW6" s="910">
        <v>424.66719406584002</v>
      </c>
      <c r="AX6" s="910">
        <v>241.76219950000001</v>
      </c>
      <c r="AY6" s="910">
        <v>896.26637589584004</v>
      </c>
      <c r="AZ6" s="910">
        <v>506.91851246531996</v>
      </c>
      <c r="BA6" s="910">
        <v>518.55218690650793</v>
      </c>
      <c r="BB6" s="910">
        <v>245.36901251</v>
      </c>
      <c r="BC6" s="910">
        <v>1063.9250786951638</v>
      </c>
      <c r="BD6" s="910">
        <v>193.30943569999997</v>
      </c>
      <c r="BE6" s="910">
        <v>370.66358590522407</v>
      </c>
      <c r="BF6" s="910">
        <v>983.73652586694095</v>
      </c>
      <c r="BG6" s="910">
        <v>1547.709547472165</v>
      </c>
      <c r="BH6" s="910">
        <v>381.49723823710804</v>
      </c>
      <c r="BI6" s="910">
        <v>393.77181629233598</v>
      </c>
      <c r="BJ6" s="910">
        <v>239.3197175</v>
      </c>
      <c r="BK6" s="910">
        <v>1014.588772029444</v>
      </c>
      <c r="BL6" s="910">
        <v>363.01626750262</v>
      </c>
      <c r="BM6" s="910">
        <v>436.60937712129601</v>
      </c>
      <c r="BN6" s="910">
        <v>274.34681251000001</v>
      </c>
      <c r="BO6" s="910"/>
      <c r="BP6" s="910"/>
      <c r="BQ6" s="910"/>
      <c r="BR6" s="910">
        <v>1073.9724571339161</v>
      </c>
      <c r="BS6" s="916">
        <v>280.32085059999997</v>
      </c>
      <c r="BT6" s="916">
        <v>643.16380069837487</v>
      </c>
      <c r="BU6" s="916">
        <v>276.24878000000001</v>
      </c>
      <c r="BV6" s="916">
        <v>1199.7334312983751</v>
      </c>
      <c r="BW6" s="916">
        <v>234.0679790800001</v>
      </c>
      <c r="BX6" s="916">
        <v>372.92173697145398</v>
      </c>
      <c r="BY6" s="916">
        <v>282.34161048999999</v>
      </c>
      <c r="BZ6" s="966">
        <v>889.33132654145413</v>
      </c>
      <c r="CA6" s="916">
        <v>862.48985202464394</v>
      </c>
      <c r="CB6" s="916">
        <v>303.72092923000002</v>
      </c>
      <c r="CC6" s="916">
        <v>284.65015362999998</v>
      </c>
      <c r="CD6" s="916">
        <v>1450.8609348846439</v>
      </c>
      <c r="CE6" s="916">
        <v>305.73998326000003</v>
      </c>
      <c r="CF6" s="916">
        <v>437.27618865306999</v>
      </c>
      <c r="CG6" s="916">
        <v>555.68722959999991</v>
      </c>
      <c r="CH6" s="916">
        <v>1298.70340151307</v>
      </c>
      <c r="CI6" s="916">
        <v>427.12836295999995</v>
      </c>
      <c r="CJ6" s="916">
        <v>343.26433822000001</v>
      </c>
      <c r="CK6" s="916">
        <v>473.15495080428593</v>
      </c>
      <c r="CL6" s="916">
        <v>1243.5476519842859</v>
      </c>
      <c r="CM6" s="916">
        <v>596.65036176199521</v>
      </c>
      <c r="CN6" s="916">
        <v>277.93294388999999</v>
      </c>
      <c r="CO6" s="916">
        <v>275.34417695000002</v>
      </c>
      <c r="CP6" s="916">
        <v>1149.9274826019951</v>
      </c>
      <c r="CQ6" s="916">
        <v>292.48938201999999</v>
      </c>
      <c r="CR6" s="916">
        <v>445.92081105991747</v>
      </c>
      <c r="CS6" s="916">
        <v>423.96932359924301</v>
      </c>
      <c r="CT6" s="916">
        <v>1162.3795166791606</v>
      </c>
      <c r="CU6" s="916">
        <v>456.963573472767</v>
      </c>
      <c r="CV6" s="916">
        <v>249.73424287999998</v>
      </c>
      <c r="CW6" s="916">
        <v>813.68720384280391</v>
      </c>
      <c r="CX6" s="916">
        <v>1520.3850201955711</v>
      </c>
      <c r="CY6" s="916">
        <v>342.21290027299995</v>
      </c>
      <c r="CZ6" s="916">
        <v>249.62857032999997</v>
      </c>
      <c r="DA6" s="916">
        <v>738.57186800106376</v>
      </c>
      <c r="DB6" s="916">
        <v>1330.4133386040637</v>
      </c>
      <c r="DC6" s="916">
        <v>5325.2391374417512</v>
      </c>
      <c r="DD6" s="917">
        <v>288.55432166000003</v>
      </c>
      <c r="DE6" s="916">
        <v>712.73875770765699</v>
      </c>
      <c r="DF6" s="916">
        <v>313.28124371000001</v>
      </c>
      <c r="DG6" s="916">
        <v>1314.574323077657</v>
      </c>
      <c r="DH6" s="916">
        <v>279.32611384</v>
      </c>
      <c r="DI6" s="916">
        <v>958.2313904723801</v>
      </c>
      <c r="DJ6" s="916">
        <v>268.84470713999997</v>
      </c>
      <c r="DK6" s="916">
        <v>1506.40221145238</v>
      </c>
      <c r="DL6" s="916">
        <v>288.11573224</v>
      </c>
      <c r="DM6" s="916">
        <v>914.48005838319705</v>
      </c>
      <c r="DN6" s="916">
        <v>731.00271677030105</v>
      </c>
      <c r="DO6" s="916">
        <v>1933.598507393498</v>
      </c>
      <c r="DP6" s="916">
        <v>397.32652933000003</v>
      </c>
      <c r="DQ6" s="916">
        <v>613.75623780228102</v>
      </c>
      <c r="DR6" s="916">
        <v>758.05255500357214</v>
      </c>
      <c r="DS6" s="916">
        <v>1769.1353221358531</v>
      </c>
      <c r="DT6" s="918">
        <v>6523.7103640593878</v>
      </c>
      <c r="DU6" s="917">
        <v>349.06939332000002</v>
      </c>
      <c r="DV6" s="916">
        <v>408.89462608000002</v>
      </c>
      <c r="DW6" s="916">
        <v>604.52131136455785</v>
      </c>
      <c r="DX6" s="916">
        <v>1362.4853307645581</v>
      </c>
      <c r="DY6" s="916">
        <v>567.87716060314597</v>
      </c>
      <c r="DZ6" s="916">
        <v>830.56007434959008</v>
      </c>
      <c r="EA6" s="916">
        <v>360.74585936</v>
      </c>
      <c r="EB6" s="916">
        <v>1759.1830943127361</v>
      </c>
      <c r="EC6" s="916">
        <v>3121.6684250772942</v>
      </c>
      <c r="ED6" s="916">
        <v>357.28872558000012</v>
      </c>
      <c r="EE6" s="916">
        <v>911.09931853653006</v>
      </c>
      <c r="EF6" s="916">
        <v>695.95063830838785</v>
      </c>
      <c r="EG6" s="916">
        <v>1964.3386824249178</v>
      </c>
      <c r="EH6" s="916">
        <v>365.10765259000004</v>
      </c>
      <c r="EI6" s="916">
        <v>398.11</v>
      </c>
      <c r="EJ6" s="916">
        <v>1448.1859596514339</v>
      </c>
      <c r="EK6" s="916">
        <v>2211.4036122414336</v>
      </c>
      <c r="EL6" s="918">
        <v>7567.5761683303617</v>
      </c>
      <c r="EM6" s="917">
        <v>648.46544443237065</v>
      </c>
      <c r="EN6" s="916">
        <v>478.31129865549991</v>
      </c>
      <c r="EO6" s="916">
        <v>356.43825443931206</v>
      </c>
      <c r="EP6" s="916">
        <v>1483.2149975271825</v>
      </c>
      <c r="EQ6" s="916">
        <v>640.80543684310703</v>
      </c>
      <c r="ER6" s="916">
        <v>309.19802402921209</v>
      </c>
      <c r="ES6" s="916">
        <v>404.26895652100001</v>
      </c>
      <c r="ET6" s="916">
        <v>1354.2724173933188</v>
      </c>
      <c r="EU6" s="916">
        <v>706.80284203504004</v>
      </c>
      <c r="EV6" s="916">
        <v>645.08337966094791</v>
      </c>
      <c r="EW6" s="916">
        <v>596.54471228360012</v>
      </c>
      <c r="EX6" s="916">
        <v>1948.430933979588</v>
      </c>
      <c r="EY6" s="916">
        <v>687.46027331700179</v>
      </c>
      <c r="EZ6" s="916">
        <v>767.29613372509755</v>
      </c>
      <c r="FA6" s="916">
        <v>426.64044236763903</v>
      </c>
      <c r="FB6" s="916">
        <v>1881.3968494097385</v>
      </c>
      <c r="FC6" s="918">
        <v>6667.3151983098278</v>
      </c>
      <c r="FD6" s="917">
        <v>720.74139906604034</v>
      </c>
      <c r="FE6" s="916">
        <v>589.27879231112536</v>
      </c>
      <c r="FF6" s="916">
        <v>412.40582020290753</v>
      </c>
      <c r="FG6" s="916">
        <v>1722.4260115800735</v>
      </c>
      <c r="FH6" s="916">
        <v>837.06274623850618</v>
      </c>
      <c r="FI6" s="916">
        <v>338.43044007451715</v>
      </c>
      <c r="FJ6" s="916">
        <v>579.29383607503064</v>
      </c>
      <c r="FK6" s="916">
        <v>1754.7870223880541</v>
      </c>
      <c r="FL6" s="916">
        <v>683.26601935462566</v>
      </c>
      <c r="FM6" s="916">
        <v>727.0863625709344</v>
      </c>
      <c r="FN6" s="916">
        <v>1527.7003572274677</v>
      </c>
      <c r="FO6" s="916">
        <v>2938.0527391530277</v>
      </c>
      <c r="FP6" s="916">
        <v>742.16321145640154</v>
      </c>
      <c r="FQ6" s="916">
        <v>443.3014580909408</v>
      </c>
      <c r="FR6" s="916">
        <v>308.1424274432008</v>
      </c>
      <c r="FS6" s="916">
        <v>1493.6070969905431</v>
      </c>
      <c r="FT6" s="918">
        <v>7908.8728701116979</v>
      </c>
      <c r="FU6" s="917">
        <v>1075.9543735967743</v>
      </c>
      <c r="FV6" s="916">
        <v>1082.8405815874821</v>
      </c>
      <c r="FW6" s="916">
        <v>748.32795667000005</v>
      </c>
      <c r="FX6" s="916">
        <f t="shared" si="2"/>
        <v>2907.1229118542565</v>
      </c>
      <c r="FY6" s="916">
        <v>1823.7905416088083</v>
      </c>
      <c r="FZ6" s="916">
        <v>518.83840887000008</v>
      </c>
      <c r="GA6" s="999">
        <v>1128.4149745921727</v>
      </c>
      <c r="GB6" s="999">
        <f t="shared" si="3"/>
        <v>3471.043925070981</v>
      </c>
      <c r="GC6" s="999">
        <v>622.13714692000008</v>
      </c>
      <c r="GD6" s="999">
        <v>1547.0763149382853</v>
      </c>
      <c r="GE6" s="999">
        <v>2501.4924705543135</v>
      </c>
      <c r="GF6" s="999">
        <f t="shared" si="4"/>
        <v>4670.7059324125994</v>
      </c>
      <c r="GG6" s="999">
        <v>779.53985889087221</v>
      </c>
      <c r="GH6" s="999">
        <v>1411.2931779914618</v>
      </c>
      <c r="GI6" s="999">
        <v>1321.3309956362057</v>
      </c>
      <c r="GJ6" s="999">
        <f t="shared" si="5"/>
        <v>3512.1640325185399</v>
      </c>
      <c r="GK6" s="1001">
        <v>14561.036801856375</v>
      </c>
      <c r="GL6" s="1002">
        <v>1152.2977326101145</v>
      </c>
      <c r="GM6" s="999">
        <v>1698.0191471243411</v>
      </c>
      <c r="GN6" s="999">
        <v>1712.4052119779085</v>
      </c>
      <c r="GO6" s="999">
        <f t="shared" si="6"/>
        <v>4562.7220917123641</v>
      </c>
      <c r="GP6" s="999">
        <v>916.49843965448736</v>
      </c>
      <c r="GQ6" s="999">
        <v>1171.9721410902057</v>
      </c>
      <c r="GR6" s="999">
        <v>1600.1902000640048</v>
      </c>
      <c r="GS6" s="999">
        <f t="shared" si="7"/>
        <v>3688.6607808086978</v>
      </c>
      <c r="GT6" s="999">
        <v>1422.9145572738025</v>
      </c>
      <c r="GU6" s="999">
        <v>1558.1677690753311</v>
      </c>
      <c r="GV6" s="999">
        <v>1947.0614634293274</v>
      </c>
      <c r="GW6" s="999">
        <f t="shared" si="8"/>
        <v>4928.1437897784608</v>
      </c>
      <c r="GX6" s="999">
        <v>1007.6715206300001</v>
      </c>
      <c r="GY6" s="999">
        <v>1808.1380271166558</v>
      </c>
      <c r="GZ6" s="999">
        <v>1650.3371757457699</v>
      </c>
      <c r="HA6" s="999">
        <f t="shared" si="9"/>
        <v>4466.1467234924257</v>
      </c>
      <c r="HB6" s="1001">
        <f t="shared" si="10"/>
        <v>17645.67338579195</v>
      </c>
      <c r="HC6" s="1002">
        <v>1549.9802885684669</v>
      </c>
      <c r="HD6" s="999">
        <v>2184.6052905521442</v>
      </c>
      <c r="HE6" s="999">
        <v>1899.4425093192531</v>
      </c>
      <c r="HF6" s="999">
        <f t="shared" si="11"/>
        <v>5634.0280884398644</v>
      </c>
      <c r="HG6" s="999">
        <v>2053.3330110449242</v>
      </c>
      <c r="HH6" s="999">
        <v>2267.6423662181587</v>
      </c>
      <c r="HI6" s="999">
        <v>1310.0618751203499</v>
      </c>
      <c r="HJ6" s="999">
        <f>HH6+HI6+HG6</f>
        <v>5631.037252383433</v>
      </c>
      <c r="HK6" s="999">
        <f>HK7+HK8</f>
        <v>3462.991</v>
      </c>
      <c r="HL6" s="999">
        <f>HL7+HL8</f>
        <v>2400.91</v>
      </c>
      <c r="HM6" s="999">
        <f>HM7+HM8</f>
        <v>2824.7629999999999</v>
      </c>
      <c r="HN6" s="999">
        <f>HK6+HL6+HM6</f>
        <v>8688.6640000000007</v>
      </c>
      <c r="HO6" s="999">
        <f>HO7+HO8</f>
        <v>2565.1640000000002</v>
      </c>
      <c r="HP6" s="999">
        <f t="shared" ref="HP6:HQ6" si="12">HP7+HP8</f>
        <v>2821.6410000000001</v>
      </c>
      <c r="HQ6" s="999">
        <f t="shared" si="12"/>
        <v>2393.1010000000001</v>
      </c>
      <c r="HR6" s="999">
        <f>HO6+HP6+HQ6</f>
        <v>7779.9060000000009</v>
      </c>
      <c r="HS6" s="1001">
        <f>HR6+HN6+HJ6+HF6</f>
        <v>27733.635340823297</v>
      </c>
      <c r="HT6" s="1002">
        <f>HT7+HT8</f>
        <v>1289.5229999999999</v>
      </c>
      <c r="HU6" s="999">
        <f t="shared" ref="HU6:HV6" si="13">HU7+HU8</f>
        <v>2024.7669999999998</v>
      </c>
      <c r="HV6" s="999">
        <f t="shared" si="13"/>
        <v>1661.7069999999999</v>
      </c>
      <c r="HW6" s="999">
        <f>HT6+HU6+HV6</f>
        <v>4975.9969999999994</v>
      </c>
      <c r="HX6" s="999">
        <f>HX7+HX8</f>
        <v>1331.7246</v>
      </c>
      <c r="HY6" s="999">
        <f t="shared" ref="HY6" si="14">HY7+HY8</f>
        <v>2231.1610000000001</v>
      </c>
      <c r="HZ6" s="999">
        <f>HZ7+HZ8</f>
        <v>1638.5392899999999</v>
      </c>
      <c r="IA6" s="999">
        <f>HX6+HY6+HZ6</f>
        <v>5201.4248900000002</v>
      </c>
      <c r="IB6" s="999">
        <f>IB7+IB8</f>
        <v>2455.5740000000001</v>
      </c>
      <c r="IC6" s="999">
        <v>4901.788206245229</v>
      </c>
      <c r="ID6" s="999">
        <v>3387.7952411440929</v>
      </c>
      <c r="IE6" s="999">
        <v>12528.704723701607</v>
      </c>
      <c r="IF6" s="999">
        <v>1199.1034869071675</v>
      </c>
      <c r="IG6" s="999">
        <v>1643.3862667147607</v>
      </c>
      <c r="IH6" s="999">
        <v>2321.4672358358794</v>
      </c>
      <c r="II6" s="999">
        <v>5163.9569894578071</v>
      </c>
      <c r="IJ6" s="1001">
        <f t="shared" ref="IJ6:IJ35" si="15">HW6+IA6+IE6+II6</f>
        <v>27870.083603159415</v>
      </c>
      <c r="IK6" s="1002">
        <v>2546</v>
      </c>
      <c r="IL6" s="999">
        <v>2141</v>
      </c>
      <c r="IM6" s="999">
        <v>1494</v>
      </c>
      <c r="IN6" s="1001">
        <v>6181</v>
      </c>
    </row>
    <row r="7" spans="1:248" ht="23.25" customHeight="1">
      <c r="A7" s="1004" t="s">
        <v>761</v>
      </c>
      <c r="B7" s="928">
        <v>16.158000000000001</v>
      </c>
      <c r="C7" s="976">
        <v>0</v>
      </c>
      <c r="D7" s="930">
        <v>60.048000000000002</v>
      </c>
      <c r="E7" s="930">
        <v>30.695</v>
      </c>
      <c r="F7" s="931">
        <v>124.23831</v>
      </c>
      <c r="G7" s="932">
        <v>94.316239999999993</v>
      </c>
      <c r="H7" s="932">
        <v>97.078050000000005</v>
      </c>
      <c r="I7" s="932">
        <v>315.63260000000002</v>
      </c>
      <c r="J7" s="932">
        <v>114.78891900000001</v>
      </c>
      <c r="K7" s="932">
        <v>123.00583</v>
      </c>
      <c r="L7" s="932">
        <v>121.83653</v>
      </c>
      <c r="M7" s="932">
        <v>359.63127900000001</v>
      </c>
      <c r="N7" s="932">
        <v>123.33683000000001</v>
      </c>
      <c r="O7" s="932">
        <v>135.92632</v>
      </c>
      <c r="P7" s="932">
        <v>206.6258</v>
      </c>
      <c r="Q7" s="932">
        <v>465.88895000000002</v>
      </c>
      <c r="R7" s="932">
        <v>218.26345000000001</v>
      </c>
      <c r="S7" s="932">
        <v>194.8562</v>
      </c>
      <c r="T7" s="932">
        <v>236.32177999999999</v>
      </c>
      <c r="U7" s="932">
        <v>649.44142999999997</v>
      </c>
      <c r="V7" s="932">
        <v>1790.594259</v>
      </c>
      <c r="W7" s="932"/>
      <c r="X7" s="932">
        <v>426.3569</v>
      </c>
      <c r="Y7" s="932">
        <v>200.95123000000001</v>
      </c>
      <c r="Z7" s="932">
        <v>209.87231</v>
      </c>
      <c r="AA7" s="932">
        <v>837.18043999999998</v>
      </c>
      <c r="AB7" s="932">
        <v>186.33456000000001</v>
      </c>
      <c r="AC7" s="932">
        <v>164.66890000000001</v>
      </c>
      <c r="AD7" s="932">
        <v>124.06225000000001</v>
      </c>
      <c r="AE7" s="932">
        <v>475.06571000000002</v>
      </c>
      <c r="AF7" s="932">
        <v>156.84422000000001</v>
      </c>
      <c r="AG7" s="932">
        <v>192.61545699999999</v>
      </c>
      <c r="AH7" s="932">
        <v>205.168283</v>
      </c>
      <c r="AI7" s="932">
        <v>554.62796000000003</v>
      </c>
      <c r="AJ7" s="932">
        <v>218.26345000000001</v>
      </c>
      <c r="AK7" s="932">
        <v>194.8562</v>
      </c>
      <c r="AL7" s="932">
        <v>236.32177999999999</v>
      </c>
      <c r="AM7" s="931"/>
      <c r="AN7" s="932"/>
      <c r="AO7" s="2814"/>
      <c r="AP7" s="932">
        <v>649.44142999999997</v>
      </c>
      <c r="AQ7" s="932">
        <v>2516.3155400000001</v>
      </c>
      <c r="AR7" s="932">
        <v>400.21036411</v>
      </c>
      <c r="AS7" s="932">
        <v>155.66214087</v>
      </c>
      <c r="AT7" s="932">
        <v>156.11426</v>
      </c>
      <c r="AU7" s="932">
        <v>711.98676498000009</v>
      </c>
      <c r="AV7" s="932">
        <v>198.25548233000001</v>
      </c>
      <c r="AW7" s="932">
        <v>191.20030284999999</v>
      </c>
      <c r="AX7" s="932">
        <v>192.5502175</v>
      </c>
      <c r="AY7" s="932">
        <v>582.00600268000005</v>
      </c>
      <c r="AZ7" s="932">
        <v>172.51432047999998</v>
      </c>
      <c r="BA7" s="932">
        <v>252.33272086000002</v>
      </c>
      <c r="BB7" s="932">
        <v>214.59231251</v>
      </c>
      <c r="BC7" s="932">
        <v>563.85190040999998</v>
      </c>
      <c r="BD7" s="932">
        <v>159.24033569999997</v>
      </c>
      <c r="BE7" s="932">
        <v>201.32444290000001</v>
      </c>
      <c r="BF7" s="932">
        <v>204.11850024</v>
      </c>
      <c r="BG7" s="932">
        <v>564.68327884000007</v>
      </c>
      <c r="BH7" s="932">
        <v>192.43624560000001</v>
      </c>
      <c r="BI7" s="932">
        <v>186.55721423</v>
      </c>
      <c r="BJ7" s="932">
        <v>192.5502175</v>
      </c>
      <c r="BK7" s="932">
        <v>571.54367733000004</v>
      </c>
      <c r="BL7" s="932">
        <v>152.66032580000001</v>
      </c>
      <c r="BM7" s="932">
        <v>252.33272086000002</v>
      </c>
      <c r="BN7" s="932">
        <v>245.93231251</v>
      </c>
      <c r="BO7" s="932"/>
      <c r="BP7" s="932"/>
      <c r="BQ7" s="932"/>
      <c r="BR7" s="932">
        <v>650.92535917000009</v>
      </c>
      <c r="BS7" s="933">
        <v>224.3200506</v>
      </c>
      <c r="BT7" s="933">
        <v>197.44262033000001</v>
      </c>
      <c r="BU7" s="933">
        <v>236.32177999999999</v>
      </c>
      <c r="BV7" s="933">
        <v>658.08445093000012</v>
      </c>
      <c r="BW7" s="933">
        <v>194.15248199999999</v>
      </c>
      <c r="BX7" s="933">
        <v>240.84263647999998</v>
      </c>
      <c r="BY7" s="933">
        <v>245.71235221999999</v>
      </c>
      <c r="BZ7" s="933">
        <v>680.70747070000004</v>
      </c>
      <c r="CA7" s="933">
        <v>212.13342512</v>
      </c>
      <c r="CB7" s="933">
        <v>262.19458355</v>
      </c>
      <c r="CC7" s="933">
        <v>242.14526437000001</v>
      </c>
      <c r="CD7" s="933">
        <v>716.47327303999998</v>
      </c>
      <c r="CE7" s="933">
        <v>254.66401680000001</v>
      </c>
      <c r="CF7" s="933">
        <v>251.40222252000001</v>
      </c>
      <c r="CG7" s="933">
        <v>506.66335139999995</v>
      </c>
      <c r="CH7" s="933">
        <v>1012.72959072</v>
      </c>
      <c r="CI7" s="933">
        <v>388.16024833999995</v>
      </c>
      <c r="CJ7" s="933">
        <v>300.12044437000003</v>
      </c>
      <c r="CK7" s="933">
        <v>269.60415282999998</v>
      </c>
      <c r="CL7" s="933">
        <v>957.88484554000001</v>
      </c>
      <c r="CM7" s="933">
        <v>236.14262680000002</v>
      </c>
      <c r="CN7" s="933">
        <v>247.11345272</v>
      </c>
      <c r="CO7" s="933">
        <v>226.75226427999999</v>
      </c>
      <c r="CP7" s="933">
        <v>710.00834379999992</v>
      </c>
      <c r="CQ7" s="933">
        <v>223.51284230000002</v>
      </c>
      <c r="CR7" s="933">
        <v>233.81469253999998</v>
      </c>
      <c r="CS7" s="933">
        <v>242.05812933999999</v>
      </c>
      <c r="CT7" s="933">
        <v>699.38566418000005</v>
      </c>
      <c r="CU7" s="933">
        <v>235.93484053999998</v>
      </c>
      <c r="CV7" s="933">
        <v>208.09233753999999</v>
      </c>
      <c r="CW7" s="933">
        <v>351.26214826</v>
      </c>
      <c r="CX7" s="933">
        <v>795.28932633999989</v>
      </c>
      <c r="CY7" s="933">
        <v>279.67724289999995</v>
      </c>
      <c r="CZ7" s="933">
        <v>198.64205263999997</v>
      </c>
      <c r="DA7" s="933">
        <v>165.50822436000001</v>
      </c>
      <c r="DB7" s="933">
        <v>643.82751989999997</v>
      </c>
      <c r="DC7" s="933">
        <v>2848.5108542199996</v>
      </c>
      <c r="DD7" s="935">
        <v>243.89549158000003</v>
      </c>
      <c r="DE7" s="933">
        <v>263.03903764</v>
      </c>
      <c r="DF7" s="933">
        <v>262.93030568</v>
      </c>
      <c r="DG7" s="933">
        <v>769.86483490000012</v>
      </c>
      <c r="DH7" s="933">
        <v>234.64143330000002</v>
      </c>
      <c r="DI7" s="933">
        <v>237.623583</v>
      </c>
      <c r="DJ7" s="933">
        <v>237.61911474999999</v>
      </c>
      <c r="DK7" s="933">
        <v>709.88413104999995</v>
      </c>
      <c r="DL7" s="933">
        <v>221.95208126</v>
      </c>
      <c r="DM7" s="933">
        <v>338.69900482999998</v>
      </c>
      <c r="DN7" s="933">
        <v>356.51529766000004</v>
      </c>
      <c r="DO7" s="933">
        <v>917.16638375000002</v>
      </c>
      <c r="DP7" s="933">
        <v>274.16229706000001</v>
      </c>
      <c r="DQ7" s="933">
        <v>291.61420677999996</v>
      </c>
      <c r="DR7" s="933">
        <v>202.14472130000001</v>
      </c>
      <c r="DS7" s="933">
        <v>767.92122513999993</v>
      </c>
      <c r="DT7" s="936">
        <v>3164.8365748399997</v>
      </c>
      <c r="DU7" s="935">
        <v>294.51806499999998</v>
      </c>
      <c r="DV7" s="933">
        <v>322.14212532000005</v>
      </c>
      <c r="DW7" s="933">
        <v>330.54268499999989</v>
      </c>
      <c r="DX7" s="933">
        <v>947.20287531999998</v>
      </c>
      <c r="DY7" s="933">
        <v>277.36256441999996</v>
      </c>
      <c r="DZ7" s="933">
        <v>284.52587932000006</v>
      </c>
      <c r="EA7" s="933">
        <v>294.013642</v>
      </c>
      <c r="EB7" s="933">
        <v>855.90208573999996</v>
      </c>
      <c r="EC7" s="933">
        <v>1803.1049610600001</v>
      </c>
      <c r="ED7" s="933">
        <v>290.45762341000011</v>
      </c>
      <c r="EE7" s="933">
        <v>319.75646612000003</v>
      </c>
      <c r="EF7" s="933">
        <v>394.51</v>
      </c>
      <c r="EG7" s="933">
        <v>1004.7240895300001</v>
      </c>
      <c r="EH7" s="933">
        <v>305.47000000000003</v>
      </c>
      <c r="EI7" s="933">
        <v>340.25</v>
      </c>
      <c r="EJ7" s="933">
        <v>226.8</v>
      </c>
      <c r="EK7" s="933">
        <v>872.52</v>
      </c>
      <c r="EL7" s="936">
        <v>3952.6915563167167</v>
      </c>
      <c r="EM7" s="935">
        <v>339.43642882419994</v>
      </c>
      <c r="EN7" s="933">
        <v>427.52217676549992</v>
      </c>
      <c r="EO7" s="933">
        <v>300.16083178260004</v>
      </c>
      <c r="EP7" s="933">
        <v>1067.1194373722999</v>
      </c>
      <c r="EQ7" s="933">
        <v>183.53491151260002</v>
      </c>
      <c r="ER7" s="933">
        <v>188.90245733680001</v>
      </c>
      <c r="ES7" s="933">
        <v>276.85400332099999</v>
      </c>
      <c r="ET7" s="933">
        <v>649.29137217039988</v>
      </c>
      <c r="EU7" s="933">
        <v>299.38600320520004</v>
      </c>
      <c r="EV7" s="933">
        <v>376.20955864389998</v>
      </c>
      <c r="EW7" s="933">
        <v>528.69479910360008</v>
      </c>
      <c r="EX7" s="933">
        <v>1204.2903609527</v>
      </c>
      <c r="EY7" s="933">
        <v>439.68714965649997</v>
      </c>
      <c r="EZ7" s="933">
        <v>395.39158420680002</v>
      </c>
      <c r="FA7" s="933">
        <v>247.39755583368003</v>
      </c>
      <c r="FB7" s="933">
        <v>1082.4762896969801</v>
      </c>
      <c r="FC7" s="936">
        <v>4003.1774601923794</v>
      </c>
      <c r="FD7" s="935">
        <v>426.77105491049684</v>
      </c>
      <c r="FE7" s="933">
        <v>429.44391546112541</v>
      </c>
      <c r="FF7" s="933">
        <v>347.62500139290756</v>
      </c>
      <c r="FG7" s="933">
        <v>1203.83997176453</v>
      </c>
      <c r="FH7" s="933">
        <v>245.7306629351647</v>
      </c>
      <c r="FI7" s="933">
        <v>277.05298202451718</v>
      </c>
      <c r="FJ7" s="933">
        <v>320.45190792426467</v>
      </c>
      <c r="FK7" s="933">
        <v>843.23555288394653</v>
      </c>
      <c r="FL7" s="933">
        <v>353.0370020413784</v>
      </c>
      <c r="FM7" s="933">
        <v>494.81085077093439</v>
      </c>
      <c r="FN7" s="933">
        <v>643.01051445866801</v>
      </c>
      <c r="FO7" s="933">
        <v>1490.8583672709808</v>
      </c>
      <c r="FP7" s="933">
        <v>550.25298517640147</v>
      </c>
      <c r="FQ7" s="933">
        <v>367.33383523094079</v>
      </c>
      <c r="FR7" s="933">
        <v>252.53022767320078</v>
      </c>
      <c r="FS7" s="933">
        <v>1170.1170480805431</v>
      </c>
      <c r="FT7" s="936">
        <v>4708.0509400000001</v>
      </c>
      <c r="FU7" s="935">
        <v>690.23916120000001</v>
      </c>
      <c r="FV7" s="933">
        <v>651.25079608999999</v>
      </c>
      <c r="FW7" s="933">
        <v>590.12414225999999</v>
      </c>
      <c r="FX7" s="933">
        <f t="shared" si="2"/>
        <v>1931.61409955</v>
      </c>
      <c r="FY7" s="933">
        <v>495.07125379000001</v>
      </c>
      <c r="FZ7" s="933">
        <v>458.32045736000003</v>
      </c>
      <c r="GA7" s="945">
        <v>493.00267214999997</v>
      </c>
      <c r="GB7" s="945">
        <f t="shared" si="3"/>
        <v>1446.3943832999998</v>
      </c>
      <c r="GC7" s="945">
        <v>529.15869551000003</v>
      </c>
      <c r="GD7" s="945">
        <v>631.01053141</v>
      </c>
      <c r="GE7" s="945">
        <v>907.74540352999998</v>
      </c>
      <c r="GF7" s="945">
        <f t="shared" si="4"/>
        <v>2067.91463045</v>
      </c>
      <c r="GG7" s="945">
        <v>718.51098489087224</v>
      </c>
      <c r="GH7" s="945">
        <v>499.85304596999998</v>
      </c>
      <c r="GI7" s="945">
        <v>353.95804798570629</v>
      </c>
      <c r="GJ7" s="945">
        <f t="shared" si="5"/>
        <v>1572.3220788465785</v>
      </c>
      <c r="GK7" s="1006">
        <v>7018.245192146579</v>
      </c>
      <c r="GL7" s="1007">
        <v>1051.13197285567</v>
      </c>
      <c r="GM7" s="945">
        <v>979.20897931786658</v>
      </c>
      <c r="GN7" s="945">
        <v>973.14974437588</v>
      </c>
      <c r="GO7" s="945">
        <f t="shared" si="6"/>
        <v>3003.4906965494165</v>
      </c>
      <c r="GP7" s="945">
        <v>809.11886472004289</v>
      </c>
      <c r="GQ7" s="945">
        <v>241.58571123486996</v>
      </c>
      <c r="GR7" s="945">
        <v>337.79140935433196</v>
      </c>
      <c r="GS7" s="945">
        <f t="shared" si="7"/>
        <v>1388.4959853092448</v>
      </c>
      <c r="GT7" s="945">
        <v>1242.216710349483</v>
      </c>
      <c r="GU7" s="945">
        <v>1386.2693460942201</v>
      </c>
      <c r="GV7" s="945">
        <v>1302.831936905927</v>
      </c>
      <c r="GW7" s="945">
        <f t="shared" si="8"/>
        <v>3931.3179933496303</v>
      </c>
      <c r="GX7" s="945">
        <v>924.81163058000016</v>
      </c>
      <c r="GY7" s="945">
        <v>918.62632079999992</v>
      </c>
      <c r="GZ7" s="945">
        <v>934.24932969000008</v>
      </c>
      <c r="HA7" s="945">
        <f t="shared" si="9"/>
        <v>2777.6872810700002</v>
      </c>
      <c r="HB7" s="1006">
        <f t="shared" si="10"/>
        <v>11100.991956278292</v>
      </c>
      <c r="HC7" s="1007">
        <v>1272.4361236284669</v>
      </c>
      <c r="HD7" s="945">
        <v>1057.4562397745124</v>
      </c>
      <c r="HE7" s="945">
        <v>1094.9905326380599</v>
      </c>
      <c r="HF7" s="945">
        <f t="shared" si="11"/>
        <v>3424.8828960410392</v>
      </c>
      <c r="HG7" s="945">
        <v>1183.4130222086744</v>
      </c>
      <c r="HH7" s="945">
        <v>1224.4872161879628</v>
      </c>
      <c r="HI7" s="945">
        <v>956.71596539035249</v>
      </c>
      <c r="HJ7" s="945">
        <f>HG7+HH7+HI7</f>
        <v>3364.6162037869899</v>
      </c>
      <c r="HK7" s="945">
        <v>1253.53</v>
      </c>
      <c r="HL7" s="945">
        <v>1435.7819999999999</v>
      </c>
      <c r="HM7" s="945">
        <v>1511.107</v>
      </c>
      <c r="HN7" s="945">
        <f>HK7+HL7+HM7</f>
        <v>4200.4189999999999</v>
      </c>
      <c r="HO7" s="945">
        <v>1460.6880000000001</v>
      </c>
      <c r="HP7" s="945">
        <v>1467.9190000000001</v>
      </c>
      <c r="HQ7" s="945">
        <v>1423.5</v>
      </c>
      <c r="HR7" s="945">
        <f>HO7+HP7+HQ7</f>
        <v>4352.107</v>
      </c>
      <c r="HS7" s="1006">
        <f>HR7+HN7+HJ7+HF7</f>
        <v>15342.025099828028</v>
      </c>
      <c r="HT7" s="1007">
        <v>968.52</v>
      </c>
      <c r="HU7" s="945">
        <v>828.08</v>
      </c>
      <c r="HV7" s="945">
        <v>884.50900000000001</v>
      </c>
      <c r="HW7" s="945">
        <f>HT7+HU7+HV7</f>
        <v>2681.1089999999999</v>
      </c>
      <c r="HX7" s="945">
        <v>915.90459999999996</v>
      </c>
      <c r="HY7" s="945">
        <v>996.096</v>
      </c>
      <c r="HZ7" s="945">
        <v>794.72199999999998</v>
      </c>
      <c r="IA7" s="945">
        <f>HX7+HY7+HZ7</f>
        <v>2706.7226000000001</v>
      </c>
      <c r="IB7" s="945">
        <v>941.82799999999997</v>
      </c>
      <c r="IC7" s="945">
        <v>2200.442081545229</v>
      </c>
      <c r="ID7" s="945">
        <v>3043.76214776696</v>
      </c>
      <c r="IE7" s="945">
        <v>7969.5794781771392</v>
      </c>
      <c r="IF7" s="945">
        <v>1093.7877891571675</v>
      </c>
      <c r="IG7" s="945">
        <v>1165.9236912347608</v>
      </c>
      <c r="IH7" s="945">
        <v>1048.0532697007259</v>
      </c>
      <c r="II7" s="945">
        <v>3307.7647500926541</v>
      </c>
      <c r="IJ7" s="1006">
        <f t="shared" si="15"/>
        <v>16665.175828269792</v>
      </c>
      <c r="IK7" s="1007">
        <v>1570</v>
      </c>
      <c r="IL7" s="945">
        <v>1358</v>
      </c>
      <c r="IM7" s="945">
        <v>1202</v>
      </c>
      <c r="IN7" s="1006">
        <v>4130</v>
      </c>
    </row>
    <row r="8" spans="1:248" ht="23.25" customHeight="1">
      <c r="A8" s="1004" t="s">
        <v>762</v>
      </c>
      <c r="B8" s="976">
        <v>0</v>
      </c>
      <c r="C8" s="976">
        <v>0</v>
      </c>
      <c r="D8" s="930">
        <v>61.606000000000002</v>
      </c>
      <c r="E8" s="930">
        <v>24.626999999999999</v>
      </c>
      <c r="F8" s="942">
        <v>22.098199999999999</v>
      </c>
      <c r="G8" s="943">
        <v>27.445519789999999</v>
      </c>
      <c r="H8" s="943">
        <v>152.48187517996001</v>
      </c>
      <c r="I8" s="943">
        <v>202.02559496996</v>
      </c>
      <c r="J8" s="943">
        <v>18.554237820000001</v>
      </c>
      <c r="K8" s="943">
        <v>186.47835993514002</v>
      </c>
      <c r="L8" s="943">
        <v>26.519300000000001</v>
      </c>
      <c r="M8" s="943">
        <v>231.55189775514</v>
      </c>
      <c r="N8" s="943">
        <v>24.25239384</v>
      </c>
      <c r="O8" s="943">
        <v>158.85898009914999</v>
      </c>
      <c r="P8" s="943">
        <v>23.501000000000001</v>
      </c>
      <c r="Q8" s="943">
        <v>206.61237393915002</v>
      </c>
      <c r="R8" s="943">
        <v>46.931199999999997</v>
      </c>
      <c r="S8" s="943">
        <v>166.9831821471</v>
      </c>
      <c r="T8" s="943">
        <v>208.25249201188493</v>
      </c>
      <c r="U8" s="943">
        <v>422.16687415898491</v>
      </c>
      <c r="V8" s="943">
        <v>1062.356740823235</v>
      </c>
      <c r="W8" s="943"/>
      <c r="X8" s="943">
        <v>23.479299999999999</v>
      </c>
      <c r="Y8" s="943">
        <v>179.4213209097</v>
      </c>
      <c r="Z8" s="943">
        <v>527.61189999999999</v>
      </c>
      <c r="AA8" s="943">
        <v>730.51252090970002</v>
      </c>
      <c r="AB8" s="932">
        <v>185.25890316980002</v>
      </c>
      <c r="AC8" s="932">
        <v>29.258900000000001</v>
      </c>
      <c r="AD8" s="932">
        <v>159.06559963679999</v>
      </c>
      <c r="AE8" s="932">
        <v>373.58340280660002</v>
      </c>
      <c r="AF8" s="932">
        <v>41.621000000000002</v>
      </c>
      <c r="AG8" s="932">
        <v>180.45202338799999</v>
      </c>
      <c r="AH8" s="932">
        <v>29.8873</v>
      </c>
      <c r="AI8" s="932">
        <v>251.96032338800001</v>
      </c>
      <c r="AJ8" s="932">
        <v>172.23372749000001</v>
      </c>
      <c r="AK8" s="932">
        <v>34.023099999999999</v>
      </c>
      <c r="AL8" s="932">
        <v>186.77859544999998</v>
      </c>
      <c r="AM8" s="931"/>
      <c r="AN8" s="932"/>
      <c r="AO8" s="2814"/>
      <c r="AP8" s="932">
        <v>393.03542293999999</v>
      </c>
      <c r="AQ8" s="932">
        <v>1749.0916700443001</v>
      </c>
      <c r="AR8" s="932">
        <v>32.276026999999999</v>
      </c>
      <c r="AS8" s="932">
        <v>216.23907709918797</v>
      </c>
      <c r="AT8" s="932">
        <v>291.83051389048097</v>
      </c>
      <c r="AU8" s="932">
        <v>540.34561798966888</v>
      </c>
      <c r="AV8" s="932">
        <v>31.581499999999998</v>
      </c>
      <c r="AW8" s="932">
        <v>233.46689121584001</v>
      </c>
      <c r="AX8" s="932">
        <v>49.211981999999999</v>
      </c>
      <c r="AY8" s="932">
        <v>314.26037321583999</v>
      </c>
      <c r="AZ8" s="932">
        <v>334.40419198531998</v>
      </c>
      <c r="BA8" s="932">
        <v>266.21946604650793</v>
      </c>
      <c r="BB8" s="932">
        <v>30.776700000000002</v>
      </c>
      <c r="BC8" s="932">
        <v>500.07317828516398</v>
      </c>
      <c r="BD8" s="932">
        <v>34.069099999999999</v>
      </c>
      <c r="BE8" s="932">
        <v>169.33914300522403</v>
      </c>
      <c r="BF8" s="932">
        <v>779.61802562694095</v>
      </c>
      <c r="BG8" s="932">
        <v>983.02626863216494</v>
      </c>
      <c r="BH8" s="932">
        <v>189.06099263710803</v>
      </c>
      <c r="BI8" s="932">
        <v>207.21460206233598</v>
      </c>
      <c r="BJ8" s="932">
        <v>46.769500000000001</v>
      </c>
      <c r="BK8" s="932">
        <v>443.04509469944406</v>
      </c>
      <c r="BL8" s="932">
        <v>210.35594170261999</v>
      </c>
      <c r="BM8" s="932">
        <v>184.27665626129601</v>
      </c>
      <c r="BN8" s="932">
        <v>28.4145</v>
      </c>
      <c r="BO8" s="932"/>
      <c r="BP8" s="932"/>
      <c r="BQ8" s="932"/>
      <c r="BR8" s="932">
        <v>423.04709796391603</v>
      </c>
      <c r="BS8" s="933">
        <v>56.000799999999998</v>
      </c>
      <c r="BT8" s="933">
        <v>445.72118036837492</v>
      </c>
      <c r="BU8" s="933">
        <v>39.927</v>
      </c>
      <c r="BV8" s="933">
        <v>541.64898036837496</v>
      </c>
      <c r="BW8" s="933">
        <v>39.915497080000101</v>
      </c>
      <c r="BX8" s="933">
        <v>132.079100491454</v>
      </c>
      <c r="BY8" s="933">
        <v>36.629258270000001</v>
      </c>
      <c r="BZ8" s="933">
        <v>208.62385584145412</v>
      </c>
      <c r="CA8" s="1009">
        <v>650.35642690464397</v>
      </c>
      <c r="CB8" s="933">
        <v>41.526345679999999</v>
      </c>
      <c r="CC8" s="933">
        <v>42.504889259999999</v>
      </c>
      <c r="CD8" s="933">
        <v>734.38766184464407</v>
      </c>
      <c r="CE8" s="933">
        <v>51.075966460000004</v>
      </c>
      <c r="CF8" s="933">
        <v>185.87396613307001</v>
      </c>
      <c r="CG8" s="933">
        <v>49.023878200000006</v>
      </c>
      <c r="CH8" s="933">
        <v>285.97381079307002</v>
      </c>
      <c r="CI8" s="933">
        <v>38.968114619999994</v>
      </c>
      <c r="CJ8" s="933">
        <v>43.143893850000005</v>
      </c>
      <c r="CK8" s="933">
        <v>203.55079797428598</v>
      </c>
      <c r="CL8" s="933">
        <v>285.66280644428599</v>
      </c>
      <c r="CM8" s="933">
        <v>360.5077349619952</v>
      </c>
      <c r="CN8" s="933">
        <v>30.819491170000003</v>
      </c>
      <c r="CO8" s="933">
        <v>48.591912669999999</v>
      </c>
      <c r="CP8" s="933">
        <v>439.91913880199525</v>
      </c>
      <c r="CQ8" s="933">
        <v>68.976539720000005</v>
      </c>
      <c r="CR8" s="933">
        <v>212.10611851991749</v>
      </c>
      <c r="CS8" s="933">
        <v>181.91119425924299</v>
      </c>
      <c r="CT8" s="933">
        <v>462.99385249916054</v>
      </c>
      <c r="CU8" s="933">
        <v>221.02873293276701</v>
      </c>
      <c r="CV8" s="933">
        <v>41.641905340000001</v>
      </c>
      <c r="CW8" s="933">
        <v>462.42505558280396</v>
      </c>
      <c r="CX8" s="933">
        <v>725.09569385557108</v>
      </c>
      <c r="CY8" s="933">
        <v>62.535657373000006</v>
      </c>
      <c r="CZ8" s="933">
        <v>50.986517689999999</v>
      </c>
      <c r="DA8" s="933">
        <v>573.06364364106378</v>
      </c>
      <c r="DB8" s="933">
        <v>686.58581870406374</v>
      </c>
      <c r="DC8" s="933">
        <v>2476.7282832217516</v>
      </c>
      <c r="DD8" s="935">
        <v>44.658830080000001</v>
      </c>
      <c r="DE8" s="933">
        <v>449.69972006765693</v>
      </c>
      <c r="DF8" s="933">
        <v>50.350938030000002</v>
      </c>
      <c r="DG8" s="933">
        <v>544.70948817765702</v>
      </c>
      <c r="DH8" s="933">
        <v>44.684680539999988</v>
      </c>
      <c r="DI8" s="933">
        <v>720.60780747238005</v>
      </c>
      <c r="DJ8" s="933">
        <v>31.225592390000003</v>
      </c>
      <c r="DK8" s="933">
        <v>796.51808040238006</v>
      </c>
      <c r="DL8" s="933">
        <v>66.16365098</v>
      </c>
      <c r="DM8" s="933">
        <v>575.78105355319701</v>
      </c>
      <c r="DN8" s="933">
        <v>374.487419110301</v>
      </c>
      <c r="DO8" s="933">
        <v>1016.432123643498</v>
      </c>
      <c r="DP8" s="933">
        <v>123.16423227</v>
      </c>
      <c r="DQ8" s="933">
        <v>322.14203102228106</v>
      </c>
      <c r="DR8" s="933">
        <v>555.90783370357212</v>
      </c>
      <c r="DS8" s="933">
        <v>1001.2140969958531</v>
      </c>
      <c r="DT8" s="936">
        <v>3358.8737892193881</v>
      </c>
      <c r="DU8" s="935">
        <v>54.55132832000001</v>
      </c>
      <c r="DV8" s="933">
        <v>86.75250075999999</v>
      </c>
      <c r="DW8" s="933">
        <v>273.97862636455795</v>
      </c>
      <c r="DX8" s="933">
        <v>415.28245544455797</v>
      </c>
      <c r="DY8" s="933">
        <v>290.51459618314601</v>
      </c>
      <c r="DZ8" s="933">
        <v>546.03419502959002</v>
      </c>
      <c r="EA8" s="933">
        <v>66.732217359999993</v>
      </c>
      <c r="EB8" s="933">
        <v>903.28100857273603</v>
      </c>
      <c r="EC8" s="933">
        <v>1318.5634640172939</v>
      </c>
      <c r="ED8" s="933">
        <v>66.83110216999998</v>
      </c>
      <c r="EE8" s="933">
        <v>591.34285241653004</v>
      </c>
      <c r="EF8" s="933">
        <v>301.4406383083878</v>
      </c>
      <c r="EG8" s="933">
        <v>959.61459289491779</v>
      </c>
      <c r="EH8" s="933">
        <v>59.637652590000002</v>
      </c>
      <c r="EI8" s="933">
        <v>57.86</v>
      </c>
      <c r="EJ8" s="933">
        <v>1221.385959651434</v>
      </c>
      <c r="EK8" s="933">
        <v>1338.8836122414339</v>
      </c>
      <c r="EL8" s="936">
        <v>3614.884612013645</v>
      </c>
      <c r="EM8" s="935">
        <v>309.02901560817071</v>
      </c>
      <c r="EN8" s="933">
        <v>50.789121890000004</v>
      </c>
      <c r="EO8" s="933">
        <v>56.277422656712005</v>
      </c>
      <c r="EP8" s="933">
        <v>416.09556015488266</v>
      </c>
      <c r="EQ8" s="933">
        <v>457.27052533050698</v>
      </c>
      <c r="ER8" s="933">
        <v>120.29556669241209</v>
      </c>
      <c r="ES8" s="933">
        <v>127.4149532</v>
      </c>
      <c r="ET8" s="933">
        <v>704.98104522291908</v>
      </c>
      <c r="EU8" s="933">
        <v>407.41683882984</v>
      </c>
      <c r="EV8" s="933">
        <v>268.87382101704799</v>
      </c>
      <c r="EW8" s="933">
        <v>67.849913180000001</v>
      </c>
      <c r="EX8" s="933">
        <v>744.14057302688798</v>
      </c>
      <c r="EY8" s="933">
        <v>247.77312366050188</v>
      </c>
      <c r="EZ8" s="933">
        <v>371.90454951829753</v>
      </c>
      <c r="FA8" s="933">
        <v>179.24288653395899</v>
      </c>
      <c r="FB8" s="933">
        <v>798.9205597127584</v>
      </c>
      <c r="FC8" s="936">
        <v>2664.1377381174484</v>
      </c>
      <c r="FD8" s="935">
        <v>293.9703441555435</v>
      </c>
      <c r="FE8" s="933">
        <v>159.83487684999997</v>
      </c>
      <c r="FF8" s="933">
        <v>64.78081881</v>
      </c>
      <c r="FG8" s="933">
        <v>518.58603981554347</v>
      </c>
      <c r="FH8" s="933">
        <v>591.33208330334151</v>
      </c>
      <c r="FI8" s="933">
        <v>61.377458049999994</v>
      </c>
      <c r="FJ8" s="933">
        <v>258.84192815076602</v>
      </c>
      <c r="FK8" s="933">
        <v>911.55146950410744</v>
      </c>
      <c r="FL8" s="933">
        <v>330.22901731324725</v>
      </c>
      <c r="FM8" s="933">
        <v>232.2755118</v>
      </c>
      <c r="FN8" s="933">
        <v>884.68984276879974</v>
      </c>
      <c r="FO8" s="933">
        <v>1447.1943718820469</v>
      </c>
      <c r="FP8" s="933">
        <v>191.91022628000002</v>
      </c>
      <c r="FQ8" s="933">
        <v>75.967622860000006</v>
      </c>
      <c r="FR8" s="933">
        <v>55.612199770000004</v>
      </c>
      <c r="FS8" s="933">
        <v>323.49004891000004</v>
      </c>
      <c r="FT8" s="936">
        <v>3200.8219301116978</v>
      </c>
      <c r="FU8" s="935">
        <v>385.71521239677435</v>
      </c>
      <c r="FV8" s="933">
        <v>431.58978549748218</v>
      </c>
      <c r="FW8" s="933">
        <v>158.20381441000001</v>
      </c>
      <c r="FX8" s="933">
        <f t="shared" si="2"/>
        <v>975.50881230425648</v>
      </c>
      <c r="FY8" s="933">
        <v>1328.7192878188084</v>
      </c>
      <c r="FZ8" s="933">
        <v>60.517951509999996</v>
      </c>
      <c r="GA8" s="945">
        <v>635.41230244217275</v>
      </c>
      <c r="GB8" s="945">
        <f t="shared" si="3"/>
        <v>2024.6495417709812</v>
      </c>
      <c r="GC8" s="945">
        <v>92.978451409999991</v>
      </c>
      <c r="GD8" s="945">
        <v>916.06578352828535</v>
      </c>
      <c r="GE8" s="945">
        <v>1593.7470670243135</v>
      </c>
      <c r="GF8" s="945">
        <f t="shared" si="4"/>
        <v>2602.7913019625989</v>
      </c>
      <c r="GG8" s="945">
        <v>61.028874000000002</v>
      </c>
      <c r="GH8" s="945">
        <v>911.44013202146186</v>
      </c>
      <c r="GI8" s="945">
        <v>967.37294765049944</v>
      </c>
      <c r="GJ8" s="945">
        <f t="shared" si="5"/>
        <v>1939.8419536719614</v>
      </c>
      <c r="GK8" s="1006">
        <v>7542.7916097097968</v>
      </c>
      <c r="GL8" s="1007">
        <v>101.16575975444445</v>
      </c>
      <c r="GM8" s="945">
        <v>718.8101678064744</v>
      </c>
      <c r="GN8" s="945">
        <v>739.25546760202838</v>
      </c>
      <c r="GO8" s="945">
        <f t="shared" si="6"/>
        <v>1559.2313951629471</v>
      </c>
      <c r="GP8" s="945">
        <v>107.37957493444445</v>
      </c>
      <c r="GQ8" s="945">
        <v>930.38642985533579</v>
      </c>
      <c r="GR8" s="945">
        <v>1262.3987907096728</v>
      </c>
      <c r="GS8" s="945">
        <f t="shared" si="7"/>
        <v>2300.1647954994532</v>
      </c>
      <c r="GT8" s="945">
        <v>180.69784692431941</v>
      </c>
      <c r="GU8" s="945">
        <v>171.89842298111103</v>
      </c>
      <c r="GV8" s="945">
        <v>644.22952652340041</v>
      </c>
      <c r="GW8" s="945">
        <f t="shared" si="8"/>
        <v>996.82579642883081</v>
      </c>
      <c r="GX8" s="945">
        <v>82.85989004999999</v>
      </c>
      <c r="GY8" s="945">
        <v>889.51170631665605</v>
      </c>
      <c r="GZ8" s="945">
        <v>716.08784605576989</v>
      </c>
      <c r="HA8" s="945">
        <f t="shared" si="9"/>
        <v>1688.459442422426</v>
      </c>
      <c r="HB8" s="1006">
        <f t="shared" si="10"/>
        <v>6544.6814295136573</v>
      </c>
      <c r="HC8" s="1007">
        <v>277.54416493999997</v>
      </c>
      <c r="HD8" s="945">
        <v>1127.1490507776318</v>
      </c>
      <c r="HE8" s="945">
        <v>804.45197668119306</v>
      </c>
      <c r="HF8" s="945">
        <f t="shared" si="11"/>
        <v>2209.1451923988247</v>
      </c>
      <c r="HG8" s="945">
        <v>869.91998883625001</v>
      </c>
      <c r="HH8" s="945">
        <v>1043.1551500301962</v>
      </c>
      <c r="HI8" s="945">
        <v>353.34590972999996</v>
      </c>
      <c r="HJ8" s="945">
        <f>HG8+HH8+HI8</f>
        <v>2266.4210485964463</v>
      </c>
      <c r="HK8" s="945">
        <v>2209.4609999999998</v>
      </c>
      <c r="HL8" s="945">
        <v>965.12800000000004</v>
      </c>
      <c r="HM8" s="945">
        <v>1313.6559999999999</v>
      </c>
      <c r="HN8" s="945">
        <f>HK8+HL8+HM8</f>
        <v>4488.2449999999999</v>
      </c>
      <c r="HO8" s="945">
        <v>1104.4760000000001</v>
      </c>
      <c r="HP8" s="945">
        <v>1353.722</v>
      </c>
      <c r="HQ8" s="945">
        <v>969.601</v>
      </c>
      <c r="HR8" s="945">
        <f>HO8+HP8+HQ8</f>
        <v>3427.7990000000004</v>
      </c>
      <c r="HS8" s="1006">
        <f>HR8+HN8+HJ8+HF8</f>
        <v>12391.610240995271</v>
      </c>
      <c r="HT8" s="1007">
        <v>321.00299999999999</v>
      </c>
      <c r="HU8" s="945">
        <v>1196.6869999999999</v>
      </c>
      <c r="HV8" s="945">
        <v>777.19799999999998</v>
      </c>
      <c r="HW8" s="945">
        <f>HT8+HU8+HV8</f>
        <v>2294.8879999999999</v>
      </c>
      <c r="HX8" s="945">
        <v>415.82</v>
      </c>
      <c r="HY8" s="945">
        <v>1235.0650000000001</v>
      </c>
      <c r="HZ8" s="945">
        <v>843.81728999999996</v>
      </c>
      <c r="IA8" s="945">
        <f>HX8+HY8+HZ8</f>
        <v>2494.7022900000002</v>
      </c>
      <c r="IB8" s="945">
        <v>1513.7460000000001</v>
      </c>
      <c r="IC8" s="945">
        <v>2701.3461247</v>
      </c>
      <c r="ID8" s="945">
        <v>344.03309337713273</v>
      </c>
      <c r="IE8" s="945">
        <v>4559.1252455244667</v>
      </c>
      <c r="IF8" s="945">
        <v>105.31569775</v>
      </c>
      <c r="IG8" s="945">
        <v>477.46257547999994</v>
      </c>
      <c r="IH8" s="945">
        <v>1273.4139661351535</v>
      </c>
      <c r="II8" s="945">
        <v>1856.1922393651535</v>
      </c>
      <c r="IJ8" s="1006">
        <f t="shared" si="15"/>
        <v>11204.90777488962</v>
      </c>
      <c r="IK8" s="1007">
        <v>976</v>
      </c>
      <c r="IL8" s="945">
        <v>783</v>
      </c>
      <c r="IM8" s="945">
        <v>292</v>
      </c>
      <c r="IN8" s="1006">
        <v>2051</v>
      </c>
    </row>
    <row r="9" spans="1:248" ht="22.75" hidden="1" customHeight="1">
      <c r="A9" s="1010" t="s">
        <v>763</v>
      </c>
      <c r="B9" s="983">
        <v>2681.598</v>
      </c>
      <c r="C9" s="984">
        <v>2804.1849999999999</v>
      </c>
      <c r="D9" s="985">
        <v>3542.277</v>
      </c>
      <c r="E9" s="908">
        <v>3736.1120000000001</v>
      </c>
      <c r="F9" s="935">
        <v>22.098199999999999</v>
      </c>
      <c r="G9" s="933">
        <v>27.445519789999999</v>
      </c>
      <c r="H9" s="933">
        <v>20.617000000000001</v>
      </c>
      <c r="I9" s="933">
        <v>70.160719789999987</v>
      </c>
      <c r="J9" s="933">
        <v>18.554237820000001</v>
      </c>
      <c r="K9" s="933">
        <v>27.96668257</v>
      </c>
      <c r="L9" s="933">
        <v>26.519300000000001</v>
      </c>
      <c r="M9" s="933">
        <v>73.040220390000002</v>
      </c>
      <c r="N9" s="933">
        <v>24.25239384</v>
      </c>
      <c r="O9" s="933">
        <v>35.782412530000002</v>
      </c>
      <c r="P9" s="933">
        <v>23.501000000000001</v>
      </c>
      <c r="Q9" s="933">
        <v>83.535806370000003</v>
      </c>
      <c r="R9" s="933">
        <v>46.931199999999997</v>
      </c>
      <c r="S9" s="933">
        <v>23.150600000000001</v>
      </c>
      <c r="T9" s="933">
        <v>64.872100000000003</v>
      </c>
      <c r="U9" s="933">
        <v>134.9539</v>
      </c>
      <c r="V9" s="933">
        <v>361.69064655</v>
      </c>
      <c r="W9" s="933"/>
      <c r="X9" s="933">
        <v>23.479299999999999</v>
      </c>
      <c r="Y9" s="933">
        <v>22.2788</v>
      </c>
      <c r="Z9" s="933">
        <v>27.611899999999999</v>
      </c>
      <c r="AA9" s="933">
        <v>73.37</v>
      </c>
      <c r="AB9" s="933">
        <v>34.406999999999996</v>
      </c>
      <c r="AC9" s="933">
        <v>29.258900000000001</v>
      </c>
      <c r="AD9" s="933">
        <v>20.857199999999999</v>
      </c>
      <c r="AE9" s="933">
        <v>84.523099999999999</v>
      </c>
      <c r="AF9" s="932">
        <v>41.621000000000002</v>
      </c>
      <c r="AG9" s="932">
        <v>36.347200000000001</v>
      </c>
      <c r="AH9" s="932">
        <v>29.8873</v>
      </c>
      <c r="AI9" s="932">
        <v>107.85549999999999</v>
      </c>
      <c r="AJ9" s="932">
        <v>17.517800000000001</v>
      </c>
      <c r="AK9" s="932">
        <v>34.023099999999999</v>
      </c>
      <c r="AL9" s="932">
        <v>54.864899999999999</v>
      </c>
      <c r="AM9" s="931"/>
      <c r="AN9" s="932"/>
      <c r="AO9" s="2814"/>
      <c r="AP9" s="932">
        <v>106.4058</v>
      </c>
      <c r="AQ9" s="932">
        <v>372.15440000000001</v>
      </c>
      <c r="AR9" s="932">
        <v>24.33</v>
      </c>
      <c r="AS9" s="932">
        <v>22.43</v>
      </c>
      <c r="AT9" s="932">
        <v>21.07</v>
      </c>
      <c r="AU9" s="932">
        <v>67.83</v>
      </c>
      <c r="AV9" s="932">
        <v>19.559999999999999</v>
      </c>
      <c r="AW9" s="932">
        <v>17.89</v>
      </c>
      <c r="AX9" s="932">
        <v>26.67</v>
      </c>
      <c r="AY9" s="932">
        <v>64.12</v>
      </c>
      <c r="AZ9" s="932">
        <v>26.39</v>
      </c>
      <c r="BA9" s="932">
        <v>33.379132850000005</v>
      </c>
      <c r="BB9" s="932">
        <v>30.776700000000002</v>
      </c>
      <c r="BC9" s="932">
        <v>107.342</v>
      </c>
      <c r="BD9" s="932">
        <v>34.069099999999999</v>
      </c>
      <c r="BE9" s="932">
        <v>30.304571339999999</v>
      </c>
      <c r="BF9" s="932">
        <v>38.61789753</v>
      </c>
      <c r="BG9" s="932">
        <v>102.99156887000001</v>
      </c>
      <c r="BH9" s="932">
        <v>38.955399999999997</v>
      </c>
      <c r="BI9" s="932">
        <v>55.914099999999998</v>
      </c>
      <c r="BJ9" s="932">
        <v>46.769500000000001</v>
      </c>
      <c r="BK9" s="932">
        <v>141.63900000000001</v>
      </c>
      <c r="BL9" s="932">
        <v>52.7849</v>
      </c>
      <c r="BM9" s="932">
        <v>28.711400000000001</v>
      </c>
      <c r="BN9" s="932">
        <v>28.4145</v>
      </c>
      <c r="BO9" s="932"/>
      <c r="BP9" s="932"/>
      <c r="BQ9" s="932"/>
      <c r="BR9" s="932">
        <v>109.91079999999999</v>
      </c>
      <c r="BS9" s="933">
        <v>56.000799999999998</v>
      </c>
      <c r="BT9" s="933">
        <v>445.72118036837492</v>
      </c>
      <c r="BU9" s="933">
        <v>39.927</v>
      </c>
      <c r="BV9" s="933">
        <v>541.64898036837496</v>
      </c>
      <c r="BW9" s="933">
        <v>39.915497080000101</v>
      </c>
      <c r="BX9" s="933">
        <v>30.554550750000001</v>
      </c>
      <c r="BY9" s="933">
        <v>36.629258270000001</v>
      </c>
      <c r="BZ9" s="933">
        <v>107.09930610000011</v>
      </c>
      <c r="CA9" s="933">
        <v>29.473014039999999</v>
      </c>
      <c r="CB9" s="933">
        <v>35.203645680000001</v>
      </c>
      <c r="CC9" s="933">
        <v>38.824889259999999</v>
      </c>
      <c r="CD9" s="933">
        <v>103.50154898</v>
      </c>
      <c r="CE9" s="933">
        <v>24.47386646</v>
      </c>
      <c r="CF9" s="933">
        <v>51.380167020000002</v>
      </c>
      <c r="CG9" s="933">
        <v>38.301428200000004</v>
      </c>
      <c r="CH9" s="933">
        <v>114.15546168</v>
      </c>
      <c r="CI9" s="933">
        <v>38.968114619999994</v>
      </c>
      <c r="CJ9" s="933">
        <v>41.469173850000004</v>
      </c>
      <c r="CK9" s="933">
        <v>60.395727469999997</v>
      </c>
      <c r="CL9" s="933">
        <v>140.83301594</v>
      </c>
      <c r="CM9" s="933">
        <v>36.924630749999992</v>
      </c>
      <c r="CN9" s="933">
        <v>30.819491170000003</v>
      </c>
      <c r="CO9" s="933">
        <v>48.591912669999999</v>
      </c>
      <c r="CP9" s="933">
        <v>116.33603459</v>
      </c>
      <c r="CQ9" s="933">
        <v>25.182648660000002</v>
      </c>
      <c r="CR9" s="933">
        <v>58.09222304</v>
      </c>
      <c r="CS9" s="933">
        <v>34.464112829999998</v>
      </c>
      <c r="CT9" s="933">
        <v>117.73898453</v>
      </c>
      <c r="CU9" s="933">
        <v>49.691471799999995</v>
      </c>
      <c r="CV9" s="933">
        <v>41.523734140000002</v>
      </c>
      <c r="CW9" s="933">
        <v>70.765178959999972</v>
      </c>
      <c r="CX9" s="933">
        <v>161.98038489999999</v>
      </c>
      <c r="CY9" s="933">
        <v>57.015657373000003</v>
      </c>
      <c r="CZ9" s="933">
        <v>50.986517689999999</v>
      </c>
      <c r="DA9" s="933">
        <v>48.454740219999806</v>
      </c>
      <c r="DB9" s="933">
        <v>156.4569152829998</v>
      </c>
      <c r="DC9" s="933">
        <v>552.51231930299969</v>
      </c>
      <c r="DD9" s="935"/>
      <c r="DE9" s="933"/>
      <c r="DF9" s="933"/>
      <c r="DG9" s="933"/>
      <c r="DH9" s="933"/>
      <c r="DI9" s="933"/>
      <c r="DJ9" s="933"/>
      <c r="DK9" s="933"/>
      <c r="DL9" s="933"/>
      <c r="DM9" s="933"/>
      <c r="DN9" s="933"/>
      <c r="DO9" s="933"/>
      <c r="DP9" s="933"/>
      <c r="DQ9" s="933"/>
      <c r="DR9" s="933"/>
      <c r="DS9" s="933"/>
      <c r="DT9" s="936"/>
      <c r="DU9" s="935">
        <v>28.806853950000001</v>
      </c>
      <c r="DV9" s="933">
        <v>57.858880499999977</v>
      </c>
      <c r="DW9" s="933">
        <v>53.864086039999997</v>
      </c>
      <c r="DX9" s="933">
        <v>140.52982048999999</v>
      </c>
      <c r="DY9" s="933">
        <v>68.542556560000008</v>
      </c>
      <c r="DZ9" s="933">
        <v>38.554763599999994</v>
      </c>
      <c r="EA9" s="933">
        <v>53.819901780000002</v>
      </c>
      <c r="EB9" s="933">
        <v>160.91722193999999</v>
      </c>
      <c r="EC9" s="933">
        <v>301.44704242999995</v>
      </c>
      <c r="ED9" s="933">
        <v>34.956158919999993</v>
      </c>
      <c r="EE9" s="933">
        <v>43.787273069999998</v>
      </c>
      <c r="EF9" s="933">
        <v>46.16</v>
      </c>
      <c r="EG9" s="933">
        <v>124.90343198999997</v>
      </c>
      <c r="EH9" s="933">
        <v>52.721196329999998</v>
      </c>
      <c r="EI9" s="933">
        <v>45.68</v>
      </c>
      <c r="EJ9" s="933">
        <v>104.71</v>
      </c>
      <c r="EK9" s="933">
        <v>203.11119632999998</v>
      </c>
      <c r="EL9" s="918">
        <v>622.98426735999988</v>
      </c>
      <c r="EM9" s="935">
        <v>52.999808079999994</v>
      </c>
      <c r="EN9" s="933">
        <v>39.575853909999999</v>
      </c>
      <c r="EO9" s="933">
        <v>44.522376410000007</v>
      </c>
      <c r="EP9" s="933">
        <v>137.09803839999998</v>
      </c>
      <c r="EQ9" s="933">
        <v>26.137803879999996</v>
      </c>
      <c r="ER9" s="933">
        <v>33.581723670000002</v>
      </c>
      <c r="ES9" s="933">
        <v>45.380462730000005</v>
      </c>
      <c r="ET9" s="933">
        <v>105.09999028</v>
      </c>
      <c r="EU9" s="933">
        <v>59.662005450000009</v>
      </c>
      <c r="EV9" s="933">
        <v>46.433152380000003</v>
      </c>
      <c r="EW9" s="933">
        <v>46.333038070000001</v>
      </c>
      <c r="EX9" s="933">
        <v>152.42819590000002</v>
      </c>
      <c r="EY9" s="933">
        <v>70.96983671000001</v>
      </c>
      <c r="EZ9" s="933">
        <v>40.962683280000007</v>
      </c>
      <c r="FA9" s="933">
        <v>58.516122689999982</v>
      </c>
      <c r="FB9" s="933">
        <v>170.44864268000001</v>
      </c>
      <c r="FC9" s="936">
        <v>565.07486726000002</v>
      </c>
      <c r="FD9" s="935"/>
      <c r="FE9" s="933"/>
      <c r="FF9" s="933"/>
      <c r="FG9" s="933"/>
      <c r="FH9" s="933"/>
      <c r="FI9" s="933"/>
      <c r="FJ9" s="933"/>
      <c r="FK9" s="933"/>
      <c r="FL9" s="933"/>
      <c r="FM9" s="933"/>
      <c r="FN9" s="933"/>
      <c r="FO9" s="933"/>
      <c r="FP9" s="933"/>
      <c r="FQ9" s="933"/>
      <c r="FR9" s="933"/>
      <c r="FS9" s="933"/>
      <c r="FT9" s="936"/>
      <c r="FU9" s="935">
        <v>66.078529799999998</v>
      </c>
      <c r="FV9" s="933">
        <v>60.754782369999987</v>
      </c>
      <c r="FW9" s="933">
        <v>52.798388239999994</v>
      </c>
      <c r="FX9" s="933">
        <f t="shared" si="2"/>
        <v>179.63170040999998</v>
      </c>
      <c r="FY9" s="933">
        <v>60.991410889999997</v>
      </c>
      <c r="FZ9" s="933">
        <v>46.620221149999999</v>
      </c>
      <c r="GA9" s="945">
        <v>39.073715510000007</v>
      </c>
      <c r="GB9" s="945">
        <f t="shared" si="3"/>
        <v>146.68534755000002</v>
      </c>
      <c r="GC9" s="945">
        <v>76.265676420000005</v>
      </c>
      <c r="GD9" s="945">
        <v>69.562406799999977</v>
      </c>
      <c r="GE9" s="945">
        <v>67.39303645999999</v>
      </c>
      <c r="GF9" s="945">
        <f t="shared" si="4"/>
        <v>213.22111967999999</v>
      </c>
      <c r="GG9" s="945">
        <v>44.760047060000005</v>
      </c>
      <c r="GH9" s="945">
        <v>101.21015530000022</v>
      </c>
      <c r="GI9" s="945">
        <v>88.868169019999982</v>
      </c>
      <c r="GJ9" s="945">
        <f t="shared" si="5"/>
        <v>234.83837138000021</v>
      </c>
      <c r="GK9" s="1006">
        <v>774.37653902000011</v>
      </c>
      <c r="GL9" s="1007">
        <v>81.578744310000005</v>
      </c>
      <c r="GM9" s="945">
        <v>60.184207649999998</v>
      </c>
      <c r="GN9" s="945">
        <v>75.389363810000006</v>
      </c>
      <c r="GO9" s="945">
        <f t="shared" si="6"/>
        <v>217.15231577000003</v>
      </c>
      <c r="GP9" s="945">
        <v>69.62652804999999</v>
      </c>
      <c r="GQ9" s="945">
        <v>67.383919860000006</v>
      </c>
      <c r="GR9" s="945">
        <v>66.030097069999997</v>
      </c>
      <c r="GS9" s="945">
        <f t="shared" si="7"/>
        <v>203.04054497999999</v>
      </c>
      <c r="GT9" s="945">
        <v>98.019929360000006</v>
      </c>
      <c r="GU9" s="945">
        <v>124.38992793999999</v>
      </c>
      <c r="GV9" s="945">
        <v>47.059486499999998</v>
      </c>
      <c r="GW9" s="945">
        <f t="shared" si="8"/>
        <v>269.46934379999999</v>
      </c>
      <c r="GX9" s="945">
        <v>63.035515539999999</v>
      </c>
      <c r="GY9" s="945">
        <v>89.402623800000001</v>
      </c>
      <c r="GZ9" s="945">
        <v>80.689601040000014</v>
      </c>
      <c r="HA9" s="945">
        <f t="shared" si="9"/>
        <v>233.12774038000003</v>
      </c>
      <c r="HB9" s="1006">
        <f t="shared" si="10"/>
        <v>922.78994493000005</v>
      </c>
      <c r="HC9" s="1007">
        <v>87.833655919999998</v>
      </c>
      <c r="HD9" s="945">
        <v>71.325929279999997</v>
      </c>
      <c r="HE9" s="945">
        <v>60.197931909999994</v>
      </c>
      <c r="HF9" s="945">
        <f t="shared" si="11"/>
        <v>219.35751711</v>
      </c>
      <c r="HG9" s="945">
        <v>84.62701611</v>
      </c>
      <c r="HH9" s="945">
        <v>85.74159444</v>
      </c>
      <c r="HI9" s="945">
        <v>81.059821639999981</v>
      </c>
      <c r="HJ9" s="945">
        <f>HA9+GZ9+GY9</f>
        <v>403.21996522000006</v>
      </c>
      <c r="HK9" s="945"/>
      <c r="HL9" s="945"/>
      <c r="HM9" s="945"/>
      <c r="HN9" s="945">
        <f>GX9+GW9+GV9</f>
        <v>379.56434583999999</v>
      </c>
      <c r="HO9" s="945"/>
      <c r="HP9" s="945"/>
      <c r="HQ9" s="945"/>
      <c r="HR9" s="945"/>
      <c r="HS9" s="1006"/>
      <c r="HT9" s="1007"/>
      <c r="HU9" s="945"/>
      <c r="HV9" s="945"/>
      <c r="HW9" s="945"/>
      <c r="HX9" s="945"/>
      <c r="HY9" s="945"/>
      <c r="HZ9" s="945"/>
      <c r="IA9" s="945"/>
      <c r="IB9" s="945"/>
      <c r="IC9" s="945"/>
      <c r="ID9" s="945"/>
      <c r="IE9" s="945"/>
      <c r="IF9" s="945"/>
      <c r="IG9" s="945"/>
      <c r="IH9" s="945"/>
      <c r="II9" s="945"/>
      <c r="IJ9" s="1001">
        <f t="shared" si="15"/>
        <v>0</v>
      </c>
      <c r="IK9" s="1007">
        <v>976</v>
      </c>
      <c r="IL9" s="945">
        <v>783</v>
      </c>
      <c r="IM9" s="945">
        <v>292</v>
      </c>
      <c r="IN9" s="1006">
        <v>2051</v>
      </c>
    </row>
    <row r="10" spans="1:248" ht="22.75" hidden="1" customHeight="1">
      <c r="A10" s="1010" t="s">
        <v>764</v>
      </c>
      <c r="F10" s="973">
        <v>0</v>
      </c>
      <c r="G10" s="974">
        <v>0</v>
      </c>
      <c r="H10" s="974">
        <v>0</v>
      </c>
      <c r="I10" s="974">
        <v>0</v>
      </c>
      <c r="J10" s="974">
        <v>0</v>
      </c>
      <c r="K10" s="974">
        <v>0</v>
      </c>
      <c r="L10" s="974">
        <v>0</v>
      </c>
      <c r="M10" s="974">
        <v>0</v>
      </c>
      <c r="N10" s="974">
        <v>0</v>
      </c>
      <c r="O10" s="974">
        <v>0</v>
      </c>
      <c r="P10" s="974">
        <v>0</v>
      </c>
      <c r="Q10" s="974">
        <v>0</v>
      </c>
      <c r="R10" s="974">
        <v>0</v>
      </c>
      <c r="S10" s="974">
        <v>0</v>
      </c>
      <c r="T10" s="933">
        <v>0</v>
      </c>
      <c r="U10" s="933">
        <v>0</v>
      </c>
      <c r="V10" s="933">
        <v>0</v>
      </c>
      <c r="W10" s="933"/>
      <c r="X10" s="933">
        <v>0</v>
      </c>
      <c r="Y10" s="933">
        <v>0</v>
      </c>
      <c r="Z10" s="933">
        <v>500</v>
      </c>
      <c r="AA10" s="933">
        <v>500</v>
      </c>
      <c r="AB10" s="933">
        <v>0</v>
      </c>
      <c r="AC10" s="933">
        <v>0</v>
      </c>
      <c r="AD10" s="933">
        <v>0</v>
      </c>
      <c r="AE10" s="933">
        <v>0</v>
      </c>
      <c r="AF10" s="933">
        <v>0</v>
      </c>
      <c r="AG10" s="933">
        <v>0</v>
      </c>
      <c r="AH10" s="933">
        <v>0</v>
      </c>
      <c r="AI10" s="933">
        <v>0</v>
      </c>
      <c r="AJ10" s="933">
        <v>0</v>
      </c>
      <c r="AK10" s="933">
        <v>0</v>
      </c>
      <c r="AL10" s="933">
        <v>0</v>
      </c>
      <c r="AM10" s="935"/>
      <c r="AN10" s="933"/>
      <c r="AO10" s="2814"/>
      <c r="AP10" s="933">
        <v>0</v>
      </c>
      <c r="AQ10" s="933">
        <v>500</v>
      </c>
      <c r="AR10" s="933">
        <v>7.946027</v>
      </c>
      <c r="AS10" s="933">
        <v>13.873900000000001</v>
      </c>
      <c r="AT10" s="933">
        <v>78.090286000000006</v>
      </c>
      <c r="AU10" s="933">
        <v>99.910212999999999</v>
      </c>
      <c r="AV10" s="933">
        <v>12.0215</v>
      </c>
      <c r="AW10" s="933">
        <v>3.9367359999999998</v>
      </c>
      <c r="AX10" s="933">
        <v>22.541982000000001</v>
      </c>
      <c r="AY10" s="933">
        <v>38.500218000000004</v>
      </c>
      <c r="AZ10" s="933">
        <v>79.419737999999995</v>
      </c>
      <c r="BA10" s="933">
        <v>0</v>
      </c>
      <c r="BB10" s="933">
        <v>0</v>
      </c>
      <c r="BC10" s="933">
        <v>0</v>
      </c>
      <c r="BD10" s="933">
        <v>0</v>
      </c>
      <c r="BE10" s="933">
        <v>0</v>
      </c>
      <c r="BF10" s="933">
        <v>600.09910200000002</v>
      </c>
      <c r="BG10" s="933">
        <v>600.09910200000002</v>
      </c>
      <c r="BH10" s="933">
        <v>12.0215</v>
      </c>
      <c r="BI10" s="933">
        <v>3.9367359999999998</v>
      </c>
      <c r="BJ10" s="933">
        <v>0</v>
      </c>
      <c r="BK10" s="933">
        <v>15.958235999999999</v>
      </c>
      <c r="BL10" s="933">
        <v>0</v>
      </c>
      <c r="BM10" s="933">
        <v>0</v>
      </c>
      <c r="BN10" s="933">
        <v>0</v>
      </c>
      <c r="BO10" s="933"/>
      <c r="BP10" s="933"/>
      <c r="BQ10" s="933"/>
      <c r="BR10" s="933">
        <v>0</v>
      </c>
      <c r="BS10" s="933">
        <v>0</v>
      </c>
      <c r="BT10" s="933">
        <v>0</v>
      </c>
      <c r="BU10" s="933">
        <v>0</v>
      </c>
      <c r="BV10" s="933">
        <v>0</v>
      </c>
      <c r="BW10" s="933">
        <v>0</v>
      </c>
      <c r="BX10" s="933">
        <v>0</v>
      </c>
      <c r="BY10" s="933">
        <v>0</v>
      </c>
      <c r="BZ10" s="933">
        <v>0</v>
      </c>
      <c r="CA10" s="933">
        <v>500</v>
      </c>
      <c r="CB10" s="933">
        <v>6.3227000000000002</v>
      </c>
      <c r="CC10" s="933">
        <v>3.68</v>
      </c>
      <c r="CD10" s="933">
        <v>510.0027</v>
      </c>
      <c r="CE10" s="933">
        <v>26.6021</v>
      </c>
      <c r="CF10" s="933">
        <v>2</v>
      </c>
      <c r="CG10" s="933">
        <v>10.72245</v>
      </c>
      <c r="CH10" s="933">
        <v>39.324550000000002</v>
      </c>
      <c r="CI10" s="933">
        <v>0</v>
      </c>
      <c r="CJ10" s="933">
        <v>1.67472</v>
      </c>
      <c r="CK10" s="933">
        <v>4.5468500000000001</v>
      </c>
      <c r="CL10" s="933">
        <v>6.2215699999999998</v>
      </c>
      <c r="CM10" s="933">
        <v>2.67302332</v>
      </c>
      <c r="CN10" s="933">
        <v>0</v>
      </c>
      <c r="CO10" s="933">
        <v>0</v>
      </c>
      <c r="CP10" s="933">
        <v>2.67302332</v>
      </c>
      <c r="CQ10" s="933">
        <v>43.79389106</v>
      </c>
      <c r="CR10" s="933">
        <v>0</v>
      </c>
      <c r="CS10" s="933">
        <v>3.5</v>
      </c>
      <c r="CT10" s="933">
        <v>47.29389106</v>
      </c>
      <c r="CU10" s="933">
        <v>24.327037170000001</v>
      </c>
      <c r="CV10" s="933">
        <v>0.1181712</v>
      </c>
      <c r="CW10" s="933">
        <v>250.80645694</v>
      </c>
      <c r="CX10" s="933">
        <v>275.25166531000002</v>
      </c>
      <c r="CY10" s="933">
        <v>5.52</v>
      </c>
      <c r="CZ10" s="933">
        <v>0</v>
      </c>
      <c r="DA10" s="933">
        <v>0</v>
      </c>
      <c r="DB10" s="933">
        <v>5.52</v>
      </c>
      <c r="DC10" s="933">
        <v>330.73857968999999</v>
      </c>
      <c r="DD10" s="935"/>
      <c r="DE10" s="933"/>
      <c r="DF10" s="933"/>
      <c r="DG10" s="933"/>
      <c r="DH10" s="933"/>
      <c r="DI10" s="933"/>
      <c r="DJ10" s="933"/>
      <c r="DK10" s="933"/>
      <c r="DL10" s="933"/>
      <c r="DM10" s="933"/>
      <c r="DN10" s="933"/>
      <c r="DO10" s="933"/>
      <c r="DP10" s="933"/>
      <c r="DQ10" s="933"/>
      <c r="DR10" s="933"/>
      <c r="DS10" s="933"/>
      <c r="DT10" s="936"/>
      <c r="DU10" s="935">
        <v>0</v>
      </c>
      <c r="DV10" s="933">
        <v>5.5783151699999998</v>
      </c>
      <c r="DW10" s="933">
        <v>0</v>
      </c>
      <c r="DX10" s="933">
        <v>5.5783151699999998</v>
      </c>
      <c r="DY10" s="933">
        <v>0</v>
      </c>
      <c r="DZ10" s="933">
        <v>5.0896820000000002E-2</v>
      </c>
      <c r="EA10" s="933">
        <v>0</v>
      </c>
      <c r="EB10" s="933">
        <v>5.0896820000000002E-2</v>
      </c>
      <c r="EC10" s="933">
        <v>5.6292119899999999</v>
      </c>
      <c r="ED10" s="933">
        <v>18.096789999999999</v>
      </c>
      <c r="EE10" s="933">
        <v>36.982583900000002</v>
      </c>
      <c r="EF10" s="933">
        <v>1.3</v>
      </c>
      <c r="EG10" s="933">
        <v>56.379373899999997</v>
      </c>
      <c r="EH10" s="933">
        <v>0</v>
      </c>
      <c r="EI10" s="933">
        <v>5.4</v>
      </c>
      <c r="EJ10" s="933">
        <v>38.47</v>
      </c>
      <c r="EK10" s="933">
        <v>43.87</v>
      </c>
      <c r="EL10" s="918">
        <v>105.87491437999999</v>
      </c>
      <c r="EM10" s="935">
        <v>0</v>
      </c>
      <c r="EN10" s="933">
        <v>2</v>
      </c>
      <c r="EO10" s="933">
        <v>0</v>
      </c>
      <c r="EP10" s="933">
        <v>2</v>
      </c>
      <c r="EQ10" s="933">
        <v>0</v>
      </c>
      <c r="ER10" s="933">
        <v>27.692499999999999</v>
      </c>
      <c r="ES10" s="933">
        <v>73.901731620000007</v>
      </c>
      <c r="ET10" s="933">
        <v>101.59423162</v>
      </c>
      <c r="EU10" s="933">
        <v>7.4931436199999997</v>
      </c>
      <c r="EV10" s="933">
        <v>44.921620259999997</v>
      </c>
      <c r="EW10" s="933">
        <v>12.318187529999999</v>
      </c>
      <c r="EX10" s="933">
        <v>64.732951409999998</v>
      </c>
      <c r="EY10" s="933">
        <v>0.55555500000000002</v>
      </c>
      <c r="EZ10" s="933">
        <v>0</v>
      </c>
      <c r="FA10" s="933">
        <v>106.59532204999999</v>
      </c>
      <c r="FB10" s="933">
        <v>107.15087704999999</v>
      </c>
      <c r="FC10" s="936">
        <v>275.47806007999998</v>
      </c>
      <c r="FD10" s="935"/>
      <c r="FE10" s="933"/>
      <c r="FF10" s="933"/>
      <c r="FG10" s="933"/>
      <c r="FH10" s="933"/>
      <c r="FI10" s="933"/>
      <c r="FJ10" s="933"/>
      <c r="FK10" s="933"/>
      <c r="FL10" s="933"/>
      <c r="FM10" s="933"/>
      <c r="FN10" s="933"/>
      <c r="FO10" s="933"/>
      <c r="FP10" s="933"/>
      <c r="FQ10" s="933"/>
      <c r="FR10" s="933"/>
      <c r="FS10" s="933"/>
      <c r="FT10" s="936"/>
      <c r="FU10" s="935">
        <v>0</v>
      </c>
      <c r="FV10" s="933">
        <v>0</v>
      </c>
      <c r="FW10" s="933">
        <v>86.715001900000004</v>
      </c>
      <c r="FX10" s="933">
        <f t="shared" si="2"/>
        <v>86.715001900000004</v>
      </c>
      <c r="FY10" s="933">
        <v>0</v>
      </c>
      <c r="FZ10" s="933">
        <v>0.14672904000000001</v>
      </c>
      <c r="GA10" s="945">
        <v>37.352706359999999</v>
      </c>
      <c r="GB10" s="945">
        <f t="shared" si="3"/>
        <v>37.499435399999996</v>
      </c>
      <c r="GC10" s="945">
        <v>4.7760839799999992</v>
      </c>
      <c r="GD10" s="945">
        <v>113.81604900000001</v>
      </c>
      <c r="GE10" s="945">
        <v>42.823473460000002</v>
      </c>
      <c r="GF10" s="945">
        <f t="shared" si="4"/>
        <v>161.41560644000003</v>
      </c>
      <c r="GG10" s="945">
        <v>0</v>
      </c>
      <c r="GH10" s="945">
        <v>3.5078247400000002</v>
      </c>
      <c r="GI10" s="945">
        <v>184.68444443000001</v>
      </c>
      <c r="GJ10" s="945">
        <f t="shared" si="5"/>
        <v>188.19226917</v>
      </c>
      <c r="GK10" s="1006">
        <v>473.82231291000005</v>
      </c>
      <c r="GL10" s="1007">
        <v>5.2967810544444429</v>
      </c>
      <c r="GM10" s="945">
        <v>40.803581054444443</v>
      </c>
      <c r="GN10" s="945">
        <v>4.3938281144444424</v>
      </c>
      <c r="GO10" s="945">
        <f t="shared" si="6"/>
        <v>50.494190223333327</v>
      </c>
      <c r="GP10" s="945">
        <v>9.1717810544444429</v>
      </c>
      <c r="GQ10" s="945">
        <v>26.623694727777803</v>
      </c>
      <c r="GR10" s="945">
        <v>4.0967810544444427</v>
      </c>
      <c r="GS10" s="945">
        <f t="shared" si="7"/>
        <v>39.892256836666689</v>
      </c>
      <c r="GT10" s="945">
        <v>51.792026884444404</v>
      </c>
      <c r="GU10" s="945">
        <v>31.634745001111042</v>
      </c>
      <c r="GV10" s="945">
        <v>4.0967810544444401</v>
      </c>
      <c r="GW10" s="945">
        <f t="shared" si="8"/>
        <v>87.523552939999888</v>
      </c>
      <c r="GX10" s="945">
        <v>5.9891889999999996E-2</v>
      </c>
      <c r="GY10" s="945">
        <v>0</v>
      </c>
      <c r="GZ10" s="945">
        <v>0</v>
      </c>
      <c r="HA10" s="945">
        <f t="shared" si="9"/>
        <v>5.9891889999999996E-2</v>
      </c>
      <c r="HB10" s="1006">
        <f t="shared" si="10"/>
        <v>177.9698918899999</v>
      </c>
      <c r="HC10" s="1007">
        <v>171.11444845</v>
      </c>
      <c r="HD10" s="945">
        <v>123.7</v>
      </c>
      <c r="HE10" s="945">
        <v>0</v>
      </c>
      <c r="HF10" s="945">
        <f t="shared" si="11"/>
        <v>294.81444844999999</v>
      </c>
      <c r="HG10" s="945">
        <v>0</v>
      </c>
      <c r="HH10" s="945">
        <v>61.3962</v>
      </c>
      <c r="HI10" s="945">
        <v>254.09257231000001</v>
      </c>
      <c r="HJ10" s="945">
        <f>HA10+GZ10+GY10</f>
        <v>5.9891889999999996E-2</v>
      </c>
      <c r="HK10" s="945"/>
      <c r="HL10" s="945"/>
      <c r="HM10" s="945"/>
      <c r="HN10" s="945">
        <f>GX10+GW10+GV10</f>
        <v>91.680225884444326</v>
      </c>
      <c r="HO10" s="945"/>
      <c r="HP10" s="945"/>
      <c r="HQ10" s="945"/>
      <c r="HR10" s="945"/>
      <c r="HS10" s="1006"/>
      <c r="HT10" s="1007"/>
      <c r="HU10" s="945"/>
      <c r="HV10" s="945"/>
      <c r="HW10" s="945"/>
      <c r="HX10" s="945"/>
      <c r="HY10" s="945"/>
      <c r="HZ10" s="945"/>
      <c r="IA10" s="945"/>
      <c r="IB10" s="945"/>
      <c r="IC10" s="945"/>
      <c r="ID10" s="945"/>
      <c r="IE10" s="945"/>
      <c r="IF10" s="945"/>
      <c r="IG10" s="945"/>
      <c r="IH10" s="945"/>
      <c r="II10" s="945"/>
      <c r="IJ10" s="1001">
        <f t="shared" si="15"/>
        <v>0</v>
      </c>
      <c r="IK10" s="1007">
        <v>124</v>
      </c>
      <c r="IL10" s="945">
        <v>105</v>
      </c>
      <c r="IM10" s="945">
        <v>93</v>
      </c>
      <c r="IN10" s="1006">
        <v>322</v>
      </c>
    </row>
    <row r="11" spans="1:248" ht="22.75" hidden="1" customHeight="1">
      <c r="A11" s="1010" t="s">
        <v>765</v>
      </c>
      <c r="F11" s="974">
        <v>0</v>
      </c>
      <c r="G11" s="974">
        <v>0</v>
      </c>
      <c r="H11" s="974">
        <v>131.86487517995999</v>
      </c>
      <c r="I11" s="974">
        <v>131.86487517995999</v>
      </c>
      <c r="J11" s="974">
        <v>0</v>
      </c>
      <c r="K11" s="974">
        <v>158.51167736514003</v>
      </c>
      <c r="L11" s="974">
        <v>0</v>
      </c>
      <c r="M11" s="974">
        <v>158.51167736514003</v>
      </c>
      <c r="N11" s="974">
        <v>0</v>
      </c>
      <c r="O11" s="974">
        <v>122.23166419815</v>
      </c>
      <c r="P11" s="974">
        <v>0</v>
      </c>
      <c r="Q11" s="974">
        <v>122.23166419815</v>
      </c>
      <c r="R11" s="974">
        <v>0</v>
      </c>
      <c r="S11" s="974">
        <v>143.8325821471</v>
      </c>
      <c r="T11" s="933">
        <v>143.38039201188494</v>
      </c>
      <c r="U11" s="933">
        <v>287.21297415898488</v>
      </c>
      <c r="V11" s="933">
        <v>699.82119090223489</v>
      </c>
      <c r="W11" s="933"/>
      <c r="X11" s="933">
        <v>0</v>
      </c>
      <c r="Y11" s="933">
        <v>156.90722779680002</v>
      </c>
      <c r="Z11" s="933">
        <v>0</v>
      </c>
      <c r="AA11" s="933">
        <v>156.90722779680002</v>
      </c>
      <c r="AB11" s="933">
        <v>150.69591892930001</v>
      </c>
      <c r="AC11" s="933">
        <v>0</v>
      </c>
      <c r="AD11" s="933">
        <v>137.3082304598</v>
      </c>
      <c r="AE11" s="933">
        <v>288.00414938910001</v>
      </c>
      <c r="AF11" s="932">
        <v>0</v>
      </c>
      <c r="AG11" s="932">
        <v>143.85656057859998</v>
      </c>
      <c r="AH11" s="932">
        <v>0</v>
      </c>
      <c r="AI11" s="932">
        <v>143.85656057859998</v>
      </c>
      <c r="AJ11" s="932">
        <v>154.71592749000001</v>
      </c>
      <c r="AK11" s="932">
        <v>0</v>
      </c>
      <c r="AL11" s="932">
        <v>131.91369545000001</v>
      </c>
      <c r="AM11" s="931"/>
      <c r="AN11" s="932"/>
      <c r="AO11" s="2814"/>
      <c r="AP11" s="932">
        <v>286.62962293999999</v>
      </c>
      <c r="AQ11" s="932">
        <v>875.39756070450005</v>
      </c>
      <c r="AR11" s="932">
        <v>0</v>
      </c>
      <c r="AS11" s="932">
        <v>179.93517709918797</v>
      </c>
      <c r="AT11" s="932">
        <v>192.62402863633602</v>
      </c>
      <c r="AU11" s="932">
        <v>372.55920573552396</v>
      </c>
      <c r="AV11" s="932">
        <v>0</v>
      </c>
      <c r="AW11" s="932">
        <v>211.406000418432</v>
      </c>
      <c r="AX11" s="932">
        <v>0</v>
      </c>
      <c r="AY11" s="932">
        <v>211.406000418432</v>
      </c>
      <c r="AZ11" s="932">
        <v>226.82727596641999</v>
      </c>
      <c r="BA11" s="932">
        <v>231.71186719499397</v>
      </c>
      <c r="BB11" s="932">
        <v>0</v>
      </c>
      <c r="BC11" s="932">
        <v>392.19602252738696</v>
      </c>
      <c r="BD11" s="932">
        <v>0</v>
      </c>
      <c r="BE11" s="932">
        <v>136.09644063894802</v>
      </c>
      <c r="BF11" s="932">
        <v>140.82382648669503</v>
      </c>
      <c r="BG11" s="932">
        <v>276.92026712564302</v>
      </c>
      <c r="BH11" s="932">
        <v>138.07820258529901</v>
      </c>
      <c r="BI11" s="932">
        <v>147.34620346248002</v>
      </c>
      <c r="BJ11" s="932">
        <v>0</v>
      </c>
      <c r="BK11" s="932">
        <v>285.42440604777903</v>
      </c>
      <c r="BL11" s="932">
        <v>156.36096464210598</v>
      </c>
      <c r="BM11" s="932">
        <v>154.37054664259202</v>
      </c>
      <c r="BN11" s="932">
        <v>0</v>
      </c>
      <c r="BO11" s="932"/>
      <c r="BP11" s="932"/>
      <c r="BQ11" s="932"/>
      <c r="BR11" s="932">
        <v>310.731511284698</v>
      </c>
      <c r="BS11" s="933">
        <v>56.000799999999998</v>
      </c>
      <c r="BT11" s="933">
        <v>321.7663</v>
      </c>
      <c r="BU11" s="933">
        <v>39.927</v>
      </c>
      <c r="BV11" s="933">
        <v>417.69409999999999</v>
      </c>
      <c r="BW11" s="933">
        <v>0</v>
      </c>
      <c r="BX11" s="933">
        <v>99.8932583558</v>
      </c>
      <c r="BY11" s="933">
        <v>0</v>
      </c>
      <c r="BZ11" s="933">
        <v>99.8932583558</v>
      </c>
      <c r="CA11" s="933">
        <v>119.64903119430198</v>
      </c>
      <c r="CB11" s="933">
        <v>0</v>
      </c>
      <c r="CC11" s="933">
        <v>0</v>
      </c>
      <c r="CD11" s="933">
        <v>119.64903119430198</v>
      </c>
      <c r="CE11" s="933">
        <v>0</v>
      </c>
      <c r="CF11" s="933">
        <v>132.3987592606</v>
      </c>
      <c r="CG11" s="933">
        <v>0</v>
      </c>
      <c r="CH11" s="933">
        <v>132.3987592606</v>
      </c>
      <c r="CI11" s="933">
        <v>0</v>
      </c>
      <c r="CJ11" s="933">
        <v>0</v>
      </c>
      <c r="CK11" s="933">
        <v>138.57141000933998</v>
      </c>
      <c r="CL11" s="933">
        <v>138.57141000933998</v>
      </c>
      <c r="CM11" s="933">
        <v>320.78332585964517</v>
      </c>
      <c r="CN11" s="933">
        <v>0</v>
      </c>
      <c r="CO11" s="933">
        <v>0</v>
      </c>
      <c r="CP11" s="933">
        <v>320.78332585964517</v>
      </c>
      <c r="CQ11" s="933">
        <v>0</v>
      </c>
      <c r="CR11" s="933">
        <v>154.01389547991749</v>
      </c>
      <c r="CS11" s="933">
        <v>142.71950932260799</v>
      </c>
      <c r="CT11" s="933">
        <v>296.73340480252551</v>
      </c>
      <c r="CU11" s="933">
        <v>146.131216203192</v>
      </c>
      <c r="CV11" s="933">
        <v>0</v>
      </c>
      <c r="CW11" s="933">
        <v>140.853419682804</v>
      </c>
      <c r="CX11" s="933">
        <v>286.984635885996</v>
      </c>
      <c r="CY11" s="933">
        <v>0</v>
      </c>
      <c r="CZ11" s="933">
        <v>0</v>
      </c>
      <c r="DA11" s="933">
        <v>520.48306190905191</v>
      </c>
      <c r="DB11" s="933">
        <v>520.48306190905191</v>
      </c>
      <c r="DC11" s="933">
        <v>1585.6156981359072</v>
      </c>
      <c r="DD11" s="935"/>
      <c r="DE11" s="933"/>
      <c r="DF11" s="933"/>
      <c r="DG11" s="933"/>
      <c r="DH11" s="933"/>
      <c r="DI11" s="933"/>
      <c r="DJ11" s="933"/>
      <c r="DK11" s="933"/>
      <c r="DL11" s="933"/>
      <c r="DM11" s="933"/>
      <c r="DN11" s="933"/>
      <c r="DO11" s="933"/>
      <c r="DP11" s="933"/>
      <c r="DQ11" s="933"/>
      <c r="DR11" s="933"/>
      <c r="DS11" s="933"/>
      <c r="DT11" s="936"/>
      <c r="DU11" s="935">
        <v>0</v>
      </c>
      <c r="DV11" s="933">
        <v>0</v>
      </c>
      <c r="DW11" s="933">
        <v>211.06377419569</v>
      </c>
      <c r="DX11" s="933">
        <v>211.06377419569</v>
      </c>
      <c r="DY11" s="933">
        <v>204.157543033899</v>
      </c>
      <c r="DZ11" s="933">
        <v>486.55655821419401</v>
      </c>
      <c r="EA11" s="933">
        <v>0</v>
      </c>
      <c r="EB11" s="933">
        <v>690.71410124809302</v>
      </c>
      <c r="EC11" s="933">
        <v>901.77787544378305</v>
      </c>
      <c r="ED11" s="933">
        <v>0</v>
      </c>
      <c r="EE11" s="933">
        <v>498.44975506175399</v>
      </c>
      <c r="EF11" s="933">
        <v>245.70411386591982</v>
      </c>
      <c r="EG11" s="933">
        <v>744.15386892767378</v>
      </c>
      <c r="EH11" s="933">
        <v>0</v>
      </c>
      <c r="EI11" s="933">
        <v>0</v>
      </c>
      <c r="EJ11" s="933">
        <v>1045.2037773490999</v>
      </c>
      <c r="EK11" s="933">
        <v>1045.2037773490999</v>
      </c>
      <c r="EL11" s="918">
        <v>2691.1355217205569</v>
      </c>
      <c r="EM11" s="935">
        <v>243.17459604873872</v>
      </c>
      <c r="EN11" s="933">
        <v>0</v>
      </c>
      <c r="EO11" s="933">
        <v>0</v>
      </c>
      <c r="EP11" s="933">
        <v>243.17459604873872</v>
      </c>
      <c r="EQ11" s="933">
        <v>424.09626668150702</v>
      </c>
      <c r="ER11" s="933">
        <v>49.633047502412104</v>
      </c>
      <c r="ES11" s="933">
        <v>0</v>
      </c>
      <c r="ET11" s="933">
        <v>473.72931418391909</v>
      </c>
      <c r="EU11" s="933">
        <v>325.05228027583996</v>
      </c>
      <c r="EV11" s="933">
        <v>170.80151718704798</v>
      </c>
      <c r="EW11" s="933">
        <v>0</v>
      </c>
      <c r="EX11" s="933">
        <v>495.853797462888</v>
      </c>
      <c r="EY11" s="933">
        <v>163.84989004050186</v>
      </c>
      <c r="EZ11" s="933">
        <v>319.23181695204755</v>
      </c>
      <c r="FA11" s="933">
        <v>0</v>
      </c>
      <c r="FB11" s="933">
        <v>483.08170699254941</v>
      </c>
      <c r="FC11" s="936">
        <v>1695.8394146880951</v>
      </c>
      <c r="FD11" s="935"/>
      <c r="FE11" s="933"/>
      <c r="FF11" s="933"/>
      <c r="FG11" s="933"/>
      <c r="FH11" s="933"/>
      <c r="FI11" s="933"/>
      <c r="FJ11" s="933"/>
      <c r="FK11" s="933"/>
      <c r="FL11" s="933"/>
      <c r="FM11" s="933"/>
      <c r="FN11" s="933"/>
      <c r="FO11" s="933"/>
      <c r="FP11" s="933"/>
      <c r="FQ11" s="933"/>
      <c r="FR11" s="933"/>
      <c r="FS11" s="933"/>
      <c r="FT11" s="936"/>
      <c r="FU11" s="935">
        <v>306.18986329060232</v>
      </c>
      <c r="FV11" s="933">
        <v>347.14195943759717</v>
      </c>
      <c r="FW11" s="933">
        <v>0</v>
      </c>
      <c r="FX11" s="933">
        <f t="shared" si="2"/>
        <v>653.33182272819954</v>
      </c>
      <c r="FY11" s="933">
        <v>1249.7950200988444</v>
      </c>
      <c r="FZ11" s="933">
        <v>0</v>
      </c>
      <c r="GA11" s="945">
        <v>543.8532031725598</v>
      </c>
      <c r="GB11" s="945">
        <f t="shared" si="3"/>
        <v>1793.6482232714043</v>
      </c>
      <c r="GC11" s="945">
        <v>0</v>
      </c>
      <c r="GD11" s="945">
        <v>712.22111181032949</v>
      </c>
      <c r="GE11" s="945">
        <v>1467.8180943118493</v>
      </c>
      <c r="GF11" s="945">
        <f t="shared" si="4"/>
        <v>2180.0392061221787</v>
      </c>
      <c r="GG11" s="945">
        <v>0</v>
      </c>
      <c r="GH11" s="945">
        <v>784.94303709694157</v>
      </c>
      <c r="GI11" s="945">
        <v>670.41956520238739</v>
      </c>
      <c r="GJ11" s="945">
        <f t="shared" si="5"/>
        <v>1455.362602299329</v>
      </c>
      <c r="GK11" s="1006">
        <v>6082.3818544211108</v>
      </c>
      <c r="GL11" s="1007">
        <v>0</v>
      </c>
      <c r="GM11" s="945">
        <v>595.52158051671006</v>
      </c>
      <c r="GN11" s="945">
        <v>617.29455414556799</v>
      </c>
      <c r="GO11" s="945">
        <f t="shared" si="6"/>
        <v>1212.816134662278</v>
      </c>
      <c r="GP11" s="945">
        <v>0</v>
      </c>
      <c r="GQ11" s="945">
        <v>809.03713850497809</v>
      </c>
      <c r="GR11" s="945">
        <v>1160.7325805733801</v>
      </c>
      <c r="GS11" s="945">
        <f t="shared" si="7"/>
        <v>1969.7697190783583</v>
      </c>
      <c r="GT11" s="945">
        <v>0</v>
      </c>
      <c r="GU11" s="945">
        <v>0</v>
      </c>
      <c r="GV11" s="945">
        <v>568.82205865344201</v>
      </c>
      <c r="GW11" s="945">
        <f t="shared" si="8"/>
        <v>568.82205865344201</v>
      </c>
      <c r="GX11" s="945">
        <v>0</v>
      </c>
      <c r="GY11" s="945">
        <v>771.11534119600003</v>
      </c>
      <c r="GZ11" s="945">
        <v>607.23023027895795</v>
      </c>
      <c r="HA11" s="945">
        <f t="shared" si="9"/>
        <v>1378.345571474958</v>
      </c>
      <c r="HB11" s="1006">
        <f t="shared" si="10"/>
        <v>5129.7534838690362</v>
      </c>
      <c r="HC11" s="1007">
        <v>0</v>
      </c>
      <c r="HD11" s="945">
        <v>910.10421121175989</v>
      </c>
      <c r="HE11" s="945">
        <v>729.77705638939915</v>
      </c>
      <c r="HF11" s="945">
        <f t="shared" si="11"/>
        <v>1639.8812676011589</v>
      </c>
      <c r="HG11" s="945">
        <v>739.19333811626007</v>
      </c>
      <c r="HH11" s="945">
        <v>839.88987861240003</v>
      </c>
      <c r="HI11" s="945">
        <v>0</v>
      </c>
      <c r="HJ11" s="945">
        <f>HA11+GZ11+GY11</f>
        <v>2756.691142949916</v>
      </c>
      <c r="HK11" s="945"/>
      <c r="HL11" s="945"/>
      <c r="HM11" s="945"/>
      <c r="HN11" s="945">
        <f>GX11+GW11+GV11</f>
        <v>1137.644117306884</v>
      </c>
      <c r="HO11" s="945"/>
      <c r="HP11" s="945"/>
      <c r="HQ11" s="945"/>
      <c r="HR11" s="945"/>
      <c r="HS11" s="1006"/>
      <c r="HT11" s="1007"/>
      <c r="HU11" s="945"/>
      <c r="HV11" s="945"/>
      <c r="HW11" s="945"/>
      <c r="HX11" s="945"/>
      <c r="HY11" s="945"/>
      <c r="HZ11" s="945"/>
      <c r="IA11" s="945"/>
      <c r="IB11" s="945"/>
      <c r="IC11" s="945"/>
      <c r="ID11" s="945"/>
      <c r="IE11" s="945"/>
      <c r="IF11" s="945"/>
      <c r="IG11" s="945"/>
      <c r="IH11" s="945"/>
      <c r="II11" s="945"/>
      <c r="IJ11" s="1001">
        <f t="shared" si="15"/>
        <v>0</v>
      </c>
      <c r="IK11" s="1007">
        <v>342</v>
      </c>
      <c r="IL11" s="945">
        <v>201</v>
      </c>
      <c r="IM11" s="945">
        <v>182</v>
      </c>
      <c r="IN11" s="1006">
        <v>725</v>
      </c>
    </row>
    <row r="12" spans="1:248" ht="22.75" hidden="1" customHeight="1">
      <c r="A12" s="1010" t="s">
        <v>766</v>
      </c>
      <c r="F12" s="973">
        <v>0</v>
      </c>
      <c r="G12" s="974">
        <v>0</v>
      </c>
      <c r="H12" s="974">
        <v>0</v>
      </c>
      <c r="I12" s="974">
        <v>0</v>
      </c>
      <c r="J12" s="974">
        <v>0</v>
      </c>
      <c r="K12" s="974">
        <v>0</v>
      </c>
      <c r="L12" s="974">
        <v>0</v>
      </c>
      <c r="M12" s="974">
        <v>0</v>
      </c>
      <c r="N12" s="974">
        <v>0</v>
      </c>
      <c r="O12" s="974">
        <v>0.8449033709999999</v>
      </c>
      <c r="P12" s="974">
        <v>0</v>
      </c>
      <c r="Q12" s="974">
        <v>0</v>
      </c>
      <c r="R12" s="974">
        <v>0</v>
      </c>
      <c r="S12" s="974">
        <v>0</v>
      </c>
      <c r="T12" s="933">
        <v>0</v>
      </c>
      <c r="U12" s="933">
        <v>0</v>
      </c>
      <c r="V12" s="933">
        <v>0</v>
      </c>
      <c r="W12" s="933"/>
      <c r="X12" s="933">
        <v>0</v>
      </c>
      <c r="Y12" s="933">
        <v>0.23529311289999999</v>
      </c>
      <c r="Z12" s="933">
        <v>0</v>
      </c>
      <c r="AA12" s="933">
        <v>0.23529311289999999</v>
      </c>
      <c r="AB12" s="885">
        <v>0.15598424050000001</v>
      </c>
      <c r="AC12" s="885">
        <v>0</v>
      </c>
      <c r="AD12" s="885">
        <v>0.90016917699999999</v>
      </c>
      <c r="AE12" s="885">
        <v>1.0561534175</v>
      </c>
      <c r="AM12" s="2839"/>
      <c r="AO12" s="2814"/>
      <c r="AR12" s="885">
        <v>0</v>
      </c>
      <c r="AS12" s="885">
        <v>0</v>
      </c>
      <c r="AT12" s="885">
        <v>4.6199254145000007E-2</v>
      </c>
      <c r="AU12" s="885">
        <v>4.6199254145000007E-2</v>
      </c>
      <c r="AV12" s="885">
        <v>0</v>
      </c>
      <c r="AW12" s="885">
        <v>0.23415479740799999</v>
      </c>
      <c r="AX12" s="885">
        <v>0</v>
      </c>
      <c r="AY12" s="885">
        <v>0.23415479740799999</v>
      </c>
      <c r="AZ12" s="885">
        <v>1.7671780188999999</v>
      </c>
      <c r="BA12" s="885">
        <v>1.1284660015139998</v>
      </c>
      <c r="BB12" s="885">
        <v>0</v>
      </c>
      <c r="BC12" s="885">
        <v>0.53515575777700009</v>
      </c>
      <c r="BD12" s="885">
        <v>0</v>
      </c>
      <c r="BE12" s="885">
        <v>2.9381310262759999</v>
      </c>
      <c r="BF12" s="885">
        <v>7.7199610246E-2</v>
      </c>
      <c r="BG12" s="904">
        <v>3.0153306365219996</v>
      </c>
      <c r="BH12" s="904">
        <v>5.8900518089999992E-3</v>
      </c>
      <c r="BI12" s="904">
        <v>1.7562599856000002E-2</v>
      </c>
      <c r="BJ12" s="904">
        <v>0</v>
      </c>
      <c r="BK12" s="904">
        <v>2.3452651665000001E-2</v>
      </c>
      <c r="BL12" s="904">
        <v>1.2100770605140001</v>
      </c>
      <c r="BM12" s="904">
        <v>1.1947096187040001</v>
      </c>
      <c r="BN12" s="904">
        <v>0</v>
      </c>
      <c r="BO12" s="904"/>
      <c r="BP12" s="904"/>
      <c r="BQ12" s="904"/>
      <c r="BR12" s="904">
        <v>2.4047866792179997</v>
      </c>
      <c r="BS12" s="933">
        <v>0</v>
      </c>
      <c r="BT12" s="933">
        <v>121.43865335917499</v>
      </c>
      <c r="BU12" s="933">
        <v>0</v>
      </c>
      <c r="BV12" s="933">
        <v>121.43865335917499</v>
      </c>
      <c r="BW12" s="933">
        <v>0</v>
      </c>
      <c r="BX12" s="933">
        <v>1.6312913856539999</v>
      </c>
      <c r="BY12" s="933">
        <v>0</v>
      </c>
      <c r="BZ12" s="933">
        <v>1.6312913856539999</v>
      </c>
      <c r="CA12" s="933">
        <v>1.2343816703419999</v>
      </c>
      <c r="CB12" s="933">
        <v>0</v>
      </c>
      <c r="CC12" s="933">
        <v>0</v>
      </c>
      <c r="CD12" s="933">
        <v>1.2343816703419999</v>
      </c>
      <c r="CE12" s="933">
        <v>0</v>
      </c>
      <c r="CF12" s="933">
        <v>0</v>
      </c>
      <c r="CG12" s="933">
        <v>0</v>
      </c>
      <c r="CH12" s="933">
        <v>0</v>
      </c>
      <c r="CI12" s="933">
        <v>0</v>
      </c>
      <c r="CJ12" s="933">
        <v>0</v>
      </c>
      <c r="CK12" s="933">
        <v>3.6810494946E-2</v>
      </c>
      <c r="CL12" s="933">
        <v>3.6810494946E-2</v>
      </c>
      <c r="CM12" s="933">
        <v>0.12675503234999999</v>
      </c>
      <c r="CN12" s="933">
        <v>0</v>
      </c>
      <c r="CO12" s="933">
        <v>0</v>
      </c>
      <c r="CP12" s="933">
        <v>0.12675503234999999</v>
      </c>
      <c r="CQ12" s="933">
        <v>0</v>
      </c>
      <c r="CR12" s="933">
        <v>0</v>
      </c>
      <c r="CS12" s="933">
        <v>1.227572106635</v>
      </c>
      <c r="CT12" s="933">
        <v>1.227572106635</v>
      </c>
      <c r="CU12" s="933">
        <v>0.87900775957499999</v>
      </c>
      <c r="CV12" s="933">
        <v>0</v>
      </c>
      <c r="CW12" s="933">
        <v>0</v>
      </c>
      <c r="CX12" s="933">
        <v>0.87900775957499999</v>
      </c>
      <c r="CY12" s="933">
        <v>0</v>
      </c>
      <c r="CZ12" s="933">
        <v>0</v>
      </c>
      <c r="DA12" s="933">
        <v>4.1258415120119993</v>
      </c>
      <c r="DB12" s="933">
        <v>4.1258415120119993</v>
      </c>
      <c r="DC12" s="933">
        <v>7.8616860928444989</v>
      </c>
      <c r="DD12" s="935"/>
      <c r="DE12" s="933"/>
      <c r="DF12" s="933"/>
      <c r="DG12" s="933"/>
      <c r="DH12" s="933"/>
      <c r="DI12" s="933"/>
      <c r="DJ12" s="933"/>
      <c r="DK12" s="933"/>
      <c r="DL12" s="933"/>
      <c r="DM12" s="933"/>
      <c r="DN12" s="933"/>
      <c r="DO12" s="933"/>
      <c r="DP12" s="933"/>
      <c r="DQ12" s="933"/>
      <c r="DR12" s="933"/>
      <c r="DS12" s="933"/>
      <c r="DT12" s="936"/>
      <c r="DU12" s="935">
        <v>0</v>
      </c>
      <c r="DV12" s="933">
        <v>0</v>
      </c>
      <c r="DW12" s="933">
        <v>0.86588074886800004</v>
      </c>
      <c r="DX12" s="933">
        <v>0.86588074886800004</v>
      </c>
      <c r="DY12" s="933">
        <v>2.5711744192469999</v>
      </c>
      <c r="DZ12" s="933">
        <v>2.7397902353960002</v>
      </c>
      <c r="EA12" s="933">
        <v>0</v>
      </c>
      <c r="EB12" s="933">
        <v>5.3109646546430005</v>
      </c>
      <c r="EC12" s="933">
        <v>6.1768454035109999</v>
      </c>
      <c r="ED12" s="933">
        <v>0</v>
      </c>
      <c r="EE12" s="933">
        <v>4.2489196047759998</v>
      </c>
      <c r="EF12" s="933">
        <v>1.798524442468</v>
      </c>
      <c r="EG12" s="933">
        <v>6.0474440472439994</v>
      </c>
      <c r="EH12" s="933">
        <v>0</v>
      </c>
      <c r="EI12" s="933">
        <v>0</v>
      </c>
      <c r="EJ12" s="933">
        <v>7.2421823023340002</v>
      </c>
      <c r="EK12" s="933">
        <v>7.2421823023340002</v>
      </c>
      <c r="EL12" s="918">
        <v>19.466471753088999</v>
      </c>
      <c r="EM12" s="935">
        <v>1.6293159694320001</v>
      </c>
      <c r="EN12" s="933">
        <v>0</v>
      </c>
      <c r="EO12" s="933">
        <v>3.4840528567120002</v>
      </c>
      <c r="EP12" s="933">
        <v>5.1133688261440007</v>
      </c>
      <c r="EQ12" s="933">
        <v>1.247581209</v>
      </c>
      <c r="ER12" s="933">
        <v>0</v>
      </c>
      <c r="ES12" s="933">
        <v>0</v>
      </c>
      <c r="ET12" s="933">
        <v>1.247581209</v>
      </c>
      <c r="EU12" s="933">
        <v>7.9386293999999996E-2</v>
      </c>
      <c r="EV12" s="933">
        <v>0.19138774</v>
      </c>
      <c r="EW12" s="933">
        <v>0</v>
      </c>
      <c r="EX12" s="933">
        <v>0.270774034</v>
      </c>
      <c r="EY12" s="933">
        <v>0</v>
      </c>
      <c r="EZ12" s="933">
        <v>2.736678625E-2</v>
      </c>
      <c r="FA12" s="933">
        <v>0.68020371395899981</v>
      </c>
      <c r="FB12" s="933">
        <v>0.70757050020899981</v>
      </c>
      <c r="FC12" s="936">
        <v>7.3392945693530001</v>
      </c>
      <c r="FD12" s="935"/>
      <c r="FE12" s="933"/>
      <c r="FF12" s="933"/>
      <c r="FG12" s="933"/>
      <c r="FH12" s="933"/>
      <c r="FI12" s="933"/>
      <c r="FJ12" s="933"/>
      <c r="FK12" s="933"/>
      <c r="FL12" s="933"/>
      <c r="FM12" s="933"/>
      <c r="FN12" s="933"/>
      <c r="FO12" s="933"/>
      <c r="FP12" s="933"/>
      <c r="FQ12" s="933"/>
      <c r="FR12" s="933"/>
      <c r="FS12" s="933"/>
      <c r="FT12" s="936"/>
      <c r="FU12" s="935">
        <v>5.1680626172000005E-2</v>
      </c>
      <c r="FV12" s="933">
        <v>6.4785598849999996E-3</v>
      </c>
      <c r="FW12" s="933">
        <v>0</v>
      </c>
      <c r="FX12" s="933">
        <f t="shared" si="2"/>
        <v>5.8159186057000004E-2</v>
      </c>
      <c r="FY12" s="933">
        <v>4.596070079964</v>
      </c>
      <c r="FZ12" s="933">
        <v>0</v>
      </c>
      <c r="GA12" s="945">
        <v>1.5130838496129997</v>
      </c>
      <c r="GB12" s="945">
        <f t="shared" si="3"/>
        <v>6.1091539295769994</v>
      </c>
      <c r="GC12" s="945">
        <v>0</v>
      </c>
      <c r="GD12" s="945">
        <v>1.1236671179559998</v>
      </c>
      <c r="GE12" s="945">
        <v>4.2983725424640005</v>
      </c>
      <c r="GF12" s="945">
        <f t="shared" si="4"/>
        <v>5.4220396604200003</v>
      </c>
      <c r="GG12" s="945">
        <v>0</v>
      </c>
      <c r="GH12" s="945">
        <v>6.6701702545200003</v>
      </c>
      <c r="GI12" s="945">
        <v>6.7974840481120014</v>
      </c>
      <c r="GJ12" s="945">
        <f t="shared" si="5"/>
        <v>13.467654302632003</v>
      </c>
      <c r="GK12" s="1006">
        <v>25.057007078685999</v>
      </c>
      <c r="GL12" s="1007">
        <v>0</v>
      </c>
      <c r="GM12" s="945">
        <v>3.3563904853200004</v>
      </c>
      <c r="GN12" s="945">
        <v>13.861293882016</v>
      </c>
      <c r="GO12" s="945">
        <f t="shared" si="6"/>
        <v>17.217684367335998</v>
      </c>
      <c r="GP12" s="945">
        <v>0</v>
      </c>
      <c r="GQ12" s="945">
        <v>2.4512249125800003</v>
      </c>
      <c r="GR12" s="945">
        <v>18.078054891847998</v>
      </c>
      <c r="GS12" s="945">
        <f t="shared" si="7"/>
        <v>20.529279804427997</v>
      </c>
      <c r="GT12" s="945">
        <v>3.6818421198749998</v>
      </c>
      <c r="GU12" s="945">
        <v>0</v>
      </c>
      <c r="GV12" s="945">
        <v>9.7689651455140005</v>
      </c>
      <c r="GW12" s="945">
        <f t="shared" si="8"/>
        <v>13.450807265389001</v>
      </c>
      <c r="GX12" s="945">
        <v>0</v>
      </c>
      <c r="GY12" s="945">
        <v>10.200905000656002</v>
      </c>
      <c r="GZ12" s="945">
        <v>11.706621166812001</v>
      </c>
      <c r="HA12" s="945">
        <f t="shared" si="9"/>
        <v>21.907526167468003</v>
      </c>
      <c r="HB12" s="1006">
        <f t="shared" si="10"/>
        <v>73.105297604621001</v>
      </c>
      <c r="HC12" s="1007">
        <v>0</v>
      </c>
      <c r="HD12" s="945">
        <v>6.8393525958720005</v>
      </c>
      <c r="HE12" s="945">
        <v>0.99388229179400012</v>
      </c>
      <c r="HF12" s="945">
        <f t="shared" si="11"/>
        <v>7.8332348876660003</v>
      </c>
      <c r="HG12" s="945">
        <v>6.2474019199900006</v>
      </c>
      <c r="HH12" s="945">
        <v>40.531768457795998</v>
      </c>
      <c r="HI12" s="945">
        <v>0</v>
      </c>
      <c r="HJ12" s="945">
        <f>HA12+GZ12+GY12</f>
        <v>43.815052334936006</v>
      </c>
      <c r="HK12" s="945"/>
      <c r="HL12" s="945"/>
      <c r="HM12" s="945"/>
      <c r="HN12" s="945">
        <f>GX12+GW12+GV12</f>
        <v>23.219772410903001</v>
      </c>
      <c r="HO12" s="945"/>
      <c r="HP12" s="945"/>
      <c r="HQ12" s="945"/>
      <c r="HR12" s="945"/>
      <c r="HS12" s="1006"/>
      <c r="HT12" s="1007"/>
      <c r="HU12" s="945"/>
      <c r="HV12" s="945"/>
      <c r="HW12" s="945"/>
      <c r="HX12" s="945"/>
      <c r="HY12" s="945"/>
      <c r="HZ12" s="945"/>
      <c r="IA12" s="945"/>
      <c r="IB12" s="945"/>
      <c r="IC12" s="945"/>
      <c r="ID12" s="945"/>
      <c r="IE12" s="945"/>
      <c r="IF12" s="945"/>
      <c r="IG12" s="945"/>
      <c r="IH12" s="945"/>
      <c r="II12" s="945"/>
      <c r="IJ12" s="1001">
        <f t="shared" si="15"/>
        <v>0</v>
      </c>
      <c r="IK12" s="1007">
        <v>493</v>
      </c>
      <c r="IL12" s="945">
        <v>452</v>
      </c>
      <c r="IM12" s="945">
        <v>0</v>
      </c>
      <c r="IN12" s="1006">
        <v>945</v>
      </c>
    </row>
    <row r="13" spans="1:248" ht="22.75" hidden="1" customHeight="1">
      <c r="A13" s="1010" t="s">
        <v>767</v>
      </c>
      <c r="F13" s="973">
        <v>0</v>
      </c>
      <c r="G13" s="974">
        <v>0</v>
      </c>
      <c r="H13" s="974">
        <v>0</v>
      </c>
      <c r="I13" s="974">
        <v>0</v>
      </c>
      <c r="J13" s="974">
        <v>0</v>
      </c>
      <c r="K13" s="974">
        <v>0</v>
      </c>
      <c r="L13" s="974">
        <v>0</v>
      </c>
      <c r="M13" s="974">
        <v>0</v>
      </c>
      <c r="N13" s="974">
        <v>0</v>
      </c>
      <c r="O13" s="974">
        <v>0</v>
      </c>
      <c r="P13" s="974">
        <v>0</v>
      </c>
      <c r="Q13" s="974">
        <v>0</v>
      </c>
      <c r="R13" s="974">
        <v>0</v>
      </c>
      <c r="S13" s="974">
        <v>0</v>
      </c>
      <c r="T13" s="933">
        <v>0</v>
      </c>
      <c r="U13" s="933">
        <v>0</v>
      </c>
      <c r="V13" s="933">
        <v>0</v>
      </c>
      <c r="W13" s="933"/>
      <c r="X13" s="933">
        <v>0</v>
      </c>
      <c r="Y13" s="933">
        <v>0</v>
      </c>
      <c r="Z13" s="933">
        <v>0</v>
      </c>
      <c r="AA13" s="933">
        <v>0</v>
      </c>
      <c r="AM13" s="2839"/>
      <c r="AO13" s="2814"/>
      <c r="AR13" s="885">
        <v>0</v>
      </c>
      <c r="AS13" s="885">
        <v>0</v>
      </c>
      <c r="AT13" s="885">
        <v>0</v>
      </c>
      <c r="AU13" s="885">
        <v>0</v>
      </c>
      <c r="AV13" s="885">
        <v>0</v>
      </c>
      <c r="AW13" s="885">
        <v>0</v>
      </c>
      <c r="AX13" s="885">
        <v>0</v>
      </c>
      <c r="AY13" s="885">
        <v>0</v>
      </c>
      <c r="AZ13" s="885">
        <v>0</v>
      </c>
      <c r="BA13" s="885">
        <v>0</v>
      </c>
      <c r="BB13" s="885">
        <v>0</v>
      </c>
      <c r="BC13" s="885">
        <v>0</v>
      </c>
      <c r="BD13" s="885">
        <v>0</v>
      </c>
      <c r="BE13" s="885">
        <v>0</v>
      </c>
      <c r="BF13" s="885">
        <v>0</v>
      </c>
      <c r="BG13" s="904">
        <v>0</v>
      </c>
      <c r="BH13" s="904">
        <v>0</v>
      </c>
      <c r="BI13" s="904">
        <v>0</v>
      </c>
      <c r="BJ13" s="904">
        <v>0</v>
      </c>
      <c r="BK13" s="904">
        <v>0</v>
      </c>
      <c r="BL13" s="904">
        <v>0</v>
      </c>
      <c r="BM13" s="904">
        <v>0</v>
      </c>
      <c r="BN13" s="904">
        <v>0</v>
      </c>
      <c r="BO13" s="904"/>
      <c r="BP13" s="904"/>
      <c r="BQ13" s="904"/>
      <c r="BR13" s="904">
        <v>0</v>
      </c>
      <c r="BS13" s="944"/>
      <c r="BT13" s="944"/>
      <c r="BU13" s="933">
        <v>0</v>
      </c>
      <c r="BV13" s="933">
        <v>0</v>
      </c>
      <c r="BW13" s="933">
        <v>0</v>
      </c>
      <c r="BX13" s="933">
        <v>0</v>
      </c>
      <c r="BY13" s="933">
        <v>0</v>
      </c>
      <c r="BZ13" s="933">
        <v>0</v>
      </c>
      <c r="CA13" s="933">
        <v>0</v>
      </c>
      <c r="CB13" s="933">
        <v>0</v>
      </c>
      <c r="CC13" s="933">
        <v>0</v>
      </c>
      <c r="CD13" s="933">
        <v>0</v>
      </c>
      <c r="CE13" s="933">
        <v>0</v>
      </c>
      <c r="CF13" s="933">
        <v>9.5039852469999991E-2</v>
      </c>
      <c r="CG13" s="933">
        <v>0</v>
      </c>
      <c r="CH13" s="933">
        <v>9.5039852469999991E-2</v>
      </c>
      <c r="CI13" s="933">
        <v>0</v>
      </c>
      <c r="CJ13" s="933">
        <v>0</v>
      </c>
      <c r="CK13" s="933">
        <v>0</v>
      </c>
      <c r="CL13" s="933">
        <v>0</v>
      </c>
      <c r="CM13" s="933">
        <v>0</v>
      </c>
      <c r="CN13" s="933">
        <v>0</v>
      </c>
      <c r="CO13" s="933">
        <v>0</v>
      </c>
      <c r="CP13" s="933">
        <v>0</v>
      </c>
      <c r="CQ13" s="933">
        <v>0</v>
      </c>
      <c r="CR13" s="933">
        <v>0</v>
      </c>
      <c r="CS13" s="933">
        <v>0</v>
      </c>
      <c r="CT13" s="933">
        <v>0</v>
      </c>
      <c r="CU13" s="933">
        <v>0</v>
      </c>
      <c r="CV13" s="933">
        <v>0</v>
      </c>
      <c r="CW13" s="933">
        <v>0</v>
      </c>
      <c r="CX13" s="933">
        <v>0</v>
      </c>
      <c r="CY13" s="933">
        <v>0</v>
      </c>
      <c r="CZ13" s="933">
        <v>0</v>
      </c>
      <c r="DA13" s="933">
        <v>0</v>
      </c>
      <c r="DB13" s="933">
        <v>0</v>
      </c>
      <c r="DC13" s="933">
        <v>0</v>
      </c>
      <c r="DD13" s="935"/>
      <c r="DE13" s="933"/>
      <c r="DF13" s="933"/>
      <c r="DG13" s="933"/>
      <c r="DH13" s="933"/>
      <c r="DI13" s="933"/>
      <c r="DJ13" s="933"/>
      <c r="DK13" s="933"/>
      <c r="DL13" s="933"/>
      <c r="DM13" s="933"/>
      <c r="DN13" s="933"/>
      <c r="DO13" s="933"/>
      <c r="DP13" s="933"/>
      <c r="DQ13" s="933"/>
      <c r="DR13" s="933"/>
      <c r="DS13" s="933"/>
      <c r="DT13" s="936"/>
      <c r="DU13" s="935">
        <v>0</v>
      </c>
      <c r="DV13" s="933">
        <v>0</v>
      </c>
      <c r="DW13" s="933">
        <v>0</v>
      </c>
      <c r="DX13" s="933">
        <v>0</v>
      </c>
      <c r="DY13" s="933">
        <v>0</v>
      </c>
      <c r="DZ13" s="933">
        <v>0</v>
      </c>
      <c r="EA13" s="933">
        <v>0</v>
      </c>
      <c r="EB13" s="933">
        <v>0</v>
      </c>
      <c r="EC13" s="933">
        <v>0</v>
      </c>
      <c r="ED13" s="933">
        <v>0</v>
      </c>
      <c r="EE13" s="933">
        <v>0</v>
      </c>
      <c r="EF13" s="933">
        <v>0</v>
      </c>
      <c r="EG13" s="933">
        <v>0</v>
      </c>
      <c r="EH13" s="933">
        <v>0</v>
      </c>
      <c r="EI13" s="933">
        <v>0</v>
      </c>
      <c r="EJ13" s="933">
        <v>0</v>
      </c>
      <c r="EK13" s="933">
        <v>0</v>
      </c>
      <c r="EL13" s="918">
        <v>0</v>
      </c>
      <c r="EM13" s="935">
        <v>0</v>
      </c>
      <c r="EN13" s="933">
        <v>0</v>
      </c>
      <c r="EO13" s="933">
        <v>0</v>
      </c>
      <c r="EP13" s="933">
        <v>0</v>
      </c>
      <c r="EQ13" s="933">
        <v>0</v>
      </c>
      <c r="ER13" s="933">
        <v>0</v>
      </c>
      <c r="ES13" s="933">
        <v>0</v>
      </c>
      <c r="ET13" s="933">
        <v>0</v>
      </c>
      <c r="EU13" s="933">
        <v>0</v>
      </c>
      <c r="EV13" s="933">
        <v>0</v>
      </c>
      <c r="EW13" s="933">
        <v>0</v>
      </c>
      <c r="EX13" s="933">
        <v>0</v>
      </c>
      <c r="EY13" s="933">
        <v>0</v>
      </c>
      <c r="EZ13" s="933">
        <v>0</v>
      </c>
      <c r="FA13" s="933">
        <v>0</v>
      </c>
      <c r="FB13" s="933">
        <v>0</v>
      </c>
      <c r="FC13" s="936">
        <v>0</v>
      </c>
      <c r="FD13" s="935"/>
      <c r="FE13" s="933"/>
      <c r="FF13" s="933"/>
      <c r="FG13" s="933"/>
      <c r="FH13" s="933"/>
      <c r="FI13" s="933"/>
      <c r="FJ13" s="933"/>
      <c r="FK13" s="933"/>
      <c r="FL13" s="933"/>
      <c r="FM13" s="933"/>
      <c r="FN13" s="933"/>
      <c r="FO13" s="933"/>
      <c r="FP13" s="933"/>
      <c r="FQ13" s="933"/>
      <c r="FR13" s="933"/>
      <c r="FS13" s="933"/>
      <c r="FT13" s="936"/>
      <c r="FU13" s="935">
        <v>0</v>
      </c>
      <c r="FV13" s="933">
        <v>1</v>
      </c>
      <c r="FW13" s="933">
        <v>2</v>
      </c>
      <c r="FX13" s="933">
        <v>2</v>
      </c>
      <c r="FY13" s="933">
        <v>5</v>
      </c>
      <c r="FZ13" s="933">
        <v>6</v>
      </c>
      <c r="GA13" s="945">
        <v>7</v>
      </c>
      <c r="GB13" s="945">
        <v>7</v>
      </c>
      <c r="GC13" s="945">
        <v>12</v>
      </c>
      <c r="GD13" s="945">
        <v>13</v>
      </c>
      <c r="GE13" s="945">
        <v>14</v>
      </c>
      <c r="GF13" s="945">
        <v>14</v>
      </c>
      <c r="GG13" s="945">
        <v>18</v>
      </c>
      <c r="GH13" s="945">
        <v>18</v>
      </c>
      <c r="GI13" s="945">
        <v>18</v>
      </c>
      <c r="GJ13" s="945">
        <v>18</v>
      </c>
      <c r="GK13" s="1006">
        <v>18</v>
      </c>
      <c r="GL13" s="1007">
        <v>0</v>
      </c>
      <c r="GM13" s="945">
        <v>0</v>
      </c>
      <c r="GN13" s="945">
        <v>0</v>
      </c>
      <c r="GO13" s="945">
        <v>7</v>
      </c>
      <c r="GP13" s="945">
        <v>0</v>
      </c>
      <c r="GQ13" s="945">
        <v>0</v>
      </c>
      <c r="GR13" s="945">
        <v>0</v>
      </c>
      <c r="GS13" s="945">
        <v>7</v>
      </c>
      <c r="GT13" s="945">
        <v>0</v>
      </c>
      <c r="GU13" s="945">
        <v>0</v>
      </c>
      <c r="GV13" s="945">
        <v>0</v>
      </c>
      <c r="GW13" s="945">
        <v>7</v>
      </c>
      <c r="GX13" s="945">
        <v>0</v>
      </c>
      <c r="GY13" s="945">
        <v>0</v>
      </c>
      <c r="GZ13" s="945">
        <v>0</v>
      </c>
      <c r="HA13" s="945">
        <v>7</v>
      </c>
      <c r="HB13" s="1006">
        <f t="shared" si="10"/>
        <v>28</v>
      </c>
      <c r="HC13" s="1007">
        <v>0</v>
      </c>
      <c r="HD13" s="945">
        <v>0</v>
      </c>
      <c r="HE13" s="945">
        <v>0</v>
      </c>
      <c r="HF13" s="945">
        <v>7</v>
      </c>
      <c r="HG13" s="945">
        <v>0</v>
      </c>
      <c r="HH13" s="945">
        <v>0</v>
      </c>
      <c r="HI13" s="945">
        <v>0</v>
      </c>
      <c r="HJ13" s="945">
        <v>7</v>
      </c>
      <c r="HK13" s="945"/>
      <c r="HL13" s="945"/>
      <c r="HM13" s="945"/>
      <c r="HN13" s="945">
        <v>7</v>
      </c>
      <c r="HO13" s="945"/>
      <c r="HP13" s="945"/>
      <c r="HQ13" s="945"/>
      <c r="HR13" s="945"/>
      <c r="HS13" s="1006"/>
      <c r="HT13" s="1007"/>
      <c r="HU13" s="945"/>
      <c r="HV13" s="945"/>
      <c r="HW13" s="945"/>
      <c r="HX13" s="945"/>
      <c r="HY13" s="945"/>
      <c r="HZ13" s="945"/>
      <c r="IA13" s="945"/>
      <c r="IB13" s="945"/>
      <c r="IC13" s="945"/>
      <c r="ID13" s="945"/>
      <c r="IE13" s="945"/>
      <c r="IF13" s="945"/>
      <c r="IG13" s="945"/>
      <c r="IH13" s="945"/>
      <c r="II13" s="945"/>
      <c r="IJ13" s="1001">
        <f t="shared" si="15"/>
        <v>0</v>
      </c>
      <c r="IK13" s="1007">
        <v>0</v>
      </c>
      <c r="IL13" s="945">
        <v>7</v>
      </c>
      <c r="IM13" s="945">
        <v>0</v>
      </c>
      <c r="IN13" s="1006">
        <v>7</v>
      </c>
    </row>
    <row r="14" spans="1:248" ht="22.75" hidden="1" customHeight="1">
      <c r="A14" s="1010" t="s">
        <v>768</v>
      </c>
      <c r="F14" s="974"/>
      <c r="G14" s="974"/>
      <c r="H14" s="974"/>
      <c r="I14" s="974"/>
      <c r="J14" s="974"/>
      <c r="K14" s="974"/>
      <c r="L14" s="974"/>
      <c r="M14" s="974"/>
      <c r="N14" s="974"/>
      <c r="O14" s="974"/>
      <c r="P14" s="974"/>
      <c r="Q14" s="974"/>
      <c r="R14" s="974"/>
      <c r="S14" s="974"/>
      <c r="T14" s="933"/>
      <c r="U14" s="933"/>
      <c r="V14" s="933"/>
      <c r="W14" s="933"/>
      <c r="X14" s="933"/>
      <c r="Y14" s="933"/>
      <c r="Z14" s="933"/>
      <c r="AA14" s="933"/>
      <c r="AM14" s="2840"/>
      <c r="AN14" s="2841"/>
      <c r="AO14" s="2817"/>
      <c r="BG14" s="904"/>
      <c r="BH14" s="904"/>
      <c r="BI14" s="904"/>
      <c r="BJ14" s="904"/>
      <c r="BK14" s="904"/>
      <c r="BL14" s="904"/>
      <c r="BM14" s="904"/>
      <c r="BN14" s="904"/>
      <c r="BO14" s="904"/>
      <c r="BP14" s="904"/>
      <c r="BQ14" s="904"/>
      <c r="BR14" s="904"/>
      <c r="BS14" s="944"/>
      <c r="BT14" s="944"/>
      <c r="BU14" s="933"/>
      <c r="BV14" s="933"/>
      <c r="BW14" s="933"/>
      <c r="BX14" s="933"/>
      <c r="BY14" s="933"/>
      <c r="BZ14" s="933"/>
      <c r="CA14" s="933"/>
      <c r="CB14" s="933"/>
      <c r="CC14" s="933"/>
      <c r="CD14" s="933"/>
      <c r="CE14" s="933"/>
      <c r="CF14" s="933"/>
      <c r="CG14" s="933"/>
      <c r="CH14" s="933"/>
      <c r="CI14" s="933"/>
      <c r="CJ14" s="933"/>
      <c r="CK14" s="933"/>
      <c r="CL14" s="933"/>
      <c r="CM14" s="933"/>
      <c r="CN14" s="933"/>
      <c r="CO14" s="933"/>
      <c r="CP14" s="933"/>
      <c r="CQ14" s="933"/>
      <c r="CR14" s="933"/>
      <c r="CS14" s="933"/>
      <c r="CT14" s="933"/>
      <c r="CU14" s="933"/>
      <c r="CV14" s="933"/>
      <c r="CW14" s="933"/>
      <c r="CX14" s="933"/>
      <c r="CY14" s="933"/>
      <c r="CZ14" s="933"/>
      <c r="DA14" s="933"/>
      <c r="DB14" s="933"/>
      <c r="DC14" s="933"/>
      <c r="DD14" s="935"/>
      <c r="DE14" s="933"/>
      <c r="DF14" s="933"/>
      <c r="DG14" s="933"/>
      <c r="DH14" s="933"/>
      <c r="DI14" s="933"/>
      <c r="DJ14" s="933"/>
      <c r="DK14" s="933"/>
      <c r="DL14" s="933"/>
      <c r="DM14" s="933"/>
      <c r="DN14" s="933"/>
      <c r="DO14" s="933"/>
      <c r="DP14" s="933"/>
      <c r="DQ14" s="933"/>
      <c r="DR14" s="933"/>
      <c r="DS14" s="933"/>
      <c r="DT14" s="936"/>
      <c r="DU14" s="935"/>
      <c r="DV14" s="933"/>
      <c r="DW14" s="933"/>
      <c r="DX14" s="933"/>
      <c r="DY14" s="933"/>
      <c r="DZ14" s="933"/>
      <c r="EA14" s="933"/>
      <c r="EB14" s="933"/>
      <c r="EC14" s="933"/>
      <c r="ED14" s="933"/>
      <c r="EE14" s="933"/>
      <c r="EF14" s="933"/>
      <c r="EG14" s="933"/>
      <c r="EH14" s="933"/>
      <c r="EI14" s="933"/>
      <c r="EJ14" s="933"/>
      <c r="EK14" s="933"/>
      <c r="EL14" s="918"/>
      <c r="EM14" s="935"/>
      <c r="EN14" s="933"/>
      <c r="EO14" s="933"/>
      <c r="EP14" s="933"/>
      <c r="EQ14" s="933"/>
      <c r="ER14" s="933"/>
      <c r="ES14" s="933"/>
      <c r="ET14" s="933"/>
      <c r="EU14" s="933"/>
      <c r="EV14" s="933"/>
      <c r="EW14" s="933"/>
      <c r="EX14" s="933"/>
      <c r="EY14" s="933"/>
      <c r="EZ14" s="933"/>
      <c r="FA14" s="933"/>
      <c r="FB14" s="933"/>
      <c r="FC14" s="936"/>
      <c r="FD14" s="935"/>
      <c r="FE14" s="933"/>
      <c r="FF14" s="933"/>
      <c r="FG14" s="933"/>
      <c r="FH14" s="933"/>
      <c r="FI14" s="933"/>
      <c r="FJ14" s="933"/>
      <c r="FK14" s="933"/>
      <c r="FL14" s="933"/>
      <c r="FM14" s="933"/>
      <c r="FN14" s="933"/>
      <c r="FO14" s="933"/>
      <c r="FP14" s="933"/>
      <c r="FQ14" s="933"/>
      <c r="FR14" s="933"/>
      <c r="FS14" s="933"/>
      <c r="FT14" s="936"/>
      <c r="FU14" s="935">
        <v>468</v>
      </c>
      <c r="FV14" s="933">
        <v>468</v>
      </c>
      <c r="FW14" s="933">
        <v>468</v>
      </c>
      <c r="FX14" s="933">
        <v>468</v>
      </c>
      <c r="FY14" s="933">
        <v>468</v>
      </c>
      <c r="FZ14" s="933">
        <v>468</v>
      </c>
      <c r="GA14" s="945">
        <v>468</v>
      </c>
      <c r="GB14" s="945">
        <v>468</v>
      </c>
      <c r="GC14" s="945">
        <v>468</v>
      </c>
      <c r="GD14" s="945">
        <v>468</v>
      </c>
      <c r="GE14" s="945">
        <v>468</v>
      </c>
      <c r="GF14" s="945">
        <v>468</v>
      </c>
      <c r="GG14" s="945">
        <v>468</v>
      </c>
      <c r="GH14" s="945">
        <v>468</v>
      </c>
      <c r="GI14" s="945">
        <v>468</v>
      </c>
      <c r="GJ14" s="945">
        <v>468</v>
      </c>
      <c r="GK14" s="1006">
        <v>468</v>
      </c>
      <c r="GL14" s="1007">
        <v>0</v>
      </c>
      <c r="GM14" s="945">
        <v>0</v>
      </c>
      <c r="GN14" s="945">
        <v>0</v>
      </c>
      <c r="GO14" s="945">
        <v>468</v>
      </c>
      <c r="GP14" s="945">
        <v>0</v>
      </c>
      <c r="GQ14" s="945">
        <v>0</v>
      </c>
      <c r="GR14" s="945">
        <v>0</v>
      </c>
      <c r="GS14" s="945">
        <v>468</v>
      </c>
      <c r="GT14" s="945">
        <v>0</v>
      </c>
      <c r="GU14" s="945">
        <v>0</v>
      </c>
      <c r="GV14" s="945">
        <v>0</v>
      </c>
      <c r="GW14" s="945">
        <v>468</v>
      </c>
      <c r="GX14" s="945">
        <v>0</v>
      </c>
      <c r="GY14" s="945">
        <v>0</v>
      </c>
      <c r="GZ14" s="945">
        <v>0</v>
      </c>
      <c r="HA14" s="945">
        <v>468</v>
      </c>
      <c r="HB14" s="1006">
        <f t="shared" si="10"/>
        <v>1872</v>
      </c>
      <c r="HC14" s="1007">
        <v>0</v>
      </c>
      <c r="HD14" s="945">
        <v>0</v>
      </c>
      <c r="HE14" s="945">
        <v>0</v>
      </c>
      <c r="HF14" s="945">
        <v>468</v>
      </c>
      <c r="HG14" s="945">
        <v>0</v>
      </c>
      <c r="HH14" s="945">
        <v>0</v>
      </c>
      <c r="HI14" s="945">
        <v>0</v>
      </c>
      <c r="HJ14" s="945">
        <v>468</v>
      </c>
      <c r="HK14" s="945"/>
      <c r="HL14" s="945"/>
      <c r="HM14" s="945"/>
      <c r="HN14" s="945">
        <v>468</v>
      </c>
      <c r="HO14" s="945"/>
      <c r="HP14" s="945"/>
      <c r="HQ14" s="945"/>
      <c r="HR14" s="945"/>
      <c r="HS14" s="1006"/>
      <c r="HT14" s="1007"/>
      <c r="HU14" s="945"/>
      <c r="HV14" s="945"/>
      <c r="HW14" s="945"/>
      <c r="HX14" s="945"/>
      <c r="HY14" s="945"/>
      <c r="HZ14" s="945"/>
      <c r="IA14" s="945"/>
      <c r="IB14" s="945"/>
      <c r="IC14" s="945"/>
      <c r="ID14" s="945"/>
      <c r="IE14" s="945"/>
      <c r="IF14" s="945"/>
      <c r="IG14" s="945"/>
      <c r="IH14" s="945"/>
      <c r="II14" s="945"/>
      <c r="IJ14" s="1001">
        <f t="shared" si="15"/>
        <v>0</v>
      </c>
      <c r="IK14" s="1007">
        <v>16</v>
      </c>
      <c r="IL14" s="945">
        <v>17</v>
      </c>
      <c r="IM14" s="945">
        <v>17</v>
      </c>
      <c r="IN14" s="1006">
        <v>50</v>
      </c>
    </row>
    <row r="15" spans="1:248" ht="22.75" hidden="1" customHeight="1">
      <c r="A15" s="1010" t="s">
        <v>769</v>
      </c>
      <c r="CG15" s="933">
        <v>0</v>
      </c>
      <c r="CH15" s="933">
        <v>0</v>
      </c>
      <c r="CI15" s="933">
        <v>0</v>
      </c>
      <c r="CJ15" s="933">
        <v>0</v>
      </c>
      <c r="CK15" s="933">
        <v>0</v>
      </c>
      <c r="CL15" s="933">
        <v>0</v>
      </c>
      <c r="CM15" s="933">
        <v>0</v>
      </c>
      <c r="CN15" s="933">
        <v>0</v>
      </c>
      <c r="CO15" s="933">
        <v>0</v>
      </c>
      <c r="CP15" s="933">
        <v>0</v>
      </c>
      <c r="CQ15" s="933">
        <v>0</v>
      </c>
      <c r="CR15" s="933">
        <v>0</v>
      </c>
      <c r="CS15" s="933">
        <v>0</v>
      </c>
      <c r="CT15" s="933">
        <v>0</v>
      </c>
      <c r="CU15" s="933">
        <v>0</v>
      </c>
      <c r="CV15" s="933">
        <v>0</v>
      </c>
      <c r="CW15" s="933">
        <v>0</v>
      </c>
      <c r="CX15" s="933">
        <v>0</v>
      </c>
      <c r="CY15" s="933">
        <v>0</v>
      </c>
      <c r="CZ15" s="933">
        <v>0</v>
      </c>
      <c r="DA15" s="933">
        <v>0</v>
      </c>
      <c r="DB15" s="933">
        <v>0</v>
      </c>
      <c r="DC15" s="933">
        <v>0</v>
      </c>
      <c r="DD15" s="935"/>
      <c r="DE15" s="933"/>
      <c r="DF15" s="933"/>
      <c r="DG15" s="933"/>
      <c r="DH15" s="933"/>
      <c r="DI15" s="933"/>
      <c r="DJ15" s="933"/>
      <c r="DK15" s="933"/>
      <c r="DL15" s="933"/>
      <c r="DM15" s="933"/>
      <c r="DN15" s="933"/>
      <c r="DO15" s="933"/>
      <c r="DP15" s="933"/>
      <c r="DQ15" s="933"/>
      <c r="DR15" s="933"/>
      <c r="DS15" s="933"/>
      <c r="DT15" s="936"/>
      <c r="DU15" s="935">
        <v>0</v>
      </c>
      <c r="DV15" s="933">
        <v>0</v>
      </c>
      <c r="DW15" s="933">
        <v>0</v>
      </c>
      <c r="DX15" s="933">
        <v>0</v>
      </c>
      <c r="DY15" s="933">
        <v>0</v>
      </c>
      <c r="DZ15" s="933">
        <v>0</v>
      </c>
      <c r="EA15" s="933">
        <v>0</v>
      </c>
      <c r="EB15" s="933">
        <v>0</v>
      </c>
      <c r="EC15" s="933">
        <v>0</v>
      </c>
      <c r="ED15" s="933">
        <v>0</v>
      </c>
      <c r="EE15" s="933">
        <v>0</v>
      </c>
      <c r="EF15" s="933">
        <v>0</v>
      </c>
      <c r="EG15" s="933">
        <v>0</v>
      </c>
      <c r="EH15" s="933">
        <v>0</v>
      </c>
      <c r="EI15" s="933">
        <v>0</v>
      </c>
      <c r="EJ15" s="933">
        <v>0</v>
      </c>
      <c r="EK15" s="933">
        <v>0</v>
      </c>
      <c r="EL15" s="918">
        <v>0</v>
      </c>
      <c r="EM15" s="935">
        <v>0</v>
      </c>
      <c r="EN15" s="933">
        <v>0</v>
      </c>
      <c r="EO15" s="933">
        <v>0</v>
      </c>
      <c r="EP15" s="933">
        <v>0</v>
      </c>
      <c r="EQ15" s="933">
        <v>0</v>
      </c>
      <c r="ER15" s="933">
        <v>0</v>
      </c>
      <c r="ES15" s="933">
        <v>0</v>
      </c>
      <c r="ET15" s="933">
        <v>0</v>
      </c>
      <c r="EU15" s="933">
        <v>0</v>
      </c>
      <c r="EV15" s="933">
        <v>0</v>
      </c>
      <c r="EW15" s="933">
        <v>0</v>
      </c>
      <c r="EX15" s="933">
        <v>0</v>
      </c>
      <c r="EY15" s="933">
        <v>0</v>
      </c>
      <c r="EZ15" s="933">
        <v>0</v>
      </c>
      <c r="FA15" s="933">
        <v>0</v>
      </c>
      <c r="FB15" s="933">
        <v>0</v>
      </c>
      <c r="FC15" s="936">
        <v>0</v>
      </c>
      <c r="FD15" s="935"/>
      <c r="FE15" s="933"/>
      <c r="FF15" s="933"/>
      <c r="FG15" s="933"/>
      <c r="FH15" s="933"/>
      <c r="FI15" s="933"/>
      <c r="FJ15" s="933"/>
      <c r="FK15" s="933"/>
      <c r="FL15" s="933"/>
      <c r="FM15" s="933"/>
      <c r="FN15" s="933"/>
      <c r="FO15" s="933"/>
      <c r="FP15" s="933"/>
      <c r="FQ15" s="933"/>
      <c r="FR15" s="933"/>
      <c r="FS15" s="933"/>
      <c r="FT15" s="936"/>
      <c r="FU15" s="935">
        <v>0</v>
      </c>
      <c r="FV15" s="933">
        <v>0</v>
      </c>
      <c r="FW15" s="933">
        <v>0</v>
      </c>
      <c r="FX15" s="933">
        <f t="shared" si="2"/>
        <v>0</v>
      </c>
      <c r="FY15" s="933">
        <v>0</v>
      </c>
      <c r="FZ15" s="933">
        <v>0</v>
      </c>
      <c r="GA15" s="945">
        <v>0</v>
      </c>
      <c r="GB15" s="945">
        <f t="shared" si="3"/>
        <v>0</v>
      </c>
      <c r="GC15" s="945">
        <v>0</v>
      </c>
      <c r="GD15" s="945">
        <v>0</v>
      </c>
      <c r="GE15" s="945">
        <v>0</v>
      </c>
      <c r="GF15" s="945">
        <f t="shared" si="4"/>
        <v>0</v>
      </c>
      <c r="GG15" s="945">
        <v>0</v>
      </c>
      <c r="GH15" s="945">
        <v>0</v>
      </c>
      <c r="GI15" s="945">
        <v>0</v>
      </c>
      <c r="GJ15" s="945">
        <f t="shared" si="5"/>
        <v>0</v>
      </c>
      <c r="GK15" s="1006">
        <v>0</v>
      </c>
      <c r="GL15" s="1007">
        <v>0</v>
      </c>
      <c r="GM15" s="945">
        <v>0</v>
      </c>
      <c r="GN15" s="945">
        <v>0</v>
      </c>
      <c r="GO15" s="945">
        <f t="shared" ref="GO15:GO16" si="16">GN15+GM15+GL15</f>
        <v>0</v>
      </c>
      <c r="GP15" s="945">
        <v>0</v>
      </c>
      <c r="GQ15" s="945">
        <v>0</v>
      </c>
      <c r="GR15" s="945">
        <v>0</v>
      </c>
      <c r="GS15" s="945">
        <f t="shared" ref="GS15:GS16" si="17">GR15+GQ15+GP15</f>
        <v>0</v>
      </c>
      <c r="GT15" s="945">
        <v>0</v>
      </c>
      <c r="GU15" s="945">
        <v>0</v>
      </c>
      <c r="GV15" s="945">
        <v>0</v>
      </c>
      <c r="GW15" s="945">
        <f t="shared" ref="GW15:GW16" si="18">GV15+GU15+GT15</f>
        <v>0</v>
      </c>
      <c r="GX15" s="945">
        <v>0</v>
      </c>
      <c r="GY15" s="945">
        <v>0</v>
      </c>
      <c r="GZ15" s="945">
        <v>0</v>
      </c>
      <c r="HA15" s="945">
        <f t="shared" ref="HA15:HA16" si="19">GZ15+GY15+GX15</f>
        <v>0</v>
      </c>
      <c r="HB15" s="1006">
        <f t="shared" si="10"/>
        <v>0</v>
      </c>
      <c r="HC15" s="1007">
        <v>0</v>
      </c>
      <c r="HD15" s="945">
        <v>0</v>
      </c>
      <c r="HE15" s="945">
        <v>0</v>
      </c>
      <c r="HF15" s="945">
        <f t="shared" ref="HF15:HF16" si="20">HE15+HD15+HC15</f>
        <v>0</v>
      </c>
      <c r="HG15" s="945">
        <v>0</v>
      </c>
      <c r="HH15" s="945">
        <v>0</v>
      </c>
      <c r="HI15" s="945">
        <v>0</v>
      </c>
      <c r="HJ15" s="945">
        <f t="shared" ref="HJ15:HJ16" si="21">HA15+GZ15+GY15</f>
        <v>0</v>
      </c>
      <c r="HK15" s="945"/>
      <c r="HL15" s="945"/>
      <c r="HM15" s="945"/>
      <c r="HN15" s="945">
        <f>GX15+GW15+GV15</f>
        <v>0</v>
      </c>
      <c r="HO15" s="945"/>
      <c r="HP15" s="945"/>
      <c r="HQ15" s="945"/>
      <c r="HR15" s="945"/>
      <c r="HS15" s="1006"/>
      <c r="HT15" s="1007"/>
      <c r="HU15" s="945"/>
      <c r="HV15" s="945"/>
      <c r="HW15" s="945"/>
      <c r="HX15" s="945"/>
      <c r="HY15" s="945"/>
      <c r="HZ15" s="945"/>
      <c r="IA15" s="945"/>
      <c r="IB15" s="945"/>
      <c r="IC15" s="945"/>
      <c r="ID15" s="945"/>
      <c r="IE15" s="945"/>
      <c r="IF15" s="945"/>
      <c r="IG15" s="945"/>
      <c r="IH15" s="945"/>
      <c r="II15" s="945"/>
      <c r="IJ15" s="1001">
        <f t="shared" si="15"/>
        <v>0</v>
      </c>
      <c r="IK15" s="1007">
        <v>0</v>
      </c>
      <c r="IL15" s="945">
        <v>0</v>
      </c>
      <c r="IM15" s="945">
        <v>0</v>
      </c>
      <c r="IN15" s="1006">
        <v>0</v>
      </c>
    </row>
    <row r="16" spans="1:248" ht="22.75" hidden="1" customHeight="1">
      <c r="A16" s="1010" t="s">
        <v>770</v>
      </c>
      <c r="CG16" s="933"/>
      <c r="CH16" s="933"/>
      <c r="CI16" s="933"/>
      <c r="CJ16" s="933"/>
      <c r="CK16" s="933"/>
      <c r="CL16" s="933"/>
      <c r="CM16" s="933"/>
      <c r="CN16" s="933"/>
      <c r="CO16" s="933"/>
      <c r="CP16" s="933"/>
      <c r="CQ16" s="933"/>
      <c r="CR16" s="933"/>
      <c r="CS16" s="933"/>
      <c r="CT16" s="933"/>
      <c r="CU16" s="933"/>
      <c r="CV16" s="933"/>
      <c r="CW16" s="933"/>
      <c r="CX16" s="933"/>
      <c r="CY16" s="933"/>
      <c r="CZ16" s="933"/>
      <c r="DA16" s="933"/>
      <c r="DB16" s="933"/>
      <c r="DC16" s="933"/>
      <c r="DD16" s="935"/>
      <c r="DE16" s="933"/>
      <c r="DF16" s="933"/>
      <c r="DG16" s="933"/>
      <c r="DH16" s="933"/>
      <c r="DI16" s="933"/>
      <c r="DJ16" s="933"/>
      <c r="DK16" s="933"/>
      <c r="DL16" s="933"/>
      <c r="DM16" s="933"/>
      <c r="DN16" s="933"/>
      <c r="DO16" s="933"/>
      <c r="DP16" s="933"/>
      <c r="DQ16" s="933"/>
      <c r="DR16" s="933"/>
      <c r="DS16" s="933"/>
      <c r="DT16" s="936"/>
      <c r="DU16" s="935"/>
      <c r="DV16" s="933"/>
      <c r="DW16" s="933"/>
      <c r="DX16" s="933"/>
      <c r="DY16" s="933"/>
      <c r="DZ16" s="933"/>
      <c r="EA16" s="933"/>
      <c r="EB16" s="933"/>
      <c r="EC16" s="933"/>
      <c r="ED16" s="933"/>
      <c r="EE16" s="933"/>
      <c r="EF16" s="933"/>
      <c r="EG16" s="933"/>
      <c r="EH16" s="933"/>
      <c r="EI16" s="933"/>
      <c r="EJ16" s="933"/>
      <c r="EK16" s="933"/>
      <c r="EL16" s="918"/>
      <c r="EM16" s="935"/>
      <c r="EN16" s="933"/>
      <c r="EO16" s="933"/>
      <c r="EP16" s="933"/>
      <c r="EQ16" s="933"/>
      <c r="ER16" s="933"/>
      <c r="ES16" s="933"/>
      <c r="ET16" s="933"/>
      <c r="EU16" s="933"/>
      <c r="EV16" s="933"/>
      <c r="EW16" s="933"/>
      <c r="EX16" s="933"/>
      <c r="EY16" s="933"/>
      <c r="EZ16" s="933"/>
      <c r="FA16" s="933"/>
      <c r="FB16" s="933"/>
      <c r="FC16" s="936"/>
      <c r="FD16" s="935"/>
      <c r="FE16" s="933"/>
      <c r="FF16" s="933"/>
      <c r="FG16" s="933"/>
      <c r="FH16" s="933"/>
      <c r="FI16" s="933"/>
      <c r="FJ16" s="933"/>
      <c r="FK16" s="933"/>
      <c r="FL16" s="933"/>
      <c r="FM16" s="933"/>
      <c r="FN16" s="933"/>
      <c r="FO16" s="933"/>
      <c r="FP16" s="933"/>
      <c r="FQ16" s="933"/>
      <c r="FR16" s="933"/>
      <c r="FS16" s="933"/>
      <c r="FT16" s="936"/>
      <c r="FU16" s="935">
        <v>0</v>
      </c>
      <c r="FV16" s="933">
        <v>0</v>
      </c>
      <c r="FW16" s="933">
        <v>0</v>
      </c>
      <c r="FX16" s="933">
        <f t="shared" si="2"/>
        <v>0</v>
      </c>
      <c r="FY16" s="933">
        <v>0</v>
      </c>
      <c r="FZ16" s="933">
        <v>0</v>
      </c>
      <c r="GA16" s="945">
        <v>0</v>
      </c>
      <c r="GB16" s="945">
        <f t="shared" si="3"/>
        <v>0</v>
      </c>
      <c r="GC16" s="945">
        <v>0</v>
      </c>
      <c r="GD16" s="945">
        <v>0</v>
      </c>
      <c r="GE16" s="945">
        <v>0</v>
      </c>
      <c r="GF16" s="945">
        <f t="shared" si="4"/>
        <v>0</v>
      </c>
      <c r="GG16" s="945">
        <v>0</v>
      </c>
      <c r="GH16" s="945">
        <v>0</v>
      </c>
      <c r="GI16" s="945">
        <v>0</v>
      </c>
      <c r="GJ16" s="945">
        <f t="shared" si="5"/>
        <v>0</v>
      </c>
      <c r="GK16" s="1006">
        <v>0</v>
      </c>
      <c r="GL16" s="1007">
        <v>0</v>
      </c>
      <c r="GM16" s="945">
        <v>0</v>
      </c>
      <c r="GN16" s="945">
        <v>0</v>
      </c>
      <c r="GO16" s="945">
        <f t="shared" si="16"/>
        <v>0</v>
      </c>
      <c r="GP16" s="945">
        <v>0</v>
      </c>
      <c r="GQ16" s="945">
        <v>0</v>
      </c>
      <c r="GR16" s="945">
        <v>0</v>
      </c>
      <c r="GS16" s="945">
        <f t="shared" si="17"/>
        <v>0</v>
      </c>
      <c r="GT16" s="945">
        <v>0</v>
      </c>
      <c r="GU16" s="945">
        <v>0</v>
      </c>
      <c r="GV16" s="945">
        <v>0</v>
      </c>
      <c r="GW16" s="945">
        <f t="shared" si="18"/>
        <v>0</v>
      </c>
      <c r="GX16" s="945">
        <v>0</v>
      </c>
      <c r="GY16" s="945">
        <v>0</v>
      </c>
      <c r="GZ16" s="945">
        <v>0</v>
      </c>
      <c r="HA16" s="945">
        <f t="shared" si="19"/>
        <v>0</v>
      </c>
      <c r="HB16" s="1006">
        <f t="shared" si="10"/>
        <v>0</v>
      </c>
      <c r="HC16" s="1007">
        <v>0</v>
      </c>
      <c r="HD16" s="945">
        <v>0</v>
      </c>
      <c r="HE16" s="945">
        <v>0</v>
      </c>
      <c r="HF16" s="945">
        <f t="shared" si="20"/>
        <v>0</v>
      </c>
      <c r="HG16" s="945">
        <v>0</v>
      </c>
      <c r="HH16" s="945">
        <v>0</v>
      </c>
      <c r="HI16" s="945">
        <v>0</v>
      </c>
      <c r="HJ16" s="945">
        <f t="shared" si="21"/>
        <v>0</v>
      </c>
      <c r="HK16" s="945"/>
      <c r="HL16" s="945"/>
      <c r="HM16" s="945"/>
      <c r="HN16" s="945">
        <f>GX16+GW16+GV16</f>
        <v>0</v>
      </c>
      <c r="HO16" s="945"/>
      <c r="HP16" s="945"/>
      <c r="HQ16" s="945"/>
      <c r="HR16" s="945"/>
      <c r="HS16" s="1006"/>
      <c r="HT16" s="1007"/>
      <c r="HU16" s="945"/>
      <c r="HV16" s="945"/>
      <c r="HW16" s="945"/>
      <c r="HX16" s="945"/>
      <c r="HY16" s="945"/>
      <c r="HZ16" s="945"/>
      <c r="IA16" s="945"/>
      <c r="IB16" s="945"/>
      <c r="IC16" s="945"/>
      <c r="ID16" s="945"/>
      <c r="IE16" s="945"/>
      <c r="IF16" s="945"/>
      <c r="IG16" s="945"/>
      <c r="IH16" s="945"/>
      <c r="II16" s="945"/>
      <c r="IJ16" s="1001">
        <f t="shared" si="15"/>
        <v>0</v>
      </c>
      <c r="IK16" s="1007">
        <v>1185</v>
      </c>
      <c r="IL16" s="945">
        <v>1116</v>
      </c>
      <c r="IM16" s="945">
        <v>1164</v>
      </c>
      <c r="IN16" s="1006">
        <v>3465</v>
      </c>
    </row>
    <row r="17" spans="1:248" ht="22.75" hidden="1" customHeight="1">
      <c r="A17" s="1010" t="s">
        <v>771</v>
      </c>
      <c r="CG17" s="933"/>
      <c r="CH17" s="933"/>
      <c r="CI17" s="933"/>
      <c r="CJ17" s="933"/>
      <c r="CK17" s="933"/>
      <c r="CL17" s="933"/>
      <c r="CM17" s="933"/>
      <c r="CN17" s="933"/>
      <c r="CO17" s="933"/>
      <c r="CP17" s="933"/>
      <c r="CQ17" s="933"/>
      <c r="CR17" s="933"/>
      <c r="CS17" s="933"/>
      <c r="CT17" s="933"/>
      <c r="CU17" s="933"/>
      <c r="CV17" s="933"/>
      <c r="CW17" s="933"/>
      <c r="CX17" s="933"/>
      <c r="CY17" s="933"/>
      <c r="CZ17" s="933"/>
      <c r="DA17" s="933"/>
      <c r="DB17" s="933"/>
      <c r="DC17" s="933"/>
      <c r="DD17" s="935"/>
      <c r="DE17" s="933"/>
      <c r="DF17" s="933"/>
      <c r="DG17" s="933"/>
      <c r="DH17" s="933"/>
      <c r="DI17" s="933"/>
      <c r="DJ17" s="933"/>
      <c r="DK17" s="933"/>
      <c r="DL17" s="933"/>
      <c r="DM17" s="933"/>
      <c r="DN17" s="933"/>
      <c r="DO17" s="933"/>
      <c r="DP17" s="933"/>
      <c r="DQ17" s="933"/>
      <c r="DR17" s="933"/>
      <c r="DS17" s="933"/>
      <c r="DT17" s="936"/>
      <c r="DU17" s="935"/>
      <c r="DV17" s="933"/>
      <c r="DW17" s="933"/>
      <c r="DX17" s="933"/>
      <c r="DY17" s="933"/>
      <c r="DZ17" s="933"/>
      <c r="EA17" s="933"/>
      <c r="EB17" s="933"/>
      <c r="EC17" s="933"/>
      <c r="ED17" s="933"/>
      <c r="EE17" s="933"/>
      <c r="EF17" s="933"/>
      <c r="EG17" s="933"/>
      <c r="EH17" s="933"/>
      <c r="EI17" s="933"/>
      <c r="EJ17" s="933"/>
      <c r="EK17" s="933"/>
      <c r="EL17" s="918"/>
      <c r="EM17" s="935"/>
      <c r="EN17" s="933"/>
      <c r="EO17" s="933"/>
      <c r="EP17" s="933"/>
      <c r="EQ17" s="933"/>
      <c r="ER17" s="933"/>
      <c r="ES17" s="933"/>
      <c r="ET17" s="933"/>
      <c r="EU17" s="933"/>
      <c r="EV17" s="933"/>
      <c r="EW17" s="933"/>
      <c r="EX17" s="933"/>
      <c r="EY17" s="933"/>
      <c r="EZ17" s="933"/>
      <c r="FA17" s="933"/>
      <c r="FB17" s="933"/>
      <c r="FC17" s="936"/>
      <c r="FD17" s="935"/>
      <c r="FE17" s="933"/>
      <c r="FF17" s="933"/>
      <c r="FG17" s="933"/>
      <c r="FH17" s="933"/>
      <c r="FI17" s="933"/>
      <c r="FJ17" s="933"/>
      <c r="FK17" s="933"/>
      <c r="FL17" s="933"/>
      <c r="FM17" s="933"/>
      <c r="FN17" s="933"/>
      <c r="FO17" s="933"/>
      <c r="FP17" s="933"/>
      <c r="FQ17" s="933"/>
      <c r="FR17" s="933"/>
      <c r="FS17" s="933"/>
      <c r="FT17" s="936"/>
      <c r="FU17" s="935">
        <v>152.31371707887078</v>
      </c>
      <c r="FV17" s="933">
        <v>152.31371707887078</v>
      </c>
      <c r="FW17" s="933">
        <v>152.31371707887078</v>
      </c>
      <c r="FX17" s="933">
        <v>152.31371707887078</v>
      </c>
      <c r="FY17" s="933">
        <v>152.31371707887078</v>
      </c>
      <c r="FZ17" s="933">
        <v>152.31371707887078</v>
      </c>
      <c r="GA17" s="945">
        <v>152.31371707887078</v>
      </c>
      <c r="GB17" s="945">
        <v>152.31371707887078</v>
      </c>
      <c r="GC17" s="945">
        <v>152.31371707887078</v>
      </c>
      <c r="GD17" s="945">
        <v>152.31371707887078</v>
      </c>
      <c r="GE17" s="945">
        <v>152.31371707887078</v>
      </c>
      <c r="GF17" s="945">
        <v>152.31371707887078</v>
      </c>
      <c r="GG17" s="945">
        <v>152.31371707887078</v>
      </c>
      <c r="GH17" s="945">
        <v>152.31371707887078</v>
      </c>
      <c r="GI17" s="945">
        <v>152.31371707887078</v>
      </c>
      <c r="GJ17" s="945">
        <v>152.31371707887078</v>
      </c>
      <c r="GK17" s="1006">
        <v>152.31371707887078</v>
      </c>
      <c r="GL17" s="1007">
        <v>14.29023439</v>
      </c>
      <c r="GM17" s="945">
        <v>18.9444081</v>
      </c>
      <c r="GN17" s="945">
        <v>28.316427649999998</v>
      </c>
      <c r="GO17" s="945">
        <v>152.31371707887078</v>
      </c>
      <c r="GP17" s="945">
        <v>28.58126583</v>
      </c>
      <c r="GQ17" s="945">
        <v>24.890451850000002</v>
      </c>
      <c r="GR17" s="945">
        <v>13.461277119999998</v>
      </c>
      <c r="GS17" s="945">
        <v>152.31371707887078</v>
      </c>
      <c r="GT17" s="945">
        <v>27.204048560000011</v>
      </c>
      <c r="GU17" s="945">
        <v>15.873750039999999</v>
      </c>
      <c r="GV17" s="945">
        <v>14.482235169999997</v>
      </c>
      <c r="GW17" s="945">
        <v>152.31371707887078</v>
      </c>
      <c r="GX17" s="945">
        <v>19.764482620000003</v>
      </c>
      <c r="GY17" s="945">
        <v>18.792836319999999</v>
      </c>
      <c r="GZ17" s="945">
        <v>16.461393570000002</v>
      </c>
      <c r="HA17" s="945">
        <v>152.31371707887078</v>
      </c>
      <c r="HB17" s="1006">
        <f t="shared" si="10"/>
        <v>609.25486831548312</v>
      </c>
      <c r="HC17" s="1007">
        <v>18.596060569999999</v>
      </c>
      <c r="HD17" s="945">
        <v>15.179557689999999</v>
      </c>
      <c r="HE17" s="945">
        <v>13.48310609</v>
      </c>
      <c r="HF17" s="945">
        <v>152.31371707887078</v>
      </c>
      <c r="HG17" s="945">
        <v>39.852232690000001</v>
      </c>
      <c r="HH17" s="945">
        <v>15.595708519999999</v>
      </c>
      <c r="HI17" s="945">
        <v>18.193515779999998</v>
      </c>
      <c r="HJ17" s="945">
        <v>152.31371707887078</v>
      </c>
      <c r="HK17" s="945"/>
      <c r="HL17" s="945"/>
      <c r="HM17" s="945"/>
      <c r="HN17" s="945">
        <v>152.31371707887078</v>
      </c>
      <c r="HO17" s="945"/>
      <c r="HP17" s="945"/>
      <c r="HQ17" s="945"/>
      <c r="HR17" s="945"/>
      <c r="HS17" s="1006"/>
      <c r="HT17" s="1007"/>
      <c r="HU17" s="945"/>
      <c r="HV17" s="945"/>
      <c r="HW17" s="945"/>
      <c r="HX17" s="945"/>
      <c r="HY17" s="945"/>
      <c r="HZ17" s="945"/>
      <c r="IA17" s="945"/>
      <c r="IB17" s="945"/>
      <c r="IC17" s="945"/>
      <c r="ID17" s="945"/>
      <c r="IE17" s="945"/>
      <c r="IF17" s="945"/>
      <c r="IG17" s="945"/>
      <c r="IH17" s="945"/>
      <c r="II17" s="945"/>
      <c r="IJ17" s="1001">
        <f t="shared" si="15"/>
        <v>0</v>
      </c>
      <c r="IK17" s="1007">
        <v>1185</v>
      </c>
      <c r="IL17" s="945">
        <v>1116</v>
      </c>
      <c r="IM17" s="945">
        <v>1164</v>
      </c>
      <c r="IN17" s="1006">
        <v>3465</v>
      </c>
    </row>
    <row r="18" spans="1:248" ht="22.75" hidden="1" customHeight="1">
      <c r="A18" s="1010" t="s">
        <v>772</v>
      </c>
      <c r="F18" s="973">
        <v>0</v>
      </c>
      <c r="G18" s="974">
        <v>0</v>
      </c>
      <c r="H18" s="974">
        <v>0</v>
      </c>
      <c r="I18" s="974">
        <v>0</v>
      </c>
      <c r="J18" s="974">
        <v>0</v>
      </c>
      <c r="K18" s="974">
        <v>0</v>
      </c>
      <c r="L18" s="974">
        <v>0</v>
      </c>
      <c r="M18" s="974">
        <v>0</v>
      </c>
      <c r="N18" s="974">
        <v>0</v>
      </c>
      <c r="O18" s="974">
        <v>0</v>
      </c>
      <c r="P18" s="974">
        <v>0</v>
      </c>
      <c r="Q18" s="974">
        <v>0</v>
      </c>
      <c r="R18" s="974">
        <v>0</v>
      </c>
      <c r="S18" s="974">
        <v>0</v>
      </c>
      <c r="T18" s="974">
        <v>0</v>
      </c>
      <c r="U18" s="974">
        <v>0</v>
      </c>
      <c r="V18" s="974">
        <v>0</v>
      </c>
      <c r="W18" s="974"/>
      <c r="X18" s="974">
        <v>0</v>
      </c>
      <c r="Y18" s="974">
        <v>0</v>
      </c>
      <c r="Z18" s="974">
        <v>0</v>
      </c>
      <c r="AA18" s="974">
        <v>0</v>
      </c>
      <c r="AR18" s="885">
        <v>0</v>
      </c>
      <c r="AS18" s="885">
        <v>0</v>
      </c>
      <c r="AT18" s="885">
        <v>0</v>
      </c>
      <c r="AU18" s="885">
        <v>0</v>
      </c>
      <c r="AV18" s="885">
        <v>0</v>
      </c>
      <c r="AW18" s="885">
        <v>0</v>
      </c>
      <c r="AX18" s="885">
        <v>0</v>
      </c>
      <c r="AY18" s="885">
        <v>0</v>
      </c>
      <c r="AZ18" s="885">
        <v>0</v>
      </c>
      <c r="BA18" s="885">
        <v>0</v>
      </c>
      <c r="BB18" s="885">
        <v>0</v>
      </c>
      <c r="BC18" s="885">
        <v>0</v>
      </c>
      <c r="BD18" s="885">
        <v>0</v>
      </c>
      <c r="BE18" s="885">
        <v>0</v>
      </c>
      <c r="BF18" s="885">
        <v>0</v>
      </c>
      <c r="BG18" s="904">
        <v>0</v>
      </c>
      <c r="BH18" s="904">
        <v>0</v>
      </c>
      <c r="BI18" s="904">
        <v>0</v>
      </c>
      <c r="BJ18" s="904">
        <v>0</v>
      </c>
      <c r="BK18" s="904">
        <v>0</v>
      </c>
      <c r="BL18" s="904">
        <v>0</v>
      </c>
      <c r="BM18" s="904">
        <v>0</v>
      </c>
      <c r="BN18" s="904">
        <v>0</v>
      </c>
      <c r="BO18" s="904"/>
      <c r="BP18" s="904"/>
      <c r="BQ18" s="904"/>
      <c r="BR18" s="904">
        <v>0</v>
      </c>
      <c r="BS18" s="944"/>
      <c r="BT18" s="944"/>
      <c r="BU18" s="933">
        <v>0</v>
      </c>
      <c r="BV18" s="933">
        <v>0</v>
      </c>
      <c r="BW18" s="933">
        <v>0</v>
      </c>
      <c r="BX18" s="933">
        <v>0</v>
      </c>
      <c r="BY18" s="933">
        <v>0</v>
      </c>
      <c r="BZ18" s="933">
        <v>0</v>
      </c>
      <c r="CA18" s="933">
        <v>0</v>
      </c>
      <c r="CB18" s="933">
        <v>0</v>
      </c>
      <c r="CC18" s="933">
        <v>0</v>
      </c>
      <c r="CD18" s="933">
        <v>0</v>
      </c>
      <c r="CE18" s="933">
        <v>0</v>
      </c>
      <c r="CF18" s="933">
        <v>0</v>
      </c>
      <c r="CG18" s="933">
        <v>0</v>
      </c>
      <c r="CH18" s="933">
        <v>0</v>
      </c>
      <c r="CI18" s="933">
        <v>0</v>
      </c>
      <c r="CJ18" s="933">
        <v>0</v>
      </c>
      <c r="CK18" s="933">
        <v>0</v>
      </c>
      <c r="CL18" s="933">
        <v>0</v>
      </c>
      <c r="CM18" s="933">
        <v>0</v>
      </c>
      <c r="CN18" s="933">
        <v>0</v>
      </c>
      <c r="CO18" s="933">
        <v>0</v>
      </c>
      <c r="CP18" s="933">
        <v>0</v>
      </c>
      <c r="CQ18" s="933">
        <v>0</v>
      </c>
      <c r="CR18" s="933">
        <v>0</v>
      </c>
      <c r="CS18" s="933">
        <v>0</v>
      </c>
      <c r="CT18" s="933">
        <v>0</v>
      </c>
      <c r="CU18" s="933">
        <v>0</v>
      </c>
      <c r="CV18" s="933">
        <v>0</v>
      </c>
      <c r="CW18" s="933">
        <v>0</v>
      </c>
      <c r="CX18" s="933">
        <v>0</v>
      </c>
      <c r="CY18" s="933">
        <v>0</v>
      </c>
      <c r="CZ18" s="933">
        <v>0</v>
      </c>
      <c r="DA18" s="933">
        <v>0</v>
      </c>
      <c r="DB18" s="933">
        <v>0</v>
      </c>
      <c r="DC18" s="933">
        <v>0</v>
      </c>
      <c r="DD18" s="935"/>
      <c r="DE18" s="933"/>
      <c r="DF18" s="933"/>
      <c r="DG18" s="933"/>
      <c r="DH18" s="933"/>
      <c r="DI18" s="933"/>
      <c r="DJ18" s="933"/>
      <c r="DK18" s="933"/>
      <c r="DL18" s="933"/>
      <c r="DM18" s="933"/>
      <c r="DN18" s="933"/>
      <c r="DO18" s="933"/>
      <c r="DP18" s="933"/>
      <c r="DQ18" s="933"/>
      <c r="DR18" s="933"/>
      <c r="DS18" s="933"/>
      <c r="DT18" s="936"/>
      <c r="DU18" s="935">
        <v>0</v>
      </c>
      <c r="DV18" s="933">
        <v>0</v>
      </c>
      <c r="DW18" s="933">
        <v>0</v>
      </c>
      <c r="DX18" s="933">
        <v>0</v>
      </c>
      <c r="DY18" s="933">
        <v>0</v>
      </c>
      <c r="DZ18" s="933">
        <v>0</v>
      </c>
      <c r="EA18" s="933">
        <v>0</v>
      </c>
      <c r="EB18" s="933">
        <v>0</v>
      </c>
      <c r="EC18" s="933">
        <v>0</v>
      </c>
      <c r="ED18" s="933">
        <v>80</v>
      </c>
      <c r="EE18" s="933">
        <v>0</v>
      </c>
      <c r="EF18" s="933">
        <v>0</v>
      </c>
      <c r="EG18" s="933">
        <v>0</v>
      </c>
      <c r="EH18" s="933">
        <v>0</v>
      </c>
      <c r="EI18" s="933">
        <v>0</v>
      </c>
      <c r="EJ18" s="933">
        <v>0</v>
      </c>
      <c r="EK18" s="933">
        <v>0</v>
      </c>
      <c r="EL18" s="918">
        <v>0</v>
      </c>
      <c r="EM18" s="935">
        <v>0</v>
      </c>
      <c r="EN18" s="933">
        <v>0</v>
      </c>
      <c r="EO18" s="933">
        <v>0</v>
      </c>
      <c r="EP18" s="933">
        <v>0</v>
      </c>
      <c r="EQ18" s="933">
        <v>0</v>
      </c>
      <c r="ER18" s="933">
        <v>0</v>
      </c>
      <c r="ES18" s="933">
        <v>0</v>
      </c>
      <c r="ET18" s="933">
        <v>0</v>
      </c>
      <c r="EU18" s="933">
        <v>0</v>
      </c>
      <c r="EV18" s="933">
        <v>0</v>
      </c>
      <c r="EW18" s="933">
        <v>0</v>
      </c>
      <c r="EX18" s="933">
        <v>0</v>
      </c>
      <c r="EY18" s="933">
        <v>0</v>
      </c>
      <c r="EZ18" s="933">
        <v>0</v>
      </c>
      <c r="FA18" s="933">
        <v>0</v>
      </c>
      <c r="FB18" s="933">
        <v>0</v>
      </c>
      <c r="FC18" s="936">
        <v>0</v>
      </c>
      <c r="FD18" s="935"/>
      <c r="FE18" s="933"/>
      <c r="FF18" s="933"/>
      <c r="FG18" s="933"/>
      <c r="FH18" s="933"/>
      <c r="FI18" s="933"/>
      <c r="FJ18" s="933"/>
      <c r="FK18" s="933"/>
      <c r="FL18" s="933"/>
      <c r="FM18" s="933"/>
      <c r="FN18" s="933"/>
      <c r="FO18" s="933"/>
      <c r="FP18" s="933"/>
      <c r="FQ18" s="933"/>
      <c r="FR18" s="933"/>
      <c r="FS18" s="933"/>
      <c r="FT18" s="936"/>
      <c r="FU18" s="935">
        <v>0</v>
      </c>
      <c r="FV18" s="933">
        <v>0</v>
      </c>
      <c r="FW18" s="933">
        <v>0</v>
      </c>
      <c r="FX18" s="933">
        <f t="shared" si="2"/>
        <v>0</v>
      </c>
      <c r="FY18" s="933">
        <v>0</v>
      </c>
      <c r="FZ18" s="933">
        <v>0</v>
      </c>
      <c r="GA18" s="945">
        <v>0</v>
      </c>
      <c r="GB18" s="945">
        <f t="shared" si="3"/>
        <v>0</v>
      </c>
      <c r="GC18" s="945">
        <v>0</v>
      </c>
      <c r="GD18" s="945">
        <v>0</v>
      </c>
      <c r="GE18" s="945">
        <v>0</v>
      </c>
      <c r="GF18" s="945">
        <f t="shared" si="4"/>
        <v>0</v>
      </c>
      <c r="GG18" s="945">
        <v>0</v>
      </c>
      <c r="GH18" s="945">
        <v>0</v>
      </c>
      <c r="GI18" s="945">
        <v>0</v>
      </c>
      <c r="GJ18" s="945">
        <f t="shared" si="5"/>
        <v>0</v>
      </c>
      <c r="GK18" s="1006">
        <v>0</v>
      </c>
      <c r="GL18" s="1007">
        <v>0</v>
      </c>
      <c r="GM18" s="945">
        <v>0</v>
      </c>
      <c r="GN18" s="945">
        <v>0</v>
      </c>
      <c r="GO18" s="945">
        <f t="shared" ref="GO18:GO35" si="22">GN18+GM18+GL18</f>
        <v>0</v>
      </c>
      <c r="GP18" s="945">
        <v>0</v>
      </c>
      <c r="GQ18" s="945">
        <v>0</v>
      </c>
      <c r="GR18" s="945">
        <v>0</v>
      </c>
      <c r="GS18" s="945">
        <f t="shared" ref="GS18:GS35" si="23">GR18+GQ18+GP18</f>
        <v>0</v>
      </c>
      <c r="GT18" s="945">
        <v>0</v>
      </c>
      <c r="GU18" s="945">
        <v>0</v>
      </c>
      <c r="GV18" s="945">
        <v>0</v>
      </c>
      <c r="GW18" s="945">
        <f t="shared" ref="GW18:GW35" si="24">GV18+GU18+GT18</f>
        <v>0</v>
      </c>
      <c r="GX18" s="945">
        <v>0</v>
      </c>
      <c r="GY18" s="945">
        <v>0</v>
      </c>
      <c r="GZ18" s="945">
        <v>0</v>
      </c>
      <c r="HA18" s="945">
        <f t="shared" ref="HA18:HA35" si="25">GZ18+GY18+GX18</f>
        <v>0</v>
      </c>
      <c r="HB18" s="1006">
        <f t="shared" si="10"/>
        <v>0</v>
      </c>
      <c r="HC18" s="1007">
        <v>0</v>
      </c>
      <c r="HD18" s="945">
        <v>0</v>
      </c>
      <c r="HE18" s="945">
        <v>0</v>
      </c>
      <c r="HF18" s="945">
        <f t="shared" ref="HF18:HF34" si="26">HE18+HD18+HC18</f>
        <v>0</v>
      </c>
      <c r="HG18" s="945">
        <v>0</v>
      </c>
      <c r="HH18" s="945">
        <v>0</v>
      </c>
      <c r="HI18" s="945">
        <v>0</v>
      </c>
      <c r="HJ18" s="945">
        <f>HA18+GZ18+GY18</f>
        <v>0</v>
      </c>
      <c r="HK18" s="945"/>
      <c r="HL18" s="945"/>
      <c r="HM18" s="945"/>
      <c r="HN18" s="945">
        <f>GX18+GW18+GV18</f>
        <v>0</v>
      </c>
      <c r="HO18" s="945"/>
      <c r="HP18" s="945"/>
      <c r="HQ18" s="945"/>
      <c r="HR18" s="945"/>
      <c r="HS18" s="1006"/>
      <c r="HT18" s="1007"/>
      <c r="HU18" s="945"/>
      <c r="HV18" s="945"/>
      <c r="HW18" s="945"/>
      <c r="HX18" s="945"/>
      <c r="HY18" s="945"/>
      <c r="HZ18" s="945"/>
      <c r="IA18" s="945"/>
      <c r="IB18" s="945"/>
      <c r="IC18" s="945"/>
      <c r="ID18" s="945"/>
      <c r="IE18" s="945"/>
      <c r="IF18" s="945"/>
      <c r="IG18" s="945"/>
      <c r="IH18" s="945"/>
      <c r="II18" s="945"/>
      <c r="IJ18" s="1001">
        <f t="shared" si="15"/>
        <v>0</v>
      </c>
      <c r="IK18" s="1007">
        <v>1185</v>
      </c>
      <c r="IL18" s="945">
        <v>1116</v>
      </c>
      <c r="IM18" s="945">
        <v>1164</v>
      </c>
      <c r="IN18" s="1006">
        <v>3465</v>
      </c>
    </row>
    <row r="19" spans="1:248" ht="22.75" hidden="1" customHeight="1">
      <c r="A19" s="1010" t="s">
        <v>773</v>
      </c>
      <c r="F19" s="973">
        <v>0</v>
      </c>
      <c r="G19" s="974">
        <v>0</v>
      </c>
      <c r="H19" s="974">
        <v>0</v>
      </c>
      <c r="I19" s="974">
        <v>0</v>
      </c>
      <c r="J19" s="974">
        <v>0</v>
      </c>
      <c r="K19" s="974">
        <v>0</v>
      </c>
      <c r="L19" s="974">
        <v>0</v>
      </c>
      <c r="M19" s="974">
        <v>0</v>
      </c>
      <c r="N19" s="974">
        <v>0</v>
      </c>
      <c r="O19" s="974">
        <v>0</v>
      </c>
      <c r="P19" s="974">
        <v>0</v>
      </c>
      <c r="Q19" s="974">
        <v>0</v>
      </c>
      <c r="R19" s="974">
        <v>0</v>
      </c>
      <c r="S19" s="974">
        <v>0</v>
      </c>
      <c r="T19" s="974">
        <v>0</v>
      </c>
      <c r="U19" s="974">
        <v>0</v>
      </c>
      <c r="V19" s="974">
        <v>0</v>
      </c>
      <c r="W19" s="974"/>
      <c r="X19" s="974">
        <v>0</v>
      </c>
      <c r="Y19" s="974">
        <v>0</v>
      </c>
      <c r="Z19" s="974">
        <v>0</v>
      </c>
      <c r="AA19" s="974">
        <v>0</v>
      </c>
      <c r="AR19" s="885">
        <v>0</v>
      </c>
      <c r="AS19" s="885">
        <v>0</v>
      </c>
      <c r="AT19" s="885">
        <v>0</v>
      </c>
      <c r="AU19" s="885">
        <v>0</v>
      </c>
      <c r="AV19" s="885">
        <v>0</v>
      </c>
      <c r="AW19" s="885">
        <v>0</v>
      </c>
      <c r="AX19" s="885">
        <v>0</v>
      </c>
      <c r="AY19" s="885">
        <v>0</v>
      </c>
      <c r="AZ19" s="885">
        <v>0</v>
      </c>
      <c r="BA19" s="885">
        <v>0</v>
      </c>
      <c r="BB19" s="885">
        <v>0</v>
      </c>
      <c r="BC19" s="885">
        <v>0</v>
      </c>
      <c r="BD19" s="885">
        <v>0</v>
      </c>
      <c r="BE19" s="885">
        <v>0</v>
      </c>
      <c r="BF19" s="885">
        <v>0</v>
      </c>
      <c r="BG19" s="904">
        <v>0</v>
      </c>
      <c r="BH19" s="904">
        <v>0</v>
      </c>
      <c r="BI19" s="904">
        <v>0</v>
      </c>
      <c r="BJ19" s="904">
        <v>0</v>
      </c>
      <c r="BK19" s="904">
        <v>0</v>
      </c>
      <c r="BL19" s="904">
        <v>0</v>
      </c>
      <c r="BM19" s="904">
        <v>0</v>
      </c>
      <c r="BN19" s="904">
        <v>0</v>
      </c>
      <c r="BO19" s="904"/>
      <c r="BP19" s="904"/>
      <c r="BQ19" s="904"/>
      <c r="BR19" s="904">
        <v>0</v>
      </c>
      <c r="BS19" s="944"/>
      <c r="BT19" s="944"/>
      <c r="BU19" s="933">
        <v>0</v>
      </c>
      <c r="BV19" s="933">
        <v>0</v>
      </c>
      <c r="BW19" s="933">
        <v>0</v>
      </c>
      <c r="BX19" s="933">
        <v>0</v>
      </c>
      <c r="BY19" s="933">
        <v>0</v>
      </c>
      <c r="BZ19" s="933">
        <v>0</v>
      </c>
      <c r="CA19" s="933">
        <v>0</v>
      </c>
      <c r="CB19" s="933">
        <v>0</v>
      </c>
      <c r="CC19" s="933">
        <v>0</v>
      </c>
      <c r="CD19" s="933">
        <v>0</v>
      </c>
      <c r="CE19" s="933">
        <v>0</v>
      </c>
      <c r="CF19" s="933">
        <v>0</v>
      </c>
      <c r="CG19" s="933">
        <v>0</v>
      </c>
      <c r="CH19" s="933">
        <v>0</v>
      </c>
      <c r="CI19" s="933">
        <v>0</v>
      </c>
      <c r="CJ19" s="933">
        <v>0</v>
      </c>
      <c r="CK19" s="933">
        <v>0</v>
      </c>
      <c r="CL19" s="933">
        <v>0</v>
      </c>
      <c r="CM19" s="933">
        <v>0</v>
      </c>
      <c r="CN19" s="933">
        <v>0</v>
      </c>
      <c r="CO19" s="933">
        <v>0</v>
      </c>
      <c r="CP19" s="933">
        <v>0</v>
      </c>
      <c r="CQ19" s="933">
        <v>0</v>
      </c>
      <c r="CR19" s="933">
        <v>0</v>
      </c>
      <c r="CS19" s="933">
        <v>0</v>
      </c>
      <c r="CT19" s="933">
        <v>0</v>
      </c>
      <c r="CU19" s="933">
        <v>0</v>
      </c>
      <c r="CV19" s="933">
        <v>0</v>
      </c>
      <c r="CW19" s="933">
        <v>0</v>
      </c>
      <c r="CX19" s="933">
        <v>0</v>
      </c>
      <c r="CY19" s="933">
        <v>0</v>
      </c>
      <c r="CZ19" s="933">
        <v>0</v>
      </c>
      <c r="DA19" s="933">
        <v>0</v>
      </c>
      <c r="DB19" s="933">
        <v>0</v>
      </c>
      <c r="DC19" s="933">
        <v>0</v>
      </c>
      <c r="DD19" s="935"/>
      <c r="DE19" s="933"/>
      <c r="DF19" s="933"/>
      <c r="DG19" s="933"/>
      <c r="DH19" s="933"/>
      <c r="DI19" s="933"/>
      <c r="DJ19" s="933"/>
      <c r="DK19" s="933"/>
      <c r="DL19" s="933"/>
      <c r="DM19" s="933"/>
      <c r="DN19" s="933"/>
      <c r="DO19" s="933"/>
      <c r="DP19" s="933"/>
      <c r="DQ19" s="933"/>
      <c r="DR19" s="933"/>
      <c r="DS19" s="933"/>
      <c r="DT19" s="936"/>
      <c r="DU19" s="935">
        <v>0</v>
      </c>
      <c r="DV19" s="933">
        <v>0</v>
      </c>
      <c r="DW19" s="933">
        <v>0</v>
      </c>
      <c r="DX19" s="933">
        <v>0</v>
      </c>
      <c r="DY19" s="933">
        <v>0</v>
      </c>
      <c r="DZ19" s="933">
        <v>0</v>
      </c>
      <c r="EA19" s="933">
        <v>0</v>
      </c>
      <c r="EB19" s="933">
        <v>0</v>
      </c>
      <c r="EC19" s="933">
        <v>0</v>
      </c>
      <c r="ED19" s="933">
        <v>0</v>
      </c>
      <c r="EE19" s="933">
        <v>0</v>
      </c>
      <c r="EF19" s="933">
        <v>0</v>
      </c>
      <c r="EG19" s="933">
        <v>0</v>
      </c>
      <c r="EH19" s="933">
        <v>0</v>
      </c>
      <c r="EI19" s="933">
        <v>0</v>
      </c>
      <c r="EJ19" s="933">
        <v>0</v>
      </c>
      <c r="EK19" s="933">
        <v>0</v>
      </c>
      <c r="EL19" s="918">
        <v>0</v>
      </c>
      <c r="EM19" s="935">
        <v>0</v>
      </c>
      <c r="EN19" s="933">
        <v>0</v>
      </c>
      <c r="EO19" s="933">
        <v>0</v>
      </c>
      <c r="EP19" s="933">
        <v>0</v>
      </c>
      <c r="EQ19" s="933">
        <v>0</v>
      </c>
      <c r="ER19" s="933">
        <v>0</v>
      </c>
      <c r="ES19" s="933">
        <v>0</v>
      </c>
      <c r="ET19" s="933">
        <v>0</v>
      </c>
      <c r="EU19" s="933">
        <v>0</v>
      </c>
      <c r="EV19" s="933">
        <v>0</v>
      </c>
      <c r="EW19" s="933">
        <v>0</v>
      </c>
      <c r="EX19" s="933">
        <v>0</v>
      </c>
      <c r="EY19" s="933">
        <v>0</v>
      </c>
      <c r="EZ19" s="933">
        <v>0</v>
      </c>
      <c r="FA19" s="933">
        <v>0</v>
      </c>
      <c r="FB19" s="933">
        <v>0</v>
      </c>
      <c r="FC19" s="936">
        <v>0</v>
      </c>
      <c r="FD19" s="935"/>
      <c r="FE19" s="933"/>
      <c r="FF19" s="933"/>
      <c r="FG19" s="933"/>
      <c r="FH19" s="933"/>
      <c r="FI19" s="933"/>
      <c r="FJ19" s="933"/>
      <c r="FK19" s="933"/>
      <c r="FL19" s="933"/>
      <c r="FM19" s="933"/>
      <c r="FN19" s="933"/>
      <c r="FO19" s="933"/>
      <c r="FP19" s="933"/>
      <c r="FQ19" s="933"/>
      <c r="FR19" s="933"/>
      <c r="FS19" s="933"/>
      <c r="FT19" s="936"/>
      <c r="FU19" s="935">
        <v>0</v>
      </c>
      <c r="FV19" s="933">
        <v>0</v>
      </c>
      <c r="FW19" s="933">
        <v>0</v>
      </c>
      <c r="FX19" s="933">
        <f t="shared" si="2"/>
        <v>0</v>
      </c>
      <c r="FY19" s="933">
        <v>0</v>
      </c>
      <c r="FZ19" s="933">
        <v>0</v>
      </c>
      <c r="GA19" s="945">
        <v>0</v>
      </c>
      <c r="GB19" s="945">
        <f t="shared" si="3"/>
        <v>0</v>
      </c>
      <c r="GC19" s="945">
        <v>0</v>
      </c>
      <c r="GD19" s="945">
        <v>0</v>
      </c>
      <c r="GE19" s="945">
        <v>0</v>
      </c>
      <c r="GF19" s="945">
        <f t="shared" si="4"/>
        <v>0</v>
      </c>
      <c r="GG19" s="945">
        <v>0</v>
      </c>
      <c r="GH19" s="945">
        <v>0</v>
      </c>
      <c r="GI19" s="945">
        <v>0</v>
      </c>
      <c r="GJ19" s="945">
        <f t="shared" si="5"/>
        <v>0</v>
      </c>
      <c r="GK19" s="1006">
        <v>0</v>
      </c>
      <c r="GL19" s="1007">
        <v>0</v>
      </c>
      <c r="GM19" s="945">
        <v>0</v>
      </c>
      <c r="GN19" s="945">
        <v>0</v>
      </c>
      <c r="GO19" s="945">
        <f t="shared" si="22"/>
        <v>0</v>
      </c>
      <c r="GP19" s="945">
        <v>0</v>
      </c>
      <c r="GQ19" s="945">
        <v>0</v>
      </c>
      <c r="GR19" s="945">
        <v>0</v>
      </c>
      <c r="GS19" s="945">
        <f t="shared" si="23"/>
        <v>0</v>
      </c>
      <c r="GT19" s="945">
        <v>0</v>
      </c>
      <c r="GU19" s="945">
        <v>0</v>
      </c>
      <c r="GV19" s="945">
        <v>0</v>
      </c>
      <c r="GW19" s="945">
        <f t="shared" si="24"/>
        <v>0</v>
      </c>
      <c r="GX19" s="945">
        <v>0</v>
      </c>
      <c r="GY19" s="945">
        <v>0</v>
      </c>
      <c r="GZ19" s="945">
        <v>0</v>
      </c>
      <c r="HA19" s="945">
        <f t="shared" si="25"/>
        <v>0</v>
      </c>
      <c r="HB19" s="1006">
        <f t="shared" si="10"/>
        <v>0</v>
      </c>
      <c r="HC19" s="1007">
        <v>0</v>
      </c>
      <c r="HD19" s="945">
        <v>0</v>
      </c>
      <c r="HE19" s="945">
        <v>0</v>
      </c>
      <c r="HF19" s="945">
        <f t="shared" si="26"/>
        <v>0</v>
      </c>
      <c r="HG19" s="945">
        <v>0</v>
      </c>
      <c r="HH19" s="945">
        <v>0</v>
      </c>
      <c r="HI19" s="945">
        <v>0</v>
      </c>
      <c r="HJ19" s="945">
        <f>HA19+GZ19+GY19</f>
        <v>0</v>
      </c>
      <c r="HK19" s="945"/>
      <c r="HL19" s="945"/>
      <c r="HM19" s="945"/>
      <c r="HN19" s="945">
        <f>GX19+GW19+GV19</f>
        <v>0</v>
      </c>
      <c r="HO19" s="945"/>
      <c r="HP19" s="945"/>
      <c r="HQ19" s="945"/>
      <c r="HR19" s="945"/>
      <c r="HS19" s="1006"/>
      <c r="HT19" s="1007"/>
      <c r="HU19" s="945"/>
      <c r="HV19" s="945"/>
      <c r="HW19" s="945"/>
      <c r="HX19" s="945"/>
      <c r="HY19" s="945"/>
      <c r="HZ19" s="945"/>
      <c r="IA19" s="945"/>
      <c r="IB19" s="945"/>
      <c r="IC19" s="945"/>
      <c r="ID19" s="945"/>
      <c r="IE19" s="945"/>
      <c r="IF19" s="945"/>
      <c r="IG19" s="945"/>
      <c r="IH19" s="945"/>
      <c r="II19" s="945"/>
      <c r="IJ19" s="1001">
        <f t="shared" si="15"/>
        <v>0</v>
      </c>
      <c r="IK19" s="1007">
        <v>0</v>
      </c>
      <c r="IL19" s="945">
        <v>0</v>
      </c>
      <c r="IM19" s="945">
        <v>0</v>
      </c>
      <c r="IN19" s="1006">
        <v>0</v>
      </c>
    </row>
    <row r="20" spans="1:248" ht="22.75" hidden="1" customHeight="1">
      <c r="A20" s="1010" t="s">
        <v>774</v>
      </c>
      <c r="F20" s="973">
        <v>0</v>
      </c>
      <c r="G20" s="974">
        <v>0</v>
      </c>
      <c r="H20" s="974">
        <v>0</v>
      </c>
      <c r="I20" s="974">
        <v>0</v>
      </c>
      <c r="J20" s="974">
        <v>0</v>
      </c>
      <c r="K20" s="974">
        <v>0</v>
      </c>
      <c r="L20" s="974">
        <v>0</v>
      </c>
      <c r="M20" s="974">
        <v>0</v>
      </c>
      <c r="N20" s="974">
        <v>0</v>
      </c>
      <c r="O20" s="974">
        <v>0</v>
      </c>
      <c r="P20" s="974">
        <v>0</v>
      </c>
      <c r="Q20" s="974">
        <v>0</v>
      </c>
      <c r="R20" s="974">
        <v>0</v>
      </c>
      <c r="S20" s="974">
        <v>0</v>
      </c>
      <c r="T20" s="974">
        <v>0</v>
      </c>
      <c r="U20" s="974">
        <v>0</v>
      </c>
      <c r="V20" s="974">
        <v>0</v>
      </c>
      <c r="W20" s="974"/>
      <c r="X20" s="974">
        <v>0</v>
      </c>
      <c r="Y20" s="974">
        <v>0</v>
      </c>
      <c r="Z20" s="974">
        <v>0</v>
      </c>
      <c r="AA20" s="974">
        <v>0</v>
      </c>
      <c r="AR20" s="885">
        <v>0</v>
      </c>
      <c r="AS20" s="885">
        <v>0</v>
      </c>
      <c r="AT20" s="885">
        <v>0</v>
      </c>
      <c r="AU20" s="885">
        <v>0</v>
      </c>
      <c r="AV20" s="885">
        <v>0</v>
      </c>
      <c r="AW20" s="885">
        <v>0</v>
      </c>
      <c r="AX20" s="885">
        <v>0</v>
      </c>
      <c r="AY20" s="885">
        <v>0</v>
      </c>
      <c r="AZ20" s="885">
        <v>0</v>
      </c>
      <c r="BA20" s="885">
        <v>0</v>
      </c>
      <c r="BB20" s="885">
        <v>0</v>
      </c>
      <c r="BC20" s="885">
        <v>0</v>
      </c>
      <c r="BD20" s="885">
        <v>0</v>
      </c>
      <c r="BE20" s="885">
        <v>0</v>
      </c>
      <c r="BF20" s="885">
        <v>0</v>
      </c>
      <c r="BG20" s="904">
        <v>0</v>
      </c>
      <c r="BH20" s="904">
        <v>0</v>
      </c>
      <c r="BI20" s="904">
        <v>0</v>
      </c>
      <c r="BJ20" s="904">
        <v>0</v>
      </c>
      <c r="BK20" s="904">
        <v>0</v>
      </c>
      <c r="BL20" s="904">
        <v>0</v>
      </c>
      <c r="BM20" s="904">
        <v>0</v>
      </c>
      <c r="BN20" s="904">
        <v>0</v>
      </c>
      <c r="BO20" s="904"/>
      <c r="BP20" s="904"/>
      <c r="BQ20" s="904"/>
      <c r="BR20" s="904">
        <v>0</v>
      </c>
      <c r="BS20" s="944"/>
      <c r="BT20" s="944"/>
      <c r="BU20" s="933">
        <v>0</v>
      </c>
      <c r="BV20" s="933">
        <v>0</v>
      </c>
      <c r="BW20" s="933">
        <v>0</v>
      </c>
      <c r="BX20" s="933">
        <v>0</v>
      </c>
      <c r="BY20" s="933">
        <v>0</v>
      </c>
      <c r="BZ20" s="933">
        <v>0</v>
      </c>
      <c r="CA20" s="933">
        <v>0</v>
      </c>
      <c r="CB20" s="933">
        <v>0</v>
      </c>
      <c r="CC20" s="933">
        <v>0</v>
      </c>
      <c r="CD20" s="933">
        <v>0</v>
      </c>
      <c r="CE20" s="933">
        <v>0</v>
      </c>
      <c r="CF20" s="933">
        <v>0</v>
      </c>
      <c r="CG20" s="933">
        <v>0</v>
      </c>
      <c r="CH20" s="933">
        <v>0</v>
      </c>
      <c r="CI20" s="933">
        <v>0</v>
      </c>
      <c r="CJ20" s="933">
        <v>0</v>
      </c>
      <c r="CK20" s="933">
        <v>0</v>
      </c>
      <c r="CL20" s="933">
        <v>0</v>
      </c>
      <c r="CM20" s="933">
        <v>0</v>
      </c>
      <c r="CN20" s="933">
        <v>0</v>
      </c>
      <c r="CO20" s="933">
        <v>0</v>
      </c>
      <c r="CP20" s="933">
        <v>0</v>
      </c>
      <c r="CQ20" s="933">
        <v>0</v>
      </c>
      <c r="CR20" s="933">
        <v>0</v>
      </c>
      <c r="CS20" s="933">
        <v>0</v>
      </c>
      <c r="CT20" s="933">
        <v>808.39672955000003</v>
      </c>
      <c r="CU20" s="933">
        <v>0</v>
      </c>
      <c r="CV20" s="933">
        <v>0</v>
      </c>
      <c r="CW20" s="933">
        <v>0</v>
      </c>
      <c r="CX20" s="933">
        <v>0</v>
      </c>
      <c r="CY20" s="933">
        <v>0</v>
      </c>
      <c r="CZ20" s="933">
        <v>0</v>
      </c>
      <c r="DA20" s="933">
        <v>0</v>
      </c>
      <c r="DB20" s="933">
        <v>0</v>
      </c>
      <c r="DC20" s="933">
        <v>0</v>
      </c>
      <c r="DD20" s="935"/>
      <c r="DE20" s="933"/>
      <c r="DF20" s="933"/>
      <c r="DG20" s="933"/>
      <c r="DH20" s="933"/>
      <c r="DI20" s="933"/>
      <c r="DJ20" s="933"/>
      <c r="DK20" s="933"/>
      <c r="DL20" s="933"/>
      <c r="DM20" s="933"/>
      <c r="DN20" s="933"/>
      <c r="DO20" s="933"/>
      <c r="DP20" s="933"/>
      <c r="DQ20" s="933"/>
      <c r="DR20" s="933"/>
      <c r="DS20" s="933"/>
      <c r="DT20" s="936"/>
      <c r="DU20" s="935">
        <v>0</v>
      </c>
      <c r="DV20" s="933">
        <v>0</v>
      </c>
      <c r="DW20" s="933">
        <v>0</v>
      </c>
      <c r="DX20" s="933">
        <v>0</v>
      </c>
      <c r="DY20" s="933">
        <v>0</v>
      </c>
      <c r="DZ20" s="933">
        <v>0</v>
      </c>
      <c r="EA20" s="933">
        <v>0</v>
      </c>
      <c r="EB20" s="933">
        <v>0</v>
      </c>
      <c r="EC20" s="933">
        <v>0</v>
      </c>
      <c r="ED20" s="933">
        <v>0</v>
      </c>
      <c r="EE20" s="933">
        <v>0</v>
      </c>
      <c r="EF20" s="933">
        <v>0</v>
      </c>
      <c r="EG20" s="933">
        <v>0</v>
      </c>
      <c r="EH20" s="933">
        <v>0</v>
      </c>
      <c r="EI20" s="933">
        <v>0</v>
      </c>
      <c r="EJ20" s="933">
        <v>0</v>
      </c>
      <c r="EK20" s="933">
        <v>0</v>
      </c>
      <c r="EL20" s="918">
        <v>0</v>
      </c>
      <c r="EM20" s="935">
        <v>0</v>
      </c>
      <c r="EN20" s="933">
        <v>0</v>
      </c>
      <c r="EO20" s="933">
        <v>0</v>
      </c>
      <c r="EP20" s="933">
        <v>0</v>
      </c>
      <c r="EQ20" s="933">
        <v>0</v>
      </c>
      <c r="ER20" s="933">
        <v>0</v>
      </c>
      <c r="ES20" s="933">
        <v>0</v>
      </c>
      <c r="ET20" s="933">
        <v>0</v>
      </c>
      <c r="EU20" s="933">
        <v>0</v>
      </c>
      <c r="EV20" s="933">
        <v>0</v>
      </c>
      <c r="EW20" s="933">
        <v>0</v>
      </c>
      <c r="EX20" s="933">
        <v>0</v>
      </c>
      <c r="EY20" s="933">
        <v>0</v>
      </c>
      <c r="EZ20" s="933">
        <v>0</v>
      </c>
      <c r="FA20" s="933">
        <v>0</v>
      </c>
      <c r="FB20" s="933">
        <v>0</v>
      </c>
      <c r="FC20" s="936">
        <v>0</v>
      </c>
      <c r="FD20" s="935"/>
      <c r="FE20" s="933"/>
      <c r="FF20" s="933"/>
      <c r="FG20" s="933"/>
      <c r="FH20" s="933"/>
      <c r="FI20" s="933"/>
      <c r="FJ20" s="933"/>
      <c r="FK20" s="933"/>
      <c r="FL20" s="933"/>
      <c r="FM20" s="933"/>
      <c r="FN20" s="933"/>
      <c r="FO20" s="933"/>
      <c r="FP20" s="933"/>
      <c r="FQ20" s="933"/>
      <c r="FR20" s="933"/>
      <c r="FS20" s="933"/>
      <c r="FT20" s="936"/>
      <c r="FU20" s="935">
        <v>0</v>
      </c>
      <c r="FV20" s="933">
        <v>0</v>
      </c>
      <c r="FW20" s="933">
        <v>0</v>
      </c>
      <c r="FX20" s="933">
        <f t="shared" si="2"/>
        <v>0</v>
      </c>
      <c r="FY20" s="933">
        <v>0</v>
      </c>
      <c r="FZ20" s="933">
        <v>0</v>
      </c>
      <c r="GA20" s="945">
        <v>0</v>
      </c>
      <c r="GB20" s="945">
        <f t="shared" si="3"/>
        <v>0</v>
      </c>
      <c r="GC20" s="945">
        <v>0</v>
      </c>
      <c r="GD20" s="945">
        <v>0</v>
      </c>
      <c r="GE20" s="945">
        <v>0</v>
      </c>
      <c r="GF20" s="945">
        <f t="shared" si="4"/>
        <v>0</v>
      </c>
      <c r="GG20" s="945">
        <v>0</v>
      </c>
      <c r="GH20" s="945">
        <v>0</v>
      </c>
      <c r="GI20" s="945">
        <v>0</v>
      </c>
      <c r="GJ20" s="945">
        <f t="shared" si="5"/>
        <v>0</v>
      </c>
      <c r="GK20" s="1006">
        <v>0</v>
      </c>
      <c r="GL20" s="1007">
        <v>0</v>
      </c>
      <c r="GM20" s="945">
        <v>0</v>
      </c>
      <c r="GN20" s="945">
        <v>0</v>
      </c>
      <c r="GO20" s="945">
        <f t="shared" si="22"/>
        <v>0</v>
      </c>
      <c r="GP20" s="945">
        <v>0</v>
      </c>
      <c r="GQ20" s="945">
        <v>0</v>
      </c>
      <c r="GR20" s="945">
        <v>0</v>
      </c>
      <c r="GS20" s="945">
        <f t="shared" si="23"/>
        <v>0</v>
      </c>
      <c r="GT20" s="945">
        <v>0</v>
      </c>
      <c r="GU20" s="945">
        <v>0</v>
      </c>
      <c r="GV20" s="945">
        <v>0</v>
      </c>
      <c r="GW20" s="945">
        <f t="shared" si="24"/>
        <v>0</v>
      </c>
      <c r="GX20" s="945">
        <v>0</v>
      </c>
      <c r="GY20" s="945">
        <v>0</v>
      </c>
      <c r="GZ20" s="945">
        <v>0</v>
      </c>
      <c r="HA20" s="945">
        <f t="shared" si="25"/>
        <v>0</v>
      </c>
      <c r="HB20" s="1006">
        <f t="shared" si="10"/>
        <v>0</v>
      </c>
      <c r="HC20" s="1007">
        <v>0</v>
      </c>
      <c r="HD20" s="945">
        <v>0</v>
      </c>
      <c r="HE20" s="945">
        <v>0</v>
      </c>
      <c r="HF20" s="945">
        <f t="shared" si="26"/>
        <v>0</v>
      </c>
      <c r="HG20" s="945">
        <v>0</v>
      </c>
      <c r="HH20" s="945">
        <v>0</v>
      </c>
      <c r="HI20" s="945">
        <v>0</v>
      </c>
      <c r="HJ20" s="945">
        <f>HA20+GZ20+GY20</f>
        <v>0</v>
      </c>
      <c r="HK20" s="945"/>
      <c r="HL20" s="945"/>
      <c r="HM20" s="945"/>
      <c r="HN20" s="945">
        <f>GX20+GW20+GV20</f>
        <v>0</v>
      </c>
      <c r="HO20" s="945"/>
      <c r="HP20" s="945"/>
      <c r="HQ20" s="945"/>
      <c r="HR20" s="945"/>
      <c r="HS20" s="1006"/>
      <c r="HT20" s="1007"/>
      <c r="HU20" s="945"/>
      <c r="HV20" s="945"/>
      <c r="HW20" s="945"/>
      <c r="HX20" s="945"/>
      <c r="HY20" s="945"/>
      <c r="HZ20" s="945"/>
      <c r="IA20" s="945"/>
      <c r="IB20" s="945"/>
      <c r="IC20" s="945"/>
      <c r="ID20" s="945"/>
      <c r="IE20" s="945"/>
      <c r="IF20" s="945"/>
      <c r="IG20" s="945"/>
      <c r="IH20" s="945"/>
      <c r="II20" s="945"/>
      <c r="IJ20" s="1001">
        <f t="shared" si="15"/>
        <v>0</v>
      </c>
      <c r="IK20" s="1007">
        <v>0</v>
      </c>
      <c r="IL20" s="945">
        <v>0</v>
      </c>
      <c r="IM20" s="945">
        <v>0</v>
      </c>
      <c r="IN20" s="1006">
        <v>0</v>
      </c>
    </row>
    <row r="21" spans="1:248" ht="22.75" hidden="1" customHeight="1">
      <c r="A21" s="1010" t="s">
        <v>775</v>
      </c>
      <c r="F21" s="973">
        <v>0</v>
      </c>
      <c r="G21" s="974">
        <v>0</v>
      </c>
      <c r="H21" s="974">
        <v>0</v>
      </c>
      <c r="I21" s="974">
        <v>0</v>
      </c>
      <c r="J21" s="974">
        <v>0</v>
      </c>
      <c r="K21" s="974">
        <v>0</v>
      </c>
      <c r="L21" s="974">
        <v>0</v>
      </c>
      <c r="M21" s="974">
        <v>0</v>
      </c>
      <c r="N21" s="974">
        <v>0</v>
      </c>
      <c r="O21" s="974">
        <v>0</v>
      </c>
      <c r="P21" s="974">
        <v>0</v>
      </c>
      <c r="Q21" s="974">
        <v>0</v>
      </c>
      <c r="R21" s="974">
        <v>0</v>
      </c>
      <c r="S21" s="974">
        <v>0</v>
      </c>
      <c r="T21" s="974">
        <v>0</v>
      </c>
      <c r="U21" s="974">
        <v>0</v>
      </c>
      <c r="V21" s="974">
        <v>0</v>
      </c>
      <c r="W21" s="974"/>
      <c r="X21" s="974">
        <v>0</v>
      </c>
      <c r="Y21" s="974">
        <v>0</v>
      </c>
      <c r="Z21" s="974">
        <v>0</v>
      </c>
      <c r="AA21" s="974">
        <v>0</v>
      </c>
      <c r="AR21" s="885">
        <v>0</v>
      </c>
      <c r="AS21" s="885">
        <v>0</v>
      </c>
      <c r="AT21" s="885">
        <v>0</v>
      </c>
      <c r="AU21" s="885">
        <v>0</v>
      </c>
      <c r="AV21" s="885">
        <v>0</v>
      </c>
      <c r="AW21" s="885">
        <v>0</v>
      </c>
      <c r="AX21" s="885">
        <v>0</v>
      </c>
      <c r="AY21" s="885">
        <v>0</v>
      </c>
      <c r="AZ21" s="885">
        <v>0</v>
      </c>
      <c r="BA21" s="885">
        <v>0</v>
      </c>
      <c r="BB21" s="885">
        <v>0</v>
      </c>
      <c r="BC21" s="885">
        <v>0</v>
      </c>
      <c r="BD21" s="885">
        <v>0</v>
      </c>
      <c r="BE21" s="885">
        <v>0</v>
      </c>
      <c r="BF21" s="885">
        <v>0</v>
      </c>
      <c r="BG21" s="904">
        <v>0</v>
      </c>
      <c r="BH21" s="904">
        <v>0</v>
      </c>
      <c r="BI21" s="904">
        <v>0</v>
      </c>
      <c r="BJ21" s="904">
        <v>0</v>
      </c>
      <c r="BK21" s="904">
        <v>0</v>
      </c>
      <c r="BL21" s="904">
        <v>0</v>
      </c>
      <c r="BM21" s="904">
        <v>0</v>
      </c>
      <c r="BN21" s="904">
        <v>0</v>
      </c>
      <c r="BO21" s="904"/>
      <c r="BP21" s="904"/>
      <c r="BQ21" s="904"/>
      <c r="BR21" s="904">
        <v>0</v>
      </c>
      <c r="BS21" s="944"/>
      <c r="BT21" s="944"/>
      <c r="BU21" s="933">
        <v>0</v>
      </c>
      <c r="BV21" s="933">
        <v>0</v>
      </c>
      <c r="BW21" s="933">
        <v>0</v>
      </c>
      <c r="BX21" s="933">
        <v>0</v>
      </c>
      <c r="BY21" s="933">
        <v>0</v>
      </c>
      <c r="BZ21" s="933">
        <v>0</v>
      </c>
      <c r="CA21" s="933">
        <v>0</v>
      </c>
      <c r="CB21" s="933">
        <v>0</v>
      </c>
      <c r="CC21" s="933">
        <v>0</v>
      </c>
      <c r="CD21" s="933">
        <v>0</v>
      </c>
      <c r="CE21" s="933">
        <v>0</v>
      </c>
      <c r="CF21" s="933">
        <v>0</v>
      </c>
      <c r="CG21" s="933">
        <v>0</v>
      </c>
      <c r="CH21" s="933">
        <v>0</v>
      </c>
      <c r="CI21" s="933">
        <v>0</v>
      </c>
      <c r="CJ21" s="933">
        <v>0</v>
      </c>
      <c r="CK21" s="933">
        <v>0</v>
      </c>
      <c r="CL21" s="933">
        <v>0</v>
      </c>
      <c r="CM21" s="933">
        <v>123.3693274</v>
      </c>
      <c r="CN21" s="933">
        <v>154.45010635</v>
      </c>
      <c r="CO21" s="933">
        <v>155.18871937</v>
      </c>
      <c r="CP21" s="933">
        <v>424.5207441</v>
      </c>
      <c r="CQ21" s="933">
        <v>136.10698342000001</v>
      </c>
      <c r="CR21" s="933">
        <v>125.5095731</v>
      </c>
      <c r="CS21" s="933">
        <v>122.25942893000001</v>
      </c>
      <c r="CT21" s="933">
        <v>615.99189761000002</v>
      </c>
      <c r="CU21" s="933">
        <v>0</v>
      </c>
      <c r="CV21" s="933">
        <v>0</v>
      </c>
      <c r="CW21" s="933">
        <v>0</v>
      </c>
      <c r="CX21" s="933">
        <v>0</v>
      </c>
      <c r="CY21" s="933">
        <v>0</v>
      </c>
      <c r="CZ21" s="933">
        <v>0</v>
      </c>
      <c r="DA21" s="933">
        <v>0</v>
      </c>
      <c r="DB21" s="933">
        <v>0</v>
      </c>
      <c r="DC21" s="933">
        <v>0</v>
      </c>
      <c r="DD21" s="935"/>
      <c r="DE21" s="933"/>
      <c r="DF21" s="933"/>
      <c r="DG21" s="933"/>
      <c r="DH21" s="933"/>
      <c r="DI21" s="933"/>
      <c r="DJ21" s="933"/>
      <c r="DK21" s="933"/>
      <c r="DL21" s="933"/>
      <c r="DM21" s="933"/>
      <c r="DN21" s="933"/>
      <c r="DO21" s="933"/>
      <c r="DP21" s="933"/>
      <c r="DQ21" s="933"/>
      <c r="DR21" s="933"/>
      <c r="DS21" s="933"/>
      <c r="DT21" s="936"/>
      <c r="DU21" s="935">
        <v>0</v>
      </c>
      <c r="DV21" s="933">
        <v>0</v>
      </c>
      <c r="DW21" s="933">
        <v>0</v>
      </c>
      <c r="DX21" s="933">
        <v>0</v>
      </c>
      <c r="DY21" s="933">
        <v>0</v>
      </c>
      <c r="DZ21" s="933">
        <v>0</v>
      </c>
      <c r="EA21" s="933">
        <v>0</v>
      </c>
      <c r="EB21" s="933">
        <v>0</v>
      </c>
      <c r="EC21" s="933">
        <v>0</v>
      </c>
      <c r="ED21" s="933">
        <v>0</v>
      </c>
      <c r="EE21" s="933">
        <v>0</v>
      </c>
      <c r="EF21" s="933">
        <v>0</v>
      </c>
      <c r="EG21" s="933">
        <v>0</v>
      </c>
      <c r="EH21" s="933">
        <v>0</v>
      </c>
      <c r="EI21" s="933">
        <v>0</v>
      </c>
      <c r="EJ21" s="933">
        <v>0</v>
      </c>
      <c r="EK21" s="933">
        <v>0</v>
      </c>
      <c r="EL21" s="918">
        <v>0</v>
      </c>
      <c r="EM21" s="935">
        <v>0</v>
      </c>
      <c r="EN21" s="933">
        <v>0</v>
      </c>
      <c r="EO21" s="933">
        <v>0</v>
      </c>
      <c r="EP21" s="933">
        <v>0</v>
      </c>
      <c r="EQ21" s="933">
        <v>0</v>
      </c>
      <c r="ER21" s="933">
        <v>0</v>
      </c>
      <c r="ES21" s="933">
        <v>0</v>
      </c>
      <c r="ET21" s="933">
        <v>0</v>
      </c>
      <c r="EU21" s="933">
        <v>0</v>
      </c>
      <c r="EV21" s="933">
        <v>0</v>
      </c>
      <c r="EW21" s="933">
        <v>0</v>
      </c>
      <c r="EX21" s="933">
        <v>0</v>
      </c>
      <c r="EY21" s="933">
        <v>0</v>
      </c>
      <c r="EZ21" s="933">
        <v>0</v>
      </c>
      <c r="FA21" s="933">
        <v>0</v>
      </c>
      <c r="FB21" s="933">
        <v>0</v>
      </c>
      <c r="FC21" s="936">
        <v>0</v>
      </c>
      <c r="FD21" s="935"/>
      <c r="FE21" s="933"/>
      <c r="FF21" s="933"/>
      <c r="FG21" s="933"/>
      <c r="FH21" s="933"/>
      <c r="FI21" s="933"/>
      <c r="FJ21" s="933"/>
      <c r="FK21" s="933"/>
      <c r="FL21" s="933"/>
      <c r="FM21" s="933"/>
      <c r="FN21" s="933"/>
      <c r="FO21" s="933"/>
      <c r="FP21" s="933"/>
      <c r="FQ21" s="933"/>
      <c r="FR21" s="933"/>
      <c r="FS21" s="933"/>
      <c r="FT21" s="936"/>
      <c r="FU21" s="935">
        <v>0</v>
      </c>
      <c r="FV21" s="933">
        <v>0</v>
      </c>
      <c r="FW21" s="933">
        <v>0</v>
      </c>
      <c r="FX21" s="933">
        <f t="shared" si="2"/>
        <v>0</v>
      </c>
      <c r="FY21" s="933">
        <v>0</v>
      </c>
      <c r="FZ21" s="933">
        <v>0</v>
      </c>
      <c r="GA21" s="945">
        <v>0</v>
      </c>
      <c r="GB21" s="945">
        <f t="shared" si="3"/>
        <v>0</v>
      </c>
      <c r="GC21" s="945">
        <v>0</v>
      </c>
      <c r="GD21" s="945">
        <v>0</v>
      </c>
      <c r="GE21" s="945">
        <v>0</v>
      </c>
      <c r="GF21" s="945">
        <f t="shared" si="4"/>
        <v>0</v>
      </c>
      <c r="GG21" s="945">
        <v>0</v>
      </c>
      <c r="GH21" s="945">
        <v>0</v>
      </c>
      <c r="GI21" s="945">
        <v>0</v>
      </c>
      <c r="GJ21" s="945">
        <f t="shared" si="5"/>
        <v>0</v>
      </c>
      <c r="GK21" s="1006">
        <v>0</v>
      </c>
      <c r="GL21" s="1007">
        <v>0</v>
      </c>
      <c r="GM21" s="945">
        <v>0</v>
      </c>
      <c r="GN21" s="945">
        <v>0</v>
      </c>
      <c r="GO21" s="945">
        <f t="shared" si="22"/>
        <v>0</v>
      </c>
      <c r="GP21" s="945">
        <v>0</v>
      </c>
      <c r="GQ21" s="945">
        <v>0</v>
      </c>
      <c r="GR21" s="945">
        <v>0</v>
      </c>
      <c r="GS21" s="945">
        <f t="shared" si="23"/>
        <v>0</v>
      </c>
      <c r="GT21" s="945">
        <v>0</v>
      </c>
      <c r="GU21" s="945">
        <v>0</v>
      </c>
      <c r="GV21" s="945">
        <v>0</v>
      </c>
      <c r="GW21" s="945">
        <f t="shared" si="24"/>
        <v>0</v>
      </c>
      <c r="GX21" s="945">
        <v>0</v>
      </c>
      <c r="GY21" s="945">
        <v>0</v>
      </c>
      <c r="GZ21" s="945">
        <v>0</v>
      </c>
      <c r="HA21" s="945">
        <f t="shared" si="25"/>
        <v>0</v>
      </c>
      <c r="HB21" s="1006">
        <f t="shared" si="10"/>
        <v>0</v>
      </c>
      <c r="HC21" s="1007">
        <v>0</v>
      </c>
      <c r="HD21" s="945">
        <v>0</v>
      </c>
      <c r="HE21" s="945">
        <v>0</v>
      </c>
      <c r="HF21" s="945">
        <f t="shared" si="26"/>
        <v>0</v>
      </c>
      <c r="HG21" s="945">
        <v>0</v>
      </c>
      <c r="HH21" s="945">
        <v>0</v>
      </c>
      <c r="HI21" s="945">
        <v>0</v>
      </c>
      <c r="HJ21" s="945">
        <f>HA21+GZ21+GY21</f>
        <v>0</v>
      </c>
      <c r="HK21" s="945"/>
      <c r="HL21" s="945"/>
      <c r="HM21" s="945"/>
      <c r="HN21" s="945">
        <f>GX21+GW21+GV21</f>
        <v>0</v>
      </c>
      <c r="HO21" s="945"/>
      <c r="HP21" s="945"/>
      <c r="HQ21" s="945"/>
      <c r="HR21" s="945"/>
      <c r="HS21" s="1006"/>
      <c r="HT21" s="1007"/>
      <c r="HU21" s="945"/>
      <c r="HV21" s="945"/>
      <c r="HW21" s="945"/>
      <c r="HX21" s="945"/>
      <c r="HY21" s="945"/>
      <c r="HZ21" s="945"/>
      <c r="IA21" s="945"/>
      <c r="IB21" s="945"/>
      <c r="IC21" s="945"/>
      <c r="ID21" s="945"/>
      <c r="IE21" s="945"/>
      <c r="IF21" s="945"/>
      <c r="IG21" s="945"/>
      <c r="IH21" s="945"/>
      <c r="II21" s="945"/>
      <c r="IJ21" s="1001">
        <f t="shared" si="15"/>
        <v>0</v>
      </c>
      <c r="IK21" s="1007"/>
      <c r="IL21" s="945"/>
      <c r="IM21" s="945"/>
      <c r="IN21" s="1006">
        <v>0</v>
      </c>
    </row>
    <row r="22" spans="1:248" ht="22.75" hidden="1" customHeight="1">
      <c r="A22" s="1010" t="s">
        <v>776</v>
      </c>
      <c r="F22" s="973"/>
      <c r="G22" s="974"/>
      <c r="H22" s="974"/>
      <c r="I22" s="974"/>
      <c r="J22" s="974"/>
      <c r="K22" s="974"/>
      <c r="L22" s="974"/>
      <c r="M22" s="974"/>
      <c r="N22" s="974"/>
      <c r="O22" s="974"/>
      <c r="P22" s="974"/>
      <c r="Q22" s="974"/>
      <c r="R22" s="974"/>
      <c r="S22" s="974"/>
      <c r="T22" s="974"/>
      <c r="U22" s="974"/>
      <c r="V22" s="974"/>
      <c r="W22" s="974"/>
      <c r="X22" s="974"/>
      <c r="Y22" s="974"/>
      <c r="Z22" s="974"/>
      <c r="AA22" s="974"/>
      <c r="BG22" s="904"/>
      <c r="BH22" s="904"/>
      <c r="BI22" s="904"/>
      <c r="BJ22" s="904"/>
      <c r="BK22" s="904"/>
      <c r="BL22" s="904"/>
      <c r="BM22" s="904"/>
      <c r="BN22" s="904"/>
      <c r="BO22" s="904"/>
      <c r="BP22" s="904"/>
      <c r="BQ22" s="904"/>
      <c r="BR22" s="904"/>
      <c r="BS22" s="944"/>
      <c r="BT22" s="944"/>
      <c r="BU22" s="933"/>
      <c r="BV22" s="933"/>
      <c r="BW22" s="933"/>
      <c r="BX22" s="933"/>
      <c r="BY22" s="933"/>
      <c r="BZ22" s="933"/>
      <c r="CA22" s="933"/>
      <c r="CB22" s="933"/>
      <c r="CC22" s="933"/>
      <c r="CD22" s="933"/>
      <c r="CE22" s="933"/>
      <c r="CF22" s="933"/>
      <c r="CG22" s="933"/>
      <c r="CH22" s="933"/>
      <c r="CI22" s="933"/>
      <c r="CJ22" s="933"/>
      <c r="CK22" s="933"/>
      <c r="CL22" s="933"/>
      <c r="CM22" s="933"/>
      <c r="CN22" s="933"/>
      <c r="CO22" s="933"/>
      <c r="CP22" s="933"/>
      <c r="CQ22" s="933"/>
      <c r="CR22" s="933"/>
      <c r="CS22" s="933"/>
      <c r="CT22" s="933"/>
      <c r="CU22" s="933"/>
      <c r="CV22" s="933"/>
      <c r="CW22" s="933"/>
      <c r="CX22" s="933"/>
      <c r="CY22" s="933"/>
      <c r="CZ22" s="933"/>
      <c r="DA22" s="933"/>
      <c r="DB22" s="933"/>
      <c r="DC22" s="933"/>
      <c r="DD22" s="935"/>
      <c r="DE22" s="933"/>
      <c r="DF22" s="933"/>
      <c r="DG22" s="933"/>
      <c r="DH22" s="933"/>
      <c r="DI22" s="933"/>
      <c r="DJ22" s="933"/>
      <c r="DK22" s="933"/>
      <c r="DL22" s="933"/>
      <c r="DM22" s="933"/>
      <c r="DN22" s="933"/>
      <c r="DO22" s="933"/>
      <c r="DP22" s="933"/>
      <c r="DQ22" s="933"/>
      <c r="DR22" s="933"/>
      <c r="DS22" s="933"/>
      <c r="DT22" s="936"/>
      <c r="DU22" s="935"/>
      <c r="DV22" s="933"/>
      <c r="DW22" s="933"/>
      <c r="DX22" s="933"/>
      <c r="DY22" s="933"/>
      <c r="DZ22" s="933"/>
      <c r="EA22" s="933"/>
      <c r="EB22" s="933"/>
      <c r="EC22" s="933"/>
      <c r="ED22" s="933"/>
      <c r="EE22" s="933"/>
      <c r="EF22" s="933"/>
      <c r="EG22" s="933"/>
      <c r="EH22" s="933"/>
      <c r="EI22" s="933"/>
      <c r="EJ22" s="933"/>
      <c r="EK22" s="933"/>
      <c r="EL22" s="918"/>
      <c r="EM22" s="935"/>
      <c r="EN22" s="933"/>
      <c r="EO22" s="933"/>
      <c r="EP22" s="933"/>
      <c r="EQ22" s="933"/>
      <c r="ER22" s="933"/>
      <c r="ES22" s="933"/>
      <c r="ET22" s="933"/>
      <c r="EU22" s="933"/>
      <c r="EV22" s="933"/>
      <c r="EW22" s="933"/>
      <c r="EX22" s="933"/>
      <c r="EY22" s="933"/>
      <c r="EZ22" s="933"/>
      <c r="FA22" s="933"/>
      <c r="FB22" s="933"/>
      <c r="FC22" s="936"/>
      <c r="FD22" s="935"/>
      <c r="FE22" s="933"/>
      <c r="FF22" s="933"/>
      <c r="FG22" s="933"/>
      <c r="FH22" s="933"/>
      <c r="FI22" s="933"/>
      <c r="FJ22" s="933"/>
      <c r="FK22" s="933"/>
      <c r="FL22" s="933"/>
      <c r="FM22" s="933"/>
      <c r="FN22" s="933"/>
      <c r="FO22" s="933"/>
      <c r="FP22" s="933"/>
      <c r="FQ22" s="933"/>
      <c r="FR22" s="933"/>
      <c r="FS22" s="933"/>
      <c r="FT22" s="936"/>
      <c r="FU22" s="935">
        <v>0</v>
      </c>
      <c r="FV22" s="933">
        <v>0</v>
      </c>
      <c r="FW22" s="933">
        <v>0</v>
      </c>
      <c r="FX22" s="933">
        <f t="shared" si="2"/>
        <v>0</v>
      </c>
      <c r="FY22" s="933">
        <v>0</v>
      </c>
      <c r="FZ22" s="933">
        <v>0</v>
      </c>
      <c r="GA22" s="945">
        <v>0</v>
      </c>
      <c r="GB22" s="945">
        <f t="shared" si="3"/>
        <v>0</v>
      </c>
      <c r="GC22" s="945">
        <v>0</v>
      </c>
      <c r="GD22" s="945">
        <v>0</v>
      </c>
      <c r="GE22" s="945">
        <v>0</v>
      </c>
      <c r="GF22" s="945">
        <f t="shared" si="4"/>
        <v>0</v>
      </c>
      <c r="GG22" s="945">
        <v>0</v>
      </c>
      <c r="GH22" s="945">
        <v>0</v>
      </c>
      <c r="GI22" s="945">
        <v>0</v>
      </c>
      <c r="GJ22" s="945">
        <f t="shared" si="5"/>
        <v>0</v>
      </c>
      <c r="GK22" s="1006">
        <v>0</v>
      </c>
      <c r="GL22" s="1007">
        <v>0</v>
      </c>
      <c r="GM22" s="945">
        <v>0</v>
      </c>
      <c r="GN22" s="945">
        <v>0</v>
      </c>
      <c r="GO22" s="945">
        <f t="shared" si="22"/>
        <v>0</v>
      </c>
      <c r="GP22" s="945">
        <v>0</v>
      </c>
      <c r="GQ22" s="945">
        <v>0</v>
      </c>
      <c r="GR22" s="945">
        <v>0</v>
      </c>
      <c r="GS22" s="945">
        <f t="shared" si="23"/>
        <v>0</v>
      </c>
      <c r="GT22" s="945">
        <v>0</v>
      </c>
      <c r="GU22" s="945">
        <v>0</v>
      </c>
      <c r="GV22" s="945">
        <v>0</v>
      </c>
      <c r="GW22" s="945">
        <f t="shared" si="24"/>
        <v>0</v>
      </c>
      <c r="GX22" s="945">
        <v>0</v>
      </c>
      <c r="GY22" s="945">
        <v>0</v>
      </c>
      <c r="GZ22" s="945">
        <v>0</v>
      </c>
      <c r="HA22" s="945">
        <f t="shared" si="25"/>
        <v>0</v>
      </c>
      <c r="HB22" s="1006">
        <f t="shared" si="10"/>
        <v>0</v>
      </c>
      <c r="HC22" s="1007">
        <v>0</v>
      </c>
      <c r="HD22" s="945">
        <v>0</v>
      </c>
      <c r="HE22" s="945">
        <v>0</v>
      </c>
      <c r="HF22" s="945">
        <f t="shared" si="26"/>
        <v>0</v>
      </c>
      <c r="HG22" s="945">
        <v>0</v>
      </c>
      <c r="HH22" s="945">
        <v>0</v>
      </c>
      <c r="HI22" s="945">
        <v>0</v>
      </c>
      <c r="HJ22" s="945">
        <f>HA22+GZ22+GY22</f>
        <v>0</v>
      </c>
      <c r="HK22" s="945"/>
      <c r="HL22" s="945"/>
      <c r="HM22" s="945"/>
      <c r="HN22" s="945">
        <f>GX22+GW22+GV22</f>
        <v>0</v>
      </c>
      <c r="HO22" s="945"/>
      <c r="HP22" s="945"/>
      <c r="HQ22" s="945"/>
      <c r="HR22" s="945"/>
      <c r="HS22" s="1006"/>
      <c r="HT22" s="1007"/>
      <c r="HU22" s="945"/>
      <c r="HV22" s="945"/>
      <c r="HW22" s="945"/>
      <c r="HX22" s="945"/>
      <c r="HY22" s="945"/>
      <c r="HZ22" s="945"/>
      <c r="IA22" s="945"/>
      <c r="IB22" s="945"/>
      <c r="IC22" s="945"/>
      <c r="ID22" s="945"/>
      <c r="IE22" s="945"/>
      <c r="IF22" s="945"/>
      <c r="IG22" s="945"/>
      <c r="IH22" s="945"/>
      <c r="II22" s="945"/>
      <c r="IJ22" s="1001">
        <f t="shared" si="15"/>
        <v>0</v>
      </c>
      <c r="IK22" s="1007"/>
      <c r="IL22" s="945"/>
      <c r="IM22" s="945"/>
      <c r="IN22" s="1006">
        <v>0</v>
      </c>
    </row>
    <row r="23" spans="1:248" s="923" customFormat="1" ht="19.5" customHeight="1">
      <c r="A23" s="1008" t="s">
        <v>777</v>
      </c>
      <c r="F23" s="970"/>
      <c r="G23" s="971"/>
      <c r="H23" s="971"/>
      <c r="I23" s="971"/>
      <c r="J23" s="971"/>
      <c r="K23" s="971"/>
      <c r="L23" s="971"/>
      <c r="M23" s="971"/>
      <c r="N23" s="971"/>
      <c r="O23" s="971"/>
      <c r="P23" s="971"/>
      <c r="Q23" s="971"/>
      <c r="R23" s="971"/>
      <c r="S23" s="971"/>
      <c r="T23" s="971"/>
      <c r="U23" s="971"/>
      <c r="V23" s="971"/>
      <c r="W23" s="971"/>
      <c r="X23" s="971"/>
      <c r="Y23" s="971"/>
      <c r="Z23" s="971"/>
      <c r="AA23" s="971"/>
      <c r="BG23" s="1011"/>
      <c r="BH23" s="1011"/>
      <c r="BI23" s="1011"/>
      <c r="BJ23" s="1011"/>
      <c r="BK23" s="1011"/>
      <c r="BL23" s="1011"/>
      <c r="BM23" s="1011"/>
      <c r="BN23" s="1011"/>
      <c r="BO23" s="1011"/>
      <c r="BP23" s="1011"/>
      <c r="BQ23" s="1011"/>
      <c r="BR23" s="1011"/>
      <c r="BS23" s="1012"/>
      <c r="BT23" s="1012"/>
      <c r="BU23" s="916">
        <v>0</v>
      </c>
      <c r="BV23" s="916">
        <v>0</v>
      </c>
      <c r="BW23" s="916">
        <v>83.606004730000009</v>
      </c>
      <c r="BX23" s="916">
        <v>102.40621737000001</v>
      </c>
      <c r="BY23" s="916">
        <v>166.58289302</v>
      </c>
      <c r="BZ23" s="916">
        <v>352.59511512</v>
      </c>
      <c r="CA23" s="916">
        <v>131.42664295</v>
      </c>
      <c r="CB23" s="916">
        <v>172.96926110000001</v>
      </c>
      <c r="CC23" s="916">
        <v>132.59557889999999</v>
      </c>
      <c r="CD23" s="916">
        <v>436.99148294999998</v>
      </c>
      <c r="CE23" s="916">
        <v>141.62031225000001</v>
      </c>
      <c r="CF23" s="916">
        <v>151.91065372</v>
      </c>
      <c r="CG23" s="916">
        <v>149.90124055000001</v>
      </c>
      <c r="CH23" s="916">
        <v>443.43220651999997</v>
      </c>
      <c r="CI23" s="916">
        <v>142.08214222000004</v>
      </c>
      <c r="CJ23" s="916">
        <v>157.34354027000001</v>
      </c>
      <c r="CK23" s="916">
        <v>113.54025408</v>
      </c>
      <c r="CL23" s="916">
        <v>412.96593657000005</v>
      </c>
      <c r="CM23" s="916">
        <v>123.3693274</v>
      </c>
      <c r="CN23" s="916">
        <v>145.96269733000003</v>
      </c>
      <c r="CO23" s="916">
        <v>155.18871937</v>
      </c>
      <c r="CP23" s="916">
        <v>424.5207441</v>
      </c>
      <c r="CQ23" s="916">
        <v>136.10698342000001</v>
      </c>
      <c r="CR23" s="916">
        <v>125.5095731</v>
      </c>
      <c r="CS23" s="916">
        <v>122.25942893000001</v>
      </c>
      <c r="CT23" s="916">
        <v>383.87598545000003</v>
      </c>
      <c r="CU23" s="916">
        <v>131.8214759</v>
      </c>
      <c r="CV23" s="916">
        <v>131.8214759</v>
      </c>
      <c r="CW23" s="916">
        <v>144.54571684999999</v>
      </c>
      <c r="CX23" s="916">
        <v>408.18866864999995</v>
      </c>
      <c r="CY23" s="916">
        <v>135.22280239462333</v>
      </c>
      <c r="CZ23" s="916">
        <v>158.65148037801634</v>
      </c>
      <c r="DA23" s="916">
        <v>163.93700660219008</v>
      </c>
      <c r="DB23" s="916">
        <v>457.81128937482976</v>
      </c>
      <c r="DC23" s="916">
        <v>1969.7347547122722</v>
      </c>
      <c r="DD23" s="917">
        <v>176.26937394123661</v>
      </c>
      <c r="DE23" s="916">
        <v>182.72294885248775</v>
      </c>
      <c r="DF23" s="916">
        <v>170.85612874353302</v>
      </c>
      <c r="DG23" s="916">
        <v>529.84845153725735</v>
      </c>
      <c r="DH23" s="916">
        <v>174.62006514541591</v>
      </c>
      <c r="DI23" s="916">
        <v>164.1329427547775</v>
      </c>
      <c r="DJ23" s="916">
        <v>173.17117637342506</v>
      </c>
      <c r="DK23" s="916">
        <v>511.92418427361849</v>
      </c>
      <c r="DL23" s="916">
        <v>129.08231765000005</v>
      </c>
      <c r="DM23" s="916">
        <v>142.92345945999998</v>
      </c>
      <c r="DN23" s="916">
        <v>126.69872115999999</v>
      </c>
      <c r="DO23" s="916">
        <v>398.70449827000004</v>
      </c>
      <c r="DP23" s="916">
        <v>128.89133606000001</v>
      </c>
      <c r="DQ23" s="916">
        <v>134.64567571000001</v>
      </c>
      <c r="DR23" s="916">
        <v>112.71105111</v>
      </c>
      <c r="DS23" s="916">
        <v>376.24806288000002</v>
      </c>
      <c r="DT23" s="918">
        <v>1816.7251969608756</v>
      </c>
      <c r="DU23" s="917">
        <v>169.06437763</v>
      </c>
      <c r="DV23" s="916">
        <v>172.58351221999999</v>
      </c>
      <c r="DW23" s="916">
        <v>147.86631963999997</v>
      </c>
      <c r="DX23" s="916">
        <v>489.51420948999998</v>
      </c>
      <c r="DY23" s="916">
        <v>174.47470949999999</v>
      </c>
      <c r="DZ23" s="916">
        <v>169.900671711</v>
      </c>
      <c r="EA23" s="916">
        <v>159.75145340127497</v>
      </c>
      <c r="EB23" s="916">
        <v>504.12683461227499</v>
      </c>
      <c r="EC23" s="916">
        <v>993.64104410227503</v>
      </c>
      <c r="ED23" s="916">
        <v>141.60098703</v>
      </c>
      <c r="EE23" s="916">
        <v>92.670980940000007</v>
      </c>
      <c r="EF23" s="916">
        <v>202.35754416999998</v>
      </c>
      <c r="EG23" s="916">
        <v>436.62951213999997</v>
      </c>
      <c r="EH23" s="916">
        <v>170.69290426000003</v>
      </c>
      <c r="EI23" s="916">
        <v>154.00525140000002</v>
      </c>
      <c r="EJ23" s="916">
        <v>143.08606820000008</v>
      </c>
      <c r="EK23" s="916">
        <v>467.78422386000011</v>
      </c>
      <c r="EL23" s="918">
        <v>1898.0547801022751</v>
      </c>
      <c r="EM23" s="917">
        <v>197.73988282000002</v>
      </c>
      <c r="EN23" s="916">
        <v>211.84711971999997</v>
      </c>
      <c r="EO23" s="916">
        <v>210.75129461792446</v>
      </c>
      <c r="EP23" s="916">
        <v>620.33829715792444</v>
      </c>
      <c r="EQ23" s="916">
        <v>169.37423036999999</v>
      </c>
      <c r="ER23" s="916">
        <v>167.90003353</v>
      </c>
      <c r="ES23" s="916">
        <v>232.89408104</v>
      </c>
      <c r="ET23" s="916">
        <v>570.16834494000011</v>
      </c>
      <c r="EU23" s="916">
        <v>224.97989293999998</v>
      </c>
      <c r="EV23" s="916">
        <v>272.24640041666663</v>
      </c>
      <c r="EW23" s="916">
        <v>269.51279249381224</v>
      </c>
      <c r="EX23" s="916">
        <v>766.73908585047889</v>
      </c>
      <c r="EY23" s="916">
        <v>263.63570656014656</v>
      </c>
      <c r="EZ23" s="916">
        <v>251.44069506361305</v>
      </c>
      <c r="FA23" s="916">
        <v>266.60537896136225</v>
      </c>
      <c r="FB23" s="916">
        <v>781.68178058512183</v>
      </c>
      <c r="FC23" s="918">
        <v>2738.9275085335253</v>
      </c>
      <c r="FD23" s="917">
        <v>264.22509614000001</v>
      </c>
      <c r="FE23" s="916">
        <v>262.74333271</v>
      </c>
      <c r="FF23" s="916">
        <v>282.50469520999997</v>
      </c>
      <c r="FG23" s="916">
        <v>809.47312405999992</v>
      </c>
      <c r="FH23" s="916">
        <v>315.67704408632034</v>
      </c>
      <c r="FI23" s="916">
        <v>289.47851397043814</v>
      </c>
      <c r="FJ23" s="916">
        <v>362.40957372303268</v>
      </c>
      <c r="FK23" s="916">
        <v>967.56513177979105</v>
      </c>
      <c r="FL23" s="916">
        <v>396.68347314999994</v>
      </c>
      <c r="FM23" s="916">
        <v>400.7775706503582</v>
      </c>
      <c r="FN23" s="916">
        <v>399.65837644804958</v>
      </c>
      <c r="FO23" s="916">
        <v>1197.1194202484078</v>
      </c>
      <c r="FP23" s="916">
        <v>350.14550311424699</v>
      </c>
      <c r="FQ23" s="916">
        <v>335.86759930776554</v>
      </c>
      <c r="FR23" s="916">
        <v>363.7666569695316</v>
      </c>
      <c r="FS23" s="916">
        <v>1049.7797593915441</v>
      </c>
      <c r="FT23" s="918">
        <v>4023.9374354797428</v>
      </c>
      <c r="FU23" s="917">
        <v>506.53398607967495</v>
      </c>
      <c r="FV23" s="916">
        <v>384.58773375999999</v>
      </c>
      <c r="FW23" s="916">
        <v>596.34137978000012</v>
      </c>
      <c r="FX23" s="916">
        <f t="shared" si="2"/>
        <v>1487.4630996196752</v>
      </c>
      <c r="FY23" s="916">
        <v>466.73448784300001</v>
      </c>
      <c r="FZ23" s="916">
        <v>454.50779330500001</v>
      </c>
      <c r="GA23" s="999">
        <v>442.84079221999997</v>
      </c>
      <c r="GB23" s="999">
        <f t="shared" si="3"/>
        <v>1364.083073368</v>
      </c>
      <c r="GC23" s="999">
        <v>452.43184329999997</v>
      </c>
      <c r="GD23" s="999">
        <v>599.95177296000008</v>
      </c>
      <c r="GE23" s="999">
        <v>313.34007113999996</v>
      </c>
      <c r="GF23" s="999">
        <f t="shared" si="4"/>
        <v>1365.7236874</v>
      </c>
      <c r="GG23" s="999">
        <v>288.49677617000003</v>
      </c>
      <c r="GH23" s="999">
        <v>290.05305484000002</v>
      </c>
      <c r="GI23" s="999">
        <v>277.59322655</v>
      </c>
      <c r="GJ23" s="999">
        <f t="shared" si="5"/>
        <v>856.14305755999999</v>
      </c>
      <c r="GK23" s="1001">
        <v>5073.4129179476759</v>
      </c>
      <c r="GL23" s="1002">
        <v>381.83349833554848</v>
      </c>
      <c r="GM23" s="999">
        <v>343.3237781862577</v>
      </c>
      <c r="GN23" s="999">
        <v>428.81811619457778</v>
      </c>
      <c r="GO23" s="999">
        <f t="shared" si="22"/>
        <v>1153.975392716384</v>
      </c>
      <c r="GP23" s="999">
        <v>374.46335305540981</v>
      </c>
      <c r="GQ23" s="999">
        <v>488.48290861767151</v>
      </c>
      <c r="GR23" s="999">
        <v>421.71517008604724</v>
      </c>
      <c r="GS23" s="999">
        <f t="shared" si="23"/>
        <v>1284.6614317591284</v>
      </c>
      <c r="GT23" s="999">
        <v>423.1498842370363</v>
      </c>
      <c r="GU23" s="999">
        <v>445.73906397903681</v>
      </c>
      <c r="GV23" s="999">
        <v>402.49967216550357</v>
      </c>
      <c r="GW23" s="999">
        <f t="shared" si="24"/>
        <v>1271.3886203815766</v>
      </c>
      <c r="GX23" s="999">
        <v>456.43894678348016</v>
      </c>
      <c r="GY23" s="999">
        <v>416.67488499932108</v>
      </c>
      <c r="GZ23" s="999">
        <v>476.4799540396246</v>
      </c>
      <c r="HA23" s="999">
        <f t="shared" si="25"/>
        <v>1349.5937858224258</v>
      </c>
      <c r="HB23" s="1001">
        <f t="shared" si="10"/>
        <v>5059.6192306795147</v>
      </c>
      <c r="HC23" s="1002">
        <v>459.29548485939864</v>
      </c>
      <c r="HD23" s="999">
        <v>462.39339443782001</v>
      </c>
      <c r="HE23" s="999">
        <v>467.1137911054912</v>
      </c>
      <c r="HF23" s="999">
        <f t="shared" si="26"/>
        <v>1388.8026704027097</v>
      </c>
      <c r="HG23" s="999">
        <v>375.58650434999998</v>
      </c>
      <c r="HH23" s="999">
        <v>396.71</v>
      </c>
      <c r="HI23" s="999">
        <v>378.38</v>
      </c>
      <c r="HJ23" s="999">
        <f>HH23+HI23+HG23</f>
        <v>1150.67650435</v>
      </c>
      <c r="HK23" s="999">
        <f>HK24</f>
        <v>381.52</v>
      </c>
      <c r="HL23" s="999">
        <f t="shared" ref="HL23:HP23" si="27">HL24</f>
        <v>373.74</v>
      </c>
      <c r="HM23" s="999">
        <f t="shared" si="27"/>
        <v>267.46699999999998</v>
      </c>
      <c r="HN23" s="999">
        <f t="shared" ref="HN23:HN35" si="28">HK23+HL23+HM23</f>
        <v>1022.727</v>
      </c>
      <c r="HO23" s="999">
        <f t="shared" si="27"/>
        <v>529.51400000000001</v>
      </c>
      <c r="HP23" s="999">
        <f t="shared" si="27"/>
        <v>408.41899999999998</v>
      </c>
      <c r="HQ23" s="999">
        <f>HQ24</f>
        <v>428.33</v>
      </c>
      <c r="HR23" s="999">
        <f t="shared" ref="HR23:HR35" si="29">HO23+HP23+HQ23</f>
        <v>1366.2629999999999</v>
      </c>
      <c r="HS23" s="1001">
        <f t="shared" ref="HS23:HS35" si="30">HR23+HN23+HJ23+HF23</f>
        <v>4928.4691747527095</v>
      </c>
      <c r="HT23" s="1002">
        <v>554.75556258455561</v>
      </c>
      <c r="HU23" s="999">
        <v>469.05386638474221</v>
      </c>
      <c r="HV23" s="999">
        <v>604.35311038160523</v>
      </c>
      <c r="HW23" s="999">
        <v>1628.162539350903</v>
      </c>
      <c r="HX23" s="999">
        <v>582.36249971517395</v>
      </c>
      <c r="HY23" s="999">
        <v>578.75277652762247</v>
      </c>
      <c r="HZ23" s="999">
        <v>591.97787246285247</v>
      </c>
      <c r="IA23" s="999">
        <v>1753.0931487056489</v>
      </c>
      <c r="IB23" s="999">
        <v>725.60530918130144</v>
      </c>
      <c r="IC23" s="999">
        <v>857.34025275634053</v>
      </c>
      <c r="ID23" s="999">
        <v>1189.4206558348928</v>
      </c>
      <c r="IE23" s="999">
        <v>2772.366217772535</v>
      </c>
      <c r="IF23" s="999">
        <v>1171.2537451233331</v>
      </c>
      <c r="IG23" s="999">
        <v>1169.1301164419999</v>
      </c>
      <c r="IH23" s="999">
        <v>1841.6238015555559</v>
      </c>
      <c r="II23" s="999">
        <v>4182.0076631208894</v>
      </c>
      <c r="IJ23" s="1001">
        <f t="shared" si="15"/>
        <v>10335.629568949975</v>
      </c>
      <c r="IK23" s="1002">
        <v>1185</v>
      </c>
      <c r="IL23" s="999">
        <v>1116</v>
      </c>
      <c r="IM23" s="999">
        <v>1164</v>
      </c>
      <c r="IN23" s="1001">
        <v>3465</v>
      </c>
    </row>
    <row r="24" spans="1:248" ht="23.25" customHeight="1">
      <c r="A24" s="1004" t="s">
        <v>778</v>
      </c>
      <c r="F24" s="973"/>
      <c r="G24" s="974"/>
      <c r="H24" s="974"/>
      <c r="I24" s="974"/>
      <c r="J24" s="974"/>
      <c r="K24" s="974"/>
      <c r="L24" s="974"/>
      <c r="M24" s="974"/>
      <c r="N24" s="974"/>
      <c r="O24" s="974"/>
      <c r="P24" s="974"/>
      <c r="Q24" s="974"/>
      <c r="R24" s="974"/>
      <c r="S24" s="974"/>
      <c r="T24" s="974"/>
      <c r="U24" s="974"/>
      <c r="V24" s="974"/>
      <c r="W24" s="974"/>
      <c r="X24" s="974"/>
      <c r="Y24" s="974"/>
      <c r="Z24" s="974"/>
      <c r="AA24" s="974"/>
      <c r="BG24" s="904"/>
      <c r="BH24" s="904"/>
      <c r="BI24" s="904"/>
      <c r="BJ24" s="904"/>
      <c r="BK24" s="904"/>
      <c r="BL24" s="904"/>
      <c r="BM24" s="904"/>
      <c r="BN24" s="904"/>
      <c r="BO24" s="904"/>
      <c r="BP24" s="904"/>
      <c r="BQ24" s="904"/>
      <c r="BR24" s="904"/>
      <c r="BS24" s="944"/>
      <c r="BT24" s="944"/>
      <c r="BU24" s="933"/>
      <c r="BV24" s="933"/>
      <c r="BW24" s="933"/>
      <c r="BX24" s="933"/>
      <c r="BY24" s="933"/>
      <c r="BZ24" s="933"/>
      <c r="CA24" s="933"/>
      <c r="CB24" s="933"/>
      <c r="CC24" s="933"/>
      <c r="CD24" s="933"/>
      <c r="CE24" s="933"/>
      <c r="CF24" s="933"/>
      <c r="CG24" s="933">
        <v>0</v>
      </c>
      <c r="CH24" s="933">
        <v>0</v>
      </c>
      <c r="CI24" s="933">
        <v>0</v>
      </c>
      <c r="CJ24" s="933">
        <v>0</v>
      </c>
      <c r="CK24" s="933">
        <v>3.6810494946E-2</v>
      </c>
      <c r="CL24" s="933">
        <v>3.6810494946E-2</v>
      </c>
      <c r="CM24" s="933">
        <v>123.3693274</v>
      </c>
      <c r="CN24" s="933">
        <v>145.96269733000003</v>
      </c>
      <c r="CO24" s="933">
        <v>155.18871937</v>
      </c>
      <c r="CP24" s="933">
        <v>424.5207441</v>
      </c>
      <c r="CQ24" s="933">
        <v>136.10698342000001</v>
      </c>
      <c r="CR24" s="933">
        <v>125.5095731</v>
      </c>
      <c r="CS24" s="933">
        <v>122.25942893000001</v>
      </c>
      <c r="CT24" s="933">
        <v>383.87598545000003</v>
      </c>
      <c r="CU24" s="933">
        <v>131.8214759</v>
      </c>
      <c r="CV24" s="933">
        <v>131.8214759</v>
      </c>
      <c r="CW24" s="933">
        <v>144.54571684999999</v>
      </c>
      <c r="CX24" s="933">
        <v>408.18866864999995</v>
      </c>
      <c r="CY24" s="933">
        <v>135.22280239462333</v>
      </c>
      <c r="CZ24" s="933">
        <v>158.65148037801634</v>
      </c>
      <c r="DA24" s="933">
        <v>163.93700660219008</v>
      </c>
      <c r="DB24" s="933">
        <v>457.81128937482976</v>
      </c>
      <c r="DC24" s="933">
        <v>1969.7347547122722</v>
      </c>
      <c r="DD24" s="935">
        <v>176.26937394123661</v>
      </c>
      <c r="DE24" s="933">
        <v>182.72294885248775</v>
      </c>
      <c r="DF24" s="933">
        <v>170.85612874353302</v>
      </c>
      <c r="DG24" s="933">
        <v>529.84845153725735</v>
      </c>
      <c r="DH24" s="933">
        <v>174.62006514541591</v>
      </c>
      <c r="DI24" s="933">
        <v>164.1329427547775</v>
      </c>
      <c r="DJ24" s="933">
        <v>173.17117637342506</v>
      </c>
      <c r="DK24" s="933">
        <v>511.92418427361849</v>
      </c>
      <c r="DL24" s="933">
        <v>129.08231765000005</v>
      </c>
      <c r="DM24" s="933">
        <v>142.92345945999998</v>
      </c>
      <c r="DN24" s="933">
        <v>126.69872115999999</v>
      </c>
      <c r="DO24" s="933">
        <v>398.70449827000004</v>
      </c>
      <c r="DP24" s="933">
        <v>128.89133606000001</v>
      </c>
      <c r="DQ24" s="933">
        <v>134.64567571000001</v>
      </c>
      <c r="DR24" s="933">
        <v>112.71105111</v>
      </c>
      <c r="DS24" s="933">
        <v>376.24806288000002</v>
      </c>
      <c r="DT24" s="936">
        <v>1816.7251969608756</v>
      </c>
      <c r="DU24" s="935">
        <v>169.06437763</v>
      </c>
      <c r="DV24" s="933">
        <v>172.58351221999999</v>
      </c>
      <c r="DW24" s="933">
        <v>147.86631963999997</v>
      </c>
      <c r="DX24" s="933">
        <v>489.51420948999998</v>
      </c>
      <c r="DY24" s="933">
        <v>174.47470949999999</v>
      </c>
      <c r="DZ24" s="933">
        <v>169.900671711</v>
      </c>
      <c r="EA24" s="933">
        <v>159.75145340127497</v>
      </c>
      <c r="EB24" s="933">
        <v>504.12683461227499</v>
      </c>
      <c r="EC24" s="933">
        <v>993.64104410227503</v>
      </c>
      <c r="ED24" s="933">
        <v>141.60098703</v>
      </c>
      <c r="EE24" s="933">
        <v>92.670980940000007</v>
      </c>
      <c r="EF24" s="933">
        <v>202.35754416999998</v>
      </c>
      <c r="EG24" s="933">
        <v>436.62951213999997</v>
      </c>
      <c r="EH24" s="933">
        <v>170.69290426000003</v>
      </c>
      <c r="EI24" s="933">
        <v>154.00525140000002</v>
      </c>
      <c r="EJ24" s="933">
        <v>143.08606820000008</v>
      </c>
      <c r="EK24" s="933">
        <v>467.78422386000011</v>
      </c>
      <c r="EL24" s="936">
        <v>1898.0547801022751</v>
      </c>
      <c r="EM24" s="935">
        <v>197.73988282000002</v>
      </c>
      <c r="EN24" s="933">
        <v>211.84711971999997</v>
      </c>
      <c r="EO24" s="933">
        <v>210.75129461792446</v>
      </c>
      <c r="EP24" s="933">
        <v>620.33829715792444</v>
      </c>
      <c r="EQ24" s="933">
        <v>169.37423036999999</v>
      </c>
      <c r="ER24" s="933">
        <v>167.90003353</v>
      </c>
      <c r="ES24" s="933">
        <v>232.89408104</v>
      </c>
      <c r="ET24" s="933">
        <v>570.16834494000011</v>
      </c>
      <c r="EU24" s="933">
        <v>224.97989293999998</v>
      </c>
      <c r="EV24" s="933">
        <v>272.24640041666663</v>
      </c>
      <c r="EW24" s="933">
        <v>269.51279249381224</v>
      </c>
      <c r="EX24" s="933">
        <v>766.73908585047889</v>
      </c>
      <c r="EY24" s="933">
        <v>263.63570656014656</v>
      </c>
      <c r="EZ24" s="933">
        <v>251.44069506361305</v>
      </c>
      <c r="FA24" s="933">
        <v>266.60537896136225</v>
      </c>
      <c r="FB24" s="933">
        <v>781.68178058512183</v>
      </c>
      <c r="FC24" s="936">
        <v>2738.9275085335253</v>
      </c>
      <c r="FD24" s="935">
        <v>264.22509614000001</v>
      </c>
      <c r="FE24" s="933">
        <v>262.74333271</v>
      </c>
      <c r="FF24" s="933">
        <v>282.50469520999997</v>
      </c>
      <c r="FG24" s="933">
        <v>809.47312405999992</v>
      </c>
      <c r="FH24" s="933">
        <v>315.67704408632034</v>
      </c>
      <c r="FI24" s="933">
        <v>277.87774353043812</v>
      </c>
      <c r="FJ24" s="933">
        <v>273.68487617303265</v>
      </c>
      <c r="FK24" s="933">
        <v>867.23966378979105</v>
      </c>
      <c r="FL24" s="933">
        <v>275.74177103999995</v>
      </c>
      <c r="FM24" s="933">
        <v>279.6965279703582</v>
      </c>
      <c r="FN24" s="933">
        <v>278.78912310804958</v>
      </c>
      <c r="FO24" s="933">
        <v>834.22742211840773</v>
      </c>
      <c r="FP24" s="933">
        <v>229.97555668424698</v>
      </c>
      <c r="FQ24" s="933">
        <v>218.67479219776556</v>
      </c>
      <c r="FR24" s="933">
        <v>233.44307255953154</v>
      </c>
      <c r="FS24" s="933">
        <v>682.09342144154402</v>
      </c>
      <c r="FT24" s="936">
        <v>3193.0336314097426</v>
      </c>
      <c r="FU24" s="935">
        <v>506.53398607967495</v>
      </c>
      <c r="FV24" s="933">
        <v>384.58773375999999</v>
      </c>
      <c r="FW24" s="933">
        <v>596.34137978000012</v>
      </c>
      <c r="FX24" s="933">
        <f t="shared" si="2"/>
        <v>1487.4630996196752</v>
      </c>
      <c r="FY24" s="933">
        <v>466.73448784300001</v>
      </c>
      <c r="FZ24" s="933">
        <v>454.50779330500001</v>
      </c>
      <c r="GA24" s="945">
        <v>442.84079221999997</v>
      </c>
      <c r="GB24" s="945">
        <f t="shared" si="3"/>
        <v>1364.083073368</v>
      </c>
      <c r="GC24" s="945">
        <v>452.43184329999997</v>
      </c>
      <c r="GD24" s="945">
        <v>599.95177296000008</v>
      </c>
      <c r="GE24" s="945">
        <v>313.34007113999996</v>
      </c>
      <c r="GF24" s="945">
        <f t="shared" si="4"/>
        <v>1365.7236874</v>
      </c>
      <c r="GG24" s="945">
        <v>288.49677617000003</v>
      </c>
      <c r="GH24" s="945">
        <v>290.05305484000002</v>
      </c>
      <c r="GI24" s="945">
        <v>277.59322655</v>
      </c>
      <c r="GJ24" s="945">
        <f t="shared" si="5"/>
        <v>856.14305755999999</v>
      </c>
      <c r="GK24" s="1006">
        <v>5073.4129179476759</v>
      </c>
      <c r="GL24" s="1007">
        <v>381.83349833554848</v>
      </c>
      <c r="GM24" s="945">
        <v>343.3237781862577</v>
      </c>
      <c r="GN24" s="945">
        <v>428.81811619457778</v>
      </c>
      <c r="GO24" s="945">
        <f t="shared" si="22"/>
        <v>1153.975392716384</v>
      </c>
      <c r="GP24" s="945">
        <v>374.46335305540981</v>
      </c>
      <c r="GQ24" s="945">
        <v>488.48290861767151</v>
      </c>
      <c r="GR24" s="945">
        <v>421.71517008604724</v>
      </c>
      <c r="GS24" s="945">
        <f t="shared" si="23"/>
        <v>1284.6614317591284</v>
      </c>
      <c r="GT24" s="945">
        <v>423.1498842370363</v>
      </c>
      <c r="GU24" s="945">
        <v>445.73906397903681</v>
      </c>
      <c r="GV24" s="945">
        <v>402.49967216550402</v>
      </c>
      <c r="GW24" s="945">
        <f t="shared" si="24"/>
        <v>1271.3886203815771</v>
      </c>
      <c r="GX24" s="945">
        <v>456.43894678348016</v>
      </c>
      <c r="GY24" s="945">
        <v>416.67488499932108</v>
      </c>
      <c r="GZ24" s="945">
        <v>476.4799540396246</v>
      </c>
      <c r="HA24" s="945">
        <f t="shared" si="25"/>
        <v>1349.5937858224258</v>
      </c>
      <c r="HB24" s="1006">
        <f t="shared" si="10"/>
        <v>5059.6192306795156</v>
      </c>
      <c r="HC24" s="1007">
        <v>459.29548485939864</v>
      </c>
      <c r="HD24" s="945">
        <v>462.39339443782001</v>
      </c>
      <c r="HE24" s="945">
        <v>467.1137911054912</v>
      </c>
      <c r="HF24" s="945">
        <f t="shared" si="26"/>
        <v>1388.8026704027097</v>
      </c>
      <c r="HG24" s="945">
        <v>375.58650434999998</v>
      </c>
      <c r="HH24" s="945">
        <v>396.70950949000002</v>
      </c>
      <c r="HI24" s="945">
        <v>378.38333969999996</v>
      </c>
      <c r="HJ24" s="945">
        <f>HG24+HH24+HI24</f>
        <v>1150.67935354</v>
      </c>
      <c r="HK24" s="945">
        <v>381.52</v>
      </c>
      <c r="HL24" s="945">
        <v>373.74</v>
      </c>
      <c r="HM24" s="945">
        <v>267.46699999999998</v>
      </c>
      <c r="HN24" s="945">
        <f t="shared" si="28"/>
        <v>1022.727</v>
      </c>
      <c r="HO24" s="945">
        <v>529.51400000000001</v>
      </c>
      <c r="HP24" s="945">
        <v>408.41899999999998</v>
      </c>
      <c r="HQ24" s="945">
        <v>428.33</v>
      </c>
      <c r="HR24" s="945">
        <f t="shared" si="29"/>
        <v>1366.2629999999999</v>
      </c>
      <c r="HS24" s="1006">
        <f t="shared" si="30"/>
        <v>4928.4720239427097</v>
      </c>
      <c r="HT24" s="1007">
        <v>554.75556258455561</v>
      </c>
      <c r="HU24" s="945">
        <v>469.05386638474221</v>
      </c>
      <c r="HV24" s="945">
        <v>604.35311038160523</v>
      </c>
      <c r="HW24" s="945">
        <v>1628.162539350903</v>
      </c>
      <c r="HX24" s="945">
        <v>582.36249971517395</v>
      </c>
      <c r="HY24" s="945">
        <v>578.75277652762247</v>
      </c>
      <c r="HZ24" s="945">
        <v>591.97787246285247</v>
      </c>
      <c r="IA24" s="945">
        <v>1753.0931487056489</v>
      </c>
      <c r="IB24" s="945">
        <v>725.60530918130144</v>
      </c>
      <c r="IC24" s="945">
        <v>857.34025275634053</v>
      </c>
      <c r="ID24" s="945">
        <v>1189.4206558348928</v>
      </c>
      <c r="IE24" s="945">
        <v>2772.366217772535</v>
      </c>
      <c r="IF24" s="945">
        <v>1171.2537451233331</v>
      </c>
      <c r="IG24" s="945">
        <v>1169.1301164419999</v>
      </c>
      <c r="IH24" s="945">
        <v>1841.6238015555559</v>
      </c>
      <c r="II24" s="945">
        <v>4182.0076631208894</v>
      </c>
      <c r="IJ24" s="1006">
        <f t="shared" si="15"/>
        <v>10335.629568949975</v>
      </c>
      <c r="IK24" s="1007">
        <v>1185</v>
      </c>
      <c r="IL24" s="945">
        <v>1116</v>
      </c>
      <c r="IM24" s="945">
        <v>1164</v>
      </c>
      <c r="IN24" s="1006">
        <v>3465</v>
      </c>
    </row>
    <row r="25" spans="1:248" ht="23.25" customHeight="1">
      <c r="A25" s="1013" t="s">
        <v>779</v>
      </c>
      <c r="F25" s="973"/>
      <c r="G25" s="974"/>
      <c r="H25" s="974"/>
      <c r="I25" s="974"/>
      <c r="J25" s="974"/>
      <c r="K25" s="974"/>
      <c r="L25" s="974"/>
      <c r="M25" s="974"/>
      <c r="N25" s="974"/>
      <c r="O25" s="974"/>
      <c r="P25" s="974"/>
      <c r="Q25" s="974"/>
      <c r="R25" s="974"/>
      <c r="S25" s="974"/>
      <c r="T25" s="974"/>
      <c r="U25" s="974"/>
      <c r="V25" s="974"/>
      <c r="W25" s="974"/>
      <c r="X25" s="974"/>
      <c r="Y25" s="974"/>
      <c r="Z25" s="974"/>
      <c r="AA25" s="974"/>
      <c r="BG25" s="904"/>
      <c r="BH25" s="904"/>
      <c r="BI25" s="904"/>
      <c r="BJ25" s="904"/>
      <c r="BK25" s="904"/>
      <c r="BL25" s="904"/>
      <c r="BM25" s="904"/>
      <c r="BN25" s="904"/>
      <c r="BO25" s="904"/>
      <c r="BP25" s="904"/>
      <c r="BQ25" s="904"/>
      <c r="BR25" s="904"/>
      <c r="BS25" s="944"/>
      <c r="BT25" s="944"/>
      <c r="BU25" s="933"/>
      <c r="BV25" s="933"/>
      <c r="BW25" s="933"/>
      <c r="BX25" s="933"/>
      <c r="BY25" s="933"/>
      <c r="BZ25" s="933"/>
      <c r="CA25" s="933"/>
      <c r="CB25" s="933"/>
      <c r="CC25" s="933"/>
      <c r="CD25" s="933"/>
      <c r="CE25" s="933"/>
      <c r="CF25" s="933"/>
      <c r="CG25" s="933">
        <v>0</v>
      </c>
      <c r="CH25" s="933">
        <v>9.5039852469999991E-2</v>
      </c>
      <c r="CI25" s="933">
        <v>0</v>
      </c>
      <c r="CJ25" s="933">
        <v>0</v>
      </c>
      <c r="CK25" s="933">
        <v>0</v>
      </c>
      <c r="CL25" s="933">
        <v>0</v>
      </c>
      <c r="CM25" s="933">
        <v>103.045768</v>
      </c>
      <c r="CN25" s="933">
        <v>112.00469043000001</v>
      </c>
      <c r="CO25" s="933">
        <v>100.79871937</v>
      </c>
      <c r="CP25" s="933">
        <v>315.84917780000001</v>
      </c>
      <c r="CQ25" s="933">
        <v>106.04939778000001</v>
      </c>
      <c r="CR25" s="933">
        <v>95.356826099999992</v>
      </c>
      <c r="CS25" s="933">
        <v>98.736495930000004</v>
      </c>
      <c r="CT25" s="933">
        <v>300.14271981000002</v>
      </c>
      <c r="CU25" s="933">
        <v>109.3463969</v>
      </c>
      <c r="CV25" s="933">
        <v>109.3463969</v>
      </c>
      <c r="CW25" s="933">
        <v>113.87978885</v>
      </c>
      <c r="CX25" s="933">
        <v>332.57258264999996</v>
      </c>
      <c r="CY25" s="933">
        <v>106.72267620000001</v>
      </c>
      <c r="CZ25" s="933">
        <v>118.72543668</v>
      </c>
      <c r="DA25" s="933">
        <v>111.19866251000001</v>
      </c>
      <c r="DB25" s="933">
        <v>336.64677538999996</v>
      </c>
      <c r="DC25" s="933">
        <v>1293.0290058800001</v>
      </c>
      <c r="DD25" s="935">
        <v>107.06885792214756</v>
      </c>
      <c r="DE25" s="933">
        <v>116.37755260617584</v>
      </c>
      <c r="DF25" s="933">
        <v>104.85506654458054</v>
      </c>
      <c r="DG25" s="933">
        <v>328.30147707290394</v>
      </c>
      <c r="DH25" s="933">
        <v>110.18975474492063</v>
      </c>
      <c r="DI25" s="933">
        <v>99.419647159044189</v>
      </c>
      <c r="DJ25" s="933">
        <v>110.12399568397181</v>
      </c>
      <c r="DK25" s="933">
        <v>319.73339758793662</v>
      </c>
      <c r="DL25" s="933">
        <v>129.08231765000005</v>
      </c>
      <c r="DM25" s="933">
        <v>136.22727479999998</v>
      </c>
      <c r="DN25" s="933">
        <v>39.942980830000003</v>
      </c>
      <c r="DO25" s="933">
        <v>305.25257328000004</v>
      </c>
      <c r="DP25" s="933">
        <v>40.612562820000015</v>
      </c>
      <c r="DQ25" s="933">
        <v>42.663037750000008</v>
      </c>
      <c r="DR25" s="933">
        <v>35.424387389999993</v>
      </c>
      <c r="DS25" s="933">
        <v>118.69998796</v>
      </c>
      <c r="DT25" s="936">
        <v>1071.9874359008404</v>
      </c>
      <c r="DU25" s="935">
        <v>148.37177421999999</v>
      </c>
      <c r="DV25" s="933">
        <v>136.64426244999999</v>
      </c>
      <c r="DW25" s="933">
        <v>130.60120865000002</v>
      </c>
      <c r="DX25" s="933">
        <v>415.61724531999999</v>
      </c>
      <c r="DY25" s="933">
        <v>141.33994171000001</v>
      </c>
      <c r="DZ25" s="933">
        <v>147.1093205</v>
      </c>
      <c r="EA25" s="933">
        <v>136.39998467999999</v>
      </c>
      <c r="EB25" s="933">
        <v>424.84924688999996</v>
      </c>
      <c r="EC25" s="933">
        <v>840.46649221000007</v>
      </c>
      <c r="ED25" s="933">
        <v>130.76959819000001</v>
      </c>
      <c r="EE25" s="933">
        <v>70.135421450000024</v>
      </c>
      <c r="EF25" s="933">
        <v>156.69226746000001</v>
      </c>
      <c r="EG25" s="933">
        <v>357.59728710000002</v>
      </c>
      <c r="EH25" s="933">
        <v>170.06714346000001</v>
      </c>
      <c r="EI25" s="933">
        <v>153.72650959999999</v>
      </c>
      <c r="EJ25" s="933">
        <v>143.05285820000009</v>
      </c>
      <c r="EK25" s="933">
        <v>466.84651126000011</v>
      </c>
      <c r="EL25" s="936">
        <v>1664.9102905700001</v>
      </c>
      <c r="EM25" s="935">
        <v>169.10617682</v>
      </c>
      <c r="EN25" s="933">
        <v>161.13844789999999</v>
      </c>
      <c r="EO25" s="933">
        <v>150.88869833999996</v>
      </c>
      <c r="EP25" s="933">
        <v>481.13332305999995</v>
      </c>
      <c r="EQ25" s="933">
        <v>116.41242511</v>
      </c>
      <c r="ER25" s="933">
        <v>106.52899787999999</v>
      </c>
      <c r="ES25" s="933">
        <v>174.65840825000001</v>
      </c>
      <c r="ET25" s="933">
        <v>397.59983124000001</v>
      </c>
      <c r="EU25" s="933">
        <v>160.82703996999999</v>
      </c>
      <c r="EV25" s="933">
        <v>209.35658923999998</v>
      </c>
      <c r="EW25" s="933">
        <v>207.99388893</v>
      </c>
      <c r="EX25" s="933">
        <v>578.17751813999996</v>
      </c>
      <c r="EY25" s="933">
        <v>200.55971864999998</v>
      </c>
      <c r="EZ25" s="933">
        <v>179.46036981999998</v>
      </c>
      <c r="FA25" s="933">
        <v>195.17474530000001</v>
      </c>
      <c r="FB25" s="933">
        <v>575.19483376999995</v>
      </c>
      <c r="FC25" s="936">
        <v>2032.1055062099999</v>
      </c>
      <c r="FD25" s="935">
        <v>194.79812797000002</v>
      </c>
      <c r="FE25" s="933">
        <v>185.96142830999997</v>
      </c>
      <c r="FF25" s="933">
        <v>192.56014739999998</v>
      </c>
      <c r="FG25" s="933">
        <v>573.31970367999998</v>
      </c>
      <c r="FH25" s="933">
        <v>227.81765293999999</v>
      </c>
      <c r="FI25" s="933">
        <v>199.98631344</v>
      </c>
      <c r="FJ25" s="933">
        <v>184.31965072999998</v>
      </c>
      <c r="FK25" s="933">
        <v>612.12361710999994</v>
      </c>
      <c r="FL25" s="933">
        <v>193.90945094999998</v>
      </c>
      <c r="FM25" s="933">
        <v>196.82221343999998</v>
      </c>
      <c r="FN25" s="933">
        <v>197.34137557000003</v>
      </c>
      <c r="FO25" s="933">
        <v>588.07303996000007</v>
      </c>
      <c r="FP25" s="933">
        <v>150.61157215</v>
      </c>
      <c r="FQ25" s="933">
        <v>193.23175464999997</v>
      </c>
      <c r="FR25" s="933">
        <v>211.42187580999996</v>
      </c>
      <c r="FS25" s="933">
        <v>555.26520260999985</v>
      </c>
      <c r="FT25" s="936">
        <v>2328.7815633599998</v>
      </c>
      <c r="FU25" s="935">
        <v>203.51385144999998</v>
      </c>
      <c r="FV25" s="933">
        <v>150.79390556999999</v>
      </c>
      <c r="FW25" s="933">
        <v>240.87316656000002</v>
      </c>
      <c r="FX25" s="933">
        <f t="shared" si="2"/>
        <v>595.18092358000001</v>
      </c>
      <c r="FY25" s="933">
        <v>187.85678877999999</v>
      </c>
      <c r="FZ25" s="933">
        <v>183.15550458000001</v>
      </c>
      <c r="GA25" s="945">
        <v>203.88405304000003</v>
      </c>
      <c r="GB25" s="945">
        <f t="shared" si="3"/>
        <v>574.89634640000008</v>
      </c>
      <c r="GC25" s="945">
        <v>191.41643982999997</v>
      </c>
      <c r="GD25" s="945">
        <v>354.84268734</v>
      </c>
      <c r="GE25" s="945">
        <v>142.16439913999997</v>
      </c>
      <c r="GF25" s="945">
        <f t="shared" si="4"/>
        <v>688.42352630999994</v>
      </c>
      <c r="GG25" s="945">
        <v>130.88159229999999</v>
      </c>
      <c r="GH25" s="945">
        <v>131.62355309</v>
      </c>
      <c r="GI25" s="945">
        <v>45.060551150000009</v>
      </c>
      <c r="GJ25" s="945">
        <f t="shared" si="5"/>
        <v>307.56569653999998</v>
      </c>
      <c r="GK25" s="1006">
        <v>2166.0664928299998</v>
      </c>
      <c r="GL25" s="1007">
        <v>192.89270178000001</v>
      </c>
      <c r="GM25" s="945">
        <v>185.17801603000001</v>
      </c>
      <c r="GN25" s="945">
        <v>191.27023442000001</v>
      </c>
      <c r="GO25" s="945">
        <f t="shared" si="22"/>
        <v>569.34095223000008</v>
      </c>
      <c r="GP25" s="945">
        <v>197.61774416999998</v>
      </c>
      <c r="GQ25" s="945">
        <v>214.59383130000001</v>
      </c>
      <c r="GR25" s="945">
        <v>211.44448918999998</v>
      </c>
      <c r="GS25" s="945">
        <f t="shared" si="23"/>
        <v>623.65606465999997</v>
      </c>
      <c r="GT25" s="945">
        <v>208.9111369</v>
      </c>
      <c r="GU25" s="945">
        <v>206.33854998000001</v>
      </c>
      <c r="GV25" s="945">
        <v>204.90101815000003</v>
      </c>
      <c r="GW25" s="945">
        <f t="shared" si="24"/>
        <v>620.15070503000004</v>
      </c>
      <c r="GX25" s="945">
        <v>206.13778206999999</v>
      </c>
      <c r="GY25" s="945">
        <v>194.44652675</v>
      </c>
      <c r="GZ25" s="945">
        <v>221.51006105000002</v>
      </c>
      <c r="HA25" s="945">
        <f t="shared" si="25"/>
        <v>622.09436987000004</v>
      </c>
      <c r="HB25" s="1006">
        <f t="shared" si="10"/>
        <v>2435.2420917899999</v>
      </c>
      <c r="HC25" s="1007">
        <v>220.76573931000001</v>
      </c>
      <c r="HD25" s="945">
        <v>220.48242463999998</v>
      </c>
      <c r="HE25" s="945">
        <v>220.18612649000002</v>
      </c>
      <c r="HF25" s="945">
        <f t="shared" si="26"/>
        <v>661.43429044000004</v>
      </c>
      <c r="HG25" s="945">
        <v>172.32833925999998</v>
      </c>
      <c r="HH25" s="945">
        <v>65.621070419999995</v>
      </c>
      <c r="HI25" s="945">
        <v>62.866846509999995</v>
      </c>
      <c r="HJ25" s="945">
        <f>HG25+HH25+HI25</f>
        <v>300.81625618999999</v>
      </c>
      <c r="HK25" s="945">
        <v>62.987000000000002</v>
      </c>
      <c r="HL25" s="945">
        <v>61.68</v>
      </c>
      <c r="HM25" s="945">
        <v>44.518999999999998</v>
      </c>
      <c r="HN25" s="945">
        <f t="shared" si="28"/>
        <v>169.18600000000001</v>
      </c>
      <c r="HO25" s="945">
        <v>87.66</v>
      </c>
      <c r="HP25" s="945">
        <v>67.658000000000001</v>
      </c>
      <c r="HQ25" s="945">
        <v>70.819999999999993</v>
      </c>
      <c r="HR25" s="945">
        <f t="shared" si="29"/>
        <v>226.13799999999998</v>
      </c>
      <c r="HS25" s="1006">
        <f t="shared" si="30"/>
        <v>1357.57454663</v>
      </c>
      <c r="HT25" s="1007">
        <v>244.59056728000004</v>
      </c>
      <c r="HU25" s="945">
        <v>207.62288187999999</v>
      </c>
      <c r="HV25" s="945">
        <v>275.76312544999996</v>
      </c>
      <c r="HW25" s="945">
        <v>727.97657461000006</v>
      </c>
      <c r="HX25" s="945">
        <v>309.8689159066667</v>
      </c>
      <c r="HY25" s="945">
        <v>309.8689159066667</v>
      </c>
      <c r="HZ25" s="945">
        <v>309.8689159066667</v>
      </c>
      <c r="IA25" s="945">
        <v>929.60674772000004</v>
      </c>
      <c r="IB25" s="945">
        <v>635.39041946999987</v>
      </c>
      <c r="IC25" s="945">
        <v>776.99167447000002</v>
      </c>
      <c r="ID25" s="945">
        <v>1097.44795705</v>
      </c>
      <c r="IE25" s="945">
        <v>2509.8300509899996</v>
      </c>
      <c r="IF25" s="945">
        <v>1091.5000843799999</v>
      </c>
      <c r="IG25" s="945">
        <v>1078.44473354</v>
      </c>
      <c r="IH25" s="945">
        <v>1745.9679898600002</v>
      </c>
      <c r="II25" s="945">
        <v>3915.9128077800001</v>
      </c>
      <c r="IJ25" s="1006">
        <f t="shared" si="15"/>
        <v>8083.3261810999993</v>
      </c>
      <c r="IK25" s="1007">
        <v>1185</v>
      </c>
      <c r="IL25" s="945">
        <v>1116</v>
      </c>
      <c r="IM25" s="945">
        <v>1164</v>
      </c>
      <c r="IN25" s="1006">
        <v>3465</v>
      </c>
    </row>
    <row r="26" spans="1:248" ht="23.25" customHeight="1">
      <c r="A26" s="1013" t="s">
        <v>780</v>
      </c>
      <c r="F26" s="973"/>
      <c r="G26" s="974"/>
      <c r="H26" s="974"/>
      <c r="I26" s="974"/>
      <c r="J26" s="974"/>
      <c r="K26" s="974"/>
      <c r="L26" s="974"/>
      <c r="M26" s="974"/>
      <c r="N26" s="974"/>
      <c r="O26" s="974"/>
      <c r="P26" s="974"/>
      <c r="Q26" s="974"/>
      <c r="R26" s="974"/>
      <c r="S26" s="974"/>
      <c r="T26" s="974"/>
      <c r="U26" s="974"/>
      <c r="V26" s="974"/>
      <c r="W26" s="974"/>
      <c r="X26" s="974"/>
      <c r="Y26" s="974"/>
      <c r="Z26" s="974"/>
      <c r="AA26" s="974"/>
      <c r="BG26" s="904"/>
      <c r="BH26" s="904"/>
      <c r="BI26" s="904"/>
      <c r="BJ26" s="904"/>
      <c r="BK26" s="904"/>
      <c r="BL26" s="904"/>
      <c r="BM26" s="904"/>
      <c r="BN26" s="904"/>
      <c r="BO26" s="904"/>
      <c r="BP26" s="904"/>
      <c r="BQ26" s="904"/>
      <c r="BR26" s="904"/>
      <c r="BS26" s="944"/>
      <c r="BT26" s="944"/>
      <c r="BU26" s="933"/>
      <c r="BV26" s="933"/>
      <c r="BW26" s="933"/>
      <c r="BX26" s="933"/>
      <c r="BY26" s="933"/>
      <c r="BZ26" s="933"/>
      <c r="CA26" s="933"/>
      <c r="CB26" s="933"/>
      <c r="CC26" s="933"/>
      <c r="CD26" s="933"/>
      <c r="CE26" s="933"/>
      <c r="CF26" s="933"/>
      <c r="CG26" s="933">
        <v>0</v>
      </c>
      <c r="CH26" s="933">
        <v>0</v>
      </c>
      <c r="CI26" s="933">
        <v>0</v>
      </c>
      <c r="CJ26" s="933">
        <v>0</v>
      </c>
      <c r="CK26" s="933">
        <v>0</v>
      </c>
      <c r="CL26" s="933">
        <v>0</v>
      </c>
      <c r="CM26" s="933">
        <v>0</v>
      </c>
      <c r="CN26" s="933">
        <v>0</v>
      </c>
      <c r="CO26" s="933">
        <v>0</v>
      </c>
      <c r="CP26" s="933">
        <v>0</v>
      </c>
      <c r="CQ26" s="933">
        <v>0</v>
      </c>
      <c r="CR26" s="933">
        <v>0</v>
      </c>
      <c r="CS26" s="933">
        <v>0</v>
      </c>
      <c r="CT26" s="933">
        <v>0</v>
      </c>
      <c r="CU26" s="933">
        <v>0</v>
      </c>
      <c r="CV26" s="933">
        <v>0</v>
      </c>
      <c r="CW26" s="933">
        <v>0</v>
      </c>
      <c r="CX26" s="933">
        <v>0</v>
      </c>
      <c r="CY26" s="933">
        <v>12.106614003513986</v>
      </c>
      <c r="CZ26" s="933">
        <v>11.021366392129805</v>
      </c>
      <c r="DA26" s="933">
        <v>11.789125437874043</v>
      </c>
      <c r="DB26" s="933">
        <v>34.917105833517837</v>
      </c>
      <c r="DC26" s="933">
        <v>179.70752093432958</v>
      </c>
      <c r="DD26" s="935">
        <v>19.575366768704093</v>
      </c>
      <c r="DE26" s="933">
        <v>19.759693539377412</v>
      </c>
      <c r="DF26" s="933">
        <v>20.087625519021735</v>
      </c>
      <c r="DG26" s="933">
        <v>59.422685827103244</v>
      </c>
      <c r="DH26" s="933">
        <v>20.199036217912134</v>
      </c>
      <c r="DI26" s="933">
        <v>20.272747145752735</v>
      </c>
      <c r="DJ26" s="933">
        <v>18.766388934138014</v>
      </c>
      <c r="DK26" s="933">
        <v>59.238172297802883</v>
      </c>
      <c r="DL26" s="933">
        <v>0</v>
      </c>
      <c r="DM26" s="933">
        <v>0</v>
      </c>
      <c r="DN26" s="933">
        <v>0</v>
      </c>
      <c r="DO26" s="933">
        <v>0</v>
      </c>
      <c r="DP26" s="933">
        <v>0</v>
      </c>
      <c r="DQ26" s="933">
        <v>0</v>
      </c>
      <c r="DR26" s="933">
        <v>0</v>
      </c>
      <c r="DS26" s="933">
        <v>0</v>
      </c>
      <c r="DT26" s="936">
        <v>118.66085812490613</v>
      </c>
      <c r="DU26" s="935">
        <v>8.2832680400000012</v>
      </c>
      <c r="DV26" s="933">
        <v>10.134767099999999</v>
      </c>
      <c r="DW26" s="933">
        <v>9.2325232200000009</v>
      </c>
      <c r="DX26" s="933">
        <v>27.650558359999998</v>
      </c>
      <c r="DY26" s="933">
        <v>9.1573123400000007</v>
      </c>
      <c r="DZ26" s="933">
        <v>10.589808942600001</v>
      </c>
      <c r="EA26" s="933">
        <v>9.6804446771000006</v>
      </c>
      <c r="EB26" s="933">
        <v>29.427565959700001</v>
      </c>
      <c r="EC26" s="933">
        <v>57.078124319700002</v>
      </c>
      <c r="ED26" s="933">
        <v>2.6954289899999999</v>
      </c>
      <c r="EE26" s="933">
        <v>2.5973297100000003</v>
      </c>
      <c r="EF26" s="933">
        <v>0.91580022999999999</v>
      </c>
      <c r="EG26" s="933">
        <v>6.2085589299999997</v>
      </c>
      <c r="EH26" s="933">
        <v>0</v>
      </c>
      <c r="EI26" s="933">
        <v>0</v>
      </c>
      <c r="EJ26" s="933">
        <v>0</v>
      </c>
      <c r="EK26" s="933">
        <v>0</v>
      </c>
      <c r="EL26" s="936">
        <v>63.286683249700005</v>
      </c>
      <c r="EM26" s="935">
        <v>12.238266490000001</v>
      </c>
      <c r="EN26" s="933">
        <v>11.48148142</v>
      </c>
      <c r="EO26" s="933">
        <v>12.759489776754691</v>
      </c>
      <c r="EP26" s="933">
        <v>36.479237686754686</v>
      </c>
      <c r="EQ26" s="933">
        <v>10.566075</v>
      </c>
      <c r="ER26" s="933">
        <v>9.6772949100000005</v>
      </c>
      <c r="ES26" s="933">
        <v>8.0914746199999996</v>
      </c>
      <c r="ET26" s="933">
        <v>28.334844530000002</v>
      </c>
      <c r="EU26" s="933">
        <v>9.5933357400000006</v>
      </c>
      <c r="EV26" s="933">
        <v>8.5556026200000002</v>
      </c>
      <c r="EW26" s="933">
        <v>10.401309522287352</v>
      </c>
      <c r="EX26" s="933">
        <v>28.550247882287355</v>
      </c>
      <c r="EY26" s="933">
        <v>11.326539068087932</v>
      </c>
      <c r="EZ26" s="933">
        <v>14.228675346167844</v>
      </c>
      <c r="FA26" s="933">
        <v>13.55267341481734</v>
      </c>
      <c r="FB26" s="933">
        <v>39.107887829073114</v>
      </c>
      <c r="FC26" s="936">
        <v>132.47221792811516</v>
      </c>
      <c r="FD26" s="935">
        <v>5.9623784200000012</v>
      </c>
      <c r="FE26" s="933">
        <v>10.604092319999999</v>
      </c>
      <c r="FF26" s="933">
        <v>11.458813599999999</v>
      </c>
      <c r="FG26" s="933">
        <v>28.025284340000002</v>
      </c>
      <c r="FH26" s="933">
        <v>12.50224904699221</v>
      </c>
      <c r="FI26" s="933">
        <v>12.891263719062851</v>
      </c>
      <c r="FJ26" s="933">
        <v>15.970262087819602</v>
      </c>
      <c r="FK26" s="933">
        <v>41.363774853874659</v>
      </c>
      <c r="FL26" s="933">
        <v>12.61756203</v>
      </c>
      <c r="FM26" s="933">
        <v>12.13109325621493</v>
      </c>
      <c r="FN26" s="933">
        <v>12.457178461829718</v>
      </c>
      <c r="FO26" s="933">
        <v>37.205833748044647</v>
      </c>
      <c r="FP26" s="933">
        <v>11.095478441148188</v>
      </c>
      <c r="FQ26" s="933">
        <v>11.939715349659362</v>
      </c>
      <c r="FR26" s="933">
        <v>11.031527917118931</v>
      </c>
      <c r="FS26" s="933">
        <v>34.066721707926483</v>
      </c>
      <c r="FT26" s="936">
        <v>140.66161464984577</v>
      </c>
      <c r="FU26" s="935">
        <v>15.479978669804966</v>
      </c>
      <c r="FV26" s="933">
        <v>19.043367199999999</v>
      </c>
      <c r="FW26" s="933">
        <v>17.10576678</v>
      </c>
      <c r="FX26" s="933">
        <f t="shared" si="2"/>
        <v>51.629112649804966</v>
      </c>
      <c r="FY26" s="933">
        <v>13.84552601</v>
      </c>
      <c r="FZ26" s="933">
        <v>14.56708102</v>
      </c>
      <c r="GA26" s="945">
        <v>12.553327169999999</v>
      </c>
      <c r="GB26" s="945">
        <f t="shared" si="3"/>
        <v>40.9659342</v>
      </c>
      <c r="GC26" s="945">
        <v>0</v>
      </c>
      <c r="GD26" s="945">
        <v>0</v>
      </c>
      <c r="GE26" s="945">
        <v>0</v>
      </c>
      <c r="GF26" s="945">
        <f t="shared" si="4"/>
        <v>0</v>
      </c>
      <c r="GG26" s="945">
        <v>0</v>
      </c>
      <c r="GH26" s="945">
        <v>0</v>
      </c>
      <c r="GI26" s="945">
        <v>0</v>
      </c>
      <c r="GJ26" s="945">
        <f t="shared" si="5"/>
        <v>0</v>
      </c>
      <c r="GK26" s="1006">
        <v>92.595046849804973</v>
      </c>
      <c r="GL26" s="1007">
        <v>18.29002093923199</v>
      </c>
      <c r="GM26" s="945">
        <v>19.481903595342793</v>
      </c>
      <c r="GN26" s="945">
        <v>19.771689641891143</v>
      </c>
      <c r="GO26" s="945">
        <f t="shared" si="22"/>
        <v>57.543614176465923</v>
      </c>
      <c r="GP26" s="945">
        <v>23.866968983398056</v>
      </c>
      <c r="GQ26" s="945">
        <v>35.907042183749112</v>
      </c>
      <c r="GR26" s="945">
        <v>20.988217354551679</v>
      </c>
      <c r="GS26" s="945">
        <f t="shared" si="23"/>
        <v>80.762228521698844</v>
      </c>
      <c r="GT26" s="945">
        <v>21.37057779510371</v>
      </c>
      <c r="GU26" s="945">
        <v>36.354109458252431</v>
      </c>
      <c r="GV26" s="945">
        <v>31.569876978640774</v>
      </c>
      <c r="GW26" s="945">
        <f t="shared" si="24"/>
        <v>89.294564231996915</v>
      </c>
      <c r="GX26" s="945">
        <v>29.757395721189511</v>
      </c>
      <c r="GY26" s="945">
        <v>29.52080458306288</v>
      </c>
      <c r="GZ26" s="945">
        <v>36.769552754831629</v>
      </c>
      <c r="HA26" s="945">
        <f t="shared" si="25"/>
        <v>96.047753059084016</v>
      </c>
      <c r="HB26" s="1006">
        <f t="shared" si="10"/>
        <v>323.64815998924564</v>
      </c>
      <c r="HC26" s="1007">
        <v>31.90134177563916</v>
      </c>
      <c r="HD26" s="945">
        <v>32.550293576692049</v>
      </c>
      <c r="HE26" s="945">
        <v>38.55477629929473</v>
      </c>
      <c r="HF26" s="945">
        <f t="shared" si="26"/>
        <v>103.00641165162594</v>
      </c>
      <c r="HG26" s="945">
        <v>0</v>
      </c>
      <c r="HH26" s="945">
        <v>0</v>
      </c>
      <c r="HI26" s="945">
        <v>0</v>
      </c>
      <c r="HJ26" s="945">
        <f>HG26+HH26+HI26</f>
        <v>0</v>
      </c>
      <c r="HK26" s="945">
        <v>0</v>
      </c>
      <c r="HL26" s="945">
        <v>0</v>
      </c>
      <c r="HM26" s="945">
        <v>0</v>
      </c>
      <c r="HN26" s="945">
        <f t="shared" si="28"/>
        <v>0</v>
      </c>
      <c r="HO26" s="945">
        <v>0</v>
      </c>
      <c r="HP26" s="945">
        <v>0</v>
      </c>
      <c r="HQ26" s="945">
        <v>0</v>
      </c>
      <c r="HR26" s="945">
        <f t="shared" si="29"/>
        <v>0</v>
      </c>
      <c r="HS26" s="1006">
        <f t="shared" si="30"/>
        <v>103.00641165162594</v>
      </c>
      <c r="HT26" s="1007">
        <v>51.988023024733337</v>
      </c>
      <c r="HU26" s="945">
        <v>45.681041070845325</v>
      </c>
      <c r="HV26" s="945">
        <v>51.722100960963161</v>
      </c>
      <c r="HW26" s="945">
        <v>149.39116505654184</v>
      </c>
      <c r="HX26" s="945">
        <v>46.623656727104425</v>
      </c>
      <c r="HY26" s="945">
        <v>44.434747925458616</v>
      </c>
      <c r="HZ26" s="945">
        <v>52.390528609711502</v>
      </c>
      <c r="IA26" s="945">
        <v>143.44893326227452</v>
      </c>
      <c r="IB26" s="945">
        <v>54.128933888780921</v>
      </c>
      <c r="IC26" s="945">
        <v>48.209146979804288</v>
      </c>
      <c r="ID26" s="945">
        <v>55.178848926935665</v>
      </c>
      <c r="IE26" s="945">
        <v>157.51692979552087</v>
      </c>
      <c r="IF26" s="945">
        <v>47.852196507999992</v>
      </c>
      <c r="IG26" s="945">
        <v>54.411229701200007</v>
      </c>
      <c r="IH26" s="945">
        <v>57.39826527933333</v>
      </c>
      <c r="II26" s="945">
        <v>159.66169148853331</v>
      </c>
      <c r="IJ26" s="1006">
        <f t="shared" si="15"/>
        <v>610.01871960287053</v>
      </c>
      <c r="IK26" s="1007">
        <v>0</v>
      </c>
      <c r="IL26" s="945">
        <v>0</v>
      </c>
      <c r="IM26" s="945">
        <v>0</v>
      </c>
      <c r="IN26" s="1006">
        <v>0</v>
      </c>
    </row>
    <row r="27" spans="1:248" ht="23.25" customHeight="1">
      <c r="A27" s="1013" t="s">
        <v>781</v>
      </c>
      <c r="F27" s="973"/>
      <c r="G27" s="974"/>
      <c r="H27" s="974"/>
      <c r="I27" s="974"/>
      <c r="J27" s="974"/>
      <c r="K27" s="974"/>
      <c r="L27" s="974"/>
      <c r="M27" s="974"/>
      <c r="N27" s="974"/>
      <c r="O27" s="974"/>
      <c r="P27" s="974"/>
      <c r="Q27" s="974"/>
      <c r="R27" s="974"/>
      <c r="S27" s="974"/>
      <c r="T27" s="974"/>
      <c r="U27" s="974"/>
      <c r="V27" s="974"/>
      <c r="W27" s="974"/>
      <c r="X27" s="974"/>
      <c r="Y27" s="974"/>
      <c r="Z27" s="974"/>
      <c r="AA27" s="974"/>
      <c r="BG27" s="904"/>
      <c r="BH27" s="904"/>
      <c r="BI27" s="904"/>
      <c r="BJ27" s="904"/>
      <c r="BK27" s="904"/>
      <c r="BL27" s="904"/>
      <c r="BM27" s="904"/>
      <c r="BN27" s="904"/>
      <c r="BO27" s="904"/>
      <c r="BP27" s="904"/>
      <c r="BQ27" s="904"/>
      <c r="BR27" s="904"/>
      <c r="BS27" s="944"/>
      <c r="BT27" s="944"/>
      <c r="BU27" s="933"/>
      <c r="BV27" s="933"/>
      <c r="BW27" s="933"/>
      <c r="BX27" s="933"/>
      <c r="BY27" s="933"/>
      <c r="BZ27" s="933"/>
      <c r="CA27" s="933"/>
      <c r="CB27" s="933"/>
      <c r="CC27" s="933"/>
      <c r="CD27" s="933"/>
      <c r="CE27" s="933"/>
      <c r="CF27" s="933"/>
      <c r="CG27" s="933">
        <v>0</v>
      </c>
      <c r="CH27" s="933">
        <v>0</v>
      </c>
      <c r="CI27" s="933">
        <v>0</v>
      </c>
      <c r="CJ27" s="933">
        <v>0</v>
      </c>
      <c r="CK27" s="933">
        <v>0</v>
      </c>
      <c r="CL27" s="933">
        <v>0</v>
      </c>
      <c r="CM27" s="933">
        <v>0</v>
      </c>
      <c r="CN27" s="933">
        <v>0</v>
      </c>
      <c r="CO27" s="933">
        <v>0</v>
      </c>
      <c r="CP27" s="933">
        <v>0</v>
      </c>
      <c r="CQ27" s="933">
        <v>0</v>
      </c>
      <c r="CR27" s="933">
        <v>0</v>
      </c>
      <c r="CS27" s="933">
        <v>0</v>
      </c>
      <c r="CT27" s="933">
        <v>0</v>
      </c>
      <c r="CU27" s="933">
        <v>0</v>
      </c>
      <c r="CV27" s="933">
        <v>0</v>
      </c>
      <c r="CW27" s="933">
        <v>0</v>
      </c>
      <c r="CX27" s="933">
        <v>0</v>
      </c>
      <c r="CY27" s="933">
        <v>8.113099191109324</v>
      </c>
      <c r="CZ27" s="933">
        <v>7.3389633058865362</v>
      </c>
      <c r="DA27" s="933">
        <v>7.9496643543160284</v>
      </c>
      <c r="DB27" s="933">
        <v>23.401726851311889</v>
      </c>
      <c r="DC27" s="933">
        <v>151.07940799794244</v>
      </c>
      <c r="DD27" s="935">
        <v>13.059667907084949</v>
      </c>
      <c r="DE27" s="933">
        <v>13.182630946014495</v>
      </c>
      <c r="DF27" s="933">
        <v>13.401331445274758</v>
      </c>
      <c r="DG27" s="933">
        <v>39.643630298374205</v>
      </c>
      <c r="DH27" s="933">
        <v>13.47568508383516</v>
      </c>
      <c r="DI27" s="933">
        <v>12.203906206996585</v>
      </c>
      <c r="DJ27" s="933">
        <v>12.440796000499219</v>
      </c>
      <c r="DK27" s="933">
        <v>38.120387291330964</v>
      </c>
      <c r="DL27" s="933">
        <v>0</v>
      </c>
      <c r="DM27" s="933">
        <v>0</v>
      </c>
      <c r="DN27" s="933">
        <v>0</v>
      </c>
      <c r="DO27" s="933">
        <v>0</v>
      </c>
      <c r="DP27" s="933">
        <v>0</v>
      </c>
      <c r="DQ27" s="933">
        <v>0</v>
      </c>
      <c r="DR27" s="933">
        <v>0</v>
      </c>
      <c r="DS27" s="933">
        <v>0</v>
      </c>
      <c r="DT27" s="936">
        <v>77.764017589705176</v>
      </c>
      <c r="DU27" s="935">
        <v>6.8891597999999998</v>
      </c>
      <c r="DV27" s="933">
        <v>3.1566856199999997</v>
      </c>
      <c r="DW27" s="933">
        <v>7.3711525700000005</v>
      </c>
      <c r="DX27" s="933">
        <v>17.416997989999999</v>
      </c>
      <c r="DY27" s="933">
        <v>7.0915974500000001</v>
      </c>
      <c r="DZ27" s="933">
        <v>7.9091266683999999</v>
      </c>
      <c r="EA27" s="933">
        <v>6.5617220441750002</v>
      </c>
      <c r="EB27" s="933">
        <v>21.562446162575</v>
      </c>
      <c r="EC27" s="933">
        <v>38.979444152574999</v>
      </c>
      <c r="ED27" s="933">
        <v>2.5347142700000003</v>
      </c>
      <c r="EE27" s="933">
        <v>2.3084079800000006</v>
      </c>
      <c r="EF27" s="933">
        <v>0.65926647999999999</v>
      </c>
      <c r="EG27" s="933">
        <v>5.5023887300000007</v>
      </c>
      <c r="EH27" s="933">
        <v>0</v>
      </c>
      <c r="EI27" s="933">
        <v>0</v>
      </c>
      <c r="EJ27" s="933">
        <v>0</v>
      </c>
      <c r="EK27" s="933">
        <v>0</v>
      </c>
      <c r="EL27" s="936">
        <v>44.481832882575006</v>
      </c>
      <c r="EM27" s="935">
        <v>8.3372132099999998</v>
      </c>
      <c r="EN27" s="933">
        <v>8.1672008799999993</v>
      </c>
      <c r="EO27" s="933">
        <v>8.8057797011697918</v>
      </c>
      <c r="EP27" s="933">
        <v>25.310193791169791</v>
      </c>
      <c r="EQ27" s="933">
        <v>7.6532460600000007</v>
      </c>
      <c r="ER27" s="933">
        <v>6.5860971400000006</v>
      </c>
      <c r="ES27" s="933">
        <v>5.6002688699999998</v>
      </c>
      <c r="ET27" s="933">
        <v>19.839612070000001</v>
      </c>
      <c r="EU27" s="933">
        <v>6.6974450299999999</v>
      </c>
      <c r="EV27" s="933">
        <v>5.9704428566666667</v>
      </c>
      <c r="EW27" s="933">
        <v>7.1858777415249016</v>
      </c>
      <c r="EX27" s="933">
        <v>19.853765628191567</v>
      </c>
      <c r="EY27" s="933">
        <v>7.8570317420586218</v>
      </c>
      <c r="EZ27" s="933">
        <v>9.4902246974452282</v>
      </c>
      <c r="FA27" s="933">
        <v>9.3175489465448944</v>
      </c>
      <c r="FB27" s="933">
        <v>26.664805386048741</v>
      </c>
      <c r="FC27" s="936">
        <v>91.668376875410104</v>
      </c>
      <c r="FD27" s="935">
        <v>3.9749467500000004</v>
      </c>
      <c r="FE27" s="933">
        <v>7.0184222800000002</v>
      </c>
      <c r="FF27" s="933">
        <v>7.7437393700000001</v>
      </c>
      <c r="FG27" s="933">
        <v>18.737108400000004</v>
      </c>
      <c r="FH27" s="933">
        <v>8.3483030193281369</v>
      </c>
      <c r="FI27" s="933">
        <v>8.630731171375233</v>
      </c>
      <c r="FJ27" s="933">
        <v>10.689113155213068</v>
      </c>
      <c r="FK27" s="933">
        <v>27.668147345916438</v>
      </c>
      <c r="FL27" s="933">
        <v>8.4679484200000008</v>
      </c>
      <c r="FM27" s="933">
        <v>8.1857022741432868</v>
      </c>
      <c r="FN27" s="933">
        <v>8.3319614762198118</v>
      </c>
      <c r="FO27" s="933">
        <v>24.985612170363098</v>
      </c>
      <c r="FP27" s="933">
        <v>7.4092480930987925</v>
      </c>
      <c r="FQ27" s="933">
        <v>8.0266390981062425</v>
      </c>
      <c r="FR27" s="933">
        <v>7.41242649241262</v>
      </c>
      <c r="FS27" s="933">
        <v>22.848313683617654</v>
      </c>
      <c r="FT27" s="936">
        <v>94.239181599897194</v>
      </c>
      <c r="FU27" s="935">
        <v>10.605934099869978</v>
      </c>
      <c r="FV27" s="933">
        <v>13.411333040000001</v>
      </c>
      <c r="FW27" s="933">
        <v>11.72450398</v>
      </c>
      <c r="FX27" s="933">
        <f t="shared" si="2"/>
        <v>35.741771119869981</v>
      </c>
      <c r="FY27" s="933">
        <v>9.2698396830000007</v>
      </c>
      <c r="FZ27" s="933">
        <v>9.7425044649999997</v>
      </c>
      <c r="GA27" s="945">
        <v>11.299192189999999</v>
      </c>
      <c r="GB27" s="945">
        <f t="shared" si="3"/>
        <v>30.311536338</v>
      </c>
      <c r="GC27" s="945">
        <v>0</v>
      </c>
      <c r="GD27" s="945">
        <v>0</v>
      </c>
      <c r="GE27" s="945">
        <v>0</v>
      </c>
      <c r="GF27" s="945">
        <f t="shared" si="4"/>
        <v>0</v>
      </c>
      <c r="GG27" s="945">
        <v>0</v>
      </c>
      <c r="GH27" s="945">
        <v>0</v>
      </c>
      <c r="GI27" s="945">
        <v>0</v>
      </c>
      <c r="GJ27" s="945">
        <f t="shared" si="5"/>
        <v>0</v>
      </c>
      <c r="GK27" s="1006">
        <v>66.053307457869977</v>
      </c>
      <c r="GL27" s="1007">
        <v>12.285864336316472</v>
      </c>
      <c r="GM27" s="945">
        <v>13.077302000914901</v>
      </c>
      <c r="GN27" s="945">
        <v>13.279447612686615</v>
      </c>
      <c r="GO27" s="945">
        <f t="shared" si="22"/>
        <v>38.642613949917987</v>
      </c>
      <c r="GP27" s="945">
        <v>15.886451222011758</v>
      </c>
      <c r="GQ27" s="945">
        <v>24.028520633922451</v>
      </c>
      <c r="GR27" s="945">
        <v>14.114473401495577</v>
      </c>
      <c r="GS27" s="945">
        <f t="shared" si="23"/>
        <v>54.029445257429785</v>
      </c>
      <c r="GT27" s="945">
        <v>14.343520651932559</v>
      </c>
      <c r="GU27" s="945">
        <v>24.438795950784314</v>
      </c>
      <c r="GV27" s="945">
        <v>21.208918586862747</v>
      </c>
      <c r="GW27" s="945">
        <f t="shared" si="24"/>
        <v>59.991235189579619</v>
      </c>
      <c r="GX27" s="945">
        <v>19.982031532290652</v>
      </c>
      <c r="GY27" s="945">
        <v>19.830268356258287</v>
      </c>
      <c r="GZ27" s="945">
        <v>24.696222904792982</v>
      </c>
      <c r="HA27" s="945">
        <f t="shared" si="25"/>
        <v>64.508522793341925</v>
      </c>
      <c r="HB27" s="1006">
        <f t="shared" si="10"/>
        <v>217.17181719026934</v>
      </c>
      <c r="HC27" s="1007">
        <v>21.26756083375944</v>
      </c>
      <c r="HD27" s="945">
        <v>21.700195831128031</v>
      </c>
      <c r="HE27" s="945">
        <v>25.703184436196487</v>
      </c>
      <c r="HF27" s="945">
        <f t="shared" si="26"/>
        <v>68.670941101083969</v>
      </c>
      <c r="HG27" s="945">
        <v>0</v>
      </c>
      <c r="HH27" s="945">
        <v>0</v>
      </c>
      <c r="HI27" s="945">
        <v>0</v>
      </c>
      <c r="HJ27" s="945">
        <f t="shared" ref="HJ27:HJ30" si="31">HG27+HH27+HI27</f>
        <v>0</v>
      </c>
      <c r="HK27" s="945">
        <v>0</v>
      </c>
      <c r="HL27" s="945">
        <v>0</v>
      </c>
      <c r="HM27" s="945">
        <v>0</v>
      </c>
      <c r="HN27" s="945">
        <f t="shared" si="28"/>
        <v>0</v>
      </c>
      <c r="HO27" s="945">
        <v>0</v>
      </c>
      <c r="HP27" s="945">
        <v>0</v>
      </c>
      <c r="HQ27" s="945">
        <v>0</v>
      </c>
      <c r="HR27" s="945">
        <f t="shared" si="29"/>
        <v>0</v>
      </c>
      <c r="HS27" s="1006">
        <f t="shared" si="30"/>
        <v>68.670941101083969</v>
      </c>
      <c r="HT27" s="1007">
        <v>34.65868163982222</v>
      </c>
      <c r="HU27" s="945">
        <v>30.454030593896888</v>
      </c>
      <c r="HV27" s="945">
        <v>34.481400650642101</v>
      </c>
      <c r="HW27" s="945">
        <v>99.594112884361209</v>
      </c>
      <c r="HX27" s="945">
        <v>31.082437858069618</v>
      </c>
      <c r="HY27" s="945">
        <v>29.66162347216391</v>
      </c>
      <c r="HZ27" s="945">
        <v>34.930938723140997</v>
      </c>
      <c r="IA27" s="945">
        <v>95.675000053374532</v>
      </c>
      <c r="IB27" s="945">
        <v>36.085955822520617</v>
      </c>
      <c r="IC27" s="945">
        <v>32.139431306536196</v>
      </c>
      <c r="ID27" s="945">
        <v>36.793849857957113</v>
      </c>
      <c r="IE27" s="945">
        <v>105.01923698701393</v>
      </c>
      <c r="IF27" s="945">
        <v>31.901464235333339</v>
      </c>
      <c r="IG27" s="945">
        <v>36.274153200800001</v>
      </c>
      <c r="IH27" s="945">
        <v>38.257546416222219</v>
      </c>
      <c r="II27" s="945">
        <v>106.43316385235556</v>
      </c>
      <c r="IJ27" s="1006">
        <f t="shared" si="15"/>
        <v>406.72151377710526</v>
      </c>
      <c r="IK27" s="1007">
        <v>0</v>
      </c>
      <c r="IL27" s="945">
        <v>0</v>
      </c>
      <c r="IM27" s="945">
        <v>0</v>
      </c>
      <c r="IN27" s="1006">
        <v>0</v>
      </c>
    </row>
    <row r="28" spans="1:248" ht="23.25" customHeight="1">
      <c r="A28" s="1013" t="s">
        <v>782</v>
      </c>
      <c r="F28" s="973"/>
      <c r="G28" s="974"/>
      <c r="H28" s="974"/>
      <c r="I28" s="974"/>
      <c r="J28" s="974"/>
      <c r="K28" s="974"/>
      <c r="L28" s="974"/>
      <c r="M28" s="974"/>
      <c r="N28" s="974"/>
      <c r="O28" s="974"/>
      <c r="P28" s="974"/>
      <c r="Q28" s="974"/>
      <c r="R28" s="974"/>
      <c r="S28" s="974"/>
      <c r="T28" s="974"/>
      <c r="U28" s="974"/>
      <c r="V28" s="974"/>
      <c r="W28" s="974"/>
      <c r="X28" s="974"/>
      <c r="Y28" s="974"/>
      <c r="Z28" s="974"/>
      <c r="AA28" s="974"/>
      <c r="BG28" s="904"/>
      <c r="BH28" s="904"/>
      <c r="BI28" s="904"/>
      <c r="BJ28" s="904"/>
      <c r="BK28" s="904"/>
      <c r="BL28" s="904"/>
      <c r="BM28" s="904"/>
      <c r="BN28" s="904"/>
      <c r="BO28" s="904"/>
      <c r="BP28" s="904"/>
      <c r="BQ28" s="904"/>
      <c r="BR28" s="904"/>
      <c r="BS28" s="944"/>
      <c r="BT28" s="944"/>
      <c r="BU28" s="933"/>
      <c r="BV28" s="933"/>
      <c r="BW28" s="933"/>
      <c r="BX28" s="933"/>
      <c r="BY28" s="933"/>
      <c r="BZ28" s="933"/>
      <c r="CA28" s="933"/>
      <c r="CB28" s="933"/>
      <c r="CC28" s="933"/>
      <c r="CD28" s="933"/>
      <c r="CE28" s="933"/>
      <c r="CF28" s="933"/>
      <c r="CG28" s="933">
        <v>0</v>
      </c>
      <c r="CH28" s="933">
        <v>0</v>
      </c>
      <c r="CI28" s="933">
        <v>0</v>
      </c>
      <c r="CJ28" s="933">
        <v>0</v>
      </c>
      <c r="CK28" s="933">
        <v>0</v>
      </c>
      <c r="CL28" s="933">
        <v>0</v>
      </c>
      <c r="CM28" s="933">
        <v>20.323559399999997</v>
      </c>
      <c r="CN28" s="933">
        <v>33.958006900000001</v>
      </c>
      <c r="CO28" s="933">
        <v>54.39</v>
      </c>
      <c r="CP28" s="933">
        <v>108.67156630000001</v>
      </c>
      <c r="CQ28" s="933">
        <v>30.057585639999999</v>
      </c>
      <c r="CR28" s="933">
        <v>30.152747000000002</v>
      </c>
      <c r="CS28" s="933">
        <v>23.522932999999998</v>
      </c>
      <c r="CT28" s="933">
        <v>83.733265639999999</v>
      </c>
      <c r="CU28" s="933">
        <v>22.475079000000001</v>
      </c>
      <c r="CV28" s="933">
        <v>22.475079000000001</v>
      </c>
      <c r="CW28" s="933">
        <v>30.665928000000001</v>
      </c>
      <c r="CX28" s="933">
        <v>75.616085999999996</v>
      </c>
      <c r="CY28" s="933">
        <v>8.2804129999999994</v>
      </c>
      <c r="CZ28" s="933">
        <v>21.565714</v>
      </c>
      <c r="DA28" s="933">
        <v>32.999554300000007</v>
      </c>
      <c r="DB28" s="933">
        <v>62.845681300000003</v>
      </c>
      <c r="DC28" s="933">
        <v>345.91881990000002</v>
      </c>
      <c r="DD28" s="935">
        <v>36.5654813433</v>
      </c>
      <c r="DE28" s="933">
        <v>33.40307176092</v>
      </c>
      <c r="DF28" s="933">
        <v>32.512105234656005</v>
      </c>
      <c r="DG28" s="933">
        <v>102.48065833887601</v>
      </c>
      <c r="DH28" s="933">
        <v>30.755589098748008</v>
      </c>
      <c r="DI28" s="933">
        <v>32.236642242984004</v>
      </c>
      <c r="DJ28" s="933">
        <v>31.839995754816002</v>
      </c>
      <c r="DK28" s="933">
        <v>94.832227096548024</v>
      </c>
      <c r="DL28" s="933">
        <v>0</v>
      </c>
      <c r="DM28" s="933">
        <v>6.6961846599999966</v>
      </c>
      <c r="DN28" s="933">
        <v>86.755740329999981</v>
      </c>
      <c r="DO28" s="933">
        <v>93.451924989999981</v>
      </c>
      <c r="DP28" s="933">
        <v>88.278773239999992</v>
      </c>
      <c r="DQ28" s="933">
        <v>91.982637960000005</v>
      </c>
      <c r="DR28" s="933">
        <v>77.286663720000007</v>
      </c>
      <c r="DS28" s="933">
        <v>257.54807492000003</v>
      </c>
      <c r="DT28" s="936">
        <v>548.31288534542398</v>
      </c>
      <c r="DU28" s="935">
        <v>5.5201755700000028</v>
      </c>
      <c r="DV28" s="933">
        <v>22.647797050000001</v>
      </c>
      <c r="DW28" s="933">
        <v>0.6614352</v>
      </c>
      <c r="DX28" s="933">
        <v>28.829407820000004</v>
      </c>
      <c r="DY28" s="933">
        <v>16.885857999999999</v>
      </c>
      <c r="DZ28" s="933">
        <v>4.2924156</v>
      </c>
      <c r="EA28" s="933">
        <v>7.1093019999999996</v>
      </c>
      <c r="EB28" s="933">
        <v>28.2875756</v>
      </c>
      <c r="EC28" s="933">
        <v>57.116983420000004</v>
      </c>
      <c r="ED28" s="933">
        <v>5.6012455800000005</v>
      </c>
      <c r="EE28" s="933">
        <v>17.629821800000002</v>
      </c>
      <c r="EF28" s="933">
        <v>44.090209999999999</v>
      </c>
      <c r="EG28" s="933">
        <v>67.321277379999998</v>
      </c>
      <c r="EH28" s="933">
        <v>0.62576080000000001</v>
      </c>
      <c r="EI28" s="933">
        <v>0.27874180000000004</v>
      </c>
      <c r="EJ28" s="933">
        <v>3.3210000000000003E-2</v>
      </c>
      <c r="EK28" s="933">
        <v>0.93771260000000012</v>
      </c>
      <c r="EL28" s="936">
        <v>125.37597339999999</v>
      </c>
      <c r="EM28" s="935">
        <v>8.0582263000000012</v>
      </c>
      <c r="EN28" s="933">
        <v>31.059989519999995</v>
      </c>
      <c r="EO28" s="933">
        <v>38.2973268</v>
      </c>
      <c r="EP28" s="933">
        <v>77.415542619999997</v>
      </c>
      <c r="EQ28" s="933">
        <v>34.7424842</v>
      </c>
      <c r="ER28" s="933">
        <v>45.107643600000003</v>
      </c>
      <c r="ES28" s="933">
        <v>44.543929299999988</v>
      </c>
      <c r="ET28" s="933">
        <v>124.3940571</v>
      </c>
      <c r="EU28" s="933">
        <v>47.862072199999993</v>
      </c>
      <c r="EV28" s="933">
        <v>48.363765700000002</v>
      </c>
      <c r="EW28" s="933">
        <v>43.931716300000012</v>
      </c>
      <c r="EX28" s="933">
        <v>140.15755420000002</v>
      </c>
      <c r="EY28" s="933">
        <v>43.892417099999996</v>
      </c>
      <c r="EZ28" s="933">
        <v>48.261425200000005</v>
      </c>
      <c r="FA28" s="933">
        <v>48.560411299999998</v>
      </c>
      <c r="FB28" s="933">
        <v>140.71425360000001</v>
      </c>
      <c r="FC28" s="936">
        <v>482.68140751999999</v>
      </c>
      <c r="FD28" s="935">
        <v>59.489643000000001</v>
      </c>
      <c r="FE28" s="933">
        <v>59.159389800000021</v>
      </c>
      <c r="FF28" s="933">
        <v>70.74199483999999</v>
      </c>
      <c r="FG28" s="933">
        <v>189.39102764</v>
      </c>
      <c r="FH28" s="933">
        <v>67.008839079999987</v>
      </c>
      <c r="FI28" s="933">
        <v>56.369435199999998</v>
      </c>
      <c r="FJ28" s="933">
        <v>62.7058502</v>
      </c>
      <c r="FK28" s="933">
        <v>186.08412447999999</v>
      </c>
      <c r="FL28" s="933">
        <v>60.746809640000002</v>
      </c>
      <c r="FM28" s="933">
        <v>62.557518999999999</v>
      </c>
      <c r="FN28" s="933">
        <v>60.658607600000011</v>
      </c>
      <c r="FO28" s="933">
        <v>183.96293624</v>
      </c>
      <c r="FP28" s="933">
        <v>60.859258000000004</v>
      </c>
      <c r="FQ28" s="933">
        <v>5.4766830999999998</v>
      </c>
      <c r="FR28" s="933">
        <v>3.5772423400000002</v>
      </c>
      <c r="FS28" s="933">
        <v>69.913183440000012</v>
      </c>
      <c r="FT28" s="936">
        <v>629.35127180000006</v>
      </c>
      <c r="FU28" s="935">
        <v>149.71126987</v>
      </c>
      <c r="FV28" s="933">
        <v>111.10788391</v>
      </c>
      <c r="FW28" s="933">
        <v>177.25066544000001</v>
      </c>
      <c r="FX28" s="933">
        <f t="shared" si="2"/>
        <v>438.06981922</v>
      </c>
      <c r="FY28" s="933">
        <v>138.16512018</v>
      </c>
      <c r="FZ28" s="933">
        <v>134.74375817999999</v>
      </c>
      <c r="GA28" s="945">
        <v>87.042367759999991</v>
      </c>
      <c r="GB28" s="945">
        <f t="shared" si="3"/>
        <v>359.95124611999995</v>
      </c>
      <c r="GC28" s="945">
        <v>140.90194381999999</v>
      </c>
      <c r="GD28" s="945">
        <v>132.49742431000001</v>
      </c>
      <c r="GE28" s="945">
        <v>50.799447960000002</v>
      </c>
      <c r="GF28" s="945">
        <f t="shared" si="4"/>
        <v>324.19881609000004</v>
      </c>
      <c r="GG28" s="945">
        <v>46.865119130000004</v>
      </c>
      <c r="GH28" s="945">
        <v>47.055039790000002</v>
      </c>
      <c r="GI28" s="945">
        <v>125.60541234999999</v>
      </c>
      <c r="GJ28" s="945">
        <f t="shared" si="5"/>
        <v>219.52557127</v>
      </c>
      <c r="GK28" s="1006">
        <v>1341.7454527</v>
      </c>
      <c r="GL28" s="1007">
        <v>43.226279739999995</v>
      </c>
      <c r="GM28" s="945">
        <v>42.224677619999973</v>
      </c>
      <c r="GN28" s="945">
        <v>52.707319719999987</v>
      </c>
      <c r="GO28" s="945">
        <f t="shared" si="22"/>
        <v>138.15827707999995</v>
      </c>
      <c r="GP28" s="945">
        <v>48.852059179999991</v>
      </c>
      <c r="GQ28" s="945">
        <v>54.937684199999993</v>
      </c>
      <c r="GR28" s="945">
        <v>49.267104600000003</v>
      </c>
      <c r="GS28" s="945">
        <f t="shared" si="23"/>
        <v>153.05684797999999</v>
      </c>
      <c r="GT28" s="945">
        <v>53.219784599999997</v>
      </c>
      <c r="GU28" s="945">
        <v>54.599467600000025</v>
      </c>
      <c r="GV28" s="945">
        <v>49.025814799999978</v>
      </c>
      <c r="GW28" s="945">
        <f t="shared" si="24"/>
        <v>156.845067</v>
      </c>
      <c r="GX28" s="945">
        <v>50.148593080000005</v>
      </c>
      <c r="GY28" s="945">
        <v>56.307374399999979</v>
      </c>
      <c r="GZ28" s="945">
        <v>55.919419599999991</v>
      </c>
      <c r="HA28" s="945">
        <f t="shared" si="25"/>
        <v>162.37538707999997</v>
      </c>
      <c r="HB28" s="1006">
        <f t="shared" si="10"/>
        <v>610.43557913999985</v>
      </c>
      <c r="HC28" s="1007">
        <v>56.145068600000016</v>
      </c>
      <c r="HD28" s="945">
        <v>56.496457999999983</v>
      </c>
      <c r="HE28" s="945">
        <v>57.543790780000016</v>
      </c>
      <c r="HF28" s="945">
        <f t="shared" si="26"/>
        <v>170.18531738000001</v>
      </c>
      <c r="HG28" s="945">
        <v>62.168625859999999</v>
      </c>
      <c r="HH28" s="945">
        <v>181.89699540000001</v>
      </c>
      <c r="HI28" s="945">
        <v>173.66865393999998</v>
      </c>
      <c r="HJ28" s="945">
        <f t="shared" si="31"/>
        <v>417.73427519999996</v>
      </c>
      <c r="HK28" s="945">
        <v>175.14</v>
      </c>
      <c r="HL28" s="945">
        <v>171.71100000000001</v>
      </c>
      <c r="HM28" s="945">
        <v>122.54900000000001</v>
      </c>
      <c r="HN28" s="945">
        <f t="shared" si="28"/>
        <v>469.4</v>
      </c>
      <c r="HO28" s="945">
        <v>242.88990000000001</v>
      </c>
      <c r="HP28" s="945">
        <v>187.202</v>
      </c>
      <c r="HQ28" s="945">
        <v>196.58</v>
      </c>
      <c r="HR28" s="945">
        <f t="shared" si="29"/>
        <v>626.67190000000005</v>
      </c>
      <c r="HS28" s="1006">
        <f t="shared" si="30"/>
        <v>1683.9914925799999</v>
      </c>
      <c r="HT28" s="1007">
        <v>76.233928109999979</v>
      </c>
      <c r="HU28" s="945">
        <v>60.136503639999979</v>
      </c>
      <c r="HV28" s="945">
        <v>76.207634679999998</v>
      </c>
      <c r="HW28" s="945">
        <v>212.57806642999995</v>
      </c>
      <c r="HX28" s="945">
        <v>32.757541823333334</v>
      </c>
      <c r="HY28" s="945">
        <v>32.757541823333334</v>
      </c>
      <c r="HZ28" s="945">
        <v>32.757541823333334</v>
      </c>
      <c r="IA28" s="945">
        <v>98.272625469999994</v>
      </c>
      <c r="IB28" s="945">
        <v>0</v>
      </c>
      <c r="IC28" s="945">
        <v>0</v>
      </c>
      <c r="ID28" s="945">
        <v>0</v>
      </c>
      <c r="IE28" s="945">
        <v>0</v>
      </c>
      <c r="IF28" s="945">
        <v>0</v>
      </c>
      <c r="IG28" s="945">
        <v>0</v>
      </c>
      <c r="IH28" s="945">
        <v>0</v>
      </c>
      <c r="II28" s="945">
        <v>0</v>
      </c>
      <c r="IJ28" s="1006">
        <f t="shared" si="15"/>
        <v>310.85069189999996</v>
      </c>
      <c r="IK28" s="1007">
        <v>0</v>
      </c>
      <c r="IL28" s="945">
        <v>0</v>
      </c>
      <c r="IM28" s="945">
        <v>0</v>
      </c>
      <c r="IN28" s="1006">
        <v>0</v>
      </c>
    </row>
    <row r="29" spans="1:248" ht="23.25" customHeight="1">
      <c r="A29" s="1013" t="s">
        <v>783</v>
      </c>
      <c r="F29" s="973"/>
      <c r="G29" s="974"/>
      <c r="H29" s="974"/>
      <c r="I29" s="974"/>
      <c r="J29" s="974"/>
      <c r="K29" s="974"/>
      <c r="L29" s="974"/>
      <c r="M29" s="974"/>
      <c r="N29" s="974"/>
      <c r="O29" s="974"/>
      <c r="P29" s="974"/>
      <c r="Q29" s="974"/>
      <c r="R29" s="974"/>
      <c r="S29" s="974"/>
      <c r="T29" s="974"/>
      <c r="U29" s="974"/>
      <c r="V29" s="974"/>
      <c r="W29" s="974"/>
      <c r="X29" s="974"/>
      <c r="Y29" s="974"/>
      <c r="Z29" s="974"/>
      <c r="AA29" s="974"/>
      <c r="BG29" s="904"/>
      <c r="BH29" s="904"/>
      <c r="BI29" s="904"/>
      <c r="BJ29" s="904"/>
      <c r="BK29" s="904"/>
      <c r="BL29" s="904"/>
      <c r="BM29" s="904"/>
      <c r="BN29" s="904"/>
      <c r="BO29" s="904"/>
      <c r="BP29" s="904"/>
      <c r="BQ29" s="904"/>
      <c r="BR29" s="904"/>
      <c r="BS29" s="944"/>
      <c r="BT29" s="944"/>
      <c r="BU29" s="933"/>
      <c r="BV29" s="933"/>
      <c r="BW29" s="933"/>
      <c r="BX29" s="933"/>
      <c r="BY29" s="933"/>
      <c r="BZ29" s="933"/>
      <c r="CA29" s="933"/>
      <c r="CB29" s="933"/>
      <c r="CC29" s="933"/>
      <c r="CD29" s="933"/>
      <c r="CE29" s="933"/>
      <c r="CF29" s="933"/>
      <c r="CG29" s="933"/>
      <c r="CH29" s="933"/>
      <c r="CI29" s="933"/>
      <c r="CJ29" s="933"/>
      <c r="CK29" s="933"/>
      <c r="CL29" s="933"/>
      <c r="CM29" s="933"/>
      <c r="CN29" s="933"/>
      <c r="CO29" s="933"/>
      <c r="CP29" s="933"/>
      <c r="CQ29" s="933"/>
      <c r="CR29" s="933"/>
      <c r="CS29" s="933"/>
      <c r="CT29" s="933"/>
      <c r="CU29" s="933"/>
      <c r="CV29" s="933"/>
      <c r="CW29" s="933"/>
      <c r="CX29" s="933"/>
      <c r="CY29" s="933"/>
      <c r="CZ29" s="933"/>
      <c r="DA29" s="933"/>
      <c r="DB29" s="933"/>
      <c r="DC29" s="933"/>
      <c r="DD29" s="935"/>
      <c r="DE29" s="933"/>
      <c r="DF29" s="933"/>
      <c r="DG29" s="933"/>
      <c r="DH29" s="933"/>
      <c r="DI29" s="933"/>
      <c r="DJ29" s="933"/>
      <c r="DK29" s="933"/>
      <c r="DL29" s="933"/>
      <c r="DM29" s="933"/>
      <c r="DN29" s="933"/>
      <c r="DO29" s="933"/>
      <c r="DP29" s="933"/>
      <c r="DQ29" s="933"/>
      <c r="DR29" s="933"/>
      <c r="DS29" s="933"/>
      <c r="DT29" s="936"/>
      <c r="DU29" s="935"/>
      <c r="DV29" s="933"/>
      <c r="DW29" s="933"/>
      <c r="DX29" s="933"/>
      <c r="DY29" s="933"/>
      <c r="DZ29" s="933"/>
      <c r="EA29" s="933"/>
      <c r="EB29" s="933"/>
      <c r="EC29" s="933"/>
      <c r="ED29" s="933"/>
      <c r="EE29" s="933"/>
      <c r="EF29" s="933"/>
      <c r="EG29" s="933"/>
      <c r="EH29" s="933"/>
      <c r="EI29" s="933"/>
      <c r="EJ29" s="933"/>
      <c r="EK29" s="933"/>
      <c r="EL29" s="936"/>
      <c r="EM29" s="935"/>
      <c r="EN29" s="933"/>
      <c r="EO29" s="933"/>
      <c r="EP29" s="933"/>
      <c r="EQ29" s="933"/>
      <c r="ER29" s="933"/>
      <c r="ES29" s="933"/>
      <c r="ET29" s="933"/>
      <c r="EU29" s="933"/>
      <c r="EV29" s="933"/>
      <c r="EW29" s="933"/>
      <c r="EX29" s="933"/>
      <c r="EY29" s="933"/>
      <c r="EZ29" s="933"/>
      <c r="FA29" s="933"/>
      <c r="FB29" s="933"/>
      <c r="FC29" s="936"/>
      <c r="FD29" s="935">
        <v>0</v>
      </c>
      <c r="FE29" s="933">
        <v>0</v>
      </c>
      <c r="FF29" s="933">
        <v>0</v>
      </c>
      <c r="FG29" s="933">
        <v>0</v>
      </c>
      <c r="FH29" s="933">
        <v>0</v>
      </c>
      <c r="FI29" s="933">
        <v>7.7667304399999999</v>
      </c>
      <c r="FJ29" s="933">
        <v>60.631894550000005</v>
      </c>
      <c r="FK29" s="933">
        <v>68.398624990000016</v>
      </c>
      <c r="FL29" s="933">
        <v>82.385001110000005</v>
      </c>
      <c r="FM29" s="933">
        <v>82.496514079999997</v>
      </c>
      <c r="FN29" s="933">
        <v>82.390887739999997</v>
      </c>
      <c r="FO29" s="933">
        <v>247.27240293</v>
      </c>
      <c r="FP29" s="933">
        <v>81.949493430000004</v>
      </c>
      <c r="FQ29" s="933">
        <v>79.794339090000008</v>
      </c>
      <c r="FR29" s="933">
        <v>88.670767400000003</v>
      </c>
      <c r="FS29" s="933">
        <v>250.41459992000003</v>
      </c>
      <c r="FT29" s="936">
        <v>566.08562784000003</v>
      </c>
      <c r="FU29" s="935">
        <v>86.454763</v>
      </c>
      <c r="FV29" s="933">
        <v>61.491884040000002</v>
      </c>
      <c r="FW29" s="933">
        <v>101.52531382000001</v>
      </c>
      <c r="FX29" s="933">
        <f t="shared" si="2"/>
        <v>249.47196086000002</v>
      </c>
      <c r="FY29" s="933">
        <v>79.771264450000004</v>
      </c>
      <c r="FZ29" s="933">
        <v>76.186732059999997</v>
      </c>
      <c r="GA29" s="945">
        <v>87.042367759999991</v>
      </c>
      <c r="GB29" s="945">
        <f t="shared" si="3"/>
        <v>243.00036426999998</v>
      </c>
      <c r="GC29" s="945">
        <v>81.589225139999996</v>
      </c>
      <c r="GD29" s="945">
        <v>76.680998310000007</v>
      </c>
      <c r="GE29" s="945">
        <v>81.810934039999992</v>
      </c>
      <c r="GF29" s="945">
        <f t="shared" si="4"/>
        <v>240.08115749000001</v>
      </c>
      <c r="GG29" s="945">
        <v>75.344254140000004</v>
      </c>
      <c r="GH29" s="945">
        <v>76.007605960000006</v>
      </c>
      <c r="GI29" s="945">
        <v>72.572339150000005</v>
      </c>
      <c r="GJ29" s="945">
        <f t="shared" si="5"/>
        <v>223.92419925000002</v>
      </c>
      <c r="GK29" s="1006">
        <v>956.47768186999997</v>
      </c>
      <c r="GL29" s="1007">
        <v>78.251209829999993</v>
      </c>
      <c r="GM29" s="945">
        <v>56.611250240000004</v>
      </c>
      <c r="GN29" s="945">
        <v>103.14366506</v>
      </c>
      <c r="GO29" s="945">
        <f t="shared" si="22"/>
        <v>238.00612512999999</v>
      </c>
      <c r="GP29" s="945">
        <v>59.747672700000003</v>
      </c>
      <c r="GQ29" s="945">
        <v>107.77345756999999</v>
      </c>
      <c r="GR29" s="945">
        <v>85.469034539999996</v>
      </c>
      <c r="GS29" s="945">
        <f t="shared" si="23"/>
        <v>252.99016481000001</v>
      </c>
      <c r="GT29" s="945">
        <v>85.24195309000001</v>
      </c>
      <c r="GU29" s="945">
        <v>84.336641389999997</v>
      </c>
      <c r="GV29" s="945">
        <v>65.357038050000014</v>
      </c>
      <c r="GW29" s="945">
        <f t="shared" si="24"/>
        <v>234.93563253000002</v>
      </c>
      <c r="GX29" s="945">
        <v>102.07789747999999</v>
      </c>
      <c r="GY29" s="945">
        <v>79.428116510000009</v>
      </c>
      <c r="GZ29" s="945">
        <v>93.529046240000014</v>
      </c>
      <c r="HA29" s="945">
        <f t="shared" si="25"/>
        <v>275.03506023</v>
      </c>
      <c r="HB29" s="1006">
        <f t="shared" si="10"/>
        <v>1000.9669827</v>
      </c>
      <c r="HC29" s="1007">
        <v>87.836908840000007</v>
      </c>
      <c r="HD29" s="945">
        <v>89.084136650000005</v>
      </c>
      <c r="HE29" s="945">
        <v>84.925763540000005</v>
      </c>
      <c r="HF29" s="945">
        <f t="shared" si="26"/>
        <v>261.84680903000003</v>
      </c>
      <c r="HG29" s="945">
        <v>95.631169060000005</v>
      </c>
      <c r="HH29" s="945">
        <v>101.09760263</v>
      </c>
      <c r="HI29" s="945">
        <v>96.121733949999992</v>
      </c>
      <c r="HJ29" s="945">
        <f t="shared" si="31"/>
        <v>292.85050563999999</v>
      </c>
      <c r="HK29" s="945">
        <v>97.364000000000004</v>
      </c>
      <c r="HL29" s="945">
        <v>95.394999999999996</v>
      </c>
      <c r="HM29" s="945">
        <v>68.126999999999995</v>
      </c>
      <c r="HN29" s="945">
        <f t="shared" si="28"/>
        <v>260.88600000000002</v>
      </c>
      <c r="HO29" s="945">
        <v>134.904</v>
      </c>
      <c r="HP29" s="945">
        <v>104.0638</v>
      </c>
      <c r="HQ29" s="945">
        <v>109.25369999999999</v>
      </c>
      <c r="HR29" s="945">
        <f t="shared" si="29"/>
        <v>348.22149999999999</v>
      </c>
      <c r="HS29" s="1006">
        <f t="shared" si="30"/>
        <v>1163.80481467</v>
      </c>
      <c r="HT29" s="1007">
        <v>100.09268112999997</v>
      </c>
      <c r="HU29" s="945">
        <v>84.75066139999997</v>
      </c>
      <c r="HV29" s="945">
        <v>112.37430575000003</v>
      </c>
      <c r="HW29" s="945">
        <v>297.21764827999999</v>
      </c>
      <c r="HX29" s="945">
        <v>109.77100533333333</v>
      </c>
      <c r="HY29" s="945">
        <v>109.77100533333333</v>
      </c>
      <c r="HZ29" s="945">
        <v>109.77100533333333</v>
      </c>
      <c r="IA29" s="945">
        <v>329.313016</v>
      </c>
      <c r="IB29" s="945">
        <v>0</v>
      </c>
      <c r="IC29" s="945">
        <v>0</v>
      </c>
      <c r="ID29" s="945">
        <v>0</v>
      </c>
      <c r="IE29" s="945">
        <v>0</v>
      </c>
      <c r="IF29" s="945">
        <v>0</v>
      </c>
      <c r="IG29" s="945">
        <v>0</v>
      </c>
      <c r="IH29" s="945">
        <v>0</v>
      </c>
      <c r="II29" s="945">
        <v>0</v>
      </c>
      <c r="IJ29" s="1006">
        <f t="shared" si="15"/>
        <v>626.53066428</v>
      </c>
      <c r="IK29" s="1007">
        <v>0</v>
      </c>
      <c r="IL29" s="945">
        <v>0</v>
      </c>
      <c r="IM29" s="945">
        <v>0</v>
      </c>
      <c r="IN29" s="1006">
        <v>0</v>
      </c>
    </row>
    <row r="30" spans="1:248" ht="23.25" customHeight="1">
      <c r="A30" s="1013" t="s">
        <v>784</v>
      </c>
      <c r="F30" s="973"/>
      <c r="G30" s="974"/>
      <c r="H30" s="974"/>
      <c r="I30" s="974"/>
      <c r="J30" s="974"/>
      <c r="K30" s="974"/>
      <c r="L30" s="974"/>
      <c r="M30" s="974"/>
      <c r="N30" s="974"/>
      <c r="O30" s="974"/>
      <c r="P30" s="974"/>
      <c r="Q30" s="974"/>
      <c r="R30" s="974"/>
      <c r="S30" s="974"/>
      <c r="T30" s="974"/>
      <c r="U30" s="974"/>
      <c r="V30" s="974"/>
      <c r="W30" s="974"/>
      <c r="X30" s="974"/>
      <c r="Y30" s="974"/>
      <c r="Z30" s="974"/>
      <c r="AA30" s="974"/>
      <c r="BG30" s="904"/>
      <c r="BH30" s="904"/>
      <c r="BI30" s="904"/>
      <c r="BJ30" s="904"/>
      <c r="BK30" s="904"/>
      <c r="BL30" s="904"/>
      <c r="BM30" s="904"/>
      <c r="BN30" s="904"/>
      <c r="BO30" s="904"/>
      <c r="BP30" s="904"/>
      <c r="BQ30" s="904"/>
      <c r="BR30" s="904"/>
      <c r="BS30" s="944"/>
      <c r="BT30" s="944"/>
      <c r="BU30" s="933"/>
      <c r="BV30" s="933"/>
      <c r="BW30" s="933"/>
      <c r="BX30" s="933"/>
      <c r="BY30" s="933"/>
      <c r="BZ30" s="933"/>
      <c r="CA30" s="933"/>
      <c r="CB30" s="933"/>
      <c r="CC30" s="933"/>
      <c r="CD30" s="933"/>
      <c r="CE30" s="933"/>
      <c r="CF30" s="933"/>
      <c r="CG30" s="933"/>
      <c r="CH30" s="933"/>
      <c r="CI30" s="933"/>
      <c r="CJ30" s="933"/>
      <c r="CK30" s="933"/>
      <c r="CL30" s="933"/>
      <c r="CM30" s="933"/>
      <c r="CN30" s="933"/>
      <c r="CO30" s="933"/>
      <c r="CP30" s="933"/>
      <c r="CQ30" s="933"/>
      <c r="CR30" s="933"/>
      <c r="CS30" s="933"/>
      <c r="CT30" s="933"/>
      <c r="CU30" s="933"/>
      <c r="CV30" s="933"/>
      <c r="CW30" s="933"/>
      <c r="CX30" s="933"/>
      <c r="CY30" s="933"/>
      <c r="CZ30" s="933"/>
      <c r="DA30" s="933"/>
      <c r="DB30" s="933"/>
      <c r="DC30" s="933"/>
      <c r="DD30" s="935"/>
      <c r="DE30" s="933"/>
      <c r="DF30" s="933"/>
      <c r="DG30" s="933"/>
      <c r="DH30" s="933"/>
      <c r="DI30" s="933"/>
      <c r="DJ30" s="933"/>
      <c r="DK30" s="933"/>
      <c r="DL30" s="933"/>
      <c r="DM30" s="933"/>
      <c r="DN30" s="933"/>
      <c r="DO30" s="933"/>
      <c r="DP30" s="933"/>
      <c r="DQ30" s="933"/>
      <c r="DR30" s="933"/>
      <c r="DS30" s="933"/>
      <c r="DT30" s="936"/>
      <c r="DU30" s="935"/>
      <c r="DV30" s="933"/>
      <c r="DW30" s="933"/>
      <c r="DX30" s="933"/>
      <c r="DY30" s="933"/>
      <c r="DZ30" s="933"/>
      <c r="EA30" s="933"/>
      <c r="EB30" s="933"/>
      <c r="EC30" s="933"/>
      <c r="ED30" s="933"/>
      <c r="EE30" s="933"/>
      <c r="EF30" s="933"/>
      <c r="EG30" s="933"/>
      <c r="EH30" s="933"/>
      <c r="EI30" s="933"/>
      <c r="EJ30" s="933"/>
      <c r="EK30" s="933"/>
      <c r="EL30" s="936"/>
      <c r="EM30" s="935"/>
      <c r="EN30" s="933"/>
      <c r="EO30" s="933"/>
      <c r="EP30" s="933"/>
      <c r="EQ30" s="933"/>
      <c r="ER30" s="933"/>
      <c r="ES30" s="933"/>
      <c r="ET30" s="933"/>
      <c r="EU30" s="933"/>
      <c r="EV30" s="933"/>
      <c r="EW30" s="933"/>
      <c r="EX30" s="933"/>
      <c r="EY30" s="933"/>
      <c r="EZ30" s="933"/>
      <c r="FA30" s="933"/>
      <c r="FB30" s="933"/>
      <c r="FC30" s="936"/>
      <c r="FD30" s="935">
        <v>0</v>
      </c>
      <c r="FE30" s="933">
        <v>0</v>
      </c>
      <c r="FF30" s="933">
        <v>0</v>
      </c>
      <c r="FG30" s="933">
        <v>0</v>
      </c>
      <c r="FH30" s="933">
        <v>0</v>
      </c>
      <c r="FI30" s="933">
        <v>3.8340399999999999</v>
      </c>
      <c r="FJ30" s="933">
        <v>28.092803</v>
      </c>
      <c r="FK30" s="933">
        <v>31.926843000000002</v>
      </c>
      <c r="FL30" s="933">
        <v>38.556700999999997</v>
      </c>
      <c r="FM30" s="933">
        <v>38.584528599999999</v>
      </c>
      <c r="FN30" s="933">
        <v>38.478365600000004</v>
      </c>
      <c r="FO30" s="933">
        <v>115.61959520000001</v>
      </c>
      <c r="FP30" s="933">
        <v>38.220452999999999</v>
      </c>
      <c r="FQ30" s="933">
        <v>37.398468020000003</v>
      </c>
      <c r="FR30" s="933">
        <v>41.652817010000007</v>
      </c>
      <c r="FS30" s="933">
        <v>117.27173802999999</v>
      </c>
      <c r="FT30" s="936">
        <v>264.81817623000001</v>
      </c>
      <c r="FU30" s="935">
        <v>40.768188989999999</v>
      </c>
      <c r="FV30" s="933">
        <v>28.739360000000001</v>
      </c>
      <c r="FW30" s="933">
        <v>47.861963200000005</v>
      </c>
      <c r="FX30" s="933">
        <f t="shared" si="2"/>
        <v>117.36951219000001</v>
      </c>
      <c r="FY30" s="933">
        <v>37.825948739999994</v>
      </c>
      <c r="FZ30" s="933">
        <v>36.112212999999997</v>
      </c>
      <c r="GA30" s="945">
        <v>41.019484299999995</v>
      </c>
      <c r="GB30" s="945">
        <f t="shared" si="3"/>
        <v>114.95764603999999</v>
      </c>
      <c r="GC30" s="945">
        <v>38.524234510000007</v>
      </c>
      <c r="GD30" s="945">
        <v>35.930663000000003</v>
      </c>
      <c r="GE30" s="945">
        <v>38.565289999999997</v>
      </c>
      <c r="GF30" s="945">
        <f t="shared" si="4"/>
        <v>113.02018751</v>
      </c>
      <c r="GG30" s="945">
        <v>35.405810600000002</v>
      </c>
      <c r="GH30" s="945">
        <v>35.366855999999999</v>
      </c>
      <c r="GI30" s="945">
        <v>34.354923900000003</v>
      </c>
      <c r="GJ30" s="945">
        <f t="shared" si="5"/>
        <v>105.1275905</v>
      </c>
      <c r="GK30" s="1006">
        <v>450.47493624000003</v>
      </c>
      <c r="GL30" s="1007">
        <v>36.887421709999998</v>
      </c>
      <c r="GM30" s="945">
        <v>26.7506287</v>
      </c>
      <c r="GN30" s="945">
        <v>48.645759740000003</v>
      </c>
      <c r="GO30" s="945">
        <f t="shared" si="22"/>
        <v>112.28381015000001</v>
      </c>
      <c r="GP30" s="945">
        <v>28.492456799999999</v>
      </c>
      <c r="GQ30" s="945">
        <v>51.242372730000007</v>
      </c>
      <c r="GR30" s="945">
        <v>40.431851000000002</v>
      </c>
      <c r="GS30" s="945">
        <f t="shared" si="23"/>
        <v>120.16668053000001</v>
      </c>
      <c r="GT30" s="945">
        <v>40.062911200000002</v>
      </c>
      <c r="GU30" s="945">
        <v>39.671499600000004</v>
      </c>
      <c r="GV30" s="945">
        <v>30.437005600000003</v>
      </c>
      <c r="GW30" s="945">
        <f t="shared" si="24"/>
        <v>110.17141640000001</v>
      </c>
      <c r="GX30" s="945">
        <v>48.335246900000008</v>
      </c>
      <c r="GY30" s="945">
        <v>37.141794400000002</v>
      </c>
      <c r="GZ30" s="945">
        <v>44.055651490000002</v>
      </c>
      <c r="HA30" s="945">
        <f t="shared" si="25"/>
        <v>129.53269279000003</v>
      </c>
      <c r="HB30" s="1006">
        <f t="shared" si="10"/>
        <v>472.15459987000008</v>
      </c>
      <c r="HC30" s="1007">
        <v>41.378865500000003</v>
      </c>
      <c r="HD30" s="945">
        <v>42.079885739999995</v>
      </c>
      <c r="HE30" s="945">
        <v>40.20014956</v>
      </c>
      <c r="HF30" s="945">
        <f t="shared" si="26"/>
        <v>123.6589008</v>
      </c>
      <c r="HG30" s="945">
        <v>45.458370170000002</v>
      </c>
      <c r="HH30" s="945">
        <v>48.093841040000001</v>
      </c>
      <c r="HI30" s="945">
        <v>45.7261053</v>
      </c>
      <c r="HJ30" s="945">
        <f t="shared" si="31"/>
        <v>139.27831651</v>
      </c>
      <c r="HK30" s="945">
        <v>46.027000000000001</v>
      </c>
      <c r="HL30" s="945">
        <v>44.95</v>
      </c>
      <c r="HM30" s="945">
        <v>32.271999999999998</v>
      </c>
      <c r="HN30" s="945">
        <f t="shared" si="28"/>
        <v>123.249</v>
      </c>
      <c r="HO30" s="945">
        <v>64.061000000000007</v>
      </c>
      <c r="HP30" s="945">
        <v>49.496000000000002</v>
      </c>
      <c r="HQ30" s="945">
        <v>51.670999999999999</v>
      </c>
      <c r="HR30" s="945">
        <f t="shared" si="29"/>
        <v>165.22800000000001</v>
      </c>
      <c r="HS30" s="1006">
        <f t="shared" si="30"/>
        <v>551.41421730999991</v>
      </c>
      <c r="HT30" s="1007">
        <v>47.1916814</v>
      </c>
      <c r="HU30" s="945">
        <v>40.4087478</v>
      </c>
      <c r="HV30" s="945">
        <v>53.804542890000008</v>
      </c>
      <c r="HW30" s="945">
        <v>141.40497209</v>
      </c>
      <c r="HX30" s="945">
        <v>52.258942066666663</v>
      </c>
      <c r="HY30" s="945">
        <v>52.258942066666663</v>
      </c>
      <c r="HZ30" s="945">
        <v>52.258942066666663</v>
      </c>
      <c r="IA30" s="945">
        <v>156.77682619999999</v>
      </c>
      <c r="IB30" s="945">
        <v>0</v>
      </c>
      <c r="IC30" s="945">
        <v>0</v>
      </c>
      <c r="ID30" s="945">
        <v>0</v>
      </c>
      <c r="IE30" s="945">
        <v>0</v>
      </c>
      <c r="IF30" s="945">
        <v>0</v>
      </c>
      <c r="IG30" s="945">
        <v>0</v>
      </c>
      <c r="IH30" s="945">
        <v>0</v>
      </c>
      <c r="II30" s="945">
        <v>0</v>
      </c>
      <c r="IJ30" s="1006">
        <f t="shared" si="15"/>
        <v>298.18179828999996</v>
      </c>
      <c r="IK30" s="1007">
        <v>0</v>
      </c>
      <c r="IL30" s="945">
        <v>0</v>
      </c>
      <c r="IM30" s="945">
        <v>0</v>
      </c>
      <c r="IN30" s="1006">
        <v>0</v>
      </c>
    </row>
    <row r="31" spans="1:248" s="923" customFormat="1" ht="23.25" customHeight="1">
      <c r="A31" s="1008" t="s">
        <v>785</v>
      </c>
      <c r="F31" s="970">
        <v>927.97804764399996</v>
      </c>
      <c r="G31" s="971">
        <v>1012.5698942500001</v>
      </c>
      <c r="H31" s="971">
        <v>1414.8209432188</v>
      </c>
      <c r="I31" s="971">
        <v>3355.3688851127999</v>
      </c>
      <c r="J31" s="971">
        <v>929.84619828313748</v>
      </c>
      <c r="K31" s="971">
        <v>1429.2777026640981</v>
      </c>
      <c r="L31" s="971">
        <v>1454.8051191722031</v>
      </c>
      <c r="M31" s="910">
        <v>3813.929020119439</v>
      </c>
      <c r="N31" s="910">
        <v>1053.4138738219708</v>
      </c>
      <c r="O31" s="910">
        <v>1270.0670013946499</v>
      </c>
      <c r="P31" s="910">
        <v>1256.0129174828969</v>
      </c>
      <c r="Q31" s="910">
        <v>3579.4937926995176</v>
      </c>
      <c r="R31" s="971">
        <v>1230.6750683800001</v>
      </c>
      <c r="S31" s="971">
        <v>1432.4697051593066</v>
      </c>
      <c r="T31" s="910">
        <v>2096.1560310393934</v>
      </c>
      <c r="U31" s="910">
        <v>4759.300804578701</v>
      </c>
      <c r="V31" s="910">
        <v>15508.092502510459</v>
      </c>
      <c r="W31" s="910"/>
      <c r="X31" s="910">
        <v>1435.3691627600001</v>
      </c>
      <c r="Y31" s="910">
        <v>1419.0775277110315</v>
      </c>
      <c r="Z31" s="910">
        <v>1644.6162906340655</v>
      </c>
      <c r="AA31" s="910">
        <v>4499.0629811050967</v>
      </c>
      <c r="AB31" s="910">
        <v>1706.3062072571001</v>
      </c>
      <c r="AC31" s="910">
        <v>1271.3041554399999</v>
      </c>
      <c r="AD31" s="910">
        <v>1777.7095122537999</v>
      </c>
      <c r="AE31" s="910">
        <v>4755.3198749508992</v>
      </c>
      <c r="AF31" s="910">
        <v>1232.2086961600003</v>
      </c>
      <c r="AG31" s="910">
        <v>1590.6187708780406</v>
      </c>
      <c r="AH31" s="910">
        <v>1378.1955316999999</v>
      </c>
      <c r="AI31" s="910">
        <v>4201.0229987380408</v>
      </c>
      <c r="AJ31" s="910">
        <v>1816.9554073900001</v>
      </c>
      <c r="AK31" s="910">
        <v>1391.4393993006815</v>
      </c>
      <c r="AL31" s="910"/>
      <c r="AM31" s="910"/>
      <c r="AN31" s="910"/>
      <c r="AO31" s="910">
        <v>2068.3096141400001</v>
      </c>
      <c r="AP31" s="910">
        <v>5276.7044208306816</v>
      </c>
      <c r="AQ31" s="910">
        <v>18732.11027562472</v>
      </c>
      <c r="AR31" s="910">
        <v>1727.2092991152408</v>
      </c>
      <c r="AS31" s="910">
        <v>1850.6842976220196</v>
      </c>
      <c r="AT31" s="910">
        <v>1973.6643908180663</v>
      </c>
      <c r="AU31" s="910">
        <v>5551.5579875553276</v>
      </c>
      <c r="AV31" s="910">
        <v>1609.2519544499573</v>
      </c>
      <c r="AW31" s="910">
        <v>1943.5285713667902</v>
      </c>
      <c r="AX31" s="910">
        <v>1789.3529235597555</v>
      </c>
      <c r="AY31" s="910">
        <v>5342.1334493765025</v>
      </c>
      <c r="AZ31" s="910">
        <v>2075.4093782226046</v>
      </c>
      <c r="BA31" s="910">
        <v>2243.6074337842138</v>
      </c>
      <c r="BB31" s="910">
        <v>1766.35293623954</v>
      </c>
      <c r="BC31" s="910">
        <v>6952.2623729969528</v>
      </c>
      <c r="BD31" s="910">
        <v>1950.3052038443072</v>
      </c>
      <c r="BE31" s="910">
        <v>2168.893852012764</v>
      </c>
      <c r="BF31" s="910">
        <v>3031.4827798512861</v>
      </c>
      <c r="BG31" s="910">
        <v>7150.6818357083575</v>
      </c>
      <c r="BH31" s="910">
        <v>2357.4113583708063</v>
      </c>
      <c r="BI31" s="910">
        <v>2230.0124166109481</v>
      </c>
      <c r="BJ31" s="910">
        <v>2341.9512362281239</v>
      </c>
      <c r="BK31" s="910">
        <v>6929.3750112098787</v>
      </c>
      <c r="BL31" s="910">
        <v>2442.4829040422146</v>
      </c>
      <c r="BM31" s="910">
        <v>2393.2930195314757</v>
      </c>
      <c r="BN31" s="910">
        <v>2266.4424811460158</v>
      </c>
      <c r="BO31" s="910"/>
      <c r="BP31" s="910"/>
      <c r="BQ31" s="910"/>
      <c r="BR31" s="910">
        <v>7102.2184047197061</v>
      </c>
      <c r="BS31" s="916">
        <v>2632.8749703853568</v>
      </c>
      <c r="BT31" s="916">
        <v>2746.997093598538</v>
      </c>
      <c r="BU31" s="916">
        <v>2797.9338607799996</v>
      </c>
      <c r="BV31" s="916">
        <v>8177.8059247638939</v>
      </c>
      <c r="BW31" s="925">
        <v>2192.2654916611837</v>
      </c>
      <c r="BX31" s="925">
        <v>2518.4275571270259</v>
      </c>
      <c r="BY31" s="925">
        <v>2510.0528752697569</v>
      </c>
      <c r="BZ31" s="925">
        <v>7220.7458668879672</v>
      </c>
      <c r="CA31" s="916">
        <v>3311.7431598735161</v>
      </c>
      <c r="CB31" s="916">
        <v>2589.8940970162803</v>
      </c>
      <c r="CC31" s="916">
        <v>2642.806281666577</v>
      </c>
      <c r="CD31" s="916">
        <v>8544.4435385563738</v>
      </c>
      <c r="CE31" s="916">
        <v>2970.8893380669419</v>
      </c>
      <c r="CF31" s="916">
        <v>2459.6759397957967</v>
      </c>
      <c r="CG31" s="916">
        <v>2294.2776784760317</v>
      </c>
      <c r="CH31" s="916">
        <v>7724.8429563387717</v>
      </c>
      <c r="CI31" s="916">
        <v>2945.8341056182098</v>
      </c>
      <c r="CJ31" s="916">
        <v>2457.9477305929549</v>
      </c>
      <c r="CK31" s="916">
        <v>3643.6308888481012</v>
      </c>
      <c r="CL31" s="916">
        <v>9047.4127250592664</v>
      </c>
      <c r="CM31" s="916">
        <v>3036.9207539763574</v>
      </c>
      <c r="CN31" s="916">
        <v>2567.8833460910582</v>
      </c>
      <c r="CO31" s="916">
        <v>2819.2522781543257</v>
      </c>
      <c r="CP31" s="916">
        <v>8424.0563782217414</v>
      </c>
      <c r="CQ31" s="916">
        <v>2562.7925741162708</v>
      </c>
      <c r="CR31" s="916">
        <v>3198.8815923595921</v>
      </c>
      <c r="CS31" s="916">
        <v>3295.2389969253577</v>
      </c>
      <c r="CT31" s="916">
        <v>9056.913163401221</v>
      </c>
      <c r="CU31" s="916">
        <v>3338.6079556656159</v>
      </c>
      <c r="CV31" s="916">
        <v>3294.1937173546739</v>
      </c>
      <c r="CW31" s="916">
        <v>3367.3299766822206</v>
      </c>
      <c r="CX31" s="916">
        <v>10000.131649702511</v>
      </c>
      <c r="CY31" s="916">
        <v>3438.8685916468476</v>
      </c>
      <c r="CZ31" s="916">
        <v>3123.7213085338126</v>
      </c>
      <c r="DA31" s="916">
        <v>4975.9105537553232</v>
      </c>
      <c r="DB31" s="916">
        <v>11538.500453935982</v>
      </c>
      <c r="DC31" s="916">
        <v>39963.042096704157</v>
      </c>
      <c r="DD31" s="917">
        <v>2845.1202661360717</v>
      </c>
      <c r="DE31" s="916">
        <v>3210.4658856407841</v>
      </c>
      <c r="DF31" s="916">
        <v>2952.1036520518855</v>
      </c>
      <c r="DG31" s="916">
        <v>9007.6898038287418</v>
      </c>
      <c r="DH31" s="916">
        <v>3228.1535066454153</v>
      </c>
      <c r="DI31" s="916">
        <v>4465.4670025073028</v>
      </c>
      <c r="DJ31" s="916">
        <v>3756.8490047219698</v>
      </c>
      <c r="DK31" s="916">
        <v>11450.469513874692</v>
      </c>
      <c r="DL31" s="916">
        <v>3436.9660040779991</v>
      </c>
      <c r="DM31" s="916">
        <v>4269.9479439773822</v>
      </c>
      <c r="DN31" s="916">
        <v>4070.7146277123775</v>
      </c>
      <c r="DO31" s="916">
        <v>11777.628575767756</v>
      </c>
      <c r="DP31" s="916">
        <v>3635.8147793150001</v>
      </c>
      <c r="DQ31" s="916">
        <v>4112.5036464074437</v>
      </c>
      <c r="DR31" s="916">
        <v>6517.8210557803786</v>
      </c>
      <c r="DS31" s="916">
        <v>14266.139481502822</v>
      </c>
      <c r="DT31" s="918">
        <v>46501.92737497401</v>
      </c>
      <c r="DU31" s="917">
        <v>3617.0121462249999</v>
      </c>
      <c r="DV31" s="916">
        <v>3180.2782168550007</v>
      </c>
      <c r="DW31" s="916">
        <v>3784.250636037445</v>
      </c>
      <c r="DX31" s="916">
        <v>10581.540999117449</v>
      </c>
      <c r="DY31" s="916">
        <v>4560.1397242791745</v>
      </c>
      <c r="DZ31" s="916">
        <v>4299.0383614657994</v>
      </c>
      <c r="EA31" s="916">
        <v>3561.0779405642497</v>
      </c>
      <c r="EB31" s="916">
        <v>12420.25602630922</v>
      </c>
      <c r="EC31" s="916">
        <v>23001.797025426669</v>
      </c>
      <c r="ED31" s="916">
        <v>3953.4592966578057</v>
      </c>
      <c r="EE31" s="916">
        <v>4298.945326509197</v>
      </c>
      <c r="EF31" s="916">
        <v>4363.5474541382719</v>
      </c>
      <c r="EG31" s="916">
        <v>12615.952077305274</v>
      </c>
      <c r="EH31" s="916">
        <v>4105.6398108939884</v>
      </c>
      <c r="EI31" s="916">
        <v>3792.3904711988721</v>
      </c>
      <c r="EJ31" s="916">
        <v>8607.5416870401295</v>
      </c>
      <c r="EK31" s="916">
        <v>16505.57196913299</v>
      </c>
      <c r="EL31" s="918">
        <v>52393.486520451646</v>
      </c>
      <c r="EM31" s="917">
        <v>4554.0885576977771</v>
      </c>
      <c r="EN31" s="916">
        <v>3297.859192367293</v>
      </c>
      <c r="EO31" s="916">
        <v>3778.7216320808698</v>
      </c>
      <c r="EP31" s="916">
        <v>11630.669382145939</v>
      </c>
      <c r="EQ31" s="916">
        <v>4254.5312403302742</v>
      </c>
      <c r="ER31" s="916">
        <v>3550.5345600935875</v>
      </c>
      <c r="ES31" s="916">
        <v>3820.4848816599097</v>
      </c>
      <c r="ET31" s="916">
        <v>11625.550682083771</v>
      </c>
      <c r="EU31" s="916">
        <v>4648.866382860565</v>
      </c>
      <c r="EV31" s="916">
        <v>3931.7527978931066</v>
      </c>
      <c r="EW31" s="916">
        <v>4744.6555860825101</v>
      </c>
      <c r="EX31" s="916">
        <v>13325.274766836183</v>
      </c>
      <c r="EY31" s="916">
        <v>4910.0660523570168</v>
      </c>
      <c r="EZ31" s="916">
        <v>5114.195425443706</v>
      </c>
      <c r="FA31" s="916">
        <v>7293.9816104565789</v>
      </c>
      <c r="FB31" s="916">
        <v>17318.243088257303</v>
      </c>
      <c r="FC31" s="918">
        <v>53899.73791932319</v>
      </c>
      <c r="FD31" s="917">
        <v>4434.8962424219681</v>
      </c>
      <c r="FE31" s="916">
        <v>3635.0945181111256</v>
      </c>
      <c r="FF31" s="916">
        <v>6080.613485592904</v>
      </c>
      <c r="FG31" s="916">
        <v>14150.604246125999</v>
      </c>
      <c r="FH31" s="916">
        <v>5640.8265805219944</v>
      </c>
      <c r="FI31" s="916">
        <v>4167.639697054954</v>
      </c>
      <c r="FJ31" s="916">
        <v>5783.906675578035</v>
      </c>
      <c r="FK31" s="916">
        <v>15592.372953154983</v>
      </c>
      <c r="FL31" s="916">
        <v>6060.1735804301916</v>
      </c>
      <c r="FM31" s="916">
        <v>4950.0343696292721</v>
      </c>
      <c r="FN31" s="916">
        <v>7438.9160620355697</v>
      </c>
      <c r="FO31" s="916">
        <v>18449.124012095032</v>
      </c>
      <c r="FP31" s="916">
        <v>7074.2113882210369</v>
      </c>
      <c r="FQ31" s="916">
        <v>4669.0989769570479</v>
      </c>
      <c r="FR31" s="916">
        <v>8978.89726897111</v>
      </c>
      <c r="FS31" s="916">
        <v>20722.207634149192</v>
      </c>
      <c r="FT31" s="918">
        <v>68914.3088455252</v>
      </c>
      <c r="FU31" s="917">
        <v>5163.2361648039196</v>
      </c>
      <c r="FV31" s="916">
        <v>5418.9794844043845</v>
      </c>
      <c r="FW31" s="916">
        <v>6951.2124839891358</v>
      </c>
      <c r="FX31" s="916">
        <f t="shared" si="2"/>
        <v>17533.428133197438</v>
      </c>
      <c r="FY31" s="916">
        <v>8713.6547678702664</v>
      </c>
      <c r="FZ31" s="916">
        <v>6028.7093069905468</v>
      </c>
      <c r="GA31" s="999">
        <v>8917.3895405449584</v>
      </c>
      <c r="GB31" s="999">
        <f t="shared" si="3"/>
        <v>23659.753615405771</v>
      </c>
      <c r="GC31" s="999">
        <v>7217.0961493827281</v>
      </c>
      <c r="GD31" s="999">
        <v>7759.9711903607194</v>
      </c>
      <c r="GE31" s="999">
        <v>10469.000303541896</v>
      </c>
      <c r="GF31" s="999">
        <f t="shared" si="4"/>
        <v>25446.067643285343</v>
      </c>
      <c r="GG31" s="999">
        <v>7625.4050244935379</v>
      </c>
      <c r="GH31" s="999">
        <v>9184.3674550127907</v>
      </c>
      <c r="GI31" s="999">
        <v>12083.648495183177</v>
      </c>
      <c r="GJ31" s="999">
        <f t="shared" si="5"/>
        <v>28893.420974689507</v>
      </c>
      <c r="GK31" s="1001">
        <v>95532.670366578066</v>
      </c>
      <c r="GL31" s="1002">
        <v>8274.8856534148345</v>
      </c>
      <c r="GM31" s="999">
        <v>8198.0596486378126</v>
      </c>
      <c r="GN31" s="999">
        <v>11338.663544307725</v>
      </c>
      <c r="GO31" s="999">
        <f t="shared" si="22"/>
        <v>27811.608846360374</v>
      </c>
      <c r="GP31" s="999">
        <v>8710.42274302228</v>
      </c>
      <c r="GQ31" s="999">
        <v>9421.9762248852239</v>
      </c>
      <c r="GR31" s="999">
        <v>13113.26596975804</v>
      </c>
      <c r="GS31" s="999">
        <f t="shared" si="23"/>
        <v>31245.664937665548</v>
      </c>
      <c r="GT31" s="999">
        <v>10025.729533641481</v>
      </c>
      <c r="GU31" s="999">
        <v>9532.1536763822514</v>
      </c>
      <c r="GV31" s="999">
        <v>11350.409931013792</v>
      </c>
      <c r="GW31" s="999">
        <f t="shared" si="24"/>
        <v>30908.293141037524</v>
      </c>
      <c r="GX31" s="999">
        <v>10942.078501105767</v>
      </c>
      <c r="GY31" s="999">
        <v>12316.917921364595</v>
      </c>
      <c r="GZ31" s="999">
        <v>20135.017951366677</v>
      </c>
      <c r="HA31" s="999">
        <f t="shared" si="25"/>
        <v>43394.014373837039</v>
      </c>
      <c r="HB31" s="1001">
        <f t="shared" si="10"/>
        <v>133359.58129890048</v>
      </c>
      <c r="HC31" s="1002">
        <v>9860.0344092328614</v>
      </c>
      <c r="HD31" s="999">
        <v>10656.73</v>
      </c>
      <c r="HE31" s="999">
        <v>11393.300999999999</v>
      </c>
      <c r="HF31" s="999">
        <f>HE31+HD31+HC31</f>
        <v>31910.065409232862</v>
      </c>
      <c r="HG31" s="999">
        <v>16087.016</v>
      </c>
      <c r="HH31" s="999">
        <v>13288.2</v>
      </c>
      <c r="HI31" s="999">
        <v>13579.05</v>
      </c>
      <c r="HJ31" s="999">
        <f>HG31+HH31+HI31</f>
        <v>42954.266000000003</v>
      </c>
      <c r="HK31" s="999">
        <v>19440.718000000001</v>
      </c>
      <c r="HL31" s="999">
        <v>13659.88</v>
      </c>
      <c r="HM31" s="999">
        <v>16623.78</v>
      </c>
      <c r="HN31" s="999">
        <f t="shared" si="28"/>
        <v>49724.377999999997</v>
      </c>
      <c r="HO31" s="999">
        <v>18722.75</v>
      </c>
      <c r="HP31" s="999">
        <v>14470.58</v>
      </c>
      <c r="HQ31" s="999">
        <v>27095.57</v>
      </c>
      <c r="HR31" s="999">
        <f t="shared" si="29"/>
        <v>60288.9</v>
      </c>
      <c r="HS31" s="1001">
        <f t="shared" si="30"/>
        <v>184877.60940923286</v>
      </c>
      <c r="HT31" s="1002">
        <v>13039.934432558521</v>
      </c>
      <c r="HU31" s="999">
        <v>15283.223388627899</v>
      </c>
      <c r="HV31" s="999">
        <v>14608.421469259112</v>
      </c>
      <c r="HW31" s="999">
        <v>42931.57929044553</v>
      </c>
      <c r="HX31" s="999">
        <v>18768.616147780638</v>
      </c>
      <c r="HY31" s="999">
        <v>17691.216512710984</v>
      </c>
      <c r="HZ31" s="999">
        <v>19311.972287857046</v>
      </c>
      <c r="IA31" s="999">
        <v>55771.804948348668</v>
      </c>
      <c r="IB31" s="999">
        <v>18766.015213083498</v>
      </c>
      <c r="IC31" s="999">
        <v>17470.440645649331</v>
      </c>
      <c r="ID31" s="999">
        <v>21283.857408310589</v>
      </c>
      <c r="IE31" s="999">
        <v>57520.313267043413</v>
      </c>
      <c r="IF31" s="999">
        <v>15757.43146213259</v>
      </c>
      <c r="IG31" s="999">
        <v>14588.817464122969</v>
      </c>
      <c r="IH31" s="999">
        <v>36489.14608991456</v>
      </c>
      <c r="II31" s="999">
        <v>66835.395016170121</v>
      </c>
      <c r="IJ31" s="1001">
        <f t="shared" si="15"/>
        <v>223059.0925220077</v>
      </c>
      <c r="IK31" s="1002">
        <v>17920</v>
      </c>
      <c r="IL31" s="999">
        <v>16515</v>
      </c>
      <c r="IM31" s="999">
        <v>23096</v>
      </c>
      <c r="IN31" s="1001">
        <v>57531</v>
      </c>
    </row>
    <row r="32" spans="1:248" s="923" customFormat="1" ht="23.25" customHeight="1">
      <c r="A32" s="1008" t="s">
        <v>786</v>
      </c>
      <c r="F32" s="970">
        <v>143.19797152846002</v>
      </c>
      <c r="G32" s="971">
        <v>310.75648509999996</v>
      </c>
      <c r="H32" s="971">
        <v>115.46018536</v>
      </c>
      <c r="I32" s="971">
        <v>569.41464198846006</v>
      </c>
      <c r="J32" s="971">
        <v>106.84809215999999</v>
      </c>
      <c r="K32" s="971">
        <v>39.908654730000002</v>
      </c>
      <c r="L32" s="971">
        <v>185.87696023000001</v>
      </c>
      <c r="M32" s="910">
        <v>332.63370712000005</v>
      </c>
      <c r="N32" s="910">
        <v>89.938505499768553</v>
      </c>
      <c r="O32" s="910">
        <v>41.271154377546303</v>
      </c>
      <c r="P32" s="910">
        <v>11.569371836342595</v>
      </c>
      <c r="Q32" s="910">
        <v>142.77903171365745</v>
      </c>
      <c r="R32" s="971">
        <v>55.16975810231483</v>
      </c>
      <c r="S32" s="971">
        <v>17.777702001157436</v>
      </c>
      <c r="T32" s="910">
        <v>42.546502001157435</v>
      </c>
      <c r="U32" s="910">
        <v>115.49396210462972</v>
      </c>
      <c r="V32" s="910">
        <v>1160.3213429267471</v>
      </c>
      <c r="W32" s="910"/>
      <c r="X32" s="910">
        <v>27.9132</v>
      </c>
      <c r="Y32" s="910">
        <v>219.94830000000002</v>
      </c>
      <c r="Z32" s="910">
        <v>11.73936</v>
      </c>
      <c r="AA32" s="910">
        <v>259.60086000000001</v>
      </c>
      <c r="AB32" s="910">
        <v>46.1524</v>
      </c>
      <c r="AC32" s="910">
        <v>2.2002000000000002</v>
      </c>
      <c r="AD32" s="910">
        <v>16.115500000000001</v>
      </c>
      <c r="AE32" s="910">
        <v>64.468100000000007</v>
      </c>
      <c r="AF32" s="910">
        <v>0</v>
      </c>
      <c r="AG32" s="910">
        <v>0</v>
      </c>
      <c r="AH32" s="910">
        <v>0</v>
      </c>
      <c r="AI32" s="910">
        <v>0</v>
      </c>
      <c r="AJ32" s="910">
        <v>73.326899999999995</v>
      </c>
      <c r="AK32" s="910">
        <v>40.234699999999997</v>
      </c>
      <c r="AL32" s="910"/>
      <c r="AM32" s="910"/>
      <c r="AN32" s="910"/>
      <c r="AO32" s="910">
        <v>0</v>
      </c>
      <c r="AP32" s="910">
        <v>113.5616</v>
      </c>
      <c r="AQ32" s="910">
        <v>437.63056</v>
      </c>
      <c r="AR32" s="910">
        <v>25.508513999999998</v>
      </c>
      <c r="AS32" s="910">
        <v>32.512827000000001</v>
      </c>
      <c r="AT32" s="910">
        <v>85.936103000000003</v>
      </c>
      <c r="AU32" s="910">
        <v>143.95744399999998</v>
      </c>
      <c r="AV32" s="910">
        <v>90.353269999999995</v>
      </c>
      <c r="AW32" s="910">
        <v>81.437417999999994</v>
      </c>
      <c r="AX32" s="910">
        <v>59.494419999999998</v>
      </c>
      <c r="AY32" s="910">
        <v>231.28510799999998</v>
      </c>
      <c r="AZ32" s="910">
        <v>73.30886000000001</v>
      </c>
      <c r="BA32" s="910">
        <v>108.19869300000001</v>
      </c>
      <c r="BB32" s="910">
        <v>185.88470799999999</v>
      </c>
      <c r="BC32" s="910">
        <v>71.501795001157433</v>
      </c>
      <c r="BD32" s="910">
        <v>24.379942</v>
      </c>
      <c r="BE32" s="910">
        <v>103.253162</v>
      </c>
      <c r="BF32" s="910">
        <v>144.28380999999999</v>
      </c>
      <c r="BG32" s="910">
        <v>271.91691400000002</v>
      </c>
      <c r="BH32" s="910">
        <v>20.768898</v>
      </c>
      <c r="BI32" s="910">
        <v>71.399016000000003</v>
      </c>
      <c r="BJ32" s="910">
        <v>531.04089999999997</v>
      </c>
      <c r="BK32" s="910">
        <v>623.20881399999996</v>
      </c>
      <c r="BL32" s="910">
        <v>341.58327600000001</v>
      </c>
      <c r="BM32" s="910">
        <v>97.253551999999999</v>
      </c>
      <c r="BN32" s="910">
        <v>200.36837599999998</v>
      </c>
      <c r="BO32" s="910"/>
      <c r="BP32" s="910"/>
      <c r="BQ32" s="910"/>
      <c r="BR32" s="910">
        <v>639.20520400000009</v>
      </c>
      <c r="BS32" s="916">
        <v>30.2103</v>
      </c>
      <c r="BT32" s="916">
        <v>90.325202001157436</v>
      </c>
      <c r="BU32" s="916">
        <v>100.89825279115743</v>
      </c>
      <c r="BV32" s="916">
        <v>221.43375479231486</v>
      </c>
      <c r="BW32" s="916">
        <v>30.216159191999999</v>
      </c>
      <c r="BX32" s="916">
        <v>87.031827859200007</v>
      </c>
      <c r="BY32" s="916">
        <v>153.23230075719999</v>
      </c>
      <c r="BZ32" s="916">
        <v>270.48028780840002</v>
      </c>
      <c r="CA32" s="916">
        <v>45.968836891256998</v>
      </c>
      <c r="CB32" s="916">
        <v>51.419036829248</v>
      </c>
      <c r="CC32" s="916">
        <v>264.21114072300901</v>
      </c>
      <c r="CD32" s="916">
        <v>361.59901444351397</v>
      </c>
      <c r="CE32" s="916">
        <v>130.85637813510999</v>
      </c>
      <c r="CF32" s="916">
        <v>7.5359273705999996</v>
      </c>
      <c r="CG32" s="916">
        <v>205.02574681799999</v>
      </c>
      <c r="CH32" s="916">
        <v>343.41805232371007</v>
      </c>
      <c r="CI32" s="916">
        <v>24.526915419599998</v>
      </c>
      <c r="CJ32" s="916">
        <v>76.479438770877991</v>
      </c>
      <c r="CK32" s="916">
        <v>64.223141155210001</v>
      </c>
      <c r="CL32" s="916">
        <v>165.22949534568801</v>
      </c>
      <c r="CM32" s="916">
        <v>163.68467258753745</v>
      </c>
      <c r="CN32" s="916">
        <v>42.041946807875355</v>
      </c>
      <c r="CO32" s="916">
        <v>281.78456055076384</v>
      </c>
      <c r="CP32" s="916">
        <v>487.51117994617664</v>
      </c>
      <c r="CQ32" s="916">
        <v>14.9613127616265</v>
      </c>
      <c r="CR32" s="916">
        <v>40.472912156610008</v>
      </c>
      <c r="CS32" s="916">
        <v>235.59316814929198</v>
      </c>
      <c r="CT32" s="916">
        <v>291.02739306752846</v>
      </c>
      <c r="CU32" s="916">
        <v>146.701697667416</v>
      </c>
      <c r="CV32" s="916">
        <v>11.308931994256</v>
      </c>
      <c r="CW32" s="916">
        <v>11.571144368652</v>
      </c>
      <c r="CX32" s="916">
        <v>169.581774030324</v>
      </c>
      <c r="CY32" s="916">
        <v>12.050937227979999</v>
      </c>
      <c r="CZ32" s="916">
        <v>128.09722146237752</v>
      </c>
      <c r="DA32" s="916">
        <v>169.828508167362</v>
      </c>
      <c r="DB32" s="916">
        <v>309.97666685771952</v>
      </c>
      <c r="DC32" s="916">
        <v>1534.852216074667</v>
      </c>
      <c r="DD32" s="917">
        <v>17.879943000000001</v>
      </c>
      <c r="DE32" s="916">
        <v>88.674642000000006</v>
      </c>
      <c r="DF32" s="916">
        <v>247.77188899999999</v>
      </c>
      <c r="DG32" s="916">
        <v>354.32647400000002</v>
      </c>
      <c r="DH32" s="916">
        <v>105.822532</v>
      </c>
      <c r="DI32" s="916">
        <v>72.438540000000003</v>
      </c>
      <c r="DJ32" s="916">
        <v>146.51930200000001</v>
      </c>
      <c r="DK32" s="916">
        <v>324.78037400000005</v>
      </c>
      <c r="DL32" s="916">
        <v>73.617711999999997</v>
      </c>
      <c r="DM32" s="916">
        <v>16.706769999999999</v>
      </c>
      <c r="DN32" s="916">
        <v>196.26774</v>
      </c>
      <c r="DO32" s="916">
        <v>286.59222199999999</v>
      </c>
      <c r="DP32" s="916">
        <v>56.806592000000002</v>
      </c>
      <c r="DQ32" s="916">
        <v>10.539839000000001</v>
      </c>
      <c r="DR32" s="916">
        <v>101.760091</v>
      </c>
      <c r="DS32" s="916">
        <v>169.10652200000001</v>
      </c>
      <c r="DT32" s="918">
        <v>1134.8055919999999</v>
      </c>
      <c r="DU32" s="917">
        <v>57.798654159999998</v>
      </c>
      <c r="DV32" s="916">
        <v>15.02628148</v>
      </c>
      <c r="DW32" s="916">
        <v>39.628600390000003</v>
      </c>
      <c r="DX32" s="916">
        <v>112.45353603</v>
      </c>
      <c r="DY32" s="916">
        <v>171.31545663999998</v>
      </c>
      <c r="DZ32" s="916">
        <v>30.64049004</v>
      </c>
      <c r="EA32" s="916">
        <v>34.89769999</v>
      </c>
      <c r="EB32" s="916">
        <v>236.85364666999999</v>
      </c>
      <c r="EC32" s="916">
        <v>349.3071827</v>
      </c>
      <c r="ED32" s="916">
        <v>34.115152170000002</v>
      </c>
      <c r="EE32" s="916">
        <v>153.2116</v>
      </c>
      <c r="EF32" s="916">
        <v>95.12054886</v>
      </c>
      <c r="EG32" s="916">
        <v>282.44730103000001</v>
      </c>
      <c r="EH32" s="916">
        <v>52.703257819999997</v>
      </c>
      <c r="EI32" s="916">
        <v>5.0984674700000001</v>
      </c>
      <c r="EJ32" s="916">
        <v>10.031714340000001</v>
      </c>
      <c r="EK32" s="916">
        <v>67.833439630000001</v>
      </c>
      <c r="EL32" s="918">
        <v>986.12357639999993</v>
      </c>
      <c r="EM32" s="917">
        <v>47.45948396</v>
      </c>
      <c r="EN32" s="916">
        <v>76.064874939999996</v>
      </c>
      <c r="EO32" s="916">
        <v>233.23568902000002</v>
      </c>
      <c r="EP32" s="916">
        <v>356.76004792000003</v>
      </c>
      <c r="EQ32" s="916">
        <v>83.371542640000001</v>
      </c>
      <c r="ER32" s="916">
        <v>108.97280905</v>
      </c>
      <c r="ES32" s="916">
        <v>133.65177868999999</v>
      </c>
      <c r="ET32" s="916">
        <v>325.99613038000001</v>
      </c>
      <c r="EU32" s="916">
        <v>5.4177346399999999</v>
      </c>
      <c r="EV32" s="916">
        <v>56.560451329999999</v>
      </c>
      <c r="EW32" s="916">
        <v>111.97702165999999</v>
      </c>
      <c r="EX32" s="916">
        <v>173.95520762999999</v>
      </c>
      <c r="EY32" s="916">
        <v>152.79144800999998</v>
      </c>
      <c r="EZ32" s="916">
        <v>51.587494499999998</v>
      </c>
      <c r="FA32" s="916">
        <v>167.60707746</v>
      </c>
      <c r="FB32" s="916">
        <v>371.98601997000003</v>
      </c>
      <c r="FC32" s="918">
        <v>1228.6974059000001</v>
      </c>
      <c r="FD32" s="917">
        <v>320.17614400000002</v>
      </c>
      <c r="FE32" s="916">
        <v>105.07039766</v>
      </c>
      <c r="FF32" s="916">
        <v>137.23997318000002</v>
      </c>
      <c r="FG32" s="916">
        <v>562.48651483999993</v>
      </c>
      <c r="FH32" s="916">
        <v>91.737784039999994</v>
      </c>
      <c r="FI32" s="916">
        <v>28.536374810000002</v>
      </c>
      <c r="FJ32" s="916">
        <v>35.109653870000002</v>
      </c>
      <c r="FK32" s="916">
        <v>155.38381272000001</v>
      </c>
      <c r="FL32" s="916">
        <v>101.79420909</v>
      </c>
      <c r="FM32" s="916">
        <v>44.41581025</v>
      </c>
      <c r="FN32" s="916">
        <v>51.847184290000001</v>
      </c>
      <c r="FO32" s="916">
        <v>198.05720363</v>
      </c>
      <c r="FP32" s="916">
        <v>76.833606520000018</v>
      </c>
      <c r="FQ32" s="916">
        <v>8.8062562500000006</v>
      </c>
      <c r="FR32" s="916">
        <v>180.65063385999997</v>
      </c>
      <c r="FS32" s="916">
        <v>266.29049663000001</v>
      </c>
      <c r="FT32" s="918">
        <v>1182.2180278199999</v>
      </c>
      <c r="FU32" s="917">
        <v>52.536989929999997</v>
      </c>
      <c r="FV32" s="916">
        <v>47.982586359999999</v>
      </c>
      <c r="FW32" s="916">
        <v>103.75965466</v>
      </c>
      <c r="FX32" s="916">
        <f t="shared" si="2"/>
        <v>204.27923095</v>
      </c>
      <c r="FY32" s="916">
        <v>84.596686650000009</v>
      </c>
      <c r="FZ32" s="916">
        <v>21.058227010000003</v>
      </c>
      <c r="GA32" s="999">
        <v>324.82407682000002</v>
      </c>
      <c r="GB32" s="999">
        <f t="shared" si="3"/>
        <v>430.47899047999999</v>
      </c>
      <c r="GC32" s="999">
        <v>98.627536790000008</v>
      </c>
      <c r="GD32" s="999">
        <v>78.274489700000004</v>
      </c>
      <c r="GE32" s="999">
        <v>17.896846969999999</v>
      </c>
      <c r="GF32" s="999">
        <f t="shared" si="4"/>
        <v>194.79887346000001</v>
      </c>
      <c r="GG32" s="999">
        <v>119.93530206</v>
      </c>
      <c r="GH32" s="999">
        <v>63.277920710000004</v>
      </c>
      <c r="GI32" s="999">
        <v>105.80261406999999</v>
      </c>
      <c r="GJ32" s="999">
        <f t="shared" si="5"/>
        <v>289.01583684000002</v>
      </c>
      <c r="GK32" s="1001">
        <v>1118.5729317299999</v>
      </c>
      <c r="GL32" s="1002">
        <v>244.09234326000001</v>
      </c>
      <c r="GM32" s="999">
        <v>108.09078</v>
      </c>
      <c r="GN32" s="999">
        <v>156.06783966</v>
      </c>
      <c r="GO32" s="999">
        <f t="shared" si="22"/>
        <v>508.25096292000001</v>
      </c>
      <c r="GP32" s="999">
        <v>169.94250851999999</v>
      </c>
      <c r="GQ32" s="999">
        <v>59.913280429999993</v>
      </c>
      <c r="GR32" s="999">
        <v>126.63475704</v>
      </c>
      <c r="GS32" s="999">
        <f t="shared" si="23"/>
        <v>356.49054598999999</v>
      </c>
      <c r="GT32" s="999">
        <v>160.30952479999999</v>
      </c>
      <c r="GU32" s="999">
        <v>84.976490680000012</v>
      </c>
      <c r="GV32" s="999">
        <v>87.773195259999994</v>
      </c>
      <c r="GW32" s="999">
        <f t="shared" si="24"/>
        <v>333.05921074000003</v>
      </c>
      <c r="GX32" s="999">
        <v>217.52197375999998</v>
      </c>
      <c r="GY32" s="999">
        <v>141.91652026</v>
      </c>
      <c r="GZ32" s="999">
        <v>1094.42942896</v>
      </c>
      <c r="HA32" s="999">
        <f t="shared" si="25"/>
        <v>1453.86792298</v>
      </c>
      <c r="HB32" s="1001">
        <f>HA32+GW32+GS32+GO32</f>
        <v>2651.6686426299998</v>
      </c>
      <c r="HC32" s="1002">
        <f>HC33</f>
        <v>119.538</v>
      </c>
      <c r="HD32" s="999">
        <f>HD33</f>
        <v>216.01</v>
      </c>
      <c r="HE32" s="999">
        <f>HE33</f>
        <v>177.40700000000001</v>
      </c>
      <c r="HF32" s="999">
        <f>HC32+HD32+HE32</f>
        <v>512.95500000000004</v>
      </c>
      <c r="HG32" s="999">
        <f t="shared" ref="HG32:HI32" si="32">HG33</f>
        <v>94.241</v>
      </c>
      <c r="HH32" s="999">
        <f t="shared" si="32"/>
        <v>92.793999999999997</v>
      </c>
      <c r="HI32" s="999">
        <f t="shared" si="32"/>
        <v>537.89</v>
      </c>
      <c r="HJ32" s="999">
        <f>HG32+HH32+HI32</f>
        <v>724.92499999999995</v>
      </c>
      <c r="HK32" s="999">
        <f t="shared" ref="HK32:HM32" si="33">HK33</f>
        <v>93.250900000000001</v>
      </c>
      <c r="HL32" s="999">
        <f t="shared" si="33"/>
        <v>167.047</v>
      </c>
      <c r="HM32" s="999">
        <f t="shared" si="33"/>
        <v>97.210899999999995</v>
      </c>
      <c r="HN32" s="999">
        <f t="shared" si="28"/>
        <v>357.50880000000001</v>
      </c>
      <c r="HO32" s="999">
        <f>HO33</f>
        <v>101.14400000000001</v>
      </c>
      <c r="HP32" s="999">
        <f t="shared" ref="HP32:HQ32" si="34">HP33</f>
        <v>17.899000000000001</v>
      </c>
      <c r="HQ32" s="999">
        <f t="shared" si="34"/>
        <v>1.24</v>
      </c>
      <c r="HR32" s="999">
        <f t="shared" si="29"/>
        <v>120.283</v>
      </c>
      <c r="HS32" s="1001">
        <f t="shared" si="30"/>
        <v>1715.6718000000001</v>
      </c>
      <c r="HT32" s="1002">
        <v>48.510341479999994</v>
      </c>
      <c r="HU32" s="999">
        <v>39.627889759999995</v>
      </c>
      <c r="HV32" s="999">
        <v>259.1910585</v>
      </c>
      <c r="HW32" s="999">
        <v>347.32928974000004</v>
      </c>
      <c r="HX32" s="999">
        <v>20.750122280000003</v>
      </c>
      <c r="HY32" s="999">
        <v>2.7519999999999998</v>
      </c>
      <c r="HZ32" s="999">
        <v>67.133877870000006</v>
      </c>
      <c r="IA32" s="999">
        <v>90.636000150000001</v>
      </c>
      <c r="IB32" s="999">
        <v>14.694437499999999</v>
      </c>
      <c r="IC32" s="999">
        <v>723.33206685000005</v>
      </c>
      <c r="ID32" s="999">
        <v>71.755161310000005</v>
      </c>
      <c r="IE32" s="999">
        <v>809.78166566000004</v>
      </c>
      <c r="IF32" s="999">
        <v>5.6776048000000001</v>
      </c>
      <c r="IG32" s="999">
        <v>47.23321705</v>
      </c>
      <c r="IH32" s="999">
        <v>523.95336181999994</v>
      </c>
      <c r="II32" s="999">
        <v>576.86418366999999</v>
      </c>
      <c r="IJ32" s="1001">
        <f t="shared" si="15"/>
        <v>1824.61113922</v>
      </c>
      <c r="IK32" s="1002">
        <v>0</v>
      </c>
      <c r="IL32" s="999">
        <v>0</v>
      </c>
      <c r="IM32" s="999">
        <v>0</v>
      </c>
      <c r="IN32" s="1001">
        <v>0</v>
      </c>
    </row>
    <row r="33" spans="1:248" ht="23.25" customHeight="1">
      <c r="A33" s="1013" t="s">
        <v>787</v>
      </c>
      <c r="F33" s="973">
        <v>109.12817042</v>
      </c>
      <c r="G33" s="974">
        <v>119.3321851</v>
      </c>
      <c r="H33" s="974">
        <v>75.194685359999994</v>
      </c>
      <c r="I33" s="974">
        <v>303.65504088</v>
      </c>
      <c r="J33" s="974">
        <v>40.268192160000005</v>
      </c>
      <c r="K33" s="974">
        <v>39.908654730000002</v>
      </c>
      <c r="L33" s="974">
        <v>54.461360230000004</v>
      </c>
      <c r="M33" s="974">
        <v>134.63820712</v>
      </c>
      <c r="N33" s="974">
        <v>20.320005499768552</v>
      </c>
      <c r="O33" s="974">
        <v>5.2872543775463052</v>
      </c>
      <c r="P33" s="974">
        <v>1.1237718363425944</v>
      </c>
      <c r="Q33" s="974">
        <v>26.731031713657451</v>
      </c>
      <c r="R33" s="974">
        <v>11.679858102314833</v>
      </c>
      <c r="S33" s="974">
        <v>17.777702001157436</v>
      </c>
      <c r="T33" s="933">
        <v>17.777702001157436</v>
      </c>
      <c r="U33" s="933">
        <v>47.235262104629712</v>
      </c>
      <c r="V33" s="933">
        <v>512.25954181828718</v>
      </c>
      <c r="W33" s="933"/>
      <c r="X33" s="933">
        <v>13.8574</v>
      </c>
      <c r="Y33" s="933">
        <v>12.6029</v>
      </c>
      <c r="Z33" s="933">
        <v>11.73936</v>
      </c>
      <c r="AA33" s="933">
        <v>38.199660000000002</v>
      </c>
      <c r="AB33" s="933">
        <v>15.6523</v>
      </c>
      <c r="AC33" s="933">
        <v>2.2002000000000002</v>
      </c>
      <c r="AD33" s="933">
        <v>16.115500000000001</v>
      </c>
      <c r="AE33" s="933">
        <v>33.968000000000004</v>
      </c>
      <c r="AF33" s="933">
        <v>0</v>
      </c>
      <c r="AG33" s="933">
        <v>0</v>
      </c>
      <c r="AH33" s="933">
        <v>0</v>
      </c>
      <c r="AI33" s="933">
        <v>0</v>
      </c>
      <c r="AJ33" s="933">
        <v>0</v>
      </c>
      <c r="AK33" s="933">
        <v>0</v>
      </c>
      <c r="AL33" s="933"/>
      <c r="AM33" s="933"/>
      <c r="AN33" s="933"/>
      <c r="AO33" s="933">
        <v>0</v>
      </c>
      <c r="AP33" s="933">
        <v>0</v>
      </c>
      <c r="AQ33" s="933">
        <v>72.167660000000012</v>
      </c>
      <c r="AR33" s="933">
        <v>23.276713999999998</v>
      </c>
      <c r="AS33" s="933">
        <v>32.512827000000001</v>
      </c>
      <c r="AT33" s="933">
        <v>85.936103000000003</v>
      </c>
      <c r="AU33" s="933">
        <v>141.72564399999999</v>
      </c>
      <c r="AV33" s="933">
        <v>90.353269999999995</v>
      </c>
      <c r="AW33" s="933">
        <v>81.437417999999994</v>
      </c>
      <c r="AX33" s="933">
        <v>59.494419999999998</v>
      </c>
      <c r="AY33" s="933">
        <v>231.28510799999998</v>
      </c>
      <c r="AZ33" s="933">
        <v>48.705460000000002</v>
      </c>
      <c r="BA33" s="933">
        <v>108.19869300000001</v>
      </c>
      <c r="BB33" s="933">
        <v>185.88470799999999</v>
      </c>
      <c r="BC33" s="933">
        <v>71.501795001157433</v>
      </c>
      <c r="BD33" s="933">
        <v>24.379942</v>
      </c>
      <c r="BE33" s="933">
        <v>103.253162</v>
      </c>
      <c r="BF33" s="933">
        <v>144.28380999999999</v>
      </c>
      <c r="BG33" s="933">
        <v>271.91691400000002</v>
      </c>
      <c r="BH33" s="933">
        <v>20.768898</v>
      </c>
      <c r="BI33" s="933">
        <v>71.399016000000003</v>
      </c>
      <c r="BJ33" s="933">
        <v>83.03</v>
      </c>
      <c r="BK33" s="933">
        <v>175.197914</v>
      </c>
      <c r="BL33" s="933">
        <v>56.611575999999999</v>
      </c>
      <c r="BM33" s="933">
        <v>97.253551999999999</v>
      </c>
      <c r="BN33" s="933">
        <v>143.76837599999999</v>
      </c>
      <c r="BO33" s="933"/>
      <c r="BP33" s="933"/>
      <c r="BQ33" s="933"/>
      <c r="BR33" s="933">
        <v>297.63350400000002</v>
      </c>
      <c r="BS33" s="933">
        <v>30.2103</v>
      </c>
      <c r="BT33" s="933">
        <v>17.777702001157436</v>
      </c>
      <c r="BU33" s="933">
        <v>17.777702001157436</v>
      </c>
      <c r="BV33" s="933">
        <v>65.765704002314877</v>
      </c>
      <c r="BW33" s="933">
        <v>22.376759191999998</v>
      </c>
      <c r="BX33" s="933">
        <v>87.031827859200007</v>
      </c>
      <c r="BY33" s="933">
        <v>146.4723007572</v>
      </c>
      <c r="BZ33" s="933">
        <v>255.88088780840002</v>
      </c>
      <c r="CA33" s="933">
        <v>45.968836891256998</v>
      </c>
      <c r="CB33" s="933">
        <v>51.419036829248</v>
      </c>
      <c r="CC33" s="933">
        <v>249.598740723009</v>
      </c>
      <c r="CD33" s="933">
        <v>346.98661444351399</v>
      </c>
      <c r="CE33" s="933">
        <v>79.264378135110007</v>
      </c>
      <c r="CF33" s="933">
        <v>7.5359273705999996</v>
      </c>
      <c r="CG33" s="933">
        <v>199.325746818</v>
      </c>
      <c r="CH33" s="933">
        <v>286.12605232371004</v>
      </c>
      <c r="CI33" s="933">
        <v>24.526915419599998</v>
      </c>
      <c r="CJ33" s="933">
        <v>56.596438770877995</v>
      </c>
      <c r="CK33" s="933">
        <v>64.223141155210001</v>
      </c>
      <c r="CL33" s="933">
        <v>145.346495345688</v>
      </c>
      <c r="CM33" s="933">
        <v>163.68467258753745</v>
      </c>
      <c r="CN33" s="933">
        <v>42.041946807875355</v>
      </c>
      <c r="CO33" s="933">
        <v>281.78456055076384</v>
      </c>
      <c r="CP33" s="933">
        <v>487.51117994617664</v>
      </c>
      <c r="CQ33" s="933">
        <v>14.9613127616265</v>
      </c>
      <c r="CR33" s="933">
        <v>40.472912156610008</v>
      </c>
      <c r="CS33" s="933">
        <v>235.59316814929198</v>
      </c>
      <c r="CT33" s="933">
        <v>291.02739306752846</v>
      </c>
      <c r="CU33" s="933">
        <v>146.701697667416</v>
      </c>
      <c r="CV33" s="933">
        <v>11.308931994256</v>
      </c>
      <c r="CW33" s="933">
        <v>11.571144368652</v>
      </c>
      <c r="CX33" s="933">
        <v>169.581774030324</v>
      </c>
      <c r="CY33" s="933">
        <v>12.050937227979999</v>
      </c>
      <c r="CZ33" s="933">
        <v>128.09722146237752</v>
      </c>
      <c r="DA33" s="933">
        <v>169.828508167362</v>
      </c>
      <c r="DB33" s="933">
        <v>309.97666685771952</v>
      </c>
      <c r="DC33" s="933">
        <v>1534.852216074667</v>
      </c>
      <c r="DD33" s="935">
        <v>17.879943000000001</v>
      </c>
      <c r="DE33" s="933">
        <v>88.674642000000006</v>
      </c>
      <c r="DF33" s="933">
        <v>247.77188899999999</v>
      </c>
      <c r="DG33" s="933">
        <v>354.32647400000002</v>
      </c>
      <c r="DH33" s="933">
        <v>105.822532</v>
      </c>
      <c r="DI33" s="933">
        <v>58.899286799999999</v>
      </c>
      <c r="DJ33" s="933">
        <v>146.51930200000001</v>
      </c>
      <c r="DK33" s="933">
        <v>311.24112080000003</v>
      </c>
      <c r="DL33" s="933">
        <v>73.617711999999997</v>
      </c>
      <c r="DM33" s="933">
        <v>16.706769999999999</v>
      </c>
      <c r="DN33" s="933">
        <v>196.26774</v>
      </c>
      <c r="DO33" s="933">
        <v>286.59222199999999</v>
      </c>
      <c r="DP33" s="933">
        <v>56.806592000000002</v>
      </c>
      <c r="DQ33" s="933">
        <v>10.539839000000001</v>
      </c>
      <c r="DR33" s="933">
        <v>101.760091</v>
      </c>
      <c r="DS33" s="933">
        <v>169.10652200000001</v>
      </c>
      <c r="DT33" s="936">
        <v>1121.2663387999999</v>
      </c>
      <c r="DU33" s="935">
        <v>57.798654159999998</v>
      </c>
      <c r="DV33" s="933">
        <v>15.02628148</v>
      </c>
      <c r="DW33" s="933">
        <v>39.628600390000003</v>
      </c>
      <c r="DX33" s="933">
        <v>112.45353603</v>
      </c>
      <c r="DY33" s="933">
        <v>171.31545663999998</v>
      </c>
      <c r="DZ33" s="933">
        <v>30.64049004</v>
      </c>
      <c r="EA33" s="933">
        <v>34.89769999</v>
      </c>
      <c r="EB33" s="933">
        <v>236.85364666999999</v>
      </c>
      <c r="EC33" s="933">
        <v>349.3071827</v>
      </c>
      <c r="ED33" s="933">
        <v>34.115152170000002</v>
      </c>
      <c r="EE33" s="933">
        <v>153.2116</v>
      </c>
      <c r="EF33" s="933">
        <v>95.12054886</v>
      </c>
      <c r="EG33" s="933">
        <v>282.44730103000001</v>
      </c>
      <c r="EH33" s="933">
        <v>52.703257819999997</v>
      </c>
      <c r="EI33" s="933">
        <v>5.0984674700000001</v>
      </c>
      <c r="EJ33" s="933">
        <v>10.031714340000001</v>
      </c>
      <c r="EK33" s="933">
        <v>67.833439630000001</v>
      </c>
      <c r="EL33" s="936">
        <v>986.12357639999993</v>
      </c>
      <c r="EM33" s="935">
        <v>47.45948396</v>
      </c>
      <c r="EN33" s="933">
        <v>76.064874939999996</v>
      </c>
      <c r="EO33" s="933">
        <v>233.23568902000002</v>
      </c>
      <c r="EP33" s="933">
        <v>356.76004792000003</v>
      </c>
      <c r="EQ33" s="933">
        <v>83.371542640000001</v>
      </c>
      <c r="ER33" s="933">
        <v>108.97280905</v>
      </c>
      <c r="ES33" s="933">
        <v>133.65177868999999</v>
      </c>
      <c r="ET33" s="933">
        <v>325.99613038000001</v>
      </c>
      <c r="EU33" s="933">
        <v>5.4177346399999999</v>
      </c>
      <c r="EV33" s="933">
        <v>56.560451329999999</v>
      </c>
      <c r="EW33" s="933">
        <v>111.97702165999999</v>
      </c>
      <c r="EX33" s="933">
        <v>173.95520762999999</v>
      </c>
      <c r="EY33" s="933">
        <v>152.79144800999998</v>
      </c>
      <c r="EZ33" s="933">
        <v>51.587494499999998</v>
      </c>
      <c r="FA33" s="933">
        <v>167.60707746</v>
      </c>
      <c r="FB33" s="933">
        <v>371.98601997000003</v>
      </c>
      <c r="FC33" s="936">
        <v>1228.6974059000001</v>
      </c>
      <c r="FD33" s="935">
        <v>320.17614400000002</v>
      </c>
      <c r="FE33" s="933">
        <v>105.07039766</v>
      </c>
      <c r="FF33" s="933">
        <v>137.23997318000002</v>
      </c>
      <c r="FG33" s="933">
        <v>562.48651483999993</v>
      </c>
      <c r="FH33" s="933">
        <v>91.737784039999994</v>
      </c>
      <c r="FI33" s="933">
        <v>28.536374810000002</v>
      </c>
      <c r="FJ33" s="933">
        <v>35.109653870000002</v>
      </c>
      <c r="FK33" s="933">
        <v>155.38381272000001</v>
      </c>
      <c r="FL33" s="933">
        <v>101.79420909</v>
      </c>
      <c r="FM33" s="933">
        <v>44.41581025</v>
      </c>
      <c r="FN33" s="933">
        <v>51.847184290000001</v>
      </c>
      <c r="FO33" s="933">
        <v>198.05720363</v>
      </c>
      <c r="FP33" s="933">
        <v>76.833606520000018</v>
      </c>
      <c r="FQ33" s="933">
        <v>8.8062562500000006</v>
      </c>
      <c r="FR33" s="933">
        <v>180.65063385999997</v>
      </c>
      <c r="FS33" s="933">
        <v>266.29049663000001</v>
      </c>
      <c r="FT33" s="936">
        <v>1182.2180278199999</v>
      </c>
      <c r="FU33" s="935">
        <v>52.536989929999997</v>
      </c>
      <c r="FV33" s="933">
        <v>47.982586359999999</v>
      </c>
      <c r="FW33" s="933">
        <v>103.75965466</v>
      </c>
      <c r="FX33" s="933">
        <f t="shared" si="2"/>
        <v>204.27923095</v>
      </c>
      <c r="FY33" s="933">
        <v>84.596686650000009</v>
      </c>
      <c r="FZ33" s="933">
        <v>21.058227010000003</v>
      </c>
      <c r="GA33" s="945">
        <v>324.82407682000002</v>
      </c>
      <c r="GB33" s="945">
        <f t="shared" si="3"/>
        <v>430.47899047999999</v>
      </c>
      <c r="GC33" s="945">
        <v>98.627536790000008</v>
      </c>
      <c r="GD33" s="945">
        <v>78.274489700000004</v>
      </c>
      <c r="GE33" s="945">
        <v>17.896846969999999</v>
      </c>
      <c r="GF33" s="945">
        <f t="shared" si="4"/>
        <v>194.79887346000001</v>
      </c>
      <c r="GG33" s="945">
        <v>119.93530206</v>
      </c>
      <c r="GH33" s="945">
        <v>63.277920710000004</v>
      </c>
      <c r="GI33" s="945">
        <v>105.80261406999999</v>
      </c>
      <c r="GJ33" s="945">
        <f t="shared" si="5"/>
        <v>289.01583684000002</v>
      </c>
      <c r="GK33" s="1006">
        <v>1118.5729317299999</v>
      </c>
      <c r="GL33" s="1007">
        <v>244.09234326000001</v>
      </c>
      <c r="GM33" s="945">
        <v>108.09078</v>
      </c>
      <c r="GN33" s="945">
        <v>156.06783966</v>
      </c>
      <c r="GO33" s="945">
        <f t="shared" si="22"/>
        <v>508.25096292000001</v>
      </c>
      <c r="GP33" s="945">
        <v>169.94250851999999</v>
      </c>
      <c r="GQ33" s="945">
        <v>59.913280429999993</v>
      </c>
      <c r="GR33" s="945">
        <v>126.63475704</v>
      </c>
      <c r="GS33" s="945">
        <f t="shared" si="23"/>
        <v>356.49054598999999</v>
      </c>
      <c r="GT33" s="945">
        <v>160.30952479999999</v>
      </c>
      <c r="GU33" s="945">
        <v>84.976490680000012</v>
      </c>
      <c r="GV33" s="945">
        <v>87.773195259999994</v>
      </c>
      <c r="GW33" s="945">
        <f t="shared" si="24"/>
        <v>333.05921074000003</v>
      </c>
      <c r="GX33" s="945">
        <v>217.52197375999998</v>
      </c>
      <c r="GY33" s="945">
        <v>141.91652026</v>
      </c>
      <c r="GZ33" s="945">
        <v>1094.42942896</v>
      </c>
      <c r="HA33" s="945">
        <f t="shared" si="25"/>
        <v>1453.86792298</v>
      </c>
      <c r="HB33" s="1006">
        <f t="shared" si="10"/>
        <v>2651.6686426299998</v>
      </c>
      <c r="HC33" s="1007">
        <v>119.538</v>
      </c>
      <c r="HD33" s="945">
        <v>216.01</v>
      </c>
      <c r="HE33" s="945">
        <v>177.40700000000001</v>
      </c>
      <c r="HF33" s="945">
        <f t="shared" si="26"/>
        <v>512.95500000000004</v>
      </c>
      <c r="HG33" s="945">
        <v>94.241</v>
      </c>
      <c r="HH33" s="945">
        <v>92.793999999999997</v>
      </c>
      <c r="HI33" s="945">
        <v>537.89</v>
      </c>
      <c r="HJ33" s="945">
        <f>HG33+HH33+HI33</f>
        <v>724.92499999999995</v>
      </c>
      <c r="HK33" s="945">
        <v>93.250900000000001</v>
      </c>
      <c r="HL33" s="945">
        <v>167.047</v>
      </c>
      <c r="HM33" s="945">
        <v>97.210899999999995</v>
      </c>
      <c r="HN33" s="945">
        <f t="shared" si="28"/>
        <v>357.50880000000001</v>
      </c>
      <c r="HO33" s="945">
        <v>101.14400000000001</v>
      </c>
      <c r="HP33" s="945">
        <v>17.899000000000001</v>
      </c>
      <c r="HQ33" s="945">
        <v>1.24</v>
      </c>
      <c r="HR33" s="945">
        <f t="shared" si="29"/>
        <v>120.283</v>
      </c>
      <c r="HS33" s="1006">
        <f t="shared" si="30"/>
        <v>1715.6718000000001</v>
      </c>
      <c r="HT33" s="1007">
        <v>48.510341479999994</v>
      </c>
      <c r="HU33" s="945">
        <v>39.627889759999995</v>
      </c>
      <c r="HV33" s="945">
        <v>259.1910585</v>
      </c>
      <c r="HW33" s="945">
        <v>347.32928974000004</v>
      </c>
      <c r="HX33" s="945">
        <v>20.750122280000003</v>
      </c>
      <c r="HY33" s="945">
        <v>2.7519999999999998</v>
      </c>
      <c r="HZ33" s="945">
        <v>67.133877870000006</v>
      </c>
      <c r="IA33" s="945">
        <v>90.636000150000001</v>
      </c>
      <c r="IB33" s="945">
        <v>14.694437499999999</v>
      </c>
      <c r="IC33" s="945">
        <v>723.33206685000005</v>
      </c>
      <c r="ID33" s="945">
        <v>71.755161310000005</v>
      </c>
      <c r="IE33" s="945">
        <v>809.78166566000004</v>
      </c>
      <c r="IF33" s="945">
        <v>5.6776048000000001</v>
      </c>
      <c r="IG33" s="945">
        <v>47.23321705</v>
      </c>
      <c r="IH33" s="945">
        <v>523.95336181999994</v>
      </c>
      <c r="II33" s="945">
        <v>576.86418366999999</v>
      </c>
      <c r="IJ33" s="1006">
        <f t="shared" si="15"/>
        <v>1824.61113922</v>
      </c>
      <c r="IK33" s="1007">
        <v>0</v>
      </c>
      <c r="IL33" s="945">
        <v>0</v>
      </c>
      <c r="IM33" s="945">
        <v>0</v>
      </c>
      <c r="IN33" s="1006">
        <v>0</v>
      </c>
    </row>
    <row r="34" spans="1:248" ht="23.25" customHeight="1">
      <c r="A34" s="1013" t="s">
        <v>788</v>
      </c>
      <c r="F34" s="973">
        <v>34.069801108459998</v>
      </c>
      <c r="G34" s="974">
        <v>191.42429999999999</v>
      </c>
      <c r="H34" s="974">
        <v>40.265500000000003</v>
      </c>
      <c r="I34" s="974">
        <v>265.75960110846</v>
      </c>
      <c r="J34" s="974">
        <v>66.579899999999995</v>
      </c>
      <c r="K34" s="974">
        <v>0</v>
      </c>
      <c r="L34" s="974">
        <v>0</v>
      </c>
      <c r="M34" s="974">
        <v>66.579899999999995</v>
      </c>
      <c r="N34" s="974">
        <v>55.478900000000003</v>
      </c>
      <c r="O34" s="974">
        <v>35.983899999999998</v>
      </c>
      <c r="P34" s="974">
        <v>10.445600000000001</v>
      </c>
      <c r="Q34" s="974">
        <v>101.9084</v>
      </c>
      <c r="R34" s="974">
        <v>43.489899999999999</v>
      </c>
      <c r="S34" s="974">
        <v>0</v>
      </c>
      <c r="T34" s="933">
        <v>24.768799999999999</v>
      </c>
      <c r="U34" s="933">
        <v>68.258700000000005</v>
      </c>
      <c r="V34" s="933">
        <v>502.50660110846002</v>
      </c>
      <c r="W34" s="933"/>
      <c r="X34" s="933">
        <v>14.0558</v>
      </c>
      <c r="Y34" s="933">
        <v>0</v>
      </c>
      <c r="Z34" s="933">
        <v>0</v>
      </c>
      <c r="AA34" s="933">
        <v>14.0558</v>
      </c>
      <c r="AB34" s="933">
        <v>30.5001</v>
      </c>
      <c r="AC34" s="933">
        <v>0</v>
      </c>
      <c r="AD34" s="933">
        <v>0</v>
      </c>
      <c r="AE34" s="933">
        <v>30.5001</v>
      </c>
      <c r="AF34" s="933">
        <v>0</v>
      </c>
      <c r="AG34" s="933">
        <v>0</v>
      </c>
      <c r="AH34" s="933">
        <v>0</v>
      </c>
      <c r="AI34" s="933">
        <v>0</v>
      </c>
      <c r="AJ34" s="933">
        <v>73.326899999999995</v>
      </c>
      <c r="AK34" s="933">
        <v>40.234699999999997</v>
      </c>
      <c r="AL34" s="933"/>
      <c r="AM34" s="933"/>
      <c r="AN34" s="933"/>
      <c r="AO34" s="933">
        <v>0</v>
      </c>
      <c r="AP34" s="933">
        <v>113.5616</v>
      </c>
      <c r="AQ34" s="933">
        <v>158.11750000000001</v>
      </c>
      <c r="AR34" s="933">
        <v>2.2317999999999998</v>
      </c>
      <c r="AS34" s="933">
        <v>0</v>
      </c>
      <c r="AT34" s="933">
        <v>0</v>
      </c>
      <c r="AU34" s="933">
        <v>2.2317999999999998</v>
      </c>
      <c r="AV34" s="933">
        <v>0</v>
      </c>
      <c r="AW34" s="933">
        <v>0</v>
      </c>
      <c r="AX34" s="933">
        <v>0</v>
      </c>
      <c r="AY34" s="933">
        <v>0</v>
      </c>
      <c r="AZ34" s="933">
        <v>24.603400000000001</v>
      </c>
      <c r="BA34" s="933">
        <v>0</v>
      </c>
      <c r="BB34" s="933">
        <v>0</v>
      </c>
      <c r="BC34" s="933">
        <v>0</v>
      </c>
      <c r="BD34" s="933">
        <v>0</v>
      </c>
      <c r="BE34" s="933">
        <v>0</v>
      </c>
      <c r="BF34" s="933">
        <v>0</v>
      </c>
      <c r="BG34" s="933">
        <v>0</v>
      </c>
      <c r="BH34" s="933">
        <v>0</v>
      </c>
      <c r="BI34" s="933">
        <v>0</v>
      </c>
      <c r="BJ34" s="933">
        <v>448.01089999999999</v>
      </c>
      <c r="BK34" s="933">
        <v>448.01089999999999</v>
      </c>
      <c r="BL34" s="933">
        <v>284.9717</v>
      </c>
      <c r="BM34" s="933">
        <v>0</v>
      </c>
      <c r="BN34" s="933">
        <v>56.6</v>
      </c>
      <c r="BO34" s="933"/>
      <c r="BP34" s="933"/>
      <c r="BQ34" s="933"/>
      <c r="BR34" s="933">
        <v>341.57170000000002</v>
      </c>
      <c r="BS34" s="933">
        <v>0</v>
      </c>
      <c r="BT34" s="933">
        <v>72.547499999999999</v>
      </c>
      <c r="BU34" s="933">
        <v>83.120550789999996</v>
      </c>
      <c r="BV34" s="933">
        <v>155.66805079</v>
      </c>
      <c r="BW34" s="933">
        <v>7.8394000000000004</v>
      </c>
      <c r="BX34" s="933">
        <v>0</v>
      </c>
      <c r="BY34" s="933">
        <v>6.76</v>
      </c>
      <c r="BZ34" s="933">
        <v>14.599399999999999</v>
      </c>
      <c r="CA34" s="933">
        <v>0</v>
      </c>
      <c r="CB34" s="933">
        <v>0</v>
      </c>
      <c r="CC34" s="933">
        <v>14.612399999999999</v>
      </c>
      <c r="CD34" s="933">
        <v>14.612399999999999</v>
      </c>
      <c r="CE34" s="933">
        <v>51.591999999999999</v>
      </c>
      <c r="CF34" s="933">
        <v>0</v>
      </c>
      <c r="CG34" s="933">
        <v>5.7</v>
      </c>
      <c r="CH34" s="933">
        <v>57.292000000000002</v>
      </c>
      <c r="CI34" s="933">
        <v>0</v>
      </c>
      <c r="CJ34" s="933">
        <v>19.882999999999999</v>
      </c>
      <c r="CK34" s="933">
        <v>0</v>
      </c>
      <c r="CL34" s="933">
        <v>19.882999999999999</v>
      </c>
      <c r="CM34" s="933">
        <v>0</v>
      </c>
      <c r="CN34" s="933">
        <v>0</v>
      </c>
      <c r="CO34" s="933">
        <v>0</v>
      </c>
      <c r="CP34" s="933">
        <v>0</v>
      </c>
      <c r="CQ34" s="933">
        <v>0</v>
      </c>
      <c r="CR34" s="933">
        <v>0</v>
      </c>
      <c r="CS34" s="933">
        <v>0</v>
      </c>
      <c r="CT34" s="933">
        <v>0</v>
      </c>
      <c r="CU34" s="933">
        <v>0</v>
      </c>
      <c r="CV34" s="933">
        <v>0</v>
      </c>
      <c r="CW34" s="933">
        <v>0</v>
      </c>
      <c r="CX34" s="933">
        <v>0</v>
      </c>
      <c r="CY34" s="933">
        <v>0</v>
      </c>
      <c r="CZ34" s="933">
        <v>0</v>
      </c>
      <c r="DA34" s="933">
        <v>0</v>
      </c>
      <c r="DB34" s="933">
        <v>0</v>
      </c>
      <c r="DC34" s="933">
        <v>0</v>
      </c>
      <c r="DD34" s="935">
        <v>0</v>
      </c>
      <c r="DE34" s="933">
        <v>0</v>
      </c>
      <c r="DF34" s="933">
        <v>0</v>
      </c>
      <c r="DG34" s="933">
        <v>0</v>
      </c>
      <c r="DH34" s="933">
        <v>0</v>
      </c>
      <c r="DI34" s="933">
        <v>13.539253199999999</v>
      </c>
      <c r="DJ34" s="933">
        <v>0</v>
      </c>
      <c r="DK34" s="933">
        <v>13.539253199999999</v>
      </c>
      <c r="DL34" s="933">
        <v>0</v>
      </c>
      <c r="DM34" s="933">
        <v>0</v>
      </c>
      <c r="DN34" s="933">
        <v>0</v>
      </c>
      <c r="DO34" s="933">
        <v>0</v>
      </c>
      <c r="DP34" s="933">
        <v>0</v>
      </c>
      <c r="DQ34" s="933">
        <v>0</v>
      </c>
      <c r="DR34" s="933">
        <v>0</v>
      </c>
      <c r="DS34" s="933">
        <v>0</v>
      </c>
      <c r="DT34" s="936">
        <v>13.539253199999999</v>
      </c>
      <c r="DU34" s="935">
        <v>0</v>
      </c>
      <c r="DV34" s="933">
        <v>0</v>
      </c>
      <c r="DW34" s="933">
        <v>0</v>
      </c>
      <c r="DX34" s="933">
        <v>0</v>
      </c>
      <c r="DY34" s="933">
        <v>0</v>
      </c>
      <c r="DZ34" s="933">
        <v>0</v>
      </c>
      <c r="EA34" s="933">
        <v>0</v>
      </c>
      <c r="EB34" s="933">
        <v>0</v>
      </c>
      <c r="EC34" s="933">
        <v>0</v>
      </c>
      <c r="ED34" s="933">
        <v>0</v>
      </c>
      <c r="EE34" s="933">
        <v>0</v>
      </c>
      <c r="EF34" s="933">
        <v>0</v>
      </c>
      <c r="EG34" s="933">
        <v>0</v>
      </c>
      <c r="EH34" s="933">
        <v>0</v>
      </c>
      <c r="EI34" s="933">
        <v>0</v>
      </c>
      <c r="EJ34" s="933">
        <v>0</v>
      </c>
      <c r="EK34" s="933">
        <v>0</v>
      </c>
      <c r="EL34" s="936">
        <v>0</v>
      </c>
      <c r="EM34" s="935">
        <v>0</v>
      </c>
      <c r="EN34" s="933">
        <v>0</v>
      </c>
      <c r="EO34" s="933">
        <v>0</v>
      </c>
      <c r="EP34" s="933">
        <v>0</v>
      </c>
      <c r="EQ34" s="933">
        <v>0</v>
      </c>
      <c r="ER34" s="933">
        <v>0</v>
      </c>
      <c r="ES34" s="933">
        <v>0</v>
      </c>
      <c r="ET34" s="933">
        <v>0</v>
      </c>
      <c r="EU34" s="933">
        <v>0</v>
      </c>
      <c r="EV34" s="933">
        <v>0</v>
      </c>
      <c r="EW34" s="933">
        <v>0</v>
      </c>
      <c r="EX34" s="933">
        <v>0</v>
      </c>
      <c r="EY34" s="933">
        <v>0</v>
      </c>
      <c r="EZ34" s="933">
        <v>0</v>
      </c>
      <c r="FA34" s="933">
        <v>0</v>
      </c>
      <c r="FB34" s="933">
        <v>0</v>
      </c>
      <c r="FC34" s="936">
        <v>0</v>
      </c>
      <c r="FD34" s="935">
        <v>0</v>
      </c>
      <c r="FE34" s="933">
        <v>0</v>
      </c>
      <c r="FF34" s="933">
        <v>0</v>
      </c>
      <c r="FG34" s="933">
        <v>0</v>
      </c>
      <c r="FH34" s="933">
        <v>0</v>
      </c>
      <c r="FI34" s="933">
        <v>0</v>
      </c>
      <c r="FJ34" s="933">
        <v>0</v>
      </c>
      <c r="FK34" s="933">
        <v>0</v>
      </c>
      <c r="FL34" s="933">
        <v>0</v>
      </c>
      <c r="FM34" s="933">
        <v>0</v>
      </c>
      <c r="FN34" s="933">
        <v>0</v>
      </c>
      <c r="FO34" s="933">
        <v>0</v>
      </c>
      <c r="FP34" s="933">
        <v>0</v>
      </c>
      <c r="FQ34" s="933">
        <v>0</v>
      </c>
      <c r="FR34" s="933">
        <v>0</v>
      </c>
      <c r="FS34" s="933">
        <v>0</v>
      </c>
      <c r="FT34" s="936">
        <v>0</v>
      </c>
      <c r="FU34" s="935">
        <v>0</v>
      </c>
      <c r="FV34" s="933">
        <v>0</v>
      </c>
      <c r="FW34" s="933">
        <v>0</v>
      </c>
      <c r="FX34" s="933">
        <f t="shared" si="2"/>
        <v>0</v>
      </c>
      <c r="FY34" s="933">
        <v>0</v>
      </c>
      <c r="FZ34" s="933">
        <v>0</v>
      </c>
      <c r="GA34" s="945">
        <v>0</v>
      </c>
      <c r="GB34" s="945">
        <f t="shared" si="3"/>
        <v>0</v>
      </c>
      <c r="GC34" s="945">
        <v>0</v>
      </c>
      <c r="GD34" s="945">
        <v>0</v>
      </c>
      <c r="GE34" s="945">
        <v>0</v>
      </c>
      <c r="GF34" s="945">
        <f t="shared" si="4"/>
        <v>0</v>
      </c>
      <c r="GG34" s="945">
        <v>0</v>
      </c>
      <c r="GH34" s="945">
        <v>0</v>
      </c>
      <c r="GI34" s="945">
        <v>0</v>
      </c>
      <c r="GJ34" s="945">
        <f t="shared" si="5"/>
        <v>0</v>
      </c>
      <c r="GK34" s="1006">
        <v>0</v>
      </c>
      <c r="GL34" s="1007">
        <v>0</v>
      </c>
      <c r="GM34" s="945">
        <v>0</v>
      </c>
      <c r="GN34" s="945">
        <v>0</v>
      </c>
      <c r="GO34" s="945">
        <f t="shared" si="22"/>
        <v>0</v>
      </c>
      <c r="GP34" s="945">
        <v>0</v>
      </c>
      <c r="GQ34" s="945">
        <v>0</v>
      </c>
      <c r="GR34" s="945">
        <v>0</v>
      </c>
      <c r="GS34" s="945">
        <f t="shared" si="23"/>
        <v>0</v>
      </c>
      <c r="GT34" s="945">
        <v>0</v>
      </c>
      <c r="GU34" s="945">
        <v>0</v>
      </c>
      <c r="GV34" s="945">
        <v>0</v>
      </c>
      <c r="GW34" s="945">
        <f t="shared" si="24"/>
        <v>0</v>
      </c>
      <c r="GX34" s="945">
        <v>0</v>
      </c>
      <c r="GY34" s="945">
        <v>0</v>
      </c>
      <c r="GZ34" s="945">
        <v>0</v>
      </c>
      <c r="HA34" s="945">
        <f t="shared" si="25"/>
        <v>0</v>
      </c>
      <c r="HB34" s="1006">
        <f t="shared" si="10"/>
        <v>0</v>
      </c>
      <c r="HC34" s="1007">
        <v>0</v>
      </c>
      <c r="HD34" s="945">
        <v>0</v>
      </c>
      <c r="HE34" s="945">
        <v>0</v>
      </c>
      <c r="HF34" s="945">
        <f t="shared" si="26"/>
        <v>0</v>
      </c>
      <c r="HG34" s="945">
        <v>0</v>
      </c>
      <c r="HH34" s="945">
        <v>0</v>
      </c>
      <c r="HI34" s="945">
        <v>0</v>
      </c>
      <c r="HJ34" s="945">
        <f>HG34+HH34+HI34</f>
        <v>0</v>
      </c>
      <c r="HK34" s="945">
        <v>0</v>
      </c>
      <c r="HL34" s="945">
        <v>0</v>
      </c>
      <c r="HM34" s="945">
        <v>0</v>
      </c>
      <c r="HN34" s="945">
        <f t="shared" si="28"/>
        <v>0</v>
      </c>
      <c r="HO34" s="945">
        <v>0</v>
      </c>
      <c r="HP34" s="945">
        <v>0</v>
      </c>
      <c r="HQ34" s="945">
        <v>0</v>
      </c>
      <c r="HR34" s="945">
        <f t="shared" si="29"/>
        <v>0</v>
      </c>
      <c r="HS34" s="1006">
        <f t="shared" si="30"/>
        <v>0</v>
      </c>
      <c r="HT34" s="1007">
        <v>0</v>
      </c>
      <c r="HU34" s="945">
        <v>0</v>
      </c>
      <c r="HV34" s="945">
        <v>0</v>
      </c>
      <c r="HW34" s="945">
        <v>0</v>
      </c>
      <c r="HX34" s="945">
        <v>0</v>
      </c>
      <c r="HY34" s="945">
        <v>0</v>
      </c>
      <c r="HZ34" s="945">
        <v>0</v>
      </c>
      <c r="IA34" s="945">
        <v>0</v>
      </c>
      <c r="IB34" s="945">
        <v>0</v>
      </c>
      <c r="IC34" s="945">
        <v>0</v>
      </c>
      <c r="ID34" s="945">
        <v>0</v>
      </c>
      <c r="IE34" s="945">
        <v>0</v>
      </c>
      <c r="IF34" s="945">
        <v>0</v>
      </c>
      <c r="IG34" s="945">
        <v>0</v>
      </c>
      <c r="IH34" s="945">
        <v>0</v>
      </c>
      <c r="II34" s="945">
        <v>0</v>
      </c>
      <c r="IJ34" s="1006">
        <f t="shared" si="15"/>
        <v>0</v>
      </c>
      <c r="IK34" s="1007">
        <v>0</v>
      </c>
      <c r="IL34" s="945">
        <v>0</v>
      </c>
      <c r="IM34" s="945">
        <v>0</v>
      </c>
      <c r="IN34" s="1006">
        <v>0</v>
      </c>
    </row>
    <row r="35" spans="1:248" s="923" customFormat="1" ht="23.25" customHeight="1" thickBot="1">
      <c r="A35" s="1014" t="s">
        <v>789</v>
      </c>
      <c r="B35" s="1015"/>
      <c r="C35" s="1015"/>
      <c r="D35" s="1015"/>
      <c r="E35" s="1015"/>
      <c r="F35" s="1016">
        <v>1071.17601917246</v>
      </c>
      <c r="G35" s="1017">
        <v>1323.32637935</v>
      </c>
      <c r="H35" s="1017">
        <v>1530.2811285788</v>
      </c>
      <c r="I35" s="1017">
        <v>3924.78352710126</v>
      </c>
      <c r="J35" s="1017">
        <v>1036.6942904431376</v>
      </c>
      <c r="K35" s="1017">
        <v>1469.1863573940982</v>
      </c>
      <c r="L35" s="1017">
        <v>1640.6820794022033</v>
      </c>
      <c r="M35" s="1017">
        <v>4146.5627272394395</v>
      </c>
      <c r="N35" s="1017">
        <v>1143.3523793217394</v>
      </c>
      <c r="O35" s="1017">
        <v>1311.3381557721962</v>
      </c>
      <c r="P35" s="1017">
        <v>1267.5822893192394</v>
      </c>
      <c r="Q35" s="1017">
        <v>3722.2728244131749</v>
      </c>
      <c r="R35" s="1017">
        <v>1285.8448264823148</v>
      </c>
      <c r="S35" s="1017">
        <v>1450.247407160464</v>
      </c>
      <c r="T35" s="1017">
        <v>2138.7025330405509</v>
      </c>
      <c r="U35" s="1017">
        <v>4874.7947666833306</v>
      </c>
      <c r="V35" s="1017">
        <v>16668.413845437208</v>
      </c>
      <c r="W35" s="1017"/>
      <c r="X35" s="1017" t="e">
        <f>#REF!+#REF!+#REF!+X6+X4+X32</f>
        <v>#REF!</v>
      </c>
      <c r="Y35" s="1017" t="e">
        <f>#REF!+#REF!+#REF!+Y6+Y4+Y32</f>
        <v>#REF!</v>
      </c>
      <c r="Z35" s="1017" t="e">
        <f>#REF!+#REF!+#REF!+Z6+Z4+Z32</f>
        <v>#REF!</v>
      </c>
      <c r="AA35" s="1017" t="e">
        <f>#REF!+#REF!+#REF!+AA6+AA4+AA32</f>
        <v>#REF!</v>
      </c>
      <c r="AB35" s="1017" t="e">
        <f>#REF!+#REF!+#REF!+AB6+AB4+AB32</f>
        <v>#REF!</v>
      </c>
      <c r="AC35" s="1017" t="e">
        <f>#REF!+#REF!+#REF!+AC6+AC4+AC32</f>
        <v>#REF!</v>
      </c>
      <c r="AD35" s="1017" t="e">
        <f>#REF!+#REF!+#REF!+AD6+AD4+AD32</f>
        <v>#REF!</v>
      </c>
      <c r="AE35" s="1017" t="e">
        <f>#REF!+#REF!+#REF!+AE6+AE4+AE32</f>
        <v>#REF!</v>
      </c>
      <c r="AF35" s="1017" t="e">
        <f>#REF!+#REF!+#REF!+AF6+AF4+AF32</f>
        <v>#REF!</v>
      </c>
      <c r="AG35" s="1017" t="e">
        <f>#REF!+#REF!+#REF!+AG6+AG4+AG32</f>
        <v>#REF!</v>
      </c>
      <c r="AH35" s="1017" t="e">
        <f>#REF!+#REF!+#REF!+AH6+AH4+AH32</f>
        <v>#REF!</v>
      </c>
      <c r="AI35" s="1017" t="e">
        <f>#REF!+#REF!+#REF!+AI6+AI4+AI32</f>
        <v>#REF!</v>
      </c>
      <c r="AJ35" s="1017" t="e">
        <f>#REF!+#REF!+#REF!+AJ6+AJ4+AJ32</f>
        <v>#REF!</v>
      </c>
      <c r="AK35" s="1017" t="e">
        <f>#REF!+#REF!+#REF!+AK6+AK4+AK32</f>
        <v>#REF!</v>
      </c>
      <c r="AL35" s="1017"/>
      <c r="AM35" s="1017"/>
      <c r="AN35" s="1017"/>
      <c r="AO35" s="1017" t="e">
        <f>#REF!+#REF!+#REF!+AL6+AL4+AO32</f>
        <v>#REF!</v>
      </c>
      <c r="AP35" s="1017" t="e">
        <f>#REF!+#REF!+#REF!+AP6+AP4+AP32</f>
        <v>#REF!</v>
      </c>
      <c r="AQ35" s="1017" t="e">
        <f>#REF!+#REF!+#REF!+AQ6+AQ4+AQ32</f>
        <v>#REF!</v>
      </c>
      <c r="AR35" s="1017">
        <v>1752.7178131152409</v>
      </c>
      <c r="AS35" s="1017">
        <v>1883.1971246220196</v>
      </c>
      <c r="AT35" s="1017">
        <v>2059.6004938180663</v>
      </c>
      <c r="AU35" s="1017">
        <v>5695.5154315553273</v>
      </c>
      <c r="AV35" s="1017">
        <v>1699.6052244499574</v>
      </c>
      <c r="AW35" s="1017">
        <v>2024.9659893667902</v>
      </c>
      <c r="AX35" s="1017">
        <v>1848.8473435597555</v>
      </c>
      <c r="AY35" s="1017">
        <v>5573.4185573765026</v>
      </c>
      <c r="AZ35" s="1017">
        <v>2148.7182382226047</v>
      </c>
      <c r="BA35" s="1017">
        <v>2351.8061267842136</v>
      </c>
      <c r="BB35" s="1017">
        <v>1952.23764423954</v>
      </c>
      <c r="BC35" s="1017">
        <v>7023.7641679981098</v>
      </c>
      <c r="BD35" s="1017">
        <v>1974.6851458443073</v>
      </c>
      <c r="BE35" s="1017">
        <v>2272.147014012764</v>
      </c>
      <c r="BF35" s="1017">
        <v>3175.766589851286</v>
      </c>
      <c r="BG35" s="989">
        <v>7422.5987497083579</v>
      </c>
      <c r="BH35" s="989">
        <v>2378.1802563708061</v>
      </c>
      <c r="BI35" s="989">
        <v>2301.4114326109479</v>
      </c>
      <c r="BJ35" s="989">
        <v>2872.9921362281239</v>
      </c>
      <c r="BK35" s="989">
        <v>7552.5838252098783</v>
      </c>
      <c r="BL35" s="989">
        <v>2784.0661800422145</v>
      </c>
      <c r="BM35" s="989">
        <v>2490.5465715314758</v>
      </c>
      <c r="BN35" s="989">
        <v>2466.8108571460157</v>
      </c>
      <c r="BO35" s="989"/>
      <c r="BP35" s="989"/>
      <c r="BQ35" s="989"/>
      <c r="BR35" s="989">
        <v>7741.423608719706</v>
      </c>
      <c r="BS35" s="989">
        <v>2663.085270385357</v>
      </c>
      <c r="BT35" s="989">
        <v>2837.3222955996953</v>
      </c>
      <c r="BU35" s="989">
        <v>2898.8321135711572</v>
      </c>
      <c r="BV35" s="989">
        <v>8399.239679556209</v>
      </c>
      <c r="BW35" s="990">
        <v>2222.4816508531835</v>
      </c>
      <c r="BX35" s="990">
        <v>2605.4593849862258</v>
      </c>
      <c r="BY35" s="990">
        <v>2663.2851760269568</v>
      </c>
      <c r="BZ35" s="990">
        <v>7491.2261546963673</v>
      </c>
      <c r="CA35" s="989">
        <v>3357.7119967647732</v>
      </c>
      <c r="CB35" s="989">
        <v>2641.3131338455282</v>
      </c>
      <c r="CC35" s="989">
        <v>2907.017422389586</v>
      </c>
      <c r="CD35" s="989">
        <v>8906.0425529998884</v>
      </c>
      <c r="CE35" s="989">
        <v>3101.7457162020519</v>
      </c>
      <c r="CF35" s="989">
        <v>2467.2118671663966</v>
      </c>
      <c r="CG35" s="989">
        <v>2499.3034252940315</v>
      </c>
      <c r="CH35" s="989">
        <v>8068.2610086624818</v>
      </c>
      <c r="CI35" s="989">
        <v>2970.3610210378097</v>
      </c>
      <c r="CJ35" s="989">
        <v>2534.4271693638329</v>
      </c>
      <c r="CK35" s="989">
        <v>3707.8540300033114</v>
      </c>
      <c r="CL35" s="989">
        <v>9212.6422204049541</v>
      </c>
      <c r="CM35" s="989">
        <v>3200.605426563895</v>
      </c>
      <c r="CN35" s="989">
        <v>2609.9252928989335</v>
      </c>
      <c r="CO35" s="989">
        <v>3101.0368387050894</v>
      </c>
      <c r="CP35" s="989">
        <v>8911.5675581679188</v>
      </c>
      <c r="CQ35" s="989">
        <v>2577.7538868778975</v>
      </c>
      <c r="CR35" s="989">
        <v>3239.3545045162023</v>
      </c>
      <c r="CS35" s="989">
        <v>3530.8321650746498</v>
      </c>
      <c r="CT35" s="989">
        <v>9347.9405564687495</v>
      </c>
      <c r="CU35" s="989">
        <v>3485.3096533330317</v>
      </c>
      <c r="CV35" s="989">
        <v>3305.5026493489299</v>
      </c>
      <c r="CW35" s="989">
        <v>3378.9011210508725</v>
      </c>
      <c r="CX35" s="989">
        <v>10169.713423732836</v>
      </c>
      <c r="CY35" s="989">
        <v>3450.9195288748274</v>
      </c>
      <c r="CZ35" s="989">
        <v>3251.8185299961901</v>
      </c>
      <c r="DA35" s="989">
        <v>5145.7390619226853</v>
      </c>
      <c r="DB35" s="989">
        <v>11848.477120793701</v>
      </c>
      <c r="DC35" s="989">
        <v>41497.894312778822</v>
      </c>
      <c r="DD35" s="991">
        <v>2863.0002091360716</v>
      </c>
      <c r="DE35" s="989">
        <v>3299.1405276407841</v>
      </c>
      <c r="DF35" s="989">
        <v>3199.8755410518856</v>
      </c>
      <c r="DG35" s="989">
        <v>9362.0162778287413</v>
      </c>
      <c r="DH35" s="989">
        <v>3333.9760386454154</v>
      </c>
      <c r="DI35" s="989">
        <v>4537.9055425073029</v>
      </c>
      <c r="DJ35" s="989">
        <v>3903.3683067219699</v>
      </c>
      <c r="DK35" s="989">
        <v>11775.249887874692</v>
      </c>
      <c r="DL35" s="989">
        <v>3510.5837160779993</v>
      </c>
      <c r="DM35" s="989">
        <v>4286.654713977382</v>
      </c>
      <c r="DN35" s="989">
        <v>4266.9823677123777</v>
      </c>
      <c r="DO35" s="989">
        <v>12064.220797767755</v>
      </c>
      <c r="DP35" s="989">
        <v>3692.621371315</v>
      </c>
      <c r="DQ35" s="989">
        <v>4123.0434854074438</v>
      </c>
      <c r="DR35" s="989">
        <v>6619.5811467803787</v>
      </c>
      <c r="DS35" s="989">
        <v>14435.246003502822</v>
      </c>
      <c r="DT35" s="992">
        <v>47636.732966974007</v>
      </c>
      <c r="DU35" s="991">
        <v>3674.8108003849998</v>
      </c>
      <c r="DV35" s="989">
        <v>3195.3044983350005</v>
      </c>
      <c r="DW35" s="989">
        <v>3823.879236427445</v>
      </c>
      <c r="DX35" s="989">
        <v>10693.994535147449</v>
      </c>
      <c r="DY35" s="989">
        <v>4731.4551809191744</v>
      </c>
      <c r="DZ35" s="989">
        <v>4329.6788515057997</v>
      </c>
      <c r="EA35" s="989">
        <v>3595.9756405542498</v>
      </c>
      <c r="EB35" s="989">
        <v>12657.109672979221</v>
      </c>
      <c r="EC35" s="989">
        <v>23351.104208126668</v>
      </c>
      <c r="ED35" s="989">
        <v>3987.5744488278056</v>
      </c>
      <c r="EE35" s="989">
        <v>4452.1569265091966</v>
      </c>
      <c r="EF35" s="989">
        <v>4458.6680029982717</v>
      </c>
      <c r="EG35" s="989">
        <v>12898.399378335274</v>
      </c>
      <c r="EH35" s="989">
        <v>4158.343068713988</v>
      </c>
      <c r="EI35" s="989">
        <v>3797.4889386688719</v>
      </c>
      <c r="EJ35" s="989">
        <v>8617.5734013801302</v>
      </c>
      <c r="EK35" s="989">
        <v>16573.405408762992</v>
      </c>
      <c r="EL35" s="918">
        <v>53379.610096851648</v>
      </c>
      <c r="EM35" s="991">
        <v>4601.5480416577775</v>
      </c>
      <c r="EN35" s="989">
        <v>3373.9240673072932</v>
      </c>
      <c r="EO35" s="989">
        <v>4011.9573211008696</v>
      </c>
      <c r="EP35" s="989">
        <v>11987.429430065939</v>
      </c>
      <c r="EQ35" s="989">
        <v>4337.9027829702745</v>
      </c>
      <c r="ER35" s="989">
        <v>3659.5073691435873</v>
      </c>
      <c r="ES35" s="989">
        <v>3954.1366603499096</v>
      </c>
      <c r="ET35" s="989">
        <v>11951.54681246377</v>
      </c>
      <c r="EU35" s="989">
        <v>4654.2841175005651</v>
      </c>
      <c r="EV35" s="989">
        <v>3988.3132492231066</v>
      </c>
      <c r="EW35" s="989">
        <v>4856.6326077425101</v>
      </c>
      <c r="EX35" s="989">
        <v>13499.229974466183</v>
      </c>
      <c r="EY35" s="989">
        <v>5062.8575003670167</v>
      </c>
      <c r="EZ35" s="989">
        <v>5165.7829199437056</v>
      </c>
      <c r="FA35" s="989">
        <v>7461.5886879165791</v>
      </c>
      <c r="FB35" s="989">
        <v>17690.229108227304</v>
      </c>
      <c r="FC35" s="992">
        <v>55128.435325223189</v>
      </c>
      <c r="FD35" s="991">
        <v>4755.0723864219681</v>
      </c>
      <c r="FE35" s="989">
        <v>3740.1649157711254</v>
      </c>
      <c r="FF35" s="989">
        <v>6217.8534587729037</v>
      </c>
      <c r="FG35" s="989">
        <v>14713.090760965999</v>
      </c>
      <c r="FH35" s="989">
        <v>5732.5643645619948</v>
      </c>
      <c r="FI35" s="989">
        <v>4196.1760718649539</v>
      </c>
      <c r="FJ35" s="989">
        <v>5819.0163294480353</v>
      </c>
      <c r="FK35" s="989">
        <v>15747.756765874983</v>
      </c>
      <c r="FL35" s="989">
        <v>6161.9677895201912</v>
      </c>
      <c r="FM35" s="989">
        <v>4994.4501798792717</v>
      </c>
      <c r="FN35" s="989">
        <v>7490.7632463255695</v>
      </c>
      <c r="FO35" s="989">
        <v>18647.181215725032</v>
      </c>
      <c r="FP35" s="989">
        <v>7151.044994741037</v>
      </c>
      <c r="FQ35" s="989">
        <v>4677.9052332070478</v>
      </c>
      <c r="FR35" s="989">
        <v>9159.5479028311092</v>
      </c>
      <c r="FS35" s="989">
        <v>20988.498130779193</v>
      </c>
      <c r="FT35" s="992">
        <v>70096.526873345196</v>
      </c>
      <c r="FU35" s="991">
        <v>5215.7731547339199</v>
      </c>
      <c r="FV35" s="989">
        <v>5466.9620707643844</v>
      </c>
      <c r="FW35" s="989">
        <v>7054.9721386491356</v>
      </c>
      <c r="FX35" s="989">
        <f t="shared" si="2"/>
        <v>17737.707364147442</v>
      </c>
      <c r="FY35" s="989">
        <v>8798.2514545202666</v>
      </c>
      <c r="FZ35" s="989">
        <v>6049.7675340005471</v>
      </c>
      <c r="GA35" s="1018">
        <v>9242.2136173649578</v>
      </c>
      <c r="GB35" s="1018">
        <f t="shared" si="3"/>
        <v>24090.232605885773</v>
      </c>
      <c r="GC35" s="1018">
        <v>7315.7236861727279</v>
      </c>
      <c r="GD35" s="1018">
        <v>7838.2456800607197</v>
      </c>
      <c r="GE35" s="1018">
        <v>10486.897150511895</v>
      </c>
      <c r="GF35" s="1018">
        <f t="shared" si="4"/>
        <v>25640.866516745344</v>
      </c>
      <c r="GG35" s="1018">
        <v>7745.340326553538</v>
      </c>
      <c r="GH35" s="1018">
        <v>9247.64537572279</v>
      </c>
      <c r="GI35" s="1018">
        <v>12189.451109253177</v>
      </c>
      <c r="GJ35" s="1018">
        <f t="shared" si="5"/>
        <v>29182.436811529507</v>
      </c>
      <c r="GK35" s="1019">
        <v>96651.243298308065</v>
      </c>
      <c r="GL35" s="1020">
        <v>8518.9779966748338</v>
      </c>
      <c r="GM35" s="1018">
        <v>8306.1504286378131</v>
      </c>
      <c r="GN35" s="1018">
        <v>11494.731383967724</v>
      </c>
      <c r="GO35" s="1018">
        <f t="shared" si="22"/>
        <v>28319.859809280373</v>
      </c>
      <c r="GP35" s="1018">
        <v>8880.36525154228</v>
      </c>
      <c r="GQ35" s="1018">
        <v>9481.8895053152246</v>
      </c>
      <c r="GR35" s="1018">
        <v>13239.90072679804</v>
      </c>
      <c r="GS35" s="1018">
        <f t="shared" si="23"/>
        <v>31602.155483655544</v>
      </c>
      <c r="GT35" s="1018">
        <v>10186.039058441482</v>
      </c>
      <c r="GU35" s="1018">
        <v>9617.1301670622506</v>
      </c>
      <c r="GV35" s="1018">
        <v>11438.183126273792</v>
      </c>
      <c r="GW35" s="1018">
        <f t="shared" si="24"/>
        <v>31241.352351777525</v>
      </c>
      <c r="GX35" s="1018">
        <v>11159.600474865767</v>
      </c>
      <c r="GY35" s="1018">
        <v>12458.834441624595</v>
      </c>
      <c r="GZ35" s="1018">
        <v>21229.447380326677</v>
      </c>
      <c r="HA35" s="1018">
        <f t="shared" si="25"/>
        <v>44847.882296817035</v>
      </c>
      <c r="HB35" s="1019">
        <f t="shared" si="10"/>
        <v>136011.24994153046</v>
      </c>
      <c r="HC35" s="1020">
        <f>HC31+HC32</f>
        <v>9979.5724092328619</v>
      </c>
      <c r="HD35" s="1018">
        <f>HD31+HD32</f>
        <v>10872.74</v>
      </c>
      <c r="HE35" s="1018">
        <f t="shared" ref="HE35:HQ35" si="35">HE31+HE32</f>
        <v>11570.707999999999</v>
      </c>
      <c r="HF35" s="1018">
        <f>HF31+HF32</f>
        <v>32423.020409232864</v>
      </c>
      <c r="HG35" s="1018">
        <f t="shared" si="35"/>
        <v>16181.257</v>
      </c>
      <c r="HH35" s="1018">
        <f t="shared" si="35"/>
        <v>13380.994000000001</v>
      </c>
      <c r="HI35" s="1018">
        <f t="shared" si="35"/>
        <v>14116.939999999999</v>
      </c>
      <c r="HJ35" s="1018">
        <f t="shared" si="35"/>
        <v>43679.191000000006</v>
      </c>
      <c r="HK35" s="1018">
        <f t="shared" si="35"/>
        <v>19533.9689</v>
      </c>
      <c r="HL35" s="1018">
        <f t="shared" si="35"/>
        <v>13826.927</v>
      </c>
      <c r="HM35" s="1018">
        <f t="shared" si="35"/>
        <v>16720.990899999997</v>
      </c>
      <c r="HN35" s="1018">
        <f t="shared" si="28"/>
        <v>50081.8868</v>
      </c>
      <c r="HO35" s="1018">
        <f t="shared" si="35"/>
        <v>18823.894</v>
      </c>
      <c r="HP35" s="1018">
        <f t="shared" si="35"/>
        <v>14488.478999999999</v>
      </c>
      <c r="HQ35" s="1018">
        <f t="shared" si="35"/>
        <v>27096.81</v>
      </c>
      <c r="HR35" s="1018">
        <f t="shared" si="29"/>
        <v>60409.183000000005</v>
      </c>
      <c r="HS35" s="1019">
        <f t="shared" si="30"/>
        <v>186593.28120923287</v>
      </c>
      <c r="HT35" s="1020">
        <v>13088.44477403852</v>
      </c>
      <c r="HU35" s="1018">
        <v>15322.8512783879</v>
      </c>
      <c r="HV35" s="1018">
        <v>14867.612527759111</v>
      </c>
      <c r="HW35" s="1018">
        <v>43278.908580185533</v>
      </c>
      <c r="HX35" s="1018">
        <v>18789.36627006064</v>
      </c>
      <c r="HY35" s="1018">
        <v>17693.968512710984</v>
      </c>
      <c r="HZ35" s="1018">
        <v>19379.106165727047</v>
      </c>
      <c r="IA35" s="1018">
        <v>55862.440948498675</v>
      </c>
      <c r="IB35" s="1018">
        <v>18780.709650583496</v>
      </c>
      <c r="IC35" s="1018">
        <v>18193.772712499329</v>
      </c>
      <c r="ID35" s="1018">
        <v>21355.612569620589</v>
      </c>
      <c r="IE35" s="1018">
        <v>58330.094932703418</v>
      </c>
      <c r="IF35" s="1018">
        <v>15763.109066932589</v>
      </c>
      <c r="IG35" s="1018">
        <v>14636.050681172968</v>
      </c>
      <c r="IH35" s="1018">
        <v>37013.099451734561</v>
      </c>
      <c r="II35" s="1018">
        <v>67412.259199840119</v>
      </c>
      <c r="IJ35" s="1019">
        <f t="shared" si="15"/>
        <v>224883.70366122777</v>
      </c>
      <c r="IK35" s="1020">
        <v>17920</v>
      </c>
      <c r="IL35" s="1018">
        <v>16515</v>
      </c>
      <c r="IM35" s="1018">
        <v>23096</v>
      </c>
      <c r="IN35" s="1019">
        <v>57531</v>
      </c>
    </row>
    <row r="36" spans="1:248" ht="30.65" customHeight="1" thickTop="1">
      <c r="A36" s="994" t="s">
        <v>790</v>
      </c>
      <c r="U36" s="937"/>
      <c r="V36" s="937"/>
      <c r="W36" s="937"/>
      <c r="X36" s="937"/>
      <c r="Y36" s="937"/>
      <c r="Z36" s="937"/>
      <c r="AA36" s="937"/>
      <c r="AB36" s="937"/>
      <c r="AC36" s="937"/>
      <c r="AD36" s="937"/>
      <c r="AE36" s="937"/>
      <c r="AF36" s="937"/>
      <c r="AG36" s="937"/>
      <c r="AH36" s="937"/>
      <c r="AI36" s="937"/>
      <c r="AJ36" s="937"/>
      <c r="AK36" s="937"/>
      <c r="AL36" s="937"/>
      <c r="AM36" s="937"/>
      <c r="AN36" s="937"/>
      <c r="AO36" s="937"/>
      <c r="AP36" s="937"/>
      <c r="AQ36" s="937"/>
      <c r="AR36" s="937"/>
      <c r="AS36" s="937"/>
      <c r="AT36" s="937"/>
      <c r="AU36" s="937"/>
      <c r="BU36" s="930"/>
      <c r="BV36" s="930"/>
      <c r="BW36" s="930"/>
      <c r="CA36" s="930"/>
      <c r="CB36" s="930"/>
      <c r="CC36" s="930"/>
      <c r="CD36" s="930"/>
      <c r="CE36" s="930"/>
      <c r="CF36" s="930"/>
      <c r="CG36" s="930"/>
      <c r="CH36" s="930"/>
      <c r="CI36" s="930"/>
      <c r="CJ36" s="930"/>
      <c r="CK36" s="930"/>
      <c r="CL36" s="930"/>
      <c r="CM36" s="930"/>
      <c r="CN36" s="930"/>
      <c r="CO36" s="930"/>
      <c r="CP36" s="930"/>
      <c r="CQ36" s="930"/>
      <c r="CR36" s="930"/>
      <c r="CS36" s="930"/>
      <c r="CT36" s="930"/>
      <c r="CU36" s="930"/>
      <c r="CV36" s="930"/>
      <c r="CW36" s="930"/>
      <c r="CX36" s="930"/>
      <c r="CY36" s="930"/>
      <c r="CZ36" s="930"/>
      <c r="DA36" s="930"/>
      <c r="DB36" s="930"/>
      <c r="DC36" s="930"/>
      <c r="DD36" s="930"/>
      <c r="DE36" s="930"/>
      <c r="DF36" s="930"/>
      <c r="DG36" s="930"/>
      <c r="DH36" s="930"/>
      <c r="DI36" s="930"/>
      <c r="DJ36" s="930"/>
      <c r="DK36" s="930"/>
      <c r="DL36" s="930"/>
      <c r="DM36" s="930"/>
      <c r="DN36" s="930"/>
      <c r="DO36" s="930"/>
      <c r="DP36" s="930"/>
      <c r="DQ36" s="930"/>
      <c r="DR36" s="930"/>
      <c r="DS36" s="930"/>
      <c r="DT36" s="930"/>
      <c r="DU36" s="930"/>
      <c r="DV36" s="930"/>
      <c r="DW36" s="930"/>
      <c r="DX36" s="930"/>
      <c r="DY36" s="930"/>
      <c r="DZ36" s="930"/>
      <c r="EA36" s="930"/>
      <c r="EB36" s="930"/>
      <c r="EC36" s="930"/>
      <c r="ED36" s="930"/>
      <c r="EE36" s="930"/>
      <c r="EF36" s="930"/>
      <c r="EG36" s="930"/>
      <c r="EH36" s="930"/>
      <c r="EI36" s="930"/>
      <c r="EJ36" s="930"/>
      <c r="EK36" s="930"/>
      <c r="EL36" s="930"/>
      <c r="EM36" s="930"/>
    </row>
    <row r="37" spans="1:248" ht="18.75" customHeight="1">
      <c r="A37" s="3024"/>
      <c r="X37" s="937"/>
      <c r="AA37" s="937"/>
      <c r="DD37" s="930"/>
      <c r="DE37" s="930"/>
      <c r="DF37" s="930"/>
      <c r="DG37" s="930"/>
      <c r="DH37" s="930"/>
      <c r="DI37" s="930"/>
      <c r="DJ37" s="930"/>
      <c r="DK37" s="930"/>
      <c r="DL37" s="930"/>
      <c r="DM37" s="930"/>
      <c r="DN37" s="930"/>
      <c r="DO37" s="930"/>
      <c r="DP37" s="930"/>
      <c r="DQ37" s="930"/>
      <c r="DR37" s="930"/>
      <c r="DS37" s="930"/>
      <c r="DT37" s="930"/>
      <c r="DU37" s="930"/>
      <c r="DV37" s="930"/>
      <c r="DW37" s="930"/>
      <c r="DX37" s="930"/>
      <c r="DY37" s="930"/>
      <c r="DZ37" s="930"/>
      <c r="EA37" s="930"/>
      <c r="EB37" s="930"/>
      <c r="EC37" s="930"/>
      <c r="ED37" s="930"/>
      <c r="EE37" s="930"/>
      <c r="EF37" s="930"/>
      <c r="EG37" s="930"/>
      <c r="EH37" s="930"/>
      <c r="EI37" s="930"/>
      <c r="EJ37" s="930"/>
      <c r="EK37" s="930"/>
      <c r="EL37" s="930"/>
      <c r="EM37" s="930"/>
    </row>
    <row r="38" spans="1:248">
      <c r="AA38" s="937"/>
    </row>
    <row r="85" spans="2:2" ht="6" customHeight="1"/>
    <row r="86" spans="2:2" ht="18.5">
      <c r="B86" s="3036" t="s">
        <v>1551</v>
      </c>
    </row>
  </sheetData>
  <mergeCells count="14">
    <mergeCell ref="HT2:IJ2"/>
    <mergeCell ref="IK2:IN2"/>
    <mergeCell ref="A2:A3"/>
    <mergeCell ref="B2:E2"/>
    <mergeCell ref="AA2:AL2"/>
    <mergeCell ref="AM2:AO2"/>
    <mergeCell ref="FU2:GK2"/>
    <mergeCell ref="GL2:HB2"/>
    <mergeCell ref="HC2:HS2"/>
    <mergeCell ref="CM2:DC2"/>
    <mergeCell ref="DD2:DT2"/>
    <mergeCell ref="DU2:EL2"/>
    <mergeCell ref="EM2:FC2"/>
    <mergeCell ref="FD2:FT2"/>
  </mergeCells>
  <printOptions horizontalCentered="1"/>
  <pageMargins left="0" right="0" top="0.55118110236220474" bottom="0.6692913385826772" header="0.31496062992125984" footer="0.31496062992125984"/>
  <pageSetup scale="44" orientation="landscape" r:id="rId1"/>
  <headerFooter>
    <oddHeader>&amp;C&amp;"Aptos"&amp;10&amp;K000000 PUBLIC&amp;1#_x000D_&amp;"Arialri"&amp;10&amp;K000000&amp;"Arialri"&amp;10&amp;K000000&amp;"Arialri"&amp;10&amp;K000000&amp;G</oddHeader>
    <oddFooter>&amp;C15_x000D_&amp;1#&amp;"Aptos"&amp;10&amp;K000000 PUBLIC</oddFooter>
  </headerFooter>
  <ignoredErrors>
    <ignoredError sqref="HW6 IA6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2F28-D0A5-446A-979E-DC27D13BBCCE}">
  <dimension ref="A1:AE86"/>
  <sheetViews>
    <sheetView showGridLines="0" tabSelected="1" view="pageBreakPreview" topLeftCell="A43" zoomScale="50" zoomScaleNormal="100" zoomScaleSheetLayoutView="50" workbookViewId="0">
      <selection activeCell="C57" sqref="C57"/>
    </sheetView>
  </sheetViews>
  <sheetFormatPr defaultColWidth="9.1796875" defaultRowHeight="28.5"/>
  <cols>
    <col min="1" max="1" width="63.54296875" style="12" customWidth="1"/>
    <col min="2" max="2" width="23.81640625" style="12" customWidth="1"/>
    <col min="3" max="4" width="12.81640625" style="12" customWidth="1"/>
    <col min="5" max="5" width="18.26953125" style="12" customWidth="1"/>
    <col min="6" max="7" width="12.81640625" style="12" customWidth="1"/>
    <col min="8" max="8" width="27.36328125" style="12" customWidth="1"/>
    <col min="9" max="9" width="12.81640625" style="12" customWidth="1"/>
    <col min="10" max="10" width="31.1796875" style="12" customWidth="1"/>
    <col min="11" max="11" width="59.1796875" style="13" customWidth="1"/>
    <col min="12" max="12" width="9.1796875" style="12"/>
    <col min="13" max="13" width="11.1796875" style="12" bestFit="1" customWidth="1"/>
    <col min="14" max="17" width="9.1796875" style="12"/>
    <col min="18" max="18" width="10.81640625" style="12" bestFit="1" customWidth="1"/>
    <col min="19" max="29" width="9.1796875" style="12"/>
    <col min="30" max="30" width="11.1796875" style="12" bestFit="1" customWidth="1"/>
    <col min="31" max="31" width="11" style="12" bestFit="1" customWidth="1"/>
    <col min="32" max="16384" width="9.1796875" style="12"/>
  </cols>
  <sheetData>
    <row r="1" spans="1:31" ht="30" customHeight="1"/>
    <row r="2" spans="1:31" ht="30" customHeight="1">
      <c r="A2" s="15" t="s">
        <v>2</v>
      </c>
      <c r="B2" s="14"/>
      <c r="C2" s="14"/>
      <c r="D2" s="14"/>
      <c r="E2" s="14"/>
      <c r="F2" s="14"/>
      <c r="G2" s="14"/>
      <c r="H2" s="14"/>
      <c r="I2" s="14"/>
      <c r="J2" s="14"/>
      <c r="K2" s="16" t="s">
        <v>3</v>
      </c>
    </row>
    <row r="3" spans="1:31" ht="30" customHeight="1"/>
    <row r="4" spans="1:31" ht="30" customHeight="1">
      <c r="A4" s="17" t="s">
        <v>4</v>
      </c>
      <c r="C4" s="2710"/>
      <c r="D4" s="2710"/>
      <c r="E4" s="2710"/>
      <c r="F4" s="2710"/>
      <c r="K4" s="13" t="s">
        <v>5</v>
      </c>
    </row>
    <row r="5" spans="1:31" ht="30" customHeight="1">
      <c r="A5" s="18" t="s">
        <v>6</v>
      </c>
      <c r="B5" s="18"/>
      <c r="C5" s="18"/>
      <c r="D5" s="18"/>
      <c r="K5" s="13" t="s">
        <v>7</v>
      </c>
    </row>
    <row r="6" spans="1:31" ht="30" customHeight="1"/>
    <row r="7" spans="1:31" ht="30" customHeight="1">
      <c r="A7" s="17" t="s">
        <v>8</v>
      </c>
    </row>
    <row r="8" spans="1:31" ht="30" customHeight="1">
      <c r="A8" s="17"/>
    </row>
    <row r="9" spans="1:31" ht="30" customHeight="1">
      <c r="A9" s="17" t="s">
        <v>9</v>
      </c>
    </row>
    <row r="10" spans="1:31" ht="30" customHeight="1">
      <c r="D10" s="12" t="s">
        <v>10</v>
      </c>
    </row>
    <row r="11" spans="1:31" ht="30.65" customHeight="1">
      <c r="A11" s="12" t="s">
        <v>11</v>
      </c>
      <c r="K11" s="13">
        <v>1</v>
      </c>
    </row>
    <row r="12" spans="1:31" ht="30.65" customHeight="1">
      <c r="A12" s="12" t="s">
        <v>12</v>
      </c>
      <c r="K12" s="13">
        <v>2</v>
      </c>
    </row>
    <row r="13" spans="1:31" ht="30.65" customHeight="1">
      <c r="A13" s="12" t="s">
        <v>13</v>
      </c>
      <c r="K13" s="13">
        <v>3</v>
      </c>
    </row>
    <row r="14" spans="1:31" ht="30.65" customHeight="1">
      <c r="A14" s="12" t="s">
        <v>14</v>
      </c>
      <c r="K14" s="13">
        <v>4</v>
      </c>
      <c r="AE14" s="19"/>
    </row>
    <row r="15" spans="1:31" ht="30.65" customHeight="1">
      <c r="A15" s="12" t="s">
        <v>15</v>
      </c>
      <c r="K15" s="13">
        <v>5</v>
      </c>
    </row>
    <row r="16" spans="1:31" ht="30.65" customHeight="1">
      <c r="A16" s="12" t="s">
        <v>16</v>
      </c>
      <c r="K16" s="13">
        <v>6</v>
      </c>
    </row>
    <row r="17" spans="1:30" ht="30.65" customHeight="1">
      <c r="A17" s="12" t="s">
        <v>17</v>
      </c>
      <c r="K17" s="13">
        <v>7</v>
      </c>
      <c r="AD17" s="19"/>
    </row>
    <row r="18" spans="1:30" ht="30.65" customHeight="1">
      <c r="A18" s="12" t="s">
        <v>18</v>
      </c>
      <c r="K18" s="13">
        <v>8</v>
      </c>
      <c r="AD18" s="19"/>
    </row>
    <row r="19" spans="1:30" ht="30.65" customHeight="1">
      <c r="A19" s="12" t="s">
        <v>19</v>
      </c>
      <c r="K19" s="13">
        <v>9</v>
      </c>
    </row>
    <row r="20" spans="1:30" ht="30" customHeight="1">
      <c r="K20" s="20"/>
    </row>
    <row r="21" spans="1:30" ht="30" customHeight="1">
      <c r="A21" s="17" t="s">
        <v>20</v>
      </c>
      <c r="K21" s="20"/>
    </row>
    <row r="22" spans="1:30" ht="30" customHeight="1">
      <c r="K22" s="20"/>
      <c r="M22" s="19"/>
    </row>
    <row r="23" spans="1:30" ht="30.65" customHeight="1">
      <c r="A23" s="12" t="s">
        <v>21</v>
      </c>
      <c r="K23" s="20" t="s">
        <v>22</v>
      </c>
    </row>
    <row r="24" spans="1:30" ht="30.65" customHeight="1">
      <c r="A24" s="12" t="s">
        <v>23</v>
      </c>
      <c r="K24" s="20" t="s">
        <v>24</v>
      </c>
      <c r="R24" s="19"/>
    </row>
    <row r="25" spans="1:30" ht="30" customHeight="1">
      <c r="K25" s="20"/>
    </row>
    <row r="26" spans="1:30" ht="30" customHeight="1">
      <c r="A26" s="17" t="s">
        <v>25</v>
      </c>
      <c r="K26" s="20"/>
    </row>
    <row r="27" spans="1:30" ht="30" customHeight="1">
      <c r="K27" s="20"/>
    </row>
    <row r="28" spans="1:30" ht="30.65" customHeight="1">
      <c r="A28" s="12" t="s">
        <v>26</v>
      </c>
      <c r="K28" s="20" t="s">
        <v>27</v>
      </c>
    </row>
    <row r="29" spans="1:30" ht="30.65" customHeight="1">
      <c r="A29" s="12" t="s">
        <v>28</v>
      </c>
      <c r="K29" s="20" t="s">
        <v>29</v>
      </c>
    </row>
    <row r="30" spans="1:30" ht="30.65" customHeight="1">
      <c r="A30" s="12" t="s">
        <v>30</v>
      </c>
      <c r="K30" s="20" t="s">
        <v>31</v>
      </c>
    </row>
    <row r="31" spans="1:30" ht="30.65" customHeight="1">
      <c r="A31" s="12" t="s">
        <v>32</v>
      </c>
      <c r="K31" s="20" t="s">
        <v>33</v>
      </c>
    </row>
    <row r="32" spans="1:30" ht="30.65" customHeight="1">
      <c r="A32" s="12" t="s">
        <v>34</v>
      </c>
      <c r="K32" s="20" t="s">
        <v>35</v>
      </c>
    </row>
    <row r="33" spans="1:11" ht="30.65" customHeight="1">
      <c r="A33" s="12" t="s">
        <v>1532</v>
      </c>
      <c r="K33" s="20" t="s">
        <v>36</v>
      </c>
    </row>
    <row r="34" spans="1:11" ht="31.4" customHeight="1">
      <c r="K34" s="20"/>
    </row>
    <row r="35" spans="1:11" ht="30" customHeight="1">
      <c r="A35" s="17" t="s">
        <v>37</v>
      </c>
      <c r="K35" s="20"/>
    </row>
    <row r="36" spans="1:11" ht="30" customHeight="1">
      <c r="A36" s="17"/>
      <c r="K36" s="20"/>
    </row>
    <row r="37" spans="1:11" ht="30.65" customHeight="1">
      <c r="A37" s="12" t="s">
        <v>1553</v>
      </c>
      <c r="K37" s="20" t="s">
        <v>38</v>
      </c>
    </row>
    <row r="38" spans="1:11" ht="30.65" customHeight="1">
      <c r="A38" s="12" t="s">
        <v>39</v>
      </c>
      <c r="I38" s="21"/>
      <c r="K38" s="20" t="s">
        <v>40</v>
      </c>
    </row>
    <row r="39" spans="1:11" ht="30.65" customHeight="1">
      <c r="A39" s="12" t="s">
        <v>1521</v>
      </c>
      <c r="I39" s="21"/>
      <c r="K39" s="20" t="s">
        <v>41</v>
      </c>
    </row>
    <row r="40" spans="1:11" ht="30.65" customHeight="1">
      <c r="A40" s="12" t="s">
        <v>1522</v>
      </c>
      <c r="K40" s="20" t="s">
        <v>1524</v>
      </c>
    </row>
    <row r="41" spans="1:11" ht="30.65" customHeight="1">
      <c r="A41" s="12" t="s">
        <v>1523</v>
      </c>
      <c r="K41" s="20" t="s">
        <v>42</v>
      </c>
    </row>
    <row r="42" spans="1:11" ht="30.65" customHeight="1">
      <c r="A42" s="12" t="s">
        <v>43</v>
      </c>
      <c r="K42" s="20" t="s">
        <v>44</v>
      </c>
    </row>
    <row r="43" spans="1:11" ht="30.65" customHeight="1">
      <c r="A43" s="12" t="s">
        <v>45</v>
      </c>
      <c r="K43" s="20" t="s">
        <v>46</v>
      </c>
    </row>
    <row r="44" spans="1:11" ht="30.65" customHeight="1">
      <c r="A44" s="12" t="s">
        <v>47</v>
      </c>
      <c r="K44" s="20" t="s">
        <v>48</v>
      </c>
    </row>
    <row r="45" spans="1:11" ht="31.4" customHeight="1">
      <c r="A45" s="12" t="s">
        <v>49</v>
      </c>
      <c r="K45" s="20" t="s">
        <v>50</v>
      </c>
    </row>
    <row r="46" spans="1:11" ht="31.4" customHeight="1">
      <c r="K46" s="20"/>
    </row>
    <row r="47" spans="1:11" ht="30" customHeight="1">
      <c r="A47" s="17" t="s">
        <v>51</v>
      </c>
      <c r="F47" s="22"/>
    </row>
    <row r="48" spans="1:11" ht="30" customHeight="1"/>
    <row r="49" spans="1:16" ht="30.65" customHeight="1">
      <c r="A49" s="12" t="s">
        <v>52</v>
      </c>
      <c r="F49" s="12" t="s">
        <v>53</v>
      </c>
      <c r="K49" s="13">
        <v>35</v>
      </c>
    </row>
    <row r="50" spans="1:16" ht="30.65" customHeight="1">
      <c r="A50" s="12" t="s">
        <v>54</v>
      </c>
      <c r="K50" s="13">
        <v>36</v>
      </c>
    </row>
    <row r="51" spans="1:16" ht="30.65" customHeight="1">
      <c r="A51" s="12" t="s">
        <v>55</v>
      </c>
      <c r="K51" s="13">
        <v>37</v>
      </c>
    </row>
    <row r="52" spans="1:16" ht="30.65" customHeight="1">
      <c r="A52" s="12" t="s">
        <v>56</v>
      </c>
      <c r="K52" s="13" t="s">
        <v>57</v>
      </c>
    </row>
    <row r="53" spans="1:16" ht="30.65" customHeight="1">
      <c r="A53" s="12" t="s">
        <v>58</v>
      </c>
      <c r="K53" s="13">
        <v>40</v>
      </c>
    </row>
    <row r="54" spans="1:16" ht="30.65" customHeight="1">
      <c r="A54" s="12" t="s">
        <v>59</v>
      </c>
      <c r="K54" s="13">
        <v>41</v>
      </c>
    </row>
    <row r="55" spans="1:16" ht="30.65" customHeight="1">
      <c r="A55" s="12" t="s">
        <v>60</v>
      </c>
      <c r="K55" s="13">
        <v>42</v>
      </c>
    </row>
    <row r="57" spans="1:16">
      <c r="A57" s="17" t="s">
        <v>61</v>
      </c>
    </row>
    <row r="58" spans="1:16" ht="30.65" customHeight="1">
      <c r="A58" s="23" t="s">
        <v>62</v>
      </c>
    </row>
    <row r="59" spans="1:16" ht="30.65" customHeight="1">
      <c r="A59" s="23" t="s">
        <v>63</v>
      </c>
    </row>
    <row r="61" spans="1:1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6"/>
      <c r="P61" s="24"/>
    </row>
    <row r="85" spans="2:2" ht="6" customHeight="1"/>
    <row r="86" spans="2:2">
      <c r="B86" s="3039"/>
    </row>
  </sheetData>
  <phoneticPr fontId="190" type="noConversion"/>
  <pageMargins left="0.7" right="0.7" top="0.75" bottom="0.75" header="0.3" footer="0.3"/>
  <pageSetup paperSize="9" scale="31" orientation="portrait" r:id="rId1"/>
  <headerFooter>
    <oddHeader>&amp;C&amp;"Aptos"&amp;10&amp;K000000 PUBLIC&amp;1#_x000D_&amp;"Arialri"&amp;10&amp;K000000&amp;"Arialri"&amp;10&amp;K000000&amp;"Arialri"&amp;10&amp;K000000&amp;G</oddHeader>
    <oddFooter>&amp;C_x000D_&amp;1#&amp;"Aptos"&amp;10&amp;K000000 PUBLIC</oddFooter>
  </headerFooter>
  <colBreaks count="1" manualBreakCount="1">
    <brk id="11" max="52" man="1"/>
  </colBreaks>
  <ignoredErrors>
    <ignoredError sqref="K37:K39 K41:K45 K29:K30" numberStoredAsText="1"/>
  </ignoredError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BCDFD-83FB-46FE-AF5F-F3DA6DF39F6B}">
  <dimension ref="A1:IE86"/>
  <sheetViews>
    <sheetView showGridLines="0" view="pageBreakPreview" zoomScaleNormal="100" zoomScaleSheetLayoutView="100" workbookViewId="0">
      <pane xSplit="1" ySplit="3" topLeftCell="HL1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7"/>
  <cols>
    <col min="1" max="1" width="65.54296875" style="1021" customWidth="1"/>
    <col min="2" max="2" width="10.54296875" style="1021" hidden="1" customWidth="1"/>
    <col min="3" max="3" width="11" style="1021" hidden="1" customWidth="1"/>
    <col min="4" max="4" width="12.1796875" style="1021" hidden="1" customWidth="1"/>
    <col min="5" max="5" width="12" style="1021" hidden="1" customWidth="1"/>
    <col min="6" max="6" width="13.453125" style="1021" hidden="1" customWidth="1"/>
    <col min="7" max="7" width="12.1796875" style="1021" hidden="1" customWidth="1"/>
    <col min="8" max="8" width="11.81640625" style="1021" hidden="1" customWidth="1"/>
    <col min="9" max="9" width="15.453125" style="1021" hidden="1" customWidth="1"/>
    <col min="10" max="10" width="12" style="1021" hidden="1" customWidth="1"/>
    <col min="11" max="13" width="13.1796875" style="1021" hidden="1" customWidth="1"/>
    <col min="14" max="14" width="10.54296875" style="1021" hidden="1" customWidth="1"/>
    <col min="15" max="15" width="10.1796875" style="1021" hidden="1" customWidth="1"/>
    <col min="16" max="16" width="10.81640625" style="1021" hidden="1" customWidth="1"/>
    <col min="17" max="17" width="11.1796875" style="1021" hidden="1" customWidth="1"/>
    <col min="18" max="18" width="12.453125" style="1021" hidden="1" customWidth="1"/>
    <col min="19" max="19" width="10.1796875" style="1021" hidden="1" customWidth="1"/>
    <col min="20" max="20" width="12.1796875" style="1021" hidden="1" customWidth="1"/>
    <col min="21" max="21" width="12.81640625" style="1021" hidden="1" customWidth="1"/>
    <col min="22" max="22" width="11.1796875" style="1021" hidden="1" customWidth="1"/>
    <col min="23" max="23" width="11.453125" style="1021" hidden="1" customWidth="1"/>
    <col min="24" max="25" width="13.1796875" style="1021" hidden="1" customWidth="1"/>
    <col min="26" max="26" width="13.453125" style="1021" hidden="1" customWidth="1"/>
    <col min="27" max="27" width="11.81640625" style="1021" hidden="1" customWidth="1"/>
    <col min="28" max="28" width="11.453125" style="1021" hidden="1" customWidth="1"/>
    <col min="29" max="29" width="11.1796875" style="1021" hidden="1" customWidth="1"/>
    <col min="30" max="30" width="11.81640625" style="1021" hidden="1" customWidth="1"/>
    <col min="31" max="31" width="10.1796875" style="1021" hidden="1" customWidth="1"/>
    <col min="32" max="32" width="11.1796875" style="1021" hidden="1" customWidth="1"/>
    <col min="33" max="33" width="10.81640625" style="1021" hidden="1" customWidth="1"/>
    <col min="34" max="34" width="11.81640625" style="1021" hidden="1" customWidth="1"/>
    <col min="35" max="35" width="12.81640625" style="1021" hidden="1" customWidth="1"/>
    <col min="36" max="36" width="10" style="1021" hidden="1" customWidth="1"/>
    <col min="37" max="43" width="10.1796875" style="1021" hidden="1" customWidth="1"/>
    <col min="44" max="44" width="10.81640625" style="1021" hidden="1" customWidth="1"/>
    <col min="45" max="45" width="12.54296875" style="1021" hidden="1" customWidth="1"/>
    <col min="46" max="46" width="11.81640625" style="1021" hidden="1" customWidth="1"/>
    <col min="47" max="47" width="10.453125" style="1021" hidden="1" customWidth="1"/>
    <col min="48" max="48" width="11.1796875" style="1021" hidden="1" customWidth="1"/>
    <col min="49" max="49" width="9.81640625" style="1021" hidden="1" customWidth="1"/>
    <col min="50" max="50" width="10" style="1021" hidden="1" customWidth="1"/>
    <col min="51" max="51" width="11" style="1021" hidden="1" customWidth="1"/>
    <col min="52" max="52" width="10.81640625" style="1021" hidden="1" customWidth="1"/>
    <col min="53" max="53" width="12.1796875" style="1021" hidden="1" customWidth="1"/>
    <col min="54" max="55" width="12" style="1021" hidden="1" customWidth="1"/>
    <col min="56" max="56" width="11.54296875" style="1021" hidden="1" customWidth="1"/>
    <col min="57" max="59" width="10.453125" style="1021" hidden="1" customWidth="1"/>
    <col min="60" max="60" width="11.81640625" style="1021" hidden="1" customWidth="1"/>
    <col min="61" max="62" width="9.453125" style="1021" hidden="1" customWidth="1"/>
    <col min="63" max="63" width="10.1796875" style="1021" hidden="1" customWidth="1"/>
    <col min="64" max="64" width="11" style="1021" hidden="1" customWidth="1"/>
    <col min="65" max="71" width="11.81640625" style="1034" hidden="1" customWidth="1"/>
    <col min="72" max="74" width="11.81640625" style="1051" hidden="1" customWidth="1"/>
    <col min="75" max="133" width="14.1796875" style="1051" hidden="1" customWidth="1"/>
    <col min="134" max="134" width="12.26953125" style="1021" hidden="1" customWidth="1"/>
    <col min="135" max="147" width="14.1796875" style="1021" hidden="1" customWidth="1"/>
    <col min="148" max="148" width="15.1796875" style="1021" hidden="1" customWidth="1"/>
    <col min="149" max="149" width="15.54296875" style="1021" hidden="1" customWidth="1"/>
    <col min="150" max="163" width="13.81640625" style="1021" hidden="1" customWidth="1"/>
    <col min="164" max="165" width="10.7265625" style="1021" hidden="1" customWidth="1"/>
    <col min="166" max="166" width="11.81640625" style="1021" hidden="1" customWidth="1"/>
    <col min="167" max="213" width="13.81640625" style="1021" hidden="1" customWidth="1"/>
    <col min="214" max="214" width="6.26953125" style="1021" hidden="1" customWidth="1"/>
    <col min="215" max="219" width="13.81640625" style="1021" hidden="1" customWidth="1"/>
    <col min="220" max="238" width="13.81640625" style="1021" customWidth="1"/>
    <col min="239" max="239" width="7.453125" style="1021" customWidth="1"/>
    <col min="240" max="16384" width="9.1796875" style="1021"/>
  </cols>
  <sheetData>
    <row r="1" spans="1:238" ht="32.15" customHeight="1" thickBot="1">
      <c r="A1" s="1052" t="s">
        <v>791</v>
      </c>
      <c r="B1" s="2732"/>
      <c r="C1" s="2732"/>
      <c r="D1" s="2732"/>
      <c r="E1" s="2732"/>
      <c r="F1" s="2732"/>
      <c r="G1" s="2732"/>
      <c r="H1" s="2732"/>
      <c r="I1" s="2732"/>
      <c r="J1" s="2732"/>
      <c r="K1" s="2732"/>
      <c r="L1" s="2732"/>
      <c r="M1" s="2732"/>
      <c r="N1" s="2732"/>
      <c r="O1" s="2732"/>
      <c r="P1" s="2732"/>
      <c r="Q1" s="2732"/>
      <c r="R1" s="2732"/>
      <c r="S1" s="2732"/>
      <c r="T1" s="2732"/>
      <c r="U1" s="2732"/>
      <c r="V1" s="2732"/>
      <c r="W1" s="2732"/>
      <c r="X1" s="2732"/>
      <c r="Y1" s="2732"/>
      <c r="Z1" s="2732"/>
      <c r="AA1" s="2732"/>
      <c r="AB1" s="2732"/>
      <c r="AC1" s="2732"/>
      <c r="AD1" s="2732"/>
      <c r="AE1" s="2732"/>
      <c r="AF1" s="2732"/>
      <c r="AG1" s="2732"/>
      <c r="AH1" s="2732"/>
      <c r="AI1" s="2732"/>
      <c r="AJ1" s="2732"/>
      <c r="AK1" s="2732"/>
      <c r="AL1" s="2732"/>
      <c r="AM1" s="2732"/>
      <c r="AN1" s="2732"/>
      <c r="AO1" s="2732"/>
      <c r="AP1" s="2732"/>
      <c r="AQ1" s="2732"/>
      <c r="AR1" s="2732"/>
      <c r="AS1" s="2732"/>
      <c r="AT1" s="2732"/>
      <c r="AU1" s="2732"/>
      <c r="AV1" s="2732"/>
      <c r="AW1" s="2732"/>
      <c r="AX1" s="2732"/>
      <c r="AY1" s="2732"/>
      <c r="AZ1" s="2732"/>
      <c r="BA1" s="2732"/>
      <c r="BB1" s="2732"/>
      <c r="BC1" s="2732"/>
      <c r="BD1" s="2732"/>
      <c r="BE1" s="2732"/>
      <c r="BF1" s="2732"/>
      <c r="BG1" s="2732"/>
      <c r="BH1" s="2732"/>
      <c r="BI1" s="2732"/>
      <c r="BJ1" s="2732"/>
      <c r="BK1" s="2732"/>
      <c r="BL1" s="2732"/>
      <c r="BM1" s="2732"/>
      <c r="BN1" s="2732"/>
      <c r="BO1" s="2732"/>
      <c r="BP1" s="2732"/>
      <c r="BQ1" s="2732"/>
      <c r="BR1" s="2732"/>
      <c r="ED1" s="1034"/>
      <c r="FJ1" s="1050"/>
      <c r="FK1" s="1050"/>
      <c r="FL1" s="1050"/>
      <c r="FM1" s="1050"/>
      <c r="FN1" s="1050"/>
      <c r="FO1" s="1050"/>
      <c r="FP1" s="1050"/>
      <c r="FQ1" s="1050"/>
      <c r="FR1" s="1050"/>
      <c r="FS1" s="1050"/>
      <c r="FT1" s="1050"/>
      <c r="FU1" s="1050"/>
      <c r="FV1" s="1050"/>
      <c r="FW1" s="1050"/>
      <c r="FX1" s="1050"/>
      <c r="FY1" s="1050"/>
      <c r="FZ1" s="1050"/>
      <c r="GA1" s="1050"/>
      <c r="GB1" s="1050"/>
      <c r="GC1" s="1050"/>
      <c r="GD1" s="1050"/>
      <c r="GE1" s="1050"/>
      <c r="GF1" s="1050"/>
      <c r="GG1" s="1050"/>
      <c r="GH1" s="1050"/>
      <c r="GI1" s="1050"/>
      <c r="GJ1" s="1050"/>
      <c r="GK1" s="1050"/>
      <c r="GL1" s="1050"/>
      <c r="GM1" s="1050"/>
      <c r="GN1" s="1050"/>
      <c r="GO1" s="1050"/>
      <c r="GP1" s="1050"/>
      <c r="GQ1" s="1050"/>
      <c r="GR1" s="1050"/>
      <c r="GS1" s="1050"/>
      <c r="GT1" s="1050"/>
      <c r="GU1" s="1050"/>
      <c r="GV1" s="1050"/>
      <c r="GW1" s="1050"/>
      <c r="GX1" s="1050"/>
      <c r="GY1" s="1050"/>
      <c r="GZ1" s="1050"/>
      <c r="HA1" s="1050"/>
      <c r="HB1" s="1050"/>
      <c r="HC1" s="1050"/>
      <c r="HD1" s="1050"/>
      <c r="HE1" s="1050"/>
      <c r="HF1" s="1050"/>
      <c r="HG1" s="1050"/>
      <c r="HH1" s="1050"/>
      <c r="HI1" s="1050"/>
      <c r="HJ1" s="1050"/>
      <c r="HK1" s="1050"/>
      <c r="HL1" s="1050"/>
      <c r="HM1" s="1050"/>
      <c r="HN1" s="1050"/>
      <c r="HO1" s="1050"/>
      <c r="HP1" s="1050"/>
      <c r="HQ1" s="1050"/>
      <c r="HR1" s="1050"/>
      <c r="HS1" s="1050"/>
      <c r="HT1" s="1050"/>
      <c r="HU1" s="1050"/>
      <c r="HV1" s="1050"/>
      <c r="HW1" s="1050"/>
      <c r="HX1" s="1050"/>
      <c r="HY1" s="1050"/>
      <c r="HZ1" s="1050"/>
      <c r="IA1" s="1050"/>
      <c r="IB1" s="1050"/>
      <c r="IC1" s="1050"/>
      <c r="ID1" s="1050"/>
    </row>
    <row r="2" spans="1:238" ht="26.25" customHeight="1" thickTop="1" thickBot="1">
      <c r="A2" s="3132"/>
      <c r="B2" s="3134">
        <v>2012</v>
      </c>
      <c r="C2" s="3134"/>
      <c r="D2" s="3134"/>
      <c r="E2" s="3134"/>
      <c r="F2" s="3134"/>
      <c r="G2" s="3134"/>
      <c r="H2" s="3134"/>
      <c r="I2" s="3134"/>
      <c r="J2" s="3134"/>
      <c r="K2" s="3134"/>
      <c r="L2" s="3134"/>
      <c r="M2" s="3134"/>
      <c r="N2" s="3134"/>
      <c r="O2" s="3134"/>
      <c r="P2" s="3134"/>
      <c r="Q2" s="3134"/>
      <c r="R2" s="3134"/>
      <c r="S2" s="2786">
        <v>2013</v>
      </c>
      <c r="T2" s="2786"/>
      <c r="U2" s="2786"/>
      <c r="V2" s="2786"/>
      <c r="W2" s="2786"/>
      <c r="X2" s="2786"/>
      <c r="Y2" s="2786"/>
      <c r="Z2" s="2786"/>
      <c r="AA2" s="3135">
        <v>2014</v>
      </c>
      <c r="AB2" s="3134"/>
      <c r="AC2" s="3134"/>
      <c r="AD2" s="3134"/>
      <c r="AE2" s="3134"/>
      <c r="AF2" s="3134"/>
      <c r="AG2" s="3134"/>
      <c r="AH2" s="3134"/>
      <c r="AI2" s="3134"/>
      <c r="AJ2" s="3134"/>
      <c r="AK2" s="3134"/>
      <c r="AL2" s="3134"/>
      <c r="AM2" s="3135">
        <v>2026</v>
      </c>
      <c r="AN2" s="3134"/>
      <c r="AO2" s="3136"/>
      <c r="AP2" s="2786"/>
      <c r="AQ2" s="2786"/>
      <c r="AR2" s="2786"/>
      <c r="AS2" s="2786"/>
      <c r="AT2" s="2786"/>
      <c r="AU2" s="2786"/>
      <c r="AV2" s="2786"/>
      <c r="AW2" s="2786">
        <v>2015</v>
      </c>
      <c r="AX2" s="2786"/>
      <c r="AY2" s="2786"/>
      <c r="AZ2" s="2786"/>
      <c r="BA2" s="2786"/>
      <c r="BB2" s="2786"/>
      <c r="BC2" s="2786"/>
      <c r="BD2" s="2786"/>
      <c r="BE2" s="2786"/>
      <c r="BF2" s="2786"/>
      <c r="BG2" s="2786"/>
      <c r="BH2" s="2786"/>
      <c r="BI2" s="2786"/>
      <c r="BJ2" s="2786"/>
      <c r="BK2" s="2786"/>
      <c r="BL2" s="2786"/>
      <c r="BM2" s="2785">
        <v>2016</v>
      </c>
      <c r="BN2" s="2785"/>
      <c r="BO2" s="2785"/>
      <c r="BP2" s="2785"/>
      <c r="BQ2" s="2785"/>
      <c r="BR2" s="2785"/>
      <c r="BS2" s="2785"/>
      <c r="BT2" s="2785"/>
      <c r="BU2" s="2785"/>
      <c r="BV2" s="2785"/>
      <c r="BW2" s="2785"/>
      <c r="BX2" s="2785"/>
      <c r="BY2" s="2785"/>
      <c r="BZ2" s="2785"/>
      <c r="CA2" s="2785"/>
      <c r="CB2" s="2785"/>
      <c r="CC2" s="3130">
        <v>2017</v>
      </c>
      <c r="CD2" s="3130"/>
      <c r="CE2" s="3130"/>
      <c r="CF2" s="3130"/>
      <c r="CG2" s="3130"/>
      <c r="CH2" s="3130"/>
      <c r="CI2" s="3130"/>
      <c r="CJ2" s="3130"/>
      <c r="CK2" s="3130"/>
      <c r="CL2" s="3130"/>
      <c r="CM2" s="3130"/>
      <c r="CN2" s="3130"/>
      <c r="CO2" s="3130"/>
      <c r="CP2" s="3130"/>
      <c r="CQ2" s="3130"/>
      <c r="CR2" s="3130"/>
      <c r="CS2" s="3130"/>
      <c r="CT2" s="3130" t="s">
        <v>715</v>
      </c>
      <c r="CU2" s="3130"/>
      <c r="CV2" s="3130"/>
      <c r="CW2" s="3130"/>
      <c r="CX2" s="3130"/>
      <c r="CY2" s="3130"/>
      <c r="CZ2" s="3130"/>
      <c r="DA2" s="3130"/>
      <c r="DB2" s="3130"/>
      <c r="DC2" s="3130"/>
      <c r="DD2" s="3130"/>
      <c r="DE2" s="3130"/>
      <c r="DF2" s="3130"/>
      <c r="DG2" s="3130"/>
      <c r="DH2" s="3130"/>
      <c r="DI2" s="3130"/>
      <c r="DJ2" s="3130"/>
      <c r="DK2" s="3130">
        <v>2019</v>
      </c>
      <c r="DL2" s="3130"/>
      <c r="DM2" s="3130"/>
      <c r="DN2" s="3130"/>
      <c r="DO2" s="3130"/>
      <c r="DP2" s="3130"/>
      <c r="DQ2" s="3130"/>
      <c r="DR2" s="3130"/>
      <c r="DS2" s="3130"/>
      <c r="DT2" s="3130"/>
      <c r="DU2" s="3130"/>
      <c r="DV2" s="3130"/>
      <c r="DW2" s="3130"/>
      <c r="DX2" s="3130"/>
      <c r="DY2" s="3130"/>
      <c r="DZ2" s="3130"/>
      <c r="EA2" s="3130"/>
      <c r="EB2" s="3130"/>
      <c r="EC2" s="3130">
        <v>2020</v>
      </c>
      <c r="ED2" s="3130"/>
      <c r="EE2" s="3130"/>
      <c r="EF2" s="3130"/>
      <c r="EG2" s="3130"/>
      <c r="EH2" s="3130"/>
      <c r="EI2" s="3130"/>
      <c r="EJ2" s="3130"/>
      <c r="EK2" s="3130"/>
      <c r="EL2" s="3130"/>
      <c r="EM2" s="3130"/>
      <c r="EN2" s="3130"/>
      <c r="EO2" s="3130"/>
      <c r="EP2" s="3130"/>
      <c r="EQ2" s="3130"/>
      <c r="ER2" s="3130"/>
      <c r="ES2" s="3130"/>
      <c r="ET2" s="3130">
        <v>2021</v>
      </c>
      <c r="EU2" s="3130"/>
      <c r="EV2" s="3130"/>
      <c r="EW2" s="3130"/>
      <c r="EX2" s="3130"/>
      <c r="EY2" s="3130"/>
      <c r="EZ2" s="3130"/>
      <c r="FA2" s="3130"/>
      <c r="FB2" s="3130"/>
      <c r="FC2" s="3130"/>
      <c r="FD2" s="3130"/>
      <c r="FE2" s="3130"/>
      <c r="FF2" s="3130"/>
      <c r="FG2" s="3130"/>
      <c r="FH2" s="3130"/>
      <c r="FI2" s="3130"/>
      <c r="FJ2" s="3130"/>
      <c r="FK2" s="3130">
        <v>2022</v>
      </c>
      <c r="FL2" s="3130"/>
      <c r="FM2" s="3130"/>
      <c r="FN2" s="3130"/>
      <c r="FO2" s="3130"/>
      <c r="FP2" s="3130"/>
      <c r="FQ2" s="3130"/>
      <c r="FR2" s="3130"/>
      <c r="FS2" s="3130"/>
      <c r="FT2" s="3130"/>
      <c r="FU2" s="3130"/>
      <c r="FV2" s="3130"/>
      <c r="FW2" s="3130"/>
      <c r="FX2" s="3130"/>
      <c r="FY2" s="3130"/>
      <c r="FZ2" s="3130"/>
      <c r="GA2" s="3130"/>
      <c r="GB2" s="3130">
        <v>2023</v>
      </c>
      <c r="GC2" s="3130"/>
      <c r="GD2" s="3130"/>
      <c r="GE2" s="3130"/>
      <c r="GF2" s="3130"/>
      <c r="GG2" s="3130"/>
      <c r="GH2" s="3130"/>
      <c r="GI2" s="3130"/>
      <c r="GJ2" s="3130"/>
      <c r="GK2" s="3130"/>
      <c r="GL2" s="3130"/>
      <c r="GM2" s="3130"/>
      <c r="GN2" s="3130"/>
      <c r="GO2" s="3130"/>
      <c r="GP2" s="3130"/>
      <c r="GQ2" s="3130"/>
      <c r="GR2" s="3130"/>
      <c r="GS2" s="3129">
        <v>2024</v>
      </c>
      <c r="GT2" s="3130"/>
      <c r="GU2" s="3130"/>
      <c r="GV2" s="3130"/>
      <c r="GW2" s="3130"/>
      <c r="GX2" s="3130"/>
      <c r="GY2" s="3130"/>
      <c r="GZ2" s="3130"/>
      <c r="HA2" s="3130"/>
      <c r="HB2" s="3130"/>
      <c r="HC2" s="3130"/>
      <c r="HD2" s="3130"/>
      <c r="HE2" s="3130"/>
      <c r="HF2" s="3130"/>
      <c r="HG2" s="3130"/>
      <c r="HH2" s="3130"/>
      <c r="HI2" s="3131"/>
      <c r="HJ2" s="3129">
        <v>2025</v>
      </c>
      <c r="HK2" s="3130"/>
      <c r="HL2" s="3130"/>
      <c r="HM2" s="3130"/>
      <c r="HN2" s="3130"/>
      <c r="HO2" s="3130"/>
      <c r="HP2" s="3130"/>
      <c r="HQ2" s="3130"/>
      <c r="HR2" s="3130"/>
      <c r="HS2" s="3130"/>
      <c r="HT2" s="3130"/>
      <c r="HU2" s="3130"/>
      <c r="HV2" s="3130"/>
      <c r="HW2" s="3130"/>
      <c r="HX2" s="3130"/>
      <c r="HY2" s="3130"/>
      <c r="HZ2" s="3131"/>
      <c r="IA2" s="3129">
        <v>2026</v>
      </c>
      <c r="IB2" s="3130"/>
      <c r="IC2" s="3130"/>
      <c r="ID2" s="3131"/>
    </row>
    <row r="3" spans="1:238" s="1026" customFormat="1" ht="27" customHeight="1" thickTop="1" thickBot="1">
      <c r="A3" s="3133"/>
      <c r="B3" s="1022" t="s">
        <v>121</v>
      </c>
      <c r="C3" s="1022" t="s">
        <v>122</v>
      </c>
      <c r="D3" s="1022" t="s">
        <v>123</v>
      </c>
      <c r="E3" s="1022" t="s">
        <v>172</v>
      </c>
      <c r="F3" s="1022" t="s">
        <v>124</v>
      </c>
      <c r="G3" s="1022" t="s">
        <v>125</v>
      </c>
      <c r="H3" s="1022" t="s">
        <v>126</v>
      </c>
      <c r="I3" s="1022" t="s">
        <v>173</v>
      </c>
      <c r="J3" s="1022" t="s">
        <v>127</v>
      </c>
      <c r="K3" s="1022" t="s">
        <v>128</v>
      </c>
      <c r="L3" s="1022" t="s">
        <v>129</v>
      </c>
      <c r="M3" s="1022" t="s">
        <v>174</v>
      </c>
      <c r="N3" s="1022" t="s">
        <v>130</v>
      </c>
      <c r="O3" s="1022" t="s">
        <v>131</v>
      </c>
      <c r="P3" s="1022" t="s">
        <v>132</v>
      </c>
      <c r="Q3" s="1022" t="s">
        <v>175</v>
      </c>
      <c r="R3" s="1022" t="s">
        <v>716</v>
      </c>
      <c r="S3" s="1022" t="s">
        <v>121</v>
      </c>
      <c r="T3" s="1023" t="s">
        <v>122</v>
      </c>
      <c r="U3" s="1023" t="s">
        <v>123</v>
      </c>
      <c r="V3" s="1022" t="s">
        <v>172</v>
      </c>
      <c r="W3" s="1022" t="s">
        <v>179</v>
      </c>
      <c r="X3" s="1022" t="s">
        <v>125</v>
      </c>
      <c r="Y3" s="1022" t="s">
        <v>135</v>
      </c>
      <c r="Z3" s="1022" t="s">
        <v>173</v>
      </c>
      <c r="AA3" s="1023" t="s">
        <v>127</v>
      </c>
      <c r="AB3" s="1023" t="s">
        <v>128</v>
      </c>
      <c r="AC3" s="1023" t="s">
        <v>129</v>
      </c>
      <c r="AD3" s="1023" t="s">
        <v>174</v>
      </c>
      <c r="AE3" s="1023" t="s">
        <v>130</v>
      </c>
      <c r="AF3" s="1023" t="s">
        <v>131</v>
      </c>
      <c r="AG3" s="1023" t="s">
        <v>132</v>
      </c>
      <c r="AH3" s="1023" t="s">
        <v>175</v>
      </c>
      <c r="AI3" s="1023" t="s">
        <v>716</v>
      </c>
      <c r="AJ3" s="1023" t="s">
        <v>121</v>
      </c>
      <c r="AK3" s="1023" t="s">
        <v>122</v>
      </c>
      <c r="AL3" s="1023" t="s">
        <v>123</v>
      </c>
      <c r="AM3" s="2828" t="s">
        <v>121</v>
      </c>
      <c r="AN3" s="1022" t="s">
        <v>122</v>
      </c>
      <c r="AO3" s="2829" t="s">
        <v>123</v>
      </c>
      <c r="AP3" s="1022" t="s">
        <v>172</v>
      </c>
      <c r="AQ3" s="1022" t="s">
        <v>179</v>
      </c>
      <c r="AR3" s="1022" t="s">
        <v>125</v>
      </c>
      <c r="AS3" s="1022" t="s">
        <v>135</v>
      </c>
      <c r="AT3" s="1022" t="s">
        <v>173</v>
      </c>
      <c r="AU3" s="1024" t="s">
        <v>132</v>
      </c>
      <c r="AV3" s="1022" t="s">
        <v>175</v>
      </c>
      <c r="AW3" s="1024" t="s">
        <v>121</v>
      </c>
      <c r="AX3" s="1024" t="s">
        <v>122</v>
      </c>
      <c r="AY3" s="1024" t="s">
        <v>123</v>
      </c>
      <c r="AZ3" s="1022" t="s">
        <v>172</v>
      </c>
      <c r="BA3" s="1022" t="s">
        <v>124</v>
      </c>
      <c r="BB3" s="1022" t="s">
        <v>125</v>
      </c>
      <c r="BC3" s="1022" t="s">
        <v>126</v>
      </c>
      <c r="BD3" s="1022" t="s">
        <v>173</v>
      </c>
      <c r="BE3" s="1022" t="s">
        <v>127</v>
      </c>
      <c r="BF3" s="1022" t="s">
        <v>128</v>
      </c>
      <c r="BG3" s="1022" t="s">
        <v>129</v>
      </c>
      <c r="BH3" s="1022" t="s">
        <v>174</v>
      </c>
      <c r="BI3" s="1022" t="s">
        <v>130</v>
      </c>
      <c r="BJ3" s="1022" t="s">
        <v>131</v>
      </c>
      <c r="BK3" s="1022" t="s">
        <v>132</v>
      </c>
      <c r="BL3" s="1022" t="s">
        <v>175</v>
      </c>
      <c r="BM3" s="1023" t="s">
        <v>121</v>
      </c>
      <c r="BN3" s="1023" t="s">
        <v>122</v>
      </c>
      <c r="BO3" s="1023" t="s">
        <v>123</v>
      </c>
      <c r="BP3" s="1023" t="s">
        <v>172</v>
      </c>
      <c r="BQ3" s="1023" t="s">
        <v>124</v>
      </c>
      <c r="BR3" s="1023" t="s">
        <v>125</v>
      </c>
      <c r="BS3" s="1023" t="s">
        <v>126</v>
      </c>
      <c r="BT3" s="1025" t="s">
        <v>173</v>
      </c>
      <c r="BU3" s="1025" t="s">
        <v>127</v>
      </c>
      <c r="BV3" s="1025" t="s">
        <v>128</v>
      </c>
      <c r="BW3" s="1025" t="s">
        <v>129</v>
      </c>
      <c r="BX3" s="1025" t="s">
        <v>174</v>
      </c>
      <c r="BY3" s="996" t="s">
        <v>130</v>
      </c>
      <c r="BZ3" s="996" t="s">
        <v>131</v>
      </c>
      <c r="CA3" s="996" t="s">
        <v>132</v>
      </c>
      <c r="CB3" s="996" t="s">
        <v>175</v>
      </c>
      <c r="CC3" s="1025" t="s">
        <v>121</v>
      </c>
      <c r="CD3" s="1025" t="s">
        <v>122</v>
      </c>
      <c r="CE3" s="1025" t="s">
        <v>123</v>
      </c>
      <c r="CF3" s="1025" t="s">
        <v>172</v>
      </c>
      <c r="CG3" s="1023" t="s">
        <v>124</v>
      </c>
      <c r="CH3" s="1023" t="s">
        <v>125</v>
      </c>
      <c r="CI3" s="1023" t="s">
        <v>126</v>
      </c>
      <c r="CJ3" s="996" t="s">
        <v>173</v>
      </c>
      <c r="CK3" s="996" t="s">
        <v>127</v>
      </c>
      <c r="CL3" s="996" t="s">
        <v>128</v>
      </c>
      <c r="CM3" s="996" t="s">
        <v>129</v>
      </c>
      <c r="CN3" s="996" t="s">
        <v>174</v>
      </c>
      <c r="CO3" s="996" t="s">
        <v>130</v>
      </c>
      <c r="CP3" s="996" t="s">
        <v>131</v>
      </c>
      <c r="CQ3" s="996" t="s">
        <v>132</v>
      </c>
      <c r="CR3" s="996" t="s">
        <v>175</v>
      </c>
      <c r="CS3" s="996" t="s">
        <v>176</v>
      </c>
      <c r="CT3" s="996" t="s">
        <v>121</v>
      </c>
      <c r="CU3" s="996" t="s">
        <v>122</v>
      </c>
      <c r="CV3" s="996" t="s">
        <v>123</v>
      </c>
      <c r="CW3" s="996" t="s">
        <v>172</v>
      </c>
      <c r="CX3" s="996" t="s">
        <v>124</v>
      </c>
      <c r="CY3" s="996" t="s">
        <v>125</v>
      </c>
      <c r="CZ3" s="996" t="s">
        <v>126</v>
      </c>
      <c r="DA3" s="996" t="s">
        <v>173</v>
      </c>
      <c r="DB3" s="996" t="s">
        <v>127</v>
      </c>
      <c r="DC3" s="996" t="s">
        <v>128</v>
      </c>
      <c r="DD3" s="996" t="s">
        <v>129</v>
      </c>
      <c r="DE3" s="996" t="s">
        <v>174</v>
      </c>
      <c r="DF3" s="996" t="s">
        <v>130</v>
      </c>
      <c r="DG3" s="996" t="s">
        <v>131</v>
      </c>
      <c r="DH3" s="996" t="s">
        <v>132</v>
      </c>
      <c r="DI3" s="996" t="s">
        <v>175</v>
      </c>
      <c r="DJ3" s="996" t="s">
        <v>176</v>
      </c>
      <c r="DK3" s="996" t="s">
        <v>121</v>
      </c>
      <c r="DL3" s="996" t="s">
        <v>122</v>
      </c>
      <c r="DM3" s="996" t="s">
        <v>123</v>
      </c>
      <c r="DN3" s="996" t="s">
        <v>172</v>
      </c>
      <c r="DO3" s="996" t="s">
        <v>124</v>
      </c>
      <c r="DP3" s="996" t="s">
        <v>125</v>
      </c>
      <c r="DQ3" s="996" t="s">
        <v>126</v>
      </c>
      <c r="DR3" s="996" t="s">
        <v>173</v>
      </c>
      <c r="DS3" s="996" t="s">
        <v>717</v>
      </c>
      <c r="DT3" s="996" t="s">
        <v>127</v>
      </c>
      <c r="DU3" s="996" t="s">
        <v>128</v>
      </c>
      <c r="DV3" s="996" t="s">
        <v>792</v>
      </c>
      <c r="DW3" s="996" t="s">
        <v>174</v>
      </c>
      <c r="DX3" s="996" t="s">
        <v>130</v>
      </c>
      <c r="DY3" s="996" t="s">
        <v>131</v>
      </c>
      <c r="DZ3" s="996" t="s">
        <v>132</v>
      </c>
      <c r="EA3" s="996" t="s">
        <v>175</v>
      </c>
      <c r="EB3" s="996" t="s">
        <v>176</v>
      </c>
      <c r="EC3" s="996" t="s">
        <v>121</v>
      </c>
      <c r="ED3" s="996" t="s">
        <v>122</v>
      </c>
      <c r="EE3" s="996" t="s">
        <v>123</v>
      </c>
      <c r="EF3" s="996" t="s">
        <v>172</v>
      </c>
      <c r="EG3" s="996" t="s">
        <v>124</v>
      </c>
      <c r="EH3" s="996" t="s">
        <v>125</v>
      </c>
      <c r="EI3" s="996" t="s">
        <v>126</v>
      </c>
      <c r="EJ3" s="996" t="s">
        <v>173</v>
      </c>
      <c r="EK3" s="996" t="s">
        <v>127</v>
      </c>
      <c r="EL3" s="996" t="s">
        <v>128</v>
      </c>
      <c r="EM3" s="996" t="s">
        <v>129</v>
      </c>
      <c r="EN3" s="996" t="s">
        <v>174</v>
      </c>
      <c r="EO3" s="996" t="s">
        <v>130</v>
      </c>
      <c r="EP3" s="996" t="s">
        <v>131</v>
      </c>
      <c r="EQ3" s="996" t="s">
        <v>132</v>
      </c>
      <c r="ER3" s="996" t="s">
        <v>175</v>
      </c>
      <c r="ES3" s="996" t="s">
        <v>176</v>
      </c>
      <c r="ET3" s="996" t="s">
        <v>121</v>
      </c>
      <c r="EU3" s="996" t="s">
        <v>122</v>
      </c>
      <c r="EV3" s="996" t="s">
        <v>123</v>
      </c>
      <c r="EW3" s="996" t="s">
        <v>172</v>
      </c>
      <c r="EX3" s="996" t="s">
        <v>124</v>
      </c>
      <c r="EY3" s="996" t="s">
        <v>125</v>
      </c>
      <c r="EZ3" s="996" t="s">
        <v>126</v>
      </c>
      <c r="FA3" s="996" t="s">
        <v>173</v>
      </c>
      <c r="FB3" s="996" t="s">
        <v>127</v>
      </c>
      <c r="FC3" s="996" t="s">
        <v>128</v>
      </c>
      <c r="FD3" s="996" t="s">
        <v>129</v>
      </c>
      <c r="FE3" s="996" t="s">
        <v>174</v>
      </c>
      <c r="FF3" s="996" t="s">
        <v>130</v>
      </c>
      <c r="FG3" s="996" t="s">
        <v>131</v>
      </c>
      <c r="FH3" s="996" t="s">
        <v>132</v>
      </c>
      <c r="FI3" s="996" t="s">
        <v>175</v>
      </c>
      <c r="FJ3" s="996" t="s">
        <v>176</v>
      </c>
      <c r="FK3" s="996" t="s">
        <v>121</v>
      </c>
      <c r="FL3" s="996" t="s">
        <v>122</v>
      </c>
      <c r="FM3" s="996" t="s">
        <v>123</v>
      </c>
      <c r="FN3" s="996" t="s">
        <v>172</v>
      </c>
      <c r="FO3" s="996" t="s">
        <v>124</v>
      </c>
      <c r="FP3" s="996" t="s">
        <v>125</v>
      </c>
      <c r="FQ3" s="996" t="s">
        <v>126</v>
      </c>
      <c r="FR3" s="996" t="s">
        <v>173</v>
      </c>
      <c r="FS3" s="996" t="s">
        <v>127</v>
      </c>
      <c r="FT3" s="996" t="s">
        <v>128</v>
      </c>
      <c r="FU3" s="996" t="s">
        <v>129</v>
      </c>
      <c r="FV3" s="996" t="s">
        <v>174</v>
      </c>
      <c r="FW3" s="996" t="s">
        <v>130</v>
      </c>
      <c r="FX3" s="996" t="s">
        <v>131</v>
      </c>
      <c r="FY3" s="996" t="s">
        <v>132</v>
      </c>
      <c r="FZ3" s="996" t="s">
        <v>175</v>
      </c>
      <c r="GA3" s="996" t="s">
        <v>176</v>
      </c>
      <c r="GB3" s="996" t="s">
        <v>121</v>
      </c>
      <c r="GC3" s="996" t="s">
        <v>122</v>
      </c>
      <c r="GD3" s="996" t="s">
        <v>123</v>
      </c>
      <c r="GE3" s="996" t="s">
        <v>172</v>
      </c>
      <c r="GF3" s="996" t="s">
        <v>124</v>
      </c>
      <c r="GG3" s="996" t="s">
        <v>125</v>
      </c>
      <c r="GH3" s="996" t="s">
        <v>126</v>
      </c>
      <c r="GI3" s="996" t="s">
        <v>173</v>
      </c>
      <c r="GJ3" s="996" t="s">
        <v>127</v>
      </c>
      <c r="GK3" s="996" t="s">
        <v>128</v>
      </c>
      <c r="GL3" s="996" t="s">
        <v>129</v>
      </c>
      <c r="GM3" s="996" t="s">
        <v>174</v>
      </c>
      <c r="GN3" s="996" t="s">
        <v>130</v>
      </c>
      <c r="GO3" s="996" t="s">
        <v>131</v>
      </c>
      <c r="GP3" s="996" t="s">
        <v>132</v>
      </c>
      <c r="GQ3" s="996" t="s">
        <v>175</v>
      </c>
      <c r="GR3" s="996" t="s">
        <v>176</v>
      </c>
      <c r="GS3" s="995" t="s">
        <v>121</v>
      </c>
      <c r="GT3" s="996" t="s">
        <v>122</v>
      </c>
      <c r="GU3" s="996" t="s">
        <v>123</v>
      </c>
      <c r="GV3" s="996" t="s">
        <v>172</v>
      </c>
      <c r="GW3" s="996" t="s">
        <v>124</v>
      </c>
      <c r="GX3" s="996" t="s">
        <v>125</v>
      </c>
      <c r="GY3" s="996" t="s">
        <v>126</v>
      </c>
      <c r="GZ3" s="996" t="s">
        <v>173</v>
      </c>
      <c r="HA3" s="996" t="s">
        <v>127</v>
      </c>
      <c r="HB3" s="996" t="s">
        <v>128</v>
      </c>
      <c r="HC3" s="996" t="s">
        <v>129</v>
      </c>
      <c r="HD3" s="996" t="s">
        <v>174</v>
      </c>
      <c r="HE3" s="996" t="s">
        <v>130</v>
      </c>
      <c r="HF3" s="996" t="s">
        <v>131</v>
      </c>
      <c r="HG3" s="996" t="s">
        <v>132</v>
      </c>
      <c r="HH3" s="996" t="s">
        <v>175</v>
      </c>
      <c r="HI3" s="997" t="s">
        <v>176</v>
      </c>
      <c r="HJ3" s="995" t="s">
        <v>121</v>
      </c>
      <c r="HK3" s="996" t="s">
        <v>122</v>
      </c>
      <c r="HL3" s="996" t="s">
        <v>123</v>
      </c>
      <c r="HM3" s="996" t="s">
        <v>172</v>
      </c>
      <c r="HN3" s="996" t="s">
        <v>124</v>
      </c>
      <c r="HO3" s="996" t="s">
        <v>125</v>
      </c>
      <c r="HP3" s="996" t="s">
        <v>126</v>
      </c>
      <c r="HQ3" s="996" t="s">
        <v>173</v>
      </c>
      <c r="HR3" s="996" t="s">
        <v>127</v>
      </c>
      <c r="HS3" s="996" t="s">
        <v>128</v>
      </c>
      <c r="HT3" s="996" t="s">
        <v>129</v>
      </c>
      <c r="HU3" s="996" t="s">
        <v>174</v>
      </c>
      <c r="HV3" s="996" t="s">
        <v>130</v>
      </c>
      <c r="HW3" s="996" t="s">
        <v>131</v>
      </c>
      <c r="HX3" s="996" t="s">
        <v>132</v>
      </c>
      <c r="HY3" s="996" t="s">
        <v>175</v>
      </c>
      <c r="HZ3" s="997" t="s">
        <v>176</v>
      </c>
      <c r="IA3" s="995" t="s">
        <v>121</v>
      </c>
      <c r="IB3" s="996" t="s">
        <v>122</v>
      </c>
      <c r="IC3" s="996" t="s">
        <v>123</v>
      </c>
      <c r="ID3" s="997" t="s">
        <v>172</v>
      </c>
    </row>
    <row r="4" spans="1:238" s="1030" customFormat="1" ht="29.25" customHeight="1" thickTop="1">
      <c r="A4" s="2718" t="s">
        <v>793</v>
      </c>
      <c r="B4" s="2733">
        <v>531.31979953999996</v>
      </c>
      <c r="C4" s="2733">
        <v>580.42557110999996</v>
      </c>
      <c r="D4" s="2733">
        <v>505.52878642000002</v>
      </c>
      <c r="E4" s="1027">
        <v>1617.27415707</v>
      </c>
      <c r="F4" s="2733">
        <v>555.46639626000001</v>
      </c>
      <c r="G4" s="2733">
        <v>575.38010366000003</v>
      </c>
      <c r="H4" s="2733">
        <v>619.36740648</v>
      </c>
      <c r="I4" s="2733">
        <v>1750.2139064</v>
      </c>
      <c r="J4" s="2733">
        <v>625.49365184999999</v>
      </c>
      <c r="K4" s="2733">
        <v>635.36008306000008</v>
      </c>
      <c r="L4" s="2733">
        <v>674.79264621999994</v>
      </c>
      <c r="M4" s="2733">
        <v>1935.64638113</v>
      </c>
      <c r="N4" s="2733">
        <v>617.68319113999996</v>
      </c>
      <c r="O4" s="2733">
        <v>626.96724832999996</v>
      </c>
      <c r="P4" s="2733">
        <v>629.84240463999993</v>
      </c>
      <c r="Q4" s="2733">
        <v>1874.4928441100001</v>
      </c>
      <c r="R4" s="2733">
        <v>7177.6272887100013</v>
      </c>
      <c r="S4" s="2733">
        <v>570.2385586800001</v>
      </c>
      <c r="T4" s="2733">
        <v>682.68559183000002</v>
      </c>
      <c r="U4" s="2733">
        <v>639.51846206999994</v>
      </c>
      <c r="V4" s="2733">
        <v>1892.4426125800001</v>
      </c>
      <c r="W4" s="2733">
        <v>712.80514252</v>
      </c>
      <c r="X4" s="2733">
        <v>690.75548723999998</v>
      </c>
      <c r="Y4" s="2733">
        <v>794.02902548999987</v>
      </c>
      <c r="Z4" s="2733">
        <v>2197.5896552499999</v>
      </c>
      <c r="AA4" s="2733">
        <v>721.86716288999992</v>
      </c>
      <c r="AB4" s="2733">
        <v>976.23324100000002</v>
      </c>
      <c r="AC4" s="2733">
        <v>813.72854900000004</v>
      </c>
      <c r="AD4" s="2733">
        <v>2511.8289528899995</v>
      </c>
      <c r="AE4" s="2733">
        <v>883.83539879</v>
      </c>
      <c r="AF4" s="2733">
        <v>913.17198741999982</v>
      </c>
      <c r="AG4" s="2733">
        <v>848.37322573000006</v>
      </c>
      <c r="AH4" s="2733">
        <v>2645.3806119400001</v>
      </c>
      <c r="AI4" s="2733">
        <v>9247.24183266</v>
      </c>
      <c r="AJ4" s="2733">
        <v>809.41173192999997</v>
      </c>
      <c r="AK4" s="2733">
        <v>834.88973325999996</v>
      </c>
      <c r="AL4" s="2733">
        <v>728.2652381900001</v>
      </c>
      <c r="AM4" s="2830"/>
      <c r="AN4" s="2733"/>
      <c r="AO4" s="2802"/>
      <c r="AP4" s="2733">
        <v>2372.56670338</v>
      </c>
      <c r="AQ4" s="2733">
        <v>930.10056348000012</v>
      </c>
      <c r="AR4" s="2733">
        <v>828.49842025999999</v>
      </c>
      <c r="AS4" s="2733">
        <v>916.23559384999999</v>
      </c>
      <c r="AT4" s="2733">
        <v>2674.8345775899998</v>
      </c>
      <c r="AU4" s="1027">
        <v>971.52168290999998</v>
      </c>
      <c r="AV4" s="2733">
        <v>2875.6073827499999</v>
      </c>
      <c r="AW4" s="2733">
        <v>815.42562655999996</v>
      </c>
      <c r="AX4" s="2733">
        <v>899.99420197000006</v>
      </c>
      <c r="AY4" s="1000">
        <v>967.68396766000001</v>
      </c>
      <c r="AZ4" s="1000">
        <v>2683.1037961899997</v>
      </c>
      <c r="BA4" s="1000">
        <v>1194.04327375</v>
      </c>
      <c r="BB4" s="1000">
        <v>971.79310899999996</v>
      </c>
      <c r="BC4" s="1000">
        <v>1064.36179277</v>
      </c>
      <c r="BD4" s="1000">
        <v>3230.1981755199999</v>
      </c>
      <c r="BE4" s="1000">
        <v>921.30712023000001</v>
      </c>
      <c r="BF4" s="1000">
        <v>1092.2873382499999</v>
      </c>
      <c r="BG4" s="1000">
        <v>1009.9561691599999</v>
      </c>
      <c r="BH4" s="1000">
        <v>3023.5506276399997</v>
      </c>
      <c r="BI4" s="1000">
        <v>956.19051072000002</v>
      </c>
      <c r="BJ4" s="1000">
        <v>1051.5294217799999</v>
      </c>
      <c r="BK4" s="1000">
        <v>1373.1890894799999</v>
      </c>
      <c r="BL4" s="1000">
        <v>3380.9090219799996</v>
      </c>
      <c r="BM4" s="1028">
        <v>985.62348369999995</v>
      </c>
      <c r="BN4" s="1028">
        <v>1421.9300862300001</v>
      </c>
      <c r="BO4" s="1028">
        <v>1225.5235296799999</v>
      </c>
      <c r="BP4" s="1028">
        <v>3633.07709961</v>
      </c>
      <c r="BQ4" s="1000">
        <v>1214.2890853199999</v>
      </c>
      <c r="BR4" s="1000">
        <v>1108.1616274400001</v>
      </c>
      <c r="BS4" s="1000">
        <v>1173.1470158899999</v>
      </c>
      <c r="BT4" s="1029">
        <v>3495.5977286500001</v>
      </c>
      <c r="BU4" s="1029">
        <v>1039.8012854999999</v>
      </c>
      <c r="BV4" s="1029">
        <v>1024.33852293</v>
      </c>
      <c r="BW4" s="1029">
        <v>1293.3553678399999</v>
      </c>
      <c r="BX4" s="1029">
        <v>3357.4951762699998</v>
      </c>
      <c r="BY4" s="2734">
        <v>1094.75941532</v>
      </c>
      <c r="BZ4" s="2734">
        <v>1220.96482535</v>
      </c>
      <c r="CA4" s="2734">
        <v>1362.8956714800001</v>
      </c>
      <c r="CB4" s="2734">
        <v>3678.6199121499999</v>
      </c>
      <c r="CC4" s="1029">
        <v>1174.1913730999988</v>
      </c>
      <c r="CD4" s="1029">
        <v>1049.9822018999998</v>
      </c>
      <c r="CE4" s="1029">
        <v>1275.0314310299998</v>
      </c>
      <c r="CF4" s="1029">
        <v>3499.2050060299985</v>
      </c>
      <c r="CG4" s="2734">
        <v>1396.3430887900001</v>
      </c>
      <c r="CH4" s="2734">
        <v>1711.1566845500031</v>
      </c>
      <c r="CI4" s="2734">
        <v>1335.3139287700001</v>
      </c>
      <c r="CJ4" s="2734">
        <v>4442.8137021100029</v>
      </c>
      <c r="CK4" s="2734">
        <v>1559.624181429999</v>
      </c>
      <c r="CL4" s="2734">
        <v>1531.9463453599997</v>
      </c>
      <c r="CM4" s="2734">
        <v>1478.5074554300002</v>
      </c>
      <c r="CN4" s="2734">
        <v>4570.0779822199993</v>
      </c>
      <c r="CO4" s="2734">
        <v>1239.2593937300001</v>
      </c>
      <c r="CP4" s="2734">
        <v>1531.559305230003</v>
      </c>
      <c r="CQ4" s="2734">
        <v>1493.3255703100003</v>
      </c>
      <c r="CR4" s="2734">
        <v>4264.144269270003</v>
      </c>
      <c r="CS4" s="2734">
        <v>16776.240659630002</v>
      </c>
      <c r="CT4" s="2734">
        <v>1562.3797661699996</v>
      </c>
      <c r="CU4" s="2734">
        <v>1511.0914730200002</v>
      </c>
      <c r="CV4" s="2734">
        <v>1719.2303892700002</v>
      </c>
      <c r="CW4" s="2734">
        <v>4792.7016284600004</v>
      </c>
      <c r="CX4" s="2734">
        <v>1667.4720331400006</v>
      </c>
      <c r="CY4" s="2734">
        <v>1570.4300972400013</v>
      </c>
      <c r="CZ4" s="2734">
        <v>1619.4091152999999</v>
      </c>
      <c r="DA4" s="2734">
        <v>4857.3112456800009</v>
      </c>
      <c r="DB4" s="2734">
        <v>1626.6370290400021</v>
      </c>
      <c r="DC4" s="2734">
        <v>1641.8761824400015</v>
      </c>
      <c r="DD4" s="2734">
        <v>1674.91344372</v>
      </c>
      <c r="DE4" s="2734">
        <v>4943.4266552000036</v>
      </c>
      <c r="DF4" s="2734">
        <v>1678.90887724</v>
      </c>
      <c r="DG4" s="2734">
        <v>1678.1388222000003</v>
      </c>
      <c r="DH4" s="2734">
        <v>1661.55344433</v>
      </c>
      <c r="DI4" s="2734">
        <v>5018.601143769999</v>
      </c>
      <c r="DJ4" s="2734">
        <v>19612.040673110008</v>
      </c>
      <c r="DK4" s="2734">
        <v>1682.3926323800004</v>
      </c>
      <c r="DL4" s="2734">
        <v>1868.0012376200002</v>
      </c>
      <c r="DM4" s="2734">
        <v>1833.3658778200002</v>
      </c>
      <c r="DN4" s="2734">
        <v>5383.7597478200005</v>
      </c>
      <c r="DO4" s="2734">
        <v>1843.6188958399996</v>
      </c>
      <c r="DP4" s="2734">
        <v>1892.4847860500001</v>
      </c>
      <c r="DQ4" s="2734">
        <v>1832.3199770100009</v>
      </c>
      <c r="DR4" s="2734">
        <v>5568.4236589000002</v>
      </c>
      <c r="DS4" s="2734">
        <v>10952.183406720002</v>
      </c>
      <c r="DT4" s="2734">
        <v>1899.4388845899994</v>
      </c>
      <c r="DU4" s="2734">
        <v>1851.8406438399995</v>
      </c>
      <c r="DV4" s="2734">
        <v>1875.7940312699998</v>
      </c>
      <c r="DW4" s="2734">
        <v>5627.0735596999984</v>
      </c>
      <c r="DX4" s="2734">
        <v>1981.8587928800005</v>
      </c>
      <c r="DY4" s="2734">
        <v>1851.2842790599998</v>
      </c>
      <c r="DZ4" s="2734">
        <v>1806.62751162</v>
      </c>
      <c r="EA4" s="2734">
        <v>5639.77058356</v>
      </c>
      <c r="EB4" s="2734">
        <v>22219.027549980005</v>
      </c>
      <c r="EC4" s="2734">
        <v>2138.7584429800004</v>
      </c>
      <c r="ED4" s="999">
        <v>2221.5221360199994</v>
      </c>
      <c r="EE4" s="999">
        <v>2139.5273831400009</v>
      </c>
      <c r="EF4" s="999">
        <v>6499.8079621400011</v>
      </c>
      <c r="EG4" s="999">
        <v>2254.2498418099995</v>
      </c>
      <c r="EH4" s="999">
        <v>2403.5221480099995</v>
      </c>
      <c r="EI4" s="999">
        <v>2310.2585621700005</v>
      </c>
      <c r="EJ4" s="999">
        <v>6968.0305519899994</v>
      </c>
      <c r="EK4" s="999">
        <v>2284.7979940599989</v>
      </c>
      <c r="EL4" s="999">
        <v>2248.7725855400013</v>
      </c>
      <c r="EM4" s="999">
        <v>2446.5770210499991</v>
      </c>
      <c r="EN4" s="999">
        <v>6980.1476006499988</v>
      </c>
      <c r="EO4" s="999">
        <v>2317.69661253</v>
      </c>
      <c r="EP4" s="999">
        <v>3056.8904362099997</v>
      </c>
      <c r="EQ4" s="999">
        <v>2446.3617264599998</v>
      </c>
      <c r="ER4" s="999">
        <v>7820.9487751999995</v>
      </c>
      <c r="ES4" s="999">
        <v>28268.934889980002</v>
      </c>
      <c r="ET4" s="1000">
        <v>2283.1199543100006</v>
      </c>
      <c r="EU4" s="1000">
        <v>2284.1480522600009</v>
      </c>
      <c r="EV4" s="1000">
        <v>2367.1168399100002</v>
      </c>
      <c r="EW4" s="1000">
        <v>6934.3848464800012</v>
      </c>
      <c r="EX4" s="999">
        <v>2280.850386350005</v>
      </c>
      <c r="EY4" s="999">
        <v>2454.8076954900007</v>
      </c>
      <c r="EZ4" s="999">
        <v>3069.4840199099999</v>
      </c>
      <c r="FA4" s="999">
        <v>7805.1421017500061</v>
      </c>
      <c r="FB4" s="999">
        <v>2631.5042103899996</v>
      </c>
      <c r="FC4" s="999">
        <v>3017.7041431600001</v>
      </c>
      <c r="FD4" s="999">
        <v>3004.9183374899999</v>
      </c>
      <c r="FE4" s="999">
        <v>8654.1266910399991</v>
      </c>
      <c r="FF4" s="999">
        <v>2116.0897171899924</v>
      </c>
      <c r="FG4" s="999">
        <v>3179.3660444100051</v>
      </c>
      <c r="FH4" s="999">
        <v>2974.1799487500007</v>
      </c>
      <c r="FI4" s="999">
        <v>8269.6357103499977</v>
      </c>
      <c r="FJ4" s="999">
        <v>31663.289349620005</v>
      </c>
      <c r="FK4" s="999">
        <v>2910.9768617469954</v>
      </c>
      <c r="FL4" s="999">
        <v>2896.0991592270057</v>
      </c>
      <c r="FM4" s="999">
        <v>2801.7731935410002</v>
      </c>
      <c r="FN4" s="1000">
        <f>FM4+FL4+FK4</f>
        <v>8608.8492145150012</v>
      </c>
      <c r="FO4" s="999">
        <v>3038.65070369048</v>
      </c>
      <c r="FP4" s="999">
        <v>3057.0153008244811</v>
      </c>
      <c r="FQ4" s="999">
        <v>3056.6688191399953</v>
      </c>
      <c r="FR4" s="1000">
        <f>FQ4+FP4+FO4</f>
        <v>9152.3348236549573</v>
      </c>
      <c r="FS4" s="999">
        <v>3125.6505122499884</v>
      </c>
      <c r="FT4" s="999">
        <v>3660.6066787399914</v>
      </c>
      <c r="FU4" s="999">
        <v>3628.3159954200005</v>
      </c>
      <c r="FV4" s="1000">
        <f>FU4+FT4+FS4</f>
        <v>10414.57318640998</v>
      </c>
      <c r="FW4" s="999">
        <v>3524.084272160002</v>
      </c>
      <c r="FX4" s="999">
        <v>4029.6746884799936</v>
      </c>
      <c r="FY4" s="999">
        <v>3704.6135681799992</v>
      </c>
      <c r="FZ4" s="1000">
        <f>FY4+FX4+FW4</f>
        <v>11258.372528819995</v>
      </c>
      <c r="GA4" s="999">
        <v>39434.129753399939</v>
      </c>
      <c r="GB4" s="999">
        <v>3752.8684127300025</v>
      </c>
      <c r="GC4" s="999">
        <v>3852.2150344699917</v>
      </c>
      <c r="GD4" s="999">
        <v>3881.5196610100015</v>
      </c>
      <c r="GE4" s="1000">
        <v>11486.603108209998</v>
      </c>
      <c r="GF4" s="999">
        <v>4260.6684449199929</v>
      </c>
      <c r="GG4" s="999">
        <v>3989.1166080700036</v>
      </c>
      <c r="GH4" s="999">
        <v>4147.8316164600001</v>
      </c>
      <c r="GI4" s="999">
        <v>12397.616669449995</v>
      </c>
      <c r="GJ4" s="999">
        <v>4147.6385276400033</v>
      </c>
      <c r="GK4" s="999">
        <v>4356.5450432700009</v>
      </c>
      <c r="GL4" s="999">
        <v>4572.3412832800013</v>
      </c>
      <c r="GM4" s="999">
        <v>13076.524854190007</v>
      </c>
      <c r="GN4" s="999">
        <v>4454.7973269699996</v>
      </c>
      <c r="GO4" s="999">
        <v>4887.7019244900011</v>
      </c>
      <c r="GP4" s="999">
        <v>4504.5121486299995</v>
      </c>
      <c r="GQ4" s="999">
        <v>13847.011400090001</v>
      </c>
      <c r="GR4" s="1000">
        <f>GQ4+GM4+GI4+GE4</f>
        <v>50807.756031939993</v>
      </c>
      <c r="GS4" s="1002">
        <f>GS5+GS6</f>
        <v>5116.6859999999997</v>
      </c>
      <c r="GT4" s="999">
        <f>GT5+GT6</f>
        <v>5268.42</v>
      </c>
      <c r="GU4" s="999">
        <f>GU5+GU6</f>
        <v>5379.732</v>
      </c>
      <c r="GV4" s="999">
        <f>GU4+GT4+GS4</f>
        <v>15764.838</v>
      </c>
      <c r="GW4" s="999">
        <f>GW5+GW6</f>
        <v>5363.04</v>
      </c>
      <c r="GX4" s="999">
        <f t="shared" ref="GX4:HG4" si="0">GX5+GX6</f>
        <v>5402.1590000000006</v>
      </c>
      <c r="GY4" s="999">
        <f t="shared" si="0"/>
        <v>5561.5499999999993</v>
      </c>
      <c r="GZ4" s="999">
        <f>GY4+GX4+GW4</f>
        <v>16326.749</v>
      </c>
      <c r="HA4" s="999">
        <f t="shared" si="0"/>
        <v>5697.3</v>
      </c>
      <c r="HB4" s="999">
        <f t="shared" si="0"/>
        <v>5457.03</v>
      </c>
      <c r="HC4" s="999">
        <f t="shared" si="0"/>
        <v>6296.71</v>
      </c>
      <c r="HD4" s="999">
        <f>HC4+HB4+HA4</f>
        <v>17451.04</v>
      </c>
      <c r="HE4" s="999">
        <f t="shared" si="0"/>
        <v>5766.2999999999993</v>
      </c>
      <c r="HF4" s="999">
        <f t="shared" si="0"/>
        <v>6123.24</v>
      </c>
      <c r="HG4" s="999">
        <f t="shared" si="0"/>
        <v>5684.78</v>
      </c>
      <c r="HH4" s="999">
        <f>HG4+HF4+HE4</f>
        <v>17574.32</v>
      </c>
      <c r="HI4" s="1003">
        <f>HH4+HD4+GZ4+GV4</f>
        <v>67116.947</v>
      </c>
      <c r="HJ4" s="1002">
        <v>6014.887220620004</v>
      </c>
      <c r="HK4" s="999">
        <v>6117.9485540200076</v>
      </c>
      <c r="HL4" s="999">
        <v>5764.6191568199956</v>
      </c>
      <c r="HM4" s="999">
        <v>17897.454931460008</v>
      </c>
      <c r="HN4" s="999">
        <v>7516.8903202800166</v>
      </c>
      <c r="HO4" s="999">
        <v>6655.8119769000104</v>
      </c>
      <c r="HP4" s="999">
        <v>6425.6353623096811</v>
      </c>
      <c r="HQ4" s="999">
        <v>20598.337659489709</v>
      </c>
      <c r="HR4" s="999">
        <v>6409.1020829200079</v>
      </c>
      <c r="HS4" s="999">
        <v>6580.5264420199983</v>
      </c>
      <c r="HT4" s="999">
        <v>6596.1264253102763</v>
      </c>
      <c r="HU4" s="999">
        <v>19585.754950250281</v>
      </c>
      <c r="HV4" s="999">
        <v>6389.7565516800114</v>
      </c>
      <c r="HW4" s="999">
        <v>6519.3687610296147</v>
      </c>
      <c r="HX4" s="999">
        <v>7979.4279513495412</v>
      </c>
      <c r="HY4" s="999">
        <v>20888.553264059166</v>
      </c>
      <c r="HZ4" s="1001">
        <f t="shared" ref="HZ4:HZ22" si="1">HY4+HU4+HQ4+HM4</f>
        <v>78970.100805259164</v>
      </c>
      <c r="IA4" s="1002">
        <v>6982.5107963400023</v>
      </c>
      <c r="IB4" s="999">
        <v>7080.7581278599991</v>
      </c>
      <c r="IC4" s="999">
        <v>7080.7581278599991</v>
      </c>
      <c r="ID4" s="1001">
        <v>21144.027052059999</v>
      </c>
    </row>
    <row r="5" spans="1:238" ht="24" customHeight="1">
      <c r="A5" s="2719" t="s">
        <v>794</v>
      </c>
      <c r="B5" s="1031">
        <v>495.26826733000001</v>
      </c>
      <c r="C5" s="1031">
        <v>483.47352755999998</v>
      </c>
      <c r="D5" s="1031">
        <v>478.82634752000001</v>
      </c>
      <c r="E5" s="1031">
        <v>1457.5681424100001</v>
      </c>
      <c r="F5" s="1031">
        <v>514.30718213</v>
      </c>
      <c r="G5" s="1031">
        <v>538.16665490000003</v>
      </c>
      <c r="H5" s="1031">
        <v>581.40174399</v>
      </c>
      <c r="I5" s="1031">
        <v>1633.87558102</v>
      </c>
      <c r="J5" s="1031">
        <v>595.43645777999996</v>
      </c>
      <c r="K5" s="1031">
        <v>603.24727905000009</v>
      </c>
      <c r="L5" s="1031">
        <v>638.24184550999996</v>
      </c>
      <c r="M5" s="1031">
        <v>1836.9255823399999</v>
      </c>
      <c r="N5" s="1031">
        <v>575.41115422999997</v>
      </c>
      <c r="O5" s="1031">
        <v>579.01975862999996</v>
      </c>
      <c r="P5" s="1031">
        <v>582.7196170599999</v>
      </c>
      <c r="Q5" s="1031">
        <v>1737.1505299200001</v>
      </c>
      <c r="R5" s="1031">
        <v>6665.5198356900009</v>
      </c>
      <c r="S5" s="1031">
        <v>524.79828568000005</v>
      </c>
      <c r="T5" s="1031">
        <v>629.76527883000006</v>
      </c>
      <c r="U5" s="1031">
        <v>586.94685106999998</v>
      </c>
      <c r="V5" s="1031">
        <v>1741.51041558</v>
      </c>
      <c r="W5" s="1031">
        <v>645.45576751999999</v>
      </c>
      <c r="X5" s="1031">
        <v>631.49614924000002</v>
      </c>
      <c r="Y5" s="1031">
        <v>654.58479791999991</v>
      </c>
      <c r="Z5" s="1031">
        <v>1931.5367146799999</v>
      </c>
      <c r="AA5" s="1031">
        <v>655.29857688999994</v>
      </c>
      <c r="AB5" s="1031">
        <v>893.109058</v>
      </c>
      <c r="AC5" s="1031">
        <v>662.47635500000001</v>
      </c>
      <c r="AD5" s="1031">
        <v>2210.8839898899996</v>
      </c>
      <c r="AE5" s="1031">
        <v>713.50979778999999</v>
      </c>
      <c r="AF5" s="1031">
        <v>737.75019698999984</v>
      </c>
      <c r="AG5" s="1031">
        <v>780.24612573000002</v>
      </c>
      <c r="AH5" s="1031">
        <v>2231.5061205100001</v>
      </c>
      <c r="AI5" s="1031">
        <v>8115.4372406599996</v>
      </c>
      <c r="AJ5" s="1031">
        <v>737.34905595999999</v>
      </c>
      <c r="AK5" s="1031">
        <v>764.04116624999995</v>
      </c>
      <c r="AL5" s="1031">
        <v>666.64514319000011</v>
      </c>
      <c r="AM5" s="2831"/>
      <c r="AN5" s="1031"/>
      <c r="AO5" s="2803"/>
      <c r="AP5" s="1031">
        <v>2168.0353654</v>
      </c>
      <c r="AQ5" s="1031">
        <v>861.09166748000007</v>
      </c>
      <c r="AR5" s="1031">
        <v>775.34689526</v>
      </c>
      <c r="AS5" s="1031">
        <v>804.34243485000002</v>
      </c>
      <c r="AT5" s="1031">
        <v>2440.78099759</v>
      </c>
      <c r="AU5" s="1031">
        <v>904.22873990999994</v>
      </c>
      <c r="AV5" s="1031">
        <v>2483.58498857</v>
      </c>
      <c r="AW5" s="1031">
        <v>757.62248355999998</v>
      </c>
      <c r="AX5" s="1031">
        <v>842.80824597000003</v>
      </c>
      <c r="AY5" s="1032">
        <v>825.1848238</v>
      </c>
      <c r="AZ5" s="1032">
        <v>2425.6155533299998</v>
      </c>
      <c r="BA5" s="1032">
        <v>915.17279165000002</v>
      </c>
      <c r="BB5" s="1032">
        <v>898.12502099999995</v>
      </c>
      <c r="BC5" s="1032">
        <v>789.22716689000003</v>
      </c>
      <c r="BD5" s="1032">
        <v>2602.52497954</v>
      </c>
      <c r="BE5" s="1032">
        <v>858.65030977000004</v>
      </c>
      <c r="BF5" s="1032">
        <v>928.60330499999998</v>
      </c>
      <c r="BG5" s="1032">
        <v>843.98199199999999</v>
      </c>
      <c r="BH5" s="1032">
        <v>2631.2356067699998</v>
      </c>
      <c r="BI5" s="945">
        <v>890.41926725999997</v>
      </c>
      <c r="BJ5" s="945">
        <v>973.09731677999991</v>
      </c>
      <c r="BK5" s="945">
        <v>1043.71106732</v>
      </c>
      <c r="BL5" s="945">
        <v>2907.2276513599995</v>
      </c>
      <c r="BM5" s="1033">
        <v>921.1033357</v>
      </c>
      <c r="BN5" s="1033">
        <v>957.42693501999997</v>
      </c>
      <c r="BO5" s="1033">
        <v>966.58676335999996</v>
      </c>
      <c r="BP5" s="1033">
        <v>2845.1170340799999</v>
      </c>
      <c r="BQ5" s="945">
        <v>1029.81777747</v>
      </c>
      <c r="BR5" s="945">
        <v>928.84108139</v>
      </c>
      <c r="BS5" s="945">
        <v>986.84386316999996</v>
      </c>
      <c r="BT5" s="2735">
        <v>2945.5027220300003</v>
      </c>
      <c r="BU5" s="2735">
        <v>969.02503549999994</v>
      </c>
      <c r="BV5" s="2735">
        <v>953.56227292999995</v>
      </c>
      <c r="BW5" s="2735">
        <v>1197.2829113599998</v>
      </c>
      <c r="BX5" s="2735">
        <v>3119.8702197899997</v>
      </c>
      <c r="BY5" s="2735">
        <v>951.49659472999997</v>
      </c>
      <c r="BZ5" s="2735">
        <v>1084.4676810000001</v>
      </c>
      <c r="CA5" s="2735">
        <v>1163.3961870000001</v>
      </c>
      <c r="CB5" s="2735">
        <v>3199.3604627300001</v>
      </c>
      <c r="CC5" s="2735">
        <v>1106.1275506799989</v>
      </c>
      <c r="CD5" s="2735">
        <v>929.31980903999988</v>
      </c>
      <c r="CE5" s="2735">
        <v>1154.2159310999998</v>
      </c>
      <c r="CF5" s="2735">
        <v>3189.6632908199986</v>
      </c>
      <c r="CG5" s="2735">
        <v>1143.4608100800001</v>
      </c>
      <c r="CH5" s="2735">
        <v>1299.4671090900031</v>
      </c>
      <c r="CI5" s="2735">
        <v>1249.14368876</v>
      </c>
      <c r="CJ5" s="2735">
        <v>3692.0716079300032</v>
      </c>
      <c r="CK5" s="2735">
        <v>1268.314675299999</v>
      </c>
      <c r="CL5" s="2735">
        <v>1291.5376920099998</v>
      </c>
      <c r="CM5" s="2735">
        <v>1255.0936357300002</v>
      </c>
      <c r="CN5" s="2735">
        <v>3814.9460030399991</v>
      </c>
      <c r="CO5" s="2735">
        <v>1078.8203100000001</v>
      </c>
      <c r="CP5" s="2735">
        <v>1299.4671090900031</v>
      </c>
      <c r="CQ5" s="2735">
        <v>1369.8049534700003</v>
      </c>
      <c r="CR5" s="2735">
        <v>3748.0923725600032</v>
      </c>
      <c r="CS5" s="2735">
        <v>14444.773274350004</v>
      </c>
      <c r="CT5" s="2735">
        <v>1371.7031334099995</v>
      </c>
      <c r="CU5" s="2735">
        <v>1310.2492505100001</v>
      </c>
      <c r="CV5" s="2735">
        <v>1519.8782301700001</v>
      </c>
      <c r="CW5" s="2735">
        <v>4201.8306140900004</v>
      </c>
      <c r="CX5" s="2735">
        <v>1454.2799044200005</v>
      </c>
      <c r="CY5" s="2735">
        <v>1377.1459716500012</v>
      </c>
      <c r="CZ5" s="2735">
        <v>1417.05665987</v>
      </c>
      <c r="DA5" s="2735">
        <v>4248.4825359400011</v>
      </c>
      <c r="DB5" s="2735">
        <v>1426.9339030700021</v>
      </c>
      <c r="DC5" s="2735">
        <v>1444.2435787100014</v>
      </c>
      <c r="DD5" s="2735">
        <v>1476.97828252</v>
      </c>
      <c r="DE5" s="2735">
        <v>4348.1557643000033</v>
      </c>
      <c r="DF5" s="2735">
        <v>1476.1190073499999</v>
      </c>
      <c r="DG5" s="2735">
        <v>1475.9326556300002</v>
      </c>
      <c r="DH5" s="2735">
        <v>1462.4005989100001</v>
      </c>
      <c r="DI5" s="2735">
        <v>4414.4522618899991</v>
      </c>
      <c r="DJ5" s="2735">
        <v>17212.921176220007</v>
      </c>
      <c r="DK5" s="2735">
        <v>1468.7775089800004</v>
      </c>
      <c r="DL5" s="2735">
        <v>1642.4912719500003</v>
      </c>
      <c r="DM5" s="2735">
        <v>1604.6981977800001</v>
      </c>
      <c r="DN5" s="2735">
        <v>4715.9669787100011</v>
      </c>
      <c r="DO5" s="2735">
        <v>1612.9178079399996</v>
      </c>
      <c r="DP5" s="2735">
        <v>1661.7225377400002</v>
      </c>
      <c r="DQ5" s="2735">
        <v>1609.1908270000008</v>
      </c>
      <c r="DR5" s="2735">
        <v>4883.8311726800002</v>
      </c>
      <c r="DS5" s="2735">
        <v>9599.7981513900013</v>
      </c>
      <c r="DT5" s="2735">
        <v>1676.8715217199995</v>
      </c>
      <c r="DU5" s="2735">
        <v>1621.5650319099996</v>
      </c>
      <c r="DV5" s="2735">
        <v>1641.8231922299997</v>
      </c>
      <c r="DW5" s="2735">
        <v>4940.2597458599985</v>
      </c>
      <c r="DX5" s="2735">
        <v>1747.0687327100004</v>
      </c>
      <c r="DY5" s="2735">
        <v>1616.2444615999998</v>
      </c>
      <c r="DZ5" s="2735">
        <v>1575.9695579499999</v>
      </c>
      <c r="EA5" s="2735">
        <v>4939.2827522600001</v>
      </c>
      <c r="EB5" s="2735">
        <v>19479.340649510003</v>
      </c>
      <c r="EC5" s="2735">
        <v>1894.5450092200006</v>
      </c>
      <c r="ED5" s="945">
        <v>1961.7430756199994</v>
      </c>
      <c r="EE5" s="945">
        <v>1864.9257151400006</v>
      </c>
      <c r="EF5" s="945">
        <v>5721.2137999800007</v>
      </c>
      <c r="EG5" s="945">
        <v>1997.5784470799995</v>
      </c>
      <c r="EH5" s="945">
        <v>2131.7087613099993</v>
      </c>
      <c r="EI5" s="945">
        <v>2041.1625126300005</v>
      </c>
      <c r="EJ5" s="945">
        <v>6170.4497210199988</v>
      </c>
      <c r="EK5" s="945">
        <v>2025.652096289999</v>
      </c>
      <c r="EL5" s="945">
        <v>1987.9538393200014</v>
      </c>
      <c r="EM5" s="945">
        <v>2175.5425614899991</v>
      </c>
      <c r="EN5" s="945">
        <v>6189.1484970999991</v>
      </c>
      <c r="EO5" s="945">
        <v>2044.2510081800001</v>
      </c>
      <c r="EP5" s="945">
        <v>2773.6119729499997</v>
      </c>
      <c r="EQ5" s="945">
        <v>2148.71002245</v>
      </c>
      <c r="ER5" s="945">
        <v>6966.5730035799997</v>
      </c>
      <c r="ES5" s="945">
        <v>25047.385021680002</v>
      </c>
      <c r="ET5" s="945">
        <v>2154.7599560500007</v>
      </c>
      <c r="EU5" s="945">
        <v>2155.5215506100008</v>
      </c>
      <c r="EV5" s="945">
        <v>2241.1869070100001</v>
      </c>
      <c r="EW5" s="945">
        <v>6551.4684136700016</v>
      </c>
      <c r="EX5" s="945">
        <v>2155.474898850005</v>
      </c>
      <c r="EY5" s="945">
        <v>2328.6506700300006</v>
      </c>
      <c r="EZ5" s="945">
        <v>2453.4723167100001</v>
      </c>
      <c r="FA5" s="945">
        <v>6937.5978855900057</v>
      </c>
      <c r="FB5" s="945">
        <v>2378.0787563099998</v>
      </c>
      <c r="FC5" s="945">
        <v>2789.0649314699999</v>
      </c>
      <c r="FD5" s="945">
        <v>2868.2989910299998</v>
      </c>
      <c r="FE5" s="945">
        <v>8035.4426788099991</v>
      </c>
      <c r="FF5" s="945">
        <v>1984.0584959499922</v>
      </c>
      <c r="FG5" s="945">
        <v>2981.0513271500049</v>
      </c>
      <c r="FH5" s="945">
        <v>2820.9471777800009</v>
      </c>
      <c r="FI5" s="945">
        <v>7786.0570008799978</v>
      </c>
      <c r="FJ5" s="945">
        <v>29310.565978950006</v>
      </c>
      <c r="FK5" s="945">
        <v>2577.8682831870005</v>
      </c>
      <c r="FL5" s="945">
        <v>2561.429105017005</v>
      </c>
      <c r="FM5" s="945">
        <v>2475.329734551</v>
      </c>
      <c r="FN5" s="945">
        <f t="shared" ref="FN5:FN70" si="2">FM5+FL5+FK5</f>
        <v>7614.627122755006</v>
      </c>
      <c r="FO5" s="945">
        <v>2712.5354498204802</v>
      </c>
      <c r="FP5" s="945">
        <v>2721.978006904485</v>
      </c>
      <c r="FQ5" s="945">
        <v>2751.8715863299999</v>
      </c>
      <c r="FR5" s="945">
        <f t="shared" ref="FR5:FR70" si="3">FQ5+FP5+FO5</f>
        <v>8186.3850430549646</v>
      </c>
      <c r="FS5" s="945">
        <v>2808.8044518699926</v>
      </c>
      <c r="FT5" s="945">
        <v>3319.5048053999981</v>
      </c>
      <c r="FU5" s="945">
        <v>3274.0392282300004</v>
      </c>
      <c r="FV5" s="945">
        <f t="shared" ref="FV5:FV70" si="4">FU5+FT5+FS5</f>
        <v>9402.3484854999915</v>
      </c>
      <c r="FW5" s="945">
        <v>3170.2149027700011</v>
      </c>
      <c r="FX5" s="945">
        <v>3675.3313018699932</v>
      </c>
      <c r="FY5" s="945">
        <v>3345.1009983699987</v>
      </c>
      <c r="FZ5" s="945">
        <f t="shared" ref="FZ5:FZ70" si="5">FY5+FX5+FW5</f>
        <v>10190.647203009994</v>
      </c>
      <c r="GA5" s="945">
        <v>35394.007854319963</v>
      </c>
      <c r="GB5" s="945">
        <v>3308.7512268900032</v>
      </c>
      <c r="GC5" s="945">
        <v>3425.0431750200091</v>
      </c>
      <c r="GD5" s="945">
        <v>3440.1715608900017</v>
      </c>
      <c r="GE5" s="945">
        <v>10173.965962800015</v>
      </c>
      <c r="GF5" s="945">
        <v>3779.3860484400002</v>
      </c>
      <c r="GG5" s="945">
        <v>3552.1117376500042</v>
      </c>
      <c r="GH5" s="945">
        <v>3701.4790547500002</v>
      </c>
      <c r="GI5" s="945">
        <v>11032.976840840003</v>
      </c>
      <c r="GJ5" s="945">
        <v>3699.5231009800023</v>
      </c>
      <c r="GK5" s="945">
        <v>3897.7064658900008</v>
      </c>
      <c r="GL5" s="945">
        <v>4114.8448991800014</v>
      </c>
      <c r="GM5" s="945">
        <v>11712.074466050002</v>
      </c>
      <c r="GN5" s="945">
        <v>3988.8751438999993</v>
      </c>
      <c r="GO5" s="945">
        <v>4411.5552801000013</v>
      </c>
      <c r="GP5" s="945">
        <v>4034.1471149599993</v>
      </c>
      <c r="GQ5" s="945">
        <v>12434.577538959998</v>
      </c>
      <c r="GR5" s="945">
        <f t="shared" ref="GR5:GR69" si="6">GQ5+GM5+GI5+GE5</f>
        <v>45353.594808650021</v>
      </c>
      <c r="GS5" s="1007">
        <v>4596.12</v>
      </c>
      <c r="GT5" s="945">
        <v>4713.82</v>
      </c>
      <c r="GU5" s="945">
        <v>4779.18</v>
      </c>
      <c r="GV5" s="945">
        <f>GS5+GT5+GU5</f>
        <v>14089.119999999999</v>
      </c>
      <c r="GW5" s="945">
        <v>4799.84</v>
      </c>
      <c r="GX5" s="945">
        <v>4850.5200000000004</v>
      </c>
      <c r="GY5" s="945">
        <v>5004.28</v>
      </c>
      <c r="GZ5" s="945">
        <f t="shared" ref="GZ5:GZ14" si="7">GW5+GX5+GY5</f>
        <v>14654.64</v>
      </c>
      <c r="HA5" s="945">
        <v>5151.6400000000003</v>
      </c>
      <c r="HB5" s="945">
        <v>4895.1099999999997</v>
      </c>
      <c r="HC5" s="945">
        <v>5715.47</v>
      </c>
      <c r="HD5" s="945">
        <f>HA5+HB5+HC5</f>
        <v>15762.220000000001</v>
      </c>
      <c r="HE5" s="945">
        <v>5172.7299999999996</v>
      </c>
      <c r="HF5" s="945">
        <v>5507.42</v>
      </c>
      <c r="HG5" s="945">
        <v>5165.45</v>
      </c>
      <c r="HH5" s="945">
        <f>HG5+HF5+HE5</f>
        <v>15845.599999999999</v>
      </c>
      <c r="HI5" s="1006">
        <f>HH5+HD5+GZ5+GV5</f>
        <v>60351.58</v>
      </c>
      <c r="HJ5" s="1007">
        <v>5426.2111163100035</v>
      </c>
      <c r="HK5" s="945">
        <v>5528.8441958300073</v>
      </c>
      <c r="HL5" s="945">
        <v>5187.3478200499976</v>
      </c>
      <c r="HM5" s="945">
        <v>16142.403132190007</v>
      </c>
      <c r="HN5" s="945">
        <v>6799.1920815700159</v>
      </c>
      <c r="HO5" s="945">
        <v>5987.5542595300103</v>
      </c>
      <c r="HP5" s="945">
        <v>5695.2389208396808</v>
      </c>
      <c r="HQ5" s="945">
        <v>18481.985261939706</v>
      </c>
      <c r="HR5" s="945">
        <v>5761.4264404500082</v>
      </c>
      <c r="HS5" s="945">
        <v>5873.5188497299987</v>
      </c>
      <c r="HT5" s="945">
        <v>5891.4679465202771</v>
      </c>
      <c r="HU5" s="945">
        <v>17526.413236700286</v>
      </c>
      <c r="HV5" s="945">
        <v>5716.2510817300108</v>
      </c>
      <c r="HW5" s="945">
        <v>5840.9300222796201</v>
      </c>
      <c r="HX5" s="945">
        <v>7279.9045375695086</v>
      </c>
      <c r="HY5" s="945">
        <v>18837.085641579139</v>
      </c>
      <c r="HZ5" s="1006">
        <f t="shared" si="1"/>
        <v>70987.887272409134</v>
      </c>
      <c r="IA5" s="1007">
        <v>6257.0040662300025</v>
      </c>
      <c r="IB5" s="945">
        <v>6366.8198351699994</v>
      </c>
      <c r="IC5" s="945">
        <v>6366.8198351699994</v>
      </c>
      <c r="ID5" s="1006">
        <v>18990.64373657</v>
      </c>
    </row>
    <row r="6" spans="1:238" ht="21.75" customHeight="1">
      <c r="A6" s="2719" t="s">
        <v>795</v>
      </c>
      <c r="B6" s="1031">
        <v>36.051532209999998</v>
      </c>
      <c r="C6" s="1031">
        <v>96.952043549999999</v>
      </c>
      <c r="D6" s="1031">
        <v>26.702438899999997</v>
      </c>
      <c r="E6" s="1031">
        <v>159.70601465999999</v>
      </c>
      <c r="F6" s="1031">
        <v>41.159214129999995</v>
      </c>
      <c r="G6" s="1031">
        <v>37.213448759999999</v>
      </c>
      <c r="H6" s="1031">
        <v>37.96566249</v>
      </c>
      <c r="I6" s="1031">
        <v>116.33832538000001</v>
      </c>
      <c r="J6" s="1031">
        <v>30.057194069999998</v>
      </c>
      <c r="K6" s="1031">
        <v>32.112804010000005</v>
      </c>
      <c r="L6" s="1031">
        <v>36.550800710000004</v>
      </c>
      <c r="M6" s="1031">
        <v>98.720798790000003</v>
      </c>
      <c r="N6" s="1031">
        <v>42.272036910000004</v>
      </c>
      <c r="O6" s="1031">
        <v>47.947489700000006</v>
      </c>
      <c r="P6" s="1031">
        <v>47.122787579999994</v>
      </c>
      <c r="Q6" s="1031">
        <v>137.34231419</v>
      </c>
      <c r="R6" s="1031">
        <v>512.10745301999998</v>
      </c>
      <c r="S6" s="1031">
        <v>45.440272999999998</v>
      </c>
      <c r="T6" s="1031">
        <v>52.920312999999993</v>
      </c>
      <c r="U6" s="1031">
        <v>52.57161099999999</v>
      </c>
      <c r="V6" s="1031">
        <v>150.93219699999997</v>
      </c>
      <c r="W6" s="1031">
        <v>67.349374999999995</v>
      </c>
      <c r="X6" s="1031">
        <v>59.259338</v>
      </c>
      <c r="Y6" s="1031">
        <v>139.44422756999998</v>
      </c>
      <c r="Z6" s="1031">
        <v>266.05294056999998</v>
      </c>
      <c r="AA6" s="1031">
        <v>66.568585999999996</v>
      </c>
      <c r="AB6" s="1031">
        <v>83.124183000000002</v>
      </c>
      <c r="AC6" s="1031">
        <v>151.252194</v>
      </c>
      <c r="AD6" s="1031">
        <v>300.94496300000003</v>
      </c>
      <c r="AE6" s="1031">
        <v>170.32560100000001</v>
      </c>
      <c r="AF6" s="1031">
        <v>175.42179043000002</v>
      </c>
      <c r="AG6" s="1031">
        <v>68.127099999999999</v>
      </c>
      <c r="AH6" s="1031">
        <v>413.87449142999998</v>
      </c>
      <c r="AI6" s="1031">
        <v>1131.804592</v>
      </c>
      <c r="AJ6" s="1031">
        <v>72.062675970000001</v>
      </c>
      <c r="AK6" s="1031">
        <v>70.848567010000011</v>
      </c>
      <c r="AL6" s="1031">
        <v>61.620094999999999</v>
      </c>
      <c r="AM6" s="2831"/>
      <c r="AN6" s="1031"/>
      <c r="AO6" s="2803"/>
      <c r="AP6" s="1031">
        <v>204.53133797999999</v>
      </c>
      <c r="AQ6" s="1031">
        <v>69.008895999999993</v>
      </c>
      <c r="AR6" s="1031">
        <v>53.151524999999999</v>
      </c>
      <c r="AS6" s="1031">
        <v>111.893159</v>
      </c>
      <c r="AT6" s="1031">
        <v>234.05357999999998</v>
      </c>
      <c r="AU6" s="1031">
        <v>67.292942999999994</v>
      </c>
      <c r="AV6" s="1031">
        <v>392.02239417999999</v>
      </c>
      <c r="AW6" s="1031">
        <v>57.803142999999999</v>
      </c>
      <c r="AX6" s="1031">
        <v>57.185955999999997</v>
      </c>
      <c r="AY6" s="1032">
        <v>142.49914386</v>
      </c>
      <c r="AZ6" s="1032">
        <v>257.48824286000001</v>
      </c>
      <c r="BA6" s="1032">
        <v>278.8704821</v>
      </c>
      <c r="BB6" s="1032">
        <v>73.668087999999997</v>
      </c>
      <c r="BC6" s="1032">
        <v>275.13462587999999</v>
      </c>
      <c r="BD6" s="1032">
        <v>627.67319598000006</v>
      </c>
      <c r="BE6" s="1032">
        <v>62.656810459999996</v>
      </c>
      <c r="BF6" s="1032">
        <v>163.68403325</v>
      </c>
      <c r="BG6" s="1032">
        <v>165.97417715999998</v>
      </c>
      <c r="BH6" s="1032">
        <v>392.31502086999996</v>
      </c>
      <c r="BI6" s="945">
        <v>65.771243460000008</v>
      </c>
      <c r="BJ6" s="945">
        <v>78.432105000000007</v>
      </c>
      <c r="BK6" s="945">
        <v>329.47802215999997</v>
      </c>
      <c r="BL6" s="945">
        <v>473.68137061999994</v>
      </c>
      <c r="BM6" s="1033">
        <v>64.520148000000006</v>
      </c>
      <c r="BN6" s="1033">
        <v>464.50315121000006</v>
      </c>
      <c r="BO6" s="1033">
        <v>258.93676632</v>
      </c>
      <c r="BP6" s="1033">
        <v>787.96006552999995</v>
      </c>
      <c r="BQ6" s="945">
        <v>184.47130784999999</v>
      </c>
      <c r="BR6" s="945">
        <v>179.32054605000002</v>
      </c>
      <c r="BS6" s="945">
        <v>186.30315271999999</v>
      </c>
      <c r="BT6" s="2735">
        <v>550.09500662000005</v>
      </c>
      <c r="BU6" s="2735">
        <v>70.776250000000005</v>
      </c>
      <c r="BV6" s="2735">
        <v>70.776250000000005</v>
      </c>
      <c r="BW6" s="2735">
        <v>96.07245648</v>
      </c>
      <c r="BX6" s="2735">
        <v>237.62495648000001</v>
      </c>
      <c r="BY6" s="2735">
        <v>143.26282058999999</v>
      </c>
      <c r="BZ6" s="2735">
        <v>136.49714434999999</v>
      </c>
      <c r="CA6" s="2735">
        <v>199.49948447999998</v>
      </c>
      <c r="CB6" s="2735">
        <v>479.25944941999995</v>
      </c>
      <c r="CC6" s="2735">
        <v>68.063822420000008</v>
      </c>
      <c r="CD6" s="2735">
        <v>120.66239286</v>
      </c>
      <c r="CE6" s="2735">
        <v>120.81549993</v>
      </c>
      <c r="CF6" s="2735">
        <v>309.54171521000006</v>
      </c>
      <c r="CG6" s="2735">
        <v>252.88227871000001</v>
      </c>
      <c r="CH6" s="2735">
        <v>411.68957546000001</v>
      </c>
      <c r="CI6" s="2735">
        <v>86.170240009999986</v>
      </c>
      <c r="CJ6" s="2735">
        <v>750.74209418000009</v>
      </c>
      <c r="CK6" s="2735">
        <v>291.30950612999999</v>
      </c>
      <c r="CL6" s="2735">
        <v>240.40865334999998</v>
      </c>
      <c r="CM6" s="2735">
        <v>223.41381969999998</v>
      </c>
      <c r="CN6" s="2735">
        <v>755.13197917999992</v>
      </c>
      <c r="CO6" s="2735">
        <v>160.43908373000002</v>
      </c>
      <c r="CP6" s="2735">
        <v>232.09219614</v>
      </c>
      <c r="CQ6" s="2735">
        <v>123.52061684</v>
      </c>
      <c r="CR6" s="2735">
        <v>516.05189671000005</v>
      </c>
      <c r="CS6" s="2735">
        <v>2331.4673852800001</v>
      </c>
      <c r="CT6" s="2735">
        <v>190.67663275999999</v>
      </c>
      <c r="CU6" s="2735">
        <v>200.84222251</v>
      </c>
      <c r="CV6" s="2735">
        <v>199.35215910000002</v>
      </c>
      <c r="CW6" s="2735">
        <v>590.87101437000001</v>
      </c>
      <c r="CX6" s="2735">
        <v>213.19212871999997</v>
      </c>
      <c r="CY6" s="2735">
        <v>193.28412558999997</v>
      </c>
      <c r="CZ6" s="2735">
        <v>202.35245543000002</v>
      </c>
      <c r="DA6" s="2735">
        <v>608.82870974000002</v>
      </c>
      <c r="DB6" s="2735">
        <v>199.70312597</v>
      </c>
      <c r="DC6" s="2735">
        <v>197.63260373</v>
      </c>
      <c r="DD6" s="2735">
        <v>197.93516120000001</v>
      </c>
      <c r="DE6" s="2735">
        <v>595.27089089999993</v>
      </c>
      <c r="DF6" s="2735">
        <v>202.78986988999998</v>
      </c>
      <c r="DG6" s="2735">
        <v>202.20616656999999</v>
      </c>
      <c r="DH6" s="2735">
        <v>199.15284541999998</v>
      </c>
      <c r="DI6" s="2735">
        <v>604.14888187999998</v>
      </c>
      <c r="DJ6" s="2735">
        <v>2399.1194968900004</v>
      </c>
      <c r="DK6" s="2735">
        <v>213.61512339999999</v>
      </c>
      <c r="DL6" s="2735">
        <v>225.50996566999999</v>
      </c>
      <c r="DM6" s="2735">
        <v>228.66768003999999</v>
      </c>
      <c r="DN6" s="2735">
        <v>667.79276910999988</v>
      </c>
      <c r="DO6" s="2735">
        <v>230.7010879</v>
      </c>
      <c r="DP6" s="2735">
        <v>230.76224830999999</v>
      </c>
      <c r="DQ6" s="2735">
        <v>223.12915000999999</v>
      </c>
      <c r="DR6" s="2735">
        <v>684.59248622000007</v>
      </c>
      <c r="DS6" s="2735">
        <v>1352.3852553299998</v>
      </c>
      <c r="DT6" s="2735">
        <v>222.56736287000001</v>
      </c>
      <c r="DU6" s="2735">
        <v>230.27561193</v>
      </c>
      <c r="DV6" s="2735">
        <v>233.97083904000002</v>
      </c>
      <c r="DW6" s="2735">
        <v>686.81381384000008</v>
      </c>
      <c r="DX6" s="2735">
        <v>234.79006017</v>
      </c>
      <c r="DY6" s="2735">
        <v>235.03981745999997</v>
      </c>
      <c r="DZ6" s="2735">
        <v>230.65795367000001</v>
      </c>
      <c r="EA6" s="2735">
        <v>700.48783129999993</v>
      </c>
      <c r="EB6" s="2735">
        <v>2739.6869004700002</v>
      </c>
      <c r="EC6" s="2735">
        <v>244.21343375999999</v>
      </c>
      <c r="ED6" s="945">
        <v>259.77906039999999</v>
      </c>
      <c r="EE6" s="945">
        <v>274.60166800000002</v>
      </c>
      <c r="EF6" s="945">
        <v>778.59416216</v>
      </c>
      <c r="EG6" s="945">
        <v>256.67139472999997</v>
      </c>
      <c r="EH6" s="945">
        <v>271.81338670000002</v>
      </c>
      <c r="EI6" s="945">
        <v>269.09604954000002</v>
      </c>
      <c r="EJ6" s="945">
        <v>797.58083097000008</v>
      </c>
      <c r="EK6" s="945">
        <v>259.14589776999998</v>
      </c>
      <c r="EL6" s="945">
        <v>260.81874622000004</v>
      </c>
      <c r="EM6" s="945">
        <v>271.03445955999996</v>
      </c>
      <c r="EN6" s="945">
        <v>790.99910354999997</v>
      </c>
      <c r="EO6" s="945">
        <v>273.44560435</v>
      </c>
      <c r="EP6" s="945">
        <v>283.27846325999997</v>
      </c>
      <c r="EQ6" s="945">
        <v>297.65170401</v>
      </c>
      <c r="ER6" s="945">
        <v>854.37577162000002</v>
      </c>
      <c r="ES6" s="945">
        <v>3221.5498683000001</v>
      </c>
      <c r="ET6" s="945">
        <v>128.35999826</v>
      </c>
      <c r="EU6" s="945">
        <v>128.62650164999999</v>
      </c>
      <c r="EV6" s="945">
        <v>125.92993290000001</v>
      </c>
      <c r="EW6" s="945">
        <v>382.91643281</v>
      </c>
      <c r="EX6" s="945">
        <v>125.37548750000001</v>
      </c>
      <c r="EY6" s="945">
        <v>126.15702546000001</v>
      </c>
      <c r="EZ6" s="945">
        <v>616.01170320000006</v>
      </c>
      <c r="FA6" s="945">
        <v>867.54421616000013</v>
      </c>
      <c r="FB6" s="945">
        <v>253.42545408000001</v>
      </c>
      <c r="FC6" s="945">
        <v>228.63921169</v>
      </c>
      <c r="FD6" s="945">
        <v>136.61934645999997</v>
      </c>
      <c r="FE6" s="945">
        <v>618.68401223000001</v>
      </c>
      <c r="FF6" s="945">
        <v>132.03122124000001</v>
      </c>
      <c r="FG6" s="945">
        <v>198.31471725999998</v>
      </c>
      <c r="FH6" s="945">
        <v>153.23277096999999</v>
      </c>
      <c r="FI6" s="945">
        <v>483.57870947000004</v>
      </c>
      <c r="FJ6" s="945">
        <v>2352.7233706699999</v>
      </c>
      <c r="FK6" s="945">
        <v>333.10857855999495</v>
      </c>
      <c r="FL6" s="945">
        <v>334.6700542100009</v>
      </c>
      <c r="FM6" s="945">
        <v>326.44345899000001</v>
      </c>
      <c r="FN6" s="945">
        <f t="shared" si="2"/>
        <v>994.22209175999581</v>
      </c>
      <c r="FO6" s="945">
        <v>326.11525387</v>
      </c>
      <c r="FP6" s="945">
        <v>335.03729391999593</v>
      </c>
      <c r="FQ6" s="945">
        <v>304.79723280999548</v>
      </c>
      <c r="FR6" s="945">
        <f t="shared" si="3"/>
        <v>965.94978059999153</v>
      </c>
      <c r="FS6" s="945">
        <v>316.84606037999572</v>
      </c>
      <c r="FT6" s="945">
        <v>341.10187333999346</v>
      </c>
      <c r="FU6" s="945">
        <v>354.27676718999993</v>
      </c>
      <c r="FV6" s="945">
        <f t="shared" si="4"/>
        <v>1012.2247009099891</v>
      </c>
      <c r="FW6" s="945">
        <v>353.86936939000071</v>
      </c>
      <c r="FX6" s="945">
        <v>354.34338661000038</v>
      </c>
      <c r="FY6" s="945">
        <v>359.51256981000068</v>
      </c>
      <c r="FZ6" s="945">
        <f t="shared" si="5"/>
        <v>1067.7253258100018</v>
      </c>
      <c r="GA6" s="945">
        <v>4040.121899079978</v>
      </c>
      <c r="GB6" s="945">
        <v>444.11718583999948</v>
      </c>
      <c r="GC6" s="945">
        <v>427.17185944998272</v>
      </c>
      <c r="GD6" s="945">
        <v>441.34810011999963</v>
      </c>
      <c r="GE6" s="945">
        <v>1312.6371454099817</v>
      </c>
      <c r="GF6" s="945">
        <v>481.28239647999288</v>
      </c>
      <c r="GG6" s="945">
        <v>437.00487041999958</v>
      </c>
      <c r="GH6" s="945">
        <v>446.35256170999997</v>
      </c>
      <c r="GI6" s="945">
        <v>1364.6398286099925</v>
      </c>
      <c r="GJ6" s="945">
        <v>448.11542666000139</v>
      </c>
      <c r="GK6" s="945">
        <v>458.83857737999989</v>
      </c>
      <c r="GL6" s="945">
        <v>457.49638409999977</v>
      </c>
      <c r="GM6" s="945">
        <v>1364.450388140001</v>
      </c>
      <c r="GN6" s="945">
        <v>465.92218307000036</v>
      </c>
      <c r="GO6" s="945">
        <v>476.14664439000023</v>
      </c>
      <c r="GP6" s="945">
        <v>470.36503367000046</v>
      </c>
      <c r="GQ6" s="945">
        <v>1412.4338611300011</v>
      </c>
      <c r="GR6" s="945">
        <f t="shared" si="6"/>
        <v>5454.1612232899761</v>
      </c>
      <c r="GS6" s="1007">
        <v>520.56600000000003</v>
      </c>
      <c r="GT6" s="945">
        <v>554.6</v>
      </c>
      <c r="GU6" s="945">
        <v>600.55200000000002</v>
      </c>
      <c r="GV6" s="945">
        <f t="shared" ref="GV6:GV9" si="8">GS6+GT6+GU6</f>
        <v>1675.7180000000003</v>
      </c>
      <c r="GW6" s="945">
        <v>563.20000000000005</v>
      </c>
      <c r="GX6" s="945">
        <v>551.63900000000001</v>
      </c>
      <c r="GY6" s="945">
        <v>557.27</v>
      </c>
      <c r="GZ6" s="945">
        <f t="shared" si="7"/>
        <v>1672.1089999999999</v>
      </c>
      <c r="HA6" s="945">
        <v>545.66</v>
      </c>
      <c r="HB6" s="945">
        <v>561.91999999999996</v>
      </c>
      <c r="HC6" s="945">
        <v>581.24</v>
      </c>
      <c r="HD6" s="945">
        <f t="shared" ref="HD6:HD14" si="9">HA6+HB6+HC6</f>
        <v>1688.82</v>
      </c>
      <c r="HE6" s="945">
        <v>593.57000000000005</v>
      </c>
      <c r="HF6" s="945">
        <v>615.82000000000005</v>
      </c>
      <c r="HG6" s="945">
        <v>519.33000000000004</v>
      </c>
      <c r="HH6" s="945">
        <f t="shared" ref="HH6:HH62" si="10">HG6+HF6+HE6</f>
        <v>1728.7200000000003</v>
      </c>
      <c r="HI6" s="1006">
        <f>HH6+HD6+GZ6+GV6</f>
        <v>6765.3670000000002</v>
      </c>
      <c r="HJ6" s="1007">
        <v>588.67610431000014</v>
      </c>
      <c r="HK6" s="945">
        <v>589.10435818999963</v>
      </c>
      <c r="HL6" s="945">
        <v>577.27133676999881</v>
      </c>
      <c r="HM6" s="945">
        <v>1755.0517992699986</v>
      </c>
      <c r="HN6" s="945">
        <v>717.69823871000074</v>
      </c>
      <c r="HO6" s="945">
        <v>668.25771737000025</v>
      </c>
      <c r="HP6" s="945">
        <v>730.3964414700007</v>
      </c>
      <c r="HQ6" s="945">
        <v>2116.3523975500016</v>
      </c>
      <c r="HR6" s="945">
        <v>647.67564246999916</v>
      </c>
      <c r="HS6" s="945">
        <v>707.00759229000016</v>
      </c>
      <c r="HT6" s="945">
        <v>704.65847878999921</v>
      </c>
      <c r="HU6" s="945">
        <v>2059.3417135499985</v>
      </c>
      <c r="HV6" s="945">
        <v>673.50546995000036</v>
      </c>
      <c r="HW6" s="945">
        <v>678.43873874999463</v>
      </c>
      <c r="HX6" s="945">
        <v>699.52341378003337</v>
      </c>
      <c r="HY6" s="945">
        <v>2051.4676224800282</v>
      </c>
      <c r="HZ6" s="1006">
        <f t="shared" si="1"/>
        <v>7982.2135328500262</v>
      </c>
      <c r="IA6" s="1007">
        <v>725.50673010999913</v>
      </c>
      <c r="IB6" s="945">
        <v>713.93829269000003</v>
      </c>
      <c r="IC6" s="945">
        <v>713.93829269000003</v>
      </c>
      <c r="ID6" s="1006">
        <v>2153.3833154899994</v>
      </c>
    </row>
    <row r="7" spans="1:238" ht="23.25" customHeight="1">
      <c r="A7" s="2720" t="s">
        <v>796</v>
      </c>
      <c r="B7" s="1031">
        <v>31.719052980000001</v>
      </c>
      <c r="C7" s="1031">
        <v>36.558962039999997</v>
      </c>
      <c r="D7" s="1031">
        <v>25.793188319999999</v>
      </c>
      <c r="E7" s="1031">
        <v>94.071203339999997</v>
      </c>
      <c r="F7" s="1031">
        <v>32.501878189999999</v>
      </c>
      <c r="G7" s="1031">
        <v>31.011469569999999</v>
      </c>
      <c r="H7" s="1031">
        <v>32.236691190000002</v>
      </c>
      <c r="I7" s="1031">
        <v>95.750038950000004</v>
      </c>
      <c r="J7" s="1031">
        <v>30.050694069999999</v>
      </c>
      <c r="K7" s="1031">
        <v>32.112804010000005</v>
      </c>
      <c r="L7" s="1031">
        <v>32.410235120000003</v>
      </c>
      <c r="M7" s="1031">
        <v>94.573733200000007</v>
      </c>
      <c r="N7" s="1031">
        <v>32.806545380000003</v>
      </c>
      <c r="O7" s="1031">
        <v>35.664998170000004</v>
      </c>
      <c r="P7" s="1031">
        <v>37.159052509999995</v>
      </c>
      <c r="Q7" s="1031">
        <v>105.63059606</v>
      </c>
      <c r="R7" s="1031">
        <v>390.02557155</v>
      </c>
      <c r="S7" s="1031">
        <v>31.808191099999998</v>
      </c>
      <c r="T7" s="1031">
        <v>37.044219099999992</v>
      </c>
      <c r="U7" s="1031">
        <v>36.800127699999997</v>
      </c>
      <c r="V7" s="1031">
        <v>105.6525379</v>
      </c>
      <c r="W7" s="1031">
        <v>55.324542999999998</v>
      </c>
      <c r="X7" s="1031">
        <v>37.548583000000001</v>
      </c>
      <c r="Y7" s="1031">
        <v>46.049111000000003</v>
      </c>
      <c r="Z7" s="1031">
        <v>138.922237</v>
      </c>
      <c r="AA7" s="1031">
        <v>46.971727000000001</v>
      </c>
      <c r="AB7" s="1031">
        <v>50.000346999999998</v>
      </c>
      <c r="AC7" s="1031">
        <v>54.470607000000001</v>
      </c>
      <c r="AD7" s="1031">
        <v>151.44268099999999</v>
      </c>
      <c r="AE7" s="1031">
        <v>72.837468999999999</v>
      </c>
      <c r="AF7" s="1031">
        <v>56.403944719999998</v>
      </c>
      <c r="AG7" s="1031">
        <v>47.688969999999998</v>
      </c>
      <c r="AH7" s="1031">
        <v>176.93038372000001</v>
      </c>
      <c r="AI7" s="1031">
        <v>572.94783961999997</v>
      </c>
      <c r="AJ7" s="1031">
        <v>60.089346999999997</v>
      </c>
      <c r="AK7" s="1031">
        <v>53.523978999999997</v>
      </c>
      <c r="AL7" s="1031">
        <v>48.004649000000001</v>
      </c>
      <c r="AM7" s="2831"/>
      <c r="AN7" s="1031"/>
      <c r="AO7" s="2803"/>
      <c r="AP7" s="1031">
        <v>161.617975</v>
      </c>
      <c r="AQ7" s="1031">
        <v>49.813155999999999</v>
      </c>
      <c r="AR7" s="1031">
        <v>45.967778000000003</v>
      </c>
      <c r="AS7" s="1031">
        <v>86.301806999999997</v>
      </c>
      <c r="AT7" s="1031">
        <v>182.082741</v>
      </c>
      <c r="AU7" s="1031">
        <v>49.355488000000001</v>
      </c>
      <c r="AV7" s="1031">
        <v>120.79003299999999</v>
      </c>
      <c r="AW7" s="1031">
        <v>47.140917000000002</v>
      </c>
      <c r="AX7" s="1031">
        <v>47.284565999999998</v>
      </c>
      <c r="AY7" s="1032">
        <v>48.706370999999997</v>
      </c>
      <c r="AZ7" s="1032">
        <v>143.131854</v>
      </c>
      <c r="BA7" s="1032">
        <v>59.484757000000002</v>
      </c>
      <c r="BB7" s="1032">
        <v>63.973868000000003</v>
      </c>
      <c r="BC7" s="1032">
        <v>70.190387000000001</v>
      </c>
      <c r="BD7" s="1032">
        <v>193.649012</v>
      </c>
      <c r="BE7" s="1032">
        <v>54.526596049999995</v>
      </c>
      <c r="BF7" s="1032">
        <v>54.831594000000003</v>
      </c>
      <c r="BG7" s="1032">
        <v>57.680757999999997</v>
      </c>
      <c r="BH7" s="1032">
        <v>167.03894805000002</v>
      </c>
      <c r="BI7" s="945">
        <v>55.129105469999999</v>
      </c>
      <c r="BJ7" s="945">
        <v>60.609873</v>
      </c>
      <c r="BK7" s="945">
        <v>57.074314000000001</v>
      </c>
      <c r="BL7" s="945">
        <v>172.81329246999999</v>
      </c>
      <c r="BM7" s="1033">
        <v>56.721542999999997</v>
      </c>
      <c r="BN7" s="1033">
        <v>55.838270999999999</v>
      </c>
      <c r="BO7" s="1033">
        <v>67.020858000000004</v>
      </c>
      <c r="BP7" s="1033">
        <v>179.58067199999999</v>
      </c>
      <c r="BQ7" s="945">
        <v>67.036026000000007</v>
      </c>
      <c r="BR7" s="945">
        <v>61.033669000000003</v>
      </c>
      <c r="BS7" s="945">
        <v>60.861404999999998</v>
      </c>
      <c r="BT7" s="2735">
        <v>188.93109999999999</v>
      </c>
      <c r="BU7" s="2735">
        <v>7.4068449999999997</v>
      </c>
      <c r="BV7" s="2735">
        <v>7.4068449999999997</v>
      </c>
      <c r="BW7" s="2735">
        <v>63.841678000000002</v>
      </c>
      <c r="BX7" s="2735">
        <v>78.655367999999996</v>
      </c>
      <c r="BY7" s="2735">
        <v>61.771359420000003</v>
      </c>
      <c r="BZ7" s="2735">
        <v>61.426309000000003</v>
      </c>
      <c r="CA7" s="2735">
        <v>66.930109999999999</v>
      </c>
      <c r="CB7" s="2735">
        <v>190.12777842000003</v>
      </c>
      <c r="CC7" s="2735">
        <v>63.186277930000003</v>
      </c>
      <c r="CD7" s="2735">
        <v>62.451783979999995</v>
      </c>
      <c r="CE7" s="2735">
        <v>65.52838955</v>
      </c>
      <c r="CF7" s="2735">
        <v>191.16645145999999</v>
      </c>
      <c r="CG7" s="2735">
        <v>92.667785290000012</v>
      </c>
      <c r="CH7" s="2735">
        <v>81.792444290000006</v>
      </c>
      <c r="CI7" s="2735">
        <v>70.859355769999993</v>
      </c>
      <c r="CJ7" s="2735">
        <v>245.31958535000001</v>
      </c>
      <c r="CK7" s="2735">
        <v>69.201651730000009</v>
      </c>
      <c r="CL7" s="2735">
        <v>70.00076842</v>
      </c>
      <c r="CM7" s="2735">
        <v>102.03690544</v>
      </c>
      <c r="CN7" s="2735">
        <v>241.23932559000002</v>
      </c>
      <c r="CO7" s="2735">
        <v>75.5174217</v>
      </c>
      <c r="CP7" s="2735">
        <v>81.792444290000006</v>
      </c>
      <c r="CQ7" s="2735">
        <v>71.361423920000007</v>
      </c>
      <c r="CR7" s="2735">
        <v>228.67128991000001</v>
      </c>
      <c r="CS7" s="2735">
        <v>906.39665231000015</v>
      </c>
      <c r="CT7" s="2735">
        <v>72.70165612000001</v>
      </c>
      <c r="CU7" s="2735">
        <v>73.041634489999993</v>
      </c>
      <c r="CV7" s="2735">
        <v>81.492489120000002</v>
      </c>
      <c r="CW7" s="2735">
        <v>227.23577973000002</v>
      </c>
      <c r="CX7" s="2735">
        <v>94.770791349999996</v>
      </c>
      <c r="CY7" s="2735">
        <v>74.377309159999996</v>
      </c>
      <c r="CZ7" s="2735">
        <v>72.715189140000007</v>
      </c>
      <c r="DA7" s="2735">
        <v>241.86328964999998</v>
      </c>
      <c r="DB7" s="2735">
        <v>78.526771580000002</v>
      </c>
      <c r="DC7" s="2735">
        <v>72.598354090000001</v>
      </c>
      <c r="DD7" s="2735">
        <v>75.945811110000008</v>
      </c>
      <c r="DE7" s="2735">
        <v>227.07093678000004</v>
      </c>
      <c r="DF7" s="2735">
        <v>73.948554220000005</v>
      </c>
      <c r="DG7" s="2735">
        <v>73.536223829999997</v>
      </c>
      <c r="DH7" s="2735">
        <v>80.633402349999997</v>
      </c>
      <c r="DI7" s="2735">
        <v>228.1181804</v>
      </c>
      <c r="DJ7" s="2735">
        <v>924.2881865600001</v>
      </c>
      <c r="DK7" s="2735">
        <v>74.563060419999999</v>
      </c>
      <c r="DL7" s="2735">
        <v>81.156024520000003</v>
      </c>
      <c r="DM7" s="2735">
        <v>94.655087840000007</v>
      </c>
      <c r="DN7" s="2735">
        <v>250.37417278000001</v>
      </c>
      <c r="DO7" s="2735">
        <v>96.071444670000005</v>
      </c>
      <c r="DP7" s="2735">
        <v>96.646083959999999</v>
      </c>
      <c r="DQ7" s="2735">
        <v>83.692774830000005</v>
      </c>
      <c r="DR7" s="2735">
        <v>276.41030345999997</v>
      </c>
      <c r="DS7" s="2735">
        <v>526.78447624</v>
      </c>
      <c r="DT7" s="2735">
        <v>82.969925419999996</v>
      </c>
      <c r="DU7" s="2735">
        <v>83.556101799999993</v>
      </c>
      <c r="DV7" s="2735">
        <v>86.937499930000001</v>
      </c>
      <c r="DW7" s="2735">
        <v>253.46352715000003</v>
      </c>
      <c r="DX7" s="2735">
        <v>83.988851530000005</v>
      </c>
      <c r="DY7" s="2735">
        <v>84.198186100000001</v>
      </c>
      <c r="DZ7" s="2735">
        <v>89.19653670000001</v>
      </c>
      <c r="EA7" s="2735">
        <v>257.38357432999999</v>
      </c>
      <c r="EB7" s="2735">
        <v>1037.6315777200002</v>
      </c>
      <c r="EC7" s="2735">
        <v>95.481225179999996</v>
      </c>
      <c r="ED7" s="945">
        <v>96.704961990000001</v>
      </c>
      <c r="EE7" s="945">
        <v>114.5606303</v>
      </c>
      <c r="EF7" s="945">
        <v>306.74681747</v>
      </c>
      <c r="EG7" s="945">
        <v>96.441718390000005</v>
      </c>
      <c r="EH7" s="945">
        <v>98.671777690000013</v>
      </c>
      <c r="EI7" s="945">
        <v>97.262846960000005</v>
      </c>
      <c r="EJ7" s="945">
        <v>292.37634303999999</v>
      </c>
      <c r="EK7" s="945">
        <v>99.197266630000001</v>
      </c>
      <c r="EL7" s="945">
        <v>96.730597349999996</v>
      </c>
      <c r="EM7" s="945">
        <v>99.488126940000015</v>
      </c>
      <c r="EN7" s="945">
        <v>295.41599092000001</v>
      </c>
      <c r="EO7" s="945">
        <v>101.16392973000001</v>
      </c>
      <c r="EP7" s="945">
        <v>99.558532389999996</v>
      </c>
      <c r="EQ7" s="945">
        <v>122.58549464000002</v>
      </c>
      <c r="ER7" s="945">
        <v>323.30795676000002</v>
      </c>
      <c r="ES7" s="945">
        <v>1217.84710819</v>
      </c>
      <c r="ET7" s="945">
        <v>104.49834376999999</v>
      </c>
      <c r="EU7" s="945">
        <v>99.365234260000008</v>
      </c>
      <c r="EV7" s="945">
        <v>105.91912696999999</v>
      </c>
      <c r="EW7" s="945">
        <v>309.78270500000002</v>
      </c>
      <c r="EX7" s="945">
        <v>99.467508609999996</v>
      </c>
      <c r="EY7" s="945">
        <v>101.91891314</v>
      </c>
      <c r="EZ7" s="945">
        <v>103.99949915000001</v>
      </c>
      <c r="FA7" s="945">
        <v>305.38592089999997</v>
      </c>
      <c r="FB7" s="945">
        <v>105.73724815</v>
      </c>
      <c r="FC7" s="945">
        <v>115.33751771</v>
      </c>
      <c r="FD7" s="945">
        <v>112.22392898999999</v>
      </c>
      <c r="FE7" s="945">
        <v>333.29869485</v>
      </c>
      <c r="FF7" s="945">
        <v>110.49217923</v>
      </c>
      <c r="FG7" s="945">
        <v>134.22182688000001</v>
      </c>
      <c r="FH7" s="945">
        <v>117.67195708</v>
      </c>
      <c r="FI7" s="945">
        <v>362.38596318999998</v>
      </c>
      <c r="FJ7" s="945">
        <v>1310.85328394</v>
      </c>
      <c r="FK7" s="945">
        <v>117.78174672</v>
      </c>
      <c r="FL7" s="945">
        <v>116.58274107</v>
      </c>
      <c r="FM7" s="945">
        <v>121.45536054999999</v>
      </c>
      <c r="FN7" s="945">
        <f t="shared" si="2"/>
        <v>355.81984834000002</v>
      </c>
      <c r="FO7" s="945">
        <v>117.53436332</v>
      </c>
      <c r="FP7" s="945">
        <v>116.23902747</v>
      </c>
      <c r="FQ7" s="945">
        <v>115.03375933</v>
      </c>
      <c r="FR7" s="945">
        <f t="shared" si="3"/>
        <v>348.80715012000002</v>
      </c>
      <c r="FS7" s="945">
        <v>68.191807990000001</v>
      </c>
      <c r="FT7" s="945">
        <v>117.12730806</v>
      </c>
      <c r="FU7" s="945">
        <v>122.71815165999999</v>
      </c>
      <c r="FV7" s="945">
        <f t="shared" si="4"/>
        <v>308.03726771000004</v>
      </c>
      <c r="FW7" s="945">
        <v>122.65251499000001</v>
      </c>
      <c r="FX7" s="945">
        <v>124.21179247000002</v>
      </c>
      <c r="FY7" s="945">
        <v>126.29997429000001</v>
      </c>
      <c r="FZ7" s="945">
        <f t="shared" si="5"/>
        <v>373.16428175000004</v>
      </c>
      <c r="GA7" s="945">
        <v>1385.8285479200001</v>
      </c>
      <c r="GB7" s="945">
        <v>157.33565849999999</v>
      </c>
      <c r="GC7" s="945">
        <v>123.94240701999998</v>
      </c>
      <c r="GD7" s="945">
        <v>143.80954219999998</v>
      </c>
      <c r="GE7" s="945">
        <v>425.08760771999999</v>
      </c>
      <c r="GF7" s="945">
        <v>177.60707472999999</v>
      </c>
      <c r="GG7" s="945">
        <v>151.63570908000003</v>
      </c>
      <c r="GH7" s="945">
        <v>145.34754253999998</v>
      </c>
      <c r="GI7" s="945">
        <v>474.59032635</v>
      </c>
      <c r="GJ7" s="945">
        <v>146.89528772</v>
      </c>
      <c r="GK7" s="945">
        <v>156.66695504000003</v>
      </c>
      <c r="GL7" s="945">
        <v>152.02992183000001</v>
      </c>
      <c r="GM7" s="945">
        <v>455.59216459000004</v>
      </c>
      <c r="GN7" s="945">
        <v>149.35741175000001</v>
      </c>
      <c r="GO7" s="945">
        <v>166.99771465999999</v>
      </c>
      <c r="GP7" s="945">
        <v>150.47438945000002</v>
      </c>
      <c r="GQ7" s="945">
        <v>466.82951586000001</v>
      </c>
      <c r="GR7" s="945">
        <f t="shared" si="6"/>
        <v>1822.0996145200002</v>
      </c>
      <c r="GS7" s="1007">
        <v>150.744</v>
      </c>
      <c r="GT7" s="945">
        <v>191.32900000000001</v>
      </c>
      <c r="GU7" s="945">
        <v>226.56</v>
      </c>
      <c r="GV7" s="945">
        <f t="shared" si="8"/>
        <v>568.63300000000004</v>
      </c>
      <c r="GW7" s="945">
        <v>198.68</v>
      </c>
      <c r="GX7" s="945">
        <v>188.94</v>
      </c>
      <c r="GY7" s="945">
        <v>186.29</v>
      </c>
      <c r="GZ7" s="945">
        <f t="shared" si="7"/>
        <v>573.91</v>
      </c>
      <c r="HA7" s="945">
        <v>191.16</v>
      </c>
      <c r="HB7" s="945">
        <v>188.65</v>
      </c>
      <c r="HC7" s="945">
        <v>187.23</v>
      </c>
      <c r="HD7" s="945">
        <f t="shared" si="9"/>
        <v>567.04</v>
      </c>
      <c r="HE7" s="945">
        <v>195.89</v>
      </c>
      <c r="HF7" s="945">
        <v>218.97</v>
      </c>
      <c r="HG7" s="945">
        <v>194.33</v>
      </c>
      <c r="HH7" s="945">
        <f t="shared" si="10"/>
        <v>609.19000000000005</v>
      </c>
      <c r="HI7" s="1006">
        <f>HH7+HD7+GZ7+GV7</f>
        <v>2318.7730000000001</v>
      </c>
      <c r="HJ7" s="1007">
        <v>194.75339253999999</v>
      </c>
      <c r="HK7" s="945">
        <v>197.79766957000001</v>
      </c>
      <c r="HL7" s="945">
        <v>196.90697718000001</v>
      </c>
      <c r="HM7" s="945">
        <v>589.45803928999999</v>
      </c>
      <c r="HN7" s="945">
        <v>197.25688147999998</v>
      </c>
      <c r="HO7" s="945">
        <v>222.83005956</v>
      </c>
      <c r="HP7" s="945">
        <v>287.50797041999999</v>
      </c>
      <c r="HQ7" s="945">
        <v>707.59491146000005</v>
      </c>
      <c r="HR7" s="945">
        <v>230.96926964999997</v>
      </c>
      <c r="HS7" s="945">
        <v>273.22637036999998</v>
      </c>
      <c r="HT7" s="945">
        <v>250.97998705999996</v>
      </c>
      <c r="HU7" s="945">
        <v>755.17562707999991</v>
      </c>
      <c r="HV7" s="945">
        <v>230.78754672000002</v>
      </c>
      <c r="HW7" s="945">
        <v>237.42710071000002</v>
      </c>
      <c r="HX7" s="945">
        <v>237.89022885</v>
      </c>
      <c r="HY7" s="945">
        <v>706.1048762800001</v>
      </c>
      <c r="HZ7" s="1006">
        <f t="shared" si="1"/>
        <v>2758.3334541100003</v>
      </c>
      <c r="IA7" s="1007">
        <v>237.89022885</v>
      </c>
      <c r="IB7" s="945">
        <v>234.49568862000001</v>
      </c>
      <c r="IC7" s="945">
        <v>234.49568862000001</v>
      </c>
      <c r="ID7" s="1006">
        <v>706.88160608999999</v>
      </c>
    </row>
    <row r="8" spans="1:238" ht="20.25" customHeight="1">
      <c r="A8" s="2720" t="s">
        <v>797</v>
      </c>
      <c r="B8" s="1031">
        <v>4.3324792299999997</v>
      </c>
      <c r="C8" s="1031">
        <v>6.76808151</v>
      </c>
      <c r="D8" s="1031">
        <v>0.90925057999999992</v>
      </c>
      <c r="E8" s="1031">
        <v>12.009811319999999</v>
      </c>
      <c r="F8" s="1031">
        <v>8.6516359400000002</v>
      </c>
      <c r="G8" s="1031">
        <v>6.1873791899999997</v>
      </c>
      <c r="H8" s="1031">
        <v>5.7289713000000004</v>
      </c>
      <c r="I8" s="1031">
        <v>20.567986430000001</v>
      </c>
      <c r="J8" s="1031">
        <v>0</v>
      </c>
      <c r="K8" s="1031">
        <v>0</v>
      </c>
      <c r="L8" s="1031">
        <v>4.1405655899999996</v>
      </c>
      <c r="M8" s="1031">
        <v>4.1405655899999996</v>
      </c>
      <c r="N8" s="1031">
        <v>9.4654915299999995</v>
      </c>
      <c r="O8" s="1031">
        <v>12.28249153</v>
      </c>
      <c r="P8" s="1031">
        <v>9.9637350700000002</v>
      </c>
      <c r="Q8" s="1031">
        <v>31.711718130000001</v>
      </c>
      <c r="R8" s="1031">
        <v>68.430081470000005</v>
      </c>
      <c r="S8" s="1031">
        <v>13.632081900000001</v>
      </c>
      <c r="T8" s="1031">
        <v>15.876093899999999</v>
      </c>
      <c r="U8" s="1031">
        <v>15.771483299999998</v>
      </c>
      <c r="V8" s="1031">
        <v>45.279659099999996</v>
      </c>
      <c r="W8" s="1031">
        <v>12.024832</v>
      </c>
      <c r="X8" s="1031">
        <v>21.710754999999999</v>
      </c>
      <c r="Y8" s="1031">
        <v>17.094809999999999</v>
      </c>
      <c r="Z8" s="1031">
        <v>50.830396999999991</v>
      </c>
      <c r="AA8" s="1031">
        <v>19.596858999999998</v>
      </c>
      <c r="AB8" s="1031">
        <v>21.654395999999998</v>
      </c>
      <c r="AC8" s="1031">
        <v>21.17353</v>
      </c>
      <c r="AD8" s="1031">
        <v>62.424785</v>
      </c>
      <c r="AE8" s="1031">
        <v>15.908478000000001</v>
      </c>
      <c r="AF8" s="1031">
        <v>18.127458829999998</v>
      </c>
      <c r="AG8" s="1031">
        <v>20.438130000000001</v>
      </c>
      <c r="AH8" s="1031">
        <v>54.474066829999998</v>
      </c>
      <c r="AI8" s="1031">
        <v>213.00890792999999</v>
      </c>
      <c r="AJ8" s="1031">
        <v>11.973328970000001</v>
      </c>
      <c r="AK8" s="1031">
        <v>17.324588010000003</v>
      </c>
      <c r="AL8" s="1031">
        <v>13.615446</v>
      </c>
      <c r="AM8" s="2831"/>
      <c r="AN8" s="1031"/>
      <c r="AO8" s="2803"/>
      <c r="AP8" s="1031">
        <v>42.913362980000002</v>
      </c>
      <c r="AQ8" s="1031">
        <v>19.195740000000001</v>
      </c>
      <c r="AR8" s="1031">
        <v>7.1837470000000003</v>
      </c>
      <c r="AS8" s="1031">
        <v>25.591352000000001</v>
      </c>
      <c r="AT8" s="1031">
        <v>51.970838999999998</v>
      </c>
      <c r="AU8" s="1031">
        <v>17.937455</v>
      </c>
      <c r="AV8" s="1031">
        <v>231.20190199999999</v>
      </c>
      <c r="AW8" s="1031">
        <v>10.662226</v>
      </c>
      <c r="AX8" s="1031">
        <v>9.9013899999999992</v>
      </c>
      <c r="AY8" s="1032">
        <v>10.729635999999999</v>
      </c>
      <c r="AZ8" s="1032">
        <v>31.293251999999999</v>
      </c>
      <c r="BA8" s="1032">
        <v>19.508583000000002</v>
      </c>
      <c r="BB8" s="1032">
        <v>9.6942199999999996</v>
      </c>
      <c r="BC8" s="1032">
        <v>18.675415000000001</v>
      </c>
      <c r="BD8" s="1032">
        <v>47.878217999999997</v>
      </c>
      <c r="BE8" s="1032">
        <v>8.1302144100000007</v>
      </c>
      <c r="BF8" s="1032">
        <v>21.692421</v>
      </c>
      <c r="BG8" s="1032">
        <v>14.194402</v>
      </c>
      <c r="BH8" s="1032">
        <v>44.017037409999993</v>
      </c>
      <c r="BI8" s="945">
        <v>10.64213799</v>
      </c>
      <c r="BJ8" s="945">
        <v>17.822232</v>
      </c>
      <c r="BK8" s="945">
        <v>8.2720500000000001</v>
      </c>
      <c r="BL8" s="945">
        <v>36.736419990000002</v>
      </c>
      <c r="BM8" s="1033">
        <v>7.7986050000000002</v>
      </c>
      <c r="BN8" s="1033">
        <v>15.459891000000001</v>
      </c>
      <c r="BO8" s="1033">
        <v>89.423277999999996</v>
      </c>
      <c r="BP8" s="1033">
        <v>112.681774</v>
      </c>
      <c r="BQ8" s="945">
        <v>14.096833999999999</v>
      </c>
      <c r="BR8" s="945">
        <v>12.94951</v>
      </c>
      <c r="BS8" s="945">
        <v>11.261286</v>
      </c>
      <c r="BT8" s="2735">
        <v>38.307630000000003</v>
      </c>
      <c r="BU8" s="2735">
        <v>63.369405</v>
      </c>
      <c r="BV8" s="2735">
        <v>63.369405</v>
      </c>
      <c r="BW8" s="2735">
        <v>5.3818080000000004</v>
      </c>
      <c r="BX8" s="2735">
        <v>132.12061800000001</v>
      </c>
      <c r="BY8" s="2735">
        <v>28.28928616</v>
      </c>
      <c r="BZ8" s="2735">
        <v>21.461206000000001</v>
      </c>
      <c r="CA8" s="2735">
        <v>21.285692000000001</v>
      </c>
      <c r="CB8" s="2735">
        <v>71.036184159999991</v>
      </c>
      <c r="CC8" s="2735">
        <v>4.87754449</v>
      </c>
      <c r="CD8" s="2735">
        <v>0.59328209999999992</v>
      </c>
      <c r="CE8" s="2735">
        <v>24.21448226</v>
      </c>
      <c r="CF8" s="2735">
        <v>29.685308850000002</v>
      </c>
      <c r="CG8" s="2735">
        <v>28.76990619</v>
      </c>
      <c r="CH8" s="2735">
        <v>28.146798920000002</v>
      </c>
      <c r="CI8" s="2735">
        <v>15.31088424</v>
      </c>
      <c r="CJ8" s="2735">
        <v>72.227589349999988</v>
      </c>
      <c r="CK8" s="2735">
        <v>43.094296980000003</v>
      </c>
      <c r="CL8" s="2735">
        <v>21.14157836</v>
      </c>
      <c r="CM8" s="2735">
        <v>30.236417839999998</v>
      </c>
      <c r="CN8" s="2735">
        <v>94.472293180000008</v>
      </c>
      <c r="CO8" s="2735">
        <v>24.812867129999997</v>
      </c>
      <c r="CP8" s="2735">
        <v>28.146798920000002</v>
      </c>
      <c r="CQ8" s="2735">
        <v>18.943142559999998</v>
      </c>
      <c r="CR8" s="2735">
        <v>71.902808609999994</v>
      </c>
      <c r="CS8" s="2735">
        <v>268.28799999</v>
      </c>
      <c r="CT8" s="2735">
        <v>17.391480089999998</v>
      </c>
      <c r="CU8" s="2735">
        <v>23.363654960000002</v>
      </c>
      <c r="CV8" s="2735">
        <v>11.114857369999999</v>
      </c>
      <c r="CW8" s="2735">
        <v>51.869992419999996</v>
      </c>
      <c r="CX8" s="2735">
        <v>14.250090800000001</v>
      </c>
      <c r="CY8" s="2735">
        <v>15.31615135</v>
      </c>
      <c r="CZ8" s="2735">
        <v>27.534952009999998</v>
      </c>
      <c r="DA8" s="2735">
        <v>57.101194159999999</v>
      </c>
      <c r="DB8" s="2735">
        <v>19.29633896</v>
      </c>
      <c r="DC8" s="2735">
        <v>15.886080289999999</v>
      </c>
      <c r="DD8" s="2735">
        <v>14.653304210000002</v>
      </c>
      <c r="DE8" s="2735">
        <v>49.835723460000004</v>
      </c>
      <c r="DF8" s="2735">
        <v>21.36922337</v>
      </c>
      <c r="DG8" s="2735">
        <v>26.564322559999997</v>
      </c>
      <c r="DH8" s="2735">
        <v>11.13903457</v>
      </c>
      <c r="DI8" s="2735">
        <v>59.072580500000001</v>
      </c>
      <c r="DJ8" s="2735">
        <v>217.87949053999998</v>
      </c>
      <c r="DK8" s="2735">
        <v>23.968755399999999</v>
      </c>
      <c r="DL8" s="2735">
        <v>26.848593079999997</v>
      </c>
      <c r="DM8" s="2735">
        <v>18.081939600000002</v>
      </c>
      <c r="DN8" s="2735">
        <v>68.899288080000005</v>
      </c>
      <c r="DO8" s="2735">
        <v>17.091520750000001</v>
      </c>
      <c r="DP8" s="2735">
        <v>13.575420289999999</v>
      </c>
      <c r="DQ8" s="2735">
        <v>19.696339050000002</v>
      </c>
      <c r="DR8" s="2735">
        <v>50.363280090000003</v>
      </c>
      <c r="DS8" s="2735">
        <v>119.26256817000001</v>
      </c>
      <c r="DT8" s="2735">
        <v>17.72788401</v>
      </c>
      <c r="DU8" s="2735">
        <v>25.0567791</v>
      </c>
      <c r="DV8" s="2735">
        <v>22.73542557</v>
      </c>
      <c r="DW8" s="2735">
        <v>65.520088680000001</v>
      </c>
      <c r="DX8" s="2735">
        <v>20.973632300000002</v>
      </c>
      <c r="DY8" s="2735">
        <v>25.15642266</v>
      </c>
      <c r="DZ8" s="2735">
        <v>15.66077357</v>
      </c>
      <c r="EA8" s="2735">
        <v>61.790828529999999</v>
      </c>
      <c r="EB8" s="2735">
        <v>246.57348538000002</v>
      </c>
      <c r="EC8" s="2735">
        <v>9.7271033599999992</v>
      </c>
      <c r="ED8" s="945">
        <v>23.431460809999997</v>
      </c>
      <c r="EE8" s="945">
        <v>20.432163289999998</v>
      </c>
      <c r="EF8" s="945">
        <v>53.590727459999997</v>
      </c>
      <c r="EG8" s="945">
        <v>22.91032143</v>
      </c>
      <c r="EH8" s="945">
        <v>17.302866479999999</v>
      </c>
      <c r="EI8" s="945">
        <v>28.411628510000007</v>
      </c>
      <c r="EJ8" s="945">
        <v>68.624816420000002</v>
      </c>
      <c r="EK8" s="945">
        <v>16.447820660000001</v>
      </c>
      <c r="EL8" s="945">
        <v>20.943648950000004</v>
      </c>
      <c r="EM8" s="945">
        <v>26.233084050000002</v>
      </c>
      <c r="EN8" s="945">
        <v>63.624553659999997</v>
      </c>
      <c r="EO8" s="945">
        <v>29.067738840000001</v>
      </c>
      <c r="EP8" s="945">
        <v>26.776545300000002</v>
      </c>
      <c r="EQ8" s="945">
        <v>27.779716009999998</v>
      </c>
      <c r="ER8" s="945">
        <v>83.624000150000001</v>
      </c>
      <c r="ES8" s="945">
        <v>269.46409769000002</v>
      </c>
      <c r="ET8" s="945">
        <v>23.861654489999999</v>
      </c>
      <c r="EU8" s="945">
        <v>29.26126739</v>
      </c>
      <c r="EV8" s="945">
        <v>20.01080593</v>
      </c>
      <c r="EW8" s="945">
        <v>73.133727809999996</v>
      </c>
      <c r="EX8" s="945">
        <v>25.907978889999999</v>
      </c>
      <c r="EY8" s="945">
        <v>24.238112319999999</v>
      </c>
      <c r="EZ8" s="945">
        <v>202.53714191999998</v>
      </c>
      <c r="FA8" s="945">
        <v>252.68323312999999</v>
      </c>
      <c r="FB8" s="945">
        <v>147.68820593000001</v>
      </c>
      <c r="FC8" s="945">
        <v>113.30169398000001</v>
      </c>
      <c r="FD8" s="945">
        <v>24.395417469999998</v>
      </c>
      <c r="FE8" s="945">
        <v>285.38531738</v>
      </c>
      <c r="FF8" s="945">
        <v>21.539042010000003</v>
      </c>
      <c r="FG8" s="945">
        <v>45.304110189999996</v>
      </c>
      <c r="FH8" s="945">
        <v>35.560813889999999</v>
      </c>
      <c r="FI8" s="945">
        <v>102.40396609</v>
      </c>
      <c r="FJ8" s="945">
        <v>713.60624440999993</v>
      </c>
      <c r="FK8" s="945">
        <v>27.742259420000003</v>
      </c>
      <c r="FL8" s="945">
        <v>29.461998789999999</v>
      </c>
      <c r="FM8" s="945">
        <v>20.139342740000004</v>
      </c>
      <c r="FN8" s="945">
        <f t="shared" si="2"/>
        <v>77.343600949999995</v>
      </c>
      <c r="FO8" s="945">
        <v>22.966139380000001</v>
      </c>
      <c r="FP8" s="945">
        <v>30.823056029999996</v>
      </c>
      <c r="FQ8" s="945">
        <v>0</v>
      </c>
      <c r="FR8" s="945">
        <f t="shared" si="3"/>
        <v>53.789195409999998</v>
      </c>
      <c r="FS8" s="945">
        <v>60.222338580000006</v>
      </c>
      <c r="FT8" s="945">
        <v>20.38077311</v>
      </c>
      <c r="FU8" s="945">
        <v>29.16862854</v>
      </c>
      <c r="FV8" s="945">
        <f t="shared" si="4"/>
        <v>109.77174023000001</v>
      </c>
      <c r="FW8" s="945">
        <v>31.059337170000003</v>
      </c>
      <c r="FX8" s="945">
        <v>31.205438179999998</v>
      </c>
      <c r="FY8" s="945">
        <v>36.011420220000005</v>
      </c>
      <c r="FZ8" s="945">
        <f t="shared" si="5"/>
        <v>98.276195570000013</v>
      </c>
      <c r="GA8" s="945">
        <v>339.18073215999999</v>
      </c>
      <c r="GB8" s="945">
        <v>36.692600399999996</v>
      </c>
      <c r="GC8" s="945">
        <v>40.112875979999998</v>
      </c>
      <c r="GD8" s="945">
        <v>38.134757289999996</v>
      </c>
      <c r="GE8" s="945">
        <v>114.94023366999998</v>
      </c>
      <c r="GF8" s="945">
        <v>39.369746999999997</v>
      </c>
      <c r="GG8" s="945">
        <v>26.516964809999997</v>
      </c>
      <c r="GH8" s="945">
        <v>41.159015289999999</v>
      </c>
      <c r="GI8" s="945">
        <v>107.04572709999999</v>
      </c>
      <c r="GJ8" s="945">
        <v>40.674141939999998</v>
      </c>
      <c r="GK8" s="945">
        <v>40.674141939999998</v>
      </c>
      <c r="GL8" s="945">
        <v>40.674141939999998</v>
      </c>
      <c r="GM8" s="945">
        <v>122.02242582</v>
      </c>
      <c r="GN8" s="945">
        <v>43.444047629999993</v>
      </c>
      <c r="GO8" s="945">
        <v>44.428527889999998</v>
      </c>
      <c r="GP8" s="945">
        <v>55.182939639999994</v>
      </c>
      <c r="GQ8" s="945">
        <v>143.05551516</v>
      </c>
      <c r="GR8" s="945">
        <f t="shared" si="6"/>
        <v>487.06390175000001</v>
      </c>
      <c r="GS8" s="1007">
        <v>45.186</v>
      </c>
      <c r="GT8" s="945">
        <v>37.444000000000003</v>
      </c>
      <c r="GU8" s="945">
        <v>49.49</v>
      </c>
      <c r="GV8" s="945">
        <f t="shared" si="8"/>
        <v>132.12</v>
      </c>
      <c r="GW8" s="945">
        <v>41.01</v>
      </c>
      <c r="GX8" s="945">
        <v>40.090000000000003</v>
      </c>
      <c r="GY8" s="945">
        <v>45.14</v>
      </c>
      <c r="GZ8" s="945">
        <f t="shared" si="7"/>
        <v>126.24</v>
      </c>
      <c r="HA8" s="945">
        <v>26.67</v>
      </c>
      <c r="HB8" s="945">
        <v>40.17</v>
      </c>
      <c r="HC8" s="945">
        <v>64.69</v>
      </c>
      <c r="HD8" s="945">
        <f t="shared" si="9"/>
        <v>131.53</v>
      </c>
      <c r="HE8" s="945">
        <v>67.430000000000007</v>
      </c>
      <c r="HF8" s="945">
        <v>330.69</v>
      </c>
      <c r="HG8" s="945">
        <v>63.94</v>
      </c>
      <c r="HH8" s="945">
        <f t="shared" si="10"/>
        <v>462.06</v>
      </c>
      <c r="HI8" s="1006">
        <f t="shared" ref="HI8:HI69" si="11">HH8+HD8+GZ8+GV8</f>
        <v>851.95</v>
      </c>
      <c r="HJ8" s="1007">
        <v>55.617333710000011</v>
      </c>
      <c r="HK8" s="945">
        <v>54.300763979999999</v>
      </c>
      <c r="HL8" s="945">
        <v>43.231096390000005</v>
      </c>
      <c r="HM8" s="945">
        <v>153.14919408</v>
      </c>
      <c r="HN8" s="945">
        <v>34.043034769999998</v>
      </c>
      <c r="HO8" s="945">
        <v>48.111741480000006</v>
      </c>
      <c r="HP8" s="945">
        <v>65.085361809999995</v>
      </c>
      <c r="HQ8" s="945">
        <v>147.24013805999999</v>
      </c>
      <c r="HR8" s="945">
        <v>39.733600280000005</v>
      </c>
      <c r="HS8" s="945">
        <v>53.660314920000005</v>
      </c>
      <c r="HT8" s="945">
        <v>77.095861009999993</v>
      </c>
      <c r="HU8" s="945">
        <v>170.48977620999997</v>
      </c>
      <c r="HV8" s="945">
        <v>63.806114210000004</v>
      </c>
      <c r="HW8" s="945">
        <v>68.09343638</v>
      </c>
      <c r="HX8" s="945">
        <v>76.083808599999998</v>
      </c>
      <c r="HY8" s="945">
        <v>207.98335918999999</v>
      </c>
      <c r="HZ8" s="1006">
        <f t="shared" si="1"/>
        <v>678.86246754000001</v>
      </c>
      <c r="IA8" s="1007">
        <v>76.083808599999998</v>
      </c>
      <c r="IB8" s="945">
        <v>65.104610590000007</v>
      </c>
      <c r="IC8" s="945">
        <v>65.104610590000007</v>
      </c>
      <c r="ID8" s="1006">
        <v>206.29302978000001</v>
      </c>
    </row>
    <row r="9" spans="1:238" ht="20.25" customHeight="1">
      <c r="A9" s="2720" t="s">
        <v>798</v>
      </c>
      <c r="B9" s="1031">
        <v>0</v>
      </c>
      <c r="C9" s="1031">
        <v>53.625</v>
      </c>
      <c r="D9" s="1031">
        <v>0</v>
      </c>
      <c r="E9" s="1031">
        <v>53.625</v>
      </c>
      <c r="F9" s="1031">
        <v>5.7000000000000002E-3</v>
      </c>
      <c r="G9" s="1031">
        <v>1.46E-2</v>
      </c>
      <c r="H9" s="1031">
        <v>0</v>
      </c>
      <c r="I9" s="1031">
        <v>2.0299999999999999E-2</v>
      </c>
      <c r="J9" s="1031">
        <v>6.4999999999999997E-3</v>
      </c>
      <c r="K9" s="1031">
        <v>0</v>
      </c>
      <c r="L9" s="1031">
        <v>0</v>
      </c>
      <c r="M9" s="1031">
        <v>6.4999999999999997E-3</v>
      </c>
      <c r="N9" s="1031">
        <v>0</v>
      </c>
      <c r="O9" s="1031">
        <v>0</v>
      </c>
      <c r="P9" s="1031">
        <v>0</v>
      </c>
      <c r="Q9" s="1031">
        <v>0</v>
      </c>
      <c r="R9" s="1031">
        <v>53.651800000000001</v>
      </c>
      <c r="S9" s="1031">
        <v>0</v>
      </c>
      <c r="T9" s="1031">
        <v>0</v>
      </c>
      <c r="U9" s="1031">
        <v>0</v>
      </c>
      <c r="V9" s="1031">
        <v>0</v>
      </c>
      <c r="W9" s="1034"/>
      <c r="X9" s="1034"/>
      <c r="Y9" s="1034"/>
      <c r="Z9" s="1034"/>
      <c r="AA9" s="1034"/>
      <c r="AB9" s="1034"/>
      <c r="AC9" s="1034"/>
      <c r="AD9" s="1034"/>
      <c r="AE9" s="1034"/>
      <c r="AF9" s="1034"/>
      <c r="AG9" s="1034"/>
      <c r="AH9" s="1034"/>
      <c r="AI9" s="1034"/>
      <c r="AJ9" s="2736">
        <v>0</v>
      </c>
      <c r="AK9" s="2736">
        <v>0</v>
      </c>
      <c r="AL9" s="2736">
        <v>0</v>
      </c>
      <c r="AM9" s="2832"/>
      <c r="AN9" s="2736"/>
      <c r="AO9" s="2803"/>
      <c r="AP9" s="2736">
        <v>0</v>
      </c>
      <c r="AQ9" s="2736">
        <v>0</v>
      </c>
      <c r="AR9" s="2736">
        <v>0</v>
      </c>
      <c r="AS9" s="2736">
        <v>0</v>
      </c>
      <c r="AT9" s="2736">
        <v>0</v>
      </c>
      <c r="AU9" s="2736">
        <v>0</v>
      </c>
      <c r="AV9" s="2736">
        <v>40.030459180000008</v>
      </c>
      <c r="AW9" s="2736">
        <v>0</v>
      </c>
      <c r="AX9" s="2736">
        <v>0</v>
      </c>
      <c r="AY9" s="945">
        <v>83.06313686</v>
      </c>
      <c r="AZ9" s="945">
        <v>83.06313686</v>
      </c>
      <c r="BA9" s="945">
        <v>199.87714209999999</v>
      </c>
      <c r="BB9" s="945">
        <v>0</v>
      </c>
      <c r="BC9" s="945">
        <v>186.26882387999999</v>
      </c>
      <c r="BD9" s="945">
        <v>386.14596598000003</v>
      </c>
      <c r="BE9" s="945">
        <v>0</v>
      </c>
      <c r="BF9" s="945">
        <v>87.160018249999993</v>
      </c>
      <c r="BG9" s="945">
        <v>94.099017160000002</v>
      </c>
      <c r="BH9" s="945">
        <v>181.25903541</v>
      </c>
      <c r="BI9" s="945">
        <v>0</v>
      </c>
      <c r="BJ9" s="945">
        <v>0</v>
      </c>
      <c r="BK9" s="945">
        <v>264.13165815999997</v>
      </c>
      <c r="BL9" s="945">
        <v>264.13165815999997</v>
      </c>
      <c r="BM9" s="1033">
        <v>0</v>
      </c>
      <c r="BN9" s="1033">
        <v>393.20498921000006</v>
      </c>
      <c r="BO9" s="1033">
        <v>102.49263031999999</v>
      </c>
      <c r="BP9" s="1033">
        <v>495.69761953000005</v>
      </c>
      <c r="BQ9" s="945">
        <v>103.33844784999999</v>
      </c>
      <c r="BR9" s="945">
        <v>105.33736705000001</v>
      </c>
      <c r="BS9" s="945">
        <v>114.18046172</v>
      </c>
      <c r="BT9" s="2735">
        <v>322.85627662000002</v>
      </c>
      <c r="BU9" s="2735">
        <v>0</v>
      </c>
      <c r="BV9" s="2735">
        <v>0</v>
      </c>
      <c r="BW9" s="2735">
        <v>26.848970480000002</v>
      </c>
      <c r="BX9" s="2735">
        <v>26.848970480000002</v>
      </c>
      <c r="BY9" s="2735">
        <v>53.202175009999998</v>
      </c>
      <c r="BZ9" s="2735">
        <v>53.609629349999992</v>
      </c>
      <c r="CA9" s="2735">
        <v>111.28368248</v>
      </c>
      <c r="CB9" s="2735">
        <v>218.09548683999998</v>
      </c>
      <c r="CC9" s="2735">
        <v>0</v>
      </c>
      <c r="CD9" s="2735">
        <v>57.617326779999999</v>
      </c>
      <c r="CE9" s="2735">
        <v>31.072628120000001</v>
      </c>
      <c r="CF9" s="2735">
        <v>88.689954900000004</v>
      </c>
      <c r="CG9" s="2735">
        <v>131.44458723</v>
      </c>
      <c r="CH9" s="2735">
        <v>301.75033224999999</v>
      </c>
      <c r="CI9" s="2735">
        <v>0</v>
      </c>
      <c r="CJ9" s="2735">
        <v>433.19491948000001</v>
      </c>
      <c r="CK9" s="2735">
        <v>179.01355742000001</v>
      </c>
      <c r="CL9" s="2735">
        <v>149.26630656999998</v>
      </c>
      <c r="CM9" s="2735">
        <v>91.140496420000005</v>
      </c>
      <c r="CN9" s="2735">
        <v>419.42036041</v>
      </c>
      <c r="CO9" s="2735">
        <v>60.108794900000007</v>
      </c>
      <c r="CP9" s="2735">
        <v>122.15295293</v>
      </c>
      <c r="CQ9" s="2735">
        <v>33.216050359999997</v>
      </c>
      <c r="CR9" s="2735">
        <v>215.47779818999999</v>
      </c>
      <c r="CS9" s="2735">
        <v>1156.78273298</v>
      </c>
      <c r="CT9" s="2735">
        <v>100.58349654999999</v>
      </c>
      <c r="CU9" s="2735">
        <v>104.43693306</v>
      </c>
      <c r="CV9" s="2735">
        <v>106.74481261</v>
      </c>
      <c r="CW9" s="2735">
        <v>311.76524222</v>
      </c>
      <c r="CX9" s="2735">
        <v>104.17124656999999</v>
      </c>
      <c r="CY9" s="2735">
        <v>103.59066507999999</v>
      </c>
      <c r="CZ9" s="2735">
        <v>102.10231428</v>
      </c>
      <c r="DA9" s="2735">
        <v>309.86422592999998</v>
      </c>
      <c r="DB9" s="2735">
        <v>101.88001543</v>
      </c>
      <c r="DC9" s="2735">
        <v>109.14816934999999</v>
      </c>
      <c r="DD9" s="2735">
        <v>107.33604588</v>
      </c>
      <c r="DE9" s="2735">
        <v>318.36423065999998</v>
      </c>
      <c r="DF9" s="2735">
        <v>107.4720923</v>
      </c>
      <c r="DG9" s="2735">
        <v>102.10562018</v>
      </c>
      <c r="DH9" s="2735">
        <v>107.3804085</v>
      </c>
      <c r="DI9" s="2735">
        <v>316.95812098000005</v>
      </c>
      <c r="DJ9" s="2735">
        <v>1256.9518197899999</v>
      </c>
      <c r="DK9" s="2735">
        <v>115.08330758</v>
      </c>
      <c r="DL9" s="2735">
        <v>117.50534807</v>
      </c>
      <c r="DM9" s="2735">
        <v>115.93065259999999</v>
      </c>
      <c r="DN9" s="2735">
        <v>348.51930824999999</v>
      </c>
      <c r="DO9" s="2735">
        <v>117.53812248</v>
      </c>
      <c r="DP9" s="2735">
        <v>120.54074406000001</v>
      </c>
      <c r="DQ9" s="2735">
        <v>119.74003612999999</v>
      </c>
      <c r="DR9" s="2735">
        <v>357.81890267</v>
      </c>
      <c r="DS9" s="2735">
        <v>706.33821092000005</v>
      </c>
      <c r="DT9" s="2735">
        <v>121.86955344</v>
      </c>
      <c r="DU9" s="2735">
        <v>121.66273103</v>
      </c>
      <c r="DV9" s="2735">
        <v>124.29791354000001</v>
      </c>
      <c r="DW9" s="2735">
        <v>367.83019801</v>
      </c>
      <c r="DX9" s="2735">
        <v>129.82757634000001</v>
      </c>
      <c r="DY9" s="2735">
        <v>125.6852087</v>
      </c>
      <c r="DZ9" s="2735">
        <v>125.80064340000001</v>
      </c>
      <c r="EA9" s="2735">
        <v>381.31342844000005</v>
      </c>
      <c r="EB9" s="2735">
        <v>1455.4818373700002</v>
      </c>
      <c r="EC9" s="2735">
        <v>139.00510521999999</v>
      </c>
      <c r="ED9" s="945">
        <v>139.6426376</v>
      </c>
      <c r="EE9" s="945">
        <v>139.60887441</v>
      </c>
      <c r="EF9" s="945">
        <v>418.25661723000002</v>
      </c>
      <c r="EG9" s="945">
        <v>137.31935490999999</v>
      </c>
      <c r="EH9" s="945">
        <v>155.83874252999999</v>
      </c>
      <c r="EI9" s="945">
        <v>143.42157406999999</v>
      </c>
      <c r="EJ9" s="945">
        <v>436.57967150999997</v>
      </c>
      <c r="EK9" s="945">
        <v>143.50081047999998</v>
      </c>
      <c r="EL9" s="945">
        <v>143.14449992000002</v>
      </c>
      <c r="EM9" s="945">
        <v>145.31324856999996</v>
      </c>
      <c r="EN9" s="945">
        <v>431.95855897000001</v>
      </c>
      <c r="EO9" s="945">
        <v>143.21393578000001</v>
      </c>
      <c r="EP9" s="945">
        <v>156.94338557</v>
      </c>
      <c r="EQ9" s="945">
        <v>147.28649336000001</v>
      </c>
      <c r="ER9" s="945">
        <v>447.44381471000003</v>
      </c>
      <c r="ES9" s="945">
        <v>1734.2386624200001</v>
      </c>
      <c r="ET9" s="945">
        <v>0</v>
      </c>
      <c r="EU9" s="945">
        <v>0</v>
      </c>
      <c r="EV9" s="945">
        <v>0</v>
      </c>
      <c r="EW9" s="945">
        <v>0</v>
      </c>
      <c r="EX9" s="945">
        <v>0</v>
      </c>
      <c r="EY9" s="945">
        <v>0</v>
      </c>
      <c r="EZ9" s="945">
        <v>309.47506212999997</v>
      </c>
      <c r="FA9" s="945">
        <v>309.47506212999997</v>
      </c>
      <c r="FB9" s="945">
        <v>0</v>
      </c>
      <c r="FC9" s="945">
        <v>0</v>
      </c>
      <c r="FD9" s="945">
        <v>0</v>
      </c>
      <c r="FE9" s="945">
        <v>0</v>
      </c>
      <c r="FF9" s="945">
        <v>0</v>
      </c>
      <c r="FG9" s="945">
        <v>18.788780190000001</v>
      </c>
      <c r="FH9" s="945">
        <v>0</v>
      </c>
      <c r="FI9" s="945">
        <v>18.788780190000001</v>
      </c>
      <c r="FJ9" s="945">
        <v>328.26384231999998</v>
      </c>
      <c r="FK9" s="945">
        <v>187.58457241999497</v>
      </c>
      <c r="FL9" s="945">
        <v>188.62531435000085</v>
      </c>
      <c r="FM9" s="945">
        <v>184.8487557</v>
      </c>
      <c r="FN9" s="945">
        <f t="shared" si="2"/>
        <v>561.05864246999579</v>
      </c>
      <c r="FO9" s="945">
        <v>185.61475117000003</v>
      </c>
      <c r="FP9" s="945">
        <v>187.97521041999588</v>
      </c>
      <c r="FQ9" s="945">
        <v>189.7634734799955</v>
      </c>
      <c r="FR9" s="945">
        <f t="shared" si="3"/>
        <v>563.35343506999141</v>
      </c>
      <c r="FS9" s="945">
        <v>188.43191380999573</v>
      </c>
      <c r="FT9" s="945">
        <v>203.59379216999343</v>
      </c>
      <c r="FU9" s="945">
        <v>202.38998698999993</v>
      </c>
      <c r="FV9" s="945">
        <f t="shared" si="4"/>
        <v>594.4156929699891</v>
      </c>
      <c r="FW9" s="945">
        <v>200.15751723000068</v>
      </c>
      <c r="FX9" s="945">
        <v>198.92615596000036</v>
      </c>
      <c r="FY9" s="945">
        <v>197.20117530000061</v>
      </c>
      <c r="FZ9" s="945">
        <f t="shared" si="5"/>
        <v>596.28484849000165</v>
      </c>
      <c r="GA9" s="945">
        <v>2315.1126189999782</v>
      </c>
      <c r="GB9" s="945">
        <v>250.08892693999948</v>
      </c>
      <c r="GC9" s="945">
        <v>263.11657644998274</v>
      </c>
      <c r="GD9" s="945">
        <v>259.40380062999969</v>
      </c>
      <c r="GE9" s="945">
        <v>772.60930401998189</v>
      </c>
      <c r="GF9" s="945">
        <v>264.30557474999284</v>
      </c>
      <c r="GG9" s="945">
        <v>258.85219652999962</v>
      </c>
      <c r="GH9" s="945">
        <v>259.84600388000001</v>
      </c>
      <c r="GI9" s="945">
        <v>783.00377515999241</v>
      </c>
      <c r="GJ9" s="945">
        <v>260.54599700000142</v>
      </c>
      <c r="GK9" s="945">
        <v>261.49748039999986</v>
      </c>
      <c r="GL9" s="945">
        <v>264.79232032999977</v>
      </c>
      <c r="GM9" s="945">
        <v>786.8357977300011</v>
      </c>
      <c r="GN9" s="945">
        <v>273.12072369000037</v>
      </c>
      <c r="GO9" s="945">
        <v>264.72040184000025</v>
      </c>
      <c r="GP9" s="945">
        <v>264.70770458000038</v>
      </c>
      <c r="GQ9" s="945">
        <v>802.54883011000095</v>
      </c>
      <c r="GR9" s="945">
        <f t="shared" si="6"/>
        <v>3144.9977070199766</v>
      </c>
      <c r="GS9" s="1007">
        <v>324.63499999999999</v>
      </c>
      <c r="GT9" s="945">
        <v>325.827</v>
      </c>
      <c r="GU9" s="945">
        <v>324.50099999999998</v>
      </c>
      <c r="GV9" s="945">
        <f t="shared" si="8"/>
        <v>974.96299999999997</v>
      </c>
      <c r="GW9" s="945">
        <v>323.50799999999998</v>
      </c>
      <c r="GX9" s="945">
        <v>322.61</v>
      </c>
      <c r="GY9" s="945">
        <v>325.83999999999997</v>
      </c>
      <c r="GZ9" s="945">
        <f t="shared" si="7"/>
        <v>971.95799999999986</v>
      </c>
      <c r="HA9" s="945">
        <v>327.83</v>
      </c>
      <c r="HB9" s="945">
        <v>333.1</v>
      </c>
      <c r="HC9" s="945">
        <v>329.32</v>
      </c>
      <c r="HD9" s="945">
        <f t="shared" si="9"/>
        <v>990.25</v>
      </c>
      <c r="HE9" s="945">
        <v>330.26</v>
      </c>
      <c r="HF9" s="945">
        <v>66.16</v>
      </c>
      <c r="HG9" s="945">
        <v>333.06</v>
      </c>
      <c r="HH9" s="945">
        <f t="shared" si="10"/>
        <v>729.48</v>
      </c>
      <c r="HI9" s="1006">
        <f t="shared" si="11"/>
        <v>3666.6509999999998</v>
      </c>
      <c r="HJ9" s="1007">
        <v>338.30537806000018</v>
      </c>
      <c r="HK9" s="945">
        <v>337.00592463999965</v>
      </c>
      <c r="HL9" s="945">
        <v>337.13326319999879</v>
      </c>
      <c r="HM9" s="945">
        <v>1012.4445658999987</v>
      </c>
      <c r="HN9" s="945">
        <v>486.39832246000083</v>
      </c>
      <c r="HO9" s="945">
        <v>397.31591633000022</v>
      </c>
      <c r="HP9" s="945">
        <v>377.80310924000065</v>
      </c>
      <c r="HQ9" s="945">
        <v>1261.5173480300016</v>
      </c>
      <c r="HR9" s="945">
        <v>376.97277253999926</v>
      </c>
      <c r="HS9" s="945">
        <v>380.1209070000001</v>
      </c>
      <c r="HT9" s="945">
        <v>376.58263071999932</v>
      </c>
      <c r="HU9" s="945">
        <v>1133.6763102599989</v>
      </c>
      <c r="HV9" s="945">
        <v>378.91180902000042</v>
      </c>
      <c r="HW9" s="945">
        <v>372.91820165999462</v>
      </c>
      <c r="HX9" s="945">
        <v>385.54937633003328</v>
      </c>
      <c r="HY9" s="945">
        <v>1137.3793870100283</v>
      </c>
      <c r="HZ9" s="1006">
        <f t="shared" si="1"/>
        <v>4545.0176112000272</v>
      </c>
      <c r="IA9" s="1007">
        <v>411.53269265999916</v>
      </c>
      <c r="IB9" s="945">
        <v>414.33799348000002</v>
      </c>
      <c r="IC9" s="945">
        <v>414.33799348000002</v>
      </c>
      <c r="ID9" s="1006">
        <v>1240.2086796199992</v>
      </c>
    </row>
    <row r="10" spans="1:238" s="1030" customFormat="1" ht="21" customHeight="1">
      <c r="A10" s="2718" t="s">
        <v>799</v>
      </c>
      <c r="B10" s="2733">
        <v>29.605644000000002</v>
      </c>
      <c r="C10" s="2733">
        <v>18.569256059999997</v>
      </c>
      <c r="D10" s="2733">
        <v>32.392014000000003</v>
      </c>
      <c r="E10" s="2733">
        <v>80.566914060000002</v>
      </c>
      <c r="F10" s="2733">
        <v>24.856392</v>
      </c>
      <c r="G10" s="2733">
        <v>49.677819037064019</v>
      </c>
      <c r="H10" s="2733">
        <v>102.84644722868836</v>
      </c>
      <c r="I10" s="2733">
        <v>177.38065826575237</v>
      </c>
      <c r="J10" s="2733">
        <v>60.500342000000003</v>
      </c>
      <c r="K10" s="2733">
        <v>35.330978000000002</v>
      </c>
      <c r="L10" s="2733">
        <v>57.278568999999997</v>
      </c>
      <c r="M10" s="2733">
        <v>153.10988900000001</v>
      </c>
      <c r="N10" s="2733">
        <v>94.623456000000004</v>
      </c>
      <c r="O10" s="2733">
        <v>734.90286000000003</v>
      </c>
      <c r="P10" s="2733">
        <v>81.248900000000006</v>
      </c>
      <c r="Q10" s="2733">
        <v>910.775216</v>
      </c>
      <c r="R10" s="2733">
        <v>1321.8326773257522</v>
      </c>
      <c r="S10" s="2733">
        <v>0</v>
      </c>
      <c r="T10" s="2733">
        <v>48.952686</v>
      </c>
      <c r="U10" s="2733">
        <v>41.460886000000002</v>
      </c>
      <c r="V10" s="2733">
        <v>90.413572000000002</v>
      </c>
      <c r="W10" s="2733">
        <v>60.924276999999996</v>
      </c>
      <c r="X10" s="2733">
        <v>139.41887</v>
      </c>
      <c r="Y10" s="2733">
        <v>89.080057999999994</v>
      </c>
      <c r="Z10" s="2733">
        <v>289.423205</v>
      </c>
      <c r="AA10" s="2733">
        <v>48.063330000000001</v>
      </c>
      <c r="AB10" s="2733">
        <v>157.47809799999999</v>
      </c>
      <c r="AC10" s="2733">
        <v>71.629656999999995</v>
      </c>
      <c r="AD10" s="2733">
        <v>277.17108500000001</v>
      </c>
      <c r="AE10" s="2733">
        <v>109.443428</v>
      </c>
      <c r="AF10" s="2733">
        <v>90.780264000000003</v>
      </c>
      <c r="AG10" s="2733">
        <v>81.248900000000006</v>
      </c>
      <c r="AH10" s="2733">
        <v>281.47259200000002</v>
      </c>
      <c r="AI10" s="2733">
        <v>938.48045400000001</v>
      </c>
      <c r="AJ10" s="2733">
        <v>2.1936743599999997</v>
      </c>
      <c r="AK10" s="2733">
        <v>1.5270858700000001</v>
      </c>
      <c r="AL10" s="2733">
        <v>31.400877819999995</v>
      </c>
      <c r="AM10" s="2830"/>
      <c r="AN10" s="2733"/>
      <c r="AO10" s="2802"/>
      <c r="AP10" s="2733">
        <v>35.121638049999994</v>
      </c>
      <c r="AQ10" s="2733">
        <v>135.29037018</v>
      </c>
      <c r="AR10" s="2733">
        <v>109.10651299</v>
      </c>
      <c r="AS10" s="2733">
        <v>86.857213129999991</v>
      </c>
      <c r="AT10" s="2733">
        <v>331.25409630000001</v>
      </c>
      <c r="AU10" s="2733">
        <v>520.96165249000001</v>
      </c>
      <c r="AV10" s="2733">
        <v>1033.76967268</v>
      </c>
      <c r="AW10" s="2733">
        <v>38.533150999999997</v>
      </c>
      <c r="AX10" s="2733">
        <v>148.986999</v>
      </c>
      <c r="AY10" s="999">
        <v>58.569175000000001</v>
      </c>
      <c r="AZ10" s="999">
        <v>246.089325</v>
      </c>
      <c r="BA10" s="999">
        <v>212.63506000000001</v>
      </c>
      <c r="BB10" s="999">
        <v>212.62496300000001</v>
      </c>
      <c r="BC10" s="999">
        <v>315.49231099999997</v>
      </c>
      <c r="BD10" s="999">
        <v>740.75233400000002</v>
      </c>
      <c r="BE10" s="999">
        <v>177.05713158999998</v>
      </c>
      <c r="BF10" s="999">
        <v>126.608215</v>
      </c>
      <c r="BG10" s="999">
        <v>67.433295000000001</v>
      </c>
      <c r="BH10" s="999">
        <v>371.09864159</v>
      </c>
      <c r="BI10" s="999">
        <v>46.05789072999999</v>
      </c>
      <c r="BJ10" s="999">
        <v>65.895995999999997</v>
      </c>
      <c r="BK10" s="999">
        <v>544.74547282000003</v>
      </c>
      <c r="BL10" s="999">
        <v>656.69935955000005</v>
      </c>
      <c r="BM10" s="999">
        <v>7.88</v>
      </c>
      <c r="BN10" s="999">
        <v>9.7008620000000008</v>
      </c>
      <c r="BO10" s="999">
        <v>257.32002499999999</v>
      </c>
      <c r="BP10" s="999">
        <v>274.90088700000001</v>
      </c>
      <c r="BQ10" s="999">
        <v>394.37097599999998</v>
      </c>
      <c r="BR10" s="999">
        <v>420.75082700000002</v>
      </c>
      <c r="BS10" s="999">
        <v>448.08673800000003</v>
      </c>
      <c r="BT10" s="2734">
        <v>1263.208541</v>
      </c>
      <c r="BU10" s="2734">
        <v>176.62468799999999</v>
      </c>
      <c r="BV10" s="2734">
        <v>194.68493100000001</v>
      </c>
      <c r="BW10" s="2734">
        <v>205.756596</v>
      </c>
      <c r="BX10" s="2734">
        <v>577.06621500000006</v>
      </c>
      <c r="BY10" s="2734">
        <v>319.09649846999997</v>
      </c>
      <c r="BZ10" s="2734">
        <v>261.185902</v>
      </c>
      <c r="CA10" s="2734">
        <v>525.29909599999996</v>
      </c>
      <c r="CB10" s="2734">
        <v>1105.58149647</v>
      </c>
      <c r="CC10" s="2734">
        <v>61.564893029999993</v>
      </c>
      <c r="CD10" s="2734">
        <v>18.948912490000001</v>
      </c>
      <c r="CE10" s="2734">
        <v>14.02577673</v>
      </c>
      <c r="CF10" s="2734">
        <v>94.539582249999995</v>
      </c>
      <c r="CG10" s="2734">
        <v>51.618360029999998</v>
      </c>
      <c r="CH10" s="2734">
        <v>392.32696759999999</v>
      </c>
      <c r="CI10" s="2734">
        <v>313.26816378999996</v>
      </c>
      <c r="CJ10" s="2734">
        <v>757.21349141999997</v>
      </c>
      <c r="CK10" s="2734">
        <v>219.01754609</v>
      </c>
      <c r="CL10" s="2734">
        <v>271.36536899000004</v>
      </c>
      <c r="CM10" s="2734">
        <v>490.38009047000003</v>
      </c>
      <c r="CN10" s="2734">
        <v>980.76300555000012</v>
      </c>
      <c r="CO10" s="2734">
        <v>212.51961399999999</v>
      </c>
      <c r="CP10" s="2734">
        <v>213.251867</v>
      </c>
      <c r="CQ10" s="2734">
        <v>323.82170600000001</v>
      </c>
      <c r="CR10" s="2734">
        <v>749.59318699999994</v>
      </c>
      <c r="CS10" s="2734">
        <v>2482.1092663000004</v>
      </c>
      <c r="CT10" s="2734">
        <v>83.224815420000013</v>
      </c>
      <c r="CU10" s="2734">
        <v>593.98297607000006</v>
      </c>
      <c r="CV10" s="2734">
        <v>192.52029707</v>
      </c>
      <c r="CW10" s="2734">
        <v>869.72808855999995</v>
      </c>
      <c r="CX10" s="2734">
        <v>356.56723082000002</v>
      </c>
      <c r="CY10" s="2734">
        <v>375.68310873000001</v>
      </c>
      <c r="CZ10" s="2734">
        <v>568.29544604</v>
      </c>
      <c r="DA10" s="2734">
        <v>1300.5457855899999</v>
      </c>
      <c r="DB10" s="2734">
        <v>603.25075622999998</v>
      </c>
      <c r="DC10" s="2734">
        <v>486.38125587999991</v>
      </c>
      <c r="DD10" s="2734">
        <v>596.35542011999996</v>
      </c>
      <c r="DE10" s="2734">
        <v>1685.98743223</v>
      </c>
      <c r="DF10" s="2734">
        <v>354.73077377999999</v>
      </c>
      <c r="DG10" s="2734">
        <v>458.63691087599994</v>
      </c>
      <c r="DH10" s="2734">
        <v>458.23338025999999</v>
      </c>
      <c r="DI10" s="2734">
        <v>1271.6010649159998</v>
      </c>
      <c r="DJ10" s="2734">
        <v>5127.8623712959998</v>
      </c>
      <c r="DK10" s="2734">
        <v>130.43400158</v>
      </c>
      <c r="DL10" s="2734">
        <v>546.29769789000011</v>
      </c>
      <c r="DM10" s="2734">
        <v>500.45634113666671</v>
      </c>
      <c r="DN10" s="2734">
        <v>1177.1880406066668</v>
      </c>
      <c r="DO10" s="2734">
        <v>1035.28069089003</v>
      </c>
      <c r="DP10" s="2734">
        <v>340.45266958000002</v>
      </c>
      <c r="DQ10" s="2734">
        <v>548.69775155666673</v>
      </c>
      <c r="DR10" s="2734">
        <v>1924.4311120266966</v>
      </c>
      <c r="DS10" s="2734">
        <v>3101.6191526333637</v>
      </c>
      <c r="DT10" s="2734">
        <v>610.94202446999998</v>
      </c>
      <c r="DU10" s="2734">
        <v>534.71070008999982</v>
      </c>
      <c r="DV10" s="2734">
        <v>465.79486494666668</v>
      </c>
      <c r="DW10" s="2734">
        <v>1611.4475895066666</v>
      </c>
      <c r="DX10" s="2734">
        <v>556.62319162999995</v>
      </c>
      <c r="DY10" s="2734">
        <v>69.724891</v>
      </c>
      <c r="DZ10" s="2734">
        <v>61.236474250000008</v>
      </c>
      <c r="EA10" s="2734">
        <v>687.58455688000004</v>
      </c>
      <c r="EB10" s="2734">
        <v>6169.6043354200292</v>
      </c>
      <c r="EC10" s="2734">
        <v>495.19350133</v>
      </c>
      <c r="ED10" s="999">
        <v>409.08308484000003</v>
      </c>
      <c r="EE10" s="999">
        <v>773.05646318000004</v>
      </c>
      <c r="EF10" s="999">
        <v>1677.3330493500002</v>
      </c>
      <c r="EG10" s="999">
        <v>768.86044679000008</v>
      </c>
      <c r="EH10" s="999">
        <v>335.92631130000007</v>
      </c>
      <c r="EI10" s="999">
        <v>449.69324691000008</v>
      </c>
      <c r="EJ10" s="999">
        <v>1554.4800050000003</v>
      </c>
      <c r="EK10" s="999">
        <v>601.10311048000005</v>
      </c>
      <c r="EL10" s="999">
        <v>733.63278221000019</v>
      </c>
      <c r="EM10" s="999">
        <v>975.18228063000004</v>
      </c>
      <c r="EN10" s="999">
        <v>2309.9181733200003</v>
      </c>
      <c r="EO10" s="999">
        <v>377.54391267999995</v>
      </c>
      <c r="EP10" s="999">
        <v>1220.5583492900003</v>
      </c>
      <c r="EQ10" s="999">
        <v>248.47402980523992</v>
      </c>
      <c r="ER10" s="999">
        <v>1846.57629177524</v>
      </c>
      <c r="ES10" s="999">
        <v>7388.3075194452404</v>
      </c>
      <c r="ET10" s="999">
        <v>136.71098204672262</v>
      </c>
      <c r="EU10" s="999">
        <v>90.75157964883816</v>
      </c>
      <c r="EV10" s="999">
        <v>35.864797909663132</v>
      </c>
      <c r="EW10" s="999">
        <v>263.32735960522393</v>
      </c>
      <c r="EX10" s="999">
        <v>88.878791456647164</v>
      </c>
      <c r="EY10" s="999">
        <v>248.34146401422339</v>
      </c>
      <c r="EZ10" s="999">
        <v>380.41514005072906</v>
      </c>
      <c r="FA10" s="999">
        <v>717.63539552159955</v>
      </c>
      <c r="FB10" s="999">
        <v>836.68626275355803</v>
      </c>
      <c r="FC10" s="999">
        <v>1072.1491541752857</v>
      </c>
      <c r="FD10" s="999">
        <v>624.63704301697976</v>
      </c>
      <c r="FE10" s="999">
        <v>2533.4724599458236</v>
      </c>
      <c r="FF10" s="999">
        <v>1392.8966713194091</v>
      </c>
      <c r="FG10" s="999">
        <v>829.71974019399977</v>
      </c>
      <c r="FH10" s="999">
        <v>1423.7781513759994</v>
      </c>
      <c r="FI10" s="999">
        <v>3646.394562889408</v>
      </c>
      <c r="FJ10" s="999">
        <v>7160.8297779620552</v>
      </c>
      <c r="FK10" s="999">
        <v>14.860213940000001</v>
      </c>
      <c r="FL10" s="999">
        <v>163.71349881899999</v>
      </c>
      <c r="FM10" s="999">
        <v>49.690493390000007</v>
      </c>
      <c r="FN10" s="999">
        <f t="shared" si="2"/>
        <v>228.26420614899999</v>
      </c>
      <c r="FO10" s="999">
        <v>86.798484894499992</v>
      </c>
      <c r="FP10" s="999">
        <v>1070.3852372945</v>
      </c>
      <c r="FQ10" s="999">
        <v>1109.8905491800001</v>
      </c>
      <c r="FR10" s="999">
        <f t="shared" si="3"/>
        <v>2267.0742713689997</v>
      </c>
      <c r="FS10" s="999">
        <v>472.84759847000004</v>
      </c>
      <c r="FT10" s="999">
        <v>252.93905998666798</v>
      </c>
      <c r="FU10" s="999">
        <v>1112.9230281500002</v>
      </c>
      <c r="FV10" s="999">
        <f t="shared" si="4"/>
        <v>1838.7096866066684</v>
      </c>
      <c r="FW10" s="999">
        <v>1718.7893482600002</v>
      </c>
      <c r="FX10" s="999">
        <v>505.87811997333301</v>
      </c>
      <c r="FY10" s="999">
        <v>1367.5143636420005</v>
      </c>
      <c r="FZ10" s="999">
        <f t="shared" si="5"/>
        <v>3592.181831875334</v>
      </c>
      <c r="GA10" s="999">
        <v>7926.2299960000018</v>
      </c>
      <c r="GB10" s="999">
        <v>0</v>
      </c>
      <c r="GC10" s="999">
        <v>0</v>
      </c>
      <c r="GD10" s="999">
        <v>1680.2439180000001</v>
      </c>
      <c r="GE10" s="999">
        <v>1680.2439180000001</v>
      </c>
      <c r="GF10" s="999">
        <v>3257.7399559999999</v>
      </c>
      <c r="GG10" s="999">
        <v>1310.35187</v>
      </c>
      <c r="GH10" s="999">
        <v>1065.5720020000001</v>
      </c>
      <c r="GI10" s="999">
        <v>5633.6638279999997</v>
      </c>
      <c r="GJ10" s="999">
        <v>118.07243724199996</v>
      </c>
      <c r="GK10" s="999">
        <v>79.888014999999996</v>
      </c>
      <c r="GL10" s="999">
        <v>195.10155434199959</v>
      </c>
      <c r="GM10" s="999">
        <v>393.0620065839995</v>
      </c>
      <c r="GN10" s="999">
        <v>163.88755118999941</v>
      </c>
      <c r="GO10" s="999">
        <v>221.0200040539994</v>
      </c>
      <c r="GP10" s="999">
        <v>353.72332437724805</v>
      </c>
      <c r="GQ10" s="999">
        <v>738.63087962124678</v>
      </c>
      <c r="GR10" s="999">
        <f t="shared" si="6"/>
        <v>8445.6006322052453</v>
      </c>
      <c r="GS10" s="1002">
        <v>753.08900000000006</v>
      </c>
      <c r="GT10" s="999">
        <v>1865.21</v>
      </c>
      <c r="GU10" s="999">
        <v>707.048</v>
      </c>
      <c r="GV10" s="999">
        <f>GU10+GT10+GS10</f>
        <v>3325.3469999999998</v>
      </c>
      <c r="GW10" s="999">
        <v>571.68899999999996</v>
      </c>
      <c r="GX10" s="999">
        <v>248.96</v>
      </c>
      <c r="GY10" s="999">
        <v>1099.98</v>
      </c>
      <c r="GZ10" s="999">
        <f t="shared" si="7"/>
        <v>1920.6289999999999</v>
      </c>
      <c r="HA10" s="999">
        <v>132.54</v>
      </c>
      <c r="HB10" s="999">
        <v>856.71</v>
      </c>
      <c r="HC10" s="999">
        <v>1378.87</v>
      </c>
      <c r="HD10" s="999">
        <f>HA10+HB10+HC10</f>
        <v>2368.12</v>
      </c>
      <c r="HE10" s="999">
        <v>1563.09</v>
      </c>
      <c r="HF10" s="999">
        <v>129.63999999999999</v>
      </c>
      <c r="HG10" s="999">
        <v>2202.1799999999998</v>
      </c>
      <c r="HH10" s="999">
        <f t="shared" si="10"/>
        <v>3894.91</v>
      </c>
      <c r="HI10" s="1001">
        <f t="shared" si="11"/>
        <v>11509.005999999999</v>
      </c>
      <c r="HJ10" s="1002">
        <v>243.89933590999999</v>
      </c>
      <c r="HK10" s="999">
        <v>131.3362893</v>
      </c>
      <c r="HL10" s="999">
        <v>128.525997805</v>
      </c>
      <c r="HM10" s="999">
        <v>503.761623015</v>
      </c>
      <c r="HN10" s="999">
        <v>128.525997805</v>
      </c>
      <c r="HO10" s="999">
        <v>704.17133878999994</v>
      </c>
      <c r="HP10" s="999">
        <v>606.00171607000061</v>
      </c>
      <c r="HQ10" s="999">
        <v>1438.6990526650006</v>
      </c>
      <c r="HR10" s="999">
        <v>1412.5551242899994</v>
      </c>
      <c r="HS10" s="999">
        <v>203.36605585000135</v>
      </c>
      <c r="HT10" s="999">
        <v>261.21547023999881</v>
      </c>
      <c r="HU10" s="999">
        <v>1877.1366503799995</v>
      </c>
      <c r="HV10" s="999">
        <v>1001.7385714399995</v>
      </c>
      <c r="HW10" s="999">
        <v>450.41836749999999</v>
      </c>
      <c r="HX10" s="999">
        <v>817.84070484999847</v>
      </c>
      <c r="HY10" s="999">
        <v>2269.9976437899982</v>
      </c>
      <c r="HZ10" s="1001">
        <f t="shared" si="1"/>
        <v>6089.5949698499981</v>
      </c>
      <c r="IA10" s="1002">
        <v>0</v>
      </c>
      <c r="IB10" s="999">
        <v>255.37700782600004</v>
      </c>
      <c r="IC10" s="999">
        <v>1021.5080313040002</v>
      </c>
      <c r="ID10" s="1001">
        <v>1276.8850391300002</v>
      </c>
    </row>
    <row r="11" spans="1:238" s="1040" customFormat="1" ht="20.25" customHeight="1">
      <c r="A11" s="2721" t="s">
        <v>800</v>
      </c>
      <c r="B11" s="1035">
        <v>0</v>
      </c>
      <c r="C11" s="1035">
        <v>0</v>
      </c>
      <c r="D11" s="1035">
        <v>0</v>
      </c>
      <c r="E11" s="1035">
        <v>0</v>
      </c>
      <c r="F11" s="1035">
        <v>0</v>
      </c>
      <c r="G11" s="1035">
        <v>0</v>
      </c>
      <c r="H11" s="1035">
        <v>0</v>
      </c>
      <c r="I11" s="1035">
        <v>0</v>
      </c>
      <c r="J11" s="1035">
        <v>0</v>
      </c>
      <c r="K11" s="1035">
        <v>0</v>
      </c>
      <c r="L11" s="1035">
        <v>0</v>
      </c>
      <c r="M11" s="1035">
        <v>0</v>
      </c>
      <c r="N11" s="1035">
        <v>0</v>
      </c>
      <c r="O11" s="1035">
        <v>0</v>
      </c>
      <c r="P11" s="1035">
        <v>0</v>
      </c>
      <c r="Q11" s="1035">
        <v>0</v>
      </c>
      <c r="R11" s="1035">
        <v>0</v>
      </c>
      <c r="S11" s="1035">
        <v>0</v>
      </c>
      <c r="T11" s="1035">
        <v>26.363565188860445</v>
      </c>
      <c r="U11" s="1035">
        <v>0</v>
      </c>
      <c r="V11" s="1035">
        <v>26.363565188860445</v>
      </c>
      <c r="W11" s="1035">
        <v>0</v>
      </c>
      <c r="X11" s="1035">
        <v>0</v>
      </c>
      <c r="Y11" s="1035">
        <v>0</v>
      </c>
      <c r="Z11" s="1035">
        <v>0</v>
      </c>
      <c r="AA11" s="1035">
        <v>13.431537846923998</v>
      </c>
      <c r="AB11" s="1035">
        <v>0</v>
      </c>
      <c r="AC11" s="1035">
        <v>0</v>
      </c>
      <c r="AD11" s="1035">
        <v>13.431537846923998</v>
      </c>
      <c r="AE11" s="1035">
        <v>24.729774327000001</v>
      </c>
      <c r="AF11" s="1035">
        <v>0</v>
      </c>
      <c r="AG11" s="1035">
        <v>0</v>
      </c>
      <c r="AH11" s="1035">
        <v>24.729774327000001</v>
      </c>
      <c r="AI11" s="1035">
        <v>64.524877362784451</v>
      </c>
      <c r="AJ11" s="1035">
        <v>0</v>
      </c>
      <c r="AK11" s="1035">
        <v>0</v>
      </c>
      <c r="AL11" s="1035">
        <v>0</v>
      </c>
      <c r="AM11" s="2833"/>
      <c r="AN11" s="1035"/>
      <c r="AO11" s="2804"/>
      <c r="AP11" s="1035">
        <v>0</v>
      </c>
      <c r="AQ11" s="1035">
        <v>0</v>
      </c>
      <c r="AR11" s="1035">
        <v>0</v>
      </c>
      <c r="AS11" s="1035">
        <v>0</v>
      </c>
      <c r="AT11" s="1035">
        <v>0</v>
      </c>
      <c r="AU11" s="1035">
        <v>0</v>
      </c>
      <c r="AV11" s="1035">
        <v>0</v>
      </c>
      <c r="AW11" s="1035">
        <v>0</v>
      </c>
      <c r="AX11" s="1035">
        <v>0</v>
      </c>
      <c r="AY11" s="1036">
        <v>0</v>
      </c>
      <c r="AZ11" s="1036">
        <v>0</v>
      </c>
      <c r="BA11" s="1036">
        <v>0</v>
      </c>
      <c r="BB11" s="1036">
        <v>0</v>
      </c>
      <c r="BC11" s="1036">
        <v>0</v>
      </c>
      <c r="BD11" s="1036">
        <v>0</v>
      </c>
      <c r="BE11" s="1036">
        <v>11.171755800000001</v>
      </c>
      <c r="BF11" s="1036">
        <v>7.4478372000000004</v>
      </c>
      <c r="BG11" s="1036">
        <v>0</v>
      </c>
      <c r="BH11" s="1036">
        <v>18.619592999999998</v>
      </c>
      <c r="BI11" s="2711">
        <v>33.245922999999998</v>
      </c>
      <c r="BJ11" s="2711">
        <v>0.41475600000000001</v>
      </c>
      <c r="BK11" s="2711">
        <v>2.4272342299999998</v>
      </c>
      <c r="BL11" s="2711">
        <v>36.087913229999998</v>
      </c>
      <c r="BM11" s="2711">
        <v>0</v>
      </c>
      <c r="BN11" s="2711">
        <v>0</v>
      </c>
      <c r="BO11" s="2711">
        <v>2.7044049999999999</v>
      </c>
      <c r="BP11" s="2711">
        <v>2.7044049999999999</v>
      </c>
      <c r="BQ11" s="2711">
        <v>24.706314369036985</v>
      </c>
      <c r="BR11" s="2711">
        <v>4.8836899999999996</v>
      </c>
      <c r="BS11" s="2711">
        <v>24.709858000000001</v>
      </c>
      <c r="BT11" s="2737">
        <v>54.299862369036987</v>
      </c>
      <c r="BU11" s="2737">
        <v>0</v>
      </c>
      <c r="BV11" s="2737">
        <v>0</v>
      </c>
      <c r="BW11" s="2737">
        <v>0</v>
      </c>
      <c r="BX11" s="2737">
        <v>0</v>
      </c>
      <c r="BY11" s="2711">
        <v>0</v>
      </c>
      <c r="BZ11" s="2737">
        <v>0</v>
      </c>
      <c r="CA11" s="2737">
        <v>0</v>
      </c>
      <c r="CB11" s="2737">
        <v>0</v>
      </c>
      <c r="CC11" s="2737">
        <v>63.975658739213941</v>
      </c>
      <c r="CD11" s="2737">
        <v>0</v>
      </c>
      <c r="CE11" s="2737">
        <v>0</v>
      </c>
      <c r="CF11" s="2737">
        <v>63.975658739213941</v>
      </c>
      <c r="CG11" s="2737">
        <v>0</v>
      </c>
      <c r="CH11" s="2737">
        <v>0</v>
      </c>
      <c r="CI11" s="2737">
        <v>24.709858000000001</v>
      </c>
      <c r="CJ11" s="2737">
        <v>24.709858000000001</v>
      </c>
      <c r="CK11" s="2737">
        <v>0</v>
      </c>
      <c r="CL11" s="2737">
        <v>0</v>
      </c>
      <c r="CM11" s="2737">
        <v>40.992016214784591</v>
      </c>
      <c r="CN11" s="2737">
        <v>40.992016214784591</v>
      </c>
      <c r="CO11" s="2737">
        <v>0</v>
      </c>
      <c r="CP11" s="2737">
        <v>0</v>
      </c>
      <c r="CQ11" s="2737">
        <v>0</v>
      </c>
      <c r="CR11" s="2737">
        <v>0</v>
      </c>
      <c r="CS11" s="2737">
        <v>0</v>
      </c>
      <c r="CT11" s="2737">
        <v>0</v>
      </c>
      <c r="CU11" s="2737">
        <v>0.84835382000000004</v>
      </c>
      <c r="CV11" s="2737">
        <v>1.3808317700000001</v>
      </c>
      <c r="CW11" s="2737">
        <v>2.2291855899999997</v>
      </c>
      <c r="CX11" s="2737">
        <v>0</v>
      </c>
      <c r="CY11" s="2737">
        <v>100</v>
      </c>
      <c r="CZ11" s="2737">
        <v>0</v>
      </c>
      <c r="DA11" s="2737">
        <v>100</v>
      </c>
      <c r="DB11" s="2737">
        <v>314.64334964999995</v>
      </c>
      <c r="DC11" s="2737">
        <v>1.25</v>
      </c>
      <c r="DD11" s="2737">
        <v>0</v>
      </c>
      <c r="DE11" s="2737">
        <v>315.89334964999995</v>
      </c>
      <c r="DF11" s="2737">
        <v>1.8817434</v>
      </c>
      <c r="DG11" s="2737">
        <v>0</v>
      </c>
      <c r="DH11" s="2737">
        <v>1.0255590000000001</v>
      </c>
      <c r="DI11" s="2737">
        <v>2.9073023999999998</v>
      </c>
      <c r="DJ11" s="2737">
        <v>421.02983763999998</v>
      </c>
      <c r="DK11" s="2737">
        <v>0</v>
      </c>
      <c r="DL11" s="2737">
        <v>0</v>
      </c>
      <c r="DM11" s="2737">
        <v>360.56867485000004</v>
      </c>
      <c r="DN11" s="2737">
        <v>360.56867485000004</v>
      </c>
      <c r="DO11" s="2737">
        <v>0</v>
      </c>
      <c r="DP11" s="2737">
        <v>211.69724273</v>
      </c>
      <c r="DQ11" s="2737">
        <v>1.5</v>
      </c>
      <c r="DR11" s="2737">
        <v>213.19724273</v>
      </c>
      <c r="DS11" s="2737">
        <v>573.76591758000006</v>
      </c>
      <c r="DT11" s="2737">
        <v>0</v>
      </c>
      <c r="DU11" s="2737">
        <v>0</v>
      </c>
      <c r="DV11" s="2737">
        <v>0</v>
      </c>
      <c r="DW11" s="2737">
        <v>0</v>
      </c>
      <c r="DX11" s="2737">
        <v>0</v>
      </c>
      <c r="DY11" s="2737">
        <v>0</v>
      </c>
      <c r="DZ11" s="2737">
        <v>0</v>
      </c>
      <c r="EA11" s="2737">
        <v>0</v>
      </c>
      <c r="EB11" s="2737">
        <v>573.76591758000006</v>
      </c>
      <c r="EC11" s="2737">
        <v>464.32907849999998</v>
      </c>
      <c r="ED11" s="2711">
        <v>0</v>
      </c>
      <c r="EE11" s="2711">
        <v>0</v>
      </c>
      <c r="EF11" s="2711">
        <v>464.32907849999998</v>
      </c>
      <c r="EG11" s="2711">
        <v>0</v>
      </c>
      <c r="EH11" s="2711">
        <v>0</v>
      </c>
      <c r="EI11" s="2711">
        <v>0</v>
      </c>
      <c r="EJ11" s="2711">
        <v>0</v>
      </c>
      <c r="EK11" s="2711">
        <v>0</v>
      </c>
      <c r="EL11" s="2711">
        <v>0</v>
      </c>
      <c r="EM11" s="2711">
        <v>0</v>
      </c>
      <c r="EN11" s="2711">
        <v>0</v>
      </c>
      <c r="EO11" s="2711">
        <v>0</v>
      </c>
      <c r="EP11" s="2711">
        <v>0</v>
      </c>
      <c r="EQ11" s="2711">
        <v>0</v>
      </c>
      <c r="ER11" s="2711">
        <v>0</v>
      </c>
      <c r="ES11" s="2711">
        <v>643.4102785</v>
      </c>
      <c r="ET11" s="2711">
        <v>0</v>
      </c>
      <c r="EU11" s="2711">
        <v>0</v>
      </c>
      <c r="EV11" s="2711">
        <v>0.70637700000000003</v>
      </c>
      <c r="EW11" s="2711">
        <v>0.70637700000000003</v>
      </c>
      <c r="EX11" s="2711">
        <v>400</v>
      </c>
      <c r="EY11" s="2711">
        <v>0.99999998999999995</v>
      </c>
      <c r="EZ11" s="2711">
        <v>3.0684568799999998</v>
      </c>
      <c r="FA11" s="2711">
        <v>404.06845686999998</v>
      </c>
      <c r="FB11" s="2711">
        <v>0</v>
      </c>
      <c r="FC11" s="2711">
        <v>0</v>
      </c>
      <c r="FD11" s="2711">
        <v>0</v>
      </c>
      <c r="FE11" s="2711">
        <v>0</v>
      </c>
      <c r="FF11" s="2711">
        <v>0</v>
      </c>
      <c r="FG11" s="2711">
        <v>0</v>
      </c>
      <c r="FH11" s="2711">
        <v>0</v>
      </c>
      <c r="FI11" s="2711">
        <v>0</v>
      </c>
      <c r="FJ11" s="2711">
        <v>643.4102785</v>
      </c>
      <c r="FK11" s="2711">
        <v>0</v>
      </c>
      <c r="FL11" s="2711">
        <v>88.653500680000008</v>
      </c>
      <c r="FM11" s="2711">
        <v>0</v>
      </c>
      <c r="FN11" s="2712">
        <f t="shared" si="2"/>
        <v>88.653500680000008</v>
      </c>
      <c r="FO11" s="2711">
        <v>0</v>
      </c>
      <c r="FP11" s="2711">
        <v>0</v>
      </c>
      <c r="FQ11" s="2711">
        <v>603.92695834000006</v>
      </c>
      <c r="FR11" s="2712">
        <f t="shared" si="3"/>
        <v>603.92695834000006</v>
      </c>
      <c r="FS11" s="2711">
        <v>0</v>
      </c>
      <c r="FT11" s="2711">
        <v>0</v>
      </c>
      <c r="FU11" s="2711">
        <v>4.3006961399999994</v>
      </c>
      <c r="FV11" s="2712">
        <f t="shared" si="4"/>
        <v>4.3006961399999994</v>
      </c>
      <c r="FW11" s="2711">
        <v>90.584269859851801</v>
      </c>
      <c r="FX11" s="2711">
        <v>301.41747521935775</v>
      </c>
      <c r="FY11" s="2711">
        <v>177.04072576079045</v>
      </c>
      <c r="FZ11" s="2712">
        <f t="shared" si="5"/>
        <v>569.04247083999996</v>
      </c>
      <c r="GA11" s="2711">
        <v>1265.923626</v>
      </c>
      <c r="GB11" s="2711">
        <v>0</v>
      </c>
      <c r="GC11" s="2711">
        <v>0</v>
      </c>
      <c r="GD11" s="2711">
        <v>1176.610545</v>
      </c>
      <c r="GE11" s="2712">
        <v>1176.610545</v>
      </c>
      <c r="GF11" s="2712">
        <v>2600.918842</v>
      </c>
      <c r="GG11" s="2712">
        <v>948.35802100000001</v>
      </c>
      <c r="GH11" s="2712">
        <v>1065.0720020000001</v>
      </c>
      <c r="GI11" s="2712">
        <v>4614.3488649999999</v>
      </c>
      <c r="GJ11" s="2712">
        <v>70.123791431999976</v>
      </c>
      <c r="GK11" s="2712">
        <v>12</v>
      </c>
      <c r="GL11" s="2712">
        <v>195.10155434199959</v>
      </c>
      <c r="GM11" s="2712">
        <v>333.11336077399955</v>
      </c>
      <c r="GN11" s="2711">
        <v>163.88755118999941</v>
      </c>
      <c r="GO11" s="2711">
        <v>149.38796015399939</v>
      </c>
      <c r="GP11" s="2711">
        <v>353.72332437724805</v>
      </c>
      <c r="GQ11" s="2711">
        <v>666.99883572124679</v>
      </c>
      <c r="GR11" s="2712">
        <f t="shared" si="6"/>
        <v>6791.0716064952467</v>
      </c>
      <c r="GS11" s="1037">
        <v>0</v>
      </c>
      <c r="GT11" s="2712">
        <v>735.6</v>
      </c>
      <c r="GU11" s="2712">
        <v>0</v>
      </c>
      <c r="GV11" s="2712">
        <f t="shared" ref="GV11:GV70" si="12">GU11+GT11+GS11</f>
        <v>735.6</v>
      </c>
      <c r="GW11" s="2712">
        <v>0</v>
      </c>
      <c r="GX11" s="2712">
        <v>3.06</v>
      </c>
      <c r="GY11" s="2712">
        <v>732.52</v>
      </c>
      <c r="GZ11" s="999">
        <f t="shared" si="7"/>
        <v>735.57999999999993</v>
      </c>
      <c r="HA11" s="2712">
        <v>0</v>
      </c>
      <c r="HB11" s="2712">
        <v>0</v>
      </c>
      <c r="HC11" s="2712">
        <v>735.58</v>
      </c>
      <c r="HD11" s="2711">
        <f t="shared" si="9"/>
        <v>735.58</v>
      </c>
      <c r="HE11" s="2712">
        <v>0</v>
      </c>
      <c r="HF11" s="2712">
        <v>0</v>
      </c>
      <c r="HG11" s="2712">
        <v>200.85</v>
      </c>
      <c r="HH11" s="945">
        <f t="shared" si="10"/>
        <v>200.85</v>
      </c>
      <c r="HI11" s="1038">
        <f t="shared" si="11"/>
        <v>2407.61</v>
      </c>
      <c r="HJ11" s="1039">
        <v>243.89933590999999</v>
      </c>
      <c r="HK11" s="2711">
        <v>131.3362893</v>
      </c>
      <c r="HL11" s="2711">
        <v>128.525997805</v>
      </c>
      <c r="HM11" s="945">
        <v>503.761623015</v>
      </c>
      <c r="HN11" s="945">
        <v>128.525997805</v>
      </c>
      <c r="HO11" s="945">
        <v>704.17133878999994</v>
      </c>
      <c r="HP11" s="2711">
        <v>606.00171607000061</v>
      </c>
      <c r="HQ11" s="945">
        <v>1438.6990526650006</v>
      </c>
      <c r="HR11" s="2712">
        <v>1412.5551242899994</v>
      </c>
      <c r="HS11" s="945">
        <v>203.36605585000135</v>
      </c>
      <c r="HT11" s="945">
        <v>261.21547023999881</v>
      </c>
      <c r="HU11" s="945">
        <v>1877.1366503799995</v>
      </c>
      <c r="HV11" s="945">
        <v>1001.7385714399995</v>
      </c>
      <c r="HW11" s="945">
        <v>450.41836749999999</v>
      </c>
      <c r="HX11" s="945">
        <v>817.84070484999847</v>
      </c>
      <c r="HY11" s="945">
        <v>2269.9976437899982</v>
      </c>
      <c r="HZ11" s="1001">
        <f t="shared" si="1"/>
        <v>6089.5949698499981</v>
      </c>
      <c r="IA11" s="1007">
        <v>0</v>
      </c>
      <c r="IB11" s="945">
        <v>255.37700782600004</v>
      </c>
      <c r="IC11" s="945">
        <v>1021.5080313040002</v>
      </c>
      <c r="ID11" s="1006">
        <v>1276.8850391300002</v>
      </c>
    </row>
    <row r="12" spans="1:238" s="1030" customFormat="1" ht="19.5" customHeight="1">
      <c r="A12" s="2718" t="s">
        <v>801</v>
      </c>
      <c r="B12" s="2733">
        <v>113.9974</v>
      </c>
      <c r="C12" s="2733">
        <v>85.649699999999996</v>
      </c>
      <c r="D12" s="2733">
        <v>136.20609999999999</v>
      </c>
      <c r="E12" s="2733">
        <v>335.85320000000002</v>
      </c>
      <c r="F12" s="2733">
        <v>262.06939999999997</v>
      </c>
      <c r="G12" s="2733">
        <v>155.8683</v>
      </c>
      <c r="H12" s="2733">
        <v>254.1148</v>
      </c>
      <c r="I12" s="2733">
        <v>672.05250000000001</v>
      </c>
      <c r="J12" s="2733">
        <v>193.81380000000001</v>
      </c>
      <c r="K12" s="2733">
        <v>165.99850000000001</v>
      </c>
      <c r="L12" s="2733">
        <v>188.64920000000001</v>
      </c>
      <c r="M12" s="2733">
        <v>548.4615</v>
      </c>
      <c r="N12" s="2733">
        <v>375.92439999999999</v>
      </c>
      <c r="O12" s="2733">
        <v>216.78300000000002</v>
      </c>
      <c r="P12" s="2733">
        <v>287.07839999999999</v>
      </c>
      <c r="Q12" s="2733">
        <v>879.78579999999999</v>
      </c>
      <c r="R12" s="2733">
        <v>2436.1530000000002</v>
      </c>
      <c r="S12" s="2733">
        <v>412.59340000000003</v>
      </c>
      <c r="T12" s="2733">
        <v>336.24279999999999</v>
      </c>
      <c r="U12" s="2733">
        <v>212.73970000000003</v>
      </c>
      <c r="V12" s="2733">
        <v>961.57589999999993</v>
      </c>
      <c r="W12" s="2733">
        <v>615.49599999999998</v>
      </c>
      <c r="X12" s="2733">
        <v>314.08089999999999</v>
      </c>
      <c r="Y12" s="2733">
        <v>215.60480000000001</v>
      </c>
      <c r="Z12" s="2733">
        <v>1145.1816999999999</v>
      </c>
      <c r="AA12" s="2733">
        <v>408.75469999999996</v>
      </c>
      <c r="AB12" s="2733">
        <v>399.57150000000001</v>
      </c>
      <c r="AC12" s="2733">
        <v>370.01260000000002</v>
      </c>
      <c r="AD12" s="2733">
        <v>1178.3388</v>
      </c>
      <c r="AE12" s="2733">
        <v>442.9785</v>
      </c>
      <c r="AF12" s="2733">
        <v>304.14370000000002</v>
      </c>
      <c r="AG12" s="2733">
        <v>364.75419999999997</v>
      </c>
      <c r="AH12" s="2733">
        <v>1111.8764000000001</v>
      </c>
      <c r="AI12" s="2733">
        <v>4396.9727999999996</v>
      </c>
      <c r="AJ12" s="2733">
        <v>413.25669999999997</v>
      </c>
      <c r="AK12" s="2733">
        <v>510.25360000000001</v>
      </c>
      <c r="AL12" s="2733">
        <v>475.95400000000001</v>
      </c>
      <c r="AM12" s="2830"/>
      <c r="AN12" s="2733"/>
      <c r="AO12" s="2802"/>
      <c r="AP12" s="2733">
        <v>1399.4642999999999</v>
      </c>
      <c r="AQ12" s="2733">
        <v>551.90589999999997</v>
      </c>
      <c r="AR12" s="2733">
        <v>878.57819999999992</v>
      </c>
      <c r="AS12" s="2733">
        <v>410.03800000000001</v>
      </c>
      <c r="AT12" s="2733">
        <v>1840.5221000000001</v>
      </c>
      <c r="AU12" s="2733">
        <v>1210.5042000000001</v>
      </c>
      <c r="AV12" s="2733">
        <v>2215.4315000000001</v>
      </c>
      <c r="AW12" s="2733">
        <v>640.50850000000003</v>
      </c>
      <c r="AX12" s="2733">
        <v>739.81459999999993</v>
      </c>
      <c r="AY12" s="999">
        <v>601.61490000000003</v>
      </c>
      <c r="AZ12" s="999">
        <v>1981.9380000000001</v>
      </c>
      <c r="BA12" s="999">
        <v>783.27639999999997</v>
      </c>
      <c r="BB12" s="999">
        <v>521.7568</v>
      </c>
      <c r="BC12" s="999">
        <v>547.50980000000004</v>
      </c>
      <c r="BD12" s="999">
        <v>1852.5430000000001</v>
      </c>
      <c r="BE12" s="999">
        <v>1005.2375999999999</v>
      </c>
      <c r="BF12" s="999">
        <v>994.25099999999998</v>
      </c>
      <c r="BG12" s="999">
        <v>551.01930000000004</v>
      </c>
      <c r="BH12" s="999">
        <v>2550.5079000000001</v>
      </c>
      <c r="BI12" s="999">
        <v>1088.0726446799999</v>
      </c>
      <c r="BJ12" s="999">
        <v>707.86923355999988</v>
      </c>
      <c r="BK12" s="999">
        <v>827.60296255999992</v>
      </c>
      <c r="BL12" s="999">
        <v>2623.5448407999997</v>
      </c>
      <c r="BM12" s="999">
        <v>621.31169999999997</v>
      </c>
      <c r="BN12" s="999">
        <v>1066.5250000000001</v>
      </c>
      <c r="BO12" s="999">
        <v>708.75620000000004</v>
      </c>
      <c r="BP12" s="999">
        <v>2396.5928999999996</v>
      </c>
      <c r="BQ12" s="999">
        <v>890.77140000000009</v>
      </c>
      <c r="BR12" s="999">
        <v>726.59719999999993</v>
      </c>
      <c r="BS12" s="999">
        <v>563.55575421000003</v>
      </c>
      <c r="BT12" s="2734">
        <v>2180.9243542099998</v>
      </c>
      <c r="BU12" s="2734">
        <v>1332.04286</v>
      </c>
      <c r="BV12" s="2734">
        <v>1216.5648260199998</v>
      </c>
      <c r="BW12" s="2734">
        <v>835.99810000000002</v>
      </c>
      <c r="BX12" s="2734">
        <v>3384.6057860200003</v>
      </c>
      <c r="BY12" s="2734">
        <v>1112.8485000000001</v>
      </c>
      <c r="BZ12" s="2734">
        <v>747.50800000000004</v>
      </c>
      <c r="CA12" s="2734">
        <v>947.95999680000102</v>
      </c>
      <c r="CB12" s="2734">
        <v>2808.316496800001</v>
      </c>
      <c r="CC12" s="2734">
        <v>1213.4478689700002</v>
      </c>
      <c r="CD12" s="2734">
        <v>888.95926029999998</v>
      </c>
      <c r="CE12" s="2734">
        <v>945.93170618000192</v>
      </c>
      <c r="CF12" s="2734">
        <v>3048.3388354500021</v>
      </c>
      <c r="CG12" s="2734">
        <v>1043.640515809999</v>
      </c>
      <c r="CH12" s="2734">
        <v>1184.5854013300002</v>
      </c>
      <c r="CI12" s="2734">
        <v>1430.96505622</v>
      </c>
      <c r="CJ12" s="2734">
        <v>3659.1909733599987</v>
      </c>
      <c r="CK12" s="2734">
        <v>1407.79577668</v>
      </c>
      <c r="CL12" s="2734">
        <v>778.02113181999994</v>
      </c>
      <c r="CM12" s="2734">
        <v>816.99164364000092</v>
      </c>
      <c r="CN12" s="2734">
        <v>3002.8085521400008</v>
      </c>
      <c r="CO12" s="2734">
        <v>1373.5238737800023</v>
      </c>
      <c r="CP12" s="2734">
        <v>1028.6639021600017</v>
      </c>
      <c r="CQ12" s="2734">
        <v>1476.53907469</v>
      </c>
      <c r="CR12" s="2734">
        <v>3878.7268506300043</v>
      </c>
      <c r="CS12" s="2734">
        <v>13572.121181600003</v>
      </c>
      <c r="CT12" s="2734">
        <v>1414.1932183200001</v>
      </c>
      <c r="CU12" s="2734">
        <v>509.77632430999995</v>
      </c>
      <c r="CV12" s="2734">
        <v>782.81172263000008</v>
      </c>
      <c r="CW12" s="2734">
        <v>2706.7812652600001</v>
      </c>
      <c r="CX12" s="2734">
        <v>1649.09096039</v>
      </c>
      <c r="CY12" s="2734">
        <v>1463.2456078099997</v>
      </c>
      <c r="CZ12" s="2734">
        <v>754.88138079999999</v>
      </c>
      <c r="DA12" s="2734">
        <v>3867.2179489999999</v>
      </c>
      <c r="DB12" s="2734">
        <v>1894.5797897400003</v>
      </c>
      <c r="DC12" s="2734">
        <v>874.94766221999907</v>
      </c>
      <c r="DD12" s="2734">
        <v>1191.6676567</v>
      </c>
      <c r="DE12" s="2734">
        <v>3961.1951086599993</v>
      </c>
      <c r="DF12" s="2734">
        <v>1871.7102697299988</v>
      </c>
      <c r="DG12" s="2734">
        <v>1496.0321409699982</v>
      </c>
      <c r="DH12" s="2734">
        <v>1918.8854475199987</v>
      </c>
      <c r="DI12" s="2734">
        <v>5286.6278582199957</v>
      </c>
      <c r="DJ12" s="2734">
        <v>15821.822181139994</v>
      </c>
      <c r="DK12" s="2734">
        <v>1413.9990842300006</v>
      </c>
      <c r="DL12" s="2734">
        <v>971.21880639000051</v>
      </c>
      <c r="DM12" s="2734">
        <v>1382.6614942800002</v>
      </c>
      <c r="DN12" s="2734">
        <v>3767.8793849000012</v>
      </c>
      <c r="DO12" s="2734">
        <v>2130.0648491299999</v>
      </c>
      <c r="DP12" s="2734">
        <v>1872.32598676</v>
      </c>
      <c r="DQ12" s="2734">
        <v>1037.4257145700017</v>
      </c>
      <c r="DR12" s="2734">
        <v>5039.8165504600011</v>
      </c>
      <c r="DS12" s="2734">
        <v>8807.6959353600014</v>
      </c>
      <c r="DT12" s="2734">
        <v>2521.7955342899991</v>
      </c>
      <c r="DU12" s="2734">
        <v>1029.1828575500031</v>
      </c>
      <c r="DV12" s="2734">
        <v>2396.9831016600019</v>
      </c>
      <c r="DW12" s="2734">
        <v>5947.9614935000045</v>
      </c>
      <c r="DX12" s="2734">
        <v>1404.6794533499967</v>
      </c>
      <c r="DY12" s="2734">
        <v>1871.4409000100009</v>
      </c>
      <c r="DZ12" s="2734">
        <v>1737.4791116900028</v>
      </c>
      <c r="EA12" s="2734">
        <v>5013.5994650499997</v>
      </c>
      <c r="EB12" s="2734">
        <v>19769.256893910009</v>
      </c>
      <c r="EC12" s="2734">
        <v>2810.5343827299998</v>
      </c>
      <c r="ED12" s="999">
        <v>1281.8123561199995</v>
      </c>
      <c r="EE12" s="999">
        <v>2316.7921302599998</v>
      </c>
      <c r="EF12" s="999">
        <v>6409.1388691099992</v>
      </c>
      <c r="EG12" s="999">
        <v>1634.1811320099998</v>
      </c>
      <c r="EH12" s="999">
        <v>2214.3711334899999</v>
      </c>
      <c r="EI12" s="999">
        <v>1797.9988643800002</v>
      </c>
      <c r="EJ12" s="999">
        <v>5646.5511298800002</v>
      </c>
      <c r="EK12" s="999">
        <v>2103.0526156000019</v>
      </c>
      <c r="EL12" s="999">
        <v>2230.1338147400002</v>
      </c>
      <c r="EM12" s="999">
        <v>2436.76298761</v>
      </c>
      <c r="EN12" s="999">
        <v>6769.9494179500016</v>
      </c>
      <c r="EO12" s="999">
        <v>1557.3130707399996</v>
      </c>
      <c r="EP12" s="999">
        <v>2501.8979978500001</v>
      </c>
      <c r="EQ12" s="999">
        <v>1714.4084070199999</v>
      </c>
      <c r="ER12" s="999">
        <v>5773.6194756099994</v>
      </c>
      <c r="ES12" s="999">
        <v>24599.258892549999</v>
      </c>
      <c r="ET12" s="999">
        <v>2350.4509888300008</v>
      </c>
      <c r="EU12" s="999">
        <v>2341.6344603799985</v>
      </c>
      <c r="EV12" s="999">
        <v>3574.3906296700043</v>
      </c>
      <c r="EW12" s="999">
        <v>8266.4760788800031</v>
      </c>
      <c r="EX12" s="999">
        <v>2227.332429</v>
      </c>
      <c r="EY12" s="999">
        <v>2573.1588809</v>
      </c>
      <c r="EZ12" s="999">
        <v>1954.09250883</v>
      </c>
      <c r="FA12" s="999">
        <v>6754.5838187299996</v>
      </c>
      <c r="FB12" s="999">
        <v>3570.2262265400004</v>
      </c>
      <c r="FC12" s="999">
        <v>2907.1825165500009</v>
      </c>
      <c r="FD12" s="999">
        <v>3866.7204473799998</v>
      </c>
      <c r="FE12" s="999">
        <v>10344.129190470001</v>
      </c>
      <c r="FF12" s="999">
        <v>2607.8280864999997</v>
      </c>
      <c r="FG12" s="999">
        <v>3295.9699415699997</v>
      </c>
      <c r="FH12" s="999">
        <v>2253.5986044999959</v>
      </c>
      <c r="FI12" s="999">
        <v>8157.3966325699948</v>
      </c>
      <c r="FJ12" s="999">
        <v>33522.58572065</v>
      </c>
      <c r="FK12" s="999">
        <v>3806.3341999999998</v>
      </c>
      <c r="FL12" s="999">
        <v>3060.1105000000002</v>
      </c>
      <c r="FM12" s="999">
        <v>4060.0544999999997</v>
      </c>
      <c r="FN12" s="999">
        <f t="shared" si="2"/>
        <v>10926.4992</v>
      </c>
      <c r="FO12" s="999">
        <v>2982.8590000000004</v>
      </c>
      <c r="FP12" s="999">
        <v>3936.0817999999999</v>
      </c>
      <c r="FQ12" s="999">
        <v>2627.2141000000001</v>
      </c>
      <c r="FR12" s="999">
        <f t="shared" si="3"/>
        <v>9546.1549000000014</v>
      </c>
      <c r="FS12" s="999">
        <v>3078.5475999999999</v>
      </c>
      <c r="FT12" s="999">
        <v>3924.6693</v>
      </c>
      <c r="FU12" s="999">
        <v>4560.8396999999995</v>
      </c>
      <c r="FV12" s="999">
        <f t="shared" si="4"/>
        <v>11564.0566</v>
      </c>
      <c r="FW12" s="999">
        <v>4005.6433999999999</v>
      </c>
      <c r="FX12" s="999">
        <v>5592.7168050099999</v>
      </c>
      <c r="FY12" s="999">
        <v>4052.3013763400004</v>
      </c>
      <c r="FZ12" s="999">
        <f t="shared" si="5"/>
        <v>13650.661581349999</v>
      </c>
      <c r="GA12" s="999">
        <v>45687.372281350006</v>
      </c>
      <c r="GB12" s="999">
        <v>3620.0490955299988</v>
      </c>
      <c r="GC12" s="999">
        <v>5866.8191411950111</v>
      </c>
      <c r="GD12" s="999">
        <v>1398.4224962400001</v>
      </c>
      <c r="GE12" s="999">
        <v>10885.290732965012</v>
      </c>
      <c r="GF12" s="999">
        <v>743.07817304000753</v>
      </c>
      <c r="GG12" s="999">
        <v>1762.7125453660051</v>
      </c>
      <c r="GH12" s="999">
        <v>1040.6319225199964</v>
      </c>
      <c r="GI12" s="999">
        <v>3546.4226409260086</v>
      </c>
      <c r="GJ12" s="999">
        <v>1477.5299199199999</v>
      </c>
      <c r="GK12" s="999">
        <v>3347.1232208199999</v>
      </c>
      <c r="GL12" s="999">
        <v>6142.0631163217113</v>
      </c>
      <c r="GM12" s="999">
        <v>10966.716257061711</v>
      </c>
      <c r="GN12" s="999">
        <v>1099.7326085699901</v>
      </c>
      <c r="GO12" s="999">
        <v>1138.04891292</v>
      </c>
      <c r="GP12" s="999">
        <v>1711.5659596</v>
      </c>
      <c r="GQ12" s="999">
        <v>3949.3474810899902</v>
      </c>
      <c r="GR12" s="999">
        <f t="shared" si="6"/>
        <v>29347.777112042721</v>
      </c>
      <c r="GS12" s="1002">
        <v>1451.811880967183</v>
      </c>
      <c r="GT12" s="999">
        <v>11167.67526443279</v>
      </c>
      <c r="GU12" s="999">
        <v>1914.3670334624085</v>
      </c>
      <c r="GV12" s="999">
        <f t="shared" si="12"/>
        <v>14533.854178862381</v>
      </c>
      <c r="GW12" s="999">
        <v>1511.85</v>
      </c>
      <c r="GX12" s="999">
        <v>1400.49</v>
      </c>
      <c r="GY12" s="999">
        <v>1582.31</v>
      </c>
      <c r="GZ12" s="999">
        <f t="shared" si="7"/>
        <v>4494.6499999999996</v>
      </c>
      <c r="HA12" s="999">
        <v>1954.81</v>
      </c>
      <c r="HB12" s="999">
        <v>7806.58</v>
      </c>
      <c r="HC12" s="999">
        <v>5656.16</v>
      </c>
      <c r="HD12" s="999">
        <f t="shared" si="9"/>
        <v>15417.55</v>
      </c>
      <c r="HE12" s="999">
        <v>6585.35</v>
      </c>
      <c r="HF12" s="999">
        <v>2651.29</v>
      </c>
      <c r="HG12" s="999">
        <v>3109.57</v>
      </c>
      <c r="HH12" s="999">
        <f t="shared" si="10"/>
        <v>12346.210000000001</v>
      </c>
      <c r="HI12" s="1001">
        <f t="shared" si="11"/>
        <v>46792.264178862388</v>
      </c>
      <c r="HJ12" s="1002">
        <v>5099.075694950001</v>
      </c>
      <c r="HK12" s="999">
        <v>10214.245243420002</v>
      </c>
      <c r="HL12" s="999">
        <v>3087.2799493299999</v>
      </c>
      <c r="HM12" s="999">
        <v>18400.600887700006</v>
      </c>
      <c r="HN12" s="999">
        <v>2559.6630139400004</v>
      </c>
      <c r="HO12" s="999">
        <v>2312.5475721499997</v>
      </c>
      <c r="HP12" s="999">
        <v>1852.9710294900001</v>
      </c>
      <c r="HQ12" s="999">
        <v>6725.1816155799997</v>
      </c>
      <c r="HR12" s="999">
        <v>3560.3617637118318</v>
      </c>
      <c r="HS12" s="999">
        <v>11618.671967929124</v>
      </c>
      <c r="HT12" s="999">
        <v>2147.5916980010766</v>
      </c>
      <c r="HU12" s="999">
        <v>17326.625429642034</v>
      </c>
      <c r="HV12" s="999">
        <v>1656.0872075619209</v>
      </c>
      <c r="HW12" s="999">
        <v>2120.2604397599971</v>
      </c>
      <c r="HX12" s="999">
        <v>3662.3514534999999</v>
      </c>
      <c r="HY12" s="999">
        <v>7438.6991008219175</v>
      </c>
      <c r="HZ12" s="1001">
        <f t="shared" si="1"/>
        <v>49891.10703374396</v>
      </c>
      <c r="IA12" s="1002">
        <v>2595.5450377299849</v>
      </c>
      <c r="IB12" s="999">
        <v>12836.193679040001</v>
      </c>
      <c r="IC12" s="999">
        <v>1811.43612603</v>
      </c>
      <c r="ID12" s="1001">
        <v>17243.174842799985</v>
      </c>
    </row>
    <row r="13" spans="1:238" ht="23.25" customHeight="1">
      <c r="A13" s="2719" t="s">
        <v>741</v>
      </c>
      <c r="B13" s="1031">
        <v>89.407399999999996</v>
      </c>
      <c r="C13" s="1031">
        <v>72.136799999999994</v>
      </c>
      <c r="D13" s="1031">
        <v>122.67319999999999</v>
      </c>
      <c r="E13" s="1031">
        <v>284.2174</v>
      </c>
      <c r="F13" s="1031">
        <v>192.3323</v>
      </c>
      <c r="G13" s="1031">
        <v>100.248</v>
      </c>
      <c r="H13" s="1031">
        <v>221.14519999999999</v>
      </c>
      <c r="I13" s="1031">
        <v>513.72550000000001</v>
      </c>
      <c r="J13" s="1031">
        <v>145.16220000000001</v>
      </c>
      <c r="K13" s="1031">
        <v>124.0271</v>
      </c>
      <c r="L13" s="1031">
        <v>115.4469</v>
      </c>
      <c r="M13" s="1031">
        <v>384.63619999999997</v>
      </c>
      <c r="N13" s="1031">
        <v>297.572</v>
      </c>
      <c r="O13" s="1031">
        <v>161.351</v>
      </c>
      <c r="P13" s="1031">
        <v>238.2098</v>
      </c>
      <c r="Q13" s="1031">
        <v>697.13279999999997</v>
      </c>
      <c r="R13" s="1031">
        <v>1879.7119</v>
      </c>
      <c r="S13" s="1031">
        <v>399.43200000000002</v>
      </c>
      <c r="T13" s="1031">
        <v>291.9821</v>
      </c>
      <c r="U13" s="1031">
        <v>201.00380000000001</v>
      </c>
      <c r="V13" s="1031">
        <v>892.41789999999992</v>
      </c>
      <c r="W13" s="1031">
        <v>516.44719999999995</v>
      </c>
      <c r="X13" s="1031">
        <v>215.01130000000001</v>
      </c>
      <c r="Y13" s="1031">
        <v>201.2329</v>
      </c>
      <c r="Z13" s="1031">
        <v>932.69139999999993</v>
      </c>
      <c r="AA13" s="1031">
        <v>324.98989999999998</v>
      </c>
      <c r="AB13" s="1031">
        <v>339.7792</v>
      </c>
      <c r="AC13" s="1031">
        <v>353.4513</v>
      </c>
      <c r="AD13" s="1031">
        <v>1018.2203999999999</v>
      </c>
      <c r="AE13" s="1031">
        <v>389.80309999999997</v>
      </c>
      <c r="AF13" s="1031">
        <v>235.66200000000001</v>
      </c>
      <c r="AG13" s="1031">
        <v>319.4502</v>
      </c>
      <c r="AH13" s="1031">
        <v>944.9153</v>
      </c>
      <c r="AI13" s="1031">
        <v>3788.2449999999999</v>
      </c>
      <c r="AJ13" s="1031">
        <v>352.91359999999997</v>
      </c>
      <c r="AK13" s="1031">
        <v>354.56830000000002</v>
      </c>
      <c r="AL13" s="1031">
        <v>430.8417</v>
      </c>
      <c r="AM13" s="2831"/>
      <c r="AN13" s="1031"/>
      <c r="AO13" s="2803"/>
      <c r="AP13" s="1031">
        <v>1138.3235999999999</v>
      </c>
      <c r="AQ13" s="1031">
        <v>453.80700000000002</v>
      </c>
      <c r="AR13" s="1031">
        <v>835.76549999999997</v>
      </c>
      <c r="AS13" s="1031">
        <v>367.3449</v>
      </c>
      <c r="AT13" s="1031">
        <v>1656.9174</v>
      </c>
      <c r="AU13" s="1031">
        <v>1178.3793000000001</v>
      </c>
      <c r="AV13" s="1031">
        <v>1969.5728000000001</v>
      </c>
      <c r="AW13" s="1031">
        <v>457.66750000000002</v>
      </c>
      <c r="AX13" s="1031">
        <v>581.47209999999995</v>
      </c>
      <c r="AY13" s="1032">
        <v>535.93079999999998</v>
      </c>
      <c r="AZ13" s="1032">
        <v>1575.0704000000001</v>
      </c>
      <c r="BA13" s="1032">
        <v>538.45079999999996</v>
      </c>
      <c r="BB13" s="1032">
        <v>477.90199999999999</v>
      </c>
      <c r="BC13" s="1032">
        <v>492.4126</v>
      </c>
      <c r="BD13" s="1032">
        <v>1508.7654</v>
      </c>
      <c r="BE13" s="1032">
        <v>746.04089999999997</v>
      </c>
      <c r="BF13" s="1032">
        <v>765.29449999999997</v>
      </c>
      <c r="BG13" s="1032">
        <v>510.73160000000001</v>
      </c>
      <c r="BH13" s="1032">
        <v>2022.067</v>
      </c>
      <c r="BI13" s="945">
        <v>794.91304467999998</v>
      </c>
      <c r="BJ13" s="945">
        <v>635.24683355999991</v>
      </c>
      <c r="BK13" s="945">
        <v>710.04136255999992</v>
      </c>
      <c r="BL13" s="945">
        <v>2140.2012407999996</v>
      </c>
      <c r="BM13" s="945">
        <v>370.11180000000002</v>
      </c>
      <c r="BN13" s="945">
        <v>845.9914</v>
      </c>
      <c r="BO13" s="945">
        <v>629.53390000000002</v>
      </c>
      <c r="BP13" s="945">
        <v>1845.6370999999999</v>
      </c>
      <c r="BQ13" s="945">
        <v>547.87170000000003</v>
      </c>
      <c r="BR13" s="945">
        <v>662.19299999999998</v>
      </c>
      <c r="BS13" s="945">
        <v>461.26004999999998</v>
      </c>
      <c r="BT13" s="2735">
        <v>1671.32475</v>
      </c>
      <c r="BU13" s="2735">
        <v>1006.91276</v>
      </c>
      <c r="BV13" s="2735">
        <v>1024.2285092699999</v>
      </c>
      <c r="BW13" s="2735">
        <v>763.00319999999999</v>
      </c>
      <c r="BX13" s="2735">
        <v>2794.1444692700002</v>
      </c>
      <c r="BY13" s="2735">
        <v>791.91</v>
      </c>
      <c r="BZ13" s="2735">
        <v>672.19060000000002</v>
      </c>
      <c r="CA13" s="2735">
        <v>691.16616344000101</v>
      </c>
      <c r="CB13" s="2735">
        <v>2155.2667634400009</v>
      </c>
      <c r="CC13" s="2735">
        <v>897.0919925500001</v>
      </c>
      <c r="CD13" s="2735">
        <v>683.42095391999999</v>
      </c>
      <c r="CE13" s="2735">
        <v>723.64015009000195</v>
      </c>
      <c r="CF13" s="2735">
        <v>2304.1530965600018</v>
      </c>
      <c r="CG13" s="2735">
        <v>690.50440288999903</v>
      </c>
      <c r="CH13" s="2735">
        <v>1107.6994794100001</v>
      </c>
      <c r="CI13" s="2735">
        <v>1247.0071915199999</v>
      </c>
      <c r="CJ13" s="2735">
        <v>3045.211073819999</v>
      </c>
      <c r="CK13" s="2735">
        <v>1066.7548698000001</v>
      </c>
      <c r="CL13" s="2735">
        <v>539.56093492999992</v>
      </c>
      <c r="CM13" s="2735">
        <v>607.08051535000095</v>
      </c>
      <c r="CN13" s="2735">
        <v>2213.3963200800008</v>
      </c>
      <c r="CO13" s="2735">
        <v>1300.7894398400024</v>
      </c>
      <c r="CP13" s="2735">
        <v>963.57225543000175</v>
      </c>
      <c r="CQ13" s="2735">
        <v>1220.7555479499999</v>
      </c>
      <c r="CR13" s="2735">
        <v>3485.1172432200042</v>
      </c>
      <c r="CS13" s="2735">
        <v>11039.462218370003</v>
      </c>
      <c r="CT13" s="2735">
        <v>1106.2225135000001</v>
      </c>
      <c r="CU13" s="2735">
        <v>259.07080668999998</v>
      </c>
      <c r="CV13" s="2735">
        <v>582.49207589000014</v>
      </c>
      <c r="CW13" s="2735">
        <v>1947.7853960800001</v>
      </c>
      <c r="CX13" s="2735">
        <v>1345.8086699399998</v>
      </c>
      <c r="CY13" s="2735">
        <v>1274.2762305199997</v>
      </c>
      <c r="CZ13" s="2735">
        <v>625.88521652999998</v>
      </c>
      <c r="DA13" s="2735">
        <v>3245.97011699</v>
      </c>
      <c r="DB13" s="2735">
        <v>1568.1567477900003</v>
      </c>
      <c r="DC13" s="2735">
        <v>640.11008475999904</v>
      </c>
      <c r="DD13" s="2735">
        <v>937.01742234000005</v>
      </c>
      <c r="DE13" s="2735">
        <v>3145.2842548899994</v>
      </c>
      <c r="DF13" s="2735">
        <v>1491.7100864699989</v>
      </c>
      <c r="DG13" s="2735">
        <v>1194.8700859599983</v>
      </c>
      <c r="DH13" s="2735">
        <v>1468.4465418499988</v>
      </c>
      <c r="DI13" s="2735">
        <v>4155.0267142799958</v>
      </c>
      <c r="DJ13" s="2735">
        <v>12494.066482239994</v>
      </c>
      <c r="DK13" s="2735">
        <v>1349.3264339900006</v>
      </c>
      <c r="DL13" s="2735">
        <v>452.00743933000041</v>
      </c>
      <c r="DM13" s="2735">
        <v>1304.1801186900002</v>
      </c>
      <c r="DN13" s="2735">
        <v>3105.5139920100014</v>
      </c>
      <c r="DO13" s="2735">
        <v>1726.7510071299998</v>
      </c>
      <c r="DP13" s="2735">
        <v>1547.1121641</v>
      </c>
      <c r="DQ13" s="2735">
        <v>688.6892660200017</v>
      </c>
      <c r="DR13" s="2735">
        <v>3962.5524372500008</v>
      </c>
      <c r="DS13" s="2735">
        <v>7068.0664292600022</v>
      </c>
      <c r="DT13" s="2735">
        <v>2098.8990301599993</v>
      </c>
      <c r="DU13" s="2735">
        <v>800.70636880000302</v>
      </c>
      <c r="DV13" s="2735">
        <v>1997.2474219400019</v>
      </c>
      <c r="DW13" s="2735">
        <v>4896.8528209000042</v>
      </c>
      <c r="DX13" s="2735">
        <v>647.15089613999669</v>
      </c>
      <c r="DY13" s="2735">
        <v>1401.7542846900008</v>
      </c>
      <c r="DZ13" s="2735">
        <v>1195.6445924100028</v>
      </c>
      <c r="EA13" s="2735">
        <v>3244.5497732399999</v>
      </c>
      <c r="EB13" s="2735">
        <v>15209.469023400008</v>
      </c>
      <c r="EC13" s="2735">
        <v>2214.4907712499999</v>
      </c>
      <c r="ED13" s="945">
        <v>1097.2277622899996</v>
      </c>
      <c r="EE13" s="945">
        <v>1947.8334231699996</v>
      </c>
      <c r="EF13" s="945">
        <v>5259.5519567099991</v>
      </c>
      <c r="EG13" s="945">
        <v>849.91864030999989</v>
      </c>
      <c r="EH13" s="945">
        <v>1610.16672328</v>
      </c>
      <c r="EI13" s="945">
        <v>1415.9924442500003</v>
      </c>
      <c r="EJ13" s="945">
        <v>3876.0778078400003</v>
      </c>
      <c r="EK13" s="945">
        <v>1772.283677190002</v>
      </c>
      <c r="EL13" s="945">
        <v>1574.3485613700002</v>
      </c>
      <c r="EM13" s="945">
        <v>1793.9931343199999</v>
      </c>
      <c r="EN13" s="945">
        <v>5140.625372880002</v>
      </c>
      <c r="EO13" s="945">
        <v>828.5591311099995</v>
      </c>
      <c r="EP13" s="945">
        <v>2001.5685314</v>
      </c>
      <c r="EQ13" s="945">
        <v>1245.6819258999999</v>
      </c>
      <c r="ER13" s="945">
        <v>4075.8095884099998</v>
      </c>
      <c r="ES13" s="945">
        <v>18352.064725839999</v>
      </c>
      <c r="ET13" s="945">
        <v>2063.940198830001</v>
      </c>
      <c r="EU13" s="945">
        <v>1710.3423203799985</v>
      </c>
      <c r="EV13" s="945">
        <v>2931.1492596700045</v>
      </c>
      <c r="EW13" s="945">
        <v>6705.4317788800035</v>
      </c>
      <c r="EX13" s="945">
        <v>1496.3151290000001</v>
      </c>
      <c r="EY13" s="945">
        <v>2098.7954426699998</v>
      </c>
      <c r="EZ13" s="945">
        <v>1586.72235105</v>
      </c>
      <c r="FA13" s="945">
        <v>5181.8329227200002</v>
      </c>
      <c r="FB13" s="945">
        <v>3155.0751162800002</v>
      </c>
      <c r="FC13" s="945">
        <v>2257.5050250400009</v>
      </c>
      <c r="FD13" s="945">
        <v>3276.0950144799999</v>
      </c>
      <c r="FE13" s="945">
        <v>8688.6751558000014</v>
      </c>
      <c r="FF13" s="945">
        <v>1404.8007124999999</v>
      </c>
      <c r="FG13" s="945">
        <v>2626.7908658599995</v>
      </c>
      <c r="FH13" s="945">
        <v>1814.5002252699958</v>
      </c>
      <c r="FI13" s="945">
        <v>5846.0918036299954</v>
      </c>
      <c r="FJ13" s="945">
        <v>26422.03166103</v>
      </c>
      <c r="FK13" s="945">
        <v>3467.7633999999998</v>
      </c>
      <c r="FL13" s="945">
        <v>2346.0925000000002</v>
      </c>
      <c r="FM13" s="945">
        <v>3315.9654999999998</v>
      </c>
      <c r="FN13" s="945">
        <f t="shared" si="2"/>
        <v>9129.8214000000007</v>
      </c>
      <c r="FO13" s="945">
        <v>1495.9273000000001</v>
      </c>
      <c r="FP13" s="945">
        <v>3055.7676000000001</v>
      </c>
      <c r="FQ13" s="945">
        <v>2180.3580999999999</v>
      </c>
      <c r="FR13" s="945">
        <f t="shared" si="3"/>
        <v>6732.0530000000008</v>
      </c>
      <c r="FS13" s="945">
        <v>2668.9731999999999</v>
      </c>
      <c r="FT13" s="945">
        <v>2890.6698000000001</v>
      </c>
      <c r="FU13" s="945">
        <v>3632.4092999999998</v>
      </c>
      <c r="FV13" s="945">
        <f t="shared" si="4"/>
        <v>9192.0522999999994</v>
      </c>
      <c r="FW13" s="945">
        <v>1959.6886999999999</v>
      </c>
      <c r="FX13" s="945">
        <v>3686.18278302</v>
      </c>
      <c r="FY13" s="945">
        <v>3181.6475754900002</v>
      </c>
      <c r="FZ13" s="945">
        <f t="shared" si="5"/>
        <v>8827.5190585100008</v>
      </c>
      <c r="GA13" s="945">
        <v>33881.445758510003</v>
      </c>
      <c r="GB13" s="945">
        <v>3574.3945267199988</v>
      </c>
      <c r="GC13" s="945">
        <v>5774.7538855150115</v>
      </c>
      <c r="GD13" s="945">
        <v>1286.7829343000001</v>
      </c>
      <c r="GE13" s="945">
        <v>10635.931346535011</v>
      </c>
      <c r="GF13" s="945">
        <v>667.2063211300075</v>
      </c>
      <c r="GG13" s="945">
        <v>1455.390708316005</v>
      </c>
      <c r="GH13" s="945">
        <v>930.72261791999642</v>
      </c>
      <c r="GI13" s="945">
        <v>3053.3196473660087</v>
      </c>
      <c r="GJ13" s="945">
        <v>984.73256864999996</v>
      </c>
      <c r="GK13" s="945">
        <v>3342.4623098399998</v>
      </c>
      <c r="GL13" s="945">
        <v>6037.8277831917112</v>
      </c>
      <c r="GM13" s="945">
        <v>10365.022661681711</v>
      </c>
      <c r="GN13" s="945">
        <v>905.70321650999006</v>
      </c>
      <c r="GO13" s="945">
        <v>936.54539939999995</v>
      </c>
      <c r="GP13" s="945">
        <v>1676.3415953599999</v>
      </c>
      <c r="GQ13" s="945">
        <v>3518.59021126999</v>
      </c>
      <c r="GR13" s="945">
        <f t="shared" si="6"/>
        <v>27572.86386685272</v>
      </c>
      <c r="GS13" s="1007">
        <v>1368.55670920999</v>
      </c>
      <c r="GT13" s="945">
        <v>11105.516768108126</v>
      </c>
      <c r="GU13" s="945">
        <v>1854.19560571999</v>
      </c>
      <c r="GV13" s="945">
        <f t="shared" si="12"/>
        <v>14328.269083038105</v>
      </c>
      <c r="GW13" s="945">
        <v>1395.73</v>
      </c>
      <c r="GX13" s="945">
        <v>1271.28</v>
      </c>
      <c r="GY13" s="945">
        <v>1467.82</v>
      </c>
      <c r="GZ13" s="945">
        <f t="shared" si="7"/>
        <v>4134.83</v>
      </c>
      <c r="HA13" s="945">
        <v>1863.08</v>
      </c>
      <c r="HB13" s="945">
        <v>7758.34</v>
      </c>
      <c r="HC13" s="945">
        <v>5515.49</v>
      </c>
      <c r="HD13" s="945">
        <f t="shared" si="9"/>
        <v>15136.91</v>
      </c>
      <c r="HE13" s="945">
        <v>1224.97</v>
      </c>
      <c r="HF13" s="945">
        <v>2331.0700000000002</v>
      </c>
      <c r="HG13" s="945">
        <v>2902.23</v>
      </c>
      <c r="HH13" s="945">
        <f t="shared" si="10"/>
        <v>6458.27</v>
      </c>
      <c r="HI13" s="1006">
        <f t="shared" si="11"/>
        <v>40058.279083038105</v>
      </c>
      <c r="HJ13" s="1007">
        <v>2181.4970515800005</v>
      </c>
      <c r="HK13" s="945">
        <v>10103.910941980001</v>
      </c>
      <c r="HL13" s="945">
        <v>3004.6927896699999</v>
      </c>
      <c r="HM13" s="945">
        <v>15290.100783230002</v>
      </c>
      <c r="HN13" s="945">
        <v>2296.5369639300002</v>
      </c>
      <c r="HO13" s="945">
        <v>1968.9732331699997</v>
      </c>
      <c r="HP13" s="945">
        <v>1807.0761755999999</v>
      </c>
      <c r="HQ13" s="945">
        <v>6072.5863727000005</v>
      </c>
      <c r="HR13" s="945">
        <v>1596.1520805800001</v>
      </c>
      <c r="HS13" s="945">
        <v>11537.817187440001</v>
      </c>
      <c r="HT13" s="945">
        <v>2049.1162265500097</v>
      </c>
      <c r="HU13" s="945">
        <v>15183.08549457001</v>
      </c>
      <c r="HV13" s="945">
        <v>1310.6828120200039</v>
      </c>
      <c r="HW13" s="945">
        <v>1944.7487285899967</v>
      </c>
      <c r="HX13" s="945">
        <v>1516.4742958400002</v>
      </c>
      <c r="HY13" s="945">
        <v>4771.9058364500006</v>
      </c>
      <c r="HZ13" s="1006">
        <f t="shared" si="1"/>
        <v>41317.678486950012</v>
      </c>
      <c r="IA13" s="1007">
        <v>2518.563798399985</v>
      </c>
      <c r="IB13" s="945">
        <v>12724.352344110001</v>
      </c>
      <c r="IC13" s="945">
        <v>1745.7459228799999</v>
      </c>
      <c r="ID13" s="1006">
        <v>16988.662065389984</v>
      </c>
    </row>
    <row r="14" spans="1:238" ht="23.25" customHeight="1" thickBot="1">
      <c r="A14" s="2719" t="s">
        <v>802</v>
      </c>
      <c r="B14" s="1031">
        <v>24.59</v>
      </c>
      <c r="C14" s="1031">
        <v>13.5129</v>
      </c>
      <c r="D14" s="1031">
        <v>13.5329</v>
      </c>
      <c r="E14" s="1031">
        <v>51.635800000000003</v>
      </c>
      <c r="F14" s="1031">
        <v>69.737099999999998</v>
      </c>
      <c r="G14" s="1031">
        <v>55.6203</v>
      </c>
      <c r="H14" s="1031">
        <v>32.9696</v>
      </c>
      <c r="I14" s="1031">
        <v>158.327</v>
      </c>
      <c r="J14" s="1031">
        <v>48.651600000000002</v>
      </c>
      <c r="K14" s="1031">
        <v>41.971400000000003</v>
      </c>
      <c r="L14" s="1031">
        <v>73.202299999999994</v>
      </c>
      <c r="M14" s="1031">
        <v>163.8253</v>
      </c>
      <c r="N14" s="1031">
        <v>78.352400000000003</v>
      </c>
      <c r="O14" s="1031">
        <v>55.432000000000002</v>
      </c>
      <c r="P14" s="1031">
        <v>48.868600000000001</v>
      </c>
      <c r="Q14" s="1031">
        <v>182.65299999999999</v>
      </c>
      <c r="R14" s="1031">
        <v>556.44110000000001</v>
      </c>
      <c r="S14" s="1031">
        <v>13.1614</v>
      </c>
      <c r="T14" s="1031">
        <v>44.2607</v>
      </c>
      <c r="U14" s="1031">
        <v>11.735900000000001</v>
      </c>
      <c r="V14" s="1031">
        <v>69.158000000000001</v>
      </c>
      <c r="W14" s="1031">
        <v>99.0488</v>
      </c>
      <c r="X14" s="1031">
        <v>99.069599999999994</v>
      </c>
      <c r="Y14" s="1031">
        <v>14.3719</v>
      </c>
      <c r="Z14" s="1031">
        <v>212.49030000000002</v>
      </c>
      <c r="AA14" s="1031">
        <v>83.764799999999994</v>
      </c>
      <c r="AB14" s="1031">
        <v>59.792299999999997</v>
      </c>
      <c r="AC14" s="1031">
        <v>16.561299999999999</v>
      </c>
      <c r="AD14" s="1031">
        <v>160.11839999999998</v>
      </c>
      <c r="AE14" s="1031">
        <v>53.175400000000003</v>
      </c>
      <c r="AF14" s="1031">
        <v>68.481700000000004</v>
      </c>
      <c r="AG14" s="1031">
        <v>45.304000000000002</v>
      </c>
      <c r="AH14" s="1031">
        <v>166.96110000000002</v>
      </c>
      <c r="AI14" s="1031">
        <v>608.7278</v>
      </c>
      <c r="AJ14" s="1031">
        <v>60.3431</v>
      </c>
      <c r="AK14" s="1031">
        <v>155.68530000000001</v>
      </c>
      <c r="AL14" s="1031">
        <v>45.112299999999998</v>
      </c>
      <c r="AM14" s="2834"/>
      <c r="AN14" s="2835"/>
      <c r="AO14" s="2836"/>
      <c r="AP14" s="1031">
        <v>261.14069999999998</v>
      </c>
      <c r="AQ14" s="1031">
        <v>98.0989</v>
      </c>
      <c r="AR14" s="1031">
        <v>42.8127</v>
      </c>
      <c r="AS14" s="1031">
        <v>42.693100000000001</v>
      </c>
      <c r="AT14" s="1031">
        <v>183.60469999999998</v>
      </c>
      <c r="AU14" s="1031">
        <v>32.124899999999997</v>
      </c>
      <c r="AV14" s="1031">
        <v>245.85869999999997</v>
      </c>
      <c r="AW14" s="1031">
        <v>182.84100000000001</v>
      </c>
      <c r="AX14" s="1031">
        <v>158.3425</v>
      </c>
      <c r="AY14" s="1032">
        <v>65.684100000000001</v>
      </c>
      <c r="AZ14" s="1032">
        <v>406.86759999999998</v>
      </c>
      <c r="BA14" s="1032">
        <v>244.82560000000001</v>
      </c>
      <c r="BB14" s="1032">
        <v>43.854799999999997</v>
      </c>
      <c r="BC14" s="1032">
        <v>55.097200000000001</v>
      </c>
      <c r="BD14" s="1032">
        <v>343.77760000000001</v>
      </c>
      <c r="BE14" s="1032">
        <v>259.19670000000002</v>
      </c>
      <c r="BF14" s="1032">
        <v>228.95650000000001</v>
      </c>
      <c r="BG14" s="1032">
        <v>40.287700000000001</v>
      </c>
      <c r="BH14" s="1032">
        <v>528.44090000000006</v>
      </c>
      <c r="BI14" s="945">
        <v>293.15960000000001</v>
      </c>
      <c r="BJ14" s="945">
        <v>72.622399999999999</v>
      </c>
      <c r="BK14" s="945">
        <v>117.5616</v>
      </c>
      <c r="BL14" s="945">
        <v>483.34359999999998</v>
      </c>
      <c r="BM14" s="945">
        <v>251.19990000000001</v>
      </c>
      <c r="BN14" s="945">
        <v>220.53360000000001</v>
      </c>
      <c r="BO14" s="945">
        <v>79.222300000000004</v>
      </c>
      <c r="BP14" s="945">
        <v>550.95579999999995</v>
      </c>
      <c r="BQ14" s="945">
        <v>342.8997</v>
      </c>
      <c r="BR14" s="945">
        <v>64.404200000000003</v>
      </c>
      <c r="BS14" s="945">
        <v>102.29570421</v>
      </c>
      <c r="BT14" s="2735">
        <v>509.59960421</v>
      </c>
      <c r="BU14" s="2735">
        <v>325.13010000000003</v>
      </c>
      <c r="BV14" s="2735">
        <v>192.33631675000001</v>
      </c>
      <c r="BW14" s="2735">
        <v>72.994900000000001</v>
      </c>
      <c r="BX14" s="2735">
        <v>590.46131675000004</v>
      </c>
      <c r="BY14" s="2735">
        <v>320.93849999999998</v>
      </c>
      <c r="BZ14" s="2735">
        <v>75.317400000000006</v>
      </c>
      <c r="CA14" s="2735">
        <v>256.79383336000001</v>
      </c>
      <c r="CB14" s="2735">
        <v>653.04973336</v>
      </c>
      <c r="CC14" s="2735">
        <v>316.35587642000007</v>
      </c>
      <c r="CD14" s="2735">
        <v>205.53830637999999</v>
      </c>
      <c r="CE14" s="2735">
        <v>222.29155609</v>
      </c>
      <c r="CF14" s="2735">
        <v>744.18573889000015</v>
      </c>
      <c r="CG14" s="2735">
        <v>353.13611292000002</v>
      </c>
      <c r="CH14" s="2735">
        <v>76.885921920000001</v>
      </c>
      <c r="CI14" s="2735">
        <v>183.95786469999999</v>
      </c>
      <c r="CJ14" s="2735">
        <v>613.97989953999991</v>
      </c>
      <c r="CK14" s="2735">
        <v>341.04090688000002</v>
      </c>
      <c r="CL14" s="2735">
        <v>238.46019688999999</v>
      </c>
      <c r="CM14" s="2735">
        <v>209.91112828999999</v>
      </c>
      <c r="CN14" s="2735">
        <v>789.41223205999995</v>
      </c>
      <c r="CO14" s="2735">
        <v>72.734433940000031</v>
      </c>
      <c r="CP14" s="2735">
        <v>65.091646729999994</v>
      </c>
      <c r="CQ14" s="2735">
        <v>255.78352674000001</v>
      </c>
      <c r="CR14" s="2735">
        <v>393.60960741000008</v>
      </c>
      <c r="CS14" s="2735">
        <v>2532.6589632300006</v>
      </c>
      <c r="CT14" s="2735">
        <v>307.97070481999998</v>
      </c>
      <c r="CU14" s="2735">
        <v>250.70551761999999</v>
      </c>
      <c r="CV14" s="2735">
        <v>200.31964674</v>
      </c>
      <c r="CW14" s="2735">
        <v>758.99586918000011</v>
      </c>
      <c r="CX14" s="2735">
        <v>303.28229045</v>
      </c>
      <c r="CY14" s="2735">
        <v>188.96937728999998</v>
      </c>
      <c r="CZ14" s="2735">
        <v>128.99616427000001</v>
      </c>
      <c r="DA14" s="2735">
        <v>621.24783201000002</v>
      </c>
      <c r="DB14" s="2735">
        <v>326.42304194999997</v>
      </c>
      <c r="DC14" s="2735">
        <v>234.83757746000001</v>
      </c>
      <c r="DD14" s="2735">
        <v>254.65023436000001</v>
      </c>
      <c r="DE14" s="2735">
        <v>815.91085377000002</v>
      </c>
      <c r="DF14" s="2735">
        <v>380.00018325999997</v>
      </c>
      <c r="DG14" s="2735">
        <v>301.16205501000002</v>
      </c>
      <c r="DH14" s="2735">
        <v>450.43890567</v>
      </c>
      <c r="DI14" s="2735">
        <v>1131.6011439400002</v>
      </c>
      <c r="DJ14" s="2735">
        <v>3327.7556989</v>
      </c>
      <c r="DK14" s="2735">
        <v>64.672650239999896</v>
      </c>
      <c r="DL14" s="2735">
        <v>519.21136706000004</v>
      </c>
      <c r="DM14" s="2735">
        <v>78.481375589999985</v>
      </c>
      <c r="DN14" s="2735">
        <v>662.36539288999995</v>
      </c>
      <c r="DO14" s="2735">
        <v>403.31384200000002</v>
      </c>
      <c r="DP14" s="2735">
        <v>325.21382266000001</v>
      </c>
      <c r="DQ14" s="2735">
        <v>348.73644854999992</v>
      </c>
      <c r="DR14" s="2735">
        <v>1077.26411321</v>
      </c>
      <c r="DS14" s="2735">
        <v>1739.6295060999998</v>
      </c>
      <c r="DT14" s="2735">
        <v>422.89650412999998</v>
      </c>
      <c r="DU14" s="2735">
        <v>228.47648874999999</v>
      </c>
      <c r="DV14" s="2735">
        <v>399.73567972000001</v>
      </c>
      <c r="DW14" s="2735">
        <v>1051.1086726000001</v>
      </c>
      <c r="DX14" s="2735">
        <v>757.52855721000003</v>
      </c>
      <c r="DY14" s="2735">
        <v>469.68661531999999</v>
      </c>
      <c r="DZ14" s="2735">
        <v>541.83451927999999</v>
      </c>
      <c r="EA14" s="2735">
        <v>1769.04969181</v>
      </c>
      <c r="EB14" s="2735">
        <v>4559.7878705100002</v>
      </c>
      <c r="EC14" s="2735">
        <v>596.04361147999987</v>
      </c>
      <c r="ED14" s="945">
        <v>184.58459382999996</v>
      </c>
      <c r="EE14" s="945">
        <v>368.95870708999996</v>
      </c>
      <c r="EF14" s="945">
        <v>1149.5869123999998</v>
      </c>
      <c r="EG14" s="945">
        <v>784.26249169999994</v>
      </c>
      <c r="EH14" s="945">
        <v>604.20441020999999</v>
      </c>
      <c r="EI14" s="945">
        <v>382.00642013000004</v>
      </c>
      <c r="EJ14" s="945">
        <v>1770.4733220399999</v>
      </c>
      <c r="EK14" s="945">
        <v>330.76893841000003</v>
      </c>
      <c r="EL14" s="945">
        <v>655.78525336999996</v>
      </c>
      <c r="EM14" s="945">
        <v>642.76985329000001</v>
      </c>
      <c r="EN14" s="945">
        <v>1629.32404507</v>
      </c>
      <c r="EO14" s="945">
        <v>728.75393962999999</v>
      </c>
      <c r="EP14" s="945">
        <v>500.32946644999998</v>
      </c>
      <c r="EQ14" s="945">
        <v>468.72648112000002</v>
      </c>
      <c r="ER14" s="945">
        <v>1697.8098871999998</v>
      </c>
      <c r="ES14" s="945">
        <v>6247.1941667099991</v>
      </c>
      <c r="ET14" s="945">
        <v>286.51078999999999</v>
      </c>
      <c r="EU14" s="945">
        <v>631.29214000000002</v>
      </c>
      <c r="EV14" s="945">
        <v>643.24136999999996</v>
      </c>
      <c r="EW14" s="945">
        <v>1561.0443</v>
      </c>
      <c r="EX14" s="945">
        <v>731.01729999999998</v>
      </c>
      <c r="EY14" s="945">
        <v>474.36343823000004</v>
      </c>
      <c r="EZ14" s="945">
        <v>367.37015778000006</v>
      </c>
      <c r="FA14" s="945">
        <v>1572.7508960099999</v>
      </c>
      <c r="FB14" s="945">
        <v>415.15111026</v>
      </c>
      <c r="FC14" s="945">
        <v>649.67749150999998</v>
      </c>
      <c r="FD14" s="945">
        <v>590.62543289999996</v>
      </c>
      <c r="FE14" s="945">
        <v>1655.4540346699998</v>
      </c>
      <c r="FF14" s="945">
        <v>1203.027374</v>
      </c>
      <c r="FG14" s="945">
        <v>669.17907571000001</v>
      </c>
      <c r="FH14" s="945">
        <v>439.09837922999992</v>
      </c>
      <c r="FI14" s="945">
        <v>2311.3048289399999</v>
      </c>
      <c r="FJ14" s="945">
        <v>7100.5540596200008</v>
      </c>
      <c r="FK14" s="945">
        <v>338.57080000000002</v>
      </c>
      <c r="FL14" s="945">
        <v>714.01800000000003</v>
      </c>
      <c r="FM14" s="945">
        <v>744.08900000000006</v>
      </c>
      <c r="FN14" s="945">
        <f t="shared" si="2"/>
        <v>1796.6777999999999</v>
      </c>
      <c r="FO14" s="945">
        <v>1486.9317000000001</v>
      </c>
      <c r="FP14" s="945">
        <v>880.31420000000003</v>
      </c>
      <c r="FQ14" s="945">
        <v>446.85599999999999</v>
      </c>
      <c r="FR14" s="945">
        <f t="shared" si="3"/>
        <v>2814.1019000000001</v>
      </c>
      <c r="FS14" s="945">
        <v>409.57440000000003</v>
      </c>
      <c r="FT14" s="945">
        <v>1033.9994999999999</v>
      </c>
      <c r="FU14" s="945">
        <v>928.43039999999996</v>
      </c>
      <c r="FV14" s="945">
        <f t="shared" si="4"/>
        <v>2372.0043000000001</v>
      </c>
      <c r="FW14" s="945">
        <v>2045.9547</v>
      </c>
      <c r="FX14" s="945">
        <v>1906.5340219899999</v>
      </c>
      <c r="FY14" s="945">
        <v>870.65380085000004</v>
      </c>
      <c r="FZ14" s="945">
        <f t="shared" si="5"/>
        <v>4823.1425228400003</v>
      </c>
      <c r="GA14" s="945">
        <v>11805.92652284</v>
      </c>
      <c r="GB14" s="945">
        <v>45.654568809999994</v>
      </c>
      <c r="GC14" s="945">
        <v>92.065255680000007</v>
      </c>
      <c r="GD14" s="945">
        <v>111.63956193999999</v>
      </c>
      <c r="GE14" s="945">
        <v>249.35938643</v>
      </c>
      <c r="GF14" s="945">
        <v>75.87185190999999</v>
      </c>
      <c r="GG14" s="945">
        <v>307.32183705</v>
      </c>
      <c r="GH14" s="945">
        <v>109.90930460000003</v>
      </c>
      <c r="GI14" s="945">
        <v>493.10299356000007</v>
      </c>
      <c r="GJ14" s="945">
        <v>492.79735126999998</v>
      </c>
      <c r="GK14" s="945">
        <v>4.6609109799999997</v>
      </c>
      <c r="GL14" s="945">
        <v>104.23533313000003</v>
      </c>
      <c r="GM14" s="945">
        <v>601.69359538000003</v>
      </c>
      <c r="GN14" s="945">
        <v>194.02939205999999</v>
      </c>
      <c r="GO14" s="945">
        <v>201.50351351999998</v>
      </c>
      <c r="GP14" s="945">
        <v>35.22436424</v>
      </c>
      <c r="GQ14" s="945">
        <v>430.75726981999998</v>
      </c>
      <c r="GR14" s="945">
        <f t="shared" si="6"/>
        <v>1774.91324519</v>
      </c>
      <c r="GS14" s="1007">
        <v>83.255171757193096</v>
      </c>
      <c r="GT14" s="945">
        <v>62.158496324663759</v>
      </c>
      <c r="GU14" s="945">
        <v>60.171427742418551</v>
      </c>
      <c r="GV14" s="945">
        <f t="shared" si="12"/>
        <v>205.58509582427541</v>
      </c>
      <c r="GW14" s="945">
        <v>116.12</v>
      </c>
      <c r="GX14" s="945">
        <v>129.21</v>
      </c>
      <c r="GY14" s="945">
        <v>114.49</v>
      </c>
      <c r="GZ14" s="945">
        <f t="shared" si="7"/>
        <v>359.82</v>
      </c>
      <c r="HA14" s="945">
        <v>91.73</v>
      </c>
      <c r="HB14" s="945">
        <v>48.24</v>
      </c>
      <c r="HC14" s="945">
        <v>140.66999999999999</v>
      </c>
      <c r="HD14" s="945">
        <f t="shared" si="9"/>
        <v>280.64</v>
      </c>
      <c r="HE14" s="945">
        <v>5360.38</v>
      </c>
      <c r="HF14" s="945">
        <v>320.22000000000003</v>
      </c>
      <c r="HG14" s="945">
        <v>207.25</v>
      </c>
      <c r="HH14" s="945">
        <f t="shared" si="10"/>
        <v>5887.85</v>
      </c>
      <c r="HI14" s="1006">
        <f t="shared" si="11"/>
        <v>6733.8950958242758</v>
      </c>
      <c r="HJ14" s="1007">
        <v>2917.57864337</v>
      </c>
      <c r="HK14" s="945">
        <v>110.33430144</v>
      </c>
      <c r="HL14" s="945">
        <v>82.587159659999998</v>
      </c>
      <c r="HM14" s="945">
        <v>3110.5001044699998</v>
      </c>
      <c r="HN14" s="945">
        <v>263.12605001000003</v>
      </c>
      <c r="HO14" s="945">
        <v>343.57433897999999</v>
      </c>
      <c r="HP14" s="945">
        <v>45.89485389</v>
      </c>
      <c r="HQ14" s="945">
        <v>652.59524288</v>
      </c>
      <c r="HR14" s="945">
        <v>1964.2096831318322</v>
      </c>
      <c r="HS14" s="945">
        <v>80.854780489122703</v>
      </c>
      <c r="HT14" s="945">
        <v>98.475471451066682</v>
      </c>
      <c r="HU14" s="945">
        <v>2143.5399350720213</v>
      </c>
      <c r="HV14" s="945">
        <v>345.4043955419171</v>
      </c>
      <c r="HW14" s="945">
        <v>175.51171117000001</v>
      </c>
      <c r="HX14" s="945">
        <v>2145.8771576600002</v>
      </c>
      <c r="HY14" s="945">
        <v>2666.7932643719173</v>
      </c>
      <c r="HZ14" s="1006">
        <f t="shared" si="1"/>
        <v>8573.4285467939389</v>
      </c>
      <c r="IA14" s="1007">
        <v>76.981239329999994</v>
      </c>
      <c r="IB14" s="945">
        <v>111.84133493</v>
      </c>
      <c r="IC14" s="945">
        <v>65.690203150000002</v>
      </c>
      <c r="ID14" s="1006">
        <v>254.51277740999998</v>
      </c>
    </row>
    <row r="15" spans="1:238" s="1030" customFormat="1" ht="26.25" customHeight="1" thickTop="1">
      <c r="A15" s="2718" t="s">
        <v>803</v>
      </c>
      <c r="B15" s="2733">
        <v>65</v>
      </c>
      <c r="C15" s="2733">
        <v>185.69442857999999</v>
      </c>
      <c r="D15" s="2733">
        <v>81.979168999999999</v>
      </c>
      <c r="E15" s="2733">
        <v>332.67359757999998</v>
      </c>
      <c r="F15" s="2733">
        <v>0</v>
      </c>
      <c r="G15" s="2733">
        <v>86.399540000000002</v>
      </c>
      <c r="H15" s="2733">
        <v>0</v>
      </c>
      <c r="I15" s="2733">
        <v>86.399540000000002</v>
      </c>
      <c r="J15" s="2733">
        <v>0</v>
      </c>
      <c r="K15" s="2733">
        <v>81.869833</v>
      </c>
      <c r="L15" s="2733">
        <v>72.334337000000005</v>
      </c>
      <c r="M15" s="2733">
        <v>154.20417</v>
      </c>
      <c r="N15" s="2733">
        <v>88.300245000000004</v>
      </c>
      <c r="O15" s="2733">
        <v>88.398105000000001</v>
      </c>
      <c r="P15" s="2733">
        <v>59</v>
      </c>
      <c r="Q15" s="2733">
        <v>235.69835</v>
      </c>
      <c r="R15" s="2733">
        <v>808.97565758000007</v>
      </c>
      <c r="S15" s="2733">
        <v>0</v>
      </c>
      <c r="T15" s="2733">
        <v>0</v>
      </c>
      <c r="U15" s="2733">
        <v>0</v>
      </c>
      <c r="V15" s="2733">
        <v>0</v>
      </c>
      <c r="W15" s="2733">
        <v>0</v>
      </c>
      <c r="X15" s="2733">
        <v>30.47</v>
      </c>
      <c r="Y15" s="2733">
        <v>0</v>
      </c>
      <c r="Z15" s="2733">
        <v>30.47</v>
      </c>
      <c r="AA15" s="2733">
        <v>0</v>
      </c>
      <c r="AB15" s="2733">
        <v>105.3779999807</v>
      </c>
      <c r="AC15" s="2733">
        <v>166.24316266030002</v>
      </c>
      <c r="AD15" s="2733">
        <v>271.62116264100001</v>
      </c>
      <c r="AE15" s="2733">
        <v>396.73568114369999</v>
      </c>
      <c r="AF15" s="2733">
        <v>400.22817698990002</v>
      </c>
      <c r="AG15" s="2733">
        <v>59</v>
      </c>
      <c r="AH15" s="2733">
        <v>855.96385813360007</v>
      </c>
      <c r="AI15" s="2733">
        <v>1158.0550207746001</v>
      </c>
      <c r="AJ15" s="2733">
        <v>0</v>
      </c>
      <c r="AK15" s="2733">
        <v>0</v>
      </c>
      <c r="AL15" s="2733"/>
      <c r="AM15" s="2733"/>
      <c r="AN15" s="2733"/>
      <c r="AO15" s="2733">
        <v>0</v>
      </c>
      <c r="AP15" s="2733">
        <v>0</v>
      </c>
      <c r="AQ15" s="2733">
        <v>0</v>
      </c>
      <c r="AR15" s="2733">
        <v>0</v>
      </c>
      <c r="AS15" s="2733">
        <v>0</v>
      </c>
      <c r="AT15" s="2733">
        <v>0</v>
      </c>
      <c r="AU15" s="2733">
        <v>0</v>
      </c>
      <c r="AV15" s="2733">
        <v>0</v>
      </c>
      <c r="AW15" s="2733">
        <v>0</v>
      </c>
      <c r="AX15" s="2733">
        <v>0</v>
      </c>
      <c r="AY15" s="999">
        <v>0</v>
      </c>
      <c r="AZ15" s="999">
        <v>0</v>
      </c>
      <c r="BA15" s="999">
        <v>0</v>
      </c>
      <c r="BB15" s="999">
        <v>0</v>
      </c>
      <c r="BC15" s="999">
        <v>0</v>
      </c>
      <c r="BD15" s="999">
        <v>0</v>
      </c>
      <c r="BE15" s="999">
        <v>0</v>
      </c>
      <c r="BF15" s="999">
        <v>25</v>
      </c>
      <c r="BG15" s="999">
        <v>0</v>
      </c>
      <c r="BH15" s="999">
        <v>25</v>
      </c>
      <c r="BI15" s="999">
        <v>0</v>
      </c>
      <c r="BJ15" s="999">
        <v>0</v>
      </c>
      <c r="BK15" s="999">
        <v>0</v>
      </c>
      <c r="BL15" s="999">
        <v>0</v>
      </c>
      <c r="BM15" s="999">
        <v>0</v>
      </c>
      <c r="BN15" s="999">
        <v>0</v>
      </c>
      <c r="BO15" s="999">
        <v>0</v>
      </c>
      <c r="BP15" s="999">
        <v>0</v>
      </c>
      <c r="BQ15" s="999">
        <v>0</v>
      </c>
      <c r="BR15" s="999">
        <v>0</v>
      </c>
      <c r="BS15" s="999">
        <v>0</v>
      </c>
      <c r="BT15" s="2734">
        <v>0</v>
      </c>
      <c r="BU15" s="2734">
        <v>0</v>
      </c>
      <c r="BV15" s="2734">
        <v>0</v>
      </c>
      <c r="BW15" s="2734">
        <v>0</v>
      </c>
      <c r="BX15" s="2734">
        <v>0</v>
      </c>
      <c r="BY15" s="2734">
        <v>0</v>
      </c>
      <c r="BZ15" s="2734">
        <v>0</v>
      </c>
      <c r="CA15" s="2734">
        <v>0</v>
      </c>
      <c r="CB15" s="2734">
        <v>0</v>
      </c>
      <c r="CC15" s="2734">
        <v>0</v>
      </c>
      <c r="CD15" s="2734">
        <v>0</v>
      </c>
      <c r="CE15" s="2734">
        <v>0</v>
      </c>
      <c r="CF15" s="2734">
        <v>0</v>
      </c>
      <c r="CG15" s="2734">
        <v>0</v>
      </c>
      <c r="CH15" s="2734">
        <v>0</v>
      </c>
      <c r="CI15" s="2734">
        <v>0</v>
      </c>
      <c r="CJ15" s="2734">
        <v>0</v>
      </c>
      <c r="CK15" s="2734">
        <v>0</v>
      </c>
      <c r="CL15" s="2734">
        <v>0</v>
      </c>
      <c r="CM15" s="2734">
        <v>0</v>
      </c>
      <c r="CN15" s="2734">
        <v>0</v>
      </c>
      <c r="CO15" s="2734">
        <v>0</v>
      </c>
      <c r="CP15" s="2734">
        <v>0</v>
      </c>
      <c r="CQ15" s="2734">
        <v>0</v>
      </c>
      <c r="CR15" s="2734">
        <v>0</v>
      </c>
      <c r="CS15" s="2734">
        <v>0</v>
      </c>
      <c r="CT15" s="2734">
        <v>0</v>
      </c>
      <c r="CU15" s="2734">
        <v>0</v>
      </c>
      <c r="CV15" s="2734">
        <v>0</v>
      </c>
      <c r="CW15" s="2734">
        <v>0</v>
      </c>
      <c r="CX15" s="2734">
        <v>0</v>
      </c>
      <c r="CY15" s="2734">
        <v>0</v>
      </c>
      <c r="CZ15" s="2734">
        <v>25</v>
      </c>
      <c r="DA15" s="2734">
        <v>25</v>
      </c>
      <c r="DB15" s="2734">
        <v>0</v>
      </c>
      <c r="DC15" s="2734">
        <v>0</v>
      </c>
      <c r="DD15" s="2734">
        <v>100</v>
      </c>
      <c r="DE15" s="2734">
        <v>100</v>
      </c>
      <c r="DF15" s="2734">
        <v>0</v>
      </c>
      <c r="DG15" s="2734">
        <v>0.31137599999999999</v>
      </c>
      <c r="DH15" s="2734">
        <v>0</v>
      </c>
      <c r="DI15" s="2734">
        <v>0.31137599999999999</v>
      </c>
      <c r="DJ15" s="2734">
        <v>125.311376</v>
      </c>
      <c r="DK15" s="2734">
        <v>0</v>
      </c>
      <c r="DL15" s="2734">
        <v>0</v>
      </c>
      <c r="DM15" s="2734">
        <v>41.411946333333333</v>
      </c>
      <c r="DN15" s="2734">
        <v>41.411946333333333</v>
      </c>
      <c r="DO15" s="2734">
        <v>0</v>
      </c>
      <c r="DP15" s="2734">
        <v>0</v>
      </c>
      <c r="DQ15" s="2734">
        <v>41.411946333333333</v>
      </c>
      <c r="DR15" s="2734">
        <v>41.411946333333333</v>
      </c>
      <c r="DS15" s="2734">
        <v>82.823892666666666</v>
      </c>
      <c r="DT15" s="2734">
        <v>0</v>
      </c>
      <c r="DU15" s="2734">
        <v>0</v>
      </c>
      <c r="DV15" s="2734">
        <v>41.411946333333297</v>
      </c>
      <c r="DW15" s="2734">
        <v>41.411946333333297</v>
      </c>
      <c r="DX15" s="2734">
        <v>0</v>
      </c>
      <c r="DY15" s="2734">
        <v>0</v>
      </c>
      <c r="DZ15" s="2734">
        <v>0</v>
      </c>
      <c r="EA15" s="2734">
        <v>0</v>
      </c>
      <c r="EB15" s="2735">
        <v>124.235839</v>
      </c>
      <c r="EC15" s="2734">
        <v>0</v>
      </c>
      <c r="ED15" s="999">
        <v>48.671300000000002</v>
      </c>
      <c r="EE15" s="999">
        <v>0</v>
      </c>
      <c r="EF15" s="999">
        <v>48.671300000000002</v>
      </c>
      <c r="EG15" s="999">
        <v>0</v>
      </c>
      <c r="EH15" s="999">
        <v>67.104174999999998</v>
      </c>
      <c r="EI15" s="999">
        <v>25.667041999999999</v>
      </c>
      <c r="EJ15" s="999">
        <v>92.771216999999993</v>
      </c>
      <c r="EK15" s="999">
        <v>0</v>
      </c>
      <c r="EL15" s="999">
        <v>26.676971000000002</v>
      </c>
      <c r="EM15" s="999">
        <v>0</v>
      </c>
      <c r="EN15" s="999">
        <v>26.676971000000002</v>
      </c>
      <c r="EO15" s="999">
        <v>0</v>
      </c>
      <c r="EP15" s="999">
        <v>0</v>
      </c>
      <c r="EQ15" s="999">
        <v>0</v>
      </c>
      <c r="ER15" s="999">
        <v>0</v>
      </c>
      <c r="ES15" s="999">
        <v>168.11948799999999</v>
      </c>
      <c r="ET15" s="999">
        <v>0</v>
      </c>
      <c r="EU15" s="999">
        <v>0</v>
      </c>
      <c r="EV15" s="999">
        <v>49.679544999999997</v>
      </c>
      <c r="EW15" s="999">
        <v>49.679544999999997</v>
      </c>
      <c r="EX15" s="999">
        <v>0</v>
      </c>
      <c r="EY15" s="999">
        <v>0</v>
      </c>
      <c r="EZ15" s="999">
        <v>86.251227</v>
      </c>
      <c r="FA15" s="999">
        <v>86.251227</v>
      </c>
      <c r="FB15" s="999">
        <v>0</v>
      </c>
      <c r="FC15" s="999">
        <v>0</v>
      </c>
      <c r="FD15" s="999">
        <v>0</v>
      </c>
      <c r="FE15" s="999">
        <v>0</v>
      </c>
      <c r="FF15" s="999">
        <v>0</v>
      </c>
      <c r="FG15" s="999">
        <v>0</v>
      </c>
      <c r="FH15" s="999">
        <v>0</v>
      </c>
      <c r="FI15" s="999">
        <v>0</v>
      </c>
      <c r="FJ15" s="999">
        <v>135.93077199999999</v>
      </c>
      <c r="FK15" s="999">
        <v>0</v>
      </c>
      <c r="FL15" s="999">
        <v>0</v>
      </c>
      <c r="FM15" s="999">
        <v>0</v>
      </c>
      <c r="FN15" s="999">
        <f t="shared" si="2"/>
        <v>0</v>
      </c>
      <c r="FO15" s="999">
        <v>24.857766390000002</v>
      </c>
      <c r="FP15" s="999">
        <v>142.17412400000001</v>
      </c>
      <c r="FQ15" s="999">
        <v>0</v>
      </c>
      <c r="FR15" s="999">
        <f t="shared" si="3"/>
        <v>167.03189039</v>
      </c>
      <c r="FS15" s="999">
        <v>0</v>
      </c>
      <c r="FT15" s="999">
        <v>0</v>
      </c>
      <c r="FU15" s="999">
        <v>0</v>
      </c>
      <c r="FV15" s="999">
        <f t="shared" si="4"/>
        <v>0</v>
      </c>
      <c r="FW15" s="999">
        <v>0</v>
      </c>
      <c r="FX15" s="999">
        <v>0</v>
      </c>
      <c r="FY15" s="999">
        <v>0</v>
      </c>
      <c r="FZ15" s="999">
        <f t="shared" si="5"/>
        <v>0</v>
      </c>
      <c r="GA15" s="999">
        <v>167.03189038999997</v>
      </c>
      <c r="GB15" s="999">
        <v>0</v>
      </c>
      <c r="GC15" s="999">
        <v>0</v>
      </c>
      <c r="GD15" s="999">
        <v>0</v>
      </c>
      <c r="GE15" s="999">
        <v>0</v>
      </c>
      <c r="GF15" s="999">
        <v>0</v>
      </c>
      <c r="GG15" s="999">
        <v>0</v>
      </c>
      <c r="GH15" s="999">
        <v>0</v>
      </c>
      <c r="GI15" s="999">
        <v>0</v>
      </c>
      <c r="GJ15" s="999">
        <v>0</v>
      </c>
      <c r="GK15" s="999">
        <v>0</v>
      </c>
      <c r="GL15" s="999">
        <v>0</v>
      </c>
      <c r="GM15" s="999">
        <v>0</v>
      </c>
      <c r="GN15" s="999">
        <v>0</v>
      </c>
      <c r="GO15" s="999">
        <v>0</v>
      </c>
      <c r="GP15" s="999">
        <v>0</v>
      </c>
      <c r="GQ15" s="999">
        <v>0</v>
      </c>
      <c r="GR15" s="999">
        <f t="shared" si="6"/>
        <v>0</v>
      </c>
      <c r="GS15" s="1002">
        <v>0</v>
      </c>
      <c r="GT15" s="999">
        <v>0</v>
      </c>
      <c r="GU15" s="999">
        <v>43.583109494999995</v>
      </c>
      <c r="GV15" s="999">
        <f t="shared" si="12"/>
        <v>43.583109494999995</v>
      </c>
      <c r="GW15" s="999">
        <v>101.694</v>
      </c>
      <c r="GX15" s="999">
        <v>0</v>
      </c>
      <c r="GY15" s="999">
        <v>0</v>
      </c>
      <c r="GZ15" s="999">
        <v>101.69</v>
      </c>
      <c r="HA15" s="999">
        <v>0</v>
      </c>
      <c r="HB15" s="999">
        <v>0</v>
      </c>
      <c r="HC15" s="999">
        <v>0</v>
      </c>
      <c r="HD15" s="999">
        <v>0</v>
      </c>
      <c r="HE15" s="999">
        <v>0</v>
      </c>
      <c r="HF15" s="999">
        <v>63.62</v>
      </c>
      <c r="HG15" s="999">
        <v>0</v>
      </c>
      <c r="HH15" s="999">
        <f t="shared" si="10"/>
        <v>63.62</v>
      </c>
      <c r="HI15" s="1001">
        <f t="shared" si="11"/>
        <v>208.893109495</v>
      </c>
      <c r="HJ15" s="1002">
        <v>0</v>
      </c>
      <c r="HK15" s="999">
        <v>0</v>
      </c>
      <c r="HL15" s="999">
        <v>0</v>
      </c>
      <c r="HM15" s="999">
        <v>0</v>
      </c>
      <c r="HN15" s="999">
        <v>0</v>
      </c>
      <c r="HO15" s="999">
        <v>0</v>
      </c>
      <c r="HP15" s="999">
        <v>0</v>
      </c>
      <c r="HQ15" s="999">
        <v>0</v>
      </c>
      <c r="HR15" s="999">
        <v>30.415119000000001</v>
      </c>
      <c r="HS15" s="999">
        <v>30.415119000000001</v>
      </c>
      <c r="HT15" s="999">
        <v>30.415119000000001</v>
      </c>
      <c r="HU15" s="999">
        <v>91.245356999999998</v>
      </c>
      <c r="HV15" s="999">
        <v>0</v>
      </c>
      <c r="HW15" s="999">
        <v>0</v>
      </c>
      <c r="HX15" s="999">
        <v>0</v>
      </c>
      <c r="HY15" s="999">
        <v>0</v>
      </c>
      <c r="HZ15" s="1001">
        <f t="shared" si="1"/>
        <v>91.245356999999998</v>
      </c>
      <c r="IA15" s="1002">
        <v>0</v>
      </c>
      <c r="IB15" s="999">
        <v>0</v>
      </c>
      <c r="IC15" s="999">
        <v>0</v>
      </c>
      <c r="ID15" s="1001">
        <v>0</v>
      </c>
    </row>
    <row r="16" spans="1:238" ht="24" customHeight="1">
      <c r="A16" s="2719" t="s">
        <v>804</v>
      </c>
      <c r="B16" s="1031">
        <v>0</v>
      </c>
      <c r="C16" s="1031">
        <v>185.69442857999999</v>
      </c>
      <c r="D16" s="1031">
        <v>0</v>
      </c>
      <c r="E16" s="1031">
        <v>185.69442857999999</v>
      </c>
      <c r="F16" s="1031">
        <v>0</v>
      </c>
      <c r="G16" s="1031">
        <v>0</v>
      </c>
      <c r="H16" s="1031">
        <v>0</v>
      </c>
      <c r="I16" s="1031">
        <v>0</v>
      </c>
      <c r="J16" s="1031">
        <v>0</v>
      </c>
      <c r="K16" s="1031">
        <v>0</v>
      </c>
      <c r="L16" s="1031">
        <v>0</v>
      </c>
      <c r="M16" s="1031">
        <v>0</v>
      </c>
      <c r="N16" s="1031">
        <v>0</v>
      </c>
      <c r="O16" s="1031">
        <v>0</v>
      </c>
      <c r="P16" s="1031">
        <v>0</v>
      </c>
      <c r="Q16" s="1031">
        <v>0</v>
      </c>
      <c r="R16" s="1031">
        <v>185.69442857999999</v>
      </c>
      <c r="S16" s="1031">
        <v>0</v>
      </c>
      <c r="T16" s="1031">
        <v>0</v>
      </c>
      <c r="U16" s="1031">
        <v>0</v>
      </c>
      <c r="V16" s="1031">
        <v>0</v>
      </c>
      <c r="W16" s="1031">
        <v>0</v>
      </c>
      <c r="X16" s="1031">
        <v>10.47</v>
      </c>
      <c r="Y16" s="1031">
        <v>0</v>
      </c>
      <c r="Z16" s="1031">
        <v>10.47</v>
      </c>
      <c r="AA16" s="1031">
        <v>0</v>
      </c>
      <c r="AB16" s="1031">
        <v>105.3779999807</v>
      </c>
      <c r="AC16" s="1031">
        <v>166.24316266030002</v>
      </c>
      <c r="AD16" s="1031">
        <v>271.62116264100001</v>
      </c>
      <c r="AE16" s="1031">
        <v>396.73568114369999</v>
      </c>
      <c r="AF16" s="1031">
        <v>400.22817698990002</v>
      </c>
      <c r="AG16" s="1031">
        <v>0</v>
      </c>
      <c r="AH16" s="1031">
        <v>796.96385813360007</v>
      </c>
      <c r="AI16" s="1031">
        <v>1079.0550207746001</v>
      </c>
      <c r="AJ16" s="1031">
        <v>0</v>
      </c>
      <c r="AK16" s="1031">
        <v>0</v>
      </c>
      <c r="AL16" s="1031"/>
      <c r="AM16" s="1031"/>
      <c r="AN16" s="1031"/>
      <c r="AO16" s="1031">
        <v>0</v>
      </c>
      <c r="AP16" s="1031">
        <v>0</v>
      </c>
      <c r="AQ16" s="1031">
        <v>0</v>
      </c>
      <c r="AR16" s="1031">
        <v>0</v>
      </c>
      <c r="AS16" s="1031">
        <v>0</v>
      </c>
      <c r="AT16" s="1031">
        <v>0</v>
      </c>
      <c r="AU16" s="1031">
        <v>0</v>
      </c>
      <c r="AV16" s="1031">
        <v>0</v>
      </c>
      <c r="AW16" s="1031">
        <v>0</v>
      </c>
      <c r="AX16" s="1031">
        <v>0</v>
      </c>
      <c r="AY16" s="1032">
        <v>0</v>
      </c>
      <c r="AZ16" s="1032">
        <v>0</v>
      </c>
      <c r="BA16" s="1032">
        <v>0</v>
      </c>
      <c r="BB16" s="1032">
        <v>0</v>
      </c>
      <c r="BC16" s="1032">
        <v>0</v>
      </c>
      <c r="BD16" s="1032">
        <v>0</v>
      </c>
      <c r="BE16" s="1032">
        <v>0</v>
      </c>
      <c r="BF16" s="1032">
        <v>0</v>
      </c>
      <c r="BG16" s="1032">
        <v>0</v>
      </c>
      <c r="BH16" s="1032">
        <v>0</v>
      </c>
      <c r="BI16" s="945">
        <v>0</v>
      </c>
      <c r="BJ16" s="945">
        <v>0</v>
      </c>
      <c r="BK16" s="945">
        <v>0</v>
      </c>
      <c r="BL16" s="945">
        <v>0</v>
      </c>
      <c r="BM16" s="945">
        <v>0</v>
      </c>
      <c r="BN16" s="945">
        <v>0</v>
      </c>
      <c r="BO16" s="945">
        <v>0</v>
      </c>
      <c r="BP16" s="945">
        <v>0</v>
      </c>
      <c r="BQ16" s="945">
        <v>0</v>
      </c>
      <c r="BR16" s="945">
        <v>0</v>
      </c>
      <c r="BS16" s="945">
        <v>0</v>
      </c>
      <c r="BT16" s="2735">
        <v>0</v>
      </c>
      <c r="BU16" s="2735">
        <v>0</v>
      </c>
      <c r="BV16" s="2735">
        <v>0</v>
      </c>
      <c r="BW16" s="2735">
        <v>0</v>
      </c>
      <c r="BX16" s="2735">
        <v>0</v>
      </c>
      <c r="BY16" s="2735">
        <v>0</v>
      </c>
      <c r="BZ16" s="2735">
        <v>0</v>
      </c>
      <c r="CA16" s="2735">
        <v>0</v>
      </c>
      <c r="CB16" s="2735">
        <v>0</v>
      </c>
      <c r="CC16" s="2735">
        <v>0</v>
      </c>
      <c r="CD16" s="2735">
        <v>0</v>
      </c>
      <c r="CE16" s="2735">
        <v>0</v>
      </c>
      <c r="CF16" s="2735">
        <v>0</v>
      </c>
      <c r="CG16" s="2735">
        <v>0</v>
      </c>
      <c r="CH16" s="2735">
        <v>0</v>
      </c>
      <c r="CI16" s="2735">
        <v>0</v>
      </c>
      <c r="CJ16" s="2735">
        <v>0</v>
      </c>
      <c r="CK16" s="2735">
        <v>0</v>
      </c>
      <c r="CL16" s="2735">
        <v>0</v>
      </c>
      <c r="CM16" s="2735">
        <v>0</v>
      </c>
      <c r="CN16" s="2735">
        <v>0</v>
      </c>
      <c r="CO16" s="2735">
        <v>0</v>
      </c>
      <c r="CP16" s="2735">
        <v>0</v>
      </c>
      <c r="CQ16" s="2735">
        <v>0</v>
      </c>
      <c r="CR16" s="2735">
        <v>0</v>
      </c>
      <c r="CS16" s="2735">
        <v>0</v>
      </c>
      <c r="CT16" s="2735">
        <v>0</v>
      </c>
      <c r="CU16" s="2735">
        <v>0</v>
      </c>
      <c r="CV16" s="2735">
        <v>0</v>
      </c>
      <c r="CW16" s="2735">
        <v>0</v>
      </c>
      <c r="CX16" s="2735">
        <v>0</v>
      </c>
      <c r="CY16" s="2735">
        <v>0</v>
      </c>
      <c r="CZ16" s="2735">
        <v>0</v>
      </c>
      <c r="DA16" s="2735">
        <v>0</v>
      </c>
      <c r="DB16" s="2735">
        <v>0</v>
      </c>
      <c r="DC16" s="2735">
        <v>0</v>
      </c>
      <c r="DD16" s="2735">
        <v>0</v>
      </c>
      <c r="DE16" s="2735">
        <v>0</v>
      </c>
      <c r="DF16" s="2735">
        <v>0</v>
      </c>
      <c r="DG16" s="2735">
        <v>0</v>
      </c>
      <c r="DH16" s="2735">
        <v>0</v>
      </c>
      <c r="DI16" s="2735">
        <v>0</v>
      </c>
      <c r="DJ16" s="2735">
        <v>0</v>
      </c>
      <c r="DK16" s="2735">
        <v>0</v>
      </c>
      <c r="DL16" s="2735">
        <v>0</v>
      </c>
      <c r="DM16" s="2735">
        <v>0</v>
      </c>
      <c r="DN16" s="2735">
        <v>0</v>
      </c>
      <c r="DO16" s="2735">
        <v>0</v>
      </c>
      <c r="DP16" s="2735">
        <v>0</v>
      </c>
      <c r="DQ16" s="2735">
        <v>0</v>
      </c>
      <c r="DR16" s="2735">
        <v>0</v>
      </c>
      <c r="DS16" s="2735">
        <v>0</v>
      </c>
      <c r="DT16" s="2735">
        <v>0</v>
      </c>
      <c r="DU16" s="2735">
        <v>0</v>
      </c>
      <c r="DV16" s="2735">
        <v>0</v>
      </c>
      <c r="DW16" s="2735">
        <v>0</v>
      </c>
      <c r="DX16" s="2735">
        <v>0</v>
      </c>
      <c r="DY16" s="2735">
        <v>0</v>
      </c>
      <c r="DZ16" s="2735">
        <v>0</v>
      </c>
      <c r="EA16" s="2735">
        <v>0</v>
      </c>
      <c r="EB16" s="2735">
        <v>0</v>
      </c>
      <c r="EC16" s="2735">
        <v>0</v>
      </c>
      <c r="ED16" s="945">
        <v>48.671300000000002</v>
      </c>
      <c r="EE16" s="945">
        <v>0</v>
      </c>
      <c r="EF16" s="945">
        <v>48.671300000000002</v>
      </c>
      <c r="EG16" s="945">
        <v>0</v>
      </c>
      <c r="EH16" s="945">
        <v>67.104174999999998</v>
      </c>
      <c r="EI16" s="945">
        <v>25.667041999999999</v>
      </c>
      <c r="EJ16" s="945">
        <v>92.771216999999993</v>
      </c>
      <c r="EK16" s="945">
        <v>0</v>
      </c>
      <c r="EL16" s="945">
        <v>26.676971000000002</v>
      </c>
      <c r="EM16" s="945">
        <v>0</v>
      </c>
      <c r="EN16" s="945">
        <v>26.676971000000002</v>
      </c>
      <c r="EO16" s="945">
        <v>0</v>
      </c>
      <c r="EP16" s="945">
        <v>0</v>
      </c>
      <c r="EQ16" s="945">
        <v>0</v>
      </c>
      <c r="ER16" s="945">
        <v>0</v>
      </c>
      <c r="ES16" s="945">
        <v>168.11948799999999</v>
      </c>
      <c r="ET16" s="945">
        <v>0</v>
      </c>
      <c r="EU16" s="945">
        <v>0</v>
      </c>
      <c r="EV16" s="945">
        <v>0</v>
      </c>
      <c r="EW16" s="945">
        <v>0</v>
      </c>
      <c r="EX16" s="945">
        <v>0</v>
      </c>
      <c r="EY16" s="945">
        <v>0</v>
      </c>
      <c r="EZ16" s="945">
        <v>0</v>
      </c>
      <c r="FA16" s="945">
        <v>0</v>
      </c>
      <c r="FB16" s="945">
        <v>0</v>
      </c>
      <c r="FC16" s="945">
        <v>0</v>
      </c>
      <c r="FD16" s="945">
        <v>0</v>
      </c>
      <c r="FE16" s="945">
        <v>0</v>
      </c>
      <c r="FF16" s="945">
        <v>0</v>
      </c>
      <c r="FG16" s="945">
        <v>0</v>
      </c>
      <c r="FH16" s="945">
        <v>0</v>
      </c>
      <c r="FI16" s="945">
        <v>0</v>
      </c>
      <c r="FJ16" s="945">
        <v>0</v>
      </c>
      <c r="FK16" s="945">
        <v>0</v>
      </c>
      <c r="FL16" s="945">
        <v>0</v>
      </c>
      <c r="FM16" s="945">
        <v>0</v>
      </c>
      <c r="FN16" s="945">
        <f t="shared" si="2"/>
        <v>0</v>
      </c>
      <c r="FO16" s="945">
        <v>0</v>
      </c>
      <c r="FP16" s="945">
        <v>0</v>
      </c>
      <c r="FQ16" s="945">
        <v>0</v>
      </c>
      <c r="FR16" s="945">
        <f t="shared" si="3"/>
        <v>0</v>
      </c>
      <c r="FS16" s="945">
        <v>0</v>
      </c>
      <c r="FT16" s="945">
        <v>0</v>
      </c>
      <c r="FU16" s="945">
        <v>0</v>
      </c>
      <c r="FV16" s="945">
        <f t="shared" si="4"/>
        <v>0</v>
      </c>
      <c r="FW16" s="945">
        <v>0</v>
      </c>
      <c r="FX16" s="945">
        <v>0</v>
      </c>
      <c r="FY16" s="945">
        <v>0</v>
      </c>
      <c r="FZ16" s="945">
        <f t="shared" si="5"/>
        <v>0</v>
      </c>
      <c r="GA16" s="945">
        <v>0</v>
      </c>
      <c r="GB16" s="945">
        <v>0</v>
      </c>
      <c r="GC16" s="945">
        <v>0</v>
      </c>
      <c r="GD16" s="945">
        <v>0</v>
      </c>
      <c r="GE16" s="945">
        <v>0</v>
      </c>
      <c r="GF16" s="945">
        <v>0</v>
      </c>
      <c r="GG16" s="945">
        <v>0</v>
      </c>
      <c r="GH16" s="945">
        <v>0</v>
      </c>
      <c r="GI16" s="945">
        <v>0</v>
      </c>
      <c r="GJ16" s="945">
        <v>0</v>
      </c>
      <c r="GK16" s="945">
        <v>0</v>
      </c>
      <c r="GL16" s="945">
        <v>0</v>
      </c>
      <c r="GM16" s="945">
        <v>0</v>
      </c>
      <c r="GN16" s="945">
        <v>0</v>
      </c>
      <c r="GO16" s="945">
        <v>0</v>
      </c>
      <c r="GP16" s="945">
        <v>0</v>
      </c>
      <c r="GQ16" s="945">
        <v>0</v>
      </c>
      <c r="GR16" s="945">
        <f t="shared" si="6"/>
        <v>0</v>
      </c>
      <c r="GS16" s="1007">
        <v>0</v>
      </c>
      <c r="GT16" s="945">
        <v>0</v>
      </c>
      <c r="GU16" s="945">
        <v>0</v>
      </c>
      <c r="GV16" s="945">
        <f t="shared" si="12"/>
        <v>0</v>
      </c>
      <c r="GW16" s="945">
        <v>0</v>
      </c>
      <c r="GX16" s="945">
        <v>0</v>
      </c>
      <c r="GY16" s="945">
        <v>0</v>
      </c>
      <c r="GZ16" s="945">
        <f t="shared" ref="GZ16:GZ43" si="13">GW16+GX16+GY16</f>
        <v>0</v>
      </c>
      <c r="HA16" s="945">
        <v>0</v>
      </c>
      <c r="HB16" s="945">
        <v>0</v>
      </c>
      <c r="HC16" s="945">
        <v>0</v>
      </c>
      <c r="HD16" s="945">
        <v>0</v>
      </c>
      <c r="HE16" s="945">
        <v>0</v>
      </c>
      <c r="HF16" s="945">
        <v>63.62</v>
      </c>
      <c r="HG16" s="945">
        <v>0</v>
      </c>
      <c r="HH16" s="945">
        <f t="shared" si="10"/>
        <v>63.62</v>
      </c>
      <c r="HI16" s="1006">
        <f t="shared" si="11"/>
        <v>63.62</v>
      </c>
      <c r="HJ16" s="1007">
        <v>0</v>
      </c>
      <c r="HK16" s="945">
        <v>0</v>
      </c>
      <c r="HL16" s="945">
        <v>0</v>
      </c>
      <c r="HM16" s="945">
        <v>0</v>
      </c>
      <c r="HN16" s="945">
        <v>0</v>
      </c>
      <c r="HO16" s="945">
        <v>0</v>
      </c>
      <c r="HP16" s="945">
        <v>0</v>
      </c>
      <c r="HQ16" s="945">
        <f t="shared" ref="HQ16:HQ69" si="14">HN16+HO16+HP16</f>
        <v>0</v>
      </c>
      <c r="HR16" s="945">
        <v>0</v>
      </c>
      <c r="HS16" s="945">
        <v>0</v>
      </c>
      <c r="HT16" s="945">
        <v>0</v>
      </c>
      <c r="HU16" s="945">
        <v>0</v>
      </c>
      <c r="HV16" s="945">
        <v>0</v>
      </c>
      <c r="HW16" s="945">
        <v>0</v>
      </c>
      <c r="HX16" s="945">
        <v>0</v>
      </c>
      <c r="HY16" s="945">
        <v>0</v>
      </c>
      <c r="HZ16" s="1006">
        <f t="shared" si="1"/>
        <v>0</v>
      </c>
      <c r="IA16" s="1007">
        <v>0</v>
      </c>
      <c r="IB16" s="945">
        <v>0</v>
      </c>
      <c r="IC16" s="945">
        <v>0</v>
      </c>
      <c r="ID16" s="1006">
        <v>0</v>
      </c>
    </row>
    <row r="17" spans="1:238" ht="19.5" customHeight="1">
      <c r="A17" s="2719" t="s">
        <v>805</v>
      </c>
      <c r="B17" s="1031">
        <v>65</v>
      </c>
      <c r="C17" s="1031">
        <v>0</v>
      </c>
      <c r="D17" s="1031">
        <v>81.979168999999999</v>
      </c>
      <c r="E17" s="1031">
        <v>146.97916900000001</v>
      </c>
      <c r="F17" s="1031">
        <v>0</v>
      </c>
      <c r="G17" s="1031">
        <v>86.399540000000002</v>
      </c>
      <c r="H17" s="1031">
        <v>0</v>
      </c>
      <c r="I17" s="1031">
        <v>86.399540000000002</v>
      </c>
      <c r="J17" s="1031">
        <v>0</v>
      </c>
      <c r="K17" s="1031">
        <v>81.869833</v>
      </c>
      <c r="L17" s="1031">
        <v>72.334337000000005</v>
      </c>
      <c r="M17" s="1031">
        <v>154.20417</v>
      </c>
      <c r="N17" s="1031">
        <v>88.300245000000004</v>
      </c>
      <c r="O17" s="1031">
        <v>88.398105000000001</v>
      </c>
      <c r="P17" s="1031">
        <v>59</v>
      </c>
      <c r="Q17" s="1031">
        <v>235.69835</v>
      </c>
      <c r="R17" s="1031">
        <v>623.28122900000005</v>
      </c>
      <c r="S17" s="1031">
        <v>0</v>
      </c>
      <c r="T17" s="1031">
        <v>0</v>
      </c>
      <c r="U17" s="1031">
        <v>0</v>
      </c>
      <c r="V17" s="1031">
        <v>0</v>
      </c>
      <c r="W17" s="1031">
        <v>0</v>
      </c>
      <c r="X17" s="1031">
        <v>20</v>
      </c>
      <c r="Y17" s="1031">
        <v>0</v>
      </c>
      <c r="Z17" s="1031">
        <v>20</v>
      </c>
      <c r="AA17" s="1031">
        <v>0</v>
      </c>
      <c r="AB17" s="1031">
        <v>0</v>
      </c>
      <c r="AC17" s="1031">
        <v>0</v>
      </c>
      <c r="AD17" s="1031">
        <v>0</v>
      </c>
      <c r="AE17" s="1031">
        <v>0</v>
      </c>
      <c r="AF17" s="1031">
        <v>0</v>
      </c>
      <c r="AG17" s="1031">
        <v>59</v>
      </c>
      <c r="AH17" s="1031">
        <v>59</v>
      </c>
      <c r="AI17" s="1031">
        <v>79</v>
      </c>
      <c r="AJ17" s="1031">
        <v>0</v>
      </c>
      <c r="AK17" s="1031">
        <v>0</v>
      </c>
      <c r="AL17" s="1031"/>
      <c r="AM17" s="1031"/>
      <c r="AN17" s="1031"/>
      <c r="AO17" s="1031">
        <v>0</v>
      </c>
      <c r="AP17" s="1031">
        <v>0</v>
      </c>
      <c r="AQ17" s="1031">
        <v>0</v>
      </c>
      <c r="AR17" s="1031">
        <v>0</v>
      </c>
      <c r="AS17" s="1031">
        <v>0</v>
      </c>
      <c r="AT17" s="1031">
        <v>0</v>
      </c>
      <c r="AU17" s="1031">
        <v>0</v>
      </c>
      <c r="AV17" s="1031">
        <v>0</v>
      </c>
      <c r="AW17" s="1031">
        <v>0</v>
      </c>
      <c r="AX17" s="1031">
        <v>0</v>
      </c>
      <c r="AY17" s="1032">
        <v>0</v>
      </c>
      <c r="AZ17" s="1032">
        <v>0</v>
      </c>
      <c r="BA17" s="1032">
        <v>0</v>
      </c>
      <c r="BB17" s="1032">
        <v>0</v>
      </c>
      <c r="BC17" s="1032">
        <v>0</v>
      </c>
      <c r="BD17" s="1032">
        <v>0</v>
      </c>
      <c r="BE17" s="1032">
        <v>0</v>
      </c>
      <c r="BF17" s="1032">
        <v>25</v>
      </c>
      <c r="BG17" s="1032">
        <v>0</v>
      </c>
      <c r="BH17" s="1032">
        <v>25</v>
      </c>
      <c r="BI17" s="945">
        <v>0</v>
      </c>
      <c r="BJ17" s="945">
        <v>0</v>
      </c>
      <c r="BK17" s="945">
        <v>0</v>
      </c>
      <c r="BL17" s="945">
        <v>0</v>
      </c>
      <c r="BM17" s="945">
        <v>0</v>
      </c>
      <c r="BN17" s="945">
        <v>0</v>
      </c>
      <c r="BO17" s="945">
        <v>0</v>
      </c>
      <c r="BP17" s="945">
        <v>0</v>
      </c>
      <c r="BQ17" s="945">
        <v>0</v>
      </c>
      <c r="BR17" s="945">
        <v>0</v>
      </c>
      <c r="BS17" s="945">
        <v>0</v>
      </c>
      <c r="BT17" s="2735">
        <v>0</v>
      </c>
      <c r="BU17" s="2735">
        <v>0</v>
      </c>
      <c r="BV17" s="2735">
        <v>0</v>
      </c>
      <c r="BW17" s="2735">
        <v>0</v>
      </c>
      <c r="BX17" s="2735">
        <v>0</v>
      </c>
      <c r="BY17" s="2735">
        <v>0</v>
      </c>
      <c r="BZ17" s="2735">
        <v>0</v>
      </c>
      <c r="CA17" s="2735">
        <v>0</v>
      </c>
      <c r="CB17" s="2735">
        <v>0</v>
      </c>
      <c r="CC17" s="2735">
        <v>0</v>
      </c>
      <c r="CD17" s="2735">
        <v>0</v>
      </c>
      <c r="CE17" s="2735">
        <v>0</v>
      </c>
      <c r="CF17" s="2735">
        <v>0</v>
      </c>
      <c r="CG17" s="2735">
        <v>0</v>
      </c>
      <c r="CH17" s="2735">
        <v>0</v>
      </c>
      <c r="CI17" s="2735">
        <v>0</v>
      </c>
      <c r="CJ17" s="2735">
        <v>0</v>
      </c>
      <c r="CK17" s="2735">
        <v>0</v>
      </c>
      <c r="CL17" s="2735">
        <v>0</v>
      </c>
      <c r="CM17" s="2735">
        <v>0</v>
      </c>
      <c r="CN17" s="2735">
        <v>0</v>
      </c>
      <c r="CO17" s="2735">
        <v>0</v>
      </c>
      <c r="CP17" s="2735">
        <v>0</v>
      </c>
      <c r="CQ17" s="2735">
        <v>0</v>
      </c>
      <c r="CR17" s="2735">
        <v>0</v>
      </c>
      <c r="CS17" s="2735">
        <v>0</v>
      </c>
      <c r="CT17" s="2735">
        <v>0</v>
      </c>
      <c r="CU17" s="2735">
        <v>0</v>
      </c>
      <c r="CV17" s="2735">
        <v>0</v>
      </c>
      <c r="CW17" s="2735">
        <v>0</v>
      </c>
      <c r="CX17" s="2735">
        <v>0</v>
      </c>
      <c r="CY17" s="2735">
        <v>0</v>
      </c>
      <c r="CZ17" s="2735">
        <v>25</v>
      </c>
      <c r="DA17" s="2735">
        <v>25</v>
      </c>
      <c r="DB17" s="2735">
        <v>0</v>
      </c>
      <c r="DC17" s="2735">
        <v>0</v>
      </c>
      <c r="DD17" s="2735">
        <v>100</v>
      </c>
      <c r="DE17" s="2735">
        <v>100</v>
      </c>
      <c r="DF17" s="2735">
        <v>0</v>
      </c>
      <c r="DG17" s="2735">
        <v>0.31137599999999999</v>
      </c>
      <c r="DH17" s="2735">
        <v>0</v>
      </c>
      <c r="DI17" s="2735">
        <v>0.31137599999999999</v>
      </c>
      <c r="DJ17" s="2735">
        <v>125.311376</v>
      </c>
      <c r="DK17" s="2735">
        <v>0</v>
      </c>
      <c r="DL17" s="2735">
        <v>0</v>
      </c>
      <c r="DM17" s="2735">
        <v>41.411946333333333</v>
      </c>
      <c r="DN17" s="2735">
        <v>41.411946333333333</v>
      </c>
      <c r="DO17" s="2735">
        <v>0</v>
      </c>
      <c r="DP17" s="2735">
        <v>0</v>
      </c>
      <c r="DQ17" s="2735">
        <v>41.411946333333333</v>
      </c>
      <c r="DR17" s="2735">
        <v>41.411946333333333</v>
      </c>
      <c r="DS17" s="2735">
        <v>82.823892666666666</v>
      </c>
      <c r="DT17" s="2735">
        <v>0</v>
      </c>
      <c r="DU17" s="2735">
        <v>0</v>
      </c>
      <c r="DV17" s="2735">
        <v>41.411946333333297</v>
      </c>
      <c r="DW17" s="2735">
        <v>41.411946333333297</v>
      </c>
      <c r="DX17" s="2735">
        <v>0</v>
      </c>
      <c r="DY17" s="2735">
        <v>0</v>
      </c>
      <c r="DZ17" s="2735">
        <v>0</v>
      </c>
      <c r="EA17" s="2735">
        <v>0</v>
      </c>
      <c r="EB17" s="2735">
        <v>124.235839</v>
      </c>
      <c r="EC17" s="2735">
        <v>0</v>
      </c>
      <c r="ED17" s="945">
        <v>0</v>
      </c>
      <c r="EE17" s="945">
        <v>0</v>
      </c>
      <c r="EF17" s="945">
        <v>0</v>
      </c>
      <c r="EG17" s="945">
        <v>0</v>
      </c>
      <c r="EH17" s="945">
        <v>0</v>
      </c>
      <c r="EI17" s="945">
        <v>0</v>
      </c>
      <c r="EJ17" s="945">
        <v>0</v>
      </c>
      <c r="EK17" s="945">
        <v>0</v>
      </c>
      <c r="EL17" s="945">
        <v>0</v>
      </c>
      <c r="EM17" s="945">
        <v>0</v>
      </c>
      <c r="EN17" s="945">
        <v>0</v>
      </c>
      <c r="EO17" s="945">
        <v>0</v>
      </c>
      <c r="EP17" s="945">
        <v>0</v>
      </c>
      <c r="EQ17" s="945">
        <v>0</v>
      </c>
      <c r="ER17" s="945">
        <v>0</v>
      </c>
      <c r="ES17" s="945">
        <v>0</v>
      </c>
      <c r="ET17" s="945">
        <v>0</v>
      </c>
      <c r="EU17" s="945">
        <v>0</v>
      </c>
      <c r="EV17" s="945">
        <v>49.679544999999997</v>
      </c>
      <c r="EW17" s="945">
        <v>49.679544999999997</v>
      </c>
      <c r="EX17" s="945">
        <v>0</v>
      </c>
      <c r="EY17" s="945">
        <v>0</v>
      </c>
      <c r="EZ17" s="945">
        <v>86.251227</v>
      </c>
      <c r="FA17" s="945">
        <v>86.251227</v>
      </c>
      <c r="FB17" s="945">
        <v>0</v>
      </c>
      <c r="FC17" s="945">
        <v>0</v>
      </c>
      <c r="FD17" s="945">
        <v>0</v>
      </c>
      <c r="FE17" s="945">
        <v>0</v>
      </c>
      <c r="FF17" s="945">
        <v>0</v>
      </c>
      <c r="FG17" s="945">
        <v>0</v>
      </c>
      <c r="FH17" s="945">
        <v>0</v>
      </c>
      <c r="FI17" s="945">
        <v>0</v>
      </c>
      <c r="FJ17" s="945">
        <v>135.93077199999999</v>
      </c>
      <c r="FK17" s="945">
        <v>0</v>
      </c>
      <c r="FL17" s="945">
        <v>0</v>
      </c>
      <c r="FM17" s="945">
        <v>0</v>
      </c>
      <c r="FN17" s="945">
        <f t="shared" si="2"/>
        <v>0</v>
      </c>
      <c r="FO17" s="945">
        <v>24.857766390000002</v>
      </c>
      <c r="FP17" s="945">
        <v>142.17412400000001</v>
      </c>
      <c r="FQ17" s="945">
        <v>0</v>
      </c>
      <c r="FR17" s="945">
        <f t="shared" si="3"/>
        <v>167.03189039</v>
      </c>
      <c r="FS17" s="945">
        <v>0</v>
      </c>
      <c r="FT17" s="945">
        <v>0</v>
      </c>
      <c r="FU17" s="945">
        <v>0</v>
      </c>
      <c r="FV17" s="945">
        <f t="shared" si="4"/>
        <v>0</v>
      </c>
      <c r="FW17" s="945">
        <v>0</v>
      </c>
      <c r="FX17" s="945">
        <v>0</v>
      </c>
      <c r="FY17" s="945">
        <v>0</v>
      </c>
      <c r="FZ17" s="945">
        <f t="shared" si="5"/>
        <v>0</v>
      </c>
      <c r="GA17" s="945">
        <v>167.03189038999997</v>
      </c>
      <c r="GB17" s="945">
        <v>0</v>
      </c>
      <c r="GC17" s="945">
        <v>0</v>
      </c>
      <c r="GD17" s="945">
        <v>0</v>
      </c>
      <c r="GE17" s="945">
        <v>0</v>
      </c>
      <c r="GF17" s="945">
        <v>0</v>
      </c>
      <c r="GG17" s="945">
        <v>0</v>
      </c>
      <c r="GH17" s="945">
        <v>0</v>
      </c>
      <c r="GI17" s="945">
        <v>0</v>
      </c>
      <c r="GJ17" s="945">
        <v>0</v>
      </c>
      <c r="GK17" s="945">
        <v>0</v>
      </c>
      <c r="GL17" s="945">
        <v>0</v>
      </c>
      <c r="GM17" s="945">
        <v>0</v>
      </c>
      <c r="GN17" s="945">
        <v>0</v>
      </c>
      <c r="GO17" s="945">
        <v>0</v>
      </c>
      <c r="GP17" s="945">
        <v>0</v>
      </c>
      <c r="GQ17" s="945">
        <v>0</v>
      </c>
      <c r="GR17" s="945">
        <f t="shared" si="6"/>
        <v>0</v>
      </c>
      <c r="GS17" s="1007">
        <v>0</v>
      </c>
      <c r="GT17" s="945">
        <v>0</v>
      </c>
      <c r="GU17" s="945">
        <v>43.583109494999995</v>
      </c>
      <c r="GV17" s="945">
        <f t="shared" si="12"/>
        <v>43.583109494999995</v>
      </c>
      <c r="GW17" s="945">
        <v>101.69</v>
      </c>
      <c r="GX17" s="945">
        <v>0</v>
      </c>
      <c r="GY17" s="945">
        <v>0</v>
      </c>
      <c r="GZ17" s="945">
        <f t="shared" si="13"/>
        <v>101.69</v>
      </c>
      <c r="HA17" s="945">
        <v>0</v>
      </c>
      <c r="HB17" s="945">
        <v>0</v>
      </c>
      <c r="HC17" s="945">
        <v>0</v>
      </c>
      <c r="HD17" s="945">
        <v>0</v>
      </c>
      <c r="HE17" s="945">
        <v>0</v>
      </c>
      <c r="HF17" s="945">
        <v>0</v>
      </c>
      <c r="HG17" s="945">
        <v>0</v>
      </c>
      <c r="HH17" s="945">
        <f t="shared" si="10"/>
        <v>0</v>
      </c>
      <c r="HI17" s="1006">
        <f t="shared" si="11"/>
        <v>145.273109495</v>
      </c>
      <c r="HJ17" s="1007">
        <v>0</v>
      </c>
      <c r="HK17" s="945">
        <v>0</v>
      </c>
      <c r="HL17" s="945">
        <v>0</v>
      </c>
      <c r="HM17" s="945">
        <v>0</v>
      </c>
      <c r="HN17" s="945">
        <v>0</v>
      </c>
      <c r="HO17" s="945">
        <v>0</v>
      </c>
      <c r="HP17" s="945">
        <v>0</v>
      </c>
      <c r="HQ17" s="945">
        <v>0</v>
      </c>
      <c r="HR17" s="945">
        <v>30.415119000000001</v>
      </c>
      <c r="HS17" s="945">
        <v>30.415119000000001</v>
      </c>
      <c r="HT17" s="945">
        <v>30.415119000000001</v>
      </c>
      <c r="HU17" s="945">
        <v>91.245356999999998</v>
      </c>
      <c r="HV17" s="945">
        <v>0</v>
      </c>
      <c r="HW17" s="945">
        <v>0</v>
      </c>
      <c r="HX17" s="945">
        <v>0</v>
      </c>
      <c r="HY17" s="945">
        <v>0</v>
      </c>
      <c r="HZ17" s="1006">
        <f t="shared" si="1"/>
        <v>91.245356999999998</v>
      </c>
      <c r="IA17" s="1007">
        <v>0</v>
      </c>
      <c r="IB17" s="945">
        <v>0</v>
      </c>
      <c r="IC17" s="945">
        <v>0</v>
      </c>
      <c r="ID17" s="1006">
        <v>0</v>
      </c>
    </row>
    <row r="18" spans="1:238" s="1030" customFormat="1" ht="23.25" customHeight="1">
      <c r="A18" s="2718" t="s">
        <v>806</v>
      </c>
      <c r="B18" s="2733">
        <v>195.326572</v>
      </c>
      <c r="C18" s="2733">
        <v>285.73866299999997</v>
      </c>
      <c r="D18" s="2733">
        <v>281.24964688896</v>
      </c>
      <c r="E18" s="2733">
        <v>762.31488188896003</v>
      </c>
      <c r="F18" s="2733">
        <v>176.70422600000001</v>
      </c>
      <c r="G18" s="2733">
        <v>350.76398341625998</v>
      </c>
      <c r="H18" s="2733">
        <v>305.69993699999998</v>
      </c>
      <c r="I18" s="2733">
        <v>833.16814641626002</v>
      </c>
      <c r="J18" s="2733">
        <v>278.822765</v>
      </c>
      <c r="K18" s="2733">
        <v>367.94951704279998</v>
      </c>
      <c r="L18" s="2733">
        <v>411.40517699999998</v>
      </c>
      <c r="M18" s="2733">
        <v>1058.1774590428001</v>
      </c>
      <c r="N18" s="2733">
        <v>302.85438855889311</v>
      </c>
      <c r="O18" s="2733">
        <v>427.19922983110001</v>
      </c>
      <c r="P18" s="2733">
        <v>381.24114883649082</v>
      </c>
      <c r="Q18" s="2733">
        <v>1111.2947672264838</v>
      </c>
      <c r="R18" s="2733">
        <v>3764.9552545745041</v>
      </c>
      <c r="S18" s="2733">
        <v>443.18160238000002</v>
      </c>
      <c r="T18" s="2733">
        <v>301.25846719072001</v>
      </c>
      <c r="U18" s="2733">
        <v>371.51703252999999</v>
      </c>
      <c r="V18" s="2733">
        <v>1115.95710210072</v>
      </c>
      <c r="W18" s="2733">
        <v>365.21314141372</v>
      </c>
      <c r="X18" s="2733">
        <v>247.23915118000002</v>
      </c>
      <c r="Y18" s="2733">
        <v>239.13090449992001</v>
      </c>
      <c r="Z18" s="2733">
        <v>851.58319709364002</v>
      </c>
      <c r="AA18" s="2733">
        <v>453.65854999999999</v>
      </c>
      <c r="AB18" s="2733">
        <v>389.56443035743996</v>
      </c>
      <c r="AC18" s="2733">
        <v>370.09210300000001</v>
      </c>
      <c r="AD18" s="2733">
        <v>1213.31508335744</v>
      </c>
      <c r="AE18" s="2733">
        <v>635.67043232489311</v>
      </c>
      <c r="AF18" s="2733">
        <v>269.99983700000001</v>
      </c>
      <c r="AG18" s="2733">
        <v>461.38186810799999</v>
      </c>
      <c r="AH18" s="2733">
        <v>1367.052137432893</v>
      </c>
      <c r="AI18" s="2733">
        <v>4547.907519984693</v>
      </c>
      <c r="AJ18" s="2733">
        <v>440.07763585999999</v>
      </c>
      <c r="AK18" s="2733">
        <v>300.03993190779642</v>
      </c>
      <c r="AL18" s="2733"/>
      <c r="AM18" s="2733"/>
      <c r="AN18" s="2733"/>
      <c r="AO18" s="2733">
        <v>308.92232971086321</v>
      </c>
      <c r="AP18" s="2733">
        <v>1049.0398974786597</v>
      </c>
      <c r="AQ18" s="2733">
        <v>281.52326764999998</v>
      </c>
      <c r="AR18" s="2733">
        <v>378.09736213822958</v>
      </c>
      <c r="AS18" s="2733">
        <v>285.89779282000001</v>
      </c>
      <c r="AT18" s="2733">
        <v>945.51842260822968</v>
      </c>
      <c r="AU18" s="2733">
        <v>764.44113247346979</v>
      </c>
      <c r="AV18" s="2733">
        <v>1748.3075908587928</v>
      </c>
      <c r="AW18" s="2733">
        <v>237.08517781999996</v>
      </c>
      <c r="AX18" s="2733">
        <v>355.30902352167203</v>
      </c>
      <c r="AY18" s="999">
        <v>411.50388289681274</v>
      </c>
      <c r="AZ18" s="999">
        <v>1003.8980842384848</v>
      </c>
      <c r="BA18" s="999">
        <v>865.7901646606042</v>
      </c>
      <c r="BB18" s="999">
        <v>525.13034645897994</v>
      </c>
      <c r="BC18" s="999">
        <v>414.73619281999999</v>
      </c>
      <c r="BD18" s="999">
        <v>1805.6567039395843</v>
      </c>
      <c r="BE18" s="999">
        <v>369.53849165132641</v>
      </c>
      <c r="BF18" s="999">
        <v>961.87435468754052</v>
      </c>
      <c r="BG18" s="999">
        <v>433.17744741000001</v>
      </c>
      <c r="BH18" s="999">
        <v>1764.5902937488672</v>
      </c>
      <c r="BI18" s="999">
        <v>354.68390597000001</v>
      </c>
      <c r="BJ18" s="999">
        <v>523.24823888637502</v>
      </c>
      <c r="BK18" s="999">
        <v>1184.5871456162615</v>
      </c>
      <c r="BL18" s="999">
        <v>2062.5192904726364</v>
      </c>
      <c r="BM18" s="999">
        <v>349.84965942999997</v>
      </c>
      <c r="BN18" s="999">
        <v>487.10920770752358</v>
      </c>
      <c r="BO18" s="999">
        <v>758.90591950999999</v>
      </c>
      <c r="BP18" s="999">
        <v>1595.8647866475237</v>
      </c>
      <c r="BQ18" s="999">
        <v>616.87479102693771</v>
      </c>
      <c r="BR18" s="999">
        <v>677.93838528000003</v>
      </c>
      <c r="BS18" s="999">
        <v>819.75213622000001</v>
      </c>
      <c r="BT18" s="2734">
        <v>2114.5653125269378</v>
      </c>
      <c r="BU18" s="2734">
        <v>1036.89944399</v>
      </c>
      <c r="BV18" s="2734">
        <v>692.03153380923902</v>
      </c>
      <c r="BW18" s="2734">
        <v>793.13227628999994</v>
      </c>
      <c r="BX18" s="2734">
        <v>2522.0632540892389</v>
      </c>
      <c r="BY18" s="2734">
        <v>923.35189844999991</v>
      </c>
      <c r="BZ18" s="2734">
        <v>550.45112560000007</v>
      </c>
      <c r="CA18" s="2734">
        <v>901.00745988513677</v>
      </c>
      <c r="CB18" s="2734">
        <v>2374.8104839351363</v>
      </c>
      <c r="CC18" s="2734">
        <v>738.11373418519827</v>
      </c>
      <c r="CD18" s="2734">
        <v>508.92050437000006</v>
      </c>
      <c r="CE18" s="2734">
        <v>653.38121527999999</v>
      </c>
      <c r="CF18" s="2734">
        <v>1900.4154538351982</v>
      </c>
      <c r="CG18" s="2734">
        <v>639.98978607000004</v>
      </c>
      <c r="CH18" s="2734">
        <v>800.61016031617794</v>
      </c>
      <c r="CI18" s="2734">
        <v>821.20932307071575</v>
      </c>
      <c r="CJ18" s="2734">
        <v>2261.8092694568936</v>
      </c>
      <c r="CK18" s="2734">
        <v>785.29279987561631</v>
      </c>
      <c r="CL18" s="2734">
        <v>662.28981823499998</v>
      </c>
      <c r="CM18" s="2734">
        <v>891.88557056000002</v>
      </c>
      <c r="CN18" s="2734">
        <v>2339.4681886706157</v>
      </c>
      <c r="CO18" s="2734">
        <v>848.34007889249983</v>
      </c>
      <c r="CP18" s="2734">
        <v>735.75950391499987</v>
      </c>
      <c r="CQ18" s="2734">
        <v>792.95971526462426</v>
      </c>
      <c r="CR18" s="2734">
        <v>2377.059298072124</v>
      </c>
      <c r="CS18" s="2734">
        <v>9197.1042675566896</v>
      </c>
      <c r="CT18" s="2734">
        <v>1061.8158077625001</v>
      </c>
      <c r="CU18" s="2734">
        <v>990.9023583128926</v>
      </c>
      <c r="CV18" s="2734">
        <v>598.23124114500001</v>
      </c>
      <c r="CW18" s="2734">
        <v>2650.9494072203925</v>
      </c>
      <c r="CX18" s="2734">
        <v>915.43697805000011</v>
      </c>
      <c r="CY18" s="2734">
        <v>1316.2200253924689</v>
      </c>
      <c r="CZ18" s="2734">
        <v>578.73501868000005</v>
      </c>
      <c r="DA18" s="2734">
        <v>2810.3920221224689</v>
      </c>
      <c r="DB18" s="2734">
        <v>1029.29838311</v>
      </c>
      <c r="DC18" s="2734">
        <v>852.66641516370294</v>
      </c>
      <c r="DD18" s="2734">
        <v>910.87601531152382</v>
      </c>
      <c r="DE18" s="2734">
        <v>2792.8408135852269</v>
      </c>
      <c r="DF18" s="2734">
        <v>794.17484645000138</v>
      </c>
      <c r="DG18" s="2734">
        <v>760.0157258797326</v>
      </c>
      <c r="DH18" s="2734">
        <v>980.78355951141532</v>
      </c>
      <c r="DI18" s="2734">
        <v>2534.9741318411493</v>
      </c>
      <c r="DJ18" s="2734">
        <v>10789.156374769236</v>
      </c>
      <c r="DK18" s="2734">
        <v>866.67488348907864</v>
      </c>
      <c r="DL18" s="2734">
        <v>1133.6613384513951</v>
      </c>
      <c r="DM18" s="2734">
        <v>865.13497729520498</v>
      </c>
      <c r="DN18" s="2734">
        <v>2865.4711992356783</v>
      </c>
      <c r="DO18" s="2734">
        <v>936.98928308872894</v>
      </c>
      <c r="DP18" s="2734">
        <v>1093.99966775505</v>
      </c>
      <c r="DQ18" s="2734">
        <v>777.09627716929322</v>
      </c>
      <c r="DR18" s="2734">
        <v>2808.0852280130725</v>
      </c>
      <c r="DS18" s="2734">
        <v>5673.5564272487509</v>
      </c>
      <c r="DT18" s="2734">
        <v>1373.4487203219924</v>
      </c>
      <c r="DU18" s="2734">
        <v>1001.1834981100001</v>
      </c>
      <c r="DV18" s="2734">
        <v>750.49730983977588</v>
      </c>
      <c r="DW18" s="2734">
        <v>3125.1295282717683</v>
      </c>
      <c r="DX18" s="2734">
        <v>744.72885686000006</v>
      </c>
      <c r="DY18" s="2734">
        <v>807.46594759000004</v>
      </c>
      <c r="DZ18" s="2734">
        <v>819.61219748722283</v>
      </c>
      <c r="EA18" s="2734">
        <v>2371.8070019372226</v>
      </c>
      <c r="EB18" s="2734">
        <v>11423.598231207628</v>
      </c>
      <c r="EC18" s="2734">
        <v>875.45183070967528</v>
      </c>
      <c r="ED18" s="999">
        <v>1448.2666167354996</v>
      </c>
      <c r="EE18" s="999">
        <v>1104.1105564226</v>
      </c>
      <c r="EF18" s="999">
        <v>3427.8290038677751</v>
      </c>
      <c r="EG18" s="999">
        <v>1412.5487489102188</v>
      </c>
      <c r="EH18" s="999">
        <v>533.59170574807399</v>
      </c>
      <c r="EI18" s="999">
        <v>771.56022125100003</v>
      </c>
      <c r="EJ18" s="999">
        <v>2717.7006759092928</v>
      </c>
      <c r="EK18" s="999">
        <v>1363.69819169579</v>
      </c>
      <c r="EL18" s="999">
        <v>856.82893886442787</v>
      </c>
      <c r="EM18" s="999">
        <v>891.64567309360007</v>
      </c>
      <c r="EN18" s="999">
        <v>3112.1728036538179</v>
      </c>
      <c r="EO18" s="999">
        <v>1310.0194018188838</v>
      </c>
      <c r="EP18" s="999">
        <v>718.5152482793809</v>
      </c>
      <c r="EQ18" s="999">
        <v>595.71799052367999</v>
      </c>
      <c r="ER18" s="999">
        <v>2624.2526406219449</v>
      </c>
      <c r="ES18" s="999">
        <v>11881.955124052831</v>
      </c>
      <c r="ET18" s="999">
        <v>992.65677150513829</v>
      </c>
      <c r="EU18" s="999">
        <v>1240.7386243296769</v>
      </c>
      <c r="EV18" s="999">
        <v>814.34950603331106</v>
      </c>
      <c r="EW18" s="999">
        <v>3047.7449018681259</v>
      </c>
      <c r="EX18" s="999">
        <v>1215.9122839693587</v>
      </c>
      <c r="EY18" s="999">
        <v>860.42587469446084</v>
      </c>
      <c r="EZ18" s="999">
        <v>1226.3641385009507</v>
      </c>
      <c r="FA18" s="999">
        <v>3302.7022971647707</v>
      </c>
      <c r="FB18" s="999">
        <v>1144.7049249904317</v>
      </c>
      <c r="FC18" s="999">
        <v>1035.1127232641343</v>
      </c>
      <c r="FD18" s="999">
        <v>1595.6120561002758</v>
      </c>
      <c r="FE18" s="999">
        <v>3775.4297043548418</v>
      </c>
      <c r="FF18" s="999">
        <v>1317.5333064476736</v>
      </c>
      <c r="FG18" s="999">
        <v>1032.9936089775449</v>
      </c>
      <c r="FH18" s="999">
        <v>1035.3424728831392</v>
      </c>
      <c r="FI18" s="999">
        <v>3385.8693883083574</v>
      </c>
      <c r="FJ18" s="999">
        <v>13511.746291696098</v>
      </c>
      <c r="FK18" s="999">
        <v>1594.470332153157</v>
      </c>
      <c r="FL18" s="999">
        <v>1782.0372629721028</v>
      </c>
      <c r="FM18" s="999">
        <v>1665.6012000387377</v>
      </c>
      <c r="FN18" s="999">
        <f t="shared" si="2"/>
        <v>5042.1087951639975</v>
      </c>
      <c r="FO18" s="999">
        <v>2306.83720028986</v>
      </c>
      <c r="FP18" s="999">
        <v>1489.5933462389883</v>
      </c>
      <c r="FQ18" s="999">
        <v>2391.5222354569742</v>
      </c>
      <c r="FR18" s="999">
        <f t="shared" si="3"/>
        <v>6187.9527819858231</v>
      </c>
      <c r="FS18" s="999">
        <v>1771.0529544225137</v>
      </c>
      <c r="FT18" s="999">
        <v>1933.770571961124</v>
      </c>
      <c r="FU18" s="999">
        <v>3213.8990029559855</v>
      </c>
      <c r="FV18" s="999">
        <f t="shared" si="4"/>
        <v>6918.7225293396232</v>
      </c>
      <c r="FW18" s="999">
        <v>1862.4102780324547</v>
      </c>
      <c r="FX18" s="999">
        <v>2280.0891907318151</v>
      </c>
      <c r="FY18" s="999">
        <v>2261.2768203365658</v>
      </c>
      <c r="FZ18" s="999">
        <f t="shared" si="5"/>
        <v>6403.776289100836</v>
      </c>
      <c r="GA18" s="999">
        <v>24552.560395590277</v>
      </c>
      <c r="GB18" s="999">
        <v>2000.4288365556201</v>
      </c>
      <c r="GC18" s="999">
        <v>2173.6150672441413</v>
      </c>
      <c r="GD18" s="999">
        <v>2952.0248613022477</v>
      </c>
      <c r="GE18" s="999">
        <v>7126.0687651020089</v>
      </c>
      <c r="GF18" s="999">
        <v>1838.2848594934171</v>
      </c>
      <c r="GG18" s="999">
        <v>1778.0206658918457</v>
      </c>
      <c r="GH18" s="999">
        <v>2225.759398672632</v>
      </c>
      <c r="GI18" s="999">
        <v>5842.0649240578941</v>
      </c>
      <c r="GJ18" s="999">
        <v>2965.5632717099152</v>
      </c>
      <c r="GK18" s="999">
        <v>3095.4989934595478</v>
      </c>
      <c r="GL18" s="999">
        <v>3079.9934809555043</v>
      </c>
      <c r="GM18" s="999">
        <v>9141.0557461249664</v>
      </c>
      <c r="GN18" s="999">
        <v>2445.8786183071206</v>
      </c>
      <c r="GO18" s="999">
        <v>3171.8889921060277</v>
      </c>
      <c r="GP18" s="999">
        <v>3445.8064809783195</v>
      </c>
      <c r="GQ18" s="999">
        <v>9063.5740913914669</v>
      </c>
      <c r="GR18" s="999">
        <f t="shared" si="6"/>
        <v>31172.763526676335</v>
      </c>
      <c r="GS18" s="1002">
        <v>2742.7313610542778</v>
      </c>
      <c r="GT18" s="999">
        <v>2811.0598059673875</v>
      </c>
      <c r="GU18" s="999">
        <v>3199.6071106912405</v>
      </c>
      <c r="GV18" s="999">
        <f t="shared" si="12"/>
        <v>8753.3982777129058</v>
      </c>
      <c r="GW18" s="999">
        <v>3701.11</v>
      </c>
      <c r="GX18" s="999">
        <v>3532.57</v>
      </c>
      <c r="GY18" s="999">
        <v>3183.01</v>
      </c>
      <c r="GZ18" s="999">
        <f t="shared" si="13"/>
        <v>10416.69</v>
      </c>
      <c r="HA18" s="999">
        <v>4950.5</v>
      </c>
      <c r="HB18" s="999">
        <v>3627.38</v>
      </c>
      <c r="HC18" s="999">
        <v>4177.09</v>
      </c>
      <c r="HD18" s="999">
        <v>12754.97</v>
      </c>
      <c r="HE18" s="999">
        <v>4637.82</v>
      </c>
      <c r="HF18" s="999">
        <v>4226.96</v>
      </c>
      <c r="HG18" s="999">
        <v>5533.7</v>
      </c>
      <c r="HH18" s="999">
        <f t="shared" si="10"/>
        <v>14398.48</v>
      </c>
      <c r="HI18" s="1001">
        <f t="shared" si="11"/>
        <v>46323.538277712905</v>
      </c>
      <c r="HJ18" s="1002">
        <f>HJ19+HJ20+HJ21+HJ22+HJ23+HJ24+HJ26+HJ28+HJ29+HJ30</f>
        <v>4121.5061149695848</v>
      </c>
      <c r="HK18" s="999">
        <f t="shared" ref="HK18:HP18" si="15">HK19+HK20+HK21+HK22+HK23+HK24+HK26+HK28+HK29+HK30</f>
        <v>4016.0352001289734</v>
      </c>
      <c r="HL18" s="999">
        <f t="shared" si="15"/>
        <v>3552.1132293060055</v>
      </c>
      <c r="HM18" s="999">
        <f>HJ18+HK18+HL18</f>
        <v>11689.654544404564</v>
      </c>
      <c r="HN18" s="999">
        <f t="shared" si="15"/>
        <v>4237.652161312526</v>
      </c>
      <c r="HO18" s="999">
        <f t="shared" si="15"/>
        <v>4799.2640795918696</v>
      </c>
      <c r="HP18" s="999">
        <f t="shared" si="15"/>
        <v>4497.5565534718889</v>
      </c>
      <c r="HQ18" s="999">
        <f>HN18+HO18+HP18</f>
        <v>13534.472794376285</v>
      </c>
      <c r="HR18" s="999">
        <f t="shared" ref="HR18:HT18" si="16">HR19+HR20+HR21+HR22+HR23+HR24+HR26+HR28+HR29+HR30</f>
        <v>5892.4086824106007</v>
      </c>
      <c r="HS18" s="999">
        <f t="shared" si="16"/>
        <v>5466.3400317717023</v>
      </c>
      <c r="HT18" s="999">
        <f t="shared" si="16"/>
        <v>6568.8241499545347</v>
      </c>
      <c r="HU18" s="999">
        <f t="shared" ref="HU18" si="17">HR18+HS18+HT18</f>
        <v>17927.572864136841</v>
      </c>
      <c r="HV18" s="999">
        <f t="shared" ref="HV18:HX18" si="18">HV19+HV20+HV21+HV22+HV23+HV24+HV26+HV28+HV29+HV30</f>
        <v>3966.575646670929</v>
      </c>
      <c r="HW18" s="999">
        <f t="shared" si="18"/>
        <v>4044.7730884900584</v>
      </c>
      <c r="HX18" s="999">
        <f t="shared" si="18"/>
        <v>6556.6038934514527</v>
      </c>
      <c r="HY18" s="999">
        <f t="shared" ref="HY18" si="19">HV18+HW18+HX18</f>
        <v>14567.95262861244</v>
      </c>
      <c r="HZ18" s="1001">
        <f t="shared" si="1"/>
        <v>57719.652831530126</v>
      </c>
      <c r="IA18" s="1002">
        <v>4842.5722970077877</v>
      </c>
      <c r="IB18" s="999">
        <v>3655.1840207834862</v>
      </c>
      <c r="IC18" s="999">
        <v>3837.0707570299405</v>
      </c>
      <c r="ID18" s="1001">
        <v>12334.827074821214</v>
      </c>
    </row>
    <row r="19" spans="1:238" ht="23.25" customHeight="1">
      <c r="A19" s="2719" t="s">
        <v>807</v>
      </c>
      <c r="B19" s="1031">
        <v>0</v>
      </c>
      <c r="C19" s="1031">
        <v>98.3</v>
      </c>
      <c r="D19" s="1031">
        <v>0</v>
      </c>
      <c r="E19" s="1031">
        <v>98.3</v>
      </c>
      <c r="F19" s="1031">
        <v>46.5</v>
      </c>
      <c r="G19" s="1031">
        <v>33</v>
      </c>
      <c r="H19" s="1031">
        <v>152.6</v>
      </c>
      <c r="I19" s="1031">
        <v>232.1</v>
      </c>
      <c r="J19" s="1031">
        <v>49.936</v>
      </c>
      <c r="K19" s="1031">
        <v>21</v>
      </c>
      <c r="L19" s="1031">
        <v>48</v>
      </c>
      <c r="M19" s="1031">
        <v>118.93600000000001</v>
      </c>
      <c r="N19" s="1031">
        <v>34</v>
      </c>
      <c r="O19" s="1031">
        <v>52.2</v>
      </c>
      <c r="P19" s="1031">
        <v>51.7</v>
      </c>
      <c r="Q19" s="1031">
        <v>137.9</v>
      </c>
      <c r="R19" s="1031">
        <v>587.23599999999999</v>
      </c>
      <c r="S19" s="1031">
        <v>0</v>
      </c>
      <c r="T19" s="1031">
        <v>0</v>
      </c>
      <c r="U19" s="1031">
        <v>143.76</v>
      </c>
      <c r="V19" s="1031">
        <v>143.76</v>
      </c>
      <c r="W19" s="1031">
        <v>87.087999999999994</v>
      </c>
      <c r="X19" s="1031">
        <v>65.225999999999999</v>
      </c>
      <c r="Y19" s="1031">
        <v>26</v>
      </c>
      <c r="Z19" s="1031">
        <v>178.31399999999999</v>
      </c>
      <c r="AA19" s="1031">
        <v>75.856999999999999</v>
      </c>
      <c r="AB19" s="1031">
        <v>68.5</v>
      </c>
      <c r="AC19" s="1031">
        <v>21.428999999999998</v>
      </c>
      <c r="AD19" s="1031">
        <v>165.786</v>
      </c>
      <c r="AE19" s="1031">
        <v>107.1</v>
      </c>
      <c r="AF19" s="1031">
        <v>62.948999999999998</v>
      </c>
      <c r="AG19" s="1031">
        <v>94.9</v>
      </c>
      <c r="AH19" s="1031">
        <v>264.94899999999996</v>
      </c>
      <c r="AI19" s="1031">
        <v>752.80899999999997</v>
      </c>
      <c r="AJ19" s="1031">
        <v>22.065000000000001</v>
      </c>
      <c r="AK19" s="1031">
        <v>57.4</v>
      </c>
      <c r="AL19" s="1031"/>
      <c r="AM19" s="1031"/>
      <c r="AN19" s="1031"/>
      <c r="AO19" s="1031">
        <v>66.8</v>
      </c>
      <c r="AP19" s="1031">
        <v>146.26499999999999</v>
      </c>
      <c r="AQ19" s="1031">
        <v>65.400000000000006</v>
      </c>
      <c r="AR19" s="1031">
        <v>92.15</v>
      </c>
      <c r="AS19" s="1031">
        <v>72.8</v>
      </c>
      <c r="AT19" s="1031">
        <v>230.35000000000002</v>
      </c>
      <c r="AU19" s="1031">
        <v>117.54</v>
      </c>
      <c r="AV19" s="1031">
        <v>330.62299999999999</v>
      </c>
      <c r="AW19" s="1031">
        <v>51</v>
      </c>
      <c r="AX19" s="1031">
        <v>86.2</v>
      </c>
      <c r="AY19" s="1032">
        <v>63.2</v>
      </c>
      <c r="AZ19" s="1032">
        <v>200.4</v>
      </c>
      <c r="BA19" s="1032">
        <v>52</v>
      </c>
      <c r="BB19" s="1032">
        <v>261.89999999999998</v>
      </c>
      <c r="BC19" s="1032">
        <v>133.4</v>
      </c>
      <c r="BD19" s="1032">
        <v>447.3</v>
      </c>
      <c r="BE19" s="1032">
        <v>52.78</v>
      </c>
      <c r="BF19" s="1032">
        <v>121.44199999999999</v>
      </c>
      <c r="BG19" s="1032">
        <v>107.77200000000001</v>
      </c>
      <c r="BH19" s="1032">
        <v>281.99400000000003</v>
      </c>
      <c r="BI19" s="945">
        <v>90</v>
      </c>
      <c r="BJ19" s="945">
        <v>93.028999999999996</v>
      </c>
      <c r="BK19" s="945">
        <v>19.323</v>
      </c>
      <c r="BL19" s="945">
        <v>202.352</v>
      </c>
      <c r="BM19" s="945">
        <v>93.820999999999998</v>
      </c>
      <c r="BN19" s="945">
        <v>122.48399999999999</v>
      </c>
      <c r="BO19" s="945">
        <v>130.0685</v>
      </c>
      <c r="BP19" s="945">
        <v>346.37349999999998</v>
      </c>
      <c r="BQ19" s="945">
        <v>74.858999999999995</v>
      </c>
      <c r="BR19" s="945">
        <v>76.447999999999993</v>
      </c>
      <c r="BS19" s="945">
        <v>125.545</v>
      </c>
      <c r="BT19" s="2734">
        <v>276.85199999999998</v>
      </c>
      <c r="BU19" s="2735">
        <v>97.147507000000004</v>
      </c>
      <c r="BV19" s="2735">
        <v>106.73472759000001</v>
      </c>
      <c r="BW19" s="2735">
        <v>81.62010137</v>
      </c>
      <c r="BX19" s="2735">
        <v>285.50233596000004</v>
      </c>
      <c r="BY19" s="2735">
        <v>96.118466830000003</v>
      </c>
      <c r="BZ19" s="2735">
        <v>97</v>
      </c>
      <c r="CA19" s="2735">
        <v>0</v>
      </c>
      <c r="CB19" s="2735">
        <v>193.11846682999999</v>
      </c>
      <c r="CC19" s="2735">
        <v>0</v>
      </c>
      <c r="CD19" s="2735">
        <v>80</v>
      </c>
      <c r="CE19" s="2735">
        <v>0</v>
      </c>
      <c r="CF19" s="2735">
        <v>80</v>
      </c>
      <c r="CG19" s="2735">
        <v>76.689190519999997</v>
      </c>
      <c r="CH19" s="2735">
        <v>159.54101130000001</v>
      </c>
      <c r="CI19" s="2735">
        <v>83.622922469999992</v>
      </c>
      <c r="CJ19" s="2735">
        <v>319.85312428999998</v>
      </c>
      <c r="CK19" s="2735">
        <v>152.71428028</v>
      </c>
      <c r="CL19" s="2735">
        <v>124.04016991</v>
      </c>
      <c r="CM19" s="2735">
        <v>59.503682659999996</v>
      </c>
      <c r="CN19" s="2735">
        <v>336.25813285000004</v>
      </c>
      <c r="CO19" s="2735">
        <v>94.964041429999995</v>
      </c>
      <c r="CP19" s="2735">
        <v>185</v>
      </c>
      <c r="CQ19" s="2735">
        <v>90</v>
      </c>
      <c r="CR19" s="2735">
        <v>369.96404143000001</v>
      </c>
      <c r="CS19" s="2735">
        <v>1106.0752985700001</v>
      </c>
      <c r="CT19" s="2735">
        <v>140</v>
      </c>
      <c r="CU19" s="2735">
        <v>20</v>
      </c>
      <c r="CV19" s="2735">
        <v>108</v>
      </c>
      <c r="CW19" s="2735">
        <v>268</v>
      </c>
      <c r="CX19" s="2735">
        <v>82</v>
      </c>
      <c r="CY19" s="2735">
        <v>221.38980000000001</v>
      </c>
      <c r="CZ19" s="2735">
        <v>62.780737000000002</v>
      </c>
      <c r="DA19" s="2735">
        <v>366.17053700000002</v>
      </c>
      <c r="DB19" s="2735">
        <v>392.87299528</v>
      </c>
      <c r="DC19" s="2735">
        <v>60</v>
      </c>
      <c r="DD19" s="2735">
        <v>163.76619869000001</v>
      </c>
      <c r="DE19" s="2735">
        <v>616.63919397000006</v>
      </c>
      <c r="DF19" s="2735">
        <v>50</v>
      </c>
      <c r="DG19" s="2735">
        <v>44.473460720000006</v>
      </c>
      <c r="DH19" s="2735">
        <v>128</v>
      </c>
      <c r="DI19" s="2735">
        <v>222.47346071999999</v>
      </c>
      <c r="DJ19" s="2735">
        <v>1473.28319169</v>
      </c>
      <c r="DK19" s="2735">
        <v>84</v>
      </c>
      <c r="DL19" s="2735">
        <v>72</v>
      </c>
      <c r="DM19" s="2735">
        <v>159.6</v>
      </c>
      <c r="DN19" s="2735">
        <v>315.60000000000002</v>
      </c>
      <c r="DO19" s="2735">
        <v>150</v>
      </c>
      <c r="DP19" s="2735">
        <v>113</v>
      </c>
      <c r="DQ19" s="2735">
        <v>69</v>
      </c>
      <c r="DR19" s="2735">
        <v>332</v>
      </c>
      <c r="DS19" s="2735">
        <v>647.6</v>
      </c>
      <c r="DT19" s="2735">
        <v>59</v>
      </c>
      <c r="DU19" s="2735">
        <v>417.03567222000004</v>
      </c>
      <c r="DV19" s="2735">
        <v>30</v>
      </c>
      <c r="DW19" s="2735">
        <v>506.03567222000004</v>
      </c>
      <c r="DX19" s="2735">
        <v>118.46977812</v>
      </c>
      <c r="DY19" s="2735">
        <v>0</v>
      </c>
      <c r="DZ19" s="2735">
        <v>44.783400780000001</v>
      </c>
      <c r="EA19" s="2735">
        <v>163.25317889999999</v>
      </c>
      <c r="EB19" s="2735">
        <v>1316.88885112</v>
      </c>
      <c r="EC19" s="2735">
        <v>44.783400780000001</v>
      </c>
      <c r="ED19" s="945">
        <v>100</v>
      </c>
      <c r="EE19" s="945">
        <v>364</v>
      </c>
      <c r="EF19" s="945">
        <v>508.78340077999997</v>
      </c>
      <c r="EG19" s="945">
        <v>53</v>
      </c>
      <c r="EH19" s="945">
        <v>30</v>
      </c>
      <c r="EI19" s="945">
        <v>26</v>
      </c>
      <c r="EJ19" s="945">
        <v>109</v>
      </c>
      <c r="EK19" s="945">
        <v>275.8</v>
      </c>
      <c r="EL19" s="945">
        <v>20</v>
      </c>
      <c r="EM19" s="945">
        <v>30</v>
      </c>
      <c r="EN19" s="945">
        <v>325.8</v>
      </c>
      <c r="EO19" s="945">
        <v>100</v>
      </c>
      <c r="EP19" s="945">
        <v>40</v>
      </c>
      <c r="EQ19" s="945">
        <v>40</v>
      </c>
      <c r="ER19" s="945">
        <v>180</v>
      </c>
      <c r="ES19" s="945">
        <v>1123.5834007799999</v>
      </c>
      <c r="ET19" s="945">
        <v>100</v>
      </c>
      <c r="EU19" s="945">
        <v>40</v>
      </c>
      <c r="EV19" s="945">
        <v>70</v>
      </c>
      <c r="EW19" s="945">
        <v>210</v>
      </c>
      <c r="EX19" s="945">
        <v>70</v>
      </c>
      <c r="EY19" s="945">
        <v>70</v>
      </c>
      <c r="EZ19" s="945">
        <v>30</v>
      </c>
      <c r="FA19" s="945">
        <v>170</v>
      </c>
      <c r="FB19" s="945">
        <v>190</v>
      </c>
      <c r="FC19" s="945">
        <v>35</v>
      </c>
      <c r="FD19" s="945">
        <v>165.49</v>
      </c>
      <c r="FE19" s="945">
        <v>390.49</v>
      </c>
      <c r="FF19" s="945">
        <v>70</v>
      </c>
      <c r="FG19" s="945">
        <v>130</v>
      </c>
      <c r="FH19" s="945">
        <v>110</v>
      </c>
      <c r="FI19" s="945">
        <v>310</v>
      </c>
      <c r="FJ19" s="945">
        <v>1080.49</v>
      </c>
      <c r="FK19" s="945">
        <v>113.64884959568872</v>
      </c>
      <c r="FL19" s="945">
        <v>127.91840069683107</v>
      </c>
      <c r="FM19" s="945">
        <v>179.22727418236465</v>
      </c>
      <c r="FN19" s="945">
        <f t="shared" si="2"/>
        <v>420.79452447488444</v>
      </c>
      <c r="FO19" s="945">
        <v>207.92758298074625</v>
      </c>
      <c r="FP19" s="945">
        <v>161.38464313830312</v>
      </c>
      <c r="FQ19" s="945">
        <v>237.80678610449294</v>
      </c>
      <c r="FR19" s="945">
        <f t="shared" si="3"/>
        <v>607.11901222354231</v>
      </c>
      <c r="FS19" s="945">
        <v>143.37682406553211</v>
      </c>
      <c r="FT19" s="945">
        <v>141.79451560710322</v>
      </c>
      <c r="FU19" s="945">
        <v>189.9893282767006</v>
      </c>
      <c r="FV19" s="945">
        <f t="shared" si="4"/>
        <v>475.1606679493359</v>
      </c>
      <c r="FW19" s="945">
        <v>154.8242814337942</v>
      </c>
      <c r="FX19" s="945">
        <v>185.94843283663209</v>
      </c>
      <c r="FY19" s="945">
        <v>255.16809402743255</v>
      </c>
      <c r="FZ19" s="945">
        <f t="shared" si="5"/>
        <v>595.94080829785889</v>
      </c>
      <c r="GA19" s="945">
        <v>2099.0150129456215</v>
      </c>
      <c r="GB19" s="945">
        <v>109.33310112562521</v>
      </c>
      <c r="GC19" s="945">
        <v>100.44708694728887</v>
      </c>
      <c r="GD19" s="945">
        <v>423.46367143730293</v>
      </c>
      <c r="GE19" s="945">
        <v>633.24385951021691</v>
      </c>
      <c r="GF19" s="945">
        <v>123.45506230202584</v>
      </c>
      <c r="GG19" s="945">
        <v>129.14672462824524</v>
      </c>
      <c r="GH19" s="945">
        <v>184.55311282165155</v>
      </c>
      <c r="GI19" s="945">
        <v>437.15489975192258</v>
      </c>
      <c r="GJ19" s="945">
        <v>297.63386269346717</v>
      </c>
      <c r="GK19" s="945">
        <v>301.64077641178801</v>
      </c>
      <c r="GL19" s="945">
        <v>303.47858507626216</v>
      </c>
      <c r="GM19" s="945">
        <v>902.75322418151734</v>
      </c>
      <c r="GN19" s="945">
        <v>326.05052134801002</v>
      </c>
      <c r="GO19" s="945">
        <v>349.78305445653916</v>
      </c>
      <c r="GP19" s="945">
        <v>424.38635496798719</v>
      </c>
      <c r="GQ19" s="945">
        <v>1100.2199307725364</v>
      </c>
      <c r="GR19" s="945">
        <f t="shared" si="6"/>
        <v>3073.3719142161935</v>
      </c>
      <c r="GS19" s="1007">
        <v>448.85899999999998</v>
      </c>
      <c r="GT19" s="945">
        <v>425.03</v>
      </c>
      <c r="GU19" s="945">
        <v>440.11</v>
      </c>
      <c r="GV19" s="945">
        <f t="shared" si="12"/>
        <v>1313.999</v>
      </c>
      <c r="GW19" s="945">
        <v>537.94600000000003</v>
      </c>
      <c r="GX19" s="945">
        <v>522.9</v>
      </c>
      <c r="GY19" s="945">
        <v>498.96</v>
      </c>
      <c r="GZ19" s="945">
        <f t="shared" si="13"/>
        <v>1559.806</v>
      </c>
      <c r="HA19" s="945">
        <v>483.22</v>
      </c>
      <c r="HB19" s="945">
        <v>452.6</v>
      </c>
      <c r="HC19" s="945">
        <v>470.86</v>
      </c>
      <c r="HD19" s="945">
        <f t="shared" ref="HD19:HD34" si="20">HA19+HB19+HC19</f>
        <v>1406.68</v>
      </c>
      <c r="HE19" s="945">
        <v>521.07000000000005</v>
      </c>
      <c r="HF19" s="945">
        <v>437.1</v>
      </c>
      <c r="HG19" s="945">
        <v>693.18</v>
      </c>
      <c r="HH19" s="945">
        <f t="shared" si="10"/>
        <v>1651.35</v>
      </c>
      <c r="HI19" s="1006">
        <f t="shared" si="11"/>
        <v>5931.8349999999991</v>
      </c>
      <c r="HJ19" s="1007">
        <v>895.47080123000001</v>
      </c>
      <c r="HK19" s="945">
        <v>854.92640612833316</v>
      </c>
      <c r="HL19" s="945">
        <v>683.04075960999978</v>
      </c>
      <c r="HM19" s="945">
        <v>2433.4379669683326</v>
      </c>
      <c r="HN19" s="945">
        <v>849.83150755686813</v>
      </c>
      <c r="HO19" s="945">
        <v>1083.7925882468928</v>
      </c>
      <c r="HP19" s="945">
        <v>1018.0867159326858</v>
      </c>
      <c r="HQ19" s="945">
        <v>2951.7108117364469</v>
      </c>
      <c r="HR19" s="945">
        <v>716.88696960815116</v>
      </c>
      <c r="HS19" s="945">
        <v>931.08754877990498</v>
      </c>
      <c r="HT19" s="945">
        <v>905.2362343799889</v>
      </c>
      <c r="HU19" s="945">
        <v>2553.2107527680455</v>
      </c>
      <c r="HV19" s="945">
        <v>721.51358956166666</v>
      </c>
      <c r="HW19" s="945">
        <v>776.90279330036731</v>
      </c>
      <c r="HX19" s="945">
        <v>1257.0490566082874</v>
      </c>
      <c r="HY19" s="945">
        <v>2755.4654394703211</v>
      </c>
      <c r="HZ19" s="1006">
        <f t="shared" si="1"/>
        <v>10693.824970943147</v>
      </c>
      <c r="IA19" s="1007">
        <v>769.48586574000001</v>
      </c>
      <c r="IB19" s="945">
        <v>389.62379452291657</v>
      </c>
      <c r="IC19" s="945">
        <v>477.10142366999997</v>
      </c>
      <c r="ID19" s="1006">
        <v>1636.2110839329166</v>
      </c>
    </row>
    <row r="20" spans="1:238" ht="20.25" customHeight="1">
      <c r="A20" s="2719" t="s">
        <v>808</v>
      </c>
      <c r="B20" s="1031">
        <v>0</v>
      </c>
      <c r="C20" s="1031">
        <v>0</v>
      </c>
      <c r="D20" s="1031">
        <v>85.349800000000002</v>
      </c>
      <c r="E20" s="1031">
        <v>85.349800000000002</v>
      </c>
      <c r="F20" s="1031">
        <v>0</v>
      </c>
      <c r="G20" s="1031">
        <v>85.742699999999999</v>
      </c>
      <c r="H20" s="1031">
        <v>0</v>
      </c>
      <c r="I20" s="1031">
        <v>85.742699999999999</v>
      </c>
      <c r="J20" s="1031">
        <v>60.658499999999997</v>
      </c>
      <c r="K20" s="1031">
        <v>42.4221</v>
      </c>
      <c r="L20" s="1031">
        <v>88.658000000000001</v>
      </c>
      <c r="M20" s="1031">
        <v>191.73859999999999</v>
      </c>
      <c r="N20" s="1031">
        <v>0</v>
      </c>
      <c r="O20" s="1031">
        <v>0</v>
      </c>
      <c r="P20" s="1031">
        <v>0</v>
      </c>
      <c r="Q20" s="1031">
        <v>0</v>
      </c>
      <c r="R20" s="1031">
        <v>362.83109999999999</v>
      </c>
      <c r="S20" s="1031">
        <v>0</v>
      </c>
      <c r="T20" s="1031">
        <v>0</v>
      </c>
      <c r="U20" s="1031">
        <v>0</v>
      </c>
      <c r="V20" s="1031">
        <v>0</v>
      </c>
      <c r="W20" s="1031">
        <v>0</v>
      </c>
      <c r="X20" s="1031">
        <v>0</v>
      </c>
      <c r="Y20" s="1031">
        <v>0</v>
      </c>
      <c r="Z20" s="1031">
        <v>0</v>
      </c>
      <c r="AA20" s="1031">
        <v>48.171599999999998</v>
      </c>
      <c r="AB20" s="1031">
        <v>18</v>
      </c>
      <c r="AC20" s="1031">
        <v>0</v>
      </c>
      <c r="AD20" s="1031">
        <v>66.171599999999998</v>
      </c>
      <c r="AE20" s="1031">
        <v>40.723199999999999</v>
      </c>
      <c r="AF20" s="1031">
        <v>0</v>
      </c>
      <c r="AG20" s="1031">
        <v>44.234999999999999</v>
      </c>
      <c r="AH20" s="1031">
        <v>84.958200000000005</v>
      </c>
      <c r="AI20" s="1031">
        <v>151.12979999999999</v>
      </c>
      <c r="AJ20" s="1031">
        <v>0</v>
      </c>
      <c r="AK20" s="1031">
        <v>0</v>
      </c>
      <c r="AL20" s="1031"/>
      <c r="AM20" s="1031"/>
      <c r="AN20" s="1031"/>
      <c r="AO20" s="1031">
        <v>0</v>
      </c>
      <c r="AP20" s="1031">
        <v>0</v>
      </c>
      <c r="AQ20" s="1031">
        <v>0</v>
      </c>
      <c r="AR20" s="1031">
        <v>0</v>
      </c>
      <c r="AS20" s="1031">
        <v>0</v>
      </c>
      <c r="AT20" s="1031">
        <v>0</v>
      </c>
      <c r="AU20" s="1031">
        <v>176.01414427</v>
      </c>
      <c r="AV20" s="1031">
        <v>328.75314427000001</v>
      </c>
      <c r="AW20" s="1031">
        <v>0</v>
      </c>
      <c r="AX20" s="1031">
        <v>0</v>
      </c>
      <c r="AY20" s="1032">
        <v>42.262099999999997</v>
      </c>
      <c r="AZ20" s="1032">
        <v>42.262099999999997</v>
      </c>
      <c r="BA20" s="1032">
        <v>166.00230769999999</v>
      </c>
      <c r="BB20" s="1032">
        <v>0</v>
      </c>
      <c r="BC20" s="1032">
        <v>68.238399999999999</v>
      </c>
      <c r="BD20" s="1032">
        <v>234.2407077</v>
      </c>
      <c r="BE20" s="1032">
        <v>69.8535017139384</v>
      </c>
      <c r="BF20" s="1032">
        <v>160.6055720199478</v>
      </c>
      <c r="BG20" s="1032">
        <v>62.173614899999997</v>
      </c>
      <c r="BH20" s="1032">
        <v>292.63268863388623</v>
      </c>
      <c r="BI20" s="945">
        <v>0</v>
      </c>
      <c r="BJ20" s="945">
        <v>100.10420000000001</v>
      </c>
      <c r="BK20" s="945">
        <v>227.17913812999998</v>
      </c>
      <c r="BL20" s="945">
        <v>327.28333813</v>
      </c>
      <c r="BM20" s="945">
        <v>0</v>
      </c>
      <c r="BN20" s="945">
        <v>0</v>
      </c>
      <c r="BO20" s="945">
        <v>86.022085319999988</v>
      </c>
      <c r="BP20" s="945">
        <v>86.022085319999988</v>
      </c>
      <c r="BQ20" s="945">
        <v>81.707796560000006</v>
      </c>
      <c r="BR20" s="945">
        <v>82.756969290000001</v>
      </c>
      <c r="BS20" s="945">
        <v>66.296211470000003</v>
      </c>
      <c r="BT20" s="2734">
        <v>230.76097732000002</v>
      </c>
      <c r="BU20" s="2735">
        <v>159.49434867000002</v>
      </c>
      <c r="BV20" s="2735">
        <v>72.603100930000011</v>
      </c>
      <c r="BW20" s="2735">
        <v>0</v>
      </c>
      <c r="BX20" s="2735">
        <v>232.09744960000003</v>
      </c>
      <c r="BY20" s="2735">
        <v>0</v>
      </c>
      <c r="BZ20" s="2735">
        <v>44.764352469999999</v>
      </c>
      <c r="CA20" s="2735">
        <v>168.81496250999999</v>
      </c>
      <c r="CB20" s="2735">
        <v>213.57931497999999</v>
      </c>
      <c r="CC20" s="2735">
        <v>60</v>
      </c>
      <c r="CD20" s="2735">
        <v>0</v>
      </c>
      <c r="CE20" s="2735">
        <v>75.373439349999998</v>
      </c>
      <c r="CF20" s="2735">
        <v>135.37343934999998</v>
      </c>
      <c r="CG20" s="2735">
        <v>0</v>
      </c>
      <c r="CH20" s="2735">
        <v>0</v>
      </c>
      <c r="CI20" s="2735">
        <v>51.503499859999998</v>
      </c>
      <c r="CJ20" s="2735">
        <v>51.503499859999998</v>
      </c>
      <c r="CK20" s="2735">
        <v>97.839406790000012</v>
      </c>
      <c r="CL20" s="2735">
        <v>0</v>
      </c>
      <c r="CM20" s="2735">
        <v>64.485246450000005</v>
      </c>
      <c r="CN20" s="2735">
        <v>162.32465324</v>
      </c>
      <c r="CO20" s="2735">
        <v>52.867147770000003</v>
      </c>
      <c r="CP20" s="2735">
        <v>55.614707060000001</v>
      </c>
      <c r="CQ20" s="2735">
        <v>30</v>
      </c>
      <c r="CR20" s="2735">
        <v>138.48185483</v>
      </c>
      <c r="CS20" s="2735">
        <v>503.49990875999998</v>
      </c>
      <c r="CT20" s="2735">
        <v>151.03129684000001</v>
      </c>
      <c r="CU20" s="2735">
        <v>63.647396060000005</v>
      </c>
      <c r="CV20" s="2735">
        <v>0</v>
      </c>
      <c r="CW20" s="2735">
        <v>214.67869290000002</v>
      </c>
      <c r="CX20" s="2735">
        <v>60.248953329999999</v>
      </c>
      <c r="CY20" s="2735">
        <v>172.0727</v>
      </c>
      <c r="CZ20" s="2735">
        <v>56.759553140000001</v>
      </c>
      <c r="DA20" s="2735">
        <v>289.08120646999998</v>
      </c>
      <c r="DB20" s="2735">
        <v>115.40013278000001</v>
      </c>
      <c r="DC20" s="2735">
        <v>20</v>
      </c>
      <c r="DD20" s="2735">
        <v>52.559887020000005</v>
      </c>
      <c r="DE20" s="2735">
        <v>187.9600198</v>
      </c>
      <c r="DF20" s="2735">
        <v>70</v>
      </c>
      <c r="DG20" s="2735">
        <v>70</v>
      </c>
      <c r="DH20" s="2735">
        <v>20</v>
      </c>
      <c r="DI20" s="2735">
        <v>160</v>
      </c>
      <c r="DJ20" s="2735">
        <v>851.71991917000003</v>
      </c>
      <c r="DK20" s="2735">
        <v>20</v>
      </c>
      <c r="DL20" s="2735">
        <v>51.986484149999995</v>
      </c>
      <c r="DM20" s="2735">
        <v>14.706200669999999</v>
      </c>
      <c r="DN20" s="2735">
        <v>86.692684820000011</v>
      </c>
      <c r="DO20" s="2735">
        <v>74.950819120000006</v>
      </c>
      <c r="DP20" s="2735">
        <v>24.950819120000002</v>
      </c>
      <c r="DQ20" s="2735">
        <v>64.950819119999991</v>
      </c>
      <c r="DR20" s="2735">
        <v>164.85245736000002</v>
      </c>
      <c r="DS20" s="2735">
        <v>251.54514218</v>
      </c>
      <c r="DT20" s="2735">
        <v>501.98482057999996</v>
      </c>
      <c r="DU20" s="2735">
        <v>0</v>
      </c>
      <c r="DV20" s="2735">
        <v>0</v>
      </c>
      <c r="DW20" s="2735">
        <v>501.98482057999996</v>
      </c>
      <c r="DX20" s="2735">
        <v>70.72161023000001</v>
      </c>
      <c r="DY20" s="2735">
        <v>70.72161023000001</v>
      </c>
      <c r="DZ20" s="2735">
        <v>24.950819120000002</v>
      </c>
      <c r="EA20" s="2735">
        <v>166.39403958000003</v>
      </c>
      <c r="EB20" s="2735">
        <v>919.92400234000002</v>
      </c>
      <c r="EC20" s="2735">
        <v>70.72161023000001</v>
      </c>
      <c r="ED20" s="945">
        <v>116.34801198999999</v>
      </c>
      <c r="EE20" s="945">
        <v>199.71509097000001</v>
      </c>
      <c r="EF20" s="945">
        <v>386.78471318999999</v>
      </c>
      <c r="EG20" s="945">
        <v>0</v>
      </c>
      <c r="EH20" s="945">
        <v>69.468187749999998</v>
      </c>
      <c r="EI20" s="945">
        <v>211</v>
      </c>
      <c r="EJ20" s="945">
        <v>280.46818775000003</v>
      </c>
      <c r="EK20" s="945">
        <v>102.8</v>
      </c>
      <c r="EL20" s="945">
        <v>60.051641909999994</v>
      </c>
      <c r="EM20" s="945">
        <v>0</v>
      </c>
      <c r="EN20" s="945">
        <v>162.85164190999998</v>
      </c>
      <c r="EO20" s="945">
        <v>136.57479122999999</v>
      </c>
      <c r="EP20" s="945">
        <v>0</v>
      </c>
      <c r="EQ20" s="945">
        <v>20</v>
      </c>
      <c r="ER20" s="945">
        <v>156.57479122999999</v>
      </c>
      <c r="ES20" s="945">
        <v>986.67933407999999</v>
      </c>
      <c r="ET20" s="945">
        <v>65.5</v>
      </c>
      <c r="EU20" s="945">
        <v>65.5</v>
      </c>
      <c r="EV20" s="945">
        <v>65.5</v>
      </c>
      <c r="EW20" s="945">
        <v>196.5</v>
      </c>
      <c r="EX20" s="945">
        <v>65.5</v>
      </c>
      <c r="EY20" s="945">
        <v>205.01</v>
      </c>
      <c r="EZ20" s="945">
        <v>234.41</v>
      </c>
      <c r="FA20" s="945">
        <v>504.92</v>
      </c>
      <c r="FB20" s="945">
        <v>85.5</v>
      </c>
      <c r="FC20" s="945">
        <v>83.32</v>
      </c>
      <c r="FD20" s="945">
        <v>65.5</v>
      </c>
      <c r="FE20" s="945">
        <v>234.32</v>
      </c>
      <c r="FF20" s="945">
        <v>65.5</v>
      </c>
      <c r="FG20" s="945">
        <v>142.23000000000002</v>
      </c>
      <c r="FH20" s="945">
        <v>72.23</v>
      </c>
      <c r="FI20" s="945">
        <v>279.95999999999998</v>
      </c>
      <c r="FJ20" s="945">
        <v>1215.7</v>
      </c>
      <c r="FK20" s="945">
        <v>113.89476490747832</v>
      </c>
      <c r="FL20" s="945">
        <v>128.19519270575063</v>
      </c>
      <c r="FM20" s="945">
        <v>179.61508920353339</v>
      </c>
      <c r="FN20" s="945">
        <f t="shared" si="2"/>
        <v>421.70504681676232</v>
      </c>
      <c r="FO20" s="945">
        <v>208.37750021774664</v>
      </c>
      <c r="FP20" s="945">
        <v>161.73384997125038</v>
      </c>
      <c r="FQ20" s="945">
        <v>238.32135646889711</v>
      </c>
      <c r="FR20" s="945">
        <f t="shared" si="3"/>
        <v>608.43270665789407</v>
      </c>
      <c r="FS20" s="945">
        <v>145.90257894685877</v>
      </c>
      <c r="FT20" s="945">
        <v>134.86030653573337</v>
      </c>
      <c r="FU20" s="945">
        <v>183.9041286888943</v>
      </c>
      <c r="FV20" s="945">
        <f t="shared" si="4"/>
        <v>464.66701417148647</v>
      </c>
      <c r="FW20" s="945">
        <v>157.55169701945792</v>
      </c>
      <c r="FX20" s="945">
        <v>179.79204802451073</v>
      </c>
      <c r="FY20" s="945">
        <v>250.23109664613148</v>
      </c>
      <c r="FZ20" s="945">
        <f t="shared" si="5"/>
        <v>587.57484169010013</v>
      </c>
      <c r="GA20" s="945">
        <v>2082.379609336243</v>
      </c>
      <c r="GB20" s="945">
        <v>109.33310112562521</v>
      </c>
      <c r="GC20" s="945">
        <v>100.44708694728887</v>
      </c>
      <c r="GD20" s="945">
        <v>148.46367143730293</v>
      </c>
      <c r="GE20" s="945">
        <v>358.24385951021702</v>
      </c>
      <c r="GF20" s="945">
        <v>123.45506230202584</v>
      </c>
      <c r="GG20" s="945">
        <v>129.14672462824524</v>
      </c>
      <c r="GH20" s="945">
        <v>184.55311282165155</v>
      </c>
      <c r="GI20" s="945">
        <v>437.15489975192258</v>
      </c>
      <c r="GJ20" s="945">
        <v>181.94411426693421</v>
      </c>
      <c r="GK20" s="945">
        <v>169.44528223357577</v>
      </c>
      <c r="GL20" s="945">
        <v>197.70025434252437</v>
      </c>
      <c r="GM20" s="945">
        <v>549.08965084303441</v>
      </c>
      <c r="GN20" s="945">
        <v>206.85479250601992</v>
      </c>
      <c r="GO20" s="945">
        <v>403.63830473807826</v>
      </c>
      <c r="GP20" s="945">
        <v>411.61536952066513</v>
      </c>
      <c r="GQ20" s="945">
        <v>1022.1084667647633</v>
      </c>
      <c r="GR20" s="945">
        <f t="shared" si="6"/>
        <v>2366.5968768699372</v>
      </c>
      <c r="GS20" s="1007">
        <v>177.22</v>
      </c>
      <c r="GT20" s="945">
        <v>180.929</v>
      </c>
      <c r="GU20" s="945">
        <v>203.16</v>
      </c>
      <c r="GV20" s="945">
        <f t="shared" si="12"/>
        <v>561.30899999999997</v>
      </c>
      <c r="GW20" s="945">
        <v>309.41899999999998</v>
      </c>
      <c r="GX20" s="945">
        <v>240.39</v>
      </c>
      <c r="GY20" s="945">
        <v>497.8</v>
      </c>
      <c r="GZ20" s="945">
        <f t="shared" si="13"/>
        <v>1047.6089999999999</v>
      </c>
      <c r="HA20" s="945">
        <v>483.23</v>
      </c>
      <c r="HB20" s="945">
        <v>452.72</v>
      </c>
      <c r="HC20" s="945">
        <v>470.86</v>
      </c>
      <c r="HD20" s="945">
        <f t="shared" si="20"/>
        <v>1406.81</v>
      </c>
      <c r="HE20" s="945">
        <v>521.08000000000004</v>
      </c>
      <c r="HF20" s="945">
        <v>437.1</v>
      </c>
      <c r="HG20" s="945">
        <v>693.18</v>
      </c>
      <c r="HH20" s="945">
        <f t="shared" si="10"/>
        <v>1651.3600000000001</v>
      </c>
      <c r="HI20" s="1006">
        <f t="shared" si="11"/>
        <v>4667.0880000000006</v>
      </c>
      <c r="HJ20" s="1007">
        <v>726.22735595000006</v>
      </c>
      <c r="HK20" s="945">
        <v>667.38904558833326</v>
      </c>
      <c r="HL20" s="945">
        <v>633.25323687999992</v>
      </c>
      <c r="HM20" s="945">
        <v>2026.8696384183334</v>
      </c>
      <c r="HN20" s="945">
        <v>683.35307065783024</v>
      </c>
      <c r="HO20" s="945">
        <v>934.76880539215847</v>
      </c>
      <c r="HP20" s="945">
        <v>916.69462027268571</v>
      </c>
      <c r="HQ20" s="945">
        <v>2534.8164963226745</v>
      </c>
      <c r="HR20" s="945">
        <v>716.87583822815111</v>
      </c>
      <c r="HS20" s="945">
        <v>931.08826452990479</v>
      </c>
      <c r="HT20" s="945">
        <v>905.42864600998905</v>
      </c>
      <c r="HU20" s="945">
        <v>2553.3927487680448</v>
      </c>
      <c r="HV20" s="945">
        <v>721.51237926166652</v>
      </c>
      <c r="HW20" s="945">
        <v>776.89887211036739</v>
      </c>
      <c r="HX20" s="945">
        <v>1225.4299754582873</v>
      </c>
      <c r="HY20" s="945">
        <v>2723.8412268303214</v>
      </c>
      <c r="HZ20" s="1006">
        <f t="shared" si="1"/>
        <v>9838.9201103393752</v>
      </c>
      <c r="IA20" s="1007">
        <v>769.48452413999996</v>
      </c>
      <c r="IB20" s="945">
        <v>389.6221321429166</v>
      </c>
      <c r="IC20" s="945">
        <v>477.09742169999998</v>
      </c>
      <c r="ID20" s="1006">
        <v>1636.2040779829165</v>
      </c>
    </row>
    <row r="21" spans="1:238" ht="21" customHeight="1">
      <c r="A21" s="2719" t="s">
        <v>809</v>
      </c>
      <c r="B21" s="1031">
        <v>13.372282</v>
      </c>
      <c r="C21" s="1031">
        <v>12.799011</v>
      </c>
      <c r="D21" s="1031">
        <v>14.071464000000001</v>
      </c>
      <c r="E21" s="1031">
        <v>40.242756999999997</v>
      </c>
      <c r="F21" s="1031">
        <v>15.035024999999999</v>
      </c>
      <c r="G21" s="1031">
        <v>15.035024999999999</v>
      </c>
      <c r="H21" s="1031">
        <v>30.479555999999999</v>
      </c>
      <c r="I21" s="1031">
        <v>60.549605999999997</v>
      </c>
      <c r="J21" s="1031">
        <v>44.565100000000001</v>
      </c>
      <c r="K21" s="1031">
        <v>0</v>
      </c>
      <c r="L21" s="1031">
        <v>12.40428</v>
      </c>
      <c r="M21" s="1031">
        <v>56.969380000000001</v>
      </c>
      <c r="N21" s="1031">
        <v>15.010399558893063</v>
      </c>
      <c r="O21" s="1031">
        <v>11.891031</v>
      </c>
      <c r="P21" s="1031">
        <v>11</v>
      </c>
      <c r="Q21" s="1031">
        <v>37.901430558893061</v>
      </c>
      <c r="R21" s="1031">
        <v>195.66317355889305</v>
      </c>
      <c r="S21" s="1031">
        <v>16.410572999999999</v>
      </c>
      <c r="T21" s="1031">
        <v>18.128389679999998</v>
      </c>
      <c r="U21" s="1031">
        <v>17.442848999999999</v>
      </c>
      <c r="V21" s="1031">
        <v>51.981811679999993</v>
      </c>
      <c r="W21" s="1031">
        <v>16.88973</v>
      </c>
      <c r="X21" s="1031">
        <v>16.919067239999997</v>
      </c>
      <c r="Y21" s="1031">
        <v>16.410572999999999</v>
      </c>
      <c r="Z21" s="1031">
        <v>50.219370239999996</v>
      </c>
      <c r="AA21" s="1031">
        <v>16.498429999999999</v>
      </c>
      <c r="AB21" s="1031">
        <v>17.362774999999999</v>
      </c>
      <c r="AC21" s="1031">
        <v>16.983723000000001</v>
      </c>
      <c r="AD21" s="1031">
        <v>50.844927999999996</v>
      </c>
      <c r="AE21" s="1031">
        <v>15.010399558893063</v>
      </c>
      <c r="AF21" s="1031">
        <v>11.891031</v>
      </c>
      <c r="AG21" s="1031">
        <v>11</v>
      </c>
      <c r="AH21" s="1031">
        <v>37.901430558893061</v>
      </c>
      <c r="AI21" s="1031">
        <v>190.94754047889305</v>
      </c>
      <c r="AJ21" s="1031">
        <v>17.364849</v>
      </c>
      <c r="AK21" s="1031">
        <v>16.324299719999999</v>
      </c>
      <c r="AL21" s="1031"/>
      <c r="AM21" s="1031"/>
      <c r="AN21" s="1031"/>
      <c r="AO21" s="1031">
        <v>16.866912120000002</v>
      </c>
      <c r="AP21" s="1031">
        <v>50.556060840000001</v>
      </c>
      <c r="AQ21" s="1031">
        <v>17.47491436</v>
      </c>
      <c r="AR21" s="1031">
        <v>21.546007460000002</v>
      </c>
      <c r="AS21" s="1031">
        <v>20.133003949999999</v>
      </c>
      <c r="AT21" s="1031">
        <v>59.153925770000001</v>
      </c>
      <c r="AU21" s="1031">
        <v>19.107619739999997</v>
      </c>
      <c r="AV21" s="1031">
        <v>60.0850893</v>
      </c>
      <c r="AW21" s="1031">
        <v>26.300747960000002</v>
      </c>
      <c r="AX21" s="1031">
        <v>18.766463010000002</v>
      </c>
      <c r="AY21" s="1032">
        <v>23.184450350000002</v>
      </c>
      <c r="AZ21" s="1032">
        <v>68.251661319999997</v>
      </c>
      <c r="BA21" s="1032">
        <v>17.47491436</v>
      </c>
      <c r="BB21" s="1032">
        <v>21.546007460000002</v>
      </c>
      <c r="BC21" s="1032">
        <v>20.133003949999999</v>
      </c>
      <c r="BD21" s="1032">
        <v>59.153925769999994</v>
      </c>
      <c r="BE21" s="1032">
        <v>22.223738260000001</v>
      </c>
      <c r="BF21" s="1032">
        <v>21.458495124815236</v>
      </c>
      <c r="BG21" s="1032">
        <v>16.983723000000001</v>
      </c>
      <c r="BH21" s="1032">
        <v>60.665956384815246</v>
      </c>
      <c r="BI21" s="945">
        <v>24.895250470000001</v>
      </c>
      <c r="BJ21" s="945">
        <v>24.895250470000001</v>
      </c>
      <c r="BK21" s="945">
        <v>24.895250470000001</v>
      </c>
      <c r="BL21" s="945">
        <v>74.685751409999995</v>
      </c>
      <c r="BM21" s="945">
        <v>0</v>
      </c>
      <c r="BN21" s="945">
        <v>0</v>
      </c>
      <c r="BO21" s="945">
        <v>118.4743995</v>
      </c>
      <c r="BP21" s="945">
        <v>118.4743995</v>
      </c>
      <c r="BQ21" s="945">
        <v>109.2243168</v>
      </c>
      <c r="BR21" s="945">
        <v>88.252558019999995</v>
      </c>
      <c r="BS21" s="945">
        <v>112.40412343999999</v>
      </c>
      <c r="BT21" s="2734">
        <v>309.88099826000001</v>
      </c>
      <c r="BU21" s="2735">
        <v>89.989176720000003</v>
      </c>
      <c r="BV21" s="2735">
        <v>65.097869439999997</v>
      </c>
      <c r="BW21" s="2735">
        <v>89.188857889999994</v>
      </c>
      <c r="BX21" s="2735">
        <v>244.27590404999998</v>
      </c>
      <c r="BY21" s="2735">
        <v>159.66074756999998</v>
      </c>
      <c r="BZ21" s="2735">
        <v>45.93410746</v>
      </c>
      <c r="CA21" s="2735">
        <v>162.45803658000003</v>
      </c>
      <c r="CB21" s="2735">
        <v>368.05289161000002</v>
      </c>
      <c r="CC21" s="2735">
        <v>33.204087412714003</v>
      </c>
      <c r="CD21" s="2735">
        <v>57.835017579999999</v>
      </c>
      <c r="CE21" s="2735">
        <v>160.39117256</v>
      </c>
      <c r="CF21" s="2735">
        <v>251.43027755271399</v>
      </c>
      <c r="CG21" s="2735">
        <v>21.472407320000002</v>
      </c>
      <c r="CH21" s="2735">
        <v>82.25194212000001</v>
      </c>
      <c r="CI21" s="2735">
        <v>0</v>
      </c>
      <c r="CJ21" s="2735">
        <v>103.72434944</v>
      </c>
      <c r="CK21" s="2735">
        <v>90.951369430000014</v>
      </c>
      <c r="CL21" s="2735">
        <v>126.168825435</v>
      </c>
      <c r="CM21" s="2735">
        <v>89.188857889999994</v>
      </c>
      <c r="CN21" s="2735">
        <v>306.30905275499998</v>
      </c>
      <c r="CO21" s="2735">
        <v>67.296987532499998</v>
      </c>
      <c r="CP21" s="2735">
        <v>64.543344419999997</v>
      </c>
      <c r="CQ21" s="2735">
        <v>71.630690999999999</v>
      </c>
      <c r="CR21" s="2735">
        <v>203.47102295250002</v>
      </c>
      <c r="CS21" s="2735">
        <v>905.29933512499997</v>
      </c>
      <c r="CT21" s="2735">
        <v>68.092210867499986</v>
      </c>
      <c r="CU21" s="2735">
        <v>70.261256849999995</v>
      </c>
      <c r="CV21" s="2735">
        <v>72.265553722500002</v>
      </c>
      <c r="CW21" s="2735">
        <v>210.61902143999995</v>
      </c>
      <c r="CX21" s="2735">
        <v>87.334252272499995</v>
      </c>
      <c r="CY21" s="2735">
        <v>10.462154710000009</v>
      </c>
      <c r="CZ21" s="2735">
        <v>0</v>
      </c>
      <c r="DA21" s="2735">
        <v>97.796406982500002</v>
      </c>
      <c r="DB21" s="2735">
        <v>0</v>
      </c>
      <c r="DC21" s="2735">
        <v>0</v>
      </c>
      <c r="DD21" s="2735">
        <v>0</v>
      </c>
      <c r="DE21" s="2735">
        <v>0</v>
      </c>
      <c r="DF21" s="2735">
        <v>0</v>
      </c>
      <c r="DG21" s="2735">
        <v>45.93410746</v>
      </c>
      <c r="DH21" s="2735">
        <v>162.45803658000003</v>
      </c>
      <c r="DI21" s="2735">
        <v>208.39214404000003</v>
      </c>
      <c r="DJ21" s="2735">
        <v>516.80757246249993</v>
      </c>
      <c r="DK21" s="2735">
        <v>182.81770862000002</v>
      </c>
      <c r="DL21" s="2735">
        <v>60</v>
      </c>
      <c r="DM21" s="2735">
        <v>60.000000280000002</v>
      </c>
      <c r="DN21" s="2735">
        <v>302.81770889999996</v>
      </c>
      <c r="DO21" s="2735">
        <v>60.00000043</v>
      </c>
      <c r="DP21" s="2735">
        <v>60</v>
      </c>
      <c r="DQ21" s="2735">
        <v>60</v>
      </c>
      <c r="DR21" s="2735">
        <v>180.00000043</v>
      </c>
      <c r="DS21" s="2735">
        <v>482.81770932999996</v>
      </c>
      <c r="DT21" s="2735">
        <v>60</v>
      </c>
      <c r="DU21" s="2735">
        <v>60</v>
      </c>
      <c r="DV21" s="2735">
        <v>173</v>
      </c>
      <c r="DW21" s="2735">
        <v>293</v>
      </c>
      <c r="DX21" s="2735">
        <v>60</v>
      </c>
      <c r="DY21" s="2735">
        <v>60</v>
      </c>
      <c r="DZ21" s="2735">
        <v>3.42152981</v>
      </c>
      <c r="EA21" s="2735">
        <v>123.42152981</v>
      </c>
      <c r="EB21" s="2735">
        <v>899.23923913999988</v>
      </c>
      <c r="EC21" s="2735">
        <v>120</v>
      </c>
      <c r="ED21" s="945">
        <v>60</v>
      </c>
      <c r="EE21" s="945">
        <v>120.00000018999999</v>
      </c>
      <c r="EF21" s="945">
        <v>300.00000018999998</v>
      </c>
      <c r="EG21" s="945">
        <v>60</v>
      </c>
      <c r="EH21" s="945">
        <v>60.00000017</v>
      </c>
      <c r="EI21" s="945">
        <v>60</v>
      </c>
      <c r="EJ21" s="945">
        <v>180.00000017000002</v>
      </c>
      <c r="EK21" s="945">
        <v>60</v>
      </c>
      <c r="EL21" s="945">
        <v>1</v>
      </c>
      <c r="EM21" s="945">
        <v>1</v>
      </c>
      <c r="EN21" s="945">
        <v>62</v>
      </c>
      <c r="EO21" s="945">
        <v>1</v>
      </c>
      <c r="EP21" s="945">
        <v>1</v>
      </c>
      <c r="EQ21" s="945">
        <v>0</v>
      </c>
      <c r="ER21" s="945">
        <v>2</v>
      </c>
      <c r="ES21" s="945">
        <v>544.00000036000006</v>
      </c>
      <c r="ET21" s="945">
        <v>0</v>
      </c>
      <c r="EU21" s="945">
        <v>204.73</v>
      </c>
      <c r="EV21" s="945">
        <v>60</v>
      </c>
      <c r="EW21" s="945">
        <v>264.73</v>
      </c>
      <c r="EX21" s="945">
        <v>76.52</v>
      </c>
      <c r="EY21" s="945">
        <v>37.630000000000003</v>
      </c>
      <c r="EZ21" s="945">
        <v>60</v>
      </c>
      <c r="FA21" s="945">
        <v>174.15</v>
      </c>
      <c r="FB21" s="945">
        <v>60</v>
      </c>
      <c r="FC21" s="945">
        <v>60</v>
      </c>
      <c r="FD21" s="945">
        <v>60</v>
      </c>
      <c r="FE21" s="945">
        <v>180</v>
      </c>
      <c r="FF21" s="945">
        <v>60</v>
      </c>
      <c r="FG21" s="945">
        <v>60</v>
      </c>
      <c r="FH21" s="945">
        <v>60</v>
      </c>
      <c r="FI21" s="945">
        <v>180</v>
      </c>
      <c r="FJ21" s="945">
        <v>798.88</v>
      </c>
      <c r="FK21" s="945">
        <v>85.298658667256333</v>
      </c>
      <c r="FL21" s="945">
        <v>96.008609300645645</v>
      </c>
      <c r="FM21" s="945">
        <v>134.51826515386242</v>
      </c>
      <c r="FN21" s="945">
        <f t="shared" si="2"/>
        <v>315.82553312176441</v>
      </c>
      <c r="FO21" s="945">
        <v>156.05915934282459</v>
      </c>
      <c r="FP21" s="945">
        <v>121.12655463001978</v>
      </c>
      <c r="FQ21" s="945">
        <v>178.48486763260539</v>
      </c>
      <c r="FR21" s="945">
        <f t="shared" si="3"/>
        <v>455.6705816054498</v>
      </c>
      <c r="FS21" s="945">
        <v>115.72235222007281</v>
      </c>
      <c r="FT21" s="945">
        <v>106.9641949174821</v>
      </c>
      <c r="FU21" s="945">
        <v>145.86320891979005</v>
      </c>
      <c r="FV21" s="945">
        <f t="shared" si="4"/>
        <v>368.54975605734495</v>
      </c>
      <c r="FW21" s="945">
        <v>124.96182800165946</v>
      </c>
      <c r="FX21" s="945">
        <v>142.60171998357006</v>
      </c>
      <c r="FY21" s="945">
        <v>198.47031705344745</v>
      </c>
      <c r="FZ21" s="945">
        <f t="shared" si="5"/>
        <v>466.03386503867694</v>
      </c>
      <c r="GA21" s="945">
        <v>1606.079735823236</v>
      </c>
      <c r="GB21" s="945">
        <v>58.764949937106991</v>
      </c>
      <c r="GC21" s="945">
        <v>53.988846698890427</v>
      </c>
      <c r="GD21" s="945">
        <v>79.797061728521598</v>
      </c>
      <c r="GE21" s="945">
        <v>192.550858364519</v>
      </c>
      <c r="GF21" s="945">
        <v>66.355298450055628</v>
      </c>
      <c r="GG21" s="945">
        <v>69.414484078339314</v>
      </c>
      <c r="GH21" s="945">
        <v>99.194611001111795</v>
      </c>
      <c r="GI21" s="945">
        <v>234.96439352950674</v>
      </c>
      <c r="GJ21" s="945">
        <v>81.138375986899945</v>
      </c>
      <c r="GK21" s="945">
        <v>74.676617687414563</v>
      </c>
      <c r="GL21" s="945">
        <v>89.284126616204318</v>
      </c>
      <c r="GM21" s="945">
        <v>245.09912029051881</v>
      </c>
      <c r="GN21" s="945">
        <v>94.016921872436612</v>
      </c>
      <c r="GO21" s="945">
        <v>100.10886772460684</v>
      </c>
      <c r="GP21" s="945">
        <v>177.9383955695497</v>
      </c>
      <c r="GQ21" s="945">
        <v>372.06418516659318</v>
      </c>
      <c r="GR21" s="945">
        <f t="shared" si="6"/>
        <v>1044.6785573511377</v>
      </c>
      <c r="GS21" s="1007">
        <v>64.566000000000003</v>
      </c>
      <c r="GT21" s="945">
        <v>65.917000000000002</v>
      </c>
      <c r="GU21" s="945">
        <v>74.016499999999994</v>
      </c>
      <c r="GV21" s="945">
        <f t="shared" si="12"/>
        <v>204.49949999999998</v>
      </c>
      <c r="GW21" s="945">
        <v>112.729</v>
      </c>
      <c r="GX21" s="945">
        <v>87.58</v>
      </c>
      <c r="GY21" s="945">
        <v>98.1</v>
      </c>
      <c r="GZ21" s="945">
        <f t="shared" si="13"/>
        <v>298.40899999999999</v>
      </c>
      <c r="HA21" s="945">
        <v>115.4</v>
      </c>
      <c r="HB21" s="945">
        <v>79.03</v>
      </c>
      <c r="HC21" s="945">
        <v>99.43</v>
      </c>
      <c r="HD21" s="945">
        <f t="shared" si="20"/>
        <v>293.86</v>
      </c>
      <c r="HE21" s="945">
        <v>115.63</v>
      </c>
      <c r="HF21" s="945">
        <v>83.17</v>
      </c>
      <c r="HG21" s="945">
        <v>179.08</v>
      </c>
      <c r="HH21" s="945">
        <f t="shared" si="10"/>
        <v>377.88</v>
      </c>
      <c r="HI21" s="1006">
        <f t="shared" si="11"/>
        <v>1174.6485</v>
      </c>
      <c r="HJ21" s="1007">
        <v>234.79565472000002</v>
      </c>
      <c r="HK21" s="945">
        <v>257.35715904</v>
      </c>
      <c r="HL21" s="945">
        <v>227.17175288999999</v>
      </c>
      <c r="HM21" s="945">
        <v>719.32456664999995</v>
      </c>
      <c r="HN21" s="945">
        <v>284.33345480999998</v>
      </c>
      <c r="HO21" s="945">
        <v>250.03542863999999</v>
      </c>
      <c r="HP21" s="945">
        <v>254.21905150000001</v>
      </c>
      <c r="HQ21" s="945">
        <v>788.58793495000009</v>
      </c>
      <c r="HR21" s="945">
        <v>285.88503201999998</v>
      </c>
      <c r="HS21" s="945">
        <v>243.77844565999996</v>
      </c>
      <c r="HT21" s="945">
        <v>256.49013480000002</v>
      </c>
      <c r="HU21" s="945">
        <v>786.15361247999999</v>
      </c>
      <c r="HV21" s="945">
        <v>266.35973568000003</v>
      </c>
      <c r="HW21" s="945">
        <v>260.95151375999995</v>
      </c>
      <c r="HX21" s="945">
        <v>279.30070268999998</v>
      </c>
      <c r="HY21" s="945">
        <v>806.61195212999985</v>
      </c>
      <c r="HZ21" s="1006">
        <f t="shared" si="1"/>
        <v>3100.67806621</v>
      </c>
      <c r="IA21" s="1007">
        <v>286.29608304000004</v>
      </c>
      <c r="IB21" s="945">
        <v>270.29942011000003</v>
      </c>
      <c r="IC21" s="945">
        <v>0</v>
      </c>
      <c r="ID21" s="1006">
        <v>556.59550315000013</v>
      </c>
    </row>
    <row r="22" spans="1:238" ht="21" customHeight="1">
      <c r="A22" s="2719" t="s">
        <v>810</v>
      </c>
      <c r="B22" s="1031"/>
      <c r="C22" s="1031"/>
      <c r="D22" s="1031"/>
      <c r="E22" s="1031"/>
      <c r="F22" s="1031"/>
      <c r="G22" s="1031"/>
      <c r="H22" s="1031"/>
      <c r="I22" s="1031"/>
      <c r="J22" s="1031"/>
      <c r="K22" s="1031"/>
      <c r="L22" s="1031"/>
      <c r="M22" s="1031"/>
      <c r="N22" s="1031"/>
      <c r="O22" s="1031"/>
      <c r="P22" s="1031"/>
      <c r="Q22" s="1031"/>
      <c r="R22" s="1031"/>
      <c r="S22" s="1031"/>
      <c r="T22" s="1031"/>
      <c r="U22" s="1031"/>
      <c r="V22" s="1031"/>
      <c r="W22" s="1031"/>
      <c r="X22" s="1031"/>
      <c r="Y22" s="1031"/>
      <c r="Z22" s="1031"/>
      <c r="AA22" s="1031"/>
      <c r="AB22" s="1031"/>
      <c r="AC22" s="1031"/>
      <c r="AD22" s="1031"/>
      <c r="AE22" s="1031"/>
      <c r="AF22" s="1031"/>
      <c r="AG22" s="1031"/>
      <c r="AH22" s="1031"/>
      <c r="AI22" s="1031"/>
      <c r="AJ22" s="1031"/>
      <c r="AK22" s="1031"/>
      <c r="AL22" s="1031"/>
      <c r="AM22" s="1031"/>
      <c r="AN22" s="1031"/>
      <c r="AO22" s="1031"/>
      <c r="AP22" s="1031"/>
      <c r="AQ22" s="1031"/>
      <c r="AR22" s="1031"/>
      <c r="AS22" s="1031"/>
      <c r="AT22" s="1031"/>
      <c r="AU22" s="1031"/>
      <c r="AV22" s="1031"/>
      <c r="AW22" s="1031"/>
      <c r="AX22" s="1031"/>
      <c r="AY22" s="1032"/>
      <c r="AZ22" s="1032"/>
      <c r="BA22" s="1032"/>
      <c r="BB22" s="1032"/>
      <c r="BC22" s="1032"/>
      <c r="BD22" s="1032"/>
      <c r="BE22" s="1032"/>
      <c r="BF22" s="1032"/>
      <c r="BG22" s="1032"/>
      <c r="BH22" s="1032"/>
      <c r="BI22" s="945"/>
      <c r="BJ22" s="945"/>
      <c r="BK22" s="945"/>
      <c r="BL22" s="945"/>
      <c r="BM22" s="945"/>
      <c r="BN22" s="945"/>
      <c r="BO22" s="945"/>
      <c r="BP22" s="945"/>
      <c r="BQ22" s="945"/>
      <c r="BR22" s="945"/>
      <c r="BS22" s="945"/>
      <c r="BT22" s="2734"/>
      <c r="BU22" s="2735"/>
      <c r="BV22" s="2735"/>
      <c r="BW22" s="2735"/>
      <c r="BX22" s="2735"/>
      <c r="BY22" s="2735"/>
      <c r="BZ22" s="2735"/>
      <c r="CA22" s="2735"/>
      <c r="CB22" s="2735"/>
      <c r="CC22" s="2735"/>
      <c r="CD22" s="2735"/>
      <c r="CE22" s="2735"/>
      <c r="CF22" s="2735"/>
      <c r="CG22" s="2735"/>
      <c r="CH22" s="2735"/>
      <c r="CI22" s="2735"/>
      <c r="CJ22" s="2735"/>
      <c r="CK22" s="2735"/>
      <c r="CL22" s="2735"/>
      <c r="CM22" s="2735"/>
      <c r="CN22" s="2735"/>
      <c r="CO22" s="2735"/>
      <c r="CP22" s="2735"/>
      <c r="CQ22" s="2735"/>
      <c r="CR22" s="2735"/>
      <c r="CS22" s="2735"/>
      <c r="CT22" s="2735"/>
      <c r="CU22" s="2735"/>
      <c r="CV22" s="2735"/>
      <c r="CW22" s="2735"/>
      <c r="CX22" s="2735"/>
      <c r="CY22" s="2735"/>
      <c r="CZ22" s="2735"/>
      <c r="DA22" s="2735"/>
      <c r="DB22" s="2735"/>
      <c r="DC22" s="2735"/>
      <c r="DD22" s="2735"/>
      <c r="DE22" s="2735"/>
      <c r="DF22" s="2735"/>
      <c r="DG22" s="2735"/>
      <c r="DH22" s="2735"/>
      <c r="DI22" s="2735"/>
      <c r="DJ22" s="2735"/>
      <c r="DK22" s="2735"/>
      <c r="DL22" s="2735"/>
      <c r="DM22" s="2735"/>
      <c r="DN22" s="2735"/>
      <c r="DO22" s="2735"/>
      <c r="DP22" s="2735"/>
      <c r="DQ22" s="2735"/>
      <c r="DR22" s="2735"/>
      <c r="DS22" s="2735"/>
      <c r="DT22" s="2735"/>
      <c r="DU22" s="2735"/>
      <c r="DV22" s="2735"/>
      <c r="DW22" s="2735"/>
      <c r="DX22" s="2735"/>
      <c r="DY22" s="2735"/>
      <c r="DZ22" s="2735"/>
      <c r="EA22" s="2735"/>
      <c r="EB22" s="2735"/>
      <c r="EC22" s="2735"/>
      <c r="ED22" s="945"/>
      <c r="EE22" s="945"/>
      <c r="EF22" s="945"/>
      <c r="EG22" s="945"/>
      <c r="EH22" s="945"/>
      <c r="EI22" s="945"/>
      <c r="EJ22" s="945"/>
      <c r="EK22" s="945"/>
      <c r="EL22" s="945"/>
      <c r="EM22" s="945"/>
      <c r="EN22" s="945"/>
      <c r="EO22" s="945"/>
      <c r="EP22" s="945"/>
      <c r="EQ22" s="945"/>
      <c r="ER22" s="945"/>
      <c r="ES22" s="945"/>
      <c r="ET22" s="945"/>
      <c r="EU22" s="945"/>
      <c r="EV22" s="945"/>
      <c r="EW22" s="945"/>
      <c r="EX22" s="945"/>
      <c r="EY22" s="945"/>
      <c r="EZ22" s="945"/>
      <c r="FA22" s="945"/>
      <c r="FB22" s="945"/>
      <c r="FC22" s="945"/>
      <c r="FD22" s="945"/>
      <c r="FE22" s="945"/>
      <c r="FF22" s="945"/>
      <c r="FG22" s="945"/>
      <c r="FH22" s="945"/>
      <c r="FI22" s="945"/>
      <c r="FJ22" s="945"/>
      <c r="FK22" s="945">
        <v>1.7407889523929865</v>
      </c>
      <c r="FL22" s="945">
        <v>1.9593593734825645</v>
      </c>
      <c r="FM22" s="945">
        <v>2.7452707174257642</v>
      </c>
      <c r="FN22" s="945">
        <f t="shared" si="2"/>
        <v>6.4454190433013157</v>
      </c>
      <c r="FO22" s="945">
        <v>3.1848808029147877</v>
      </c>
      <c r="FP22" s="945">
        <v>2.4719705026534653</v>
      </c>
      <c r="FQ22" s="945">
        <v>3.642548319032763</v>
      </c>
      <c r="FR22" s="945">
        <f t="shared" si="3"/>
        <v>9.2993996246010155</v>
      </c>
      <c r="FS22" s="945">
        <v>2.3616806575525069</v>
      </c>
      <c r="FT22" s="945">
        <v>2.1829427534180028</v>
      </c>
      <c r="FU22" s="945">
        <v>2.9768001820365324</v>
      </c>
      <c r="FV22" s="945">
        <f t="shared" si="4"/>
        <v>7.5214235930070412</v>
      </c>
      <c r="FW22" s="945">
        <v>2.5502413877889691</v>
      </c>
      <c r="FX22" s="945">
        <v>2.9102391833381653</v>
      </c>
      <c r="FY22" s="945">
        <v>4.0504146337438263</v>
      </c>
      <c r="FZ22" s="945">
        <f t="shared" si="5"/>
        <v>9.5108952048709607</v>
      </c>
      <c r="GA22" s="945">
        <v>32.777137465780299</v>
      </c>
      <c r="GB22" s="945">
        <v>1.4080481553638167</v>
      </c>
      <c r="GC22" s="945">
        <v>1.2936094744563136</v>
      </c>
      <c r="GD22" s="945">
        <v>1.9119918538269558</v>
      </c>
      <c r="GE22" s="945">
        <v>4.6136494836470856</v>
      </c>
      <c r="GF22" s="945">
        <v>1.5899180664870995</v>
      </c>
      <c r="GG22" s="945">
        <v>1.6632182341113453</v>
      </c>
      <c r="GH22" s="945">
        <v>2.3767703229838375</v>
      </c>
      <c r="GI22" s="945">
        <v>5.6299066235822828</v>
      </c>
      <c r="GJ22" s="945">
        <v>1.9442806754339288</v>
      </c>
      <c r="GK22" s="945">
        <v>1.7894406057603298</v>
      </c>
      <c r="GL22" s="945">
        <v>2.1394734598941119</v>
      </c>
      <c r="GM22" s="945">
        <v>5.87319474108837</v>
      </c>
      <c r="GN22" s="945">
        <v>2.2528832027630536</v>
      </c>
      <c r="GO22" s="945">
        <v>2.3988616309987481</v>
      </c>
      <c r="GP22" s="945">
        <v>4.2638539373705289</v>
      </c>
      <c r="GQ22" s="945">
        <v>8.9155987711323306</v>
      </c>
      <c r="GR22" s="945">
        <f t="shared" si="6"/>
        <v>25.032349619450066</v>
      </c>
      <c r="GS22" s="1007">
        <v>1.45</v>
      </c>
      <c r="GT22" s="945">
        <v>1.48</v>
      </c>
      <c r="GU22" s="945">
        <v>1.66</v>
      </c>
      <c r="GV22" s="945">
        <f t="shared" si="12"/>
        <v>4.59</v>
      </c>
      <c r="GW22" s="945">
        <v>2.5299999999999998</v>
      </c>
      <c r="GX22" s="945">
        <v>1.97</v>
      </c>
      <c r="GY22" s="945">
        <v>2.2000000000000002</v>
      </c>
      <c r="GZ22" s="945">
        <f t="shared" si="13"/>
        <v>6.7</v>
      </c>
      <c r="HA22" s="945">
        <v>2.4500000000000002</v>
      </c>
      <c r="HB22" s="945">
        <v>1.68</v>
      </c>
      <c r="HC22" s="945">
        <v>2.11</v>
      </c>
      <c r="HD22" s="945">
        <f t="shared" si="20"/>
        <v>6.24</v>
      </c>
      <c r="HE22" s="945">
        <v>2.4500000000000002</v>
      </c>
      <c r="HF22" s="945">
        <v>1.76</v>
      </c>
      <c r="HG22" s="945">
        <v>3.8</v>
      </c>
      <c r="HH22" s="945">
        <f t="shared" si="10"/>
        <v>8.01</v>
      </c>
      <c r="HI22" s="1006">
        <f t="shared" si="11"/>
        <v>25.54</v>
      </c>
      <c r="HJ22" s="1007">
        <v>1.8578715734469318</v>
      </c>
      <c r="HK22" s="945">
        <v>2.1231628704039429</v>
      </c>
      <c r="HL22" s="945">
        <v>2.0724821085935088</v>
      </c>
      <c r="HM22" s="945">
        <v>6.0535165524443837</v>
      </c>
      <c r="HN22" s="945">
        <v>2.8147047934209755</v>
      </c>
      <c r="HO22" s="945">
        <v>2.4828733545240684</v>
      </c>
      <c r="HP22" s="945">
        <v>2.8610190242732014</v>
      </c>
      <c r="HQ22" s="945">
        <v>8.1585971722182471</v>
      </c>
      <c r="HR22" s="945">
        <v>2.3254175249920923</v>
      </c>
      <c r="HS22" s="945">
        <v>1.9732715787887936</v>
      </c>
      <c r="HT22" s="945">
        <v>2.8149485169483892</v>
      </c>
      <c r="HU22" s="945">
        <v>7.1136376207292749</v>
      </c>
      <c r="HV22" s="945">
        <v>2.2556253885464663</v>
      </c>
      <c r="HW22" s="945">
        <v>1.9842217384337317</v>
      </c>
      <c r="HX22" s="945">
        <v>5.4349124730496721</v>
      </c>
      <c r="HY22" s="945">
        <v>9.674759600029871</v>
      </c>
      <c r="HZ22" s="1006">
        <f t="shared" si="1"/>
        <v>31.000510945421773</v>
      </c>
      <c r="IA22" s="1007">
        <v>2.141860226899039</v>
      </c>
      <c r="IB22" s="945">
        <v>2.0013045198123787</v>
      </c>
      <c r="IC22" s="945">
        <v>3.0851779088554783</v>
      </c>
      <c r="ID22" s="1006">
        <v>7.2283426555668964</v>
      </c>
    </row>
    <row r="23" spans="1:238" ht="21" customHeight="1">
      <c r="A23" s="2719" t="s">
        <v>811</v>
      </c>
      <c r="B23" s="1031">
        <v>0.33917999999999998</v>
      </c>
      <c r="C23" s="1031">
        <v>0.32341199999999998</v>
      </c>
      <c r="D23" s="1031">
        <v>0.35681299999999999</v>
      </c>
      <c r="E23" s="1031">
        <v>1.0194049999999999</v>
      </c>
      <c r="F23" s="1031">
        <v>0.38028200000000001</v>
      </c>
      <c r="G23" s="1031">
        <v>0.38028200000000001</v>
      </c>
      <c r="H23" s="1031">
        <v>0.78385099999999996</v>
      </c>
      <c r="I23" s="1031">
        <v>1.5444150000000001</v>
      </c>
      <c r="J23" s="1031">
        <v>0.32633499999999999</v>
      </c>
      <c r="K23" s="1031">
        <v>0</v>
      </c>
      <c r="L23" s="1031">
        <v>0.31579699999999999</v>
      </c>
      <c r="M23" s="1031">
        <v>0.64213200000000004</v>
      </c>
      <c r="N23" s="1031">
        <v>0.334839</v>
      </c>
      <c r="O23" s="1031">
        <v>0.30360599999999999</v>
      </c>
      <c r="P23" s="1031">
        <v>5</v>
      </c>
      <c r="Q23" s="1031">
        <v>5.6384449999999999</v>
      </c>
      <c r="R23" s="1031">
        <v>8.8443970000000007</v>
      </c>
      <c r="S23" s="1031">
        <v>0.41412937999999999</v>
      </c>
      <c r="T23" s="1031">
        <v>0.45732051000000001</v>
      </c>
      <c r="U23" s="1031">
        <v>0.44187352999999996</v>
      </c>
      <c r="V23" s="1031">
        <v>1.3133234200000001</v>
      </c>
      <c r="W23" s="1031">
        <v>0.42692777000000004</v>
      </c>
      <c r="X23" s="1031">
        <v>0.42518393999999998</v>
      </c>
      <c r="Y23" s="1031">
        <v>0.41412937999999999</v>
      </c>
      <c r="Z23" s="1031">
        <v>1.2662410899999998</v>
      </c>
      <c r="AA23" s="1031">
        <v>0</v>
      </c>
      <c r="AB23" s="1031">
        <v>0</v>
      </c>
      <c r="AC23" s="1031">
        <v>0.31579699999999999</v>
      </c>
      <c r="AD23" s="1031">
        <v>0.31579699999999999</v>
      </c>
      <c r="AE23" s="1031">
        <v>0.334839</v>
      </c>
      <c r="AF23" s="1031">
        <v>0.30360599999999999</v>
      </c>
      <c r="AG23" s="1031">
        <v>5</v>
      </c>
      <c r="AH23" s="1031">
        <v>5.6384449999999999</v>
      </c>
      <c r="AI23" s="1031">
        <v>8.5338065099999998</v>
      </c>
      <c r="AJ23" s="1031">
        <v>0.43742275000000003</v>
      </c>
      <c r="AK23" s="1031">
        <v>0.41252292000000002</v>
      </c>
      <c r="AL23" s="1031"/>
      <c r="AM23" s="1031"/>
      <c r="AN23" s="1031"/>
      <c r="AO23" s="1031">
        <v>0.42321183000000001</v>
      </c>
      <c r="AP23" s="1031">
        <v>1.2731575000000002</v>
      </c>
      <c r="AQ23" s="1031">
        <v>0.39287095999999994</v>
      </c>
      <c r="AR23" s="1031">
        <v>0.44525342000000001</v>
      </c>
      <c r="AS23" s="1031">
        <v>0.41457136999999999</v>
      </c>
      <c r="AT23" s="1031">
        <v>1.25269575</v>
      </c>
      <c r="AU23" s="1031">
        <v>0.39677822999999995</v>
      </c>
      <c r="AV23" s="1031">
        <v>1.24465844</v>
      </c>
      <c r="AW23" s="1031">
        <v>0.54409415999999999</v>
      </c>
      <c r="AX23" s="1031">
        <v>0.38771823999999999</v>
      </c>
      <c r="AY23" s="1032">
        <v>0.47743035</v>
      </c>
      <c r="AZ23" s="1032">
        <v>1.40924275</v>
      </c>
      <c r="BA23" s="1032">
        <v>0.39287095999999994</v>
      </c>
      <c r="BB23" s="1032">
        <v>0.44525342000000001</v>
      </c>
      <c r="BC23" s="1032">
        <v>0.41457136999999999</v>
      </c>
      <c r="BD23" s="1032">
        <v>1.25269575</v>
      </c>
      <c r="BE23" s="1032">
        <v>0.45626318000000005</v>
      </c>
      <c r="BF23" s="1032">
        <v>0.34076703000000003</v>
      </c>
      <c r="BG23" s="1032">
        <v>0.31579699999999999</v>
      </c>
      <c r="BH23" s="1032">
        <v>1.1128272100000001</v>
      </c>
      <c r="BI23" s="945">
        <v>0.46860489999999999</v>
      </c>
      <c r="BJ23" s="945">
        <v>0.46860489999999999</v>
      </c>
      <c r="BK23" s="945">
        <v>0.46860489999999999</v>
      </c>
      <c r="BL23" s="945">
        <v>1.4058146999999999</v>
      </c>
      <c r="BM23" s="945">
        <v>0</v>
      </c>
      <c r="BN23" s="945">
        <v>0</v>
      </c>
      <c r="BO23" s="945">
        <v>2.5321172500000002</v>
      </c>
      <c r="BP23" s="945">
        <v>2.5321172500000002</v>
      </c>
      <c r="BQ23" s="945">
        <v>2.7629569199999997</v>
      </c>
      <c r="BR23" s="945">
        <v>2.1527463399999998</v>
      </c>
      <c r="BS23" s="945">
        <v>2.8356277200000002</v>
      </c>
      <c r="BT23" s="2734">
        <v>7.7513309800000005</v>
      </c>
      <c r="BU23" s="2735">
        <v>2.2734801299999998</v>
      </c>
      <c r="BV23" s="2735">
        <v>1.6396315800000001</v>
      </c>
      <c r="BW23" s="2735">
        <v>2.2456068999999999</v>
      </c>
      <c r="BX23" s="2735">
        <v>6.1587186099999993</v>
      </c>
      <c r="BY23" s="2735">
        <v>3.5565986999999994</v>
      </c>
      <c r="BZ23" s="2735">
        <v>1.15903361</v>
      </c>
      <c r="CA23" s="2735">
        <v>3.8844025500000003</v>
      </c>
      <c r="CB23" s="2735">
        <v>8.6000348599999992</v>
      </c>
      <c r="CC23" s="2735">
        <v>0.83711971980562205</v>
      </c>
      <c r="CD23" s="2735">
        <v>1.4580986100000002</v>
      </c>
      <c r="CE23" s="2735">
        <v>2.1410734700000003</v>
      </c>
      <c r="CF23" s="2735">
        <v>4.4362917998056224</v>
      </c>
      <c r="CG23" s="2735">
        <v>2.42739708</v>
      </c>
      <c r="CH23" s="2735">
        <v>2.0717169499999999</v>
      </c>
      <c r="CI23" s="2735">
        <v>2.2862893500000001</v>
      </c>
      <c r="CJ23" s="2735">
        <v>6.7854033800000009</v>
      </c>
      <c r="CK23" s="2735">
        <v>0</v>
      </c>
      <c r="CL23" s="2735">
        <v>3.5354567400000003</v>
      </c>
      <c r="CM23" s="2735">
        <v>2.2456068999999999</v>
      </c>
      <c r="CN23" s="2735">
        <v>5.7810636400000002</v>
      </c>
      <c r="CO23" s="2735">
        <v>1.79896842</v>
      </c>
      <c r="CP23" s="2735">
        <v>1.7456072549999999</v>
      </c>
      <c r="CQ23" s="2735">
        <v>1.9247367750000002</v>
      </c>
      <c r="CR23" s="2735">
        <v>5.4693124500000003</v>
      </c>
      <c r="CS23" s="2735">
        <v>23.72635713</v>
      </c>
      <c r="CT23" s="2735">
        <v>1.8627920550000001</v>
      </c>
      <c r="CU23" s="2735">
        <v>1.7731955024999999</v>
      </c>
      <c r="CV23" s="2735">
        <v>1.3844465024999999</v>
      </c>
      <c r="CW23" s="2735">
        <v>5.0204340600000004</v>
      </c>
      <c r="CX23" s="2735">
        <v>1.6511700374999998</v>
      </c>
      <c r="CY23" s="2735">
        <v>0.72876343999999993</v>
      </c>
      <c r="CZ23" s="2735">
        <v>0</v>
      </c>
      <c r="DA23" s="2735">
        <v>2.3799334774999998</v>
      </c>
      <c r="DB23" s="2735">
        <v>0</v>
      </c>
      <c r="DC23" s="2735">
        <v>0</v>
      </c>
      <c r="DD23" s="2735">
        <v>0</v>
      </c>
      <c r="DE23" s="2735">
        <v>0</v>
      </c>
      <c r="DF23" s="2735">
        <v>0</v>
      </c>
      <c r="DG23" s="2735">
        <v>1.15903361</v>
      </c>
      <c r="DH23" s="2735">
        <v>4.5155153824999985</v>
      </c>
      <c r="DI23" s="2735">
        <v>5.6745489924999983</v>
      </c>
      <c r="DJ23" s="2735">
        <v>13.074916529999999</v>
      </c>
      <c r="DK23" s="2735">
        <v>0</v>
      </c>
      <c r="DL23" s="2735">
        <v>0</v>
      </c>
      <c r="DM23" s="2735">
        <v>2.679729280000001</v>
      </c>
      <c r="DN23" s="2735">
        <v>2.679729280000001</v>
      </c>
      <c r="DO23" s="2735">
        <v>2.9022564299999996</v>
      </c>
      <c r="DP23" s="2735">
        <v>1.1910806400000007</v>
      </c>
      <c r="DQ23" s="2735">
        <v>1.5598731400000005</v>
      </c>
      <c r="DR23" s="2735">
        <v>5.653210210000001</v>
      </c>
      <c r="DS23" s="2735">
        <v>8.3329394900000029</v>
      </c>
      <c r="DT23" s="2735">
        <v>3.4318175900000036</v>
      </c>
      <c r="DU23" s="2735">
        <v>0</v>
      </c>
      <c r="DV23" s="2735">
        <v>2.4840551500000059</v>
      </c>
      <c r="DW23" s="2735">
        <v>5.91587274000001</v>
      </c>
      <c r="DX23" s="2735">
        <v>1.62591332</v>
      </c>
      <c r="DY23" s="2735">
        <v>0</v>
      </c>
      <c r="DZ23" s="2735">
        <v>0</v>
      </c>
      <c r="EA23" s="2735">
        <v>1.62591332</v>
      </c>
      <c r="EB23" s="2735">
        <v>15.874725550000012</v>
      </c>
      <c r="EC23" s="2735">
        <v>1</v>
      </c>
      <c r="ED23" s="945">
        <v>1</v>
      </c>
      <c r="EE23" s="945">
        <v>2.7415111899999998</v>
      </c>
      <c r="EF23" s="945">
        <v>4.7415111899999998</v>
      </c>
      <c r="EG23" s="945">
        <v>7.6882911700000003</v>
      </c>
      <c r="EH23" s="945">
        <v>1</v>
      </c>
      <c r="EI23" s="945">
        <v>1</v>
      </c>
      <c r="EJ23" s="945">
        <v>9.6882911699999994</v>
      </c>
      <c r="EK23" s="945">
        <v>1</v>
      </c>
      <c r="EL23" s="945">
        <v>61</v>
      </c>
      <c r="EM23" s="945">
        <v>60</v>
      </c>
      <c r="EN23" s="945">
        <v>122</v>
      </c>
      <c r="EO23" s="945">
        <v>60</v>
      </c>
      <c r="EP23" s="945">
        <v>9.3712000000000004E-2</v>
      </c>
      <c r="EQ23" s="945">
        <v>0</v>
      </c>
      <c r="ER23" s="945">
        <v>60.093711999999996</v>
      </c>
      <c r="ES23" s="945">
        <v>196.52351436000001</v>
      </c>
      <c r="ET23" s="945">
        <v>0</v>
      </c>
      <c r="EU23" s="945">
        <v>3.63</v>
      </c>
      <c r="EV23" s="945">
        <v>0</v>
      </c>
      <c r="EW23" s="945">
        <v>3.63</v>
      </c>
      <c r="EX23" s="945">
        <v>4.1500000000000004</v>
      </c>
      <c r="EY23" s="945">
        <v>0</v>
      </c>
      <c r="EZ23" s="945">
        <v>6.79</v>
      </c>
      <c r="FA23" s="945">
        <v>10.94</v>
      </c>
      <c r="FB23" s="945">
        <v>0</v>
      </c>
      <c r="FC23" s="945">
        <v>0</v>
      </c>
      <c r="FD23" s="945">
        <v>9.1300000000000008</v>
      </c>
      <c r="FE23" s="945">
        <v>9.1300000000000008</v>
      </c>
      <c r="FF23" s="945">
        <v>0</v>
      </c>
      <c r="FG23" s="945">
        <v>0</v>
      </c>
      <c r="FH23" s="945">
        <v>6.11</v>
      </c>
      <c r="FI23" s="945">
        <v>6.11</v>
      </c>
      <c r="FJ23" s="945">
        <v>29.81</v>
      </c>
      <c r="FK23" s="945">
        <v>0</v>
      </c>
      <c r="FL23" s="945">
        <v>0</v>
      </c>
      <c r="FM23" s="945">
        <v>0</v>
      </c>
      <c r="FN23" s="945">
        <f t="shared" si="2"/>
        <v>0</v>
      </c>
      <c r="FO23" s="945">
        <v>0</v>
      </c>
      <c r="FP23" s="945">
        <v>0</v>
      </c>
      <c r="FQ23" s="945">
        <v>0</v>
      </c>
      <c r="FR23" s="945">
        <f t="shared" si="3"/>
        <v>0</v>
      </c>
      <c r="FS23" s="945">
        <v>0</v>
      </c>
      <c r="FT23" s="945">
        <v>0</v>
      </c>
      <c r="FU23" s="945">
        <v>0</v>
      </c>
      <c r="FV23" s="945">
        <f t="shared" si="4"/>
        <v>0</v>
      </c>
      <c r="FW23" s="945">
        <v>0</v>
      </c>
      <c r="FX23" s="945">
        <v>0</v>
      </c>
      <c r="FY23" s="945">
        <v>0</v>
      </c>
      <c r="FZ23" s="945">
        <f t="shared" si="5"/>
        <v>0</v>
      </c>
      <c r="GA23" s="945">
        <v>0</v>
      </c>
      <c r="GB23" s="945">
        <v>0</v>
      </c>
      <c r="GC23" s="945">
        <v>0</v>
      </c>
      <c r="GD23" s="945">
        <v>0</v>
      </c>
      <c r="GE23" s="945">
        <v>0</v>
      </c>
      <c r="GF23" s="945">
        <v>0</v>
      </c>
      <c r="GG23" s="945">
        <v>0</v>
      </c>
      <c r="GH23" s="945">
        <v>0</v>
      </c>
      <c r="GI23" s="945">
        <v>0</v>
      </c>
      <c r="GJ23" s="945">
        <v>0</v>
      </c>
      <c r="GK23" s="945">
        <v>0</v>
      </c>
      <c r="GL23" s="945">
        <v>0</v>
      </c>
      <c r="GM23" s="945">
        <v>0</v>
      </c>
      <c r="GN23" s="945">
        <v>0</v>
      </c>
      <c r="GO23" s="945">
        <v>0</v>
      </c>
      <c r="GP23" s="945">
        <v>0</v>
      </c>
      <c r="GQ23" s="945">
        <v>0</v>
      </c>
      <c r="GR23" s="945">
        <f t="shared" si="6"/>
        <v>0</v>
      </c>
      <c r="GS23" s="1007">
        <v>0</v>
      </c>
      <c r="GT23" s="945">
        <v>0</v>
      </c>
      <c r="GU23" s="945">
        <v>0</v>
      </c>
      <c r="GV23" s="945">
        <f t="shared" si="12"/>
        <v>0</v>
      </c>
      <c r="GW23" s="945">
        <v>0</v>
      </c>
      <c r="GX23" s="945">
        <v>0</v>
      </c>
      <c r="GY23" s="945">
        <v>0</v>
      </c>
      <c r="GZ23" s="945">
        <f t="shared" si="13"/>
        <v>0</v>
      </c>
      <c r="HA23" s="945">
        <v>0</v>
      </c>
      <c r="HB23" s="945">
        <v>0</v>
      </c>
      <c r="HC23" s="945">
        <v>0</v>
      </c>
      <c r="HD23" s="945">
        <f t="shared" si="20"/>
        <v>0</v>
      </c>
      <c r="HE23" s="945">
        <v>0</v>
      </c>
      <c r="HF23" s="945">
        <v>0</v>
      </c>
      <c r="HG23" s="945">
        <v>0</v>
      </c>
      <c r="HH23" s="945">
        <f t="shared" si="10"/>
        <v>0</v>
      </c>
      <c r="HI23" s="1006">
        <f t="shared" si="11"/>
        <v>0</v>
      </c>
      <c r="HJ23" s="1007">
        <v>0</v>
      </c>
      <c r="HK23" s="945">
        <v>0</v>
      </c>
      <c r="HL23" s="945">
        <v>0</v>
      </c>
      <c r="HM23" s="945">
        <f t="shared" ref="HM23:HM39" si="21">HJ23+HK23+HL23</f>
        <v>0</v>
      </c>
      <c r="HN23" s="945">
        <v>0</v>
      </c>
      <c r="HO23" s="945">
        <v>0</v>
      </c>
      <c r="HP23" s="945">
        <v>0</v>
      </c>
      <c r="HQ23" s="945">
        <f t="shared" si="14"/>
        <v>0</v>
      </c>
      <c r="HR23" s="945">
        <v>0</v>
      </c>
      <c r="HS23" s="945">
        <v>0</v>
      </c>
      <c r="HT23" s="945">
        <v>0</v>
      </c>
      <c r="HU23" s="945">
        <v>0</v>
      </c>
      <c r="HV23" s="945">
        <v>0</v>
      </c>
      <c r="HW23" s="945">
        <v>0</v>
      </c>
      <c r="HX23" s="945">
        <v>0</v>
      </c>
      <c r="HY23" s="945">
        <v>0</v>
      </c>
      <c r="HZ23" s="1006">
        <v>0</v>
      </c>
      <c r="IA23" s="1007">
        <v>0</v>
      </c>
      <c r="IB23" s="945">
        <v>0</v>
      </c>
      <c r="IC23" s="945">
        <v>0</v>
      </c>
      <c r="ID23" s="1006">
        <v>0</v>
      </c>
    </row>
    <row r="24" spans="1:238" ht="24.75" customHeight="1">
      <c r="A24" s="2719" t="s">
        <v>812</v>
      </c>
      <c r="B24" s="1031">
        <v>57.376800000000003</v>
      </c>
      <c r="C24" s="1031">
        <v>80</v>
      </c>
      <c r="D24" s="1031">
        <v>0</v>
      </c>
      <c r="E24" s="1031">
        <v>137.3768</v>
      </c>
      <c r="F24" s="1031">
        <v>0</v>
      </c>
      <c r="G24" s="1031">
        <v>0</v>
      </c>
      <c r="H24" s="1031">
        <v>0</v>
      </c>
      <c r="I24" s="1031">
        <v>0</v>
      </c>
      <c r="J24" s="1031">
        <v>0</v>
      </c>
      <c r="K24" s="1031">
        <v>88.488900000000001</v>
      </c>
      <c r="L24" s="1031">
        <v>55.401299999999999</v>
      </c>
      <c r="M24" s="1031">
        <v>143.89019999999999</v>
      </c>
      <c r="N24" s="1031">
        <v>35.245699999999999</v>
      </c>
      <c r="O24" s="1031">
        <v>90</v>
      </c>
      <c r="P24" s="1031">
        <v>0</v>
      </c>
      <c r="Q24" s="1031">
        <v>125.2457</v>
      </c>
      <c r="R24" s="1031">
        <v>406.5127</v>
      </c>
      <c r="S24" s="1031">
        <v>0</v>
      </c>
      <c r="T24" s="1031">
        <v>0</v>
      </c>
      <c r="U24" s="1031">
        <v>0</v>
      </c>
      <c r="V24" s="1031">
        <v>0</v>
      </c>
      <c r="W24" s="1031">
        <v>0</v>
      </c>
      <c r="X24" s="1031">
        <v>0</v>
      </c>
      <c r="Y24" s="1031">
        <v>0</v>
      </c>
      <c r="Z24" s="1031">
        <v>0</v>
      </c>
      <c r="AA24" s="1031">
        <v>156.28729999999999</v>
      </c>
      <c r="AB24" s="1031">
        <v>30</v>
      </c>
      <c r="AC24" s="1031">
        <v>126.1953</v>
      </c>
      <c r="AD24" s="1031">
        <v>312.48259999999999</v>
      </c>
      <c r="AE24" s="1031">
        <v>186.41589999999999</v>
      </c>
      <c r="AF24" s="1031">
        <v>0</v>
      </c>
      <c r="AG24" s="1031">
        <v>0</v>
      </c>
      <c r="AH24" s="1031">
        <v>186.41589999999999</v>
      </c>
      <c r="AI24" s="1031">
        <v>498.89850000000001</v>
      </c>
      <c r="AJ24" s="1031">
        <v>0</v>
      </c>
      <c r="AK24" s="1031">
        <v>0</v>
      </c>
      <c r="AL24" s="1031"/>
      <c r="AM24" s="1031"/>
      <c r="AN24" s="1031"/>
      <c r="AO24" s="1031">
        <v>0</v>
      </c>
      <c r="AP24" s="1031">
        <v>0</v>
      </c>
      <c r="AQ24" s="1031">
        <v>0</v>
      </c>
      <c r="AR24" s="1031">
        <v>0</v>
      </c>
      <c r="AS24" s="1031">
        <v>0</v>
      </c>
      <c r="AT24" s="1031">
        <v>0</v>
      </c>
      <c r="AU24" s="1031">
        <v>220.309</v>
      </c>
      <c r="AV24" s="1031">
        <v>330.30899999999997</v>
      </c>
      <c r="AW24" s="1031">
        <v>0</v>
      </c>
      <c r="AX24" s="1031">
        <v>0</v>
      </c>
      <c r="AY24" s="1032">
        <v>0</v>
      </c>
      <c r="AZ24" s="1032">
        <v>0</v>
      </c>
      <c r="BA24" s="1032">
        <v>375.86094333999995</v>
      </c>
      <c r="BB24" s="1032">
        <v>0</v>
      </c>
      <c r="BC24" s="1032">
        <v>0</v>
      </c>
      <c r="BD24" s="1032">
        <v>375.86094333999995</v>
      </c>
      <c r="BE24" s="1032">
        <v>0</v>
      </c>
      <c r="BF24" s="1032">
        <v>359.38363566000004</v>
      </c>
      <c r="BG24" s="1032">
        <v>0</v>
      </c>
      <c r="BH24" s="1032">
        <v>359.38363566000004</v>
      </c>
      <c r="BI24" s="945">
        <v>15</v>
      </c>
      <c r="BJ24" s="945">
        <v>0</v>
      </c>
      <c r="BK24" s="945">
        <v>676.39937211626147</v>
      </c>
      <c r="BL24" s="945">
        <v>691.39937211626147</v>
      </c>
      <c r="BM24" s="945">
        <v>0</v>
      </c>
      <c r="BN24" s="945">
        <v>0</v>
      </c>
      <c r="BO24" s="945">
        <v>106.84050434000001</v>
      </c>
      <c r="BP24" s="945">
        <v>106.84050434000001</v>
      </c>
      <c r="BQ24" s="945">
        <v>24.483185350000003</v>
      </c>
      <c r="BR24" s="945">
        <v>106.84050434000001</v>
      </c>
      <c r="BS24" s="945">
        <v>213.68100868000002</v>
      </c>
      <c r="BT24" s="2734">
        <v>345.00469837000003</v>
      </c>
      <c r="BU24" s="2735">
        <v>367.32919664999997</v>
      </c>
      <c r="BV24" s="2735">
        <v>0</v>
      </c>
      <c r="BW24" s="2735">
        <v>0</v>
      </c>
      <c r="BX24" s="2735">
        <v>367.32919664999997</v>
      </c>
      <c r="BY24" s="2735">
        <v>200</v>
      </c>
      <c r="BZ24" s="2735">
        <v>0</v>
      </c>
      <c r="CA24" s="2735">
        <v>151.99313688999999</v>
      </c>
      <c r="CB24" s="2735">
        <v>351.99313688999996</v>
      </c>
      <c r="CC24" s="2735">
        <v>24.999804000000001</v>
      </c>
      <c r="CD24" s="2735">
        <v>0</v>
      </c>
      <c r="CE24" s="2735">
        <v>2.16</v>
      </c>
      <c r="CF24" s="2735">
        <v>27.159804000000001</v>
      </c>
      <c r="CG24" s="2735">
        <v>200</v>
      </c>
      <c r="CH24" s="2735">
        <v>95.780830349999988</v>
      </c>
      <c r="CI24" s="2735">
        <v>199.40487634999999</v>
      </c>
      <c r="CJ24" s="2735">
        <v>495.18570670000003</v>
      </c>
      <c r="CK24" s="2735">
        <v>0</v>
      </c>
      <c r="CL24" s="2735">
        <v>112.16059781</v>
      </c>
      <c r="CM24" s="2735">
        <v>49.451003630000002</v>
      </c>
      <c r="CN24" s="2735">
        <v>161.61160143999999</v>
      </c>
      <c r="CO24" s="2735">
        <v>178.21973571999999</v>
      </c>
      <c r="CP24" s="2735">
        <v>73.218588820000008</v>
      </c>
      <c r="CQ24" s="2735">
        <v>15</v>
      </c>
      <c r="CR24" s="2735">
        <v>266.43832454</v>
      </c>
      <c r="CS24" s="2735">
        <v>1046.17626703</v>
      </c>
      <c r="CT24" s="2735">
        <v>247.00089474999999</v>
      </c>
      <c r="CU24" s="2735">
        <v>208.00805271999999</v>
      </c>
      <c r="CV24" s="2735">
        <v>0</v>
      </c>
      <c r="CW24" s="2735">
        <v>455.00894747000001</v>
      </c>
      <c r="CX24" s="2735">
        <v>300</v>
      </c>
      <c r="CY24" s="2735">
        <v>100</v>
      </c>
      <c r="CZ24" s="2735">
        <v>73.903574059999997</v>
      </c>
      <c r="DA24" s="2735">
        <v>473.90357405999998</v>
      </c>
      <c r="DB24" s="2735">
        <v>150</v>
      </c>
      <c r="DC24" s="2735">
        <v>50</v>
      </c>
      <c r="DD24" s="2735">
        <v>50</v>
      </c>
      <c r="DE24" s="2735">
        <v>250</v>
      </c>
      <c r="DF24" s="2735">
        <v>228.00854853000141</v>
      </c>
      <c r="DG24" s="2735">
        <v>0</v>
      </c>
      <c r="DH24" s="2735">
        <v>40</v>
      </c>
      <c r="DI24" s="2735">
        <v>268.00854853000141</v>
      </c>
      <c r="DJ24" s="2735">
        <v>1446.9210700600013</v>
      </c>
      <c r="DK24" s="2735">
        <v>147.02112840999999</v>
      </c>
      <c r="DL24" s="2735">
        <v>467.95971943000001</v>
      </c>
      <c r="DM24" s="2735">
        <v>0</v>
      </c>
      <c r="DN24" s="2735">
        <v>614.98084784000002</v>
      </c>
      <c r="DO24" s="2735">
        <v>98.880654590000006</v>
      </c>
      <c r="DP24" s="2735">
        <v>250.39663977000001</v>
      </c>
      <c r="DQ24" s="2735">
        <v>118</v>
      </c>
      <c r="DR24" s="2735">
        <v>467.27729436000004</v>
      </c>
      <c r="DS24" s="2735">
        <v>1082.2581422000001</v>
      </c>
      <c r="DT24" s="2735">
        <v>253.84979999999999</v>
      </c>
      <c r="DU24" s="2735">
        <v>30</v>
      </c>
      <c r="DV24" s="2735">
        <v>20</v>
      </c>
      <c r="DW24" s="2735">
        <v>303.84980000000002</v>
      </c>
      <c r="DX24" s="2735">
        <v>20</v>
      </c>
      <c r="DY24" s="2735">
        <v>200</v>
      </c>
      <c r="DZ24" s="2735">
        <v>0</v>
      </c>
      <c r="EA24" s="2735">
        <v>220</v>
      </c>
      <c r="EB24" s="2735">
        <v>1606.1079422</v>
      </c>
      <c r="EC24" s="2735">
        <v>0</v>
      </c>
      <c r="ED24" s="945">
        <v>646.38273381999988</v>
      </c>
      <c r="EE24" s="945">
        <v>0</v>
      </c>
      <c r="EF24" s="945">
        <v>646.38273381999988</v>
      </c>
      <c r="EG24" s="945">
        <v>673.98203765999995</v>
      </c>
      <c r="EH24" s="945">
        <v>0</v>
      </c>
      <c r="EI24" s="945">
        <v>50.655408539999996</v>
      </c>
      <c r="EJ24" s="945">
        <v>724.63744619999989</v>
      </c>
      <c r="EK24" s="945">
        <v>292.65489423000002</v>
      </c>
      <c r="EL24" s="945">
        <v>0</v>
      </c>
      <c r="EM24" s="945">
        <v>150</v>
      </c>
      <c r="EN24" s="945">
        <v>442.65489423000002</v>
      </c>
      <c r="EO24" s="945">
        <v>330.45967899999999</v>
      </c>
      <c r="EP24" s="945">
        <v>0</v>
      </c>
      <c r="EQ24" s="945">
        <v>40</v>
      </c>
      <c r="ER24" s="945">
        <v>370.45967899999999</v>
      </c>
      <c r="ES24" s="945">
        <v>2184.1347532499999</v>
      </c>
      <c r="ET24" s="945">
        <v>0</v>
      </c>
      <c r="EU24" s="945">
        <v>265.04000000000002</v>
      </c>
      <c r="EV24" s="945">
        <v>51</v>
      </c>
      <c r="EW24" s="945">
        <v>316.04000000000002</v>
      </c>
      <c r="EX24" s="945">
        <v>0</v>
      </c>
      <c r="EY24" s="945">
        <v>0</v>
      </c>
      <c r="EZ24" s="945">
        <v>99</v>
      </c>
      <c r="FA24" s="945">
        <v>99</v>
      </c>
      <c r="FB24" s="945">
        <v>0</v>
      </c>
      <c r="FC24" s="945">
        <v>0</v>
      </c>
      <c r="FD24" s="945">
        <v>50</v>
      </c>
      <c r="FE24" s="945">
        <v>50</v>
      </c>
      <c r="FF24" s="945">
        <v>184.59</v>
      </c>
      <c r="FG24" s="945">
        <v>50</v>
      </c>
      <c r="FH24" s="945">
        <v>32.380000000000003</v>
      </c>
      <c r="FI24" s="945">
        <v>266.97000000000003</v>
      </c>
      <c r="FJ24" s="945">
        <v>732.01</v>
      </c>
      <c r="FK24" s="945">
        <v>139.15539182717416</v>
      </c>
      <c r="FL24" s="945">
        <v>152.88806919483457</v>
      </c>
      <c r="FM24" s="945">
        <v>219.12108071721011</v>
      </c>
      <c r="FN24" s="945">
        <f t="shared" si="2"/>
        <v>511.16454173921886</v>
      </c>
      <c r="FO24" s="945">
        <v>277.0203706516092</v>
      </c>
      <c r="FP24" s="945">
        <v>185.21058465226173</v>
      </c>
      <c r="FQ24" s="945">
        <v>279.27036928947587</v>
      </c>
      <c r="FR24" s="945">
        <f t="shared" si="3"/>
        <v>741.50132459334679</v>
      </c>
      <c r="FS24" s="945">
        <v>239.91329494321644</v>
      </c>
      <c r="FT24" s="945">
        <v>231.20234173162069</v>
      </c>
      <c r="FU24" s="945">
        <v>310.55478673721308</v>
      </c>
      <c r="FV24" s="945">
        <f t="shared" si="4"/>
        <v>781.67042341205024</v>
      </c>
      <c r="FW24" s="945">
        <v>263.46455734235133</v>
      </c>
      <c r="FX24" s="945">
        <v>299.51467151558899</v>
      </c>
      <c r="FY24" s="945">
        <v>296.3683817796653</v>
      </c>
      <c r="FZ24" s="945">
        <f t="shared" si="5"/>
        <v>859.34761063760561</v>
      </c>
      <c r="GA24" s="945">
        <v>2893.6839003822215</v>
      </c>
      <c r="GB24" s="945">
        <v>252.30467770419452</v>
      </c>
      <c r="GC24" s="945">
        <v>236.58514012024605</v>
      </c>
      <c r="GD24" s="945">
        <v>347.13305831929648</v>
      </c>
      <c r="GE24" s="945">
        <v>836.02287614373711</v>
      </c>
      <c r="GF24" s="945">
        <v>289.19151021991667</v>
      </c>
      <c r="GG24" s="945">
        <v>318.05365355275563</v>
      </c>
      <c r="GH24" s="945">
        <v>459.74927000204491</v>
      </c>
      <c r="GI24" s="945">
        <v>1066.9944337747172</v>
      </c>
      <c r="GJ24" s="945">
        <v>316.22643602959533</v>
      </c>
      <c r="GK24" s="945">
        <v>293.0163245549308</v>
      </c>
      <c r="GL24" s="945">
        <v>329.69182594585914</v>
      </c>
      <c r="GM24" s="945">
        <v>938.93458653038522</v>
      </c>
      <c r="GN24" s="945">
        <v>378.39427431935735</v>
      </c>
      <c r="GO24" s="945">
        <v>379.24862330329375</v>
      </c>
      <c r="GP24" s="945">
        <v>722.43003252677431</v>
      </c>
      <c r="GQ24" s="945">
        <v>1480.0729301494255</v>
      </c>
      <c r="GR24" s="945">
        <f t="shared" si="6"/>
        <v>4322.0248265982655</v>
      </c>
      <c r="GS24" s="1007">
        <v>293.20800000000003</v>
      </c>
      <c r="GT24" s="945">
        <v>332.14499999999998</v>
      </c>
      <c r="GU24" s="945">
        <v>347.589</v>
      </c>
      <c r="GV24" s="945">
        <f t="shared" si="12"/>
        <v>972.94200000000001</v>
      </c>
      <c r="GW24" s="945">
        <v>526.101</v>
      </c>
      <c r="GX24" s="945">
        <v>403.65</v>
      </c>
      <c r="GY24" s="945">
        <v>471.34</v>
      </c>
      <c r="GZ24" s="945">
        <f t="shared" si="13"/>
        <v>1401.0909999999999</v>
      </c>
      <c r="HA24" s="945">
        <v>491.13</v>
      </c>
      <c r="HB24" s="945">
        <v>435.54</v>
      </c>
      <c r="HC24" s="945">
        <v>443.35</v>
      </c>
      <c r="HD24" s="945">
        <f t="shared" si="20"/>
        <v>1370.02</v>
      </c>
      <c r="HE24" s="945">
        <v>644.36</v>
      </c>
      <c r="HF24" s="945">
        <v>436.02</v>
      </c>
      <c r="HG24" s="945">
        <v>1039.6099999999999</v>
      </c>
      <c r="HH24" s="945">
        <f t="shared" si="10"/>
        <v>2119.9899999999998</v>
      </c>
      <c r="HI24" s="1006">
        <f t="shared" si="11"/>
        <v>5864.0429999999997</v>
      </c>
      <c r="HJ24" s="1007">
        <v>422.82887492567704</v>
      </c>
      <c r="HK24" s="945">
        <v>489.89257864180166</v>
      </c>
      <c r="HL24" s="945">
        <v>504.46857182593709</v>
      </c>
      <c r="HM24" s="945">
        <v>1417.1900253934157</v>
      </c>
      <c r="HN24" s="945">
        <v>688.72518649803123</v>
      </c>
      <c r="HO24" s="945">
        <v>594.105351756956</v>
      </c>
      <c r="HP24" s="945">
        <v>700.46083881544212</v>
      </c>
      <c r="HQ24" s="945">
        <v>1983.2913770704292</v>
      </c>
      <c r="HR24" s="945">
        <v>549.2443947635611</v>
      </c>
      <c r="HS24" s="945">
        <v>561.83778995913565</v>
      </c>
      <c r="HT24" s="945">
        <v>683.59575985888023</v>
      </c>
      <c r="HU24" s="945">
        <v>1794.6779445815771</v>
      </c>
      <c r="HV24" s="945">
        <v>506.99342135142911</v>
      </c>
      <c r="HW24" s="945">
        <v>463.89564895549705</v>
      </c>
      <c r="HX24" s="945">
        <v>1411.1781431689858</v>
      </c>
      <c r="HY24" s="945">
        <v>2382.067213475912</v>
      </c>
      <c r="HZ24" s="1006">
        <f t="shared" ref="HZ24:HZ39" si="22">HY24+HU24+HQ24+HM24</f>
        <v>7577.2265605213333</v>
      </c>
      <c r="IA24" s="1007">
        <v>540.33548804320139</v>
      </c>
      <c r="IB24" s="945">
        <v>543.64114394400508</v>
      </c>
      <c r="IC24" s="945">
        <v>874.79187440747603</v>
      </c>
      <c r="ID24" s="1006">
        <v>1958.7685063946824</v>
      </c>
    </row>
    <row r="25" spans="1:238" ht="24.75" customHeight="1">
      <c r="A25" s="2722" t="s">
        <v>813</v>
      </c>
      <c r="B25" s="1031"/>
      <c r="C25" s="1031"/>
      <c r="D25" s="1031"/>
      <c r="E25" s="1031"/>
      <c r="F25" s="1031"/>
      <c r="G25" s="1031"/>
      <c r="H25" s="1031"/>
      <c r="I25" s="1031"/>
      <c r="J25" s="1031"/>
      <c r="K25" s="1031"/>
      <c r="L25" s="1031"/>
      <c r="M25" s="1031"/>
      <c r="N25" s="1031"/>
      <c r="O25" s="1031"/>
      <c r="P25" s="1031"/>
      <c r="Q25" s="1031"/>
      <c r="R25" s="1031"/>
      <c r="S25" s="1031"/>
      <c r="T25" s="1031"/>
      <c r="U25" s="1031"/>
      <c r="V25" s="1031"/>
      <c r="W25" s="1031"/>
      <c r="X25" s="1031"/>
      <c r="Y25" s="1031"/>
      <c r="Z25" s="1031"/>
      <c r="AA25" s="1031"/>
      <c r="AB25" s="1031"/>
      <c r="AC25" s="1031"/>
      <c r="AD25" s="1031"/>
      <c r="AE25" s="1031"/>
      <c r="AF25" s="1031"/>
      <c r="AG25" s="1031"/>
      <c r="AH25" s="1031"/>
      <c r="AI25" s="1031"/>
      <c r="AJ25" s="1031"/>
      <c r="AK25" s="1031"/>
      <c r="AL25" s="1031"/>
      <c r="AM25" s="1031"/>
      <c r="AN25" s="1031"/>
      <c r="AO25" s="1031"/>
      <c r="AP25" s="1031"/>
      <c r="AQ25" s="1031"/>
      <c r="AR25" s="1031"/>
      <c r="AS25" s="1031"/>
      <c r="AT25" s="1031"/>
      <c r="AU25" s="1031"/>
      <c r="AV25" s="1031"/>
      <c r="AW25" s="1031"/>
      <c r="AX25" s="1031"/>
      <c r="AY25" s="1032"/>
      <c r="AZ25" s="1032"/>
      <c r="BA25" s="1032"/>
      <c r="BB25" s="1032"/>
      <c r="BC25" s="1032"/>
      <c r="BD25" s="1032"/>
      <c r="BE25" s="1032"/>
      <c r="BF25" s="1032"/>
      <c r="BG25" s="1032"/>
      <c r="BH25" s="1032"/>
      <c r="BI25" s="945"/>
      <c r="BJ25" s="945"/>
      <c r="BK25" s="945"/>
      <c r="BL25" s="945"/>
      <c r="BM25" s="945"/>
      <c r="BN25" s="945"/>
      <c r="BO25" s="945"/>
      <c r="BP25" s="945"/>
      <c r="BQ25" s="945"/>
      <c r="BR25" s="945"/>
      <c r="BS25" s="945"/>
      <c r="BT25" s="2734"/>
      <c r="BU25" s="2735"/>
      <c r="BV25" s="2735"/>
      <c r="BW25" s="2735"/>
      <c r="BX25" s="2735"/>
      <c r="BY25" s="2735"/>
      <c r="BZ25" s="2735"/>
      <c r="CA25" s="2735"/>
      <c r="CB25" s="2735"/>
      <c r="CC25" s="2735"/>
      <c r="CD25" s="2735"/>
      <c r="CE25" s="2735"/>
      <c r="CF25" s="2735"/>
      <c r="CG25" s="2735"/>
      <c r="CH25" s="2735"/>
      <c r="CI25" s="2735"/>
      <c r="CJ25" s="2735"/>
      <c r="CK25" s="2735"/>
      <c r="CL25" s="2735"/>
      <c r="CM25" s="2735"/>
      <c r="CN25" s="2735"/>
      <c r="CO25" s="2735"/>
      <c r="CP25" s="2735"/>
      <c r="CQ25" s="2735"/>
      <c r="CR25" s="2735"/>
      <c r="CS25" s="2735"/>
      <c r="CT25" s="2735"/>
      <c r="CU25" s="2735"/>
      <c r="CV25" s="2735"/>
      <c r="CW25" s="2735"/>
      <c r="CX25" s="2735"/>
      <c r="CY25" s="2735"/>
      <c r="CZ25" s="2735"/>
      <c r="DA25" s="2735"/>
      <c r="DB25" s="2735"/>
      <c r="DC25" s="2735"/>
      <c r="DD25" s="2735"/>
      <c r="DE25" s="2735"/>
      <c r="DF25" s="2735"/>
      <c r="DG25" s="2735"/>
      <c r="DH25" s="2735"/>
      <c r="DI25" s="2735"/>
      <c r="DJ25" s="2735"/>
      <c r="DK25" s="2735"/>
      <c r="DL25" s="2735"/>
      <c r="DM25" s="2735"/>
      <c r="DN25" s="2735"/>
      <c r="DO25" s="2735"/>
      <c r="DP25" s="2735"/>
      <c r="DQ25" s="2735"/>
      <c r="DR25" s="2735"/>
      <c r="DS25" s="2735"/>
      <c r="DT25" s="2735"/>
      <c r="DU25" s="2735"/>
      <c r="DV25" s="2735"/>
      <c r="DW25" s="2735"/>
      <c r="DX25" s="2735"/>
      <c r="DY25" s="2735"/>
      <c r="DZ25" s="2735"/>
      <c r="EA25" s="2735"/>
      <c r="EB25" s="2735"/>
      <c r="EC25" s="2735"/>
      <c r="ED25" s="945"/>
      <c r="EE25" s="945"/>
      <c r="EF25" s="945"/>
      <c r="EG25" s="945"/>
      <c r="EH25" s="945"/>
      <c r="EI25" s="945"/>
      <c r="EJ25" s="945"/>
      <c r="EK25" s="945"/>
      <c r="EL25" s="945"/>
      <c r="EM25" s="945"/>
      <c r="EN25" s="945"/>
      <c r="EO25" s="945"/>
      <c r="EP25" s="945"/>
      <c r="EQ25" s="945"/>
      <c r="ER25" s="945"/>
      <c r="ES25" s="945"/>
      <c r="ET25" s="945"/>
      <c r="EU25" s="945"/>
      <c r="EV25" s="945"/>
      <c r="EW25" s="945"/>
      <c r="EX25" s="945"/>
      <c r="EY25" s="945"/>
      <c r="EZ25" s="945"/>
      <c r="FA25" s="945"/>
      <c r="FB25" s="945"/>
      <c r="FC25" s="945"/>
      <c r="FD25" s="945"/>
      <c r="FE25" s="945"/>
      <c r="FF25" s="945"/>
      <c r="FG25" s="945"/>
      <c r="FH25" s="945"/>
      <c r="FI25" s="945"/>
      <c r="FJ25" s="945"/>
      <c r="FK25" s="945">
        <v>0</v>
      </c>
      <c r="FL25" s="945">
        <v>0</v>
      </c>
      <c r="FM25" s="945">
        <v>0</v>
      </c>
      <c r="FN25" s="945"/>
      <c r="FO25" s="945">
        <v>0</v>
      </c>
      <c r="FP25" s="945">
        <v>0</v>
      </c>
      <c r="FQ25" s="945">
        <v>0</v>
      </c>
      <c r="FR25" s="945"/>
      <c r="FS25" s="945">
        <v>0</v>
      </c>
      <c r="FT25" s="945">
        <v>0</v>
      </c>
      <c r="FU25" s="945">
        <v>100</v>
      </c>
      <c r="FV25" s="945">
        <f t="shared" si="4"/>
        <v>100</v>
      </c>
      <c r="FW25" s="945">
        <v>0</v>
      </c>
      <c r="FX25" s="945">
        <v>35.165372108925069</v>
      </c>
      <c r="FY25" s="945">
        <v>20.654751338758885</v>
      </c>
      <c r="FZ25" s="945">
        <f t="shared" si="5"/>
        <v>55.820123447683955</v>
      </c>
      <c r="GA25" s="945">
        <v>155.82012344768395</v>
      </c>
      <c r="GB25" s="945">
        <v>0</v>
      </c>
      <c r="GC25" s="945">
        <v>19.182025410677429</v>
      </c>
      <c r="GD25" s="945">
        <v>51.724392952232002</v>
      </c>
      <c r="GE25" s="945">
        <v>70.906418362909434</v>
      </c>
      <c r="GF25" s="945">
        <v>0</v>
      </c>
      <c r="GG25" s="945">
        <v>13.872967160740192</v>
      </c>
      <c r="GH25" s="945">
        <v>46.649041490000002</v>
      </c>
      <c r="GI25" s="945">
        <v>60.52200865074019</v>
      </c>
      <c r="GJ25" s="945">
        <v>41.362815560000001</v>
      </c>
      <c r="GK25" s="945">
        <v>0</v>
      </c>
      <c r="GL25" s="945">
        <v>26.793492539999999</v>
      </c>
      <c r="GM25" s="945">
        <v>68.15630809999999</v>
      </c>
      <c r="GN25" s="945">
        <v>26.793492539999999</v>
      </c>
      <c r="GO25" s="945">
        <v>26.793492539999999</v>
      </c>
      <c r="GP25" s="945">
        <v>54.824347635197554</v>
      </c>
      <c r="GQ25" s="945">
        <v>108.41133271519756</v>
      </c>
      <c r="GR25" s="945">
        <f t="shared" si="6"/>
        <v>307.99606782884717</v>
      </c>
      <c r="GS25" s="1007">
        <v>0</v>
      </c>
      <c r="GT25" s="945">
        <v>20.927</v>
      </c>
      <c r="GU25" s="945">
        <v>18.1465</v>
      </c>
      <c r="GV25" s="945">
        <f t="shared" si="12"/>
        <v>39.073499999999996</v>
      </c>
      <c r="GW25" s="945">
        <v>61.2958</v>
      </c>
      <c r="GX25" s="945">
        <v>29.31</v>
      </c>
      <c r="GY25" s="945">
        <v>46.65</v>
      </c>
      <c r="GZ25" s="945">
        <f t="shared" si="13"/>
        <v>137.25579999999999</v>
      </c>
      <c r="HA25" s="945">
        <v>1.1100000000000001</v>
      </c>
      <c r="HB25" s="945">
        <v>0</v>
      </c>
      <c r="HC25" s="945">
        <v>0</v>
      </c>
      <c r="HD25" s="945">
        <f t="shared" si="20"/>
        <v>1.1100000000000001</v>
      </c>
      <c r="HE25" s="945">
        <v>28.36</v>
      </c>
      <c r="HF25" s="945">
        <v>21.63</v>
      </c>
      <c r="HG25" s="945">
        <v>62.28</v>
      </c>
      <c r="HH25" s="945">
        <f t="shared" si="10"/>
        <v>112.27</v>
      </c>
      <c r="HI25" s="1006">
        <f t="shared" si="11"/>
        <v>289.70929999999998</v>
      </c>
      <c r="HJ25" s="1007">
        <v>0</v>
      </c>
      <c r="HK25" s="945">
        <v>0</v>
      </c>
      <c r="HL25" s="945">
        <v>0</v>
      </c>
      <c r="HM25" s="945">
        <v>0</v>
      </c>
      <c r="HN25" s="945">
        <v>0</v>
      </c>
      <c r="HO25" s="945">
        <v>0</v>
      </c>
      <c r="HP25" s="945">
        <v>0</v>
      </c>
      <c r="HQ25" s="945">
        <v>0</v>
      </c>
      <c r="HR25" s="945">
        <v>0</v>
      </c>
      <c r="HS25" s="945">
        <v>0</v>
      </c>
      <c r="HT25" s="945">
        <v>0</v>
      </c>
      <c r="HU25" s="945">
        <v>0</v>
      </c>
      <c r="HV25" s="945">
        <v>0</v>
      </c>
      <c r="HW25" s="945">
        <v>0</v>
      </c>
      <c r="HX25" s="945">
        <v>0</v>
      </c>
      <c r="HY25" s="945">
        <v>0</v>
      </c>
      <c r="HZ25" s="1006">
        <f t="shared" si="22"/>
        <v>0</v>
      </c>
      <c r="IA25" s="1007">
        <v>0</v>
      </c>
      <c r="IB25" s="945">
        <v>0</v>
      </c>
      <c r="IC25" s="945">
        <v>0</v>
      </c>
      <c r="ID25" s="1006">
        <v>0</v>
      </c>
    </row>
    <row r="26" spans="1:238" ht="24.75" customHeight="1">
      <c r="A26" s="2719" t="s">
        <v>814</v>
      </c>
      <c r="B26" s="1031"/>
      <c r="C26" s="1031"/>
      <c r="D26" s="1031"/>
      <c r="E26" s="1031"/>
      <c r="F26" s="1031"/>
      <c r="G26" s="1031"/>
      <c r="H26" s="1031"/>
      <c r="I26" s="1031"/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031"/>
      <c r="Z26" s="1031"/>
      <c r="AA26" s="1031"/>
      <c r="AB26" s="1031"/>
      <c r="AC26" s="1031"/>
      <c r="AD26" s="1031"/>
      <c r="AE26" s="1031"/>
      <c r="AF26" s="1031"/>
      <c r="AG26" s="1031"/>
      <c r="AH26" s="1031"/>
      <c r="AI26" s="1031"/>
      <c r="AJ26" s="1031">
        <v>0</v>
      </c>
      <c r="AK26" s="1031">
        <v>0</v>
      </c>
      <c r="AL26" s="1031"/>
      <c r="AM26" s="1031"/>
      <c r="AN26" s="1031"/>
      <c r="AO26" s="1031">
        <v>0</v>
      </c>
      <c r="AP26" s="1031">
        <v>0</v>
      </c>
      <c r="AQ26" s="1031">
        <v>0</v>
      </c>
      <c r="AR26" s="1031">
        <v>0</v>
      </c>
      <c r="AS26" s="1031">
        <v>0</v>
      </c>
      <c r="AT26" s="1031">
        <v>0</v>
      </c>
      <c r="AU26" s="1031">
        <v>0</v>
      </c>
      <c r="AV26" s="1031">
        <v>0</v>
      </c>
      <c r="AW26" s="1031">
        <v>0</v>
      </c>
      <c r="AX26" s="1031">
        <v>0</v>
      </c>
      <c r="AY26" s="1032">
        <v>0</v>
      </c>
      <c r="AZ26" s="1032">
        <v>0</v>
      </c>
      <c r="BA26" s="1032">
        <v>0</v>
      </c>
      <c r="BB26" s="1032">
        <v>0</v>
      </c>
      <c r="BC26" s="1032">
        <v>0</v>
      </c>
      <c r="BD26" s="1032">
        <v>0</v>
      </c>
      <c r="BE26" s="1032">
        <v>0</v>
      </c>
      <c r="BF26" s="1032">
        <v>0</v>
      </c>
      <c r="BG26" s="1032">
        <v>0</v>
      </c>
      <c r="BH26" s="1032">
        <v>0</v>
      </c>
      <c r="BI26" s="945">
        <v>0</v>
      </c>
      <c r="BJ26" s="945">
        <v>0</v>
      </c>
      <c r="BK26" s="945">
        <v>0</v>
      </c>
      <c r="BL26" s="945">
        <v>0</v>
      </c>
      <c r="BM26" s="945">
        <v>0</v>
      </c>
      <c r="BN26" s="945">
        <v>0</v>
      </c>
      <c r="BO26" s="945">
        <v>0</v>
      </c>
      <c r="BP26" s="945">
        <v>0</v>
      </c>
      <c r="BQ26" s="945">
        <v>0</v>
      </c>
      <c r="BR26" s="945">
        <v>0</v>
      </c>
      <c r="BS26" s="945">
        <v>0</v>
      </c>
      <c r="BT26" s="2734">
        <v>0</v>
      </c>
      <c r="BU26" s="2735">
        <v>0</v>
      </c>
      <c r="BV26" s="2735">
        <v>0</v>
      </c>
      <c r="BW26" s="2735">
        <v>0</v>
      </c>
      <c r="BX26" s="2735">
        <v>0</v>
      </c>
      <c r="BY26" s="2735">
        <v>0</v>
      </c>
      <c r="BZ26" s="2735">
        <v>0</v>
      </c>
      <c r="CA26" s="2735">
        <v>0</v>
      </c>
      <c r="CB26" s="2735">
        <v>0</v>
      </c>
      <c r="CC26" s="2735">
        <v>0</v>
      </c>
      <c r="CD26" s="2735">
        <v>0</v>
      </c>
      <c r="CE26" s="2735">
        <v>0</v>
      </c>
      <c r="CF26" s="2735">
        <v>0</v>
      </c>
      <c r="CG26" s="2735">
        <v>0</v>
      </c>
      <c r="CH26" s="2735">
        <v>0</v>
      </c>
      <c r="CI26" s="2735">
        <v>0</v>
      </c>
      <c r="CJ26" s="2735">
        <v>0</v>
      </c>
      <c r="CK26" s="2735">
        <v>0</v>
      </c>
      <c r="CL26" s="2735">
        <v>0</v>
      </c>
      <c r="CM26" s="2735">
        <v>0</v>
      </c>
      <c r="CN26" s="2735">
        <v>0</v>
      </c>
      <c r="CO26" s="2735">
        <v>0</v>
      </c>
      <c r="CP26" s="2735">
        <v>0</v>
      </c>
      <c r="CQ26" s="2735">
        <v>0</v>
      </c>
      <c r="CR26" s="2735">
        <v>0</v>
      </c>
      <c r="CS26" s="2735">
        <v>0</v>
      </c>
      <c r="CT26" s="2735">
        <v>0</v>
      </c>
      <c r="CU26" s="2735">
        <v>0</v>
      </c>
      <c r="CV26" s="2735">
        <v>0</v>
      </c>
      <c r="CW26" s="2735">
        <v>0</v>
      </c>
      <c r="CX26" s="2735">
        <v>0</v>
      </c>
      <c r="CY26" s="2735">
        <v>0</v>
      </c>
      <c r="CZ26" s="2735">
        <v>0</v>
      </c>
      <c r="DA26" s="2735">
        <v>0</v>
      </c>
      <c r="DB26" s="2735">
        <v>0</v>
      </c>
      <c r="DC26" s="2735">
        <v>0</v>
      </c>
      <c r="DD26" s="2735">
        <v>0</v>
      </c>
      <c r="DE26" s="2735">
        <v>0</v>
      </c>
      <c r="DF26" s="2735">
        <v>0</v>
      </c>
      <c r="DG26" s="2735">
        <v>0</v>
      </c>
      <c r="DH26" s="2735">
        <v>0</v>
      </c>
      <c r="DI26" s="2735">
        <v>0</v>
      </c>
      <c r="DJ26" s="2735">
        <v>0</v>
      </c>
      <c r="DK26" s="2735">
        <v>0</v>
      </c>
      <c r="DL26" s="2735">
        <v>0</v>
      </c>
      <c r="DM26" s="2735">
        <v>0</v>
      </c>
      <c r="DN26" s="2735">
        <v>0</v>
      </c>
      <c r="DO26" s="2735">
        <v>0</v>
      </c>
      <c r="DP26" s="2735">
        <v>0</v>
      </c>
      <c r="DQ26" s="2735">
        <v>0</v>
      </c>
      <c r="DR26" s="2735">
        <v>0</v>
      </c>
      <c r="DS26" s="2735">
        <v>0</v>
      </c>
      <c r="DT26" s="2735">
        <v>0</v>
      </c>
      <c r="DU26" s="2735">
        <v>0</v>
      </c>
      <c r="DV26" s="2735">
        <v>0</v>
      </c>
      <c r="DW26" s="2735">
        <v>0</v>
      </c>
      <c r="DX26" s="2735">
        <v>0</v>
      </c>
      <c r="DY26" s="2735">
        <v>0</v>
      </c>
      <c r="DZ26" s="2735">
        <v>0</v>
      </c>
      <c r="EA26" s="2735">
        <v>0</v>
      </c>
      <c r="EB26" s="2735">
        <v>0</v>
      </c>
      <c r="EC26" s="2735">
        <v>0</v>
      </c>
      <c r="ED26" s="945">
        <v>0</v>
      </c>
      <c r="EE26" s="945">
        <v>0</v>
      </c>
      <c r="EF26" s="945">
        <v>0</v>
      </c>
      <c r="EG26" s="945">
        <v>0</v>
      </c>
      <c r="EH26" s="945">
        <v>0</v>
      </c>
      <c r="EI26" s="945">
        <v>0</v>
      </c>
      <c r="EJ26" s="945">
        <v>0</v>
      </c>
      <c r="EK26" s="945">
        <v>0</v>
      </c>
      <c r="EL26" s="945">
        <v>0</v>
      </c>
      <c r="EM26" s="945">
        <v>0</v>
      </c>
      <c r="EN26" s="945">
        <v>0</v>
      </c>
      <c r="EO26" s="945">
        <v>0</v>
      </c>
      <c r="EP26" s="945">
        <v>0</v>
      </c>
      <c r="EQ26" s="945">
        <v>0</v>
      </c>
      <c r="ER26" s="945">
        <v>0</v>
      </c>
      <c r="ES26" s="945">
        <v>0</v>
      </c>
      <c r="ET26" s="945">
        <v>40.096918807485544</v>
      </c>
      <c r="EU26" s="945">
        <v>0</v>
      </c>
      <c r="EV26" s="945">
        <v>0</v>
      </c>
      <c r="EW26" s="945">
        <v>40.096918807485544</v>
      </c>
      <c r="EX26" s="945">
        <v>46.162768159389969</v>
      </c>
      <c r="EY26" s="945">
        <v>0</v>
      </c>
      <c r="EZ26" s="945">
        <v>44.502362375817647</v>
      </c>
      <c r="FA26" s="945">
        <v>90.665130535207624</v>
      </c>
      <c r="FB26" s="945">
        <v>17.665355815005821</v>
      </c>
      <c r="FC26" s="945">
        <v>0</v>
      </c>
      <c r="FD26" s="945">
        <v>157.26842304733242</v>
      </c>
      <c r="FE26" s="945">
        <v>174.93377886233822</v>
      </c>
      <c r="FF26" s="945">
        <v>0</v>
      </c>
      <c r="FG26" s="945">
        <v>0</v>
      </c>
      <c r="FH26" s="945">
        <v>0</v>
      </c>
      <c r="FI26" s="945">
        <v>0</v>
      </c>
      <c r="FJ26" s="945">
        <v>305.69582820503138</v>
      </c>
      <c r="FK26" s="945">
        <v>0</v>
      </c>
      <c r="FL26" s="945">
        <v>57.161580261920008</v>
      </c>
      <c r="FM26" s="945">
        <v>0</v>
      </c>
      <c r="FN26" s="945">
        <f t="shared" si="2"/>
        <v>57.161580261920008</v>
      </c>
      <c r="FO26" s="945">
        <v>0</v>
      </c>
      <c r="FP26" s="945">
        <v>0</v>
      </c>
      <c r="FQ26" s="945">
        <v>118.28162774929999</v>
      </c>
      <c r="FR26" s="945">
        <f t="shared" si="3"/>
        <v>118.28162774929999</v>
      </c>
      <c r="FS26" s="945">
        <v>0</v>
      </c>
      <c r="FT26" s="945">
        <v>0</v>
      </c>
      <c r="FU26" s="945">
        <v>242.50815773963498</v>
      </c>
      <c r="FV26" s="945">
        <f t="shared" si="4"/>
        <v>242.50815773963498</v>
      </c>
      <c r="FW26" s="945">
        <v>0</v>
      </c>
      <c r="FX26" s="945">
        <v>140.66148843570028</v>
      </c>
      <c r="FY26" s="945">
        <v>82.61900535503554</v>
      </c>
      <c r="FZ26" s="945">
        <f t="shared" si="5"/>
        <v>223.28049379073582</v>
      </c>
      <c r="GA26" s="945">
        <v>641.23185954159078</v>
      </c>
      <c r="GB26" s="945">
        <v>0</v>
      </c>
      <c r="GC26" s="945">
        <v>53.709671149896792</v>
      </c>
      <c r="GD26" s="945">
        <v>144.82830026624958</v>
      </c>
      <c r="GE26" s="945">
        <v>198.53797141614641</v>
      </c>
      <c r="GF26" s="945">
        <v>0</v>
      </c>
      <c r="GG26" s="945">
        <v>38.844308050072534</v>
      </c>
      <c r="GH26" s="945">
        <v>130.68264149745448</v>
      </c>
      <c r="GI26" s="945">
        <v>169.52694954752701</v>
      </c>
      <c r="GJ26" s="945">
        <v>115.83522369119289</v>
      </c>
      <c r="GK26" s="945">
        <v>0</v>
      </c>
      <c r="GL26" s="945">
        <v>75.431656577052877</v>
      </c>
      <c r="GM26" s="945">
        <v>191.26688026824576</v>
      </c>
      <c r="GN26" s="945">
        <v>0</v>
      </c>
      <c r="GO26" s="945">
        <v>134.07734466343661</v>
      </c>
      <c r="GP26" s="945">
        <v>219.29739054079022</v>
      </c>
      <c r="GQ26" s="945">
        <v>353.37473520422685</v>
      </c>
      <c r="GR26" s="945">
        <f t="shared" si="6"/>
        <v>912.70653643614605</v>
      </c>
      <c r="GS26" s="1007">
        <v>0</v>
      </c>
      <c r="GT26" s="945">
        <v>58.595399999999998</v>
      </c>
      <c r="GU26" s="945">
        <v>50.81</v>
      </c>
      <c r="GV26" s="945">
        <f t="shared" si="12"/>
        <v>109.4054</v>
      </c>
      <c r="GW26" s="945">
        <v>0</v>
      </c>
      <c r="GX26" s="945">
        <v>82.07</v>
      </c>
      <c r="GY26" s="945">
        <v>0</v>
      </c>
      <c r="GZ26" s="945">
        <f t="shared" si="13"/>
        <v>82.07</v>
      </c>
      <c r="HA26" s="945">
        <v>484.58</v>
      </c>
      <c r="HB26" s="945">
        <v>94.96</v>
      </c>
      <c r="HC26" s="945">
        <v>0</v>
      </c>
      <c r="HD26" s="945">
        <f t="shared" si="20"/>
        <v>579.54</v>
      </c>
      <c r="HE26" s="945">
        <v>99.25</v>
      </c>
      <c r="HF26" s="945">
        <v>75.69</v>
      </c>
      <c r="HG26" s="945">
        <v>217.97</v>
      </c>
      <c r="HH26" s="945">
        <f t="shared" si="10"/>
        <v>392.90999999999997</v>
      </c>
      <c r="HI26" s="1006">
        <f t="shared" si="11"/>
        <v>1163.9254000000001</v>
      </c>
      <c r="HJ26" s="1007">
        <v>0</v>
      </c>
      <c r="HK26" s="945">
        <v>0</v>
      </c>
      <c r="HL26" s="945">
        <v>0</v>
      </c>
      <c r="HM26" s="945">
        <f t="shared" si="21"/>
        <v>0</v>
      </c>
      <c r="HN26" s="945">
        <v>0</v>
      </c>
      <c r="HO26" s="945">
        <v>0</v>
      </c>
      <c r="HP26" s="945">
        <v>0</v>
      </c>
      <c r="HQ26" s="945">
        <f t="shared" si="14"/>
        <v>0</v>
      </c>
      <c r="HR26" s="945">
        <v>0</v>
      </c>
      <c r="HS26" s="945">
        <f t="shared" ref="HS26:HS27" si="23">HP26+HQ26+HR26</f>
        <v>0</v>
      </c>
      <c r="HT26" s="945">
        <v>0</v>
      </c>
      <c r="HU26" s="945">
        <f t="shared" ref="HU26:HU27" si="24">HR26+HS26+HT26</f>
        <v>0</v>
      </c>
      <c r="HV26" s="945">
        <v>0</v>
      </c>
      <c r="HW26" s="945">
        <f t="shared" ref="HW26:HW27" si="25">HT26+HU26+HV26</f>
        <v>0</v>
      </c>
      <c r="HX26" s="945">
        <v>0</v>
      </c>
      <c r="HY26" s="945">
        <f t="shared" ref="HY26:HY27" si="26">HV26+HW26+HX26</f>
        <v>0</v>
      </c>
      <c r="HZ26" s="1006">
        <f t="shared" si="22"/>
        <v>0</v>
      </c>
      <c r="IA26" s="1007">
        <v>0</v>
      </c>
      <c r="IB26" s="945">
        <v>0</v>
      </c>
      <c r="IC26" s="945">
        <v>0</v>
      </c>
      <c r="ID26" s="1006">
        <v>0</v>
      </c>
    </row>
    <row r="27" spans="1:238" s="1040" customFormat="1" ht="24.75" customHeight="1">
      <c r="A27" s="2722" t="s">
        <v>813</v>
      </c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>
        <v>0</v>
      </c>
      <c r="AK27" s="1035">
        <v>0</v>
      </c>
      <c r="AL27" s="1035"/>
      <c r="AM27" s="1035"/>
      <c r="AN27" s="1035"/>
      <c r="AO27" s="1035">
        <v>0</v>
      </c>
      <c r="AP27" s="1035">
        <v>0</v>
      </c>
      <c r="AQ27" s="1035">
        <v>0</v>
      </c>
      <c r="AR27" s="1035">
        <v>0</v>
      </c>
      <c r="AS27" s="1035">
        <v>0</v>
      </c>
      <c r="AT27" s="1035">
        <v>0</v>
      </c>
      <c r="AU27" s="1035">
        <v>0</v>
      </c>
      <c r="AV27" s="1035">
        <v>0</v>
      </c>
      <c r="AW27" s="1035">
        <v>0</v>
      </c>
      <c r="AX27" s="1035">
        <v>0</v>
      </c>
      <c r="AY27" s="1036">
        <v>0</v>
      </c>
      <c r="AZ27" s="1036">
        <v>0</v>
      </c>
      <c r="BA27" s="1036">
        <v>0</v>
      </c>
      <c r="BB27" s="1036">
        <v>0</v>
      </c>
      <c r="BC27" s="1036">
        <v>0</v>
      </c>
      <c r="BD27" s="1036">
        <v>0</v>
      </c>
      <c r="BE27" s="1036">
        <v>0</v>
      </c>
      <c r="BF27" s="1036">
        <v>0</v>
      </c>
      <c r="BG27" s="1036">
        <v>0</v>
      </c>
      <c r="BH27" s="1036">
        <v>0</v>
      </c>
      <c r="BI27" s="2711">
        <v>0</v>
      </c>
      <c r="BJ27" s="2711">
        <v>0</v>
      </c>
      <c r="BK27" s="2711">
        <v>0</v>
      </c>
      <c r="BL27" s="2711">
        <v>0</v>
      </c>
      <c r="BM27" s="2711">
        <v>0</v>
      </c>
      <c r="BN27" s="2711">
        <v>0</v>
      </c>
      <c r="BO27" s="2711">
        <v>0</v>
      </c>
      <c r="BP27" s="2711">
        <v>0</v>
      </c>
      <c r="BQ27" s="2711">
        <v>0</v>
      </c>
      <c r="BR27" s="2711">
        <v>0</v>
      </c>
      <c r="BS27" s="2711">
        <v>0</v>
      </c>
      <c r="BT27" s="2738">
        <v>0</v>
      </c>
      <c r="BU27" s="2737">
        <v>0</v>
      </c>
      <c r="BV27" s="2737">
        <v>0</v>
      </c>
      <c r="BW27" s="2737">
        <v>0</v>
      </c>
      <c r="BX27" s="2737">
        <v>0</v>
      </c>
      <c r="BY27" s="2737">
        <v>0</v>
      </c>
      <c r="BZ27" s="2737">
        <v>0</v>
      </c>
      <c r="CA27" s="2737">
        <v>0</v>
      </c>
      <c r="CB27" s="2737">
        <v>0</v>
      </c>
      <c r="CC27" s="2737">
        <v>0</v>
      </c>
      <c r="CD27" s="2737">
        <v>0</v>
      </c>
      <c r="CE27" s="2737">
        <v>0</v>
      </c>
      <c r="CF27" s="2737">
        <v>0</v>
      </c>
      <c r="CG27" s="2737">
        <v>0</v>
      </c>
      <c r="CH27" s="2737">
        <v>0</v>
      </c>
      <c r="CI27" s="2737">
        <v>0</v>
      </c>
      <c r="CJ27" s="2737">
        <v>0</v>
      </c>
      <c r="CK27" s="2737">
        <v>0</v>
      </c>
      <c r="CL27" s="2737">
        <v>0</v>
      </c>
      <c r="CM27" s="2737">
        <v>0</v>
      </c>
      <c r="CN27" s="2737">
        <v>0</v>
      </c>
      <c r="CO27" s="2737">
        <v>0</v>
      </c>
      <c r="CP27" s="2737">
        <v>0</v>
      </c>
      <c r="CQ27" s="2737">
        <v>0</v>
      </c>
      <c r="CR27" s="2737">
        <v>0</v>
      </c>
      <c r="CS27" s="2737">
        <v>0</v>
      </c>
      <c r="CT27" s="2737">
        <v>0</v>
      </c>
      <c r="CU27" s="2737">
        <v>0</v>
      </c>
      <c r="CV27" s="2737">
        <v>0</v>
      </c>
      <c r="CW27" s="2737">
        <v>0</v>
      </c>
      <c r="CX27" s="2737">
        <v>0</v>
      </c>
      <c r="CY27" s="2737">
        <v>0</v>
      </c>
      <c r="CZ27" s="2737">
        <v>0</v>
      </c>
      <c r="DA27" s="2737">
        <v>0</v>
      </c>
      <c r="DB27" s="2737">
        <v>0</v>
      </c>
      <c r="DC27" s="2737">
        <v>0</v>
      </c>
      <c r="DD27" s="2737">
        <v>0</v>
      </c>
      <c r="DE27" s="2737">
        <v>0</v>
      </c>
      <c r="DF27" s="2737">
        <v>0</v>
      </c>
      <c r="DG27" s="2737">
        <v>0</v>
      </c>
      <c r="DH27" s="2737">
        <v>0</v>
      </c>
      <c r="DI27" s="2737">
        <v>0</v>
      </c>
      <c r="DJ27" s="2737">
        <v>0</v>
      </c>
      <c r="DK27" s="2737">
        <v>0</v>
      </c>
      <c r="DL27" s="2737">
        <v>0</v>
      </c>
      <c r="DM27" s="2737">
        <v>0</v>
      </c>
      <c r="DN27" s="2737">
        <v>0</v>
      </c>
      <c r="DO27" s="2737">
        <v>0</v>
      </c>
      <c r="DP27" s="2737">
        <v>0</v>
      </c>
      <c r="DQ27" s="2737">
        <v>0</v>
      </c>
      <c r="DR27" s="2737">
        <v>0</v>
      </c>
      <c r="DS27" s="2737">
        <v>0</v>
      </c>
      <c r="DT27" s="2737">
        <v>0</v>
      </c>
      <c r="DU27" s="2737">
        <v>0</v>
      </c>
      <c r="DV27" s="2737">
        <v>0</v>
      </c>
      <c r="DW27" s="2737">
        <v>0</v>
      </c>
      <c r="DX27" s="2737">
        <v>0</v>
      </c>
      <c r="DY27" s="2737">
        <v>0</v>
      </c>
      <c r="DZ27" s="2737">
        <v>0</v>
      </c>
      <c r="EA27" s="2737">
        <v>0</v>
      </c>
      <c r="EB27" s="2737">
        <v>0</v>
      </c>
      <c r="EC27" s="2737">
        <v>0</v>
      </c>
      <c r="ED27" s="2711">
        <v>0</v>
      </c>
      <c r="EE27" s="2711">
        <v>0</v>
      </c>
      <c r="EF27" s="2711">
        <v>0</v>
      </c>
      <c r="EG27" s="2711">
        <v>0</v>
      </c>
      <c r="EH27" s="2711">
        <v>0</v>
      </c>
      <c r="EI27" s="2711">
        <v>0</v>
      </c>
      <c r="EJ27" s="2711">
        <v>0</v>
      </c>
      <c r="EK27" s="2711">
        <v>0</v>
      </c>
      <c r="EL27" s="2711">
        <v>0</v>
      </c>
      <c r="EM27" s="2711">
        <v>0</v>
      </c>
      <c r="EN27" s="2711">
        <v>0</v>
      </c>
      <c r="EO27" s="2711">
        <v>0</v>
      </c>
      <c r="EP27" s="2711">
        <v>0</v>
      </c>
      <c r="EQ27" s="2711">
        <v>0</v>
      </c>
      <c r="ER27" s="2711">
        <v>0</v>
      </c>
      <c r="ES27" s="2711">
        <v>0</v>
      </c>
      <c r="ET27" s="2711">
        <v>0</v>
      </c>
      <c r="EU27" s="2711">
        <v>0</v>
      </c>
      <c r="EV27" s="2711">
        <v>0</v>
      </c>
      <c r="EW27" s="2711">
        <v>0</v>
      </c>
      <c r="EX27" s="2711">
        <v>0</v>
      </c>
      <c r="EY27" s="2711">
        <v>0</v>
      </c>
      <c r="EZ27" s="2711">
        <v>0</v>
      </c>
      <c r="FA27" s="2711">
        <v>0</v>
      </c>
      <c r="FB27" s="2711">
        <v>0</v>
      </c>
      <c r="FC27" s="2711">
        <v>0</v>
      </c>
      <c r="FD27" s="2711">
        <v>0</v>
      </c>
      <c r="FE27" s="2711">
        <v>0</v>
      </c>
      <c r="FF27" s="2711">
        <v>0</v>
      </c>
      <c r="FG27" s="2711">
        <v>0</v>
      </c>
      <c r="FH27" s="2711">
        <v>0</v>
      </c>
      <c r="FI27" s="2711">
        <v>0</v>
      </c>
      <c r="FJ27" s="2711">
        <v>0</v>
      </c>
      <c r="FK27" s="2711">
        <v>0</v>
      </c>
      <c r="FL27" s="2711">
        <v>0</v>
      </c>
      <c r="FM27" s="2711">
        <v>0</v>
      </c>
      <c r="FN27" s="945">
        <f t="shared" si="2"/>
        <v>0</v>
      </c>
      <c r="FO27" s="2711">
        <v>0</v>
      </c>
      <c r="FP27" s="2711">
        <v>0</v>
      </c>
      <c r="FQ27" s="2711">
        <v>0</v>
      </c>
      <c r="FR27" s="945">
        <f t="shared" si="3"/>
        <v>0</v>
      </c>
      <c r="FS27" s="2711">
        <v>0</v>
      </c>
      <c r="FT27" s="2711">
        <v>0</v>
      </c>
      <c r="FU27" s="2711">
        <v>0</v>
      </c>
      <c r="FV27" s="945">
        <f t="shared" si="4"/>
        <v>0</v>
      </c>
      <c r="FW27" s="2711">
        <v>0</v>
      </c>
      <c r="FX27" s="2711">
        <v>0</v>
      </c>
      <c r="FY27" s="2711">
        <v>0</v>
      </c>
      <c r="FZ27" s="945">
        <f t="shared" si="5"/>
        <v>0</v>
      </c>
      <c r="GA27" s="2711">
        <v>0</v>
      </c>
      <c r="GB27" s="2711">
        <v>0</v>
      </c>
      <c r="GC27" s="2711">
        <v>0</v>
      </c>
      <c r="GD27" s="2711">
        <v>0</v>
      </c>
      <c r="GE27" s="945">
        <v>0</v>
      </c>
      <c r="GF27" s="945">
        <v>0</v>
      </c>
      <c r="GG27" s="945">
        <v>0</v>
      </c>
      <c r="GH27" s="945">
        <v>0</v>
      </c>
      <c r="GI27" s="945">
        <v>0</v>
      </c>
      <c r="GJ27" s="945">
        <v>0</v>
      </c>
      <c r="GK27" s="945">
        <v>0</v>
      </c>
      <c r="GL27" s="945">
        <v>0</v>
      </c>
      <c r="GM27" s="945">
        <v>0</v>
      </c>
      <c r="GN27" s="2711">
        <v>0</v>
      </c>
      <c r="GO27" s="2711">
        <v>0</v>
      </c>
      <c r="GP27" s="2711">
        <v>0</v>
      </c>
      <c r="GQ27" s="2711">
        <v>0</v>
      </c>
      <c r="GR27" s="945">
        <f t="shared" si="6"/>
        <v>0</v>
      </c>
      <c r="GS27" s="1007">
        <v>0</v>
      </c>
      <c r="GT27" s="945">
        <v>0</v>
      </c>
      <c r="GU27" s="945">
        <v>0</v>
      </c>
      <c r="GV27" s="945">
        <f t="shared" si="12"/>
        <v>0</v>
      </c>
      <c r="GW27" s="945">
        <v>0</v>
      </c>
      <c r="GX27" s="945">
        <v>0</v>
      </c>
      <c r="GY27" s="945">
        <v>0</v>
      </c>
      <c r="GZ27" s="945">
        <f t="shared" si="13"/>
        <v>0</v>
      </c>
      <c r="HA27" s="945">
        <v>0</v>
      </c>
      <c r="HB27" s="945">
        <v>0</v>
      </c>
      <c r="HC27" s="945">
        <v>0</v>
      </c>
      <c r="HD27" s="945">
        <f t="shared" si="20"/>
        <v>0</v>
      </c>
      <c r="HE27" s="945">
        <v>0</v>
      </c>
      <c r="HF27" s="945">
        <v>0</v>
      </c>
      <c r="HG27" s="945">
        <v>0</v>
      </c>
      <c r="HH27" s="945">
        <f t="shared" si="10"/>
        <v>0</v>
      </c>
      <c r="HI27" s="1006">
        <f t="shared" si="11"/>
        <v>0</v>
      </c>
      <c r="HJ27" s="1007">
        <v>0</v>
      </c>
      <c r="HK27" s="945">
        <v>0</v>
      </c>
      <c r="HL27" s="945">
        <v>0</v>
      </c>
      <c r="HM27" s="945">
        <f t="shared" si="21"/>
        <v>0</v>
      </c>
      <c r="HN27" s="945">
        <v>0</v>
      </c>
      <c r="HO27" s="945">
        <v>0</v>
      </c>
      <c r="HP27" s="945">
        <v>0</v>
      </c>
      <c r="HQ27" s="945">
        <f t="shared" si="14"/>
        <v>0</v>
      </c>
      <c r="HR27" s="945">
        <v>0</v>
      </c>
      <c r="HS27" s="945">
        <f t="shared" si="23"/>
        <v>0</v>
      </c>
      <c r="HT27" s="945">
        <v>0</v>
      </c>
      <c r="HU27" s="945">
        <f t="shared" si="24"/>
        <v>0</v>
      </c>
      <c r="HV27" s="945">
        <v>0</v>
      </c>
      <c r="HW27" s="945">
        <f t="shared" si="25"/>
        <v>0</v>
      </c>
      <c r="HX27" s="945">
        <v>0</v>
      </c>
      <c r="HY27" s="945">
        <f t="shared" si="26"/>
        <v>0</v>
      </c>
      <c r="HZ27" s="1006">
        <f t="shared" si="22"/>
        <v>0</v>
      </c>
      <c r="IA27" s="1007">
        <v>0</v>
      </c>
      <c r="IB27" s="945">
        <v>0</v>
      </c>
      <c r="IC27" s="945">
        <v>0</v>
      </c>
      <c r="ID27" s="1006">
        <v>0</v>
      </c>
    </row>
    <row r="28" spans="1:238" ht="22.5" customHeight="1">
      <c r="A28" s="2723" t="s">
        <v>815</v>
      </c>
      <c r="B28" s="1031">
        <v>124.23831</v>
      </c>
      <c r="C28" s="1031">
        <v>94.316239999999993</v>
      </c>
      <c r="D28" s="1031">
        <v>97.078050000000005</v>
      </c>
      <c r="E28" s="1031">
        <v>315.63260000000002</v>
      </c>
      <c r="F28" s="1031">
        <v>114.78891900000001</v>
      </c>
      <c r="G28" s="1031">
        <v>123.00583</v>
      </c>
      <c r="H28" s="1031">
        <v>121.83653</v>
      </c>
      <c r="I28" s="1031">
        <v>359.63127900000001</v>
      </c>
      <c r="J28" s="1031">
        <v>123.33683000000001</v>
      </c>
      <c r="K28" s="1031">
        <v>135.92632</v>
      </c>
      <c r="L28" s="1031">
        <v>206.6258</v>
      </c>
      <c r="M28" s="1031">
        <v>465.88895000000002</v>
      </c>
      <c r="N28" s="1031">
        <v>218.26345000000001</v>
      </c>
      <c r="O28" s="1031">
        <v>194.8562</v>
      </c>
      <c r="P28" s="1031">
        <v>236.32177999999999</v>
      </c>
      <c r="Q28" s="1031">
        <v>649.44142999999997</v>
      </c>
      <c r="R28" s="1031">
        <v>1790.594259</v>
      </c>
      <c r="S28" s="1031">
        <v>426.3569</v>
      </c>
      <c r="T28" s="1031">
        <v>200.95123000000001</v>
      </c>
      <c r="U28" s="1031">
        <v>209.87231</v>
      </c>
      <c r="V28" s="1031">
        <v>837.18043999999998</v>
      </c>
      <c r="W28" s="1031">
        <v>186.33456000000001</v>
      </c>
      <c r="X28" s="1031">
        <v>164.66890000000001</v>
      </c>
      <c r="Y28" s="1031">
        <v>124.06225000000001</v>
      </c>
      <c r="Z28" s="1031">
        <v>475.06571000000002</v>
      </c>
      <c r="AA28" s="1031">
        <v>156.84422000000001</v>
      </c>
      <c r="AB28" s="1031">
        <v>192.61545699999999</v>
      </c>
      <c r="AC28" s="1031">
        <v>205.168283</v>
      </c>
      <c r="AD28" s="1031">
        <v>554.62796000000003</v>
      </c>
      <c r="AE28" s="1031">
        <v>218.26345000000001</v>
      </c>
      <c r="AF28" s="1031">
        <v>194.8562</v>
      </c>
      <c r="AG28" s="1031">
        <v>236.32177999999999</v>
      </c>
      <c r="AH28" s="1031">
        <v>649.44142999999997</v>
      </c>
      <c r="AI28" s="1031">
        <v>2516.3155400000001</v>
      </c>
      <c r="AJ28" s="1031">
        <v>400.21036411</v>
      </c>
      <c r="AK28" s="1031">
        <v>155.66214087</v>
      </c>
      <c r="AL28" s="1031"/>
      <c r="AM28" s="1031"/>
      <c r="AN28" s="1031"/>
      <c r="AO28" s="1031">
        <v>156.11426</v>
      </c>
      <c r="AP28" s="1031">
        <v>711.98676498000009</v>
      </c>
      <c r="AQ28" s="1031">
        <v>198.25548233000001</v>
      </c>
      <c r="AR28" s="1031">
        <v>191.20030284999999</v>
      </c>
      <c r="AS28" s="1031">
        <v>192.5502175</v>
      </c>
      <c r="AT28" s="1031">
        <v>582.00600268000005</v>
      </c>
      <c r="AU28" s="1031">
        <v>165.38707719999999</v>
      </c>
      <c r="AV28" s="1031">
        <v>563.85190040999998</v>
      </c>
      <c r="AW28" s="1031">
        <v>159.24033569999997</v>
      </c>
      <c r="AX28" s="1031">
        <v>201.32444290000001</v>
      </c>
      <c r="AY28" s="1032">
        <v>204.11850024</v>
      </c>
      <c r="AZ28" s="1032">
        <v>564.68327884000007</v>
      </c>
      <c r="BA28" s="1032">
        <v>192.43624560000001</v>
      </c>
      <c r="BB28" s="1032">
        <v>186.55721423</v>
      </c>
      <c r="BC28" s="1032">
        <v>192.5502175</v>
      </c>
      <c r="BD28" s="1032">
        <v>571.54367732999992</v>
      </c>
      <c r="BE28" s="1032">
        <v>152.66032580000001</v>
      </c>
      <c r="BF28" s="1032">
        <v>252.33272086000002</v>
      </c>
      <c r="BG28" s="1032">
        <v>245.93231251</v>
      </c>
      <c r="BH28" s="1032">
        <v>650.92535917000009</v>
      </c>
      <c r="BI28" s="945">
        <v>224.3200506</v>
      </c>
      <c r="BJ28" s="945">
        <v>197.44262033000001</v>
      </c>
      <c r="BK28" s="945">
        <v>236.32177999999999</v>
      </c>
      <c r="BL28" s="945">
        <v>658.08445093000012</v>
      </c>
      <c r="BM28" s="945">
        <v>194.15248199999999</v>
      </c>
      <c r="BN28" s="945">
        <v>240.84263647999998</v>
      </c>
      <c r="BO28" s="945">
        <v>245.71235221999999</v>
      </c>
      <c r="BP28" s="945">
        <v>680.70747070000004</v>
      </c>
      <c r="BQ28" s="945">
        <v>212.13342512</v>
      </c>
      <c r="BR28" s="945">
        <v>262.19458355</v>
      </c>
      <c r="BS28" s="945">
        <v>242.14526437000001</v>
      </c>
      <c r="BT28" s="2734">
        <v>716.47327303999998</v>
      </c>
      <c r="BU28" s="2735">
        <v>254.66401680000001</v>
      </c>
      <c r="BV28" s="2735">
        <v>251.40222252000001</v>
      </c>
      <c r="BW28" s="2735">
        <v>506.66335139999995</v>
      </c>
      <c r="BX28" s="2735">
        <v>1012.72959072</v>
      </c>
      <c r="BY28" s="2735">
        <v>388.16024833999995</v>
      </c>
      <c r="BZ28" s="2735">
        <v>300.12044437000003</v>
      </c>
      <c r="CA28" s="2735">
        <v>269.60415282999998</v>
      </c>
      <c r="CB28" s="2735">
        <v>957.88484554000001</v>
      </c>
      <c r="CC28" s="2735">
        <v>236.14262680000002</v>
      </c>
      <c r="CD28" s="2735">
        <v>247.11345272</v>
      </c>
      <c r="CE28" s="2735">
        <v>226.75226427999999</v>
      </c>
      <c r="CF28" s="2735">
        <v>710.00834379999992</v>
      </c>
      <c r="CG28" s="2735">
        <v>223.51284230000002</v>
      </c>
      <c r="CH28" s="2735">
        <v>233.81469253999998</v>
      </c>
      <c r="CI28" s="2735">
        <v>242.05812933999999</v>
      </c>
      <c r="CJ28" s="2735">
        <v>699.38566418000005</v>
      </c>
      <c r="CK28" s="2735">
        <v>235.93484053999998</v>
      </c>
      <c r="CL28" s="2735">
        <v>208.09233753999999</v>
      </c>
      <c r="CM28" s="2735">
        <v>351.26214826</v>
      </c>
      <c r="CN28" s="2735">
        <v>795.28932633999989</v>
      </c>
      <c r="CO28" s="2735">
        <v>279.67724289999995</v>
      </c>
      <c r="CP28" s="2735">
        <v>198.64205263999997</v>
      </c>
      <c r="CQ28" s="2735">
        <v>165.50822436000001</v>
      </c>
      <c r="CR28" s="2735">
        <v>643.82751989999997</v>
      </c>
      <c r="CS28" s="2735">
        <v>2848.5108542199996</v>
      </c>
      <c r="CT28" s="2735">
        <v>243.89549158000003</v>
      </c>
      <c r="CU28" s="2735">
        <v>263.03903764</v>
      </c>
      <c r="CV28" s="2735">
        <v>262.93030568</v>
      </c>
      <c r="CW28" s="2735">
        <v>769.86483490000012</v>
      </c>
      <c r="CX28" s="2735">
        <v>234.64143330000002</v>
      </c>
      <c r="CY28" s="2735">
        <v>237.623583</v>
      </c>
      <c r="CZ28" s="2735">
        <v>237.61911474999999</v>
      </c>
      <c r="DA28" s="2735">
        <v>709.88413104999995</v>
      </c>
      <c r="DB28" s="2735">
        <v>221.95208126</v>
      </c>
      <c r="DC28" s="2735">
        <v>338.69900482999998</v>
      </c>
      <c r="DD28" s="2735">
        <v>356.51529766000004</v>
      </c>
      <c r="DE28" s="2735">
        <v>917.16638375000002</v>
      </c>
      <c r="DF28" s="2735">
        <v>274.16229706000001</v>
      </c>
      <c r="DG28" s="2735">
        <v>291.61420677999996</v>
      </c>
      <c r="DH28" s="2735">
        <v>202.14472130000001</v>
      </c>
      <c r="DI28" s="2735">
        <v>767.92122513999993</v>
      </c>
      <c r="DJ28" s="2735">
        <v>3164.8365748399997</v>
      </c>
      <c r="DK28" s="2735">
        <v>294.51806499999998</v>
      </c>
      <c r="DL28" s="2735">
        <v>322.14212532000005</v>
      </c>
      <c r="DM28" s="2735">
        <v>330.54268499999989</v>
      </c>
      <c r="DN28" s="2735">
        <v>947.20287531999998</v>
      </c>
      <c r="DO28" s="2735">
        <v>277.36256441999996</v>
      </c>
      <c r="DP28" s="2735">
        <v>284.52587932000006</v>
      </c>
      <c r="DQ28" s="2735">
        <v>294.013642</v>
      </c>
      <c r="DR28" s="2735">
        <v>855.90208573999996</v>
      </c>
      <c r="DS28" s="2735">
        <v>1803.1049610600001</v>
      </c>
      <c r="DT28" s="2735">
        <v>290.45762341000011</v>
      </c>
      <c r="DU28" s="2735">
        <v>319.75646612000003</v>
      </c>
      <c r="DV28" s="2735">
        <v>394.51</v>
      </c>
      <c r="DW28" s="2735">
        <v>1004.7240895300001</v>
      </c>
      <c r="DX28" s="2735">
        <v>305.47000000000003</v>
      </c>
      <c r="DY28" s="2735">
        <v>340.25</v>
      </c>
      <c r="DZ28" s="2735">
        <v>226.8</v>
      </c>
      <c r="EA28" s="2735">
        <v>872.52</v>
      </c>
      <c r="EB28" s="2735">
        <v>3952.6915563167167</v>
      </c>
      <c r="EC28" s="2735">
        <v>339.43642882419994</v>
      </c>
      <c r="ED28" s="945">
        <v>427.52217676549992</v>
      </c>
      <c r="EE28" s="945">
        <v>300.16083178260004</v>
      </c>
      <c r="EF28" s="945">
        <v>1067.1194373722999</v>
      </c>
      <c r="EG28" s="945">
        <v>183.53491151260002</v>
      </c>
      <c r="EH28" s="945">
        <v>188.90245733680001</v>
      </c>
      <c r="EI28" s="945">
        <v>276.85400332099999</v>
      </c>
      <c r="EJ28" s="945">
        <v>649.2913721704</v>
      </c>
      <c r="EK28" s="945">
        <v>299.38600320520004</v>
      </c>
      <c r="EL28" s="945">
        <v>376.20955864389998</v>
      </c>
      <c r="EM28" s="945">
        <v>528.69479910360008</v>
      </c>
      <c r="EN28" s="945">
        <v>1204.2903609527</v>
      </c>
      <c r="EO28" s="945">
        <v>439.68714965649997</v>
      </c>
      <c r="EP28" s="945">
        <v>395.39158420680002</v>
      </c>
      <c r="EQ28" s="945">
        <v>247.39755583368003</v>
      </c>
      <c r="ER28" s="945">
        <v>1082.4762896969801</v>
      </c>
      <c r="ES28" s="945">
        <v>4003.1774601923794</v>
      </c>
      <c r="ET28" s="945">
        <v>426.77105491049684</v>
      </c>
      <c r="EU28" s="945">
        <v>429.44391546112541</v>
      </c>
      <c r="EV28" s="945">
        <v>347.62500139290756</v>
      </c>
      <c r="EW28" s="945">
        <v>1203.83997176453</v>
      </c>
      <c r="EX28" s="945">
        <v>245.7306629351647</v>
      </c>
      <c r="EY28" s="945">
        <v>277.05298202451718</v>
      </c>
      <c r="EZ28" s="945">
        <v>320.45190792426467</v>
      </c>
      <c r="FA28" s="945">
        <v>843.23555288394653</v>
      </c>
      <c r="FB28" s="945">
        <v>353.0370020413784</v>
      </c>
      <c r="FC28" s="945">
        <v>494.81085077093439</v>
      </c>
      <c r="FD28" s="945">
        <v>643.01051445866801</v>
      </c>
      <c r="FE28" s="945">
        <v>1490.8583672709808</v>
      </c>
      <c r="FF28" s="945">
        <v>550.25298517640147</v>
      </c>
      <c r="FG28" s="945">
        <v>367.33383523094079</v>
      </c>
      <c r="FH28" s="945">
        <v>252.53022767320078</v>
      </c>
      <c r="FI28" s="945">
        <v>1170.1170480805431</v>
      </c>
      <c r="FJ28" s="945">
        <v>4708.0509400000001</v>
      </c>
      <c r="FK28" s="945">
        <v>690.23916120000001</v>
      </c>
      <c r="FL28" s="945">
        <v>651.25079608999999</v>
      </c>
      <c r="FM28" s="945">
        <v>590.12414225999999</v>
      </c>
      <c r="FN28" s="945">
        <f t="shared" si="2"/>
        <v>1931.61409955</v>
      </c>
      <c r="FO28" s="945">
        <v>495.07125379000001</v>
      </c>
      <c r="FP28" s="945">
        <v>458.32045736000003</v>
      </c>
      <c r="FQ28" s="945">
        <v>493.00267214999997</v>
      </c>
      <c r="FR28" s="945">
        <f t="shared" si="3"/>
        <v>1446.3943832999998</v>
      </c>
      <c r="FS28" s="945">
        <v>529.15869551000003</v>
      </c>
      <c r="FT28" s="945">
        <v>631.01053141</v>
      </c>
      <c r="FU28" s="945">
        <v>907.74540352999998</v>
      </c>
      <c r="FV28" s="945">
        <f t="shared" si="4"/>
        <v>2067.91463045</v>
      </c>
      <c r="FW28" s="945">
        <v>718.51098489087224</v>
      </c>
      <c r="FX28" s="945">
        <v>499.85304596999998</v>
      </c>
      <c r="FY28" s="945">
        <v>353.95804798570629</v>
      </c>
      <c r="FZ28" s="945">
        <f t="shared" si="5"/>
        <v>1572.3220788465785</v>
      </c>
      <c r="GA28" s="945">
        <v>7018.245192146579</v>
      </c>
      <c r="GB28" s="945">
        <v>1051.13197285567</v>
      </c>
      <c r="GC28" s="945">
        <v>979.20897931786658</v>
      </c>
      <c r="GD28" s="945">
        <v>973.14974437588</v>
      </c>
      <c r="GE28" s="945">
        <v>3003.4906965494165</v>
      </c>
      <c r="GF28" s="945">
        <v>809.11886472004289</v>
      </c>
      <c r="GG28" s="945">
        <v>241.58571123486996</v>
      </c>
      <c r="GH28" s="945">
        <v>337.79140935433196</v>
      </c>
      <c r="GI28" s="945">
        <v>1388.4959853092448</v>
      </c>
      <c r="GJ28" s="945">
        <v>1242.216710349483</v>
      </c>
      <c r="GK28" s="945">
        <v>1386.2693460942201</v>
      </c>
      <c r="GL28" s="945">
        <v>1302.831936905927</v>
      </c>
      <c r="GM28" s="945">
        <v>3931.3179933496303</v>
      </c>
      <c r="GN28" s="945">
        <v>924.81163058000016</v>
      </c>
      <c r="GO28" s="945">
        <v>918.62632079999992</v>
      </c>
      <c r="GP28" s="945">
        <v>460.87264113400408</v>
      </c>
      <c r="GQ28" s="945">
        <v>2304.3105925140044</v>
      </c>
      <c r="GR28" s="945">
        <f t="shared" si="6"/>
        <v>10627.615267722296</v>
      </c>
      <c r="GS28" s="1007">
        <v>1272.44</v>
      </c>
      <c r="GT28" s="945">
        <v>1057.4559999999999</v>
      </c>
      <c r="GU28" s="945">
        <v>1094.99</v>
      </c>
      <c r="GV28" s="945">
        <f t="shared" si="12"/>
        <v>3424.886</v>
      </c>
      <c r="GW28" s="945">
        <v>1183.4100000000001</v>
      </c>
      <c r="GX28" s="945">
        <v>1224.49</v>
      </c>
      <c r="GY28" s="945">
        <v>956.72</v>
      </c>
      <c r="GZ28" s="945">
        <f t="shared" si="13"/>
        <v>3364.62</v>
      </c>
      <c r="HA28" s="945">
        <v>1253.53</v>
      </c>
      <c r="HB28" s="945">
        <v>1435.78</v>
      </c>
      <c r="HC28" s="945">
        <v>1511.11</v>
      </c>
      <c r="HD28" s="945">
        <f t="shared" si="20"/>
        <v>4200.42</v>
      </c>
      <c r="HE28" s="945">
        <v>1460.69</v>
      </c>
      <c r="HF28" s="945">
        <v>1467.92</v>
      </c>
      <c r="HG28" s="945">
        <v>1423.5</v>
      </c>
      <c r="HH28" s="945">
        <f t="shared" si="10"/>
        <v>4352.1100000000006</v>
      </c>
      <c r="HI28" s="1006">
        <f t="shared" si="11"/>
        <v>15342.036000000002</v>
      </c>
      <c r="HJ28" s="1007">
        <v>968.52103737982611</v>
      </c>
      <c r="HK28" s="945">
        <v>828.07647853083995</v>
      </c>
      <c r="HL28" s="945">
        <v>884.50929831523956</v>
      </c>
      <c r="HM28" s="945">
        <v>2681.1068142259055</v>
      </c>
      <c r="HN28" s="945">
        <v>915.90467395115104</v>
      </c>
      <c r="HO28" s="945">
        <v>996.09575881563262</v>
      </c>
      <c r="HP28" s="945">
        <v>794.72225857163164</v>
      </c>
      <c r="HQ28" s="945">
        <v>2706.7226913384152</v>
      </c>
      <c r="HR28" s="945">
        <v>2725.3752488649502</v>
      </c>
      <c r="HS28" s="945">
        <v>2200.442081545229</v>
      </c>
      <c r="HT28" s="945">
        <v>3043.76214776696</v>
      </c>
      <c r="HU28" s="945">
        <v>7969.5794781771392</v>
      </c>
      <c r="HV28" s="945">
        <v>1093.7877891571675</v>
      </c>
      <c r="HW28" s="945">
        <v>1165.9236912347608</v>
      </c>
      <c r="HX28" s="945">
        <v>1048.0532697007259</v>
      </c>
      <c r="HY28" s="945">
        <v>3307.7647500926541</v>
      </c>
      <c r="HZ28" s="1006">
        <f t="shared" si="22"/>
        <v>16665.173733834115</v>
      </c>
      <c r="IA28" s="1007">
        <v>1570.2866881153407</v>
      </c>
      <c r="IB28" s="945">
        <v>1357.6332417619781</v>
      </c>
      <c r="IC28" s="945">
        <v>1202.4048957646003</v>
      </c>
      <c r="ID28" s="1006">
        <v>4130.3248256419192</v>
      </c>
    </row>
    <row r="29" spans="1:238" ht="21" customHeight="1">
      <c r="A29" s="2719" t="s">
        <v>816</v>
      </c>
      <c r="B29" s="1031">
        <v>0</v>
      </c>
      <c r="C29" s="1031">
        <v>0</v>
      </c>
      <c r="D29" s="1031">
        <v>84.39351988896</v>
      </c>
      <c r="E29" s="1031">
        <v>84.39351988896</v>
      </c>
      <c r="F29" s="1031">
        <v>0</v>
      </c>
      <c r="G29" s="1031">
        <v>93.600146416259989</v>
      </c>
      <c r="H29" s="1031">
        <v>0</v>
      </c>
      <c r="I29" s="1031">
        <v>93.600146416259989</v>
      </c>
      <c r="J29" s="1031">
        <v>0</v>
      </c>
      <c r="K29" s="1031">
        <v>80.112197042800005</v>
      </c>
      <c r="L29" s="1031">
        <v>0</v>
      </c>
      <c r="M29" s="1031">
        <v>80.112197042800005</v>
      </c>
      <c r="N29" s="1031">
        <v>0</v>
      </c>
      <c r="O29" s="1031">
        <v>77.948392831100008</v>
      </c>
      <c r="P29" s="1031">
        <v>77.219368836490844</v>
      </c>
      <c r="Q29" s="1031">
        <v>155.16776166759087</v>
      </c>
      <c r="R29" s="1031">
        <v>413.27362501561089</v>
      </c>
      <c r="S29" s="1031">
        <v>0</v>
      </c>
      <c r="T29" s="1031">
        <v>81.721527000720016</v>
      </c>
      <c r="U29" s="1031">
        <v>0</v>
      </c>
      <c r="V29" s="1031">
        <v>81.721527000720016</v>
      </c>
      <c r="W29" s="1031">
        <v>74.473923643719999</v>
      </c>
      <c r="X29" s="1031">
        <v>0</v>
      </c>
      <c r="Y29" s="1031">
        <v>72.243952119919996</v>
      </c>
      <c r="Z29" s="1031">
        <v>146.71787576364</v>
      </c>
      <c r="AA29" s="1031">
        <v>0</v>
      </c>
      <c r="AB29" s="1031">
        <v>63.086198357439997</v>
      </c>
      <c r="AC29" s="1031">
        <v>0</v>
      </c>
      <c r="AD29" s="1031">
        <v>63.086198357439997</v>
      </c>
      <c r="AE29" s="1031">
        <v>67.822643766000013</v>
      </c>
      <c r="AF29" s="1031">
        <v>0</v>
      </c>
      <c r="AG29" s="1031">
        <v>69.925088108000011</v>
      </c>
      <c r="AH29" s="1031">
        <v>137.74773187400001</v>
      </c>
      <c r="AI29" s="1031">
        <v>429.27333299580005</v>
      </c>
      <c r="AJ29" s="1031">
        <v>0</v>
      </c>
      <c r="AK29" s="1031">
        <v>70.240968397796394</v>
      </c>
      <c r="AL29" s="1031"/>
      <c r="AM29" s="1031"/>
      <c r="AN29" s="1031"/>
      <c r="AO29" s="1031">
        <v>68.717945760863216</v>
      </c>
      <c r="AP29" s="1031">
        <v>138.95891415865961</v>
      </c>
      <c r="AQ29" s="1031">
        <v>0</v>
      </c>
      <c r="AR29" s="1031">
        <v>72.755798408229609</v>
      </c>
      <c r="AS29" s="1031">
        <v>0</v>
      </c>
      <c r="AT29" s="1031">
        <v>72.755798408229609</v>
      </c>
      <c r="AU29" s="1031">
        <v>65.686513033469694</v>
      </c>
      <c r="AV29" s="1031">
        <v>133.44079843879288</v>
      </c>
      <c r="AW29" s="1031">
        <v>0</v>
      </c>
      <c r="AX29" s="1031">
        <v>48.630399371672006</v>
      </c>
      <c r="AY29" s="1032">
        <v>78.261401956812804</v>
      </c>
      <c r="AZ29" s="1032">
        <v>126.8918013284848</v>
      </c>
      <c r="BA29" s="1032">
        <v>61.622882700604201</v>
      </c>
      <c r="BB29" s="1032">
        <v>54.681871348980003</v>
      </c>
      <c r="BC29" s="1032">
        <v>0</v>
      </c>
      <c r="BD29" s="1032">
        <v>116.3047540495842</v>
      </c>
      <c r="BE29" s="1032">
        <v>71.564662697387988</v>
      </c>
      <c r="BF29" s="1032">
        <v>46.311163992777601</v>
      </c>
      <c r="BG29" s="1032">
        <v>0</v>
      </c>
      <c r="BH29" s="1032">
        <v>117.8758266901656</v>
      </c>
      <c r="BI29" s="945">
        <v>0</v>
      </c>
      <c r="BJ29" s="945">
        <v>107.308563186375</v>
      </c>
      <c r="BK29" s="945">
        <v>0</v>
      </c>
      <c r="BL29" s="945">
        <v>107.308563186375</v>
      </c>
      <c r="BM29" s="945">
        <v>0</v>
      </c>
      <c r="BN29" s="945">
        <v>54.789801227523604</v>
      </c>
      <c r="BO29" s="945">
        <v>0</v>
      </c>
      <c r="BP29" s="945">
        <v>54.789801227523604</v>
      </c>
      <c r="BQ29" s="945">
        <v>43.633824526937694</v>
      </c>
      <c r="BR29" s="945">
        <v>0</v>
      </c>
      <c r="BS29" s="945">
        <v>0</v>
      </c>
      <c r="BT29" s="2735">
        <v>43.633824526937694</v>
      </c>
      <c r="BU29" s="2735">
        <v>0</v>
      </c>
      <c r="BV29" s="2735">
        <v>106.26155094923899</v>
      </c>
      <c r="BW29" s="2735">
        <v>0</v>
      </c>
      <c r="BX29" s="2735">
        <v>106.26155094923899</v>
      </c>
      <c r="BY29" s="2735">
        <v>0</v>
      </c>
      <c r="BZ29" s="2735">
        <v>0</v>
      </c>
      <c r="CA29" s="2735">
        <v>60.030686185136794</v>
      </c>
      <c r="CB29" s="2735">
        <v>60.030686185136794</v>
      </c>
      <c r="CC29" s="2735">
        <v>250.10088887267869</v>
      </c>
      <c r="CD29" s="2735">
        <v>0</v>
      </c>
      <c r="CE29" s="2735">
        <v>0</v>
      </c>
      <c r="CF29" s="2735">
        <v>250.10088887267869</v>
      </c>
      <c r="CG29" s="2735">
        <v>0</v>
      </c>
      <c r="CH29" s="2735">
        <v>89.328059396177991</v>
      </c>
      <c r="CI29" s="2735">
        <v>96.867668000715796</v>
      </c>
      <c r="CJ29" s="2735">
        <v>186.1957273968938</v>
      </c>
      <c r="CK29" s="2735">
        <v>100.0500553856162</v>
      </c>
      <c r="CL29" s="2735">
        <v>0</v>
      </c>
      <c r="CM29" s="2735">
        <v>0</v>
      </c>
      <c r="CN29" s="2735">
        <v>100.0500553856162</v>
      </c>
      <c r="CO29" s="2735">
        <v>0</v>
      </c>
      <c r="CP29" s="2735">
        <v>0</v>
      </c>
      <c r="CQ29" s="2735">
        <v>244.4642487496242</v>
      </c>
      <c r="CR29" s="2735">
        <v>244.4642487496242</v>
      </c>
      <c r="CS29" s="2735">
        <v>929.74866131169006</v>
      </c>
      <c r="CT29" s="2735">
        <v>0</v>
      </c>
      <c r="CU29" s="2735">
        <v>194.54481812039256</v>
      </c>
      <c r="CV29" s="2735">
        <v>0</v>
      </c>
      <c r="CW29" s="2735">
        <v>194.54481812039256</v>
      </c>
      <c r="CX29" s="2735">
        <v>0</v>
      </c>
      <c r="CY29" s="2735">
        <v>428.03740790246883</v>
      </c>
      <c r="CZ29" s="2735">
        <v>0</v>
      </c>
      <c r="DA29" s="2735">
        <v>428.03740790246883</v>
      </c>
      <c r="DB29" s="2735">
        <v>0</v>
      </c>
      <c r="DC29" s="2735">
        <v>235.08554708370286</v>
      </c>
      <c r="DD29" s="2735">
        <v>145.87043708152359</v>
      </c>
      <c r="DE29" s="2735">
        <v>380.95598416522648</v>
      </c>
      <c r="DF29" s="2735">
        <v>0</v>
      </c>
      <c r="DG29" s="2735">
        <v>140.18213453973277</v>
      </c>
      <c r="DH29" s="2735">
        <v>253.40400366891541</v>
      </c>
      <c r="DI29" s="2735">
        <v>393.58613820864821</v>
      </c>
      <c r="DJ29" s="2735">
        <v>1397.1243483967362</v>
      </c>
      <c r="DK29" s="2735">
        <v>0</v>
      </c>
      <c r="DL29" s="2735">
        <v>0</v>
      </c>
      <c r="DM29" s="2735">
        <v>84.716737224648753</v>
      </c>
      <c r="DN29" s="2735">
        <v>84.716737224648753</v>
      </c>
      <c r="DO29" s="2735">
        <v>105.35033985504208</v>
      </c>
      <c r="DP29" s="2735">
        <v>170.01770203714813</v>
      </c>
      <c r="DQ29" s="2735">
        <v>0</v>
      </c>
      <c r="DR29" s="2735">
        <v>275.36804189219021</v>
      </c>
      <c r="DS29" s="2735">
        <v>360.084779116839</v>
      </c>
      <c r="DT29" s="2735">
        <v>0</v>
      </c>
      <c r="DU29" s="2735">
        <v>0</v>
      </c>
      <c r="DV29" s="2735">
        <v>73.711234159775941</v>
      </c>
      <c r="DW29" s="2735">
        <v>73.711234159775941</v>
      </c>
      <c r="DX29" s="2735">
        <v>0</v>
      </c>
      <c r="DY29" s="2735">
        <v>0</v>
      </c>
      <c r="DZ29" s="2735">
        <v>473.29740777722276</v>
      </c>
      <c r="EA29" s="2735">
        <v>473.29740777722276</v>
      </c>
      <c r="EB29" s="2735">
        <v>939.72597508091064</v>
      </c>
      <c r="EC29" s="2735">
        <v>141.0412657154753</v>
      </c>
      <c r="ED29" s="945">
        <v>0</v>
      </c>
      <c r="EE29" s="945">
        <v>0</v>
      </c>
      <c r="EF29" s="945">
        <v>141.0412657154753</v>
      </c>
      <c r="EG29" s="945">
        <v>262.44627991761894</v>
      </c>
      <c r="EH29" s="945">
        <v>43.111013461274027</v>
      </c>
      <c r="EI29" s="945">
        <v>0</v>
      </c>
      <c r="EJ29" s="945">
        <v>305.55729337889301</v>
      </c>
      <c r="EK29" s="945">
        <v>200.83542434059001</v>
      </c>
      <c r="EL29" s="945">
        <v>169.22617882052796</v>
      </c>
      <c r="EM29" s="945">
        <v>0</v>
      </c>
      <c r="EN29" s="945">
        <v>370.06160316111794</v>
      </c>
      <c r="EO29" s="945">
        <v>111.365678472384</v>
      </c>
      <c r="EP29" s="945">
        <v>192.28226344258098</v>
      </c>
      <c r="EQ29" s="945">
        <v>0</v>
      </c>
      <c r="ER29" s="945">
        <v>303.64794191496503</v>
      </c>
      <c r="ES29" s="945">
        <v>1120.3081041704511</v>
      </c>
      <c r="ET29" s="945">
        <v>103.52658109203014</v>
      </c>
      <c r="EU29" s="945">
        <v>0</v>
      </c>
      <c r="EV29" s="945">
        <v>0</v>
      </c>
      <c r="EW29" s="945">
        <v>103.52658109203014</v>
      </c>
      <c r="EX29" s="945">
        <v>295.91718702285442</v>
      </c>
      <c r="EY29" s="945">
        <v>0</v>
      </c>
      <c r="EZ29" s="945">
        <v>165.85846759198859</v>
      </c>
      <c r="FA29" s="945">
        <v>461.77565461484301</v>
      </c>
      <c r="FB29" s="945">
        <v>170.63079983359418</v>
      </c>
      <c r="FC29" s="945">
        <v>0</v>
      </c>
      <c r="FD29" s="945">
        <v>223.46231742880011</v>
      </c>
      <c r="FE29" s="945">
        <v>394.09311726239429</v>
      </c>
      <c r="FF29" s="945">
        <v>0</v>
      </c>
      <c r="FG29" s="945">
        <v>0</v>
      </c>
      <c r="FH29" s="945">
        <v>0</v>
      </c>
      <c r="FI29" s="945">
        <v>0</v>
      </c>
      <c r="FJ29" s="945">
        <v>959.39535296926749</v>
      </c>
      <c r="FK29" s="945">
        <v>160.74940800544408</v>
      </c>
      <c r="FL29" s="945">
        <v>252.29058195491211</v>
      </c>
      <c r="FM29" s="945">
        <v>0</v>
      </c>
      <c r="FN29" s="945">
        <f t="shared" si="2"/>
        <v>413.03998996035619</v>
      </c>
      <c r="FO29" s="945">
        <v>527.28491786530481</v>
      </c>
      <c r="FP29" s="945">
        <v>0</v>
      </c>
      <c r="FQ29" s="945">
        <v>267.45578093144564</v>
      </c>
      <c r="FR29" s="945">
        <f t="shared" si="3"/>
        <v>794.74069879675039</v>
      </c>
      <c r="FS29" s="945">
        <v>184.12039587947186</v>
      </c>
      <c r="FT29" s="945">
        <v>288.30209327367197</v>
      </c>
      <c r="FU29" s="945">
        <v>747.01814551059704</v>
      </c>
      <c r="FV29" s="945">
        <f t="shared" si="4"/>
        <v>1219.4406346637406</v>
      </c>
      <c r="FW29" s="945">
        <v>0</v>
      </c>
      <c r="FX29" s="945">
        <v>327.66527265534171</v>
      </c>
      <c r="FY29" s="945">
        <v>201.12586956071618</v>
      </c>
      <c r="FZ29" s="945">
        <f t="shared" si="5"/>
        <v>528.79114221605789</v>
      </c>
      <c r="GA29" s="945">
        <v>2956.0124656369057</v>
      </c>
      <c r="GB29" s="945">
        <v>0</v>
      </c>
      <c r="GC29" s="945">
        <v>280.59519341884203</v>
      </c>
      <c r="GD29" s="945">
        <v>368.25276489407997</v>
      </c>
      <c r="GE29" s="945">
        <v>648.84795831292195</v>
      </c>
      <c r="GF29" s="945">
        <v>0</v>
      </c>
      <c r="GG29" s="945">
        <v>415.11787311069543</v>
      </c>
      <c r="GH29" s="945">
        <v>319.18533533286194</v>
      </c>
      <c r="GI29" s="945">
        <v>734.30320844355742</v>
      </c>
      <c r="GJ29" s="945">
        <v>383.81294660035223</v>
      </c>
      <c r="GK29" s="945">
        <v>384.35681321678453</v>
      </c>
      <c r="GL29" s="945">
        <v>265.81297887643416</v>
      </c>
      <c r="GM29" s="945">
        <v>1033.982738693571</v>
      </c>
      <c r="GN29" s="945">
        <v>0</v>
      </c>
      <c r="GO29" s="945">
        <v>355.39272879513203</v>
      </c>
      <c r="GP29" s="945">
        <v>359.3010983750292</v>
      </c>
      <c r="GQ29" s="945">
        <v>714.69382717016128</v>
      </c>
      <c r="GR29" s="945">
        <f t="shared" si="6"/>
        <v>3131.8277326202115</v>
      </c>
      <c r="GS29" s="1007">
        <v>0</v>
      </c>
      <c r="GT29" s="945">
        <v>319.02999999999997</v>
      </c>
      <c r="GU29" s="945">
        <v>468.363</v>
      </c>
      <c r="GV29" s="945">
        <f t="shared" si="12"/>
        <v>787.39300000000003</v>
      </c>
      <c r="GW29" s="945">
        <v>350.66300000000001</v>
      </c>
      <c r="GX29" s="945">
        <v>367.08</v>
      </c>
      <c r="GY29" s="945">
        <v>0</v>
      </c>
      <c r="GZ29" s="945">
        <f t="shared" si="13"/>
        <v>717.74299999999994</v>
      </c>
      <c r="HA29" s="945">
        <v>836.02</v>
      </c>
      <c r="HB29" s="945">
        <v>0</v>
      </c>
      <c r="HC29" s="945">
        <v>413.71</v>
      </c>
      <c r="HD29" s="945">
        <f t="shared" si="20"/>
        <v>1249.73</v>
      </c>
      <c r="HE29" s="945">
        <v>401.07</v>
      </c>
      <c r="HF29" s="945">
        <v>563.4</v>
      </c>
      <c r="HG29" s="945">
        <v>344.94</v>
      </c>
      <c r="HH29" s="945">
        <f t="shared" si="10"/>
        <v>1309.4099999999999</v>
      </c>
      <c r="HI29" s="1006">
        <f t="shared" si="11"/>
        <v>4064.2759999999998</v>
      </c>
      <c r="HJ29" s="1007">
        <v>0</v>
      </c>
      <c r="HK29" s="945">
        <v>353.32898121807779</v>
      </c>
      <c r="HL29" s="945">
        <v>0</v>
      </c>
      <c r="HM29" s="945">
        <v>353.32898121807779</v>
      </c>
      <c r="HN29" s="945">
        <v>0</v>
      </c>
      <c r="HO29" s="945">
        <v>220.7291316526458</v>
      </c>
      <c r="HP29" s="945">
        <v>216.54617905507439</v>
      </c>
      <c r="HQ29" s="945">
        <v>437.27531070772017</v>
      </c>
      <c r="HR29" s="945">
        <v>249.38874328198546</v>
      </c>
      <c r="HS29" s="945">
        <v>0</v>
      </c>
      <c r="HT29" s="945">
        <v>0</v>
      </c>
      <c r="HU29" s="945">
        <v>249.38874328198546</v>
      </c>
      <c r="HV29" s="945">
        <v>0</v>
      </c>
      <c r="HW29" s="945">
        <v>0</v>
      </c>
      <c r="HX29" s="945">
        <v>0</v>
      </c>
      <c r="HY29" s="945">
        <v>0</v>
      </c>
      <c r="HZ29" s="1006">
        <f t="shared" si="22"/>
        <v>1039.9930352077834</v>
      </c>
      <c r="IA29" s="1007">
        <v>288.13401553887559</v>
      </c>
      <c r="IB29" s="945">
        <v>175.12399624831653</v>
      </c>
      <c r="IC29" s="945">
        <v>0</v>
      </c>
      <c r="ID29" s="1006">
        <v>463.25801178719212</v>
      </c>
    </row>
    <row r="30" spans="1:238" ht="21" customHeight="1">
      <c r="A30" s="2724" t="s">
        <v>817</v>
      </c>
      <c r="B30" s="1031"/>
      <c r="C30" s="1031"/>
      <c r="D30" s="1031"/>
      <c r="E30" s="1031"/>
      <c r="F30" s="1031"/>
      <c r="G30" s="1031"/>
      <c r="H30" s="1031"/>
      <c r="I30" s="1031"/>
      <c r="J30" s="1031"/>
      <c r="K30" s="1031"/>
      <c r="L30" s="1031"/>
      <c r="M30" s="1031"/>
      <c r="N30" s="1031"/>
      <c r="O30" s="1031"/>
      <c r="P30" s="1031"/>
      <c r="Q30" s="1031"/>
      <c r="R30" s="1031"/>
      <c r="S30" s="1031"/>
      <c r="T30" s="1031"/>
      <c r="U30" s="1031"/>
      <c r="V30" s="1031"/>
      <c r="W30" s="1031"/>
      <c r="X30" s="1031"/>
      <c r="Y30" s="1031"/>
      <c r="Z30" s="1031"/>
      <c r="AA30" s="1031"/>
      <c r="AB30" s="1031"/>
      <c r="AC30" s="1031"/>
      <c r="AD30" s="1031"/>
      <c r="AE30" s="1031"/>
      <c r="AF30" s="1031"/>
      <c r="AG30" s="1031"/>
      <c r="AH30" s="1031"/>
      <c r="AI30" s="1031"/>
      <c r="AJ30" s="1031"/>
      <c r="AK30" s="1031"/>
      <c r="AL30" s="1031"/>
      <c r="AM30" s="1031"/>
      <c r="AN30" s="1031"/>
      <c r="AO30" s="1031"/>
      <c r="AP30" s="1031"/>
      <c r="AQ30" s="1031"/>
      <c r="AR30" s="1031"/>
      <c r="AS30" s="1031"/>
      <c r="AT30" s="1031"/>
      <c r="AU30" s="1031"/>
      <c r="AV30" s="1031"/>
      <c r="AW30" s="1031"/>
      <c r="AX30" s="1031"/>
      <c r="AY30" s="1032"/>
      <c r="AZ30" s="1032"/>
      <c r="BA30" s="1032"/>
      <c r="BB30" s="1032"/>
      <c r="BC30" s="1032"/>
      <c r="BD30" s="1032"/>
      <c r="BE30" s="1032"/>
      <c r="BF30" s="1032"/>
      <c r="BG30" s="1032"/>
      <c r="BH30" s="1032"/>
      <c r="BI30" s="945"/>
      <c r="BJ30" s="945"/>
      <c r="BK30" s="945">
        <v>0</v>
      </c>
      <c r="BL30" s="945">
        <v>0</v>
      </c>
      <c r="BM30" s="945">
        <v>61.876177429999998</v>
      </c>
      <c r="BN30" s="945">
        <v>68.992769999999993</v>
      </c>
      <c r="BO30" s="945">
        <v>69.255960879999989</v>
      </c>
      <c r="BP30" s="945">
        <v>200.12490831</v>
      </c>
      <c r="BQ30" s="945">
        <v>68.070285749999996</v>
      </c>
      <c r="BR30" s="945">
        <v>59.293023740000002</v>
      </c>
      <c r="BS30" s="945">
        <v>56.844900539999998</v>
      </c>
      <c r="BT30" s="2735">
        <v>184.20821003</v>
      </c>
      <c r="BU30" s="2735">
        <v>66.001718019999998</v>
      </c>
      <c r="BV30" s="2735">
        <v>88.292430799999991</v>
      </c>
      <c r="BW30" s="2735">
        <v>113.41435873</v>
      </c>
      <c r="BX30" s="2735">
        <v>267.70850755000004</v>
      </c>
      <c r="BY30" s="2735">
        <v>75.855837009999988</v>
      </c>
      <c r="BZ30" s="2735">
        <v>61.473187689999996</v>
      </c>
      <c r="CA30" s="2735">
        <v>84.22208234</v>
      </c>
      <c r="CB30" s="2735">
        <v>221.55110704000001</v>
      </c>
      <c r="CC30" s="2735">
        <v>132.82920737999999</v>
      </c>
      <c r="CD30" s="2735">
        <v>122.51393546000003</v>
      </c>
      <c r="CE30" s="2735">
        <v>186.56326562000001</v>
      </c>
      <c r="CF30" s="2735">
        <v>441.90640846000002</v>
      </c>
      <c r="CG30" s="2735">
        <v>115.88794885</v>
      </c>
      <c r="CH30" s="2735">
        <v>137.82190765999997</v>
      </c>
      <c r="CI30" s="2735">
        <v>145.46593769999998</v>
      </c>
      <c r="CJ30" s="2735">
        <v>399.17579420999994</v>
      </c>
      <c r="CK30" s="2735">
        <v>107.80284745000002</v>
      </c>
      <c r="CL30" s="2735">
        <v>88.292430799999991</v>
      </c>
      <c r="CM30" s="2735">
        <v>275.74902477000001</v>
      </c>
      <c r="CN30" s="2735">
        <v>471.84430301999998</v>
      </c>
      <c r="CO30" s="2735">
        <v>173.51595511999994</v>
      </c>
      <c r="CP30" s="2735">
        <v>156.99520371999998</v>
      </c>
      <c r="CQ30" s="2735">
        <v>174.43181438000005</v>
      </c>
      <c r="CR30" s="2735">
        <v>504.94297321999994</v>
      </c>
      <c r="CS30" s="2735">
        <v>1834.06758541</v>
      </c>
      <c r="CT30" s="2735">
        <v>209.93312167000008</v>
      </c>
      <c r="CU30" s="2735">
        <v>169.62860142</v>
      </c>
      <c r="CV30" s="2735">
        <v>153.65093524</v>
      </c>
      <c r="CW30" s="2735">
        <v>533.21265833000007</v>
      </c>
      <c r="CX30" s="2735">
        <v>149.56116911000001</v>
      </c>
      <c r="CY30" s="2735">
        <v>145.90561633999997</v>
      </c>
      <c r="CZ30" s="2735">
        <v>147.67203973000002</v>
      </c>
      <c r="DA30" s="2735">
        <v>443.13882518000003</v>
      </c>
      <c r="DB30" s="2735">
        <v>149.07317379000003</v>
      </c>
      <c r="DC30" s="2735">
        <v>148.88186325000001</v>
      </c>
      <c r="DD30" s="2735">
        <v>142.16419486000001</v>
      </c>
      <c r="DE30" s="2735">
        <v>440.11923190000005</v>
      </c>
      <c r="DF30" s="2735">
        <v>172.00400085999999</v>
      </c>
      <c r="DG30" s="2735">
        <v>166.65278276999999</v>
      </c>
      <c r="DH30" s="2735">
        <v>170.26128257999997</v>
      </c>
      <c r="DI30" s="2735">
        <v>508.91806620999989</v>
      </c>
      <c r="DJ30" s="2735">
        <v>1925.3887816199999</v>
      </c>
      <c r="DK30" s="2735">
        <v>138.31798145907868</v>
      </c>
      <c r="DL30" s="2735">
        <v>159.5730095513949</v>
      </c>
      <c r="DM30" s="2735">
        <v>212.88962484055625</v>
      </c>
      <c r="DN30" s="2735">
        <v>510.78061585102989</v>
      </c>
      <c r="DO30" s="2735">
        <v>167.5426482436869</v>
      </c>
      <c r="DP30" s="2735">
        <v>189.91754686790179</v>
      </c>
      <c r="DQ30" s="2735">
        <v>169.5719429092932</v>
      </c>
      <c r="DR30" s="2735">
        <v>527.03213802088192</v>
      </c>
      <c r="DS30" s="2735">
        <v>1037.8127538719118</v>
      </c>
      <c r="DT30" s="2735">
        <v>204.7246587419923</v>
      </c>
      <c r="DU30" s="2735">
        <v>174.39135976999998</v>
      </c>
      <c r="DV30" s="2735">
        <v>56.792020529999988</v>
      </c>
      <c r="DW30" s="2735">
        <v>435.90803904199225</v>
      </c>
      <c r="DX30" s="2735">
        <v>168.44155519000003</v>
      </c>
      <c r="DY30" s="2735">
        <v>136.49433736</v>
      </c>
      <c r="DZ30" s="2735">
        <v>46.35904</v>
      </c>
      <c r="EA30" s="2735">
        <v>351.29493255000006</v>
      </c>
      <c r="EB30" s="2735">
        <v>1773.1459394600001</v>
      </c>
      <c r="EC30" s="2735">
        <v>158.46912515999998</v>
      </c>
      <c r="ED30" s="945">
        <v>97.01369416</v>
      </c>
      <c r="EE30" s="945">
        <v>117.49312229</v>
      </c>
      <c r="EF30" s="945">
        <v>372.97594160999995</v>
      </c>
      <c r="EG30" s="945">
        <v>171.89722864999999</v>
      </c>
      <c r="EH30" s="945">
        <v>141.11004703</v>
      </c>
      <c r="EI30" s="945">
        <v>146.05080939000001</v>
      </c>
      <c r="EJ30" s="945">
        <v>459.05808506999995</v>
      </c>
      <c r="EK30" s="945">
        <v>131.22186991999999</v>
      </c>
      <c r="EL30" s="945">
        <v>169.34155949000001</v>
      </c>
      <c r="EM30" s="945">
        <v>121.95087399000001</v>
      </c>
      <c r="EN30" s="945">
        <v>422.51430340000002</v>
      </c>
      <c r="EO30" s="945">
        <v>130.93210345999998</v>
      </c>
      <c r="EP30" s="945">
        <v>89.747688629999999</v>
      </c>
      <c r="EQ30" s="945">
        <v>248.32043468999993</v>
      </c>
      <c r="ER30" s="945">
        <v>469.00022677999993</v>
      </c>
      <c r="ES30" s="945">
        <v>1723.54855686</v>
      </c>
      <c r="ET30" s="945">
        <v>256.76221669512574</v>
      </c>
      <c r="EU30" s="945">
        <v>232.39470886855128</v>
      </c>
      <c r="EV30" s="945">
        <v>220.22450464040358</v>
      </c>
      <c r="EW30" s="945">
        <v>709.38143020408063</v>
      </c>
      <c r="EX30" s="945">
        <v>411.93166585194979</v>
      </c>
      <c r="EY30" s="945">
        <v>270.73289266994374</v>
      </c>
      <c r="EZ30" s="945">
        <v>265.35140060887983</v>
      </c>
      <c r="FA30" s="945">
        <v>948.01595913077335</v>
      </c>
      <c r="FB30" s="945">
        <v>267.87176730045331</v>
      </c>
      <c r="FC30" s="945">
        <v>361.98187249319994</v>
      </c>
      <c r="FD30" s="945">
        <v>221.75080116547531</v>
      </c>
      <c r="FE30" s="945">
        <v>851.60444095912851</v>
      </c>
      <c r="FF30" s="945">
        <v>387.19032127127213</v>
      </c>
      <c r="FG30" s="945">
        <v>283.42977374660398</v>
      </c>
      <c r="FH30" s="945">
        <v>502.09224520993837</v>
      </c>
      <c r="FI30" s="945">
        <v>1172.7123402278144</v>
      </c>
      <c r="FJ30" s="945">
        <v>3681.7141705217973</v>
      </c>
      <c r="FK30" s="945">
        <v>289.74330899772224</v>
      </c>
      <c r="FL30" s="945">
        <v>314.36467339372609</v>
      </c>
      <c r="FM30" s="945">
        <v>360.25007780434129</v>
      </c>
      <c r="FN30" s="945">
        <f t="shared" si="2"/>
        <v>964.35806019578956</v>
      </c>
      <c r="FO30" s="945">
        <v>431.91153463871382</v>
      </c>
      <c r="FP30" s="945">
        <v>399.34528598449964</v>
      </c>
      <c r="FQ30" s="945">
        <v>575.25622681172445</v>
      </c>
      <c r="FR30" s="945">
        <f t="shared" si="3"/>
        <v>1406.513047434938</v>
      </c>
      <c r="FS30" s="945">
        <v>410.49713219980913</v>
      </c>
      <c r="FT30" s="945">
        <v>397.45364573209469</v>
      </c>
      <c r="FU30" s="945">
        <v>483.33904337111886</v>
      </c>
      <c r="FV30" s="945">
        <f t="shared" si="4"/>
        <v>1291.2898213030226</v>
      </c>
      <c r="FW30" s="945">
        <v>440.54668795653055</v>
      </c>
      <c r="FX30" s="945">
        <v>501.14227212713303</v>
      </c>
      <c r="FY30" s="945">
        <v>619.28559329468715</v>
      </c>
      <c r="FZ30" s="945">
        <f t="shared" si="5"/>
        <v>1560.9745533783507</v>
      </c>
      <c r="GA30" s="945">
        <v>5223.1354823121001</v>
      </c>
      <c r="GB30" s="945">
        <v>418.15298565203443</v>
      </c>
      <c r="GC30" s="945">
        <v>367.33945316936547</v>
      </c>
      <c r="GD30" s="945">
        <v>465.02459698978748</v>
      </c>
      <c r="GE30" s="945">
        <v>1250.5170358111873</v>
      </c>
      <c r="GF30" s="945">
        <v>425.11914343286321</v>
      </c>
      <c r="GG30" s="945">
        <v>435.04796837451102</v>
      </c>
      <c r="GH30" s="945">
        <v>507.6731355185396</v>
      </c>
      <c r="GI30" s="945">
        <v>1367.8402473259139</v>
      </c>
      <c r="GJ30" s="945">
        <v>344.81132141655627</v>
      </c>
      <c r="GK30" s="945">
        <v>484.30439265507425</v>
      </c>
      <c r="GL30" s="945">
        <v>513.62264315534605</v>
      </c>
      <c r="GM30" s="945">
        <v>1342.7383572269769</v>
      </c>
      <c r="GN30" s="945">
        <v>513.49759447853376</v>
      </c>
      <c r="GO30" s="945">
        <v>528.61488599394227</v>
      </c>
      <c r="GP30" s="945">
        <v>665.70134440614913</v>
      </c>
      <c r="GQ30" s="945">
        <v>1707.8138248786299</v>
      </c>
      <c r="GR30" s="945">
        <f t="shared" si="6"/>
        <v>5668.9094652427075</v>
      </c>
      <c r="GS30" s="1007">
        <f>SUM(GS31:GS39)</f>
        <v>484.98559999999998</v>
      </c>
      <c r="GT30" s="945">
        <f>SUM(GT31:GT39)</f>
        <v>472.40199999999999</v>
      </c>
      <c r="GU30" s="945">
        <f t="shared" ref="GU30:GV30" si="27">SUM(GU31:GU39)</f>
        <v>518.94200000000001</v>
      </c>
      <c r="GV30" s="945">
        <f t="shared" si="27"/>
        <v>1476.3296</v>
      </c>
      <c r="GW30" s="945">
        <v>678.30700000000002</v>
      </c>
      <c r="GX30" s="945">
        <v>602.44000000000005</v>
      </c>
      <c r="GY30" s="945">
        <v>657.89</v>
      </c>
      <c r="GZ30" s="945">
        <f t="shared" si="13"/>
        <v>1938.6370000000002</v>
      </c>
      <c r="HA30" s="945">
        <v>800.93</v>
      </c>
      <c r="HB30" s="945">
        <v>675.07</v>
      </c>
      <c r="HC30" s="945">
        <v>765.66</v>
      </c>
      <c r="HD30" s="945">
        <f t="shared" si="20"/>
        <v>2241.66</v>
      </c>
      <c r="HE30" s="945">
        <v>872.22</v>
      </c>
      <c r="HF30" s="945">
        <v>724.81</v>
      </c>
      <c r="HG30" s="945">
        <v>938.42</v>
      </c>
      <c r="HH30" s="945">
        <f t="shared" si="10"/>
        <v>2535.4499999999998</v>
      </c>
      <c r="HI30" s="1006">
        <f t="shared" si="11"/>
        <v>8192.0766000000003</v>
      </c>
      <c r="HJ30" s="1007">
        <f>SUM(HJ31:HJ39)</f>
        <v>871.80451919063364</v>
      </c>
      <c r="HK30" s="945">
        <f t="shared" ref="HK30:HN30" si="28">SUM(HK31:HK39)</f>
        <v>562.94138811118421</v>
      </c>
      <c r="HL30" s="945">
        <f>SUM(HL31:HL39)</f>
        <v>617.59712767623546</v>
      </c>
      <c r="HM30" s="945">
        <f>HJ30+HK30+HL30</f>
        <v>2052.3430349780533</v>
      </c>
      <c r="HN30" s="945">
        <f t="shared" si="28"/>
        <v>812.68956304522453</v>
      </c>
      <c r="HO30" s="945">
        <f t="shared" ref="HO30" si="29">SUM(HO31:HO39)</f>
        <v>717.2541417330599</v>
      </c>
      <c r="HP30" s="945">
        <f t="shared" ref="HP30:HT30" si="30">SUM(HP31:HP39)</f>
        <v>593.96587030009573</v>
      </c>
      <c r="HQ30" s="945">
        <f t="shared" si="14"/>
        <v>2123.9095750783799</v>
      </c>
      <c r="HR30" s="945">
        <f t="shared" si="30"/>
        <v>646.42703811880881</v>
      </c>
      <c r="HS30" s="945">
        <f t="shared" si="30"/>
        <v>596.13262971874008</v>
      </c>
      <c r="HT30" s="945">
        <f t="shared" si="30"/>
        <v>771.49627862176874</v>
      </c>
      <c r="HU30" s="945">
        <f t="shared" ref="HU30" si="31">HR30+HS30+HT30</f>
        <v>2014.0559464593175</v>
      </c>
      <c r="HV30" s="945">
        <f t="shared" ref="HV30:HX30" si="32">SUM(HV31:HV39)</f>
        <v>654.15310627045289</v>
      </c>
      <c r="HW30" s="945">
        <f t="shared" si="32"/>
        <v>598.21634739063234</v>
      </c>
      <c r="HX30" s="945">
        <f t="shared" si="32"/>
        <v>1330.1578333521161</v>
      </c>
      <c r="HY30" s="945">
        <f t="shared" ref="HY30" si="33">HV30+HW30+HX30</f>
        <v>2582.5272870132012</v>
      </c>
      <c r="HZ30" s="1006">
        <f t="shared" si="22"/>
        <v>8772.835843528952</v>
      </c>
      <c r="IA30" s="1007">
        <v>616.40777216347124</v>
      </c>
      <c r="IB30" s="945">
        <v>527.23898753354092</v>
      </c>
      <c r="IC30" s="945">
        <v>802.58996357900935</v>
      </c>
      <c r="ID30" s="1006">
        <v>1946.2367232760214</v>
      </c>
    </row>
    <row r="31" spans="1:238" ht="21" customHeight="1">
      <c r="A31" s="2725" t="s">
        <v>818</v>
      </c>
      <c r="B31" s="1031"/>
      <c r="C31" s="1031"/>
      <c r="D31" s="1031"/>
      <c r="E31" s="1031"/>
      <c r="F31" s="1031"/>
      <c r="G31" s="1031"/>
      <c r="H31" s="1031"/>
      <c r="I31" s="1031"/>
      <c r="J31" s="1031"/>
      <c r="K31" s="1031"/>
      <c r="L31" s="1031"/>
      <c r="M31" s="1031"/>
      <c r="N31" s="1031"/>
      <c r="O31" s="1031"/>
      <c r="P31" s="1031"/>
      <c r="Q31" s="1031"/>
      <c r="R31" s="1031"/>
      <c r="S31" s="1031"/>
      <c r="T31" s="1031"/>
      <c r="U31" s="1031"/>
      <c r="V31" s="1031"/>
      <c r="W31" s="1031"/>
      <c r="X31" s="1031"/>
      <c r="Y31" s="1031"/>
      <c r="Z31" s="1031"/>
      <c r="AA31" s="1031"/>
      <c r="AB31" s="1031"/>
      <c r="AC31" s="1031"/>
      <c r="AD31" s="1031"/>
      <c r="AE31" s="1031"/>
      <c r="AF31" s="1031"/>
      <c r="AG31" s="1031"/>
      <c r="AH31" s="1031"/>
      <c r="AI31" s="1031"/>
      <c r="AJ31" s="1031"/>
      <c r="AK31" s="1031"/>
      <c r="AL31" s="1031"/>
      <c r="AM31" s="1031"/>
      <c r="AN31" s="1031"/>
      <c r="AO31" s="1031"/>
      <c r="AP31" s="1031"/>
      <c r="AQ31" s="1031"/>
      <c r="AR31" s="1031"/>
      <c r="AS31" s="1031"/>
      <c r="AT31" s="1031"/>
      <c r="AU31" s="1031"/>
      <c r="AV31" s="1031"/>
      <c r="AW31" s="1031"/>
      <c r="AX31" s="1031"/>
      <c r="AY31" s="1032"/>
      <c r="AZ31" s="1032"/>
      <c r="BA31" s="1032"/>
      <c r="BB31" s="1032"/>
      <c r="BC31" s="1032"/>
      <c r="BD31" s="1032"/>
      <c r="BE31" s="1032"/>
      <c r="BF31" s="1032"/>
      <c r="BG31" s="1032"/>
      <c r="BH31" s="1032"/>
      <c r="BI31" s="945"/>
      <c r="BJ31" s="945"/>
      <c r="BK31" s="945"/>
      <c r="BL31" s="945"/>
      <c r="BM31" s="945"/>
      <c r="BN31" s="945"/>
      <c r="BO31" s="945"/>
      <c r="BP31" s="945"/>
      <c r="BQ31" s="945"/>
      <c r="BR31" s="945"/>
      <c r="BS31" s="945"/>
      <c r="BT31" s="2735"/>
      <c r="BU31" s="2735"/>
      <c r="BV31" s="2735"/>
      <c r="BW31" s="2735">
        <v>0</v>
      </c>
      <c r="BX31" s="2735">
        <v>0</v>
      </c>
      <c r="BY31" s="2735">
        <v>0</v>
      </c>
      <c r="BZ31" s="2735">
        <v>0</v>
      </c>
      <c r="CA31" s="2735">
        <v>0</v>
      </c>
      <c r="CB31" s="2735">
        <v>0</v>
      </c>
      <c r="CC31" s="2735">
        <v>15</v>
      </c>
      <c r="CD31" s="2735">
        <v>20</v>
      </c>
      <c r="CE31" s="2735">
        <v>46.027033580000001</v>
      </c>
      <c r="CF31" s="2735">
        <v>81.027033579999994</v>
      </c>
      <c r="CG31" s="2735">
        <v>10.76053376</v>
      </c>
      <c r="CH31" s="2735">
        <v>14.709</v>
      </c>
      <c r="CI31" s="2735">
        <v>33.001038999999999</v>
      </c>
      <c r="CJ31" s="2735">
        <v>57.82909613999999</v>
      </c>
      <c r="CK31" s="2735">
        <v>0</v>
      </c>
      <c r="CL31" s="2735">
        <v>26.3196908</v>
      </c>
      <c r="CM31" s="2735">
        <v>14.401995100000008</v>
      </c>
      <c r="CN31" s="2735">
        <v>40.721685900000004</v>
      </c>
      <c r="CO31" s="2735">
        <v>32.056169099999977</v>
      </c>
      <c r="CP31" s="2735">
        <v>22.379557239999997</v>
      </c>
      <c r="CQ31" s="2735">
        <v>30.375432200000013</v>
      </c>
      <c r="CR31" s="2735">
        <v>84.811158539999994</v>
      </c>
      <c r="CS31" s="2735">
        <v>265.03045078000002</v>
      </c>
      <c r="CT31" s="2735">
        <v>47.263879860000102</v>
      </c>
      <c r="CU31" s="2735">
        <v>56.550897329999984</v>
      </c>
      <c r="CV31" s="2735">
        <v>30.064361299999995</v>
      </c>
      <c r="CW31" s="2735">
        <v>133.87913849000009</v>
      </c>
      <c r="CX31" s="2735">
        <v>13.53756037</v>
      </c>
      <c r="CY31" s="2735">
        <v>18.318909819999988</v>
      </c>
      <c r="CZ31" s="2735">
        <v>14.743959399999996</v>
      </c>
      <c r="DA31" s="2735">
        <v>46.60042958999999</v>
      </c>
      <c r="DB31" s="2735">
        <v>14.305574280000002</v>
      </c>
      <c r="DC31" s="2735">
        <v>19.361722690000004</v>
      </c>
      <c r="DD31" s="2735">
        <v>9.6062503299999999</v>
      </c>
      <c r="DE31" s="2735">
        <v>43.273547300000004</v>
      </c>
      <c r="DF31" s="2735">
        <v>34.242521250000003</v>
      </c>
      <c r="DG31" s="2735">
        <v>14.910236800000002</v>
      </c>
      <c r="DH31" s="2735">
        <v>16.442667639999996</v>
      </c>
      <c r="DI31" s="2735">
        <v>65.595425689999999</v>
      </c>
      <c r="DJ31" s="2735">
        <v>289.34854107000007</v>
      </c>
      <c r="DK31" s="2735">
        <v>3.656350129999999</v>
      </c>
      <c r="DL31" s="2735">
        <v>27.323619100000002</v>
      </c>
      <c r="DM31" s="2735">
        <v>42.909391619999987</v>
      </c>
      <c r="DN31" s="2735">
        <v>73.889360849999989</v>
      </c>
      <c r="DO31" s="2735">
        <v>4.13061977</v>
      </c>
      <c r="DP31" s="2735">
        <v>24.170793399999987</v>
      </c>
      <c r="DQ31" s="2735">
        <v>10.76913366</v>
      </c>
      <c r="DR31" s="2735">
        <v>39.070546829999984</v>
      </c>
      <c r="DS31" s="2735">
        <v>112.95990767999997</v>
      </c>
      <c r="DT31" s="2735">
        <v>5.587726840000002</v>
      </c>
      <c r="DU31" s="2735">
        <v>21.544386520000007</v>
      </c>
      <c r="DV31" s="2735">
        <v>9.6062503299999999</v>
      </c>
      <c r="DW31" s="2735">
        <v>36.738363690000014</v>
      </c>
      <c r="DX31" s="2735">
        <v>0</v>
      </c>
      <c r="DY31" s="2735">
        <v>0</v>
      </c>
      <c r="DZ31" s="2735">
        <v>0</v>
      </c>
      <c r="EA31" s="2735">
        <v>0</v>
      </c>
      <c r="EB31" s="2735">
        <v>165.81609356000001</v>
      </c>
      <c r="EC31" s="2735">
        <v>16.52227074</v>
      </c>
      <c r="ED31" s="945">
        <v>0</v>
      </c>
      <c r="EE31" s="945">
        <v>32.29868501</v>
      </c>
      <c r="EF31" s="945">
        <v>48.820955750000003</v>
      </c>
      <c r="EG31" s="945">
        <v>31.455261280000002</v>
      </c>
      <c r="EH31" s="945">
        <v>24.315430620000001</v>
      </c>
      <c r="EI31" s="945">
        <v>12.182542650000006</v>
      </c>
      <c r="EJ31" s="945">
        <v>67.953234550000019</v>
      </c>
      <c r="EK31" s="945">
        <v>0</v>
      </c>
      <c r="EL31" s="945">
        <v>39.791247349999992</v>
      </c>
      <c r="EM31" s="945">
        <v>0</v>
      </c>
      <c r="EN31" s="945">
        <v>39.791247349999992</v>
      </c>
      <c r="EO31" s="945">
        <v>0</v>
      </c>
      <c r="EP31" s="945">
        <v>0</v>
      </c>
      <c r="EQ31" s="945">
        <v>0</v>
      </c>
      <c r="ER31" s="945">
        <v>0</v>
      </c>
      <c r="ES31" s="945">
        <v>156.56543765000001</v>
      </c>
      <c r="ET31" s="945">
        <v>20.762191667877712</v>
      </c>
      <c r="EU31" s="945">
        <v>14.714950702143433</v>
      </c>
      <c r="EV31" s="945">
        <v>34.04945250688646</v>
      </c>
      <c r="EW31" s="945">
        <v>69.526594876907609</v>
      </c>
      <c r="EX31" s="945">
        <v>26.358038914709077</v>
      </c>
      <c r="EY31" s="945">
        <v>22.313503439342021</v>
      </c>
      <c r="EZ31" s="945">
        <v>21.141629187680039</v>
      </c>
      <c r="FA31" s="945">
        <v>69.813171541731137</v>
      </c>
      <c r="FB31" s="945">
        <v>30.441159932167277</v>
      </c>
      <c r="FC31" s="945">
        <v>26.626143673024856</v>
      </c>
      <c r="FD31" s="945">
        <v>23.728598243739256</v>
      </c>
      <c r="FE31" s="945">
        <v>80.795901848931393</v>
      </c>
      <c r="FF31" s="945">
        <v>37.271368636576163</v>
      </c>
      <c r="FG31" s="945">
        <v>21.347511811774474</v>
      </c>
      <c r="FH31" s="945">
        <v>37.750764284079231</v>
      </c>
      <c r="FI31" s="945">
        <v>96.369644732429862</v>
      </c>
      <c r="FJ31" s="945">
        <v>316.505313</v>
      </c>
      <c r="FK31" s="945">
        <v>16.685728682873698</v>
      </c>
      <c r="FL31" s="945">
        <v>25.093485189878614</v>
      </c>
      <c r="FM31" s="945">
        <v>32.594579324388761</v>
      </c>
      <c r="FN31" s="945">
        <f t="shared" si="2"/>
        <v>74.373793197141069</v>
      </c>
      <c r="FO31" s="945">
        <v>39.549754788436132</v>
      </c>
      <c r="FP31" s="945">
        <v>30.434716431179901</v>
      </c>
      <c r="FQ31" s="945">
        <v>40.407439268699136</v>
      </c>
      <c r="FR31" s="945">
        <f t="shared" si="3"/>
        <v>110.39191048831518</v>
      </c>
      <c r="FS31" s="945">
        <v>38.130719171853521</v>
      </c>
      <c r="FT31" s="945">
        <v>19.951259938778779</v>
      </c>
      <c r="FU31" s="945">
        <v>32.845361238683509</v>
      </c>
      <c r="FV31" s="945">
        <f t="shared" si="4"/>
        <v>90.927340349315813</v>
      </c>
      <c r="FW31" s="945">
        <v>29.844853047666462</v>
      </c>
      <c r="FX31" s="945">
        <v>33.578355218622598</v>
      </c>
      <c r="FY31" s="945">
        <v>44.861192857501912</v>
      </c>
      <c r="FZ31" s="945">
        <f t="shared" si="5"/>
        <v>108.28440112379097</v>
      </c>
      <c r="GA31" s="945">
        <v>383.977445158563</v>
      </c>
      <c r="GB31" s="945">
        <v>22.568211707712756</v>
      </c>
      <c r="GC31" s="945">
        <v>19.006667826679042</v>
      </c>
      <c r="GD31" s="945">
        <v>25.816835873858771</v>
      </c>
      <c r="GE31" s="945">
        <v>67.391715408250576</v>
      </c>
      <c r="GF31" s="945">
        <v>23.428195672821225</v>
      </c>
      <c r="GG31" s="945">
        <v>23.772706487670852</v>
      </c>
      <c r="GH31" s="945">
        <v>28.817988050818823</v>
      </c>
      <c r="GI31" s="945">
        <v>76.01889021131089</v>
      </c>
      <c r="GJ31" s="945">
        <v>29.27847458670772</v>
      </c>
      <c r="GK31" s="945">
        <v>28.55679038212304</v>
      </c>
      <c r="GL31" s="945">
        <v>30.312530887067865</v>
      </c>
      <c r="GM31" s="945">
        <v>88.147795855898636</v>
      </c>
      <c r="GN31" s="945">
        <v>31.470867547724978</v>
      </c>
      <c r="GO31" s="945">
        <v>31.465743698786845</v>
      </c>
      <c r="GP31" s="945">
        <v>49.53151151206842</v>
      </c>
      <c r="GQ31" s="945">
        <v>112.46812275858024</v>
      </c>
      <c r="GR31" s="945">
        <f t="shared" si="6"/>
        <v>344.02652423404027</v>
      </c>
      <c r="GS31" s="1007">
        <v>34.11</v>
      </c>
      <c r="GT31" s="945">
        <v>31.69</v>
      </c>
      <c r="GU31" s="945">
        <v>35.356000000000002</v>
      </c>
      <c r="GV31" s="945">
        <f>GS31+GT31+GU31</f>
        <v>101.15600000000001</v>
      </c>
      <c r="GW31" s="945">
        <v>48.406999999999996</v>
      </c>
      <c r="GX31" s="945">
        <v>40.72</v>
      </c>
      <c r="GY31" s="945">
        <v>41.93</v>
      </c>
      <c r="GZ31" s="945">
        <f t="shared" si="13"/>
        <v>131.05699999999999</v>
      </c>
      <c r="HA31" s="945">
        <v>62.53</v>
      </c>
      <c r="HB31" s="945">
        <v>45.24</v>
      </c>
      <c r="HC31" s="945">
        <v>52.36</v>
      </c>
      <c r="HD31" s="945">
        <f t="shared" si="20"/>
        <v>160.13</v>
      </c>
      <c r="HE31" s="945">
        <v>58.34</v>
      </c>
      <c r="HF31" s="945">
        <v>52.56</v>
      </c>
      <c r="HG31" s="945">
        <v>91.63</v>
      </c>
      <c r="HH31" s="945">
        <f t="shared" si="10"/>
        <v>202.53</v>
      </c>
      <c r="HI31" s="1006">
        <f t="shared" si="11"/>
        <v>594.87300000000005</v>
      </c>
      <c r="HJ31" s="1007">
        <v>38.589708434973765</v>
      </c>
      <c r="HK31" s="945">
        <v>41.116023506202154</v>
      </c>
      <c r="HL31" s="945">
        <v>38.907276166257773</v>
      </c>
      <c r="HM31" s="945">
        <v>118.6130081074337</v>
      </c>
      <c r="HN31" s="945">
        <v>68.495934262567459</v>
      </c>
      <c r="HO31" s="945">
        <v>52.819279213077692</v>
      </c>
      <c r="HP31" s="945">
        <v>59.493912498223033</v>
      </c>
      <c r="HQ31" s="945">
        <v>180.80912597386819</v>
      </c>
      <c r="HR31" s="945">
        <v>88.64976566404161</v>
      </c>
      <c r="HS31" s="945">
        <v>48.130171234692568</v>
      </c>
      <c r="HT31" s="945">
        <v>56.291158940346364</v>
      </c>
      <c r="HU31" s="945">
        <v>193.07109583908056</v>
      </c>
      <c r="HV31" s="945">
        <v>45.296287669752473</v>
      </c>
      <c r="HW31" s="945">
        <v>72.657799190096526</v>
      </c>
      <c r="HX31" s="945">
        <v>135.96116820270805</v>
      </c>
      <c r="HY31" s="945">
        <v>253.91525506255707</v>
      </c>
      <c r="HZ31" s="1006">
        <f t="shared" si="22"/>
        <v>746.4084849829394</v>
      </c>
      <c r="IA31" s="1007">
        <v>55.677083501523626</v>
      </c>
      <c r="IB31" s="945">
        <v>53.217349738721353</v>
      </c>
      <c r="IC31" s="945">
        <v>75.027028570496498</v>
      </c>
      <c r="ID31" s="1006">
        <v>183.92146181074148</v>
      </c>
    </row>
    <row r="32" spans="1:238" ht="21" customHeight="1">
      <c r="A32" s="2725" t="s">
        <v>819</v>
      </c>
      <c r="B32" s="1031"/>
      <c r="C32" s="1031"/>
      <c r="D32" s="1031"/>
      <c r="E32" s="1031"/>
      <c r="F32" s="1031"/>
      <c r="G32" s="1031"/>
      <c r="H32" s="1031"/>
      <c r="I32" s="1031"/>
      <c r="J32" s="1031"/>
      <c r="K32" s="1031"/>
      <c r="L32" s="1031"/>
      <c r="M32" s="1031"/>
      <c r="N32" s="1031"/>
      <c r="O32" s="1031"/>
      <c r="P32" s="1031"/>
      <c r="Q32" s="1031"/>
      <c r="R32" s="1031"/>
      <c r="S32" s="1031"/>
      <c r="T32" s="1031"/>
      <c r="U32" s="1031"/>
      <c r="V32" s="1031"/>
      <c r="W32" s="1031"/>
      <c r="X32" s="1031"/>
      <c r="Y32" s="1031"/>
      <c r="Z32" s="1031"/>
      <c r="AA32" s="1031"/>
      <c r="AB32" s="1031"/>
      <c r="AC32" s="1031"/>
      <c r="AD32" s="1031"/>
      <c r="AE32" s="1031"/>
      <c r="AF32" s="1031"/>
      <c r="AG32" s="1031"/>
      <c r="AH32" s="1031"/>
      <c r="AI32" s="1031"/>
      <c r="AJ32" s="1031"/>
      <c r="AK32" s="1031"/>
      <c r="AL32" s="1031"/>
      <c r="AM32" s="1031"/>
      <c r="AN32" s="1031"/>
      <c r="AO32" s="1031"/>
      <c r="AP32" s="1031"/>
      <c r="AQ32" s="1031"/>
      <c r="AR32" s="1031"/>
      <c r="AS32" s="1031"/>
      <c r="AT32" s="1031"/>
      <c r="AU32" s="1031"/>
      <c r="AV32" s="1031"/>
      <c r="AW32" s="1031"/>
      <c r="AX32" s="1031"/>
      <c r="AY32" s="1032"/>
      <c r="AZ32" s="1032"/>
      <c r="BA32" s="1032"/>
      <c r="BB32" s="1032"/>
      <c r="BC32" s="1032"/>
      <c r="BD32" s="1032"/>
      <c r="BE32" s="1032"/>
      <c r="BF32" s="1032"/>
      <c r="BG32" s="1032"/>
      <c r="BH32" s="1032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2735"/>
      <c r="BU32" s="2735"/>
      <c r="BV32" s="2735"/>
      <c r="BW32" s="2735">
        <v>0</v>
      </c>
      <c r="BX32" s="2735">
        <v>0</v>
      </c>
      <c r="BY32" s="2735">
        <v>0</v>
      </c>
      <c r="BZ32" s="2735">
        <v>0</v>
      </c>
      <c r="CA32" s="2735">
        <v>0</v>
      </c>
      <c r="CB32" s="2735">
        <v>0</v>
      </c>
      <c r="CC32" s="2735">
        <v>0</v>
      </c>
      <c r="CD32" s="2735">
        <v>0</v>
      </c>
      <c r="CE32" s="2735">
        <v>0</v>
      </c>
      <c r="CF32" s="2735">
        <v>0</v>
      </c>
      <c r="CG32" s="2735">
        <v>0</v>
      </c>
      <c r="CH32" s="2735">
        <v>0</v>
      </c>
      <c r="CI32" s="2735">
        <v>0</v>
      </c>
      <c r="CJ32" s="2735">
        <v>84.005693430000008</v>
      </c>
      <c r="CK32" s="2735">
        <v>0</v>
      </c>
      <c r="CL32" s="2735">
        <v>0</v>
      </c>
      <c r="CM32" s="2735">
        <v>0</v>
      </c>
      <c r="CN32" s="2735">
        <v>0</v>
      </c>
      <c r="CO32" s="2735">
        <v>0</v>
      </c>
      <c r="CP32" s="2735">
        <v>0</v>
      </c>
      <c r="CQ32" s="2735">
        <v>0</v>
      </c>
      <c r="CR32" s="2735">
        <v>0</v>
      </c>
      <c r="CS32" s="2735">
        <v>0</v>
      </c>
      <c r="CT32" s="2735">
        <v>0</v>
      </c>
      <c r="CU32" s="2735">
        <v>0</v>
      </c>
      <c r="CV32" s="2735">
        <v>0</v>
      </c>
      <c r="CW32" s="2735">
        <v>0</v>
      </c>
      <c r="CX32" s="2735">
        <v>0</v>
      </c>
      <c r="CY32" s="2735">
        <v>0</v>
      </c>
      <c r="CZ32" s="2735">
        <v>0</v>
      </c>
      <c r="DA32" s="2735">
        <v>0</v>
      </c>
      <c r="DB32" s="2735">
        <v>0</v>
      </c>
      <c r="DC32" s="2735">
        <v>0</v>
      </c>
      <c r="DD32" s="2735">
        <v>0</v>
      </c>
      <c r="DE32" s="2735">
        <v>0</v>
      </c>
      <c r="DF32" s="2735">
        <v>0</v>
      </c>
      <c r="DG32" s="2735">
        <v>0</v>
      </c>
      <c r="DH32" s="2735">
        <v>0</v>
      </c>
      <c r="DI32" s="2735">
        <v>0</v>
      </c>
      <c r="DJ32" s="2735">
        <v>0</v>
      </c>
      <c r="DK32" s="2735">
        <v>0</v>
      </c>
      <c r="DL32" s="2735">
        <v>0</v>
      </c>
      <c r="DM32" s="2735">
        <v>0.35796968000000001</v>
      </c>
      <c r="DN32" s="2735">
        <v>0.35796968000000001</v>
      </c>
      <c r="DO32" s="2735">
        <v>0</v>
      </c>
      <c r="DP32" s="2735">
        <v>0</v>
      </c>
      <c r="DQ32" s="2735">
        <v>0</v>
      </c>
      <c r="DR32" s="2735">
        <v>0</v>
      </c>
      <c r="DS32" s="2735">
        <v>0.35796968000000001</v>
      </c>
      <c r="DT32" s="2735">
        <v>0.49269176000000003</v>
      </c>
      <c r="DU32" s="2735">
        <v>0</v>
      </c>
      <c r="DV32" s="2735">
        <v>0</v>
      </c>
      <c r="DW32" s="2735">
        <v>0.49269176000000003</v>
      </c>
      <c r="DX32" s="2735">
        <v>0</v>
      </c>
      <c r="DY32" s="2735">
        <v>0</v>
      </c>
      <c r="DZ32" s="2735">
        <v>0</v>
      </c>
      <c r="EA32" s="2735">
        <v>0</v>
      </c>
      <c r="EB32" s="2735">
        <v>0.85066143999999999</v>
      </c>
      <c r="EC32" s="2735">
        <v>0</v>
      </c>
      <c r="ED32" s="945">
        <v>0</v>
      </c>
      <c r="EE32" s="945">
        <v>0</v>
      </c>
      <c r="EF32" s="945">
        <v>0</v>
      </c>
      <c r="EG32" s="945">
        <v>0</v>
      </c>
      <c r="EH32" s="945">
        <v>0.69713365999999999</v>
      </c>
      <c r="EI32" s="945">
        <v>0.152282</v>
      </c>
      <c r="EJ32" s="945">
        <v>0.84941566000000002</v>
      </c>
      <c r="EK32" s="945">
        <v>0</v>
      </c>
      <c r="EL32" s="945">
        <v>0.194324</v>
      </c>
      <c r="EM32" s="945">
        <v>0</v>
      </c>
      <c r="EN32" s="945">
        <v>0.194324</v>
      </c>
      <c r="EO32" s="945">
        <v>0</v>
      </c>
      <c r="EP32" s="945">
        <v>0</v>
      </c>
      <c r="EQ32" s="945">
        <v>0</v>
      </c>
      <c r="ER32" s="945">
        <v>0</v>
      </c>
      <c r="ES32" s="945">
        <v>1.04373966</v>
      </c>
      <c r="ET32" s="945">
        <v>0.22680023436462765</v>
      </c>
      <c r="EU32" s="945">
        <v>0.18296067376905653</v>
      </c>
      <c r="EV32" s="945">
        <v>0.35405900564810638</v>
      </c>
      <c r="EW32" s="945">
        <v>0.76381991378179048</v>
      </c>
      <c r="EX32" s="945">
        <v>0.29504923591181687</v>
      </c>
      <c r="EY32" s="945">
        <v>0.23270380005569949</v>
      </c>
      <c r="EZ32" s="945">
        <v>0.31832904319466615</v>
      </c>
      <c r="FA32" s="945">
        <v>0.84608207916218248</v>
      </c>
      <c r="FB32" s="945">
        <v>0.32332669286945342</v>
      </c>
      <c r="FC32" s="945">
        <v>0.25127153718374662</v>
      </c>
      <c r="FD32" s="945">
        <v>0.33693059522898633</v>
      </c>
      <c r="FE32" s="945">
        <v>0.91152882528218648</v>
      </c>
      <c r="FF32" s="945">
        <v>0.19400607464923256</v>
      </c>
      <c r="FG32" s="945">
        <v>5.647866230253823E-2</v>
      </c>
      <c r="FH32" s="945">
        <v>0.34685844482206984</v>
      </c>
      <c r="FI32" s="945">
        <v>0.59734318177384071</v>
      </c>
      <c r="FJ32" s="945">
        <v>3.1187740000000002</v>
      </c>
      <c r="FK32" s="945">
        <v>0.22651506470778168</v>
      </c>
      <c r="FL32" s="945">
        <v>0.2549559006909457</v>
      </c>
      <c r="FM32" s="945">
        <v>0.35722031286058648</v>
      </c>
      <c r="FN32" s="945">
        <f t="shared" si="2"/>
        <v>0.83869127825931389</v>
      </c>
      <c r="FO32" s="945">
        <v>0.41442328788168459</v>
      </c>
      <c r="FP32" s="945">
        <v>0.32165792274506005</v>
      </c>
      <c r="FQ32" s="945">
        <v>0.47397593318403686</v>
      </c>
      <c r="FR32" s="945">
        <f t="shared" si="3"/>
        <v>1.2100571438107814</v>
      </c>
      <c r="FS32" s="945">
        <v>0.27392704336980428</v>
      </c>
      <c r="FT32" s="945">
        <v>0.25319555900882362</v>
      </c>
      <c r="FU32" s="945">
        <v>0.34527363805952382</v>
      </c>
      <c r="FV32" s="945">
        <f t="shared" si="4"/>
        <v>0.87239624043815178</v>
      </c>
      <c r="FW32" s="945">
        <v>0.29579785946178766</v>
      </c>
      <c r="FX32" s="945">
        <v>0.33755334890066668</v>
      </c>
      <c r="FY32" s="945">
        <v>0.46980022531626608</v>
      </c>
      <c r="FZ32" s="945">
        <f t="shared" si="5"/>
        <v>1.1031514336787205</v>
      </c>
      <c r="GA32" s="945">
        <v>4.0242960961869674</v>
      </c>
      <c r="GB32" s="945">
        <v>0.18415843172854596</v>
      </c>
      <c r="GC32" s="945">
        <v>0.1691910118113174</v>
      </c>
      <c r="GD32" s="945">
        <v>0.25006916129764617</v>
      </c>
      <c r="GE32" s="945">
        <v>0.60341860483750953</v>
      </c>
      <c r="GF32" s="945">
        <v>0.20794517331368709</v>
      </c>
      <c r="GG32" s="945">
        <v>0.21753209252784758</v>
      </c>
      <c r="GH32" s="945">
        <v>0.31085747571364702</v>
      </c>
      <c r="GI32" s="945">
        <v>0.73633474155518175</v>
      </c>
      <c r="GJ32" s="945">
        <v>0.2870369352117953</v>
      </c>
      <c r="GK32" s="945">
        <v>0.2641776744020507</v>
      </c>
      <c r="GL32" s="945">
        <v>0.3158535249844644</v>
      </c>
      <c r="GM32" s="945">
        <v>0.86706813459831045</v>
      </c>
      <c r="GN32" s="945">
        <v>0.33259636742874965</v>
      </c>
      <c r="GO32" s="945">
        <v>0.35414737144644737</v>
      </c>
      <c r="GP32" s="945">
        <v>0.62947885140114035</v>
      </c>
      <c r="GQ32" s="945">
        <v>1.3162225902763371</v>
      </c>
      <c r="GR32" s="945">
        <f t="shared" si="6"/>
        <v>3.5230440712673392</v>
      </c>
      <c r="GS32" s="1007">
        <v>0.3397</v>
      </c>
      <c r="GT32" s="945">
        <v>0.34699999999999998</v>
      </c>
      <c r="GU32" s="945">
        <v>0.38900000000000001</v>
      </c>
      <c r="GV32" s="945">
        <f t="shared" ref="GV32:GV39" si="34">GS32+GT32+GU32</f>
        <v>1.0756999999999999</v>
      </c>
      <c r="GW32" s="945">
        <v>0.59</v>
      </c>
      <c r="GX32" s="945">
        <v>0.46</v>
      </c>
      <c r="GY32" s="945">
        <v>0.52</v>
      </c>
      <c r="GZ32" s="945">
        <f t="shared" si="13"/>
        <v>1.57</v>
      </c>
      <c r="HA32" s="945">
        <v>0.72</v>
      </c>
      <c r="HB32" s="945">
        <v>0.49</v>
      </c>
      <c r="HC32" s="945">
        <v>0.62</v>
      </c>
      <c r="HD32" s="945">
        <f t="shared" si="20"/>
        <v>1.83</v>
      </c>
      <c r="HE32" s="945">
        <v>0.72</v>
      </c>
      <c r="HF32" s="945">
        <v>0.52</v>
      </c>
      <c r="HG32" s="945">
        <v>1.1100000000000001</v>
      </c>
      <c r="HH32" s="945">
        <f t="shared" si="10"/>
        <v>2.35</v>
      </c>
      <c r="HI32" s="1006">
        <f t="shared" si="11"/>
        <v>6.8256999999999994</v>
      </c>
      <c r="HJ32" s="1007">
        <v>0.34914980841622961</v>
      </c>
      <c r="HK32" s="945">
        <v>0.39900600237003592</v>
      </c>
      <c r="HL32" s="945">
        <v>0.38948156670429629</v>
      </c>
      <c r="HM32" s="945">
        <v>1.1376373774905619</v>
      </c>
      <c r="HN32" s="945">
        <v>0.52896747730945792</v>
      </c>
      <c r="HO32" s="945">
        <v>0.46660639435129497</v>
      </c>
      <c r="HP32" s="945">
        <v>0.53767131080371722</v>
      </c>
      <c r="HQ32" s="945">
        <v>1.5332451824644702</v>
      </c>
      <c r="HR32" s="945">
        <v>0.43701572000069333</v>
      </c>
      <c r="HS32" s="945">
        <v>0.37083693164487608</v>
      </c>
      <c r="HT32" s="945">
        <v>0.52901328027243943</v>
      </c>
      <c r="HU32" s="945">
        <v>1.3368659319180087</v>
      </c>
      <c r="HV32" s="945">
        <v>0.42389968366254127</v>
      </c>
      <c r="HW32" s="945">
        <v>0.37289479516827562</v>
      </c>
      <c r="HX32" s="945">
        <v>1.0213831116451348</v>
      </c>
      <c r="HY32" s="945">
        <v>1.8181775904759518</v>
      </c>
      <c r="HZ32" s="1006">
        <f t="shared" si="22"/>
        <v>5.8259260823489933</v>
      </c>
      <c r="IA32" s="1007">
        <v>0.64258519145118786</v>
      </c>
      <c r="IB32" s="945">
        <v>0.60041669940229181</v>
      </c>
      <c r="IC32" s="945">
        <v>0.92559244171273425</v>
      </c>
      <c r="ID32" s="1006">
        <v>2.1685943325662138</v>
      </c>
    </row>
    <row r="33" spans="1:238" ht="21" customHeight="1">
      <c r="A33" s="2725" t="s">
        <v>820</v>
      </c>
      <c r="B33" s="1031"/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031"/>
      <c r="N33" s="1031"/>
      <c r="O33" s="1031"/>
      <c r="P33" s="1031"/>
      <c r="Q33" s="1031"/>
      <c r="R33" s="1031"/>
      <c r="S33" s="1031"/>
      <c r="T33" s="1031"/>
      <c r="U33" s="1031"/>
      <c r="V33" s="1031"/>
      <c r="W33" s="1031"/>
      <c r="X33" s="1031"/>
      <c r="Y33" s="1031"/>
      <c r="Z33" s="1031"/>
      <c r="AA33" s="1031"/>
      <c r="AB33" s="1031"/>
      <c r="AC33" s="1031"/>
      <c r="AD33" s="1031"/>
      <c r="AE33" s="1031"/>
      <c r="AF33" s="1031"/>
      <c r="AG33" s="1031"/>
      <c r="AH33" s="1031"/>
      <c r="AI33" s="1031"/>
      <c r="AJ33" s="1031"/>
      <c r="AK33" s="1031"/>
      <c r="AL33" s="1031"/>
      <c r="AM33" s="1031"/>
      <c r="AN33" s="1031"/>
      <c r="AO33" s="1031"/>
      <c r="AP33" s="1031"/>
      <c r="AQ33" s="1031"/>
      <c r="AR33" s="1031"/>
      <c r="AS33" s="1031"/>
      <c r="AT33" s="1031"/>
      <c r="AU33" s="1031"/>
      <c r="AV33" s="1031"/>
      <c r="AW33" s="1031"/>
      <c r="AX33" s="1031"/>
      <c r="AY33" s="1032"/>
      <c r="AZ33" s="1032"/>
      <c r="BA33" s="1032"/>
      <c r="BB33" s="1032"/>
      <c r="BC33" s="1032"/>
      <c r="BD33" s="1032"/>
      <c r="BE33" s="1032"/>
      <c r="BF33" s="1032"/>
      <c r="BG33" s="1032"/>
      <c r="BH33" s="1032"/>
      <c r="BI33" s="945"/>
      <c r="BJ33" s="945"/>
      <c r="BK33" s="945"/>
      <c r="BL33" s="945"/>
      <c r="BM33" s="945"/>
      <c r="BN33" s="945"/>
      <c r="BO33" s="945"/>
      <c r="BP33" s="945"/>
      <c r="BQ33" s="945"/>
      <c r="BR33" s="945"/>
      <c r="BS33" s="945"/>
      <c r="BT33" s="2735"/>
      <c r="BU33" s="2735"/>
      <c r="BV33" s="2735"/>
      <c r="BW33" s="2735"/>
      <c r="BX33" s="2735"/>
      <c r="BY33" s="2735"/>
      <c r="BZ33" s="2735"/>
      <c r="CA33" s="2735"/>
      <c r="CB33" s="2735"/>
      <c r="CC33" s="2735"/>
      <c r="CD33" s="2735"/>
      <c r="CE33" s="2735"/>
      <c r="CF33" s="2735"/>
      <c r="CG33" s="2735"/>
      <c r="CH33" s="2735"/>
      <c r="CI33" s="2735"/>
      <c r="CJ33" s="2735"/>
      <c r="CK33" s="2735"/>
      <c r="CL33" s="2735"/>
      <c r="CM33" s="2735"/>
      <c r="CN33" s="2735"/>
      <c r="CO33" s="2735"/>
      <c r="CP33" s="2735"/>
      <c r="CQ33" s="2735"/>
      <c r="CR33" s="2735"/>
      <c r="CS33" s="2735"/>
      <c r="CT33" s="2735"/>
      <c r="CU33" s="2735"/>
      <c r="CV33" s="2735"/>
      <c r="CW33" s="2735"/>
      <c r="CX33" s="2735"/>
      <c r="CY33" s="2735"/>
      <c r="CZ33" s="2735">
        <v>0</v>
      </c>
      <c r="DA33" s="2735">
        <v>0</v>
      </c>
      <c r="DB33" s="2735">
        <v>0</v>
      </c>
      <c r="DC33" s="2735">
        <v>0</v>
      </c>
      <c r="DD33" s="2735">
        <v>0</v>
      </c>
      <c r="DE33" s="2735">
        <v>0</v>
      </c>
      <c r="DF33" s="2735">
        <v>0</v>
      </c>
      <c r="DG33" s="2735">
        <v>0</v>
      </c>
      <c r="DH33" s="2735">
        <v>0</v>
      </c>
      <c r="DI33" s="2735">
        <v>0</v>
      </c>
      <c r="DJ33" s="2735">
        <v>0</v>
      </c>
      <c r="DK33" s="2735">
        <v>28.457375719999991</v>
      </c>
      <c r="DL33" s="2735">
        <v>23.234321389999995</v>
      </c>
      <c r="DM33" s="2735">
        <v>22.904715929999998</v>
      </c>
      <c r="DN33" s="2735">
        <v>74.596413039999987</v>
      </c>
      <c r="DO33" s="2735">
        <v>21.95592881999999</v>
      </c>
      <c r="DP33" s="2735">
        <v>24.407573519999993</v>
      </c>
      <c r="DQ33" s="2735">
        <v>18.787138179999999</v>
      </c>
      <c r="DR33" s="2735">
        <v>65.150640519999982</v>
      </c>
      <c r="DS33" s="2735">
        <v>139.74705355999998</v>
      </c>
      <c r="DT33" s="2735">
        <v>21.062383730000001</v>
      </c>
      <c r="DU33" s="2735">
        <v>19.081525539999991</v>
      </c>
      <c r="DV33" s="2735">
        <v>0</v>
      </c>
      <c r="DW33" s="2735">
        <v>40.143909269999995</v>
      </c>
      <c r="DX33" s="2735">
        <v>17.996756899999998</v>
      </c>
      <c r="DY33" s="2735">
        <v>0</v>
      </c>
      <c r="DZ33" s="2735">
        <v>0</v>
      </c>
      <c r="EA33" s="2735">
        <v>17.996756899999998</v>
      </c>
      <c r="EB33" s="2735">
        <v>87.990505060000004</v>
      </c>
      <c r="EC33" s="2735">
        <v>0</v>
      </c>
      <c r="ED33" s="945">
        <v>0</v>
      </c>
      <c r="EE33" s="945">
        <v>0</v>
      </c>
      <c r="EF33" s="945">
        <v>0</v>
      </c>
      <c r="EG33" s="945">
        <v>0</v>
      </c>
      <c r="EH33" s="945">
        <v>32.648298439999998</v>
      </c>
      <c r="EI33" s="945">
        <v>30.874336510000003</v>
      </c>
      <c r="EJ33" s="945">
        <v>63.522634950000004</v>
      </c>
      <c r="EK33" s="945">
        <v>0</v>
      </c>
      <c r="EL33" s="945">
        <v>15.468693</v>
      </c>
      <c r="EM33" s="945">
        <v>0</v>
      </c>
      <c r="EN33" s="945">
        <v>15.468693</v>
      </c>
      <c r="EO33" s="945">
        <v>0</v>
      </c>
      <c r="EP33" s="945">
        <v>0</v>
      </c>
      <c r="EQ33" s="945">
        <v>0</v>
      </c>
      <c r="ER33" s="945">
        <v>0</v>
      </c>
      <c r="ES33" s="945">
        <v>78.991327949999999</v>
      </c>
      <c r="ET33" s="945">
        <v>0</v>
      </c>
      <c r="EU33" s="945">
        <v>0</v>
      </c>
      <c r="EV33" s="945">
        <v>0</v>
      </c>
      <c r="EW33" s="945">
        <v>0</v>
      </c>
      <c r="EX33" s="945">
        <v>0</v>
      </c>
      <c r="EY33" s="945">
        <v>0</v>
      </c>
      <c r="EZ33" s="945">
        <v>0</v>
      </c>
      <c r="FA33" s="945">
        <v>0</v>
      </c>
      <c r="FB33" s="945">
        <v>0</v>
      </c>
      <c r="FC33" s="945">
        <v>0</v>
      </c>
      <c r="FD33" s="945">
        <v>0</v>
      </c>
      <c r="FE33" s="945">
        <v>0</v>
      </c>
      <c r="FF33" s="945">
        <v>0</v>
      </c>
      <c r="FG33" s="945">
        <v>0</v>
      </c>
      <c r="FH33" s="945">
        <v>0</v>
      </c>
      <c r="FI33" s="945">
        <v>0</v>
      </c>
      <c r="FJ33" s="945">
        <v>0</v>
      </c>
      <c r="FK33" s="945">
        <v>0</v>
      </c>
      <c r="FL33" s="945">
        <v>0</v>
      </c>
      <c r="FM33" s="945">
        <v>0</v>
      </c>
      <c r="FN33" s="945">
        <f t="shared" si="2"/>
        <v>0</v>
      </c>
      <c r="FO33" s="945">
        <v>0</v>
      </c>
      <c r="FP33" s="945">
        <v>0</v>
      </c>
      <c r="FQ33" s="945">
        <v>0</v>
      </c>
      <c r="FR33" s="945">
        <f t="shared" si="3"/>
        <v>0</v>
      </c>
      <c r="FS33" s="945">
        <v>0</v>
      </c>
      <c r="FT33" s="945">
        <v>0</v>
      </c>
      <c r="FU33" s="945">
        <v>0</v>
      </c>
      <c r="FV33" s="945">
        <f t="shared" si="4"/>
        <v>0</v>
      </c>
      <c r="FW33" s="945">
        <v>0</v>
      </c>
      <c r="FX33" s="945">
        <v>0</v>
      </c>
      <c r="FY33" s="945">
        <v>0</v>
      </c>
      <c r="FZ33" s="945">
        <f t="shared" si="5"/>
        <v>0</v>
      </c>
      <c r="GA33" s="945">
        <v>0</v>
      </c>
      <c r="GB33" s="945">
        <v>10.631791838239739</v>
      </c>
      <c r="GC33" s="945">
        <v>9.7676962254466222</v>
      </c>
      <c r="GD33" s="945">
        <v>14.436934780150256</v>
      </c>
      <c r="GE33" s="945">
        <v>34.836422843836623</v>
      </c>
      <c r="GF33" s="945">
        <v>12.005042482641381</v>
      </c>
      <c r="GG33" s="945">
        <v>12.55851227763408</v>
      </c>
      <c r="GH33" s="945">
        <v>17.946351639330693</v>
      </c>
      <c r="GI33" s="945">
        <v>42.509906399606152</v>
      </c>
      <c r="GJ33" s="945">
        <v>41.350887046701729</v>
      </c>
      <c r="GK33" s="945">
        <v>46.003221327926738</v>
      </c>
      <c r="GL33" s="945">
        <v>33.906214946974217</v>
      </c>
      <c r="GM33" s="945">
        <v>121.26032332160268</v>
      </c>
      <c r="GN33" s="945">
        <v>31.20345735556829</v>
      </c>
      <c r="GO33" s="945">
        <v>29.706134286177083</v>
      </c>
      <c r="GP33" s="945">
        <v>10.576622903448232</v>
      </c>
      <c r="GQ33" s="945">
        <v>71.486214545193619</v>
      </c>
      <c r="GR33" s="945">
        <f t="shared" si="6"/>
        <v>270.09286711023907</v>
      </c>
      <c r="GS33" s="1007">
        <v>0</v>
      </c>
      <c r="GT33" s="945">
        <v>0</v>
      </c>
      <c r="GU33" s="945">
        <v>0</v>
      </c>
      <c r="GV33" s="945">
        <f t="shared" si="34"/>
        <v>0</v>
      </c>
      <c r="GW33" s="945">
        <v>0</v>
      </c>
      <c r="GX33" s="945">
        <v>0</v>
      </c>
      <c r="GY33" s="945">
        <v>0</v>
      </c>
      <c r="GZ33" s="945">
        <f t="shared" si="13"/>
        <v>0</v>
      </c>
      <c r="HA33" s="945">
        <v>0</v>
      </c>
      <c r="HB33" s="945">
        <v>0</v>
      </c>
      <c r="HC33" s="945">
        <v>0</v>
      </c>
      <c r="HD33" s="945">
        <f t="shared" si="20"/>
        <v>0</v>
      </c>
      <c r="HE33" s="945">
        <v>0</v>
      </c>
      <c r="HF33" s="945">
        <v>0</v>
      </c>
      <c r="HG33" s="945">
        <v>0</v>
      </c>
      <c r="HH33" s="945">
        <f t="shared" si="10"/>
        <v>0</v>
      </c>
      <c r="HI33" s="1006">
        <f t="shared" si="11"/>
        <v>0</v>
      </c>
      <c r="HJ33" s="1007">
        <v>30.458986498628558</v>
      </c>
      <c r="HK33" s="945">
        <v>34.808320514878893</v>
      </c>
      <c r="HL33" s="945">
        <v>33.977431737749789</v>
      </c>
      <c r="HM33" s="945">
        <v>99.244738751257245</v>
      </c>
      <c r="HN33" s="945">
        <v>46.145845883939657</v>
      </c>
      <c r="HO33" s="945">
        <v>40.705615535601162</v>
      </c>
      <c r="HP33" s="945">
        <v>46.905147308421348</v>
      </c>
      <c r="HQ33" s="945">
        <v>133.75660872796217</v>
      </c>
      <c r="HR33" s="945">
        <v>38.124196532054626</v>
      </c>
      <c r="HS33" s="945">
        <v>32.350918780109176</v>
      </c>
      <c r="HT33" s="945">
        <v>46.149841623869683</v>
      </c>
      <c r="HU33" s="945">
        <v>116.62495693603348</v>
      </c>
      <c r="HV33" s="945">
        <v>36.979985181770736</v>
      </c>
      <c r="HW33" s="945">
        <v>32.530441826561834</v>
      </c>
      <c r="HX33" s="945">
        <v>89.102997216710705</v>
      </c>
      <c r="HY33" s="945">
        <v>158.61342422504327</v>
      </c>
      <c r="HZ33" s="1006">
        <f t="shared" si="22"/>
        <v>508.23972864029622</v>
      </c>
      <c r="IA33" s="1007">
        <v>37.920214730241071</v>
      </c>
      <c r="IB33" s="945">
        <v>35.431769159727075</v>
      </c>
      <c r="IC33" s="945">
        <v>54.621028634615215</v>
      </c>
      <c r="ID33" s="1006">
        <v>127.97301252458335</v>
      </c>
    </row>
    <row r="34" spans="1:238" ht="21" customHeight="1">
      <c r="A34" s="2725" t="s">
        <v>821</v>
      </c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1031"/>
      <c r="M34" s="1031"/>
      <c r="N34" s="1031"/>
      <c r="O34" s="1031"/>
      <c r="P34" s="1031"/>
      <c r="Q34" s="1031"/>
      <c r="R34" s="1031"/>
      <c r="S34" s="1031"/>
      <c r="T34" s="1031"/>
      <c r="U34" s="1031"/>
      <c r="V34" s="1031"/>
      <c r="W34" s="1031"/>
      <c r="X34" s="1031"/>
      <c r="Y34" s="1031"/>
      <c r="Z34" s="1031"/>
      <c r="AA34" s="1031"/>
      <c r="AB34" s="1031"/>
      <c r="AC34" s="1031"/>
      <c r="AD34" s="1031"/>
      <c r="AE34" s="1031"/>
      <c r="AF34" s="1031"/>
      <c r="AG34" s="1031"/>
      <c r="AH34" s="1031"/>
      <c r="AI34" s="1031"/>
      <c r="AJ34" s="1031"/>
      <c r="AK34" s="1031"/>
      <c r="AL34" s="1031"/>
      <c r="AM34" s="1031"/>
      <c r="AN34" s="1031"/>
      <c r="AO34" s="1031"/>
      <c r="AP34" s="1031"/>
      <c r="AQ34" s="1031"/>
      <c r="AR34" s="1031"/>
      <c r="AS34" s="1031"/>
      <c r="AT34" s="1031"/>
      <c r="AU34" s="1031"/>
      <c r="AV34" s="1031"/>
      <c r="AW34" s="1031"/>
      <c r="AX34" s="1031"/>
      <c r="AY34" s="1032"/>
      <c r="AZ34" s="1032"/>
      <c r="BA34" s="1032"/>
      <c r="BB34" s="1032"/>
      <c r="BC34" s="1032"/>
      <c r="BD34" s="1032"/>
      <c r="BE34" s="1032"/>
      <c r="BF34" s="1032"/>
      <c r="BG34" s="1032"/>
      <c r="BH34" s="1032"/>
      <c r="BI34" s="945"/>
      <c r="BJ34" s="945"/>
      <c r="BK34" s="945"/>
      <c r="BL34" s="945"/>
      <c r="BM34" s="945"/>
      <c r="BN34" s="945"/>
      <c r="BO34" s="945"/>
      <c r="BP34" s="945"/>
      <c r="BQ34" s="945"/>
      <c r="BR34" s="945"/>
      <c r="BS34" s="945"/>
      <c r="BT34" s="2735"/>
      <c r="BU34" s="2735"/>
      <c r="BV34" s="2735"/>
      <c r="BW34" s="2735">
        <v>0</v>
      </c>
      <c r="BX34" s="2735">
        <v>0</v>
      </c>
      <c r="BY34" s="2735">
        <v>0</v>
      </c>
      <c r="BZ34" s="2735">
        <v>0</v>
      </c>
      <c r="CA34" s="2735">
        <v>0</v>
      </c>
      <c r="CB34" s="2735">
        <v>0</v>
      </c>
      <c r="CC34" s="2735">
        <v>9.5424488600000021</v>
      </c>
      <c r="CD34" s="2735">
        <v>16.063952099999998</v>
      </c>
      <c r="CE34" s="2735">
        <v>22.341002250000003</v>
      </c>
      <c r="CF34" s="2735">
        <v>47.947403210000012</v>
      </c>
      <c r="CG34" s="2735">
        <v>16.922838039999998</v>
      </c>
      <c r="CH34" s="2735">
        <v>22.619485029999993</v>
      </c>
      <c r="CI34" s="2735">
        <v>18.286773069999999</v>
      </c>
      <c r="CJ34" s="2735">
        <v>0</v>
      </c>
      <c r="CK34" s="2735">
        <v>6.8975000000000004E-4</v>
      </c>
      <c r="CL34" s="2735">
        <v>16.13</v>
      </c>
      <c r="CM34" s="2735">
        <v>192.25611999</v>
      </c>
      <c r="CN34" s="2735">
        <v>208.38680974000002</v>
      </c>
      <c r="CO34" s="2735">
        <v>24.564504930000002</v>
      </c>
      <c r="CP34" s="2735">
        <v>21.694941189999991</v>
      </c>
      <c r="CQ34" s="2735">
        <v>23.552087040000007</v>
      </c>
      <c r="CR34" s="2735">
        <v>69.811533159999996</v>
      </c>
      <c r="CS34" s="2735">
        <v>383.97484224999999</v>
      </c>
      <c r="CT34" s="2735"/>
      <c r="CU34" s="2735"/>
      <c r="CV34" s="2735"/>
      <c r="CW34" s="2735">
        <v>0</v>
      </c>
      <c r="CX34" s="2735">
        <v>0</v>
      </c>
      <c r="CY34" s="2735">
        <v>0</v>
      </c>
      <c r="CZ34" s="2735">
        <v>0</v>
      </c>
      <c r="DA34" s="2735">
        <v>0</v>
      </c>
      <c r="DB34" s="2735">
        <v>0</v>
      </c>
      <c r="DC34" s="2735">
        <v>0</v>
      </c>
      <c r="DD34" s="2735">
        <v>0</v>
      </c>
      <c r="DE34" s="2735">
        <v>0</v>
      </c>
      <c r="DF34" s="2735">
        <v>0</v>
      </c>
      <c r="DG34" s="2735">
        <v>0</v>
      </c>
      <c r="DH34" s="2735">
        <v>0</v>
      </c>
      <c r="DI34" s="2735">
        <v>0</v>
      </c>
      <c r="DJ34" s="2735">
        <v>0</v>
      </c>
      <c r="DK34" s="2735">
        <v>0</v>
      </c>
      <c r="DL34" s="2735">
        <v>0</v>
      </c>
      <c r="DM34" s="2735">
        <v>0</v>
      </c>
      <c r="DN34" s="2735">
        <v>0</v>
      </c>
      <c r="DO34" s="2735">
        <v>0</v>
      </c>
      <c r="DP34" s="2735">
        <v>0</v>
      </c>
      <c r="DQ34" s="2735">
        <v>0</v>
      </c>
      <c r="DR34" s="2735">
        <v>0</v>
      </c>
      <c r="DS34" s="2735">
        <v>0</v>
      </c>
      <c r="DT34" s="2735">
        <v>0</v>
      </c>
      <c r="DU34" s="2735">
        <v>0</v>
      </c>
      <c r="DV34" s="2735">
        <v>0</v>
      </c>
      <c r="DW34" s="2735">
        <v>0</v>
      </c>
      <c r="DX34" s="2735">
        <v>0</v>
      </c>
      <c r="DY34" s="2735">
        <v>0</v>
      </c>
      <c r="DZ34" s="2735">
        <v>0</v>
      </c>
      <c r="EA34" s="2735">
        <v>0</v>
      </c>
      <c r="EB34" s="2735">
        <v>0</v>
      </c>
      <c r="EC34" s="2735">
        <v>0</v>
      </c>
      <c r="ED34" s="945">
        <v>0</v>
      </c>
      <c r="EE34" s="945">
        <v>0</v>
      </c>
      <c r="EF34" s="945">
        <v>0</v>
      </c>
      <c r="EG34" s="945">
        <v>0</v>
      </c>
      <c r="EH34" s="945">
        <v>0</v>
      </c>
      <c r="EI34" s="945">
        <v>0</v>
      </c>
      <c r="EJ34" s="945">
        <v>0</v>
      </c>
      <c r="EK34" s="945">
        <v>0</v>
      </c>
      <c r="EL34" s="945">
        <v>0</v>
      </c>
      <c r="EM34" s="945">
        <v>0</v>
      </c>
      <c r="EN34" s="945">
        <v>0</v>
      </c>
      <c r="EO34" s="945">
        <v>0</v>
      </c>
      <c r="EP34" s="945">
        <v>0</v>
      </c>
      <c r="EQ34" s="945">
        <v>0</v>
      </c>
      <c r="ER34" s="945">
        <v>0</v>
      </c>
      <c r="ES34" s="945">
        <v>0</v>
      </c>
      <c r="ET34" s="945">
        <v>11.874835275154936</v>
      </c>
      <c r="EU34" s="945">
        <v>9.5794780323990505</v>
      </c>
      <c r="EV34" s="945">
        <v>18.537866072029693</v>
      </c>
      <c r="EW34" s="945">
        <v>39.992179379583689</v>
      </c>
      <c r="EX34" s="945">
        <v>15.448225105800832</v>
      </c>
      <c r="EY34" s="945">
        <v>12.183934912172189</v>
      </c>
      <c r="EZ34" s="945">
        <v>16.667112191590824</v>
      </c>
      <c r="FA34" s="945">
        <v>44.299272209563846</v>
      </c>
      <c r="FB34" s="945">
        <v>16.928779763572336</v>
      </c>
      <c r="FC34" s="945">
        <v>13.156106834505646</v>
      </c>
      <c r="FD34" s="945">
        <v>17.641054599051692</v>
      </c>
      <c r="FE34" s="945">
        <v>47.725941197129671</v>
      </c>
      <c r="FF34" s="945">
        <v>20.590016054364973</v>
      </c>
      <c r="FG34" s="945">
        <v>13.389338453610213</v>
      </c>
      <c r="FH34" s="945">
        <v>54.802774705747652</v>
      </c>
      <c r="FI34" s="945">
        <v>88.782129213722826</v>
      </c>
      <c r="FJ34" s="945">
        <v>220.79952200000002</v>
      </c>
      <c r="FK34" s="945">
        <v>13.867612281565521</v>
      </c>
      <c r="FL34" s="945">
        <v>15.608805463956831</v>
      </c>
      <c r="FM34" s="945">
        <v>21.869595314734777</v>
      </c>
      <c r="FN34" s="945">
        <f t="shared" si="2"/>
        <v>51.346013060257128</v>
      </c>
      <c r="FO34" s="945">
        <v>25.371652363205399</v>
      </c>
      <c r="FP34" s="945">
        <v>19.692409269452924</v>
      </c>
      <c r="FQ34" s="945">
        <v>29.017559960830379</v>
      </c>
      <c r="FR34" s="945">
        <f t="shared" si="3"/>
        <v>74.081621593488705</v>
      </c>
      <c r="FS34" s="945">
        <v>18.813809478047112</v>
      </c>
      <c r="FT34" s="945">
        <v>17.389933280332503</v>
      </c>
      <c r="FU34" s="945">
        <v>23.71402386683863</v>
      </c>
      <c r="FV34" s="945">
        <f t="shared" si="4"/>
        <v>59.917766625218242</v>
      </c>
      <c r="FW34" s="945">
        <v>20.31593705925307</v>
      </c>
      <c r="FX34" s="945">
        <v>23.183780311608182</v>
      </c>
      <c r="FY34" s="945">
        <v>32.26673724182632</v>
      </c>
      <c r="FZ34" s="945">
        <f t="shared" si="5"/>
        <v>75.766454612687568</v>
      </c>
      <c r="GA34" s="945">
        <v>261.1118558916516</v>
      </c>
      <c r="GB34" s="945">
        <v>0</v>
      </c>
      <c r="GC34" s="945">
        <v>0</v>
      </c>
      <c r="GD34" s="945">
        <v>0</v>
      </c>
      <c r="GE34" s="945">
        <v>0</v>
      </c>
      <c r="GF34" s="945">
        <v>0</v>
      </c>
      <c r="GG34" s="945">
        <v>0</v>
      </c>
      <c r="GH34" s="945">
        <v>0</v>
      </c>
      <c r="GI34" s="945">
        <v>0</v>
      </c>
      <c r="GJ34" s="945">
        <v>0</v>
      </c>
      <c r="GK34" s="945">
        <v>0</v>
      </c>
      <c r="GL34" s="945">
        <v>0</v>
      </c>
      <c r="GM34" s="945">
        <v>0</v>
      </c>
      <c r="GN34" s="945">
        <v>0</v>
      </c>
      <c r="GO34" s="945">
        <v>0</v>
      </c>
      <c r="GP34" s="945">
        <v>0</v>
      </c>
      <c r="GQ34" s="945">
        <v>0</v>
      </c>
      <c r="GR34" s="945">
        <f t="shared" si="6"/>
        <v>0</v>
      </c>
      <c r="GS34" s="1007">
        <v>27.508400000000002</v>
      </c>
      <c r="GT34" s="945">
        <v>28.08</v>
      </c>
      <c r="GU34" s="945">
        <v>31.53</v>
      </c>
      <c r="GV34" s="945">
        <f t="shared" si="34"/>
        <v>87.118400000000008</v>
      </c>
      <c r="GW34" s="945">
        <v>48.027999999999999</v>
      </c>
      <c r="GX34" s="945">
        <v>37.31</v>
      </c>
      <c r="GY34" s="945">
        <v>41.79</v>
      </c>
      <c r="GZ34" s="945">
        <f t="shared" si="13"/>
        <v>127.12799999999999</v>
      </c>
      <c r="HA34" s="945">
        <v>62.76</v>
      </c>
      <c r="HB34" s="945">
        <v>45.42</v>
      </c>
      <c r="HC34" s="945">
        <v>55.48</v>
      </c>
      <c r="HD34" s="945">
        <f t="shared" si="20"/>
        <v>163.66</v>
      </c>
      <c r="HE34" s="945">
        <v>64.59</v>
      </c>
      <c r="HF34" s="945">
        <v>42.41</v>
      </c>
      <c r="HG34" s="945">
        <v>91.33</v>
      </c>
      <c r="HH34" s="945">
        <f t="shared" si="10"/>
        <v>198.33</v>
      </c>
      <c r="HI34" s="1006">
        <f t="shared" si="11"/>
        <v>576.2364</v>
      </c>
      <c r="HJ34" s="1007">
        <v>0</v>
      </c>
      <c r="HK34" s="945">
        <v>0</v>
      </c>
      <c r="HL34" s="945">
        <v>0</v>
      </c>
      <c r="HM34" s="945">
        <v>0</v>
      </c>
      <c r="HN34" s="945">
        <v>0</v>
      </c>
      <c r="HO34" s="945">
        <v>0</v>
      </c>
      <c r="HP34" s="945">
        <v>0</v>
      </c>
      <c r="HQ34" s="945">
        <v>0</v>
      </c>
      <c r="HR34" s="945">
        <v>0</v>
      </c>
      <c r="HS34" s="945">
        <v>0</v>
      </c>
      <c r="HT34" s="945">
        <v>0</v>
      </c>
      <c r="HU34" s="945">
        <v>0</v>
      </c>
      <c r="HV34" s="945">
        <v>0</v>
      </c>
      <c r="HW34" s="945">
        <v>0</v>
      </c>
      <c r="HX34" s="945">
        <v>0</v>
      </c>
      <c r="HY34" s="945">
        <v>0</v>
      </c>
      <c r="HZ34" s="1006">
        <f t="shared" si="22"/>
        <v>0</v>
      </c>
      <c r="IA34" s="1007">
        <v>0</v>
      </c>
      <c r="IB34" s="945">
        <v>0</v>
      </c>
      <c r="IC34" s="945">
        <v>0</v>
      </c>
      <c r="ID34" s="1006">
        <v>0</v>
      </c>
    </row>
    <row r="35" spans="1:238" ht="21" customHeight="1">
      <c r="A35" s="2725" t="s">
        <v>822</v>
      </c>
      <c r="B35" s="1031"/>
      <c r="C35" s="1031"/>
      <c r="D35" s="1031"/>
      <c r="E35" s="1031"/>
      <c r="F35" s="1031"/>
      <c r="G35" s="1031"/>
      <c r="H35" s="1031"/>
      <c r="I35" s="1031"/>
      <c r="J35" s="1031"/>
      <c r="K35" s="1031"/>
      <c r="L35" s="1031"/>
      <c r="M35" s="1031"/>
      <c r="N35" s="1031"/>
      <c r="O35" s="1031"/>
      <c r="P35" s="1031"/>
      <c r="Q35" s="1031"/>
      <c r="R35" s="1031"/>
      <c r="S35" s="1031"/>
      <c r="T35" s="1031"/>
      <c r="U35" s="1031"/>
      <c r="V35" s="1031"/>
      <c r="W35" s="1031"/>
      <c r="X35" s="1031"/>
      <c r="Y35" s="1031"/>
      <c r="Z35" s="1031"/>
      <c r="AA35" s="1031"/>
      <c r="AB35" s="1031"/>
      <c r="AC35" s="1031"/>
      <c r="AD35" s="1031"/>
      <c r="AE35" s="1031"/>
      <c r="AF35" s="1031"/>
      <c r="AG35" s="1031"/>
      <c r="AH35" s="1031"/>
      <c r="AI35" s="1031"/>
      <c r="AJ35" s="1031"/>
      <c r="AK35" s="1031"/>
      <c r="AL35" s="1031"/>
      <c r="AM35" s="1031"/>
      <c r="AN35" s="1031"/>
      <c r="AO35" s="1031"/>
      <c r="AP35" s="1031"/>
      <c r="AQ35" s="1031"/>
      <c r="AR35" s="1031"/>
      <c r="AS35" s="1031"/>
      <c r="AT35" s="1031"/>
      <c r="AU35" s="1031"/>
      <c r="AV35" s="1031"/>
      <c r="AW35" s="1031"/>
      <c r="AX35" s="1031"/>
      <c r="AY35" s="1032"/>
      <c r="AZ35" s="1032"/>
      <c r="BA35" s="1032"/>
      <c r="BB35" s="1032"/>
      <c r="BC35" s="1032"/>
      <c r="BD35" s="1032"/>
      <c r="BE35" s="1032"/>
      <c r="BF35" s="1032"/>
      <c r="BG35" s="1032"/>
      <c r="BH35" s="1032"/>
      <c r="BI35" s="945"/>
      <c r="BJ35" s="945"/>
      <c r="BK35" s="945"/>
      <c r="BL35" s="945"/>
      <c r="BM35" s="945"/>
      <c r="BN35" s="945"/>
      <c r="BO35" s="945"/>
      <c r="BP35" s="945"/>
      <c r="BQ35" s="945"/>
      <c r="BR35" s="945"/>
      <c r="BS35" s="945"/>
      <c r="BT35" s="2735"/>
      <c r="BU35" s="2735"/>
      <c r="BV35" s="2735"/>
      <c r="BW35" s="2735">
        <v>0</v>
      </c>
      <c r="BX35" s="2735">
        <v>0</v>
      </c>
      <c r="BY35" s="2735">
        <v>0</v>
      </c>
      <c r="BZ35" s="2735">
        <v>0</v>
      </c>
      <c r="CA35" s="2735">
        <v>0</v>
      </c>
      <c r="CB35" s="2735">
        <v>0</v>
      </c>
      <c r="CC35" s="2735">
        <v>32.758040999999999</v>
      </c>
      <c r="CD35" s="2735">
        <v>25.911508999999999</v>
      </c>
      <c r="CE35" s="2735">
        <v>51.119172570000003</v>
      </c>
      <c r="CF35" s="2735">
        <v>109.78872256999999</v>
      </c>
      <c r="CG35" s="2735">
        <v>28.972771390000002</v>
      </c>
      <c r="CH35" s="2735">
        <v>29.643965039999998</v>
      </c>
      <c r="CI35" s="2735">
        <v>25.388957000000001</v>
      </c>
      <c r="CJ35" s="2735">
        <v>198.87043187999998</v>
      </c>
      <c r="CK35" s="2735">
        <v>31.9089858</v>
      </c>
      <c r="CL35" s="2735">
        <v>33.099528999999997</v>
      </c>
      <c r="CM35" s="2735">
        <v>0</v>
      </c>
      <c r="CN35" s="2735">
        <v>65.0085148</v>
      </c>
      <c r="CO35" s="2735">
        <v>30.008279999999999</v>
      </c>
      <c r="CP35" s="2735">
        <v>29.324861200000001</v>
      </c>
      <c r="CQ35" s="2735">
        <v>8.8207999999999995E-2</v>
      </c>
      <c r="CR35" s="2735">
        <v>59.421349200000002</v>
      </c>
      <c r="CS35" s="2735">
        <v>347.16559749999999</v>
      </c>
      <c r="CT35" s="2735">
        <v>22.617971050000001</v>
      </c>
      <c r="CU35" s="2735">
        <v>21.35272521000001</v>
      </c>
      <c r="CV35" s="2735">
        <v>20.753932290000009</v>
      </c>
      <c r="CW35" s="2735">
        <v>64.724628550000006</v>
      </c>
      <c r="CX35" s="2735">
        <v>21.388873710000002</v>
      </c>
      <c r="CY35" s="2735">
        <v>24.272848949999993</v>
      </c>
      <c r="CZ35" s="2735">
        <v>24.190960890000007</v>
      </c>
      <c r="DA35" s="2735">
        <v>69.852683550000009</v>
      </c>
      <c r="DB35" s="2735">
        <v>26.061315099999998</v>
      </c>
      <c r="DC35" s="2735">
        <v>25.274550690000002</v>
      </c>
      <c r="DD35" s="2735">
        <v>23.193815720000003</v>
      </c>
      <c r="DE35" s="2735">
        <v>74.529681510000003</v>
      </c>
      <c r="DF35" s="2735">
        <v>26.395226780000002</v>
      </c>
      <c r="DG35" s="2735">
        <v>25.466293569999998</v>
      </c>
      <c r="DH35" s="2735">
        <v>23.578791579999997</v>
      </c>
      <c r="DI35" s="2735">
        <v>75.440311929999993</v>
      </c>
      <c r="DJ35" s="2735">
        <v>284.54730554000002</v>
      </c>
      <c r="DK35" s="2735">
        <v>0</v>
      </c>
      <c r="DL35" s="2735">
        <v>40.841233000000003</v>
      </c>
      <c r="DM35" s="2735">
        <v>76.677134599999988</v>
      </c>
      <c r="DN35" s="2735">
        <v>117.51836759999999</v>
      </c>
      <c r="DO35" s="2735">
        <v>40.900479450000006</v>
      </c>
      <c r="DP35" s="2735">
        <v>40.437941600000002</v>
      </c>
      <c r="DQ35" s="2735">
        <v>43.1546041</v>
      </c>
      <c r="DR35" s="2735">
        <v>124.49302515000001</v>
      </c>
      <c r="DS35" s="2735">
        <v>242.01139275</v>
      </c>
      <c r="DT35" s="2735">
        <v>46.4156032</v>
      </c>
      <c r="DU35" s="2735">
        <v>51.481572</v>
      </c>
      <c r="DV35" s="2735">
        <v>47.185770199999986</v>
      </c>
      <c r="DW35" s="2735">
        <v>145.08294539999997</v>
      </c>
      <c r="DX35" s="2735">
        <v>43.830641450000002</v>
      </c>
      <c r="DY35" s="2735">
        <v>44.057090000000002</v>
      </c>
      <c r="DZ35" s="2735">
        <v>46.35904</v>
      </c>
      <c r="EA35" s="2735">
        <v>134.24677144999998</v>
      </c>
      <c r="EB35" s="2735">
        <v>521.34110959999998</v>
      </c>
      <c r="EC35" s="2735">
        <v>53.548812399999996</v>
      </c>
      <c r="ED35" s="945">
        <v>38.593800999999999</v>
      </c>
      <c r="EE35" s="945">
        <v>24.9875492</v>
      </c>
      <c r="EF35" s="945">
        <v>117.13016260000001</v>
      </c>
      <c r="EG35" s="945">
        <v>0.69695750000000001</v>
      </c>
      <c r="EH35" s="945">
        <v>1.298683</v>
      </c>
      <c r="EI35" s="945">
        <v>2.2580895000000001</v>
      </c>
      <c r="EJ35" s="945">
        <v>4.25373</v>
      </c>
      <c r="EK35" s="945">
        <v>4.1851855499999999</v>
      </c>
      <c r="EL35" s="945">
        <v>0</v>
      </c>
      <c r="EM35" s="945">
        <v>12.5363054</v>
      </c>
      <c r="EN35" s="945">
        <v>16.72149095</v>
      </c>
      <c r="EO35" s="945">
        <v>13.178584499999999</v>
      </c>
      <c r="EP35" s="945">
        <v>6.5614749999999999E-2</v>
      </c>
      <c r="EQ35" s="945">
        <v>33.934381299999998</v>
      </c>
      <c r="ER35" s="945">
        <v>47.17858055</v>
      </c>
      <c r="ES35" s="945">
        <v>185.28396410000002</v>
      </c>
      <c r="ET35" s="945">
        <v>20.837789899999997</v>
      </c>
      <c r="EU35" s="945">
        <v>17.038352399999997</v>
      </c>
      <c r="EV35" s="945">
        <v>0</v>
      </c>
      <c r="EW35" s="945">
        <v>37.876142299999998</v>
      </c>
      <c r="EX35" s="945">
        <v>41.046926399999997</v>
      </c>
      <c r="EY35" s="945">
        <v>23.7034211</v>
      </c>
      <c r="EZ35" s="945">
        <v>28.226683000000001</v>
      </c>
      <c r="FA35" s="945">
        <v>92.977030499999998</v>
      </c>
      <c r="FB35" s="945">
        <v>33.950769999999999</v>
      </c>
      <c r="FC35" s="945">
        <v>40.506649400000001</v>
      </c>
      <c r="FD35" s="945">
        <v>40.241831600000005</v>
      </c>
      <c r="FE35" s="945">
        <v>114.699251</v>
      </c>
      <c r="FF35" s="945">
        <v>38.351122400000001</v>
      </c>
      <c r="FG35" s="945">
        <v>36.679271799999995</v>
      </c>
      <c r="FH35" s="945">
        <v>39.2953793</v>
      </c>
      <c r="FI35" s="945">
        <v>114.3257735</v>
      </c>
      <c r="FJ35" s="945">
        <v>359.87819730000001</v>
      </c>
      <c r="FK35" s="945">
        <v>45.469441200000006</v>
      </c>
      <c r="FL35" s="945">
        <v>35.947786999999998</v>
      </c>
      <c r="FM35" s="945">
        <v>44.483697249999999</v>
      </c>
      <c r="FN35" s="945">
        <f t="shared" si="2"/>
        <v>125.90092545</v>
      </c>
      <c r="FO35" s="945">
        <v>52.58127125</v>
      </c>
      <c r="FP35" s="945">
        <v>53.907870000000003</v>
      </c>
      <c r="FQ35" s="945">
        <v>56.586273499999997</v>
      </c>
      <c r="FR35" s="945">
        <f t="shared" si="3"/>
        <v>163.07541474999999</v>
      </c>
      <c r="FS35" s="945">
        <v>61.710396500000002</v>
      </c>
      <c r="FT35" s="945">
        <v>84.863200500000005</v>
      </c>
      <c r="FU35" s="945">
        <v>77.833443750000001</v>
      </c>
      <c r="FV35" s="945">
        <f t="shared" si="4"/>
        <v>224.40704075000002</v>
      </c>
      <c r="FW35" s="945">
        <v>81.038843499999999</v>
      </c>
      <c r="FX35" s="945">
        <v>101.613046</v>
      </c>
      <c r="FY35" s="945">
        <v>93.543521999999996</v>
      </c>
      <c r="FZ35" s="945">
        <f t="shared" si="5"/>
        <v>276.19541149999998</v>
      </c>
      <c r="GA35" s="945">
        <v>789.57879245000004</v>
      </c>
      <c r="GB35" s="945">
        <v>105.473851</v>
      </c>
      <c r="GC35" s="945">
        <v>69.704885000000004</v>
      </c>
      <c r="GD35" s="945">
        <v>98.530046999999996</v>
      </c>
      <c r="GE35" s="945">
        <v>273.70878299999998</v>
      </c>
      <c r="GF35" s="945">
        <v>93.330808000000005</v>
      </c>
      <c r="GG35" s="945">
        <v>95.560026150000013</v>
      </c>
      <c r="GH35" s="945">
        <v>91.540565260000008</v>
      </c>
      <c r="GI35" s="945">
        <v>280.43139941000004</v>
      </c>
      <c r="GJ35" s="945">
        <v>101.0455364</v>
      </c>
      <c r="GK35" s="945">
        <v>101.5719726</v>
      </c>
      <c r="GL35" s="945">
        <v>110.06138211</v>
      </c>
      <c r="GM35" s="945">
        <v>312.67889111</v>
      </c>
      <c r="GN35" s="945">
        <v>101.38172005</v>
      </c>
      <c r="GO35" s="945">
        <v>105.0022124</v>
      </c>
      <c r="GP35" s="945">
        <v>109.31870766</v>
      </c>
      <c r="GQ35" s="945">
        <v>315.70264011</v>
      </c>
      <c r="GR35" s="945">
        <f t="shared" si="6"/>
        <v>1182.52171363</v>
      </c>
      <c r="GS35" s="1007">
        <v>122.066</v>
      </c>
      <c r="GT35" s="945">
        <v>105.03100000000001</v>
      </c>
      <c r="GU35" s="945">
        <v>114.337</v>
      </c>
      <c r="GV35" s="945">
        <f t="shared" si="34"/>
        <v>341.43400000000003</v>
      </c>
      <c r="GW35" s="945">
        <v>119.03</v>
      </c>
      <c r="GX35" s="945">
        <v>125.43</v>
      </c>
      <c r="GY35" s="945">
        <v>125.28</v>
      </c>
      <c r="GZ35" s="945">
        <f t="shared" si="13"/>
        <v>369.74</v>
      </c>
      <c r="HA35" s="945">
        <v>146.35</v>
      </c>
      <c r="HB35" s="945">
        <v>166.97</v>
      </c>
      <c r="HC35" s="945">
        <v>143.32</v>
      </c>
      <c r="HD35" s="945">
        <f>HA35+HB35+HC35</f>
        <v>456.64</v>
      </c>
      <c r="HE35" s="945">
        <v>148.46</v>
      </c>
      <c r="HF35" s="945">
        <v>155.94</v>
      </c>
      <c r="HG35" s="945">
        <v>137.37</v>
      </c>
      <c r="HH35" s="945">
        <f t="shared" si="10"/>
        <v>441.77</v>
      </c>
      <c r="HI35" s="1006">
        <f t="shared" si="11"/>
        <v>1609.5840000000001</v>
      </c>
      <c r="HJ35" s="1007">
        <v>156.41938450000001</v>
      </c>
      <c r="HK35" s="945">
        <v>134.37990134999998</v>
      </c>
      <c r="HL35" s="945">
        <v>145.18155340000001</v>
      </c>
      <c r="HM35" s="945">
        <v>435.98083924999997</v>
      </c>
      <c r="HN35" s="945">
        <v>155.4320276</v>
      </c>
      <c r="HO35" s="945">
        <v>145.08359869999998</v>
      </c>
      <c r="HP35" s="945">
        <v>95.50433790000001</v>
      </c>
      <c r="HQ35" s="945">
        <v>396.01996419999995</v>
      </c>
      <c r="HR35" s="945">
        <v>103.0248283</v>
      </c>
      <c r="HS35" s="945">
        <v>135.24637230000002</v>
      </c>
      <c r="HT35" s="945">
        <v>126.392538</v>
      </c>
      <c r="HU35" s="945">
        <v>364.66373860000004</v>
      </c>
      <c r="HV35" s="945">
        <v>137.03980300000001</v>
      </c>
      <c r="HW35" s="945">
        <v>110.511979</v>
      </c>
      <c r="HX35" s="945">
        <v>118.4654341</v>
      </c>
      <c r="HY35" s="945">
        <v>366.01721610000004</v>
      </c>
      <c r="HZ35" s="1006">
        <f t="shared" si="22"/>
        <v>1562.68175815</v>
      </c>
      <c r="IA35" s="1007">
        <v>128.35441950000001</v>
      </c>
      <c r="IB35" s="945">
        <v>98.804507000000001</v>
      </c>
      <c r="IC35" s="945">
        <v>92.934189000000003</v>
      </c>
      <c r="ID35" s="1006">
        <v>320.09311550000001</v>
      </c>
    </row>
    <row r="36" spans="1:238" ht="21" customHeight="1">
      <c r="A36" s="2725" t="s">
        <v>823</v>
      </c>
      <c r="B36" s="1031"/>
      <c r="C36" s="1031"/>
      <c r="D36" s="1031"/>
      <c r="E36" s="1031"/>
      <c r="F36" s="1031"/>
      <c r="G36" s="1031"/>
      <c r="H36" s="1031"/>
      <c r="I36" s="1031"/>
      <c r="J36" s="1031"/>
      <c r="K36" s="1031"/>
      <c r="L36" s="1031"/>
      <c r="M36" s="1031"/>
      <c r="N36" s="1031"/>
      <c r="O36" s="1031"/>
      <c r="P36" s="1031"/>
      <c r="Q36" s="1031"/>
      <c r="R36" s="1031"/>
      <c r="S36" s="1031"/>
      <c r="T36" s="1031"/>
      <c r="U36" s="1031"/>
      <c r="V36" s="1031"/>
      <c r="W36" s="1031"/>
      <c r="X36" s="1031"/>
      <c r="Y36" s="1031"/>
      <c r="Z36" s="1031"/>
      <c r="AA36" s="1031"/>
      <c r="AB36" s="1031"/>
      <c r="AC36" s="1031"/>
      <c r="AD36" s="1031"/>
      <c r="AE36" s="1031"/>
      <c r="AF36" s="1031"/>
      <c r="AG36" s="1031"/>
      <c r="AH36" s="1031"/>
      <c r="AI36" s="1031"/>
      <c r="AJ36" s="1031"/>
      <c r="AK36" s="1031"/>
      <c r="AL36" s="1031"/>
      <c r="AM36" s="1031"/>
      <c r="AN36" s="1031"/>
      <c r="AO36" s="1031"/>
      <c r="AP36" s="1031"/>
      <c r="AQ36" s="1031"/>
      <c r="AR36" s="1031"/>
      <c r="AS36" s="1031"/>
      <c r="AT36" s="1031"/>
      <c r="AU36" s="1031"/>
      <c r="AV36" s="1031"/>
      <c r="AW36" s="1031"/>
      <c r="AX36" s="1031"/>
      <c r="AY36" s="1032"/>
      <c r="AZ36" s="1032"/>
      <c r="BA36" s="1032"/>
      <c r="BB36" s="1032"/>
      <c r="BC36" s="1032"/>
      <c r="BD36" s="1032"/>
      <c r="BE36" s="1032"/>
      <c r="BF36" s="1032"/>
      <c r="BG36" s="1032"/>
      <c r="BH36" s="1032"/>
      <c r="BI36" s="945"/>
      <c r="BJ36" s="945"/>
      <c r="BK36" s="945"/>
      <c r="BL36" s="945"/>
      <c r="BM36" s="945"/>
      <c r="BN36" s="945"/>
      <c r="BO36" s="945"/>
      <c r="BP36" s="945"/>
      <c r="BQ36" s="945"/>
      <c r="BR36" s="945"/>
      <c r="BS36" s="945"/>
      <c r="BT36" s="2735"/>
      <c r="BU36" s="2735"/>
      <c r="BV36" s="2735"/>
      <c r="BW36" s="2735">
        <v>0</v>
      </c>
      <c r="BX36" s="2735">
        <v>0</v>
      </c>
      <c r="BY36" s="2735">
        <v>0</v>
      </c>
      <c r="BZ36" s="2735">
        <v>0</v>
      </c>
      <c r="CA36" s="2735">
        <v>0</v>
      </c>
      <c r="CB36" s="2735">
        <v>0</v>
      </c>
      <c r="CC36" s="2735">
        <v>15.53002858</v>
      </c>
      <c r="CD36" s="2735">
        <v>0</v>
      </c>
      <c r="CE36" s="2735">
        <v>0</v>
      </c>
      <c r="CF36" s="2735">
        <v>15.53002858</v>
      </c>
      <c r="CG36" s="2735">
        <v>0</v>
      </c>
      <c r="CH36" s="2735">
        <v>0</v>
      </c>
      <c r="CI36" s="2735">
        <v>0</v>
      </c>
      <c r="CJ36" s="2735">
        <v>0</v>
      </c>
      <c r="CK36" s="2735">
        <v>0</v>
      </c>
      <c r="CL36" s="2735">
        <v>0</v>
      </c>
      <c r="CM36" s="2735">
        <v>0</v>
      </c>
      <c r="CN36" s="2735">
        <v>0</v>
      </c>
      <c r="CO36" s="2735">
        <v>0</v>
      </c>
      <c r="CP36" s="2735">
        <v>0</v>
      </c>
      <c r="CQ36" s="2735">
        <v>0</v>
      </c>
      <c r="CR36" s="2735">
        <v>0</v>
      </c>
      <c r="CS36" s="2735">
        <v>15.53002858</v>
      </c>
      <c r="CT36" s="2735">
        <v>67.494920450000009</v>
      </c>
      <c r="CU36" s="2735">
        <v>21.340700792686008</v>
      </c>
      <c r="CV36" s="2735">
        <v>27.3957102</v>
      </c>
      <c r="CW36" s="2735">
        <v>25.421842673232018</v>
      </c>
      <c r="CX36" s="2735">
        <v>68.524452451506619</v>
      </c>
      <c r="CY36" s="2735">
        <v>128.68129544999999</v>
      </c>
      <c r="CZ36" s="2735">
        <v>24.727397374961807</v>
      </c>
      <c r="DA36" s="2735">
        <v>33.277210199999999</v>
      </c>
      <c r="DB36" s="2735">
        <v>34.824841549999995</v>
      </c>
      <c r="DC36" s="2735">
        <v>75.985810653834619</v>
      </c>
      <c r="DD36" s="2735">
        <v>100.42793022999999</v>
      </c>
      <c r="DE36" s="2735">
        <v>144.51026310534127</v>
      </c>
      <c r="DF36" s="2735">
        <v>28.41853100915063</v>
      </c>
      <c r="DG36" s="2735">
        <v>28.774131642715737</v>
      </c>
      <c r="DH36" s="2735">
        <v>83.356743424192402</v>
      </c>
      <c r="DI36" s="2735">
        <v>227.86700652953365</v>
      </c>
      <c r="DJ36" s="2735">
        <v>28.259309320435204</v>
      </c>
      <c r="DK36" s="2735">
        <v>10.447236659078687</v>
      </c>
      <c r="DL36" s="2735">
        <v>7.8182912413948866</v>
      </c>
      <c r="DM36" s="2735">
        <v>7.4324873505562934</v>
      </c>
      <c r="DN36" s="2735">
        <v>25.698015251029865</v>
      </c>
      <c r="DO36" s="2735">
        <v>21.023389383686911</v>
      </c>
      <c r="DP36" s="2735">
        <v>17.58056408790182</v>
      </c>
      <c r="DQ36" s="2735">
        <v>11.598504239293202</v>
      </c>
      <c r="DR36" s="2735">
        <v>50.20245771088193</v>
      </c>
      <c r="DS36" s="2735">
        <v>75.900472961911802</v>
      </c>
      <c r="DT36" s="2735">
        <v>39.05462683199228</v>
      </c>
      <c r="DU36" s="2735">
        <v>0</v>
      </c>
      <c r="DV36" s="2735">
        <v>0</v>
      </c>
      <c r="DW36" s="2735">
        <v>39.05462683199228</v>
      </c>
      <c r="DX36" s="2735">
        <v>9.3491146099999991</v>
      </c>
      <c r="DY36" s="2735">
        <v>0</v>
      </c>
      <c r="DZ36" s="2735">
        <v>0</v>
      </c>
      <c r="EA36" s="2735">
        <v>9.3491146099999991</v>
      </c>
      <c r="EB36" s="2735">
        <v>89.335884269999994</v>
      </c>
      <c r="EC36" s="2735">
        <v>0</v>
      </c>
      <c r="ED36" s="945">
        <v>0</v>
      </c>
      <c r="EE36" s="945">
        <v>0</v>
      </c>
      <c r="EF36" s="945">
        <v>0</v>
      </c>
      <c r="EG36" s="945">
        <v>49.212331340000006</v>
      </c>
      <c r="EH36" s="945">
        <v>14.652116619999999</v>
      </c>
      <c r="EI36" s="945">
        <v>7.3410186000000017</v>
      </c>
      <c r="EJ36" s="945">
        <v>71.205466560000005</v>
      </c>
      <c r="EK36" s="945">
        <v>0</v>
      </c>
      <c r="EL36" s="945">
        <v>23.977612000000001</v>
      </c>
      <c r="EM36" s="945">
        <v>0</v>
      </c>
      <c r="EN36" s="945">
        <v>23.977612000000001</v>
      </c>
      <c r="EO36" s="945">
        <v>0</v>
      </c>
      <c r="EP36" s="945">
        <v>0</v>
      </c>
      <c r="EQ36" s="945">
        <v>0</v>
      </c>
      <c r="ER36" s="945">
        <v>0</v>
      </c>
      <c r="ES36" s="945">
        <v>95.183078559999998</v>
      </c>
      <c r="ET36" s="945">
        <v>12.935454905880102</v>
      </c>
      <c r="EU36" s="945">
        <v>10.435084212850287</v>
      </c>
      <c r="EV36" s="945">
        <v>11.927649590772576</v>
      </c>
      <c r="EW36" s="945">
        <v>35.298188709502966</v>
      </c>
      <c r="EX36" s="945">
        <v>16.828007681930917</v>
      </c>
      <c r="EY36" s="945">
        <v>13.272162264206671</v>
      </c>
      <c r="EZ36" s="945">
        <v>18.155761589101669</v>
      </c>
      <c r="FA36" s="945">
        <v>48.255931535239256</v>
      </c>
      <c r="FB36" s="945">
        <v>6.7989980207776766</v>
      </c>
      <c r="FC36" s="945">
        <v>14.331165254203357</v>
      </c>
      <c r="FD36" s="945">
        <v>0.51682666824441403</v>
      </c>
      <c r="FE36" s="945">
        <v>21.646989943225446</v>
      </c>
      <c r="FF36" s="945">
        <v>22.429045793994003</v>
      </c>
      <c r="FG36" s="945">
        <v>14.585228323007749</v>
      </c>
      <c r="FH36" s="945">
        <v>23.811666365343648</v>
      </c>
      <c r="FI36" s="945">
        <v>60.825940482345402</v>
      </c>
      <c r="FJ36" s="945">
        <v>166.02705067031306</v>
      </c>
      <c r="FK36" s="945">
        <v>11.662905477217087</v>
      </c>
      <c r="FL36" s="945">
        <v>13.127279523122569</v>
      </c>
      <c r="FM36" s="945">
        <v>18.392713742062245</v>
      </c>
      <c r="FN36" s="945">
        <f t="shared" si="2"/>
        <v>43.182898742401903</v>
      </c>
      <c r="FO36" s="945">
        <v>21.338005224319048</v>
      </c>
      <c r="FP36" s="945">
        <v>16.561662041388956</v>
      </c>
      <c r="FQ36" s="945">
        <v>24.404277544774168</v>
      </c>
      <c r="FR36" s="945">
        <f t="shared" si="3"/>
        <v>62.303944810482172</v>
      </c>
      <c r="FS36" s="945">
        <v>24.274178539633851</v>
      </c>
      <c r="FT36" s="945">
        <v>22.437047942452573</v>
      </c>
      <c r="FU36" s="945">
        <v>30.596591823068191</v>
      </c>
      <c r="FV36" s="945">
        <f t="shared" si="4"/>
        <v>77.307818305154612</v>
      </c>
      <c r="FW36" s="945">
        <v>26.212271573798382</v>
      </c>
      <c r="FX36" s="945">
        <v>29.912454634149974</v>
      </c>
      <c r="FY36" s="945">
        <v>41.63157608316795</v>
      </c>
      <c r="FZ36" s="945">
        <f t="shared" si="5"/>
        <v>97.756302291116299</v>
      </c>
      <c r="GA36" s="945">
        <v>280.55096414915494</v>
      </c>
      <c r="GB36" s="945">
        <v>11.992272841827351</v>
      </c>
      <c r="GC36" s="945">
        <v>11.017604553762306</v>
      </c>
      <c r="GD36" s="945">
        <v>16.284335088326308</v>
      </c>
      <c r="GE36" s="945">
        <v>39.29421248391597</v>
      </c>
      <c r="GF36" s="945">
        <v>13.541249407437606</v>
      </c>
      <c r="GG36" s="945">
        <v>14.165543119377102</v>
      </c>
      <c r="GH36" s="945">
        <v>20.24282911561048</v>
      </c>
      <c r="GI36" s="945">
        <v>47.949621642425186</v>
      </c>
      <c r="GJ36" s="945">
        <v>15.694411426693419</v>
      </c>
      <c r="GK36" s="945">
        <v>14.444528223357574</v>
      </c>
      <c r="GL36" s="945">
        <v>17.270025434252439</v>
      </c>
      <c r="GM36" s="945">
        <v>47.408965084303432</v>
      </c>
      <c r="GN36" s="945">
        <v>18.18547925060199</v>
      </c>
      <c r="GO36" s="945">
        <v>19.36383047380782</v>
      </c>
      <c r="GP36" s="945">
        <v>27.96978701233364</v>
      </c>
      <c r="GQ36" s="945">
        <v>65.51909673674345</v>
      </c>
      <c r="GR36" s="945">
        <f t="shared" si="6"/>
        <v>200.17189594738804</v>
      </c>
      <c r="GS36" s="1007">
        <v>13.6905</v>
      </c>
      <c r="GT36" s="945">
        <v>13.976000000000001</v>
      </c>
      <c r="GU36" s="945">
        <v>15.694000000000001</v>
      </c>
      <c r="GV36" s="945">
        <f t="shared" si="34"/>
        <v>43.360500000000002</v>
      </c>
      <c r="GW36" s="945">
        <v>23.9</v>
      </c>
      <c r="GX36" s="945">
        <v>18.57</v>
      </c>
      <c r="GY36" s="945">
        <v>20.8</v>
      </c>
      <c r="GZ36" s="945">
        <f t="shared" si="13"/>
        <v>63.269999999999996</v>
      </c>
      <c r="HA36" s="945">
        <v>28.19</v>
      </c>
      <c r="HB36" s="945">
        <v>19.3</v>
      </c>
      <c r="HC36" s="945">
        <v>24.29</v>
      </c>
      <c r="HD36" s="945">
        <f>HA36+HB36+HC36</f>
        <v>71.78</v>
      </c>
      <c r="HE36" s="945">
        <v>28.25</v>
      </c>
      <c r="HF36" s="945">
        <v>20.32</v>
      </c>
      <c r="HG36" s="945">
        <v>43.75</v>
      </c>
      <c r="HH36" s="945">
        <f t="shared" si="10"/>
        <v>92.32</v>
      </c>
      <c r="HI36" s="1006">
        <f t="shared" si="11"/>
        <v>270.73050000000001</v>
      </c>
      <c r="HJ36" s="1007">
        <v>39.116218126569962</v>
      </c>
      <c r="HK36" s="945">
        <v>44.701745343393767</v>
      </c>
      <c r="HL36" s="945">
        <v>43.634696489139728</v>
      </c>
      <c r="HM36" s="945">
        <v>127.45265995910347</v>
      </c>
      <c r="HN36" s="945">
        <v>59.261688609124867</v>
      </c>
      <c r="HO36" s="945">
        <v>52.275204112210446</v>
      </c>
      <c r="HP36" s="945">
        <v>60.236803133870424</v>
      </c>
      <c r="HQ36" s="945">
        <v>171.77369585520574</v>
      </c>
      <c r="HR36" s="945">
        <v>48.960079072730039</v>
      </c>
      <c r="HS36" s="945">
        <v>41.545886487545374</v>
      </c>
      <c r="HT36" s="945">
        <v>59.266820041672275</v>
      </c>
      <c r="HU36" s="945">
        <v>149.77278560194767</v>
      </c>
      <c r="HV36" s="945">
        <v>47.490653267553725</v>
      </c>
      <c r="HW36" s="945">
        <v>41.776434626240167</v>
      </c>
      <c r="HX36" s="945">
        <v>114.42837321645435</v>
      </c>
      <c r="HY36" s="945">
        <v>203.6954611102482</v>
      </c>
      <c r="HZ36" s="1006">
        <f t="shared" si="22"/>
        <v>652.69460252650504</v>
      </c>
      <c r="IA36" s="1007">
        <v>47.3108428289394</v>
      </c>
      <c r="IB36" s="945">
        <v>43.112434374519601</v>
      </c>
      <c r="IC36" s="945">
        <v>75.487805637626892</v>
      </c>
      <c r="ID36" s="1006">
        <v>165.91108284108589</v>
      </c>
    </row>
    <row r="37" spans="1:238" ht="21" customHeight="1">
      <c r="A37" s="2725" t="s">
        <v>824</v>
      </c>
      <c r="B37" s="1031"/>
      <c r="C37" s="1031"/>
      <c r="D37" s="1031"/>
      <c r="E37" s="1031"/>
      <c r="F37" s="1031"/>
      <c r="G37" s="1031"/>
      <c r="H37" s="1031"/>
      <c r="I37" s="1031"/>
      <c r="J37" s="1031"/>
      <c r="K37" s="1031"/>
      <c r="L37" s="1031"/>
      <c r="M37" s="1031"/>
      <c r="N37" s="1031"/>
      <c r="O37" s="1031"/>
      <c r="P37" s="1031"/>
      <c r="Q37" s="1031"/>
      <c r="R37" s="1031"/>
      <c r="S37" s="1031"/>
      <c r="T37" s="1031"/>
      <c r="U37" s="1031"/>
      <c r="V37" s="1031"/>
      <c r="W37" s="1031"/>
      <c r="X37" s="1031"/>
      <c r="Y37" s="1031"/>
      <c r="Z37" s="1031"/>
      <c r="AA37" s="1031"/>
      <c r="AB37" s="1031"/>
      <c r="AC37" s="1031"/>
      <c r="AD37" s="1031"/>
      <c r="AE37" s="1031"/>
      <c r="AF37" s="1031"/>
      <c r="AG37" s="1031"/>
      <c r="AH37" s="1031"/>
      <c r="AI37" s="1031"/>
      <c r="AJ37" s="1031"/>
      <c r="AK37" s="1031"/>
      <c r="AL37" s="1031"/>
      <c r="AM37" s="1031"/>
      <c r="AN37" s="1031"/>
      <c r="AO37" s="1031"/>
      <c r="AP37" s="1031"/>
      <c r="AQ37" s="1031"/>
      <c r="AR37" s="1031"/>
      <c r="AS37" s="1031"/>
      <c r="AT37" s="1031"/>
      <c r="AU37" s="1031"/>
      <c r="AV37" s="1031"/>
      <c r="AW37" s="1031"/>
      <c r="AX37" s="1031"/>
      <c r="AY37" s="1032"/>
      <c r="AZ37" s="1032"/>
      <c r="BA37" s="1032"/>
      <c r="BB37" s="1032"/>
      <c r="BC37" s="1032"/>
      <c r="BD37" s="1032"/>
      <c r="BE37" s="1032"/>
      <c r="BF37" s="1032"/>
      <c r="BG37" s="1032"/>
      <c r="BH37" s="1032"/>
      <c r="BI37" s="945"/>
      <c r="BJ37" s="945"/>
      <c r="BK37" s="945"/>
      <c r="BL37" s="945"/>
      <c r="BM37" s="945"/>
      <c r="BN37" s="945"/>
      <c r="BO37" s="945"/>
      <c r="BP37" s="945"/>
      <c r="BQ37" s="945"/>
      <c r="BR37" s="945"/>
      <c r="BS37" s="945"/>
      <c r="BT37" s="2735"/>
      <c r="BU37" s="2735"/>
      <c r="BV37" s="2735"/>
      <c r="BW37" s="2735"/>
      <c r="BX37" s="2735"/>
      <c r="BY37" s="2735"/>
      <c r="BZ37" s="2735"/>
      <c r="CA37" s="2735"/>
      <c r="CB37" s="2735"/>
      <c r="CC37" s="2735"/>
      <c r="CD37" s="2735"/>
      <c r="CE37" s="2735"/>
      <c r="CF37" s="2735"/>
      <c r="CG37" s="2735"/>
      <c r="CH37" s="2735"/>
      <c r="CI37" s="2735"/>
      <c r="CJ37" s="2735"/>
      <c r="CK37" s="2735"/>
      <c r="CL37" s="2735"/>
      <c r="CM37" s="2735"/>
      <c r="CN37" s="2735"/>
      <c r="CO37" s="2735"/>
      <c r="CP37" s="2735"/>
      <c r="CQ37" s="2735"/>
      <c r="CR37" s="2735"/>
      <c r="CS37" s="2735"/>
      <c r="CT37" s="2735"/>
      <c r="CU37" s="2735"/>
      <c r="CV37" s="2735"/>
      <c r="CW37" s="2735"/>
      <c r="CX37" s="2735"/>
      <c r="CY37" s="2735"/>
      <c r="CZ37" s="2735"/>
      <c r="DA37" s="2735"/>
      <c r="DB37" s="2735"/>
      <c r="DC37" s="2735"/>
      <c r="DD37" s="2735"/>
      <c r="DE37" s="2735"/>
      <c r="DF37" s="2735"/>
      <c r="DG37" s="2735"/>
      <c r="DH37" s="2735"/>
      <c r="DI37" s="2735"/>
      <c r="DJ37" s="2735"/>
      <c r="DK37" s="2735"/>
      <c r="DL37" s="2735"/>
      <c r="DM37" s="2735"/>
      <c r="DN37" s="2735"/>
      <c r="DO37" s="2735"/>
      <c r="DP37" s="2735"/>
      <c r="DQ37" s="2735"/>
      <c r="DR37" s="2735"/>
      <c r="DS37" s="2735"/>
      <c r="DT37" s="2735"/>
      <c r="DU37" s="2735"/>
      <c r="DV37" s="2735"/>
      <c r="DW37" s="2735"/>
      <c r="DX37" s="2735"/>
      <c r="DY37" s="2735"/>
      <c r="DZ37" s="2735"/>
      <c r="EA37" s="2735"/>
      <c r="EB37" s="2735"/>
      <c r="EC37" s="2735"/>
      <c r="ED37" s="945"/>
      <c r="EE37" s="945"/>
      <c r="EF37" s="945"/>
      <c r="EG37" s="945"/>
      <c r="EH37" s="945"/>
      <c r="EI37" s="945"/>
      <c r="EJ37" s="945"/>
      <c r="EK37" s="945"/>
      <c r="EL37" s="945"/>
      <c r="EM37" s="945"/>
      <c r="EN37" s="945"/>
      <c r="EO37" s="945"/>
      <c r="EP37" s="945"/>
      <c r="EQ37" s="945"/>
      <c r="ER37" s="945"/>
      <c r="ES37" s="945"/>
      <c r="ET37" s="945">
        <v>99.392351346033408</v>
      </c>
      <c r="EU37" s="945">
        <v>93.794079830011057</v>
      </c>
      <c r="EV37" s="945">
        <v>47.31946824593026</v>
      </c>
      <c r="EW37" s="945">
        <v>240.50589942197473</v>
      </c>
      <c r="EX37" s="945">
        <v>177.73746185392633</v>
      </c>
      <c r="EY37" s="945">
        <v>97.067473297362952</v>
      </c>
      <c r="EZ37" s="945">
        <v>65.694726067674992</v>
      </c>
      <c r="FA37" s="945">
        <v>340.49966121896426</v>
      </c>
      <c r="FB37" s="945">
        <v>27.197889912000001</v>
      </c>
      <c r="FC37" s="945">
        <v>162.50131307199999</v>
      </c>
      <c r="FD37" s="945">
        <v>2.5051798959999978</v>
      </c>
      <c r="FE37" s="945">
        <v>192.20438288</v>
      </c>
      <c r="FF37" s="945">
        <v>97.077521216000008</v>
      </c>
      <c r="FG37" s="945">
        <v>81.85220942399998</v>
      </c>
      <c r="FH37" s="945">
        <v>95.440183943999997</v>
      </c>
      <c r="FI37" s="945">
        <v>274.36991458400001</v>
      </c>
      <c r="FJ37" s="945">
        <v>1047.5798581049389</v>
      </c>
      <c r="FK37" s="945">
        <v>81.402808063999998</v>
      </c>
      <c r="FL37" s="945">
        <v>93.779668360000002</v>
      </c>
      <c r="FM37" s="945">
        <v>75.595404799999997</v>
      </c>
      <c r="FN37" s="945">
        <f t="shared" si="2"/>
        <v>250.777881224</v>
      </c>
      <c r="FO37" s="945">
        <v>105.33639546399999</v>
      </c>
      <c r="FP37" s="945">
        <v>124.12963407200003</v>
      </c>
      <c r="FQ37" s="945">
        <v>215.84706545600005</v>
      </c>
      <c r="FR37" s="945">
        <f t="shared" si="3"/>
        <v>445.31309499200006</v>
      </c>
      <c r="FS37" s="945">
        <v>97.096714158535406</v>
      </c>
      <c r="FT37" s="945">
        <v>89.74819176981029</v>
      </c>
      <c r="FU37" s="945">
        <v>122.38636729227277</v>
      </c>
      <c r="FV37" s="945">
        <f t="shared" si="4"/>
        <v>309.23127322061845</v>
      </c>
      <c r="FW37" s="945">
        <v>104.84908629519353</v>
      </c>
      <c r="FX37" s="945">
        <v>119.64981853659989</v>
      </c>
      <c r="FY37" s="945">
        <v>166.5263043326718</v>
      </c>
      <c r="FZ37" s="945">
        <f t="shared" si="5"/>
        <v>391.0252091644652</v>
      </c>
      <c r="GA37" s="945">
        <v>1396.3474586010836</v>
      </c>
      <c r="GB37" s="945">
        <v>47.969091367309403</v>
      </c>
      <c r="GC37" s="945">
        <v>44.070418215049223</v>
      </c>
      <c r="GD37" s="945">
        <v>65.137340353305234</v>
      </c>
      <c r="GE37" s="945">
        <v>157.17684993566388</v>
      </c>
      <c r="GF37" s="945">
        <v>54.164997629750424</v>
      </c>
      <c r="GG37" s="945">
        <v>56.662172477508406</v>
      </c>
      <c r="GH37" s="945">
        <v>80.971316462441919</v>
      </c>
      <c r="GI37" s="945">
        <v>191.79848656970074</v>
      </c>
      <c r="GJ37" s="945">
        <v>62.777645706773676</v>
      </c>
      <c r="GK37" s="945">
        <v>57.778112893430297</v>
      </c>
      <c r="GL37" s="945">
        <v>69.080101737009755</v>
      </c>
      <c r="GM37" s="945">
        <v>189.63586033721373</v>
      </c>
      <c r="GN37" s="945">
        <v>72.741917002407959</v>
      </c>
      <c r="GO37" s="945">
        <v>77.455321895231279</v>
      </c>
      <c r="GP37" s="945">
        <v>111.87914804933455</v>
      </c>
      <c r="GQ37" s="945">
        <v>262.07638694697374</v>
      </c>
      <c r="GR37" s="945">
        <f t="shared" si="6"/>
        <v>800.68758378955215</v>
      </c>
      <c r="GS37" s="1007">
        <v>54.762</v>
      </c>
      <c r="GT37" s="945">
        <v>55.908000000000001</v>
      </c>
      <c r="GU37" s="945">
        <v>62.777000000000001</v>
      </c>
      <c r="GV37" s="945">
        <f t="shared" si="34"/>
        <v>173.447</v>
      </c>
      <c r="GW37" s="945">
        <v>95.61</v>
      </c>
      <c r="GX37" s="945">
        <v>74.28</v>
      </c>
      <c r="GY37" s="945">
        <v>83.2</v>
      </c>
      <c r="GZ37" s="945">
        <f t="shared" si="13"/>
        <v>253.08999999999997</v>
      </c>
      <c r="HA37" s="945">
        <v>112.75</v>
      </c>
      <c r="HB37" s="945">
        <v>77.22</v>
      </c>
      <c r="HC37" s="945">
        <v>97.15</v>
      </c>
      <c r="HD37" s="945">
        <f>HA37+HB37+HC37</f>
        <v>287.12</v>
      </c>
      <c r="HE37" s="945">
        <v>112.98</v>
      </c>
      <c r="HF37" s="945">
        <v>81.260000000000005</v>
      </c>
      <c r="HG37" s="945">
        <v>174.98</v>
      </c>
      <c r="HH37" s="945">
        <f t="shared" si="10"/>
        <v>369.22</v>
      </c>
      <c r="HI37" s="1006">
        <f t="shared" si="11"/>
        <v>1082.877</v>
      </c>
      <c r="HJ37" s="1007">
        <v>3.9116218126569957</v>
      </c>
      <c r="HK37" s="945">
        <v>4.4701745343393755</v>
      </c>
      <c r="HL37" s="945">
        <v>4.3634696489139717</v>
      </c>
      <c r="HM37" s="945">
        <v>12.745265995910342</v>
      </c>
      <c r="HN37" s="945">
        <v>5.9261688609124858</v>
      </c>
      <c r="HO37" s="945">
        <v>5.227520411221044</v>
      </c>
      <c r="HP37" s="945">
        <v>6.0236803133870414</v>
      </c>
      <c r="HQ37" s="945">
        <v>17.177369585520569</v>
      </c>
      <c r="HR37" s="945">
        <v>4.8960079072730025</v>
      </c>
      <c r="HS37" s="945">
        <v>4.1545886487545367</v>
      </c>
      <c r="HT37" s="945">
        <v>5.926682004167227</v>
      </c>
      <c r="HU37" s="945">
        <v>14.977278560194765</v>
      </c>
      <c r="HV37" s="945">
        <v>4.749065326755372</v>
      </c>
      <c r="HW37" s="945">
        <v>4.1776434626240162</v>
      </c>
      <c r="HX37" s="945">
        <v>11.442837321645433</v>
      </c>
      <c r="HY37" s="945">
        <v>20.369546111024821</v>
      </c>
      <c r="HZ37" s="1006">
        <f t="shared" si="22"/>
        <v>65.269460252650504</v>
      </c>
      <c r="IA37" s="1007">
        <v>6.3977509495606055</v>
      </c>
      <c r="IB37" s="945">
        <v>5.9779101041186262</v>
      </c>
      <c r="IC37" s="945">
        <v>9.2154472304293549</v>
      </c>
      <c r="ID37" s="1006">
        <v>21.591108284108586</v>
      </c>
    </row>
    <row r="38" spans="1:238" ht="21" customHeight="1">
      <c r="A38" s="2725" t="s">
        <v>825</v>
      </c>
      <c r="B38" s="1031"/>
      <c r="C38" s="1031"/>
      <c r="D38" s="1031"/>
      <c r="E38" s="1031"/>
      <c r="F38" s="1031"/>
      <c r="G38" s="1031"/>
      <c r="H38" s="1031"/>
      <c r="I38" s="1031"/>
      <c r="J38" s="1031"/>
      <c r="K38" s="1031"/>
      <c r="L38" s="1031"/>
      <c r="M38" s="1031"/>
      <c r="N38" s="1031"/>
      <c r="O38" s="1031"/>
      <c r="P38" s="1031"/>
      <c r="Q38" s="1031"/>
      <c r="R38" s="1031"/>
      <c r="S38" s="1031"/>
      <c r="T38" s="1031"/>
      <c r="U38" s="1031"/>
      <c r="V38" s="1031"/>
      <c r="W38" s="1031"/>
      <c r="X38" s="1031"/>
      <c r="Y38" s="1031"/>
      <c r="Z38" s="1031"/>
      <c r="AA38" s="1031"/>
      <c r="AB38" s="1031"/>
      <c r="AC38" s="1031"/>
      <c r="AD38" s="1031"/>
      <c r="AE38" s="1031"/>
      <c r="AF38" s="1031"/>
      <c r="AG38" s="1031"/>
      <c r="AH38" s="1031"/>
      <c r="AI38" s="1031"/>
      <c r="AJ38" s="1031"/>
      <c r="AK38" s="1031"/>
      <c r="AL38" s="1031"/>
      <c r="AM38" s="1031"/>
      <c r="AN38" s="1031"/>
      <c r="AO38" s="1031"/>
      <c r="AP38" s="1031"/>
      <c r="AQ38" s="1031"/>
      <c r="AR38" s="1031"/>
      <c r="AS38" s="1031"/>
      <c r="AT38" s="1031"/>
      <c r="AU38" s="1031"/>
      <c r="AV38" s="1031"/>
      <c r="AW38" s="1031"/>
      <c r="AX38" s="1031"/>
      <c r="AY38" s="1032"/>
      <c r="AZ38" s="1032"/>
      <c r="BA38" s="1032"/>
      <c r="BB38" s="1032"/>
      <c r="BC38" s="1032"/>
      <c r="BD38" s="1032"/>
      <c r="BE38" s="1032"/>
      <c r="BF38" s="1032"/>
      <c r="BG38" s="1032"/>
      <c r="BH38" s="1032"/>
      <c r="BI38" s="945"/>
      <c r="BJ38" s="945"/>
      <c r="BK38" s="945"/>
      <c r="BL38" s="945"/>
      <c r="BM38" s="945"/>
      <c r="BN38" s="945"/>
      <c r="BO38" s="945"/>
      <c r="BP38" s="945"/>
      <c r="BQ38" s="945"/>
      <c r="BR38" s="945"/>
      <c r="BS38" s="945"/>
      <c r="BT38" s="2735"/>
      <c r="BU38" s="2735"/>
      <c r="BV38" s="2735"/>
      <c r="BW38" s="2735">
        <v>0</v>
      </c>
      <c r="BX38" s="2735">
        <v>0</v>
      </c>
      <c r="BY38" s="2735">
        <v>0</v>
      </c>
      <c r="BZ38" s="2735">
        <v>0</v>
      </c>
      <c r="CA38" s="2735">
        <v>0</v>
      </c>
      <c r="CB38" s="2735">
        <v>0</v>
      </c>
      <c r="CC38" s="2735">
        <v>59.998688940000001</v>
      </c>
      <c r="CD38" s="2735">
        <v>60.538474360000023</v>
      </c>
      <c r="CE38" s="2735">
        <v>67.07605722000001</v>
      </c>
      <c r="CF38" s="2735">
        <v>187.61322052000003</v>
      </c>
      <c r="CG38" s="2735">
        <v>59.231805659999999</v>
      </c>
      <c r="CH38" s="2735">
        <v>70.849457589999986</v>
      </c>
      <c r="CI38" s="2735">
        <v>68.789168629999992</v>
      </c>
      <c r="CJ38" s="2735">
        <v>0</v>
      </c>
      <c r="CK38" s="2735">
        <v>75.893171900000027</v>
      </c>
      <c r="CL38" s="2735">
        <v>0</v>
      </c>
      <c r="CM38" s="2735">
        <v>69.090909679999996</v>
      </c>
      <c r="CN38" s="2735">
        <v>144.98408158000001</v>
      </c>
      <c r="CO38" s="2735">
        <v>86.887001089999984</v>
      </c>
      <c r="CP38" s="2735">
        <v>83.595844089999986</v>
      </c>
      <c r="CQ38" s="2735">
        <v>120.41608714000002</v>
      </c>
      <c r="CR38" s="2735">
        <v>290.89893231999997</v>
      </c>
      <c r="CS38" s="2735">
        <v>822.36666629999991</v>
      </c>
      <c r="CT38" s="2735">
        <v>0</v>
      </c>
      <c r="CU38" s="2735">
        <v>6.5079775040252965</v>
      </c>
      <c r="CV38" s="2735">
        <v>0</v>
      </c>
      <c r="CW38" s="2735">
        <v>7.752546733843265</v>
      </c>
      <c r="CX38" s="2735">
        <v>20.896951761907285</v>
      </c>
      <c r="CY38" s="2735">
        <v>0</v>
      </c>
      <c r="CZ38" s="2735">
        <v>7.540771383875958</v>
      </c>
      <c r="DA38" s="2735">
        <v>0</v>
      </c>
      <c r="DB38" s="2735">
        <v>0</v>
      </c>
      <c r="DC38" s="2735">
        <v>23.172338676420779</v>
      </c>
      <c r="DD38" s="2735">
        <v>0</v>
      </c>
      <c r="DE38" s="2735">
        <v>44.069290438328068</v>
      </c>
      <c r="DF38" s="2735">
        <v>8.6664052086041909</v>
      </c>
      <c r="DG38" s="2735">
        <v>8.7748478012884945</v>
      </c>
      <c r="DH38" s="2735">
        <v>25.420149801236867</v>
      </c>
      <c r="DI38" s="2735">
        <v>69.489440239564928</v>
      </c>
      <c r="DJ38" s="2735">
        <v>8.6178495787596443</v>
      </c>
      <c r="DK38" s="2735">
        <v>95.757018950000003</v>
      </c>
      <c r="DL38" s="2735">
        <v>60.355544820000013</v>
      </c>
      <c r="DM38" s="2735">
        <v>62.607925660000006</v>
      </c>
      <c r="DN38" s="2735">
        <v>218.72048943000001</v>
      </c>
      <c r="DO38" s="2735">
        <v>79.532230819999981</v>
      </c>
      <c r="DP38" s="2735">
        <v>83.320674260000004</v>
      </c>
      <c r="DQ38" s="2735">
        <v>85.262562729999999</v>
      </c>
      <c r="DR38" s="2735">
        <v>248.11546781000001</v>
      </c>
      <c r="DS38" s="2735">
        <v>466.83595724000003</v>
      </c>
      <c r="DT38" s="2735">
        <v>92.111626380000018</v>
      </c>
      <c r="DU38" s="2735">
        <v>82.28387570999999</v>
      </c>
      <c r="DV38" s="2735">
        <v>0</v>
      </c>
      <c r="DW38" s="2735">
        <v>174.39550209000004</v>
      </c>
      <c r="DX38" s="2735">
        <v>97.26504223000002</v>
      </c>
      <c r="DY38" s="2735">
        <v>92.437247360000029</v>
      </c>
      <c r="DZ38" s="2735">
        <v>0</v>
      </c>
      <c r="EA38" s="2735">
        <v>189.70228959000002</v>
      </c>
      <c r="EB38" s="2735">
        <v>907.81168553000009</v>
      </c>
      <c r="EC38" s="2735">
        <v>88.398042019999977</v>
      </c>
      <c r="ED38" s="945">
        <v>58.419893159999994</v>
      </c>
      <c r="EE38" s="945">
        <v>60.206888080000006</v>
      </c>
      <c r="EF38" s="945">
        <v>207.02482325999998</v>
      </c>
      <c r="EG38" s="945">
        <v>90.532678529999984</v>
      </c>
      <c r="EH38" s="945">
        <v>67.498384689999995</v>
      </c>
      <c r="EI38" s="945">
        <v>93.242540130000009</v>
      </c>
      <c r="EJ38" s="945">
        <v>251.27360334999997</v>
      </c>
      <c r="EK38" s="945">
        <v>127.03668437</v>
      </c>
      <c r="EL38" s="945">
        <v>89.909683139999999</v>
      </c>
      <c r="EM38" s="945">
        <v>109.41456859</v>
      </c>
      <c r="EN38" s="945">
        <v>326.3609361</v>
      </c>
      <c r="EO38" s="945">
        <v>117.75351895999998</v>
      </c>
      <c r="EP38" s="945">
        <v>89.68207387999999</v>
      </c>
      <c r="EQ38" s="945">
        <v>214.38605338999994</v>
      </c>
      <c r="ER38" s="945">
        <v>421.82164622999994</v>
      </c>
      <c r="ES38" s="945">
        <v>1206.48100894</v>
      </c>
      <c r="ET38" s="945">
        <v>90.508855800000006</v>
      </c>
      <c r="EU38" s="945">
        <v>86.469151670000016</v>
      </c>
      <c r="EV38" s="945">
        <v>107.68641914</v>
      </c>
      <c r="EW38" s="945">
        <v>284.66442661000002</v>
      </c>
      <c r="EX38" s="945">
        <v>133.92663152999998</v>
      </c>
      <c r="EY38" s="945">
        <v>101.72992723999998</v>
      </c>
      <c r="EZ38" s="945">
        <v>114.83284843000001</v>
      </c>
      <c r="FA38" s="945">
        <v>350.4894071999999</v>
      </c>
      <c r="FB38" s="945">
        <v>151.91159730999999</v>
      </c>
      <c r="FC38" s="945">
        <v>104.36112272999999</v>
      </c>
      <c r="FD38" s="945">
        <v>136.44770170000001</v>
      </c>
      <c r="FE38" s="945">
        <v>392.72042174000001</v>
      </c>
      <c r="FF38" s="945">
        <v>170.88895124000001</v>
      </c>
      <c r="FG38" s="945">
        <v>115.26723695999999</v>
      </c>
      <c r="FH38" s="945">
        <v>250.10540524000001</v>
      </c>
      <c r="FI38" s="945">
        <v>536.26159343999996</v>
      </c>
      <c r="FJ38" s="945">
        <v>1564.1358489900001</v>
      </c>
      <c r="FK38" s="945">
        <v>120.21976556577152</v>
      </c>
      <c r="FL38" s="945">
        <v>130.31797629764222</v>
      </c>
      <c r="FM38" s="945">
        <v>166.62800547791085</v>
      </c>
      <c r="FN38" s="945">
        <f t="shared" si="2"/>
        <v>417.16574734132456</v>
      </c>
      <c r="FO38" s="945">
        <v>186.93850888909517</v>
      </c>
      <c r="FP38" s="945">
        <v>154.00121385588656</v>
      </c>
      <c r="FQ38" s="945">
        <v>208.08328685059737</v>
      </c>
      <c r="FR38" s="945">
        <f t="shared" si="3"/>
        <v>549.02300959557908</v>
      </c>
      <c r="FS38" s="945">
        <v>169.91447676217132</v>
      </c>
      <c r="FT38" s="945">
        <v>162.54931757385691</v>
      </c>
      <c r="FU38" s="945">
        <v>195.2613847926909</v>
      </c>
      <c r="FV38" s="945">
        <f t="shared" si="4"/>
        <v>527.72517912871922</v>
      </c>
      <c r="FW38" s="945">
        <v>177.68440000022864</v>
      </c>
      <c r="FX38" s="945">
        <v>192.51864058563257</v>
      </c>
      <c r="FY38" s="945">
        <v>239.50125311826247</v>
      </c>
      <c r="FZ38" s="945">
        <f t="shared" si="5"/>
        <v>609.70429370412364</v>
      </c>
      <c r="GA38" s="945">
        <v>2103.6182297697464</v>
      </c>
      <c r="GB38" s="945">
        <v>219.19236226944309</v>
      </c>
      <c r="GC38" s="945">
        <v>213.47322388197725</v>
      </c>
      <c r="GD38" s="945">
        <v>244.37723619621949</v>
      </c>
      <c r="GE38" s="945">
        <v>677.0428223476398</v>
      </c>
      <c r="GF38" s="945">
        <v>228.28141486933177</v>
      </c>
      <c r="GG38" s="945">
        <v>231.94463257809181</v>
      </c>
      <c r="GH38" s="945">
        <v>267.6048054371758</v>
      </c>
      <c r="GI38" s="945">
        <v>727.83085288459938</v>
      </c>
      <c r="GJ38" s="945">
        <v>94.193733405550674</v>
      </c>
      <c r="GK38" s="945">
        <v>235.51661499238415</v>
      </c>
      <c r="GL38" s="945">
        <v>252.47450680401928</v>
      </c>
      <c r="GM38" s="945">
        <v>582.18485520195418</v>
      </c>
      <c r="GN38" s="945">
        <v>257.96882005845976</v>
      </c>
      <c r="GO38" s="945">
        <v>265.04097446802075</v>
      </c>
      <c r="GP38" s="945">
        <v>355.39345820629109</v>
      </c>
      <c r="GQ38" s="945">
        <v>878.40325273277165</v>
      </c>
      <c r="GR38" s="945">
        <f t="shared" si="6"/>
        <v>2865.4617831669652</v>
      </c>
      <c r="GS38" s="1007">
        <v>232.50899999999999</v>
      </c>
      <c r="GT38" s="945">
        <v>237.37</v>
      </c>
      <c r="GU38" s="945">
        <v>258.85899999999998</v>
      </c>
      <c r="GV38" s="945">
        <f t="shared" si="34"/>
        <v>728.73800000000006</v>
      </c>
      <c r="GW38" s="945">
        <v>342.73599999999999</v>
      </c>
      <c r="GX38" s="945">
        <v>305.67</v>
      </c>
      <c r="GY38" s="945">
        <v>344.37</v>
      </c>
      <c r="GZ38" s="945">
        <f t="shared" si="13"/>
        <v>992.77599999999995</v>
      </c>
      <c r="HA38" s="945">
        <v>387.64</v>
      </c>
      <c r="HB38" s="945">
        <v>320.42</v>
      </c>
      <c r="HC38" s="945">
        <v>392.45</v>
      </c>
      <c r="HD38" s="945">
        <f>HA38+HB38+HC38</f>
        <v>1100.51</v>
      </c>
      <c r="HE38" s="945">
        <v>458.89</v>
      </c>
      <c r="HF38" s="945">
        <v>371.8</v>
      </c>
      <c r="HG38" s="945">
        <v>398.25</v>
      </c>
      <c r="HH38" s="945">
        <f t="shared" si="10"/>
        <v>1228.94</v>
      </c>
      <c r="HI38" s="1006">
        <f t="shared" si="11"/>
        <v>4050.9639999999999</v>
      </c>
      <c r="HJ38" s="1007">
        <v>602.95945000938809</v>
      </c>
      <c r="HK38" s="945">
        <v>303.06621686</v>
      </c>
      <c r="HL38" s="945">
        <v>351.14321866746985</v>
      </c>
      <c r="HM38" s="945">
        <v>1257.1688855368582</v>
      </c>
      <c r="HN38" s="945">
        <v>476.89893035137055</v>
      </c>
      <c r="HO38" s="945">
        <v>420.67631736659825</v>
      </c>
      <c r="HP38" s="945">
        <v>325.2643178353901</v>
      </c>
      <c r="HQ38" s="945">
        <v>1222.8395655533591</v>
      </c>
      <c r="HR38" s="945">
        <v>362.33514492270888</v>
      </c>
      <c r="HS38" s="945">
        <v>334.33385533599352</v>
      </c>
      <c r="HT38" s="945">
        <v>476.94022473144076</v>
      </c>
      <c r="HU38" s="945">
        <v>1173.6092249901433</v>
      </c>
      <c r="HV38" s="945">
        <v>382.17341214095802</v>
      </c>
      <c r="HW38" s="945">
        <v>336.18915448994159</v>
      </c>
      <c r="HX38" s="945">
        <v>859.73564018295235</v>
      </c>
      <c r="HY38" s="945">
        <v>1578.0982068138521</v>
      </c>
      <c r="HZ38" s="1006">
        <f t="shared" si="22"/>
        <v>5231.7158828942129</v>
      </c>
      <c r="IA38" s="1007">
        <v>340.10487546175534</v>
      </c>
      <c r="IB38" s="945">
        <v>290.09460045705197</v>
      </c>
      <c r="IC38" s="945">
        <v>494.37887206412864</v>
      </c>
      <c r="ID38" s="1006">
        <v>1124.5783479829358</v>
      </c>
    </row>
    <row r="39" spans="1:238" ht="21" customHeight="1">
      <c r="A39" s="2725" t="s">
        <v>1511</v>
      </c>
      <c r="B39" s="1031"/>
      <c r="C39" s="1031"/>
      <c r="D39" s="1031"/>
      <c r="E39" s="1031"/>
      <c r="F39" s="1031"/>
      <c r="G39" s="1031"/>
      <c r="H39" s="1031"/>
      <c r="I39" s="1031"/>
      <c r="J39" s="1031"/>
      <c r="K39" s="1031"/>
      <c r="L39" s="1031"/>
      <c r="M39" s="1031"/>
      <c r="N39" s="1031"/>
      <c r="O39" s="1031"/>
      <c r="P39" s="1031"/>
      <c r="Q39" s="1031"/>
      <c r="R39" s="1031"/>
      <c r="S39" s="1031"/>
      <c r="T39" s="1031"/>
      <c r="U39" s="1031"/>
      <c r="V39" s="1031"/>
      <c r="W39" s="1031"/>
      <c r="X39" s="1031"/>
      <c r="Y39" s="1031"/>
      <c r="Z39" s="1031"/>
      <c r="AA39" s="1031"/>
      <c r="AB39" s="1031"/>
      <c r="AC39" s="1031"/>
      <c r="AD39" s="1031"/>
      <c r="AE39" s="1031"/>
      <c r="AF39" s="1031"/>
      <c r="AG39" s="1031"/>
      <c r="AH39" s="1031"/>
      <c r="AI39" s="1031"/>
      <c r="AJ39" s="1031"/>
      <c r="AK39" s="1031"/>
      <c r="AL39" s="1031"/>
      <c r="AM39" s="1031"/>
      <c r="AN39" s="1031"/>
      <c r="AO39" s="1031"/>
      <c r="AP39" s="1031"/>
      <c r="AQ39" s="1031"/>
      <c r="AR39" s="1031"/>
      <c r="AS39" s="1031"/>
      <c r="AT39" s="1031"/>
      <c r="AU39" s="1031"/>
      <c r="AV39" s="1031"/>
      <c r="AW39" s="1031"/>
      <c r="AX39" s="1031"/>
      <c r="AY39" s="1032"/>
      <c r="AZ39" s="1032"/>
      <c r="BA39" s="1032"/>
      <c r="BB39" s="1032"/>
      <c r="BC39" s="1032"/>
      <c r="BD39" s="1032"/>
      <c r="BE39" s="1032"/>
      <c r="BF39" s="1032"/>
      <c r="BG39" s="1032"/>
      <c r="BH39" s="1032"/>
      <c r="BI39" s="945"/>
      <c r="BJ39" s="945"/>
      <c r="BK39" s="945"/>
      <c r="BL39" s="945"/>
      <c r="BM39" s="945"/>
      <c r="BN39" s="945"/>
      <c r="BO39" s="945"/>
      <c r="BP39" s="945"/>
      <c r="BQ39" s="945"/>
      <c r="BR39" s="945"/>
      <c r="BS39" s="945"/>
      <c r="BT39" s="2735"/>
      <c r="BU39" s="2735"/>
      <c r="BV39" s="2735"/>
      <c r="BW39" s="2735">
        <v>0</v>
      </c>
      <c r="BX39" s="2735">
        <v>0</v>
      </c>
      <c r="BY39" s="2735">
        <v>0</v>
      </c>
      <c r="BZ39" s="2735">
        <v>0</v>
      </c>
      <c r="CA39" s="2735">
        <v>0</v>
      </c>
      <c r="CB39" s="2735">
        <v>0</v>
      </c>
      <c r="CC39" s="2735">
        <v>0</v>
      </c>
      <c r="CD39" s="2735">
        <v>0</v>
      </c>
      <c r="CE39" s="2735">
        <v>0</v>
      </c>
      <c r="CF39" s="2735">
        <v>0</v>
      </c>
      <c r="CG39" s="2735">
        <v>0</v>
      </c>
      <c r="CH39" s="2735">
        <v>0</v>
      </c>
      <c r="CI39" s="2735">
        <v>0</v>
      </c>
      <c r="CJ39" s="2735">
        <v>22.916907999999999</v>
      </c>
      <c r="CK39" s="2735">
        <v>0</v>
      </c>
      <c r="CL39" s="2735">
        <v>0</v>
      </c>
      <c r="CM39" s="2735">
        <v>0</v>
      </c>
      <c r="CN39" s="2735">
        <v>0</v>
      </c>
      <c r="CO39" s="2735">
        <v>0</v>
      </c>
      <c r="CP39" s="2735">
        <v>0</v>
      </c>
      <c r="CQ39" s="2735">
        <v>0</v>
      </c>
      <c r="CR39" s="2735">
        <v>0</v>
      </c>
      <c r="CS39" s="2735">
        <v>0</v>
      </c>
      <c r="CT39" s="2735">
        <v>60.15106247613096</v>
      </c>
      <c r="CU39" s="2735">
        <v>67.017565648886688</v>
      </c>
      <c r="CV39" s="2735">
        <v>60.538474360000023</v>
      </c>
      <c r="CW39" s="2735">
        <v>79.851950068661807</v>
      </c>
      <c r="CX39" s="2735">
        <v>212.50983245296328</v>
      </c>
      <c r="CY39" s="2735">
        <v>189.73151368613097</v>
      </c>
      <c r="CZ39" s="2735">
        <v>74.46616505176614</v>
      </c>
      <c r="DA39" s="2735">
        <v>81.35752482999996</v>
      </c>
      <c r="DB39" s="2735">
        <v>73.912277889999999</v>
      </c>
      <c r="DC39" s="2735">
        <v>233.87335663078122</v>
      </c>
      <c r="DD39" s="2735">
        <v>226.25778180999995</v>
      </c>
      <c r="DE39" s="2735">
        <v>446.38318908374453</v>
      </c>
      <c r="DF39" s="2735">
        <v>84.255937344275367</v>
      </c>
      <c r="DG39" s="2735">
        <v>90.394236168935706</v>
      </c>
      <c r="DH39" s="2735">
        <v>255.11769174219054</v>
      </c>
      <c r="DI39" s="2735">
        <v>701.50088082593516</v>
      </c>
      <c r="DJ39" s="2735">
        <v>83.614002996798789</v>
      </c>
      <c r="DK39" s="2735">
        <v>0</v>
      </c>
      <c r="DL39" s="2735">
        <v>0</v>
      </c>
      <c r="DM39" s="2735">
        <v>0</v>
      </c>
      <c r="DN39" s="2735">
        <v>0</v>
      </c>
      <c r="DO39" s="2735">
        <v>0</v>
      </c>
      <c r="DP39" s="2735">
        <v>0</v>
      </c>
      <c r="DQ39" s="2735">
        <v>0</v>
      </c>
      <c r="DR39" s="2735">
        <v>0</v>
      </c>
      <c r="DS39" s="2735">
        <v>0</v>
      </c>
      <c r="DT39" s="2735">
        <v>0</v>
      </c>
      <c r="DU39" s="2735">
        <v>0</v>
      </c>
      <c r="DV39" s="2735">
        <v>0</v>
      </c>
      <c r="DW39" s="2735">
        <v>0</v>
      </c>
      <c r="DX39" s="2735">
        <v>0</v>
      </c>
      <c r="DY39" s="2735">
        <v>0</v>
      </c>
      <c r="DZ39" s="2735">
        <v>0</v>
      </c>
      <c r="EA39" s="2735">
        <v>0</v>
      </c>
      <c r="EB39" s="2734">
        <v>0</v>
      </c>
      <c r="EC39" s="2735">
        <v>0</v>
      </c>
      <c r="ED39" s="945">
        <v>0</v>
      </c>
      <c r="EE39" s="945">
        <v>0</v>
      </c>
      <c r="EF39" s="945">
        <v>0</v>
      </c>
      <c r="EG39" s="945">
        <v>0</v>
      </c>
      <c r="EH39" s="945">
        <v>0</v>
      </c>
      <c r="EI39" s="945">
        <v>0</v>
      </c>
      <c r="EJ39" s="945">
        <v>0</v>
      </c>
      <c r="EK39" s="945">
        <v>0</v>
      </c>
      <c r="EL39" s="945">
        <v>0</v>
      </c>
      <c r="EM39" s="945">
        <v>0</v>
      </c>
      <c r="EN39" s="945">
        <v>0</v>
      </c>
      <c r="EO39" s="945">
        <v>0</v>
      </c>
      <c r="EP39" s="945">
        <v>0</v>
      </c>
      <c r="EQ39" s="945">
        <v>0</v>
      </c>
      <c r="ER39" s="945">
        <v>0</v>
      </c>
      <c r="ES39" s="945">
        <v>0</v>
      </c>
      <c r="ET39" s="945">
        <v>0.2239375658149596</v>
      </c>
      <c r="EU39" s="945">
        <v>0.18065134737840252</v>
      </c>
      <c r="EV39" s="945">
        <v>0.34959007913647822</v>
      </c>
      <c r="EW39" s="945">
        <v>0.75417899232984031</v>
      </c>
      <c r="EX39" s="945">
        <v>0.29132512967085755</v>
      </c>
      <c r="EY39" s="945">
        <v>0.22976661680421875</v>
      </c>
      <c r="EZ39" s="945">
        <v>0.3143110996376316</v>
      </c>
      <c r="FA39" s="945">
        <v>0.83540284611270788</v>
      </c>
      <c r="FB39" s="945">
        <v>0.3192456690665525</v>
      </c>
      <c r="FC39" s="945">
        <v>0.24809999228240312</v>
      </c>
      <c r="FD39" s="945">
        <v>0.33267786321093962</v>
      </c>
      <c r="FE39" s="945">
        <v>0.90002352455989532</v>
      </c>
      <c r="FF39" s="945">
        <v>0.38828985568772623</v>
      </c>
      <c r="FG39" s="945">
        <v>0.25249831190900335</v>
      </c>
      <c r="FH39" s="945">
        <v>0.53921292594576486</v>
      </c>
      <c r="FI39" s="945">
        <v>1.1800010935424943</v>
      </c>
      <c r="FJ39" s="945">
        <v>3.6696064565449382</v>
      </c>
      <c r="FK39" s="945">
        <v>0.20853266158664396</v>
      </c>
      <c r="FL39" s="945">
        <v>0.23471565843486478</v>
      </c>
      <c r="FM39" s="945">
        <v>0.32886158238407287</v>
      </c>
      <c r="FN39" s="945">
        <f t="shared" si="2"/>
        <v>0.77210990240558164</v>
      </c>
      <c r="FO39" s="945">
        <v>0.38152337177637069</v>
      </c>
      <c r="FP39" s="945">
        <v>0.29612239184617084</v>
      </c>
      <c r="FQ39" s="945">
        <v>0.43634829763922983</v>
      </c>
      <c r="FR39" s="945">
        <f t="shared" si="3"/>
        <v>1.1139940612617714</v>
      </c>
      <c r="FS39" s="945">
        <v>0.28291054619810091</v>
      </c>
      <c r="FT39" s="945">
        <v>0.2614991678547644</v>
      </c>
      <c r="FU39" s="945">
        <v>0.35659696950532255</v>
      </c>
      <c r="FV39" s="945">
        <f t="shared" si="4"/>
        <v>0.9010066835581878</v>
      </c>
      <c r="FW39" s="945">
        <v>0.30549862092874391</v>
      </c>
      <c r="FX39" s="945">
        <v>0.34862349161912898</v>
      </c>
      <c r="FY39" s="945">
        <v>0.48520743594046639</v>
      </c>
      <c r="FZ39" s="945">
        <f t="shared" si="5"/>
        <v>1.1393295484883392</v>
      </c>
      <c r="GA39" s="945">
        <v>3.9264401957138806</v>
      </c>
      <c r="GB39" s="945">
        <v>0.14124619577355446</v>
      </c>
      <c r="GC39" s="945">
        <v>0.12976645463973507</v>
      </c>
      <c r="GD39" s="945">
        <v>0.19179853662981011</v>
      </c>
      <c r="GE39" s="945">
        <v>0.46281118704309965</v>
      </c>
      <c r="GF39" s="945">
        <v>0.15949019756708738</v>
      </c>
      <c r="GG39" s="945">
        <v>0.16684319170088063</v>
      </c>
      <c r="GH39" s="945">
        <v>0.23842207744820168</v>
      </c>
      <c r="GI39" s="945">
        <v>0.56475546671616972</v>
      </c>
      <c r="GJ39" s="945">
        <v>0.18359590891727368</v>
      </c>
      <c r="GK39" s="945">
        <v>0.16897456145045603</v>
      </c>
      <c r="GL39" s="945">
        <v>0.20202771103815972</v>
      </c>
      <c r="GM39" s="945">
        <v>0.55459818140588946</v>
      </c>
      <c r="GN39" s="945">
        <v>0.2127368463421202</v>
      </c>
      <c r="GO39" s="945">
        <v>0.22652140047202521</v>
      </c>
      <c r="GP39" s="945">
        <v>0.40263021127200449</v>
      </c>
      <c r="GQ39" s="945">
        <v>0.84188845808614987</v>
      </c>
      <c r="GR39" s="945">
        <f t="shared" si="6"/>
        <v>2.4240532932513084</v>
      </c>
      <c r="GS39" s="1007">
        <v>0</v>
      </c>
      <c r="GT39" s="945">
        <v>0</v>
      </c>
      <c r="GU39" s="945">
        <v>0</v>
      </c>
      <c r="GV39" s="945">
        <f t="shared" si="34"/>
        <v>0</v>
      </c>
      <c r="GW39" s="945">
        <v>0</v>
      </c>
      <c r="GX39" s="945">
        <v>0</v>
      </c>
      <c r="GY39" s="945">
        <v>0</v>
      </c>
      <c r="GZ39" s="945">
        <f t="shared" si="13"/>
        <v>0</v>
      </c>
      <c r="HA39" s="945">
        <v>0</v>
      </c>
      <c r="HB39" s="945">
        <v>0</v>
      </c>
      <c r="HC39" s="945">
        <v>0</v>
      </c>
      <c r="HD39" s="945">
        <f t="shared" ref="HD39:HD62" si="35">HA39+HB39+HC39</f>
        <v>0</v>
      </c>
      <c r="HE39" s="945">
        <v>0</v>
      </c>
      <c r="HF39" s="945">
        <v>0</v>
      </c>
      <c r="HG39" s="945">
        <v>0</v>
      </c>
      <c r="HH39" s="945">
        <f t="shared" si="10"/>
        <v>0</v>
      </c>
      <c r="HI39" s="1006">
        <f t="shared" si="11"/>
        <v>0</v>
      </c>
      <c r="HJ39" s="1007">
        <v>0</v>
      </c>
      <c r="HK39" s="945">
        <v>0</v>
      </c>
      <c r="HL39" s="945">
        <v>0</v>
      </c>
      <c r="HM39" s="945">
        <f t="shared" si="21"/>
        <v>0</v>
      </c>
      <c r="HN39" s="945">
        <v>0</v>
      </c>
      <c r="HO39" s="945">
        <v>0</v>
      </c>
      <c r="HP39" s="945">
        <v>0</v>
      </c>
      <c r="HQ39" s="945">
        <f t="shared" si="14"/>
        <v>0</v>
      </c>
      <c r="HR39" s="945">
        <v>0</v>
      </c>
      <c r="HS39" s="945">
        <v>0</v>
      </c>
      <c r="HT39" s="945">
        <v>0</v>
      </c>
      <c r="HU39" s="945">
        <v>0</v>
      </c>
      <c r="HV39" s="945">
        <v>0</v>
      </c>
      <c r="HW39" s="945">
        <v>0</v>
      </c>
      <c r="HX39" s="945">
        <v>0</v>
      </c>
      <c r="HY39" s="945">
        <v>0</v>
      </c>
      <c r="HZ39" s="1006">
        <f t="shared" si="22"/>
        <v>0</v>
      </c>
      <c r="IA39" s="1007">
        <v>0</v>
      </c>
      <c r="IB39" s="945">
        <v>0</v>
      </c>
      <c r="IC39" s="945">
        <v>0</v>
      </c>
      <c r="ID39" s="1006">
        <v>0</v>
      </c>
    </row>
    <row r="40" spans="1:238" ht="21" customHeight="1">
      <c r="A40" s="2718" t="s">
        <v>1512</v>
      </c>
      <c r="B40" s="1031">
        <v>0</v>
      </c>
      <c r="C40" s="1031">
        <v>0</v>
      </c>
      <c r="D40" s="1031">
        <v>0</v>
      </c>
      <c r="E40" s="1031">
        <v>0</v>
      </c>
      <c r="F40" s="1031">
        <v>0</v>
      </c>
      <c r="G40" s="1031">
        <v>0</v>
      </c>
      <c r="H40" s="1031">
        <v>0</v>
      </c>
      <c r="I40" s="1031">
        <v>0</v>
      </c>
      <c r="J40" s="1031">
        <v>0</v>
      </c>
      <c r="K40" s="1031">
        <v>0</v>
      </c>
      <c r="L40" s="1031">
        <v>0</v>
      </c>
      <c r="M40" s="1031">
        <v>0</v>
      </c>
      <c r="N40" s="1031">
        <v>0</v>
      </c>
      <c r="O40" s="1031">
        <v>0</v>
      </c>
      <c r="P40" s="1031">
        <v>0</v>
      </c>
      <c r="Q40" s="1031">
        <v>0</v>
      </c>
      <c r="R40" s="1031">
        <v>0</v>
      </c>
      <c r="S40" s="1031">
        <v>0</v>
      </c>
      <c r="T40" s="1031">
        <v>0</v>
      </c>
      <c r="U40" s="1031">
        <v>0.171376</v>
      </c>
      <c r="V40" s="1031">
        <v>0.171376</v>
      </c>
      <c r="W40" s="1031">
        <v>1.1124999999999999E-2</v>
      </c>
      <c r="X40" s="1031">
        <v>6.9889999999999994E-2</v>
      </c>
      <c r="Y40" s="1031">
        <v>2.0867E-2</v>
      </c>
      <c r="Z40" s="1031">
        <v>0.10188199999999999</v>
      </c>
      <c r="AA40" s="1031">
        <v>4.7067999999999999E-2</v>
      </c>
      <c r="AB40" s="1031">
        <v>0.38071700000000003</v>
      </c>
      <c r="AC40" s="1031">
        <v>3.2555000000000001E-2</v>
      </c>
      <c r="AD40" s="1031">
        <v>0.46034000000000003</v>
      </c>
      <c r="AE40" s="1031">
        <v>0.173569</v>
      </c>
      <c r="AF40" s="1031">
        <v>0.14513999999999999</v>
      </c>
      <c r="AG40" s="1031">
        <v>0</v>
      </c>
      <c r="AH40" s="1031">
        <v>0.31870900000000002</v>
      </c>
      <c r="AI40" s="1031">
        <v>1.0523069999999999</v>
      </c>
      <c r="AJ40" s="1031">
        <v>0</v>
      </c>
      <c r="AK40" s="1031">
        <v>0</v>
      </c>
      <c r="AL40" s="1031"/>
      <c r="AM40" s="1031"/>
      <c r="AN40" s="1031"/>
      <c r="AO40" s="1031">
        <v>0</v>
      </c>
      <c r="AP40" s="1031">
        <v>0</v>
      </c>
      <c r="AQ40" s="1031">
        <v>0</v>
      </c>
      <c r="AR40" s="1031">
        <v>0</v>
      </c>
      <c r="AS40" s="1031">
        <v>0</v>
      </c>
      <c r="AT40" s="1031">
        <v>0</v>
      </c>
      <c r="AU40" s="1031">
        <v>0</v>
      </c>
      <c r="AV40" s="1031">
        <v>0</v>
      </c>
      <c r="AW40" s="1031">
        <v>0</v>
      </c>
      <c r="AX40" s="1031">
        <v>0</v>
      </c>
      <c r="AY40" s="1032">
        <v>0</v>
      </c>
      <c r="AZ40" s="1032">
        <v>0</v>
      </c>
      <c r="BA40" s="1032">
        <v>0</v>
      </c>
      <c r="BB40" s="1032">
        <v>0</v>
      </c>
      <c r="BC40" s="1032">
        <v>0</v>
      </c>
      <c r="BD40" s="1032">
        <v>0</v>
      </c>
      <c r="BE40" s="1032">
        <v>0</v>
      </c>
      <c r="BF40" s="1032">
        <v>0</v>
      </c>
      <c r="BG40" s="1032">
        <v>0</v>
      </c>
      <c r="BH40" s="1032">
        <v>0</v>
      </c>
      <c r="BI40" s="945">
        <v>0</v>
      </c>
      <c r="BJ40" s="945">
        <v>0</v>
      </c>
      <c r="BK40" s="945">
        <v>0</v>
      </c>
      <c r="BL40" s="945">
        <v>0</v>
      </c>
      <c r="BM40" s="945">
        <v>0</v>
      </c>
      <c r="BN40" s="945">
        <v>0</v>
      </c>
      <c r="BO40" s="945">
        <v>0</v>
      </c>
      <c r="BP40" s="945">
        <v>0</v>
      </c>
      <c r="BQ40" s="945">
        <v>0</v>
      </c>
      <c r="BR40" s="945">
        <v>0</v>
      </c>
      <c r="BS40" s="945">
        <v>0</v>
      </c>
      <c r="BT40" s="2735">
        <v>0</v>
      </c>
      <c r="BU40" s="2735">
        <v>0</v>
      </c>
      <c r="BV40" s="2735">
        <v>0</v>
      </c>
      <c r="BW40" s="2735">
        <v>0</v>
      </c>
      <c r="BX40" s="2735">
        <v>0</v>
      </c>
      <c r="BY40" s="2735">
        <v>0</v>
      </c>
      <c r="BZ40" s="2735">
        <v>0</v>
      </c>
      <c r="CA40" s="2735">
        <v>0</v>
      </c>
      <c r="CB40" s="2735">
        <v>0</v>
      </c>
      <c r="CC40" s="2735">
        <v>0</v>
      </c>
      <c r="CD40" s="2735">
        <v>0</v>
      </c>
      <c r="CE40" s="2735">
        <v>0</v>
      </c>
      <c r="CF40" s="2735">
        <v>0</v>
      </c>
      <c r="CG40" s="2735">
        <v>0</v>
      </c>
      <c r="CH40" s="2735">
        <v>22.916907999999999</v>
      </c>
      <c r="CI40" s="2735">
        <v>0</v>
      </c>
      <c r="CJ40" s="2735">
        <v>22.916907999999999</v>
      </c>
      <c r="CK40" s="2735">
        <v>0</v>
      </c>
      <c r="CL40" s="2735">
        <v>0</v>
      </c>
      <c r="CM40" s="2735">
        <v>0</v>
      </c>
      <c r="CN40" s="2735">
        <v>0</v>
      </c>
      <c r="CO40" s="2735">
        <v>0</v>
      </c>
      <c r="CP40" s="2735">
        <v>0</v>
      </c>
      <c r="CQ40" s="2735">
        <v>0</v>
      </c>
      <c r="CR40" s="2735">
        <v>0</v>
      </c>
      <c r="CS40" s="2735">
        <v>0</v>
      </c>
      <c r="CT40" s="2735">
        <v>0</v>
      </c>
      <c r="CU40" s="2735">
        <v>0</v>
      </c>
      <c r="CV40" s="2735">
        <v>0</v>
      </c>
      <c r="CW40" s="2735">
        <v>0</v>
      </c>
      <c r="CX40" s="2735">
        <v>25.065000000000001</v>
      </c>
      <c r="CY40" s="2735">
        <v>0</v>
      </c>
      <c r="CZ40" s="2735">
        <v>0</v>
      </c>
      <c r="DA40" s="2735">
        <v>25.065000000000001</v>
      </c>
      <c r="DB40" s="2735">
        <v>0</v>
      </c>
      <c r="DC40" s="2735">
        <v>25</v>
      </c>
      <c r="DD40" s="2735">
        <v>0</v>
      </c>
      <c r="DE40" s="2735">
        <v>25</v>
      </c>
      <c r="DF40" s="2735">
        <v>0</v>
      </c>
      <c r="DG40" s="2735">
        <v>0</v>
      </c>
      <c r="DH40" s="2735">
        <v>19.923266999999999</v>
      </c>
      <c r="DI40" s="2735">
        <v>19.923266999999999</v>
      </c>
      <c r="DJ40" s="2735">
        <v>69.988266999999993</v>
      </c>
      <c r="DK40" s="2735">
        <v>0</v>
      </c>
      <c r="DL40" s="2735">
        <v>0</v>
      </c>
      <c r="DM40" s="2735">
        <v>0</v>
      </c>
      <c r="DN40" s="2735">
        <v>0</v>
      </c>
      <c r="DO40" s="2735">
        <v>0</v>
      </c>
      <c r="DP40" s="2735">
        <v>0</v>
      </c>
      <c r="DQ40" s="2735">
        <v>0</v>
      </c>
      <c r="DR40" s="2735">
        <v>0</v>
      </c>
      <c r="DS40" s="2735">
        <v>0</v>
      </c>
      <c r="DT40" s="2735">
        <v>0</v>
      </c>
      <c r="DU40" s="2735">
        <v>25.519057789999998</v>
      </c>
      <c r="DV40" s="2735">
        <v>61.740967979999994</v>
      </c>
      <c r="DW40" s="2735">
        <v>87.260025769999999</v>
      </c>
      <c r="DX40" s="2735">
        <v>10</v>
      </c>
      <c r="DY40" s="2735">
        <v>0</v>
      </c>
      <c r="DZ40" s="2735">
        <v>0</v>
      </c>
      <c r="EA40" s="2735">
        <v>10</v>
      </c>
      <c r="EB40" s="2735">
        <v>100.49295576999999</v>
      </c>
      <c r="EC40" s="2735">
        <v>0</v>
      </c>
      <c r="ED40" s="945">
        <v>37.365057219999997</v>
      </c>
      <c r="EE40" s="945">
        <v>0</v>
      </c>
      <c r="EF40" s="945">
        <v>37.365057219999997</v>
      </c>
      <c r="EG40" s="945">
        <v>0</v>
      </c>
      <c r="EH40" s="945">
        <v>112.71130778</v>
      </c>
      <c r="EI40" s="945">
        <v>0</v>
      </c>
      <c r="EJ40" s="945">
        <v>112.71130778</v>
      </c>
      <c r="EK40" s="945">
        <v>0</v>
      </c>
      <c r="EL40" s="945">
        <v>0</v>
      </c>
      <c r="EM40" s="945">
        <v>0</v>
      </c>
      <c r="EN40" s="945">
        <v>0</v>
      </c>
      <c r="EO40" s="945">
        <v>0</v>
      </c>
      <c r="EP40" s="945">
        <v>0</v>
      </c>
      <c r="EQ40" s="945">
        <v>0</v>
      </c>
      <c r="ER40" s="945">
        <v>0</v>
      </c>
      <c r="ES40" s="945">
        <v>150.07636500000001</v>
      </c>
      <c r="ET40" s="945">
        <v>0</v>
      </c>
      <c r="EU40" s="945">
        <v>0</v>
      </c>
      <c r="EV40" s="945">
        <v>0</v>
      </c>
      <c r="EW40" s="945">
        <v>0</v>
      </c>
      <c r="EX40" s="945">
        <v>0</v>
      </c>
      <c r="EY40" s="945">
        <v>0</v>
      </c>
      <c r="EZ40" s="945">
        <v>0</v>
      </c>
      <c r="FA40" s="945">
        <v>0</v>
      </c>
      <c r="FB40" s="945">
        <v>0</v>
      </c>
      <c r="FC40" s="945">
        <v>0</v>
      </c>
      <c r="FD40" s="945">
        <v>0</v>
      </c>
      <c r="FE40" s="945">
        <v>0</v>
      </c>
      <c r="FF40" s="945">
        <v>0</v>
      </c>
      <c r="FG40" s="945">
        <v>0</v>
      </c>
      <c r="FH40" s="945">
        <v>0</v>
      </c>
      <c r="FI40" s="945">
        <v>0</v>
      </c>
      <c r="FJ40" s="945">
        <v>0</v>
      </c>
      <c r="FK40" s="945">
        <v>0</v>
      </c>
      <c r="FL40" s="945">
        <v>0</v>
      </c>
      <c r="FM40" s="945">
        <v>0</v>
      </c>
      <c r="FN40" s="945">
        <f t="shared" si="2"/>
        <v>0</v>
      </c>
      <c r="FO40" s="945">
        <v>0</v>
      </c>
      <c r="FP40" s="945">
        <v>0</v>
      </c>
      <c r="FQ40" s="945">
        <v>0</v>
      </c>
      <c r="FR40" s="945">
        <f t="shared" si="3"/>
        <v>0</v>
      </c>
      <c r="FS40" s="945">
        <v>0</v>
      </c>
      <c r="FT40" s="945">
        <v>0</v>
      </c>
      <c r="FU40" s="945">
        <v>0</v>
      </c>
      <c r="FV40" s="945">
        <f t="shared" si="4"/>
        <v>0</v>
      </c>
      <c r="FW40" s="945">
        <v>0</v>
      </c>
      <c r="FX40" s="945">
        <v>0</v>
      </c>
      <c r="FY40" s="945">
        <v>93.547600849999995</v>
      </c>
      <c r="FZ40" s="945">
        <f t="shared" si="5"/>
        <v>93.547600849999995</v>
      </c>
      <c r="GA40" s="945">
        <v>93.547600849999995</v>
      </c>
      <c r="GB40" s="945">
        <v>0</v>
      </c>
      <c r="GC40" s="945">
        <v>0</v>
      </c>
      <c r="GD40" s="945">
        <v>0</v>
      </c>
      <c r="GE40" s="945">
        <v>0</v>
      </c>
      <c r="GF40" s="945">
        <v>0</v>
      </c>
      <c r="GG40" s="945">
        <v>0</v>
      </c>
      <c r="GH40" s="945">
        <v>0</v>
      </c>
      <c r="GI40" s="945">
        <v>0</v>
      </c>
      <c r="GJ40" s="945">
        <v>0</v>
      </c>
      <c r="GK40" s="945">
        <v>0</v>
      </c>
      <c r="GL40" s="945">
        <v>0</v>
      </c>
      <c r="GM40" s="945">
        <v>0</v>
      </c>
      <c r="GN40" s="945">
        <v>0</v>
      </c>
      <c r="GO40" s="945">
        <v>0</v>
      </c>
      <c r="GP40" s="945">
        <v>0</v>
      </c>
      <c r="GQ40" s="945">
        <v>0</v>
      </c>
      <c r="GR40" s="945">
        <f t="shared" si="6"/>
        <v>0</v>
      </c>
      <c r="GS40" s="1007">
        <v>0</v>
      </c>
      <c r="GT40" s="945">
        <v>0</v>
      </c>
      <c r="GU40" s="945">
        <v>0</v>
      </c>
      <c r="GV40" s="945">
        <f t="shared" si="12"/>
        <v>0</v>
      </c>
      <c r="GW40" s="945">
        <v>16.835000000000001</v>
      </c>
      <c r="GX40" s="945">
        <v>0</v>
      </c>
      <c r="GY40" s="945">
        <v>0</v>
      </c>
      <c r="GZ40" s="945">
        <f t="shared" si="13"/>
        <v>16.835000000000001</v>
      </c>
      <c r="HA40" s="945">
        <v>0</v>
      </c>
      <c r="HB40" s="945">
        <v>0</v>
      </c>
      <c r="HC40" s="945">
        <v>0</v>
      </c>
      <c r="HD40" s="945">
        <f t="shared" si="35"/>
        <v>0</v>
      </c>
      <c r="HE40" s="945">
        <v>0</v>
      </c>
      <c r="HF40" s="945">
        <v>0</v>
      </c>
      <c r="HG40" s="945">
        <v>0</v>
      </c>
      <c r="HH40" s="945">
        <f t="shared" si="10"/>
        <v>0</v>
      </c>
      <c r="HI40" s="1006">
        <f t="shared" si="11"/>
        <v>16.835000000000001</v>
      </c>
      <c r="HJ40" s="1007">
        <v>0</v>
      </c>
      <c r="HK40" s="945">
        <v>0</v>
      </c>
      <c r="HL40" s="945">
        <v>0</v>
      </c>
      <c r="HM40" s="945">
        <v>0</v>
      </c>
      <c r="HN40" s="945">
        <v>0</v>
      </c>
      <c r="HO40" s="945">
        <v>0</v>
      </c>
      <c r="HP40" s="945">
        <v>0</v>
      </c>
      <c r="HQ40" s="945">
        <v>0</v>
      </c>
      <c r="HR40" s="945">
        <v>0</v>
      </c>
      <c r="HS40" s="945">
        <v>0</v>
      </c>
      <c r="HT40" s="945">
        <v>0</v>
      </c>
      <c r="HU40" s="945">
        <v>0</v>
      </c>
      <c r="HV40" s="945">
        <v>0</v>
      </c>
      <c r="HW40" s="945">
        <v>0</v>
      </c>
      <c r="HX40" s="945">
        <v>0</v>
      </c>
      <c r="HY40" s="945">
        <v>0</v>
      </c>
      <c r="HZ40" s="1006">
        <v>0</v>
      </c>
      <c r="IA40" s="1007">
        <v>0</v>
      </c>
      <c r="IB40" s="945">
        <v>0</v>
      </c>
      <c r="IC40" s="945">
        <v>0</v>
      </c>
      <c r="ID40" s="1006">
        <v>0</v>
      </c>
    </row>
    <row r="41" spans="1:238" ht="21" customHeight="1">
      <c r="A41" s="2719" t="s">
        <v>1513</v>
      </c>
      <c r="B41" s="1031"/>
      <c r="C41" s="1031"/>
      <c r="D41" s="1031"/>
      <c r="E41" s="1031"/>
      <c r="F41" s="1031"/>
      <c r="G41" s="1031"/>
      <c r="H41" s="1031"/>
      <c r="I41" s="1031"/>
      <c r="J41" s="1031"/>
      <c r="K41" s="1031"/>
      <c r="L41" s="1031"/>
      <c r="M41" s="1031"/>
      <c r="N41" s="1031"/>
      <c r="O41" s="1031"/>
      <c r="P41" s="1031"/>
      <c r="Q41" s="1031"/>
      <c r="R41" s="1031"/>
      <c r="S41" s="1031"/>
      <c r="T41" s="1031"/>
      <c r="U41" s="1031"/>
      <c r="V41" s="1031"/>
      <c r="W41" s="1031"/>
      <c r="X41" s="1031"/>
      <c r="Y41" s="1031"/>
      <c r="Z41" s="1031"/>
      <c r="AA41" s="1031"/>
      <c r="AB41" s="1031"/>
      <c r="AC41" s="1031"/>
      <c r="AD41" s="1031"/>
      <c r="AE41" s="1031"/>
      <c r="AF41" s="1031"/>
      <c r="AG41" s="1031"/>
      <c r="AH41" s="1031"/>
      <c r="AI41" s="1031"/>
      <c r="AJ41" s="1031">
        <v>0</v>
      </c>
      <c r="AK41" s="1031">
        <v>0</v>
      </c>
      <c r="AL41" s="1031"/>
      <c r="AM41" s="1031"/>
      <c r="AN41" s="1031"/>
      <c r="AO41" s="1031">
        <v>0</v>
      </c>
      <c r="AP41" s="1031">
        <v>0</v>
      </c>
      <c r="AQ41" s="1031">
        <v>0</v>
      </c>
      <c r="AR41" s="1031">
        <v>0</v>
      </c>
      <c r="AS41" s="1031">
        <v>0</v>
      </c>
      <c r="AT41" s="1031">
        <v>0</v>
      </c>
      <c r="AU41" s="1031">
        <v>0</v>
      </c>
      <c r="AV41" s="1031">
        <v>0</v>
      </c>
      <c r="AW41" s="1031">
        <v>0</v>
      </c>
      <c r="AX41" s="1031">
        <v>0</v>
      </c>
      <c r="AY41" s="1032">
        <v>0</v>
      </c>
      <c r="AZ41" s="1032">
        <v>0</v>
      </c>
      <c r="BA41" s="1032">
        <v>0</v>
      </c>
      <c r="BB41" s="1032">
        <v>0</v>
      </c>
      <c r="BC41" s="1032">
        <v>0</v>
      </c>
      <c r="BD41" s="1032">
        <v>0</v>
      </c>
      <c r="BE41" s="1032">
        <v>0</v>
      </c>
      <c r="BF41" s="1032">
        <v>0</v>
      </c>
      <c r="BG41" s="1032">
        <v>0</v>
      </c>
      <c r="BH41" s="1032">
        <v>0</v>
      </c>
      <c r="BI41" s="945">
        <v>0</v>
      </c>
      <c r="BJ41" s="945">
        <v>0</v>
      </c>
      <c r="BK41" s="945">
        <v>0</v>
      </c>
      <c r="BL41" s="945">
        <v>0</v>
      </c>
      <c r="BM41" s="945">
        <v>0</v>
      </c>
      <c r="BN41" s="945">
        <v>0</v>
      </c>
      <c r="BO41" s="945">
        <v>0</v>
      </c>
      <c r="BP41" s="945">
        <v>0</v>
      </c>
      <c r="BQ41" s="945">
        <v>0</v>
      </c>
      <c r="BR41" s="945">
        <v>0</v>
      </c>
      <c r="BS41" s="945">
        <v>0</v>
      </c>
      <c r="BT41" s="2735">
        <v>0</v>
      </c>
      <c r="BU41" s="2735">
        <v>0</v>
      </c>
      <c r="BV41" s="2735">
        <v>0</v>
      </c>
      <c r="BW41" s="2735">
        <v>0</v>
      </c>
      <c r="BX41" s="2735">
        <v>0</v>
      </c>
      <c r="BY41" s="2735">
        <v>0</v>
      </c>
      <c r="BZ41" s="2735">
        <v>0</v>
      </c>
      <c r="CA41" s="2735">
        <v>0</v>
      </c>
      <c r="CB41" s="2735">
        <v>0</v>
      </c>
      <c r="CC41" s="2735">
        <v>0</v>
      </c>
      <c r="CD41" s="2735">
        <v>0</v>
      </c>
      <c r="CE41" s="2735">
        <v>0</v>
      </c>
      <c r="CF41" s="2735">
        <v>0</v>
      </c>
      <c r="CG41" s="2735">
        <v>0</v>
      </c>
      <c r="CH41" s="2735">
        <v>0</v>
      </c>
      <c r="CI41" s="2735">
        <v>0</v>
      </c>
      <c r="CJ41" s="2735">
        <v>0</v>
      </c>
      <c r="CK41" s="2735">
        <v>0</v>
      </c>
      <c r="CL41" s="2735">
        <v>0</v>
      </c>
      <c r="CM41" s="2735">
        <v>0</v>
      </c>
      <c r="CN41" s="2735">
        <v>0</v>
      </c>
      <c r="CO41" s="2735">
        <v>0</v>
      </c>
      <c r="CP41" s="2735">
        <v>0</v>
      </c>
      <c r="CQ41" s="2735">
        <v>0</v>
      </c>
      <c r="CR41" s="2735">
        <v>0</v>
      </c>
      <c r="CS41" s="2735">
        <v>0</v>
      </c>
      <c r="CT41" s="2735">
        <v>0</v>
      </c>
      <c r="CU41" s="2735">
        <v>0</v>
      </c>
      <c r="CV41" s="2735">
        <v>0</v>
      </c>
      <c r="CW41" s="2735">
        <v>0</v>
      </c>
      <c r="CX41" s="2735">
        <v>0</v>
      </c>
      <c r="CY41" s="2735">
        <v>0</v>
      </c>
      <c r="CZ41" s="2735">
        <v>0</v>
      </c>
      <c r="DA41" s="2735">
        <v>0</v>
      </c>
      <c r="DB41" s="2735">
        <v>8.1839600000000008</v>
      </c>
      <c r="DC41" s="2735">
        <v>0</v>
      </c>
      <c r="DD41" s="2735">
        <v>50</v>
      </c>
      <c r="DE41" s="2735">
        <v>58.183959999999999</v>
      </c>
      <c r="DF41" s="2735">
        <v>0</v>
      </c>
      <c r="DG41" s="2735">
        <v>27.534970000000001</v>
      </c>
      <c r="DH41" s="2735">
        <v>10</v>
      </c>
      <c r="DI41" s="2735">
        <v>37.534970000000001</v>
      </c>
      <c r="DJ41" s="2735">
        <v>95.71893</v>
      </c>
      <c r="DK41" s="2735">
        <v>0</v>
      </c>
      <c r="DL41" s="2735">
        <v>0</v>
      </c>
      <c r="DM41" s="2735">
        <v>0</v>
      </c>
      <c r="DN41" s="2735">
        <v>0</v>
      </c>
      <c r="DO41" s="2735">
        <v>0</v>
      </c>
      <c r="DP41" s="2735">
        <v>0</v>
      </c>
      <c r="DQ41" s="2735">
        <v>0</v>
      </c>
      <c r="DR41" s="2735">
        <v>0</v>
      </c>
      <c r="DS41" s="2735">
        <v>0</v>
      </c>
      <c r="DT41" s="2735">
        <v>0</v>
      </c>
      <c r="DU41" s="2735">
        <v>0</v>
      </c>
      <c r="DV41" s="2735">
        <v>0</v>
      </c>
      <c r="DW41" s="2735">
        <v>0</v>
      </c>
      <c r="DX41" s="2735">
        <v>0</v>
      </c>
      <c r="DY41" s="2735">
        <v>0</v>
      </c>
      <c r="DZ41" s="2735">
        <v>0</v>
      </c>
      <c r="EA41" s="2735">
        <v>0</v>
      </c>
      <c r="EB41" s="2734">
        <v>0</v>
      </c>
      <c r="EC41" s="2735">
        <v>0</v>
      </c>
      <c r="ED41" s="945">
        <v>0</v>
      </c>
      <c r="EE41" s="945">
        <v>0</v>
      </c>
      <c r="EF41" s="945">
        <v>0</v>
      </c>
      <c r="EG41" s="945">
        <v>0</v>
      </c>
      <c r="EH41" s="945">
        <v>0</v>
      </c>
      <c r="EI41" s="945">
        <v>0</v>
      </c>
      <c r="EJ41" s="945">
        <v>0</v>
      </c>
      <c r="EK41" s="945">
        <v>0</v>
      </c>
      <c r="EL41" s="945">
        <v>0</v>
      </c>
      <c r="EM41" s="945">
        <v>0</v>
      </c>
      <c r="EN41" s="945">
        <v>0</v>
      </c>
      <c r="EO41" s="945">
        <v>0</v>
      </c>
      <c r="EP41" s="945">
        <v>0</v>
      </c>
      <c r="EQ41" s="945">
        <v>0</v>
      </c>
      <c r="ER41" s="945">
        <v>0</v>
      </c>
      <c r="ES41" s="945">
        <v>0</v>
      </c>
      <c r="ET41" s="945"/>
      <c r="EU41" s="945"/>
      <c r="EV41" s="945"/>
      <c r="EW41" s="945"/>
      <c r="EX41" s="945"/>
      <c r="EY41" s="945"/>
      <c r="EZ41" s="945"/>
      <c r="FA41" s="945"/>
      <c r="FB41" s="945"/>
      <c r="FC41" s="945"/>
      <c r="FD41" s="945"/>
      <c r="FE41" s="945"/>
      <c r="FF41" s="945"/>
      <c r="FG41" s="945"/>
      <c r="FH41" s="945"/>
      <c r="FI41" s="945"/>
      <c r="FJ41" s="945"/>
      <c r="FK41" s="945">
        <v>0</v>
      </c>
      <c r="FL41" s="945">
        <v>0</v>
      </c>
      <c r="FM41" s="945">
        <v>0</v>
      </c>
      <c r="FN41" s="999">
        <f t="shared" si="2"/>
        <v>0</v>
      </c>
      <c r="FO41" s="945">
        <v>0</v>
      </c>
      <c r="FP41" s="945">
        <v>0</v>
      </c>
      <c r="FQ41" s="945">
        <v>0</v>
      </c>
      <c r="FR41" s="999">
        <f t="shared" si="3"/>
        <v>0</v>
      </c>
      <c r="FS41" s="945">
        <v>0</v>
      </c>
      <c r="FT41" s="945">
        <v>0</v>
      </c>
      <c r="FU41" s="945">
        <v>0</v>
      </c>
      <c r="FV41" s="999">
        <f t="shared" si="4"/>
        <v>0</v>
      </c>
      <c r="FW41" s="945">
        <v>0</v>
      </c>
      <c r="FX41" s="945">
        <v>0</v>
      </c>
      <c r="FY41" s="945">
        <v>0</v>
      </c>
      <c r="FZ41" s="999">
        <f t="shared" si="5"/>
        <v>0</v>
      </c>
      <c r="GA41" s="945">
        <v>0</v>
      </c>
      <c r="GB41" s="945">
        <v>100</v>
      </c>
      <c r="GC41" s="945">
        <v>0</v>
      </c>
      <c r="GD41" s="945">
        <v>0</v>
      </c>
      <c r="GE41" s="999">
        <v>100</v>
      </c>
      <c r="GF41" s="999">
        <v>0</v>
      </c>
      <c r="GG41" s="999">
        <v>121.69120392000001</v>
      </c>
      <c r="GH41" s="999">
        <v>0</v>
      </c>
      <c r="GI41" s="999">
        <v>121.69120392000001</v>
      </c>
      <c r="GJ41" s="999">
        <v>0</v>
      </c>
      <c r="GK41" s="999">
        <v>0</v>
      </c>
      <c r="GL41" s="999">
        <v>121.29147692000001</v>
      </c>
      <c r="GM41" s="999">
        <v>121.29147692000001</v>
      </c>
      <c r="GN41" s="945">
        <v>35.07</v>
      </c>
      <c r="GO41" s="945">
        <v>50.818121159999997</v>
      </c>
      <c r="GP41" s="945">
        <v>0</v>
      </c>
      <c r="GQ41" s="945">
        <v>85.888121159999997</v>
      </c>
      <c r="GR41" s="999">
        <f t="shared" si="6"/>
        <v>428.87080200000003</v>
      </c>
      <c r="GS41" s="1007">
        <v>50</v>
      </c>
      <c r="GT41" s="945">
        <v>50</v>
      </c>
      <c r="GU41" s="945">
        <v>80</v>
      </c>
      <c r="GV41" s="999">
        <f t="shared" si="12"/>
        <v>180</v>
      </c>
      <c r="GW41" s="945">
        <v>0</v>
      </c>
      <c r="GX41" s="945">
        <v>80</v>
      </c>
      <c r="GY41" s="945">
        <v>100</v>
      </c>
      <c r="GZ41" s="999">
        <f t="shared" si="13"/>
        <v>180</v>
      </c>
      <c r="HA41" s="945">
        <v>0</v>
      </c>
      <c r="HB41" s="945">
        <v>0</v>
      </c>
      <c r="HC41" s="945">
        <v>180</v>
      </c>
      <c r="HD41" s="999">
        <f t="shared" si="35"/>
        <v>180</v>
      </c>
      <c r="HE41" s="999">
        <v>0</v>
      </c>
      <c r="HF41" s="999">
        <v>180</v>
      </c>
      <c r="HG41" s="999">
        <v>0</v>
      </c>
      <c r="HH41" s="945">
        <f t="shared" si="10"/>
        <v>180</v>
      </c>
      <c r="HI41" s="1001">
        <f t="shared" si="11"/>
        <v>720</v>
      </c>
      <c r="HJ41" s="1002">
        <v>0</v>
      </c>
      <c r="HK41" s="999">
        <v>0</v>
      </c>
      <c r="HL41" s="999">
        <v>188.39921916666665</v>
      </c>
      <c r="HM41" s="999">
        <v>188.39921916666665</v>
      </c>
      <c r="HN41" s="945">
        <v>188.39921916666665</v>
      </c>
      <c r="HO41" s="945">
        <v>522.84866833333297</v>
      </c>
      <c r="HP41" s="945">
        <v>564.84866833333297</v>
      </c>
      <c r="HQ41" s="945">
        <v>1276.0965558333326</v>
      </c>
      <c r="HR41" s="945">
        <v>264.08749000000034</v>
      </c>
      <c r="HS41" s="945">
        <v>264.08749000000034</v>
      </c>
      <c r="HT41" s="945">
        <v>264.08749000000034</v>
      </c>
      <c r="HU41" s="945">
        <v>792.26247000000092</v>
      </c>
      <c r="HV41" s="945">
        <v>264.08749000000034</v>
      </c>
      <c r="HW41" s="945">
        <v>193.57290750000001</v>
      </c>
      <c r="HX41" s="945">
        <v>193.57290750000001</v>
      </c>
      <c r="HY41" s="945">
        <v>651.23330500000031</v>
      </c>
      <c r="HZ41" s="1006">
        <v>2907.9915500000006</v>
      </c>
      <c r="IA41" s="1007">
        <v>0</v>
      </c>
      <c r="IB41" s="945">
        <v>0</v>
      </c>
      <c r="IC41" s="945">
        <v>0</v>
      </c>
      <c r="ID41" s="1006">
        <v>0</v>
      </c>
    </row>
    <row r="42" spans="1:238" s="1030" customFormat="1" ht="24" customHeight="1">
      <c r="A42" s="2718" t="s">
        <v>826</v>
      </c>
      <c r="B42" s="2733">
        <v>228.99758022000003</v>
      </c>
      <c r="C42" s="2733">
        <v>92.565444990000003</v>
      </c>
      <c r="D42" s="2733">
        <v>140.36553807000001</v>
      </c>
      <c r="E42" s="2733">
        <v>461.92856328000005</v>
      </c>
      <c r="F42" s="2733">
        <v>67.520006300000006</v>
      </c>
      <c r="G42" s="2733">
        <v>170.39743749000002</v>
      </c>
      <c r="H42" s="2733">
        <v>246.0139729</v>
      </c>
      <c r="I42" s="2733">
        <v>483.93141668999999</v>
      </c>
      <c r="J42" s="2733">
        <v>170.75203110000001</v>
      </c>
      <c r="K42" s="2733">
        <v>73.717027389999998</v>
      </c>
      <c r="L42" s="2733">
        <v>90.267251729999998</v>
      </c>
      <c r="M42" s="2733">
        <v>334.73631022000001</v>
      </c>
      <c r="N42" s="2733">
        <v>67.395948110000006</v>
      </c>
      <c r="O42" s="2733">
        <v>394.81662749999998</v>
      </c>
      <c r="P42" s="2733">
        <v>108.20013683623478</v>
      </c>
      <c r="Q42" s="2733">
        <v>570.41271244623476</v>
      </c>
      <c r="R42" s="2733">
        <v>1851.0090026362345</v>
      </c>
      <c r="S42" s="2733">
        <v>53.139653630000005</v>
      </c>
      <c r="T42" s="2733">
        <v>41.035758810000004</v>
      </c>
      <c r="U42" s="2733">
        <v>58.097106409999995</v>
      </c>
      <c r="V42" s="2733">
        <v>152.27251884999998</v>
      </c>
      <c r="W42" s="2733">
        <v>103.83947384000001</v>
      </c>
      <c r="X42" s="2733">
        <v>154.83804673</v>
      </c>
      <c r="Y42" s="2733">
        <v>228.01456132999999</v>
      </c>
      <c r="Z42" s="2733">
        <v>486.69208190000006</v>
      </c>
      <c r="AA42" s="2733">
        <v>162.74283728999998</v>
      </c>
      <c r="AB42" s="2733">
        <v>188.70835725000001</v>
      </c>
      <c r="AC42" s="2733">
        <v>258.76358827000001</v>
      </c>
      <c r="AD42" s="2733">
        <v>610.21478280999997</v>
      </c>
      <c r="AE42" s="2733">
        <v>182.53666776</v>
      </c>
      <c r="AF42" s="2733">
        <v>131.19166028000001</v>
      </c>
      <c r="AG42" s="2733">
        <v>76.767613620000006</v>
      </c>
      <c r="AH42" s="2733">
        <v>390.49594166000003</v>
      </c>
      <c r="AI42" s="2733">
        <v>1639.6753252200001</v>
      </c>
      <c r="AJ42" s="2733">
        <v>87.49</v>
      </c>
      <c r="AK42" s="2733">
        <v>47.143239149999999</v>
      </c>
      <c r="AL42" s="2733"/>
      <c r="AM42" s="2733"/>
      <c r="AN42" s="2733"/>
      <c r="AO42" s="2733">
        <v>65.743375540000002</v>
      </c>
      <c r="AP42" s="2733">
        <v>200.37661469</v>
      </c>
      <c r="AQ42" s="2733">
        <v>80.705058510000001</v>
      </c>
      <c r="AR42" s="2733">
        <v>68.177347799999993</v>
      </c>
      <c r="AS42" s="2733">
        <v>110.58158102</v>
      </c>
      <c r="AT42" s="2733">
        <v>259.46398733000001</v>
      </c>
      <c r="AU42" s="2733">
        <v>142.10825047</v>
      </c>
      <c r="AV42" s="2733">
        <v>434.76915527000006</v>
      </c>
      <c r="AW42" s="2733">
        <v>118.06</v>
      </c>
      <c r="AX42" s="2733">
        <v>262.5</v>
      </c>
      <c r="AY42" s="999">
        <v>210.48048856</v>
      </c>
      <c r="AZ42" s="999">
        <v>591.04048855999997</v>
      </c>
      <c r="BA42" s="999">
        <v>166.18809630000001</v>
      </c>
      <c r="BB42" s="999">
        <v>107.97233914</v>
      </c>
      <c r="BC42" s="999">
        <v>151.46216716000001</v>
      </c>
      <c r="BD42" s="999">
        <v>425.62260260000005</v>
      </c>
      <c r="BE42" s="999">
        <v>182.47743254</v>
      </c>
      <c r="BF42" s="999">
        <v>182.47743254</v>
      </c>
      <c r="BG42" s="999">
        <v>227.26851495</v>
      </c>
      <c r="BH42" s="999">
        <v>592.22338002999993</v>
      </c>
      <c r="BI42" s="999">
        <v>191.67632652</v>
      </c>
      <c r="BJ42" s="999">
        <v>181.31960878000001</v>
      </c>
      <c r="BK42" s="999">
        <v>76.767613620000006</v>
      </c>
      <c r="BL42" s="999">
        <v>449.76354892000001</v>
      </c>
      <c r="BM42" s="999">
        <v>0</v>
      </c>
      <c r="BN42" s="999">
        <v>0</v>
      </c>
      <c r="BO42" s="999">
        <v>0</v>
      </c>
      <c r="BP42" s="999">
        <v>0</v>
      </c>
      <c r="BQ42" s="999">
        <v>0</v>
      </c>
      <c r="BR42" s="999">
        <v>0</v>
      </c>
      <c r="BS42" s="999">
        <v>0</v>
      </c>
      <c r="BT42" s="2734">
        <v>0</v>
      </c>
      <c r="BU42" s="2734">
        <v>5.5365531799999994</v>
      </c>
      <c r="BV42" s="2734">
        <v>1.54551931</v>
      </c>
      <c r="BW42" s="2734">
        <v>61.913728679999998</v>
      </c>
      <c r="BX42" s="2734">
        <v>68.995801170000007</v>
      </c>
      <c r="BY42" s="2734">
        <v>0</v>
      </c>
      <c r="BZ42" s="2734">
        <v>66.281599999999997</v>
      </c>
      <c r="CA42" s="2734">
        <v>67.619098869999888</v>
      </c>
      <c r="CB42" s="2734">
        <v>133.90069886999987</v>
      </c>
      <c r="CC42" s="2734">
        <v>60.796563950000014</v>
      </c>
      <c r="CD42" s="2734">
        <v>131.89697550000002</v>
      </c>
      <c r="CE42" s="2734">
        <v>139.61595592</v>
      </c>
      <c r="CF42" s="2734">
        <v>332.30949536999998</v>
      </c>
      <c r="CG42" s="2734">
        <v>121.03656718000002</v>
      </c>
      <c r="CH42" s="2734">
        <v>109.9368096500001</v>
      </c>
      <c r="CI42" s="2734">
        <v>107.18901269000001</v>
      </c>
      <c r="CJ42" s="2734">
        <v>338.16238952000009</v>
      </c>
      <c r="CK42" s="2734">
        <v>116.24871245000011</v>
      </c>
      <c r="CL42" s="2734">
        <v>116.24871245000011</v>
      </c>
      <c r="CM42" s="2734">
        <v>144.54571684999999</v>
      </c>
      <c r="CN42" s="2734">
        <v>377.04314175000025</v>
      </c>
      <c r="CO42" s="2734">
        <v>135.22280239462333</v>
      </c>
      <c r="CP42" s="2734">
        <v>158.65148037801634</v>
      </c>
      <c r="CQ42" s="2734">
        <v>163.93700660219008</v>
      </c>
      <c r="CR42" s="2734">
        <v>457.81128937482976</v>
      </c>
      <c r="CS42" s="2734">
        <v>1800.6643831522722</v>
      </c>
      <c r="CT42" s="2734">
        <v>176.26937394123661</v>
      </c>
      <c r="CU42" s="2734">
        <v>182.72294885248775</v>
      </c>
      <c r="CV42" s="2734">
        <v>170.85612874353305</v>
      </c>
      <c r="CW42" s="2734">
        <v>529.84845153725746</v>
      </c>
      <c r="CX42" s="2734">
        <v>174.62006514541594</v>
      </c>
      <c r="CY42" s="2734">
        <v>164.13294275477753</v>
      </c>
      <c r="CZ42" s="2734">
        <v>173.17117637342503</v>
      </c>
      <c r="DA42" s="2734">
        <v>511.92418427361844</v>
      </c>
      <c r="DB42" s="2734">
        <v>129.08231765000005</v>
      </c>
      <c r="DC42" s="2734">
        <v>142.92345945999998</v>
      </c>
      <c r="DD42" s="2734">
        <v>126.69872115999999</v>
      </c>
      <c r="DE42" s="2734">
        <v>398.70449827000004</v>
      </c>
      <c r="DF42" s="2734">
        <v>128.89133606000001</v>
      </c>
      <c r="DG42" s="2734">
        <v>134.64567571000001</v>
      </c>
      <c r="DH42" s="2734">
        <v>112.71105111000001</v>
      </c>
      <c r="DI42" s="2734">
        <v>376.24806288000002</v>
      </c>
      <c r="DJ42" s="2734">
        <v>1816.725196960876</v>
      </c>
      <c r="DK42" s="2734">
        <v>169.06437763</v>
      </c>
      <c r="DL42" s="2734">
        <v>172.58351221999999</v>
      </c>
      <c r="DM42" s="2734">
        <v>147.86631963999997</v>
      </c>
      <c r="DN42" s="2734">
        <v>489.51420948999998</v>
      </c>
      <c r="DO42" s="2734">
        <v>174.47470949999999</v>
      </c>
      <c r="DP42" s="2734">
        <v>169.900671711</v>
      </c>
      <c r="DQ42" s="2734">
        <v>159.75145340127497</v>
      </c>
      <c r="DR42" s="2734">
        <v>504.12683461227493</v>
      </c>
      <c r="DS42" s="2734">
        <v>993.64104410227492</v>
      </c>
      <c r="DT42" s="2734">
        <v>141.60098703</v>
      </c>
      <c r="DU42" s="2734">
        <v>92.670980940000007</v>
      </c>
      <c r="DV42" s="2734">
        <v>202.35754416999998</v>
      </c>
      <c r="DW42" s="2734">
        <v>436.62951213999997</v>
      </c>
      <c r="DX42" s="2734">
        <v>170.69290426000003</v>
      </c>
      <c r="DY42" s="2734">
        <v>154.00525140000002</v>
      </c>
      <c r="DZ42" s="2734">
        <v>143.08606820000008</v>
      </c>
      <c r="EA42" s="2734">
        <v>467.78422386000011</v>
      </c>
      <c r="EB42" s="2734">
        <v>1898.0547801022749</v>
      </c>
      <c r="EC42" s="2734">
        <v>197.73988282000002</v>
      </c>
      <c r="ED42" s="999">
        <v>211.84711971999997</v>
      </c>
      <c r="EE42" s="999">
        <v>1210.7512946179245</v>
      </c>
      <c r="EF42" s="999">
        <v>1620.3382971579244</v>
      </c>
      <c r="EG42" s="999">
        <v>622.16745474843788</v>
      </c>
      <c r="EH42" s="999">
        <v>477.53290215957583</v>
      </c>
      <c r="EI42" s="999">
        <v>2521.9096475420611</v>
      </c>
      <c r="EJ42" s="999">
        <v>3621.6100044500745</v>
      </c>
      <c r="EK42" s="999">
        <v>1237.9463864881909</v>
      </c>
      <c r="EL42" s="999">
        <v>839.20432450628039</v>
      </c>
      <c r="EM42" s="999">
        <v>495.0513463513123</v>
      </c>
      <c r="EN42" s="999">
        <v>2572.202057345783</v>
      </c>
      <c r="EO42" s="999">
        <v>1059.1838259062224</v>
      </c>
      <c r="EP42" s="999">
        <v>494.87469200872675</v>
      </c>
      <c r="EQ42" s="999">
        <v>2492.6958947595526</v>
      </c>
      <c r="ER42" s="999">
        <v>4046.7544126745015</v>
      </c>
      <c r="ES42" s="999">
        <v>11860.904771628284</v>
      </c>
      <c r="ET42" s="999">
        <v>240.42923894</v>
      </c>
      <c r="EU42" s="999">
        <v>364.77957678999996</v>
      </c>
      <c r="EV42" s="999">
        <v>309.88494199899998</v>
      </c>
      <c r="EW42" s="999">
        <v>915.093757729</v>
      </c>
      <c r="EX42" s="999">
        <v>917.96055317932041</v>
      </c>
      <c r="EY42" s="999">
        <v>498.76315156043813</v>
      </c>
      <c r="EZ42" s="999">
        <v>986.40253609303261</v>
      </c>
      <c r="FA42" s="999">
        <v>2403.1262408327912</v>
      </c>
      <c r="FB42" s="999">
        <v>419.20841889400003</v>
      </c>
      <c r="FC42" s="999">
        <v>405.32649862035817</v>
      </c>
      <c r="FD42" s="999">
        <v>467.71660103304959</v>
      </c>
      <c r="FE42" s="999">
        <v>1292.2515185474076</v>
      </c>
      <c r="FF42" s="999">
        <v>527.96480875924703</v>
      </c>
      <c r="FG42" s="999">
        <v>652.99170602376557</v>
      </c>
      <c r="FH42" s="999">
        <v>523.01723366753163</v>
      </c>
      <c r="FI42" s="999">
        <v>1703.973748450544</v>
      </c>
      <c r="FJ42" s="999">
        <v>6314.4452655597433</v>
      </c>
      <c r="FK42" s="999">
        <v>1230.7096266146373</v>
      </c>
      <c r="FL42" s="999">
        <v>446.64947813167493</v>
      </c>
      <c r="FM42" s="999">
        <v>1245.7867136040002</v>
      </c>
      <c r="FN42" s="999">
        <f t="shared" si="2"/>
        <v>2923.1458183503123</v>
      </c>
      <c r="FO42" s="999">
        <v>626.52185227099994</v>
      </c>
      <c r="FP42" s="999">
        <v>400.61029003300001</v>
      </c>
      <c r="FQ42" s="999">
        <v>1580.6778388360001</v>
      </c>
      <c r="FR42" s="999">
        <f t="shared" si="3"/>
        <v>2607.8099811399998</v>
      </c>
      <c r="FS42" s="999">
        <v>448.07106577199994</v>
      </c>
      <c r="FT42" s="999">
        <v>1108.552803236</v>
      </c>
      <c r="FU42" s="999">
        <v>619.92029195600003</v>
      </c>
      <c r="FV42" s="999">
        <f t="shared" si="4"/>
        <v>2176.5441609640002</v>
      </c>
      <c r="FW42" s="999">
        <v>269.75072851800002</v>
      </c>
      <c r="FX42" s="999">
        <v>901.23103892400002</v>
      </c>
      <c r="FY42" s="999">
        <v>944.95106161000001</v>
      </c>
      <c r="FZ42" s="999">
        <v>2115.9328290519998</v>
      </c>
      <c r="GA42" s="999">
        <v>9823.4327895063107</v>
      </c>
      <c r="GB42" s="999">
        <v>885.46858705554848</v>
      </c>
      <c r="GC42" s="999">
        <v>217.73722162625768</v>
      </c>
      <c r="GD42" s="999">
        <v>1447.7351883065778</v>
      </c>
      <c r="GE42" s="999">
        <v>2550.9409969883836</v>
      </c>
      <c r="GF42" s="999">
        <v>354.92252938340982</v>
      </c>
      <c r="GG42" s="999">
        <v>850.88483493767149</v>
      </c>
      <c r="GH42" s="999">
        <v>830.4975282460473</v>
      </c>
      <c r="GI42" s="999">
        <v>2036.3048925671287</v>
      </c>
      <c r="GJ42" s="999">
        <v>930.14517039703628</v>
      </c>
      <c r="GK42" s="999">
        <v>1772.6729489390368</v>
      </c>
      <c r="GL42" s="999">
        <v>1019.8535672155035</v>
      </c>
      <c r="GM42" s="999">
        <v>3722.6716865515764</v>
      </c>
      <c r="GN42" s="999">
        <v>1024.0296537565241</v>
      </c>
      <c r="GO42" s="999">
        <v>1192.3509301093211</v>
      </c>
      <c r="GP42" s="999">
        <v>2808.8619338496246</v>
      </c>
      <c r="GQ42" s="999">
        <v>5025.2425177154701</v>
      </c>
      <c r="GR42" s="999">
        <f t="shared" si="6"/>
        <v>13335.160093822558</v>
      </c>
      <c r="GS42" s="1002">
        <v>3306.5965451093984</v>
      </c>
      <c r="GT42" s="999">
        <v>2917.18509591782</v>
      </c>
      <c r="GU42" s="999">
        <v>1147.0282835834912</v>
      </c>
      <c r="GV42" s="999">
        <f t="shared" si="12"/>
        <v>7370.8099246107104</v>
      </c>
      <c r="GW42" s="999">
        <v>1579.05</v>
      </c>
      <c r="GX42" s="999">
        <v>873.95</v>
      </c>
      <c r="GY42" s="999">
        <v>3153.12</v>
      </c>
      <c r="GZ42" s="999">
        <f t="shared" si="13"/>
        <v>5606.12</v>
      </c>
      <c r="HA42" s="999">
        <v>2401.0500000000002</v>
      </c>
      <c r="HB42" s="999">
        <v>3044.85</v>
      </c>
      <c r="HC42" s="999">
        <v>1368.45</v>
      </c>
      <c r="HD42" s="999">
        <f t="shared" si="35"/>
        <v>6814.3499999999995</v>
      </c>
      <c r="HE42" s="999">
        <v>1855.23</v>
      </c>
      <c r="HF42" s="999">
        <v>2174.48</v>
      </c>
      <c r="HG42" s="999">
        <v>172.37</v>
      </c>
      <c r="HH42" s="945">
        <f t="shared" si="10"/>
        <v>4202.08</v>
      </c>
      <c r="HI42" s="1001">
        <f t="shared" si="11"/>
        <v>23993.359924610711</v>
      </c>
      <c r="HJ42" s="1002">
        <f>HJ43+HJ47+HJ48+HJ49</f>
        <v>866.7220680445555</v>
      </c>
      <c r="HK42" s="999">
        <f t="shared" ref="HK42:HL42" si="36">HK43+HK47+HK48+HK49</f>
        <v>618.90807166474224</v>
      </c>
      <c r="HL42" s="999">
        <f t="shared" si="36"/>
        <v>958.17530462160528</v>
      </c>
      <c r="HM42" s="999">
        <f>HJ42+HK42+HL42</f>
        <v>2443.8054443309029</v>
      </c>
      <c r="HN42" s="999">
        <f>HN43+HN47+HN48+HN49</f>
        <v>840.38709458517405</v>
      </c>
      <c r="HO42" s="999">
        <f t="shared" ref="HO42:HW42" si="37">HO43+HO47+HO48+HO49</f>
        <v>2687.5253707976226</v>
      </c>
      <c r="HP42" s="999">
        <f t="shared" si="37"/>
        <v>1462.5630673328526</v>
      </c>
      <c r="HQ42" s="999">
        <f t="shared" si="14"/>
        <v>4990.475532715649</v>
      </c>
      <c r="HR42" s="999">
        <f t="shared" si="37"/>
        <v>672.90608971130155</v>
      </c>
      <c r="HS42" s="999">
        <f t="shared" si="37"/>
        <v>1061.1707962863404</v>
      </c>
      <c r="HT42" s="999">
        <f t="shared" si="37"/>
        <v>214.81724768534474</v>
      </c>
      <c r="HU42" s="999">
        <f t="shared" ref="HU42" si="38">HR42+HS42+HT42</f>
        <v>1948.8941336829866</v>
      </c>
      <c r="HV42" s="999">
        <f t="shared" si="37"/>
        <v>1678.1147742955216</v>
      </c>
      <c r="HW42" s="999">
        <f t="shared" si="37"/>
        <v>2169.1326574644204</v>
      </c>
      <c r="HX42" s="999">
        <f>HX43+HX47+HX48+HX49+HX50</f>
        <v>4643.3558116955555</v>
      </c>
      <c r="HY42" s="999">
        <f t="shared" ref="HY42" si="39">HV42+HW42+HX42</f>
        <v>8490.6032434554982</v>
      </c>
      <c r="HZ42" s="1001">
        <f>HY42+HU42+HQ42+HM42</f>
        <v>17873.778354185037</v>
      </c>
      <c r="IA42" s="1002">
        <v>0</v>
      </c>
      <c r="IB42" s="999">
        <v>823.50963758399996</v>
      </c>
      <c r="IC42" s="999">
        <v>1921.5224876960001</v>
      </c>
      <c r="ID42" s="1001">
        <v>2745.0321252800004</v>
      </c>
    </row>
    <row r="43" spans="1:238" ht="21" customHeight="1">
      <c r="A43" s="2719" t="s">
        <v>827</v>
      </c>
      <c r="B43" s="1031"/>
      <c r="C43" s="1031"/>
      <c r="D43" s="1031"/>
      <c r="E43" s="1031"/>
      <c r="F43" s="1031"/>
      <c r="G43" s="1031"/>
      <c r="H43" s="1031"/>
      <c r="I43" s="1031"/>
      <c r="J43" s="1031"/>
      <c r="K43" s="1031"/>
      <c r="L43" s="1031"/>
      <c r="M43" s="1031"/>
      <c r="N43" s="1031"/>
      <c r="O43" s="1031"/>
      <c r="P43" s="1031"/>
      <c r="Q43" s="1031"/>
      <c r="R43" s="1031"/>
      <c r="S43" s="1031"/>
      <c r="T43" s="1031"/>
      <c r="U43" s="1031"/>
      <c r="V43" s="1031"/>
      <c r="W43" s="1031"/>
      <c r="X43" s="1031"/>
      <c r="Y43" s="1031"/>
      <c r="Z43" s="1031"/>
      <c r="AA43" s="1031"/>
      <c r="AB43" s="1031"/>
      <c r="AC43" s="1031"/>
      <c r="AD43" s="1031"/>
      <c r="AE43" s="1031"/>
      <c r="AF43" s="1031"/>
      <c r="AG43" s="1031"/>
      <c r="AH43" s="1031"/>
      <c r="AI43" s="1031"/>
      <c r="AJ43" s="1031"/>
      <c r="AK43" s="1031"/>
      <c r="AL43" s="1031"/>
      <c r="AM43" s="1031"/>
      <c r="AN43" s="1031"/>
      <c r="AO43" s="1031"/>
      <c r="AP43" s="1031"/>
      <c r="AQ43" s="1031"/>
      <c r="AR43" s="1031"/>
      <c r="AS43" s="1031"/>
      <c r="AT43" s="1031"/>
      <c r="AU43" s="1031"/>
      <c r="AV43" s="1031"/>
      <c r="AW43" s="1031"/>
      <c r="AX43" s="1031"/>
      <c r="AY43" s="1032"/>
      <c r="AZ43" s="1032"/>
      <c r="BA43" s="1032"/>
      <c r="BB43" s="1032"/>
      <c r="BC43" s="1032"/>
      <c r="BD43" s="1032"/>
      <c r="BE43" s="1032"/>
      <c r="BF43" s="1032"/>
      <c r="BG43" s="1032"/>
      <c r="BH43" s="1032"/>
      <c r="BI43" s="945"/>
      <c r="BJ43" s="945"/>
      <c r="BK43" s="945">
        <v>0</v>
      </c>
      <c r="BL43" s="945">
        <v>0</v>
      </c>
      <c r="BM43" s="945">
        <v>0</v>
      </c>
      <c r="BN43" s="945">
        <v>0</v>
      </c>
      <c r="BO43" s="945">
        <v>0</v>
      </c>
      <c r="BP43" s="945">
        <v>0</v>
      </c>
      <c r="BQ43" s="945">
        <v>0</v>
      </c>
      <c r="BR43" s="945">
        <v>0</v>
      </c>
      <c r="BS43" s="945">
        <v>0</v>
      </c>
      <c r="BT43" s="2735">
        <v>0</v>
      </c>
      <c r="BU43" s="2735">
        <v>5.5365531799999994</v>
      </c>
      <c r="BV43" s="2735">
        <v>1.54551931</v>
      </c>
      <c r="BW43" s="2735">
        <v>61.913728679999998</v>
      </c>
      <c r="BX43" s="2735">
        <v>68.995801170000007</v>
      </c>
      <c r="BY43" s="2735">
        <v>0</v>
      </c>
      <c r="BZ43" s="2735">
        <v>66.281599999999997</v>
      </c>
      <c r="CA43" s="2735">
        <v>67.619098869999888</v>
      </c>
      <c r="CB43" s="2735">
        <v>133.90069886999987</v>
      </c>
      <c r="CC43" s="2735">
        <v>60.796563950000014</v>
      </c>
      <c r="CD43" s="2735">
        <v>131.89697550000002</v>
      </c>
      <c r="CE43" s="2735">
        <v>139.61595592</v>
      </c>
      <c r="CF43" s="2735">
        <v>332.30949536999998</v>
      </c>
      <c r="CG43" s="2735">
        <v>121.03656718000002</v>
      </c>
      <c r="CH43" s="2735">
        <v>109.9368096500001</v>
      </c>
      <c r="CI43" s="2735">
        <v>107.18901269000001</v>
      </c>
      <c r="CJ43" s="2735">
        <v>338.16238952000009</v>
      </c>
      <c r="CK43" s="2735">
        <v>116.24871245000011</v>
      </c>
      <c r="CL43" s="2735">
        <v>116.24871245000011</v>
      </c>
      <c r="CM43" s="2735">
        <v>144.54571684999999</v>
      </c>
      <c r="CN43" s="2735">
        <v>377.04314175000025</v>
      </c>
      <c r="CO43" s="2735">
        <v>135.22280239462333</v>
      </c>
      <c r="CP43" s="2735">
        <v>158.65148037801634</v>
      </c>
      <c r="CQ43" s="2735">
        <v>163.93700660219008</v>
      </c>
      <c r="CR43" s="2735">
        <v>457.81128937482976</v>
      </c>
      <c r="CS43" s="2735">
        <v>1800.6643831522722</v>
      </c>
      <c r="CT43" s="2735">
        <v>176.26937394123661</v>
      </c>
      <c r="CU43" s="2735">
        <v>182.72294885248775</v>
      </c>
      <c r="CV43" s="2735">
        <v>170.85612874353305</v>
      </c>
      <c r="CW43" s="2735">
        <v>529.84845153725746</v>
      </c>
      <c r="CX43" s="2735">
        <v>174.62006514541594</v>
      </c>
      <c r="CY43" s="2735">
        <v>164.13294275477753</v>
      </c>
      <c r="CZ43" s="2735">
        <v>173.17117637342503</v>
      </c>
      <c r="DA43" s="2735">
        <v>511.92418427361844</v>
      </c>
      <c r="DB43" s="2735">
        <v>129.08231765000005</v>
      </c>
      <c r="DC43" s="2735">
        <v>142.92345945999998</v>
      </c>
      <c r="DD43" s="2735">
        <v>126.69872115999999</v>
      </c>
      <c r="DE43" s="2735">
        <v>398.70449827000004</v>
      </c>
      <c r="DF43" s="2735">
        <v>128.89133606000001</v>
      </c>
      <c r="DG43" s="2735">
        <v>134.64567571000001</v>
      </c>
      <c r="DH43" s="2735">
        <v>112.71105111000001</v>
      </c>
      <c r="DI43" s="2735">
        <v>376.24806288000002</v>
      </c>
      <c r="DJ43" s="2735">
        <v>1816.725196960876</v>
      </c>
      <c r="DK43" s="2735">
        <v>169.06437763</v>
      </c>
      <c r="DL43" s="2735">
        <v>172.58351221999999</v>
      </c>
      <c r="DM43" s="2735">
        <v>147.86631963999997</v>
      </c>
      <c r="DN43" s="2735">
        <v>489.51420948999998</v>
      </c>
      <c r="DO43" s="2735">
        <v>174.47470949999999</v>
      </c>
      <c r="DP43" s="2735">
        <v>169.900671711</v>
      </c>
      <c r="DQ43" s="2735">
        <v>159.75145340127497</v>
      </c>
      <c r="DR43" s="2735">
        <v>504.12683461227493</v>
      </c>
      <c r="DS43" s="2735">
        <v>993.64104410227492</v>
      </c>
      <c r="DT43" s="2735">
        <v>141.60098703</v>
      </c>
      <c r="DU43" s="2735">
        <v>92.670980940000007</v>
      </c>
      <c r="DV43" s="2735">
        <v>202.35754416999998</v>
      </c>
      <c r="DW43" s="2735">
        <v>436.62951213999997</v>
      </c>
      <c r="DX43" s="2735">
        <v>170.69290426000003</v>
      </c>
      <c r="DY43" s="2735">
        <v>154.00525140000002</v>
      </c>
      <c r="DZ43" s="2735">
        <v>143.08606820000008</v>
      </c>
      <c r="EA43" s="2735">
        <v>467.78422386000011</v>
      </c>
      <c r="EB43" s="2735">
        <v>1898.0547801022749</v>
      </c>
      <c r="EC43" s="2735">
        <v>197.73988282000002</v>
      </c>
      <c r="ED43" s="945">
        <v>211.84711971999997</v>
      </c>
      <c r="EE43" s="945">
        <v>210.75129461792446</v>
      </c>
      <c r="EF43" s="945">
        <v>620.33829715792444</v>
      </c>
      <c r="EG43" s="945">
        <v>169.37423036999999</v>
      </c>
      <c r="EH43" s="945">
        <v>167.90003353</v>
      </c>
      <c r="EI43" s="945">
        <v>232.89408104</v>
      </c>
      <c r="EJ43" s="945">
        <v>570.16834493999988</v>
      </c>
      <c r="EK43" s="945">
        <v>224.97989293999998</v>
      </c>
      <c r="EL43" s="945">
        <v>272.24640041666663</v>
      </c>
      <c r="EM43" s="945">
        <v>269.51279249381224</v>
      </c>
      <c r="EN43" s="945">
        <v>766.73908585047889</v>
      </c>
      <c r="EO43" s="945">
        <v>263.63570656014656</v>
      </c>
      <c r="EP43" s="945">
        <v>251.44069506361305</v>
      </c>
      <c r="EQ43" s="945">
        <v>266.60537896136225</v>
      </c>
      <c r="ER43" s="945">
        <v>781.68178058512183</v>
      </c>
      <c r="ES43" s="945">
        <v>2738.9275085335248</v>
      </c>
      <c r="ET43" s="945">
        <v>240.42923894</v>
      </c>
      <c r="EU43" s="945">
        <v>239.07957678999998</v>
      </c>
      <c r="EV43" s="945">
        <v>254.20789727399998</v>
      </c>
      <c r="EW43" s="945">
        <v>733.71671300399998</v>
      </c>
      <c r="EX43" s="945">
        <v>288.8735084543203</v>
      </c>
      <c r="EY43" s="945">
        <v>255.32996945043814</v>
      </c>
      <c r="EZ43" s="945">
        <v>248.60253609303263</v>
      </c>
      <c r="FA43" s="945">
        <v>792.80601399779107</v>
      </c>
      <c r="FB43" s="945">
        <v>251.44304718399997</v>
      </c>
      <c r="FC43" s="945">
        <v>254.6735203703582</v>
      </c>
      <c r="FD43" s="945">
        <v>254.52568006804955</v>
      </c>
      <c r="FE43" s="945">
        <v>760.64224762240769</v>
      </c>
      <c r="FF43" s="945">
        <v>205.63185348424696</v>
      </c>
      <c r="FG43" s="945">
        <v>216.48411895776556</v>
      </c>
      <c r="FH43" s="945">
        <v>232.01217562353156</v>
      </c>
      <c r="FI43" s="945">
        <v>654.12814806554411</v>
      </c>
      <c r="FJ43" s="945">
        <v>2941.2931226897431</v>
      </c>
      <c r="FK43" s="945">
        <v>388.1023287546372</v>
      </c>
      <c r="FL43" s="945">
        <v>446.64947813167493</v>
      </c>
      <c r="FM43" s="945">
        <v>525.44111360400007</v>
      </c>
      <c r="FN43" s="945">
        <f t="shared" si="2"/>
        <v>1360.1929204903122</v>
      </c>
      <c r="FO43" s="945">
        <v>411.46843977099996</v>
      </c>
      <c r="FP43" s="945">
        <v>400.61029003300001</v>
      </c>
      <c r="FQ43" s="945">
        <v>408.02384511600002</v>
      </c>
      <c r="FR43" s="945">
        <f t="shared" si="3"/>
        <v>1220.1025749200001</v>
      </c>
      <c r="FS43" s="945">
        <v>396.07106577199994</v>
      </c>
      <c r="FT43" s="945">
        <v>546.95280323600002</v>
      </c>
      <c r="FU43" s="945">
        <v>293.02029195599999</v>
      </c>
      <c r="FV43" s="945">
        <f t="shared" si="4"/>
        <v>1236.044160964</v>
      </c>
      <c r="FW43" s="945">
        <v>269.75072851800002</v>
      </c>
      <c r="FX43" s="945">
        <v>271.23103892400002</v>
      </c>
      <c r="FY43" s="945">
        <v>227.35106161000002</v>
      </c>
      <c r="FZ43" s="945">
        <v>768.33282905200008</v>
      </c>
      <c r="GA43" s="945">
        <v>4584.6724854263111</v>
      </c>
      <c r="GB43" s="945">
        <v>223.46858705554845</v>
      </c>
      <c r="GC43" s="945">
        <v>217.73722162625768</v>
      </c>
      <c r="GD43" s="945">
        <v>407.73518830657775</v>
      </c>
      <c r="GE43" s="945">
        <v>848.94099698838386</v>
      </c>
      <c r="GF43" s="945">
        <v>354.92252938340982</v>
      </c>
      <c r="GG43" s="945">
        <v>466.50783493767153</v>
      </c>
      <c r="GH43" s="945">
        <v>402.00832824604731</v>
      </c>
      <c r="GI43" s="945">
        <v>1223.4386925671286</v>
      </c>
      <c r="GJ43" s="945">
        <v>401.86197039703632</v>
      </c>
      <c r="GK43" s="945">
        <v>423.89927693903678</v>
      </c>
      <c r="GL43" s="945">
        <v>382.88934624550353</v>
      </c>
      <c r="GM43" s="945">
        <v>1208.6505935815769</v>
      </c>
      <c r="GN43" s="945">
        <v>436.37950955148006</v>
      </c>
      <c r="GO43" s="945">
        <v>394.15193523932112</v>
      </c>
      <c r="GP43" s="945">
        <v>454.1121861996246</v>
      </c>
      <c r="GQ43" s="945">
        <v>1284.6436309904259</v>
      </c>
      <c r="GR43" s="945">
        <f t="shared" si="6"/>
        <v>4565.6739141275148</v>
      </c>
      <c r="GS43" s="1007">
        <v>273.93464191939859</v>
      </c>
      <c r="GT43" s="945">
        <v>274.73291404782009</v>
      </c>
      <c r="GU43" s="945">
        <v>444.09627479349126</v>
      </c>
      <c r="GV43" s="945">
        <f t="shared" si="12"/>
        <v>992.76383076070999</v>
      </c>
      <c r="GW43" s="945">
        <v>350.71899999999999</v>
      </c>
      <c r="GX43" s="945">
        <v>323.95</v>
      </c>
      <c r="GY43" s="945">
        <v>308.92</v>
      </c>
      <c r="GZ43" s="945">
        <f t="shared" si="13"/>
        <v>983.58899999999994</v>
      </c>
      <c r="HA43" s="945">
        <v>311.45999999999998</v>
      </c>
      <c r="HB43" s="945">
        <v>305.06</v>
      </c>
      <c r="HC43" s="945">
        <v>218.45</v>
      </c>
      <c r="HD43" s="945">
        <f t="shared" si="35"/>
        <v>834.97</v>
      </c>
      <c r="HE43" s="945">
        <v>432.36</v>
      </c>
      <c r="HF43" s="945">
        <v>0</v>
      </c>
      <c r="HG43" s="945">
        <v>172.37</v>
      </c>
      <c r="HH43" s="945">
        <f t="shared" si="10"/>
        <v>604.73</v>
      </c>
      <c r="HI43" s="1006">
        <f t="shared" si="11"/>
        <v>3416.0528307607096</v>
      </c>
      <c r="HJ43" s="1007">
        <v>86.646704664555543</v>
      </c>
      <c r="HK43" s="945">
        <v>76.135071664742213</v>
      </c>
      <c r="HL43" s="945">
        <v>86.203501611605262</v>
      </c>
      <c r="HM43" s="945">
        <v>248.98527794090305</v>
      </c>
      <c r="HN43" s="945">
        <v>77.706094585174043</v>
      </c>
      <c r="HO43" s="945">
        <v>74.096371397622519</v>
      </c>
      <c r="HP43" s="945">
        <v>87.321467332852507</v>
      </c>
      <c r="HQ43" s="945">
        <v>239.12393331564905</v>
      </c>
      <c r="HR43" s="945">
        <v>90.214889711301538</v>
      </c>
      <c r="HS43" s="945">
        <v>80.348578286340469</v>
      </c>
      <c r="HT43" s="945">
        <v>91.972698784892771</v>
      </c>
      <c r="HU43" s="945">
        <v>262.53616678253479</v>
      </c>
      <c r="HV43" s="945">
        <v>79.753660743333342</v>
      </c>
      <c r="HW43" s="945">
        <v>90.685382902000015</v>
      </c>
      <c r="HX43" s="945">
        <v>95.655811695555556</v>
      </c>
      <c r="HY43" s="945">
        <v>266.0948553408889</v>
      </c>
      <c r="HZ43" s="1006">
        <v>1016.7402333799758</v>
      </c>
      <c r="IA43" s="1007">
        <v>0</v>
      </c>
      <c r="IB43" s="945">
        <v>0</v>
      </c>
      <c r="IC43" s="945">
        <v>0</v>
      </c>
      <c r="ID43" s="1006">
        <v>0</v>
      </c>
    </row>
    <row r="44" spans="1:238" s="1043" customFormat="1" ht="21" hidden="1" customHeight="1">
      <c r="A44" s="2726" t="s">
        <v>828</v>
      </c>
      <c r="B44" s="1041">
        <v>67.112046200000009</v>
      </c>
      <c r="C44" s="1041">
        <v>46.61197129</v>
      </c>
      <c r="D44" s="1041">
        <v>66.665638650000005</v>
      </c>
      <c r="E44" s="1041">
        <v>180.38965614000003</v>
      </c>
      <c r="F44" s="1041">
        <v>44.051991299999997</v>
      </c>
      <c r="G44" s="1041">
        <v>71.697538069999993</v>
      </c>
      <c r="H44" s="1041">
        <v>70.877972900000003</v>
      </c>
      <c r="I44" s="1041">
        <v>186.62750226999998</v>
      </c>
      <c r="J44" s="1041">
        <v>63.331611100000003</v>
      </c>
      <c r="K44" s="1041">
        <v>54.078814389999998</v>
      </c>
      <c r="L44" s="1041">
        <v>90.267251729999998</v>
      </c>
      <c r="M44" s="1041">
        <v>207.67767721999999</v>
      </c>
      <c r="N44" s="1041">
        <v>67.395948110000006</v>
      </c>
      <c r="O44" s="1041">
        <v>91.0876935</v>
      </c>
      <c r="P44" s="1041">
        <v>45.74326903</v>
      </c>
      <c r="Q44" s="1041">
        <v>204.22691064</v>
      </c>
      <c r="R44" s="1041">
        <v>778.92174626999997</v>
      </c>
      <c r="S44" s="1041">
        <v>53.139653630000005</v>
      </c>
      <c r="T44" s="1041">
        <v>41.035758810000004</v>
      </c>
      <c r="U44" s="1041">
        <v>58.097106409999995</v>
      </c>
      <c r="V44" s="1041">
        <v>152.27251884999998</v>
      </c>
      <c r="W44" s="1041">
        <v>53.839473840000004</v>
      </c>
      <c r="X44" s="1041">
        <v>56.138147310000001</v>
      </c>
      <c r="Y44" s="1041">
        <v>52.878561329999997</v>
      </c>
      <c r="Z44" s="1041">
        <v>162.85618248</v>
      </c>
      <c r="AA44" s="1041">
        <v>55.322417289999997</v>
      </c>
      <c r="AB44" s="1041">
        <v>63.184961250000001</v>
      </c>
      <c r="AC44" s="1041">
        <v>133.24019226999999</v>
      </c>
      <c r="AD44" s="1041">
        <v>251.74757080999998</v>
      </c>
      <c r="AE44" s="1041">
        <v>102.14174176</v>
      </c>
      <c r="AF44" s="1041">
        <v>96.215117280000001</v>
      </c>
      <c r="AG44" s="1041">
        <v>76.767613620000006</v>
      </c>
      <c r="AH44" s="1041">
        <v>275.12447266000004</v>
      </c>
      <c r="AI44" s="1041">
        <v>842.00074480000001</v>
      </c>
      <c r="AJ44" s="1041">
        <v>87.49</v>
      </c>
      <c r="AK44" s="1041">
        <v>47.143239149999999</v>
      </c>
      <c r="AL44" s="1041"/>
      <c r="AM44" s="1041"/>
      <c r="AN44" s="1041"/>
      <c r="AO44" s="1041">
        <v>65.743375540000002</v>
      </c>
      <c r="AP44" s="1041">
        <v>200.37661469</v>
      </c>
      <c r="AQ44" s="1041">
        <v>80.705058510000001</v>
      </c>
      <c r="AR44" s="1041">
        <v>68.177347799999993</v>
      </c>
      <c r="AS44" s="1041">
        <v>110.58158102</v>
      </c>
      <c r="AT44" s="1041">
        <v>259.46398733000001</v>
      </c>
      <c r="AU44" s="1041">
        <v>142.10825047</v>
      </c>
      <c r="AV44" s="1041">
        <v>434.76915527000006</v>
      </c>
      <c r="AW44" s="1041">
        <v>118.06</v>
      </c>
      <c r="AX44" s="1041">
        <v>262.5</v>
      </c>
      <c r="AY44" s="1042">
        <v>210.48048856</v>
      </c>
      <c r="AZ44" s="1042">
        <v>591.04048855999997</v>
      </c>
      <c r="BA44" s="1042">
        <v>166.18809630000001</v>
      </c>
      <c r="BB44" s="1042">
        <v>107.97233914</v>
      </c>
      <c r="BC44" s="1042">
        <v>151.46216716000001</v>
      </c>
      <c r="BD44" s="1042">
        <v>425.62260260000005</v>
      </c>
      <c r="BE44" s="1042">
        <v>182.47743254</v>
      </c>
      <c r="BF44" s="1042">
        <v>182.47743254</v>
      </c>
      <c r="BG44" s="1042">
        <v>227.26851495</v>
      </c>
      <c r="BH44" s="1042">
        <v>592.22338002999993</v>
      </c>
      <c r="BI44" s="2739">
        <v>191.67632652</v>
      </c>
      <c r="BJ44" s="2739">
        <v>181.31960878000001</v>
      </c>
      <c r="BK44" s="2739">
        <v>76.767613620000006</v>
      </c>
      <c r="BL44" s="2739">
        <v>449.76354892000001</v>
      </c>
      <c r="BM44" s="2739">
        <v>0</v>
      </c>
      <c r="BN44" s="2739">
        <v>0</v>
      </c>
      <c r="BO44" s="2739">
        <v>0</v>
      </c>
      <c r="BP44" s="2739">
        <v>0</v>
      </c>
      <c r="BQ44" s="2739">
        <v>0</v>
      </c>
      <c r="BR44" s="2739">
        <v>0</v>
      </c>
      <c r="BS44" s="2739">
        <v>0</v>
      </c>
      <c r="BT44" s="2740">
        <v>0</v>
      </c>
      <c r="BU44" s="2740">
        <v>0</v>
      </c>
      <c r="BV44" s="2740">
        <v>0</v>
      </c>
      <c r="BW44" s="2740">
        <v>0</v>
      </c>
      <c r="BX44" s="2740">
        <v>0</v>
      </c>
      <c r="BY44" s="2740">
        <v>0</v>
      </c>
      <c r="BZ44" s="2740">
        <v>0</v>
      </c>
      <c r="CA44" s="2740">
        <v>0</v>
      </c>
      <c r="CB44" s="2740">
        <v>0</v>
      </c>
      <c r="CC44" s="2740">
        <v>0</v>
      </c>
      <c r="CD44" s="2740">
        <v>0</v>
      </c>
      <c r="CE44" s="2740">
        <v>0</v>
      </c>
      <c r="CF44" s="2740">
        <v>0</v>
      </c>
      <c r="CG44" s="2740">
        <v>0</v>
      </c>
      <c r="CH44" s="2740">
        <v>0</v>
      </c>
      <c r="CI44" s="2740">
        <v>0</v>
      </c>
      <c r="CJ44" s="2740">
        <v>0</v>
      </c>
      <c r="CK44" s="2740">
        <v>0</v>
      </c>
      <c r="CL44" s="2740">
        <v>0</v>
      </c>
      <c r="CM44" s="2740">
        <v>0</v>
      </c>
      <c r="CN44" s="2740">
        <v>0</v>
      </c>
      <c r="CO44" s="2740">
        <v>0</v>
      </c>
      <c r="CP44" s="2740">
        <v>0</v>
      </c>
      <c r="CQ44" s="2740">
        <v>0</v>
      </c>
      <c r="CR44" s="2740">
        <v>0</v>
      </c>
      <c r="CS44" s="2740">
        <v>0</v>
      </c>
      <c r="CT44" s="2740">
        <v>0</v>
      </c>
      <c r="CU44" s="2740">
        <v>0</v>
      </c>
      <c r="CV44" s="2740">
        <v>0</v>
      </c>
      <c r="CW44" s="2740">
        <v>0</v>
      </c>
      <c r="CX44" s="2740">
        <v>0</v>
      </c>
      <c r="CY44" s="2740">
        <v>0</v>
      </c>
      <c r="CZ44" s="2740">
        <v>0</v>
      </c>
      <c r="DA44" s="2740">
        <v>0</v>
      </c>
      <c r="DB44" s="2740">
        <v>0</v>
      </c>
      <c r="DC44" s="2740">
        <v>0</v>
      </c>
      <c r="DD44" s="2740">
        <v>0</v>
      </c>
      <c r="DE44" s="2740">
        <v>0</v>
      </c>
      <c r="DF44" s="2740">
        <v>0</v>
      </c>
      <c r="DG44" s="2740">
        <v>0</v>
      </c>
      <c r="DH44" s="2740">
        <v>0</v>
      </c>
      <c r="DI44" s="2740">
        <v>0</v>
      </c>
      <c r="DJ44" s="2740">
        <v>0</v>
      </c>
      <c r="DK44" s="2740">
        <v>0</v>
      </c>
      <c r="DL44" s="2740">
        <v>0</v>
      </c>
      <c r="DM44" s="2740">
        <v>0</v>
      </c>
      <c r="DN44" s="2740">
        <v>0</v>
      </c>
      <c r="DO44" s="2740">
        <v>0</v>
      </c>
      <c r="DP44" s="2740">
        <v>0</v>
      </c>
      <c r="DQ44" s="2740">
        <v>0</v>
      </c>
      <c r="DR44" s="2740">
        <v>0</v>
      </c>
      <c r="DS44" s="2740">
        <v>0</v>
      </c>
      <c r="DT44" s="2740">
        <v>0</v>
      </c>
      <c r="DU44" s="2740">
        <v>0</v>
      </c>
      <c r="DV44" s="2740">
        <v>0</v>
      </c>
      <c r="DW44" s="2740">
        <v>0</v>
      </c>
      <c r="DX44" s="2740">
        <v>0</v>
      </c>
      <c r="DY44" s="2740">
        <v>0</v>
      </c>
      <c r="DZ44" s="2740">
        <v>0</v>
      </c>
      <c r="EA44" s="2740">
        <v>0</v>
      </c>
      <c r="EB44" s="2741">
        <v>0</v>
      </c>
      <c r="EC44" s="2740">
        <v>0</v>
      </c>
      <c r="ED44" s="2739">
        <v>0</v>
      </c>
      <c r="EE44" s="2739">
        <v>0</v>
      </c>
      <c r="EF44" s="2739">
        <v>0</v>
      </c>
      <c r="EG44" s="2739">
        <v>0</v>
      </c>
      <c r="EH44" s="2739">
        <v>0</v>
      </c>
      <c r="EI44" s="2739">
        <v>0</v>
      </c>
      <c r="EJ44" s="2739">
        <v>0</v>
      </c>
      <c r="EK44" s="2739">
        <v>0</v>
      </c>
      <c r="EL44" s="2739">
        <v>0</v>
      </c>
      <c r="EM44" s="2739">
        <v>0</v>
      </c>
      <c r="EN44" s="2739">
        <v>0</v>
      </c>
      <c r="EO44" s="2739">
        <v>0</v>
      </c>
      <c r="EP44" s="2739">
        <v>0</v>
      </c>
      <c r="EQ44" s="2739">
        <v>0</v>
      </c>
      <c r="ER44" s="2739">
        <v>0</v>
      </c>
      <c r="ES44" s="2739">
        <v>0</v>
      </c>
      <c r="ET44" s="2739"/>
      <c r="EU44" s="2739"/>
      <c r="EV44" s="2739"/>
      <c r="EW44" s="2739"/>
      <c r="EX44" s="2739"/>
      <c r="EY44" s="2739"/>
      <c r="EZ44" s="2739"/>
      <c r="FA44" s="2739"/>
      <c r="FB44" s="2739"/>
      <c r="FC44" s="2739"/>
      <c r="FD44" s="2739"/>
      <c r="FE44" s="2739"/>
      <c r="FF44" s="2739"/>
      <c r="FG44" s="2739"/>
      <c r="FH44" s="2739"/>
      <c r="FI44" s="2739"/>
      <c r="FJ44" s="2739"/>
      <c r="FK44" s="2739">
        <v>0</v>
      </c>
      <c r="FL44" s="2739">
        <v>0</v>
      </c>
      <c r="FM44" s="2739">
        <v>0</v>
      </c>
      <c r="FN44" s="945">
        <f t="shared" si="2"/>
        <v>0</v>
      </c>
      <c r="FO44" s="2739">
        <v>0</v>
      </c>
      <c r="FP44" s="2739">
        <v>0</v>
      </c>
      <c r="FQ44" s="2739">
        <v>0</v>
      </c>
      <c r="FR44" s="945">
        <f t="shared" si="3"/>
        <v>0</v>
      </c>
      <c r="FS44" s="2739">
        <v>0</v>
      </c>
      <c r="FT44" s="2739">
        <v>0</v>
      </c>
      <c r="FU44" s="2739">
        <v>0</v>
      </c>
      <c r="FV44" s="945">
        <f t="shared" si="4"/>
        <v>0</v>
      </c>
      <c r="FW44" s="2739">
        <v>0</v>
      </c>
      <c r="FX44" s="2739">
        <v>0</v>
      </c>
      <c r="FY44" s="2739">
        <v>0</v>
      </c>
      <c r="FZ44" s="945">
        <v>0</v>
      </c>
      <c r="GA44" s="2739">
        <v>0</v>
      </c>
      <c r="GB44" s="2739">
        <v>0</v>
      </c>
      <c r="GC44" s="2739">
        <v>0</v>
      </c>
      <c r="GD44" s="2739">
        <v>0</v>
      </c>
      <c r="GE44" s="945">
        <v>0</v>
      </c>
      <c r="GF44" s="945">
        <v>0</v>
      </c>
      <c r="GG44" s="945">
        <v>0</v>
      </c>
      <c r="GH44" s="945">
        <v>0</v>
      </c>
      <c r="GI44" s="945">
        <v>0</v>
      </c>
      <c r="GJ44" s="945">
        <v>0</v>
      </c>
      <c r="GK44" s="945">
        <v>0</v>
      </c>
      <c r="GL44" s="945">
        <v>0</v>
      </c>
      <c r="GM44" s="945">
        <v>0</v>
      </c>
      <c r="GN44" s="2739">
        <v>0</v>
      </c>
      <c r="GO44" s="2739">
        <v>0</v>
      </c>
      <c r="GP44" s="2739">
        <v>0</v>
      </c>
      <c r="GQ44" s="2739">
        <v>0</v>
      </c>
      <c r="GR44" s="945">
        <f t="shared" si="6"/>
        <v>0</v>
      </c>
      <c r="GS44" s="1007">
        <v>0</v>
      </c>
      <c r="GT44" s="945">
        <v>0</v>
      </c>
      <c r="GU44" s="945">
        <v>0</v>
      </c>
      <c r="GV44" s="945">
        <f t="shared" si="12"/>
        <v>0</v>
      </c>
      <c r="GW44" s="945"/>
      <c r="GX44" s="945"/>
      <c r="GY44" s="945"/>
      <c r="GZ44" s="945"/>
      <c r="HA44" s="945"/>
      <c r="HB44" s="945"/>
      <c r="HC44" s="945"/>
      <c r="HD44" s="945">
        <f t="shared" si="35"/>
        <v>0</v>
      </c>
      <c r="HE44" s="945"/>
      <c r="HF44" s="945"/>
      <c r="HG44" s="945"/>
      <c r="HH44" s="945">
        <f t="shared" si="10"/>
        <v>0</v>
      </c>
      <c r="HI44" s="1006">
        <f t="shared" si="11"/>
        <v>0</v>
      </c>
      <c r="HJ44" s="1007"/>
      <c r="HK44" s="945"/>
      <c r="HL44" s="945"/>
      <c r="HM44" s="945">
        <f t="shared" ref="HM44:HM52" si="40">HJ44+HK44+HL44</f>
        <v>0</v>
      </c>
      <c r="HN44" s="945"/>
      <c r="HO44" s="945"/>
      <c r="HP44" s="945"/>
      <c r="HQ44" s="945">
        <f t="shared" si="14"/>
        <v>0</v>
      </c>
      <c r="HR44" s="945"/>
      <c r="HS44" s="945"/>
      <c r="HT44" s="945"/>
      <c r="HU44" s="945"/>
      <c r="HV44" s="945"/>
      <c r="HW44" s="945"/>
      <c r="HX44" s="945"/>
      <c r="HY44" s="945"/>
      <c r="HZ44" s="1006">
        <f>HY44+HU44+HQ44+HM44</f>
        <v>0</v>
      </c>
      <c r="IA44" s="1007"/>
      <c r="IB44" s="945"/>
      <c r="IC44" s="945"/>
      <c r="ID44" s="1006"/>
    </row>
    <row r="45" spans="1:238" s="1043" customFormat="1" ht="21" hidden="1" customHeight="1">
      <c r="A45" s="2727" t="s">
        <v>829</v>
      </c>
      <c r="B45" s="1041"/>
      <c r="C45" s="1041"/>
      <c r="D45" s="1041"/>
      <c r="E45" s="1041"/>
      <c r="F45" s="1041"/>
      <c r="G45" s="1041"/>
      <c r="H45" s="1041"/>
      <c r="I45" s="1041"/>
      <c r="J45" s="1041"/>
      <c r="K45" s="1041"/>
      <c r="L45" s="1041"/>
      <c r="M45" s="1041"/>
      <c r="N45" s="1041"/>
      <c r="O45" s="1041"/>
      <c r="P45" s="1041"/>
      <c r="Q45" s="1041"/>
      <c r="R45" s="1041"/>
      <c r="S45" s="1041"/>
      <c r="T45" s="1041"/>
      <c r="U45" s="1041"/>
      <c r="V45" s="1041"/>
      <c r="W45" s="1041"/>
      <c r="X45" s="1041"/>
      <c r="Y45" s="1041"/>
      <c r="Z45" s="1041"/>
      <c r="AA45" s="1041"/>
      <c r="AB45" s="1041"/>
      <c r="AC45" s="1041"/>
      <c r="AD45" s="1041"/>
      <c r="AE45" s="1041"/>
      <c r="AF45" s="1041"/>
      <c r="AG45" s="1041"/>
      <c r="AH45" s="1041"/>
      <c r="AI45" s="1041"/>
      <c r="AJ45" s="1041"/>
      <c r="AK45" s="1041"/>
      <c r="AL45" s="1041"/>
      <c r="AM45" s="1041"/>
      <c r="AN45" s="1041"/>
      <c r="AO45" s="1041"/>
      <c r="AP45" s="1041"/>
      <c r="AQ45" s="1041"/>
      <c r="AR45" s="1041"/>
      <c r="AS45" s="1041"/>
      <c r="AT45" s="1041"/>
      <c r="AU45" s="1041"/>
      <c r="AV45" s="1041"/>
      <c r="AW45" s="1041"/>
      <c r="AX45" s="1041"/>
      <c r="AY45" s="1042"/>
      <c r="AZ45" s="1042"/>
      <c r="BA45" s="1042"/>
      <c r="BB45" s="1042"/>
      <c r="BC45" s="1042"/>
      <c r="BD45" s="1042"/>
      <c r="BE45" s="1042"/>
      <c r="BF45" s="1042"/>
      <c r="BG45" s="1042"/>
      <c r="BH45" s="1042"/>
      <c r="BI45" s="2739"/>
      <c r="BJ45" s="2739"/>
      <c r="BK45" s="2739">
        <v>0</v>
      </c>
      <c r="BL45" s="2739">
        <v>0</v>
      </c>
      <c r="BM45" s="2739">
        <v>0</v>
      </c>
      <c r="BN45" s="2739">
        <v>0</v>
      </c>
      <c r="BO45" s="2739">
        <v>0</v>
      </c>
      <c r="BP45" s="2739">
        <v>0</v>
      </c>
      <c r="BQ45" s="2739">
        <v>0</v>
      </c>
      <c r="BR45" s="2739">
        <v>0</v>
      </c>
      <c r="BS45" s="2739">
        <v>0</v>
      </c>
      <c r="BT45" s="2740">
        <v>0</v>
      </c>
      <c r="BU45" s="2740">
        <v>0</v>
      </c>
      <c r="BV45" s="2740">
        <v>0</v>
      </c>
      <c r="BW45" s="2740">
        <v>0</v>
      </c>
      <c r="BX45" s="2740">
        <v>0</v>
      </c>
      <c r="BY45" s="2740">
        <v>0</v>
      </c>
      <c r="BZ45" s="2740">
        <v>0</v>
      </c>
      <c r="CA45" s="2740">
        <v>0</v>
      </c>
      <c r="CB45" s="2740">
        <v>0</v>
      </c>
      <c r="CC45" s="2740">
        <v>0</v>
      </c>
      <c r="CD45" s="2740">
        <v>0</v>
      </c>
      <c r="CE45" s="2740">
        <v>0</v>
      </c>
      <c r="CF45" s="2740">
        <v>0</v>
      </c>
      <c r="CG45" s="2740">
        <v>0</v>
      </c>
      <c r="CH45" s="2740">
        <v>0</v>
      </c>
      <c r="CI45" s="2740">
        <v>0</v>
      </c>
      <c r="CJ45" s="2740">
        <v>0</v>
      </c>
      <c r="CK45" s="2740">
        <v>0</v>
      </c>
      <c r="CL45" s="2740">
        <v>0</v>
      </c>
      <c r="CM45" s="2740">
        <v>0</v>
      </c>
      <c r="CN45" s="2740">
        <v>0</v>
      </c>
      <c r="CO45" s="2740">
        <v>0</v>
      </c>
      <c r="CP45" s="2740">
        <v>0</v>
      </c>
      <c r="CQ45" s="2740">
        <v>0</v>
      </c>
      <c r="CR45" s="2740">
        <v>0</v>
      </c>
      <c r="CS45" s="2740">
        <v>0</v>
      </c>
      <c r="CT45" s="2740">
        <v>0</v>
      </c>
      <c r="CU45" s="2740">
        <v>0</v>
      </c>
      <c r="CV45" s="2740">
        <v>0</v>
      </c>
      <c r="CW45" s="2740">
        <v>0</v>
      </c>
      <c r="CX45" s="2740">
        <v>0</v>
      </c>
      <c r="CY45" s="2740">
        <v>0</v>
      </c>
      <c r="CZ45" s="2740">
        <v>0</v>
      </c>
      <c r="DA45" s="2740">
        <v>0</v>
      </c>
      <c r="DB45" s="2740">
        <v>0</v>
      </c>
      <c r="DC45" s="2740">
        <v>0</v>
      </c>
      <c r="DD45" s="2740">
        <v>0</v>
      </c>
      <c r="DE45" s="2740">
        <v>0</v>
      </c>
      <c r="DF45" s="2740">
        <v>0</v>
      </c>
      <c r="DG45" s="2740">
        <v>0</v>
      </c>
      <c r="DH45" s="2740">
        <v>0</v>
      </c>
      <c r="DI45" s="2740">
        <v>0</v>
      </c>
      <c r="DJ45" s="2740">
        <v>0</v>
      </c>
      <c r="DK45" s="2740">
        <v>0</v>
      </c>
      <c r="DL45" s="2740">
        <v>0</v>
      </c>
      <c r="DM45" s="2740">
        <v>0</v>
      </c>
      <c r="DN45" s="2740">
        <v>0</v>
      </c>
      <c r="DO45" s="2740">
        <v>0</v>
      </c>
      <c r="DP45" s="2740">
        <v>0</v>
      </c>
      <c r="DQ45" s="2740">
        <v>0</v>
      </c>
      <c r="DR45" s="2740">
        <v>0</v>
      </c>
      <c r="DS45" s="2740">
        <v>0</v>
      </c>
      <c r="DT45" s="2740">
        <v>0</v>
      </c>
      <c r="DU45" s="2740">
        <v>0</v>
      </c>
      <c r="DV45" s="2740">
        <v>0</v>
      </c>
      <c r="DW45" s="2740">
        <v>0</v>
      </c>
      <c r="DX45" s="2740">
        <v>0</v>
      </c>
      <c r="DY45" s="2740">
        <v>0</v>
      </c>
      <c r="DZ45" s="2740">
        <v>0</v>
      </c>
      <c r="EA45" s="2740">
        <v>0</v>
      </c>
      <c r="EB45" s="2741">
        <v>0</v>
      </c>
      <c r="EC45" s="2740">
        <v>0</v>
      </c>
      <c r="ED45" s="2739">
        <v>0</v>
      </c>
      <c r="EE45" s="2739">
        <v>0</v>
      </c>
      <c r="EF45" s="2739">
        <v>0</v>
      </c>
      <c r="EG45" s="2739">
        <v>0</v>
      </c>
      <c r="EH45" s="2739">
        <v>0</v>
      </c>
      <c r="EI45" s="2739">
        <v>0</v>
      </c>
      <c r="EJ45" s="2739">
        <v>0</v>
      </c>
      <c r="EK45" s="2739">
        <v>0</v>
      </c>
      <c r="EL45" s="2739">
        <v>0</v>
      </c>
      <c r="EM45" s="2739">
        <v>0</v>
      </c>
      <c r="EN45" s="2739">
        <v>0</v>
      </c>
      <c r="EO45" s="2739">
        <v>0</v>
      </c>
      <c r="EP45" s="2739">
        <v>0</v>
      </c>
      <c r="EQ45" s="2739">
        <v>0</v>
      </c>
      <c r="ER45" s="2739">
        <v>0</v>
      </c>
      <c r="ES45" s="2739">
        <v>0</v>
      </c>
      <c r="ET45" s="2739"/>
      <c r="EU45" s="2739"/>
      <c r="EV45" s="2739"/>
      <c r="EW45" s="2739"/>
      <c r="EX45" s="2739"/>
      <c r="EY45" s="2739"/>
      <c r="EZ45" s="2739"/>
      <c r="FA45" s="2739"/>
      <c r="FB45" s="2739"/>
      <c r="FC45" s="2739"/>
      <c r="FD45" s="2739"/>
      <c r="FE45" s="2739"/>
      <c r="FF45" s="2739"/>
      <c r="FG45" s="2739"/>
      <c r="FH45" s="2739"/>
      <c r="FI45" s="2739"/>
      <c r="FJ45" s="2739"/>
      <c r="FK45" s="2739">
        <v>0</v>
      </c>
      <c r="FL45" s="2739">
        <v>0</v>
      </c>
      <c r="FM45" s="2739">
        <v>0</v>
      </c>
      <c r="FN45" s="945">
        <f t="shared" si="2"/>
        <v>0</v>
      </c>
      <c r="FO45" s="2739">
        <v>0</v>
      </c>
      <c r="FP45" s="2739">
        <v>0</v>
      </c>
      <c r="FQ45" s="2739">
        <v>0</v>
      </c>
      <c r="FR45" s="945">
        <f t="shared" si="3"/>
        <v>0</v>
      </c>
      <c r="FS45" s="2739">
        <v>0</v>
      </c>
      <c r="FT45" s="2739">
        <v>0</v>
      </c>
      <c r="FU45" s="2739">
        <v>0</v>
      </c>
      <c r="FV45" s="945">
        <f t="shared" si="4"/>
        <v>0</v>
      </c>
      <c r="FW45" s="2739">
        <v>0</v>
      </c>
      <c r="FX45" s="2739">
        <v>0</v>
      </c>
      <c r="FY45" s="2739">
        <v>0</v>
      </c>
      <c r="FZ45" s="945">
        <v>0</v>
      </c>
      <c r="GA45" s="2739">
        <v>0</v>
      </c>
      <c r="GB45" s="2739">
        <v>0</v>
      </c>
      <c r="GC45" s="2739">
        <v>0</v>
      </c>
      <c r="GD45" s="2739">
        <v>0</v>
      </c>
      <c r="GE45" s="945">
        <v>0</v>
      </c>
      <c r="GF45" s="945">
        <v>0</v>
      </c>
      <c r="GG45" s="945">
        <v>0</v>
      </c>
      <c r="GH45" s="945">
        <v>0</v>
      </c>
      <c r="GI45" s="945">
        <v>0</v>
      </c>
      <c r="GJ45" s="945">
        <v>0</v>
      </c>
      <c r="GK45" s="945">
        <v>0</v>
      </c>
      <c r="GL45" s="945">
        <v>0</v>
      </c>
      <c r="GM45" s="945">
        <v>0</v>
      </c>
      <c r="GN45" s="2739">
        <v>0</v>
      </c>
      <c r="GO45" s="2739">
        <v>0</v>
      </c>
      <c r="GP45" s="2739">
        <v>0</v>
      </c>
      <c r="GQ45" s="2739">
        <v>0</v>
      </c>
      <c r="GR45" s="945">
        <f t="shared" si="6"/>
        <v>0</v>
      </c>
      <c r="GS45" s="1007">
        <v>0</v>
      </c>
      <c r="GT45" s="945">
        <v>0</v>
      </c>
      <c r="GU45" s="945">
        <v>0</v>
      </c>
      <c r="GV45" s="945">
        <f t="shared" si="12"/>
        <v>0</v>
      </c>
      <c r="GW45" s="945"/>
      <c r="GX45" s="945"/>
      <c r="GY45" s="945"/>
      <c r="GZ45" s="945"/>
      <c r="HA45" s="945"/>
      <c r="HB45" s="945"/>
      <c r="HC45" s="945"/>
      <c r="HD45" s="945">
        <f t="shared" si="35"/>
        <v>0</v>
      </c>
      <c r="HE45" s="945"/>
      <c r="HF45" s="945"/>
      <c r="HG45" s="945"/>
      <c r="HH45" s="945">
        <f t="shared" si="10"/>
        <v>0</v>
      </c>
      <c r="HI45" s="1006">
        <f t="shared" si="11"/>
        <v>0</v>
      </c>
      <c r="HJ45" s="1007"/>
      <c r="HK45" s="945"/>
      <c r="HL45" s="945"/>
      <c r="HM45" s="945">
        <f t="shared" si="40"/>
        <v>0</v>
      </c>
      <c r="HN45" s="945"/>
      <c r="HO45" s="945"/>
      <c r="HP45" s="945"/>
      <c r="HQ45" s="945">
        <f t="shared" si="14"/>
        <v>0</v>
      </c>
      <c r="HR45" s="945"/>
      <c r="HS45" s="945"/>
      <c r="HT45" s="945"/>
      <c r="HU45" s="945"/>
      <c r="HV45" s="945"/>
      <c r="HW45" s="945"/>
      <c r="HX45" s="945"/>
      <c r="HY45" s="945"/>
      <c r="HZ45" s="1006">
        <f>HY45+HU45+HQ45+HM45</f>
        <v>0</v>
      </c>
      <c r="IA45" s="1007"/>
      <c r="IB45" s="945"/>
      <c r="IC45" s="945"/>
      <c r="ID45" s="1006"/>
    </row>
    <row r="46" spans="1:238" s="1043" customFormat="1" ht="21" hidden="1" customHeight="1">
      <c r="A46" s="2727" t="s">
        <v>830</v>
      </c>
      <c r="B46" s="1041"/>
      <c r="C46" s="1041"/>
      <c r="D46" s="1041"/>
      <c r="E46" s="1041"/>
      <c r="F46" s="1041"/>
      <c r="G46" s="1041"/>
      <c r="H46" s="1041"/>
      <c r="I46" s="1041"/>
      <c r="J46" s="1041"/>
      <c r="K46" s="1041"/>
      <c r="L46" s="1041"/>
      <c r="M46" s="1041"/>
      <c r="N46" s="1041"/>
      <c r="O46" s="1041"/>
      <c r="P46" s="1041"/>
      <c r="Q46" s="1041"/>
      <c r="R46" s="1041"/>
      <c r="S46" s="1041"/>
      <c r="T46" s="1041"/>
      <c r="U46" s="1041"/>
      <c r="V46" s="1041"/>
      <c r="W46" s="1041"/>
      <c r="X46" s="1041"/>
      <c r="Y46" s="1041"/>
      <c r="Z46" s="1041"/>
      <c r="AA46" s="1041"/>
      <c r="AB46" s="1041"/>
      <c r="AC46" s="1041"/>
      <c r="AD46" s="1041"/>
      <c r="AE46" s="1041"/>
      <c r="AF46" s="1041"/>
      <c r="AG46" s="1041"/>
      <c r="AH46" s="1041"/>
      <c r="AI46" s="1041"/>
      <c r="AJ46" s="1041"/>
      <c r="AK46" s="1041"/>
      <c r="AL46" s="1041"/>
      <c r="AM46" s="1041"/>
      <c r="AN46" s="1041"/>
      <c r="AO46" s="1041"/>
      <c r="AP46" s="1041"/>
      <c r="AQ46" s="1041"/>
      <c r="AR46" s="1041"/>
      <c r="AS46" s="1041"/>
      <c r="AT46" s="1041"/>
      <c r="AU46" s="1041"/>
      <c r="AV46" s="1041"/>
      <c r="AW46" s="1041"/>
      <c r="AX46" s="1041"/>
      <c r="AY46" s="1042"/>
      <c r="AZ46" s="1042"/>
      <c r="BA46" s="1042"/>
      <c r="BB46" s="1042"/>
      <c r="BC46" s="1042"/>
      <c r="BD46" s="1042"/>
      <c r="BE46" s="1042"/>
      <c r="BF46" s="1042"/>
      <c r="BG46" s="1042"/>
      <c r="BH46" s="1042"/>
      <c r="BI46" s="2739"/>
      <c r="BJ46" s="2739"/>
      <c r="BK46" s="2739">
        <v>0</v>
      </c>
      <c r="BL46" s="2739">
        <v>0</v>
      </c>
      <c r="BM46" s="2739">
        <v>0</v>
      </c>
      <c r="BN46" s="2739">
        <v>0</v>
      </c>
      <c r="BO46" s="2739">
        <v>0</v>
      </c>
      <c r="BP46" s="2739">
        <v>0</v>
      </c>
      <c r="BQ46" s="2739">
        <v>0</v>
      </c>
      <c r="BR46" s="2739">
        <v>0</v>
      </c>
      <c r="BS46" s="2739">
        <v>0</v>
      </c>
      <c r="BT46" s="2740">
        <v>0</v>
      </c>
      <c r="BU46" s="2740">
        <v>0</v>
      </c>
      <c r="BV46" s="2740">
        <v>0</v>
      </c>
      <c r="BW46" s="2740">
        <v>0</v>
      </c>
      <c r="BX46" s="2740">
        <v>0</v>
      </c>
      <c r="BY46" s="2740">
        <v>0</v>
      </c>
      <c r="BZ46" s="2740">
        <v>0</v>
      </c>
      <c r="CA46" s="2740">
        <v>0</v>
      </c>
      <c r="CB46" s="2740">
        <v>0</v>
      </c>
      <c r="CC46" s="2740">
        <v>0</v>
      </c>
      <c r="CD46" s="2740">
        <v>0</v>
      </c>
      <c r="CE46" s="2740">
        <v>0</v>
      </c>
      <c r="CF46" s="2740">
        <v>0</v>
      </c>
      <c r="CG46" s="2740">
        <v>0</v>
      </c>
      <c r="CH46" s="2740">
        <v>0</v>
      </c>
      <c r="CI46" s="2740">
        <v>0</v>
      </c>
      <c r="CJ46" s="2740">
        <v>0</v>
      </c>
      <c r="CK46" s="2740">
        <v>0</v>
      </c>
      <c r="CL46" s="2740">
        <v>0</v>
      </c>
      <c r="CM46" s="2740">
        <v>0</v>
      </c>
      <c r="CN46" s="2740">
        <v>0</v>
      </c>
      <c r="CO46" s="2740">
        <v>0</v>
      </c>
      <c r="CP46" s="2740">
        <v>0</v>
      </c>
      <c r="CQ46" s="2740">
        <v>0</v>
      </c>
      <c r="CR46" s="2740">
        <v>0</v>
      </c>
      <c r="CS46" s="2740">
        <v>0</v>
      </c>
      <c r="CT46" s="2740">
        <v>0</v>
      </c>
      <c r="CU46" s="2740">
        <v>0</v>
      </c>
      <c r="CV46" s="2740">
        <v>0</v>
      </c>
      <c r="CW46" s="2740">
        <v>0</v>
      </c>
      <c r="CX46" s="2740">
        <v>0</v>
      </c>
      <c r="CY46" s="2740">
        <v>0</v>
      </c>
      <c r="CZ46" s="2740">
        <v>0</v>
      </c>
      <c r="DA46" s="2740">
        <v>0</v>
      </c>
      <c r="DB46" s="2740">
        <v>0</v>
      </c>
      <c r="DC46" s="2740">
        <v>0</v>
      </c>
      <c r="DD46" s="2740">
        <v>0</v>
      </c>
      <c r="DE46" s="2740">
        <v>0</v>
      </c>
      <c r="DF46" s="2740">
        <v>0</v>
      </c>
      <c r="DG46" s="2740">
        <v>0</v>
      </c>
      <c r="DH46" s="2740">
        <v>0</v>
      </c>
      <c r="DI46" s="2740">
        <v>0</v>
      </c>
      <c r="DJ46" s="2740">
        <v>0</v>
      </c>
      <c r="DK46" s="2740">
        <v>0</v>
      </c>
      <c r="DL46" s="2740">
        <v>0</v>
      </c>
      <c r="DM46" s="2740">
        <v>0</v>
      </c>
      <c r="DN46" s="2740">
        <v>0</v>
      </c>
      <c r="DO46" s="2740">
        <v>0</v>
      </c>
      <c r="DP46" s="2740">
        <v>0</v>
      </c>
      <c r="DQ46" s="2740">
        <v>0</v>
      </c>
      <c r="DR46" s="2740">
        <v>0</v>
      </c>
      <c r="DS46" s="2740">
        <v>0</v>
      </c>
      <c r="DT46" s="2740">
        <v>0</v>
      </c>
      <c r="DU46" s="2740">
        <v>0</v>
      </c>
      <c r="DV46" s="2740">
        <v>0</v>
      </c>
      <c r="DW46" s="2740">
        <v>0</v>
      </c>
      <c r="DX46" s="2740">
        <v>0</v>
      </c>
      <c r="DY46" s="2740">
        <v>0</v>
      </c>
      <c r="DZ46" s="2740">
        <v>0</v>
      </c>
      <c r="EA46" s="2740">
        <v>0</v>
      </c>
      <c r="EB46" s="2741">
        <v>0</v>
      </c>
      <c r="EC46" s="2740">
        <v>0</v>
      </c>
      <c r="ED46" s="2739">
        <v>0</v>
      </c>
      <c r="EE46" s="2739">
        <v>0</v>
      </c>
      <c r="EF46" s="2739">
        <v>0</v>
      </c>
      <c r="EG46" s="2739">
        <v>0</v>
      </c>
      <c r="EH46" s="2739">
        <v>0</v>
      </c>
      <c r="EI46" s="2739">
        <v>0</v>
      </c>
      <c r="EJ46" s="2739">
        <v>0</v>
      </c>
      <c r="EK46" s="2739">
        <v>0</v>
      </c>
      <c r="EL46" s="2739">
        <v>0</v>
      </c>
      <c r="EM46" s="2739">
        <v>0</v>
      </c>
      <c r="EN46" s="2739">
        <v>0</v>
      </c>
      <c r="EO46" s="2739">
        <v>0</v>
      </c>
      <c r="EP46" s="2739">
        <v>0</v>
      </c>
      <c r="EQ46" s="2739">
        <v>0</v>
      </c>
      <c r="ER46" s="2739">
        <v>0</v>
      </c>
      <c r="ES46" s="2739">
        <v>0</v>
      </c>
      <c r="ET46" s="2739"/>
      <c r="EU46" s="2739"/>
      <c r="EV46" s="2739"/>
      <c r="EW46" s="2739"/>
      <c r="EX46" s="2739"/>
      <c r="EY46" s="2739"/>
      <c r="EZ46" s="2739"/>
      <c r="FA46" s="2739"/>
      <c r="FB46" s="2739"/>
      <c r="FC46" s="2739"/>
      <c r="FD46" s="2739"/>
      <c r="FE46" s="2739"/>
      <c r="FF46" s="2739"/>
      <c r="FG46" s="2739"/>
      <c r="FH46" s="2739"/>
      <c r="FI46" s="2739"/>
      <c r="FJ46" s="2739"/>
      <c r="FK46" s="2739">
        <v>0</v>
      </c>
      <c r="FL46" s="2739">
        <v>0</v>
      </c>
      <c r="FM46" s="2739">
        <v>0</v>
      </c>
      <c r="FN46" s="945">
        <f t="shared" si="2"/>
        <v>0</v>
      </c>
      <c r="FO46" s="2739">
        <v>0</v>
      </c>
      <c r="FP46" s="2739">
        <v>0</v>
      </c>
      <c r="FQ46" s="2739">
        <v>0</v>
      </c>
      <c r="FR46" s="945">
        <f t="shared" si="3"/>
        <v>0</v>
      </c>
      <c r="FS46" s="2739">
        <v>0</v>
      </c>
      <c r="FT46" s="2739">
        <v>0</v>
      </c>
      <c r="FU46" s="2739">
        <v>0</v>
      </c>
      <c r="FV46" s="945">
        <f t="shared" si="4"/>
        <v>0</v>
      </c>
      <c r="FW46" s="2739">
        <v>0</v>
      </c>
      <c r="FX46" s="2739">
        <v>0</v>
      </c>
      <c r="FY46" s="2739">
        <v>0</v>
      </c>
      <c r="FZ46" s="945">
        <v>0</v>
      </c>
      <c r="GA46" s="2739">
        <v>0</v>
      </c>
      <c r="GB46" s="2739">
        <v>0</v>
      </c>
      <c r="GC46" s="2739">
        <v>0</v>
      </c>
      <c r="GD46" s="2739">
        <v>0</v>
      </c>
      <c r="GE46" s="945">
        <v>0</v>
      </c>
      <c r="GF46" s="945">
        <v>0</v>
      </c>
      <c r="GG46" s="945">
        <v>0</v>
      </c>
      <c r="GH46" s="945">
        <v>0</v>
      </c>
      <c r="GI46" s="945">
        <v>0</v>
      </c>
      <c r="GJ46" s="945">
        <v>0</v>
      </c>
      <c r="GK46" s="945">
        <v>0</v>
      </c>
      <c r="GL46" s="945">
        <v>0</v>
      </c>
      <c r="GM46" s="945">
        <v>0</v>
      </c>
      <c r="GN46" s="2739">
        <v>0</v>
      </c>
      <c r="GO46" s="2739">
        <v>0</v>
      </c>
      <c r="GP46" s="2739">
        <v>0</v>
      </c>
      <c r="GQ46" s="2739">
        <v>0</v>
      </c>
      <c r="GR46" s="945">
        <f t="shared" si="6"/>
        <v>0</v>
      </c>
      <c r="GS46" s="1007">
        <v>0</v>
      </c>
      <c r="GT46" s="945">
        <v>0</v>
      </c>
      <c r="GU46" s="945">
        <v>0</v>
      </c>
      <c r="GV46" s="945">
        <f t="shared" si="12"/>
        <v>0</v>
      </c>
      <c r="GW46" s="945"/>
      <c r="GX46" s="945"/>
      <c r="GY46" s="945"/>
      <c r="GZ46" s="945"/>
      <c r="HA46" s="945"/>
      <c r="HB46" s="945"/>
      <c r="HC46" s="945"/>
      <c r="HD46" s="945">
        <f t="shared" si="35"/>
        <v>0</v>
      </c>
      <c r="HE46" s="945"/>
      <c r="HF46" s="945"/>
      <c r="HG46" s="945"/>
      <c r="HH46" s="945">
        <f t="shared" si="10"/>
        <v>0</v>
      </c>
      <c r="HI46" s="1006">
        <f t="shared" si="11"/>
        <v>0</v>
      </c>
      <c r="HJ46" s="1007"/>
      <c r="HK46" s="945"/>
      <c r="HL46" s="945"/>
      <c r="HM46" s="945">
        <f t="shared" si="40"/>
        <v>0</v>
      </c>
      <c r="HN46" s="945"/>
      <c r="HO46" s="945"/>
      <c r="HP46" s="945"/>
      <c r="HQ46" s="945">
        <f t="shared" si="14"/>
        <v>0</v>
      </c>
      <c r="HR46" s="945"/>
      <c r="HS46" s="945"/>
      <c r="HT46" s="945"/>
      <c r="HU46" s="945"/>
      <c r="HV46" s="945"/>
      <c r="HW46" s="945"/>
      <c r="HX46" s="945"/>
      <c r="HY46" s="945"/>
      <c r="HZ46" s="1006">
        <f>HY46+HU46+HQ46+HM46</f>
        <v>0</v>
      </c>
      <c r="IA46" s="1007"/>
      <c r="IB46" s="945"/>
      <c r="IC46" s="945"/>
      <c r="ID46" s="1006"/>
    </row>
    <row r="47" spans="1:238" ht="21" customHeight="1">
      <c r="A47" s="2719" t="s">
        <v>831</v>
      </c>
      <c r="B47" s="1031"/>
      <c r="C47" s="1031"/>
      <c r="D47" s="1031"/>
      <c r="E47" s="1031"/>
      <c r="F47" s="1031"/>
      <c r="G47" s="1031"/>
      <c r="H47" s="1031"/>
      <c r="I47" s="1031"/>
      <c r="J47" s="1031"/>
      <c r="K47" s="1031"/>
      <c r="L47" s="1031"/>
      <c r="M47" s="1031"/>
      <c r="N47" s="1031"/>
      <c r="O47" s="1031"/>
      <c r="P47" s="1031"/>
      <c r="Q47" s="1031"/>
      <c r="R47" s="1031"/>
      <c r="S47" s="1031"/>
      <c r="T47" s="1031"/>
      <c r="U47" s="1031"/>
      <c r="V47" s="1031"/>
      <c r="W47" s="1031"/>
      <c r="X47" s="1031"/>
      <c r="Y47" s="1031"/>
      <c r="Z47" s="1031"/>
      <c r="AA47" s="1031"/>
      <c r="AB47" s="1031"/>
      <c r="AC47" s="1031"/>
      <c r="AD47" s="1031"/>
      <c r="AE47" s="1031"/>
      <c r="AF47" s="1031"/>
      <c r="AG47" s="1031"/>
      <c r="AH47" s="1031"/>
      <c r="AI47" s="1031"/>
      <c r="AJ47" s="1031"/>
      <c r="AK47" s="1031"/>
      <c r="AL47" s="1031"/>
      <c r="AM47" s="1031"/>
      <c r="AN47" s="1031"/>
      <c r="AO47" s="1031"/>
      <c r="AP47" s="1031"/>
      <c r="AQ47" s="1031"/>
      <c r="AR47" s="1031"/>
      <c r="AS47" s="1031"/>
      <c r="AT47" s="1031"/>
      <c r="AU47" s="1031"/>
      <c r="AV47" s="1031"/>
      <c r="AW47" s="1031"/>
      <c r="AX47" s="1031"/>
      <c r="AY47" s="1032"/>
      <c r="AZ47" s="1032"/>
      <c r="BA47" s="1032"/>
      <c r="BB47" s="1032"/>
      <c r="BC47" s="1032"/>
      <c r="BD47" s="1032"/>
      <c r="BE47" s="1032"/>
      <c r="BF47" s="1032"/>
      <c r="BG47" s="1032"/>
      <c r="BH47" s="1032"/>
      <c r="BI47" s="945"/>
      <c r="BJ47" s="945"/>
      <c r="BK47" s="945"/>
      <c r="BL47" s="945"/>
      <c r="BM47" s="945"/>
      <c r="BN47" s="945"/>
      <c r="BO47" s="945"/>
      <c r="BP47" s="945"/>
      <c r="BQ47" s="945"/>
      <c r="BR47" s="945"/>
      <c r="BS47" s="945"/>
      <c r="BT47" s="2735"/>
      <c r="BU47" s="2735"/>
      <c r="BV47" s="2735"/>
      <c r="BW47" s="2735"/>
      <c r="BX47" s="2735"/>
      <c r="BY47" s="2735"/>
      <c r="BZ47" s="2735"/>
      <c r="CA47" s="2735"/>
      <c r="CB47" s="2735"/>
      <c r="CC47" s="2735"/>
      <c r="CD47" s="2735"/>
      <c r="CE47" s="2735"/>
      <c r="CF47" s="2735"/>
      <c r="CG47" s="2735"/>
      <c r="CH47" s="2735"/>
      <c r="CI47" s="2735"/>
      <c r="CJ47" s="2735"/>
      <c r="CK47" s="2735"/>
      <c r="CL47" s="2735"/>
      <c r="CM47" s="2735"/>
      <c r="CN47" s="2735"/>
      <c r="CO47" s="2735"/>
      <c r="CP47" s="2735"/>
      <c r="CQ47" s="2735"/>
      <c r="CR47" s="2735"/>
      <c r="CS47" s="2735"/>
      <c r="CT47" s="2735"/>
      <c r="CU47" s="2735"/>
      <c r="CV47" s="2735"/>
      <c r="CW47" s="2735"/>
      <c r="CX47" s="2735"/>
      <c r="CY47" s="2735"/>
      <c r="CZ47" s="2735"/>
      <c r="DA47" s="2735"/>
      <c r="DB47" s="2735"/>
      <c r="DC47" s="2735"/>
      <c r="DD47" s="2735"/>
      <c r="DE47" s="2735"/>
      <c r="DF47" s="2735"/>
      <c r="DG47" s="2735"/>
      <c r="DH47" s="2735"/>
      <c r="DI47" s="2735"/>
      <c r="DJ47" s="2735"/>
      <c r="DK47" s="2735"/>
      <c r="DL47" s="2735"/>
      <c r="DM47" s="2735"/>
      <c r="DN47" s="2735"/>
      <c r="DO47" s="2735"/>
      <c r="DP47" s="2735"/>
      <c r="DQ47" s="2735"/>
      <c r="DR47" s="2735"/>
      <c r="DS47" s="2735"/>
      <c r="DT47" s="2735"/>
      <c r="DU47" s="2735"/>
      <c r="DV47" s="2735"/>
      <c r="DW47" s="2735"/>
      <c r="DX47" s="2735"/>
      <c r="DY47" s="2735"/>
      <c r="DZ47" s="2735"/>
      <c r="EA47" s="2735"/>
      <c r="EB47" s="2734"/>
      <c r="EC47" s="2735">
        <v>0</v>
      </c>
      <c r="ED47" s="945">
        <v>0</v>
      </c>
      <c r="EE47" s="945">
        <v>0</v>
      </c>
      <c r="EF47" s="945">
        <v>0</v>
      </c>
      <c r="EG47" s="945">
        <v>452.79322437843786</v>
      </c>
      <c r="EH47" s="945">
        <v>309.63286862957585</v>
      </c>
      <c r="EI47" s="945">
        <v>2289.0155665020607</v>
      </c>
      <c r="EJ47" s="945">
        <v>3051.4416595100747</v>
      </c>
      <c r="EK47" s="945">
        <v>1012.9664935481909</v>
      </c>
      <c r="EL47" s="945">
        <v>566.95792408961381</v>
      </c>
      <c r="EM47" s="945">
        <v>225.53855385750001</v>
      </c>
      <c r="EN47" s="945">
        <v>1805.4629714953046</v>
      </c>
      <c r="EO47" s="945">
        <v>795.54811934607585</v>
      </c>
      <c r="EP47" s="945">
        <v>243.43399694511371</v>
      </c>
      <c r="EQ47" s="945">
        <v>2226.0905157981902</v>
      </c>
      <c r="ER47" s="945">
        <v>3265.0726320893796</v>
      </c>
      <c r="ES47" s="945">
        <v>8121.9772630947591</v>
      </c>
      <c r="ET47" s="945">
        <v>0</v>
      </c>
      <c r="EU47" s="945">
        <v>125.7</v>
      </c>
      <c r="EV47" s="945">
        <v>55.677044725000002</v>
      </c>
      <c r="EW47" s="945">
        <v>181.37704472499999</v>
      </c>
      <c r="EX47" s="945">
        <v>629.08704472500006</v>
      </c>
      <c r="EY47" s="945">
        <v>243.43318211000002</v>
      </c>
      <c r="EZ47" s="945">
        <v>737.8</v>
      </c>
      <c r="FA47" s="945">
        <v>1610.3202268350001</v>
      </c>
      <c r="FB47" s="945">
        <v>167.76537171000007</v>
      </c>
      <c r="FC47" s="945">
        <v>150.65297824999999</v>
      </c>
      <c r="FD47" s="945">
        <v>213.19092096500003</v>
      </c>
      <c r="FE47" s="945">
        <v>531.60927092500003</v>
      </c>
      <c r="FF47" s="945">
        <v>322.33295527500002</v>
      </c>
      <c r="FG47" s="945">
        <v>436.50758706599999</v>
      </c>
      <c r="FH47" s="945">
        <v>291.00505804400001</v>
      </c>
      <c r="FI47" s="945">
        <v>1049.8456003849999</v>
      </c>
      <c r="FJ47" s="945">
        <v>3373.1521428699998</v>
      </c>
      <c r="FK47" s="945">
        <v>0</v>
      </c>
      <c r="FL47" s="945">
        <v>0</v>
      </c>
      <c r="FM47" s="945">
        <v>0</v>
      </c>
      <c r="FN47" s="945">
        <f t="shared" si="2"/>
        <v>0</v>
      </c>
      <c r="FO47" s="945">
        <v>0</v>
      </c>
      <c r="FP47" s="945">
        <v>0</v>
      </c>
      <c r="FQ47" s="945">
        <v>0</v>
      </c>
      <c r="FR47" s="945">
        <f t="shared" si="3"/>
        <v>0</v>
      </c>
      <c r="FS47" s="945">
        <v>0</v>
      </c>
      <c r="FT47" s="945">
        <v>0</v>
      </c>
      <c r="FU47" s="945">
        <v>0</v>
      </c>
      <c r="FV47" s="945">
        <f t="shared" si="4"/>
        <v>0</v>
      </c>
      <c r="FW47" s="945">
        <v>0</v>
      </c>
      <c r="FX47" s="945">
        <v>0</v>
      </c>
      <c r="FY47" s="945">
        <v>0</v>
      </c>
      <c r="FZ47" s="945">
        <v>0</v>
      </c>
      <c r="GA47" s="945">
        <v>0</v>
      </c>
      <c r="GB47" s="945">
        <v>0</v>
      </c>
      <c r="GC47" s="945">
        <v>0</v>
      </c>
      <c r="GD47" s="945">
        <v>0</v>
      </c>
      <c r="GE47" s="945">
        <v>0</v>
      </c>
      <c r="GF47" s="945">
        <v>0</v>
      </c>
      <c r="GG47" s="945">
        <v>0</v>
      </c>
      <c r="GH47" s="945">
        <v>0</v>
      </c>
      <c r="GI47" s="945">
        <v>0</v>
      </c>
      <c r="GJ47" s="945">
        <v>0</v>
      </c>
      <c r="GK47" s="945">
        <v>0</v>
      </c>
      <c r="GL47" s="945">
        <v>0</v>
      </c>
      <c r="GM47" s="945">
        <v>0</v>
      </c>
      <c r="GN47" s="945">
        <v>0</v>
      </c>
      <c r="GO47" s="945">
        <v>0</v>
      </c>
      <c r="GP47" s="945">
        <v>0</v>
      </c>
      <c r="GQ47" s="945">
        <v>0</v>
      </c>
      <c r="GR47" s="945">
        <f t="shared" si="6"/>
        <v>0</v>
      </c>
      <c r="GS47" s="1007">
        <v>0</v>
      </c>
      <c r="GT47" s="945">
        <v>0</v>
      </c>
      <c r="GU47" s="945">
        <v>0</v>
      </c>
      <c r="GV47" s="945">
        <f t="shared" si="12"/>
        <v>0</v>
      </c>
      <c r="GW47" s="945">
        <v>0</v>
      </c>
      <c r="GX47" s="945">
        <v>0</v>
      </c>
      <c r="GY47" s="945">
        <v>0</v>
      </c>
      <c r="GZ47" s="945">
        <f t="shared" ref="GZ47:GZ53" si="41">GW47+GX47+GY47</f>
        <v>0</v>
      </c>
      <c r="HA47" s="945">
        <v>0</v>
      </c>
      <c r="HB47" s="945">
        <v>0</v>
      </c>
      <c r="HC47" s="945">
        <v>0</v>
      </c>
      <c r="HD47" s="945">
        <f t="shared" si="35"/>
        <v>0</v>
      </c>
      <c r="HE47" s="945">
        <v>0</v>
      </c>
      <c r="HF47" s="945">
        <v>0</v>
      </c>
      <c r="HG47" s="945">
        <v>0</v>
      </c>
      <c r="HH47" s="945">
        <f t="shared" si="10"/>
        <v>0</v>
      </c>
      <c r="HI47" s="1006">
        <f t="shared" si="11"/>
        <v>0</v>
      </c>
      <c r="HJ47" s="1007">
        <v>0</v>
      </c>
      <c r="HK47" s="945">
        <v>0</v>
      </c>
      <c r="HL47" s="945">
        <v>0</v>
      </c>
      <c r="HM47" s="945">
        <f t="shared" si="40"/>
        <v>0</v>
      </c>
      <c r="HN47" s="945">
        <v>0</v>
      </c>
      <c r="HO47" s="945">
        <v>0</v>
      </c>
      <c r="HP47" s="945">
        <v>0</v>
      </c>
      <c r="HQ47" s="945">
        <f t="shared" si="14"/>
        <v>0</v>
      </c>
      <c r="HR47" s="945">
        <v>0</v>
      </c>
      <c r="HS47" s="945">
        <v>0</v>
      </c>
      <c r="HT47" s="945">
        <v>0</v>
      </c>
      <c r="HU47" s="945">
        <v>0</v>
      </c>
      <c r="HV47" s="945">
        <v>0</v>
      </c>
      <c r="HW47" s="945">
        <v>0</v>
      </c>
      <c r="HX47" s="945">
        <v>0</v>
      </c>
      <c r="HY47" s="945">
        <v>0</v>
      </c>
      <c r="HZ47" s="1006">
        <f>HY47+HU47+HQ47+HM47</f>
        <v>0</v>
      </c>
      <c r="IA47" s="1007">
        <v>0</v>
      </c>
      <c r="IB47" s="945">
        <v>0</v>
      </c>
      <c r="IC47" s="945">
        <v>0</v>
      </c>
      <c r="ID47" s="1006">
        <v>0</v>
      </c>
    </row>
    <row r="48" spans="1:238" ht="21" customHeight="1">
      <c r="A48" s="2719" t="s">
        <v>832</v>
      </c>
      <c r="B48" s="1031"/>
      <c r="C48" s="1031"/>
      <c r="D48" s="1031"/>
      <c r="E48" s="1031"/>
      <c r="F48" s="1031"/>
      <c r="G48" s="1031"/>
      <c r="H48" s="1031"/>
      <c r="I48" s="1031"/>
      <c r="J48" s="1031"/>
      <c r="K48" s="1031"/>
      <c r="L48" s="1031"/>
      <c r="M48" s="1031"/>
      <c r="N48" s="1031"/>
      <c r="O48" s="1031"/>
      <c r="P48" s="1031"/>
      <c r="Q48" s="1031"/>
      <c r="R48" s="1031"/>
      <c r="S48" s="1031"/>
      <c r="T48" s="1031"/>
      <c r="U48" s="1031"/>
      <c r="V48" s="1031"/>
      <c r="W48" s="1031"/>
      <c r="X48" s="1031"/>
      <c r="Y48" s="1031"/>
      <c r="Z48" s="1031"/>
      <c r="AA48" s="1031"/>
      <c r="AB48" s="1031"/>
      <c r="AC48" s="1031"/>
      <c r="AD48" s="1031"/>
      <c r="AE48" s="1031"/>
      <c r="AF48" s="1031"/>
      <c r="AG48" s="1031"/>
      <c r="AH48" s="1031"/>
      <c r="AI48" s="1031"/>
      <c r="AJ48" s="1031"/>
      <c r="AK48" s="1031"/>
      <c r="AL48" s="1031"/>
      <c r="AM48" s="1031"/>
      <c r="AN48" s="1031"/>
      <c r="AO48" s="1031"/>
      <c r="AP48" s="1031"/>
      <c r="AQ48" s="1031"/>
      <c r="AR48" s="1031"/>
      <c r="AS48" s="1031"/>
      <c r="AT48" s="1031"/>
      <c r="AU48" s="1031"/>
      <c r="AV48" s="1031"/>
      <c r="AW48" s="1031"/>
      <c r="AX48" s="1031"/>
      <c r="AY48" s="1032"/>
      <c r="AZ48" s="1032"/>
      <c r="BA48" s="1032"/>
      <c r="BB48" s="1032"/>
      <c r="BC48" s="1032"/>
      <c r="BD48" s="1032"/>
      <c r="BE48" s="1032"/>
      <c r="BF48" s="1032"/>
      <c r="BG48" s="1032"/>
      <c r="BH48" s="1032"/>
      <c r="BI48" s="945"/>
      <c r="BJ48" s="945"/>
      <c r="BK48" s="945"/>
      <c r="BL48" s="945"/>
      <c r="BM48" s="945"/>
      <c r="BN48" s="945"/>
      <c r="BO48" s="945"/>
      <c r="BP48" s="945"/>
      <c r="BQ48" s="945"/>
      <c r="BR48" s="945"/>
      <c r="BS48" s="945"/>
      <c r="BT48" s="2735"/>
      <c r="BU48" s="2735"/>
      <c r="BV48" s="2735"/>
      <c r="BW48" s="2735"/>
      <c r="BX48" s="2735"/>
      <c r="BY48" s="2735"/>
      <c r="BZ48" s="2735"/>
      <c r="CA48" s="2735"/>
      <c r="CB48" s="2735"/>
      <c r="CC48" s="2735"/>
      <c r="CD48" s="2735"/>
      <c r="CE48" s="2735"/>
      <c r="CF48" s="2735"/>
      <c r="CG48" s="2735"/>
      <c r="CH48" s="2735"/>
      <c r="CI48" s="2735"/>
      <c r="CJ48" s="2735"/>
      <c r="CK48" s="2735"/>
      <c r="CL48" s="2735"/>
      <c r="CM48" s="2735"/>
      <c r="CN48" s="2735"/>
      <c r="CO48" s="2735"/>
      <c r="CP48" s="2735"/>
      <c r="CQ48" s="2735"/>
      <c r="CR48" s="2735"/>
      <c r="CS48" s="2735"/>
      <c r="CT48" s="2735"/>
      <c r="CU48" s="2735"/>
      <c r="CV48" s="2735"/>
      <c r="CW48" s="2735"/>
      <c r="CX48" s="2735"/>
      <c r="CY48" s="2735"/>
      <c r="CZ48" s="2735"/>
      <c r="DA48" s="2735"/>
      <c r="DB48" s="2735"/>
      <c r="DC48" s="2735"/>
      <c r="DD48" s="2735"/>
      <c r="DE48" s="2735"/>
      <c r="DF48" s="2735"/>
      <c r="DG48" s="2735"/>
      <c r="DH48" s="2735"/>
      <c r="DI48" s="2735"/>
      <c r="DJ48" s="2735"/>
      <c r="DK48" s="2735"/>
      <c r="DL48" s="2735"/>
      <c r="DM48" s="2735"/>
      <c r="DN48" s="2735"/>
      <c r="DO48" s="2735"/>
      <c r="DP48" s="2735"/>
      <c r="DQ48" s="2735"/>
      <c r="DR48" s="2735"/>
      <c r="DS48" s="2735"/>
      <c r="DT48" s="2735"/>
      <c r="DU48" s="2735"/>
      <c r="DV48" s="2735"/>
      <c r="DW48" s="2735"/>
      <c r="DX48" s="2735"/>
      <c r="DY48" s="2735"/>
      <c r="DZ48" s="2735"/>
      <c r="EA48" s="2735"/>
      <c r="EB48" s="2734"/>
      <c r="EC48" s="2735"/>
      <c r="ED48" s="945"/>
      <c r="EE48" s="945"/>
      <c r="EF48" s="945"/>
      <c r="EG48" s="945"/>
      <c r="EH48" s="945"/>
      <c r="EI48" s="945"/>
      <c r="EJ48" s="945"/>
      <c r="EK48" s="945"/>
      <c r="EL48" s="945"/>
      <c r="EM48" s="945"/>
      <c r="EN48" s="945"/>
      <c r="EO48" s="945"/>
      <c r="EP48" s="945"/>
      <c r="EQ48" s="945"/>
      <c r="ER48" s="945"/>
      <c r="ES48" s="945"/>
      <c r="ET48" s="945"/>
      <c r="EU48" s="945"/>
      <c r="EV48" s="945"/>
      <c r="EW48" s="945"/>
      <c r="EX48" s="945"/>
      <c r="EY48" s="945"/>
      <c r="EZ48" s="945"/>
      <c r="FA48" s="945"/>
      <c r="FB48" s="945"/>
      <c r="FC48" s="945"/>
      <c r="FD48" s="945"/>
      <c r="FE48" s="945"/>
      <c r="FF48" s="945"/>
      <c r="FG48" s="945"/>
      <c r="FH48" s="945"/>
      <c r="FI48" s="945"/>
      <c r="FJ48" s="945"/>
      <c r="FK48" s="945">
        <v>842.60729786000002</v>
      </c>
      <c r="FL48" s="945">
        <v>0</v>
      </c>
      <c r="FM48" s="945">
        <v>720.3456000000001</v>
      </c>
      <c r="FN48" s="945">
        <f t="shared" si="2"/>
        <v>1562.9528978600001</v>
      </c>
      <c r="FO48" s="945">
        <v>215.05341250000001</v>
      </c>
      <c r="FP48" s="945">
        <v>0</v>
      </c>
      <c r="FQ48" s="945">
        <v>1172.65399372</v>
      </c>
      <c r="FR48" s="945">
        <f t="shared" si="3"/>
        <v>1387.7074062199999</v>
      </c>
      <c r="FS48" s="945">
        <v>52</v>
      </c>
      <c r="FT48" s="945">
        <v>561.6</v>
      </c>
      <c r="FU48" s="945">
        <v>326.90000000000003</v>
      </c>
      <c r="FV48" s="945">
        <f t="shared" si="4"/>
        <v>940.5</v>
      </c>
      <c r="FW48" s="945">
        <v>0</v>
      </c>
      <c r="FX48" s="945">
        <v>630</v>
      </c>
      <c r="FY48" s="945">
        <v>717.6</v>
      </c>
      <c r="FZ48" s="945">
        <v>1347.6</v>
      </c>
      <c r="GA48" s="945">
        <v>5238.7603040799995</v>
      </c>
      <c r="GB48" s="945">
        <v>662</v>
      </c>
      <c r="GC48" s="945">
        <v>0</v>
      </c>
      <c r="GD48" s="945">
        <v>1040</v>
      </c>
      <c r="GE48" s="945">
        <v>1702</v>
      </c>
      <c r="GF48" s="945">
        <v>0</v>
      </c>
      <c r="GG48" s="945">
        <v>384.37700000000001</v>
      </c>
      <c r="GH48" s="945">
        <v>428.48919999999998</v>
      </c>
      <c r="GI48" s="945">
        <v>812.86620000000005</v>
      </c>
      <c r="GJ48" s="945">
        <v>528.28319999999997</v>
      </c>
      <c r="GK48" s="945">
        <v>1348.773672</v>
      </c>
      <c r="GL48" s="945">
        <v>636.96422096999993</v>
      </c>
      <c r="GM48" s="945">
        <v>2514.0210929699997</v>
      </c>
      <c r="GN48" s="945">
        <v>587.65014420504406</v>
      </c>
      <c r="GO48" s="945">
        <v>798.19899486999998</v>
      </c>
      <c r="GP48" s="945">
        <v>2354.7497476500002</v>
      </c>
      <c r="GQ48" s="945">
        <v>3740.5988867250444</v>
      </c>
      <c r="GR48" s="945">
        <f t="shared" si="6"/>
        <v>8769.4861796950445</v>
      </c>
      <c r="GS48" s="1007">
        <v>3032.66190319</v>
      </c>
      <c r="GT48" s="945">
        <v>2642.45218187</v>
      </c>
      <c r="GU48" s="945">
        <v>702.93200878999994</v>
      </c>
      <c r="GV48" s="945">
        <f t="shared" si="12"/>
        <v>6378.04609385</v>
      </c>
      <c r="GW48" s="945">
        <v>1228.33</v>
      </c>
      <c r="GX48" s="945">
        <v>550</v>
      </c>
      <c r="GY48" s="945">
        <v>2444.21</v>
      </c>
      <c r="GZ48" s="945">
        <f t="shared" si="41"/>
        <v>4222.54</v>
      </c>
      <c r="HA48" s="945">
        <v>2089.58</v>
      </c>
      <c r="HB48" s="945">
        <v>2739.79</v>
      </c>
      <c r="HC48" s="945">
        <v>450</v>
      </c>
      <c r="HD48" s="945">
        <f t="shared" si="35"/>
        <v>5279.37</v>
      </c>
      <c r="HE48" s="945">
        <v>0</v>
      </c>
      <c r="HF48" s="945">
        <v>0</v>
      </c>
      <c r="HG48" s="945">
        <v>0</v>
      </c>
      <c r="HH48" s="945">
        <f t="shared" si="10"/>
        <v>0</v>
      </c>
      <c r="HI48" s="1006">
        <f t="shared" si="11"/>
        <v>15879.95609385</v>
      </c>
      <c r="HJ48" s="1007">
        <v>780.07536338</v>
      </c>
      <c r="HK48" s="945">
        <v>542.77300000000002</v>
      </c>
      <c r="HL48" s="945">
        <v>871.97180301000003</v>
      </c>
      <c r="HM48" s="945">
        <v>2194.8201663900004</v>
      </c>
      <c r="HN48" s="945">
        <v>762.68100000000004</v>
      </c>
      <c r="HO48" s="945">
        <v>2163.4289994000001</v>
      </c>
      <c r="HP48" s="945">
        <v>1375.2416000000001</v>
      </c>
      <c r="HQ48" s="945">
        <v>4301.3515993999999</v>
      </c>
      <c r="HR48" s="945">
        <v>582.69119999999998</v>
      </c>
      <c r="HS48" s="945">
        <v>980.82221800000002</v>
      </c>
      <c r="HT48" s="945">
        <v>122.84454890045198</v>
      </c>
      <c r="HU48" s="945">
        <v>1686.3579669004519</v>
      </c>
      <c r="HV48" s="945">
        <v>1598.3611135521883</v>
      </c>
      <c r="HW48" s="945">
        <v>2078.4472745624203</v>
      </c>
      <c r="HX48" s="945">
        <v>0</v>
      </c>
      <c r="HY48" s="945">
        <v>3676.808388114609</v>
      </c>
      <c r="HZ48" s="1006">
        <v>11859.338120805061</v>
      </c>
      <c r="IA48" s="1007">
        <v>0</v>
      </c>
      <c r="IB48" s="945">
        <v>823.50963758399996</v>
      </c>
      <c r="IC48" s="945">
        <v>1921.5224876960001</v>
      </c>
      <c r="ID48" s="1006">
        <v>2745.0321252800004</v>
      </c>
    </row>
    <row r="49" spans="1:238" ht="21" customHeight="1">
      <c r="A49" s="2719" t="s">
        <v>833</v>
      </c>
      <c r="B49" s="1031"/>
      <c r="C49" s="1031"/>
      <c r="D49" s="1031"/>
      <c r="E49" s="1031"/>
      <c r="F49" s="1031"/>
      <c r="G49" s="1031"/>
      <c r="H49" s="1031"/>
      <c r="I49" s="1031"/>
      <c r="J49" s="1031"/>
      <c r="K49" s="1031"/>
      <c r="L49" s="1031"/>
      <c r="M49" s="1031"/>
      <c r="N49" s="1031"/>
      <c r="O49" s="1031"/>
      <c r="P49" s="1031"/>
      <c r="Q49" s="1031"/>
      <c r="R49" s="1031"/>
      <c r="S49" s="1031"/>
      <c r="T49" s="1031"/>
      <c r="U49" s="1031"/>
      <c r="V49" s="1031"/>
      <c r="W49" s="1031"/>
      <c r="X49" s="1031"/>
      <c r="Y49" s="1031"/>
      <c r="Z49" s="1031"/>
      <c r="AA49" s="1031"/>
      <c r="AB49" s="1031"/>
      <c r="AC49" s="1031"/>
      <c r="AD49" s="1031"/>
      <c r="AE49" s="1031"/>
      <c r="AF49" s="1031"/>
      <c r="AG49" s="1031"/>
      <c r="AH49" s="1031"/>
      <c r="AI49" s="1031"/>
      <c r="AJ49" s="1031"/>
      <c r="AK49" s="1031"/>
      <c r="AL49" s="1031"/>
      <c r="AM49" s="1031"/>
      <c r="AN49" s="1031"/>
      <c r="AO49" s="1031"/>
      <c r="AP49" s="1031"/>
      <c r="AQ49" s="1031"/>
      <c r="AR49" s="1031"/>
      <c r="AS49" s="1031"/>
      <c r="AT49" s="1031"/>
      <c r="AU49" s="1031"/>
      <c r="AV49" s="1031"/>
      <c r="AW49" s="1031"/>
      <c r="AX49" s="1031"/>
      <c r="AY49" s="1032"/>
      <c r="AZ49" s="1032"/>
      <c r="BA49" s="1032"/>
      <c r="BB49" s="1032"/>
      <c r="BC49" s="1032"/>
      <c r="BD49" s="1032"/>
      <c r="BE49" s="1032"/>
      <c r="BF49" s="1032"/>
      <c r="BG49" s="1032"/>
      <c r="BH49" s="1032"/>
      <c r="BI49" s="945"/>
      <c r="BJ49" s="945"/>
      <c r="BK49" s="945"/>
      <c r="BL49" s="945"/>
      <c r="BM49" s="945"/>
      <c r="BN49" s="945"/>
      <c r="BO49" s="945"/>
      <c r="BP49" s="945"/>
      <c r="BQ49" s="945"/>
      <c r="BR49" s="945"/>
      <c r="BS49" s="945"/>
      <c r="BT49" s="2735"/>
      <c r="BU49" s="2735"/>
      <c r="BV49" s="2735"/>
      <c r="BW49" s="2735"/>
      <c r="BX49" s="2735"/>
      <c r="BY49" s="2735"/>
      <c r="BZ49" s="2735"/>
      <c r="CA49" s="2735"/>
      <c r="CB49" s="2735"/>
      <c r="CC49" s="2735"/>
      <c r="CD49" s="2735"/>
      <c r="CE49" s="2735"/>
      <c r="CF49" s="2735"/>
      <c r="CG49" s="2735"/>
      <c r="CH49" s="2735"/>
      <c r="CI49" s="2735"/>
      <c r="CJ49" s="2735"/>
      <c r="CK49" s="2735"/>
      <c r="CL49" s="2735"/>
      <c r="CM49" s="2735"/>
      <c r="CN49" s="2735"/>
      <c r="CO49" s="2735"/>
      <c r="CP49" s="2735"/>
      <c r="CQ49" s="2735"/>
      <c r="CR49" s="2735"/>
      <c r="CS49" s="2735"/>
      <c r="CT49" s="2735"/>
      <c r="CU49" s="2735"/>
      <c r="CV49" s="2735"/>
      <c r="CW49" s="2735"/>
      <c r="CX49" s="2735"/>
      <c r="CY49" s="2735"/>
      <c r="CZ49" s="2735"/>
      <c r="DA49" s="2735"/>
      <c r="DB49" s="2735"/>
      <c r="DC49" s="2735"/>
      <c r="DD49" s="2735"/>
      <c r="DE49" s="2735"/>
      <c r="DF49" s="2735"/>
      <c r="DG49" s="2735"/>
      <c r="DH49" s="2735"/>
      <c r="DI49" s="2735"/>
      <c r="DJ49" s="2735"/>
      <c r="DK49" s="2735"/>
      <c r="DL49" s="2735"/>
      <c r="DM49" s="2735"/>
      <c r="DN49" s="2735"/>
      <c r="DO49" s="2735"/>
      <c r="DP49" s="2735"/>
      <c r="DQ49" s="2735"/>
      <c r="DR49" s="2735"/>
      <c r="DS49" s="2735"/>
      <c r="DT49" s="2735"/>
      <c r="DU49" s="2735"/>
      <c r="DV49" s="2735"/>
      <c r="DW49" s="2735"/>
      <c r="DX49" s="2735"/>
      <c r="DY49" s="2735"/>
      <c r="DZ49" s="2735"/>
      <c r="EA49" s="2735"/>
      <c r="EB49" s="2734"/>
      <c r="EC49" s="2735"/>
      <c r="ED49" s="945"/>
      <c r="EE49" s="945"/>
      <c r="EF49" s="945"/>
      <c r="EG49" s="945"/>
      <c r="EH49" s="945"/>
      <c r="EI49" s="945"/>
      <c r="EJ49" s="945"/>
      <c r="EK49" s="945"/>
      <c r="EL49" s="945"/>
      <c r="EM49" s="945"/>
      <c r="EN49" s="945"/>
      <c r="EO49" s="945"/>
      <c r="EP49" s="945"/>
      <c r="EQ49" s="945"/>
      <c r="ER49" s="945"/>
      <c r="ES49" s="945"/>
      <c r="ET49" s="945">
        <v>0</v>
      </c>
      <c r="EU49" s="945">
        <v>0</v>
      </c>
      <c r="EV49" s="945">
        <v>0</v>
      </c>
      <c r="EW49" s="945">
        <v>0</v>
      </c>
      <c r="EX49" s="945">
        <v>0</v>
      </c>
      <c r="EY49" s="945">
        <v>0</v>
      </c>
      <c r="EZ49" s="945">
        <v>0</v>
      </c>
      <c r="FA49" s="945">
        <v>0</v>
      </c>
      <c r="FB49" s="945">
        <v>0</v>
      </c>
      <c r="FC49" s="945">
        <v>0</v>
      </c>
      <c r="FD49" s="945">
        <v>0</v>
      </c>
      <c r="FE49" s="945">
        <v>0</v>
      </c>
      <c r="FF49" s="945">
        <v>0</v>
      </c>
      <c r="FG49" s="945">
        <v>0</v>
      </c>
      <c r="FH49" s="945">
        <v>0</v>
      </c>
      <c r="FI49" s="945">
        <v>0</v>
      </c>
      <c r="FJ49" s="945">
        <v>0</v>
      </c>
      <c r="FK49" s="945">
        <v>0</v>
      </c>
      <c r="FL49" s="945">
        <v>0</v>
      </c>
      <c r="FM49" s="945">
        <v>0</v>
      </c>
      <c r="FN49" s="945">
        <f t="shared" si="2"/>
        <v>0</v>
      </c>
      <c r="FO49" s="945">
        <v>0</v>
      </c>
      <c r="FP49" s="945">
        <v>0</v>
      </c>
      <c r="FQ49" s="945">
        <v>0</v>
      </c>
      <c r="FR49" s="945">
        <f t="shared" si="3"/>
        <v>0</v>
      </c>
      <c r="FS49" s="945">
        <v>0</v>
      </c>
      <c r="FT49" s="945">
        <v>0</v>
      </c>
      <c r="FU49" s="945">
        <v>0</v>
      </c>
      <c r="FV49" s="945">
        <f t="shared" si="4"/>
        <v>0</v>
      </c>
      <c r="FW49" s="945">
        <v>0</v>
      </c>
      <c r="FX49" s="945">
        <v>0</v>
      </c>
      <c r="FY49" s="945">
        <v>0</v>
      </c>
      <c r="FZ49" s="945">
        <v>0</v>
      </c>
      <c r="GA49" s="945">
        <v>0</v>
      </c>
      <c r="GB49" s="945">
        <v>0</v>
      </c>
      <c r="GC49" s="945">
        <v>0</v>
      </c>
      <c r="GD49" s="945">
        <v>0</v>
      </c>
      <c r="GE49" s="945">
        <v>0</v>
      </c>
      <c r="GF49" s="945">
        <v>0</v>
      </c>
      <c r="GG49" s="945">
        <v>0</v>
      </c>
      <c r="GH49" s="945">
        <v>0</v>
      </c>
      <c r="GI49" s="945">
        <v>0</v>
      </c>
      <c r="GJ49" s="945">
        <v>0</v>
      </c>
      <c r="GK49" s="945">
        <v>0</v>
      </c>
      <c r="GL49" s="945">
        <v>0</v>
      </c>
      <c r="GM49" s="945">
        <v>0</v>
      </c>
      <c r="GN49" s="945">
        <v>0</v>
      </c>
      <c r="GO49" s="945">
        <v>0</v>
      </c>
      <c r="GP49" s="945">
        <v>0</v>
      </c>
      <c r="GQ49" s="945">
        <v>0</v>
      </c>
      <c r="GR49" s="945">
        <f t="shared" si="6"/>
        <v>0</v>
      </c>
      <c r="GS49" s="1007">
        <v>0</v>
      </c>
      <c r="GT49" s="945">
        <v>0</v>
      </c>
      <c r="GU49" s="945">
        <v>0</v>
      </c>
      <c r="GV49" s="945">
        <f t="shared" si="12"/>
        <v>0</v>
      </c>
      <c r="GW49" s="945">
        <v>0</v>
      </c>
      <c r="GX49" s="945">
        <v>0</v>
      </c>
      <c r="GY49" s="945">
        <v>400</v>
      </c>
      <c r="GZ49" s="945">
        <f t="shared" si="41"/>
        <v>400</v>
      </c>
      <c r="HA49" s="945">
        <v>0</v>
      </c>
      <c r="HB49" s="945">
        <v>0</v>
      </c>
      <c r="HC49" s="945">
        <v>700</v>
      </c>
      <c r="HD49" s="945">
        <f t="shared" si="35"/>
        <v>700</v>
      </c>
      <c r="HE49" s="945">
        <v>0</v>
      </c>
      <c r="HF49" s="945">
        <v>0</v>
      </c>
      <c r="HG49" s="945">
        <v>1000</v>
      </c>
      <c r="HH49" s="945">
        <f t="shared" si="10"/>
        <v>1000</v>
      </c>
      <c r="HI49" s="1006">
        <f t="shared" si="11"/>
        <v>2100</v>
      </c>
      <c r="HJ49" s="1007">
        <v>0</v>
      </c>
      <c r="HK49" s="945">
        <v>0</v>
      </c>
      <c r="HL49" s="945">
        <v>0</v>
      </c>
      <c r="HM49" s="945">
        <v>0</v>
      </c>
      <c r="HN49" s="945">
        <v>0</v>
      </c>
      <c r="HO49" s="945">
        <v>450</v>
      </c>
      <c r="HP49" s="945">
        <v>0</v>
      </c>
      <c r="HQ49" s="945">
        <v>450</v>
      </c>
      <c r="HR49" s="945">
        <v>0</v>
      </c>
      <c r="HS49" s="945">
        <v>0</v>
      </c>
      <c r="HT49" s="945">
        <v>0</v>
      </c>
      <c r="HU49" s="945">
        <v>0</v>
      </c>
      <c r="HV49" s="945">
        <v>0</v>
      </c>
      <c r="HW49" s="945">
        <v>0</v>
      </c>
      <c r="HX49" s="945">
        <v>0</v>
      </c>
      <c r="HY49" s="945">
        <v>0</v>
      </c>
      <c r="HZ49" s="1006">
        <v>450</v>
      </c>
      <c r="IA49" s="1007">
        <v>0</v>
      </c>
      <c r="IB49" s="945">
        <v>0</v>
      </c>
      <c r="IC49" s="945">
        <v>0</v>
      </c>
      <c r="ID49" s="1006">
        <v>0</v>
      </c>
    </row>
    <row r="50" spans="1:238" ht="21" customHeight="1">
      <c r="A50" s="2719" t="s">
        <v>834</v>
      </c>
      <c r="B50" s="1031"/>
      <c r="C50" s="1031"/>
      <c r="D50" s="1031"/>
      <c r="E50" s="1031"/>
      <c r="F50" s="1031"/>
      <c r="G50" s="1031"/>
      <c r="H50" s="1031"/>
      <c r="I50" s="1031"/>
      <c r="J50" s="1031"/>
      <c r="K50" s="1031"/>
      <c r="L50" s="1031"/>
      <c r="M50" s="1031"/>
      <c r="N50" s="1031"/>
      <c r="O50" s="1031"/>
      <c r="P50" s="1031"/>
      <c r="Q50" s="1031"/>
      <c r="R50" s="1031"/>
      <c r="S50" s="1031"/>
      <c r="T50" s="1031"/>
      <c r="U50" s="1031"/>
      <c r="V50" s="1031"/>
      <c r="W50" s="1031"/>
      <c r="X50" s="1031"/>
      <c r="Y50" s="1031"/>
      <c r="Z50" s="1031"/>
      <c r="AA50" s="1031"/>
      <c r="AB50" s="1031"/>
      <c r="AC50" s="1031"/>
      <c r="AD50" s="1031"/>
      <c r="AE50" s="1031"/>
      <c r="AF50" s="1031"/>
      <c r="AG50" s="1031"/>
      <c r="AH50" s="1031"/>
      <c r="AI50" s="1031"/>
      <c r="AJ50" s="1031"/>
      <c r="AK50" s="1031"/>
      <c r="AL50" s="1031"/>
      <c r="AM50" s="1031"/>
      <c r="AN50" s="1031"/>
      <c r="AO50" s="1031"/>
      <c r="AP50" s="1031"/>
      <c r="AQ50" s="1031"/>
      <c r="AR50" s="1031"/>
      <c r="AS50" s="1031"/>
      <c r="AT50" s="1031"/>
      <c r="AU50" s="1031"/>
      <c r="AV50" s="1031"/>
      <c r="AW50" s="1031"/>
      <c r="AX50" s="1031"/>
      <c r="AY50" s="1032"/>
      <c r="AZ50" s="1032"/>
      <c r="BA50" s="1032"/>
      <c r="BB50" s="1032"/>
      <c r="BC50" s="1032"/>
      <c r="BD50" s="1032"/>
      <c r="BE50" s="1032"/>
      <c r="BF50" s="1032"/>
      <c r="BG50" s="1032"/>
      <c r="BH50" s="1032"/>
      <c r="BI50" s="945"/>
      <c r="BJ50" s="945"/>
      <c r="BK50" s="945"/>
      <c r="BL50" s="945"/>
      <c r="BM50" s="945"/>
      <c r="BN50" s="945"/>
      <c r="BO50" s="945"/>
      <c r="BP50" s="945"/>
      <c r="BQ50" s="945"/>
      <c r="BR50" s="945"/>
      <c r="BS50" s="945"/>
      <c r="BT50" s="2735"/>
      <c r="BU50" s="2735"/>
      <c r="BV50" s="2735"/>
      <c r="BW50" s="2735"/>
      <c r="BX50" s="2735"/>
      <c r="BY50" s="2735"/>
      <c r="BZ50" s="2735"/>
      <c r="CA50" s="2735"/>
      <c r="CB50" s="2735"/>
      <c r="CC50" s="2735"/>
      <c r="CD50" s="2735"/>
      <c r="CE50" s="2735"/>
      <c r="CF50" s="2735"/>
      <c r="CG50" s="2735"/>
      <c r="CH50" s="2735"/>
      <c r="CI50" s="2735"/>
      <c r="CJ50" s="2735"/>
      <c r="CK50" s="2735"/>
      <c r="CL50" s="2735"/>
      <c r="CM50" s="2735"/>
      <c r="CN50" s="2735"/>
      <c r="CO50" s="2735"/>
      <c r="CP50" s="2735"/>
      <c r="CQ50" s="2735"/>
      <c r="CR50" s="2735"/>
      <c r="CS50" s="2735"/>
      <c r="CT50" s="2735"/>
      <c r="CU50" s="2735"/>
      <c r="CV50" s="2735"/>
      <c r="CW50" s="2735"/>
      <c r="CX50" s="2735"/>
      <c r="CY50" s="2735"/>
      <c r="CZ50" s="2735"/>
      <c r="DA50" s="2735"/>
      <c r="DB50" s="2735"/>
      <c r="DC50" s="2735"/>
      <c r="DD50" s="2735"/>
      <c r="DE50" s="2735"/>
      <c r="DF50" s="2735"/>
      <c r="DG50" s="2735"/>
      <c r="DH50" s="2735"/>
      <c r="DI50" s="2735"/>
      <c r="DJ50" s="2735"/>
      <c r="DK50" s="2735"/>
      <c r="DL50" s="2735"/>
      <c r="DM50" s="2735"/>
      <c r="DN50" s="2735"/>
      <c r="DO50" s="2735"/>
      <c r="DP50" s="2735"/>
      <c r="DQ50" s="2735"/>
      <c r="DR50" s="2735"/>
      <c r="DS50" s="2735"/>
      <c r="DT50" s="2735"/>
      <c r="DU50" s="2735"/>
      <c r="DV50" s="2735"/>
      <c r="DW50" s="2735"/>
      <c r="DX50" s="2735"/>
      <c r="DY50" s="2735"/>
      <c r="DZ50" s="2735"/>
      <c r="EA50" s="2735"/>
      <c r="EB50" s="2734"/>
      <c r="EC50" s="2735"/>
      <c r="ED50" s="945"/>
      <c r="EE50" s="945"/>
      <c r="EF50" s="945"/>
      <c r="EG50" s="945"/>
      <c r="EH50" s="945"/>
      <c r="EI50" s="945"/>
      <c r="EJ50" s="945"/>
      <c r="EK50" s="945"/>
      <c r="EL50" s="945"/>
      <c r="EM50" s="945"/>
      <c r="EN50" s="945"/>
      <c r="EO50" s="945"/>
      <c r="EP50" s="945"/>
      <c r="EQ50" s="945"/>
      <c r="ER50" s="945"/>
      <c r="ES50" s="945"/>
      <c r="ET50" s="945"/>
      <c r="EU50" s="945"/>
      <c r="EV50" s="945"/>
      <c r="EW50" s="945"/>
      <c r="EX50" s="945"/>
      <c r="EY50" s="945"/>
      <c r="EZ50" s="945"/>
      <c r="FA50" s="945"/>
      <c r="FB50" s="945"/>
      <c r="FC50" s="945"/>
      <c r="FD50" s="945"/>
      <c r="FE50" s="945"/>
      <c r="FF50" s="945"/>
      <c r="FG50" s="945"/>
      <c r="FH50" s="945"/>
      <c r="FI50" s="945"/>
      <c r="FJ50" s="945"/>
      <c r="FK50" s="945"/>
      <c r="FL50" s="945"/>
      <c r="FM50" s="945"/>
      <c r="FN50" s="945"/>
      <c r="FO50" s="945"/>
      <c r="FP50" s="945"/>
      <c r="FQ50" s="945"/>
      <c r="FR50" s="945"/>
      <c r="FS50" s="945"/>
      <c r="FT50" s="945"/>
      <c r="FU50" s="945"/>
      <c r="FV50" s="945"/>
      <c r="FW50" s="945"/>
      <c r="FX50" s="945"/>
      <c r="FY50" s="945"/>
      <c r="FZ50" s="945"/>
      <c r="GA50" s="945"/>
      <c r="GB50" s="945"/>
      <c r="GC50" s="945"/>
      <c r="GD50" s="945"/>
      <c r="GE50" s="945"/>
      <c r="GF50" s="945"/>
      <c r="GG50" s="945"/>
      <c r="GH50" s="945"/>
      <c r="GI50" s="945"/>
      <c r="GJ50" s="945"/>
      <c r="GK50" s="945"/>
      <c r="GL50" s="945"/>
      <c r="GM50" s="945"/>
      <c r="GN50" s="945"/>
      <c r="GO50" s="945"/>
      <c r="GP50" s="945"/>
      <c r="GQ50" s="945"/>
      <c r="GR50" s="945"/>
      <c r="GS50" s="1007"/>
      <c r="GT50" s="945"/>
      <c r="GU50" s="945"/>
      <c r="GV50" s="945"/>
      <c r="GW50" s="945"/>
      <c r="GX50" s="945"/>
      <c r="GY50" s="945"/>
      <c r="GZ50" s="945"/>
      <c r="HA50" s="945"/>
      <c r="HB50" s="945"/>
      <c r="HC50" s="945"/>
      <c r="HD50" s="945"/>
      <c r="HE50" s="945"/>
      <c r="HF50" s="945"/>
      <c r="HG50" s="945"/>
      <c r="HH50" s="945"/>
      <c r="HI50" s="1006"/>
      <c r="HJ50" s="1007">
        <v>0</v>
      </c>
      <c r="HK50" s="945">
        <v>0</v>
      </c>
      <c r="HL50" s="945">
        <v>0</v>
      </c>
      <c r="HM50" s="945">
        <v>0</v>
      </c>
      <c r="HN50" s="945">
        <v>0</v>
      </c>
      <c r="HO50" s="945">
        <v>0</v>
      </c>
      <c r="HP50" s="945">
        <v>0</v>
      </c>
      <c r="HQ50" s="945">
        <v>0</v>
      </c>
      <c r="HR50" s="945">
        <v>0</v>
      </c>
      <c r="HS50" s="945">
        <v>0</v>
      </c>
      <c r="HT50" s="945">
        <v>0</v>
      </c>
      <c r="HU50" s="945">
        <v>0</v>
      </c>
      <c r="HV50" s="945">
        <v>0</v>
      </c>
      <c r="HW50" s="945">
        <v>0</v>
      </c>
      <c r="HX50" s="945">
        <v>4547.7</v>
      </c>
      <c r="HY50" s="945">
        <v>4547.7</v>
      </c>
      <c r="HZ50" s="1006">
        <v>4547.7</v>
      </c>
      <c r="IA50" s="1007">
        <v>0</v>
      </c>
      <c r="IB50" s="945">
        <v>0</v>
      </c>
      <c r="IC50" s="945">
        <v>0</v>
      </c>
      <c r="ID50" s="1006">
        <v>0</v>
      </c>
    </row>
    <row r="51" spans="1:238" s="1030" customFormat="1" ht="18.75" customHeight="1">
      <c r="A51" s="2718" t="s">
        <v>835</v>
      </c>
      <c r="B51" s="2733"/>
      <c r="C51" s="2733"/>
      <c r="D51" s="2733"/>
      <c r="E51" s="2733"/>
      <c r="F51" s="2733"/>
      <c r="G51" s="2733"/>
      <c r="H51" s="2733"/>
      <c r="I51" s="2733"/>
      <c r="J51" s="2733"/>
      <c r="K51" s="2733"/>
      <c r="L51" s="2733"/>
      <c r="M51" s="2733"/>
      <c r="N51" s="2733"/>
      <c r="O51" s="2733"/>
      <c r="P51" s="2733"/>
      <c r="Q51" s="2733"/>
      <c r="R51" s="2733"/>
      <c r="S51" s="2733"/>
      <c r="T51" s="2733"/>
      <c r="U51" s="2733"/>
      <c r="V51" s="2733"/>
      <c r="W51" s="2733"/>
      <c r="X51" s="2733"/>
      <c r="Y51" s="2733"/>
      <c r="Z51" s="2733"/>
      <c r="AA51" s="2733"/>
      <c r="AB51" s="2733"/>
      <c r="AC51" s="2733"/>
      <c r="AD51" s="2733"/>
      <c r="AE51" s="2733"/>
      <c r="AF51" s="2733"/>
      <c r="AG51" s="2733"/>
      <c r="AH51" s="2733"/>
      <c r="AI51" s="2733"/>
      <c r="AJ51" s="2733"/>
      <c r="AK51" s="2733"/>
      <c r="AL51" s="2733"/>
      <c r="AM51" s="2733"/>
      <c r="AN51" s="2733"/>
      <c r="AO51" s="2733"/>
      <c r="AP51" s="2733"/>
      <c r="AQ51" s="2733"/>
      <c r="AR51" s="2733"/>
      <c r="AS51" s="2733"/>
      <c r="AT51" s="2733"/>
      <c r="AU51" s="2733"/>
      <c r="AV51" s="2733"/>
      <c r="AW51" s="2733"/>
      <c r="AX51" s="2733"/>
      <c r="AY51" s="999"/>
      <c r="AZ51" s="999"/>
      <c r="BA51" s="999"/>
      <c r="BB51" s="999"/>
      <c r="BC51" s="999"/>
      <c r="BD51" s="999"/>
      <c r="BE51" s="999"/>
      <c r="BF51" s="999"/>
      <c r="BG51" s="999"/>
      <c r="BH51" s="999"/>
      <c r="BI51" s="999"/>
      <c r="BJ51" s="999"/>
      <c r="BK51" s="999">
        <v>0</v>
      </c>
      <c r="BL51" s="999">
        <v>0</v>
      </c>
      <c r="BM51" s="999">
        <v>32.178907019999997</v>
      </c>
      <c r="BN51" s="999">
        <v>49.958568970000002</v>
      </c>
      <c r="BO51" s="999">
        <v>95.519015819999993</v>
      </c>
      <c r="BP51" s="999">
        <v>177.65649181000001</v>
      </c>
      <c r="BQ51" s="999">
        <v>176.19675555000001</v>
      </c>
      <c r="BR51" s="999">
        <v>79.562411159999996</v>
      </c>
      <c r="BS51" s="999">
        <v>193.44378566999998</v>
      </c>
      <c r="BT51" s="2734">
        <v>449.20295238</v>
      </c>
      <c r="BU51" s="2734">
        <v>83.563208639999999</v>
      </c>
      <c r="BV51" s="2734">
        <v>181.35819627999999</v>
      </c>
      <c r="BW51" s="2734">
        <v>66.820046180000006</v>
      </c>
      <c r="BX51" s="2734">
        <v>331.74145110000001</v>
      </c>
      <c r="BY51" s="2734">
        <v>12.50285519</v>
      </c>
      <c r="BZ51" s="2734">
        <v>113.98319284</v>
      </c>
      <c r="CA51" s="2734">
        <v>360.08419096</v>
      </c>
      <c r="CB51" s="2734">
        <v>486.57023898999995</v>
      </c>
      <c r="CC51" s="2734">
        <v>81.280123099999997</v>
      </c>
      <c r="CD51" s="2734">
        <v>143.54616468999996</v>
      </c>
      <c r="CE51" s="2734">
        <v>89.174453869999979</v>
      </c>
      <c r="CF51" s="2734">
        <v>314.00074165999996</v>
      </c>
      <c r="CG51" s="2734">
        <v>14.443803879999994</v>
      </c>
      <c r="CH51" s="2734">
        <v>66.420133039999996</v>
      </c>
      <c r="CI51" s="2734">
        <v>110.74932786000001</v>
      </c>
      <c r="CJ51" s="2734">
        <v>191.61326478000001</v>
      </c>
      <c r="CK51" s="2734">
        <v>144.23729148000015</v>
      </c>
      <c r="CL51" s="2734">
        <v>181.35819627999999</v>
      </c>
      <c r="CM51" s="2734">
        <v>268.30307591999986</v>
      </c>
      <c r="CN51" s="2734">
        <v>593.89856367999994</v>
      </c>
      <c r="CO51" s="2734">
        <v>153.90795548</v>
      </c>
      <c r="CP51" s="2734">
        <v>322.11857005000007</v>
      </c>
      <c r="CQ51" s="2734">
        <v>227.8421707600001</v>
      </c>
      <c r="CR51" s="2734">
        <v>703.86869629000023</v>
      </c>
      <c r="CS51" s="2734">
        <v>1803.3812664100001</v>
      </c>
      <c r="CT51" s="2734">
        <v>0</v>
      </c>
      <c r="CU51" s="2734">
        <v>0</v>
      </c>
      <c r="CV51" s="2734">
        <v>0</v>
      </c>
      <c r="CW51" s="2734">
        <v>0</v>
      </c>
      <c r="CX51" s="2734">
        <v>0</v>
      </c>
      <c r="CY51" s="2734">
        <v>0</v>
      </c>
      <c r="CZ51" s="2734">
        <v>0</v>
      </c>
      <c r="DA51" s="2734">
        <v>0</v>
      </c>
      <c r="DB51" s="2734">
        <v>0</v>
      </c>
      <c r="DC51" s="2734">
        <v>0</v>
      </c>
      <c r="DD51" s="2734">
        <v>0</v>
      </c>
      <c r="DE51" s="2734">
        <v>0</v>
      </c>
      <c r="DF51" s="2734">
        <v>0</v>
      </c>
      <c r="DG51" s="2734">
        <v>0</v>
      </c>
      <c r="DH51" s="2734">
        <v>0</v>
      </c>
      <c r="DI51" s="2734">
        <v>0</v>
      </c>
      <c r="DJ51" s="2734">
        <v>0</v>
      </c>
      <c r="DK51" s="2734">
        <v>0</v>
      </c>
      <c r="DL51" s="2734">
        <v>0</v>
      </c>
      <c r="DM51" s="2734">
        <v>0</v>
      </c>
      <c r="DN51" s="2734">
        <v>0</v>
      </c>
      <c r="DO51" s="2734">
        <v>0</v>
      </c>
      <c r="DP51" s="2734">
        <v>0</v>
      </c>
      <c r="DQ51" s="2734">
        <v>0</v>
      </c>
      <c r="DR51" s="2734">
        <v>0</v>
      </c>
      <c r="DS51" s="2734">
        <v>0</v>
      </c>
      <c r="DT51" s="2734">
        <v>0</v>
      </c>
      <c r="DU51" s="2734">
        <v>0</v>
      </c>
      <c r="DV51" s="2734">
        <v>0</v>
      </c>
      <c r="DW51" s="2734">
        <v>0</v>
      </c>
      <c r="DX51" s="2734">
        <v>0</v>
      </c>
      <c r="DY51" s="2734">
        <v>0</v>
      </c>
      <c r="DZ51" s="2734">
        <v>0</v>
      </c>
      <c r="EA51" s="2734">
        <v>0</v>
      </c>
      <c r="EB51" s="2734">
        <v>0</v>
      </c>
      <c r="EC51" s="2734">
        <v>0</v>
      </c>
      <c r="ED51" s="999">
        <v>0</v>
      </c>
      <c r="EE51" s="999">
        <v>0</v>
      </c>
      <c r="EF51" s="999">
        <v>0</v>
      </c>
      <c r="EG51" s="999">
        <v>0</v>
      </c>
      <c r="EH51" s="999">
        <v>0</v>
      </c>
      <c r="EI51" s="999">
        <v>0</v>
      </c>
      <c r="EJ51" s="999">
        <v>0</v>
      </c>
      <c r="EK51" s="999">
        <v>0</v>
      </c>
      <c r="EL51" s="999">
        <v>0</v>
      </c>
      <c r="EM51" s="999">
        <v>0</v>
      </c>
      <c r="EN51" s="999">
        <v>0</v>
      </c>
      <c r="EO51" s="999">
        <v>0</v>
      </c>
      <c r="EP51" s="999">
        <v>0</v>
      </c>
      <c r="EQ51" s="999">
        <v>0</v>
      </c>
      <c r="ER51" s="999">
        <v>0</v>
      </c>
      <c r="ES51" s="999">
        <v>0</v>
      </c>
      <c r="ET51" s="999">
        <v>0</v>
      </c>
      <c r="EU51" s="999">
        <v>0</v>
      </c>
      <c r="EV51" s="999">
        <v>0</v>
      </c>
      <c r="EW51" s="999">
        <v>0</v>
      </c>
      <c r="EX51" s="999">
        <v>0</v>
      </c>
      <c r="EY51" s="999">
        <v>0</v>
      </c>
      <c r="EZ51" s="999">
        <v>0</v>
      </c>
      <c r="FA51" s="999">
        <v>0</v>
      </c>
      <c r="FB51" s="999">
        <v>0</v>
      </c>
      <c r="FC51" s="999">
        <v>0</v>
      </c>
      <c r="FD51" s="999">
        <v>0</v>
      </c>
      <c r="FE51" s="999">
        <v>0</v>
      </c>
      <c r="FF51" s="999">
        <v>0</v>
      </c>
      <c r="FG51" s="999">
        <v>0</v>
      </c>
      <c r="FH51" s="999">
        <v>0</v>
      </c>
      <c r="FI51" s="999">
        <v>0</v>
      </c>
      <c r="FJ51" s="999">
        <v>0</v>
      </c>
      <c r="FK51" s="999">
        <v>0</v>
      </c>
      <c r="FL51" s="999">
        <v>0</v>
      </c>
      <c r="FM51" s="999">
        <v>0</v>
      </c>
      <c r="FN51" s="999">
        <f t="shared" si="2"/>
        <v>0</v>
      </c>
      <c r="FO51" s="999">
        <v>0</v>
      </c>
      <c r="FP51" s="999">
        <v>0</v>
      </c>
      <c r="FQ51" s="999">
        <v>0</v>
      </c>
      <c r="FR51" s="999">
        <f t="shared" si="3"/>
        <v>0</v>
      </c>
      <c r="FS51" s="999">
        <v>0</v>
      </c>
      <c r="FT51" s="999">
        <v>0</v>
      </c>
      <c r="FU51" s="999">
        <v>0</v>
      </c>
      <c r="FV51" s="999">
        <f t="shared" si="4"/>
        <v>0</v>
      </c>
      <c r="FW51" s="999">
        <v>0</v>
      </c>
      <c r="FX51" s="999">
        <v>0</v>
      </c>
      <c r="FY51" s="999">
        <v>0</v>
      </c>
      <c r="FZ51" s="999">
        <v>0</v>
      </c>
      <c r="GA51" s="999">
        <v>0</v>
      </c>
      <c r="GB51" s="999">
        <v>0</v>
      </c>
      <c r="GC51" s="999">
        <v>0</v>
      </c>
      <c r="GD51" s="999">
        <v>0</v>
      </c>
      <c r="GE51" s="999">
        <v>0</v>
      </c>
      <c r="GF51" s="999">
        <v>0</v>
      </c>
      <c r="GG51" s="999">
        <v>0</v>
      </c>
      <c r="GH51" s="999">
        <v>0</v>
      </c>
      <c r="GI51" s="999">
        <v>0</v>
      </c>
      <c r="GJ51" s="999">
        <v>0</v>
      </c>
      <c r="GK51" s="999">
        <v>0</v>
      </c>
      <c r="GL51" s="999">
        <v>0</v>
      </c>
      <c r="GM51" s="999">
        <v>0</v>
      </c>
      <c r="GN51" s="999">
        <v>0</v>
      </c>
      <c r="GO51" s="999">
        <v>0</v>
      </c>
      <c r="GP51" s="999">
        <v>0</v>
      </c>
      <c r="GQ51" s="999">
        <v>0</v>
      </c>
      <c r="GR51" s="999">
        <f t="shared" si="6"/>
        <v>0</v>
      </c>
      <c r="GS51" s="1002">
        <v>0</v>
      </c>
      <c r="GT51" s="999">
        <v>0</v>
      </c>
      <c r="GU51" s="999">
        <v>0</v>
      </c>
      <c r="GV51" s="999">
        <f t="shared" si="12"/>
        <v>0</v>
      </c>
      <c r="GW51" s="999">
        <v>0</v>
      </c>
      <c r="GX51" s="999">
        <v>0</v>
      </c>
      <c r="GY51" s="999">
        <v>0</v>
      </c>
      <c r="GZ51" s="999">
        <f t="shared" si="41"/>
        <v>0</v>
      </c>
      <c r="HA51" s="999">
        <v>0</v>
      </c>
      <c r="HB51" s="999">
        <v>0</v>
      </c>
      <c r="HC51" s="999">
        <v>0</v>
      </c>
      <c r="HD51" s="999">
        <f t="shared" si="35"/>
        <v>0</v>
      </c>
      <c r="HE51" s="999">
        <v>0</v>
      </c>
      <c r="HF51" s="999">
        <v>0</v>
      </c>
      <c r="HG51" s="999">
        <v>0</v>
      </c>
      <c r="HH51" s="945">
        <f t="shared" si="10"/>
        <v>0</v>
      </c>
      <c r="HI51" s="1001">
        <f t="shared" si="11"/>
        <v>0</v>
      </c>
      <c r="HJ51" s="1002">
        <v>0</v>
      </c>
      <c r="HK51" s="999">
        <v>0</v>
      </c>
      <c r="HL51" s="999">
        <v>0</v>
      </c>
      <c r="HM51" s="999">
        <f t="shared" si="40"/>
        <v>0</v>
      </c>
      <c r="HN51" s="999">
        <v>0</v>
      </c>
      <c r="HO51" s="999">
        <v>0</v>
      </c>
      <c r="HP51" s="999">
        <v>0</v>
      </c>
      <c r="HQ51" s="999">
        <f t="shared" si="14"/>
        <v>0</v>
      </c>
      <c r="HR51" s="999">
        <v>0</v>
      </c>
      <c r="HS51" s="999">
        <v>0</v>
      </c>
      <c r="HT51" s="999">
        <v>0</v>
      </c>
      <c r="HU51" s="999">
        <v>0</v>
      </c>
      <c r="HV51" s="999">
        <v>0</v>
      </c>
      <c r="HW51" s="999">
        <v>0</v>
      </c>
      <c r="HX51" s="999">
        <v>0</v>
      </c>
      <c r="HY51" s="999">
        <v>0</v>
      </c>
      <c r="HZ51" s="1001">
        <f t="shared" ref="HZ51:HZ69" si="42">HY51+HU51+HQ51+HM51</f>
        <v>0</v>
      </c>
      <c r="IA51" s="1002">
        <v>0</v>
      </c>
      <c r="IB51" s="999">
        <v>0</v>
      </c>
      <c r="IC51" s="999">
        <v>0</v>
      </c>
      <c r="ID51" s="1001">
        <v>0</v>
      </c>
    </row>
    <row r="52" spans="1:238" s="1030" customFormat="1" ht="18.75" customHeight="1">
      <c r="A52" s="2718" t="s">
        <v>836</v>
      </c>
      <c r="B52" s="2733">
        <v>236.86734332756481</v>
      </c>
      <c r="C52" s="2733">
        <v>260.71061268</v>
      </c>
      <c r="D52" s="2733">
        <v>233.23177582999998</v>
      </c>
      <c r="E52" s="2733">
        <v>730.80973183756487</v>
      </c>
      <c r="F52" s="2733">
        <v>174.20329734000001</v>
      </c>
      <c r="G52" s="2733">
        <v>235.70689091738086</v>
      </c>
      <c r="H52" s="2733">
        <v>250.08428171999998</v>
      </c>
      <c r="I52" s="2733">
        <v>659.99446997738085</v>
      </c>
      <c r="J52" s="2733">
        <v>205.17560649976855</v>
      </c>
      <c r="K52" s="2733">
        <v>192.22310337754629</v>
      </c>
      <c r="L52" s="2733">
        <v>328.75051683634263</v>
      </c>
      <c r="M52" s="2733">
        <v>726.14922671365741</v>
      </c>
      <c r="N52" s="2733">
        <v>352.00125486531482</v>
      </c>
      <c r="O52" s="2733">
        <v>948.2540270011574</v>
      </c>
      <c r="P52" s="2733">
        <v>166.96175000115744</v>
      </c>
      <c r="Q52" s="2733">
        <v>1467.2170318676297</v>
      </c>
      <c r="R52" s="2733">
        <v>3584.1704603962326</v>
      </c>
      <c r="S52" s="2733">
        <v>572.68889999999999</v>
      </c>
      <c r="T52" s="2733">
        <v>188.791088</v>
      </c>
      <c r="U52" s="2733">
        <v>161.42549</v>
      </c>
      <c r="V52" s="2733">
        <v>922.9054779999999</v>
      </c>
      <c r="W52" s="2733">
        <v>153.88717700000001</v>
      </c>
      <c r="X52" s="2733">
        <v>187.97848199999999</v>
      </c>
      <c r="Y52" s="2733">
        <v>291.56924200000003</v>
      </c>
      <c r="Z52" s="2733">
        <v>633.43490099999997</v>
      </c>
      <c r="AA52" s="2733">
        <v>851.92586646539996</v>
      </c>
      <c r="AB52" s="2733">
        <v>795.99056399999995</v>
      </c>
      <c r="AC52" s="2733">
        <v>244.48833999999999</v>
      </c>
      <c r="AD52" s="2733">
        <v>1892.4047704654001</v>
      </c>
      <c r="AE52" s="2733">
        <v>455.25302299999998</v>
      </c>
      <c r="AF52" s="2733">
        <v>306.35077999999999</v>
      </c>
      <c r="AG52" s="2733">
        <v>137.429</v>
      </c>
      <c r="AH52" s="2733">
        <v>899.03280299999994</v>
      </c>
      <c r="AI52" s="2733">
        <v>4347.7779524653997</v>
      </c>
      <c r="AJ52" s="2733">
        <v>250.781892</v>
      </c>
      <c r="AK52" s="2733">
        <v>167.844097</v>
      </c>
      <c r="AL52" s="2733"/>
      <c r="AM52" s="2733"/>
      <c r="AN52" s="2733"/>
      <c r="AO52" s="2733">
        <v>556.69737299999997</v>
      </c>
      <c r="AP52" s="2733">
        <v>975.32336199999997</v>
      </c>
      <c r="AQ52" s="2733">
        <v>393.93434100000002</v>
      </c>
      <c r="AR52" s="2733">
        <v>648.69286</v>
      </c>
      <c r="AS52" s="2733">
        <v>583.874234</v>
      </c>
      <c r="AT52" s="2733">
        <v>1626.5014350000001</v>
      </c>
      <c r="AU52" s="2733">
        <v>732.27002650000009</v>
      </c>
      <c r="AV52" s="2733">
        <v>1715.7611835011576</v>
      </c>
      <c r="AW52" s="2733">
        <v>1052.8801709999998</v>
      </c>
      <c r="AX52" s="2733">
        <v>484.82924000000003</v>
      </c>
      <c r="AY52" s="999">
        <v>417.784964</v>
      </c>
      <c r="AZ52" s="999">
        <v>1955.494375</v>
      </c>
      <c r="BA52" s="999">
        <v>348.98430200000001</v>
      </c>
      <c r="BB52" s="999">
        <v>291.00343058999999</v>
      </c>
      <c r="BC52" s="999">
        <v>381.590146</v>
      </c>
      <c r="BD52" s="999">
        <v>1021.57787859</v>
      </c>
      <c r="BE52" s="999">
        <v>434.31444395999995</v>
      </c>
      <c r="BF52" s="999">
        <v>886.52629000000002</v>
      </c>
      <c r="BG52" s="999">
        <v>501.278505</v>
      </c>
      <c r="BH52" s="999">
        <v>1822.1192389600001</v>
      </c>
      <c r="BI52" s="999">
        <v>315.73430311999999</v>
      </c>
      <c r="BJ52" s="999">
        <v>172.16546634515743</v>
      </c>
      <c r="BK52" s="999">
        <v>705.20797817115749</v>
      </c>
      <c r="BL52" s="999">
        <v>1193.1077476363148</v>
      </c>
      <c r="BM52" s="999">
        <v>594.22080419200006</v>
      </c>
      <c r="BN52" s="999">
        <v>296.72062185919998</v>
      </c>
      <c r="BO52" s="999">
        <v>581.19572675719996</v>
      </c>
      <c r="BP52" s="999">
        <v>1472.1371528084001</v>
      </c>
      <c r="BQ52" s="999">
        <v>460.16021989125704</v>
      </c>
      <c r="BR52" s="999">
        <v>709.45121482924787</v>
      </c>
      <c r="BS52" s="999">
        <v>570.35172972300893</v>
      </c>
      <c r="BT52" s="2734">
        <v>1739.963164443514</v>
      </c>
      <c r="BU52" s="2734">
        <v>901.62829413511008</v>
      </c>
      <c r="BV52" s="2734">
        <v>368.30635437059999</v>
      </c>
      <c r="BW52" s="2734">
        <v>832.22796081799993</v>
      </c>
      <c r="BX52" s="2734">
        <v>2102.1626093237101</v>
      </c>
      <c r="BY52" s="2734">
        <v>374.53797445959998</v>
      </c>
      <c r="BZ52" s="2734">
        <v>647.79805977087801</v>
      </c>
      <c r="CA52" s="2734">
        <v>1341.49827515521</v>
      </c>
      <c r="CB52" s="2734">
        <v>2363.8343093856884</v>
      </c>
      <c r="CC52" s="2734">
        <v>281.66889348709464</v>
      </c>
      <c r="CD52" s="2734">
        <v>139.42185573088065</v>
      </c>
      <c r="CE52" s="2734">
        <v>644.15848255310937</v>
      </c>
      <c r="CF52" s="2734">
        <v>1065.2492317710846</v>
      </c>
      <c r="CG52" s="2734">
        <v>82.723376495892765</v>
      </c>
      <c r="CH52" s="2734">
        <v>970.10605325887525</v>
      </c>
      <c r="CI52" s="2734">
        <v>705.97606555796949</v>
      </c>
      <c r="CJ52" s="2734">
        <v>1758.8054953127375</v>
      </c>
      <c r="CK52" s="2734">
        <v>293.77753815614625</v>
      </c>
      <c r="CL52" s="2734">
        <v>200.12124500991922</v>
      </c>
      <c r="CM52" s="2734">
        <v>378.47031831386073</v>
      </c>
      <c r="CN52" s="2734">
        <v>872.36910147992626</v>
      </c>
      <c r="CO52" s="2734">
        <v>623.70200626572159</v>
      </c>
      <c r="CP52" s="2734">
        <v>526.51113285586416</v>
      </c>
      <c r="CQ52" s="2734">
        <v>1339.8067627354421</v>
      </c>
      <c r="CR52" s="2734">
        <v>2490.0199018570279</v>
      </c>
      <c r="CS52" s="2734">
        <v>6331.410664498344</v>
      </c>
      <c r="CT52" s="2734">
        <v>121.42538900370869</v>
      </c>
      <c r="CU52" s="2734">
        <v>293.84999580970873</v>
      </c>
      <c r="CV52" s="2734">
        <v>475.07123210890461</v>
      </c>
      <c r="CW52" s="2734">
        <v>890.34661692232203</v>
      </c>
      <c r="CX52" s="2734">
        <v>331.21299441325664</v>
      </c>
      <c r="CY52" s="2734">
        <v>394.71101314764741</v>
      </c>
      <c r="CZ52" s="2734">
        <v>580.71145741974203</v>
      </c>
      <c r="DA52" s="2734">
        <v>1306.635464980646</v>
      </c>
      <c r="DB52" s="2734">
        <v>378.46592466710393</v>
      </c>
      <c r="DC52" s="2734">
        <v>254.58554124094138</v>
      </c>
      <c r="DD52" s="2734">
        <v>499.09984472886504</v>
      </c>
      <c r="DE52" s="2734">
        <v>1132.1513106369105</v>
      </c>
      <c r="DF52" s="2734">
        <v>248.33269919044511</v>
      </c>
      <c r="DG52" s="2734">
        <v>544.96443685050599</v>
      </c>
      <c r="DH52" s="2734">
        <v>615.90430589326115</v>
      </c>
      <c r="DI52" s="2734">
        <v>1409.2014419342122</v>
      </c>
      <c r="DJ52" s="2734">
        <v>4738.3348344740916</v>
      </c>
      <c r="DK52" s="2734">
        <v>484.56055389092944</v>
      </c>
      <c r="DL52" s="2734">
        <v>365.89665979112306</v>
      </c>
      <c r="DM52" s="2734">
        <v>303.59430064065737</v>
      </c>
      <c r="DN52" s="2734">
        <v>1154.0515143227099</v>
      </c>
      <c r="DO52" s="2734">
        <v>410.63479815763333</v>
      </c>
      <c r="DP52" s="2734">
        <v>1236.5578800697454</v>
      </c>
      <c r="DQ52" s="2734">
        <v>426.38154230660973</v>
      </c>
      <c r="DR52" s="2734">
        <v>2073.5742205339884</v>
      </c>
      <c r="DS52" s="2734">
        <v>3227.6257348566983</v>
      </c>
      <c r="DT52" s="2734">
        <v>382.61536186868648</v>
      </c>
      <c r="DU52" s="2734">
        <v>499.00593782114288</v>
      </c>
      <c r="DV52" s="2734">
        <v>447.87742408907991</v>
      </c>
      <c r="DW52" s="2734">
        <v>1329.4987237789094</v>
      </c>
      <c r="DX52" s="2734">
        <v>293.637703976159</v>
      </c>
      <c r="DY52" s="2734">
        <v>127.109922842006</v>
      </c>
      <c r="DZ52" s="2734">
        <v>291.33015580121605</v>
      </c>
      <c r="EA52" s="2734">
        <v>712.07778261938097</v>
      </c>
      <c r="EB52" s="2734">
        <v>6151.8382130957007</v>
      </c>
      <c r="EC52" s="2734">
        <v>678.07353225627503</v>
      </c>
      <c r="ED52" s="999">
        <v>1002.7347818970204</v>
      </c>
      <c r="EE52" s="999">
        <v>1576.6323802920169</v>
      </c>
      <c r="EF52" s="999">
        <v>3257.4406944453126</v>
      </c>
      <c r="EG52" s="999">
        <v>1089.8462227192931</v>
      </c>
      <c r="EH52" s="999">
        <v>765.44476434003195</v>
      </c>
      <c r="EI52" s="999">
        <v>986.68729289263001</v>
      </c>
      <c r="EJ52" s="999">
        <v>2841.9782799519553</v>
      </c>
      <c r="EK52" s="999">
        <v>684.75243618769309</v>
      </c>
      <c r="EL52" s="999">
        <v>893.59871093766594</v>
      </c>
      <c r="EM52" s="999">
        <v>1300.5907999527772</v>
      </c>
      <c r="EN52" s="999">
        <v>2878.9419470781359</v>
      </c>
      <c r="EO52" s="999">
        <v>1014.286159195452</v>
      </c>
      <c r="EP52" s="999">
        <v>611.46490155219203</v>
      </c>
      <c r="EQ52" s="999">
        <v>1478.7611488138368</v>
      </c>
      <c r="ER52" s="999">
        <v>3104.5122095614806</v>
      </c>
      <c r="ES52" s="999">
        <v>12082.873131036886</v>
      </c>
      <c r="ET52" s="999">
        <v>744.20168707101504</v>
      </c>
      <c r="EU52" s="999">
        <v>833.35379753251868</v>
      </c>
      <c r="EV52" s="999">
        <v>1973.5095409096341</v>
      </c>
      <c r="EW52" s="999">
        <v>3551.0650255131677</v>
      </c>
      <c r="EX52" s="999">
        <v>1092.1081392337369</v>
      </c>
      <c r="EY52" s="999">
        <v>1260.7962091240415</v>
      </c>
      <c r="EZ52" s="999">
        <v>1436.7370845535634</v>
      </c>
      <c r="FA52" s="999">
        <v>3789.6414329113413</v>
      </c>
      <c r="FB52" s="999">
        <v>1370.90044932514</v>
      </c>
      <c r="FC52" s="999">
        <v>980.96761999089699</v>
      </c>
      <c r="FD52" s="999">
        <v>746.17125861750696</v>
      </c>
      <c r="FE52" s="999">
        <v>3098.0393279335444</v>
      </c>
      <c r="FF52" s="999">
        <v>1836.5947185112977</v>
      </c>
      <c r="FG52" s="999">
        <v>2171.0172920149448</v>
      </c>
      <c r="FH52" s="999">
        <v>2520.7036365834319</v>
      </c>
      <c r="FI52" s="999">
        <v>6528.3156471096736</v>
      </c>
      <c r="FJ52" s="999">
        <v>16967.061433467727</v>
      </c>
      <c r="FK52" s="999">
        <v>671.83666343434004</v>
      </c>
      <c r="FL52" s="999">
        <v>936.30175184876293</v>
      </c>
      <c r="FM52" s="999">
        <v>1680.2802654443599</v>
      </c>
      <c r="FN52" s="999">
        <f t="shared" si="2"/>
        <v>3288.4186807274627</v>
      </c>
      <c r="FO52" s="999">
        <v>1370.9268052022203</v>
      </c>
      <c r="FP52" s="999">
        <v>1157.3782613882299</v>
      </c>
      <c r="FQ52" s="999">
        <v>2976.3345750653207</v>
      </c>
      <c r="FR52" s="999">
        <f t="shared" si="3"/>
        <v>5504.6396416557709</v>
      </c>
      <c r="FS52" s="999">
        <v>820.24769722354699</v>
      </c>
      <c r="FT52" s="999">
        <v>1032.9827249007899</v>
      </c>
      <c r="FU52" s="999">
        <v>1220.5649853125619</v>
      </c>
      <c r="FV52" s="999">
        <f t="shared" si="4"/>
        <v>3073.795407436899</v>
      </c>
      <c r="FW52" s="999">
        <v>2069.8278874779012</v>
      </c>
      <c r="FX52" s="999">
        <v>928.41618006316241</v>
      </c>
      <c r="FY52" s="999">
        <v>3823.6144706768268</v>
      </c>
      <c r="FZ52" s="999">
        <v>6821.8585382178899</v>
      </c>
      <c r="GA52" s="999">
        <v>18688.71226803802</v>
      </c>
      <c r="GB52" s="999">
        <v>1493.555992175799</v>
      </c>
      <c r="GC52" s="999">
        <v>670.72195130273008</v>
      </c>
      <c r="GD52" s="999">
        <v>2166.0037587084121</v>
      </c>
      <c r="GE52" s="999">
        <v>4330.2817021869414</v>
      </c>
      <c r="GF52" s="999">
        <v>984.63229635573202</v>
      </c>
      <c r="GG52" s="999">
        <v>1380.979355478471</v>
      </c>
      <c r="GH52" s="999">
        <v>1911.3368536138803</v>
      </c>
      <c r="GI52" s="999">
        <v>4276.9485054480838</v>
      </c>
      <c r="GJ52" s="999">
        <v>952.35309857611105</v>
      </c>
      <c r="GK52" s="999">
        <v>602.91520644951891</v>
      </c>
      <c r="GL52" s="999">
        <v>712.88801294783298</v>
      </c>
      <c r="GM52" s="999">
        <v>2268.156317973463</v>
      </c>
      <c r="GN52" s="999">
        <v>2167.6443177305878</v>
      </c>
      <c r="GO52" s="999">
        <v>3280.4029140732969</v>
      </c>
      <c r="GP52" s="999">
        <v>4787.8620655671311</v>
      </c>
      <c r="GQ52" s="999">
        <v>10235.909297371016</v>
      </c>
      <c r="GR52" s="999">
        <f t="shared" si="6"/>
        <v>21111.295822979504</v>
      </c>
      <c r="GS52" s="1002">
        <f>GS53+GS62</f>
        <v>1615</v>
      </c>
      <c r="GT52" s="999">
        <f t="shared" ref="GT52:GW52" si="43">GT53+GT62</f>
        <v>2488.5545000000002</v>
      </c>
      <c r="GU52" s="999">
        <f t="shared" si="43"/>
        <v>3962.7729999999997</v>
      </c>
      <c r="GV52" s="999">
        <f>GU52+GT52+GS52</f>
        <v>8066.3274999999994</v>
      </c>
      <c r="GW52" s="999">
        <f t="shared" si="43"/>
        <v>3475.93</v>
      </c>
      <c r="GX52" s="999">
        <v>2840.68</v>
      </c>
      <c r="GY52" s="999">
        <v>2035.56</v>
      </c>
      <c r="GZ52" s="999">
        <f t="shared" si="41"/>
        <v>8352.17</v>
      </c>
      <c r="HA52" s="999">
        <v>2971.27</v>
      </c>
      <c r="HB52" s="999">
        <v>2714.82</v>
      </c>
      <c r="HC52" s="999">
        <v>993.86</v>
      </c>
      <c r="HD52" s="999">
        <f t="shared" si="35"/>
        <v>6679.95</v>
      </c>
      <c r="HE52" s="999">
        <f>HE53+HE62</f>
        <v>2360.67</v>
      </c>
      <c r="HF52" s="999">
        <f t="shared" ref="HF52:HG52" si="44">HF53+HF62</f>
        <v>794.06000000000006</v>
      </c>
      <c r="HG52" s="999">
        <f t="shared" si="44"/>
        <v>3135.5</v>
      </c>
      <c r="HH52" s="999">
        <f t="shared" si="10"/>
        <v>6290.23</v>
      </c>
      <c r="HI52" s="1001">
        <f t="shared" si="11"/>
        <v>29388.677499999998</v>
      </c>
      <c r="HJ52" s="1002">
        <f>HJ53+HJ62</f>
        <v>1590.3067363642995</v>
      </c>
      <c r="HK52" s="999">
        <f t="shared" ref="HK52:HL52" si="45">HK53+HK62</f>
        <v>2221.0247217300771</v>
      </c>
      <c r="HL52" s="999">
        <f t="shared" si="45"/>
        <v>743.14241451864507</v>
      </c>
      <c r="HM52" s="999">
        <f t="shared" si="40"/>
        <v>4554.4738726130217</v>
      </c>
      <c r="HN52" s="999">
        <f>HN53+HN62</f>
        <v>456.64834034064501</v>
      </c>
      <c r="HO52" s="999">
        <f>HO53+HO62</f>
        <v>1037.9678395354777</v>
      </c>
      <c r="HP52" s="999">
        <f>HP53+HP62</f>
        <v>824.48904335086695</v>
      </c>
      <c r="HQ52" s="999">
        <f t="shared" si="14"/>
        <v>2319.1052232269894</v>
      </c>
      <c r="HR52" s="999">
        <f t="shared" ref="HR52:HX52" si="46">HR53+HR62</f>
        <v>2520.9932186645569</v>
      </c>
      <c r="HS52" s="999">
        <f t="shared" si="46"/>
        <v>1106.0198672979341</v>
      </c>
      <c r="HT52" s="999">
        <f t="shared" si="46"/>
        <v>495.26341487801812</v>
      </c>
      <c r="HU52" s="999">
        <f t="shared" ref="HU52" si="47">HR52+HS52+HT52</f>
        <v>4122.2765008405095</v>
      </c>
      <c r="HV52" s="999">
        <f t="shared" si="46"/>
        <v>794.03743443634812</v>
      </c>
      <c r="HW52" s="999">
        <f t="shared" si="46"/>
        <v>1290.7692911226852</v>
      </c>
      <c r="HX52" s="999">
        <f t="shared" si="46"/>
        <v>7154.6655026805993</v>
      </c>
      <c r="HY52" s="999">
        <f t="shared" ref="HY52" si="48">HV52+HW52+HX52</f>
        <v>9239.4722282396324</v>
      </c>
      <c r="HZ52" s="1001">
        <f t="shared" si="42"/>
        <v>20235.327824920154</v>
      </c>
      <c r="IA52" s="1002">
        <v>1133.9396297581159</v>
      </c>
      <c r="IB52" s="999">
        <v>1922.0853871236122</v>
      </c>
      <c r="IC52" s="999">
        <v>4289.309230861827</v>
      </c>
      <c r="ID52" s="1001">
        <v>7345.3342477435554</v>
      </c>
    </row>
    <row r="53" spans="1:238" ht="18.75" customHeight="1">
      <c r="A53" s="2719" t="s">
        <v>837</v>
      </c>
      <c r="B53" s="1031">
        <v>68.466859447564801</v>
      </c>
      <c r="C53" s="1031">
        <v>9.1028950000000002</v>
      </c>
      <c r="D53" s="1031">
        <v>10.643865</v>
      </c>
      <c r="E53" s="1031">
        <v>88.213619447564795</v>
      </c>
      <c r="F53" s="1031">
        <v>11.589653999999999</v>
      </c>
      <c r="G53" s="1031">
        <v>94.716855867380829</v>
      </c>
      <c r="H53" s="1031">
        <v>70.589500000000001</v>
      </c>
      <c r="I53" s="1031">
        <v>176.89600986738083</v>
      </c>
      <c r="J53" s="1031">
        <v>75.834204999999997</v>
      </c>
      <c r="K53" s="1031">
        <v>25.540707000000001</v>
      </c>
      <c r="L53" s="1031">
        <v>118.500201</v>
      </c>
      <c r="M53" s="1031">
        <v>219.875113</v>
      </c>
      <c r="N53" s="1031">
        <v>138.637340763</v>
      </c>
      <c r="O53" s="1031">
        <v>375.93728099999998</v>
      </c>
      <c r="P53" s="1031">
        <v>50</v>
      </c>
      <c r="Q53" s="1031">
        <v>564.57462176299998</v>
      </c>
      <c r="R53" s="1031">
        <v>1049.5593640779457</v>
      </c>
      <c r="S53" s="1031">
        <v>0</v>
      </c>
      <c r="T53" s="1031">
        <v>32.847087999999999</v>
      </c>
      <c r="U53" s="1031">
        <v>14.62473</v>
      </c>
      <c r="V53" s="1031">
        <v>47.471817999999999</v>
      </c>
      <c r="W53" s="1031">
        <v>46.135277000000002</v>
      </c>
      <c r="X53" s="1031">
        <v>128.283582</v>
      </c>
      <c r="Y53" s="1031">
        <v>89.035042000000004</v>
      </c>
      <c r="Z53" s="1031">
        <v>263.45390099999997</v>
      </c>
      <c r="AA53" s="1031">
        <v>112.690757</v>
      </c>
      <c r="AB53" s="1031">
        <v>534.591364</v>
      </c>
      <c r="AC53" s="1031">
        <v>180.93343999999999</v>
      </c>
      <c r="AD53" s="1031">
        <v>828.21556099999998</v>
      </c>
      <c r="AE53" s="1031">
        <v>331.67512299999999</v>
      </c>
      <c r="AF53" s="1031">
        <v>170.34368000000001</v>
      </c>
      <c r="AG53" s="1031">
        <v>50</v>
      </c>
      <c r="AH53" s="1031">
        <v>552.01880299999993</v>
      </c>
      <c r="AI53" s="1031">
        <v>1691.1600829999998</v>
      </c>
      <c r="AJ53" s="1031">
        <v>0</v>
      </c>
      <c r="AK53" s="1031">
        <v>6.1864990000000004</v>
      </c>
      <c r="AL53" s="1031"/>
      <c r="AM53" s="1031"/>
      <c r="AN53" s="1031"/>
      <c r="AO53" s="1031">
        <v>73.019090000000006</v>
      </c>
      <c r="AP53" s="1031">
        <v>79.205589000000003</v>
      </c>
      <c r="AQ53" s="1031">
        <v>139.07770099999999</v>
      </c>
      <c r="AR53" s="1031">
        <v>78.056014000000005</v>
      </c>
      <c r="AS53" s="1031">
        <v>108.997866</v>
      </c>
      <c r="AT53" s="1031">
        <v>326.13158099999998</v>
      </c>
      <c r="AU53" s="1031">
        <v>415.96836150000001</v>
      </c>
      <c r="AV53" s="1031">
        <v>531.40655650000008</v>
      </c>
      <c r="AW53" s="1031">
        <v>1.619E-3</v>
      </c>
      <c r="AX53" s="1031">
        <v>0</v>
      </c>
      <c r="AY53" s="1032">
        <v>16.884661999999999</v>
      </c>
      <c r="AZ53" s="1032">
        <v>16.886281</v>
      </c>
      <c r="BA53" s="1032">
        <v>39.903247999999998</v>
      </c>
      <c r="BB53" s="1032">
        <v>116.69323059</v>
      </c>
      <c r="BC53" s="1032">
        <v>100.590019</v>
      </c>
      <c r="BD53" s="1032">
        <v>257.18649758999999</v>
      </c>
      <c r="BE53" s="1032">
        <v>17.42171596</v>
      </c>
      <c r="BF53" s="1032">
        <v>233.51057800000001</v>
      </c>
      <c r="BG53" s="1032">
        <v>265.028211</v>
      </c>
      <c r="BH53" s="1032">
        <v>515.96050495999998</v>
      </c>
      <c r="BI53" s="945">
        <v>22.123253120000001</v>
      </c>
      <c r="BJ53" s="945">
        <v>18.89132914</v>
      </c>
      <c r="BK53" s="945">
        <v>503.58999617000001</v>
      </c>
      <c r="BL53" s="945">
        <v>544.60457842999995</v>
      </c>
      <c r="BM53" s="945">
        <v>0</v>
      </c>
      <c r="BN53" s="945">
        <v>0</v>
      </c>
      <c r="BO53" s="945">
        <v>32.823399999999999</v>
      </c>
      <c r="BP53" s="945">
        <v>32.823399999999999</v>
      </c>
      <c r="BQ53" s="945">
        <v>133.19059100000001</v>
      </c>
      <c r="BR53" s="945">
        <v>40.980153999999999</v>
      </c>
      <c r="BS53" s="945">
        <v>66.843342000000007</v>
      </c>
      <c r="BT53" s="2735">
        <v>241.01408699999999</v>
      </c>
      <c r="BU53" s="2735">
        <v>347.82810599999999</v>
      </c>
      <c r="BV53" s="2735">
        <v>63.285037000000003</v>
      </c>
      <c r="BW53" s="2735">
        <v>94.099673999999993</v>
      </c>
      <c r="BX53" s="2735">
        <v>505.21281699999997</v>
      </c>
      <c r="BY53" s="2735">
        <v>181.06488303999998</v>
      </c>
      <c r="BZ53" s="2735">
        <v>209.91415699999999</v>
      </c>
      <c r="CA53" s="2735">
        <v>878.50203999999997</v>
      </c>
      <c r="CB53" s="2735">
        <v>1269.4810800400001</v>
      </c>
      <c r="CC53" s="2735">
        <v>0</v>
      </c>
      <c r="CD53" s="2735">
        <v>0.30546329999999999</v>
      </c>
      <c r="CE53" s="2735">
        <v>1.1592409999999999E-2</v>
      </c>
      <c r="CF53" s="2735">
        <v>0.31705570999999994</v>
      </c>
      <c r="CG53" s="2735">
        <v>9.7799720000000007E-2</v>
      </c>
      <c r="CH53" s="2735">
        <v>54.722308720000001</v>
      </c>
      <c r="CI53" s="2735">
        <v>152.65087349000001</v>
      </c>
      <c r="CJ53" s="2735">
        <v>207.47098192999999</v>
      </c>
      <c r="CK53" s="2735">
        <v>57.756105700000006</v>
      </c>
      <c r="CL53" s="2735">
        <v>45.699763470000001</v>
      </c>
      <c r="CM53" s="2735">
        <v>96.051817439999994</v>
      </c>
      <c r="CN53" s="2735">
        <v>199.50768661000001</v>
      </c>
      <c r="CO53" s="2735">
        <v>190.40321537</v>
      </c>
      <c r="CP53" s="2735">
        <v>209.91415699999999</v>
      </c>
      <c r="CQ53" s="2735">
        <v>178.50316408</v>
      </c>
      <c r="CR53" s="2735">
        <v>578.82053645000008</v>
      </c>
      <c r="CS53" s="2735">
        <v>1020.99359312</v>
      </c>
      <c r="CT53" s="2735">
        <v>0.98234279999998209</v>
      </c>
      <c r="CU53" s="2735">
        <v>82.85090655999997</v>
      </c>
      <c r="CV53" s="2735">
        <v>73.896342669999981</v>
      </c>
      <c r="CW53" s="2735">
        <v>157.72959202999994</v>
      </c>
      <c r="CX53" s="2735">
        <v>51.693267610000007</v>
      </c>
      <c r="CY53" s="2735">
        <v>228.95886433999999</v>
      </c>
      <c r="CZ53" s="2735">
        <v>208.48719842</v>
      </c>
      <c r="DA53" s="2735">
        <v>489.13933036999998</v>
      </c>
      <c r="DB53" s="2735">
        <v>71.592469859999994</v>
      </c>
      <c r="DC53" s="2735">
        <v>148.30641344</v>
      </c>
      <c r="DD53" s="2735">
        <v>216.24874939000003</v>
      </c>
      <c r="DE53" s="2735">
        <v>436.14763269000008</v>
      </c>
      <c r="DF53" s="2735">
        <v>134.31573595999998</v>
      </c>
      <c r="DG53" s="2735">
        <v>263.81331001000001</v>
      </c>
      <c r="DH53" s="2735">
        <v>201.66221661</v>
      </c>
      <c r="DI53" s="2735">
        <v>599.79126257999997</v>
      </c>
      <c r="DJ53" s="2735">
        <v>1682.8078176700001</v>
      </c>
      <c r="DK53" s="2735">
        <v>145.53389507</v>
      </c>
      <c r="DL53" s="2735">
        <v>299.78569676999996</v>
      </c>
      <c r="DM53" s="2735">
        <v>55.35648685999999</v>
      </c>
      <c r="DN53" s="2735">
        <v>500.67607870000001</v>
      </c>
      <c r="DO53" s="2735">
        <v>30.121575710000002</v>
      </c>
      <c r="DP53" s="2735">
        <v>950.95080566000001</v>
      </c>
      <c r="DQ53" s="2735">
        <v>192.55025333999998</v>
      </c>
      <c r="DR53" s="2735">
        <v>1173.6226347100001</v>
      </c>
      <c r="DS53" s="2735">
        <v>1674.2987134100001</v>
      </c>
      <c r="DT53" s="2735">
        <v>71.592469859999994</v>
      </c>
      <c r="DU53" s="2735">
        <v>148.30641344</v>
      </c>
      <c r="DV53" s="2735">
        <v>210.66836179999999</v>
      </c>
      <c r="DW53" s="2735">
        <v>430.56724510000004</v>
      </c>
      <c r="DX53" s="2735">
        <v>142.48435712</v>
      </c>
      <c r="DY53" s="2735">
        <v>2.06393168</v>
      </c>
      <c r="DZ53" s="2735">
        <v>6.8899718199999995</v>
      </c>
      <c r="EA53" s="2735">
        <v>151.43826061999999</v>
      </c>
      <c r="EB53" s="2735">
        <v>2528.5043331466663</v>
      </c>
      <c r="EC53" s="2735">
        <v>22.48980062</v>
      </c>
      <c r="ED53" s="945">
        <v>244.04027973000001</v>
      </c>
      <c r="EE53" s="945">
        <v>401.34958211000009</v>
      </c>
      <c r="EF53" s="945">
        <v>667.87966246000008</v>
      </c>
      <c r="EG53" s="945">
        <v>543.05136146000007</v>
      </c>
      <c r="EH53" s="945">
        <v>467.83430434999997</v>
      </c>
      <c r="EI53" s="945">
        <v>382.55436648999995</v>
      </c>
      <c r="EJ53" s="945">
        <v>1393.4400323</v>
      </c>
      <c r="EK53" s="945">
        <v>397.61008091000002</v>
      </c>
      <c r="EL53" s="945">
        <v>468.67421374999998</v>
      </c>
      <c r="EM53" s="945">
        <v>726.52754096000001</v>
      </c>
      <c r="EN53" s="945">
        <v>1592.81183562</v>
      </c>
      <c r="EO53" s="945">
        <v>236.40413569999998</v>
      </c>
      <c r="EP53" s="945">
        <v>366.61020948000004</v>
      </c>
      <c r="EQ53" s="945">
        <v>554.06816357999992</v>
      </c>
      <c r="ER53" s="945">
        <v>1157.0825087599999</v>
      </c>
      <c r="ES53" s="945">
        <v>4811.2140391400008</v>
      </c>
      <c r="ET53" s="945">
        <v>34.806784900000004</v>
      </c>
      <c r="EU53" s="945">
        <v>256.63673612999997</v>
      </c>
      <c r="EV53" s="945">
        <v>233.66781571999999</v>
      </c>
      <c r="EW53" s="945">
        <v>525.11133674999996</v>
      </c>
      <c r="EX53" s="945">
        <v>167.30946443000005</v>
      </c>
      <c r="EY53" s="945">
        <v>717.26928804000011</v>
      </c>
      <c r="EZ53" s="945">
        <v>255.57433016999997</v>
      </c>
      <c r="FA53" s="945">
        <v>1140.1530826400001</v>
      </c>
      <c r="FB53" s="945">
        <v>675.59207377999996</v>
      </c>
      <c r="FC53" s="945">
        <v>315.95763982</v>
      </c>
      <c r="FD53" s="945">
        <v>265.34672763999998</v>
      </c>
      <c r="FE53" s="945">
        <v>1256.8964412400001</v>
      </c>
      <c r="FF53" s="945">
        <v>503.85394855999999</v>
      </c>
      <c r="FG53" s="945">
        <v>658.41220081999995</v>
      </c>
      <c r="FH53" s="945">
        <v>1245.7744604700001</v>
      </c>
      <c r="FI53" s="945">
        <v>2408.0406098499998</v>
      </c>
      <c r="FJ53" s="945">
        <v>5330.2014704799994</v>
      </c>
      <c r="FK53" s="945">
        <v>6.2847170099999996</v>
      </c>
      <c r="FL53" s="945">
        <v>14.024172519999981</v>
      </c>
      <c r="FM53" s="945">
        <v>17.80151218</v>
      </c>
      <c r="FN53" s="945">
        <f t="shared" si="2"/>
        <v>38.110401709999984</v>
      </c>
      <c r="FO53" s="945">
        <v>126.09394568999998</v>
      </c>
      <c r="FP53" s="945">
        <v>126.33557617999999</v>
      </c>
      <c r="FQ53" s="945">
        <v>458.46862936000002</v>
      </c>
      <c r="FR53" s="945">
        <f t="shared" si="3"/>
        <v>710.89815122999994</v>
      </c>
      <c r="FS53" s="945">
        <v>271.44394190000003</v>
      </c>
      <c r="FT53" s="945">
        <v>374.47468887000002</v>
      </c>
      <c r="FU53" s="945">
        <v>248.34909716999996</v>
      </c>
      <c r="FV53" s="945">
        <f t="shared" si="4"/>
        <v>894.26772793999999</v>
      </c>
      <c r="FW53" s="945">
        <v>1439.6785392000002</v>
      </c>
      <c r="FX53" s="945">
        <v>283.40580383538133</v>
      </c>
      <c r="FY53" s="945">
        <v>2967.1214873946187</v>
      </c>
      <c r="FZ53" s="945">
        <v>4690.2058304299999</v>
      </c>
      <c r="GA53" s="945">
        <v>6333.4821113100006</v>
      </c>
      <c r="GB53" s="945">
        <v>0</v>
      </c>
      <c r="GC53" s="945">
        <v>0</v>
      </c>
      <c r="GD53" s="945">
        <v>965.09214299999996</v>
      </c>
      <c r="GE53" s="945">
        <v>965.09214299999996</v>
      </c>
      <c r="GF53" s="945">
        <v>324.63546500000001</v>
      </c>
      <c r="GG53" s="945">
        <v>208.98142200000001</v>
      </c>
      <c r="GH53" s="945">
        <v>749.45190600000001</v>
      </c>
      <c r="GI53" s="945">
        <v>1283.0687929999999</v>
      </c>
      <c r="GJ53" s="945">
        <v>451.25499400000001</v>
      </c>
      <c r="GK53" s="945">
        <v>44.540979</v>
      </c>
      <c r="GL53" s="945">
        <v>430.610905</v>
      </c>
      <c r="GM53" s="945">
        <v>926.40687800000001</v>
      </c>
      <c r="GN53" s="945">
        <v>1729.7732742789999</v>
      </c>
      <c r="GO53" s="945">
        <v>1684.9096182000001</v>
      </c>
      <c r="GP53" s="945">
        <v>2558.2894929109998</v>
      </c>
      <c r="GQ53" s="945">
        <v>5972.9723853899995</v>
      </c>
      <c r="GR53" s="945">
        <f t="shared" si="6"/>
        <v>9147.5401993899995</v>
      </c>
      <c r="GS53" s="1007">
        <v>1016.28</v>
      </c>
      <c r="GT53" s="945">
        <v>1315.1858999999999</v>
      </c>
      <c r="GU53" s="945">
        <v>3008.22</v>
      </c>
      <c r="GV53" s="945">
        <f t="shared" si="12"/>
        <v>5339.6858999999995</v>
      </c>
      <c r="GW53" s="945">
        <v>1962.31</v>
      </c>
      <c r="GX53" s="945">
        <v>1241.3</v>
      </c>
      <c r="GY53" s="945">
        <v>360.82</v>
      </c>
      <c r="GZ53" s="999">
        <f t="shared" si="41"/>
        <v>3564.43</v>
      </c>
      <c r="HA53" s="945">
        <v>1531.3</v>
      </c>
      <c r="HB53" s="945">
        <v>1391.21</v>
      </c>
      <c r="HC53" s="945">
        <v>394.57</v>
      </c>
      <c r="HD53" s="945">
        <f t="shared" si="35"/>
        <v>3317.0800000000004</v>
      </c>
      <c r="HE53" s="945">
        <v>91.53</v>
      </c>
      <c r="HF53" s="945">
        <v>700.45</v>
      </c>
      <c r="HG53" s="999">
        <v>1719.38</v>
      </c>
      <c r="HH53" s="945">
        <f t="shared" si="10"/>
        <v>2511.36</v>
      </c>
      <c r="HI53" s="1006">
        <f t="shared" si="11"/>
        <v>14732.555899999999</v>
      </c>
      <c r="HJ53" s="1007">
        <v>3.1958826821999997</v>
      </c>
      <c r="HK53" s="945">
        <v>1777.4501196090871</v>
      </c>
      <c r="HL53" s="945">
        <v>353.57577893040002</v>
      </c>
      <c r="HM53" s="945">
        <v>2134.2217812216868</v>
      </c>
      <c r="HN53" s="945">
        <v>403.49948377458099</v>
      </c>
      <c r="HO53" s="945">
        <v>904.30950634790167</v>
      </c>
      <c r="HP53" s="945">
        <v>509.71339359297787</v>
      </c>
      <c r="HQ53" s="945">
        <v>1817.5223837154608</v>
      </c>
      <c r="HR53" s="945">
        <v>2203.2607082912627</v>
      </c>
      <c r="HS53" s="945">
        <v>286.06522663480007</v>
      </c>
      <c r="HT53" s="945">
        <v>376.67405851620009</v>
      </c>
      <c r="HU53" s="945">
        <v>2865.9999934422626</v>
      </c>
      <c r="HV53" s="945">
        <v>790.2244750648</v>
      </c>
      <c r="HW53" s="945">
        <v>960.28742215360012</v>
      </c>
      <c r="HX53" s="945">
        <v>6254.6172708498625</v>
      </c>
      <c r="HY53" s="945">
        <v>8005.1291680682625</v>
      </c>
      <c r="HZ53" s="1006">
        <f t="shared" si="42"/>
        <v>14822.873326447672</v>
      </c>
      <c r="IA53" s="1007">
        <v>1045.3169323488648</v>
      </c>
      <c r="IB53" s="945">
        <v>1722.9346495813541</v>
      </c>
      <c r="IC53" s="945">
        <v>3954.2309123141999</v>
      </c>
      <c r="ID53" s="1006">
        <v>6722.4824942444193</v>
      </c>
    </row>
    <row r="54" spans="1:238" ht="18.75" customHeight="1">
      <c r="A54" s="2723" t="s">
        <v>838</v>
      </c>
      <c r="B54" s="1031"/>
      <c r="C54" s="1031"/>
      <c r="D54" s="1031"/>
      <c r="E54" s="1031"/>
      <c r="F54" s="1031"/>
      <c r="G54" s="1031"/>
      <c r="H54" s="1031"/>
      <c r="I54" s="1031"/>
      <c r="J54" s="1031"/>
      <c r="K54" s="1031"/>
      <c r="L54" s="1031"/>
      <c r="M54" s="1031"/>
      <c r="N54" s="1031"/>
      <c r="O54" s="1031"/>
      <c r="P54" s="1031"/>
      <c r="Q54" s="1031"/>
      <c r="R54" s="1031"/>
      <c r="S54" s="1031"/>
      <c r="T54" s="1031"/>
      <c r="U54" s="1031"/>
      <c r="V54" s="1031"/>
      <c r="W54" s="1031"/>
      <c r="X54" s="1031"/>
      <c r="Y54" s="1031"/>
      <c r="Z54" s="1031"/>
      <c r="AA54" s="1031"/>
      <c r="AB54" s="1031"/>
      <c r="AC54" s="1031"/>
      <c r="AD54" s="1031"/>
      <c r="AE54" s="1031"/>
      <c r="AF54" s="1031"/>
      <c r="AG54" s="1031"/>
      <c r="AH54" s="1031"/>
      <c r="AI54" s="1031"/>
      <c r="AJ54" s="1031"/>
      <c r="AK54" s="1031"/>
      <c r="AL54" s="1031"/>
      <c r="AM54" s="1031"/>
      <c r="AN54" s="1031"/>
      <c r="AO54" s="1031"/>
      <c r="AP54" s="1031"/>
      <c r="AQ54" s="1031"/>
      <c r="AR54" s="1031"/>
      <c r="AS54" s="1031"/>
      <c r="AT54" s="1031"/>
      <c r="AU54" s="1031"/>
      <c r="AV54" s="1031"/>
      <c r="AW54" s="1031"/>
      <c r="AX54" s="1031"/>
      <c r="AY54" s="1032"/>
      <c r="AZ54" s="1032"/>
      <c r="BA54" s="1032"/>
      <c r="BB54" s="1032"/>
      <c r="BC54" s="1032"/>
      <c r="BD54" s="1032"/>
      <c r="BE54" s="1032"/>
      <c r="BF54" s="1032"/>
      <c r="BG54" s="1032"/>
      <c r="BH54" s="1032"/>
      <c r="BI54" s="945"/>
      <c r="BJ54" s="945"/>
      <c r="BK54" s="945"/>
      <c r="BL54" s="945"/>
      <c r="BM54" s="945"/>
      <c r="BN54" s="945"/>
      <c r="BO54" s="945"/>
      <c r="BP54" s="945"/>
      <c r="BQ54" s="945"/>
      <c r="BR54" s="945"/>
      <c r="BS54" s="945"/>
      <c r="BT54" s="2735"/>
      <c r="BU54" s="2735"/>
      <c r="BV54" s="2735"/>
      <c r="BW54" s="2735"/>
      <c r="BX54" s="2735"/>
      <c r="BY54" s="2735"/>
      <c r="BZ54" s="2735"/>
      <c r="CA54" s="2735"/>
      <c r="CB54" s="2735"/>
      <c r="CC54" s="2735"/>
      <c r="CD54" s="2735"/>
      <c r="CE54" s="2735"/>
      <c r="CF54" s="2735"/>
      <c r="CG54" s="2735"/>
      <c r="CH54" s="2735"/>
      <c r="CI54" s="2735"/>
      <c r="CJ54" s="2735"/>
      <c r="CK54" s="2735"/>
      <c r="CL54" s="2735"/>
      <c r="CM54" s="2735"/>
      <c r="CN54" s="2735"/>
      <c r="CO54" s="2735"/>
      <c r="CP54" s="2735"/>
      <c r="CQ54" s="2735"/>
      <c r="CR54" s="2735"/>
      <c r="CS54" s="2735"/>
      <c r="CT54" s="2735"/>
      <c r="CU54" s="2735"/>
      <c r="CV54" s="2735"/>
      <c r="CW54" s="2735"/>
      <c r="CX54" s="2735"/>
      <c r="CY54" s="2735"/>
      <c r="CZ54" s="2735"/>
      <c r="DA54" s="2735"/>
      <c r="DB54" s="2735"/>
      <c r="DC54" s="2735"/>
      <c r="DD54" s="2735"/>
      <c r="DE54" s="2735"/>
      <c r="DF54" s="2735"/>
      <c r="DG54" s="2735"/>
      <c r="DH54" s="2735"/>
      <c r="DI54" s="2735"/>
      <c r="DJ54" s="2735"/>
      <c r="DK54" s="2735"/>
      <c r="DL54" s="2735"/>
      <c r="DM54" s="2735"/>
      <c r="DN54" s="2735"/>
      <c r="DO54" s="2735"/>
      <c r="DP54" s="2735"/>
      <c r="DQ54" s="2735"/>
      <c r="DR54" s="2735"/>
      <c r="DS54" s="2735"/>
      <c r="DT54" s="2735"/>
      <c r="DU54" s="2735"/>
      <c r="DV54" s="2735"/>
      <c r="DW54" s="2735"/>
      <c r="DX54" s="2735"/>
      <c r="DY54" s="2735"/>
      <c r="DZ54" s="2735"/>
      <c r="EA54" s="2735"/>
      <c r="EB54" s="2735"/>
      <c r="EC54" s="2735"/>
      <c r="ED54" s="945"/>
      <c r="EE54" s="945"/>
      <c r="EF54" s="945"/>
      <c r="EG54" s="945"/>
      <c r="EH54" s="945"/>
      <c r="EI54" s="945"/>
      <c r="EJ54" s="945"/>
      <c r="EK54" s="945"/>
      <c r="EL54" s="945"/>
      <c r="EM54" s="945"/>
      <c r="EN54" s="945"/>
      <c r="EO54" s="945"/>
      <c r="EP54" s="945"/>
      <c r="EQ54" s="945"/>
      <c r="ER54" s="945"/>
      <c r="ES54" s="945"/>
      <c r="ET54" s="945"/>
      <c r="EU54" s="945"/>
      <c r="EV54" s="945"/>
      <c r="EW54" s="945"/>
      <c r="EX54" s="945"/>
      <c r="EY54" s="945"/>
      <c r="EZ54" s="945"/>
      <c r="FA54" s="945"/>
      <c r="FB54" s="945"/>
      <c r="FC54" s="945"/>
      <c r="FD54" s="945"/>
      <c r="FE54" s="945"/>
      <c r="FF54" s="945"/>
      <c r="FG54" s="945"/>
      <c r="FH54" s="945"/>
      <c r="FI54" s="945"/>
      <c r="FJ54" s="945"/>
      <c r="FK54" s="945"/>
      <c r="FL54" s="945"/>
      <c r="FM54" s="945"/>
      <c r="FN54" s="945"/>
      <c r="FO54" s="945"/>
      <c r="FP54" s="945"/>
      <c r="FQ54" s="945"/>
      <c r="FR54" s="945"/>
      <c r="FS54" s="945"/>
      <c r="FT54" s="945"/>
      <c r="FU54" s="945"/>
      <c r="FV54" s="945"/>
      <c r="FW54" s="945"/>
      <c r="FX54" s="945"/>
      <c r="FY54" s="945"/>
      <c r="FZ54" s="945"/>
      <c r="GA54" s="945"/>
      <c r="GB54" s="945"/>
      <c r="GC54" s="945"/>
      <c r="GD54" s="945"/>
      <c r="GE54" s="945"/>
      <c r="GF54" s="945"/>
      <c r="GG54" s="945"/>
      <c r="GH54" s="945"/>
      <c r="GI54" s="945"/>
      <c r="GJ54" s="945"/>
      <c r="GK54" s="945"/>
      <c r="GL54" s="945"/>
      <c r="GM54" s="945"/>
      <c r="GN54" s="945"/>
      <c r="GO54" s="945"/>
      <c r="GP54" s="945"/>
      <c r="GQ54" s="945"/>
      <c r="GR54" s="945"/>
      <c r="GS54" s="1007"/>
      <c r="GT54" s="945"/>
      <c r="GU54" s="945"/>
      <c r="GV54" s="945"/>
      <c r="GW54" s="945"/>
      <c r="GX54" s="945"/>
      <c r="GY54" s="945"/>
      <c r="GZ54" s="999"/>
      <c r="HA54" s="945"/>
      <c r="HB54" s="945"/>
      <c r="HC54" s="945"/>
      <c r="HD54" s="945"/>
      <c r="HE54" s="945"/>
      <c r="HF54" s="945"/>
      <c r="HG54" s="999"/>
      <c r="HH54" s="945"/>
      <c r="HI54" s="1006"/>
      <c r="HJ54" s="1007">
        <v>3.1958826821999997</v>
      </c>
      <c r="HK54" s="945">
        <v>1777.4501196090871</v>
      </c>
      <c r="HL54" s="945">
        <v>353.57577893040002</v>
      </c>
      <c r="HM54" s="945">
        <v>2134.2217812216868</v>
      </c>
      <c r="HN54" s="945">
        <v>403.49948377458099</v>
      </c>
      <c r="HO54" s="945">
        <v>863.77247881790174</v>
      </c>
      <c r="HP54" s="945">
        <v>504.17551306297793</v>
      </c>
      <c r="HQ54" s="945">
        <v>1771.4474756554607</v>
      </c>
      <c r="HR54" s="945">
        <v>1919.8047558212625</v>
      </c>
      <c r="HS54" s="945">
        <v>224.88174649980007</v>
      </c>
      <c r="HT54" s="945">
        <v>269.41567032120014</v>
      </c>
      <c r="HU54" s="945">
        <v>2414.1021726422623</v>
      </c>
      <c r="HV54" s="945">
        <v>597.67523646480004</v>
      </c>
      <c r="HW54" s="945">
        <v>325.31825595360004</v>
      </c>
      <c r="HX54" s="945">
        <v>3853.4620387821924</v>
      </c>
      <c r="HY54" s="945">
        <v>4776.4555312005923</v>
      </c>
      <c r="HZ54" s="1006">
        <f t="shared" si="42"/>
        <v>11096.226960720003</v>
      </c>
      <c r="IA54" s="1007">
        <v>1045.3169323488648</v>
      </c>
      <c r="IB54" s="945">
        <v>1722.9346495813541</v>
      </c>
      <c r="IC54" s="945">
        <v>381.40024875420016</v>
      </c>
      <c r="ID54" s="1006">
        <v>3149.6518306844187</v>
      </c>
    </row>
    <row r="55" spans="1:238" s="1043" customFormat="1" ht="18.75" hidden="1" customHeight="1">
      <c r="A55" s="2727" t="s">
        <v>839</v>
      </c>
      <c r="B55" s="1041">
        <v>68.466859447564801</v>
      </c>
      <c r="C55" s="1041">
        <v>9.1028950000000002</v>
      </c>
      <c r="D55" s="1041">
        <v>10.643865</v>
      </c>
      <c r="E55" s="1041">
        <v>88.213619447564795</v>
      </c>
      <c r="F55" s="1041">
        <v>11.589653999999999</v>
      </c>
      <c r="G55" s="1041">
        <v>94.716855867380829</v>
      </c>
      <c r="H55" s="1041">
        <v>70.589500000000001</v>
      </c>
      <c r="I55" s="1041">
        <v>176.89600986738083</v>
      </c>
      <c r="J55" s="1041">
        <v>75.834204999999997</v>
      </c>
      <c r="K55" s="1041">
        <v>25.540707000000001</v>
      </c>
      <c r="L55" s="1041">
        <v>118.500201</v>
      </c>
      <c r="M55" s="1041">
        <v>219.875113</v>
      </c>
      <c r="N55" s="1041">
        <v>138.637340763</v>
      </c>
      <c r="O55" s="1041">
        <v>375.93728099999998</v>
      </c>
      <c r="P55" s="1041">
        <v>50</v>
      </c>
      <c r="Q55" s="1041">
        <v>564.57462176299998</v>
      </c>
      <c r="R55" s="1041">
        <v>1049.5593640779457</v>
      </c>
      <c r="S55" s="1041">
        <v>0</v>
      </c>
      <c r="T55" s="1041">
        <v>32.847087999999999</v>
      </c>
      <c r="U55" s="1041">
        <v>14.62473</v>
      </c>
      <c r="V55" s="1041">
        <v>47.471817999999999</v>
      </c>
      <c r="W55" s="1041">
        <v>46.135277000000002</v>
      </c>
      <c r="X55" s="1041">
        <v>128.283582</v>
      </c>
      <c r="Y55" s="1041">
        <v>89.035042000000004</v>
      </c>
      <c r="Z55" s="1041">
        <v>263.45390099999997</v>
      </c>
      <c r="AA55" s="1041">
        <v>112.690757</v>
      </c>
      <c r="AB55" s="1041">
        <v>534.591364</v>
      </c>
      <c r="AC55" s="1041">
        <v>180.93343999999999</v>
      </c>
      <c r="AD55" s="1041">
        <v>828.21556099999998</v>
      </c>
      <c r="AE55" s="1041">
        <v>331.67512299999999</v>
      </c>
      <c r="AF55" s="1041">
        <v>170.34368000000001</v>
      </c>
      <c r="AG55" s="1041">
        <v>50</v>
      </c>
      <c r="AH55" s="1041">
        <v>552.01880299999993</v>
      </c>
      <c r="AI55" s="1041">
        <v>1691.1600829999998</v>
      </c>
      <c r="AJ55" s="1041">
        <v>0</v>
      </c>
      <c r="AK55" s="1041">
        <v>6.1864990000000004</v>
      </c>
      <c r="AL55" s="1041"/>
      <c r="AM55" s="1041"/>
      <c r="AN55" s="1041"/>
      <c r="AO55" s="1041">
        <v>73.019090000000006</v>
      </c>
      <c r="AP55" s="1041">
        <v>79.205589000000003</v>
      </c>
      <c r="AQ55" s="1041">
        <v>139.07770099999999</v>
      </c>
      <c r="AR55" s="1041">
        <v>78.056014000000005</v>
      </c>
      <c r="AS55" s="1041">
        <v>108.997866</v>
      </c>
      <c r="AT55" s="1041">
        <v>326.13158099999998</v>
      </c>
      <c r="AU55" s="1041">
        <v>415.96836150000001</v>
      </c>
      <c r="AV55" s="1041">
        <v>531.40655650000008</v>
      </c>
      <c r="AW55" s="1041">
        <v>1.619E-3</v>
      </c>
      <c r="AX55" s="1041">
        <v>0</v>
      </c>
      <c r="AY55" s="1042">
        <v>16.884661999999999</v>
      </c>
      <c r="AZ55" s="1042">
        <v>16.886281</v>
      </c>
      <c r="BA55" s="1042">
        <v>39.903247999999998</v>
      </c>
      <c r="BB55" s="1042">
        <v>116.69323059</v>
      </c>
      <c r="BC55" s="1042">
        <v>100.590019</v>
      </c>
      <c r="BD55" s="1042">
        <v>257.18649758999999</v>
      </c>
      <c r="BE55" s="1042">
        <v>17.42171596</v>
      </c>
      <c r="BF55" s="1042">
        <v>233.51057800000001</v>
      </c>
      <c r="BG55" s="1042">
        <v>265.028211</v>
      </c>
      <c r="BH55" s="1042">
        <v>515.96050495999998</v>
      </c>
      <c r="BI55" s="2739">
        <v>0</v>
      </c>
      <c r="BJ55" s="2739">
        <v>0</v>
      </c>
      <c r="BK55" s="2739">
        <v>705.20797817115749</v>
      </c>
      <c r="BL55" s="2739">
        <v>1193.1077476363148</v>
      </c>
      <c r="BM55" s="2739">
        <v>0</v>
      </c>
      <c r="BN55" s="2739">
        <v>0</v>
      </c>
      <c r="BO55" s="2739">
        <v>0</v>
      </c>
      <c r="BP55" s="2739">
        <v>0</v>
      </c>
      <c r="BQ55" s="2739">
        <v>0</v>
      </c>
      <c r="BR55" s="2739">
        <v>0</v>
      </c>
      <c r="BS55" s="2739">
        <v>0</v>
      </c>
      <c r="BT55" s="2740">
        <v>0</v>
      </c>
      <c r="BU55" s="2740">
        <v>0</v>
      </c>
      <c r="BV55" s="2740">
        <v>0</v>
      </c>
      <c r="BW55" s="2740">
        <v>0</v>
      </c>
      <c r="BX55" s="2740">
        <v>0</v>
      </c>
      <c r="BY55" s="2740">
        <v>0</v>
      </c>
      <c r="BZ55" s="2740">
        <v>0</v>
      </c>
      <c r="CA55" s="2740">
        <v>0</v>
      </c>
      <c r="CB55" s="2740">
        <v>0</v>
      </c>
      <c r="CC55" s="2740">
        <v>0</v>
      </c>
      <c r="CD55" s="2740">
        <v>0</v>
      </c>
      <c r="CE55" s="2740">
        <v>0</v>
      </c>
      <c r="CF55" s="2740">
        <v>0</v>
      </c>
      <c r="CG55" s="2740">
        <v>0</v>
      </c>
      <c r="CH55" s="2740">
        <v>0</v>
      </c>
      <c r="CI55" s="2740">
        <v>0</v>
      </c>
      <c r="CJ55" s="2740">
        <v>0</v>
      </c>
      <c r="CK55" s="2740">
        <v>0</v>
      </c>
      <c r="CL55" s="2740">
        <v>0</v>
      </c>
      <c r="CM55" s="2740">
        <v>0</v>
      </c>
      <c r="CN55" s="2740">
        <v>0</v>
      </c>
      <c r="CO55" s="2740">
        <v>0</v>
      </c>
      <c r="CP55" s="2740">
        <v>0</v>
      </c>
      <c r="CQ55" s="2740">
        <v>0</v>
      </c>
      <c r="CR55" s="2740">
        <v>0</v>
      </c>
      <c r="CS55" s="2740">
        <v>0</v>
      </c>
      <c r="CT55" s="2740">
        <v>0</v>
      </c>
      <c r="CU55" s="2740">
        <v>0</v>
      </c>
      <c r="CV55" s="2740">
        <v>0</v>
      </c>
      <c r="CW55" s="2740">
        <v>0</v>
      </c>
      <c r="CX55" s="2740">
        <v>0</v>
      </c>
      <c r="CY55" s="2740">
        <v>0</v>
      </c>
      <c r="CZ55" s="2740">
        <v>0</v>
      </c>
      <c r="DA55" s="2740">
        <v>0</v>
      </c>
      <c r="DB55" s="2740">
        <v>0</v>
      </c>
      <c r="DC55" s="2740">
        <v>0</v>
      </c>
      <c r="DD55" s="2740">
        <v>0</v>
      </c>
      <c r="DE55" s="2740">
        <v>0</v>
      </c>
      <c r="DF55" s="2740">
        <v>0</v>
      </c>
      <c r="DG55" s="2740">
        <v>0</v>
      </c>
      <c r="DH55" s="2740">
        <v>0</v>
      </c>
      <c r="DI55" s="2740">
        <v>0</v>
      </c>
      <c r="DJ55" s="2740">
        <v>0</v>
      </c>
      <c r="DK55" s="2740">
        <v>0</v>
      </c>
      <c r="DL55" s="2740">
        <v>8.66613641</v>
      </c>
      <c r="DM55" s="2740">
        <v>19.124251669999996</v>
      </c>
      <c r="DN55" s="2740">
        <v>27.790388079999996</v>
      </c>
      <c r="DO55" s="2740">
        <v>21.073469969999998</v>
      </c>
      <c r="DP55" s="2740">
        <v>54.095082940000005</v>
      </c>
      <c r="DQ55" s="2740">
        <v>61.465763049999993</v>
      </c>
      <c r="DR55" s="2740">
        <v>136.63431595999998</v>
      </c>
      <c r="DS55" s="2740">
        <v>164.42470403999997</v>
      </c>
      <c r="DT55" s="2740">
        <v>53.852595910000019</v>
      </c>
      <c r="DU55" s="2740">
        <v>105.26400840000001</v>
      </c>
      <c r="DV55" s="2740">
        <v>90.637393649999993</v>
      </c>
      <c r="DW55" s="2740">
        <v>249.75399796000005</v>
      </c>
      <c r="DX55" s="2740">
        <v>0</v>
      </c>
      <c r="DY55" s="2740">
        <v>0</v>
      </c>
      <c r="DZ55" s="2740">
        <v>0</v>
      </c>
      <c r="EA55" s="2740">
        <v>0</v>
      </c>
      <c r="EB55" s="2740">
        <v>0</v>
      </c>
      <c r="EC55" s="2740">
        <v>0</v>
      </c>
      <c r="ED55" s="2739">
        <v>0</v>
      </c>
      <c r="EE55" s="2739">
        <v>0</v>
      </c>
      <c r="EF55" s="2739">
        <v>0</v>
      </c>
      <c r="EG55" s="2739">
        <v>0</v>
      </c>
      <c r="EH55" s="2739">
        <v>0</v>
      </c>
      <c r="EI55" s="2739">
        <v>0</v>
      </c>
      <c r="EJ55" s="2739">
        <v>0</v>
      </c>
      <c r="EK55" s="2739">
        <v>0</v>
      </c>
      <c r="EL55" s="2739">
        <v>0</v>
      </c>
      <c r="EM55" s="2739">
        <v>0</v>
      </c>
      <c r="EN55" s="2739">
        <v>0</v>
      </c>
      <c r="EO55" s="2739">
        <v>0</v>
      </c>
      <c r="EP55" s="2739">
        <v>0</v>
      </c>
      <c r="EQ55" s="2739">
        <v>0</v>
      </c>
      <c r="ER55" s="2739">
        <v>0</v>
      </c>
      <c r="ES55" s="2739">
        <v>0</v>
      </c>
      <c r="ET55" s="2739"/>
      <c r="EU55" s="2739"/>
      <c r="EV55" s="2739"/>
      <c r="EW55" s="2739"/>
      <c r="EX55" s="2739"/>
      <c r="EY55" s="2739"/>
      <c r="EZ55" s="2739"/>
      <c r="FA55" s="2739"/>
      <c r="FB55" s="2739"/>
      <c r="FC55" s="2739"/>
      <c r="FD55" s="2739"/>
      <c r="FE55" s="2739"/>
      <c r="FF55" s="2739"/>
      <c r="FG55" s="2739"/>
      <c r="FH55" s="2739"/>
      <c r="FI55" s="2739"/>
      <c r="FJ55" s="2739"/>
      <c r="FK55" s="2739">
        <v>0</v>
      </c>
      <c r="FL55" s="2739">
        <v>0</v>
      </c>
      <c r="FM55" s="2739">
        <v>0</v>
      </c>
      <c r="FN55" s="945">
        <f t="shared" si="2"/>
        <v>0</v>
      </c>
      <c r="FO55" s="2739">
        <v>0</v>
      </c>
      <c r="FP55" s="2739">
        <v>0</v>
      </c>
      <c r="FQ55" s="2739">
        <v>0</v>
      </c>
      <c r="FR55" s="945">
        <f t="shared" si="3"/>
        <v>0</v>
      </c>
      <c r="FS55" s="2739">
        <v>0</v>
      </c>
      <c r="FT55" s="2739">
        <v>0</v>
      </c>
      <c r="FU55" s="2739">
        <v>0</v>
      </c>
      <c r="FV55" s="945">
        <f t="shared" si="4"/>
        <v>0</v>
      </c>
      <c r="FW55" s="2739">
        <v>0</v>
      </c>
      <c r="FX55" s="2739">
        <v>0</v>
      </c>
      <c r="FY55" s="2739">
        <v>0</v>
      </c>
      <c r="FZ55" s="945">
        <v>0</v>
      </c>
      <c r="GA55" s="2739">
        <v>0</v>
      </c>
      <c r="GB55" s="2739">
        <v>0</v>
      </c>
      <c r="GC55" s="2739">
        <v>0</v>
      </c>
      <c r="GD55" s="2739">
        <v>425.51496100000003</v>
      </c>
      <c r="GE55" s="945">
        <v>425.51496100000003</v>
      </c>
      <c r="GF55" s="945">
        <v>148.18980199999999</v>
      </c>
      <c r="GG55" s="945">
        <v>65.686334000000002</v>
      </c>
      <c r="GH55" s="945">
        <v>215.66639599999999</v>
      </c>
      <c r="GI55" s="945">
        <v>429.54253199999999</v>
      </c>
      <c r="GJ55" s="945">
        <v>235.50725</v>
      </c>
      <c r="GK55" s="945">
        <v>22.990763999999999</v>
      </c>
      <c r="GL55" s="945">
        <v>422.85170799999997</v>
      </c>
      <c r="GM55" s="945">
        <v>681.34972199999993</v>
      </c>
      <c r="GN55" s="2742">
        <v>1729.7732742789999</v>
      </c>
      <c r="GO55" s="2742">
        <v>1671.9576452000001</v>
      </c>
      <c r="GP55" s="2742">
        <v>2558.2894929109998</v>
      </c>
      <c r="GQ55" s="2742">
        <v>5960.0204123900003</v>
      </c>
      <c r="GR55" s="945">
        <f t="shared" si="6"/>
        <v>7496.4276273900005</v>
      </c>
      <c r="GS55" s="1007">
        <v>2828.9434787555256</v>
      </c>
      <c r="GT55" s="945"/>
      <c r="GU55" s="945">
        <v>0</v>
      </c>
      <c r="GV55" s="945">
        <f t="shared" si="12"/>
        <v>2828.9434787555256</v>
      </c>
      <c r="GW55" s="945"/>
      <c r="GX55" s="945"/>
      <c r="GY55" s="945"/>
      <c r="GZ55" s="945"/>
      <c r="HA55" s="945"/>
      <c r="HB55" s="945"/>
      <c r="HC55" s="945"/>
      <c r="HD55" s="945">
        <f t="shared" si="35"/>
        <v>0</v>
      </c>
      <c r="HE55" s="945"/>
      <c r="HF55" s="945"/>
      <c r="HG55" s="999"/>
      <c r="HH55" s="945">
        <f t="shared" si="10"/>
        <v>0</v>
      </c>
      <c r="HI55" s="1006">
        <f t="shared" si="11"/>
        <v>2828.9434787555256</v>
      </c>
      <c r="HJ55" s="1007"/>
      <c r="HK55" s="945"/>
      <c r="HL55" s="945"/>
      <c r="HM55" s="945"/>
      <c r="HN55" s="945"/>
      <c r="HO55" s="945"/>
      <c r="HP55" s="945"/>
      <c r="HQ55" s="945">
        <f t="shared" si="14"/>
        <v>0</v>
      </c>
      <c r="HR55" s="945"/>
      <c r="HS55" s="945"/>
      <c r="HT55" s="945"/>
      <c r="HU55" s="945"/>
      <c r="HV55" s="945"/>
      <c r="HW55" s="945"/>
      <c r="HX55" s="945"/>
      <c r="HY55" s="945"/>
      <c r="HZ55" s="1006">
        <f t="shared" si="42"/>
        <v>0</v>
      </c>
      <c r="IA55" s="1007"/>
      <c r="IB55" s="945"/>
      <c r="IC55" s="945"/>
      <c r="ID55" s="1006"/>
    </row>
    <row r="56" spans="1:238" s="1043" customFormat="1" ht="18.75" hidden="1" customHeight="1">
      <c r="A56" s="2728" t="s">
        <v>840</v>
      </c>
      <c r="B56" s="1041"/>
      <c r="C56" s="1041"/>
      <c r="D56" s="1041"/>
      <c r="E56" s="1041"/>
      <c r="F56" s="1041"/>
      <c r="G56" s="1041"/>
      <c r="H56" s="1041"/>
      <c r="I56" s="1041"/>
      <c r="J56" s="1041"/>
      <c r="K56" s="1041"/>
      <c r="L56" s="1041"/>
      <c r="M56" s="1041"/>
      <c r="N56" s="1041"/>
      <c r="O56" s="1041"/>
      <c r="P56" s="1041"/>
      <c r="Q56" s="1041"/>
      <c r="R56" s="1041"/>
      <c r="S56" s="1041"/>
      <c r="T56" s="1041"/>
      <c r="U56" s="1041"/>
      <c r="V56" s="1041"/>
      <c r="W56" s="1041"/>
      <c r="X56" s="1041"/>
      <c r="Y56" s="1041"/>
      <c r="Z56" s="1041"/>
      <c r="AA56" s="1041"/>
      <c r="AB56" s="1041"/>
      <c r="AC56" s="1041"/>
      <c r="AD56" s="1041"/>
      <c r="AE56" s="1041"/>
      <c r="AF56" s="1041"/>
      <c r="AG56" s="1041"/>
      <c r="AH56" s="1041"/>
      <c r="AI56" s="1041"/>
      <c r="AJ56" s="1041"/>
      <c r="AK56" s="1041"/>
      <c r="AL56" s="1041"/>
      <c r="AM56" s="1041"/>
      <c r="AN56" s="1041"/>
      <c r="AO56" s="1041"/>
      <c r="AP56" s="1041"/>
      <c r="AQ56" s="1041"/>
      <c r="AR56" s="1041"/>
      <c r="AS56" s="1041"/>
      <c r="AT56" s="1041"/>
      <c r="AU56" s="1041"/>
      <c r="AV56" s="1041"/>
      <c r="AW56" s="1041"/>
      <c r="AX56" s="1041"/>
      <c r="AY56" s="1042"/>
      <c r="AZ56" s="1042"/>
      <c r="BA56" s="1042"/>
      <c r="BB56" s="1042"/>
      <c r="BC56" s="1042"/>
      <c r="BD56" s="1042"/>
      <c r="BE56" s="1042"/>
      <c r="BF56" s="1042"/>
      <c r="BG56" s="1042"/>
      <c r="BH56" s="1042"/>
      <c r="BI56" s="2743"/>
      <c r="BJ56" s="2743"/>
      <c r="BK56" s="2739">
        <v>503.58999617000001</v>
      </c>
      <c r="BL56" s="2739">
        <v>544.60457842999995</v>
      </c>
      <c r="BM56" s="2739">
        <v>0</v>
      </c>
      <c r="BN56" s="2739">
        <v>0</v>
      </c>
      <c r="BO56" s="2739">
        <v>0</v>
      </c>
      <c r="BP56" s="2739">
        <v>0</v>
      </c>
      <c r="BQ56" s="2739">
        <v>0</v>
      </c>
      <c r="BR56" s="2739">
        <v>0</v>
      </c>
      <c r="BS56" s="2739">
        <v>0</v>
      </c>
      <c r="BT56" s="2740">
        <v>0</v>
      </c>
      <c r="BU56" s="2740">
        <v>0</v>
      </c>
      <c r="BV56" s="2740">
        <v>0</v>
      </c>
      <c r="BW56" s="2740">
        <v>0</v>
      </c>
      <c r="BX56" s="2740">
        <v>0</v>
      </c>
      <c r="BY56" s="2740">
        <v>0</v>
      </c>
      <c r="BZ56" s="2740">
        <v>0</v>
      </c>
      <c r="CA56" s="2740">
        <v>0</v>
      </c>
      <c r="CB56" s="2740">
        <v>0</v>
      </c>
      <c r="CC56" s="2740">
        <v>0</v>
      </c>
      <c r="CD56" s="2740">
        <v>0</v>
      </c>
      <c r="CE56" s="2740">
        <v>0</v>
      </c>
      <c r="CF56" s="2740">
        <v>0</v>
      </c>
      <c r="CG56" s="2740">
        <v>0</v>
      </c>
      <c r="CH56" s="2740">
        <v>0</v>
      </c>
      <c r="CI56" s="2740">
        <v>0</v>
      </c>
      <c r="CJ56" s="2740">
        <v>0</v>
      </c>
      <c r="CK56" s="2740">
        <v>0</v>
      </c>
      <c r="CL56" s="2740">
        <v>0</v>
      </c>
      <c r="CM56" s="2740">
        <v>0</v>
      </c>
      <c r="CN56" s="2740">
        <v>0</v>
      </c>
      <c r="CO56" s="2740">
        <v>0</v>
      </c>
      <c r="CP56" s="2740">
        <v>0</v>
      </c>
      <c r="CQ56" s="2740">
        <v>0</v>
      </c>
      <c r="CR56" s="2740">
        <v>0</v>
      </c>
      <c r="CS56" s="2740">
        <v>0</v>
      </c>
      <c r="CT56" s="2740">
        <v>0</v>
      </c>
      <c r="CU56" s="2740">
        <v>0</v>
      </c>
      <c r="CV56" s="2740">
        <v>0</v>
      </c>
      <c r="CW56" s="2740">
        <v>0</v>
      </c>
      <c r="CX56" s="2740">
        <v>0</v>
      </c>
      <c r="CY56" s="2740">
        <v>0</v>
      </c>
      <c r="CZ56" s="2740">
        <v>0</v>
      </c>
      <c r="DA56" s="2740">
        <v>0</v>
      </c>
      <c r="DB56" s="2740">
        <v>0</v>
      </c>
      <c r="DC56" s="2740">
        <v>0</v>
      </c>
      <c r="DD56" s="2740">
        <v>0</v>
      </c>
      <c r="DE56" s="2740">
        <v>0</v>
      </c>
      <c r="DF56" s="2740">
        <v>0</v>
      </c>
      <c r="DG56" s="2740">
        <v>0</v>
      </c>
      <c r="DH56" s="2740">
        <v>0</v>
      </c>
      <c r="DI56" s="2740">
        <v>0</v>
      </c>
      <c r="DJ56" s="2740">
        <v>0</v>
      </c>
      <c r="DK56" s="2740">
        <v>0</v>
      </c>
      <c r="DL56" s="2740">
        <v>0</v>
      </c>
      <c r="DM56" s="2740">
        <v>0</v>
      </c>
      <c r="DN56" s="2740">
        <v>0</v>
      </c>
      <c r="DO56" s="2740">
        <v>0</v>
      </c>
      <c r="DP56" s="2740">
        <v>0</v>
      </c>
      <c r="DQ56" s="2740">
        <v>0</v>
      </c>
      <c r="DR56" s="2740">
        <v>0</v>
      </c>
      <c r="DS56" s="2740">
        <v>0</v>
      </c>
      <c r="DT56" s="2740">
        <v>0</v>
      </c>
      <c r="DU56" s="2740">
        <v>0</v>
      </c>
      <c r="DV56" s="2740">
        <v>0</v>
      </c>
      <c r="DW56" s="2740">
        <v>0</v>
      </c>
      <c r="DX56" s="2740">
        <v>0</v>
      </c>
      <c r="DY56" s="2740">
        <v>0</v>
      </c>
      <c r="DZ56" s="2740">
        <v>0</v>
      </c>
      <c r="EA56" s="2740">
        <v>0</v>
      </c>
      <c r="EB56" s="2740">
        <v>0</v>
      </c>
      <c r="EC56" s="2740">
        <v>0</v>
      </c>
      <c r="ED56" s="2739">
        <v>0</v>
      </c>
      <c r="EE56" s="2739">
        <v>0</v>
      </c>
      <c r="EF56" s="2739">
        <v>0</v>
      </c>
      <c r="EG56" s="2739">
        <v>0</v>
      </c>
      <c r="EH56" s="2739">
        <v>0</v>
      </c>
      <c r="EI56" s="2739">
        <v>0</v>
      </c>
      <c r="EJ56" s="2739">
        <v>0</v>
      </c>
      <c r="EK56" s="2739">
        <v>0</v>
      </c>
      <c r="EL56" s="2739">
        <v>0</v>
      </c>
      <c r="EM56" s="2739">
        <v>0</v>
      </c>
      <c r="EN56" s="2739">
        <v>0</v>
      </c>
      <c r="EO56" s="2739">
        <v>0</v>
      </c>
      <c r="EP56" s="2739">
        <v>0</v>
      </c>
      <c r="EQ56" s="2739">
        <v>0</v>
      </c>
      <c r="ER56" s="2739">
        <v>0</v>
      </c>
      <c r="ES56" s="2739">
        <v>0</v>
      </c>
      <c r="ET56" s="2739"/>
      <c r="EU56" s="2739"/>
      <c r="EV56" s="2739"/>
      <c r="EW56" s="2739"/>
      <c r="EX56" s="2739"/>
      <c r="EY56" s="2739"/>
      <c r="EZ56" s="2739"/>
      <c r="FA56" s="2739"/>
      <c r="FB56" s="2739"/>
      <c r="FC56" s="2739"/>
      <c r="FD56" s="2739"/>
      <c r="FE56" s="2739"/>
      <c r="FF56" s="2739"/>
      <c r="FG56" s="2739"/>
      <c r="FH56" s="2739"/>
      <c r="FI56" s="2739"/>
      <c r="FJ56" s="2739"/>
      <c r="FK56" s="2739">
        <v>0</v>
      </c>
      <c r="FL56" s="2739">
        <v>0</v>
      </c>
      <c r="FM56" s="2739">
        <v>0</v>
      </c>
      <c r="FN56" s="945">
        <f t="shared" si="2"/>
        <v>0</v>
      </c>
      <c r="FO56" s="2739">
        <v>0</v>
      </c>
      <c r="FP56" s="2739">
        <v>0</v>
      </c>
      <c r="FQ56" s="2739">
        <v>0</v>
      </c>
      <c r="FR56" s="945">
        <f t="shared" si="3"/>
        <v>0</v>
      </c>
      <c r="FS56" s="2739">
        <v>0</v>
      </c>
      <c r="FT56" s="2739">
        <v>0</v>
      </c>
      <c r="FU56" s="2739">
        <v>0</v>
      </c>
      <c r="FV56" s="945">
        <f t="shared" si="4"/>
        <v>0</v>
      </c>
      <c r="FW56" s="2739">
        <v>0</v>
      </c>
      <c r="FX56" s="2739">
        <v>0</v>
      </c>
      <c r="FY56" s="2739">
        <v>0</v>
      </c>
      <c r="FZ56" s="945">
        <v>0</v>
      </c>
      <c r="GA56" s="2739">
        <v>0</v>
      </c>
      <c r="GB56" s="2739">
        <v>0</v>
      </c>
      <c r="GC56" s="2739">
        <v>0</v>
      </c>
      <c r="GD56" s="2739">
        <v>0</v>
      </c>
      <c r="GE56" s="945">
        <v>0</v>
      </c>
      <c r="GF56" s="945">
        <v>0</v>
      </c>
      <c r="GG56" s="945">
        <v>0</v>
      </c>
      <c r="GH56" s="945">
        <v>0</v>
      </c>
      <c r="GI56" s="945">
        <v>0</v>
      </c>
      <c r="GJ56" s="945">
        <v>0</v>
      </c>
      <c r="GK56" s="945">
        <v>0</v>
      </c>
      <c r="GL56" s="945">
        <v>0</v>
      </c>
      <c r="GM56" s="945">
        <v>0</v>
      </c>
      <c r="GN56" s="2742">
        <v>0</v>
      </c>
      <c r="GO56" s="2742">
        <v>0</v>
      </c>
      <c r="GP56" s="2742">
        <v>0</v>
      </c>
      <c r="GQ56" s="2742">
        <v>0</v>
      </c>
      <c r="GR56" s="945">
        <f t="shared" si="6"/>
        <v>0</v>
      </c>
      <c r="GS56" s="1007">
        <v>3032.66190319</v>
      </c>
      <c r="GT56" s="945"/>
      <c r="GU56" s="945">
        <v>702.93200878999994</v>
      </c>
      <c r="GV56" s="945">
        <f t="shared" si="12"/>
        <v>3735.59391198</v>
      </c>
      <c r="GW56" s="945"/>
      <c r="GX56" s="945"/>
      <c r="GY56" s="945"/>
      <c r="GZ56" s="945"/>
      <c r="HA56" s="945"/>
      <c r="HB56" s="945"/>
      <c r="HC56" s="945"/>
      <c r="HD56" s="945">
        <f t="shared" si="35"/>
        <v>0</v>
      </c>
      <c r="HE56" s="945"/>
      <c r="HF56" s="945"/>
      <c r="HG56" s="999"/>
      <c r="HH56" s="945">
        <f t="shared" si="10"/>
        <v>0</v>
      </c>
      <c r="HI56" s="1006">
        <f t="shared" si="11"/>
        <v>3735.59391198</v>
      </c>
      <c r="HJ56" s="1007"/>
      <c r="HK56" s="945"/>
      <c r="HL56" s="945"/>
      <c r="HM56" s="945"/>
      <c r="HN56" s="945"/>
      <c r="HO56" s="945"/>
      <c r="HP56" s="945"/>
      <c r="HQ56" s="945">
        <f t="shared" si="14"/>
        <v>0</v>
      </c>
      <c r="HR56" s="945"/>
      <c r="HS56" s="945"/>
      <c r="HT56" s="945"/>
      <c r="HU56" s="945"/>
      <c r="HV56" s="945"/>
      <c r="HW56" s="945"/>
      <c r="HX56" s="945"/>
      <c r="HY56" s="945"/>
      <c r="HZ56" s="1006">
        <f t="shared" si="42"/>
        <v>0</v>
      </c>
      <c r="IA56" s="1007"/>
      <c r="IB56" s="945"/>
      <c r="IC56" s="945"/>
      <c r="ID56" s="1006"/>
    </row>
    <row r="57" spans="1:238" s="1043" customFormat="1" ht="18.75" hidden="1" customHeight="1">
      <c r="A57" s="2728" t="s">
        <v>841</v>
      </c>
      <c r="B57" s="1041"/>
      <c r="C57" s="1041"/>
      <c r="D57" s="1041"/>
      <c r="E57" s="1041"/>
      <c r="F57" s="1041"/>
      <c r="G57" s="1041"/>
      <c r="H57" s="1041"/>
      <c r="I57" s="1041"/>
      <c r="J57" s="1041"/>
      <c r="K57" s="1041"/>
      <c r="L57" s="1041"/>
      <c r="M57" s="1041"/>
      <c r="N57" s="1041"/>
      <c r="O57" s="1041"/>
      <c r="P57" s="1041"/>
      <c r="Q57" s="1041"/>
      <c r="R57" s="1041"/>
      <c r="S57" s="1041"/>
      <c r="T57" s="1041"/>
      <c r="U57" s="1041"/>
      <c r="V57" s="1041"/>
      <c r="W57" s="1041"/>
      <c r="X57" s="1041"/>
      <c r="Y57" s="1041"/>
      <c r="Z57" s="1041"/>
      <c r="AA57" s="1041"/>
      <c r="AB57" s="1041"/>
      <c r="AC57" s="1041"/>
      <c r="AD57" s="1041"/>
      <c r="AE57" s="1041"/>
      <c r="AF57" s="1041"/>
      <c r="AG57" s="1041"/>
      <c r="AH57" s="1041"/>
      <c r="AI57" s="1041"/>
      <c r="AJ57" s="1041">
        <v>0</v>
      </c>
      <c r="AK57" s="1041">
        <v>0</v>
      </c>
      <c r="AL57" s="1041"/>
      <c r="AM57" s="1041"/>
      <c r="AN57" s="1041"/>
      <c r="AO57" s="1041">
        <v>0</v>
      </c>
      <c r="AP57" s="1041">
        <v>0</v>
      </c>
      <c r="AQ57" s="1041">
        <v>0</v>
      </c>
      <c r="AR57" s="1041">
        <v>0</v>
      </c>
      <c r="AS57" s="1041">
        <v>0</v>
      </c>
      <c r="AT57" s="1041">
        <v>0</v>
      </c>
      <c r="AU57" s="1041">
        <v>0</v>
      </c>
      <c r="AV57" s="1041">
        <v>0</v>
      </c>
      <c r="AW57" s="1041">
        <v>0</v>
      </c>
      <c r="AX57" s="1041">
        <v>0</v>
      </c>
      <c r="AY57" s="1042">
        <v>0</v>
      </c>
      <c r="AZ57" s="1042">
        <v>0</v>
      </c>
      <c r="BA57" s="1042">
        <v>0</v>
      </c>
      <c r="BB57" s="1042">
        <v>0</v>
      </c>
      <c r="BC57" s="1042">
        <v>0</v>
      </c>
      <c r="BD57" s="1042">
        <v>0</v>
      </c>
      <c r="BE57" s="1042">
        <v>0</v>
      </c>
      <c r="BF57" s="1042">
        <v>0</v>
      </c>
      <c r="BG57" s="1042">
        <v>0</v>
      </c>
      <c r="BH57" s="1042">
        <v>0</v>
      </c>
      <c r="BI57" s="2743"/>
      <c r="BJ57" s="2743"/>
      <c r="BK57" s="2739">
        <v>0</v>
      </c>
      <c r="BL57" s="2739">
        <v>0</v>
      </c>
      <c r="BM57" s="2739">
        <v>0</v>
      </c>
      <c r="BN57" s="2739">
        <v>0</v>
      </c>
      <c r="BO57" s="2739">
        <v>0</v>
      </c>
      <c r="BP57" s="2739">
        <v>0</v>
      </c>
      <c r="BQ57" s="2739">
        <v>0</v>
      </c>
      <c r="BR57" s="2739">
        <v>0</v>
      </c>
      <c r="BS57" s="2739">
        <v>0</v>
      </c>
      <c r="BT57" s="2740">
        <v>0</v>
      </c>
      <c r="BU57" s="2740">
        <v>0</v>
      </c>
      <c r="BV57" s="2740">
        <v>0</v>
      </c>
      <c r="BW57" s="2740">
        <v>0</v>
      </c>
      <c r="BX57" s="2740">
        <v>0</v>
      </c>
      <c r="BY57" s="2740">
        <v>0</v>
      </c>
      <c r="BZ57" s="2740">
        <v>0</v>
      </c>
      <c r="CA57" s="2740">
        <v>0</v>
      </c>
      <c r="CB57" s="2740">
        <v>0</v>
      </c>
      <c r="CC57" s="2740">
        <v>0</v>
      </c>
      <c r="CD57" s="2740">
        <v>0</v>
      </c>
      <c r="CE57" s="2740">
        <v>0</v>
      </c>
      <c r="CF57" s="2740">
        <v>0</v>
      </c>
      <c r="CG57" s="2740">
        <v>0</v>
      </c>
      <c r="CH57" s="2740">
        <v>0</v>
      </c>
      <c r="CI57" s="2740">
        <v>0</v>
      </c>
      <c r="CJ57" s="2740">
        <v>0</v>
      </c>
      <c r="CK57" s="2740">
        <v>0</v>
      </c>
      <c r="CL57" s="2740">
        <v>0</v>
      </c>
      <c r="CM57" s="2740">
        <v>0</v>
      </c>
      <c r="CN57" s="2740">
        <v>0</v>
      </c>
      <c r="CO57" s="2740">
        <v>0</v>
      </c>
      <c r="CP57" s="2740">
        <v>0</v>
      </c>
      <c r="CQ57" s="2740">
        <v>0</v>
      </c>
      <c r="CR57" s="2740">
        <v>0</v>
      </c>
      <c r="CS57" s="2740">
        <v>0</v>
      </c>
      <c r="CT57" s="2740">
        <v>0</v>
      </c>
      <c r="CU57" s="2740">
        <v>21.044516599999998</v>
      </c>
      <c r="CV57" s="2740">
        <v>16.02244555</v>
      </c>
      <c r="CW57" s="2740">
        <v>37.066962150000002</v>
      </c>
      <c r="CX57" s="2740">
        <v>18.82947618</v>
      </c>
      <c r="CY57" s="2740">
        <v>60.585016269999997</v>
      </c>
      <c r="CZ57" s="2740">
        <v>112.29857111999998</v>
      </c>
      <c r="DA57" s="2740">
        <v>191.71306356999997</v>
      </c>
      <c r="DB57" s="2740">
        <v>12.274946740000001</v>
      </c>
      <c r="DC57" s="2740">
        <v>33.433483209999999</v>
      </c>
      <c r="DD57" s="2740">
        <v>21.735674230000001</v>
      </c>
      <c r="DE57" s="2740">
        <v>67.444104179999997</v>
      </c>
      <c r="DF57" s="2740">
        <v>22.3350419</v>
      </c>
      <c r="DG57" s="2740">
        <v>12.971827289999998</v>
      </c>
      <c r="DH57" s="2740">
        <v>75.092729519999978</v>
      </c>
      <c r="DI57" s="2740">
        <v>110.39959870999998</v>
      </c>
      <c r="DJ57" s="2740">
        <v>406.62372860999994</v>
      </c>
      <c r="DK57" s="2740">
        <v>0</v>
      </c>
      <c r="DL57" s="2740">
        <v>8.66613641</v>
      </c>
      <c r="DM57" s="2740">
        <v>19.124251669999996</v>
      </c>
      <c r="DN57" s="2740">
        <v>27.790388079999996</v>
      </c>
      <c r="DO57" s="2740">
        <v>21.073469969999998</v>
      </c>
      <c r="DP57" s="2740">
        <v>54.095082940000005</v>
      </c>
      <c r="DQ57" s="2740">
        <v>61.465763049999993</v>
      </c>
      <c r="DR57" s="2740">
        <v>136.63431595999998</v>
      </c>
      <c r="DS57" s="2740">
        <v>164.42470403999997</v>
      </c>
      <c r="DT57" s="2740">
        <v>53.852595910000019</v>
      </c>
      <c r="DU57" s="2740">
        <v>105.26400840000001</v>
      </c>
      <c r="DV57" s="2740">
        <v>90.637393649999993</v>
      </c>
      <c r="DW57" s="2740">
        <v>249.75399796000005</v>
      </c>
      <c r="DX57" s="2740">
        <v>0</v>
      </c>
      <c r="DY57" s="2740">
        <v>0</v>
      </c>
      <c r="DZ57" s="2740">
        <v>0</v>
      </c>
      <c r="EA57" s="2740">
        <v>0</v>
      </c>
      <c r="EB57" s="2740">
        <v>414.17870199999999</v>
      </c>
      <c r="EC57" s="2740">
        <v>0</v>
      </c>
      <c r="ED57" s="2739">
        <v>0</v>
      </c>
      <c r="EE57" s="2739">
        <v>0</v>
      </c>
      <c r="EF57" s="2739">
        <v>0</v>
      </c>
      <c r="EG57" s="2739">
        <v>0</v>
      </c>
      <c r="EH57" s="2739">
        <v>0</v>
      </c>
      <c r="EI57" s="2739">
        <v>0</v>
      </c>
      <c r="EJ57" s="2739">
        <v>0</v>
      </c>
      <c r="EK57" s="2739">
        <v>0</v>
      </c>
      <c r="EL57" s="2739">
        <v>0</v>
      </c>
      <c r="EM57" s="2739">
        <v>0</v>
      </c>
      <c r="EN57" s="2739">
        <v>0</v>
      </c>
      <c r="EO57" s="2739">
        <v>0</v>
      </c>
      <c r="EP57" s="2739">
        <v>0</v>
      </c>
      <c r="EQ57" s="2739">
        <v>0</v>
      </c>
      <c r="ER57" s="2739">
        <v>0</v>
      </c>
      <c r="ES57" s="2739">
        <v>0</v>
      </c>
      <c r="ET57" s="2739"/>
      <c r="EU57" s="2739"/>
      <c r="EV57" s="2739"/>
      <c r="EW57" s="2739"/>
      <c r="EX57" s="2739"/>
      <c r="EY57" s="2739"/>
      <c r="EZ57" s="2739"/>
      <c r="FA57" s="2739"/>
      <c r="FB57" s="2739"/>
      <c r="FC57" s="2739"/>
      <c r="FD57" s="2739"/>
      <c r="FE57" s="2739"/>
      <c r="FF57" s="2739"/>
      <c r="FG57" s="2739"/>
      <c r="FH57" s="2739"/>
      <c r="FI57" s="2739"/>
      <c r="FJ57" s="2739"/>
      <c r="FK57" s="2739">
        <v>0</v>
      </c>
      <c r="FL57" s="2739">
        <v>0</v>
      </c>
      <c r="FM57" s="2739">
        <v>0</v>
      </c>
      <c r="FN57" s="945">
        <f t="shared" si="2"/>
        <v>0</v>
      </c>
      <c r="FO57" s="2739">
        <v>0</v>
      </c>
      <c r="FP57" s="2739">
        <v>0</v>
      </c>
      <c r="FQ57" s="2739">
        <v>0</v>
      </c>
      <c r="FR57" s="945">
        <f t="shared" si="3"/>
        <v>0</v>
      </c>
      <c r="FS57" s="2739">
        <v>0</v>
      </c>
      <c r="FT57" s="2739">
        <v>0</v>
      </c>
      <c r="FU57" s="2739">
        <v>0</v>
      </c>
      <c r="FV57" s="945">
        <f t="shared" si="4"/>
        <v>0</v>
      </c>
      <c r="FW57" s="2739">
        <v>0</v>
      </c>
      <c r="FX57" s="2739">
        <v>0</v>
      </c>
      <c r="FY57" s="2739">
        <v>0</v>
      </c>
      <c r="FZ57" s="945">
        <v>0</v>
      </c>
      <c r="GA57" s="2739">
        <v>0</v>
      </c>
      <c r="GB57" s="2739">
        <v>0</v>
      </c>
      <c r="GC57" s="2739">
        <v>0</v>
      </c>
      <c r="GD57" s="2739">
        <v>425.51496100000003</v>
      </c>
      <c r="GE57" s="945">
        <v>425.51496100000003</v>
      </c>
      <c r="GF57" s="945">
        <v>148.18980199999999</v>
      </c>
      <c r="GG57" s="945">
        <v>65.686334000000002</v>
      </c>
      <c r="GH57" s="945">
        <v>215.66639599999999</v>
      </c>
      <c r="GI57" s="945">
        <v>429.54253199999999</v>
      </c>
      <c r="GJ57" s="945">
        <v>235.50725</v>
      </c>
      <c r="GK57" s="945">
        <v>22.990763999999999</v>
      </c>
      <c r="GL57" s="945">
        <v>422.85170799999997</v>
      </c>
      <c r="GM57" s="945">
        <v>681.34972200000004</v>
      </c>
      <c r="GN57" s="2742">
        <v>1729.7732742789999</v>
      </c>
      <c r="GO57" s="2742">
        <v>1671.9576452000001</v>
      </c>
      <c r="GP57" s="2742">
        <v>2558.2894929109998</v>
      </c>
      <c r="GQ57" s="2742">
        <v>5960.0204123899994</v>
      </c>
      <c r="GR57" s="945">
        <f t="shared" si="6"/>
        <v>7496.4276273899995</v>
      </c>
      <c r="GS57" s="1007">
        <v>0</v>
      </c>
      <c r="GT57" s="945"/>
      <c r="GU57" s="945">
        <v>0</v>
      </c>
      <c r="GV57" s="945">
        <f t="shared" si="12"/>
        <v>0</v>
      </c>
      <c r="GW57" s="945"/>
      <c r="GX57" s="945"/>
      <c r="GY57" s="945"/>
      <c r="GZ57" s="945"/>
      <c r="HA57" s="945"/>
      <c r="HB57" s="945"/>
      <c r="HC57" s="945"/>
      <c r="HD57" s="945">
        <f t="shared" si="35"/>
        <v>0</v>
      </c>
      <c r="HE57" s="945"/>
      <c r="HF57" s="945"/>
      <c r="HG57" s="999"/>
      <c r="HH57" s="945">
        <f t="shared" si="10"/>
        <v>0</v>
      </c>
      <c r="HI57" s="1006">
        <f t="shared" si="11"/>
        <v>0</v>
      </c>
      <c r="HJ57" s="1007"/>
      <c r="HK57" s="945"/>
      <c r="HL57" s="945"/>
      <c r="HM57" s="945"/>
      <c r="HN57" s="945"/>
      <c r="HO57" s="945"/>
      <c r="HP57" s="945"/>
      <c r="HQ57" s="945">
        <f t="shared" si="14"/>
        <v>0</v>
      </c>
      <c r="HR57" s="945"/>
      <c r="HS57" s="945"/>
      <c r="HT57" s="945"/>
      <c r="HU57" s="945"/>
      <c r="HV57" s="945"/>
      <c r="HW57" s="945"/>
      <c r="HX57" s="945"/>
      <c r="HY57" s="945"/>
      <c r="HZ57" s="1006">
        <f t="shared" si="42"/>
        <v>0</v>
      </c>
      <c r="IA57" s="1007"/>
      <c r="IB57" s="945"/>
      <c r="IC57" s="945"/>
      <c r="ID57" s="1006"/>
    </row>
    <row r="58" spans="1:238" s="1043" customFormat="1" ht="18.75" hidden="1" customHeight="1">
      <c r="A58" s="2728" t="s">
        <v>842</v>
      </c>
      <c r="B58" s="1041"/>
      <c r="C58" s="1041"/>
      <c r="D58" s="1041"/>
      <c r="E58" s="1041"/>
      <c r="F58" s="1041"/>
      <c r="G58" s="1041"/>
      <c r="H58" s="1041"/>
      <c r="I58" s="1041"/>
      <c r="J58" s="1041"/>
      <c r="K58" s="1041"/>
      <c r="L58" s="1041"/>
      <c r="M58" s="1041"/>
      <c r="N58" s="1041"/>
      <c r="O58" s="1041"/>
      <c r="P58" s="1041"/>
      <c r="Q58" s="1041"/>
      <c r="R58" s="1041"/>
      <c r="S58" s="1041"/>
      <c r="T58" s="1041"/>
      <c r="U58" s="1041"/>
      <c r="V58" s="1041"/>
      <c r="W58" s="1041"/>
      <c r="X58" s="1041"/>
      <c r="Y58" s="1041"/>
      <c r="Z58" s="1041"/>
      <c r="AA58" s="1041"/>
      <c r="AB58" s="1041"/>
      <c r="AC58" s="1041"/>
      <c r="AD58" s="1041"/>
      <c r="AE58" s="1041"/>
      <c r="AF58" s="1041"/>
      <c r="AG58" s="1041"/>
      <c r="AH58" s="1041"/>
      <c r="AI58" s="1041"/>
      <c r="AJ58" s="1041">
        <v>0</v>
      </c>
      <c r="AK58" s="1041">
        <v>0</v>
      </c>
      <c r="AL58" s="1041"/>
      <c r="AM58" s="1041"/>
      <c r="AN58" s="1041"/>
      <c r="AO58" s="1041">
        <v>0</v>
      </c>
      <c r="AP58" s="1041">
        <v>0</v>
      </c>
      <c r="AQ58" s="1041">
        <v>0</v>
      </c>
      <c r="AR58" s="1041">
        <v>0</v>
      </c>
      <c r="AS58" s="1041">
        <v>0</v>
      </c>
      <c r="AT58" s="1041">
        <v>0</v>
      </c>
      <c r="AU58" s="1041">
        <v>0</v>
      </c>
      <c r="AV58" s="1041">
        <v>0</v>
      </c>
      <c r="AW58" s="1041">
        <v>0</v>
      </c>
      <c r="AX58" s="1041">
        <v>0</v>
      </c>
      <c r="AY58" s="1042">
        <v>0</v>
      </c>
      <c r="AZ58" s="1042">
        <v>0</v>
      </c>
      <c r="BA58" s="1042">
        <v>0</v>
      </c>
      <c r="BB58" s="1042">
        <v>0</v>
      </c>
      <c r="BC58" s="1042">
        <v>0</v>
      </c>
      <c r="BD58" s="1042">
        <v>0</v>
      </c>
      <c r="BE58" s="1042">
        <v>0</v>
      </c>
      <c r="BF58" s="1042">
        <v>0</v>
      </c>
      <c r="BG58" s="1042">
        <v>0</v>
      </c>
      <c r="BH58" s="1042">
        <v>0</v>
      </c>
      <c r="BI58" s="2743"/>
      <c r="BJ58" s="2743"/>
      <c r="BK58" s="2739">
        <v>0</v>
      </c>
      <c r="BL58" s="2739">
        <v>0</v>
      </c>
      <c r="BM58" s="2739">
        <v>0</v>
      </c>
      <c r="BN58" s="2739">
        <v>0</v>
      </c>
      <c r="BO58" s="2739">
        <v>0</v>
      </c>
      <c r="BP58" s="2739">
        <v>0</v>
      </c>
      <c r="BQ58" s="2739">
        <v>0</v>
      </c>
      <c r="BR58" s="2739">
        <v>0</v>
      </c>
      <c r="BS58" s="2739">
        <v>0</v>
      </c>
      <c r="BT58" s="2740">
        <v>0</v>
      </c>
      <c r="BU58" s="2740">
        <v>0</v>
      </c>
      <c r="BV58" s="2740">
        <v>0</v>
      </c>
      <c r="BW58" s="2740">
        <v>0</v>
      </c>
      <c r="BX58" s="2740">
        <v>0</v>
      </c>
      <c r="BY58" s="2740">
        <v>0</v>
      </c>
      <c r="BZ58" s="2740">
        <v>0</v>
      </c>
      <c r="CA58" s="2740">
        <v>0</v>
      </c>
      <c r="CB58" s="2740">
        <v>0</v>
      </c>
      <c r="CC58" s="2740">
        <v>0</v>
      </c>
      <c r="CD58" s="2740">
        <v>0</v>
      </c>
      <c r="CE58" s="2740">
        <v>0</v>
      </c>
      <c r="CF58" s="2740">
        <v>0</v>
      </c>
      <c r="CG58" s="2740">
        <v>0</v>
      </c>
      <c r="CH58" s="2740">
        <v>0</v>
      </c>
      <c r="CI58" s="2740">
        <v>0</v>
      </c>
      <c r="CJ58" s="2740">
        <v>0</v>
      </c>
      <c r="CK58" s="2740">
        <v>0</v>
      </c>
      <c r="CL58" s="2740">
        <v>0</v>
      </c>
      <c r="CM58" s="2740">
        <v>0</v>
      </c>
      <c r="CN58" s="2740">
        <v>0</v>
      </c>
      <c r="CO58" s="2740">
        <v>0</v>
      </c>
      <c r="CP58" s="2740">
        <v>0</v>
      </c>
      <c r="CQ58" s="2740">
        <v>0</v>
      </c>
      <c r="CR58" s="2740">
        <v>0</v>
      </c>
      <c r="CS58" s="2740">
        <v>0</v>
      </c>
      <c r="CT58" s="2740">
        <v>0</v>
      </c>
      <c r="CU58" s="2740">
        <v>0</v>
      </c>
      <c r="CV58" s="2740">
        <v>0</v>
      </c>
      <c r="CW58" s="2740">
        <v>0</v>
      </c>
      <c r="CX58" s="2740">
        <v>0</v>
      </c>
      <c r="CY58" s="2740">
        <v>0</v>
      </c>
      <c r="CZ58" s="2740">
        <v>0</v>
      </c>
      <c r="DA58" s="2740">
        <v>0</v>
      </c>
      <c r="DB58" s="2740">
        <v>0</v>
      </c>
      <c r="DC58" s="2740">
        <v>0</v>
      </c>
      <c r="DD58" s="2740">
        <v>0</v>
      </c>
      <c r="DE58" s="2740">
        <v>0</v>
      </c>
      <c r="DF58" s="2740">
        <v>0</v>
      </c>
      <c r="DG58" s="2740">
        <v>0</v>
      </c>
      <c r="DH58" s="2740">
        <v>0</v>
      </c>
      <c r="DI58" s="2740">
        <v>0</v>
      </c>
      <c r="DJ58" s="2740">
        <v>0</v>
      </c>
      <c r="DK58" s="2740">
        <v>0</v>
      </c>
      <c r="DL58" s="2740">
        <v>0</v>
      </c>
      <c r="DM58" s="2740">
        <v>0</v>
      </c>
      <c r="DN58" s="2740">
        <v>0</v>
      </c>
      <c r="DO58" s="2740">
        <v>0</v>
      </c>
      <c r="DP58" s="2740">
        <v>0</v>
      </c>
      <c r="DQ58" s="2740">
        <v>0</v>
      </c>
      <c r="DR58" s="2740">
        <v>0</v>
      </c>
      <c r="DS58" s="2740">
        <v>0</v>
      </c>
      <c r="DT58" s="2740">
        <v>0</v>
      </c>
      <c r="DU58" s="2740">
        <v>0</v>
      </c>
      <c r="DV58" s="2740">
        <v>0</v>
      </c>
      <c r="DW58" s="2740">
        <v>0</v>
      </c>
      <c r="DX58" s="2740">
        <v>0</v>
      </c>
      <c r="DY58" s="2740">
        <v>0</v>
      </c>
      <c r="DZ58" s="2740">
        <v>0</v>
      </c>
      <c r="EA58" s="2740">
        <v>0</v>
      </c>
      <c r="EB58" s="2740">
        <v>0</v>
      </c>
      <c r="EC58" s="2740">
        <v>0</v>
      </c>
      <c r="ED58" s="2739">
        <v>0</v>
      </c>
      <c r="EE58" s="2739">
        <v>0</v>
      </c>
      <c r="EF58" s="2739">
        <v>0</v>
      </c>
      <c r="EG58" s="2739">
        <v>0</v>
      </c>
      <c r="EH58" s="2739">
        <v>0</v>
      </c>
      <c r="EI58" s="2739">
        <v>0</v>
      </c>
      <c r="EJ58" s="2739">
        <v>0</v>
      </c>
      <c r="EK58" s="2739">
        <v>0</v>
      </c>
      <c r="EL58" s="2739">
        <v>0</v>
      </c>
      <c r="EM58" s="2739">
        <v>0</v>
      </c>
      <c r="EN58" s="2739">
        <v>0</v>
      </c>
      <c r="EO58" s="2739">
        <v>0</v>
      </c>
      <c r="EP58" s="2739">
        <v>0</v>
      </c>
      <c r="EQ58" s="2739">
        <v>0</v>
      </c>
      <c r="ER58" s="2739">
        <v>0</v>
      </c>
      <c r="ES58" s="2739">
        <v>0</v>
      </c>
      <c r="ET58" s="2739"/>
      <c r="EU58" s="2739"/>
      <c r="EV58" s="2739"/>
      <c r="EW58" s="2739"/>
      <c r="EX58" s="2739"/>
      <c r="EY58" s="2739"/>
      <c r="EZ58" s="2739"/>
      <c r="FA58" s="2739"/>
      <c r="FB58" s="2739"/>
      <c r="FC58" s="2739"/>
      <c r="FD58" s="2739"/>
      <c r="FE58" s="2739"/>
      <c r="FF58" s="2739"/>
      <c r="FG58" s="2739"/>
      <c r="FH58" s="2739"/>
      <c r="FI58" s="2739"/>
      <c r="FJ58" s="2739"/>
      <c r="FK58" s="2739">
        <v>0</v>
      </c>
      <c r="FL58" s="2739">
        <v>0</v>
      </c>
      <c r="FM58" s="2739">
        <v>0</v>
      </c>
      <c r="FN58" s="945">
        <f t="shared" si="2"/>
        <v>0</v>
      </c>
      <c r="FO58" s="2739">
        <v>0</v>
      </c>
      <c r="FP58" s="2739">
        <v>0</v>
      </c>
      <c r="FQ58" s="2739">
        <v>0</v>
      </c>
      <c r="FR58" s="945">
        <f t="shared" si="3"/>
        <v>0</v>
      </c>
      <c r="FS58" s="2739">
        <v>0</v>
      </c>
      <c r="FT58" s="2739">
        <v>0</v>
      </c>
      <c r="FU58" s="2739">
        <v>0</v>
      </c>
      <c r="FV58" s="945">
        <f t="shared" si="4"/>
        <v>0</v>
      </c>
      <c r="FW58" s="2739">
        <v>0</v>
      </c>
      <c r="FX58" s="2739">
        <v>0</v>
      </c>
      <c r="FY58" s="2739">
        <v>0</v>
      </c>
      <c r="FZ58" s="945">
        <v>0</v>
      </c>
      <c r="GA58" s="2739">
        <v>0</v>
      </c>
      <c r="GB58" s="2739">
        <v>0</v>
      </c>
      <c r="GC58" s="2739">
        <v>0</v>
      </c>
      <c r="GD58" s="2739">
        <v>425.51496100000003</v>
      </c>
      <c r="GE58" s="945">
        <v>425.51496100000003</v>
      </c>
      <c r="GF58" s="945">
        <v>148.18980199999999</v>
      </c>
      <c r="GG58" s="945">
        <v>65.686334000000002</v>
      </c>
      <c r="GH58" s="945">
        <v>215.66639599999999</v>
      </c>
      <c r="GI58" s="945">
        <v>0</v>
      </c>
      <c r="GJ58" s="945">
        <v>0</v>
      </c>
      <c r="GK58" s="945">
        <v>0</v>
      </c>
      <c r="GL58" s="945">
        <v>0</v>
      </c>
      <c r="GM58" s="945">
        <v>0</v>
      </c>
      <c r="GN58" s="2742">
        <v>0</v>
      </c>
      <c r="GO58" s="2742">
        <v>0</v>
      </c>
      <c r="GP58" s="2742">
        <v>0</v>
      </c>
      <c r="GQ58" s="2742">
        <v>0</v>
      </c>
      <c r="GR58" s="945">
        <f t="shared" si="6"/>
        <v>425.51496100000003</v>
      </c>
      <c r="GS58" s="1007">
        <v>0</v>
      </c>
      <c r="GT58" s="945"/>
      <c r="GU58" s="945">
        <v>0</v>
      </c>
      <c r="GV58" s="945">
        <f t="shared" si="12"/>
        <v>0</v>
      </c>
      <c r="GW58" s="945"/>
      <c r="GX58" s="945"/>
      <c r="GY58" s="945"/>
      <c r="GZ58" s="945"/>
      <c r="HA58" s="945"/>
      <c r="HB58" s="945"/>
      <c r="HC58" s="945"/>
      <c r="HD58" s="945">
        <f t="shared" si="35"/>
        <v>0</v>
      </c>
      <c r="HE58" s="945"/>
      <c r="HF58" s="945"/>
      <c r="HG58" s="999"/>
      <c r="HH58" s="945">
        <f t="shared" si="10"/>
        <v>0</v>
      </c>
      <c r="HI58" s="1006">
        <f t="shared" si="11"/>
        <v>0</v>
      </c>
      <c r="HJ58" s="1007"/>
      <c r="HK58" s="945"/>
      <c r="HL58" s="945"/>
      <c r="HM58" s="945"/>
      <c r="HN58" s="945"/>
      <c r="HO58" s="945"/>
      <c r="HP58" s="945"/>
      <c r="HQ58" s="945">
        <f t="shared" si="14"/>
        <v>0</v>
      </c>
      <c r="HR58" s="945"/>
      <c r="HS58" s="945"/>
      <c r="HT58" s="945"/>
      <c r="HU58" s="945"/>
      <c r="HV58" s="945"/>
      <c r="HW58" s="945"/>
      <c r="HX58" s="945"/>
      <c r="HY58" s="945"/>
      <c r="HZ58" s="1006">
        <f t="shared" si="42"/>
        <v>0</v>
      </c>
      <c r="IA58" s="1007"/>
      <c r="IB58" s="945"/>
      <c r="IC58" s="945"/>
      <c r="ID58" s="1006"/>
    </row>
    <row r="59" spans="1:238" s="1043" customFormat="1" ht="17.25" hidden="1" customHeight="1">
      <c r="A59" s="2727" t="s">
        <v>843</v>
      </c>
      <c r="B59" s="1041">
        <v>0</v>
      </c>
      <c r="C59" s="1041">
        <v>0</v>
      </c>
      <c r="D59" s="1041">
        <v>0</v>
      </c>
      <c r="E59" s="1041">
        <v>0</v>
      </c>
      <c r="F59" s="1041">
        <v>0</v>
      </c>
      <c r="G59" s="1041">
        <v>0</v>
      </c>
      <c r="H59" s="1041">
        <v>0</v>
      </c>
      <c r="I59" s="1041">
        <v>0</v>
      </c>
      <c r="J59" s="1041">
        <v>0</v>
      </c>
      <c r="K59" s="1041">
        <v>0</v>
      </c>
      <c r="L59" s="1041">
        <v>0</v>
      </c>
      <c r="M59" s="1041">
        <v>0</v>
      </c>
      <c r="N59" s="1041">
        <v>0</v>
      </c>
      <c r="O59" s="1041">
        <v>0</v>
      </c>
      <c r="P59" s="1041">
        <v>0</v>
      </c>
      <c r="Q59" s="1041">
        <v>0</v>
      </c>
      <c r="R59" s="1041">
        <v>0</v>
      </c>
      <c r="S59" s="1041">
        <v>0</v>
      </c>
      <c r="T59" s="1041">
        <v>0</v>
      </c>
      <c r="U59" s="1041">
        <v>0</v>
      </c>
      <c r="V59" s="1041">
        <v>0</v>
      </c>
      <c r="W59" s="1041">
        <v>0</v>
      </c>
      <c r="X59" s="1041">
        <v>0</v>
      </c>
      <c r="Y59" s="1041">
        <v>0</v>
      </c>
      <c r="Z59" s="1041">
        <v>0</v>
      </c>
      <c r="AA59" s="1041">
        <v>0</v>
      </c>
      <c r="AB59" s="1041">
        <v>0</v>
      </c>
      <c r="AC59" s="1041">
        <v>0</v>
      </c>
      <c r="AD59" s="1041">
        <v>0</v>
      </c>
      <c r="AE59" s="1041">
        <v>0</v>
      </c>
      <c r="AF59" s="1041">
        <v>0</v>
      </c>
      <c r="AG59" s="1041">
        <v>0</v>
      </c>
      <c r="AH59" s="1041">
        <v>0</v>
      </c>
      <c r="AI59" s="1041">
        <v>0</v>
      </c>
      <c r="AJ59" s="1041">
        <v>0</v>
      </c>
      <c r="AK59" s="1041">
        <v>0</v>
      </c>
      <c r="AL59" s="1041"/>
      <c r="AM59" s="1041"/>
      <c r="AN59" s="1041"/>
      <c r="AO59" s="1041">
        <v>0</v>
      </c>
      <c r="AP59" s="1041">
        <v>0</v>
      </c>
      <c r="AQ59" s="1041">
        <v>0</v>
      </c>
      <c r="AR59" s="1041">
        <v>0</v>
      </c>
      <c r="AS59" s="1041">
        <v>0</v>
      </c>
      <c r="AT59" s="1041">
        <v>0</v>
      </c>
      <c r="AU59" s="1041">
        <v>0</v>
      </c>
      <c r="AV59" s="1041">
        <v>0</v>
      </c>
      <c r="AW59" s="1041">
        <v>0</v>
      </c>
      <c r="AX59" s="1041">
        <v>0</v>
      </c>
      <c r="AY59" s="1042">
        <v>0</v>
      </c>
      <c r="AZ59" s="1042">
        <v>0</v>
      </c>
      <c r="BA59" s="1042">
        <v>0</v>
      </c>
      <c r="BB59" s="1042">
        <v>0</v>
      </c>
      <c r="BC59" s="1042">
        <v>0</v>
      </c>
      <c r="BD59" s="1042">
        <v>0</v>
      </c>
      <c r="BE59" s="1042">
        <v>0</v>
      </c>
      <c r="BF59" s="1042">
        <v>0</v>
      </c>
      <c r="BG59" s="1042">
        <v>0</v>
      </c>
      <c r="BH59" s="1042">
        <v>0</v>
      </c>
      <c r="BI59" s="1042">
        <v>0</v>
      </c>
      <c r="BJ59" s="1042">
        <v>0</v>
      </c>
      <c r="BK59" s="2739">
        <v>0</v>
      </c>
      <c r="BL59" s="2739">
        <v>0</v>
      </c>
      <c r="BM59" s="2739">
        <v>0</v>
      </c>
      <c r="BN59" s="2739">
        <v>0</v>
      </c>
      <c r="BO59" s="2739">
        <v>0</v>
      </c>
      <c r="BP59" s="2739">
        <v>0</v>
      </c>
      <c r="BQ59" s="2739">
        <v>0</v>
      </c>
      <c r="BR59" s="2739">
        <v>0</v>
      </c>
      <c r="BS59" s="2739">
        <v>0</v>
      </c>
      <c r="BT59" s="2740">
        <v>0</v>
      </c>
      <c r="BU59" s="2740">
        <v>0</v>
      </c>
      <c r="BV59" s="2740">
        <v>0</v>
      </c>
      <c r="BW59" s="2740">
        <v>0</v>
      </c>
      <c r="BX59" s="2740">
        <v>0</v>
      </c>
      <c r="BY59" s="2740">
        <v>0</v>
      </c>
      <c r="BZ59" s="2740">
        <v>0</v>
      </c>
      <c r="CA59" s="2740">
        <v>0</v>
      </c>
      <c r="CB59" s="2740">
        <v>0</v>
      </c>
      <c r="CC59" s="2740">
        <v>0</v>
      </c>
      <c r="CD59" s="2740">
        <v>0</v>
      </c>
      <c r="CE59" s="2740">
        <v>0</v>
      </c>
      <c r="CF59" s="2740">
        <v>0</v>
      </c>
      <c r="CG59" s="2740">
        <v>0</v>
      </c>
      <c r="CH59" s="2740">
        <v>0</v>
      </c>
      <c r="CI59" s="2740">
        <v>0</v>
      </c>
      <c r="CJ59" s="2740">
        <v>0</v>
      </c>
      <c r="CK59" s="2740">
        <v>0</v>
      </c>
      <c r="CL59" s="2740">
        <v>0</v>
      </c>
      <c r="CM59" s="2740">
        <v>0</v>
      </c>
      <c r="CN59" s="2740">
        <v>0</v>
      </c>
      <c r="CO59" s="2740">
        <v>0</v>
      </c>
      <c r="CP59" s="2740">
        <v>0</v>
      </c>
      <c r="CQ59" s="2740">
        <v>0</v>
      </c>
      <c r="CR59" s="2740">
        <v>0</v>
      </c>
      <c r="CS59" s="2740">
        <v>0</v>
      </c>
      <c r="CT59" s="2740">
        <v>0</v>
      </c>
      <c r="CU59" s="2740">
        <v>0</v>
      </c>
      <c r="CV59" s="2740">
        <v>0</v>
      </c>
      <c r="CW59" s="2740">
        <v>0</v>
      </c>
      <c r="CX59" s="2740">
        <v>0</v>
      </c>
      <c r="CY59" s="2740">
        <v>0</v>
      </c>
      <c r="CZ59" s="2740">
        <v>0</v>
      </c>
      <c r="DA59" s="2740">
        <v>0</v>
      </c>
      <c r="DB59" s="2740">
        <v>0</v>
      </c>
      <c r="DC59" s="2740">
        <v>0</v>
      </c>
      <c r="DD59" s="2740">
        <v>0</v>
      </c>
      <c r="DE59" s="2740">
        <v>0</v>
      </c>
      <c r="DF59" s="2740">
        <v>0</v>
      </c>
      <c r="DG59" s="2740">
        <v>0</v>
      </c>
      <c r="DH59" s="2740">
        <v>0</v>
      </c>
      <c r="DI59" s="2740">
        <v>0</v>
      </c>
      <c r="DJ59" s="2740">
        <v>0</v>
      </c>
      <c r="DK59" s="2740">
        <v>0</v>
      </c>
      <c r="DL59" s="2740">
        <v>0</v>
      </c>
      <c r="DM59" s="2740">
        <v>0</v>
      </c>
      <c r="DN59" s="2740">
        <v>0</v>
      </c>
      <c r="DO59" s="2740">
        <v>0</v>
      </c>
      <c r="DP59" s="2740">
        <v>0</v>
      </c>
      <c r="DQ59" s="2740">
        <v>0</v>
      </c>
      <c r="DR59" s="2740">
        <v>0</v>
      </c>
      <c r="DS59" s="2740">
        <v>0</v>
      </c>
      <c r="DT59" s="2740">
        <v>0</v>
      </c>
      <c r="DU59" s="2740">
        <v>0</v>
      </c>
      <c r="DV59" s="2740">
        <v>0</v>
      </c>
      <c r="DW59" s="2740">
        <v>0</v>
      </c>
      <c r="DX59" s="2740">
        <v>0</v>
      </c>
      <c r="DY59" s="2740">
        <v>0</v>
      </c>
      <c r="DZ59" s="2740">
        <v>0</v>
      </c>
      <c r="EA59" s="2740">
        <v>0</v>
      </c>
      <c r="EB59" s="2740">
        <v>0</v>
      </c>
      <c r="EC59" s="2740">
        <v>0</v>
      </c>
      <c r="ED59" s="2739">
        <v>0</v>
      </c>
      <c r="EE59" s="2739">
        <v>0</v>
      </c>
      <c r="EF59" s="2739">
        <v>0</v>
      </c>
      <c r="EG59" s="2739">
        <v>0</v>
      </c>
      <c r="EH59" s="2739">
        <v>0</v>
      </c>
      <c r="EI59" s="2739">
        <v>0</v>
      </c>
      <c r="EJ59" s="2739">
        <v>0</v>
      </c>
      <c r="EK59" s="2739">
        <v>0</v>
      </c>
      <c r="EL59" s="2739">
        <v>0</v>
      </c>
      <c r="EM59" s="2739">
        <v>0</v>
      </c>
      <c r="EN59" s="2739">
        <v>0</v>
      </c>
      <c r="EO59" s="2739">
        <v>0</v>
      </c>
      <c r="EP59" s="2739">
        <v>0</v>
      </c>
      <c r="EQ59" s="2739">
        <v>0</v>
      </c>
      <c r="ER59" s="2739">
        <v>0</v>
      </c>
      <c r="ES59" s="2739">
        <v>0</v>
      </c>
      <c r="ET59" s="2739"/>
      <c r="EU59" s="2739"/>
      <c r="EV59" s="2739"/>
      <c r="EW59" s="2739"/>
      <c r="EX59" s="2739"/>
      <c r="EY59" s="2739"/>
      <c r="EZ59" s="2739"/>
      <c r="FA59" s="2739"/>
      <c r="FB59" s="2739"/>
      <c r="FC59" s="2739"/>
      <c r="FD59" s="2739"/>
      <c r="FE59" s="2739"/>
      <c r="FF59" s="2739"/>
      <c r="FG59" s="2739"/>
      <c r="FH59" s="2739"/>
      <c r="FI59" s="2739"/>
      <c r="FJ59" s="2739"/>
      <c r="FK59" s="2739">
        <v>0</v>
      </c>
      <c r="FL59" s="2739">
        <v>0</v>
      </c>
      <c r="FM59" s="2739">
        <v>0</v>
      </c>
      <c r="FN59" s="945">
        <f t="shared" si="2"/>
        <v>0</v>
      </c>
      <c r="FO59" s="2739">
        <v>0</v>
      </c>
      <c r="FP59" s="2739">
        <v>0</v>
      </c>
      <c r="FQ59" s="2739">
        <v>0</v>
      </c>
      <c r="FR59" s="945">
        <f t="shared" si="3"/>
        <v>0</v>
      </c>
      <c r="FS59" s="2739">
        <v>0</v>
      </c>
      <c r="FT59" s="2739">
        <v>0</v>
      </c>
      <c r="FU59" s="2739">
        <v>0</v>
      </c>
      <c r="FV59" s="945">
        <f t="shared" si="4"/>
        <v>0</v>
      </c>
      <c r="FW59" s="2739">
        <v>0</v>
      </c>
      <c r="FX59" s="2739">
        <v>0</v>
      </c>
      <c r="FY59" s="2739">
        <v>0</v>
      </c>
      <c r="FZ59" s="945">
        <v>0</v>
      </c>
      <c r="GA59" s="2739">
        <v>0</v>
      </c>
      <c r="GB59" s="2739">
        <v>0</v>
      </c>
      <c r="GC59" s="2739">
        <v>0</v>
      </c>
      <c r="GD59" s="2739">
        <v>0</v>
      </c>
      <c r="GE59" s="945">
        <v>0</v>
      </c>
      <c r="GF59" s="945">
        <v>0</v>
      </c>
      <c r="GG59" s="945">
        <v>0</v>
      </c>
      <c r="GH59" s="945">
        <v>0</v>
      </c>
      <c r="GI59" s="945">
        <v>0</v>
      </c>
      <c r="GJ59" s="945">
        <v>0</v>
      </c>
      <c r="GK59" s="945">
        <v>0</v>
      </c>
      <c r="GL59" s="945">
        <v>0</v>
      </c>
      <c r="GM59" s="945">
        <v>0</v>
      </c>
      <c r="GN59" s="2742">
        <v>0</v>
      </c>
      <c r="GO59" s="2742">
        <v>0</v>
      </c>
      <c r="GP59" s="2742">
        <v>0</v>
      </c>
      <c r="GQ59" s="2742">
        <v>0</v>
      </c>
      <c r="GR59" s="945">
        <f t="shared" si="6"/>
        <v>0</v>
      </c>
      <c r="GS59" s="1007"/>
      <c r="GT59" s="945"/>
      <c r="GU59" s="945"/>
      <c r="GV59" s="945">
        <f t="shared" si="12"/>
        <v>0</v>
      </c>
      <c r="GW59" s="945"/>
      <c r="GX59" s="945"/>
      <c r="GY59" s="945"/>
      <c r="GZ59" s="945"/>
      <c r="HA59" s="945"/>
      <c r="HB59" s="945"/>
      <c r="HC59" s="945"/>
      <c r="HD59" s="945">
        <f t="shared" si="35"/>
        <v>0</v>
      </c>
      <c r="HE59" s="945"/>
      <c r="HF59" s="945"/>
      <c r="HG59" s="999"/>
      <c r="HH59" s="945">
        <f t="shared" si="10"/>
        <v>0</v>
      </c>
      <c r="HI59" s="1006">
        <f t="shared" si="11"/>
        <v>0</v>
      </c>
      <c r="HJ59" s="1007"/>
      <c r="HK59" s="945"/>
      <c r="HL59" s="945"/>
      <c r="HM59" s="945"/>
      <c r="HN59" s="945"/>
      <c r="HO59" s="945"/>
      <c r="HP59" s="945"/>
      <c r="HQ59" s="945">
        <f t="shared" si="14"/>
        <v>0</v>
      </c>
      <c r="HR59" s="945"/>
      <c r="HS59" s="945"/>
      <c r="HT59" s="945"/>
      <c r="HU59" s="945"/>
      <c r="HV59" s="945"/>
      <c r="HW59" s="945"/>
      <c r="HX59" s="945"/>
      <c r="HY59" s="945"/>
      <c r="HZ59" s="1006">
        <f t="shared" si="42"/>
        <v>0</v>
      </c>
      <c r="IA59" s="1007"/>
      <c r="IB59" s="945"/>
      <c r="IC59" s="945"/>
      <c r="ID59" s="1006"/>
    </row>
    <row r="60" spans="1:238" s="1043" customFormat="1" ht="20.25" hidden="1" customHeight="1">
      <c r="A60" s="2727" t="s">
        <v>844</v>
      </c>
      <c r="B60" s="1041">
        <v>0</v>
      </c>
      <c r="C60" s="1041">
        <v>0</v>
      </c>
      <c r="D60" s="1041">
        <v>0</v>
      </c>
      <c r="E60" s="1041">
        <v>0</v>
      </c>
      <c r="F60" s="1041">
        <v>0</v>
      </c>
      <c r="G60" s="1041">
        <v>0</v>
      </c>
      <c r="H60" s="1041">
        <v>0</v>
      </c>
      <c r="I60" s="1041">
        <v>0</v>
      </c>
      <c r="J60" s="1041">
        <v>0</v>
      </c>
      <c r="K60" s="1041">
        <v>0</v>
      </c>
      <c r="L60" s="1041">
        <v>0</v>
      </c>
      <c r="M60" s="1041">
        <v>0</v>
      </c>
      <c r="N60" s="1041">
        <v>0</v>
      </c>
      <c r="O60" s="1041">
        <v>0</v>
      </c>
      <c r="P60" s="1041">
        <v>0</v>
      </c>
      <c r="Q60" s="1041">
        <v>0</v>
      </c>
      <c r="R60" s="1041">
        <v>0</v>
      </c>
      <c r="S60" s="1041">
        <v>0</v>
      </c>
      <c r="T60" s="1041">
        <v>0</v>
      </c>
      <c r="U60" s="1041">
        <v>0</v>
      </c>
      <c r="V60" s="1041">
        <v>0</v>
      </c>
      <c r="W60" s="1041">
        <v>0</v>
      </c>
      <c r="X60" s="1041">
        <v>0</v>
      </c>
      <c r="Y60" s="1041">
        <v>0</v>
      </c>
      <c r="Z60" s="1041">
        <v>0</v>
      </c>
      <c r="AA60" s="1041">
        <v>0</v>
      </c>
      <c r="AB60" s="1041">
        <v>0</v>
      </c>
      <c r="AC60" s="1041">
        <v>0</v>
      </c>
      <c r="AD60" s="1041">
        <v>0</v>
      </c>
      <c r="AE60" s="1041">
        <v>0</v>
      </c>
      <c r="AF60" s="1041">
        <v>0</v>
      </c>
      <c r="AG60" s="1041">
        <v>0</v>
      </c>
      <c r="AH60" s="1041">
        <v>0</v>
      </c>
      <c r="AI60" s="1041">
        <v>0</v>
      </c>
      <c r="AJ60" s="1041">
        <v>0</v>
      </c>
      <c r="AK60" s="1041">
        <v>0</v>
      </c>
      <c r="AL60" s="1041"/>
      <c r="AM60" s="1041"/>
      <c r="AN60" s="1041"/>
      <c r="AO60" s="1041">
        <v>0</v>
      </c>
      <c r="AP60" s="1041">
        <v>0</v>
      </c>
      <c r="AQ60" s="1041">
        <v>0</v>
      </c>
      <c r="AR60" s="1041">
        <v>0</v>
      </c>
      <c r="AS60" s="1041">
        <v>0</v>
      </c>
      <c r="AT60" s="1041">
        <v>0</v>
      </c>
      <c r="AU60" s="1041">
        <v>0</v>
      </c>
      <c r="AV60" s="1041">
        <v>0</v>
      </c>
      <c r="AW60" s="1041">
        <v>0</v>
      </c>
      <c r="AX60" s="1041">
        <v>0</v>
      </c>
      <c r="AY60" s="1042">
        <v>0</v>
      </c>
      <c r="AZ60" s="1042">
        <v>0</v>
      </c>
      <c r="BA60" s="1042">
        <v>0</v>
      </c>
      <c r="BB60" s="1042">
        <v>0</v>
      </c>
      <c r="BC60" s="1042">
        <v>0</v>
      </c>
      <c r="BD60" s="1042">
        <v>0</v>
      </c>
      <c r="BE60" s="1042">
        <v>0</v>
      </c>
      <c r="BF60" s="1042">
        <v>0</v>
      </c>
      <c r="BG60" s="1042">
        <v>0</v>
      </c>
      <c r="BH60" s="1042">
        <v>0</v>
      </c>
      <c r="BI60" s="1042">
        <v>0</v>
      </c>
      <c r="BJ60" s="1042">
        <v>0</v>
      </c>
      <c r="BK60" s="1042">
        <v>0</v>
      </c>
      <c r="BL60" s="1042">
        <v>0</v>
      </c>
      <c r="BM60" s="2739">
        <v>0</v>
      </c>
      <c r="BN60" s="2739">
        <v>0</v>
      </c>
      <c r="BO60" s="2739">
        <v>0</v>
      </c>
      <c r="BP60" s="2739">
        <v>0</v>
      </c>
      <c r="BQ60" s="2739">
        <v>0</v>
      </c>
      <c r="BR60" s="2739">
        <v>0</v>
      </c>
      <c r="BS60" s="2739">
        <v>0</v>
      </c>
      <c r="BT60" s="2740">
        <v>0</v>
      </c>
      <c r="BU60" s="2740">
        <v>0</v>
      </c>
      <c r="BV60" s="2740">
        <v>0</v>
      </c>
      <c r="BW60" s="2740">
        <v>0</v>
      </c>
      <c r="BX60" s="2740">
        <v>0</v>
      </c>
      <c r="BY60" s="2740">
        <v>0</v>
      </c>
      <c r="BZ60" s="2740">
        <v>0</v>
      </c>
      <c r="CA60" s="2740">
        <v>0</v>
      </c>
      <c r="CB60" s="2740">
        <v>0</v>
      </c>
      <c r="CC60" s="2740">
        <v>0</v>
      </c>
      <c r="CD60" s="2740">
        <v>0</v>
      </c>
      <c r="CE60" s="2740">
        <v>0</v>
      </c>
      <c r="CF60" s="2740">
        <v>0</v>
      </c>
      <c r="CG60" s="2740">
        <v>0</v>
      </c>
      <c r="CH60" s="2740">
        <v>0</v>
      </c>
      <c r="CI60" s="2740">
        <v>0</v>
      </c>
      <c r="CJ60" s="2740">
        <v>0</v>
      </c>
      <c r="CK60" s="2740">
        <v>0</v>
      </c>
      <c r="CL60" s="2740">
        <v>0</v>
      </c>
      <c r="CM60" s="2740">
        <v>0</v>
      </c>
      <c r="CN60" s="2740">
        <v>0</v>
      </c>
      <c r="CO60" s="2740">
        <v>0</v>
      </c>
      <c r="CP60" s="2740">
        <v>0</v>
      </c>
      <c r="CQ60" s="2740">
        <v>0</v>
      </c>
      <c r="CR60" s="2740">
        <v>0</v>
      </c>
      <c r="CS60" s="2740">
        <v>0</v>
      </c>
      <c r="CT60" s="2740">
        <v>0</v>
      </c>
      <c r="CU60" s="2740">
        <v>0</v>
      </c>
      <c r="CV60" s="2740">
        <v>0</v>
      </c>
      <c r="CW60" s="2740">
        <v>0</v>
      </c>
      <c r="CX60" s="2740">
        <v>0</v>
      </c>
      <c r="CY60" s="2740">
        <v>0</v>
      </c>
      <c r="CZ60" s="2740">
        <v>0</v>
      </c>
      <c r="DA60" s="2740">
        <v>0</v>
      </c>
      <c r="DB60" s="2740">
        <v>0</v>
      </c>
      <c r="DC60" s="2740">
        <v>0</v>
      </c>
      <c r="DD60" s="2740">
        <v>0</v>
      </c>
      <c r="DE60" s="2740">
        <v>0</v>
      </c>
      <c r="DF60" s="2740">
        <v>0</v>
      </c>
      <c r="DG60" s="2740">
        <v>0</v>
      </c>
      <c r="DH60" s="2740">
        <v>0</v>
      </c>
      <c r="DI60" s="2740">
        <v>0</v>
      </c>
      <c r="DJ60" s="2740">
        <v>0</v>
      </c>
      <c r="DK60" s="2740">
        <v>0</v>
      </c>
      <c r="DL60" s="2740">
        <v>0</v>
      </c>
      <c r="DM60" s="2740">
        <v>0</v>
      </c>
      <c r="DN60" s="2740">
        <v>0</v>
      </c>
      <c r="DO60" s="2740">
        <v>0</v>
      </c>
      <c r="DP60" s="2740">
        <v>0</v>
      </c>
      <c r="DQ60" s="2740">
        <v>0</v>
      </c>
      <c r="DR60" s="2740">
        <v>0</v>
      </c>
      <c r="DS60" s="2740">
        <v>0</v>
      </c>
      <c r="DT60" s="2740">
        <v>0</v>
      </c>
      <c r="DU60" s="2740">
        <v>0</v>
      </c>
      <c r="DV60" s="2740">
        <v>0</v>
      </c>
      <c r="DW60" s="2740">
        <v>0</v>
      </c>
      <c r="DX60" s="2740">
        <v>0</v>
      </c>
      <c r="DY60" s="2740">
        <v>0</v>
      </c>
      <c r="DZ60" s="2740">
        <v>0</v>
      </c>
      <c r="EA60" s="2740">
        <v>0</v>
      </c>
      <c r="EB60" s="2740">
        <v>0</v>
      </c>
      <c r="EC60" s="2740">
        <v>0</v>
      </c>
      <c r="ED60" s="2739">
        <v>0</v>
      </c>
      <c r="EE60" s="2739">
        <v>0</v>
      </c>
      <c r="EF60" s="2739">
        <v>0</v>
      </c>
      <c r="EG60" s="2739">
        <v>0</v>
      </c>
      <c r="EH60" s="2739">
        <v>0</v>
      </c>
      <c r="EI60" s="2739">
        <v>0</v>
      </c>
      <c r="EJ60" s="2739">
        <v>0</v>
      </c>
      <c r="EK60" s="2739">
        <v>0</v>
      </c>
      <c r="EL60" s="2739">
        <v>0</v>
      </c>
      <c r="EM60" s="2739">
        <v>0</v>
      </c>
      <c r="EN60" s="2739">
        <v>0</v>
      </c>
      <c r="EO60" s="2739">
        <v>0</v>
      </c>
      <c r="EP60" s="2739">
        <v>0</v>
      </c>
      <c r="EQ60" s="2739">
        <v>0</v>
      </c>
      <c r="ER60" s="2739">
        <v>0</v>
      </c>
      <c r="ES60" s="2739">
        <v>0</v>
      </c>
      <c r="ET60" s="2739"/>
      <c r="EU60" s="2739"/>
      <c r="EV60" s="2739"/>
      <c r="EW60" s="2739"/>
      <c r="EX60" s="2739"/>
      <c r="EY60" s="2739"/>
      <c r="EZ60" s="2739"/>
      <c r="FA60" s="2739"/>
      <c r="FB60" s="2739"/>
      <c r="FC60" s="2739"/>
      <c r="FD60" s="2739"/>
      <c r="FE60" s="2739"/>
      <c r="FF60" s="2739"/>
      <c r="FG60" s="2739"/>
      <c r="FH60" s="2739"/>
      <c r="FI60" s="2739"/>
      <c r="FJ60" s="2739"/>
      <c r="FK60" s="2739">
        <v>0</v>
      </c>
      <c r="FL60" s="2739">
        <v>0</v>
      </c>
      <c r="FM60" s="2739">
        <v>0</v>
      </c>
      <c r="FN60" s="945">
        <f t="shared" si="2"/>
        <v>0</v>
      </c>
      <c r="FO60" s="2739">
        <v>0</v>
      </c>
      <c r="FP60" s="2739">
        <v>0</v>
      </c>
      <c r="FQ60" s="2739">
        <v>0</v>
      </c>
      <c r="FR60" s="945">
        <f t="shared" si="3"/>
        <v>0</v>
      </c>
      <c r="FS60" s="2739">
        <v>0</v>
      </c>
      <c r="FT60" s="2739">
        <v>0</v>
      </c>
      <c r="FU60" s="2739">
        <v>0</v>
      </c>
      <c r="FV60" s="945">
        <f t="shared" si="4"/>
        <v>0</v>
      </c>
      <c r="FW60" s="2739">
        <v>0</v>
      </c>
      <c r="FX60" s="2739">
        <v>0</v>
      </c>
      <c r="FY60" s="2739">
        <v>0</v>
      </c>
      <c r="FZ60" s="945">
        <v>0</v>
      </c>
      <c r="GA60" s="2739">
        <v>0</v>
      </c>
      <c r="GB60" s="2739">
        <v>0</v>
      </c>
      <c r="GC60" s="2739">
        <v>0</v>
      </c>
      <c r="GD60" s="2739">
        <v>0</v>
      </c>
      <c r="GE60" s="945">
        <v>0</v>
      </c>
      <c r="GF60" s="945">
        <v>0</v>
      </c>
      <c r="GG60" s="945">
        <v>0</v>
      </c>
      <c r="GH60" s="945">
        <v>0</v>
      </c>
      <c r="GI60" s="945">
        <v>0</v>
      </c>
      <c r="GJ60" s="945">
        <v>0</v>
      </c>
      <c r="GK60" s="945">
        <v>0</v>
      </c>
      <c r="GL60" s="945">
        <v>0</v>
      </c>
      <c r="GM60" s="945">
        <v>0</v>
      </c>
      <c r="GN60" s="2742">
        <v>0</v>
      </c>
      <c r="GO60" s="2742">
        <v>0</v>
      </c>
      <c r="GP60" s="2742">
        <v>0</v>
      </c>
      <c r="GQ60" s="2742">
        <v>0</v>
      </c>
      <c r="GR60" s="945">
        <f t="shared" si="6"/>
        <v>0</v>
      </c>
      <c r="GS60" s="1007"/>
      <c r="GT60" s="945"/>
      <c r="GU60" s="945"/>
      <c r="GV60" s="945">
        <f t="shared" si="12"/>
        <v>0</v>
      </c>
      <c r="GW60" s="945"/>
      <c r="GX60" s="945"/>
      <c r="GY60" s="945"/>
      <c r="GZ60" s="945"/>
      <c r="HA60" s="945"/>
      <c r="HB60" s="945"/>
      <c r="HC60" s="945"/>
      <c r="HD60" s="945">
        <f t="shared" si="35"/>
        <v>0</v>
      </c>
      <c r="HE60" s="945"/>
      <c r="HF60" s="945"/>
      <c r="HG60" s="999"/>
      <c r="HH60" s="945">
        <f t="shared" si="10"/>
        <v>0</v>
      </c>
      <c r="HI60" s="1006">
        <f t="shared" si="11"/>
        <v>0</v>
      </c>
      <c r="HJ60" s="1007"/>
      <c r="HK60" s="945"/>
      <c r="HL60" s="945"/>
      <c r="HM60" s="945"/>
      <c r="HN60" s="945"/>
      <c r="HO60" s="945"/>
      <c r="HP60" s="945"/>
      <c r="HQ60" s="945">
        <f t="shared" si="14"/>
        <v>0</v>
      </c>
      <c r="HR60" s="945"/>
      <c r="HS60" s="945"/>
      <c r="HT60" s="945"/>
      <c r="HU60" s="945"/>
      <c r="HV60" s="945"/>
      <c r="HW60" s="945"/>
      <c r="HX60" s="945"/>
      <c r="HY60" s="945"/>
      <c r="HZ60" s="1006">
        <f t="shared" si="42"/>
        <v>0</v>
      </c>
      <c r="IA60" s="1007"/>
      <c r="IB60" s="945"/>
      <c r="IC60" s="945"/>
      <c r="ID60" s="1006"/>
    </row>
    <row r="61" spans="1:238" s="1043" customFormat="1" ht="17.25" hidden="1" customHeight="1">
      <c r="A61" s="2727" t="s">
        <v>845</v>
      </c>
      <c r="B61" s="1041">
        <v>0</v>
      </c>
      <c r="C61" s="1041">
        <v>0</v>
      </c>
      <c r="D61" s="1041">
        <v>0</v>
      </c>
      <c r="E61" s="1041">
        <v>0</v>
      </c>
      <c r="F61" s="1041">
        <v>0</v>
      </c>
      <c r="G61" s="1041">
        <v>0</v>
      </c>
      <c r="H61" s="1041">
        <v>0</v>
      </c>
      <c r="I61" s="1041">
        <v>0</v>
      </c>
      <c r="J61" s="1041">
        <v>0</v>
      </c>
      <c r="K61" s="1041">
        <v>0</v>
      </c>
      <c r="L61" s="1041">
        <v>0</v>
      </c>
      <c r="M61" s="1041">
        <v>0</v>
      </c>
      <c r="N61" s="1041">
        <v>0</v>
      </c>
      <c r="O61" s="1041">
        <v>0</v>
      </c>
      <c r="P61" s="1041">
        <v>0</v>
      </c>
      <c r="Q61" s="1041">
        <v>0</v>
      </c>
      <c r="R61" s="1041">
        <v>0</v>
      </c>
      <c r="S61" s="1041">
        <v>0</v>
      </c>
      <c r="T61" s="1041">
        <v>0</v>
      </c>
      <c r="U61" s="1041">
        <v>0</v>
      </c>
      <c r="V61" s="1041">
        <v>0</v>
      </c>
      <c r="W61" s="1041">
        <v>0</v>
      </c>
      <c r="X61" s="1041">
        <v>0</v>
      </c>
      <c r="Y61" s="1041">
        <v>0</v>
      </c>
      <c r="Z61" s="1041">
        <v>0</v>
      </c>
      <c r="AA61" s="1041">
        <v>0</v>
      </c>
      <c r="AB61" s="1041">
        <v>0</v>
      </c>
      <c r="AC61" s="1041">
        <v>0</v>
      </c>
      <c r="AD61" s="1041">
        <v>0</v>
      </c>
      <c r="AE61" s="1041">
        <v>0</v>
      </c>
      <c r="AF61" s="1041">
        <v>0</v>
      </c>
      <c r="AG61" s="1041">
        <v>0</v>
      </c>
      <c r="AH61" s="1041">
        <v>0</v>
      </c>
      <c r="AI61" s="1041">
        <v>0</v>
      </c>
      <c r="AJ61" s="1041">
        <v>0</v>
      </c>
      <c r="AK61" s="1041">
        <v>0</v>
      </c>
      <c r="AL61" s="1041"/>
      <c r="AM61" s="1041"/>
      <c r="AN61" s="1041"/>
      <c r="AO61" s="1041">
        <v>0</v>
      </c>
      <c r="AP61" s="1041">
        <v>0</v>
      </c>
      <c r="AQ61" s="1041">
        <v>0</v>
      </c>
      <c r="AR61" s="1041">
        <v>0</v>
      </c>
      <c r="AS61" s="1041">
        <v>0</v>
      </c>
      <c r="AT61" s="1041">
        <v>0</v>
      </c>
      <c r="AU61" s="1041">
        <v>0</v>
      </c>
      <c r="AV61" s="1041">
        <v>0</v>
      </c>
      <c r="AW61" s="1041">
        <v>0</v>
      </c>
      <c r="AX61" s="1041">
        <v>0</v>
      </c>
      <c r="AY61" s="1042">
        <v>0</v>
      </c>
      <c r="AZ61" s="1042">
        <v>0</v>
      </c>
      <c r="BA61" s="1042">
        <v>0</v>
      </c>
      <c r="BB61" s="1042">
        <v>0</v>
      </c>
      <c r="BC61" s="1042">
        <v>0</v>
      </c>
      <c r="BD61" s="1042">
        <v>0</v>
      </c>
      <c r="BE61" s="1042">
        <v>0</v>
      </c>
      <c r="BF61" s="1042">
        <v>0</v>
      </c>
      <c r="BG61" s="1042">
        <v>0</v>
      </c>
      <c r="BH61" s="1042">
        <v>0</v>
      </c>
      <c r="BI61" s="1042">
        <v>0</v>
      </c>
      <c r="BJ61" s="1042">
        <v>0</v>
      </c>
      <c r="BK61" s="1042">
        <v>0</v>
      </c>
      <c r="BL61" s="1042">
        <v>0</v>
      </c>
      <c r="BM61" s="2739">
        <v>0</v>
      </c>
      <c r="BN61" s="2739">
        <v>0</v>
      </c>
      <c r="BO61" s="2739">
        <v>0</v>
      </c>
      <c r="BP61" s="2739">
        <v>0</v>
      </c>
      <c r="BQ61" s="2739">
        <v>0</v>
      </c>
      <c r="BR61" s="2739">
        <v>0</v>
      </c>
      <c r="BS61" s="2739">
        <v>0</v>
      </c>
      <c r="BT61" s="2740">
        <v>0</v>
      </c>
      <c r="BU61" s="2740">
        <v>0</v>
      </c>
      <c r="BV61" s="2740">
        <v>0</v>
      </c>
      <c r="BW61" s="2740">
        <v>0</v>
      </c>
      <c r="BX61" s="2740">
        <v>0</v>
      </c>
      <c r="BY61" s="2740">
        <v>0</v>
      </c>
      <c r="BZ61" s="2740">
        <v>0</v>
      </c>
      <c r="CA61" s="2740">
        <v>0</v>
      </c>
      <c r="CB61" s="2740">
        <v>0</v>
      </c>
      <c r="CC61" s="2740">
        <v>0</v>
      </c>
      <c r="CD61" s="2740">
        <v>0</v>
      </c>
      <c r="CE61" s="2740">
        <v>0</v>
      </c>
      <c r="CF61" s="2740">
        <v>0</v>
      </c>
      <c r="CG61" s="2740">
        <v>0</v>
      </c>
      <c r="CH61" s="2740">
        <v>0</v>
      </c>
      <c r="CI61" s="2740">
        <v>0</v>
      </c>
      <c r="CJ61" s="2740">
        <v>0</v>
      </c>
      <c r="CK61" s="2740">
        <v>0</v>
      </c>
      <c r="CL61" s="2740">
        <v>0</v>
      </c>
      <c r="CM61" s="2740">
        <v>0</v>
      </c>
      <c r="CN61" s="2740">
        <v>0</v>
      </c>
      <c r="CO61" s="2740">
        <v>0</v>
      </c>
      <c r="CP61" s="2740">
        <v>0</v>
      </c>
      <c r="CQ61" s="2740">
        <v>0</v>
      </c>
      <c r="CR61" s="2740">
        <v>0</v>
      </c>
      <c r="CS61" s="2740">
        <v>0</v>
      </c>
      <c r="CT61" s="2740">
        <v>0</v>
      </c>
      <c r="CU61" s="2740">
        <v>0</v>
      </c>
      <c r="CV61" s="2740">
        <v>0</v>
      </c>
      <c r="CW61" s="2740">
        <v>0</v>
      </c>
      <c r="CX61" s="2740">
        <v>0</v>
      </c>
      <c r="CY61" s="2740">
        <v>0</v>
      </c>
      <c r="CZ61" s="2740">
        <v>0</v>
      </c>
      <c r="DA61" s="2740">
        <v>0</v>
      </c>
      <c r="DB61" s="2740">
        <v>0</v>
      </c>
      <c r="DC61" s="2740">
        <v>0</v>
      </c>
      <c r="DD61" s="2740">
        <v>0</v>
      </c>
      <c r="DE61" s="2740">
        <v>0</v>
      </c>
      <c r="DF61" s="2740">
        <v>0</v>
      </c>
      <c r="DG61" s="2740">
        <v>0</v>
      </c>
      <c r="DH61" s="2740">
        <v>0</v>
      </c>
      <c r="DI61" s="2740">
        <v>0</v>
      </c>
      <c r="DJ61" s="2740">
        <v>0</v>
      </c>
      <c r="DK61" s="2740">
        <v>0</v>
      </c>
      <c r="DL61" s="2740">
        <v>0</v>
      </c>
      <c r="DM61" s="2740">
        <v>0</v>
      </c>
      <c r="DN61" s="2740">
        <v>0</v>
      </c>
      <c r="DO61" s="2740">
        <v>0</v>
      </c>
      <c r="DP61" s="2740">
        <v>0</v>
      </c>
      <c r="DQ61" s="2740">
        <v>0</v>
      </c>
      <c r="DR61" s="2740">
        <v>0</v>
      </c>
      <c r="DS61" s="2740">
        <v>0</v>
      </c>
      <c r="DT61" s="2740">
        <v>0</v>
      </c>
      <c r="DU61" s="2740">
        <v>0</v>
      </c>
      <c r="DV61" s="2740">
        <v>0</v>
      </c>
      <c r="DW61" s="2740">
        <v>0</v>
      </c>
      <c r="DX61" s="2740">
        <v>0</v>
      </c>
      <c r="DY61" s="2740">
        <v>0</v>
      </c>
      <c r="DZ61" s="2740">
        <v>0</v>
      </c>
      <c r="EA61" s="2740">
        <v>0</v>
      </c>
      <c r="EB61" s="2740">
        <v>0</v>
      </c>
      <c r="EC61" s="2740">
        <v>0</v>
      </c>
      <c r="ED61" s="2739">
        <v>0</v>
      </c>
      <c r="EE61" s="2739">
        <v>0</v>
      </c>
      <c r="EF61" s="2739">
        <v>0</v>
      </c>
      <c r="EG61" s="2739">
        <v>0</v>
      </c>
      <c r="EH61" s="2739">
        <v>0</v>
      </c>
      <c r="EI61" s="2739">
        <v>0</v>
      </c>
      <c r="EJ61" s="2739">
        <v>0</v>
      </c>
      <c r="EK61" s="2739">
        <v>0</v>
      </c>
      <c r="EL61" s="2739">
        <v>0</v>
      </c>
      <c r="EM61" s="2739">
        <v>0</v>
      </c>
      <c r="EN61" s="2739">
        <v>0</v>
      </c>
      <c r="EO61" s="2739">
        <v>0</v>
      </c>
      <c r="EP61" s="2739">
        <v>0</v>
      </c>
      <c r="EQ61" s="2739">
        <v>0</v>
      </c>
      <c r="ER61" s="2739">
        <v>0</v>
      </c>
      <c r="ES61" s="2739">
        <v>0</v>
      </c>
      <c r="ET61" s="2739"/>
      <c r="EU61" s="2739"/>
      <c r="EV61" s="2739"/>
      <c r="EW61" s="2739"/>
      <c r="EX61" s="2739"/>
      <c r="EY61" s="2739"/>
      <c r="EZ61" s="2739"/>
      <c r="FA61" s="2739"/>
      <c r="FB61" s="2739"/>
      <c r="FC61" s="2739"/>
      <c r="FD61" s="2739"/>
      <c r="FE61" s="2739"/>
      <c r="FF61" s="2739"/>
      <c r="FG61" s="2739"/>
      <c r="FH61" s="2739"/>
      <c r="FI61" s="2739"/>
      <c r="FJ61" s="2739"/>
      <c r="FK61" s="2739">
        <v>0</v>
      </c>
      <c r="FL61" s="2739">
        <v>0</v>
      </c>
      <c r="FM61" s="2739">
        <v>0</v>
      </c>
      <c r="FN61" s="945">
        <f t="shared" si="2"/>
        <v>0</v>
      </c>
      <c r="FO61" s="2739">
        <v>0</v>
      </c>
      <c r="FP61" s="2739">
        <v>0</v>
      </c>
      <c r="FQ61" s="2739">
        <v>0</v>
      </c>
      <c r="FR61" s="945">
        <f t="shared" si="3"/>
        <v>0</v>
      </c>
      <c r="FS61" s="2739">
        <v>0</v>
      </c>
      <c r="FT61" s="2739">
        <v>0</v>
      </c>
      <c r="FU61" s="2739">
        <v>0</v>
      </c>
      <c r="FV61" s="945">
        <f t="shared" si="4"/>
        <v>0</v>
      </c>
      <c r="FW61" s="2739">
        <v>0</v>
      </c>
      <c r="FX61" s="2739">
        <v>0</v>
      </c>
      <c r="FY61" s="2739">
        <v>0</v>
      </c>
      <c r="FZ61" s="945">
        <v>0</v>
      </c>
      <c r="GA61" s="2739">
        <v>0</v>
      </c>
      <c r="GB61" s="2739">
        <v>0</v>
      </c>
      <c r="GC61" s="2739">
        <v>0</v>
      </c>
      <c r="GD61" s="2739">
        <v>0</v>
      </c>
      <c r="GE61" s="945">
        <v>0</v>
      </c>
      <c r="GF61" s="945">
        <v>0</v>
      </c>
      <c r="GG61" s="945">
        <v>0</v>
      </c>
      <c r="GH61" s="945">
        <v>0</v>
      </c>
      <c r="GI61" s="945">
        <v>0</v>
      </c>
      <c r="GJ61" s="945">
        <v>0</v>
      </c>
      <c r="GK61" s="945">
        <v>0</v>
      </c>
      <c r="GL61" s="945">
        <v>0</v>
      </c>
      <c r="GM61" s="945">
        <v>0</v>
      </c>
      <c r="GN61" s="2742">
        <v>0</v>
      </c>
      <c r="GO61" s="2742">
        <v>0</v>
      </c>
      <c r="GP61" s="2742">
        <v>0</v>
      </c>
      <c r="GQ61" s="2742">
        <v>0</v>
      </c>
      <c r="GR61" s="945">
        <f t="shared" si="6"/>
        <v>0</v>
      </c>
      <c r="GS61" s="1007"/>
      <c r="GT61" s="945"/>
      <c r="GU61" s="945"/>
      <c r="GV61" s="945">
        <f t="shared" si="12"/>
        <v>0</v>
      </c>
      <c r="GW61" s="945"/>
      <c r="GX61" s="945"/>
      <c r="GY61" s="945"/>
      <c r="GZ61" s="945"/>
      <c r="HA61" s="945"/>
      <c r="HB61" s="945"/>
      <c r="HC61" s="945"/>
      <c r="HD61" s="945">
        <f t="shared" si="35"/>
        <v>0</v>
      </c>
      <c r="HE61" s="945"/>
      <c r="HF61" s="945"/>
      <c r="HG61" s="999"/>
      <c r="HH61" s="945">
        <f t="shared" si="10"/>
        <v>0</v>
      </c>
      <c r="HI61" s="1006">
        <f t="shared" si="11"/>
        <v>0</v>
      </c>
      <c r="HJ61" s="1007"/>
      <c r="HK61" s="945"/>
      <c r="HL61" s="945"/>
      <c r="HM61" s="945"/>
      <c r="HN61" s="945"/>
      <c r="HO61" s="945"/>
      <c r="HP61" s="945"/>
      <c r="HQ61" s="945">
        <f t="shared" si="14"/>
        <v>0</v>
      </c>
      <c r="HR61" s="945"/>
      <c r="HS61" s="945"/>
      <c r="HT61" s="945"/>
      <c r="HU61" s="945"/>
      <c r="HV61" s="945"/>
      <c r="HW61" s="945"/>
      <c r="HX61" s="945"/>
      <c r="HY61" s="945"/>
      <c r="HZ61" s="1006">
        <f t="shared" si="42"/>
        <v>0</v>
      </c>
      <c r="IA61" s="1007"/>
      <c r="IB61" s="945"/>
      <c r="IC61" s="945"/>
      <c r="ID61" s="1006"/>
    </row>
    <row r="62" spans="1:238" ht="19.5" customHeight="1">
      <c r="A62" s="2719" t="s">
        <v>846</v>
      </c>
      <c r="B62" s="1031">
        <v>168.40048388</v>
      </c>
      <c r="C62" s="1031">
        <v>251.60771768000001</v>
      </c>
      <c r="D62" s="1031">
        <v>222.58791082999997</v>
      </c>
      <c r="E62" s="1031">
        <v>642.59611239000003</v>
      </c>
      <c r="F62" s="1031">
        <v>162.61364334000001</v>
      </c>
      <c r="G62" s="1031">
        <v>140.99003505000002</v>
      </c>
      <c r="H62" s="1031">
        <v>179.49478171999999</v>
      </c>
      <c r="I62" s="1031">
        <v>483.09846011000002</v>
      </c>
      <c r="J62" s="1031">
        <v>129.34140149976855</v>
      </c>
      <c r="K62" s="1031">
        <v>166.6823963775463</v>
      </c>
      <c r="L62" s="1031">
        <v>210.25031583634259</v>
      </c>
      <c r="M62" s="1031">
        <v>506.27411371365741</v>
      </c>
      <c r="N62" s="1031">
        <v>213.36391410231482</v>
      </c>
      <c r="O62" s="1031">
        <v>572.31674600115741</v>
      </c>
      <c r="P62" s="1031">
        <v>116.96175000115743</v>
      </c>
      <c r="Q62" s="1031">
        <v>902.64241010462968</v>
      </c>
      <c r="R62" s="1031">
        <v>2534.6110963182869</v>
      </c>
      <c r="S62" s="1031">
        <v>572.68889999999999</v>
      </c>
      <c r="T62" s="1031">
        <v>155.94399999999999</v>
      </c>
      <c r="U62" s="1031">
        <v>146.80076</v>
      </c>
      <c r="V62" s="1031">
        <v>875.43365999999992</v>
      </c>
      <c r="W62" s="1031">
        <v>107.75190000000001</v>
      </c>
      <c r="X62" s="1031">
        <v>59.694899999999997</v>
      </c>
      <c r="Y62" s="1031">
        <v>202.5342</v>
      </c>
      <c r="Z62" s="1031">
        <v>369.98099999999999</v>
      </c>
      <c r="AA62" s="1031">
        <v>739.2351094654</v>
      </c>
      <c r="AB62" s="1031">
        <v>261.39920000000001</v>
      </c>
      <c r="AC62" s="1031">
        <v>63.554900000000004</v>
      </c>
      <c r="AD62" s="1031">
        <v>1064.1892094654002</v>
      </c>
      <c r="AE62" s="1031">
        <v>123.5779</v>
      </c>
      <c r="AF62" s="1031">
        <v>136.00710000000001</v>
      </c>
      <c r="AG62" s="1031">
        <v>87.429000000000002</v>
      </c>
      <c r="AH62" s="1031">
        <v>347.01400000000001</v>
      </c>
      <c r="AI62" s="1031">
        <v>2656.6178694654</v>
      </c>
      <c r="AJ62" s="1031">
        <v>250.781892</v>
      </c>
      <c r="AK62" s="1031">
        <v>161.65759800000001</v>
      </c>
      <c r="AL62" s="1031"/>
      <c r="AM62" s="1031"/>
      <c r="AN62" s="1031"/>
      <c r="AO62" s="1031">
        <v>483.67828300000002</v>
      </c>
      <c r="AP62" s="1031">
        <v>896.11777299999994</v>
      </c>
      <c r="AQ62" s="1031">
        <v>254.85664</v>
      </c>
      <c r="AR62" s="1031">
        <v>570.63684599999999</v>
      </c>
      <c r="AS62" s="1031">
        <v>474.87636800000001</v>
      </c>
      <c r="AT62" s="1031">
        <v>1300.369854</v>
      </c>
      <c r="AU62" s="1031">
        <v>316.30166500000001</v>
      </c>
      <c r="AV62" s="1031">
        <v>1184.3546270011575</v>
      </c>
      <c r="AW62" s="1031">
        <v>1052.8785519999999</v>
      </c>
      <c r="AX62" s="1031">
        <v>484.82924000000003</v>
      </c>
      <c r="AY62" s="1032">
        <v>400.90030200000001</v>
      </c>
      <c r="AZ62" s="1032">
        <v>1938.6080939999999</v>
      </c>
      <c r="BA62" s="1032">
        <v>309.08105399999999</v>
      </c>
      <c r="BB62" s="1032">
        <v>174.31020000000001</v>
      </c>
      <c r="BC62" s="1032">
        <v>281.00012700000002</v>
      </c>
      <c r="BD62" s="1032">
        <v>764.39138100000002</v>
      </c>
      <c r="BE62" s="1032">
        <v>416.89272799999998</v>
      </c>
      <c r="BF62" s="1032">
        <v>653.01571200000001</v>
      </c>
      <c r="BG62" s="1032">
        <v>236.250294</v>
      </c>
      <c r="BH62" s="1032">
        <v>1306.1587340000001</v>
      </c>
      <c r="BI62" s="945">
        <v>293.61104999999998</v>
      </c>
      <c r="BJ62" s="945">
        <v>153.27413720515742</v>
      </c>
      <c r="BK62" s="945">
        <v>201.61798200115743</v>
      </c>
      <c r="BL62" s="945">
        <v>648.50316920631485</v>
      </c>
      <c r="BM62" s="945">
        <v>594.22080419200006</v>
      </c>
      <c r="BN62" s="945">
        <v>296.72062185919998</v>
      </c>
      <c r="BO62" s="945">
        <v>548.37232675719997</v>
      </c>
      <c r="BP62" s="945">
        <v>1439.3137528084001</v>
      </c>
      <c r="BQ62" s="945">
        <v>326.969628891257</v>
      </c>
      <c r="BR62" s="945">
        <v>668.4710608292479</v>
      </c>
      <c r="BS62" s="945">
        <v>503.50838772300898</v>
      </c>
      <c r="BT62" s="2735">
        <v>1498.9490774435139</v>
      </c>
      <c r="BU62" s="2735">
        <v>553.80018813511003</v>
      </c>
      <c r="BV62" s="2735">
        <v>305.0213173706</v>
      </c>
      <c r="BW62" s="2735">
        <v>738.12828681799999</v>
      </c>
      <c r="BX62" s="2735">
        <v>1596.94979232371</v>
      </c>
      <c r="BY62" s="2735">
        <v>193.4730914196</v>
      </c>
      <c r="BZ62" s="2735">
        <v>437.88390277087802</v>
      </c>
      <c r="CA62" s="2735">
        <v>462.99623515521</v>
      </c>
      <c r="CB62" s="2735">
        <v>1094.3532293456881</v>
      </c>
      <c r="CC62" s="2735">
        <v>281.66889348709464</v>
      </c>
      <c r="CD62" s="2735">
        <v>139.11639243088064</v>
      </c>
      <c r="CE62" s="2735">
        <v>644.14689014310932</v>
      </c>
      <c r="CF62" s="2735">
        <v>1064.9321760610846</v>
      </c>
      <c r="CG62" s="2735">
        <v>82.625576775892768</v>
      </c>
      <c r="CH62" s="2735">
        <v>915.38374453887525</v>
      </c>
      <c r="CI62" s="2735">
        <v>553.32519206796951</v>
      </c>
      <c r="CJ62" s="2735">
        <v>1551.3345133827377</v>
      </c>
      <c r="CK62" s="2735">
        <v>236.02143245614624</v>
      </c>
      <c r="CL62" s="2735">
        <v>154.42148153991923</v>
      </c>
      <c r="CM62" s="2735">
        <v>282.41850087386075</v>
      </c>
      <c r="CN62" s="2735">
        <v>672.86141486992619</v>
      </c>
      <c r="CO62" s="2735">
        <v>433.29879089572165</v>
      </c>
      <c r="CP62" s="2735">
        <v>316.59697585586417</v>
      </c>
      <c r="CQ62" s="2735">
        <v>1161.3035986554421</v>
      </c>
      <c r="CR62" s="2735">
        <v>1911.1993654070279</v>
      </c>
      <c r="CS62" s="2735">
        <v>5310.4170713783442</v>
      </c>
      <c r="CT62" s="2735">
        <v>120.4430462037087</v>
      </c>
      <c r="CU62" s="2735">
        <v>210.99908924970873</v>
      </c>
      <c r="CV62" s="2735">
        <v>401.17488943890464</v>
      </c>
      <c r="CW62" s="2735">
        <v>732.61702489232209</v>
      </c>
      <c r="CX62" s="2735">
        <v>279.51972680325662</v>
      </c>
      <c r="CY62" s="2735">
        <v>165.75214880764742</v>
      </c>
      <c r="CZ62" s="2735">
        <v>372.22425899974201</v>
      </c>
      <c r="DA62" s="2735">
        <v>817.49613461064598</v>
      </c>
      <c r="DB62" s="2735">
        <v>306.87345480710394</v>
      </c>
      <c r="DC62" s="2735">
        <v>106.27912780094138</v>
      </c>
      <c r="DD62" s="2735">
        <v>282.85109533886504</v>
      </c>
      <c r="DE62" s="2735">
        <v>696.00367794691033</v>
      </c>
      <c r="DF62" s="2735">
        <v>114.01696323044511</v>
      </c>
      <c r="DG62" s="2735">
        <v>281.15112684050598</v>
      </c>
      <c r="DH62" s="2735">
        <v>414.24208928326118</v>
      </c>
      <c r="DI62" s="2735">
        <v>809.41017935421223</v>
      </c>
      <c r="DJ62" s="2735">
        <v>3055.5270168040911</v>
      </c>
      <c r="DK62" s="2735">
        <v>339.02665882092941</v>
      </c>
      <c r="DL62" s="2735">
        <v>66.110963021123098</v>
      </c>
      <c r="DM62" s="2735">
        <v>248.23781378065735</v>
      </c>
      <c r="DN62" s="2735">
        <v>653.37543562270992</v>
      </c>
      <c r="DO62" s="2735">
        <v>380.51322244763332</v>
      </c>
      <c r="DP62" s="2735">
        <v>285.60707440974522</v>
      </c>
      <c r="DQ62" s="2735">
        <v>233.83128896660975</v>
      </c>
      <c r="DR62" s="2735">
        <v>899.95158582398824</v>
      </c>
      <c r="DS62" s="2735">
        <v>1553.3270214466982</v>
      </c>
      <c r="DT62" s="2735">
        <v>311.02289200868648</v>
      </c>
      <c r="DU62" s="2735">
        <v>350.69952438114285</v>
      </c>
      <c r="DV62" s="2735">
        <v>237.2090622890799</v>
      </c>
      <c r="DW62" s="2735">
        <v>898.93147867890934</v>
      </c>
      <c r="DX62" s="2735">
        <v>151.153346856159</v>
      </c>
      <c r="DY62" s="2735">
        <v>125.045991162006</v>
      </c>
      <c r="DZ62" s="2735">
        <v>284.44018398121602</v>
      </c>
      <c r="EA62" s="2735">
        <v>560.63952199938103</v>
      </c>
      <c r="EB62" s="2735">
        <v>3623.3338799490343</v>
      </c>
      <c r="EC62" s="2735">
        <v>655.58373163627505</v>
      </c>
      <c r="ED62" s="945">
        <v>758.69450216702035</v>
      </c>
      <c r="EE62" s="945">
        <v>1175.2827981820169</v>
      </c>
      <c r="EF62" s="945">
        <v>2589.5610319853126</v>
      </c>
      <c r="EG62" s="945">
        <v>546.79486125929316</v>
      </c>
      <c r="EH62" s="945">
        <v>297.61045999003204</v>
      </c>
      <c r="EI62" s="945">
        <v>604.13292640263001</v>
      </c>
      <c r="EJ62" s="945">
        <v>1448.5382476519551</v>
      </c>
      <c r="EK62" s="945">
        <v>287.14235527769301</v>
      </c>
      <c r="EL62" s="945">
        <v>424.92449718766596</v>
      </c>
      <c r="EM62" s="945">
        <v>574.06325899277704</v>
      </c>
      <c r="EN62" s="945">
        <v>1286.1301114581361</v>
      </c>
      <c r="EO62" s="945">
        <v>777.88202349545202</v>
      </c>
      <c r="EP62" s="945">
        <v>244.85469207219197</v>
      </c>
      <c r="EQ62" s="945">
        <v>924.69298523383702</v>
      </c>
      <c r="ER62" s="945">
        <v>1947.4297008014807</v>
      </c>
      <c r="ES62" s="945">
        <v>7271.659091896885</v>
      </c>
      <c r="ET62" s="945">
        <v>709.39490217101502</v>
      </c>
      <c r="EU62" s="945">
        <v>576.71706140251877</v>
      </c>
      <c r="EV62" s="945">
        <v>1739.8417251896342</v>
      </c>
      <c r="EW62" s="945">
        <v>3025.953688763168</v>
      </c>
      <c r="EX62" s="945">
        <v>924.79867480373673</v>
      </c>
      <c r="EY62" s="945">
        <v>543.52692108404131</v>
      </c>
      <c r="EZ62" s="945">
        <v>1181.1627543835634</v>
      </c>
      <c r="FA62" s="945">
        <v>2649.4883502713415</v>
      </c>
      <c r="FB62" s="945">
        <v>695.30837554514017</v>
      </c>
      <c r="FC62" s="945">
        <v>665.00998017089705</v>
      </c>
      <c r="FD62" s="945">
        <v>480.82453097750698</v>
      </c>
      <c r="FE62" s="945">
        <v>1841.1428866935444</v>
      </c>
      <c r="FF62" s="945">
        <v>1332.7407699512978</v>
      </c>
      <c r="FG62" s="945">
        <v>1512.6050911949449</v>
      </c>
      <c r="FH62" s="945">
        <v>1274.9291761134316</v>
      </c>
      <c r="FI62" s="945">
        <v>4120.2750372596738</v>
      </c>
      <c r="FJ62" s="945">
        <v>11636.859962987728</v>
      </c>
      <c r="FK62" s="945">
        <v>665.55194642434003</v>
      </c>
      <c r="FL62" s="945">
        <v>922.27757932876295</v>
      </c>
      <c r="FM62" s="945">
        <v>1662.47875326436</v>
      </c>
      <c r="FN62" s="945">
        <f t="shared" si="2"/>
        <v>3250.3082790174631</v>
      </c>
      <c r="FO62" s="945">
        <v>1244.8328595122202</v>
      </c>
      <c r="FP62" s="945">
        <v>1031.0426852082298</v>
      </c>
      <c r="FQ62" s="945">
        <v>2517.8659457053204</v>
      </c>
      <c r="FR62" s="945">
        <f t="shared" si="3"/>
        <v>4793.7414904257703</v>
      </c>
      <c r="FS62" s="945">
        <v>548.80375532354697</v>
      </c>
      <c r="FT62" s="945">
        <v>658.50803603078998</v>
      </c>
      <c r="FU62" s="945">
        <v>972.21588814256199</v>
      </c>
      <c r="FV62" s="945">
        <f t="shared" si="4"/>
        <v>2179.5276794968986</v>
      </c>
      <c r="FW62" s="945">
        <v>630.14934827790091</v>
      </c>
      <c r="FX62" s="945">
        <v>645.01037622778108</v>
      </c>
      <c r="FY62" s="945">
        <v>856.492983282208</v>
      </c>
      <c r="FZ62" s="945">
        <v>2131.65270778789</v>
      </c>
      <c r="GA62" s="945">
        <v>12355.230156728021</v>
      </c>
      <c r="GB62" s="945">
        <v>1493.555992175799</v>
      </c>
      <c r="GC62" s="945">
        <v>670.72195130273008</v>
      </c>
      <c r="GD62" s="945">
        <v>1200.911615708412</v>
      </c>
      <c r="GE62" s="945">
        <v>3365.1895591869411</v>
      </c>
      <c r="GF62" s="945">
        <v>659.99683135573207</v>
      </c>
      <c r="GG62" s="945">
        <v>1171.9979334784709</v>
      </c>
      <c r="GH62" s="945">
        <v>1161.8849476138803</v>
      </c>
      <c r="GI62" s="945">
        <v>2993.8797124480839</v>
      </c>
      <c r="GJ62" s="945">
        <v>501.09810457611098</v>
      </c>
      <c r="GK62" s="945">
        <v>558.37422744951891</v>
      </c>
      <c r="GL62" s="945">
        <v>282.27710794783297</v>
      </c>
      <c r="GM62" s="945">
        <v>1341.7494399734628</v>
      </c>
      <c r="GN62" s="945">
        <v>437.87104345158798</v>
      </c>
      <c r="GO62" s="945">
        <v>1595.4932958732968</v>
      </c>
      <c r="GP62" s="945">
        <v>2229.5725726561313</v>
      </c>
      <c r="GQ62" s="945">
        <v>4262.9369119810162</v>
      </c>
      <c r="GR62" s="945">
        <f t="shared" si="6"/>
        <v>11963.755623589504</v>
      </c>
      <c r="GS62" s="1007">
        <v>598.72</v>
      </c>
      <c r="GT62" s="945">
        <v>1173.3686</v>
      </c>
      <c r="GU62" s="945">
        <v>954.553</v>
      </c>
      <c r="GV62" s="945">
        <f t="shared" si="12"/>
        <v>2726.6415999999999</v>
      </c>
      <c r="GW62" s="945">
        <v>1513.62</v>
      </c>
      <c r="GX62" s="945">
        <v>1599.37</v>
      </c>
      <c r="GY62" s="945">
        <v>1674.74</v>
      </c>
      <c r="GZ62" s="999">
        <f>GW62+GX62+GY62</f>
        <v>4787.7299999999996</v>
      </c>
      <c r="HA62" s="945">
        <v>1439.98</v>
      </c>
      <c r="HB62" s="945">
        <v>1323.6</v>
      </c>
      <c r="HC62" s="945">
        <v>599.29</v>
      </c>
      <c r="HD62" s="945">
        <f t="shared" si="35"/>
        <v>3362.87</v>
      </c>
      <c r="HE62" s="945">
        <v>2269.14</v>
      </c>
      <c r="HF62" s="945">
        <v>93.61</v>
      </c>
      <c r="HG62" s="999">
        <v>1416.12</v>
      </c>
      <c r="HH62" s="945">
        <f t="shared" si="10"/>
        <v>3778.87</v>
      </c>
      <c r="HI62" s="1006">
        <f t="shared" si="11"/>
        <v>14656.1116</v>
      </c>
      <c r="HJ62" s="1007">
        <v>1587.1108536820996</v>
      </c>
      <c r="HK62" s="945">
        <v>443.57460212098999</v>
      </c>
      <c r="HL62" s="945">
        <v>389.56663558824505</v>
      </c>
      <c r="HM62" s="945">
        <v>2420.2520913913345</v>
      </c>
      <c r="HN62" s="945">
        <v>53.148856566063998</v>
      </c>
      <c r="HO62" s="945">
        <v>133.65833318757601</v>
      </c>
      <c r="HP62" s="945">
        <v>314.77564975788903</v>
      </c>
      <c r="HQ62" s="945">
        <v>501.58283951152902</v>
      </c>
      <c r="HR62" s="945">
        <v>317.73251037329402</v>
      </c>
      <c r="HS62" s="945">
        <v>819.95464066313411</v>
      </c>
      <c r="HT62" s="945">
        <v>118.58935636181801</v>
      </c>
      <c r="HU62" s="945">
        <v>1256.2765073982459</v>
      </c>
      <c r="HV62" s="945">
        <v>3.8129593715480774</v>
      </c>
      <c r="HW62" s="945">
        <v>330.48186896908504</v>
      </c>
      <c r="HX62" s="945">
        <v>900.048231830737</v>
      </c>
      <c r="HY62" s="945">
        <v>1234.3430601713701</v>
      </c>
      <c r="HZ62" s="1006">
        <f t="shared" si="42"/>
        <v>5412.4544984724798</v>
      </c>
      <c r="IA62" s="1007">
        <v>88.622697409250989</v>
      </c>
      <c r="IB62" s="945">
        <v>199.15073754225801</v>
      </c>
      <c r="IC62" s="945">
        <v>335.07831854762702</v>
      </c>
      <c r="ID62" s="1006">
        <v>622.85175349913595</v>
      </c>
    </row>
    <row r="63" spans="1:238" s="1046" customFormat="1" ht="19.5" hidden="1" customHeight="1">
      <c r="A63" s="2729" t="s">
        <v>847</v>
      </c>
      <c r="B63" s="1044"/>
      <c r="C63" s="1044"/>
      <c r="D63" s="1044"/>
      <c r="E63" s="1044"/>
      <c r="F63" s="1044"/>
      <c r="G63" s="1044"/>
      <c r="H63" s="1044"/>
      <c r="I63" s="1044"/>
      <c r="J63" s="1044"/>
      <c r="K63" s="1044"/>
      <c r="L63" s="1044"/>
      <c r="M63" s="1044"/>
      <c r="N63" s="1044"/>
      <c r="O63" s="1044"/>
      <c r="P63" s="1044"/>
      <c r="Q63" s="1044"/>
      <c r="R63" s="1044"/>
      <c r="S63" s="1044"/>
      <c r="T63" s="1044"/>
      <c r="U63" s="1044"/>
      <c r="V63" s="1044"/>
      <c r="W63" s="1044"/>
      <c r="X63" s="1044"/>
      <c r="Y63" s="1044"/>
      <c r="Z63" s="1044"/>
      <c r="AA63" s="1044"/>
      <c r="AB63" s="1044"/>
      <c r="AC63" s="1044"/>
      <c r="AD63" s="1044"/>
      <c r="AE63" s="1044"/>
      <c r="AF63" s="1044"/>
      <c r="AG63" s="1044"/>
      <c r="AH63" s="1044"/>
      <c r="AI63" s="1044"/>
      <c r="AJ63" s="1044"/>
      <c r="AK63" s="1044"/>
      <c r="AL63" s="1044"/>
      <c r="AM63" s="1044"/>
      <c r="AN63" s="1044"/>
      <c r="AO63" s="1044"/>
      <c r="AP63" s="1044"/>
      <c r="AQ63" s="1044"/>
      <c r="AR63" s="1044"/>
      <c r="AS63" s="1044"/>
      <c r="AT63" s="1044"/>
      <c r="AU63" s="1044"/>
      <c r="AV63" s="1044"/>
      <c r="AW63" s="1044"/>
      <c r="AX63" s="1044"/>
      <c r="AY63" s="1045"/>
      <c r="AZ63" s="1045"/>
      <c r="BA63" s="1045"/>
      <c r="BB63" s="1045"/>
      <c r="BC63" s="1045"/>
      <c r="BD63" s="1045"/>
      <c r="BE63" s="1045"/>
      <c r="BF63" s="1045"/>
      <c r="BG63" s="1045"/>
      <c r="BH63" s="1045"/>
      <c r="BI63" s="2744"/>
      <c r="BJ63" s="2744"/>
      <c r="BK63" s="2744">
        <v>0</v>
      </c>
      <c r="BL63" s="2744">
        <v>0</v>
      </c>
      <c r="BM63" s="2744">
        <v>0</v>
      </c>
      <c r="BN63" s="2744">
        <v>0</v>
      </c>
      <c r="BO63" s="2744">
        <v>241.14319286000006</v>
      </c>
      <c r="BP63" s="2744">
        <v>241.14319286000006</v>
      </c>
      <c r="BQ63" s="2744">
        <v>0</v>
      </c>
      <c r="BR63" s="2744">
        <v>0</v>
      </c>
      <c r="BS63" s="2744">
        <v>311.44900921999999</v>
      </c>
      <c r="BT63" s="2741">
        <v>311.44900921999999</v>
      </c>
      <c r="BU63" s="2741">
        <v>0</v>
      </c>
      <c r="BV63" s="2741">
        <v>208.22352220999997</v>
      </c>
      <c r="BW63" s="2741">
        <v>249.44832313000001</v>
      </c>
      <c r="BX63" s="2741">
        <v>457.67184534</v>
      </c>
      <c r="BY63" s="2741">
        <v>281.28244215000001</v>
      </c>
      <c r="BZ63" s="2741">
        <v>828.94808121999995</v>
      </c>
      <c r="CA63" s="2741">
        <v>2915.0926789900004</v>
      </c>
      <c r="CB63" s="2741">
        <v>4025.3232023599999</v>
      </c>
      <c r="CC63" s="2741">
        <v>0</v>
      </c>
      <c r="CD63" s="2741">
        <v>0</v>
      </c>
      <c r="CE63" s="2741">
        <v>0</v>
      </c>
      <c r="CF63" s="2741">
        <v>0</v>
      </c>
      <c r="CG63" s="2741">
        <v>0</v>
      </c>
      <c r="CH63" s="2741">
        <v>0</v>
      </c>
      <c r="CI63" s="2741">
        <v>0</v>
      </c>
      <c r="CJ63" s="2741">
        <v>0</v>
      </c>
      <c r="CK63" s="2741">
        <v>0</v>
      </c>
      <c r="CL63" s="2741">
        <v>0</v>
      </c>
      <c r="CM63" s="2741">
        <v>0</v>
      </c>
      <c r="CN63" s="2741">
        <v>0</v>
      </c>
      <c r="CO63" s="2741">
        <v>0</v>
      </c>
      <c r="CP63" s="2741">
        <v>0</v>
      </c>
      <c r="CQ63" s="2741">
        <v>0</v>
      </c>
      <c r="CR63" s="2741">
        <v>0</v>
      </c>
      <c r="CS63" s="2741">
        <v>0</v>
      </c>
      <c r="CT63" s="2741">
        <v>0</v>
      </c>
      <c r="CU63" s="2741">
        <v>0</v>
      </c>
      <c r="CV63" s="2741">
        <v>0</v>
      </c>
      <c r="CW63" s="2741">
        <v>0</v>
      </c>
      <c r="CX63" s="2741">
        <v>0</v>
      </c>
      <c r="CY63" s="2741">
        <v>0</v>
      </c>
      <c r="CZ63" s="2741">
        <v>0</v>
      </c>
      <c r="DA63" s="2741">
        <v>0</v>
      </c>
      <c r="DB63" s="2741">
        <v>0</v>
      </c>
      <c r="DC63" s="2741">
        <v>0</v>
      </c>
      <c r="DD63" s="2741">
        <v>0</v>
      </c>
      <c r="DE63" s="2741">
        <v>0</v>
      </c>
      <c r="DF63" s="2741">
        <v>0</v>
      </c>
      <c r="DG63" s="2741">
        <v>0</v>
      </c>
      <c r="DH63" s="2741">
        <v>0</v>
      </c>
      <c r="DI63" s="2741">
        <v>0</v>
      </c>
      <c r="DJ63" s="2741">
        <v>0</v>
      </c>
      <c r="DK63" s="2741">
        <v>0</v>
      </c>
      <c r="DL63" s="2741">
        <v>0</v>
      </c>
      <c r="DM63" s="2741">
        <v>0</v>
      </c>
      <c r="DN63" s="2741">
        <v>0</v>
      </c>
      <c r="DO63" s="2741">
        <v>0</v>
      </c>
      <c r="DP63" s="2741">
        <v>0</v>
      </c>
      <c r="DQ63" s="2741">
        <v>0</v>
      </c>
      <c r="DR63" s="2741">
        <v>0</v>
      </c>
      <c r="DS63" s="2741">
        <v>0</v>
      </c>
      <c r="DT63" s="2741">
        <v>0</v>
      </c>
      <c r="DU63" s="2741">
        <v>0</v>
      </c>
      <c r="DV63" s="2741">
        <v>0</v>
      </c>
      <c r="DW63" s="2741">
        <v>0</v>
      </c>
      <c r="DX63" s="2741">
        <v>0</v>
      </c>
      <c r="DY63" s="2741">
        <v>0</v>
      </c>
      <c r="DZ63" s="2741">
        <v>0</v>
      </c>
      <c r="EA63" s="2741">
        <v>0</v>
      </c>
      <c r="EB63" s="2741">
        <v>0</v>
      </c>
      <c r="EC63" s="2741">
        <v>0</v>
      </c>
      <c r="ED63" s="2744">
        <v>0</v>
      </c>
      <c r="EE63" s="2744">
        <v>0</v>
      </c>
      <c r="EF63" s="2744">
        <v>0</v>
      </c>
      <c r="EG63" s="2744">
        <v>0</v>
      </c>
      <c r="EH63" s="2744">
        <v>0</v>
      </c>
      <c r="EI63" s="2744">
        <v>0</v>
      </c>
      <c r="EJ63" s="2744">
        <v>0</v>
      </c>
      <c r="EK63" s="2744">
        <v>0</v>
      </c>
      <c r="EL63" s="2744">
        <v>0</v>
      </c>
      <c r="EM63" s="2744">
        <v>0</v>
      </c>
      <c r="EN63" s="2744">
        <v>0</v>
      </c>
      <c r="EO63" s="2744">
        <v>0</v>
      </c>
      <c r="EP63" s="2744">
        <v>0</v>
      </c>
      <c r="EQ63" s="2744">
        <v>0</v>
      </c>
      <c r="ER63" s="2744">
        <v>0</v>
      </c>
      <c r="ES63" s="2744">
        <v>0</v>
      </c>
      <c r="ET63" s="2744"/>
      <c r="EU63" s="2744"/>
      <c r="EV63" s="2744"/>
      <c r="EW63" s="2744"/>
      <c r="EX63" s="2744"/>
      <c r="EY63" s="2744"/>
      <c r="EZ63" s="2744"/>
      <c r="FA63" s="2744"/>
      <c r="FB63" s="2744"/>
      <c r="FC63" s="2744"/>
      <c r="FD63" s="2744"/>
      <c r="FE63" s="2744"/>
      <c r="FF63" s="2744"/>
      <c r="FG63" s="2744"/>
      <c r="FH63" s="2744"/>
      <c r="FI63" s="2744"/>
      <c r="FJ63" s="2744"/>
      <c r="FK63" s="2744"/>
      <c r="FL63" s="2744"/>
      <c r="FM63" s="2744"/>
      <c r="FN63" s="999">
        <f t="shared" si="2"/>
        <v>0</v>
      </c>
      <c r="FO63" s="2744"/>
      <c r="FP63" s="2744"/>
      <c r="FQ63" s="2744"/>
      <c r="FR63" s="999">
        <f t="shared" si="3"/>
        <v>0</v>
      </c>
      <c r="FS63" s="2744"/>
      <c r="FT63" s="2744"/>
      <c r="FU63" s="2744"/>
      <c r="FV63" s="999">
        <f t="shared" si="4"/>
        <v>0</v>
      </c>
      <c r="FW63" s="2744"/>
      <c r="FX63" s="2744"/>
      <c r="FY63" s="2744"/>
      <c r="FZ63" s="999">
        <f t="shared" si="5"/>
        <v>0</v>
      </c>
      <c r="GA63" s="2744"/>
      <c r="GB63" s="2744"/>
      <c r="GC63" s="2744"/>
      <c r="GD63" s="2744"/>
      <c r="GE63" s="999">
        <f t="shared" ref="GE63:GE69" si="49">GD63+GC63+GB63</f>
        <v>0</v>
      </c>
      <c r="GF63" s="999"/>
      <c r="GG63" s="999"/>
      <c r="GH63" s="999"/>
      <c r="GI63" s="999">
        <f t="shared" ref="GI63:GI69" si="50">GH63+GG63+GF63</f>
        <v>0</v>
      </c>
      <c r="GJ63" s="999"/>
      <c r="GK63" s="999"/>
      <c r="GL63" s="999"/>
      <c r="GM63" s="999">
        <f t="shared" ref="GM63:GM69" si="51">GL63+GK63+GJ63</f>
        <v>0</v>
      </c>
      <c r="GN63" s="2744"/>
      <c r="GO63" s="2744"/>
      <c r="GP63" s="2744"/>
      <c r="GQ63" s="2744">
        <f t="shared" ref="GQ63:GQ69" si="52">GP63+GO63+GN63</f>
        <v>0</v>
      </c>
      <c r="GR63" s="999">
        <f t="shared" si="6"/>
        <v>0</v>
      </c>
      <c r="GS63" s="1002"/>
      <c r="GT63" s="999"/>
      <c r="GU63" s="999"/>
      <c r="GV63" s="999">
        <f t="shared" si="12"/>
        <v>0</v>
      </c>
      <c r="GW63" s="999"/>
      <c r="GX63" s="999"/>
      <c r="GY63" s="999"/>
      <c r="GZ63" s="999"/>
      <c r="HA63" s="999"/>
      <c r="HB63" s="999"/>
      <c r="HC63" s="999"/>
      <c r="HD63" s="999"/>
      <c r="HE63" s="999"/>
      <c r="HF63" s="999"/>
      <c r="HG63" s="1018"/>
      <c r="HH63" s="1018">
        <v>110.62</v>
      </c>
      <c r="HI63" s="1001">
        <f t="shared" si="11"/>
        <v>110.62</v>
      </c>
      <c r="HJ63" s="1002"/>
      <c r="HK63" s="999"/>
      <c r="HL63" s="999"/>
      <c r="HM63" s="999"/>
      <c r="HN63" s="999"/>
      <c r="HO63" s="999"/>
      <c r="HP63" s="999"/>
      <c r="HQ63" s="945">
        <f t="shared" si="14"/>
        <v>0</v>
      </c>
      <c r="HR63" s="999"/>
      <c r="HS63" s="945"/>
      <c r="HT63" s="945"/>
      <c r="HU63" s="945"/>
      <c r="HV63" s="945"/>
      <c r="HW63" s="945"/>
      <c r="HX63" s="945"/>
      <c r="HY63" s="945"/>
      <c r="HZ63" s="1001">
        <f t="shared" si="42"/>
        <v>0</v>
      </c>
      <c r="IA63" s="1007"/>
      <c r="IB63" s="945"/>
      <c r="IC63" s="945"/>
      <c r="ID63" s="1006"/>
    </row>
    <row r="64" spans="1:238" s="1043" customFormat="1" ht="19.5" hidden="1" customHeight="1" thickBot="1">
      <c r="A64" s="2727" t="s">
        <v>793</v>
      </c>
      <c r="B64" s="1041"/>
      <c r="C64" s="1041"/>
      <c r="D64" s="1041"/>
      <c r="E64" s="1041"/>
      <c r="F64" s="1041"/>
      <c r="G64" s="1041"/>
      <c r="H64" s="1041"/>
      <c r="I64" s="1041"/>
      <c r="J64" s="1041"/>
      <c r="K64" s="1041"/>
      <c r="L64" s="1041"/>
      <c r="M64" s="1041"/>
      <c r="N64" s="1041"/>
      <c r="O64" s="1041"/>
      <c r="P64" s="1041"/>
      <c r="Q64" s="1041"/>
      <c r="R64" s="1041"/>
      <c r="S64" s="1041"/>
      <c r="T64" s="1041"/>
      <c r="U64" s="1041"/>
      <c r="V64" s="1041"/>
      <c r="W64" s="1041"/>
      <c r="X64" s="1041"/>
      <c r="Y64" s="1041"/>
      <c r="Z64" s="1041"/>
      <c r="AA64" s="1041"/>
      <c r="AB64" s="1041"/>
      <c r="AC64" s="1041"/>
      <c r="AD64" s="1041"/>
      <c r="AE64" s="1041"/>
      <c r="AF64" s="1041"/>
      <c r="AG64" s="1041"/>
      <c r="AH64" s="1041"/>
      <c r="AI64" s="1041"/>
      <c r="AJ64" s="1041"/>
      <c r="AK64" s="1041"/>
      <c r="AL64" s="1041"/>
      <c r="AM64" s="1041"/>
      <c r="AN64" s="1041"/>
      <c r="AO64" s="1041"/>
      <c r="AP64" s="1041"/>
      <c r="AQ64" s="1041"/>
      <c r="AR64" s="1041"/>
      <c r="AS64" s="1041"/>
      <c r="AT64" s="1041"/>
      <c r="AU64" s="1041"/>
      <c r="AV64" s="1041"/>
      <c r="AW64" s="1041"/>
      <c r="AX64" s="1041"/>
      <c r="AY64" s="1042"/>
      <c r="AZ64" s="1042"/>
      <c r="BA64" s="1042"/>
      <c r="BB64" s="1042"/>
      <c r="BC64" s="1042"/>
      <c r="BD64" s="1042"/>
      <c r="BE64" s="1042"/>
      <c r="BF64" s="1042"/>
      <c r="BG64" s="1042"/>
      <c r="BH64" s="1042"/>
      <c r="BI64" s="2739"/>
      <c r="BJ64" s="2739"/>
      <c r="BK64" s="2739">
        <v>0</v>
      </c>
      <c r="BL64" s="2739">
        <v>0</v>
      </c>
      <c r="BM64" s="2739">
        <v>0</v>
      </c>
      <c r="BN64" s="2739">
        <v>0</v>
      </c>
      <c r="BO64" s="2739">
        <v>16.81336941</v>
      </c>
      <c r="BP64" s="2739">
        <v>16.81336941</v>
      </c>
      <c r="BQ64" s="2739">
        <v>0</v>
      </c>
      <c r="BR64" s="2739">
        <v>0</v>
      </c>
      <c r="BS64" s="2739">
        <v>4.7356130199999997</v>
      </c>
      <c r="BT64" s="2740">
        <v>4.7356130199999997</v>
      </c>
      <c r="BU64" s="2740">
        <v>0</v>
      </c>
      <c r="BV64" s="2740">
        <v>0</v>
      </c>
      <c r="BW64" s="2740">
        <v>2.7844765699999998</v>
      </c>
      <c r="BX64" s="2740">
        <v>2.7844765699999998</v>
      </c>
      <c r="BY64" s="2740">
        <v>13.51646015</v>
      </c>
      <c r="BZ64" s="2740">
        <v>11.29225999</v>
      </c>
      <c r="CA64" s="2740">
        <v>12.190179609999999</v>
      </c>
      <c r="CB64" s="2740">
        <v>36.99889975</v>
      </c>
      <c r="CC64" s="2740">
        <v>0</v>
      </c>
      <c r="CD64" s="2740">
        <v>0</v>
      </c>
      <c r="CE64" s="2740">
        <v>0</v>
      </c>
      <c r="CF64" s="2740">
        <v>0</v>
      </c>
      <c r="CG64" s="2740">
        <v>0</v>
      </c>
      <c r="CH64" s="2740">
        <v>0</v>
      </c>
      <c r="CI64" s="2740">
        <v>0</v>
      </c>
      <c r="CJ64" s="2740">
        <v>0</v>
      </c>
      <c r="CK64" s="2740">
        <v>0</v>
      </c>
      <c r="CL64" s="2740">
        <v>0</v>
      </c>
      <c r="CM64" s="2740">
        <v>0</v>
      </c>
      <c r="CN64" s="2740">
        <v>0</v>
      </c>
      <c r="CO64" s="2740">
        <v>0</v>
      </c>
      <c r="CP64" s="2740">
        <v>0</v>
      </c>
      <c r="CQ64" s="2740">
        <v>0</v>
      </c>
      <c r="CR64" s="2740">
        <v>0</v>
      </c>
      <c r="CS64" s="2740">
        <v>0</v>
      </c>
      <c r="CT64" s="2740">
        <v>0</v>
      </c>
      <c r="CU64" s="2740">
        <v>0</v>
      </c>
      <c r="CV64" s="2740">
        <v>0</v>
      </c>
      <c r="CW64" s="2740">
        <v>0</v>
      </c>
      <c r="CX64" s="2740">
        <v>0</v>
      </c>
      <c r="CY64" s="2740">
        <v>0</v>
      </c>
      <c r="CZ64" s="2740">
        <v>0</v>
      </c>
      <c r="DA64" s="2740">
        <v>0</v>
      </c>
      <c r="DB64" s="2740">
        <v>0</v>
      </c>
      <c r="DC64" s="2740">
        <v>0</v>
      </c>
      <c r="DD64" s="2740">
        <v>0</v>
      </c>
      <c r="DE64" s="2740">
        <v>0</v>
      </c>
      <c r="DF64" s="2740">
        <v>0</v>
      </c>
      <c r="DG64" s="2740">
        <v>0</v>
      </c>
      <c r="DH64" s="2740">
        <v>0</v>
      </c>
      <c r="DI64" s="2740">
        <v>0</v>
      </c>
      <c r="DJ64" s="2740">
        <v>0</v>
      </c>
      <c r="DK64" s="2740">
        <v>0</v>
      </c>
      <c r="DL64" s="2740">
        <v>0</v>
      </c>
      <c r="DM64" s="2740">
        <v>0</v>
      </c>
      <c r="DN64" s="2740">
        <v>0</v>
      </c>
      <c r="DO64" s="2740">
        <v>0</v>
      </c>
      <c r="DP64" s="2740">
        <v>0</v>
      </c>
      <c r="DQ64" s="2740">
        <v>0</v>
      </c>
      <c r="DR64" s="2740">
        <v>0</v>
      </c>
      <c r="DS64" s="2740">
        <v>0</v>
      </c>
      <c r="DT64" s="2740">
        <v>0</v>
      </c>
      <c r="DU64" s="2740">
        <v>0</v>
      </c>
      <c r="DV64" s="2740">
        <v>0</v>
      </c>
      <c r="DW64" s="2740">
        <v>0</v>
      </c>
      <c r="DX64" s="2740">
        <v>0</v>
      </c>
      <c r="DY64" s="2740">
        <v>0</v>
      </c>
      <c r="DZ64" s="2740">
        <v>0</v>
      </c>
      <c r="EA64" s="2740">
        <v>0</v>
      </c>
      <c r="EB64" s="2740">
        <v>0</v>
      </c>
      <c r="EC64" s="2740">
        <v>0</v>
      </c>
      <c r="ED64" s="2739">
        <v>0</v>
      </c>
      <c r="EE64" s="2739">
        <v>0</v>
      </c>
      <c r="EF64" s="2739">
        <v>0</v>
      </c>
      <c r="EG64" s="2739">
        <v>0</v>
      </c>
      <c r="EH64" s="2739">
        <v>0</v>
      </c>
      <c r="EI64" s="2739">
        <v>0</v>
      </c>
      <c r="EJ64" s="2739">
        <v>0</v>
      </c>
      <c r="EK64" s="2739">
        <v>0</v>
      </c>
      <c r="EL64" s="2739">
        <v>0</v>
      </c>
      <c r="EM64" s="2739">
        <v>0</v>
      </c>
      <c r="EN64" s="2739">
        <v>0</v>
      </c>
      <c r="EO64" s="2739">
        <v>0</v>
      </c>
      <c r="EP64" s="2739">
        <v>0</v>
      </c>
      <c r="EQ64" s="2739">
        <v>0</v>
      </c>
      <c r="ER64" s="2739">
        <v>0</v>
      </c>
      <c r="ES64" s="2739">
        <v>0</v>
      </c>
      <c r="ET64" s="2739"/>
      <c r="EU64" s="2739"/>
      <c r="EV64" s="2739"/>
      <c r="EW64" s="2739"/>
      <c r="EX64" s="2739"/>
      <c r="EY64" s="2739"/>
      <c r="EZ64" s="2739"/>
      <c r="FA64" s="2739"/>
      <c r="FB64" s="2739"/>
      <c r="FC64" s="2739"/>
      <c r="FD64" s="2739"/>
      <c r="FE64" s="2739"/>
      <c r="FF64" s="2739"/>
      <c r="FG64" s="2739"/>
      <c r="FH64" s="2739"/>
      <c r="FI64" s="2739"/>
      <c r="FJ64" s="2739"/>
      <c r="FK64" s="2739"/>
      <c r="FL64" s="2739"/>
      <c r="FM64" s="2739"/>
      <c r="FN64" s="999">
        <f t="shared" si="2"/>
        <v>0</v>
      </c>
      <c r="FO64" s="2739"/>
      <c r="FP64" s="2739"/>
      <c r="FQ64" s="2739"/>
      <c r="FR64" s="999">
        <f t="shared" si="3"/>
        <v>0</v>
      </c>
      <c r="FS64" s="2739"/>
      <c r="FT64" s="2739"/>
      <c r="FU64" s="2739"/>
      <c r="FV64" s="999">
        <f t="shared" si="4"/>
        <v>0</v>
      </c>
      <c r="FW64" s="2739"/>
      <c r="FX64" s="2739"/>
      <c r="FY64" s="2739"/>
      <c r="FZ64" s="999">
        <f t="shared" si="5"/>
        <v>0</v>
      </c>
      <c r="GA64" s="2739"/>
      <c r="GB64" s="2739"/>
      <c r="GC64" s="2739"/>
      <c r="GD64" s="2739"/>
      <c r="GE64" s="999">
        <f t="shared" si="49"/>
        <v>0</v>
      </c>
      <c r="GF64" s="999"/>
      <c r="GG64" s="999"/>
      <c r="GH64" s="999"/>
      <c r="GI64" s="999">
        <f t="shared" si="50"/>
        <v>0</v>
      </c>
      <c r="GJ64" s="999"/>
      <c r="GK64" s="999"/>
      <c r="GL64" s="999"/>
      <c r="GM64" s="999">
        <f t="shared" si="51"/>
        <v>0</v>
      </c>
      <c r="GN64" s="2739"/>
      <c r="GO64" s="2739"/>
      <c r="GP64" s="2739"/>
      <c r="GQ64" s="2739">
        <f t="shared" si="52"/>
        <v>0</v>
      </c>
      <c r="GR64" s="999">
        <f t="shared" si="6"/>
        <v>0</v>
      </c>
      <c r="GS64" s="1002"/>
      <c r="GT64" s="999"/>
      <c r="GU64" s="999"/>
      <c r="GV64" s="999">
        <f t="shared" si="12"/>
        <v>0</v>
      </c>
      <c r="GW64" s="999"/>
      <c r="GX64" s="999"/>
      <c r="GY64" s="999"/>
      <c r="GZ64" s="999"/>
      <c r="HA64" s="999"/>
      <c r="HB64" s="999"/>
      <c r="HC64" s="999"/>
      <c r="HD64" s="999"/>
      <c r="HE64" s="999"/>
      <c r="HF64" s="999"/>
      <c r="HG64" s="1018"/>
      <c r="HH64" s="1018">
        <v>111.62</v>
      </c>
      <c r="HI64" s="1001">
        <f t="shared" si="11"/>
        <v>111.62</v>
      </c>
      <c r="HJ64" s="1002"/>
      <c r="HK64" s="999"/>
      <c r="HL64" s="999"/>
      <c r="HM64" s="999"/>
      <c r="HN64" s="999"/>
      <c r="HO64" s="999"/>
      <c r="HP64" s="999"/>
      <c r="HQ64" s="945">
        <f t="shared" si="14"/>
        <v>0</v>
      </c>
      <c r="HR64" s="999"/>
      <c r="HS64" s="945"/>
      <c r="HT64" s="945"/>
      <c r="HU64" s="945"/>
      <c r="HV64" s="945"/>
      <c r="HW64" s="945"/>
      <c r="HX64" s="945"/>
      <c r="HY64" s="945"/>
      <c r="HZ64" s="1001">
        <f t="shared" si="42"/>
        <v>0</v>
      </c>
      <c r="IA64" s="1007"/>
      <c r="IB64" s="945"/>
      <c r="IC64" s="945"/>
      <c r="ID64" s="1006"/>
    </row>
    <row r="65" spans="1:239" s="1043" customFormat="1" ht="19.5" hidden="1" customHeight="1" thickBot="1">
      <c r="A65" s="2727" t="s">
        <v>848</v>
      </c>
      <c r="B65" s="1041"/>
      <c r="C65" s="1041"/>
      <c r="D65" s="1041"/>
      <c r="E65" s="1041"/>
      <c r="F65" s="1041"/>
      <c r="G65" s="1041"/>
      <c r="H65" s="1041"/>
      <c r="I65" s="1041"/>
      <c r="J65" s="1041"/>
      <c r="K65" s="1041"/>
      <c r="L65" s="1041"/>
      <c r="M65" s="1041"/>
      <c r="N65" s="1041"/>
      <c r="O65" s="1041"/>
      <c r="P65" s="1041"/>
      <c r="Q65" s="1041"/>
      <c r="R65" s="1041"/>
      <c r="S65" s="1041"/>
      <c r="T65" s="1041"/>
      <c r="U65" s="1041"/>
      <c r="V65" s="1041"/>
      <c r="W65" s="1041"/>
      <c r="X65" s="1041"/>
      <c r="Y65" s="1041"/>
      <c r="Z65" s="1041"/>
      <c r="AA65" s="1041"/>
      <c r="AB65" s="1041"/>
      <c r="AC65" s="1041"/>
      <c r="AD65" s="1041"/>
      <c r="AE65" s="1041"/>
      <c r="AF65" s="1041"/>
      <c r="AG65" s="1041"/>
      <c r="AH65" s="1041"/>
      <c r="AI65" s="1041"/>
      <c r="AJ65" s="1041"/>
      <c r="AK65" s="1041"/>
      <c r="AL65" s="1041"/>
      <c r="AM65" s="1041"/>
      <c r="AN65" s="1041"/>
      <c r="AO65" s="1041"/>
      <c r="AP65" s="1041"/>
      <c r="AQ65" s="1041"/>
      <c r="AR65" s="1041"/>
      <c r="AS65" s="1041"/>
      <c r="AT65" s="1041"/>
      <c r="AU65" s="1041"/>
      <c r="AV65" s="1041"/>
      <c r="AW65" s="1041"/>
      <c r="AX65" s="1041"/>
      <c r="AY65" s="1042"/>
      <c r="AZ65" s="1042"/>
      <c r="BA65" s="1042"/>
      <c r="BB65" s="1042"/>
      <c r="BC65" s="1042"/>
      <c r="BD65" s="1042"/>
      <c r="BE65" s="1042"/>
      <c r="BF65" s="1042"/>
      <c r="BG65" s="1042"/>
      <c r="BH65" s="1042"/>
      <c r="BI65" s="2739"/>
      <c r="BJ65" s="2739"/>
      <c r="BK65" s="2739">
        <v>0</v>
      </c>
      <c r="BL65" s="2739">
        <v>0</v>
      </c>
      <c r="BM65" s="2739">
        <v>0</v>
      </c>
      <c r="BN65" s="2739">
        <v>0</v>
      </c>
      <c r="BO65" s="2739">
        <v>142.30527027000002</v>
      </c>
      <c r="BP65" s="2739">
        <v>142.30527027000002</v>
      </c>
      <c r="BQ65" s="2739">
        <v>0</v>
      </c>
      <c r="BR65" s="2739">
        <v>0</v>
      </c>
      <c r="BS65" s="2739">
        <v>51.576307920000005</v>
      </c>
      <c r="BT65" s="2740">
        <v>51.576307920000005</v>
      </c>
      <c r="BU65" s="2740">
        <v>0</v>
      </c>
      <c r="BV65" s="2740">
        <v>0</v>
      </c>
      <c r="BW65" s="2740">
        <v>54.81968354</v>
      </c>
      <c r="BX65" s="2740">
        <v>54.81968354</v>
      </c>
      <c r="BY65" s="2740">
        <v>28.171120429999998</v>
      </c>
      <c r="BZ65" s="2740">
        <v>386.39201352999999</v>
      </c>
      <c r="CA65" s="2740">
        <v>1508.31972997</v>
      </c>
      <c r="CB65" s="2740">
        <v>1922.88286393</v>
      </c>
      <c r="CC65" s="2740">
        <v>0</v>
      </c>
      <c r="CD65" s="2740">
        <v>0</v>
      </c>
      <c r="CE65" s="2740">
        <v>0</v>
      </c>
      <c r="CF65" s="2740">
        <v>0</v>
      </c>
      <c r="CG65" s="2740">
        <v>0</v>
      </c>
      <c r="CH65" s="2740">
        <v>0</v>
      </c>
      <c r="CI65" s="2740">
        <v>0</v>
      </c>
      <c r="CJ65" s="2740">
        <v>0</v>
      </c>
      <c r="CK65" s="2740">
        <v>0</v>
      </c>
      <c r="CL65" s="2740">
        <v>0</v>
      </c>
      <c r="CM65" s="2740">
        <v>0</v>
      </c>
      <c r="CN65" s="2740">
        <v>0</v>
      </c>
      <c r="CO65" s="2740">
        <v>0</v>
      </c>
      <c r="CP65" s="2740">
        <v>0</v>
      </c>
      <c r="CQ65" s="2740">
        <v>0</v>
      </c>
      <c r="CR65" s="2740">
        <v>0</v>
      </c>
      <c r="CS65" s="2740">
        <v>0</v>
      </c>
      <c r="CT65" s="2740">
        <v>0</v>
      </c>
      <c r="CU65" s="2740">
        <v>0</v>
      </c>
      <c r="CV65" s="2740">
        <v>0</v>
      </c>
      <c r="CW65" s="2740">
        <v>0</v>
      </c>
      <c r="CX65" s="2740">
        <v>0</v>
      </c>
      <c r="CY65" s="2740">
        <v>0</v>
      </c>
      <c r="CZ65" s="2740">
        <v>0</v>
      </c>
      <c r="DA65" s="2740">
        <v>0</v>
      </c>
      <c r="DB65" s="2740">
        <v>0</v>
      </c>
      <c r="DC65" s="2740">
        <v>0</v>
      </c>
      <c r="DD65" s="2740">
        <v>0</v>
      </c>
      <c r="DE65" s="2740">
        <v>0</v>
      </c>
      <c r="DF65" s="2740">
        <v>0</v>
      </c>
      <c r="DG65" s="2740">
        <v>0</v>
      </c>
      <c r="DH65" s="2740">
        <v>0</v>
      </c>
      <c r="DI65" s="2740">
        <v>0</v>
      </c>
      <c r="DJ65" s="2740">
        <v>0</v>
      </c>
      <c r="DK65" s="2740">
        <v>0</v>
      </c>
      <c r="DL65" s="2740">
        <v>0</v>
      </c>
      <c r="DM65" s="2740">
        <v>0</v>
      </c>
      <c r="DN65" s="2740">
        <v>0</v>
      </c>
      <c r="DO65" s="2740">
        <v>0</v>
      </c>
      <c r="DP65" s="2740">
        <v>0</v>
      </c>
      <c r="DQ65" s="2740">
        <v>0</v>
      </c>
      <c r="DR65" s="2740">
        <v>0</v>
      </c>
      <c r="DS65" s="2740">
        <v>0</v>
      </c>
      <c r="DT65" s="2740">
        <v>0</v>
      </c>
      <c r="DU65" s="2740">
        <v>0</v>
      </c>
      <c r="DV65" s="2740">
        <v>0</v>
      </c>
      <c r="DW65" s="2740">
        <v>0</v>
      </c>
      <c r="DX65" s="2740">
        <v>0</v>
      </c>
      <c r="DY65" s="2740">
        <v>0</v>
      </c>
      <c r="DZ65" s="2740">
        <v>0</v>
      </c>
      <c r="EA65" s="2740">
        <v>0</v>
      </c>
      <c r="EB65" s="2740">
        <v>0</v>
      </c>
      <c r="EC65" s="2740">
        <v>0</v>
      </c>
      <c r="ED65" s="2739">
        <v>0</v>
      </c>
      <c r="EE65" s="2739">
        <v>0</v>
      </c>
      <c r="EF65" s="2739">
        <v>0</v>
      </c>
      <c r="EG65" s="2739">
        <v>0</v>
      </c>
      <c r="EH65" s="2739">
        <v>0</v>
      </c>
      <c r="EI65" s="2739">
        <v>0</v>
      </c>
      <c r="EJ65" s="2739">
        <v>0</v>
      </c>
      <c r="EK65" s="2739">
        <v>0</v>
      </c>
      <c r="EL65" s="2739">
        <v>0</v>
      </c>
      <c r="EM65" s="2739">
        <v>0</v>
      </c>
      <c r="EN65" s="2739">
        <v>0</v>
      </c>
      <c r="EO65" s="2739">
        <v>0</v>
      </c>
      <c r="EP65" s="2739">
        <v>0</v>
      </c>
      <c r="EQ65" s="2739">
        <v>0</v>
      </c>
      <c r="ER65" s="2739">
        <v>0</v>
      </c>
      <c r="ES65" s="2739">
        <v>0</v>
      </c>
      <c r="ET65" s="2739"/>
      <c r="EU65" s="2739"/>
      <c r="EV65" s="2739"/>
      <c r="EW65" s="2739"/>
      <c r="EX65" s="2739"/>
      <c r="EY65" s="2739"/>
      <c r="EZ65" s="2739"/>
      <c r="FA65" s="2739"/>
      <c r="FB65" s="2739"/>
      <c r="FC65" s="2739"/>
      <c r="FD65" s="2739"/>
      <c r="FE65" s="2739"/>
      <c r="FF65" s="2739"/>
      <c r="FG65" s="2739"/>
      <c r="FH65" s="2739"/>
      <c r="FI65" s="2739"/>
      <c r="FJ65" s="2739"/>
      <c r="FK65" s="2739"/>
      <c r="FL65" s="2739"/>
      <c r="FM65" s="2739"/>
      <c r="FN65" s="999">
        <f t="shared" si="2"/>
        <v>0</v>
      </c>
      <c r="FO65" s="2739"/>
      <c r="FP65" s="2739"/>
      <c r="FQ65" s="2739"/>
      <c r="FR65" s="999">
        <f t="shared" si="3"/>
        <v>0</v>
      </c>
      <c r="FS65" s="2739"/>
      <c r="FT65" s="2739"/>
      <c r="FU65" s="2739"/>
      <c r="FV65" s="999">
        <f t="shared" si="4"/>
        <v>0</v>
      </c>
      <c r="FW65" s="2739"/>
      <c r="FX65" s="2739"/>
      <c r="FY65" s="2739"/>
      <c r="FZ65" s="999">
        <f t="shared" si="5"/>
        <v>0</v>
      </c>
      <c r="GA65" s="2739"/>
      <c r="GB65" s="2739"/>
      <c r="GC65" s="2739"/>
      <c r="GD65" s="2739"/>
      <c r="GE65" s="999">
        <f t="shared" si="49"/>
        <v>0</v>
      </c>
      <c r="GF65" s="999"/>
      <c r="GG65" s="999"/>
      <c r="GH65" s="999"/>
      <c r="GI65" s="999">
        <f t="shared" si="50"/>
        <v>0</v>
      </c>
      <c r="GJ65" s="999"/>
      <c r="GK65" s="999"/>
      <c r="GL65" s="999"/>
      <c r="GM65" s="999">
        <f t="shared" si="51"/>
        <v>0</v>
      </c>
      <c r="GN65" s="2739"/>
      <c r="GO65" s="2739"/>
      <c r="GP65" s="2739"/>
      <c r="GQ65" s="2739">
        <f t="shared" si="52"/>
        <v>0</v>
      </c>
      <c r="GR65" s="999">
        <f t="shared" si="6"/>
        <v>0</v>
      </c>
      <c r="GS65" s="1002"/>
      <c r="GT65" s="999"/>
      <c r="GU65" s="999"/>
      <c r="GV65" s="999">
        <f t="shared" si="12"/>
        <v>0</v>
      </c>
      <c r="GW65" s="999"/>
      <c r="GX65" s="999"/>
      <c r="GY65" s="999"/>
      <c r="GZ65" s="999"/>
      <c r="HA65" s="999"/>
      <c r="HB65" s="999"/>
      <c r="HC65" s="999"/>
      <c r="HD65" s="999"/>
      <c r="HE65" s="999"/>
      <c r="HF65" s="999"/>
      <c r="HG65" s="1018"/>
      <c r="HH65" s="1018">
        <v>112.62</v>
      </c>
      <c r="HI65" s="1001">
        <f t="shared" si="11"/>
        <v>112.62</v>
      </c>
      <c r="HJ65" s="1002"/>
      <c r="HK65" s="999"/>
      <c r="HL65" s="999"/>
      <c r="HM65" s="999"/>
      <c r="HN65" s="999"/>
      <c r="HO65" s="999"/>
      <c r="HP65" s="999"/>
      <c r="HQ65" s="945">
        <f t="shared" si="14"/>
        <v>0</v>
      </c>
      <c r="HR65" s="999"/>
      <c r="HS65" s="945"/>
      <c r="HT65" s="945"/>
      <c r="HU65" s="945"/>
      <c r="HV65" s="945"/>
      <c r="HW65" s="945"/>
      <c r="HX65" s="945"/>
      <c r="HY65" s="945"/>
      <c r="HZ65" s="1001">
        <f t="shared" si="42"/>
        <v>0</v>
      </c>
      <c r="IA65" s="1007"/>
      <c r="IB65" s="945"/>
      <c r="IC65" s="945"/>
      <c r="ID65" s="1006"/>
    </row>
    <row r="66" spans="1:239" s="1043" customFormat="1" ht="19.5" hidden="1" customHeight="1" thickBot="1">
      <c r="A66" s="2727" t="s">
        <v>849</v>
      </c>
      <c r="B66" s="1041"/>
      <c r="C66" s="1041"/>
      <c r="D66" s="1041"/>
      <c r="E66" s="1041"/>
      <c r="F66" s="1041"/>
      <c r="G66" s="1041"/>
      <c r="H66" s="1041"/>
      <c r="I66" s="1041"/>
      <c r="J66" s="1041"/>
      <c r="K66" s="1041"/>
      <c r="L66" s="1041"/>
      <c r="M66" s="1041"/>
      <c r="N66" s="1041"/>
      <c r="O66" s="1041"/>
      <c r="P66" s="1041"/>
      <c r="Q66" s="1041"/>
      <c r="R66" s="1041"/>
      <c r="S66" s="1041"/>
      <c r="T66" s="1041"/>
      <c r="U66" s="1041"/>
      <c r="V66" s="1041"/>
      <c r="W66" s="1041"/>
      <c r="X66" s="1041"/>
      <c r="Y66" s="1041"/>
      <c r="Z66" s="1041"/>
      <c r="AA66" s="1041"/>
      <c r="AB66" s="1041"/>
      <c r="AC66" s="1041"/>
      <c r="AD66" s="1041"/>
      <c r="AE66" s="1041"/>
      <c r="AF66" s="1041"/>
      <c r="AG66" s="1041"/>
      <c r="AH66" s="1041"/>
      <c r="AI66" s="1041"/>
      <c r="AJ66" s="1041"/>
      <c r="AK66" s="1041"/>
      <c r="AL66" s="1041"/>
      <c r="AM66" s="1041"/>
      <c r="AN66" s="1041"/>
      <c r="AO66" s="1041"/>
      <c r="AP66" s="1041"/>
      <c r="AQ66" s="1041"/>
      <c r="AR66" s="1041"/>
      <c r="AS66" s="1041"/>
      <c r="AT66" s="1041"/>
      <c r="AU66" s="1041"/>
      <c r="AV66" s="1041"/>
      <c r="AW66" s="1041"/>
      <c r="AX66" s="1041"/>
      <c r="AY66" s="1042"/>
      <c r="AZ66" s="1042"/>
      <c r="BA66" s="1042"/>
      <c r="BB66" s="1042"/>
      <c r="BC66" s="1042"/>
      <c r="BD66" s="1042"/>
      <c r="BE66" s="1042"/>
      <c r="BF66" s="1042"/>
      <c r="BG66" s="1042"/>
      <c r="BH66" s="1042"/>
      <c r="BI66" s="2739"/>
      <c r="BJ66" s="2739"/>
      <c r="BK66" s="2739">
        <v>0</v>
      </c>
      <c r="BL66" s="2739">
        <v>0</v>
      </c>
      <c r="BM66" s="2739">
        <v>0</v>
      </c>
      <c r="BN66" s="2739">
        <v>0</v>
      </c>
      <c r="BO66" s="2739">
        <v>82.024553180000012</v>
      </c>
      <c r="BP66" s="2739">
        <v>82.024553180000012</v>
      </c>
      <c r="BQ66" s="2739">
        <v>0</v>
      </c>
      <c r="BR66" s="2739">
        <v>0</v>
      </c>
      <c r="BS66" s="2739">
        <v>255.13708828</v>
      </c>
      <c r="BT66" s="2740">
        <v>255.13708828</v>
      </c>
      <c r="BU66" s="2740">
        <v>0</v>
      </c>
      <c r="BV66" s="2740">
        <v>0</v>
      </c>
      <c r="BW66" s="2740">
        <v>127.99355928</v>
      </c>
      <c r="BX66" s="2740">
        <v>127.99355928</v>
      </c>
      <c r="BY66" s="2740">
        <v>133.07402390000001</v>
      </c>
      <c r="BZ66" s="2740">
        <v>431.26380769999997</v>
      </c>
      <c r="CA66" s="2740">
        <v>1029.87784382</v>
      </c>
      <c r="CB66" s="2740">
        <v>1594.21567542</v>
      </c>
      <c r="CC66" s="2740">
        <v>0</v>
      </c>
      <c r="CD66" s="2740">
        <v>0</v>
      </c>
      <c r="CE66" s="2740">
        <v>0</v>
      </c>
      <c r="CF66" s="2740">
        <v>0</v>
      </c>
      <c r="CG66" s="2740">
        <v>0</v>
      </c>
      <c r="CH66" s="2740">
        <v>0</v>
      </c>
      <c r="CI66" s="2740">
        <v>0</v>
      </c>
      <c r="CJ66" s="2740">
        <v>0</v>
      </c>
      <c r="CK66" s="2740">
        <v>0</v>
      </c>
      <c r="CL66" s="2740">
        <v>0</v>
      </c>
      <c r="CM66" s="2740">
        <v>0</v>
      </c>
      <c r="CN66" s="2740">
        <v>0</v>
      </c>
      <c r="CO66" s="2740">
        <v>0</v>
      </c>
      <c r="CP66" s="2740">
        <v>0</v>
      </c>
      <c r="CQ66" s="2740">
        <v>0</v>
      </c>
      <c r="CR66" s="2740">
        <v>0</v>
      </c>
      <c r="CS66" s="2740">
        <v>0</v>
      </c>
      <c r="CT66" s="2740">
        <v>0</v>
      </c>
      <c r="CU66" s="2740">
        <v>0</v>
      </c>
      <c r="CV66" s="2740">
        <v>0</v>
      </c>
      <c r="CW66" s="2740">
        <v>0</v>
      </c>
      <c r="CX66" s="2740">
        <v>0</v>
      </c>
      <c r="CY66" s="2740">
        <v>0</v>
      </c>
      <c r="CZ66" s="2740">
        <v>0</v>
      </c>
      <c r="DA66" s="2740">
        <v>0</v>
      </c>
      <c r="DB66" s="2740">
        <v>0</v>
      </c>
      <c r="DC66" s="2740">
        <v>0</v>
      </c>
      <c r="DD66" s="2740">
        <v>0</v>
      </c>
      <c r="DE66" s="2740">
        <v>0</v>
      </c>
      <c r="DF66" s="2740">
        <v>0</v>
      </c>
      <c r="DG66" s="2740">
        <v>0</v>
      </c>
      <c r="DH66" s="2740">
        <v>0</v>
      </c>
      <c r="DI66" s="2740">
        <v>0</v>
      </c>
      <c r="DJ66" s="2740">
        <v>0</v>
      </c>
      <c r="DK66" s="2740">
        <v>0</v>
      </c>
      <c r="DL66" s="2740">
        <v>0</v>
      </c>
      <c r="DM66" s="2740">
        <v>0</v>
      </c>
      <c r="DN66" s="2740">
        <v>0</v>
      </c>
      <c r="DO66" s="2740">
        <v>0</v>
      </c>
      <c r="DP66" s="2740">
        <v>0</v>
      </c>
      <c r="DQ66" s="2740">
        <v>0</v>
      </c>
      <c r="DR66" s="2740">
        <v>0</v>
      </c>
      <c r="DS66" s="2740">
        <v>0</v>
      </c>
      <c r="DT66" s="2740">
        <v>0</v>
      </c>
      <c r="DU66" s="2740">
        <v>0</v>
      </c>
      <c r="DV66" s="2740">
        <v>0</v>
      </c>
      <c r="DW66" s="2740">
        <v>0</v>
      </c>
      <c r="DX66" s="2740">
        <v>0</v>
      </c>
      <c r="DY66" s="2740">
        <v>0</v>
      </c>
      <c r="DZ66" s="2740">
        <v>0</v>
      </c>
      <c r="EA66" s="2740">
        <v>0</v>
      </c>
      <c r="EB66" s="2740">
        <v>0</v>
      </c>
      <c r="EC66" s="2740">
        <v>0</v>
      </c>
      <c r="ED66" s="2739">
        <v>0</v>
      </c>
      <c r="EE66" s="2739">
        <v>0</v>
      </c>
      <c r="EF66" s="2739">
        <v>0</v>
      </c>
      <c r="EG66" s="2739">
        <v>0</v>
      </c>
      <c r="EH66" s="2739">
        <v>0</v>
      </c>
      <c r="EI66" s="2739">
        <v>0</v>
      </c>
      <c r="EJ66" s="2739">
        <v>0</v>
      </c>
      <c r="EK66" s="2739">
        <v>0</v>
      </c>
      <c r="EL66" s="2739">
        <v>0</v>
      </c>
      <c r="EM66" s="2739">
        <v>0</v>
      </c>
      <c r="EN66" s="2739">
        <v>0</v>
      </c>
      <c r="EO66" s="2739">
        <v>0</v>
      </c>
      <c r="EP66" s="2739">
        <v>0</v>
      </c>
      <c r="EQ66" s="2739">
        <v>0</v>
      </c>
      <c r="ER66" s="2739">
        <v>0</v>
      </c>
      <c r="ES66" s="2739">
        <v>0</v>
      </c>
      <c r="ET66" s="2739"/>
      <c r="EU66" s="2739"/>
      <c r="EV66" s="2739"/>
      <c r="EW66" s="2739"/>
      <c r="EX66" s="2739"/>
      <c r="EY66" s="2739"/>
      <c r="EZ66" s="2739"/>
      <c r="FA66" s="2739"/>
      <c r="FB66" s="2739"/>
      <c r="FC66" s="2739"/>
      <c r="FD66" s="2739"/>
      <c r="FE66" s="2739"/>
      <c r="FF66" s="2739"/>
      <c r="FG66" s="2739"/>
      <c r="FH66" s="2739"/>
      <c r="FI66" s="2739"/>
      <c r="FJ66" s="2739"/>
      <c r="FK66" s="2739"/>
      <c r="FL66" s="2739"/>
      <c r="FM66" s="2739"/>
      <c r="FN66" s="999">
        <f t="shared" si="2"/>
        <v>0</v>
      </c>
      <c r="FO66" s="2739"/>
      <c r="FP66" s="2739"/>
      <c r="FQ66" s="2739"/>
      <c r="FR66" s="999">
        <f t="shared" si="3"/>
        <v>0</v>
      </c>
      <c r="FS66" s="2739"/>
      <c r="FT66" s="2739"/>
      <c r="FU66" s="2739"/>
      <c r="FV66" s="999">
        <f t="shared" si="4"/>
        <v>0</v>
      </c>
      <c r="FW66" s="2739"/>
      <c r="FX66" s="2739"/>
      <c r="FY66" s="2739"/>
      <c r="FZ66" s="999">
        <f t="shared" si="5"/>
        <v>0</v>
      </c>
      <c r="GA66" s="2739"/>
      <c r="GB66" s="2739"/>
      <c r="GC66" s="2739"/>
      <c r="GD66" s="2739"/>
      <c r="GE66" s="999">
        <f t="shared" si="49"/>
        <v>0</v>
      </c>
      <c r="GF66" s="999"/>
      <c r="GG66" s="999"/>
      <c r="GH66" s="999"/>
      <c r="GI66" s="999">
        <f t="shared" si="50"/>
        <v>0</v>
      </c>
      <c r="GJ66" s="999"/>
      <c r="GK66" s="999"/>
      <c r="GL66" s="999"/>
      <c r="GM66" s="999">
        <f t="shared" si="51"/>
        <v>0</v>
      </c>
      <c r="GN66" s="2739"/>
      <c r="GO66" s="2739"/>
      <c r="GP66" s="2739"/>
      <c r="GQ66" s="2739">
        <f t="shared" si="52"/>
        <v>0</v>
      </c>
      <c r="GR66" s="999">
        <f t="shared" si="6"/>
        <v>0</v>
      </c>
      <c r="GS66" s="1002"/>
      <c r="GT66" s="999"/>
      <c r="GU66" s="999"/>
      <c r="GV66" s="999">
        <f t="shared" si="12"/>
        <v>0</v>
      </c>
      <c r="GW66" s="999"/>
      <c r="GX66" s="999"/>
      <c r="GY66" s="999"/>
      <c r="GZ66" s="999"/>
      <c r="HA66" s="999"/>
      <c r="HB66" s="999"/>
      <c r="HC66" s="999"/>
      <c r="HD66" s="999"/>
      <c r="HE66" s="999"/>
      <c r="HF66" s="999"/>
      <c r="HG66" s="1018"/>
      <c r="HH66" s="1018">
        <v>113.62</v>
      </c>
      <c r="HI66" s="1001">
        <f t="shared" si="11"/>
        <v>113.62</v>
      </c>
      <c r="HJ66" s="1002"/>
      <c r="HK66" s="999"/>
      <c r="HL66" s="999"/>
      <c r="HM66" s="999"/>
      <c r="HN66" s="999"/>
      <c r="HO66" s="999"/>
      <c r="HP66" s="999"/>
      <c r="HQ66" s="945">
        <f t="shared" si="14"/>
        <v>0</v>
      </c>
      <c r="HR66" s="999"/>
      <c r="HS66" s="945"/>
      <c r="HT66" s="945"/>
      <c r="HU66" s="945"/>
      <c r="HV66" s="945"/>
      <c r="HW66" s="945"/>
      <c r="HX66" s="945"/>
      <c r="HY66" s="945"/>
      <c r="HZ66" s="1001">
        <f t="shared" si="42"/>
        <v>0</v>
      </c>
      <c r="IA66" s="1007"/>
      <c r="IB66" s="945"/>
      <c r="IC66" s="945"/>
      <c r="ID66" s="1006"/>
    </row>
    <row r="67" spans="1:239" s="1043" customFormat="1" ht="19.5" hidden="1" customHeight="1" thickBot="1">
      <c r="A67" s="2727" t="s">
        <v>850</v>
      </c>
      <c r="B67" s="1041"/>
      <c r="C67" s="1041"/>
      <c r="D67" s="1041"/>
      <c r="E67" s="1041"/>
      <c r="F67" s="1041"/>
      <c r="G67" s="1041"/>
      <c r="H67" s="1041"/>
      <c r="I67" s="1041"/>
      <c r="J67" s="1041"/>
      <c r="K67" s="1041"/>
      <c r="L67" s="1041"/>
      <c r="M67" s="1041"/>
      <c r="N67" s="1041"/>
      <c r="O67" s="1041"/>
      <c r="P67" s="1041"/>
      <c r="Q67" s="1041"/>
      <c r="R67" s="1041"/>
      <c r="S67" s="1041"/>
      <c r="T67" s="1041"/>
      <c r="U67" s="1041"/>
      <c r="V67" s="1041"/>
      <c r="W67" s="1041"/>
      <c r="X67" s="1041"/>
      <c r="Y67" s="1041"/>
      <c r="Z67" s="1041"/>
      <c r="AA67" s="1041"/>
      <c r="AB67" s="1041"/>
      <c r="AC67" s="1041"/>
      <c r="AD67" s="1041"/>
      <c r="AE67" s="1041"/>
      <c r="AF67" s="1041"/>
      <c r="AG67" s="1041"/>
      <c r="AH67" s="1041"/>
      <c r="AI67" s="1041"/>
      <c r="AJ67" s="1041"/>
      <c r="AK67" s="1041"/>
      <c r="AL67" s="1041"/>
      <c r="AM67" s="1041"/>
      <c r="AN67" s="1041"/>
      <c r="AO67" s="1041"/>
      <c r="AP67" s="1041"/>
      <c r="AQ67" s="1041"/>
      <c r="AR67" s="1041"/>
      <c r="AS67" s="1041"/>
      <c r="AT67" s="1041"/>
      <c r="AU67" s="1041"/>
      <c r="AV67" s="1041"/>
      <c r="AW67" s="1041"/>
      <c r="AX67" s="1041"/>
      <c r="AY67" s="1042"/>
      <c r="AZ67" s="1042"/>
      <c r="BA67" s="1042"/>
      <c r="BB67" s="1042"/>
      <c r="BC67" s="1042"/>
      <c r="BD67" s="1042"/>
      <c r="BE67" s="1042"/>
      <c r="BF67" s="1042"/>
      <c r="BG67" s="1042"/>
      <c r="BH67" s="1042"/>
      <c r="BI67" s="2739"/>
      <c r="BJ67" s="2739"/>
      <c r="BK67" s="2739">
        <v>0</v>
      </c>
      <c r="BL67" s="2739">
        <v>0</v>
      </c>
      <c r="BM67" s="2739">
        <v>0</v>
      </c>
      <c r="BN67" s="2739">
        <v>0</v>
      </c>
      <c r="BO67" s="2739">
        <v>0</v>
      </c>
      <c r="BP67" s="2739">
        <v>0</v>
      </c>
      <c r="BQ67" s="2739">
        <v>0</v>
      </c>
      <c r="BR67" s="2739">
        <v>0</v>
      </c>
      <c r="BS67" s="2739">
        <v>0</v>
      </c>
      <c r="BT67" s="2740">
        <v>0</v>
      </c>
      <c r="BU67" s="2740">
        <v>0</v>
      </c>
      <c r="BV67" s="2740">
        <v>208.22352220999997</v>
      </c>
      <c r="BW67" s="2740">
        <v>63.850603740000004</v>
      </c>
      <c r="BX67" s="2740">
        <v>272.07412595</v>
      </c>
      <c r="BY67" s="2740">
        <v>106.52083767000001</v>
      </c>
      <c r="BZ67" s="2740">
        <v>0</v>
      </c>
      <c r="CA67" s="2740">
        <v>364.70492558999996</v>
      </c>
      <c r="CB67" s="2740">
        <v>471.22576326000001</v>
      </c>
      <c r="CC67" s="2740">
        <v>0</v>
      </c>
      <c r="CD67" s="2740">
        <v>0</v>
      </c>
      <c r="CE67" s="2740">
        <v>0</v>
      </c>
      <c r="CF67" s="2740">
        <v>0</v>
      </c>
      <c r="CG67" s="2740">
        <v>0</v>
      </c>
      <c r="CH67" s="2740">
        <v>0</v>
      </c>
      <c r="CI67" s="2740">
        <v>0</v>
      </c>
      <c r="CJ67" s="2740">
        <v>0</v>
      </c>
      <c r="CK67" s="2740">
        <v>0</v>
      </c>
      <c r="CL67" s="2740">
        <v>0</v>
      </c>
      <c r="CM67" s="2740">
        <v>0</v>
      </c>
      <c r="CN67" s="2740">
        <v>0</v>
      </c>
      <c r="CO67" s="2740">
        <v>0</v>
      </c>
      <c r="CP67" s="2740">
        <v>0</v>
      </c>
      <c r="CQ67" s="2740">
        <v>0</v>
      </c>
      <c r="CR67" s="2740">
        <v>0</v>
      </c>
      <c r="CS67" s="2740">
        <v>0</v>
      </c>
      <c r="CT67" s="2740">
        <v>0</v>
      </c>
      <c r="CU67" s="2740">
        <v>0</v>
      </c>
      <c r="CV67" s="2740">
        <v>0</v>
      </c>
      <c r="CW67" s="2740">
        <v>0</v>
      </c>
      <c r="CX67" s="2740">
        <v>0</v>
      </c>
      <c r="CY67" s="2740">
        <v>0</v>
      </c>
      <c r="CZ67" s="2740">
        <v>0</v>
      </c>
      <c r="DA67" s="2740">
        <v>0</v>
      </c>
      <c r="DB67" s="2740">
        <v>0</v>
      </c>
      <c r="DC67" s="2740">
        <v>0</v>
      </c>
      <c r="DD67" s="2740">
        <v>0</v>
      </c>
      <c r="DE67" s="2740">
        <v>0</v>
      </c>
      <c r="DF67" s="2740">
        <v>0</v>
      </c>
      <c r="DG67" s="2740">
        <v>0</v>
      </c>
      <c r="DH67" s="2740">
        <v>0</v>
      </c>
      <c r="DI67" s="2740">
        <v>0</v>
      </c>
      <c r="DJ67" s="2740">
        <v>0</v>
      </c>
      <c r="DK67" s="2740">
        <v>0</v>
      </c>
      <c r="DL67" s="2740">
        <v>0</v>
      </c>
      <c r="DM67" s="2740">
        <v>0</v>
      </c>
      <c r="DN67" s="2740">
        <v>0</v>
      </c>
      <c r="DO67" s="2740">
        <v>0</v>
      </c>
      <c r="DP67" s="2740">
        <v>0</v>
      </c>
      <c r="DQ67" s="2740">
        <v>0</v>
      </c>
      <c r="DR67" s="2740">
        <v>0</v>
      </c>
      <c r="DS67" s="2740">
        <v>0</v>
      </c>
      <c r="DT67" s="2740">
        <v>0</v>
      </c>
      <c r="DU67" s="2740">
        <v>0</v>
      </c>
      <c r="DV67" s="2740">
        <v>0</v>
      </c>
      <c r="DW67" s="2740">
        <v>0</v>
      </c>
      <c r="DX67" s="2740">
        <v>0</v>
      </c>
      <c r="DY67" s="2740">
        <v>0</v>
      </c>
      <c r="DZ67" s="2740">
        <v>0</v>
      </c>
      <c r="EA67" s="2740">
        <v>0</v>
      </c>
      <c r="EB67" s="2740">
        <v>0</v>
      </c>
      <c r="EC67" s="2740">
        <v>0</v>
      </c>
      <c r="ED67" s="2739">
        <v>0</v>
      </c>
      <c r="EE67" s="2739">
        <v>0</v>
      </c>
      <c r="EF67" s="2739">
        <v>0</v>
      </c>
      <c r="EG67" s="2739">
        <v>0</v>
      </c>
      <c r="EH67" s="2739">
        <v>0</v>
      </c>
      <c r="EI67" s="2739">
        <v>0</v>
      </c>
      <c r="EJ67" s="2739">
        <v>0</v>
      </c>
      <c r="EK67" s="2739">
        <v>0</v>
      </c>
      <c r="EL67" s="2739">
        <v>0</v>
      </c>
      <c r="EM67" s="2739">
        <v>0</v>
      </c>
      <c r="EN67" s="2739">
        <v>0</v>
      </c>
      <c r="EO67" s="2739">
        <v>0</v>
      </c>
      <c r="EP67" s="2739">
        <v>0</v>
      </c>
      <c r="EQ67" s="2739">
        <v>0</v>
      </c>
      <c r="ER67" s="2739">
        <v>0</v>
      </c>
      <c r="ES67" s="2739">
        <v>0</v>
      </c>
      <c r="ET67" s="2739"/>
      <c r="EU67" s="2739"/>
      <c r="EV67" s="2739"/>
      <c r="EW67" s="2739"/>
      <c r="EX67" s="2739"/>
      <c r="EY67" s="2739"/>
      <c r="EZ67" s="2739"/>
      <c r="FA67" s="2739"/>
      <c r="FB67" s="2739"/>
      <c r="FC67" s="2739"/>
      <c r="FD67" s="2739"/>
      <c r="FE67" s="2739"/>
      <c r="FF67" s="2739"/>
      <c r="FG67" s="2739"/>
      <c r="FH67" s="2739"/>
      <c r="FI67" s="2739"/>
      <c r="FJ67" s="2739"/>
      <c r="FK67" s="2739"/>
      <c r="FL67" s="2739"/>
      <c r="FM67" s="2739"/>
      <c r="FN67" s="999">
        <f t="shared" si="2"/>
        <v>0</v>
      </c>
      <c r="FO67" s="2739"/>
      <c r="FP67" s="2739"/>
      <c r="FQ67" s="2739"/>
      <c r="FR67" s="999">
        <f t="shared" si="3"/>
        <v>0</v>
      </c>
      <c r="FS67" s="2739"/>
      <c r="FT67" s="2739"/>
      <c r="FU67" s="2739"/>
      <c r="FV67" s="999">
        <f t="shared" si="4"/>
        <v>0</v>
      </c>
      <c r="FW67" s="2739"/>
      <c r="FX67" s="2739"/>
      <c r="FY67" s="2739"/>
      <c r="FZ67" s="999">
        <f t="shared" si="5"/>
        <v>0</v>
      </c>
      <c r="GA67" s="2739"/>
      <c r="GB67" s="2739"/>
      <c r="GC67" s="2739"/>
      <c r="GD67" s="2739"/>
      <c r="GE67" s="999">
        <f t="shared" si="49"/>
        <v>0</v>
      </c>
      <c r="GF67" s="999"/>
      <c r="GG67" s="999"/>
      <c r="GH67" s="999"/>
      <c r="GI67" s="999">
        <f t="shared" si="50"/>
        <v>0</v>
      </c>
      <c r="GJ67" s="999"/>
      <c r="GK67" s="999"/>
      <c r="GL67" s="999"/>
      <c r="GM67" s="999">
        <f t="shared" si="51"/>
        <v>0</v>
      </c>
      <c r="GN67" s="2739"/>
      <c r="GO67" s="2739"/>
      <c r="GP67" s="2739"/>
      <c r="GQ67" s="2739">
        <f t="shared" si="52"/>
        <v>0</v>
      </c>
      <c r="GR67" s="999">
        <f t="shared" si="6"/>
        <v>0</v>
      </c>
      <c r="GS67" s="1002"/>
      <c r="GT67" s="999"/>
      <c r="GU67" s="999"/>
      <c r="GV67" s="999">
        <f t="shared" si="12"/>
        <v>0</v>
      </c>
      <c r="GW67" s="999"/>
      <c r="GX67" s="999"/>
      <c r="GY67" s="999"/>
      <c r="GZ67" s="999"/>
      <c r="HA67" s="999"/>
      <c r="HB67" s="999"/>
      <c r="HC67" s="999"/>
      <c r="HD67" s="999"/>
      <c r="HE67" s="999"/>
      <c r="HF67" s="999"/>
      <c r="HG67" s="1018"/>
      <c r="HH67" s="1018">
        <v>114.62</v>
      </c>
      <c r="HI67" s="1001">
        <f t="shared" si="11"/>
        <v>114.62</v>
      </c>
      <c r="HJ67" s="1002"/>
      <c r="HK67" s="999"/>
      <c r="HL67" s="999"/>
      <c r="HM67" s="999"/>
      <c r="HN67" s="999"/>
      <c r="HO67" s="999"/>
      <c r="HP67" s="999"/>
      <c r="HQ67" s="945">
        <f t="shared" si="14"/>
        <v>0</v>
      </c>
      <c r="HR67" s="999"/>
      <c r="HS67" s="945"/>
      <c r="HT67" s="945"/>
      <c r="HU67" s="945"/>
      <c r="HV67" s="945"/>
      <c r="HW67" s="945"/>
      <c r="HX67" s="945"/>
      <c r="HY67" s="945"/>
      <c r="HZ67" s="1001">
        <f t="shared" si="42"/>
        <v>0</v>
      </c>
      <c r="IA67" s="1007"/>
      <c r="IB67" s="945"/>
      <c r="IC67" s="945"/>
      <c r="ID67" s="1006"/>
    </row>
    <row r="68" spans="1:239" s="1046" customFormat="1" ht="21" hidden="1" customHeight="1" thickBot="1">
      <c r="A68" s="2730" t="s">
        <v>851</v>
      </c>
      <c r="B68" s="2745">
        <v>0</v>
      </c>
      <c r="C68" s="2745">
        <v>0</v>
      </c>
      <c r="D68" s="2745">
        <v>0</v>
      </c>
      <c r="E68" s="2745">
        <v>0</v>
      </c>
      <c r="F68" s="2745">
        <v>0</v>
      </c>
      <c r="G68" s="2745">
        <v>0</v>
      </c>
      <c r="H68" s="2745">
        <v>0</v>
      </c>
      <c r="I68" s="2745">
        <v>0</v>
      </c>
      <c r="J68" s="2745">
        <v>0</v>
      </c>
      <c r="K68" s="2745">
        <v>0</v>
      </c>
      <c r="L68" s="2745">
        <v>0</v>
      </c>
      <c r="M68" s="2745">
        <v>0</v>
      </c>
      <c r="N68" s="2745">
        <v>0</v>
      </c>
      <c r="O68" s="2745">
        <v>0</v>
      </c>
      <c r="P68" s="2745">
        <v>0</v>
      </c>
      <c r="Q68" s="2745">
        <v>0</v>
      </c>
      <c r="R68" s="2745">
        <v>0</v>
      </c>
      <c r="S68" s="2745">
        <v>0</v>
      </c>
      <c r="T68" s="2745">
        <v>0</v>
      </c>
      <c r="U68" s="2745">
        <v>0</v>
      </c>
      <c r="V68" s="2745">
        <v>0</v>
      </c>
      <c r="W68" s="2745">
        <v>0</v>
      </c>
      <c r="X68" s="2745">
        <v>0</v>
      </c>
      <c r="Y68" s="2745">
        <v>0</v>
      </c>
      <c r="Z68" s="2745">
        <v>0</v>
      </c>
      <c r="AA68" s="2745">
        <v>0</v>
      </c>
      <c r="AB68" s="2745">
        <v>0</v>
      </c>
      <c r="AC68" s="2745">
        <v>0</v>
      </c>
      <c r="AD68" s="2745">
        <v>0</v>
      </c>
      <c r="AE68" s="2745">
        <v>0</v>
      </c>
      <c r="AF68" s="2745">
        <v>0</v>
      </c>
      <c r="AG68" s="2745">
        <v>0</v>
      </c>
      <c r="AH68" s="2745">
        <v>0</v>
      </c>
      <c r="AI68" s="2745">
        <v>0</v>
      </c>
      <c r="AJ68" s="2745">
        <v>0</v>
      </c>
      <c r="AK68" s="2745">
        <v>0</v>
      </c>
      <c r="AL68" s="2745"/>
      <c r="AM68" s="2745"/>
      <c r="AN68" s="2745"/>
      <c r="AO68" s="2745">
        <v>0</v>
      </c>
      <c r="AP68" s="2745">
        <v>0</v>
      </c>
      <c r="AQ68" s="2745">
        <v>0</v>
      </c>
      <c r="AR68" s="2745">
        <v>0</v>
      </c>
      <c r="AS68" s="2745">
        <v>0</v>
      </c>
      <c r="AT68" s="2745">
        <v>0</v>
      </c>
      <c r="AU68" s="2745">
        <v>0</v>
      </c>
      <c r="AV68" s="2745">
        <v>0</v>
      </c>
      <c r="AW68" s="2745">
        <v>0</v>
      </c>
      <c r="AX68" s="2745">
        <v>0</v>
      </c>
      <c r="AY68" s="2744">
        <v>0</v>
      </c>
      <c r="AZ68" s="2744">
        <v>0</v>
      </c>
      <c r="BA68" s="2744">
        <v>0</v>
      </c>
      <c r="BB68" s="2744">
        <v>0</v>
      </c>
      <c r="BC68" s="2744">
        <v>0</v>
      </c>
      <c r="BD68" s="2744">
        <v>0</v>
      </c>
      <c r="BE68" s="2744">
        <v>0</v>
      </c>
      <c r="BF68" s="2744">
        <v>0</v>
      </c>
      <c r="BG68" s="2744">
        <v>0</v>
      </c>
      <c r="BH68" s="2744">
        <v>0</v>
      </c>
      <c r="BI68" s="2744">
        <v>0</v>
      </c>
      <c r="BJ68" s="2744">
        <v>0</v>
      </c>
      <c r="BK68" s="2744">
        <v>0</v>
      </c>
      <c r="BL68" s="2744">
        <v>0</v>
      </c>
      <c r="BM68" s="2744">
        <v>0</v>
      </c>
      <c r="BN68" s="2744">
        <v>0</v>
      </c>
      <c r="BO68" s="2744">
        <v>0</v>
      </c>
      <c r="BP68" s="2744">
        <v>0</v>
      </c>
      <c r="BQ68" s="2744">
        <v>0</v>
      </c>
      <c r="BR68" s="2744">
        <v>0</v>
      </c>
      <c r="BS68" s="2744">
        <v>0</v>
      </c>
      <c r="BT68" s="2741">
        <v>0</v>
      </c>
      <c r="BU68" s="2741">
        <v>0</v>
      </c>
      <c r="BV68" s="2741">
        <v>0</v>
      </c>
      <c r="BW68" s="2741">
        <v>0</v>
      </c>
      <c r="BX68" s="2741">
        <v>0</v>
      </c>
      <c r="BY68" s="2741">
        <v>0</v>
      </c>
      <c r="BZ68" s="2741">
        <v>0</v>
      </c>
      <c r="CA68" s="2741">
        <v>0</v>
      </c>
      <c r="CB68" s="2741">
        <v>0</v>
      </c>
      <c r="CC68" s="2741">
        <v>0</v>
      </c>
      <c r="CD68" s="2741">
        <v>0</v>
      </c>
      <c r="CE68" s="2741">
        <v>0</v>
      </c>
      <c r="CF68" s="2741">
        <v>0</v>
      </c>
      <c r="CG68" s="2741">
        <v>0</v>
      </c>
      <c r="CH68" s="2741">
        <v>0</v>
      </c>
      <c r="CI68" s="2741">
        <v>0</v>
      </c>
      <c r="CJ68" s="2741">
        <v>0</v>
      </c>
      <c r="CK68" s="2741">
        <v>0</v>
      </c>
      <c r="CL68" s="2741">
        <v>0</v>
      </c>
      <c r="CM68" s="2741">
        <v>0</v>
      </c>
      <c r="CN68" s="2741">
        <v>0</v>
      </c>
      <c r="CO68" s="2741">
        <v>0</v>
      </c>
      <c r="CP68" s="2741">
        <v>0</v>
      </c>
      <c r="CQ68" s="2741">
        <v>0</v>
      </c>
      <c r="CR68" s="2741">
        <v>0</v>
      </c>
      <c r="CS68" s="2741">
        <v>0</v>
      </c>
      <c r="CT68" s="2741">
        <v>0</v>
      </c>
      <c r="CU68" s="2741">
        <v>0</v>
      </c>
      <c r="CV68" s="2741">
        <v>0</v>
      </c>
      <c r="CW68" s="2741">
        <v>0</v>
      </c>
      <c r="CX68" s="2741">
        <v>0</v>
      </c>
      <c r="CY68" s="2741">
        <v>0</v>
      </c>
      <c r="CZ68" s="2741">
        <v>0</v>
      </c>
      <c r="DA68" s="2741">
        <v>0</v>
      </c>
      <c r="DB68" s="2741">
        <v>0</v>
      </c>
      <c r="DC68" s="2741">
        <v>0</v>
      </c>
      <c r="DD68" s="2741">
        <v>0</v>
      </c>
      <c r="DE68" s="2741">
        <v>0</v>
      </c>
      <c r="DF68" s="2741">
        <v>0</v>
      </c>
      <c r="DG68" s="2741">
        <v>0</v>
      </c>
      <c r="DH68" s="2741">
        <v>0</v>
      </c>
      <c r="DI68" s="2741">
        <v>0</v>
      </c>
      <c r="DJ68" s="2741">
        <v>0</v>
      </c>
      <c r="DK68" s="2741">
        <v>0</v>
      </c>
      <c r="DL68" s="2741">
        <v>0</v>
      </c>
      <c r="DM68" s="2741">
        <v>0</v>
      </c>
      <c r="DN68" s="2741">
        <v>0</v>
      </c>
      <c r="DO68" s="2741">
        <v>0</v>
      </c>
      <c r="DP68" s="2741">
        <v>0</v>
      </c>
      <c r="DQ68" s="2741">
        <v>0</v>
      </c>
      <c r="DR68" s="2741">
        <v>0</v>
      </c>
      <c r="DS68" s="2741">
        <v>0</v>
      </c>
      <c r="DT68" s="2741">
        <v>0</v>
      </c>
      <c r="DU68" s="2741">
        <v>0</v>
      </c>
      <c r="DV68" s="2741">
        <v>0</v>
      </c>
      <c r="DW68" s="2741">
        <v>0</v>
      </c>
      <c r="DX68" s="2741">
        <v>0</v>
      </c>
      <c r="DY68" s="2741">
        <v>0</v>
      </c>
      <c r="DZ68" s="2741">
        <v>0</v>
      </c>
      <c r="EA68" s="2741">
        <v>0</v>
      </c>
      <c r="EB68" s="2741">
        <v>0</v>
      </c>
      <c r="EC68" s="2741">
        <v>0</v>
      </c>
      <c r="ED68" s="2744">
        <v>0</v>
      </c>
      <c r="EE68" s="2744">
        <v>0</v>
      </c>
      <c r="EF68" s="2744">
        <v>0</v>
      </c>
      <c r="EG68" s="2744">
        <v>0</v>
      </c>
      <c r="EH68" s="2744">
        <v>0</v>
      </c>
      <c r="EI68" s="2744">
        <v>0</v>
      </c>
      <c r="EJ68" s="2744">
        <v>0</v>
      </c>
      <c r="EK68" s="2744">
        <v>0</v>
      </c>
      <c r="EL68" s="2744">
        <v>0</v>
      </c>
      <c r="EM68" s="2744">
        <v>0</v>
      </c>
      <c r="EN68" s="2744">
        <v>0</v>
      </c>
      <c r="EO68" s="2744">
        <v>0</v>
      </c>
      <c r="EP68" s="2744">
        <v>0</v>
      </c>
      <c r="EQ68" s="2744">
        <v>0</v>
      </c>
      <c r="ER68" s="2744">
        <v>0</v>
      </c>
      <c r="ES68" s="2744">
        <v>0</v>
      </c>
      <c r="ET68" s="2744"/>
      <c r="EU68" s="2744"/>
      <c r="EV68" s="2744"/>
      <c r="EW68" s="2744"/>
      <c r="EX68" s="2744"/>
      <c r="EY68" s="2744"/>
      <c r="EZ68" s="2744"/>
      <c r="FA68" s="2744"/>
      <c r="FB68" s="2744"/>
      <c r="FC68" s="2744"/>
      <c r="FD68" s="2744"/>
      <c r="FE68" s="2744"/>
      <c r="FF68" s="2744"/>
      <c r="FG68" s="2744"/>
      <c r="FH68" s="2744"/>
      <c r="FI68" s="2744"/>
      <c r="FJ68" s="2744"/>
      <c r="FK68" s="2744"/>
      <c r="FL68" s="2744"/>
      <c r="FM68" s="2744"/>
      <c r="FN68" s="999">
        <f t="shared" si="2"/>
        <v>0</v>
      </c>
      <c r="FO68" s="2744"/>
      <c r="FP68" s="2744"/>
      <c r="FQ68" s="2744"/>
      <c r="FR68" s="999">
        <f t="shared" si="3"/>
        <v>0</v>
      </c>
      <c r="FS68" s="2744"/>
      <c r="FT68" s="2744"/>
      <c r="FU68" s="2744"/>
      <c r="FV68" s="999">
        <f t="shared" si="4"/>
        <v>0</v>
      </c>
      <c r="FW68" s="2744"/>
      <c r="FX68" s="2744"/>
      <c r="FY68" s="2744"/>
      <c r="FZ68" s="999">
        <f t="shared" si="5"/>
        <v>0</v>
      </c>
      <c r="GA68" s="2744"/>
      <c r="GB68" s="2744"/>
      <c r="GC68" s="2744"/>
      <c r="GD68" s="2744"/>
      <c r="GE68" s="999">
        <f t="shared" si="49"/>
        <v>0</v>
      </c>
      <c r="GF68" s="999"/>
      <c r="GG68" s="999"/>
      <c r="GH68" s="999"/>
      <c r="GI68" s="999">
        <f t="shared" si="50"/>
        <v>0</v>
      </c>
      <c r="GJ68" s="999"/>
      <c r="GK68" s="999"/>
      <c r="GL68" s="999"/>
      <c r="GM68" s="999">
        <f t="shared" si="51"/>
        <v>0</v>
      </c>
      <c r="GN68" s="2744"/>
      <c r="GO68" s="2744"/>
      <c r="GP68" s="2744"/>
      <c r="GQ68" s="2744">
        <f t="shared" si="52"/>
        <v>0</v>
      </c>
      <c r="GR68" s="999">
        <f t="shared" si="6"/>
        <v>0</v>
      </c>
      <c r="GS68" s="1002"/>
      <c r="GT68" s="999"/>
      <c r="GU68" s="999"/>
      <c r="GV68" s="999">
        <f t="shared" si="12"/>
        <v>0</v>
      </c>
      <c r="GW68" s="999"/>
      <c r="GX68" s="999"/>
      <c r="GY68" s="999"/>
      <c r="GZ68" s="999"/>
      <c r="HA68" s="999"/>
      <c r="HB68" s="999"/>
      <c r="HC68" s="999"/>
      <c r="HD68" s="999"/>
      <c r="HE68" s="999"/>
      <c r="HF68" s="999"/>
      <c r="HG68" s="1018"/>
      <c r="HH68" s="1018">
        <v>115.62</v>
      </c>
      <c r="HI68" s="1001">
        <f t="shared" si="11"/>
        <v>115.62</v>
      </c>
      <c r="HJ68" s="1002"/>
      <c r="HK68" s="999"/>
      <c r="HL68" s="999"/>
      <c r="HM68" s="999"/>
      <c r="HN68" s="999"/>
      <c r="HO68" s="999"/>
      <c r="HP68" s="999"/>
      <c r="HQ68" s="945">
        <f t="shared" si="14"/>
        <v>0</v>
      </c>
      <c r="HR68" s="999"/>
      <c r="HS68" s="945"/>
      <c r="HT68" s="945"/>
      <c r="HU68" s="945"/>
      <c r="HV68" s="945"/>
      <c r="HW68" s="945"/>
      <c r="HX68" s="945"/>
      <c r="HY68" s="945"/>
      <c r="HZ68" s="1001">
        <f t="shared" si="42"/>
        <v>0</v>
      </c>
      <c r="IA68" s="1007"/>
      <c r="IB68" s="945"/>
      <c r="IC68" s="945"/>
      <c r="ID68" s="1006"/>
    </row>
    <row r="69" spans="1:239" s="1046" customFormat="1" ht="21" hidden="1" customHeight="1" thickBot="1">
      <c r="A69" s="2730" t="s">
        <v>852</v>
      </c>
      <c r="B69" s="2745">
        <v>0</v>
      </c>
      <c r="C69" s="2745">
        <v>0</v>
      </c>
      <c r="D69" s="2745">
        <v>0</v>
      </c>
      <c r="E69" s="2745">
        <v>0</v>
      </c>
      <c r="F69" s="2745">
        <v>0</v>
      </c>
      <c r="G69" s="2745">
        <v>0</v>
      </c>
      <c r="H69" s="2745">
        <v>0</v>
      </c>
      <c r="I69" s="2745">
        <v>0</v>
      </c>
      <c r="J69" s="2745">
        <v>0</v>
      </c>
      <c r="K69" s="2745">
        <v>0</v>
      </c>
      <c r="L69" s="2745">
        <v>0</v>
      </c>
      <c r="M69" s="2745">
        <v>0</v>
      </c>
      <c r="N69" s="2745">
        <v>0</v>
      </c>
      <c r="O69" s="2745">
        <v>0</v>
      </c>
      <c r="P69" s="2745">
        <v>0</v>
      </c>
      <c r="Q69" s="2745">
        <v>0</v>
      </c>
      <c r="R69" s="2745">
        <v>0</v>
      </c>
      <c r="S69" s="2745">
        <v>0</v>
      </c>
      <c r="T69" s="2745">
        <v>0</v>
      </c>
      <c r="U69" s="2745">
        <v>0</v>
      </c>
      <c r="V69" s="2745">
        <v>0</v>
      </c>
      <c r="W69" s="2745">
        <v>0</v>
      </c>
      <c r="X69" s="2745">
        <v>0</v>
      </c>
      <c r="Y69" s="2745">
        <v>0</v>
      </c>
      <c r="Z69" s="2745">
        <v>0</v>
      </c>
      <c r="AA69" s="2745">
        <v>0</v>
      </c>
      <c r="AB69" s="2745">
        <v>0</v>
      </c>
      <c r="AC69" s="2745">
        <v>0</v>
      </c>
      <c r="AD69" s="2745">
        <v>0</v>
      </c>
      <c r="AE69" s="2745">
        <v>0</v>
      </c>
      <c r="AF69" s="2745">
        <v>0</v>
      </c>
      <c r="AG69" s="2745">
        <v>0</v>
      </c>
      <c r="AH69" s="2745">
        <v>0</v>
      </c>
      <c r="AI69" s="2745">
        <v>0</v>
      </c>
      <c r="AJ69" s="2745">
        <v>0</v>
      </c>
      <c r="AK69" s="2745">
        <v>0</v>
      </c>
      <c r="AL69" s="2745"/>
      <c r="AM69" s="2745"/>
      <c r="AN69" s="2745"/>
      <c r="AO69" s="2745">
        <v>0</v>
      </c>
      <c r="AP69" s="2745">
        <v>0</v>
      </c>
      <c r="AQ69" s="2745">
        <v>0</v>
      </c>
      <c r="AR69" s="2745">
        <v>0</v>
      </c>
      <c r="AS69" s="2745">
        <v>0</v>
      </c>
      <c r="AT69" s="2745">
        <v>0</v>
      </c>
      <c r="AU69" s="2745">
        <v>0</v>
      </c>
      <c r="AV69" s="2745">
        <v>0</v>
      </c>
      <c r="AW69" s="2745">
        <v>0</v>
      </c>
      <c r="AX69" s="2745">
        <v>0</v>
      </c>
      <c r="AY69" s="2744">
        <v>0</v>
      </c>
      <c r="AZ69" s="2744">
        <v>0</v>
      </c>
      <c r="BA69" s="2744">
        <v>0</v>
      </c>
      <c r="BB69" s="2744">
        <v>0</v>
      </c>
      <c r="BC69" s="2744">
        <v>0</v>
      </c>
      <c r="BD69" s="2744">
        <v>0</v>
      </c>
      <c r="BE69" s="2744">
        <v>0</v>
      </c>
      <c r="BF69" s="2744">
        <v>0</v>
      </c>
      <c r="BG69" s="2744">
        <v>0</v>
      </c>
      <c r="BH69" s="2744">
        <v>0</v>
      </c>
      <c r="BI69" s="2744">
        <v>0</v>
      </c>
      <c r="BJ69" s="2744">
        <v>0</v>
      </c>
      <c r="BK69" s="2744">
        <v>0</v>
      </c>
      <c r="BL69" s="2744">
        <v>0</v>
      </c>
      <c r="BM69" s="2744">
        <v>0</v>
      </c>
      <c r="BN69" s="2744">
        <v>0</v>
      </c>
      <c r="BO69" s="2744">
        <v>0</v>
      </c>
      <c r="BP69" s="2744">
        <v>0</v>
      </c>
      <c r="BQ69" s="2744">
        <v>0</v>
      </c>
      <c r="BR69" s="2744">
        <v>0</v>
      </c>
      <c r="BS69" s="2744">
        <v>0</v>
      </c>
      <c r="BT69" s="2741">
        <v>0</v>
      </c>
      <c r="BU69" s="2741">
        <v>0</v>
      </c>
      <c r="BV69" s="2741">
        <v>0</v>
      </c>
      <c r="BW69" s="2741">
        <v>0</v>
      </c>
      <c r="BX69" s="2741">
        <v>0</v>
      </c>
      <c r="BY69" s="2741">
        <v>0</v>
      </c>
      <c r="BZ69" s="2741">
        <v>0</v>
      </c>
      <c r="CA69" s="2741">
        <v>0</v>
      </c>
      <c r="CB69" s="2741">
        <v>0</v>
      </c>
      <c r="CC69" s="2741">
        <v>0</v>
      </c>
      <c r="CD69" s="2741">
        <v>0</v>
      </c>
      <c r="CE69" s="2741">
        <v>0</v>
      </c>
      <c r="CF69" s="2741">
        <v>0</v>
      </c>
      <c r="CG69" s="2741">
        <v>0</v>
      </c>
      <c r="CH69" s="2741">
        <v>0</v>
      </c>
      <c r="CI69" s="2741">
        <v>0</v>
      </c>
      <c r="CJ69" s="2741">
        <v>0</v>
      </c>
      <c r="CK69" s="2741">
        <v>0</v>
      </c>
      <c r="CL69" s="2741">
        <v>0</v>
      </c>
      <c r="CM69" s="2741">
        <v>0</v>
      </c>
      <c r="CN69" s="2741">
        <v>0</v>
      </c>
      <c r="CO69" s="2741">
        <v>0</v>
      </c>
      <c r="CP69" s="2741">
        <v>0</v>
      </c>
      <c r="CQ69" s="2741">
        <v>0</v>
      </c>
      <c r="CR69" s="2741">
        <v>0</v>
      </c>
      <c r="CS69" s="2741">
        <v>0</v>
      </c>
      <c r="CT69" s="2741">
        <v>0</v>
      </c>
      <c r="CU69" s="2741">
        <v>0</v>
      </c>
      <c r="CV69" s="2741">
        <v>0</v>
      </c>
      <c r="CW69" s="2741">
        <v>0</v>
      </c>
      <c r="CX69" s="2741">
        <v>0</v>
      </c>
      <c r="CY69" s="2741">
        <v>0</v>
      </c>
      <c r="CZ69" s="2741">
        <v>0</v>
      </c>
      <c r="DA69" s="2741">
        <v>0</v>
      </c>
      <c r="DB69" s="2741">
        <v>0</v>
      </c>
      <c r="DC69" s="2741">
        <v>0</v>
      </c>
      <c r="DD69" s="2741">
        <v>0</v>
      </c>
      <c r="DE69" s="2741">
        <v>0</v>
      </c>
      <c r="DF69" s="2741">
        <v>0</v>
      </c>
      <c r="DG69" s="2741">
        <v>0</v>
      </c>
      <c r="DH69" s="2741">
        <v>0</v>
      </c>
      <c r="DI69" s="2741">
        <v>0</v>
      </c>
      <c r="DJ69" s="2741">
        <v>0</v>
      </c>
      <c r="DK69" s="2741">
        <v>0</v>
      </c>
      <c r="DL69" s="2741">
        <v>0</v>
      </c>
      <c r="DM69" s="2741">
        <v>0</v>
      </c>
      <c r="DN69" s="2741">
        <v>0</v>
      </c>
      <c r="DO69" s="2741">
        <v>0</v>
      </c>
      <c r="DP69" s="2741">
        <v>0</v>
      </c>
      <c r="DQ69" s="2741">
        <v>0</v>
      </c>
      <c r="DR69" s="2741">
        <v>0</v>
      </c>
      <c r="DS69" s="2741">
        <v>0</v>
      </c>
      <c r="DT69" s="2741">
        <v>0</v>
      </c>
      <c r="DU69" s="2741">
        <v>0</v>
      </c>
      <c r="DV69" s="2741">
        <v>0</v>
      </c>
      <c r="DW69" s="2741">
        <v>0</v>
      </c>
      <c r="DX69" s="2741">
        <v>0</v>
      </c>
      <c r="DY69" s="2741">
        <v>0</v>
      </c>
      <c r="DZ69" s="2741">
        <v>0</v>
      </c>
      <c r="EA69" s="2741">
        <v>0</v>
      </c>
      <c r="EB69" s="2741">
        <v>0</v>
      </c>
      <c r="EC69" s="2741">
        <v>0</v>
      </c>
      <c r="ED69" s="2744">
        <v>0</v>
      </c>
      <c r="EE69" s="2744">
        <v>0</v>
      </c>
      <c r="EF69" s="2744">
        <v>0</v>
      </c>
      <c r="EG69" s="2744">
        <v>0</v>
      </c>
      <c r="EH69" s="2744">
        <v>0</v>
      </c>
      <c r="EI69" s="2744">
        <v>0</v>
      </c>
      <c r="EJ69" s="2744">
        <v>0</v>
      </c>
      <c r="EK69" s="2744">
        <v>0</v>
      </c>
      <c r="EL69" s="2744">
        <v>0</v>
      </c>
      <c r="EM69" s="2744">
        <v>0</v>
      </c>
      <c r="EN69" s="2744">
        <v>0</v>
      </c>
      <c r="EO69" s="2744">
        <v>0</v>
      </c>
      <c r="EP69" s="2744">
        <v>0</v>
      </c>
      <c r="EQ69" s="2744">
        <v>0</v>
      </c>
      <c r="ER69" s="2744">
        <v>0</v>
      </c>
      <c r="ES69" s="2744">
        <v>0</v>
      </c>
      <c r="ET69" s="2744"/>
      <c r="EU69" s="2744"/>
      <c r="EV69" s="2744"/>
      <c r="EW69" s="2744"/>
      <c r="EX69" s="2744"/>
      <c r="EY69" s="2744"/>
      <c r="EZ69" s="2744"/>
      <c r="FA69" s="2744"/>
      <c r="FB69" s="2744"/>
      <c r="FC69" s="2744"/>
      <c r="FD69" s="2744"/>
      <c r="FE69" s="2744"/>
      <c r="FF69" s="2744"/>
      <c r="FG69" s="2744"/>
      <c r="FH69" s="2744"/>
      <c r="FI69" s="2744"/>
      <c r="FJ69" s="2744"/>
      <c r="FK69" s="2744"/>
      <c r="FL69" s="2744"/>
      <c r="FM69" s="2744"/>
      <c r="FN69" s="999">
        <f t="shared" si="2"/>
        <v>0</v>
      </c>
      <c r="FO69" s="2744"/>
      <c r="FP69" s="2744"/>
      <c r="FQ69" s="2744"/>
      <c r="FR69" s="999">
        <f t="shared" si="3"/>
        <v>0</v>
      </c>
      <c r="FS69" s="2744"/>
      <c r="FT69" s="2744"/>
      <c r="FU69" s="2744"/>
      <c r="FV69" s="999">
        <f t="shared" si="4"/>
        <v>0</v>
      </c>
      <c r="FW69" s="2744"/>
      <c r="FX69" s="2744"/>
      <c r="FY69" s="2744"/>
      <c r="FZ69" s="999">
        <f t="shared" si="5"/>
        <v>0</v>
      </c>
      <c r="GA69" s="2744"/>
      <c r="GB69" s="2744"/>
      <c r="GC69" s="2744"/>
      <c r="GD69" s="2744"/>
      <c r="GE69" s="999">
        <f t="shared" si="49"/>
        <v>0</v>
      </c>
      <c r="GF69" s="999"/>
      <c r="GG69" s="999"/>
      <c r="GH69" s="999"/>
      <c r="GI69" s="999">
        <f t="shared" si="50"/>
        <v>0</v>
      </c>
      <c r="GJ69" s="999"/>
      <c r="GK69" s="999"/>
      <c r="GL69" s="999"/>
      <c r="GM69" s="999">
        <f t="shared" si="51"/>
        <v>0</v>
      </c>
      <c r="GN69" s="2744"/>
      <c r="GO69" s="2744"/>
      <c r="GP69" s="2744"/>
      <c r="GQ69" s="2744">
        <f t="shared" si="52"/>
        <v>0</v>
      </c>
      <c r="GR69" s="999">
        <f t="shared" si="6"/>
        <v>0</v>
      </c>
      <c r="GS69" s="1002"/>
      <c r="GT69" s="999"/>
      <c r="GU69" s="999"/>
      <c r="GV69" s="999">
        <f t="shared" si="12"/>
        <v>0</v>
      </c>
      <c r="GW69" s="999"/>
      <c r="GX69" s="999"/>
      <c r="GY69" s="999"/>
      <c r="GZ69" s="999"/>
      <c r="HA69" s="999"/>
      <c r="HB69" s="999"/>
      <c r="HC69" s="999"/>
      <c r="HD69" s="999"/>
      <c r="HE69" s="999"/>
      <c r="HF69" s="999"/>
      <c r="HG69" s="1018"/>
      <c r="HH69" s="1018">
        <v>116.62</v>
      </c>
      <c r="HI69" s="1001">
        <f t="shared" si="11"/>
        <v>116.62</v>
      </c>
      <c r="HJ69" s="1002"/>
      <c r="HK69" s="999"/>
      <c r="HL69" s="999"/>
      <c r="HM69" s="999"/>
      <c r="HN69" s="999"/>
      <c r="HO69" s="999"/>
      <c r="HP69" s="999"/>
      <c r="HQ69" s="945">
        <f t="shared" si="14"/>
        <v>0</v>
      </c>
      <c r="HR69" s="999"/>
      <c r="HS69" s="945"/>
      <c r="HT69" s="945"/>
      <c r="HU69" s="945"/>
      <c r="HV69" s="945"/>
      <c r="HW69" s="945"/>
      <c r="HX69" s="945"/>
      <c r="HY69" s="945"/>
      <c r="HZ69" s="1001">
        <f t="shared" si="42"/>
        <v>0</v>
      </c>
      <c r="IA69" s="1007"/>
      <c r="IB69" s="945"/>
      <c r="IC69" s="945"/>
      <c r="ID69" s="1006"/>
    </row>
    <row r="70" spans="1:239" s="1030" customFormat="1" ht="22.5" customHeight="1" thickBot="1">
      <c r="A70" s="2731" t="s">
        <v>853</v>
      </c>
      <c r="B70" s="1047">
        <v>1401.114339087565</v>
      </c>
      <c r="C70" s="1047">
        <v>1509.3536764200001</v>
      </c>
      <c r="D70" s="1047">
        <v>1410.9530302089599</v>
      </c>
      <c r="E70" s="1047">
        <v>4321.4210457165245</v>
      </c>
      <c r="F70" s="1047">
        <v>1260.8197179000001</v>
      </c>
      <c r="G70" s="1047">
        <v>1624.1940745207048</v>
      </c>
      <c r="H70" s="1047">
        <v>1778.1268453286882</v>
      </c>
      <c r="I70" s="1047">
        <v>4663.1406377493931</v>
      </c>
      <c r="J70" s="1047">
        <v>1534.5581964497685</v>
      </c>
      <c r="K70" s="1047">
        <v>1552.4490418703465</v>
      </c>
      <c r="L70" s="1047">
        <v>1823.4776977863426</v>
      </c>
      <c r="M70" s="1047">
        <v>4910.4849361064571</v>
      </c>
      <c r="N70" s="1047">
        <v>1898.7828836742081</v>
      </c>
      <c r="O70" s="1047">
        <v>3437.3210976622572</v>
      </c>
      <c r="P70" s="1047">
        <v>1713.5727403138831</v>
      </c>
      <c r="Q70" s="1047">
        <v>7049.6767216503486</v>
      </c>
      <c r="R70" s="1047">
        <v>20944.723341222725</v>
      </c>
      <c r="S70" s="1047" t="e">
        <f>S4+S10+S12+S15+S18+#REF!+S42+S52</f>
        <v>#REF!</v>
      </c>
      <c r="T70" s="1047" t="e">
        <f>T4+T10+T12+T15+T18+#REF!+T42+T52</f>
        <v>#REF!</v>
      </c>
      <c r="U70" s="1047" t="e">
        <f>U4+U10+U12+U15+U18+#REF!+U42+U52</f>
        <v>#REF!</v>
      </c>
      <c r="V70" s="1047" t="e">
        <f>V4+V10+V12+V15+V18+#REF!+V42+V52</f>
        <v>#REF!</v>
      </c>
      <c r="W70" s="1047" t="e">
        <f>W4+W10+W12+W15+W18+#REF!+W42+W52</f>
        <v>#REF!</v>
      </c>
      <c r="X70" s="1047" t="e">
        <f>X4+X10+X12+X15+X18+#REF!+X42+X52</f>
        <v>#REF!</v>
      </c>
      <c r="Y70" s="1047" t="e">
        <f>Y4+Y10+Y12+Y15+Y18+#REF!+Y42+Y52</f>
        <v>#REF!</v>
      </c>
      <c r="Z70" s="1047" t="e">
        <f>Z4+Z10+Z12+Z15+Z18+#REF!+Z42+Z52</f>
        <v>#REF!</v>
      </c>
      <c r="AA70" s="1047" t="e">
        <f>AA4+AA10+AA12+AA15+AA18+#REF!+AA42+AA52</f>
        <v>#REF!</v>
      </c>
      <c r="AB70" s="1047" t="e">
        <f>AB4+AB10+AB12+AB15+AB18+#REF!+AB42+AB52</f>
        <v>#REF!</v>
      </c>
      <c r="AC70" s="1047" t="e">
        <f>AC4+AC10+AC12+AC15+AC18+#REF!+AC42+AC52</f>
        <v>#REF!</v>
      </c>
      <c r="AD70" s="1047" t="e">
        <f>AD4+AD10+AD12+AD15+AD18+#REF!+AD42+AD52</f>
        <v>#REF!</v>
      </c>
      <c r="AE70" s="1047" t="e">
        <f>AE4+AE10+AE12+AE15+AE18+#REF!+AE42+AE52</f>
        <v>#REF!</v>
      </c>
      <c r="AF70" s="1047" t="e">
        <f>AF4+AF10+AF12+AF15+AF18+#REF!+AF42+AF52</f>
        <v>#REF!</v>
      </c>
      <c r="AG70" s="1047" t="e">
        <f>AG4+AG10+AG12+AG15+AG18+#REF!+AG42+AG52</f>
        <v>#REF!</v>
      </c>
      <c r="AH70" s="1047" t="e">
        <f>AH4+AH10+AH12+AH15+AH18+#REF!+AH42+AH52</f>
        <v>#REF!</v>
      </c>
      <c r="AI70" s="1047" t="e">
        <f>AI4+AI10+AI12+AI15+AI18+#REF!+AI42+AI52</f>
        <v>#REF!</v>
      </c>
      <c r="AJ70" s="1047">
        <v>2003.2116341499998</v>
      </c>
      <c r="AK70" s="1047">
        <v>1861.6976871877964</v>
      </c>
      <c r="AL70" s="1047"/>
      <c r="AM70" s="1047"/>
      <c r="AN70" s="1047"/>
      <c r="AO70" s="1047">
        <v>2166.9831942608635</v>
      </c>
      <c r="AP70" s="1047">
        <v>6031.892515598659</v>
      </c>
      <c r="AQ70" s="1047">
        <v>2373.4595008200004</v>
      </c>
      <c r="AR70" s="1047">
        <v>2911.1507031882297</v>
      </c>
      <c r="AS70" s="1047">
        <v>2393.48441482</v>
      </c>
      <c r="AT70" s="1047">
        <v>7678.0946188282305</v>
      </c>
      <c r="AU70" s="1047">
        <v>4341.8069448434699</v>
      </c>
      <c r="AV70" s="1047">
        <v>10023.64648505995</v>
      </c>
      <c r="AW70" s="1047">
        <v>2902.4926263799998</v>
      </c>
      <c r="AX70" s="1047">
        <v>2891.434064491672</v>
      </c>
      <c r="AY70" s="1018">
        <v>2667.6373781168127</v>
      </c>
      <c r="AZ70" s="1018">
        <v>8461.564068988484</v>
      </c>
      <c r="BA70" s="1018">
        <v>3570.9172967106038</v>
      </c>
      <c r="BB70" s="1018">
        <v>2630.2809881889798</v>
      </c>
      <c r="BC70" s="1018">
        <v>2875.1524097499996</v>
      </c>
      <c r="BD70" s="1018">
        <v>9076.3506946495836</v>
      </c>
      <c r="BE70" s="1018">
        <v>3089.932219971326</v>
      </c>
      <c r="BF70" s="1018">
        <v>4269.0246304775401</v>
      </c>
      <c r="BG70" s="1018">
        <v>2790.1332315199998</v>
      </c>
      <c r="BH70" s="1018">
        <v>10149.090081968867</v>
      </c>
      <c r="BI70" s="1018">
        <v>2952.4155817400001</v>
      </c>
      <c r="BJ70" s="1018">
        <v>2702.0279653515322</v>
      </c>
      <c r="BK70" s="1018">
        <v>4712.1002622674187</v>
      </c>
      <c r="BL70" s="1018">
        <v>10366.543809358953</v>
      </c>
      <c r="BM70" s="1018">
        <v>2591.0645543420001</v>
      </c>
      <c r="BN70" s="1018">
        <v>3331.9443467667238</v>
      </c>
      <c r="BO70" s="1018">
        <v>3868.3636096271998</v>
      </c>
      <c r="BP70" s="1018">
        <v>9791.3725107359242</v>
      </c>
      <c r="BQ70" s="1018">
        <v>3752.6632277881945</v>
      </c>
      <c r="BR70" s="1018">
        <v>3722.4616657092483</v>
      </c>
      <c r="BS70" s="1018">
        <v>4079.7861689330089</v>
      </c>
      <c r="BT70" s="1048">
        <v>11554.91106243045</v>
      </c>
      <c r="BU70" s="1048">
        <v>4576.0963334451098</v>
      </c>
      <c r="BV70" s="1048">
        <v>3887.0534059298384</v>
      </c>
      <c r="BW70" s="1048">
        <v>4338.6523989380003</v>
      </c>
      <c r="BX70" s="1048">
        <v>12801.802138312951</v>
      </c>
      <c r="BY70" s="1048">
        <v>4118.3795840395996</v>
      </c>
      <c r="BZ70" s="1048">
        <v>4437.1207867808771</v>
      </c>
      <c r="CA70" s="1048">
        <v>8421.4564681403481</v>
      </c>
      <c r="CB70" s="1048">
        <v>16976.956838960825</v>
      </c>
      <c r="CC70" s="1048">
        <v>3611.0634498222912</v>
      </c>
      <c r="CD70" s="1048">
        <v>2881.6758749808801</v>
      </c>
      <c r="CE70" s="1048">
        <v>3761.3190215631112</v>
      </c>
      <c r="CF70" s="1048">
        <v>10254.058346366282</v>
      </c>
      <c r="CG70" s="1048">
        <v>3349.7954982558922</v>
      </c>
      <c r="CH70" s="1048">
        <v>5258.0591177450569</v>
      </c>
      <c r="CI70" s="1048">
        <v>4824.6708779586852</v>
      </c>
      <c r="CJ70" s="1048">
        <v>13432.525493959633</v>
      </c>
      <c r="CK70" s="1048">
        <v>4525.9938461617621</v>
      </c>
      <c r="CL70" s="1048">
        <v>3741.3508181449188</v>
      </c>
      <c r="CM70" s="1048">
        <v>4469.0838711838614</v>
      </c>
      <c r="CN70" s="1048">
        <v>12736.428535490542</v>
      </c>
      <c r="CO70" s="1048">
        <v>4586.4757245428473</v>
      </c>
      <c r="CP70" s="1048">
        <v>4516.5157615888857</v>
      </c>
      <c r="CQ70" s="1048">
        <v>5818.2320063622565</v>
      </c>
      <c r="CR70" s="1048">
        <v>14921.223492493989</v>
      </c>
      <c r="CS70" s="1048">
        <v>51985.948597147319</v>
      </c>
      <c r="CT70" s="1048">
        <v>4419.3083706174457</v>
      </c>
      <c r="CU70" s="1048">
        <v>4082.3260763750886</v>
      </c>
      <c r="CV70" s="1048">
        <v>3938.7210109674384</v>
      </c>
      <c r="CW70" s="1048">
        <v>12440.355457959973</v>
      </c>
      <c r="CX70" s="1048">
        <v>5119.4652619586723</v>
      </c>
      <c r="CY70" s="1048">
        <v>5284.4227950748937</v>
      </c>
      <c r="CZ70" s="1048">
        <v>4300.2035946131673</v>
      </c>
      <c r="DA70" s="1048">
        <v>14704.091651646735</v>
      </c>
      <c r="DB70" s="1048">
        <v>5669.498160437106</v>
      </c>
      <c r="DC70" s="1048">
        <v>4278.3805164046444</v>
      </c>
      <c r="DD70" s="1048">
        <v>5149.6111017403882</v>
      </c>
      <c r="DE70" s="1048">
        <v>15097.489778582143</v>
      </c>
      <c r="DF70" s="1048">
        <v>5076.7488024504455</v>
      </c>
      <c r="DG70" s="1048">
        <v>5100.2800584862371</v>
      </c>
      <c r="DH70" s="1048">
        <v>5777.9944556246755</v>
      </c>
      <c r="DI70" s="1048">
        <v>15955.023316561355</v>
      </c>
      <c r="DJ70" s="1048">
        <v>58196.960204750212</v>
      </c>
      <c r="DK70" s="1048">
        <v>4747.1255332000092</v>
      </c>
      <c r="DL70" s="1048">
        <v>5057.6592523625186</v>
      </c>
      <c r="DM70" s="1048">
        <v>5074.4912571458626</v>
      </c>
      <c r="DN70" s="1048">
        <v>14879.27604270839</v>
      </c>
      <c r="DO70" s="1048">
        <v>6531.0632266063922</v>
      </c>
      <c r="DP70" s="1048">
        <v>6605.7216619257943</v>
      </c>
      <c r="DQ70" s="1048">
        <v>4823.0846623471807</v>
      </c>
      <c r="DR70" s="1048">
        <v>17959.869550879368</v>
      </c>
      <c r="DS70" s="1048">
        <v>32839.14559358776</v>
      </c>
      <c r="DT70" s="1048">
        <v>6929.8415125706779</v>
      </c>
      <c r="DU70" s="1048">
        <v>5034.1136761411453</v>
      </c>
      <c r="DV70" s="1048">
        <v>6242.4571902888583</v>
      </c>
      <c r="DW70" s="1048">
        <v>18206.412379000682</v>
      </c>
      <c r="DX70" s="1048">
        <v>5162.2209029561564</v>
      </c>
      <c r="DY70" s="1048">
        <v>4881.0311919020069</v>
      </c>
      <c r="DZ70" s="1048">
        <v>4859.3715190484418</v>
      </c>
      <c r="EA70" s="1048">
        <v>14902.623613906604</v>
      </c>
      <c r="EB70" s="1048">
        <v>67856.108798485657</v>
      </c>
      <c r="EC70" s="1048">
        <v>7195.7515728259505</v>
      </c>
      <c r="ED70" s="1018">
        <v>6661.3024525525188</v>
      </c>
      <c r="EE70" s="1018">
        <v>9120.8702079125433</v>
      </c>
      <c r="EF70" s="1018">
        <v>22977.924233291007</v>
      </c>
      <c r="EG70" s="1018">
        <v>7781.8538469879495</v>
      </c>
      <c r="EH70" s="1018">
        <v>6910.2044478276821</v>
      </c>
      <c r="EI70" s="1018">
        <v>8863.7748771456918</v>
      </c>
      <c r="EJ70" s="1018">
        <v>23555.833171961323</v>
      </c>
      <c r="EK70" s="1018">
        <v>8275.3507345116741</v>
      </c>
      <c r="EL70" s="1018">
        <v>7828.8481277983756</v>
      </c>
      <c r="EM70" s="1018">
        <v>8545.8101086876886</v>
      </c>
      <c r="EN70" s="1018">
        <v>24650.00897099774</v>
      </c>
      <c r="EO70" s="1018">
        <v>7636.0429828705583</v>
      </c>
      <c r="EP70" s="1018">
        <v>8604.2016251903005</v>
      </c>
      <c r="EQ70" s="1018">
        <v>8976.419197382309</v>
      </c>
      <c r="ER70" s="1018">
        <v>25216.663805443168</v>
      </c>
      <c r="ES70" s="1018">
        <v>96400.430181693242</v>
      </c>
      <c r="ET70" s="1018">
        <v>6747.5696227028775</v>
      </c>
      <c r="EU70" s="1018">
        <v>7155.4060909410327</v>
      </c>
      <c r="EV70" s="1018">
        <v>9124.7958014316118</v>
      </c>
      <c r="EW70" s="1018">
        <v>23027.771515075525</v>
      </c>
      <c r="EX70" s="1018">
        <v>7823.042583189068</v>
      </c>
      <c r="EY70" s="1018">
        <v>7896.2932757831641</v>
      </c>
      <c r="EZ70" s="1018">
        <v>9139.7466549382752</v>
      </c>
      <c r="FA70" s="1018">
        <v>24859.082513910507</v>
      </c>
      <c r="FB70" s="1018">
        <v>9973.2304928931298</v>
      </c>
      <c r="FC70" s="1018">
        <v>9418.4426557606748</v>
      </c>
      <c r="FD70" s="1018">
        <v>10305.775743637811</v>
      </c>
      <c r="FE70" s="1018">
        <v>29697.448892291621</v>
      </c>
      <c r="FF70" s="1018">
        <v>9798.9073087276192</v>
      </c>
      <c r="FG70" s="1018">
        <v>11162.058333190262</v>
      </c>
      <c r="FH70" s="1018">
        <v>10730.6200477601</v>
      </c>
      <c r="FI70" s="1018">
        <v>31691.585689677973</v>
      </c>
      <c r="FJ70" s="1018">
        <v>109275.88861095563</v>
      </c>
      <c r="FK70" s="1018">
        <v>10229.187897889129</v>
      </c>
      <c r="FL70" s="1018">
        <v>9284.9116509985452</v>
      </c>
      <c r="FM70" s="1018">
        <v>11503.186366018099</v>
      </c>
      <c r="FN70" s="1018">
        <f t="shared" si="2"/>
        <v>31017.285914905773</v>
      </c>
      <c r="FO70" s="1018">
        <v>10437.45181273806</v>
      </c>
      <c r="FP70" s="1018">
        <v>11253.2383597792</v>
      </c>
      <c r="FQ70" s="1018">
        <v>13742.308117678291</v>
      </c>
      <c r="FR70" s="1018">
        <f t="shared" si="3"/>
        <v>35432.998290195552</v>
      </c>
      <c r="FS70" s="1018">
        <v>9716.4174281380474</v>
      </c>
      <c r="FT70" s="1018">
        <v>11913.521138824573</v>
      </c>
      <c r="FU70" s="1018">
        <v>14356.463003794548</v>
      </c>
      <c r="FV70" s="1018">
        <f t="shared" si="4"/>
        <v>35986.401570757167</v>
      </c>
      <c r="FW70" s="1018">
        <v>13450.505914448358</v>
      </c>
      <c r="FX70" s="1018">
        <v>14238.006023182303</v>
      </c>
      <c r="FY70" s="1018">
        <v>16247.819261635392</v>
      </c>
      <c r="FZ70" s="1018">
        <f t="shared" si="5"/>
        <v>43936.331199266053</v>
      </c>
      <c r="GA70" s="1018">
        <v>146373.01697512454</v>
      </c>
      <c r="GB70" s="1018">
        <v>11852.370924046969</v>
      </c>
      <c r="GC70" s="1018">
        <v>12781.108415838133</v>
      </c>
      <c r="GD70" s="1018">
        <v>13525.949883567238</v>
      </c>
      <c r="GE70" s="1018">
        <v>38159.429223452345</v>
      </c>
      <c r="GF70" s="1018">
        <v>11439.326259192558</v>
      </c>
      <c r="GG70" s="1018">
        <v>11193.757083663997</v>
      </c>
      <c r="GH70" s="1018">
        <v>11221.629321512555</v>
      </c>
      <c r="GI70" s="1018">
        <v>33854.712664369108</v>
      </c>
      <c r="GJ70" s="1018">
        <v>10591.302425485066</v>
      </c>
      <c r="GK70" s="1018">
        <v>13254.643427938103</v>
      </c>
      <c r="GL70" s="1018">
        <v>15843.532491982554</v>
      </c>
      <c r="GM70" s="1018">
        <v>39689.478345405732</v>
      </c>
      <c r="GN70" s="1018">
        <v>11391.040076524223</v>
      </c>
      <c r="GO70" s="1018">
        <v>13942.231798912646</v>
      </c>
      <c r="GP70" s="1018">
        <v>17612.331913002323</v>
      </c>
      <c r="GQ70" s="1018">
        <v>42945.603788439192</v>
      </c>
      <c r="GR70" s="1018">
        <f t="shared" ref="GR70" si="53">GQ70+GM70+GI70+GE70</f>
        <v>154649.22402166639</v>
      </c>
      <c r="GS70" s="1020">
        <v>15035.92</v>
      </c>
      <c r="GT70" s="1018">
        <v>26670.05</v>
      </c>
      <c r="GU70" s="1018">
        <v>16434.189999999999</v>
      </c>
      <c r="GV70" s="1018">
        <f t="shared" si="12"/>
        <v>58140.159999999996</v>
      </c>
      <c r="GW70" s="1018">
        <v>16321.2</v>
      </c>
      <c r="GX70" s="1018">
        <v>14378.8</v>
      </c>
      <c r="GY70" s="1018">
        <v>16715.53</v>
      </c>
      <c r="GZ70" s="1018">
        <v>47415.53</v>
      </c>
      <c r="HA70" s="1018">
        <v>18107.47</v>
      </c>
      <c r="HB70" s="1018">
        <v>23507.37</v>
      </c>
      <c r="HC70" s="1018">
        <v>20463.02</v>
      </c>
      <c r="HD70" s="1018">
        <v>61665.97</v>
      </c>
      <c r="HE70" s="1018">
        <v>22768.47</v>
      </c>
      <c r="HF70" s="1018">
        <v>16343.29</v>
      </c>
      <c r="HG70" s="1018">
        <v>19910.12</v>
      </c>
      <c r="HH70" s="1018">
        <v>59021</v>
      </c>
      <c r="HI70" s="1019">
        <f>HH70+HD70+GZ70+GV70</f>
        <v>226242.66</v>
      </c>
      <c r="HJ70" s="1020">
        <v>17936.397000000001</v>
      </c>
      <c r="HK70" s="1018">
        <v>23319.498</v>
      </c>
      <c r="HL70" s="1018">
        <v>14422.254999999999</v>
      </c>
      <c r="HM70" s="1018">
        <v>55678.15</v>
      </c>
      <c r="HN70" s="1018">
        <v>15928.165999999999</v>
      </c>
      <c r="HO70" s="1018">
        <v>18720.14</v>
      </c>
      <c r="HP70" s="1018">
        <v>16234.065000000001</v>
      </c>
      <c r="HQ70" s="1018">
        <v>50882.37</v>
      </c>
      <c r="HR70" s="1018">
        <v>20762.829000000002</v>
      </c>
      <c r="HS70" s="1018">
        <v>26330.597000000002</v>
      </c>
      <c r="HT70" s="1018">
        <v>16578.34</v>
      </c>
      <c r="HU70" s="1018">
        <v>63671.77</v>
      </c>
      <c r="HV70" s="1018">
        <v>15750.397000000001</v>
      </c>
      <c r="HW70" s="1018">
        <v>16788.294999999998</v>
      </c>
      <c r="HX70" s="1018">
        <v>31007.817999999999</v>
      </c>
      <c r="HY70" s="1018">
        <v>63546.510999999999</v>
      </c>
      <c r="HZ70" s="1019">
        <v>233778.79800000001</v>
      </c>
      <c r="IA70" s="1020">
        <v>15554.567760835889</v>
      </c>
      <c r="IB70" s="1018">
        <v>26573.107860217093</v>
      </c>
      <c r="IC70" s="1018">
        <v>19961.604760781764</v>
      </c>
      <c r="ID70" s="1019">
        <v>62089.280381834746</v>
      </c>
      <c r="IE70" s="1049"/>
    </row>
    <row r="71" spans="1:239" ht="22.5" customHeight="1" thickTop="1" thickBot="1">
      <c r="A71" s="2975" t="s">
        <v>756</v>
      </c>
      <c r="S71" s="1050"/>
      <c r="T71" s="1050"/>
      <c r="U71" s="1050"/>
      <c r="V71" s="1050"/>
      <c r="W71" s="1050"/>
      <c r="X71" s="1050"/>
      <c r="Y71" s="1050"/>
      <c r="Z71" s="1050"/>
    </row>
    <row r="72" spans="1:239" ht="17.5" thickTop="1"/>
    <row r="75" spans="1:239">
      <c r="GR75" s="1050"/>
    </row>
    <row r="85" spans="2:2" ht="6" customHeight="1"/>
    <row r="86" spans="2:2" ht="18.5">
      <c r="B86" s="3036" t="s">
        <v>1551</v>
      </c>
    </row>
  </sheetData>
  <mergeCells count="14">
    <mergeCell ref="HJ2:HZ2"/>
    <mergeCell ref="IA2:ID2"/>
    <mergeCell ref="A2:A3"/>
    <mergeCell ref="B2:R2"/>
    <mergeCell ref="AA2:AL2"/>
    <mergeCell ref="AM2:AO2"/>
    <mergeCell ref="GB2:GR2"/>
    <mergeCell ref="GS2:HI2"/>
    <mergeCell ref="CC2:CS2"/>
    <mergeCell ref="CT2:DJ2"/>
    <mergeCell ref="DK2:EB2"/>
    <mergeCell ref="EC2:ES2"/>
    <mergeCell ref="ET2:FJ2"/>
    <mergeCell ref="FK2:GA2"/>
  </mergeCells>
  <printOptions horizontalCentered="1"/>
  <pageMargins left="0" right="0" top="0.39370078740157483" bottom="0.51181102362204722" header="0.23622047244094491" footer="0.51181102362204722"/>
  <pageSetup paperSize="9" scale="42" orientation="landscape" r:id="rId1"/>
  <headerFooter>
    <oddHeader>&amp;C&amp;"Aptos"&amp;10&amp;K000000 PUBLIC&amp;1#_x000D_&amp;"Arialri"&amp;10&amp;K000000&amp;"Arialri"&amp;10&amp;K000000&amp;"Arialri"&amp;10&amp;K000000&amp;G</oddHeader>
    <oddFooter>&amp;C&amp;14 16&amp;10_x000D_&amp;1#&amp;"Aptos"&amp;10&amp;K000000 PUBLIC</oddFooter>
  </headerFooter>
  <ignoredErrors>
    <ignoredError sqref="HQ18 HU18 HU30 HQ30 HO30 HM30 HM42 HQ42 HU42 HQ52 HU52 HM52 HM18" formula="1"/>
    <ignoredError sqref="HJ30:HL30" formulaRange="1"/>
  </ignoredError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D0E00-C5DD-4CB8-9C50-175F09B354D9}">
  <dimension ref="A1:IF110"/>
  <sheetViews>
    <sheetView showGridLines="0" view="pageBreakPreview" zoomScaleNormal="100" zoomScaleSheetLayoutView="100" workbookViewId="0">
      <pane xSplit="1" ySplit="3" topLeftCell="HY30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5.5"/>
  <cols>
    <col min="1" max="1" width="51.26953125" style="884" customWidth="1"/>
    <col min="2" max="2" width="12.453125" style="884" hidden="1" customWidth="1"/>
    <col min="3" max="3" width="14.81640625" style="884" hidden="1" customWidth="1"/>
    <col min="4" max="5" width="15.1796875" style="884" hidden="1" customWidth="1"/>
    <col min="6" max="6" width="13.1796875" style="884" hidden="1" customWidth="1"/>
    <col min="7" max="7" width="13.81640625" style="884" hidden="1" customWidth="1"/>
    <col min="8" max="8" width="13.1796875" style="884" hidden="1" customWidth="1"/>
    <col min="9" max="9" width="12.453125" style="884" hidden="1" customWidth="1"/>
    <col min="10" max="10" width="12.54296875" style="884" hidden="1" customWidth="1"/>
    <col min="11" max="11" width="12.453125" style="884" hidden="1" customWidth="1"/>
    <col min="12" max="12" width="12.54296875" style="884" hidden="1" customWidth="1"/>
    <col min="13" max="13" width="18.81640625" style="884" hidden="1" customWidth="1"/>
    <col min="14" max="14" width="12.1796875" style="884" hidden="1" customWidth="1"/>
    <col min="15" max="16" width="12.54296875" style="884" hidden="1" customWidth="1"/>
    <col min="17" max="17" width="15.81640625" style="884" hidden="1" customWidth="1"/>
    <col min="18" max="18" width="15.54296875" style="884" hidden="1" customWidth="1"/>
    <col min="19" max="19" width="3.54296875" style="884" hidden="1" customWidth="1"/>
    <col min="20" max="20" width="12.1796875" style="884" hidden="1" customWidth="1"/>
    <col min="21" max="21" width="12.81640625" style="884" hidden="1" customWidth="1"/>
    <col min="22" max="22" width="11.81640625" style="884" hidden="1" customWidth="1"/>
    <col min="23" max="23" width="15.54296875" style="884" hidden="1" customWidth="1"/>
    <col min="24" max="24" width="13" style="884" hidden="1" customWidth="1"/>
    <col min="25" max="26" width="11.1796875" style="884" hidden="1" customWidth="1"/>
    <col min="27" max="27" width="15.54296875" style="884" hidden="1" customWidth="1"/>
    <col min="28" max="28" width="10.81640625" style="884" hidden="1" customWidth="1"/>
    <col min="29" max="29" width="12.81640625" style="884" hidden="1" customWidth="1"/>
    <col min="30" max="30" width="11.54296875" style="884" hidden="1" customWidth="1"/>
    <col min="31" max="31" width="11" style="884" hidden="1" customWidth="1"/>
    <col min="32" max="33" width="12.54296875" style="884" hidden="1" customWidth="1"/>
    <col min="34" max="34" width="0.1796875" style="884" hidden="1" customWidth="1"/>
    <col min="35" max="35" width="12.81640625" style="884" hidden="1" customWidth="1"/>
    <col min="36" max="36" width="13.1796875" style="884" hidden="1" customWidth="1"/>
    <col min="37" max="37" width="8" style="884" hidden="1" customWidth="1"/>
    <col min="38" max="38" width="10.7265625" style="884" hidden="1" customWidth="1"/>
    <col min="39" max="42" width="12.1796875" style="884" hidden="1" customWidth="1"/>
    <col min="43" max="43" width="13.54296875" style="884" hidden="1" customWidth="1"/>
    <col min="44" max="44" width="15.453125" style="884" hidden="1" customWidth="1"/>
    <col min="45" max="45" width="14.81640625" style="884" hidden="1" customWidth="1"/>
    <col min="46" max="46" width="14.1796875" style="884" hidden="1" customWidth="1"/>
    <col min="47" max="47" width="16" style="884" hidden="1" customWidth="1"/>
    <col min="48" max="48" width="15.81640625" style="884" hidden="1" customWidth="1"/>
    <col min="49" max="49" width="2.453125" style="884" hidden="1" customWidth="1"/>
    <col min="50" max="63" width="12.1796875" style="884" hidden="1" customWidth="1"/>
    <col min="64" max="64" width="14.1796875" style="884" hidden="1" customWidth="1"/>
    <col min="65" max="65" width="12.1796875" style="884" hidden="1" customWidth="1"/>
    <col min="66" max="69" width="14.1796875" style="884" hidden="1" customWidth="1"/>
    <col min="70" max="72" width="14.453125" style="884" hidden="1" customWidth="1"/>
    <col min="73" max="134" width="14.453125" style="1054" hidden="1" customWidth="1"/>
    <col min="135" max="150" width="14.453125" style="884" hidden="1" customWidth="1"/>
    <col min="151" max="221" width="13.81640625" style="884" hidden="1" customWidth="1"/>
    <col min="222" max="238" width="13.81640625" style="884" customWidth="1"/>
    <col min="239" max="239" width="13" style="884" customWidth="1"/>
    <col min="240" max="240" width="6.1796875" style="884" customWidth="1"/>
    <col min="241" max="16384" width="9.1796875" style="884"/>
  </cols>
  <sheetData>
    <row r="1" spans="1:239" ht="27.65" customHeight="1" thickBot="1">
      <c r="A1" s="1052" t="s">
        <v>854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1053"/>
      <c r="X1" s="1053"/>
      <c r="Y1" s="1053"/>
      <c r="Z1" s="1053"/>
      <c r="AA1" s="1053"/>
      <c r="AB1" s="1053"/>
      <c r="AC1" s="1053"/>
      <c r="AD1" s="1053"/>
      <c r="AE1" s="1053"/>
      <c r="AF1" s="1053"/>
      <c r="AG1" s="1053"/>
      <c r="AH1" s="1053"/>
      <c r="AI1" s="1053"/>
      <c r="AJ1" s="1053"/>
      <c r="AK1" s="1053"/>
      <c r="AL1" s="1053"/>
      <c r="AM1" s="1053"/>
      <c r="AN1" s="1053"/>
      <c r="AO1" s="1053"/>
      <c r="AP1" s="1053"/>
      <c r="AQ1" s="1053"/>
      <c r="AR1" s="1053"/>
      <c r="AS1" s="1053"/>
      <c r="AT1" s="1053"/>
      <c r="AU1" s="1053"/>
      <c r="AV1" s="1053"/>
      <c r="AW1" s="1053"/>
      <c r="AX1" s="1053"/>
      <c r="AY1" s="1053"/>
      <c r="AZ1" s="1053"/>
      <c r="BA1" s="1053"/>
      <c r="BB1" s="1053"/>
      <c r="BC1" s="1053"/>
      <c r="BD1" s="1053"/>
      <c r="BE1" s="1053"/>
      <c r="BF1" s="1053"/>
      <c r="BG1" s="1053"/>
      <c r="BH1" s="1053"/>
      <c r="BI1" s="1053"/>
      <c r="BJ1" s="1053"/>
      <c r="BK1" s="1053"/>
      <c r="BL1" s="1053"/>
      <c r="BM1" s="1053"/>
      <c r="BN1" s="1053"/>
      <c r="BO1" s="1053"/>
      <c r="BP1" s="1053"/>
      <c r="BQ1" s="1053"/>
      <c r="BR1" s="1053"/>
      <c r="BS1" s="1053"/>
      <c r="BT1" s="1053"/>
      <c r="BU1" s="1053"/>
      <c r="CK1" s="1055"/>
      <c r="CL1" s="1055"/>
      <c r="CM1" s="1055"/>
      <c r="CN1" s="1055"/>
      <c r="CO1" s="1055"/>
      <c r="CP1" s="1055"/>
      <c r="CQ1" s="1055"/>
      <c r="CR1" s="1055"/>
      <c r="CS1" s="1055"/>
      <c r="CT1" s="1055"/>
      <c r="CU1" s="1055"/>
      <c r="CV1" s="1055"/>
      <c r="CW1" s="1055"/>
      <c r="CX1" s="1055"/>
      <c r="CY1" s="1055"/>
      <c r="CZ1" s="1055"/>
      <c r="DA1" s="1055"/>
      <c r="DB1" s="1055"/>
      <c r="DC1" s="1055"/>
      <c r="DD1" s="1055"/>
      <c r="DE1" s="1055"/>
      <c r="DF1" s="1055"/>
      <c r="DG1" s="1055"/>
      <c r="DH1" s="1055"/>
      <c r="DI1" s="1055"/>
      <c r="DJ1" s="1055"/>
      <c r="DK1" s="1055"/>
      <c r="DL1" s="1055"/>
      <c r="DM1" s="1055"/>
      <c r="DN1" s="1055"/>
      <c r="DO1" s="1055"/>
      <c r="DP1" s="1055"/>
      <c r="DQ1" s="1055"/>
      <c r="DR1" s="1055"/>
      <c r="DS1" s="1055"/>
      <c r="DT1" s="1055"/>
      <c r="DU1" s="1055"/>
      <c r="DV1" s="1055"/>
      <c r="DW1" s="1055"/>
      <c r="DX1" s="1055"/>
      <c r="DY1" s="1055"/>
      <c r="DZ1" s="1055"/>
      <c r="EA1" s="1055"/>
      <c r="EB1" s="1055"/>
      <c r="EC1" s="1055"/>
      <c r="ED1" s="1055"/>
      <c r="FZ1" s="930"/>
      <c r="HU1" s="1374"/>
    </row>
    <row r="2" spans="1:239" ht="29.25" customHeight="1" thickTop="1" thickBot="1">
      <c r="A2" s="1056"/>
      <c r="B2" s="3137">
        <v>2012</v>
      </c>
      <c r="C2" s="3138"/>
      <c r="D2" s="3138"/>
      <c r="E2" s="3138"/>
      <c r="F2" s="3138"/>
      <c r="G2" s="3138"/>
      <c r="H2" s="3138"/>
      <c r="I2" s="3138"/>
      <c r="J2" s="3138"/>
      <c r="K2" s="3138"/>
      <c r="L2" s="3138"/>
      <c r="M2" s="3138"/>
      <c r="N2" s="3138"/>
      <c r="O2" s="3138"/>
      <c r="P2" s="3138"/>
      <c r="Q2" s="3138"/>
      <c r="R2" s="3138"/>
      <c r="S2" s="1058"/>
      <c r="T2" s="3137">
        <v>2013</v>
      </c>
      <c r="U2" s="3137"/>
      <c r="V2" s="3137"/>
      <c r="W2" s="3137"/>
      <c r="X2" s="3137"/>
      <c r="Y2" s="3137"/>
      <c r="Z2" s="3137"/>
      <c r="AA2" s="3137"/>
      <c r="AB2" s="3137"/>
      <c r="AC2" s="3137"/>
      <c r="AD2" s="3137"/>
      <c r="AE2" s="3137"/>
      <c r="AF2" s="3137"/>
      <c r="AG2" s="3137"/>
      <c r="AH2" s="3137"/>
      <c r="AI2" s="3137"/>
      <c r="AJ2" s="3137"/>
      <c r="AK2" s="3141" t="s">
        <v>856</v>
      </c>
      <c r="AL2" s="3141"/>
      <c r="AM2" s="3141"/>
      <c r="AN2" s="3141"/>
      <c r="AO2" s="3141"/>
      <c r="AP2" s="3141"/>
      <c r="AQ2" s="3141"/>
      <c r="AR2" s="3141"/>
      <c r="AS2" s="3141"/>
      <c r="AT2" s="3141"/>
      <c r="AU2" s="3141"/>
      <c r="AV2" s="3141"/>
      <c r="AW2" s="1057"/>
      <c r="AX2" s="2787" t="s">
        <v>857</v>
      </c>
      <c r="AY2" s="1057"/>
      <c r="AZ2" s="1057"/>
      <c r="BA2" s="1057"/>
      <c r="BB2" s="1057"/>
      <c r="BC2" s="1057"/>
      <c r="BD2" s="1057"/>
      <c r="BE2" s="1057"/>
      <c r="BF2" s="1057"/>
      <c r="BG2" s="1057"/>
      <c r="BH2" s="1057"/>
      <c r="BI2" s="1057"/>
      <c r="BJ2" s="1057"/>
      <c r="BK2" s="1057"/>
      <c r="BL2" s="1057"/>
      <c r="BM2" s="1057"/>
      <c r="BN2" s="3139" t="s">
        <v>858</v>
      </c>
      <c r="BO2" s="3137"/>
      <c r="BP2" s="3137"/>
      <c r="BQ2" s="3137"/>
      <c r="BR2" s="3137"/>
      <c r="BS2" s="3137"/>
      <c r="BT2" s="3137"/>
      <c r="BU2" s="3137"/>
      <c r="BV2" s="3137"/>
      <c r="BW2" s="3137"/>
      <c r="BX2" s="3137"/>
      <c r="BY2" s="3137"/>
      <c r="BZ2" s="1057"/>
      <c r="CA2" s="1057"/>
      <c r="CB2" s="1057"/>
      <c r="CC2" s="2657"/>
      <c r="CD2" s="3139">
        <v>2017</v>
      </c>
      <c r="CE2" s="3137"/>
      <c r="CF2" s="3137"/>
      <c r="CG2" s="3137"/>
      <c r="CH2" s="3137"/>
      <c r="CI2" s="3137"/>
      <c r="CJ2" s="3137"/>
      <c r="CK2" s="3137"/>
      <c r="CL2" s="3137"/>
      <c r="CM2" s="3137"/>
      <c r="CN2" s="3137"/>
      <c r="CO2" s="3137"/>
      <c r="CP2" s="3137"/>
      <c r="CQ2" s="3137"/>
      <c r="CR2" s="3137"/>
      <c r="CS2" s="3137"/>
      <c r="CT2" s="3140"/>
      <c r="CU2" s="3137">
        <v>2018</v>
      </c>
      <c r="CV2" s="3137"/>
      <c r="CW2" s="3137"/>
      <c r="CX2" s="3137"/>
      <c r="CY2" s="3137"/>
      <c r="CZ2" s="3137"/>
      <c r="DA2" s="3137"/>
      <c r="DB2" s="3137"/>
      <c r="DC2" s="3137"/>
      <c r="DD2" s="3137"/>
      <c r="DE2" s="3137"/>
      <c r="DF2" s="3137"/>
      <c r="DG2" s="3137"/>
      <c r="DH2" s="3137"/>
      <c r="DI2" s="3137"/>
      <c r="DJ2" s="3137"/>
      <c r="DK2" s="3140"/>
      <c r="DL2" s="3139">
        <v>2019</v>
      </c>
      <c r="DM2" s="3137"/>
      <c r="DN2" s="3137"/>
      <c r="DO2" s="3137"/>
      <c r="DP2" s="3137"/>
      <c r="DQ2" s="3137"/>
      <c r="DR2" s="3137"/>
      <c r="DS2" s="3137"/>
      <c r="DT2" s="3137"/>
      <c r="DU2" s="3137"/>
      <c r="DV2" s="3137"/>
      <c r="DW2" s="3137"/>
      <c r="DX2" s="3137"/>
      <c r="DY2" s="3137"/>
      <c r="DZ2" s="3137"/>
      <c r="EA2" s="3137"/>
      <c r="EB2" s="3137"/>
      <c r="EC2" s="3140"/>
      <c r="ED2" s="3139">
        <v>2020</v>
      </c>
      <c r="EE2" s="3137"/>
      <c r="EF2" s="3137"/>
      <c r="EG2" s="3137"/>
      <c r="EH2" s="3137"/>
      <c r="EI2" s="3137"/>
      <c r="EJ2" s="3137"/>
      <c r="EK2" s="3137"/>
      <c r="EL2" s="3137"/>
      <c r="EM2" s="3137"/>
      <c r="EN2" s="3137"/>
      <c r="EO2" s="3137"/>
      <c r="EP2" s="3137"/>
      <c r="EQ2" s="3137"/>
      <c r="ER2" s="3137"/>
      <c r="ES2" s="3137"/>
      <c r="ET2" s="3140"/>
      <c r="EU2" s="3123">
        <v>2021</v>
      </c>
      <c r="EV2" s="3124"/>
      <c r="EW2" s="3124"/>
      <c r="EX2" s="3124"/>
      <c r="EY2" s="3124"/>
      <c r="EZ2" s="3124"/>
      <c r="FA2" s="3124"/>
      <c r="FB2" s="3124"/>
      <c r="FC2" s="3124"/>
      <c r="FD2" s="3124"/>
      <c r="FE2" s="3124"/>
      <c r="FF2" s="3124"/>
      <c r="FG2" s="3124"/>
      <c r="FH2" s="3124"/>
      <c r="FI2" s="3124"/>
      <c r="FJ2" s="3124"/>
      <c r="FK2" s="3125"/>
      <c r="FL2" s="3123">
        <v>2022</v>
      </c>
      <c r="FM2" s="3124"/>
      <c r="FN2" s="3124"/>
      <c r="FO2" s="3124"/>
      <c r="FP2" s="3124"/>
      <c r="FQ2" s="3124"/>
      <c r="FR2" s="3124"/>
      <c r="FS2" s="3124"/>
      <c r="FT2" s="3124"/>
      <c r="FU2" s="3124"/>
      <c r="FV2" s="3124"/>
      <c r="FW2" s="3124"/>
      <c r="FX2" s="3124"/>
      <c r="FY2" s="3124"/>
      <c r="FZ2" s="3124"/>
      <c r="GA2" s="3124"/>
      <c r="GB2" s="3125"/>
      <c r="GC2" s="3123">
        <v>2023</v>
      </c>
      <c r="GD2" s="3124"/>
      <c r="GE2" s="3124"/>
      <c r="GF2" s="3124"/>
      <c r="GG2" s="3124"/>
      <c r="GH2" s="3124"/>
      <c r="GI2" s="3124"/>
      <c r="GJ2" s="3124"/>
      <c r="GK2" s="3124"/>
      <c r="GL2" s="3124"/>
      <c r="GM2" s="3124"/>
      <c r="GN2" s="3124"/>
      <c r="GO2" s="3124"/>
      <c r="GP2" s="3124"/>
      <c r="GQ2" s="3124"/>
      <c r="GR2" s="3124"/>
      <c r="GS2" s="3125"/>
      <c r="GT2" s="3123">
        <v>2024</v>
      </c>
      <c r="GU2" s="3124"/>
      <c r="GV2" s="3124"/>
      <c r="GW2" s="3124"/>
      <c r="GX2" s="3124"/>
      <c r="GY2" s="3124"/>
      <c r="GZ2" s="3124"/>
      <c r="HA2" s="3124"/>
      <c r="HB2" s="3124"/>
      <c r="HC2" s="3124"/>
      <c r="HD2" s="3124"/>
      <c r="HE2" s="3124"/>
      <c r="HF2" s="3124"/>
      <c r="HG2" s="3124"/>
      <c r="HH2" s="3124"/>
      <c r="HI2" s="3124"/>
      <c r="HJ2" s="3125"/>
      <c r="HK2" s="3123">
        <v>2025</v>
      </c>
      <c r="HL2" s="3124"/>
      <c r="HM2" s="3124"/>
      <c r="HN2" s="3124"/>
      <c r="HO2" s="3124"/>
      <c r="HP2" s="3124"/>
      <c r="HQ2" s="3124"/>
      <c r="HR2" s="3124"/>
      <c r="HS2" s="3124"/>
      <c r="HT2" s="3124"/>
      <c r="HU2" s="3124"/>
      <c r="HV2" s="3124"/>
      <c r="HW2" s="3124"/>
      <c r="HX2" s="3124"/>
      <c r="HY2" s="3124"/>
      <c r="HZ2" s="3124"/>
      <c r="IA2" s="3125"/>
      <c r="IB2" s="3123">
        <v>2026</v>
      </c>
      <c r="IC2" s="3124"/>
      <c r="ID2" s="3124"/>
      <c r="IE2" s="3125"/>
    </row>
    <row r="3" spans="1:239" ht="29.25" customHeight="1" thickTop="1" thickBot="1">
      <c r="A3" s="1061"/>
      <c r="B3" s="1062" t="s">
        <v>121</v>
      </c>
      <c r="C3" s="1062" t="s">
        <v>122</v>
      </c>
      <c r="D3" s="1062" t="s">
        <v>123</v>
      </c>
      <c r="E3" s="1062" t="s">
        <v>172</v>
      </c>
      <c r="F3" s="1062" t="s">
        <v>124</v>
      </c>
      <c r="G3" s="1062" t="s">
        <v>125</v>
      </c>
      <c r="H3" s="1062" t="s">
        <v>126</v>
      </c>
      <c r="I3" s="1062" t="s">
        <v>173</v>
      </c>
      <c r="J3" s="1062" t="s">
        <v>127</v>
      </c>
      <c r="K3" s="1062" t="s">
        <v>128</v>
      </c>
      <c r="L3" s="1062" t="s">
        <v>129</v>
      </c>
      <c r="M3" s="1062" t="s">
        <v>174</v>
      </c>
      <c r="N3" s="1062" t="s">
        <v>130</v>
      </c>
      <c r="O3" s="1062" t="s">
        <v>131</v>
      </c>
      <c r="P3" s="1062" t="s">
        <v>132</v>
      </c>
      <c r="Q3" s="1062" t="s">
        <v>175</v>
      </c>
      <c r="R3" s="1062" t="s">
        <v>716</v>
      </c>
      <c r="S3" s="1063"/>
      <c r="T3" s="1063" t="s">
        <v>121</v>
      </c>
      <c r="U3" s="1063" t="s">
        <v>122</v>
      </c>
      <c r="V3" s="1063" t="s">
        <v>123</v>
      </c>
      <c r="W3" s="1063" t="s">
        <v>172</v>
      </c>
      <c r="X3" s="1057" t="s">
        <v>179</v>
      </c>
      <c r="Y3" s="1057" t="s">
        <v>125</v>
      </c>
      <c r="Z3" s="1057" t="s">
        <v>135</v>
      </c>
      <c r="AA3" s="1063" t="s">
        <v>173</v>
      </c>
      <c r="AB3" s="1062" t="s">
        <v>127</v>
      </c>
      <c r="AC3" s="1062" t="s">
        <v>128</v>
      </c>
      <c r="AD3" s="1062" t="s">
        <v>129</v>
      </c>
      <c r="AE3" s="1063" t="s">
        <v>174</v>
      </c>
      <c r="AF3" s="1063" t="s">
        <v>130</v>
      </c>
      <c r="AG3" s="1062" t="s">
        <v>131</v>
      </c>
      <c r="AH3" s="1062" t="s">
        <v>132</v>
      </c>
      <c r="AI3" s="1063" t="s">
        <v>175</v>
      </c>
      <c r="AJ3" s="1063" t="s">
        <v>716</v>
      </c>
      <c r="AK3" s="1060" t="s">
        <v>121</v>
      </c>
      <c r="AL3" s="1059" t="s">
        <v>122</v>
      </c>
      <c r="AM3" s="2026" t="s">
        <v>123</v>
      </c>
      <c r="AN3" s="897" t="s">
        <v>122</v>
      </c>
      <c r="AO3" s="897" t="s">
        <v>123</v>
      </c>
      <c r="AP3" s="897" t="s">
        <v>172</v>
      </c>
      <c r="AQ3" s="897" t="s">
        <v>179</v>
      </c>
      <c r="AR3" s="897" t="s">
        <v>125</v>
      </c>
      <c r="AS3" s="897" t="s">
        <v>135</v>
      </c>
      <c r="AT3" s="897" t="s">
        <v>173</v>
      </c>
      <c r="AU3" s="1064" t="s">
        <v>132</v>
      </c>
      <c r="AV3" s="897" t="s">
        <v>175</v>
      </c>
      <c r="AW3" s="1062"/>
      <c r="AX3" s="1065" t="s">
        <v>121</v>
      </c>
      <c r="AY3" s="616" t="s">
        <v>122</v>
      </c>
      <c r="AZ3" s="616" t="s">
        <v>123</v>
      </c>
      <c r="BA3" s="1062" t="s">
        <v>172</v>
      </c>
      <c r="BB3" s="1062" t="s">
        <v>124</v>
      </c>
      <c r="BC3" s="1062" t="s">
        <v>125</v>
      </c>
      <c r="BD3" s="1062" t="s">
        <v>126</v>
      </c>
      <c r="BE3" s="1062" t="s">
        <v>173</v>
      </c>
      <c r="BF3" s="1062" t="s">
        <v>718</v>
      </c>
      <c r="BG3" s="1062" t="s">
        <v>128</v>
      </c>
      <c r="BH3" s="1062" t="s">
        <v>129</v>
      </c>
      <c r="BI3" s="1062" t="s">
        <v>174</v>
      </c>
      <c r="BJ3" s="897" t="s">
        <v>130</v>
      </c>
      <c r="BK3" s="1062" t="s">
        <v>131</v>
      </c>
      <c r="BL3" s="1062" t="s">
        <v>132</v>
      </c>
      <c r="BM3" s="897" t="s">
        <v>175</v>
      </c>
      <c r="BN3" s="1066" t="s">
        <v>121</v>
      </c>
      <c r="BO3" s="1063" t="s">
        <v>122</v>
      </c>
      <c r="BP3" s="1063" t="s">
        <v>123</v>
      </c>
      <c r="BQ3" s="1063" t="s">
        <v>172</v>
      </c>
      <c r="BR3" s="1062" t="s">
        <v>124</v>
      </c>
      <c r="BS3" s="1062" t="s">
        <v>125</v>
      </c>
      <c r="BT3" s="1062" t="s">
        <v>126</v>
      </c>
      <c r="BU3" s="903" t="s">
        <v>173</v>
      </c>
      <c r="BV3" s="903" t="s">
        <v>718</v>
      </c>
      <c r="BW3" s="903" t="s">
        <v>128</v>
      </c>
      <c r="BX3" s="903" t="s">
        <v>129</v>
      </c>
      <c r="BY3" s="903" t="s">
        <v>174</v>
      </c>
      <c r="BZ3" s="891" t="s">
        <v>130</v>
      </c>
      <c r="CA3" s="891" t="s">
        <v>131</v>
      </c>
      <c r="CB3" s="891" t="s">
        <v>132</v>
      </c>
      <c r="CC3" s="892" t="s">
        <v>175</v>
      </c>
      <c r="CD3" s="1066" t="s">
        <v>121</v>
      </c>
      <c r="CE3" s="1063" t="s">
        <v>122</v>
      </c>
      <c r="CF3" s="1063" t="s">
        <v>123</v>
      </c>
      <c r="CG3" s="1063" t="s">
        <v>172</v>
      </c>
      <c r="CH3" s="1063" t="s">
        <v>124</v>
      </c>
      <c r="CI3" s="1063" t="s">
        <v>125</v>
      </c>
      <c r="CJ3" s="1063" t="s">
        <v>126</v>
      </c>
      <c r="CK3" s="1063" t="s">
        <v>173</v>
      </c>
      <c r="CL3" s="1057" t="s">
        <v>127</v>
      </c>
      <c r="CM3" s="1057" t="s">
        <v>128</v>
      </c>
      <c r="CN3" s="1057" t="s">
        <v>129</v>
      </c>
      <c r="CO3" s="1057" t="s">
        <v>174</v>
      </c>
      <c r="CP3" s="891" t="s">
        <v>130</v>
      </c>
      <c r="CQ3" s="891" t="s">
        <v>131</v>
      </c>
      <c r="CR3" s="891" t="s">
        <v>132</v>
      </c>
      <c r="CS3" s="891" t="s">
        <v>175</v>
      </c>
      <c r="CT3" s="892" t="s">
        <v>176</v>
      </c>
      <c r="CU3" s="891" t="s">
        <v>121</v>
      </c>
      <c r="CV3" s="891" t="s">
        <v>122</v>
      </c>
      <c r="CW3" s="891" t="s">
        <v>123</v>
      </c>
      <c r="CX3" s="891" t="s">
        <v>172</v>
      </c>
      <c r="CY3" s="891" t="s">
        <v>124</v>
      </c>
      <c r="CZ3" s="891" t="s">
        <v>125</v>
      </c>
      <c r="DA3" s="891" t="s">
        <v>126</v>
      </c>
      <c r="DB3" s="891" t="s">
        <v>173</v>
      </c>
      <c r="DC3" s="891" t="s">
        <v>127</v>
      </c>
      <c r="DD3" s="891" t="s">
        <v>128</v>
      </c>
      <c r="DE3" s="891" t="s">
        <v>129</v>
      </c>
      <c r="DF3" s="891" t="s">
        <v>174</v>
      </c>
      <c r="DG3" s="891" t="s">
        <v>130</v>
      </c>
      <c r="DH3" s="891" t="s">
        <v>131</v>
      </c>
      <c r="DI3" s="891" t="s">
        <v>132</v>
      </c>
      <c r="DJ3" s="891" t="s">
        <v>175</v>
      </c>
      <c r="DK3" s="892" t="s">
        <v>176</v>
      </c>
      <c r="DL3" s="890" t="s">
        <v>121</v>
      </c>
      <c r="DM3" s="891" t="s">
        <v>122</v>
      </c>
      <c r="DN3" s="891" t="s">
        <v>123</v>
      </c>
      <c r="DO3" s="891" t="s">
        <v>172</v>
      </c>
      <c r="DP3" s="891" t="s">
        <v>124</v>
      </c>
      <c r="DQ3" s="891" t="s">
        <v>125</v>
      </c>
      <c r="DR3" s="891" t="s">
        <v>126</v>
      </c>
      <c r="DS3" s="891" t="s">
        <v>173</v>
      </c>
      <c r="DT3" s="891" t="s">
        <v>717</v>
      </c>
      <c r="DU3" s="891" t="s">
        <v>127</v>
      </c>
      <c r="DV3" s="891" t="s">
        <v>128</v>
      </c>
      <c r="DW3" s="891" t="s">
        <v>129</v>
      </c>
      <c r="DX3" s="891" t="s">
        <v>174</v>
      </c>
      <c r="DY3" s="891" t="s">
        <v>130</v>
      </c>
      <c r="DZ3" s="891" t="s">
        <v>131</v>
      </c>
      <c r="EA3" s="891" t="s">
        <v>132</v>
      </c>
      <c r="EB3" s="891" t="s">
        <v>175</v>
      </c>
      <c r="EC3" s="892" t="s">
        <v>176</v>
      </c>
      <c r="ED3" s="890" t="s">
        <v>121</v>
      </c>
      <c r="EE3" s="891" t="s">
        <v>122</v>
      </c>
      <c r="EF3" s="891" t="s">
        <v>123</v>
      </c>
      <c r="EG3" s="891" t="s">
        <v>172</v>
      </c>
      <c r="EH3" s="891" t="s">
        <v>124</v>
      </c>
      <c r="EI3" s="891" t="s">
        <v>125</v>
      </c>
      <c r="EJ3" s="891" t="s">
        <v>126</v>
      </c>
      <c r="EK3" s="891" t="s">
        <v>173</v>
      </c>
      <c r="EL3" s="891" t="s">
        <v>127</v>
      </c>
      <c r="EM3" s="891" t="s">
        <v>128</v>
      </c>
      <c r="EN3" s="891" t="s">
        <v>129</v>
      </c>
      <c r="EO3" s="891" t="s">
        <v>174</v>
      </c>
      <c r="EP3" s="891" t="s">
        <v>130</v>
      </c>
      <c r="EQ3" s="891" t="s">
        <v>131</v>
      </c>
      <c r="ER3" s="891" t="s">
        <v>132</v>
      </c>
      <c r="ES3" s="891" t="s">
        <v>175</v>
      </c>
      <c r="ET3" s="892" t="s">
        <v>176</v>
      </c>
      <c r="EU3" s="901" t="s">
        <v>121</v>
      </c>
      <c r="EV3" s="899" t="s">
        <v>122</v>
      </c>
      <c r="EW3" s="899" t="s">
        <v>123</v>
      </c>
      <c r="EX3" s="899" t="s">
        <v>172</v>
      </c>
      <c r="EY3" s="899" t="s">
        <v>124</v>
      </c>
      <c r="EZ3" s="899" t="s">
        <v>125</v>
      </c>
      <c r="FA3" s="899" t="s">
        <v>126</v>
      </c>
      <c r="FB3" s="899" t="s">
        <v>173</v>
      </c>
      <c r="FC3" s="899" t="s">
        <v>127</v>
      </c>
      <c r="FD3" s="899" t="s">
        <v>128</v>
      </c>
      <c r="FE3" s="899" t="s">
        <v>129</v>
      </c>
      <c r="FF3" s="899" t="s">
        <v>174</v>
      </c>
      <c r="FG3" s="899" t="s">
        <v>130</v>
      </c>
      <c r="FH3" s="899" t="s">
        <v>131</v>
      </c>
      <c r="FI3" s="899" t="s">
        <v>132</v>
      </c>
      <c r="FJ3" s="899" t="s">
        <v>175</v>
      </c>
      <c r="FK3" s="900" t="s">
        <v>176</v>
      </c>
      <c r="FL3" s="901" t="s">
        <v>121</v>
      </c>
      <c r="FM3" s="899" t="s">
        <v>122</v>
      </c>
      <c r="FN3" s="899" t="s">
        <v>123</v>
      </c>
      <c r="FO3" s="899" t="s">
        <v>172</v>
      </c>
      <c r="FP3" s="899" t="s">
        <v>124</v>
      </c>
      <c r="FQ3" s="899" t="s">
        <v>125</v>
      </c>
      <c r="FR3" s="899" t="s">
        <v>126</v>
      </c>
      <c r="FS3" s="899" t="s">
        <v>173</v>
      </c>
      <c r="FT3" s="899" t="s">
        <v>127</v>
      </c>
      <c r="FU3" s="899" t="s">
        <v>128</v>
      </c>
      <c r="FV3" s="899" t="s">
        <v>129</v>
      </c>
      <c r="FW3" s="899" t="s">
        <v>174</v>
      </c>
      <c r="FX3" s="899" t="s">
        <v>130</v>
      </c>
      <c r="FY3" s="899" t="s">
        <v>131</v>
      </c>
      <c r="FZ3" s="899" t="s">
        <v>132</v>
      </c>
      <c r="GA3" s="899" t="s">
        <v>175</v>
      </c>
      <c r="GB3" s="900" t="s">
        <v>176</v>
      </c>
      <c r="GC3" s="901" t="s">
        <v>121</v>
      </c>
      <c r="GD3" s="899" t="s">
        <v>122</v>
      </c>
      <c r="GE3" s="899" t="s">
        <v>123</v>
      </c>
      <c r="GF3" s="899" t="s">
        <v>172</v>
      </c>
      <c r="GG3" s="899" t="s">
        <v>124</v>
      </c>
      <c r="GH3" s="899" t="s">
        <v>125</v>
      </c>
      <c r="GI3" s="899" t="s">
        <v>126</v>
      </c>
      <c r="GJ3" s="899" t="s">
        <v>173</v>
      </c>
      <c r="GK3" s="899" t="s">
        <v>127</v>
      </c>
      <c r="GL3" s="899" t="s">
        <v>128</v>
      </c>
      <c r="GM3" s="899" t="s">
        <v>129</v>
      </c>
      <c r="GN3" s="899" t="s">
        <v>174</v>
      </c>
      <c r="GO3" s="899" t="s">
        <v>130</v>
      </c>
      <c r="GP3" s="899" t="s">
        <v>131</v>
      </c>
      <c r="GQ3" s="899" t="s">
        <v>132</v>
      </c>
      <c r="GR3" s="899" t="s">
        <v>175</v>
      </c>
      <c r="GS3" s="900" t="s">
        <v>176</v>
      </c>
      <c r="GT3" s="901" t="s">
        <v>121</v>
      </c>
      <c r="GU3" s="899" t="s">
        <v>122</v>
      </c>
      <c r="GV3" s="899" t="s">
        <v>123</v>
      </c>
      <c r="GW3" s="899" t="s">
        <v>172</v>
      </c>
      <c r="GX3" s="899" t="s">
        <v>124</v>
      </c>
      <c r="GY3" s="899" t="s">
        <v>125</v>
      </c>
      <c r="GZ3" s="899" t="s">
        <v>126</v>
      </c>
      <c r="HA3" s="899" t="s">
        <v>173</v>
      </c>
      <c r="HB3" s="899" t="s">
        <v>127</v>
      </c>
      <c r="HC3" s="899" t="s">
        <v>128</v>
      </c>
      <c r="HD3" s="899" t="s">
        <v>129</v>
      </c>
      <c r="HE3" s="899" t="s">
        <v>174</v>
      </c>
      <c r="HF3" s="899" t="s">
        <v>130</v>
      </c>
      <c r="HG3" s="899" t="s">
        <v>131</v>
      </c>
      <c r="HH3" s="899" t="s">
        <v>132</v>
      </c>
      <c r="HI3" s="899" t="s">
        <v>175</v>
      </c>
      <c r="HJ3" s="900" t="s">
        <v>176</v>
      </c>
      <c r="HK3" s="901" t="s">
        <v>121</v>
      </c>
      <c r="HL3" s="899" t="s">
        <v>122</v>
      </c>
      <c r="HM3" s="899" t="s">
        <v>123</v>
      </c>
      <c r="HN3" s="899" t="s">
        <v>172</v>
      </c>
      <c r="HO3" s="899" t="s">
        <v>124</v>
      </c>
      <c r="HP3" s="899" t="s">
        <v>125</v>
      </c>
      <c r="HQ3" s="899" t="s">
        <v>126</v>
      </c>
      <c r="HR3" s="899" t="s">
        <v>173</v>
      </c>
      <c r="HS3" s="899" t="s">
        <v>127</v>
      </c>
      <c r="HT3" s="899" t="s">
        <v>128</v>
      </c>
      <c r="HU3" s="899" t="s">
        <v>129</v>
      </c>
      <c r="HV3" s="899" t="s">
        <v>174</v>
      </c>
      <c r="HW3" s="899" t="s">
        <v>130</v>
      </c>
      <c r="HX3" s="899" t="s">
        <v>131</v>
      </c>
      <c r="HY3" s="899" t="s">
        <v>132</v>
      </c>
      <c r="HZ3" s="899" t="s">
        <v>175</v>
      </c>
      <c r="IA3" s="900" t="s">
        <v>176</v>
      </c>
      <c r="IB3" s="901" t="s">
        <v>121</v>
      </c>
      <c r="IC3" s="899" t="s">
        <v>122</v>
      </c>
      <c r="ID3" s="899" t="s">
        <v>123</v>
      </c>
      <c r="IE3" s="900" t="s">
        <v>172</v>
      </c>
    </row>
    <row r="4" spans="1:239" s="1053" customFormat="1" ht="30" customHeight="1" thickTop="1">
      <c r="A4" s="1067" t="s">
        <v>859</v>
      </c>
      <c r="B4" s="1068">
        <v>-329.93831991510501</v>
      </c>
      <c r="C4" s="1068">
        <v>-186.02729707000003</v>
      </c>
      <c r="D4" s="2698">
        <v>119.32809836984006</v>
      </c>
      <c r="E4" s="2698">
        <v>-396.63751861526453</v>
      </c>
      <c r="F4" s="2698">
        <v>-224.12542745686255</v>
      </c>
      <c r="G4" s="2698">
        <v>-155.00771712660662</v>
      </c>
      <c r="H4" s="1068">
        <v>-137.44476592648493</v>
      </c>
      <c r="I4" s="1068">
        <v>-516.57791050995365</v>
      </c>
      <c r="J4" s="1068">
        <v>-391.20581712802914</v>
      </c>
      <c r="K4" s="1068">
        <v>-241.11088609815033</v>
      </c>
      <c r="L4" s="1068">
        <v>-555.89540846710315</v>
      </c>
      <c r="M4" s="1068">
        <v>-1188.2121116932822</v>
      </c>
      <c r="N4" s="1068">
        <v>-612.93805719189322</v>
      </c>
      <c r="O4" s="1068">
        <v>-1987.0736905017932</v>
      </c>
      <c r="P4" s="1068">
        <v>425.1297927266678</v>
      </c>
      <c r="Q4" s="1068">
        <v>-2174.8819549670179</v>
      </c>
      <c r="R4" s="1068">
        <v>-4276.3094957855174</v>
      </c>
      <c r="T4" s="1068">
        <v>-588.55975192999995</v>
      </c>
      <c r="U4" s="1068">
        <v>40.059435880311639</v>
      </c>
      <c r="V4" s="1068">
        <v>171.42559762406563</v>
      </c>
      <c r="W4" s="1068">
        <v>-377.07471842562245</v>
      </c>
      <c r="X4" s="1068">
        <v>-259.71772951661978</v>
      </c>
      <c r="Y4" s="1068">
        <v>-491.34647171000006</v>
      </c>
      <c r="Z4" s="1068">
        <v>-63.624446066119845</v>
      </c>
      <c r="AA4" s="1068">
        <v>-814.68864729273992</v>
      </c>
      <c r="AB4" s="1068">
        <v>-1414.8508184853995</v>
      </c>
      <c r="AC4" s="1068">
        <v>-1422.6861367100994</v>
      </c>
      <c r="AD4" s="1068">
        <v>-916.79502323029988</v>
      </c>
      <c r="AE4" s="1068">
        <v>-3754.3319784257983</v>
      </c>
      <c r="AF4" s="1068">
        <v>-1216.3443926285934</v>
      </c>
      <c r="AG4" s="1068">
        <v>-984.33744638921871</v>
      </c>
      <c r="AH4" s="1068">
        <v>39.354806681999889</v>
      </c>
      <c r="AI4" s="1068">
        <v>-2161.327032335812</v>
      </c>
      <c r="AJ4" s="1068">
        <v>-7107.4223764799717</v>
      </c>
      <c r="AK4" s="1189"/>
      <c r="AL4" s="1068"/>
      <c r="AM4" s="2800"/>
      <c r="AN4" s="1068">
        <v>21.499437434223182</v>
      </c>
      <c r="AO4" s="1068">
        <v>-107.38270044279716</v>
      </c>
      <c r="AP4" s="1068">
        <v>-336.37708404333171</v>
      </c>
      <c r="AQ4" s="1068">
        <v>-673.85427637004295</v>
      </c>
      <c r="AR4" s="1068">
        <v>-886.18471382143957</v>
      </c>
      <c r="AS4" s="1068">
        <v>-544.63707126024451</v>
      </c>
      <c r="AT4" s="1068">
        <v>-2104.6760614517279</v>
      </c>
      <c r="AU4" s="1068">
        <v>-1547.3602345022991</v>
      </c>
      <c r="AV4" s="1068">
        <v>-2999.8823170618398</v>
      </c>
      <c r="AW4" s="1068"/>
      <c r="AX4" s="1189">
        <v>-927.80748053569232</v>
      </c>
      <c r="AY4" s="1068">
        <v>-619.5224044789079</v>
      </c>
      <c r="AZ4" s="1068">
        <v>507.76940173447338</v>
      </c>
      <c r="BA4" s="1068">
        <v>-1039.5604832801264</v>
      </c>
      <c r="BB4" s="1068">
        <v>-1196.7078562397978</v>
      </c>
      <c r="BC4" s="1068">
        <v>-161.08511592803143</v>
      </c>
      <c r="BD4" s="1068">
        <v>336.97030670595586</v>
      </c>
      <c r="BE4" s="1068">
        <v>-949.69669637187326</v>
      </c>
      <c r="BF4" s="1068">
        <v>-278.88078793911154</v>
      </c>
      <c r="BG4" s="1068">
        <v>-1580.40479844125</v>
      </c>
      <c r="BH4" s="1068">
        <v>-429.36263363403395</v>
      </c>
      <c r="BI4" s="1068">
        <v>-2288.6482200143955</v>
      </c>
      <c r="BJ4" s="908">
        <v>-289.33031135464307</v>
      </c>
      <c r="BK4" s="908">
        <v>135.29433024816308</v>
      </c>
      <c r="BL4" s="908">
        <v>-1813.2681486962615</v>
      </c>
      <c r="BM4" s="908">
        <v>-1967.3041298027438</v>
      </c>
      <c r="BN4" s="2666">
        <v>-368.58290348881656</v>
      </c>
      <c r="BO4" s="2292">
        <v>-726.484961780498</v>
      </c>
      <c r="BP4" s="2292">
        <v>-1205.078433600243</v>
      </c>
      <c r="BQ4" s="2292">
        <v>-2300.1463560395568</v>
      </c>
      <c r="BR4" s="2292">
        <v>-394.95123102342131</v>
      </c>
      <c r="BS4" s="908">
        <v>-1081.1485318637201</v>
      </c>
      <c r="BT4" s="908">
        <v>-1172.7687465434228</v>
      </c>
      <c r="BU4" s="1069">
        <v>-2648.868509430562</v>
      </c>
      <c r="BV4" s="1069">
        <v>-1474.350617243058</v>
      </c>
      <c r="BW4" s="1069">
        <v>-1419.8415387634418</v>
      </c>
      <c r="BX4" s="1069">
        <v>-1839.3489736439687</v>
      </c>
      <c r="BY4" s="1069">
        <v>-4733.541129650469</v>
      </c>
      <c r="BZ4" s="1069">
        <v>-1148.01856300179</v>
      </c>
      <c r="CA4" s="1069">
        <v>-1902.6936174170442</v>
      </c>
      <c r="CB4" s="1069">
        <v>-4713.6024381370371</v>
      </c>
      <c r="CC4" s="1071">
        <v>-7764.3146185558708</v>
      </c>
      <c r="CD4" s="2677">
        <v>-410.45802325839622</v>
      </c>
      <c r="CE4" s="1070">
        <v>-271.7505820819465</v>
      </c>
      <c r="CF4" s="1070">
        <v>-660.28218285802177</v>
      </c>
      <c r="CG4" s="1070">
        <v>-1342.4907881983636</v>
      </c>
      <c r="CH4" s="1069">
        <v>-772.04161137799474</v>
      </c>
      <c r="CI4" s="1069">
        <v>-2018.7046132288547</v>
      </c>
      <c r="CJ4" s="1069">
        <v>-1293.8387128840354</v>
      </c>
      <c r="CK4" s="1069">
        <v>-4084.584937490883</v>
      </c>
      <c r="CL4" s="1069">
        <v>-1040.6841928287304</v>
      </c>
      <c r="CM4" s="1069">
        <v>-435.84816879598884</v>
      </c>
      <c r="CN4" s="1069">
        <v>-1090.182750132989</v>
      </c>
      <c r="CO4" s="1069">
        <v>-2566.7151117577068</v>
      </c>
      <c r="CP4" s="1069">
        <v>-1135.5561956680199</v>
      </c>
      <c r="CQ4" s="1069">
        <v>-1264.6972315926955</v>
      </c>
      <c r="CR4" s="1069">
        <v>-672.49294443957115</v>
      </c>
      <c r="CS4" s="1069">
        <v>-3072.7463717002884</v>
      </c>
      <c r="CT4" s="1071">
        <v>-10488.054284368496</v>
      </c>
      <c r="CU4" s="1069">
        <v>-1556.3081614813741</v>
      </c>
      <c r="CV4" s="1069">
        <v>-783.18554873430458</v>
      </c>
      <c r="CW4" s="1069">
        <v>-738.84546991555271</v>
      </c>
      <c r="CX4" s="1069">
        <v>-3078.3391801312318</v>
      </c>
      <c r="CY4" s="1069">
        <v>-1785.4892233132568</v>
      </c>
      <c r="CZ4" s="1069">
        <v>-746.51725256759073</v>
      </c>
      <c r="DA4" s="1069">
        <v>-396.83528789119737</v>
      </c>
      <c r="DB4" s="1069">
        <v>-2928.8417637720431</v>
      </c>
      <c r="DC4" s="1069">
        <v>-2158.9144443591067</v>
      </c>
      <c r="DD4" s="1069">
        <v>8.2741975727376484</v>
      </c>
      <c r="DE4" s="1069">
        <v>-882.62873402801051</v>
      </c>
      <c r="DF4" s="1069">
        <v>-3033.2689808143878</v>
      </c>
      <c r="DG4" s="1069">
        <v>-1384.1274311354455</v>
      </c>
      <c r="DH4" s="1069">
        <v>-977.2365730787933</v>
      </c>
      <c r="DI4" s="1069">
        <v>841.58669115570319</v>
      </c>
      <c r="DJ4" s="1069">
        <v>-1519.7773130585338</v>
      </c>
      <c r="DK4" s="1071">
        <v>-10560.227237776206</v>
      </c>
      <c r="DL4" s="1072">
        <v>-1072.3147328150094</v>
      </c>
      <c r="DM4" s="1069">
        <v>-1862.3547540275181</v>
      </c>
      <c r="DN4" s="1069">
        <v>-1250.6120207184176</v>
      </c>
      <c r="DO4" s="1069">
        <v>-4185.2815075609415</v>
      </c>
      <c r="DP4" s="1069">
        <v>-1799.6080456872178</v>
      </c>
      <c r="DQ4" s="1069">
        <v>-2276.0428104199946</v>
      </c>
      <c r="DR4" s="1069">
        <v>-1227.1090217929309</v>
      </c>
      <c r="DS4" s="1069">
        <v>-5302.7598779001473</v>
      </c>
      <c r="DT4" s="1069">
        <v>-9488.0413854610924</v>
      </c>
      <c r="DU4" s="1069">
        <v>-2942.2670637428723</v>
      </c>
      <c r="DV4" s="1069">
        <v>-581.9567496319487</v>
      </c>
      <c r="DW4" s="1069">
        <v>-1783.7891872905866</v>
      </c>
      <c r="DX4" s="1069">
        <v>-5308.0130006654072</v>
      </c>
      <c r="DY4" s="1069">
        <v>-1003.8778342421683</v>
      </c>
      <c r="DZ4" s="1069">
        <v>-1083.5422532331349</v>
      </c>
      <c r="EA4" s="1069">
        <v>3758.2018823316885</v>
      </c>
      <c r="EB4" s="1069">
        <v>1670.7817948563879</v>
      </c>
      <c r="EC4" s="1071">
        <v>-14476.498701634009</v>
      </c>
      <c r="ED4" s="1072">
        <v>-2594.203531168173</v>
      </c>
      <c r="EE4" s="908">
        <v>-3287.3783852452257</v>
      </c>
      <c r="EF4" s="908">
        <v>-5108.9128868116732</v>
      </c>
      <c r="EG4" s="908">
        <v>-10990.494803225069</v>
      </c>
      <c r="EH4" s="908">
        <v>-3443.951064017675</v>
      </c>
      <c r="EI4" s="908">
        <v>-3250.6970786840948</v>
      </c>
      <c r="EJ4" s="908">
        <v>-4909.6382167957818</v>
      </c>
      <c r="EK4" s="908">
        <v>-11604.286359497553</v>
      </c>
      <c r="EL4" s="908">
        <v>-3621.066617011109</v>
      </c>
      <c r="EM4" s="908">
        <v>-3840.534878575269</v>
      </c>
      <c r="EN4" s="908">
        <v>-3689.1775009451785</v>
      </c>
      <c r="EO4" s="908">
        <v>-11150.778996531557</v>
      </c>
      <c r="EP4" s="908">
        <v>-2573.1854825035416</v>
      </c>
      <c r="EQ4" s="908">
        <v>-3438.418705246595</v>
      </c>
      <c r="ER4" s="908">
        <v>-1514.8305094657298</v>
      </c>
      <c r="ES4" s="908">
        <v>-7526.4346972158637</v>
      </c>
      <c r="ET4" s="1073">
        <v>-41271.994856470053</v>
      </c>
      <c r="EU4" s="1074">
        <v>-1992.4972362809094</v>
      </c>
      <c r="EV4" s="1075">
        <v>-3415.2411751699074</v>
      </c>
      <c r="EW4" s="1075">
        <v>-2906.9423426587082</v>
      </c>
      <c r="EX4" s="1075">
        <v>-8314.6807541095259</v>
      </c>
      <c r="EY4" s="1075">
        <v>-2090.4782186270731</v>
      </c>
      <c r="EZ4" s="1075">
        <v>-3700.1172039182102</v>
      </c>
      <c r="FA4" s="1075">
        <v>-3320.7303254902399</v>
      </c>
      <c r="FB4" s="1075">
        <v>-9111.3257480355242</v>
      </c>
      <c r="FC4" s="1075">
        <v>-3811.2627033729386</v>
      </c>
      <c r="FD4" s="1075">
        <v>-4423.9924758814032</v>
      </c>
      <c r="FE4" s="1075">
        <v>-2815.0124973122411</v>
      </c>
      <c r="FF4" s="1075">
        <v>-11050.267676566589</v>
      </c>
      <c r="FG4" s="908">
        <v>-2647.8623139865822</v>
      </c>
      <c r="FH4" s="908">
        <v>-6484.1530999832139</v>
      </c>
      <c r="FI4" s="908">
        <v>-1571.0721449289904</v>
      </c>
      <c r="FJ4" s="908">
        <v>-10703.08755889878</v>
      </c>
      <c r="FK4" s="908">
        <v>-39179.361737610438</v>
      </c>
      <c r="FL4" s="1074">
        <v>-5013.4147431552092</v>
      </c>
      <c r="FM4" s="1075">
        <v>-3817.9495802341607</v>
      </c>
      <c r="FN4" s="1075">
        <v>-4448.2142273689633</v>
      </c>
      <c r="FO4" s="1075">
        <f>FN4+FM4+FL4</f>
        <v>-13279.578550758331</v>
      </c>
      <c r="FP4" s="1075">
        <v>-1639.2003582177931</v>
      </c>
      <c r="FQ4" s="1075">
        <v>-5203.4708257786524</v>
      </c>
      <c r="FR4" s="1075">
        <v>-4500.0945003133329</v>
      </c>
      <c r="FS4" s="1075">
        <f>FR4+FQ4+FP4</f>
        <v>-11342.765684309779</v>
      </c>
      <c r="FT4" s="1075">
        <v>-2400.6937419653195</v>
      </c>
      <c r="FU4" s="1075">
        <v>-4075.2754587638537</v>
      </c>
      <c r="FV4" s="1075">
        <v>-3869.5658532826528</v>
      </c>
      <c r="FW4" s="1075">
        <f>FV4+FU4+FT4</f>
        <v>-10345.535054011827</v>
      </c>
      <c r="FX4" s="908">
        <v>-5705.1655878948204</v>
      </c>
      <c r="FY4" s="908">
        <v>-4990.3606474595126</v>
      </c>
      <c r="FZ4" s="908">
        <v>-22742.279577548383</v>
      </c>
      <c r="GA4" s="908">
        <v>-33437.805812902712</v>
      </c>
      <c r="GB4" s="1073">
        <v>-68405.685101982643</v>
      </c>
      <c r="GC4" s="1074">
        <v>-5355.0494216309626</v>
      </c>
      <c r="GD4" s="1075">
        <v>-9803.376759961071</v>
      </c>
      <c r="GE4" s="1075">
        <v>2391.1561096449059</v>
      </c>
      <c r="GF4" s="1075">
        <f>GE4+GD4+GC4</f>
        <v>-12767.270071947129</v>
      </c>
      <c r="GG4" s="1075">
        <v>-3292.1813582789114</v>
      </c>
      <c r="GH4" s="1075">
        <v>-2418.673350575963</v>
      </c>
      <c r="GI4" s="1075">
        <v>4238.2788787257159</v>
      </c>
      <c r="GJ4" s="1075">
        <f>GI4+GH4+GG4</f>
        <v>-1472.5758301291585</v>
      </c>
      <c r="GK4" s="1075">
        <v>-9566.6326615030302</v>
      </c>
      <c r="GL4" s="1075">
        <v>-3637.5132608758527</v>
      </c>
      <c r="GM4" s="1075">
        <v>-4405.3493657087611</v>
      </c>
      <c r="GN4" s="1075">
        <f>GM4+GL4+GK4</f>
        <v>-17609.495288087644</v>
      </c>
      <c r="GO4" s="1075">
        <v>-231.43960165845107</v>
      </c>
      <c r="GP4" s="1075">
        <v>-1483.3973572880534</v>
      </c>
      <c r="GQ4" s="1075">
        <v>3617.1154673243559</v>
      </c>
      <c r="GR4" s="1075">
        <f>GQ4+GP4+GO4</f>
        <v>1902.2785083778513</v>
      </c>
      <c r="GS4" s="1076">
        <f>GR4+GN4+GJ4+GF4</f>
        <v>-29947.062681786079</v>
      </c>
      <c r="GT4" s="1075">
        <v>15035.922858987242</v>
      </c>
      <c r="GU4" s="1075">
        <v>26670.050395386264</v>
      </c>
      <c r="GV4" s="1075">
        <v>16434.188658169616</v>
      </c>
      <c r="GW4" s="1075">
        <v>58140.161912543124</v>
      </c>
      <c r="GX4" s="1075">
        <v>16321.20116814979</v>
      </c>
      <c r="GY4" s="1075">
        <v>14378.797702306148</v>
      </c>
      <c r="GZ4" s="1075">
        <v>16715.534128382278</v>
      </c>
      <c r="HA4" s="1075">
        <v>47415.532998838222</v>
      </c>
      <c r="HB4" s="1075">
        <v>18107.469603502675</v>
      </c>
      <c r="HC4" s="1075">
        <v>23507.366136303775</v>
      </c>
      <c r="HD4" s="1075">
        <v>20051.134310011697</v>
      </c>
      <c r="HE4" s="1075">
        <v>61665.970049818148</v>
      </c>
      <c r="HF4" s="1075">
        <v>22768.468564532341</v>
      </c>
      <c r="HG4" s="1075">
        <v>16343.288210775087</v>
      </c>
      <c r="HH4" s="1075">
        <v>19910.121252627425</v>
      </c>
      <c r="HI4" s="1075">
        <v>59021.87802793485</v>
      </c>
      <c r="HJ4" s="1076">
        <v>226243.54298913435</v>
      </c>
      <c r="HK4" s="1077">
        <v>-13431.708622189395</v>
      </c>
      <c r="HL4" s="908">
        <v>-10090.790992678922</v>
      </c>
      <c r="HM4" s="908">
        <v>6732.0651968201546</v>
      </c>
      <c r="HN4" s="908">
        <v>-16790.434418048164</v>
      </c>
      <c r="HO4" s="908">
        <v>6999.5265999146577</v>
      </c>
      <c r="HP4" s="908">
        <v>-2786.0849055949025</v>
      </c>
      <c r="HQ4" s="908">
        <v>-2014.8020029788604</v>
      </c>
      <c r="HR4" s="908">
        <v>2198.6396913408948</v>
      </c>
      <c r="HS4" s="908">
        <v>4073.585064097475</v>
      </c>
      <c r="HT4" s="908">
        <v>1267.2124553895533</v>
      </c>
      <c r="HU4" s="908">
        <v>4840.8112976947195</v>
      </c>
      <c r="HV4" s="908">
        <v>10181.608817181748</v>
      </c>
      <c r="HW4" s="908">
        <v>4171.4212701794795</v>
      </c>
      <c r="HX4" s="908">
        <v>-4862.9682567612799</v>
      </c>
      <c r="HY4" s="908">
        <v>-8754.5851441951436</v>
      </c>
      <c r="HZ4" s="908">
        <v>-9446.1321307769431</v>
      </c>
      <c r="IA4" s="1073">
        <v>-13856.318040302463</v>
      </c>
      <c r="IB4" s="1077">
        <v>4509.6423112518905</v>
      </c>
      <c r="IC4" s="908">
        <v>-20949.795006933684</v>
      </c>
      <c r="ID4" s="908">
        <v>18149.208409061241</v>
      </c>
      <c r="IE4" s="1073">
        <v>1709.0557133794459</v>
      </c>
    </row>
    <row r="5" spans="1:239" ht="18" customHeight="1">
      <c r="A5" s="1078" t="s">
        <v>860</v>
      </c>
      <c r="B5" s="1079">
        <v>-0.44015837980109801</v>
      </c>
      <c r="C5" s="1079">
        <v>-0.24817206348804019</v>
      </c>
      <c r="D5" s="1079">
        <v>0.15919115565821323</v>
      </c>
      <c r="E5" s="1079">
        <v>-0.52913928763092433</v>
      </c>
      <c r="F5" s="1079">
        <v>-0.298997355163306</v>
      </c>
      <c r="G5" s="1079">
        <v>-0.20679000136955752</v>
      </c>
      <c r="H5" s="1079">
        <v>-0.18335992466079448</v>
      </c>
      <c r="I5" s="1079">
        <v>-0.68914728119365742</v>
      </c>
      <c r="J5" s="1079">
        <v>-0.52189305770891981</v>
      </c>
      <c r="K5" s="1079">
        <v>-0.32165702063548118</v>
      </c>
      <c r="L5" s="1079">
        <v>-0.74159928556558008</v>
      </c>
      <c r="M5" s="1079">
        <v>-1.5851493639099803</v>
      </c>
      <c r="N5" s="1079">
        <v>-0.81769775102641873</v>
      </c>
      <c r="O5" s="1079">
        <v>-2.650880735471115</v>
      </c>
      <c r="P5" s="1079">
        <v>0.56714976550736773</v>
      </c>
      <c r="Q5" s="1079">
        <v>-2.901428720990165</v>
      </c>
      <c r="R5" s="1079">
        <v>-5.7048646537247265</v>
      </c>
      <c r="S5" s="1079"/>
      <c r="T5" s="1079">
        <v>-0.62973834212131263</v>
      </c>
      <c r="U5" s="1079">
        <v>4.2862194798163555E-2</v>
      </c>
      <c r="V5" s="1079">
        <v>0.18341939164364349</v>
      </c>
      <c r="W5" s="1079">
        <v>-0.40345675567950529</v>
      </c>
      <c r="X5" s="1079">
        <v>-0.27788888361628894</v>
      </c>
      <c r="Y5" s="1079">
        <v>-0.52572353357015233</v>
      </c>
      <c r="Z5" s="1079">
        <v>-6.807593120779773E-2</v>
      </c>
      <c r="AA5" s="1079">
        <v>-0.87168834839423925</v>
      </c>
      <c r="AB5" s="1079">
        <v>-1.5138408731828243</v>
      </c>
      <c r="AC5" s="1079">
        <v>-1.5222243895422685</v>
      </c>
      <c r="AD5" s="1079">
        <v>-0.98093859816426099</v>
      </c>
      <c r="AE5" s="1079">
        <v>-4.0170038608893535</v>
      </c>
      <c r="AF5" s="1079">
        <v>-1.3014459428302645</v>
      </c>
      <c r="AG5" s="1079">
        <v>-1.0532066277797356</v>
      </c>
      <c r="AH5" s="1079">
        <v>4.2108266209434836E-2</v>
      </c>
      <c r="AI5" s="1079">
        <v>-2.3125443044005647</v>
      </c>
      <c r="AJ5" s="1079">
        <v>-7.6046932693636622</v>
      </c>
      <c r="AK5" s="1182"/>
      <c r="AL5" s="1079"/>
      <c r="AM5" s="2792"/>
      <c r="AN5" s="1079">
        <v>1.9091841650984171E-2</v>
      </c>
      <c r="AO5" s="1079">
        <v>-9.5357542223198491E-2</v>
      </c>
      <c r="AP5" s="1079">
        <v>-0.29870818914323488</v>
      </c>
      <c r="AQ5" s="1079">
        <v>-0.59839329190151092</v>
      </c>
      <c r="AR5" s="1079">
        <v>-0.78694609017396189</v>
      </c>
      <c r="AS5" s="1079">
        <v>-0.48364636300689673</v>
      </c>
      <c r="AT5" s="1079">
        <v>-1.8689857450823706</v>
      </c>
      <c r="AU5" s="1079">
        <v>-1.36520141032291</v>
      </c>
      <c r="AV5" s="1079">
        <v>-2.6467292352080301</v>
      </c>
      <c r="AW5" s="1079"/>
      <c r="AX5" s="1182">
        <v>-0.66302272505694915</v>
      </c>
      <c r="AY5" s="1079">
        <v>-0.44271838874836206</v>
      </c>
      <c r="AZ5" s="1079">
        <v>0.3628583078939468</v>
      </c>
      <c r="BA5" s="1079">
        <v>-0.74288280591136402</v>
      </c>
      <c r="BB5" s="1079">
        <v>-0.85518226635018701</v>
      </c>
      <c r="BC5" s="1079">
        <v>-0.11511342036933415</v>
      </c>
      <c r="BD5" s="1079">
        <v>0.24080315766204255</v>
      </c>
      <c r="BE5" s="1079">
        <v>-0.67866502999362088</v>
      </c>
      <c r="BF5" s="1079">
        <v>-0.19929166757597155</v>
      </c>
      <c r="BG5" s="1079">
        <v>-1.1293768568783227</v>
      </c>
      <c r="BH5" s="1079">
        <v>-0.30682785961727788</v>
      </c>
      <c r="BI5" s="1079">
        <v>-1.6354963840715724</v>
      </c>
      <c r="BJ5" s="930">
        <v>-0.20675902652258393</v>
      </c>
      <c r="BK5" s="930">
        <v>9.668300526538065E-2</v>
      </c>
      <c r="BL5" s="930">
        <v>-1.295783893134191</v>
      </c>
      <c r="BM5" s="930">
        <v>-1.4058599143913999</v>
      </c>
      <c r="BN5" s="1082">
        <v>-0.2184159841865437</v>
      </c>
      <c r="BO5" s="1080">
        <v>-0.43050268046093876</v>
      </c>
      <c r="BP5" s="1080">
        <v>-0.71410906367435922</v>
      </c>
      <c r="BQ5" s="1080">
        <v>-1.3630277621998148</v>
      </c>
      <c r="BR5" s="1080">
        <v>-0.23404140835925924</v>
      </c>
      <c r="BS5" s="1080">
        <v>-0.64067030348849618</v>
      </c>
      <c r="BT5" s="1080">
        <v>-0.69496289050550863</v>
      </c>
      <c r="BU5" s="1080">
        <v>-1.5696746023532628</v>
      </c>
      <c r="BV5" s="1080">
        <v>-0.87367519777257208</v>
      </c>
      <c r="BW5" s="1080">
        <v>-0.84137404134199956</v>
      </c>
      <c r="BX5" s="1080">
        <v>-1.0899670400831438</v>
      </c>
      <c r="BY5" s="1080">
        <v>-2.8050162791977158</v>
      </c>
      <c r="BZ5" s="1080">
        <v>-0.68029635104891839</v>
      </c>
      <c r="CA5" s="1080">
        <v>-1.1275040028171248</v>
      </c>
      <c r="CB5" s="1080">
        <v>-2.7932009484021836</v>
      </c>
      <c r="CC5" s="1081">
        <v>-4.6010013022682266</v>
      </c>
      <c r="CD5" s="1082">
        <v>-0.19933471495198574</v>
      </c>
      <c r="CE5" s="1080">
        <v>-0.13197287358965745</v>
      </c>
      <c r="CF5" s="1080">
        <v>-0.32065924710898275</v>
      </c>
      <c r="CG5" s="1080">
        <v>-0.65196683565062552</v>
      </c>
      <c r="CH5" s="1080">
        <v>-0.37493406344800029</v>
      </c>
      <c r="CI5" s="1080">
        <v>-0.98036312082736454</v>
      </c>
      <c r="CJ5" s="1080">
        <v>-0.62833945595509222</v>
      </c>
      <c r="CK5" s="1080">
        <v>-1.9836366402304562</v>
      </c>
      <c r="CL5" s="1080">
        <v>-0.51516214108574798</v>
      </c>
      <c r="CM5" s="1080">
        <v>-0.21166517784109656</v>
      </c>
      <c r="CN5" s="1080">
        <v>-0.52943603347845136</v>
      </c>
      <c r="CO5" s="1080">
        <v>-1.2464987798352429</v>
      </c>
      <c r="CP5" s="1080">
        <v>-0.55147118036220721</v>
      </c>
      <c r="CQ5" s="1080">
        <v>-0.61418719546235245</v>
      </c>
      <c r="CR5" s="1080">
        <v>-0.32658927780952168</v>
      </c>
      <c r="CS5" s="1080">
        <v>-1.4922476536340823</v>
      </c>
      <c r="CT5" s="1081">
        <v>-5.0934156301274864</v>
      </c>
      <c r="CU5" s="1080">
        <v>-0.51774063651570135</v>
      </c>
      <c r="CV5" s="1080">
        <v>-0.26054414835531953</v>
      </c>
      <c r="CW5" s="1080">
        <v>-0.24579343175628451</v>
      </c>
      <c r="CX5" s="1080">
        <v>-1.0240782166273057</v>
      </c>
      <c r="CY5" s="1080">
        <v>-0.59398283055344259</v>
      </c>
      <c r="CZ5" s="1080">
        <v>-0.24834562143939684</v>
      </c>
      <c r="DA5" s="1080">
        <v>-0.13201611327997848</v>
      </c>
      <c r="DB5" s="1080">
        <v>-0.97434456527281732</v>
      </c>
      <c r="DC5" s="1080">
        <v>-0.71821106273804181</v>
      </c>
      <c r="DD5" s="1080">
        <v>2.7525964484361736E-3</v>
      </c>
      <c r="DE5" s="1080">
        <v>-0.29362614286346717</v>
      </c>
      <c r="DF5" s="1080">
        <v>-1.0090846091530756</v>
      </c>
      <c r="DG5" s="1080">
        <v>-0.46046087462061069</v>
      </c>
      <c r="DH5" s="1080">
        <v>-0.32509955155066661</v>
      </c>
      <c r="DI5" s="1080">
        <v>0.27997259151256559</v>
      </c>
      <c r="DJ5" s="1080">
        <v>-0.50558783465871115</v>
      </c>
      <c r="DK5" s="1081">
        <v>-3.5130952257119126</v>
      </c>
      <c r="DL5" s="1082">
        <v>-0.30683113910959614</v>
      </c>
      <c r="DM5" s="1080">
        <v>-0.53289245509509864</v>
      </c>
      <c r="DN5" s="1080">
        <v>-0.35784895904007374</v>
      </c>
      <c r="DO5" s="1080">
        <v>-1.1975725532447674</v>
      </c>
      <c r="DP5" s="1080">
        <v>-0.51493817040025858</v>
      </c>
      <c r="DQ5" s="1080">
        <v>-0.65126477032545937</v>
      </c>
      <c r="DR5" s="1080">
        <v>-0.35112383281349713</v>
      </c>
      <c r="DS5" s="1080">
        <v>-1.5173267735392162</v>
      </c>
      <c r="DT5" s="1080">
        <v>-2.7148993267839847</v>
      </c>
      <c r="DU5" s="1080">
        <v>-0.84189755778410569</v>
      </c>
      <c r="DV5" s="1080">
        <v>-0.16652056242231411</v>
      </c>
      <c r="DW5" s="1080">
        <v>-0.51041177698914708</v>
      </c>
      <c r="DX5" s="1080">
        <v>-1.5188298971955667</v>
      </c>
      <c r="DY5" s="1080">
        <v>-0.28724866868031468</v>
      </c>
      <c r="DZ5" s="1080">
        <v>-0.31004377134698613</v>
      </c>
      <c r="EA5" s="1080">
        <v>1.0753683869776629</v>
      </c>
      <c r="EB5" s="1080">
        <v>0.47807594695036293</v>
      </c>
      <c r="EC5" s="1083">
        <v>-4.1422918579887096</v>
      </c>
      <c r="ED5" s="1082">
        <v>-0.64074393439214516</v>
      </c>
      <c r="EE5" s="930">
        <v>-0.81195162025287315</v>
      </c>
      <c r="EF5" s="930">
        <v>-1.2618535532130668</v>
      </c>
      <c r="EG5" s="930">
        <v>-2.7145491078580846</v>
      </c>
      <c r="EH5" s="930">
        <v>-0.85062360300582285</v>
      </c>
      <c r="EI5" s="930">
        <v>-0.80289168166199487</v>
      </c>
      <c r="EJ5" s="930">
        <v>-1.2126345792364248</v>
      </c>
      <c r="EK5" s="930">
        <v>-2.8661498639042429</v>
      </c>
      <c r="EL5" s="930">
        <v>-0.89436948296611685</v>
      </c>
      <c r="EM5" s="930">
        <v>-0.94857608460677589</v>
      </c>
      <c r="EN5" s="930">
        <v>-0.91119223230806623</v>
      </c>
      <c r="EO5" s="930">
        <v>-2.7541377998809589</v>
      </c>
      <c r="EP5" s="930">
        <v>-0.63555267355512168</v>
      </c>
      <c r="EQ5" s="930">
        <v>-0.84925716229179971</v>
      </c>
      <c r="ER5" s="930">
        <v>-0.37414892428862701</v>
      </c>
      <c r="ES5" s="930">
        <v>-1.8589587601355477</v>
      </c>
      <c r="ET5" s="1084">
        <v>-10.193795531778836</v>
      </c>
      <c r="EU5" s="1085">
        <v>-0.43397147584829621</v>
      </c>
      <c r="EV5" s="930">
        <v>-0.74384908856024112</v>
      </c>
      <c r="EW5" s="930">
        <v>-0.63314017991021587</v>
      </c>
      <c r="EX5" s="930">
        <v>-1.8109607443187534</v>
      </c>
      <c r="EY5" s="930">
        <v>-0.45531200809073874</v>
      </c>
      <c r="EZ5" s="930">
        <v>-0.80589588510208243</v>
      </c>
      <c r="FA5" s="930">
        <v>-0.72326436092683266</v>
      </c>
      <c r="FB5" s="930">
        <v>-1.984472254119654</v>
      </c>
      <c r="FC5" s="930">
        <v>-0.83010368602345064</v>
      </c>
      <c r="FD5" s="930">
        <v>-0.963557945748306</v>
      </c>
      <c r="FE5" s="930">
        <v>-0.61311760224582845</v>
      </c>
      <c r="FF5" s="930">
        <v>-2.4067792340175864</v>
      </c>
      <c r="FG5" s="930">
        <v>-0.57671182439815327</v>
      </c>
      <c r="FH5" s="930">
        <v>-1.4122666968805275</v>
      </c>
      <c r="FI5" s="930">
        <v>-0.34218391121665748</v>
      </c>
      <c r="FJ5" s="930">
        <v>-2.3311624324953368</v>
      </c>
      <c r="FK5" s="930">
        <v>-8.5333746649513351</v>
      </c>
      <c r="FL5" s="1085">
        <v>-0.8215718773834918</v>
      </c>
      <c r="FM5" s="930">
        <v>-0.62566537282219525</v>
      </c>
      <c r="FN5" s="930">
        <v>-0.72894980786757901</v>
      </c>
      <c r="FO5" s="930">
        <f t="shared" ref="FO5:FO67" si="0">FN5+FM5+FL5</f>
        <v>-2.1761870580732658</v>
      </c>
      <c r="FP5" s="930">
        <v>-0.26862348014342047</v>
      </c>
      <c r="FQ5" s="930">
        <v>-0.85271726243711776</v>
      </c>
      <c r="FR5" s="930">
        <v>-0.73745167245005094</v>
      </c>
      <c r="FS5" s="930">
        <f t="shared" ref="FS5:FS67" si="1">FR5+FQ5+FP5</f>
        <v>-1.8587924150305892</v>
      </c>
      <c r="FT5" s="930">
        <v>-0.39341298608938691</v>
      </c>
      <c r="FU5" s="930">
        <v>-0.66783457604074714</v>
      </c>
      <c r="FV5" s="930">
        <v>-0.63412397449880409</v>
      </c>
      <c r="FW5" s="930">
        <f t="shared" ref="FW5:FW67" si="2">FV5+FU5+FT5</f>
        <v>-1.6953715366289381</v>
      </c>
      <c r="FX5" s="930">
        <v>-0.9349323451106567</v>
      </c>
      <c r="FY5" s="930">
        <v>-0.81779389418193216</v>
      </c>
      <c r="FZ5" s="930">
        <v>-3.7268844262319236</v>
      </c>
      <c r="GA5" s="930">
        <v>-5.4796106655245129</v>
      </c>
      <c r="GB5" s="1084">
        <v>-11.209961675257304</v>
      </c>
      <c r="GC5" s="1085">
        <v>-0.63626899857697328</v>
      </c>
      <c r="GD5" s="930">
        <v>-1.1648043225403981</v>
      </c>
      <c r="GE5" s="930">
        <v>0.28410914326568515</v>
      </c>
      <c r="GF5" s="930">
        <f t="shared" ref="GF5:GF58" si="3">GE5+GD5+GC5</f>
        <v>-1.5169641778516862</v>
      </c>
      <c r="GG5" s="930">
        <v>-0.39116593910498881</v>
      </c>
      <c r="GH5" s="930">
        <v>-0.28737864947417735</v>
      </c>
      <c r="GI5" s="930">
        <v>0.50357807100040386</v>
      </c>
      <c r="GJ5" s="930">
        <f t="shared" ref="GJ5:GJ58" si="4">GI5+GH5+GG5</f>
        <v>-0.1749665175787623</v>
      </c>
      <c r="GK5" s="930">
        <v>-1.1366751833700954</v>
      </c>
      <c r="GL5" s="930">
        <v>-0.43219711669869926</v>
      </c>
      <c r="GM5" s="930">
        <v>-0.52342882550793057</v>
      </c>
      <c r="GN5" s="930">
        <f t="shared" ref="GN5:GN58" si="5">GM5+GL5+GK5</f>
        <v>-2.092301125576725</v>
      </c>
      <c r="GO5" s="930">
        <v>-2.7498876664601657E-2</v>
      </c>
      <c r="GP5" s="930">
        <v>-0.17625229511438151</v>
      </c>
      <c r="GQ5" s="930">
        <v>0.42977351933211555</v>
      </c>
      <c r="GR5" s="930">
        <f t="shared" ref="GR5:GR58" si="6">GQ5+GP5+GO5</f>
        <v>0.22602234755313239</v>
      </c>
      <c r="GS5" s="1084">
        <f t="shared" ref="GS5:GS58" si="7">GR5+GN5+GJ5+GF5</f>
        <v>-3.558209473454041</v>
      </c>
      <c r="GT5" s="930">
        <v>1.2783258344582311</v>
      </c>
      <c r="GU5" s="930">
        <v>2.2674374394217658</v>
      </c>
      <c r="GV5" s="930">
        <v>1.3972037584338672</v>
      </c>
      <c r="GW5" s="930">
        <v>4.9429670323138639</v>
      </c>
      <c r="GX5" s="930">
        <v>1.3875977748958097</v>
      </c>
      <c r="GY5" s="930">
        <v>1.2224582916319018</v>
      </c>
      <c r="GZ5" s="930">
        <v>1.4211232202689399</v>
      </c>
      <c r="HA5" s="930">
        <v>4.0311792867966512</v>
      </c>
      <c r="HB5" s="930">
        <v>1.539462952018877</v>
      </c>
      <c r="HC5" s="930">
        <v>1.9985519820716704</v>
      </c>
      <c r="HD5" s="930">
        <v>1.7047096635880339</v>
      </c>
      <c r="HE5" s="930">
        <v>5.2427245976785812</v>
      </c>
      <c r="HF5" s="930">
        <v>1.9357323025699691</v>
      </c>
      <c r="HG5" s="930">
        <v>1.3894755736488023</v>
      </c>
      <c r="HH5" s="930">
        <v>1.6927209991115792</v>
      </c>
      <c r="HI5" s="930">
        <v>5.0179288753303499</v>
      </c>
      <c r="HJ5" s="1073">
        <v>19.234799792119446</v>
      </c>
      <c r="HK5" s="1086">
        <v>-0.95940358831316142</v>
      </c>
      <c r="HL5" s="1087">
        <v>-0.72076765209907001</v>
      </c>
      <c r="HM5" s="1087">
        <v>0.48085970953221985</v>
      </c>
      <c r="HN5" s="1087">
        <v>-1.1993115308800117</v>
      </c>
      <c r="HO5" s="1087">
        <v>0.4999640124233819</v>
      </c>
      <c r="HP5" s="1087">
        <v>-0.19900519963313379</v>
      </c>
      <c r="HQ5" s="1087">
        <v>-0.14391380320781402</v>
      </c>
      <c r="HR5" s="1087">
        <v>0.15704500958243409</v>
      </c>
      <c r="HS5" s="1087">
        <v>0.29096909691277761</v>
      </c>
      <c r="HT5" s="1087">
        <v>9.0514781927848037E-2</v>
      </c>
      <c r="HU5" s="1087">
        <v>0.34577073252488233</v>
      </c>
      <c r="HV5" s="1087">
        <v>0.72725461136550795</v>
      </c>
      <c r="HW5" s="1087">
        <v>0.29795736697001785</v>
      </c>
      <c r="HX5" s="1087">
        <v>-0.34735336557868818</v>
      </c>
      <c r="HY5" s="1087">
        <v>-0.6253247920862679</v>
      </c>
      <c r="HZ5" s="1087">
        <v>-0.67472079069493818</v>
      </c>
      <c r="IA5" s="1088">
        <v>-0.98973270062700791</v>
      </c>
      <c r="IB5" s="1086">
        <v>0.28230139521752445</v>
      </c>
      <c r="IC5" s="1087">
        <v>-1.311446884650308</v>
      </c>
      <c r="ID5" s="1087">
        <v>1.1361315382348591</v>
      </c>
      <c r="IE5" s="1088">
        <v>0.10698604880207546</v>
      </c>
    </row>
    <row r="6" spans="1:239" s="1097" customFormat="1" ht="24" hidden="1" customHeight="1">
      <c r="A6" s="1089" t="s">
        <v>861</v>
      </c>
      <c r="B6" s="1090">
        <v>0</v>
      </c>
      <c r="C6" s="1090">
        <v>0</v>
      </c>
      <c r="D6" s="1090">
        <v>0</v>
      </c>
      <c r="E6" s="1090">
        <v>0</v>
      </c>
      <c r="F6" s="1090">
        <v>0</v>
      </c>
      <c r="G6" s="1090">
        <v>0</v>
      </c>
      <c r="H6" s="1090">
        <v>0</v>
      </c>
      <c r="I6" s="1090">
        <v>0</v>
      </c>
      <c r="J6" s="1090">
        <v>0</v>
      </c>
      <c r="K6" s="1090">
        <v>0</v>
      </c>
      <c r="L6" s="1090">
        <v>0</v>
      </c>
      <c r="M6" s="1090">
        <v>0</v>
      </c>
      <c r="N6" s="1090">
        <v>-200.38923299999999</v>
      </c>
      <c r="O6" s="1090">
        <v>-159.403829</v>
      </c>
      <c r="P6" s="1090">
        <v>0</v>
      </c>
      <c r="Q6" s="1090">
        <v>-359.79306200000002</v>
      </c>
      <c r="R6" s="1090">
        <v>-359.79306200000002</v>
      </c>
      <c r="S6" s="1090"/>
      <c r="T6" s="1090">
        <v>-50</v>
      </c>
      <c r="U6" s="1090">
        <v>-40</v>
      </c>
      <c r="V6" s="1090">
        <v>-30</v>
      </c>
      <c r="W6" s="1090">
        <v>-120</v>
      </c>
      <c r="X6" s="1090">
        <v>0</v>
      </c>
      <c r="Y6" s="1090">
        <v>0</v>
      </c>
      <c r="Z6" s="1090">
        <v>0</v>
      </c>
      <c r="AA6" s="1090">
        <v>0</v>
      </c>
      <c r="AB6" s="1091">
        <v>-85.09</v>
      </c>
      <c r="AC6" s="1091">
        <v>0</v>
      </c>
      <c r="AD6" s="1091">
        <v>0</v>
      </c>
      <c r="AE6" s="1091">
        <v>-85.09</v>
      </c>
      <c r="AF6" s="1091">
        <v>0</v>
      </c>
      <c r="AG6" s="1091">
        <v>0</v>
      </c>
      <c r="AH6" s="1091">
        <v>0</v>
      </c>
      <c r="AI6" s="1091">
        <v>0</v>
      </c>
      <c r="AJ6" s="1091">
        <v>-205.09</v>
      </c>
      <c r="AK6" s="2659"/>
      <c r="AL6" s="1091"/>
      <c r="AM6" s="2801"/>
      <c r="AN6" s="1091">
        <v>-48.376069000000001</v>
      </c>
      <c r="AO6" s="1091">
        <v>-30</v>
      </c>
      <c r="AP6" s="1091">
        <v>-153.313919</v>
      </c>
      <c r="AQ6" s="1091">
        <v>0</v>
      </c>
      <c r="AR6" s="1091">
        <v>0</v>
      </c>
      <c r="AS6" s="1091">
        <v>0</v>
      </c>
      <c r="AT6" s="1091">
        <v>0</v>
      </c>
      <c r="AU6" s="1091">
        <v>-30.068556999999998</v>
      </c>
      <c r="AV6" s="1091">
        <v>-78.413577000000004</v>
      </c>
      <c r="AW6" s="1091"/>
      <c r="AX6" s="2659">
        <v>0</v>
      </c>
      <c r="AY6" s="1091">
        <v>0</v>
      </c>
      <c r="AZ6" s="1091">
        <v>0</v>
      </c>
      <c r="BA6" s="1091">
        <v>0</v>
      </c>
      <c r="BB6" s="1091">
        <v>0</v>
      </c>
      <c r="BC6" s="1091">
        <v>-103.6691166</v>
      </c>
      <c r="BD6" s="1091">
        <v>-60.3512445</v>
      </c>
      <c r="BE6" s="1091">
        <v>-164.0203611</v>
      </c>
      <c r="BF6" s="1091">
        <v>-23.917168399999998</v>
      </c>
      <c r="BG6" s="1091">
        <v>-139.72867259999998</v>
      </c>
      <c r="BH6" s="1091">
        <v>-94.593159900000003</v>
      </c>
      <c r="BI6" s="1091">
        <v>-258.23900090000001</v>
      </c>
      <c r="BJ6" s="1090">
        <v>-2.7458265000000002</v>
      </c>
      <c r="BK6" s="1090">
        <v>-20.738278899999997</v>
      </c>
      <c r="BL6" s="1090">
        <v>-93.393005829999993</v>
      </c>
      <c r="BM6" s="1090">
        <v>-116.87711122999998</v>
      </c>
      <c r="BN6" s="1094">
        <v>0</v>
      </c>
      <c r="BO6" s="1092">
        <v>0</v>
      </c>
      <c r="BP6" s="1092">
        <v>0</v>
      </c>
      <c r="BQ6" s="1092">
        <v>0</v>
      </c>
      <c r="BR6" s="1092">
        <v>0</v>
      </c>
      <c r="BS6" s="1092">
        <v>0</v>
      </c>
      <c r="BT6" s="1092">
        <v>0</v>
      </c>
      <c r="BU6" s="1092">
        <v>0</v>
      </c>
      <c r="BV6" s="1092">
        <v>0</v>
      </c>
      <c r="BW6" s="1092">
        <v>0</v>
      </c>
      <c r="BX6" s="1092">
        <v>0</v>
      </c>
      <c r="BY6" s="1092">
        <v>0</v>
      </c>
      <c r="BZ6" s="1092">
        <v>0</v>
      </c>
      <c r="CA6" s="1092">
        <v>0</v>
      </c>
      <c r="CB6" s="1092">
        <v>0</v>
      </c>
      <c r="CC6" s="1093">
        <v>0</v>
      </c>
      <c r="CD6" s="1094">
        <v>-62.572763449999997</v>
      </c>
      <c r="CE6" s="1092">
        <v>-14.065721829999999</v>
      </c>
      <c r="CF6" s="1092">
        <v>-15.57276345</v>
      </c>
      <c r="CG6" s="1092">
        <v>-92.211248730000008</v>
      </c>
      <c r="CH6" s="1092">
        <v>-99.253954759999985</v>
      </c>
      <c r="CI6" s="1092">
        <v>-18.451029369999901</v>
      </c>
      <c r="CJ6" s="1092">
        <v>-237.61706805</v>
      </c>
      <c r="CK6" s="1092">
        <v>-355.3220521799999</v>
      </c>
      <c r="CL6" s="1092">
        <v>-114.87276344999989</v>
      </c>
      <c r="CM6" s="1092">
        <v>-61.530579069999895</v>
      </c>
      <c r="CN6" s="1092">
        <v>-139.97410029999998</v>
      </c>
      <c r="CO6" s="1092">
        <v>-316.37744281999983</v>
      </c>
      <c r="CP6" s="1092"/>
      <c r="CQ6" s="1092"/>
      <c r="CR6" s="1092"/>
      <c r="CS6" s="1092"/>
      <c r="CT6" s="1093"/>
      <c r="CU6" s="1092"/>
      <c r="CV6" s="1092"/>
      <c r="CW6" s="1092"/>
      <c r="CX6" s="1092"/>
      <c r="CY6" s="1092"/>
      <c r="CZ6" s="1092"/>
      <c r="DA6" s="1092"/>
      <c r="DB6" s="1092"/>
      <c r="DC6" s="1092"/>
      <c r="DD6" s="1092"/>
      <c r="DE6" s="1092"/>
      <c r="DF6" s="1092"/>
      <c r="DG6" s="1092"/>
      <c r="DH6" s="1092"/>
      <c r="DI6" s="1092"/>
      <c r="DJ6" s="1092"/>
      <c r="DK6" s="1093"/>
      <c r="DL6" s="1094">
        <v>-9.83</v>
      </c>
      <c r="DM6" s="1092">
        <v>-175.87970503</v>
      </c>
      <c r="DN6" s="1092">
        <v>-39.245782239999997</v>
      </c>
      <c r="DO6" s="1092">
        <v>-224.95548726999999</v>
      </c>
      <c r="DP6" s="1092">
        <v>-47.244589440000006</v>
      </c>
      <c r="DQ6" s="1092">
        <v>-116.05971853</v>
      </c>
      <c r="DR6" s="1092">
        <v>-19.122693229999999</v>
      </c>
      <c r="DS6" s="1092">
        <v>-182.42700119999998</v>
      </c>
      <c r="DT6" s="1092">
        <v>-407.38248846999994</v>
      </c>
      <c r="DU6" s="1092">
        <v>-2.4</v>
      </c>
      <c r="DV6" s="1092">
        <v>0</v>
      </c>
      <c r="DW6" s="1092">
        <v>0</v>
      </c>
      <c r="DX6" s="1092">
        <v>-2.4</v>
      </c>
      <c r="DY6" s="1092">
        <v>0</v>
      </c>
      <c r="DZ6" s="1092">
        <v>0</v>
      </c>
      <c r="EA6" s="1092">
        <v>-2.4062274800000201</v>
      </c>
      <c r="EB6" s="1092">
        <v>-2.4062274800000201</v>
      </c>
      <c r="EC6" s="1093">
        <v>-730</v>
      </c>
      <c r="ED6" s="1094">
        <v>0</v>
      </c>
      <c r="EE6" s="1090">
        <v>-179.56583792000001</v>
      </c>
      <c r="EF6" s="1090">
        <v>-616.02697324999997</v>
      </c>
      <c r="EG6" s="1090">
        <v>-795.59281117000012</v>
      </c>
      <c r="EH6" s="1090">
        <v>0</v>
      </c>
      <c r="EI6" s="1090">
        <v>-344.00758998000003</v>
      </c>
      <c r="EJ6" s="1090">
        <v>-200.01993941000003</v>
      </c>
      <c r="EK6" s="1090">
        <v>-544.02752939000015</v>
      </c>
      <c r="EL6" s="1090">
        <v>0</v>
      </c>
      <c r="EM6" s="1090">
        <v>-99.280718750000005</v>
      </c>
      <c r="EN6" s="1090">
        <v>0</v>
      </c>
      <c r="EO6" s="1090">
        <v>-99.280718750000005</v>
      </c>
      <c r="EP6" s="1090">
        <v>0</v>
      </c>
      <c r="EQ6" s="1090">
        <v>0</v>
      </c>
      <c r="ER6" s="1090">
        <v>-4.3264071096098409</v>
      </c>
      <c r="ES6" s="1090">
        <v>-4.3264071096098409</v>
      </c>
      <c r="ET6" s="1095">
        <v>-1443.22746641961</v>
      </c>
      <c r="EU6" s="1096"/>
      <c r="EV6" s="1090"/>
      <c r="EW6" s="1090"/>
      <c r="EX6" s="1090"/>
      <c r="EY6" s="1090"/>
      <c r="EZ6" s="1090"/>
      <c r="FA6" s="1090"/>
      <c r="FB6" s="1090"/>
      <c r="FC6" s="1090"/>
      <c r="FD6" s="1090"/>
      <c r="FE6" s="1090"/>
      <c r="FF6" s="1090"/>
      <c r="FG6" s="1090"/>
      <c r="FH6" s="1090"/>
      <c r="FI6" s="1090"/>
      <c r="FJ6" s="1090"/>
      <c r="FK6" s="1090"/>
      <c r="FL6" s="1096"/>
      <c r="FM6" s="1090"/>
      <c r="FN6" s="1090"/>
      <c r="FO6" s="908">
        <f t="shared" si="0"/>
        <v>0</v>
      </c>
      <c r="FP6" s="1090"/>
      <c r="FQ6" s="1090"/>
      <c r="FR6" s="1090"/>
      <c r="FS6" s="908">
        <f t="shared" si="1"/>
        <v>0</v>
      </c>
      <c r="FT6" s="1090"/>
      <c r="FU6" s="1090"/>
      <c r="FV6" s="1090"/>
      <c r="FW6" s="908">
        <f t="shared" si="2"/>
        <v>0</v>
      </c>
      <c r="FX6" s="1090"/>
      <c r="FY6" s="1090"/>
      <c r="FZ6" s="1090"/>
      <c r="GA6" s="1090"/>
      <c r="GB6" s="1095"/>
      <c r="GC6" s="1096"/>
      <c r="GD6" s="1090"/>
      <c r="GE6" s="1090"/>
      <c r="GF6" s="908">
        <f t="shared" si="3"/>
        <v>0</v>
      </c>
      <c r="GG6" s="908"/>
      <c r="GH6" s="908"/>
      <c r="GI6" s="908"/>
      <c r="GJ6" s="908">
        <f t="shared" si="4"/>
        <v>0</v>
      </c>
      <c r="GK6" s="908"/>
      <c r="GL6" s="908"/>
      <c r="GM6" s="908"/>
      <c r="GN6" s="908">
        <f t="shared" si="5"/>
        <v>0</v>
      </c>
      <c r="GO6" s="908"/>
      <c r="GP6" s="1090"/>
      <c r="GQ6" s="1090"/>
      <c r="GR6" s="1090">
        <f t="shared" si="6"/>
        <v>0</v>
      </c>
      <c r="GS6" s="1073">
        <f t="shared" si="7"/>
        <v>0</v>
      </c>
      <c r="GT6" s="1090"/>
      <c r="GU6" s="1090"/>
      <c r="GV6" s="1090"/>
      <c r="GW6" s="1090"/>
      <c r="GX6" s="1090"/>
      <c r="GY6" s="1090"/>
      <c r="GZ6" s="1090"/>
      <c r="HA6" s="1090"/>
      <c r="HB6" s="1090"/>
      <c r="HC6" s="1090"/>
      <c r="HD6" s="1090"/>
      <c r="HE6" s="1090"/>
      <c r="HF6" s="1090"/>
      <c r="HG6" s="1090"/>
      <c r="HH6" s="1090"/>
      <c r="HI6" s="1090"/>
      <c r="HJ6" s="1084"/>
      <c r="HK6" s="1077">
        <v>-13431.708622189395</v>
      </c>
      <c r="HL6" s="908">
        <v>-10480.59391786892</v>
      </c>
      <c r="HM6" s="908">
        <v>5991.8397326201548</v>
      </c>
      <c r="HN6" s="908">
        <v>-17920.462807438165</v>
      </c>
      <c r="HO6" s="908">
        <v>2388.8870271746596</v>
      </c>
      <c r="HP6" s="908">
        <v>-3562.8726414949028</v>
      </c>
      <c r="HQ6" s="908">
        <v>-2887.2822052988608</v>
      </c>
      <c r="HR6" s="908">
        <v>-4061.2678196191041</v>
      </c>
      <c r="HS6" s="908">
        <v>3425.6674240674752</v>
      </c>
      <c r="HT6" s="908">
        <v>-1074.3130122304458</v>
      </c>
      <c r="HU6" s="908">
        <v>4210.8112976947195</v>
      </c>
      <c r="HV6" s="908">
        <v>6562.1657095317496</v>
      </c>
      <c r="HW6" s="908">
        <v>2217.1079374540413</v>
      </c>
      <c r="HX6" s="908">
        <v>-5832.4746438018637</v>
      </c>
      <c r="HY6" s="908">
        <v>-24365.101529917596</v>
      </c>
      <c r="HZ6" s="908">
        <v>-27980.46823626542</v>
      </c>
      <c r="IA6" s="1073">
        <v>-43400.033153790937</v>
      </c>
      <c r="IB6" s="1077"/>
      <c r="IC6" s="908"/>
      <c r="ID6" s="908"/>
      <c r="IE6" s="1073"/>
    </row>
    <row r="7" spans="1:239" s="1097" customFormat="1" ht="24" hidden="1" customHeight="1">
      <c r="A7" s="1098" t="s">
        <v>862</v>
      </c>
      <c r="B7" s="1090">
        <v>0</v>
      </c>
      <c r="C7" s="1090">
        <v>0</v>
      </c>
      <c r="D7" s="1090">
        <v>0</v>
      </c>
      <c r="E7" s="1090">
        <v>0</v>
      </c>
      <c r="F7" s="1090">
        <v>0</v>
      </c>
      <c r="G7" s="1090">
        <v>0</v>
      </c>
      <c r="H7" s="1090">
        <v>0</v>
      </c>
      <c r="I7" s="1090">
        <v>0</v>
      </c>
      <c r="J7" s="1090">
        <v>0</v>
      </c>
      <c r="K7" s="1090">
        <v>0</v>
      </c>
      <c r="L7" s="1090">
        <v>0</v>
      </c>
      <c r="M7" s="1090">
        <v>0</v>
      </c>
      <c r="N7" s="1090">
        <v>-200.38923299999999</v>
      </c>
      <c r="O7" s="1090">
        <v>-159.403829</v>
      </c>
      <c r="P7" s="1090">
        <v>0</v>
      </c>
      <c r="Q7" s="1090">
        <v>-359.79306200000002</v>
      </c>
      <c r="R7" s="1090">
        <v>-359.79306200000002</v>
      </c>
      <c r="S7" s="1090"/>
      <c r="T7" s="1090">
        <v>-50</v>
      </c>
      <c r="U7" s="1090">
        <v>-40</v>
      </c>
      <c r="V7" s="1090">
        <v>-30</v>
      </c>
      <c r="W7" s="1090">
        <v>-120</v>
      </c>
      <c r="X7" s="1090">
        <v>0</v>
      </c>
      <c r="Y7" s="1090">
        <v>0</v>
      </c>
      <c r="Z7" s="1090">
        <v>0</v>
      </c>
      <c r="AA7" s="1090">
        <v>0</v>
      </c>
      <c r="AB7" s="1091">
        <v>-85.09</v>
      </c>
      <c r="AC7" s="1091">
        <v>0</v>
      </c>
      <c r="AD7" s="1091">
        <v>0</v>
      </c>
      <c r="AE7" s="1091">
        <v>-85.09</v>
      </c>
      <c r="AK7" s="2824"/>
      <c r="AM7" s="2801"/>
      <c r="AN7" s="1091">
        <v>0</v>
      </c>
      <c r="AO7" s="1091">
        <v>0</v>
      </c>
      <c r="AP7" s="1091">
        <v>0</v>
      </c>
      <c r="AQ7" s="1091">
        <v>0</v>
      </c>
      <c r="AR7" s="1091">
        <v>0</v>
      </c>
      <c r="AS7" s="1091">
        <v>0</v>
      </c>
      <c r="AT7" s="1091">
        <v>0</v>
      </c>
      <c r="AU7" s="1091">
        <v>0</v>
      </c>
      <c r="AV7" s="1091">
        <v>0</v>
      </c>
      <c r="AW7" s="1091"/>
      <c r="AX7" s="2659">
        <v>0</v>
      </c>
      <c r="AY7" s="1091">
        <v>0</v>
      </c>
      <c r="AZ7" s="1091">
        <v>0</v>
      </c>
      <c r="BA7" s="1091">
        <v>0</v>
      </c>
      <c r="BB7" s="1091">
        <v>0</v>
      </c>
      <c r="BC7" s="1091">
        <v>0</v>
      </c>
      <c r="BD7" s="1091">
        <v>0</v>
      </c>
      <c r="BE7" s="1091">
        <v>0</v>
      </c>
      <c r="BF7" s="1091">
        <v>0</v>
      </c>
      <c r="BG7" s="1091">
        <v>0</v>
      </c>
      <c r="BH7" s="1091">
        <v>0</v>
      </c>
      <c r="BI7" s="1091">
        <v>0</v>
      </c>
      <c r="BJ7" s="1090">
        <v>0</v>
      </c>
      <c r="BK7" s="1090">
        <v>0</v>
      </c>
      <c r="BL7" s="1090">
        <v>0</v>
      </c>
      <c r="BM7" s="1090">
        <v>0</v>
      </c>
      <c r="BN7" s="1094">
        <v>0</v>
      </c>
      <c r="BO7" s="1092">
        <v>0</v>
      </c>
      <c r="BP7" s="1092">
        <v>0</v>
      </c>
      <c r="BQ7" s="1092">
        <v>0</v>
      </c>
      <c r="BR7" s="1092">
        <v>0</v>
      </c>
      <c r="BS7" s="1092">
        <v>0</v>
      </c>
      <c r="BT7" s="1092">
        <v>0</v>
      </c>
      <c r="BU7" s="1092">
        <v>0</v>
      </c>
      <c r="BV7" s="1092">
        <v>0</v>
      </c>
      <c r="BW7" s="1092">
        <v>0</v>
      </c>
      <c r="BX7" s="1092">
        <v>0</v>
      </c>
      <c r="BY7" s="1092">
        <v>0</v>
      </c>
      <c r="BZ7" s="1092">
        <v>0</v>
      </c>
      <c r="CA7" s="1092">
        <v>0</v>
      </c>
      <c r="CB7" s="1092">
        <v>0</v>
      </c>
      <c r="CC7" s="1093">
        <v>0</v>
      </c>
      <c r="CD7" s="1094">
        <v>0</v>
      </c>
      <c r="CE7" s="1092">
        <v>0</v>
      </c>
      <c r="CF7" s="1092">
        <v>0</v>
      </c>
      <c r="CG7" s="1092">
        <v>0</v>
      </c>
      <c r="CH7" s="1092">
        <v>0</v>
      </c>
      <c r="CI7" s="1092">
        <v>0</v>
      </c>
      <c r="CJ7" s="1092">
        <v>0</v>
      </c>
      <c r="CK7" s="1092">
        <v>0</v>
      </c>
      <c r="CL7" s="1092"/>
      <c r="CM7" s="1092"/>
      <c r="CN7" s="1092"/>
      <c r="CO7" s="1092"/>
      <c r="CP7" s="1092"/>
      <c r="CQ7" s="1092"/>
      <c r="CR7" s="1092"/>
      <c r="CS7" s="1092"/>
      <c r="CT7" s="1093"/>
      <c r="CU7" s="1092"/>
      <c r="CV7" s="1092"/>
      <c r="CW7" s="1092"/>
      <c r="CX7" s="1092"/>
      <c r="CY7" s="1092"/>
      <c r="CZ7" s="1092"/>
      <c r="DA7" s="1092"/>
      <c r="DB7" s="1092"/>
      <c r="DC7" s="1092"/>
      <c r="DD7" s="1092"/>
      <c r="DE7" s="1092"/>
      <c r="DF7" s="1092"/>
      <c r="DG7" s="1092"/>
      <c r="DH7" s="1092"/>
      <c r="DI7" s="1092"/>
      <c r="DJ7" s="1092"/>
      <c r="DK7" s="1093"/>
      <c r="DL7" s="1094">
        <v>0</v>
      </c>
      <c r="DM7" s="1092">
        <v>0</v>
      </c>
      <c r="DN7" s="1092">
        <v>0</v>
      </c>
      <c r="DO7" s="1092">
        <v>0</v>
      </c>
      <c r="DP7" s="1092">
        <v>0</v>
      </c>
      <c r="DQ7" s="1092">
        <v>0</v>
      </c>
      <c r="DR7" s="1092">
        <v>0</v>
      </c>
      <c r="DS7" s="1092">
        <v>0</v>
      </c>
      <c r="DT7" s="1092">
        <v>0</v>
      </c>
      <c r="DU7" s="1092">
        <v>0</v>
      </c>
      <c r="DV7" s="1092">
        <v>0</v>
      </c>
      <c r="DW7" s="1092">
        <v>0</v>
      </c>
      <c r="DX7" s="1092">
        <v>0</v>
      </c>
      <c r="DY7" s="1092">
        <v>0</v>
      </c>
      <c r="DZ7" s="1092">
        <v>0</v>
      </c>
      <c r="EA7" s="1092">
        <v>0</v>
      </c>
      <c r="EB7" s="1092">
        <v>0</v>
      </c>
      <c r="EC7" s="1093">
        <v>0</v>
      </c>
      <c r="ED7" s="1094">
        <v>0</v>
      </c>
      <c r="EE7" s="1090">
        <v>0</v>
      </c>
      <c r="EF7" s="1090">
        <v>0</v>
      </c>
      <c r="EG7" s="1090">
        <v>0</v>
      </c>
      <c r="EH7" s="1090">
        <v>0</v>
      </c>
      <c r="EI7" s="1090">
        <v>0</v>
      </c>
      <c r="EJ7" s="1090">
        <v>0</v>
      </c>
      <c r="EK7" s="1090">
        <v>0</v>
      </c>
      <c r="EL7" s="1090">
        <v>0</v>
      </c>
      <c r="EM7" s="1090">
        <v>0</v>
      </c>
      <c r="EN7" s="1090">
        <v>0</v>
      </c>
      <c r="EO7" s="1090">
        <v>0</v>
      </c>
      <c r="EP7" s="1090">
        <v>0</v>
      </c>
      <c r="EQ7" s="1090">
        <v>0</v>
      </c>
      <c r="ER7" s="1090">
        <v>0</v>
      </c>
      <c r="ES7" s="1090">
        <v>0</v>
      </c>
      <c r="ET7" s="1095">
        <v>0</v>
      </c>
      <c r="EU7" s="1096"/>
      <c r="EV7" s="1090"/>
      <c r="EW7" s="1090"/>
      <c r="EX7" s="1090"/>
      <c r="EY7" s="1090"/>
      <c r="EZ7" s="1090"/>
      <c r="FA7" s="1090"/>
      <c r="FB7" s="1090"/>
      <c r="FC7" s="1090"/>
      <c r="FD7" s="1090"/>
      <c r="FE7" s="1090"/>
      <c r="FF7" s="1090"/>
      <c r="FG7" s="1090"/>
      <c r="FH7" s="1090"/>
      <c r="FI7" s="1090"/>
      <c r="FJ7" s="1090"/>
      <c r="FK7" s="1090"/>
      <c r="FL7" s="1096"/>
      <c r="FM7" s="1090"/>
      <c r="FN7" s="1090"/>
      <c r="FO7" s="908">
        <f t="shared" si="0"/>
        <v>0</v>
      </c>
      <c r="FP7" s="1090"/>
      <c r="FQ7" s="1090"/>
      <c r="FR7" s="1090"/>
      <c r="FS7" s="908">
        <f t="shared" si="1"/>
        <v>0</v>
      </c>
      <c r="FT7" s="1090"/>
      <c r="FU7" s="1090"/>
      <c r="FV7" s="1090"/>
      <c r="FW7" s="908">
        <f t="shared" si="2"/>
        <v>0</v>
      </c>
      <c r="FX7" s="1090"/>
      <c r="FY7" s="1090"/>
      <c r="FZ7" s="1090"/>
      <c r="GA7" s="1090"/>
      <c r="GB7" s="1095"/>
      <c r="GC7" s="1096"/>
      <c r="GD7" s="1090"/>
      <c r="GE7" s="1090"/>
      <c r="GF7" s="908">
        <f t="shared" si="3"/>
        <v>0</v>
      </c>
      <c r="GG7" s="908"/>
      <c r="GH7" s="908"/>
      <c r="GI7" s="908"/>
      <c r="GJ7" s="908">
        <f t="shared" si="4"/>
        <v>0</v>
      </c>
      <c r="GK7" s="908"/>
      <c r="GL7" s="908"/>
      <c r="GM7" s="908"/>
      <c r="GN7" s="908">
        <f t="shared" si="5"/>
        <v>0</v>
      </c>
      <c r="GO7" s="908"/>
      <c r="GP7" s="1090"/>
      <c r="GQ7" s="1090"/>
      <c r="GR7" s="1090">
        <f t="shared" si="6"/>
        <v>0</v>
      </c>
      <c r="GS7" s="1073">
        <f t="shared" si="7"/>
        <v>0</v>
      </c>
      <c r="GT7" s="1090"/>
      <c r="GU7" s="1090"/>
      <c r="GV7" s="1090"/>
      <c r="GW7" s="1090"/>
      <c r="GX7" s="1090"/>
      <c r="GY7" s="1090"/>
      <c r="GZ7" s="1090"/>
      <c r="HA7" s="1090"/>
      <c r="HB7" s="1090"/>
      <c r="HC7" s="1090"/>
      <c r="HD7" s="1090"/>
      <c r="HE7" s="1090"/>
      <c r="HF7" s="1090"/>
      <c r="HG7" s="1090"/>
      <c r="HH7" s="1090"/>
      <c r="HI7" s="1090"/>
      <c r="HJ7" s="1073"/>
      <c r="HK7" s="1077">
        <v>-0.95940358831316142</v>
      </c>
      <c r="HL7" s="908">
        <v>-0.74861059715405986</v>
      </c>
      <c r="HM7" s="908">
        <v>0.42798669192215683</v>
      </c>
      <c r="HN7" s="908">
        <v>-1.2800274935450644</v>
      </c>
      <c r="HO7" s="908">
        <v>0.17063404592918752</v>
      </c>
      <c r="HP7" s="908">
        <v>-0.25448979672668198</v>
      </c>
      <c r="HQ7" s="908">
        <v>-0.206233546762641</v>
      </c>
      <c r="HR7" s="908">
        <v>-0.29008929756013546</v>
      </c>
      <c r="HS7" s="908">
        <v>0.24468946665417746</v>
      </c>
      <c r="HT7" s="908">
        <v>-7.6736310167023619E-2</v>
      </c>
      <c r="HU7" s="908">
        <v>0.30077092813374379</v>
      </c>
      <c r="HV7" s="908">
        <v>0.46872408462089765</v>
      </c>
      <c r="HW7" s="908">
        <v>0.15836416428487696</v>
      </c>
      <c r="HX7" s="908">
        <v>-0.4166035207735862</v>
      </c>
      <c r="HY7" s="908">
        <v>-1.7403568298674954</v>
      </c>
      <c r="HZ7" s="908">
        <v>-1.9985961863562047</v>
      </c>
      <c r="IA7" s="1073">
        <v>-3.099988892840507</v>
      </c>
      <c r="IB7" s="1077"/>
      <c r="IC7" s="908"/>
      <c r="ID7" s="908"/>
      <c r="IE7" s="1073"/>
    </row>
    <row r="8" spans="1:239" s="1097" customFormat="1" ht="24" hidden="1" customHeight="1">
      <c r="A8" s="1089" t="s">
        <v>863</v>
      </c>
      <c r="B8" s="1090">
        <v>-661.95003741000005</v>
      </c>
      <c r="C8" s="1090">
        <v>-490.8594023</v>
      </c>
      <c r="D8" s="1090">
        <v>-308.43231988000002</v>
      </c>
      <c r="E8" s="1090">
        <v>-1461.2417595900001</v>
      </c>
      <c r="F8" s="1090">
        <v>-343.34126424999999</v>
      </c>
      <c r="G8" s="1090">
        <v>-261.88291688999999</v>
      </c>
      <c r="H8" s="1090">
        <v>-272.06924605</v>
      </c>
      <c r="I8" s="1090">
        <v>-877.2934271900001</v>
      </c>
      <c r="J8" s="1090">
        <v>-220.17505887999999</v>
      </c>
      <c r="K8" s="1090">
        <v>-158.82035399</v>
      </c>
      <c r="L8" s="1090">
        <v>-157.1541119</v>
      </c>
      <c r="M8" s="1090">
        <v>-536.14952476999997</v>
      </c>
      <c r="N8" s="1090">
        <v>-193.46209177</v>
      </c>
      <c r="O8" s="1090">
        <v>-151.98269263</v>
      </c>
      <c r="P8" s="1090">
        <v>-86.167241529999998</v>
      </c>
      <c r="Q8" s="1090">
        <v>-431.61202593000002</v>
      </c>
      <c r="R8" s="1090">
        <v>-3306.29673748</v>
      </c>
      <c r="S8" s="1090"/>
      <c r="T8" s="1090">
        <v>-470.85466300000002</v>
      </c>
      <c r="U8" s="1090">
        <v>-207.73764017000002</v>
      </c>
      <c r="V8" s="1090">
        <v>-189.20819593000002</v>
      </c>
      <c r="W8" s="1090">
        <v>-867.80049910000002</v>
      </c>
      <c r="X8" s="1090">
        <v>-225.65450248000002</v>
      </c>
      <c r="Y8" s="1090">
        <v>-134.57139476</v>
      </c>
      <c r="Z8" s="1090">
        <v>-76.629014080000005</v>
      </c>
      <c r="AA8" s="1090">
        <v>-436.85491131999999</v>
      </c>
      <c r="AB8" s="1091">
        <v>-322.27129711000003</v>
      </c>
      <c r="AC8" s="1091">
        <v>-79.942021999999994</v>
      </c>
      <c r="AD8" s="1091">
        <v>-91.509123000000002</v>
      </c>
      <c r="AE8" s="1091">
        <v>-493.72244211000003</v>
      </c>
      <c r="AF8" s="1091">
        <v>0</v>
      </c>
      <c r="AG8" s="1091">
        <v>-51.292048210000004</v>
      </c>
      <c r="AH8" s="1091">
        <v>-116.09887427</v>
      </c>
      <c r="AI8" s="1091">
        <v>-167.39092248</v>
      </c>
      <c r="AJ8" s="1091">
        <v>-1965.7687750099999</v>
      </c>
      <c r="AK8" s="2659"/>
      <c r="AL8" s="1091"/>
      <c r="AM8" s="2801"/>
      <c r="AN8" s="1091">
        <v>-349.57804199999998</v>
      </c>
      <c r="AO8" s="1091">
        <v>-307.94061912000001</v>
      </c>
      <c r="AP8" s="1091">
        <v>-1489.0428561200001</v>
      </c>
      <c r="AQ8" s="1091">
        <v>-156.83174951999999</v>
      </c>
      <c r="AR8" s="1091">
        <v>-134.57139476</v>
      </c>
      <c r="AS8" s="1091">
        <v>-30.443408489999999</v>
      </c>
      <c r="AT8" s="1091">
        <v>-321.84655277000002</v>
      </c>
      <c r="AU8" s="1091">
        <v>-1057.3477288700001</v>
      </c>
      <c r="AV8" s="1091">
        <v>-1241.4866193</v>
      </c>
      <c r="AW8" s="1091"/>
      <c r="AX8" s="2659">
        <v>-58.76958844</v>
      </c>
      <c r="AY8" s="1091">
        <v>-89.382458029999995</v>
      </c>
      <c r="AZ8" s="1091">
        <v>-172.48970419999998</v>
      </c>
      <c r="BA8" s="1091">
        <v>-320.64175066999996</v>
      </c>
      <c r="BB8" s="1091">
        <v>-282.09137135000003</v>
      </c>
      <c r="BC8" s="1091">
        <v>-149.93252455000001</v>
      </c>
      <c r="BD8" s="1091">
        <v>-253.37639264000001</v>
      </c>
      <c r="BE8" s="1091">
        <v>-685.40028854000013</v>
      </c>
      <c r="BF8" s="1091">
        <v>-266.47696846999997</v>
      </c>
      <c r="BG8" s="1091">
        <v>-160.46155382000001</v>
      </c>
      <c r="BH8" s="1091">
        <v>-109.071151644144</v>
      </c>
      <c r="BI8" s="1091">
        <v>-536.00967393414396</v>
      </c>
      <c r="BJ8" s="1090">
        <v>-119.204492</v>
      </c>
      <c r="BK8" s="1090">
        <v>-356.24607700000001</v>
      </c>
      <c r="BL8" s="1090">
        <v>-142.04849218000001</v>
      </c>
      <c r="BM8" s="1090">
        <v>-617.49906118000001</v>
      </c>
      <c r="BN8" s="1094">
        <v>-26.3024293</v>
      </c>
      <c r="BO8" s="1092">
        <v>-43.032990979999994</v>
      </c>
      <c r="BP8" s="1092">
        <v>-20.866827779999973</v>
      </c>
      <c r="BQ8" s="1092">
        <v>-90.202248059999974</v>
      </c>
      <c r="BR8" s="1090">
        <v>-62.87491653</v>
      </c>
      <c r="BS8" s="1090">
        <v>-88.840422610000005</v>
      </c>
      <c r="BT8" s="1090">
        <v>222.41612639000004</v>
      </c>
      <c r="BU8" s="1099">
        <v>70.700787250000047</v>
      </c>
      <c r="BV8" s="1099">
        <v>-97.026371680000011</v>
      </c>
      <c r="BW8" s="1099">
        <v>-416.37655247000009</v>
      </c>
      <c r="BX8" s="1099">
        <v>-217.40213164999997</v>
      </c>
      <c r="BY8" s="1099">
        <v>-730.8050558000001</v>
      </c>
      <c r="BZ8" s="1099">
        <v>119.52311142999999</v>
      </c>
      <c r="CA8" s="1099">
        <v>615.29143957000008</v>
      </c>
      <c r="CB8" s="1099">
        <v>2730.7973400600004</v>
      </c>
      <c r="CC8" s="1100">
        <v>3465.6118910600003</v>
      </c>
      <c r="CD8" s="1101">
        <v>0</v>
      </c>
      <c r="CE8" s="1099">
        <v>0</v>
      </c>
      <c r="CF8" s="1099">
        <v>0</v>
      </c>
      <c r="CG8" s="1099">
        <v>0</v>
      </c>
      <c r="CH8" s="1099">
        <v>0</v>
      </c>
      <c r="CI8" s="1099">
        <v>0</v>
      </c>
      <c r="CJ8" s="1099">
        <v>0</v>
      </c>
      <c r="CK8" s="1099">
        <v>0</v>
      </c>
      <c r="CL8" s="1099">
        <v>0</v>
      </c>
      <c r="CM8" s="1099">
        <v>0</v>
      </c>
      <c r="CN8" s="1099">
        <v>0</v>
      </c>
      <c r="CO8" s="1099">
        <v>0</v>
      </c>
      <c r="CP8" s="1099"/>
      <c r="CQ8" s="1099"/>
      <c r="CR8" s="1099"/>
      <c r="CS8" s="1099"/>
      <c r="CT8" s="1100"/>
      <c r="CU8" s="1099"/>
      <c r="CV8" s="1099"/>
      <c r="CW8" s="1099"/>
      <c r="CX8" s="1099"/>
      <c r="CY8" s="1099"/>
      <c r="CZ8" s="1099"/>
      <c r="DA8" s="1099"/>
      <c r="DB8" s="1099"/>
      <c r="DC8" s="1099"/>
      <c r="DD8" s="1099"/>
      <c r="DE8" s="1099"/>
      <c r="DF8" s="1099"/>
      <c r="DG8" s="1099"/>
      <c r="DH8" s="1099"/>
      <c r="DI8" s="1099"/>
      <c r="DJ8" s="1099"/>
      <c r="DK8" s="1100"/>
      <c r="DL8" s="1101"/>
      <c r="DM8" s="1099"/>
      <c r="DN8" s="1099"/>
      <c r="DO8" s="1099"/>
      <c r="DP8" s="1099"/>
      <c r="DQ8" s="1099"/>
      <c r="DR8" s="1099"/>
      <c r="DS8" s="1099"/>
      <c r="DT8" s="1099"/>
      <c r="DU8" s="1099"/>
      <c r="DV8" s="1099"/>
      <c r="DW8" s="1099"/>
      <c r="DX8" s="1099"/>
      <c r="DY8" s="1099"/>
      <c r="DZ8" s="1099"/>
      <c r="EA8" s="1099"/>
      <c r="EB8" s="1099"/>
      <c r="EC8" s="1100"/>
      <c r="ED8" s="1101"/>
      <c r="EE8" s="1090"/>
      <c r="EF8" s="1090"/>
      <c r="EG8" s="1090"/>
      <c r="EH8" s="1090"/>
      <c r="EI8" s="1090"/>
      <c r="EJ8" s="1090"/>
      <c r="EK8" s="1090"/>
      <c r="EL8" s="1090"/>
      <c r="EM8" s="1090"/>
      <c r="EN8" s="1090"/>
      <c r="EO8" s="1090"/>
      <c r="EP8" s="1090"/>
      <c r="EQ8" s="1090"/>
      <c r="ER8" s="1090"/>
      <c r="ES8" s="1090"/>
      <c r="ET8" s="1095"/>
      <c r="EU8" s="1096"/>
      <c r="EV8" s="1090"/>
      <c r="EW8" s="1090"/>
      <c r="EX8" s="1090"/>
      <c r="EY8" s="1090"/>
      <c r="EZ8" s="1090"/>
      <c r="FA8" s="1090"/>
      <c r="FB8" s="1090"/>
      <c r="FC8" s="1090"/>
      <c r="FD8" s="1090"/>
      <c r="FE8" s="1090"/>
      <c r="FF8" s="1090"/>
      <c r="FG8" s="1090"/>
      <c r="FH8" s="1090"/>
      <c r="FI8" s="1090"/>
      <c r="FJ8" s="1090"/>
      <c r="FK8" s="1090"/>
      <c r="FL8" s="1096"/>
      <c r="FM8" s="1090"/>
      <c r="FN8" s="1090"/>
      <c r="FO8" s="908">
        <f t="shared" si="0"/>
        <v>0</v>
      </c>
      <c r="FP8" s="1090"/>
      <c r="FQ8" s="1090"/>
      <c r="FR8" s="1090"/>
      <c r="FS8" s="908">
        <f t="shared" si="1"/>
        <v>0</v>
      </c>
      <c r="FT8" s="1090"/>
      <c r="FU8" s="1090"/>
      <c r="FV8" s="1090"/>
      <c r="FW8" s="908">
        <f t="shared" si="2"/>
        <v>0</v>
      </c>
      <c r="FX8" s="1090"/>
      <c r="FY8" s="1090"/>
      <c r="FZ8" s="1090"/>
      <c r="GA8" s="1090"/>
      <c r="GB8" s="1095"/>
      <c r="GC8" s="1096"/>
      <c r="GD8" s="1090"/>
      <c r="GE8" s="1090"/>
      <c r="GF8" s="908">
        <f t="shared" si="3"/>
        <v>0</v>
      </c>
      <c r="GG8" s="908"/>
      <c r="GH8" s="908"/>
      <c r="GI8" s="908"/>
      <c r="GJ8" s="908">
        <f t="shared" si="4"/>
        <v>0</v>
      </c>
      <c r="GK8" s="908"/>
      <c r="GL8" s="908"/>
      <c r="GM8" s="908"/>
      <c r="GN8" s="908">
        <f t="shared" si="5"/>
        <v>0</v>
      </c>
      <c r="GO8" s="908"/>
      <c r="GP8" s="1090"/>
      <c r="GQ8" s="1090"/>
      <c r="GR8" s="1090">
        <f t="shared" si="6"/>
        <v>0</v>
      </c>
      <c r="GS8" s="1073">
        <f t="shared" si="7"/>
        <v>0</v>
      </c>
      <c r="GT8" s="1090"/>
      <c r="GU8" s="1090"/>
      <c r="GV8" s="1090"/>
      <c r="GW8" s="1090"/>
      <c r="GX8" s="1090"/>
      <c r="GY8" s="1090"/>
      <c r="GZ8" s="1090"/>
      <c r="HA8" s="1090"/>
      <c r="HB8" s="1090"/>
      <c r="HC8" s="1090"/>
      <c r="HD8" s="1090"/>
      <c r="HE8" s="1090"/>
      <c r="HF8" s="1090"/>
      <c r="HG8" s="1090"/>
      <c r="HH8" s="1090"/>
      <c r="HI8" s="1090"/>
      <c r="HJ8" s="1073"/>
      <c r="HK8" s="1077"/>
      <c r="HL8" s="908"/>
      <c r="HM8" s="908"/>
      <c r="HN8" s="908"/>
      <c r="HO8" s="908"/>
      <c r="HP8" s="908"/>
      <c r="HQ8" s="908"/>
      <c r="HR8" s="908"/>
      <c r="HS8" s="908"/>
      <c r="HT8" s="908"/>
      <c r="HU8" s="908"/>
      <c r="HV8" s="908"/>
      <c r="HW8" s="908"/>
      <c r="HX8" s="908"/>
      <c r="HY8" s="908"/>
      <c r="HZ8" s="908"/>
      <c r="IA8" s="1073"/>
      <c r="IB8" s="1077"/>
      <c r="IC8" s="908"/>
      <c r="ID8" s="908"/>
      <c r="IE8" s="1073"/>
    </row>
    <row r="9" spans="1:239" s="1097" customFormat="1" ht="24" hidden="1" customHeight="1">
      <c r="A9" s="1098" t="s">
        <v>864</v>
      </c>
      <c r="B9" s="1090">
        <v>-661.95003741000005</v>
      </c>
      <c r="C9" s="1090">
        <v>-452.05940229999999</v>
      </c>
      <c r="D9" s="1090">
        <v>-308.43231988000002</v>
      </c>
      <c r="E9" s="1090">
        <v>-1422.4417595900002</v>
      </c>
      <c r="F9" s="1090">
        <v>-343.34126424999999</v>
      </c>
      <c r="G9" s="1090">
        <v>-261.88291688999999</v>
      </c>
      <c r="H9" s="1090">
        <v>-272.06924605</v>
      </c>
      <c r="I9" s="1090">
        <v>-877.2934271900001</v>
      </c>
      <c r="J9" s="1090">
        <v>-220.17505887999999</v>
      </c>
      <c r="K9" s="1090">
        <v>-158.82035399</v>
      </c>
      <c r="L9" s="1090">
        <v>-157.1541119</v>
      </c>
      <c r="M9" s="1090">
        <v>-536.14952476999997</v>
      </c>
      <c r="N9" s="1090">
        <v>-193.46209177</v>
      </c>
      <c r="O9" s="1090">
        <v>-151.98269263</v>
      </c>
      <c r="P9" s="1090">
        <v>-86.167241529999998</v>
      </c>
      <c r="Q9" s="1090">
        <v>-431.61202593000002</v>
      </c>
      <c r="R9" s="1090">
        <v>-3267.4967374799999</v>
      </c>
      <c r="S9" s="1090"/>
      <c r="T9" s="1090">
        <v>-470.85466300000002</v>
      </c>
      <c r="U9" s="1090">
        <v>-207.73764017000002</v>
      </c>
      <c r="V9" s="1090">
        <v>-189.20819593000002</v>
      </c>
      <c r="W9" s="1090">
        <v>-867.80049910000002</v>
      </c>
      <c r="X9" s="1090">
        <v>-225.65450248000002</v>
      </c>
      <c r="Y9" s="1090">
        <v>-134.57139476</v>
      </c>
      <c r="Z9" s="1090">
        <v>-76.629014080000005</v>
      </c>
      <c r="AA9" s="1090">
        <v>-436.85491131999999</v>
      </c>
      <c r="AB9" s="1091">
        <v>-322.27129711000003</v>
      </c>
      <c r="AC9" s="1091">
        <v>-79.942021999999994</v>
      </c>
      <c r="AD9" s="1091">
        <v>-91.509123000000002</v>
      </c>
      <c r="AE9" s="1091">
        <v>-493.72244211000003</v>
      </c>
      <c r="AF9" s="1091">
        <v>0</v>
      </c>
      <c r="AG9" s="1091">
        <v>-51.292048210000004</v>
      </c>
      <c r="AH9" s="1091">
        <v>-116.09887427</v>
      </c>
      <c r="AI9" s="1091">
        <v>-167.39092248</v>
      </c>
      <c r="AJ9" s="1091">
        <v>-1965.7687750099999</v>
      </c>
      <c r="AK9" s="2659"/>
      <c r="AL9" s="1091"/>
      <c r="AM9" s="2801"/>
      <c r="AN9" s="1091">
        <v>-349.57804199999998</v>
      </c>
      <c r="AO9" s="1091">
        <v>-202.02656981000001</v>
      </c>
      <c r="AP9" s="1091">
        <v>-1331.0796408099998</v>
      </c>
      <c r="AQ9" s="1091">
        <v>-156.83174951999999</v>
      </c>
      <c r="AR9" s="1091">
        <v>-134.57139476</v>
      </c>
      <c r="AS9" s="1091">
        <v>-30.443408489999999</v>
      </c>
      <c r="AT9" s="1091">
        <v>-321.84655277000002</v>
      </c>
      <c r="AU9" s="1091">
        <v>-976.68940536000002</v>
      </c>
      <c r="AV9" s="1091">
        <v>-1160.8282957900001</v>
      </c>
      <c r="AW9" s="1091"/>
      <c r="AX9" s="2659">
        <v>-58.76958844</v>
      </c>
      <c r="AY9" s="1091">
        <v>-89.382458029999995</v>
      </c>
      <c r="AZ9" s="1091">
        <v>-172.48970419999998</v>
      </c>
      <c r="BA9" s="1091">
        <v>-320.64175066999996</v>
      </c>
      <c r="BB9" s="1091">
        <v>-122.29137134999999</v>
      </c>
      <c r="BC9" s="1091">
        <v>-67.540789000000004</v>
      </c>
      <c r="BD9" s="1091">
        <v>-153.52054361</v>
      </c>
      <c r="BE9" s="1091">
        <v>-343.35270396000004</v>
      </c>
      <c r="BF9" s="1091">
        <v>-166.62111944</v>
      </c>
      <c r="BG9" s="1091">
        <v>-160.46155382000001</v>
      </c>
      <c r="BH9" s="1091">
        <v>-72.309096999999994</v>
      </c>
      <c r="BI9" s="1091">
        <v>-399.39177025999999</v>
      </c>
      <c r="BJ9" s="1090">
        <v>-119.204492</v>
      </c>
      <c r="BK9" s="1090">
        <v>-356.24607700000001</v>
      </c>
      <c r="BL9" s="1090">
        <v>-78.448492180000002</v>
      </c>
      <c r="BM9" s="1090">
        <v>-553.8990611800001</v>
      </c>
      <c r="BN9" s="1094">
        <v>0</v>
      </c>
      <c r="BO9" s="1092">
        <v>0</v>
      </c>
      <c r="BP9" s="1092">
        <v>241.14319286000003</v>
      </c>
      <c r="BQ9" s="1092">
        <v>241.14319286000003</v>
      </c>
      <c r="BR9" s="1090">
        <v>0</v>
      </c>
      <c r="BS9" s="1090">
        <v>0</v>
      </c>
      <c r="BT9" s="1090">
        <v>311.44900922000005</v>
      </c>
      <c r="BU9" s="1099">
        <v>311.44900922000005</v>
      </c>
      <c r="BV9" s="1099">
        <v>0</v>
      </c>
      <c r="BW9" s="1099">
        <v>0</v>
      </c>
      <c r="BX9" s="1099">
        <v>185.59771938999998</v>
      </c>
      <c r="BY9" s="1099">
        <v>185.59771938999998</v>
      </c>
      <c r="BZ9" s="1099">
        <v>174.76160447999999</v>
      </c>
      <c r="CA9" s="1099">
        <v>828.94808122000006</v>
      </c>
      <c r="CB9" s="1099">
        <v>2550.3877534000003</v>
      </c>
      <c r="CC9" s="1100">
        <v>3554.0974391</v>
      </c>
      <c r="CD9" s="1101">
        <v>0</v>
      </c>
      <c r="CE9" s="1099">
        <v>0</v>
      </c>
      <c r="CF9" s="1099">
        <v>0</v>
      </c>
      <c r="CG9" s="1099">
        <v>0</v>
      </c>
      <c r="CH9" s="1099">
        <v>0</v>
      </c>
      <c r="CI9" s="1099">
        <v>0</v>
      </c>
      <c r="CJ9" s="1099">
        <v>0</v>
      </c>
      <c r="CK9" s="1099">
        <v>0</v>
      </c>
      <c r="CL9" s="1099"/>
      <c r="CM9" s="1099"/>
      <c r="CN9" s="1099"/>
      <c r="CO9" s="1099"/>
      <c r="CP9" s="1099"/>
      <c r="CQ9" s="1099"/>
      <c r="CR9" s="1099"/>
      <c r="CS9" s="1099"/>
      <c r="CT9" s="1100"/>
      <c r="CU9" s="1099"/>
      <c r="CV9" s="1099"/>
      <c r="CW9" s="1099"/>
      <c r="CX9" s="1099"/>
      <c r="CY9" s="1099"/>
      <c r="CZ9" s="1099"/>
      <c r="DA9" s="1099"/>
      <c r="DB9" s="1099"/>
      <c r="DC9" s="1099"/>
      <c r="DD9" s="1099"/>
      <c r="DE9" s="1099"/>
      <c r="DF9" s="1099"/>
      <c r="DG9" s="1099"/>
      <c r="DH9" s="1099"/>
      <c r="DI9" s="1099"/>
      <c r="DJ9" s="1099"/>
      <c r="DK9" s="1100"/>
      <c r="DL9" s="1101"/>
      <c r="DM9" s="1099"/>
      <c r="DN9" s="1099"/>
      <c r="DO9" s="1099"/>
      <c r="DP9" s="1099"/>
      <c r="DQ9" s="1099"/>
      <c r="DR9" s="1099"/>
      <c r="DS9" s="1099"/>
      <c r="DT9" s="1099"/>
      <c r="DU9" s="1099"/>
      <c r="DV9" s="1099"/>
      <c r="DW9" s="1099"/>
      <c r="DX9" s="1099"/>
      <c r="DY9" s="1099"/>
      <c r="DZ9" s="1099"/>
      <c r="EA9" s="1099"/>
      <c r="EB9" s="1099"/>
      <c r="EC9" s="1100"/>
      <c r="ED9" s="1101"/>
      <c r="EE9" s="1090"/>
      <c r="EF9" s="1090"/>
      <c r="EG9" s="1090"/>
      <c r="EH9" s="1090"/>
      <c r="EI9" s="1090"/>
      <c r="EJ9" s="1090"/>
      <c r="EK9" s="1090"/>
      <c r="EL9" s="1090"/>
      <c r="EM9" s="1090"/>
      <c r="EN9" s="1090"/>
      <c r="EO9" s="1090"/>
      <c r="EP9" s="1090"/>
      <c r="EQ9" s="1090"/>
      <c r="ER9" s="1090"/>
      <c r="ES9" s="1090"/>
      <c r="ET9" s="1095"/>
      <c r="EU9" s="1096"/>
      <c r="EV9" s="1090"/>
      <c r="EW9" s="1090"/>
      <c r="EX9" s="1090"/>
      <c r="EY9" s="1090"/>
      <c r="EZ9" s="1090"/>
      <c r="FA9" s="1090"/>
      <c r="FB9" s="1090"/>
      <c r="FC9" s="1090"/>
      <c r="FD9" s="1090"/>
      <c r="FE9" s="1090"/>
      <c r="FF9" s="1090"/>
      <c r="FG9" s="1090"/>
      <c r="FH9" s="1090"/>
      <c r="FI9" s="1090"/>
      <c r="FJ9" s="1090"/>
      <c r="FK9" s="1090"/>
      <c r="FL9" s="1096"/>
      <c r="FM9" s="1090"/>
      <c r="FN9" s="1090"/>
      <c r="FO9" s="908">
        <f t="shared" si="0"/>
        <v>0</v>
      </c>
      <c r="FP9" s="1090"/>
      <c r="FQ9" s="1090"/>
      <c r="FR9" s="1090"/>
      <c r="FS9" s="908">
        <f t="shared" si="1"/>
        <v>0</v>
      </c>
      <c r="FT9" s="1090"/>
      <c r="FU9" s="1090"/>
      <c r="FV9" s="1090"/>
      <c r="FW9" s="908">
        <f t="shared" si="2"/>
        <v>0</v>
      </c>
      <c r="FX9" s="1090"/>
      <c r="FY9" s="1090"/>
      <c r="FZ9" s="1090"/>
      <c r="GA9" s="1090"/>
      <c r="GB9" s="1095"/>
      <c r="GC9" s="1096"/>
      <c r="GD9" s="1090"/>
      <c r="GE9" s="1090"/>
      <c r="GF9" s="908">
        <f t="shared" si="3"/>
        <v>0</v>
      </c>
      <c r="GG9" s="908"/>
      <c r="GH9" s="908"/>
      <c r="GI9" s="908"/>
      <c r="GJ9" s="908">
        <f t="shared" si="4"/>
        <v>0</v>
      </c>
      <c r="GK9" s="908"/>
      <c r="GL9" s="908"/>
      <c r="GM9" s="908"/>
      <c r="GN9" s="908">
        <f t="shared" si="5"/>
        <v>0</v>
      </c>
      <c r="GO9" s="908"/>
      <c r="GP9" s="1090"/>
      <c r="GQ9" s="1090"/>
      <c r="GR9" s="1090">
        <f t="shared" si="6"/>
        <v>0</v>
      </c>
      <c r="GS9" s="1073">
        <f t="shared" si="7"/>
        <v>0</v>
      </c>
      <c r="GT9" s="1090"/>
      <c r="GU9" s="1090"/>
      <c r="GV9" s="1090"/>
      <c r="GW9" s="1090"/>
      <c r="GX9" s="1090"/>
      <c r="GY9" s="1090"/>
      <c r="GZ9" s="1090"/>
      <c r="HA9" s="1090"/>
      <c r="HB9" s="1090"/>
      <c r="HC9" s="1090"/>
      <c r="HD9" s="1090"/>
      <c r="HE9" s="1090"/>
      <c r="HF9" s="1090"/>
      <c r="HG9" s="1090"/>
      <c r="HH9" s="1090"/>
      <c r="HI9" s="1090"/>
      <c r="HJ9" s="1073"/>
      <c r="HK9" s="1077"/>
      <c r="HL9" s="908"/>
      <c r="HM9" s="908"/>
      <c r="HN9" s="908"/>
      <c r="HO9" s="908"/>
      <c r="HP9" s="908"/>
      <c r="HQ9" s="908"/>
      <c r="HR9" s="908"/>
      <c r="HS9" s="908"/>
      <c r="HT9" s="908"/>
      <c r="HU9" s="908"/>
      <c r="HV9" s="908"/>
      <c r="HW9" s="908"/>
      <c r="HX9" s="908"/>
      <c r="HY9" s="908"/>
      <c r="HZ9" s="908"/>
      <c r="IA9" s="1073"/>
      <c r="IB9" s="1077"/>
      <c r="IC9" s="908"/>
      <c r="ID9" s="908"/>
      <c r="IE9" s="1073"/>
    </row>
    <row r="10" spans="1:239" s="1097" customFormat="1" ht="24" hidden="1" customHeight="1">
      <c r="A10" s="1089" t="s">
        <v>865</v>
      </c>
      <c r="B10" s="1090"/>
      <c r="C10" s="1090"/>
      <c r="D10" s="1090"/>
      <c r="E10" s="1090"/>
      <c r="F10" s="1090"/>
      <c r="G10" s="1090"/>
      <c r="H10" s="1090"/>
      <c r="I10" s="1090"/>
      <c r="J10" s="1090"/>
      <c r="K10" s="1090"/>
      <c r="L10" s="1090"/>
      <c r="M10" s="1090"/>
      <c r="N10" s="1090"/>
      <c r="O10" s="1090"/>
      <c r="P10" s="1090"/>
      <c r="Q10" s="1090"/>
      <c r="R10" s="1090"/>
      <c r="S10" s="1090"/>
      <c r="T10" s="1090"/>
      <c r="U10" s="1090"/>
      <c r="V10" s="1090"/>
      <c r="W10" s="1090"/>
      <c r="X10" s="1090"/>
      <c r="Y10" s="1090"/>
      <c r="Z10" s="1090"/>
      <c r="AA10" s="1090"/>
      <c r="AB10" s="1091"/>
      <c r="AC10" s="1091"/>
      <c r="AD10" s="1091"/>
      <c r="AE10" s="1091"/>
      <c r="AF10" s="1091"/>
      <c r="AG10" s="1091"/>
      <c r="AH10" s="1091"/>
      <c r="AI10" s="1091"/>
      <c r="AJ10" s="1091"/>
      <c r="AK10" s="2659"/>
      <c r="AL10" s="1091"/>
      <c r="AM10" s="2801"/>
      <c r="AN10" s="1091"/>
      <c r="AO10" s="1091"/>
      <c r="AP10" s="1091"/>
      <c r="AQ10" s="1091"/>
      <c r="AR10" s="1091"/>
      <c r="AS10" s="1091"/>
      <c r="AT10" s="1091"/>
      <c r="AU10" s="1091"/>
      <c r="AV10" s="1091"/>
      <c r="AW10" s="1091"/>
      <c r="AX10" s="2659"/>
      <c r="AY10" s="1091"/>
      <c r="AZ10" s="1091"/>
      <c r="BA10" s="1091"/>
      <c r="BB10" s="1091"/>
      <c r="BC10" s="1091"/>
      <c r="BD10" s="1091"/>
      <c r="BE10" s="1091"/>
      <c r="BF10" s="1091"/>
      <c r="BG10" s="1091"/>
      <c r="BH10" s="1091"/>
      <c r="BI10" s="1091"/>
      <c r="BJ10" s="1090"/>
      <c r="BK10" s="1090"/>
      <c r="BL10" s="1090">
        <v>0</v>
      </c>
      <c r="BM10" s="1090">
        <v>0</v>
      </c>
      <c r="BN10" s="1094">
        <v>0</v>
      </c>
      <c r="BO10" s="1092">
        <v>0</v>
      </c>
      <c r="BP10" s="1092">
        <v>0</v>
      </c>
      <c r="BQ10" s="1092">
        <v>0</v>
      </c>
      <c r="BR10" s="1090">
        <v>0</v>
      </c>
      <c r="BS10" s="1090">
        <v>0</v>
      </c>
      <c r="BT10" s="1090">
        <v>0</v>
      </c>
      <c r="BU10" s="1099">
        <v>0</v>
      </c>
      <c r="BV10" s="1099">
        <v>0</v>
      </c>
      <c r="BW10" s="1099">
        <v>208.22352220999997</v>
      </c>
      <c r="BX10" s="1099">
        <v>63.850603740000004</v>
      </c>
      <c r="BY10" s="1099">
        <v>272.07412595</v>
      </c>
      <c r="BZ10" s="1099">
        <v>106.52083767000001</v>
      </c>
      <c r="CA10" s="1099">
        <v>0</v>
      </c>
      <c r="CB10" s="1099">
        <v>364.70492558999996</v>
      </c>
      <c r="CC10" s="1100">
        <v>471.22576326000001</v>
      </c>
      <c r="CD10" s="1101">
        <v>0</v>
      </c>
      <c r="CE10" s="1099">
        <v>0</v>
      </c>
      <c r="CF10" s="1099">
        <v>0</v>
      </c>
      <c r="CG10" s="1099">
        <v>0</v>
      </c>
      <c r="CH10" s="1099">
        <v>0</v>
      </c>
      <c r="CI10" s="1099">
        <v>0</v>
      </c>
      <c r="CJ10" s="1099">
        <v>-40</v>
      </c>
      <c r="CK10" s="1099">
        <v>-40</v>
      </c>
      <c r="CL10" s="1099">
        <v>-99.3</v>
      </c>
      <c r="CM10" s="1099">
        <v>0</v>
      </c>
      <c r="CN10" s="1099">
        <v>-5.0967678799999998</v>
      </c>
      <c r="CO10" s="1099">
        <v>-104.39676788</v>
      </c>
      <c r="CP10" s="1099"/>
      <c r="CQ10" s="1099"/>
      <c r="CR10" s="1099"/>
      <c r="CS10" s="1099"/>
      <c r="CT10" s="1100"/>
      <c r="CU10" s="1099"/>
      <c r="CV10" s="1099"/>
      <c r="CW10" s="1099"/>
      <c r="CX10" s="1099"/>
      <c r="CY10" s="1099"/>
      <c r="CZ10" s="1099"/>
      <c r="DA10" s="1099"/>
      <c r="DB10" s="1099"/>
      <c r="DC10" s="1099"/>
      <c r="DD10" s="1099"/>
      <c r="DE10" s="1099"/>
      <c r="DF10" s="1099"/>
      <c r="DG10" s="1099"/>
      <c r="DH10" s="1099"/>
      <c r="DI10" s="1099"/>
      <c r="DJ10" s="1099"/>
      <c r="DK10" s="1100"/>
      <c r="DL10" s="1101">
        <v>0</v>
      </c>
      <c r="DM10" s="1099">
        <v>0</v>
      </c>
      <c r="DN10" s="1099">
        <v>0</v>
      </c>
      <c r="DO10" s="1099">
        <v>0</v>
      </c>
      <c r="DP10" s="1099">
        <v>0</v>
      </c>
      <c r="DQ10" s="1099">
        <v>0</v>
      </c>
      <c r="DR10" s="1099">
        <v>0</v>
      </c>
      <c r="DS10" s="1099">
        <v>0</v>
      </c>
      <c r="DT10" s="1099">
        <v>0</v>
      </c>
      <c r="DU10" s="1099">
        <v>0</v>
      </c>
      <c r="DV10" s="1099">
        <v>0</v>
      </c>
      <c r="DW10" s="1099">
        <v>0</v>
      </c>
      <c r="DX10" s="1099">
        <v>0</v>
      </c>
      <c r="DY10" s="1099">
        <v>0</v>
      </c>
      <c r="DZ10" s="1099">
        <v>0</v>
      </c>
      <c r="EA10" s="1099">
        <v>0</v>
      </c>
      <c r="EB10" s="1099">
        <v>0</v>
      </c>
      <c r="EC10" s="1100">
        <v>0</v>
      </c>
      <c r="ED10" s="1101">
        <v>0</v>
      </c>
      <c r="EE10" s="1090">
        <v>0</v>
      </c>
      <c r="EF10" s="1090">
        <v>0</v>
      </c>
      <c r="EG10" s="1090">
        <v>0</v>
      </c>
      <c r="EH10" s="1090">
        <v>0</v>
      </c>
      <c r="EI10" s="1090">
        <v>0</v>
      </c>
      <c r="EJ10" s="1090">
        <v>0</v>
      </c>
      <c r="EK10" s="1090">
        <v>0</v>
      </c>
      <c r="EL10" s="1090">
        <v>0</v>
      </c>
      <c r="EM10" s="1090">
        <v>0</v>
      </c>
      <c r="EN10" s="1090">
        <v>0</v>
      </c>
      <c r="EO10" s="1090">
        <v>0</v>
      </c>
      <c r="EP10" s="1090">
        <v>0</v>
      </c>
      <c r="EQ10" s="1090">
        <v>0</v>
      </c>
      <c r="ER10" s="1090">
        <v>0</v>
      </c>
      <c r="ES10" s="1090">
        <v>0</v>
      </c>
      <c r="ET10" s="1095">
        <v>0</v>
      </c>
      <c r="EU10" s="1096"/>
      <c r="EV10" s="1090"/>
      <c r="EW10" s="1090"/>
      <c r="EX10" s="1090"/>
      <c r="EY10" s="1090"/>
      <c r="EZ10" s="1090"/>
      <c r="FA10" s="1090"/>
      <c r="FB10" s="1090"/>
      <c r="FC10" s="1090"/>
      <c r="FD10" s="1090"/>
      <c r="FE10" s="1090"/>
      <c r="FF10" s="1090"/>
      <c r="FG10" s="1090"/>
      <c r="FH10" s="1090"/>
      <c r="FI10" s="1090"/>
      <c r="FJ10" s="1090"/>
      <c r="FK10" s="1090"/>
      <c r="FL10" s="1096"/>
      <c r="FM10" s="1090"/>
      <c r="FN10" s="1090"/>
      <c r="FO10" s="908">
        <f t="shared" si="0"/>
        <v>0</v>
      </c>
      <c r="FP10" s="1090"/>
      <c r="FQ10" s="1090"/>
      <c r="FR10" s="1090"/>
      <c r="FS10" s="908">
        <f t="shared" si="1"/>
        <v>0</v>
      </c>
      <c r="FT10" s="1090"/>
      <c r="FU10" s="1090"/>
      <c r="FV10" s="1090"/>
      <c r="FW10" s="908">
        <f t="shared" si="2"/>
        <v>0</v>
      </c>
      <c r="FX10" s="1090"/>
      <c r="FY10" s="1090"/>
      <c r="FZ10" s="1090"/>
      <c r="GA10" s="1090"/>
      <c r="GB10" s="1095"/>
      <c r="GC10" s="1096"/>
      <c r="GD10" s="1090"/>
      <c r="GE10" s="1090"/>
      <c r="GF10" s="908">
        <f t="shared" si="3"/>
        <v>0</v>
      </c>
      <c r="GG10" s="908"/>
      <c r="GH10" s="908"/>
      <c r="GI10" s="908"/>
      <c r="GJ10" s="908">
        <f t="shared" si="4"/>
        <v>0</v>
      </c>
      <c r="GK10" s="908"/>
      <c r="GL10" s="908"/>
      <c r="GM10" s="908"/>
      <c r="GN10" s="908">
        <f t="shared" si="5"/>
        <v>0</v>
      </c>
      <c r="GO10" s="908"/>
      <c r="GP10" s="1090"/>
      <c r="GQ10" s="1090"/>
      <c r="GR10" s="1090">
        <f t="shared" si="6"/>
        <v>0</v>
      </c>
      <c r="GS10" s="1073">
        <f t="shared" si="7"/>
        <v>0</v>
      </c>
      <c r="GT10" s="1090"/>
      <c r="GU10" s="1090"/>
      <c r="GV10" s="1090"/>
      <c r="GW10" s="1090"/>
      <c r="GX10" s="1090"/>
      <c r="GY10" s="1090"/>
      <c r="GZ10" s="1090"/>
      <c r="HA10" s="1090"/>
      <c r="HB10" s="1090"/>
      <c r="HC10" s="1090"/>
      <c r="HD10" s="1090"/>
      <c r="HE10" s="1090"/>
      <c r="HF10" s="1090"/>
      <c r="HG10" s="1090"/>
      <c r="HH10" s="1090"/>
      <c r="HI10" s="1090"/>
      <c r="HJ10" s="1073"/>
      <c r="HK10" s="1077"/>
      <c r="HL10" s="908"/>
      <c r="HM10" s="908"/>
      <c r="HN10" s="908"/>
      <c r="HO10" s="908"/>
      <c r="HP10" s="908"/>
      <c r="HQ10" s="908"/>
      <c r="HR10" s="908"/>
      <c r="HS10" s="908"/>
      <c r="HT10" s="908"/>
      <c r="HU10" s="908"/>
      <c r="HV10" s="908"/>
      <c r="HW10" s="908"/>
      <c r="HX10" s="908"/>
      <c r="HY10" s="908"/>
      <c r="HZ10" s="908"/>
      <c r="IA10" s="1073"/>
      <c r="IB10" s="1077"/>
      <c r="IC10" s="908"/>
      <c r="ID10" s="908"/>
      <c r="IE10" s="1073"/>
    </row>
    <row r="11" spans="1:239" s="1097" customFormat="1" ht="24" hidden="1" customHeight="1">
      <c r="A11" s="1098" t="s">
        <v>866</v>
      </c>
      <c r="B11" s="1090"/>
      <c r="C11" s="1090"/>
      <c r="D11" s="1090"/>
      <c r="E11" s="1090"/>
      <c r="F11" s="1090"/>
      <c r="G11" s="1090"/>
      <c r="H11" s="1090"/>
      <c r="I11" s="1090"/>
      <c r="J11" s="1090"/>
      <c r="K11" s="1090"/>
      <c r="L11" s="1090"/>
      <c r="M11" s="1090"/>
      <c r="N11" s="1090"/>
      <c r="O11" s="1090"/>
      <c r="P11" s="1090"/>
      <c r="Q11" s="1090"/>
      <c r="R11" s="1090"/>
      <c r="S11" s="1090"/>
      <c r="T11" s="1090"/>
      <c r="U11" s="1090"/>
      <c r="V11" s="1090"/>
      <c r="W11" s="1090"/>
      <c r="X11" s="1090"/>
      <c r="Y11" s="1090"/>
      <c r="Z11" s="1090"/>
      <c r="AA11" s="1090"/>
      <c r="AB11" s="1091"/>
      <c r="AC11" s="1091"/>
      <c r="AD11" s="1091"/>
      <c r="AE11" s="1091"/>
      <c r="AF11" s="1091"/>
      <c r="AG11" s="1091"/>
      <c r="AH11" s="1091"/>
      <c r="AI11" s="1091"/>
      <c r="AJ11" s="1091"/>
      <c r="AK11" s="2659"/>
      <c r="AL11" s="1091"/>
      <c r="AM11" s="2801"/>
      <c r="AN11" s="1091"/>
      <c r="AO11" s="1091"/>
      <c r="AP11" s="1091"/>
      <c r="AQ11" s="1091"/>
      <c r="AR11" s="1091"/>
      <c r="AS11" s="1091"/>
      <c r="AT11" s="1091"/>
      <c r="AU11" s="1091"/>
      <c r="AV11" s="1091"/>
      <c r="AW11" s="1091"/>
      <c r="AX11" s="2659"/>
      <c r="AY11" s="1091"/>
      <c r="AZ11" s="1091"/>
      <c r="BA11" s="1091"/>
      <c r="BB11" s="1091"/>
      <c r="BC11" s="1091"/>
      <c r="BD11" s="1091"/>
      <c r="BE11" s="1091"/>
      <c r="BF11" s="1091"/>
      <c r="BG11" s="1091"/>
      <c r="BH11" s="1091"/>
      <c r="BI11" s="1091"/>
      <c r="BJ11" s="1090"/>
      <c r="BK11" s="1090"/>
      <c r="BL11" s="1090">
        <v>0</v>
      </c>
      <c r="BM11" s="1090">
        <v>0</v>
      </c>
      <c r="BN11" s="1094">
        <v>0</v>
      </c>
      <c r="BO11" s="1092">
        <v>0</v>
      </c>
      <c r="BP11" s="1092">
        <v>0</v>
      </c>
      <c r="BQ11" s="1092">
        <v>0</v>
      </c>
      <c r="BR11" s="1090">
        <v>0</v>
      </c>
      <c r="BS11" s="1090">
        <v>0</v>
      </c>
      <c r="BT11" s="1090">
        <v>0</v>
      </c>
      <c r="BU11" s="1099">
        <v>0</v>
      </c>
      <c r="BV11" s="1099">
        <v>0</v>
      </c>
      <c r="BW11" s="1099">
        <v>208.22352220999997</v>
      </c>
      <c r="BX11" s="1099">
        <v>63.850603740000004</v>
      </c>
      <c r="BY11" s="1099">
        <v>272.07412595</v>
      </c>
      <c r="BZ11" s="1090">
        <v>106.52083767000001</v>
      </c>
      <c r="CA11" s="1099">
        <v>0</v>
      </c>
      <c r="CB11" s="1099">
        <v>364.70492558999996</v>
      </c>
      <c r="CC11" s="1100">
        <v>471.22576326000001</v>
      </c>
      <c r="CD11" s="1101">
        <v>0</v>
      </c>
      <c r="CE11" s="1099">
        <v>0</v>
      </c>
      <c r="CF11" s="1099">
        <v>0</v>
      </c>
      <c r="CG11" s="1099">
        <v>0</v>
      </c>
      <c r="CH11" s="1099">
        <v>0</v>
      </c>
      <c r="CI11" s="1099">
        <v>0</v>
      </c>
      <c r="CJ11" s="1099">
        <v>0</v>
      </c>
      <c r="CK11" s="1099">
        <v>0</v>
      </c>
      <c r="CL11" s="1099"/>
      <c r="CM11" s="1099"/>
      <c r="CN11" s="1099"/>
      <c r="CO11" s="1099"/>
      <c r="CP11" s="1099"/>
      <c r="CQ11" s="1099"/>
      <c r="CR11" s="1099"/>
      <c r="CS11" s="1099"/>
      <c r="CT11" s="1100"/>
      <c r="CU11" s="1099"/>
      <c r="CV11" s="1099"/>
      <c r="CW11" s="1099"/>
      <c r="CX11" s="1099"/>
      <c r="CY11" s="1099"/>
      <c r="CZ11" s="1099"/>
      <c r="DA11" s="1099"/>
      <c r="DB11" s="1099"/>
      <c r="DC11" s="1099"/>
      <c r="DD11" s="1099"/>
      <c r="DE11" s="1099"/>
      <c r="DF11" s="1099"/>
      <c r="DG11" s="1099"/>
      <c r="DH11" s="1099"/>
      <c r="DI11" s="1099"/>
      <c r="DJ11" s="1099"/>
      <c r="DK11" s="1100"/>
      <c r="DL11" s="1101">
        <v>0</v>
      </c>
      <c r="DM11" s="1099">
        <v>0</v>
      </c>
      <c r="DN11" s="1099">
        <v>0</v>
      </c>
      <c r="DO11" s="1099">
        <v>0</v>
      </c>
      <c r="DP11" s="1099">
        <v>0</v>
      </c>
      <c r="DQ11" s="1099">
        <v>0</v>
      </c>
      <c r="DR11" s="1099">
        <v>0</v>
      </c>
      <c r="DS11" s="1099">
        <v>0</v>
      </c>
      <c r="DT11" s="1099">
        <v>0</v>
      </c>
      <c r="DU11" s="1099">
        <v>0</v>
      </c>
      <c r="DV11" s="1099">
        <v>0</v>
      </c>
      <c r="DW11" s="1099">
        <v>0</v>
      </c>
      <c r="DX11" s="1099">
        <v>0</v>
      </c>
      <c r="DY11" s="1099">
        <v>0</v>
      </c>
      <c r="DZ11" s="1099">
        <v>0</v>
      </c>
      <c r="EA11" s="1099">
        <v>0</v>
      </c>
      <c r="EB11" s="1099">
        <v>0</v>
      </c>
      <c r="EC11" s="1100">
        <v>0</v>
      </c>
      <c r="ED11" s="1101">
        <v>0</v>
      </c>
      <c r="EE11" s="1090">
        <v>0</v>
      </c>
      <c r="EF11" s="1090">
        <v>0</v>
      </c>
      <c r="EG11" s="1090">
        <v>0</v>
      </c>
      <c r="EH11" s="1090">
        <v>0</v>
      </c>
      <c r="EI11" s="1090">
        <v>0</v>
      </c>
      <c r="EJ11" s="1090">
        <v>0</v>
      </c>
      <c r="EK11" s="1090">
        <v>0</v>
      </c>
      <c r="EL11" s="1090">
        <v>0</v>
      </c>
      <c r="EM11" s="1090">
        <v>0</v>
      </c>
      <c r="EN11" s="1090">
        <v>0</v>
      </c>
      <c r="EO11" s="1090">
        <v>0</v>
      </c>
      <c r="EP11" s="1090">
        <v>0</v>
      </c>
      <c r="EQ11" s="1090">
        <v>0</v>
      </c>
      <c r="ER11" s="1090">
        <v>0</v>
      </c>
      <c r="ES11" s="1090">
        <v>0</v>
      </c>
      <c r="ET11" s="1095">
        <v>0</v>
      </c>
      <c r="EU11" s="1096"/>
      <c r="EV11" s="1090"/>
      <c r="EW11" s="1090"/>
      <c r="EX11" s="1090"/>
      <c r="EY11" s="1090"/>
      <c r="EZ11" s="1090"/>
      <c r="FA11" s="1090"/>
      <c r="FB11" s="1090"/>
      <c r="FC11" s="1090"/>
      <c r="FD11" s="1090"/>
      <c r="FE11" s="1090"/>
      <c r="FF11" s="1090"/>
      <c r="FG11" s="1090"/>
      <c r="FH11" s="1090"/>
      <c r="FI11" s="1090"/>
      <c r="FJ11" s="1090"/>
      <c r="FK11" s="1090"/>
      <c r="FL11" s="1096"/>
      <c r="FM11" s="1090"/>
      <c r="FN11" s="1090"/>
      <c r="FO11" s="908">
        <f t="shared" si="0"/>
        <v>0</v>
      </c>
      <c r="FP11" s="1090"/>
      <c r="FQ11" s="1090"/>
      <c r="FR11" s="1090"/>
      <c r="FS11" s="908">
        <f t="shared" si="1"/>
        <v>0</v>
      </c>
      <c r="FT11" s="1090"/>
      <c r="FU11" s="1090"/>
      <c r="FV11" s="1090"/>
      <c r="FW11" s="908">
        <f t="shared" si="2"/>
        <v>0</v>
      </c>
      <c r="FX11" s="1090"/>
      <c r="FY11" s="1090"/>
      <c r="FZ11" s="1090"/>
      <c r="GA11" s="1090"/>
      <c r="GB11" s="1095"/>
      <c r="GC11" s="1096"/>
      <c r="GD11" s="1090"/>
      <c r="GE11" s="1090"/>
      <c r="GF11" s="908">
        <f t="shared" si="3"/>
        <v>0</v>
      </c>
      <c r="GG11" s="908"/>
      <c r="GH11" s="908"/>
      <c r="GI11" s="908"/>
      <c r="GJ11" s="908">
        <f t="shared" si="4"/>
        <v>0</v>
      </c>
      <c r="GK11" s="908"/>
      <c r="GL11" s="908"/>
      <c r="GM11" s="908"/>
      <c r="GN11" s="908">
        <f t="shared" si="5"/>
        <v>0</v>
      </c>
      <c r="GO11" s="908"/>
      <c r="GP11" s="1090"/>
      <c r="GQ11" s="1090"/>
      <c r="GR11" s="1090">
        <f t="shared" si="6"/>
        <v>0</v>
      </c>
      <c r="GS11" s="1073">
        <f t="shared" si="7"/>
        <v>0</v>
      </c>
      <c r="GT11" s="1090"/>
      <c r="GU11" s="1090"/>
      <c r="GV11" s="1090"/>
      <c r="GW11" s="1090"/>
      <c r="GX11" s="1090"/>
      <c r="GY11" s="1090"/>
      <c r="GZ11" s="1090"/>
      <c r="HA11" s="1090"/>
      <c r="HB11" s="1090"/>
      <c r="HC11" s="1090"/>
      <c r="HD11" s="1090"/>
      <c r="HE11" s="1090"/>
      <c r="HF11" s="1090"/>
      <c r="HG11" s="1090"/>
      <c r="HH11" s="1090"/>
      <c r="HI11" s="1090"/>
      <c r="HJ11" s="1073"/>
      <c r="HK11" s="1077"/>
      <c r="HL11" s="908"/>
      <c r="HM11" s="908"/>
      <c r="HN11" s="908"/>
      <c r="HO11" s="908"/>
      <c r="HP11" s="908"/>
      <c r="HQ11" s="908"/>
      <c r="HR11" s="908"/>
      <c r="HS11" s="908"/>
      <c r="HT11" s="908"/>
      <c r="HU11" s="908"/>
      <c r="HV11" s="908"/>
      <c r="HW11" s="908"/>
      <c r="HX11" s="908"/>
      <c r="HY11" s="908"/>
      <c r="HZ11" s="908"/>
      <c r="IA11" s="1073"/>
      <c r="IB11" s="1077"/>
      <c r="IC11" s="908"/>
      <c r="ID11" s="908"/>
      <c r="IE11" s="1073"/>
    </row>
    <row r="12" spans="1:239" s="1097" customFormat="1" ht="24" hidden="1" customHeight="1">
      <c r="A12" s="1089" t="s">
        <v>867</v>
      </c>
      <c r="B12" s="1090"/>
      <c r="C12" s="1090"/>
      <c r="D12" s="1090"/>
      <c r="E12" s="1090"/>
      <c r="F12" s="1090"/>
      <c r="G12" s="1090"/>
      <c r="H12" s="1090"/>
      <c r="I12" s="1090"/>
      <c r="J12" s="1090"/>
      <c r="K12" s="1090"/>
      <c r="L12" s="1090"/>
      <c r="M12" s="1090"/>
      <c r="N12" s="1090"/>
      <c r="O12" s="1090"/>
      <c r="P12" s="1090"/>
      <c r="Q12" s="1090"/>
      <c r="R12" s="1090"/>
      <c r="S12" s="1090"/>
      <c r="T12" s="1090"/>
      <c r="U12" s="1090"/>
      <c r="V12" s="1090"/>
      <c r="W12" s="1090"/>
      <c r="X12" s="1090"/>
      <c r="Y12" s="1090"/>
      <c r="Z12" s="1090"/>
      <c r="AA12" s="1090"/>
      <c r="AB12" s="1091"/>
      <c r="AC12" s="1091"/>
      <c r="AD12" s="1091"/>
      <c r="AE12" s="1091"/>
      <c r="AF12" s="1091"/>
      <c r="AG12" s="1091"/>
      <c r="AH12" s="1091"/>
      <c r="AI12" s="1091"/>
      <c r="AJ12" s="1091"/>
      <c r="AK12" s="2659"/>
      <c r="AL12" s="1091"/>
      <c r="AM12" s="2801"/>
      <c r="AN12" s="1091"/>
      <c r="AO12" s="1091"/>
      <c r="AP12" s="1091"/>
      <c r="AQ12" s="1091"/>
      <c r="AR12" s="1091"/>
      <c r="AS12" s="1091"/>
      <c r="AT12" s="1091"/>
      <c r="AU12" s="1091"/>
      <c r="AV12" s="1091"/>
      <c r="AW12" s="1091"/>
      <c r="AX12" s="2659"/>
      <c r="AY12" s="1091"/>
      <c r="AZ12" s="1091"/>
      <c r="BA12" s="1091"/>
      <c r="BB12" s="1091"/>
      <c r="BC12" s="1091"/>
      <c r="BD12" s="1091"/>
      <c r="BE12" s="1091"/>
      <c r="BF12" s="1091"/>
      <c r="BG12" s="1091"/>
      <c r="BH12" s="1091"/>
      <c r="BI12" s="1091"/>
      <c r="BJ12" s="1090"/>
      <c r="BK12" s="1090"/>
      <c r="BL12" s="1092">
        <v>0</v>
      </c>
      <c r="BM12" s="1092">
        <v>0</v>
      </c>
      <c r="BN12" s="1094">
        <v>-26.3024293</v>
      </c>
      <c r="BO12" s="1092">
        <v>-43.032990979999994</v>
      </c>
      <c r="BP12" s="1092">
        <v>-262.01002063999999</v>
      </c>
      <c r="BQ12" s="1092">
        <v>-331.34544091999993</v>
      </c>
      <c r="BR12" s="1090">
        <v>-62.87491653</v>
      </c>
      <c r="BS12" s="1090">
        <v>-88.840422610000005</v>
      </c>
      <c r="BT12" s="1090">
        <v>-89.032882829999991</v>
      </c>
      <c r="BU12" s="1099">
        <v>-240.74822197</v>
      </c>
      <c r="BV12" s="1099">
        <v>-97.026371680000011</v>
      </c>
      <c r="BW12" s="1099">
        <v>-624.60007468000003</v>
      </c>
      <c r="BX12" s="1099">
        <v>-466.85045477999995</v>
      </c>
      <c r="BY12" s="1099">
        <v>-1188.4769011400001</v>
      </c>
      <c r="BZ12" s="1099">
        <v>-161.75933072000001</v>
      </c>
      <c r="CA12" s="1099">
        <v>-213.65664165000001</v>
      </c>
      <c r="CB12" s="1099">
        <v>-184.29533892999999</v>
      </c>
      <c r="CC12" s="1100">
        <v>-559.71131129999992</v>
      </c>
      <c r="CD12" s="1101">
        <v>-62.572763449999997</v>
      </c>
      <c r="CE12" s="1099">
        <v>-14.065721829999999</v>
      </c>
      <c r="CF12" s="1099">
        <v>-15.57276345</v>
      </c>
      <c r="CG12" s="1099">
        <v>-92.211248730000008</v>
      </c>
      <c r="CH12" s="1099">
        <v>-99.253954759999985</v>
      </c>
      <c r="CI12" s="1099">
        <v>-18.451029369999901</v>
      </c>
      <c r="CJ12" s="1099">
        <v>-197.61706805</v>
      </c>
      <c r="CK12" s="1099">
        <v>-315.3220521799999</v>
      </c>
      <c r="CL12" s="1099">
        <v>-15.572763449999901</v>
      </c>
      <c r="CM12" s="1099">
        <v>-61.530579069999895</v>
      </c>
      <c r="CN12" s="1099">
        <v>-134.87733241999999</v>
      </c>
      <c r="CO12" s="1099">
        <v>-211.9806749399998</v>
      </c>
      <c r="CP12" s="1099"/>
      <c r="CQ12" s="1099"/>
      <c r="CR12" s="1099"/>
      <c r="CS12" s="1099"/>
      <c r="CT12" s="1100"/>
      <c r="CU12" s="1099"/>
      <c r="CV12" s="1099"/>
      <c r="CW12" s="1099"/>
      <c r="CX12" s="1099"/>
      <c r="CY12" s="1099"/>
      <c r="CZ12" s="1099"/>
      <c r="DA12" s="1099"/>
      <c r="DB12" s="1099"/>
      <c r="DC12" s="1099"/>
      <c r="DD12" s="1099"/>
      <c r="DE12" s="1099"/>
      <c r="DF12" s="1099"/>
      <c r="DG12" s="1099"/>
      <c r="DH12" s="1099"/>
      <c r="DI12" s="1099"/>
      <c r="DJ12" s="1099"/>
      <c r="DK12" s="1100"/>
      <c r="DL12" s="1101">
        <v>-9.83</v>
      </c>
      <c r="DM12" s="1099">
        <v>-175.87970503</v>
      </c>
      <c r="DN12" s="1099">
        <v>-39.245782239999997</v>
      </c>
      <c r="DO12" s="1099">
        <v>-224.95548726999999</v>
      </c>
      <c r="DP12" s="1099">
        <v>-47.244589440000006</v>
      </c>
      <c r="DQ12" s="1099">
        <v>-116.05971853</v>
      </c>
      <c r="DR12" s="1099">
        <v>-19.122693229999999</v>
      </c>
      <c r="DS12" s="1099">
        <v>-182.42700119999998</v>
      </c>
      <c r="DT12" s="1099">
        <v>-407.38248846999994</v>
      </c>
      <c r="DU12" s="1099">
        <v>-2.4</v>
      </c>
      <c r="DV12" s="1099">
        <v>0</v>
      </c>
      <c r="DW12" s="1099">
        <v>0</v>
      </c>
      <c r="DX12" s="1099">
        <v>-2.4</v>
      </c>
      <c r="DY12" s="1099">
        <v>0</v>
      </c>
      <c r="DZ12" s="1099">
        <v>0</v>
      </c>
      <c r="EA12" s="1099">
        <v>-2.4062274800000201</v>
      </c>
      <c r="EB12" s="1099">
        <v>-2.4062274800000201</v>
      </c>
      <c r="EC12" s="1100">
        <v>-730</v>
      </c>
      <c r="ED12" s="1101">
        <v>0</v>
      </c>
      <c r="EE12" s="1090">
        <v>-179.56583792000001</v>
      </c>
      <c r="EF12" s="1090">
        <v>-616.02697324999997</v>
      </c>
      <c r="EG12" s="1090">
        <v>-795.59281117000012</v>
      </c>
      <c r="EH12" s="1090">
        <v>0</v>
      </c>
      <c r="EI12" s="1090">
        <v>-344.00758998000003</v>
      </c>
      <c r="EJ12" s="1090">
        <v>-200.01993941000003</v>
      </c>
      <c r="EK12" s="1090">
        <v>-544.02752939000015</v>
      </c>
      <c r="EL12" s="1090">
        <v>0</v>
      </c>
      <c r="EM12" s="1090">
        <v>-99.280718750000005</v>
      </c>
      <c r="EN12" s="1090">
        <v>0</v>
      </c>
      <c r="EO12" s="1090">
        <v>-99.280718750000005</v>
      </c>
      <c r="EP12" s="1090">
        <v>-1401.8326160757686</v>
      </c>
      <c r="EQ12" s="1090"/>
      <c r="ER12" s="1090"/>
      <c r="ES12" s="1090"/>
      <c r="ET12" s="1095"/>
      <c r="EU12" s="1096"/>
      <c r="EV12" s="1090"/>
      <c r="EW12" s="1090"/>
      <c r="EX12" s="1090"/>
      <c r="EY12" s="1090"/>
      <c r="EZ12" s="1090"/>
      <c r="FA12" s="1090"/>
      <c r="FB12" s="1090"/>
      <c r="FC12" s="1090"/>
      <c r="FD12" s="1090"/>
      <c r="FE12" s="1090"/>
      <c r="FF12" s="1090"/>
      <c r="FG12" s="1090"/>
      <c r="FH12" s="1090"/>
      <c r="FI12" s="1090"/>
      <c r="FJ12" s="1090"/>
      <c r="FK12" s="1090"/>
      <c r="FL12" s="1096"/>
      <c r="FM12" s="1090"/>
      <c r="FN12" s="1090"/>
      <c r="FO12" s="908">
        <f t="shared" si="0"/>
        <v>0</v>
      </c>
      <c r="FP12" s="1090"/>
      <c r="FQ12" s="1090"/>
      <c r="FR12" s="1090"/>
      <c r="FS12" s="908">
        <f t="shared" si="1"/>
        <v>0</v>
      </c>
      <c r="FT12" s="1090"/>
      <c r="FU12" s="1090"/>
      <c r="FV12" s="1090"/>
      <c r="FW12" s="908">
        <f t="shared" si="2"/>
        <v>0</v>
      </c>
      <c r="FX12" s="1090"/>
      <c r="FY12" s="1090"/>
      <c r="FZ12" s="1090"/>
      <c r="GA12" s="1090"/>
      <c r="GB12" s="1095"/>
      <c r="GC12" s="1096"/>
      <c r="GD12" s="1090"/>
      <c r="GE12" s="1090"/>
      <c r="GF12" s="908">
        <f t="shared" si="3"/>
        <v>0</v>
      </c>
      <c r="GG12" s="908"/>
      <c r="GH12" s="908"/>
      <c r="GI12" s="908"/>
      <c r="GJ12" s="908">
        <f t="shared" si="4"/>
        <v>0</v>
      </c>
      <c r="GK12" s="908"/>
      <c r="GL12" s="908"/>
      <c r="GM12" s="908"/>
      <c r="GN12" s="908">
        <f t="shared" si="5"/>
        <v>0</v>
      </c>
      <c r="GO12" s="908"/>
      <c r="GP12" s="1090"/>
      <c r="GQ12" s="1090"/>
      <c r="GR12" s="1090">
        <f t="shared" si="6"/>
        <v>0</v>
      </c>
      <c r="GS12" s="1073">
        <f t="shared" si="7"/>
        <v>0</v>
      </c>
      <c r="GT12" s="1090"/>
      <c r="GU12" s="1090"/>
      <c r="GV12" s="1090"/>
      <c r="GW12" s="1090"/>
      <c r="GX12" s="1090"/>
      <c r="GY12" s="1090"/>
      <c r="GZ12" s="1090"/>
      <c r="HA12" s="1090"/>
      <c r="HB12" s="1090"/>
      <c r="HC12" s="1090"/>
      <c r="HD12" s="1090"/>
      <c r="HE12" s="1090"/>
      <c r="HF12" s="1090"/>
      <c r="HG12" s="1090"/>
      <c r="HH12" s="1090"/>
      <c r="HI12" s="1090"/>
      <c r="HJ12" s="1073"/>
      <c r="HK12" s="1077"/>
      <c r="HL12" s="908"/>
      <c r="HM12" s="908"/>
      <c r="HN12" s="908"/>
      <c r="HO12" s="908"/>
      <c r="HP12" s="908"/>
      <c r="HQ12" s="908"/>
      <c r="HR12" s="908"/>
      <c r="HS12" s="908"/>
      <c r="HT12" s="908"/>
      <c r="HU12" s="908"/>
      <c r="HV12" s="908"/>
      <c r="HW12" s="908"/>
      <c r="HX12" s="908"/>
      <c r="HY12" s="908"/>
      <c r="HZ12" s="908"/>
      <c r="IA12" s="1073"/>
      <c r="IB12" s="1077"/>
      <c r="IC12" s="908"/>
      <c r="ID12" s="908"/>
      <c r="IE12" s="1073"/>
    </row>
    <row r="13" spans="1:239" s="1097" customFormat="1" ht="24" hidden="1" customHeight="1">
      <c r="A13" s="1098" t="s">
        <v>868</v>
      </c>
      <c r="B13" s="1090"/>
      <c r="C13" s="1090"/>
      <c r="D13" s="1090"/>
      <c r="E13" s="1090"/>
      <c r="F13" s="1090"/>
      <c r="G13" s="1090"/>
      <c r="H13" s="1090"/>
      <c r="I13" s="1090"/>
      <c r="J13" s="1090"/>
      <c r="K13" s="1090"/>
      <c r="L13" s="1090"/>
      <c r="M13" s="1090"/>
      <c r="N13" s="1090"/>
      <c r="O13" s="1090"/>
      <c r="P13" s="1090"/>
      <c r="Q13" s="1090"/>
      <c r="R13" s="1090"/>
      <c r="S13" s="1090"/>
      <c r="T13" s="1090"/>
      <c r="U13" s="1090"/>
      <c r="V13" s="1090"/>
      <c r="W13" s="1090"/>
      <c r="X13" s="1090"/>
      <c r="Y13" s="1090"/>
      <c r="Z13" s="1090"/>
      <c r="AA13" s="1090"/>
      <c r="AB13" s="1091"/>
      <c r="AC13" s="1091"/>
      <c r="AD13" s="1091"/>
      <c r="AE13" s="1091"/>
      <c r="AF13" s="1091"/>
      <c r="AG13" s="1091"/>
      <c r="AH13" s="1091"/>
      <c r="AI13" s="1091"/>
      <c r="AJ13" s="1091"/>
      <c r="AK13" s="2659"/>
      <c r="AL13" s="1091"/>
      <c r="AM13" s="2801"/>
      <c r="AN13" s="1091"/>
      <c r="AO13" s="1091"/>
      <c r="AP13" s="1091"/>
      <c r="AQ13" s="1091"/>
      <c r="AR13" s="1091"/>
      <c r="AS13" s="1091"/>
      <c r="AT13" s="1091"/>
      <c r="AU13" s="1091"/>
      <c r="AV13" s="1091"/>
      <c r="AW13" s="1091"/>
      <c r="AX13" s="2659"/>
      <c r="AY13" s="1091"/>
      <c r="AZ13" s="1091"/>
      <c r="BA13" s="1091"/>
      <c r="BB13" s="1091"/>
      <c r="BC13" s="1091"/>
      <c r="BD13" s="1091"/>
      <c r="BE13" s="1091"/>
      <c r="BF13" s="1091"/>
      <c r="BG13" s="1091"/>
      <c r="BH13" s="1091"/>
      <c r="BI13" s="1091"/>
      <c r="BJ13" s="1090"/>
      <c r="BK13" s="1090"/>
      <c r="BL13" s="1092">
        <v>0</v>
      </c>
      <c r="BM13" s="1092">
        <v>0</v>
      </c>
      <c r="BN13" s="1094">
        <v>-26.3024293</v>
      </c>
      <c r="BO13" s="1092">
        <v>-43.032990979999994</v>
      </c>
      <c r="BP13" s="1092">
        <v>-262.01002063999999</v>
      </c>
      <c r="BQ13" s="1092">
        <v>-331.34544091999993</v>
      </c>
      <c r="BR13" s="1090">
        <v>-62.87491653</v>
      </c>
      <c r="BS13" s="1090">
        <v>-88.840422610000005</v>
      </c>
      <c r="BT13" s="1090">
        <v>-89.032882829999991</v>
      </c>
      <c r="BU13" s="1099">
        <v>-240.74822197</v>
      </c>
      <c r="BV13" s="1099">
        <v>-97.026371680000011</v>
      </c>
      <c r="BW13" s="1099">
        <v>-574.60007468000003</v>
      </c>
      <c r="BX13" s="1099">
        <v>-170.55045478</v>
      </c>
      <c r="BY13" s="1099">
        <v>-842.17690114000015</v>
      </c>
      <c r="BZ13" s="1099">
        <v>-161.75933072000001</v>
      </c>
      <c r="CA13" s="1099">
        <v>-213.65664165000001</v>
      </c>
      <c r="CB13" s="1099">
        <v>-184.29533892999999</v>
      </c>
      <c r="CC13" s="1100">
        <v>-559.71131129999992</v>
      </c>
      <c r="CD13" s="1101">
        <v>0</v>
      </c>
      <c r="CE13" s="1099">
        <v>0</v>
      </c>
      <c r="CF13" s="1099">
        <v>0</v>
      </c>
      <c r="CG13" s="1099">
        <v>0</v>
      </c>
      <c r="CH13" s="1099">
        <v>0</v>
      </c>
      <c r="CI13" s="1099">
        <v>0</v>
      </c>
      <c r="CJ13" s="1099">
        <v>0</v>
      </c>
      <c r="CK13" s="1099">
        <v>0</v>
      </c>
      <c r="CL13" s="1099"/>
      <c r="CM13" s="1099"/>
      <c r="CN13" s="1099"/>
      <c r="CO13" s="1099"/>
      <c r="CP13" s="1099"/>
      <c r="CQ13" s="1099"/>
      <c r="CR13" s="1099"/>
      <c r="CS13" s="1099"/>
      <c r="CT13" s="1100"/>
      <c r="CU13" s="1099"/>
      <c r="CV13" s="1099"/>
      <c r="CW13" s="1099"/>
      <c r="CX13" s="1099"/>
      <c r="CY13" s="1099"/>
      <c r="CZ13" s="1099"/>
      <c r="DA13" s="1099"/>
      <c r="DB13" s="1099"/>
      <c r="DC13" s="1099"/>
      <c r="DD13" s="1099"/>
      <c r="DE13" s="1099"/>
      <c r="DF13" s="1099"/>
      <c r="DG13" s="1099"/>
      <c r="DH13" s="1099"/>
      <c r="DI13" s="1099"/>
      <c r="DJ13" s="1099"/>
      <c r="DK13" s="1100"/>
      <c r="DL13" s="1101">
        <v>-9.83</v>
      </c>
      <c r="DM13" s="1099">
        <v>-175.87970503</v>
      </c>
      <c r="DN13" s="1099">
        <v>-39.245782239999997</v>
      </c>
      <c r="DO13" s="1099">
        <v>-224.95548726999999</v>
      </c>
      <c r="DP13" s="1099">
        <v>-47.244589440000006</v>
      </c>
      <c r="DQ13" s="1099">
        <v>-116.05971853</v>
      </c>
      <c r="DR13" s="1099">
        <v>-19.122693229999999</v>
      </c>
      <c r="DS13" s="1099">
        <v>-182.42700119999998</v>
      </c>
      <c r="DT13" s="1099">
        <v>-407.38248846999994</v>
      </c>
      <c r="DU13" s="1099">
        <v>-2.4</v>
      </c>
      <c r="DV13" s="1099">
        <v>0</v>
      </c>
      <c r="DW13" s="1099">
        <v>0</v>
      </c>
      <c r="DX13" s="1099">
        <v>-2.4</v>
      </c>
      <c r="DY13" s="1099">
        <v>0</v>
      </c>
      <c r="DZ13" s="1099">
        <v>0</v>
      </c>
      <c r="EA13" s="1099">
        <v>0</v>
      </c>
      <c r="EB13" s="1099">
        <v>0</v>
      </c>
      <c r="EC13" s="1100">
        <v>0</v>
      </c>
      <c r="ED13" s="1101">
        <v>0</v>
      </c>
      <c r="EE13" s="1090">
        <v>0</v>
      </c>
      <c r="EF13" s="1090">
        <v>0</v>
      </c>
      <c r="EG13" s="1090">
        <v>0</v>
      </c>
      <c r="EH13" s="1090">
        <v>0</v>
      </c>
      <c r="EI13" s="1090">
        <v>0</v>
      </c>
      <c r="EJ13" s="1090">
        <v>0</v>
      </c>
      <c r="EK13" s="1090">
        <v>0</v>
      </c>
      <c r="EL13" s="1090">
        <v>0</v>
      </c>
      <c r="EM13" s="1090">
        <v>0</v>
      </c>
      <c r="EN13" s="1090">
        <v>0</v>
      </c>
      <c r="EO13" s="1090">
        <v>0</v>
      </c>
      <c r="EP13" s="1090">
        <v>0</v>
      </c>
      <c r="EQ13" s="1090">
        <v>0</v>
      </c>
      <c r="ER13" s="1090">
        <v>0</v>
      </c>
      <c r="ES13" s="1090">
        <v>0</v>
      </c>
      <c r="ET13" s="1095">
        <v>0</v>
      </c>
      <c r="EU13" s="1096"/>
      <c r="EV13" s="1090"/>
      <c r="EW13" s="1090"/>
      <c r="EX13" s="1090"/>
      <c r="EY13" s="1090"/>
      <c r="EZ13" s="1090"/>
      <c r="FA13" s="1090"/>
      <c r="FB13" s="1090"/>
      <c r="FC13" s="1090"/>
      <c r="FD13" s="1090"/>
      <c r="FE13" s="1090"/>
      <c r="FF13" s="1090"/>
      <c r="FG13" s="1090"/>
      <c r="FH13" s="1090"/>
      <c r="FI13" s="1090"/>
      <c r="FJ13" s="1090"/>
      <c r="FK13" s="1090"/>
      <c r="FL13" s="1096"/>
      <c r="FM13" s="1090"/>
      <c r="FN13" s="1090"/>
      <c r="FO13" s="908">
        <f t="shared" si="0"/>
        <v>0</v>
      </c>
      <c r="FP13" s="1090"/>
      <c r="FQ13" s="1090"/>
      <c r="FR13" s="1090"/>
      <c r="FS13" s="908">
        <f t="shared" si="1"/>
        <v>0</v>
      </c>
      <c r="FT13" s="1090"/>
      <c r="FU13" s="1090"/>
      <c r="FV13" s="1090"/>
      <c r="FW13" s="908">
        <f t="shared" si="2"/>
        <v>0</v>
      </c>
      <c r="FX13" s="1090"/>
      <c r="FY13" s="1090"/>
      <c r="FZ13" s="1090"/>
      <c r="GA13" s="1090"/>
      <c r="GB13" s="1095"/>
      <c r="GC13" s="1096"/>
      <c r="GD13" s="1090"/>
      <c r="GE13" s="1090"/>
      <c r="GF13" s="908">
        <f t="shared" si="3"/>
        <v>0</v>
      </c>
      <c r="GG13" s="908"/>
      <c r="GH13" s="908"/>
      <c r="GI13" s="908"/>
      <c r="GJ13" s="908">
        <f t="shared" si="4"/>
        <v>0</v>
      </c>
      <c r="GK13" s="908"/>
      <c r="GL13" s="908"/>
      <c r="GM13" s="908"/>
      <c r="GN13" s="908">
        <f t="shared" si="5"/>
        <v>0</v>
      </c>
      <c r="GO13" s="908"/>
      <c r="GP13" s="1090"/>
      <c r="GQ13" s="1090"/>
      <c r="GR13" s="1090">
        <f t="shared" si="6"/>
        <v>0</v>
      </c>
      <c r="GS13" s="1073">
        <f t="shared" si="7"/>
        <v>0</v>
      </c>
      <c r="GT13" s="1090"/>
      <c r="GU13" s="1090"/>
      <c r="GV13" s="1090"/>
      <c r="GW13" s="1090"/>
      <c r="GX13" s="1090"/>
      <c r="GY13" s="1090"/>
      <c r="GZ13" s="1090"/>
      <c r="HA13" s="1090"/>
      <c r="HB13" s="1090"/>
      <c r="HC13" s="1090"/>
      <c r="HD13" s="1090"/>
      <c r="HE13" s="1090"/>
      <c r="HF13" s="1090"/>
      <c r="HG13" s="1090"/>
      <c r="HH13" s="1090"/>
      <c r="HI13" s="1090"/>
      <c r="HJ13" s="1073"/>
      <c r="HK13" s="1077"/>
      <c r="HL13" s="908"/>
      <c r="HM13" s="908"/>
      <c r="HN13" s="908"/>
      <c r="HO13" s="908"/>
      <c r="HP13" s="908"/>
      <c r="HQ13" s="908"/>
      <c r="HR13" s="908"/>
      <c r="HS13" s="908"/>
      <c r="HT13" s="908"/>
      <c r="HU13" s="908"/>
      <c r="HV13" s="908"/>
      <c r="HW13" s="908"/>
      <c r="HX13" s="908"/>
      <c r="HY13" s="908"/>
      <c r="HZ13" s="908"/>
      <c r="IA13" s="1073"/>
      <c r="IB13" s="1077"/>
      <c r="IC13" s="908"/>
      <c r="ID13" s="908"/>
      <c r="IE13" s="1073"/>
    </row>
    <row r="14" spans="1:239" s="1097" customFormat="1" ht="24" hidden="1" customHeight="1">
      <c r="A14" s="1098" t="s">
        <v>869</v>
      </c>
      <c r="B14" s="1090"/>
      <c r="C14" s="1090"/>
      <c r="D14" s="1090"/>
      <c r="E14" s="1090"/>
      <c r="F14" s="1090"/>
      <c r="G14" s="1090"/>
      <c r="H14" s="1090"/>
      <c r="I14" s="1090"/>
      <c r="J14" s="1090"/>
      <c r="K14" s="1090"/>
      <c r="L14" s="1090"/>
      <c r="M14" s="1090"/>
      <c r="N14" s="1090"/>
      <c r="O14" s="1090"/>
      <c r="P14" s="1090"/>
      <c r="Q14" s="1090"/>
      <c r="R14" s="1090"/>
      <c r="S14" s="1090"/>
      <c r="T14" s="1090"/>
      <c r="U14" s="1090"/>
      <c r="V14" s="1090"/>
      <c r="W14" s="1090"/>
      <c r="X14" s="1090"/>
      <c r="Y14" s="1090"/>
      <c r="Z14" s="1090"/>
      <c r="AA14" s="1090"/>
      <c r="AB14" s="1091"/>
      <c r="AC14" s="1091"/>
      <c r="AD14" s="1091"/>
      <c r="AE14" s="1091"/>
      <c r="AF14" s="1091"/>
      <c r="AG14" s="1091"/>
      <c r="AH14" s="1091"/>
      <c r="AI14" s="1091"/>
      <c r="AJ14" s="1091"/>
      <c r="AK14" s="2825"/>
      <c r="AL14" s="2826"/>
      <c r="AM14" s="2827"/>
      <c r="AN14" s="1091"/>
      <c r="AO14" s="1091"/>
      <c r="AP14" s="1091"/>
      <c r="AQ14" s="1091"/>
      <c r="AR14" s="1091"/>
      <c r="AS14" s="1091"/>
      <c r="AT14" s="1091"/>
      <c r="AU14" s="1091"/>
      <c r="AV14" s="1091"/>
      <c r="AW14" s="1091"/>
      <c r="AX14" s="2659"/>
      <c r="AY14" s="1091"/>
      <c r="AZ14" s="1091"/>
      <c r="BA14" s="1091"/>
      <c r="BB14" s="1091"/>
      <c r="BC14" s="1091"/>
      <c r="BD14" s="1091"/>
      <c r="BE14" s="1091"/>
      <c r="BF14" s="1091"/>
      <c r="BG14" s="1091"/>
      <c r="BH14" s="1091"/>
      <c r="BI14" s="1091"/>
      <c r="BJ14" s="1090"/>
      <c r="BK14" s="1090"/>
      <c r="BL14" s="1092">
        <v>0</v>
      </c>
      <c r="BM14" s="1092">
        <v>0</v>
      </c>
      <c r="BN14" s="1094">
        <v>0</v>
      </c>
      <c r="BO14" s="1092">
        <v>0</v>
      </c>
      <c r="BP14" s="1092">
        <v>0</v>
      </c>
      <c r="BQ14" s="1092">
        <v>0</v>
      </c>
      <c r="BR14" s="1090">
        <v>0</v>
      </c>
      <c r="BS14" s="1090">
        <v>0</v>
      </c>
      <c r="BT14" s="1090">
        <v>0</v>
      </c>
      <c r="BU14" s="1099">
        <v>0</v>
      </c>
      <c r="BV14" s="1099">
        <v>0</v>
      </c>
      <c r="BW14" s="1099">
        <v>0</v>
      </c>
      <c r="BX14" s="1099">
        <v>0</v>
      </c>
      <c r="BY14" s="1099">
        <v>0</v>
      </c>
      <c r="BZ14" s="1099">
        <v>0</v>
      </c>
      <c r="CA14" s="1099">
        <v>0</v>
      </c>
      <c r="CB14" s="1099">
        <v>0</v>
      </c>
      <c r="CC14" s="1100">
        <v>0</v>
      </c>
      <c r="CD14" s="1101">
        <v>0</v>
      </c>
      <c r="CE14" s="1099">
        <v>0</v>
      </c>
      <c r="CF14" s="1099">
        <v>0</v>
      </c>
      <c r="CG14" s="1099">
        <v>0</v>
      </c>
      <c r="CH14" s="1099">
        <v>0</v>
      </c>
      <c r="CI14" s="1099">
        <v>0</v>
      </c>
      <c r="CJ14" s="1099">
        <v>0</v>
      </c>
      <c r="CK14" s="1099">
        <v>0</v>
      </c>
      <c r="CL14" s="1099"/>
      <c r="CM14" s="1099"/>
      <c r="CN14" s="1099"/>
      <c r="CO14" s="1099"/>
      <c r="CP14" s="1099"/>
      <c r="CQ14" s="1099"/>
      <c r="CR14" s="1099"/>
      <c r="CS14" s="1099"/>
      <c r="CT14" s="1100"/>
      <c r="CU14" s="1099"/>
      <c r="CV14" s="1099"/>
      <c r="CW14" s="1099"/>
      <c r="CX14" s="1099"/>
      <c r="CY14" s="1099"/>
      <c r="CZ14" s="1099"/>
      <c r="DA14" s="1099"/>
      <c r="DB14" s="1099"/>
      <c r="DC14" s="1099"/>
      <c r="DD14" s="1099"/>
      <c r="DE14" s="1099"/>
      <c r="DF14" s="1099"/>
      <c r="DG14" s="1099"/>
      <c r="DH14" s="1099"/>
      <c r="DI14" s="1099"/>
      <c r="DJ14" s="1099"/>
      <c r="DK14" s="1100"/>
      <c r="DL14" s="1101">
        <v>-9.83</v>
      </c>
      <c r="DM14" s="1099">
        <v>-175.87970503</v>
      </c>
      <c r="DN14" s="1099">
        <v>-39.245782239999997</v>
      </c>
      <c r="DO14" s="1099">
        <v>-224.95548726999999</v>
      </c>
      <c r="DP14" s="1099">
        <v>-47.244589440000006</v>
      </c>
      <c r="DQ14" s="1099">
        <v>-116.05971853</v>
      </c>
      <c r="DR14" s="1099">
        <v>-19.122693229999999</v>
      </c>
      <c r="DS14" s="1099">
        <v>-182.42700119999998</v>
      </c>
      <c r="DT14" s="1099">
        <v>-407.38248846999994</v>
      </c>
      <c r="DU14" s="1099">
        <v>0</v>
      </c>
      <c r="DV14" s="1099">
        <v>0</v>
      </c>
      <c r="DW14" s="1099">
        <v>0</v>
      </c>
      <c r="DX14" s="1099">
        <v>0</v>
      </c>
      <c r="DY14" s="1099">
        <v>0</v>
      </c>
      <c r="DZ14" s="1099">
        <v>0</v>
      </c>
      <c r="EA14" s="1099">
        <v>0</v>
      </c>
      <c r="EB14" s="1099">
        <v>0</v>
      </c>
      <c r="EC14" s="1100">
        <v>0</v>
      </c>
      <c r="ED14" s="1101">
        <v>0</v>
      </c>
      <c r="EE14" s="1090">
        <v>0</v>
      </c>
      <c r="EF14" s="1090">
        <v>0</v>
      </c>
      <c r="EG14" s="1090">
        <v>0</v>
      </c>
      <c r="EH14" s="1090">
        <v>0</v>
      </c>
      <c r="EI14" s="1090">
        <v>0</v>
      </c>
      <c r="EJ14" s="1090">
        <v>0</v>
      </c>
      <c r="EK14" s="1090">
        <v>0</v>
      </c>
      <c r="EL14" s="1090">
        <v>0</v>
      </c>
      <c r="EM14" s="1090">
        <v>0</v>
      </c>
      <c r="EN14" s="1090">
        <v>0</v>
      </c>
      <c r="EO14" s="1090">
        <v>0</v>
      </c>
      <c r="EP14" s="1090">
        <v>0</v>
      </c>
      <c r="EQ14" s="1090">
        <v>0</v>
      </c>
      <c r="ER14" s="1090">
        <v>0</v>
      </c>
      <c r="ES14" s="1090">
        <v>0</v>
      </c>
      <c r="ET14" s="1095">
        <v>0</v>
      </c>
      <c r="EU14" s="1096"/>
      <c r="EV14" s="1090"/>
      <c r="EW14" s="1090"/>
      <c r="EX14" s="1090"/>
      <c r="EY14" s="1090"/>
      <c r="EZ14" s="1090"/>
      <c r="FA14" s="1090"/>
      <c r="FB14" s="1090"/>
      <c r="FC14" s="1090"/>
      <c r="FD14" s="1090"/>
      <c r="FE14" s="1090"/>
      <c r="FF14" s="1090"/>
      <c r="FG14" s="1090"/>
      <c r="FH14" s="1090"/>
      <c r="FI14" s="1090"/>
      <c r="FJ14" s="1090"/>
      <c r="FK14" s="1090"/>
      <c r="FL14" s="1096"/>
      <c r="FM14" s="1090"/>
      <c r="FN14" s="1090"/>
      <c r="FO14" s="908">
        <f t="shared" si="0"/>
        <v>0</v>
      </c>
      <c r="FP14" s="1090"/>
      <c r="FQ14" s="1090"/>
      <c r="FR14" s="1090"/>
      <c r="FS14" s="908">
        <f t="shared" si="1"/>
        <v>0</v>
      </c>
      <c r="FT14" s="1090"/>
      <c r="FU14" s="1090"/>
      <c r="FV14" s="1090"/>
      <c r="FW14" s="908">
        <f t="shared" si="2"/>
        <v>0</v>
      </c>
      <c r="FX14" s="1090"/>
      <c r="FY14" s="1090"/>
      <c r="FZ14" s="1090"/>
      <c r="GA14" s="1090"/>
      <c r="GB14" s="1095"/>
      <c r="GC14" s="1096"/>
      <c r="GD14" s="1090"/>
      <c r="GE14" s="1090"/>
      <c r="GF14" s="908">
        <f t="shared" si="3"/>
        <v>0</v>
      </c>
      <c r="GG14" s="908"/>
      <c r="GH14" s="908"/>
      <c r="GI14" s="908"/>
      <c r="GJ14" s="908">
        <f t="shared" si="4"/>
        <v>0</v>
      </c>
      <c r="GK14" s="908"/>
      <c r="GL14" s="908"/>
      <c r="GM14" s="908"/>
      <c r="GN14" s="908">
        <f t="shared" si="5"/>
        <v>0</v>
      </c>
      <c r="GO14" s="908"/>
      <c r="GP14" s="1090"/>
      <c r="GQ14" s="1090"/>
      <c r="GR14" s="1090">
        <f t="shared" si="6"/>
        <v>0</v>
      </c>
      <c r="GS14" s="1073">
        <f t="shared" si="7"/>
        <v>0</v>
      </c>
      <c r="GT14" s="1090"/>
      <c r="GU14" s="1090"/>
      <c r="GV14" s="1090"/>
      <c r="GW14" s="1090"/>
      <c r="GX14" s="1090"/>
      <c r="GY14" s="1090"/>
      <c r="GZ14" s="1090"/>
      <c r="HA14" s="1090"/>
      <c r="HB14" s="1090"/>
      <c r="HC14" s="1090"/>
      <c r="HD14" s="1090"/>
      <c r="HE14" s="1090"/>
      <c r="HF14" s="1090"/>
      <c r="HG14" s="1090"/>
      <c r="HH14" s="1090"/>
      <c r="HI14" s="1090"/>
      <c r="HJ14" s="1073"/>
      <c r="HK14" s="1077"/>
      <c r="HL14" s="908"/>
      <c r="HM14" s="908"/>
      <c r="HN14" s="908"/>
      <c r="HO14" s="908"/>
      <c r="HP14" s="908"/>
      <c r="HQ14" s="908"/>
      <c r="HR14" s="908"/>
      <c r="HS14" s="908"/>
      <c r="HT14" s="908"/>
      <c r="HU14" s="908"/>
      <c r="HV14" s="908"/>
      <c r="HW14" s="908"/>
      <c r="HX14" s="908"/>
      <c r="HY14" s="908"/>
      <c r="HZ14" s="908"/>
      <c r="IA14" s="1073"/>
      <c r="IB14" s="1077"/>
      <c r="IC14" s="908"/>
      <c r="ID14" s="908"/>
      <c r="IE14" s="1073"/>
    </row>
    <row r="15" spans="1:239" s="1097" customFormat="1" ht="24" hidden="1" customHeight="1">
      <c r="A15" s="1098" t="s">
        <v>870</v>
      </c>
      <c r="B15" s="1102">
        <v>-11.86670032</v>
      </c>
      <c r="C15" s="1102">
        <v>-326.15199167000003</v>
      </c>
      <c r="D15" s="1102">
        <v>-142.03144262999999</v>
      </c>
      <c r="E15" s="1102">
        <v>-480.05013461999999</v>
      </c>
      <c r="F15" s="1102">
        <v>-340.36220274999999</v>
      </c>
      <c r="G15" s="1102">
        <v>-254.38749946999999</v>
      </c>
      <c r="H15" s="1102">
        <v>-267.58865476</v>
      </c>
      <c r="I15" s="1102">
        <v>-862.33835698000007</v>
      </c>
      <c r="J15" s="1102">
        <v>-220.17505887999999</v>
      </c>
      <c r="K15" s="1102">
        <v>-108.82035399</v>
      </c>
      <c r="L15" s="1102">
        <v>-4.7775689000000003</v>
      </c>
      <c r="M15" s="1102">
        <v>-333.77298177</v>
      </c>
      <c r="N15" s="1102">
        <v>-80.000844650000005</v>
      </c>
      <c r="O15" s="1102">
        <v>-91.000467310000005</v>
      </c>
      <c r="P15" s="1102">
        <v>-24.8843785</v>
      </c>
      <c r="Q15" s="1102">
        <v>-195.88569046000001</v>
      </c>
      <c r="R15" s="1102">
        <v>-1872.0471638299998</v>
      </c>
      <c r="T15" s="1102">
        <v>-103.65466332</v>
      </c>
      <c r="U15" s="1102">
        <v>-110.85764017</v>
      </c>
      <c r="V15" s="1102">
        <v>-89.208195930000002</v>
      </c>
      <c r="W15" s="1102">
        <v>-303.72049942000001</v>
      </c>
      <c r="X15" s="1102">
        <v>-125.65450199999999</v>
      </c>
      <c r="Y15" s="1102">
        <v>-114.57139476</v>
      </c>
      <c r="Z15" s="1102">
        <v>-76.629014080000005</v>
      </c>
      <c r="AA15" s="1102">
        <v>-316.85491084</v>
      </c>
      <c r="AB15" s="1091">
        <v>-54.271296999999997</v>
      </c>
      <c r="AC15" s="1091">
        <v>-79.942021999999994</v>
      </c>
      <c r="AD15" s="1091">
        <v>-91.509123000000002</v>
      </c>
      <c r="AE15" s="1091">
        <v>-225.722442</v>
      </c>
      <c r="AF15" s="1091">
        <v>-51.292048210000004</v>
      </c>
      <c r="AG15" s="1091">
        <v>-51.292048210000004</v>
      </c>
      <c r="AH15" s="1091">
        <v>-116.09887427</v>
      </c>
      <c r="AI15" s="1091">
        <v>-218.68297068999999</v>
      </c>
      <c r="AJ15" s="1091">
        <v>-1064.9808229499999</v>
      </c>
      <c r="AK15" s="1091"/>
      <c r="AL15" s="1091"/>
      <c r="AM15" s="1091">
        <v>-37.510867040000001</v>
      </c>
      <c r="AN15" s="1091">
        <v>-44.792606749999997</v>
      </c>
      <c r="AO15" s="1091">
        <v>-162.02656981000001</v>
      </c>
      <c r="AP15" s="1091">
        <v>-244.33004360000001</v>
      </c>
      <c r="AQ15" s="1091">
        <v>-76.831749520000002</v>
      </c>
      <c r="AR15" s="1091">
        <v>-29.155448739999997</v>
      </c>
      <c r="AS15" s="1091">
        <v>-31.971889149999999</v>
      </c>
      <c r="AT15" s="1091">
        <v>-137.95908741</v>
      </c>
      <c r="AU15" s="1091">
        <v>-62.361740090000005</v>
      </c>
      <c r="AV15" s="1091">
        <v>-125.28939543000001</v>
      </c>
      <c r="AW15" s="1091"/>
      <c r="AX15" s="2659">
        <v>-58.76958844</v>
      </c>
      <c r="AY15" s="1091">
        <v>-89.382458029999995</v>
      </c>
      <c r="AZ15" s="1091">
        <v>-19.958029199999999</v>
      </c>
      <c r="BA15" s="1091">
        <v>-168.11007566999999</v>
      </c>
      <c r="BB15" s="1091">
        <v>-120.05254835</v>
      </c>
      <c r="BC15" s="1091">
        <v>-31.540789</v>
      </c>
      <c r="BD15" s="1091">
        <v>-23.663636109999999</v>
      </c>
      <c r="BE15" s="1091">
        <v>-175.25697345999998</v>
      </c>
      <c r="BF15" s="1091">
        <v>-110.49865284000001</v>
      </c>
      <c r="BG15" s="1091">
        <v>-86.826644569999999</v>
      </c>
      <c r="BH15" s="1091">
        <v>-72.309096999999994</v>
      </c>
      <c r="BI15" s="1091">
        <v>-269.63439440999997</v>
      </c>
      <c r="BJ15" s="1090">
        <v>-83.204492000000002</v>
      </c>
      <c r="BK15" s="1090">
        <v>-56.246077</v>
      </c>
      <c r="BL15" s="1090">
        <v>-53.214469999999999</v>
      </c>
      <c r="BM15" s="1090">
        <v>-192.66503900000001</v>
      </c>
      <c r="BN15" s="1094">
        <v>-26.3024293</v>
      </c>
      <c r="BO15" s="1092">
        <v>-43.032990979999994</v>
      </c>
      <c r="BP15" s="1092">
        <v>-31.110020640000002</v>
      </c>
      <c r="BQ15" s="1092">
        <v>-100.44544092</v>
      </c>
      <c r="BR15" s="1103">
        <v>-62.87491653</v>
      </c>
      <c r="BS15" s="1103">
        <v>-88.840422610000005</v>
      </c>
      <c r="BT15" s="1103">
        <v>-28.032882829999998</v>
      </c>
      <c r="BU15" s="1103">
        <v>-179.74822197</v>
      </c>
      <c r="BV15" s="1103">
        <v>-38.915435500000001</v>
      </c>
      <c r="BW15" s="1103">
        <v>-54.378198070000003</v>
      </c>
      <c r="BX15" s="1103">
        <v>-56.334511640000002</v>
      </c>
      <c r="BY15" s="1103">
        <v>-149.62814520999999</v>
      </c>
      <c r="BZ15" s="1103">
        <v>-28.186567270000001</v>
      </c>
      <c r="CA15" s="1103">
        <v>0</v>
      </c>
      <c r="CB15" s="1103">
        <v>0</v>
      </c>
      <c r="CC15" s="1104">
        <v>-28.186567270000001</v>
      </c>
      <c r="CD15" s="1105">
        <v>0</v>
      </c>
      <c r="CE15" s="1103">
        <v>0</v>
      </c>
      <c r="CF15" s="1103">
        <v>0</v>
      </c>
      <c r="CG15" s="1103">
        <v>0</v>
      </c>
      <c r="CH15" s="1103">
        <v>0</v>
      </c>
      <c r="CI15" s="1103">
        <v>0</v>
      </c>
      <c r="CJ15" s="1103">
        <v>0</v>
      </c>
      <c r="CK15" s="1103">
        <v>0</v>
      </c>
      <c r="CL15" s="1103"/>
      <c r="CM15" s="1103"/>
      <c r="CN15" s="1103"/>
      <c r="CO15" s="1103"/>
      <c r="CP15" s="1103"/>
      <c r="CQ15" s="1103"/>
      <c r="CR15" s="1103"/>
      <c r="CS15" s="1103"/>
      <c r="CT15" s="1104"/>
      <c r="CU15" s="1103"/>
      <c r="CV15" s="1103"/>
      <c r="CW15" s="1103"/>
      <c r="CX15" s="1103"/>
      <c r="CY15" s="1103"/>
      <c r="CZ15" s="1103"/>
      <c r="DA15" s="1103"/>
      <c r="DB15" s="1103"/>
      <c r="DC15" s="1103"/>
      <c r="DD15" s="1103"/>
      <c r="DE15" s="1103"/>
      <c r="DF15" s="1103"/>
      <c r="DG15" s="1103"/>
      <c r="DH15" s="1103"/>
      <c r="DI15" s="1103"/>
      <c r="DJ15" s="1103"/>
      <c r="DK15" s="1104"/>
      <c r="DL15" s="1105">
        <v>0</v>
      </c>
      <c r="DM15" s="1103">
        <v>0</v>
      </c>
      <c r="DN15" s="1103">
        <v>0</v>
      </c>
      <c r="DO15" s="1103">
        <v>0</v>
      </c>
      <c r="DP15" s="1103">
        <v>0</v>
      </c>
      <c r="DQ15" s="1103">
        <v>0</v>
      </c>
      <c r="DR15" s="1103">
        <v>0</v>
      </c>
      <c r="DS15" s="1103">
        <v>0</v>
      </c>
      <c r="DT15" s="1103">
        <v>0</v>
      </c>
      <c r="DU15" s="1103">
        <v>0</v>
      </c>
      <c r="DV15" s="1103">
        <v>0</v>
      </c>
      <c r="DW15" s="1103">
        <v>0</v>
      </c>
      <c r="DX15" s="1103">
        <v>0</v>
      </c>
      <c r="DY15" s="1103">
        <v>0</v>
      </c>
      <c r="DZ15" s="1103">
        <v>0</v>
      </c>
      <c r="EA15" s="1103">
        <v>0</v>
      </c>
      <c r="EB15" s="1103">
        <v>0</v>
      </c>
      <c r="EC15" s="1104">
        <v>0</v>
      </c>
      <c r="ED15" s="1105">
        <v>0</v>
      </c>
      <c r="EE15" s="1090">
        <v>0</v>
      </c>
      <c r="EF15" s="1090">
        <v>0</v>
      </c>
      <c r="EG15" s="1090">
        <v>0</v>
      </c>
      <c r="EH15" s="1090">
        <v>0</v>
      </c>
      <c r="EI15" s="1090">
        <v>0</v>
      </c>
      <c r="EJ15" s="1090">
        <v>0</v>
      </c>
      <c r="EK15" s="1090">
        <v>0</v>
      </c>
      <c r="EL15" s="1090">
        <v>0</v>
      </c>
      <c r="EM15" s="1090">
        <v>0</v>
      </c>
      <c r="EN15" s="1090">
        <v>0</v>
      </c>
      <c r="EO15" s="1090">
        <v>0</v>
      </c>
      <c r="EP15" s="1090">
        <v>0</v>
      </c>
      <c r="EQ15" s="1090">
        <v>0</v>
      </c>
      <c r="ER15" s="1090">
        <v>0</v>
      </c>
      <c r="ES15" s="1090">
        <v>0</v>
      </c>
      <c r="ET15" s="1095">
        <v>0</v>
      </c>
      <c r="EU15" s="1096"/>
      <c r="EV15" s="1090"/>
      <c r="EW15" s="1090"/>
      <c r="EX15" s="1090"/>
      <c r="EY15" s="1090"/>
      <c r="EZ15" s="1090"/>
      <c r="FA15" s="1090"/>
      <c r="FB15" s="1090"/>
      <c r="FC15" s="1090"/>
      <c r="FD15" s="1090"/>
      <c r="FE15" s="1090"/>
      <c r="FF15" s="1090"/>
      <c r="FG15" s="1090"/>
      <c r="FH15" s="1090"/>
      <c r="FI15" s="1090"/>
      <c r="FJ15" s="1090"/>
      <c r="FK15" s="1090"/>
      <c r="FL15" s="1096"/>
      <c r="FM15" s="1090"/>
      <c r="FN15" s="1090"/>
      <c r="FO15" s="908">
        <f t="shared" si="0"/>
        <v>0</v>
      </c>
      <c r="FP15" s="1090"/>
      <c r="FQ15" s="1090"/>
      <c r="FR15" s="1090"/>
      <c r="FS15" s="908">
        <f t="shared" si="1"/>
        <v>0</v>
      </c>
      <c r="FT15" s="1090"/>
      <c r="FU15" s="1090"/>
      <c r="FV15" s="1090"/>
      <c r="FW15" s="908">
        <f t="shared" si="2"/>
        <v>0</v>
      </c>
      <c r="FX15" s="1090"/>
      <c r="FY15" s="1090"/>
      <c r="FZ15" s="1090"/>
      <c r="GA15" s="1090"/>
      <c r="GB15" s="1095"/>
      <c r="GC15" s="1096"/>
      <c r="GD15" s="1090"/>
      <c r="GE15" s="1090"/>
      <c r="GF15" s="908">
        <f t="shared" si="3"/>
        <v>0</v>
      </c>
      <c r="GG15" s="908"/>
      <c r="GH15" s="908"/>
      <c r="GI15" s="908"/>
      <c r="GJ15" s="908">
        <f t="shared" si="4"/>
        <v>0</v>
      </c>
      <c r="GK15" s="908"/>
      <c r="GL15" s="908"/>
      <c r="GM15" s="908"/>
      <c r="GN15" s="908">
        <f t="shared" si="5"/>
        <v>0</v>
      </c>
      <c r="GO15" s="908"/>
      <c r="GP15" s="1090"/>
      <c r="GQ15" s="1090"/>
      <c r="GR15" s="1090">
        <f t="shared" si="6"/>
        <v>0</v>
      </c>
      <c r="GS15" s="1073">
        <f t="shared" si="7"/>
        <v>0</v>
      </c>
      <c r="GT15" s="1090"/>
      <c r="GU15" s="1090"/>
      <c r="GV15" s="1090"/>
      <c r="GW15" s="1090"/>
      <c r="GX15" s="1090"/>
      <c r="GY15" s="1090"/>
      <c r="GZ15" s="1090"/>
      <c r="HA15" s="1090"/>
      <c r="HB15" s="1090"/>
      <c r="HC15" s="1090"/>
      <c r="HD15" s="1090"/>
      <c r="HE15" s="1090"/>
      <c r="HF15" s="1090"/>
      <c r="HG15" s="1090"/>
      <c r="HH15" s="1090"/>
      <c r="HI15" s="1090"/>
      <c r="HJ15" s="1073"/>
      <c r="HK15" s="1077"/>
      <c r="HL15" s="908"/>
      <c r="HM15" s="908"/>
      <c r="HN15" s="908"/>
      <c r="HO15" s="908"/>
      <c r="HP15" s="908"/>
      <c r="HQ15" s="908"/>
      <c r="HR15" s="908"/>
      <c r="HS15" s="908"/>
      <c r="HT15" s="908"/>
      <c r="HU15" s="908"/>
      <c r="HV15" s="908"/>
      <c r="HW15" s="908"/>
      <c r="HX15" s="908"/>
      <c r="HY15" s="908"/>
      <c r="HZ15" s="908"/>
      <c r="IA15" s="1073"/>
      <c r="IB15" s="1077"/>
      <c r="IC15" s="908"/>
      <c r="ID15" s="908"/>
      <c r="IE15" s="1073"/>
    </row>
    <row r="16" spans="1:239" s="1097" customFormat="1" ht="24" hidden="1" customHeight="1">
      <c r="A16" s="1098" t="s">
        <v>871</v>
      </c>
      <c r="B16" s="1102">
        <v>0</v>
      </c>
      <c r="C16" s="1102">
        <v>0</v>
      </c>
      <c r="D16" s="1102">
        <v>0</v>
      </c>
      <c r="E16" s="1102">
        <v>0</v>
      </c>
      <c r="F16" s="1102">
        <v>0</v>
      </c>
      <c r="G16" s="1102">
        <v>0</v>
      </c>
      <c r="H16" s="1102">
        <v>0</v>
      </c>
      <c r="I16" s="1102">
        <v>0</v>
      </c>
      <c r="J16" s="1102">
        <v>0</v>
      </c>
      <c r="K16" s="1102">
        <v>0</v>
      </c>
      <c r="L16" s="1102">
        <v>0</v>
      </c>
      <c r="M16" s="1102">
        <v>0</v>
      </c>
      <c r="N16" s="1102">
        <v>0</v>
      </c>
      <c r="O16" s="1102">
        <v>0</v>
      </c>
      <c r="P16" s="1102">
        <v>0</v>
      </c>
      <c r="Q16" s="1102">
        <v>0</v>
      </c>
      <c r="R16" s="1102">
        <v>0</v>
      </c>
      <c r="S16" s="1102"/>
      <c r="T16" s="1102">
        <v>0</v>
      </c>
      <c r="U16" s="1102">
        <v>0</v>
      </c>
      <c r="V16" s="1102">
        <v>0</v>
      </c>
      <c r="W16" s="1102">
        <v>0</v>
      </c>
      <c r="X16" s="1102">
        <v>0</v>
      </c>
      <c r="Y16" s="1102">
        <v>0</v>
      </c>
      <c r="Z16" s="1102">
        <v>0</v>
      </c>
      <c r="AA16" s="1102">
        <v>0</v>
      </c>
      <c r="AB16" s="1102">
        <v>0</v>
      </c>
      <c r="AC16" s="1102">
        <v>0</v>
      </c>
      <c r="AD16" s="1102">
        <v>0</v>
      </c>
      <c r="AE16" s="1102">
        <v>0</v>
      </c>
      <c r="AF16" s="1102">
        <v>0</v>
      </c>
      <c r="AG16" s="1102">
        <v>0</v>
      </c>
      <c r="AH16" s="1102">
        <v>0</v>
      </c>
      <c r="AI16" s="1102">
        <v>0</v>
      </c>
      <c r="AJ16" s="1102">
        <v>0</v>
      </c>
      <c r="AM16" s="1102">
        <v>0</v>
      </c>
      <c r="AN16" s="1102">
        <v>0</v>
      </c>
      <c r="AO16" s="1102">
        <v>-60</v>
      </c>
      <c r="AP16" s="1102">
        <v>-60</v>
      </c>
      <c r="AQ16" s="1102">
        <v>0</v>
      </c>
      <c r="AR16" s="1102">
        <v>0</v>
      </c>
      <c r="AS16" s="1102">
        <v>0</v>
      </c>
      <c r="AT16" s="1102">
        <v>0</v>
      </c>
      <c r="AU16" s="1102">
        <v>0</v>
      </c>
      <c r="AV16" s="1102">
        <v>0</v>
      </c>
      <c r="AW16" s="1102"/>
      <c r="AX16" s="2660">
        <v>0</v>
      </c>
      <c r="AY16" s="1102">
        <v>0</v>
      </c>
      <c r="AZ16" s="1102">
        <v>0</v>
      </c>
      <c r="BA16" s="1102">
        <v>0</v>
      </c>
      <c r="BB16" s="1102">
        <v>-159.80000000000001</v>
      </c>
      <c r="BC16" s="1102">
        <v>-82.391735549999993</v>
      </c>
      <c r="BD16" s="1102">
        <v>-99.855849030000002</v>
      </c>
      <c r="BE16" s="1102">
        <v>-342.04758457999998</v>
      </c>
      <c r="BF16" s="1102">
        <v>-99.855849030000002</v>
      </c>
      <c r="BG16" s="1102">
        <v>0</v>
      </c>
      <c r="BH16" s="1102">
        <v>0</v>
      </c>
      <c r="BI16" s="1102">
        <v>-99.855849030000002</v>
      </c>
      <c r="BJ16" s="1090">
        <v>0</v>
      </c>
      <c r="BK16" s="1090">
        <v>0</v>
      </c>
      <c r="BL16" s="1090">
        <v>0</v>
      </c>
      <c r="BM16" s="1090">
        <v>0</v>
      </c>
      <c r="BN16" s="1094">
        <v>0</v>
      </c>
      <c r="BO16" s="1092">
        <v>0</v>
      </c>
      <c r="BP16" s="1092">
        <v>0</v>
      </c>
      <c r="BQ16" s="1092">
        <v>0</v>
      </c>
      <c r="BR16" s="1097">
        <v>0</v>
      </c>
      <c r="BS16" s="1097">
        <v>0</v>
      </c>
      <c r="BT16" s="1097">
        <v>0</v>
      </c>
      <c r="BU16" s="1106">
        <v>0</v>
      </c>
      <c r="BV16" s="1106">
        <v>0</v>
      </c>
      <c r="BW16" s="1106">
        <v>-50</v>
      </c>
      <c r="BX16" s="1106">
        <v>-100</v>
      </c>
      <c r="BY16" s="1106">
        <v>-150</v>
      </c>
      <c r="BZ16" s="1106">
        <v>0</v>
      </c>
      <c r="CA16" s="1106">
        <v>0</v>
      </c>
      <c r="CB16" s="1106">
        <v>0</v>
      </c>
      <c r="CC16" s="1107">
        <v>0</v>
      </c>
      <c r="CD16" s="1108">
        <v>0</v>
      </c>
      <c r="CE16" s="1106">
        <v>0</v>
      </c>
      <c r="CF16" s="1106">
        <v>0</v>
      </c>
      <c r="CG16" s="1106">
        <v>0</v>
      </c>
      <c r="CH16" s="1106">
        <v>-15.07041624</v>
      </c>
      <c r="CI16" s="1106">
        <v>0</v>
      </c>
      <c r="CJ16" s="1106">
        <v>0</v>
      </c>
      <c r="CK16" s="1106">
        <v>0</v>
      </c>
      <c r="CL16" s="1106"/>
      <c r="CM16" s="1106"/>
      <c r="CN16" s="1106"/>
      <c r="CO16" s="1106"/>
      <c r="CP16" s="1106"/>
      <c r="CQ16" s="1106"/>
      <c r="CR16" s="1106"/>
      <c r="CS16" s="1106"/>
      <c r="CT16" s="1107"/>
      <c r="CU16" s="1106"/>
      <c r="CV16" s="1106"/>
      <c r="CW16" s="1106"/>
      <c r="CX16" s="1106"/>
      <c r="CY16" s="1106"/>
      <c r="CZ16" s="1106"/>
      <c r="DA16" s="1106"/>
      <c r="DB16" s="1106"/>
      <c r="DC16" s="1106"/>
      <c r="DD16" s="1106"/>
      <c r="DE16" s="1106"/>
      <c r="DF16" s="1106"/>
      <c r="DG16" s="1106"/>
      <c r="DH16" s="1106"/>
      <c r="DI16" s="1106"/>
      <c r="DJ16" s="1106"/>
      <c r="DK16" s="1107"/>
      <c r="DL16" s="1108">
        <v>0</v>
      </c>
      <c r="DM16" s="1106">
        <v>0</v>
      </c>
      <c r="DN16" s="1106">
        <v>0</v>
      </c>
      <c r="DO16" s="1106">
        <v>0</v>
      </c>
      <c r="DP16" s="1106">
        <v>0</v>
      </c>
      <c r="DQ16" s="1106">
        <v>0</v>
      </c>
      <c r="DR16" s="1106">
        <v>0</v>
      </c>
      <c r="DS16" s="1106">
        <v>0</v>
      </c>
      <c r="DT16" s="1106">
        <v>0</v>
      </c>
      <c r="DU16" s="1106">
        <v>0</v>
      </c>
      <c r="DV16" s="1106">
        <v>0</v>
      </c>
      <c r="DW16" s="1106">
        <v>0</v>
      </c>
      <c r="DX16" s="1106">
        <v>0</v>
      </c>
      <c r="DY16" s="1106">
        <v>0</v>
      </c>
      <c r="DZ16" s="1106">
        <v>0</v>
      </c>
      <c r="EA16" s="1106">
        <v>0</v>
      </c>
      <c r="EB16" s="1106">
        <v>0</v>
      </c>
      <c r="EC16" s="1107">
        <v>0</v>
      </c>
      <c r="ED16" s="1101">
        <v>0</v>
      </c>
      <c r="EE16" s="1090">
        <v>0</v>
      </c>
      <c r="EF16" s="1090">
        <v>0</v>
      </c>
      <c r="EG16" s="1090">
        <v>0</v>
      </c>
      <c r="EH16" s="1090">
        <v>0</v>
      </c>
      <c r="EI16" s="1090">
        <v>0</v>
      </c>
      <c r="EJ16" s="1090">
        <v>0</v>
      </c>
      <c r="EK16" s="1090">
        <v>0</v>
      </c>
      <c r="EL16" s="1090">
        <v>0</v>
      </c>
      <c r="EM16" s="1090">
        <v>0</v>
      </c>
      <c r="EN16" s="1090">
        <v>0</v>
      </c>
      <c r="EO16" s="1090">
        <v>0</v>
      </c>
      <c r="EP16" s="1090">
        <v>0</v>
      </c>
      <c r="EQ16" s="1090">
        <v>0</v>
      </c>
      <c r="ER16" s="1090">
        <v>0</v>
      </c>
      <c r="ES16" s="1090">
        <v>0</v>
      </c>
      <c r="ET16" s="1095">
        <v>0</v>
      </c>
      <c r="EU16" s="1096"/>
      <c r="EV16" s="1090"/>
      <c r="EW16" s="1090"/>
      <c r="EX16" s="1090"/>
      <c r="EY16" s="1090"/>
      <c r="EZ16" s="1090"/>
      <c r="FA16" s="1090"/>
      <c r="FB16" s="1090"/>
      <c r="FC16" s="1090"/>
      <c r="FD16" s="1090"/>
      <c r="FE16" s="1090"/>
      <c r="FF16" s="1090"/>
      <c r="FG16" s="1090"/>
      <c r="FH16" s="1090"/>
      <c r="FI16" s="1090"/>
      <c r="FJ16" s="1090"/>
      <c r="FK16" s="1090"/>
      <c r="FL16" s="1096"/>
      <c r="FM16" s="1090"/>
      <c r="FN16" s="1090"/>
      <c r="FO16" s="908">
        <f t="shared" si="0"/>
        <v>0</v>
      </c>
      <c r="FP16" s="1090"/>
      <c r="FQ16" s="1090"/>
      <c r="FR16" s="1090"/>
      <c r="FS16" s="908">
        <f t="shared" si="1"/>
        <v>0</v>
      </c>
      <c r="FT16" s="1090"/>
      <c r="FU16" s="1090"/>
      <c r="FV16" s="1090"/>
      <c r="FW16" s="908">
        <f t="shared" si="2"/>
        <v>0</v>
      </c>
      <c r="FX16" s="1090"/>
      <c r="FY16" s="1090"/>
      <c r="FZ16" s="1090"/>
      <c r="GA16" s="1090"/>
      <c r="GB16" s="1095"/>
      <c r="GC16" s="1096"/>
      <c r="GD16" s="1090"/>
      <c r="GE16" s="1090"/>
      <c r="GF16" s="908">
        <f t="shared" si="3"/>
        <v>0</v>
      </c>
      <c r="GG16" s="908"/>
      <c r="GH16" s="908"/>
      <c r="GI16" s="908"/>
      <c r="GJ16" s="908">
        <f t="shared" si="4"/>
        <v>0</v>
      </c>
      <c r="GK16" s="908"/>
      <c r="GL16" s="908"/>
      <c r="GM16" s="908"/>
      <c r="GN16" s="908">
        <f t="shared" si="5"/>
        <v>0</v>
      </c>
      <c r="GO16" s="908"/>
      <c r="GP16" s="1090"/>
      <c r="GQ16" s="1090"/>
      <c r="GR16" s="1090">
        <f t="shared" si="6"/>
        <v>0</v>
      </c>
      <c r="GS16" s="1073">
        <f t="shared" si="7"/>
        <v>0</v>
      </c>
      <c r="GT16" s="1090"/>
      <c r="GU16" s="1090"/>
      <c r="GV16" s="1090"/>
      <c r="GW16" s="1090"/>
      <c r="GX16" s="1090"/>
      <c r="GY16" s="1090"/>
      <c r="GZ16" s="1090"/>
      <c r="HA16" s="1090"/>
      <c r="HB16" s="1090"/>
      <c r="HC16" s="1090"/>
      <c r="HD16" s="1090"/>
      <c r="HE16" s="1090"/>
      <c r="HF16" s="1090"/>
      <c r="HG16" s="1090"/>
      <c r="HH16" s="1090"/>
      <c r="HI16" s="1090"/>
      <c r="HJ16" s="1073"/>
      <c r="HK16" s="1077"/>
      <c r="HL16" s="908"/>
      <c r="HM16" s="908"/>
      <c r="HN16" s="908"/>
      <c r="HO16" s="908"/>
      <c r="HP16" s="908"/>
      <c r="HQ16" s="908"/>
      <c r="HR16" s="908"/>
      <c r="HS16" s="908"/>
      <c r="HT16" s="908"/>
      <c r="HU16" s="908"/>
      <c r="HV16" s="908"/>
      <c r="HW16" s="908"/>
      <c r="HX16" s="908"/>
      <c r="HY16" s="908"/>
      <c r="HZ16" s="908"/>
      <c r="IA16" s="1073"/>
      <c r="IB16" s="1077"/>
      <c r="IC16" s="908"/>
      <c r="ID16" s="908"/>
      <c r="IE16" s="1073"/>
    </row>
    <row r="17" spans="1:240" s="1097" customFormat="1" ht="24" hidden="1" customHeight="1">
      <c r="A17" s="1098" t="s">
        <v>872</v>
      </c>
      <c r="B17" s="1102">
        <v>0</v>
      </c>
      <c r="C17" s="1102">
        <v>-38.799999999999997</v>
      </c>
      <c r="D17" s="1102">
        <v>0</v>
      </c>
      <c r="E17" s="1102">
        <v>-38.799999999999997</v>
      </c>
      <c r="F17" s="1102">
        <v>0</v>
      </c>
      <c r="G17" s="1102">
        <v>0</v>
      </c>
      <c r="H17" s="1102">
        <v>0</v>
      </c>
      <c r="I17" s="1102">
        <v>0</v>
      </c>
      <c r="J17" s="1102">
        <v>0</v>
      </c>
      <c r="K17" s="1102">
        <v>0</v>
      </c>
      <c r="L17" s="1102">
        <v>0</v>
      </c>
      <c r="M17" s="1102">
        <v>0</v>
      </c>
      <c r="N17" s="1102">
        <v>0</v>
      </c>
      <c r="O17" s="1102">
        <v>0</v>
      </c>
      <c r="P17" s="1102">
        <v>0</v>
      </c>
      <c r="Q17" s="1102">
        <v>0</v>
      </c>
      <c r="R17" s="1102">
        <v>-38.799999999999997</v>
      </c>
      <c r="S17" s="1102"/>
      <c r="T17" s="1102">
        <v>0</v>
      </c>
      <c r="U17" s="1102">
        <v>0</v>
      </c>
      <c r="V17" s="1102">
        <v>0</v>
      </c>
      <c r="W17" s="1102">
        <v>0</v>
      </c>
      <c r="AB17" s="1091"/>
      <c r="AC17" s="1091"/>
      <c r="AD17" s="1091"/>
      <c r="AE17" s="1091"/>
      <c r="AM17" s="1090">
        <v>-52.049166</v>
      </c>
      <c r="AN17" s="1090">
        <v>0</v>
      </c>
      <c r="AO17" s="1090">
        <v>-45.914049310000003</v>
      </c>
      <c r="AP17" s="1090">
        <v>-97.96321531000001</v>
      </c>
      <c r="AQ17" s="1090">
        <v>0</v>
      </c>
      <c r="AR17" s="1090">
        <v>0</v>
      </c>
      <c r="AS17" s="1090">
        <v>0</v>
      </c>
      <c r="AT17" s="1090">
        <v>0</v>
      </c>
      <c r="AU17" s="1090">
        <v>-80.658323510000002</v>
      </c>
      <c r="AV17" s="1090">
        <v>-80.658323510000002</v>
      </c>
      <c r="AW17" s="1090"/>
      <c r="AX17" s="1096">
        <v>0</v>
      </c>
      <c r="AY17" s="1090">
        <v>0</v>
      </c>
      <c r="AZ17" s="1090">
        <v>0</v>
      </c>
      <c r="BA17" s="1090">
        <v>0</v>
      </c>
      <c r="BB17" s="1090">
        <v>0</v>
      </c>
      <c r="BC17" s="1090">
        <v>0</v>
      </c>
      <c r="BD17" s="1090">
        <v>0</v>
      </c>
      <c r="BE17" s="1090">
        <v>0</v>
      </c>
      <c r="BF17" s="1090">
        <v>0</v>
      </c>
      <c r="BG17" s="1090">
        <v>0</v>
      </c>
      <c r="BH17" s="1090">
        <v>-36.762054644144001</v>
      </c>
      <c r="BI17" s="1090">
        <v>-36.762054644144001</v>
      </c>
      <c r="BJ17" s="1097">
        <v>0</v>
      </c>
      <c r="BK17" s="1097">
        <v>0</v>
      </c>
      <c r="BL17" s="1097">
        <v>-63.6</v>
      </c>
      <c r="BM17" s="1097">
        <v>-63.6</v>
      </c>
      <c r="BN17" s="1094">
        <v>0</v>
      </c>
      <c r="BO17" s="1092">
        <v>0</v>
      </c>
      <c r="BP17" s="1092">
        <v>0</v>
      </c>
      <c r="BQ17" s="1092">
        <v>0</v>
      </c>
      <c r="BR17" s="1097">
        <v>0</v>
      </c>
      <c r="BS17" s="1097">
        <v>0</v>
      </c>
      <c r="BT17" s="1097">
        <v>0</v>
      </c>
      <c r="BU17" s="1106">
        <v>0</v>
      </c>
      <c r="BV17" s="1106">
        <v>0</v>
      </c>
      <c r="BW17" s="1106">
        <v>0</v>
      </c>
      <c r="BX17" s="1106">
        <v>-196.3</v>
      </c>
      <c r="BY17" s="1106">
        <v>-196.3</v>
      </c>
      <c r="BZ17" s="1106">
        <v>0</v>
      </c>
      <c r="CA17" s="1106">
        <v>0</v>
      </c>
      <c r="CB17" s="1106">
        <v>0</v>
      </c>
      <c r="CC17" s="1107">
        <v>0</v>
      </c>
      <c r="CD17" s="1108">
        <v>0</v>
      </c>
      <c r="CE17" s="1106">
        <v>0</v>
      </c>
      <c r="CF17" s="1106">
        <v>0</v>
      </c>
      <c r="CG17" s="1106">
        <v>0</v>
      </c>
      <c r="CH17" s="1106">
        <v>0</v>
      </c>
      <c r="CI17" s="1106">
        <v>0</v>
      </c>
      <c r="CJ17" s="1106">
        <v>0</v>
      </c>
      <c r="CK17" s="1106">
        <v>0</v>
      </c>
      <c r="CL17" s="1106"/>
      <c r="CM17" s="1106"/>
      <c r="CN17" s="1106"/>
      <c r="CO17" s="1106"/>
      <c r="CP17" s="1106"/>
      <c r="CQ17" s="1106"/>
      <c r="CR17" s="1106"/>
      <c r="CS17" s="1106"/>
      <c r="CT17" s="1107"/>
      <c r="CU17" s="1106"/>
      <c r="CV17" s="1106"/>
      <c r="CW17" s="1106"/>
      <c r="CX17" s="1106"/>
      <c r="CY17" s="1106"/>
      <c r="CZ17" s="1106"/>
      <c r="DA17" s="1106"/>
      <c r="DB17" s="1106"/>
      <c r="DC17" s="1106"/>
      <c r="DD17" s="1106"/>
      <c r="DE17" s="1106"/>
      <c r="DF17" s="1106"/>
      <c r="DG17" s="1106"/>
      <c r="DH17" s="1106"/>
      <c r="DI17" s="1106"/>
      <c r="DJ17" s="1106"/>
      <c r="DK17" s="1107"/>
      <c r="DL17" s="1108">
        <v>0</v>
      </c>
      <c r="DM17" s="1106">
        <v>0</v>
      </c>
      <c r="DN17" s="1106">
        <v>0</v>
      </c>
      <c r="DO17" s="1106">
        <v>0</v>
      </c>
      <c r="DP17" s="1106">
        <v>0</v>
      </c>
      <c r="DQ17" s="1106">
        <v>0</v>
      </c>
      <c r="DR17" s="1106">
        <v>0</v>
      </c>
      <c r="DS17" s="1106">
        <v>0</v>
      </c>
      <c r="DT17" s="1106">
        <v>0</v>
      </c>
      <c r="DU17" s="1106">
        <v>0</v>
      </c>
      <c r="DV17" s="1106">
        <v>0</v>
      </c>
      <c r="DW17" s="1106">
        <v>0</v>
      </c>
      <c r="DX17" s="1106">
        <v>0</v>
      </c>
      <c r="DY17" s="1106">
        <v>0</v>
      </c>
      <c r="DZ17" s="1106">
        <v>0</v>
      </c>
      <c r="EA17" s="1106">
        <v>0</v>
      </c>
      <c r="EB17" s="1106">
        <v>0</v>
      </c>
      <c r="EC17" s="1107">
        <v>0</v>
      </c>
      <c r="ED17" s="1101">
        <v>0</v>
      </c>
      <c r="EE17" s="1090">
        <v>0</v>
      </c>
      <c r="EF17" s="1090">
        <v>0</v>
      </c>
      <c r="EG17" s="1090">
        <v>0</v>
      </c>
      <c r="EH17" s="1090">
        <v>0</v>
      </c>
      <c r="EI17" s="1090">
        <v>0</v>
      </c>
      <c r="EJ17" s="1090">
        <v>0</v>
      </c>
      <c r="EK17" s="1090">
        <v>0</v>
      </c>
      <c r="EL17" s="1090">
        <v>0</v>
      </c>
      <c r="EM17" s="1090">
        <v>0</v>
      </c>
      <c r="EN17" s="1090">
        <v>0</v>
      </c>
      <c r="EO17" s="1090">
        <v>0</v>
      </c>
      <c r="EP17" s="1090">
        <v>0</v>
      </c>
      <c r="EQ17" s="1090">
        <v>0</v>
      </c>
      <c r="ER17" s="1090">
        <v>0</v>
      </c>
      <c r="ES17" s="1090">
        <v>0</v>
      </c>
      <c r="ET17" s="1095">
        <v>0</v>
      </c>
      <c r="EU17" s="1096"/>
      <c r="EV17" s="1090"/>
      <c r="EW17" s="1090"/>
      <c r="EX17" s="1090"/>
      <c r="EY17" s="1090"/>
      <c r="EZ17" s="1090"/>
      <c r="FA17" s="1090"/>
      <c r="FB17" s="1090"/>
      <c r="FC17" s="1090"/>
      <c r="FD17" s="1090"/>
      <c r="FE17" s="1090"/>
      <c r="FF17" s="1090"/>
      <c r="FG17" s="1090"/>
      <c r="FH17" s="1090"/>
      <c r="FI17" s="1090"/>
      <c r="FJ17" s="1090"/>
      <c r="FK17" s="1090"/>
      <c r="FL17" s="1096"/>
      <c r="FM17" s="1090"/>
      <c r="FN17" s="1090"/>
      <c r="FO17" s="908">
        <f t="shared" si="0"/>
        <v>0</v>
      </c>
      <c r="FP17" s="1090"/>
      <c r="FQ17" s="1090"/>
      <c r="FR17" s="1090"/>
      <c r="FS17" s="908">
        <f t="shared" si="1"/>
        <v>0</v>
      </c>
      <c r="FT17" s="1090"/>
      <c r="FU17" s="1090"/>
      <c r="FV17" s="1090"/>
      <c r="FW17" s="908">
        <f t="shared" si="2"/>
        <v>0</v>
      </c>
      <c r="FX17" s="1090"/>
      <c r="FY17" s="1090"/>
      <c r="FZ17" s="1090"/>
      <c r="GA17" s="1090"/>
      <c r="GB17" s="1095"/>
      <c r="GC17" s="1096"/>
      <c r="GD17" s="1090"/>
      <c r="GE17" s="1090"/>
      <c r="GF17" s="908">
        <f t="shared" si="3"/>
        <v>0</v>
      </c>
      <c r="GG17" s="908"/>
      <c r="GH17" s="908"/>
      <c r="GI17" s="908"/>
      <c r="GJ17" s="908">
        <f t="shared" si="4"/>
        <v>0</v>
      </c>
      <c r="GK17" s="908"/>
      <c r="GL17" s="908"/>
      <c r="GM17" s="908"/>
      <c r="GN17" s="908">
        <f t="shared" si="5"/>
        <v>0</v>
      </c>
      <c r="GO17" s="908"/>
      <c r="GP17" s="1090"/>
      <c r="GQ17" s="1090"/>
      <c r="GR17" s="1090">
        <f t="shared" si="6"/>
        <v>0</v>
      </c>
      <c r="GS17" s="1073">
        <f t="shared" si="7"/>
        <v>0</v>
      </c>
      <c r="GT17" s="1090"/>
      <c r="GU17" s="1090"/>
      <c r="GV17" s="1090"/>
      <c r="GW17" s="1090"/>
      <c r="GX17" s="1090"/>
      <c r="GY17" s="1090"/>
      <c r="GZ17" s="1090"/>
      <c r="HA17" s="1090"/>
      <c r="HB17" s="1090"/>
      <c r="HC17" s="1090"/>
      <c r="HD17" s="1090"/>
      <c r="HE17" s="1090"/>
      <c r="HF17" s="1090"/>
      <c r="HG17" s="1090"/>
      <c r="HH17" s="1090"/>
      <c r="HI17" s="1090"/>
      <c r="HJ17" s="1073"/>
      <c r="HK17" s="1077"/>
      <c r="HL17" s="908"/>
      <c r="HM17" s="908"/>
      <c r="HN17" s="908"/>
      <c r="HO17" s="908"/>
      <c r="HP17" s="908"/>
      <c r="HQ17" s="908"/>
      <c r="HR17" s="908"/>
      <c r="HS17" s="908"/>
      <c r="HT17" s="908"/>
      <c r="HU17" s="908"/>
      <c r="HV17" s="908"/>
      <c r="HW17" s="908"/>
      <c r="HX17" s="908"/>
      <c r="HY17" s="908"/>
      <c r="HZ17" s="908"/>
      <c r="IA17" s="1073"/>
      <c r="IB17" s="1077"/>
      <c r="IC17" s="908"/>
      <c r="ID17" s="908"/>
      <c r="IE17" s="1073"/>
    </row>
    <row r="18" spans="1:240" s="1097" customFormat="1" ht="24" hidden="1" customHeight="1">
      <c r="A18" s="1089" t="s">
        <v>755</v>
      </c>
      <c r="B18" s="1102">
        <v>-12.40652959</v>
      </c>
      <c r="C18" s="1102">
        <v>-14.603482230000001</v>
      </c>
      <c r="D18" s="1102">
        <v>-13.92304487</v>
      </c>
      <c r="E18" s="1102">
        <v>-40.933056690000001</v>
      </c>
      <c r="F18" s="1102">
        <v>-11.459190320000001</v>
      </c>
      <c r="G18" s="1102">
        <v>-12.842570970000001</v>
      </c>
      <c r="H18" s="1102">
        <v>-15.207148109999999</v>
      </c>
      <c r="I18" s="1102">
        <v>-39.5089094</v>
      </c>
      <c r="J18" s="1102">
        <v>-13.283116949999998</v>
      </c>
      <c r="K18" s="1102">
        <v>-12.85914966</v>
      </c>
      <c r="L18" s="1102">
        <v>-14.42950199</v>
      </c>
      <c r="M18" s="1102">
        <v>-40.571768599999999</v>
      </c>
      <c r="N18" s="1102">
        <v>-11.959320810000001</v>
      </c>
      <c r="O18" s="1102">
        <v>-15.379575529999999</v>
      </c>
      <c r="P18" s="1102">
        <v>-15.379575529999999</v>
      </c>
      <c r="Q18" s="1102">
        <v>-42.718471869999995</v>
      </c>
      <c r="R18" s="1102">
        <v>-163.73220656000001</v>
      </c>
      <c r="S18" s="1102"/>
      <c r="T18" s="1090">
        <v>-13.226102599999999</v>
      </c>
      <c r="U18" s="1090">
        <v>-14.8278473</v>
      </c>
      <c r="V18" s="1090">
        <v>-11.494682170000001</v>
      </c>
      <c r="W18" s="1090">
        <v>-39.548632069999996</v>
      </c>
      <c r="X18" s="1090">
        <v>-18.595858</v>
      </c>
      <c r="Y18" s="1090">
        <v>-14.58542651</v>
      </c>
      <c r="Z18" s="1090">
        <v>-17.033507539999999</v>
      </c>
      <c r="AA18" s="1090">
        <v>-50.21479205</v>
      </c>
      <c r="AB18" s="1091">
        <v>-12.029713880000001</v>
      </c>
      <c r="AC18" s="1091">
        <v>-17.74014961</v>
      </c>
      <c r="AD18" s="1091">
        <v>-15.17407603</v>
      </c>
      <c r="AE18" s="1091">
        <v>-44.943939520000001</v>
      </c>
      <c r="AF18" s="1091">
        <v>-12.78184699</v>
      </c>
      <c r="AG18" s="1091">
        <v>-19.167490359999999</v>
      </c>
      <c r="AH18" s="1091">
        <v>-14.950277590000001</v>
      </c>
      <c r="AI18" s="1091">
        <v>-46.899614939999999</v>
      </c>
      <c r="AJ18" s="1091">
        <v>-181.60697857999997</v>
      </c>
      <c r="AK18" s="1091"/>
      <c r="AL18" s="1091"/>
      <c r="AM18" s="1091">
        <v>-13.878959949999999</v>
      </c>
      <c r="AN18" s="1091">
        <v>-20.97712014</v>
      </c>
      <c r="AO18" s="1091">
        <v>-20.420075319999999</v>
      </c>
      <c r="AP18" s="1091">
        <v>-55.276155410000001</v>
      </c>
      <c r="AQ18" s="1091">
        <v>-10.050552210000001</v>
      </c>
      <c r="AR18" s="1091">
        <v>-6.6776809299999993</v>
      </c>
      <c r="AS18" s="1091">
        <v>-26.335689949999999</v>
      </c>
      <c r="AT18" s="1091">
        <v>-43.063923090000003</v>
      </c>
      <c r="AU18" s="1091">
        <v>-3.45481331</v>
      </c>
      <c r="AV18" s="1091">
        <v>-28.566872929999999</v>
      </c>
      <c r="AW18" s="1091"/>
      <c r="AX18" s="2659">
        <v>-26.450306609999998</v>
      </c>
      <c r="AY18" s="1091">
        <v>-60.925512320000003</v>
      </c>
      <c r="AZ18" s="1091">
        <v>-72.981209459999988</v>
      </c>
      <c r="BA18" s="1091">
        <v>-160.35702838999998</v>
      </c>
      <c r="BB18" s="1091">
        <v>-21.194139870000001</v>
      </c>
      <c r="BC18" s="1091">
        <v>-29.697815260000002</v>
      </c>
      <c r="BD18" s="1091">
        <v>-19.57311932</v>
      </c>
      <c r="BE18" s="1091">
        <v>-70.465074450000003</v>
      </c>
      <c r="BF18" s="1091">
        <v>-69.521512560000005</v>
      </c>
      <c r="BG18" s="1091">
        <v>-53.817598529999998</v>
      </c>
      <c r="BH18" s="1091">
        <v>-31.733436510000001</v>
      </c>
      <c r="BI18" s="1091">
        <v>-155.07254760000001</v>
      </c>
      <c r="BJ18" s="1090">
        <v>-65.300401710000003</v>
      </c>
      <c r="BK18" s="1090">
        <v>-107.46120962000001</v>
      </c>
      <c r="BL18" s="1090">
        <v>-68.387816970000003</v>
      </c>
      <c r="BM18" s="1090">
        <v>-241.14942830000001</v>
      </c>
      <c r="BN18" s="1094">
        <v>0</v>
      </c>
      <c r="BO18" s="1092">
        <v>0</v>
      </c>
      <c r="BP18" s="1092">
        <v>0</v>
      </c>
      <c r="BQ18" s="1092">
        <v>0</v>
      </c>
      <c r="BR18" s="1090">
        <v>0</v>
      </c>
      <c r="BS18" s="1090">
        <v>0</v>
      </c>
      <c r="BT18" s="1090">
        <v>0</v>
      </c>
      <c r="BU18" s="1099">
        <v>0</v>
      </c>
      <c r="BV18" s="1099">
        <v>0</v>
      </c>
      <c r="BW18" s="1099">
        <v>0</v>
      </c>
      <c r="BX18" s="1099">
        <v>0</v>
      </c>
      <c r="BY18" s="1099">
        <v>0</v>
      </c>
      <c r="BZ18" s="1099">
        <v>0</v>
      </c>
      <c r="CA18" s="1099">
        <v>0</v>
      </c>
      <c r="CB18" s="1099">
        <v>0</v>
      </c>
      <c r="CC18" s="1100">
        <v>486.57023898999995</v>
      </c>
      <c r="CD18" s="1101">
        <v>0</v>
      </c>
      <c r="CE18" s="1099">
        <v>0</v>
      </c>
      <c r="CF18" s="1099">
        <v>0</v>
      </c>
      <c r="CG18" s="1099">
        <v>0</v>
      </c>
      <c r="CH18" s="1099">
        <v>0</v>
      </c>
      <c r="CI18" s="1099">
        <v>0</v>
      </c>
      <c r="CJ18" s="1099">
        <v>0</v>
      </c>
      <c r="CK18" s="1099">
        <v>0</v>
      </c>
      <c r="CL18" s="1099">
        <v>0</v>
      </c>
      <c r="CM18" s="1099">
        <v>0</v>
      </c>
      <c r="CN18" s="1099">
        <v>0</v>
      </c>
      <c r="CO18" s="1099">
        <v>0</v>
      </c>
      <c r="CP18" s="1099"/>
      <c r="CQ18" s="1099"/>
      <c r="CR18" s="1099"/>
      <c r="CS18" s="1099"/>
      <c r="CT18" s="1100"/>
      <c r="CU18" s="1099"/>
      <c r="CV18" s="1099"/>
      <c r="CW18" s="1099"/>
      <c r="CX18" s="1099"/>
      <c r="CY18" s="1099"/>
      <c r="CZ18" s="1099"/>
      <c r="DA18" s="1099"/>
      <c r="DB18" s="1099"/>
      <c r="DC18" s="1099"/>
      <c r="DD18" s="1099"/>
      <c r="DE18" s="1099"/>
      <c r="DF18" s="1099"/>
      <c r="DG18" s="1099"/>
      <c r="DH18" s="1099"/>
      <c r="DI18" s="1099"/>
      <c r="DJ18" s="1099"/>
      <c r="DK18" s="1100"/>
      <c r="DL18" s="1101">
        <v>0</v>
      </c>
      <c r="DM18" s="1099">
        <v>0</v>
      </c>
      <c r="DN18" s="1099">
        <v>0</v>
      </c>
      <c r="DO18" s="1099">
        <v>0</v>
      </c>
      <c r="DP18" s="1099">
        <v>0</v>
      </c>
      <c r="DQ18" s="1099">
        <v>0</v>
      </c>
      <c r="DR18" s="1099">
        <v>0</v>
      </c>
      <c r="DS18" s="1099">
        <v>0</v>
      </c>
      <c r="DT18" s="1099">
        <v>0</v>
      </c>
      <c r="DU18" s="1099">
        <v>0</v>
      </c>
      <c r="DV18" s="1099">
        <v>0</v>
      </c>
      <c r="DW18" s="1099">
        <v>0</v>
      </c>
      <c r="DX18" s="1099">
        <v>0</v>
      </c>
      <c r="DY18" s="1099">
        <v>0</v>
      </c>
      <c r="DZ18" s="1099">
        <v>0</v>
      </c>
      <c r="EA18" s="1099">
        <v>0</v>
      </c>
      <c r="EB18" s="1099">
        <v>0</v>
      </c>
      <c r="EC18" s="1100">
        <v>0</v>
      </c>
      <c r="ED18" s="1101">
        <v>0</v>
      </c>
      <c r="EE18" s="1090">
        <v>0</v>
      </c>
      <c r="EF18" s="1090">
        <v>0</v>
      </c>
      <c r="EG18" s="1090">
        <v>0</v>
      </c>
      <c r="EH18" s="1090">
        <v>0</v>
      </c>
      <c r="EI18" s="1090">
        <v>2</v>
      </c>
      <c r="EJ18" s="1090">
        <v>0</v>
      </c>
      <c r="EK18" s="1090">
        <v>0</v>
      </c>
      <c r="EL18" s="1090">
        <v>0</v>
      </c>
      <c r="EM18" s="1090">
        <v>0</v>
      </c>
      <c r="EN18" s="1090">
        <v>0</v>
      </c>
      <c r="EO18" s="1090">
        <v>0</v>
      </c>
      <c r="EP18" s="1090">
        <v>0</v>
      </c>
      <c r="EQ18" s="1090">
        <v>0</v>
      </c>
      <c r="ER18" s="1090">
        <v>0</v>
      </c>
      <c r="ES18" s="1090">
        <v>0</v>
      </c>
      <c r="ET18" s="1095">
        <v>0</v>
      </c>
      <c r="EU18" s="1096"/>
      <c r="EV18" s="1090"/>
      <c r="EW18" s="1090"/>
      <c r="EX18" s="1090"/>
      <c r="EY18" s="1090"/>
      <c r="EZ18" s="1090"/>
      <c r="FA18" s="1090"/>
      <c r="FB18" s="1090"/>
      <c r="FC18" s="1090"/>
      <c r="FD18" s="1090"/>
      <c r="FE18" s="1090"/>
      <c r="FF18" s="1090"/>
      <c r="FG18" s="1090"/>
      <c r="FH18" s="1090"/>
      <c r="FI18" s="1090"/>
      <c r="FJ18" s="1090"/>
      <c r="FK18" s="1090"/>
      <c r="FL18" s="1096"/>
      <c r="FM18" s="1090"/>
      <c r="FN18" s="1090"/>
      <c r="FO18" s="908">
        <f t="shared" si="0"/>
        <v>0</v>
      </c>
      <c r="FP18" s="1090"/>
      <c r="FQ18" s="1090"/>
      <c r="FR18" s="1090"/>
      <c r="FS18" s="908">
        <f t="shared" si="1"/>
        <v>0</v>
      </c>
      <c r="FT18" s="1090"/>
      <c r="FU18" s="1090"/>
      <c r="FV18" s="1090"/>
      <c r="FW18" s="908">
        <f t="shared" si="2"/>
        <v>0</v>
      </c>
      <c r="FX18" s="1090"/>
      <c r="FY18" s="1090"/>
      <c r="FZ18" s="1090"/>
      <c r="GA18" s="1090"/>
      <c r="GB18" s="1095"/>
      <c r="GC18" s="1096"/>
      <c r="GD18" s="1090"/>
      <c r="GE18" s="1090"/>
      <c r="GF18" s="908">
        <f t="shared" si="3"/>
        <v>0</v>
      </c>
      <c r="GG18" s="908"/>
      <c r="GH18" s="908"/>
      <c r="GI18" s="908"/>
      <c r="GJ18" s="908">
        <f t="shared" si="4"/>
        <v>0</v>
      </c>
      <c r="GK18" s="908"/>
      <c r="GL18" s="908"/>
      <c r="GM18" s="908"/>
      <c r="GN18" s="908">
        <f t="shared" si="5"/>
        <v>0</v>
      </c>
      <c r="GO18" s="908"/>
      <c r="GP18" s="1090"/>
      <c r="GQ18" s="1090"/>
      <c r="GR18" s="1090">
        <f t="shared" si="6"/>
        <v>0</v>
      </c>
      <c r="GS18" s="1073">
        <f t="shared" si="7"/>
        <v>0</v>
      </c>
      <c r="GT18" s="1090"/>
      <c r="GU18" s="1090"/>
      <c r="GV18" s="1090"/>
      <c r="GW18" s="1090"/>
      <c r="GX18" s="1090"/>
      <c r="GY18" s="1090"/>
      <c r="GZ18" s="1090"/>
      <c r="HA18" s="1090"/>
      <c r="HB18" s="1090"/>
      <c r="HC18" s="1090"/>
      <c r="HD18" s="1090"/>
      <c r="HE18" s="1090"/>
      <c r="HF18" s="1090"/>
      <c r="HG18" s="1090"/>
      <c r="HH18" s="1090"/>
      <c r="HI18" s="1090"/>
      <c r="HJ18" s="1073"/>
      <c r="HK18" s="1077"/>
      <c r="HL18" s="908"/>
      <c r="HM18" s="908"/>
      <c r="HN18" s="908"/>
      <c r="HO18" s="908"/>
      <c r="HP18" s="908"/>
      <c r="HQ18" s="908"/>
      <c r="HR18" s="908"/>
      <c r="HS18" s="908"/>
      <c r="HT18" s="908"/>
      <c r="HU18" s="908"/>
      <c r="HV18" s="908"/>
      <c r="HW18" s="908"/>
      <c r="HX18" s="908"/>
      <c r="HY18" s="908"/>
      <c r="HZ18" s="908"/>
      <c r="IA18" s="1073"/>
      <c r="IB18" s="1077"/>
      <c r="IC18" s="908"/>
      <c r="ID18" s="908"/>
      <c r="IE18" s="1073"/>
    </row>
    <row r="19" spans="1:240" s="1097" customFormat="1" ht="24" hidden="1" customHeight="1">
      <c r="A19" s="1109" t="s">
        <v>873</v>
      </c>
      <c r="B19" s="1110">
        <v>0</v>
      </c>
      <c r="C19" s="1110">
        <v>0</v>
      </c>
      <c r="D19" s="1110">
        <v>0</v>
      </c>
      <c r="E19" s="1110">
        <v>0</v>
      </c>
      <c r="F19" s="1110">
        <v>0</v>
      </c>
      <c r="G19" s="1110">
        <v>0</v>
      </c>
      <c r="H19" s="1110">
        <v>0</v>
      </c>
      <c r="I19" s="1110">
        <v>0</v>
      </c>
      <c r="J19" s="1110">
        <v>0</v>
      </c>
      <c r="K19" s="1110">
        <v>0</v>
      </c>
      <c r="L19" s="1110">
        <v>0</v>
      </c>
      <c r="M19" s="1110">
        <v>0</v>
      </c>
      <c r="N19" s="1110">
        <v>0</v>
      </c>
      <c r="O19" s="1110">
        <v>0</v>
      </c>
      <c r="P19" s="1110">
        <v>0</v>
      </c>
      <c r="Q19" s="1110">
        <v>0</v>
      </c>
      <c r="R19" s="1110">
        <v>0</v>
      </c>
      <c r="S19" s="1090"/>
      <c r="T19" s="1090">
        <v>0</v>
      </c>
      <c r="U19" s="1090">
        <v>0</v>
      </c>
      <c r="V19" s="1090">
        <v>0</v>
      </c>
      <c r="W19" s="1090">
        <v>0</v>
      </c>
      <c r="X19" s="1090">
        <v>0</v>
      </c>
      <c r="Y19" s="1090">
        <v>0</v>
      </c>
      <c r="Z19" s="1110">
        <v>0</v>
      </c>
      <c r="AA19" s="1110">
        <v>0</v>
      </c>
      <c r="AB19" s="1110">
        <v>0</v>
      </c>
      <c r="AC19" s="1110">
        <v>0</v>
      </c>
      <c r="AD19" s="1110">
        <v>0</v>
      </c>
      <c r="AE19" s="1110">
        <v>0</v>
      </c>
      <c r="AF19" s="1110">
        <v>0</v>
      </c>
      <c r="AG19" s="1110">
        <v>0</v>
      </c>
      <c r="AH19" s="1110">
        <v>0</v>
      </c>
      <c r="AI19" s="1110">
        <v>0</v>
      </c>
      <c r="AJ19" s="1110">
        <v>0</v>
      </c>
      <c r="AK19" s="1110"/>
      <c r="AL19" s="1110"/>
      <c r="AM19" s="1110">
        <v>0</v>
      </c>
      <c r="AN19" s="1110">
        <v>0</v>
      </c>
      <c r="AO19" s="1110">
        <v>0</v>
      </c>
      <c r="AP19" s="1110">
        <v>0</v>
      </c>
      <c r="AQ19" s="1110">
        <v>0</v>
      </c>
      <c r="AR19" s="1110">
        <v>0</v>
      </c>
      <c r="AS19" s="1110">
        <v>0</v>
      </c>
      <c r="AT19" s="1110">
        <v>0</v>
      </c>
      <c r="AU19" s="1110">
        <v>0</v>
      </c>
      <c r="AV19" s="1110">
        <v>0</v>
      </c>
      <c r="AW19" s="1110"/>
      <c r="AX19" s="1128">
        <v>0</v>
      </c>
      <c r="AY19" s="1110">
        <v>0</v>
      </c>
      <c r="AZ19" s="1110">
        <v>0</v>
      </c>
      <c r="BA19" s="1110">
        <v>0</v>
      </c>
      <c r="BB19" s="1110">
        <v>0</v>
      </c>
      <c r="BC19" s="1110">
        <v>0</v>
      </c>
      <c r="BD19" s="1110">
        <v>0</v>
      </c>
      <c r="BE19" s="1110">
        <v>0</v>
      </c>
      <c r="BF19" s="1110">
        <v>0</v>
      </c>
      <c r="BG19" s="1110">
        <v>0</v>
      </c>
      <c r="BH19" s="1110">
        <v>0</v>
      </c>
      <c r="BI19" s="1110">
        <v>0</v>
      </c>
      <c r="BJ19" s="1110">
        <v>0</v>
      </c>
      <c r="BK19" s="1110">
        <v>0</v>
      </c>
      <c r="BL19" s="1110">
        <v>0</v>
      </c>
      <c r="BM19" s="1110">
        <v>0</v>
      </c>
      <c r="BN19" s="1113">
        <v>0</v>
      </c>
      <c r="BO19" s="1111">
        <v>0</v>
      </c>
      <c r="BP19" s="1111">
        <v>0</v>
      </c>
      <c r="BQ19" s="1111">
        <v>0</v>
      </c>
      <c r="BR19" s="1111">
        <v>0</v>
      </c>
      <c r="BS19" s="1111">
        <v>0</v>
      </c>
      <c r="BT19" s="1111">
        <v>0</v>
      </c>
      <c r="BU19" s="1111">
        <v>0</v>
      </c>
      <c r="BV19" s="1111">
        <v>0</v>
      </c>
      <c r="BW19" s="1111">
        <v>0</v>
      </c>
      <c r="BX19" s="1111">
        <v>0</v>
      </c>
      <c r="BY19" s="1111">
        <v>0</v>
      </c>
      <c r="BZ19" s="1111">
        <v>0</v>
      </c>
      <c r="CA19" s="1111">
        <v>0</v>
      </c>
      <c r="CB19" s="1111">
        <v>0</v>
      </c>
      <c r="CC19" s="1112">
        <v>0</v>
      </c>
      <c r="CD19" s="1113">
        <v>0</v>
      </c>
      <c r="CE19" s="1111">
        <v>0</v>
      </c>
      <c r="CF19" s="1111">
        <v>0</v>
      </c>
      <c r="CG19" s="1111">
        <v>0</v>
      </c>
      <c r="CH19" s="1111">
        <v>0</v>
      </c>
      <c r="CI19" s="1111">
        <v>0</v>
      </c>
      <c r="CJ19" s="1111">
        <v>0</v>
      </c>
      <c r="CK19" s="1111">
        <v>0</v>
      </c>
      <c r="CL19" s="1111">
        <v>0</v>
      </c>
      <c r="CM19" s="1111">
        <v>0</v>
      </c>
      <c r="CN19" s="1111">
        <v>0</v>
      </c>
      <c r="CO19" s="1111">
        <v>0</v>
      </c>
      <c r="CP19" s="1111"/>
      <c r="CQ19" s="1111"/>
      <c r="CR19" s="1111"/>
      <c r="CS19" s="1111"/>
      <c r="CT19" s="1112"/>
      <c r="CU19" s="1111"/>
      <c r="CV19" s="1111"/>
      <c r="CW19" s="1111"/>
      <c r="CX19" s="1111"/>
      <c r="CY19" s="1111"/>
      <c r="CZ19" s="1111"/>
      <c r="DA19" s="1111"/>
      <c r="DB19" s="1111"/>
      <c r="DC19" s="1111"/>
      <c r="DD19" s="1111"/>
      <c r="DE19" s="1111"/>
      <c r="DF19" s="1111"/>
      <c r="DG19" s="1111"/>
      <c r="DH19" s="1111"/>
      <c r="DI19" s="1111"/>
      <c r="DJ19" s="1111"/>
      <c r="DK19" s="1112"/>
      <c r="DL19" s="1113">
        <v>0</v>
      </c>
      <c r="DM19" s="1111">
        <v>0</v>
      </c>
      <c r="DN19" s="1111">
        <v>0</v>
      </c>
      <c r="DO19" s="1111">
        <v>0</v>
      </c>
      <c r="DP19" s="1111">
        <v>0</v>
      </c>
      <c r="DQ19" s="1111">
        <v>0</v>
      </c>
      <c r="DR19" s="1111">
        <v>0</v>
      </c>
      <c r="DS19" s="1111">
        <v>0</v>
      </c>
      <c r="DT19" s="1111">
        <v>0</v>
      </c>
      <c r="DU19" s="1111">
        <v>0</v>
      </c>
      <c r="DV19" s="1111">
        <v>0</v>
      </c>
      <c r="DW19" s="1111">
        <v>0</v>
      </c>
      <c r="DX19" s="1111">
        <v>0</v>
      </c>
      <c r="DY19" s="1111">
        <v>0</v>
      </c>
      <c r="DZ19" s="1111">
        <v>0</v>
      </c>
      <c r="EA19" s="1111">
        <v>0</v>
      </c>
      <c r="EB19" s="1111">
        <v>0</v>
      </c>
      <c r="EC19" s="1112">
        <v>0</v>
      </c>
      <c r="ED19" s="1113">
        <v>0</v>
      </c>
      <c r="EE19" s="1090">
        <v>0</v>
      </c>
      <c r="EF19" s="1090">
        <v>0</v>
      </c>
      <c r="EG19" s="1090">
        <v>0</v>
      </c>
      <c r="EH19" s="1090">
        <v>0</v>
      </c>
      <c r="EI19" s="1090">
        <v>0</v>
      </c>
      <c r="EJ19" s="1090">
        <v>0</v>
      </c>
      <c r="EK19" s="1090">
        <v>0</v>
      </c>
      <c r="EL19" s="1090">
        <v>0</v>
      </c>
      <c r="EM19" s="1090">
        <v>0</v>
      </c>
      <c r="EN19" s="1090">
        <v>0</v>
      </c>
      <c r="EO19" s="1090">
        <v>0</v>
      </c>
      <c r="EP19" s="1090">
        <v>0</v>
      </c>
      <c r="EQ19" s="1090">
        <v>0</v>
      </c>
      <c r="ER19" s="1090">
        <v>0</v>
      </c>
      <c r="ES19" s="1090">
        <v>0</v>
      </c>
      <c r="ET19" s="1095">
        <v>0</v>
      </c>
      <c r="EU19" s="1096"/>
      <c r="EV19" s="1090"/>
      <c r="EW19" s="1090"/>
      <c r="EX19" s="1090"/>
      <c r="EY19" s="1090"/>
      <c r="EZ19" s="1090"/>
      <c r="FA19" s="1090"/>
      <c r="FB19" s="1090"/>
      <c r="FC19" s="1090"/>
      <c r="FD19" s="1090"/>
      <c r="FE19" s="1090"/>
      <c r="FF19" s="1090"/>
      <c r="FG19" s="1090"/>
      <c r="FH19" s="1090"/>
      <c r="FI19" s="1090"/>
      <c r="FJ19" s="1090"/>
      <c r="FK19" s="1090"/>
      <c r="FL19" s="1096"/>
      <c r="FM19" s="1090"/>
      <c r="FN19" s="1090"/>
      <c r="FO19" s="908">
        <f t="shared" si="0"/>
        <v>0</v>
      </c>
      <c r="FP19" s="1090"/>
      <c r="FQ19" s="1090"/>
      <c r="FR19" s="1090"/>
      <c r="FS19" s="908">
        <f t="shared" si="1"/>
        <v>0</v>
      </c>
      <c r="FT19" s="1090"/>
      <c r="FU19" s="1090"/>
      <c r="FV19" s="1090"/>
      <c r="FW19" s="908">
        <f t="shared" si="2"/>
        <v>0</v>
      </c>
      <c r="FX19" s="1090"/>
      <c r="FY19" s="1090"/>
      <c r="FZ19" s="1090"/>
      <c r="GA19" s="1090"/>
      <c r="GB19" s="1095"/>
      <c r="GC19" s="1096"/>
      <c r="GD19" s="1090"/>
      <c r="GE19" s="1090"/>
      <c r="GF19" s="908">
        <f t="shared" si="3"/>
        <v>0</v>
      </c>
      <c r="GG19" s="908"/>
      <c r="GH19" s="908"/>
      <c r="GI19" s="908"/>
      <c r="GJ19" s="908">
        <f t="shared" si="4"/>
        <v>0</v>
      </c>
      <c r="GK19" s="908"/>
      <c r="GL19" s="908"/>
      <c r="GM19" s="908"/>
      <c r="GN19" s="908">
        <f t="shared" si="5"/>
        <v>0</v>
      </c>
      <c r="GO19" s="908"/>
      <c r="GP19" s="1090"/>
      <c r="GQ19" s="1090"/>
      <c r="GR19" s="1090">
        <f t="shared" si="6"/>
        <v>0</v>
      </c>
      <c r="GS19" s="1073">
        <f t="shared" si="7"/>
        <v>0</v>
      </c>
      <c r="GT19" s="1090"/>
      <c r="GU19" s="1090"/>
      <c r="GV19" s="1090"/>
      <c r="GW19" s="1090"/>
      <c r="GX19" s="1090"/>
      <c r="GY19" s="1090"/>
      <c r="GZ19" s="1090"/>
      <c r="HA19" s="1090"/>
      <c r="HB19" s="1090"/>
      <c r="HC19" s="1090"/>
      <c r="HD19" s="1090"/>
      <c r="HE19" s="1090"/>
      <c r="HF19" s="1090"/>
      <c r="HG19" s="1090"/>
      <c r="HH19" s="1090"/>
      <c r="HI19" s="1090"/>
      <c r="HJ19" s="1073"/>
      <c r="HK19" s="1077"/>
      <c r="HL19" s="908"/>
      <c r="HM19" s="908"/>
      <c r="HN19" s="908"/>
      <c r="HO19" s="908"/>
      <c r="HP19" s="908"/>
      <c r="HQ19" s="908"/>
      <c r="HR19" s="908"/>
      <c r="HS19" s="908"/>
      <c r="HT19" s="908"/>
      <c r="HU19" s="908"/>
      <c r="HV19" s="908"/>
      <c r="HW19" s="908"/>
      <c r="HX19" s="908"/>
      <c r="HY19" s="908"/>
      <c r="HZ19" s="908"/>
      <c r="IA19" s="1073"/>
      <c r="IB19" s="1077"/>
      <c r="IC19" s="908"/>
      <c r="ID19" s="908"/>
      <c r="IE19" s="1073"/>
    </row>
    <row r="20" spans="1:240" s="1097" customFormat="1" ht="24" hidden="1" customHeight="1">
      <c r="A20" s="1089" t="s">
        <v>874</v>
      </c>
      <c r="B20" s="1090">
        <v>0</v>
      </c>
      <c r="C20" s="1090">
        <v>0</v>
      </c>
      <c r="D20" s="1090">
        <v>0</v>
      </c>
      <c r="E20" s="1090">
        <v>0</v>
      </c>
      <c r="F20" s="1090">
        <v>0</v>
      </c>
      <c r="G20" s="1090">
        <v>0</v>
      </c>
      <c r="H20" s="1090">
        <v>0</v>
      </c>
      <c r="I20" s="1090">
        <v>0</v>
      </c>
      <c r="J20" s="1090">
        <v>0</v>
      </c>
      <c r="K20" s="1090">
        <v>0</v>
      </c>
      <c r="L20" s="1090">
        <v>0</v>
      </c>
      <c r="M20" s="1090">
        <v>0</v>
      </c>
      <c r="N20" s="1090">
        <v>0</v>
      </c>
      <c r="O20" s="1090">
        <v>0</v>
      </c>
      <c r="P20" s="1090">
        <v>0</v>
      </c>
      <c r="Q20" s="1090">
        <v>0</v>
      </c>
      <c r="R20" s="1090">
        <v>0</v>
      </c>
      <c r="S20" s="1090"/>
      <c r="T20" s="1090">
        <v>0</v>
      </c>
      <c r="U20" s="1090">
        <v>0</v>
      </c>
      <c r="V20" s="1090">
        <v>0</v>
      </c>
      <c r="W20" s="1090">
        <v>0</v>
      </c>
      <c r="X20" s="1090">
        <v>0</v>
      </c>
      <c r="Y20" s="1090">
        <v>0</v>
      </c>
      <c r="Z20" s="1090">
        <v>0</v>
      </c>
      <c r="AA20" s="1090">
        <v>0</v>
      </c>
      <c r="AB20" s="1090">
        <v>0</v>
      </c>
      <c r="AC20" s="1090">
        <v>0</v>
      </c>
      <c r="AD20" s="1090">
        <v>0</v>
      </c>
      <c r="AE20" s="1090">
        <v>0</v>
      </c>
      <c r="AF20" s="1090">
        <v>0</v>
      </c>
      <c r="AG20" s="1090">
        <v>0</v>
      </c>
      <c r="AH20" s="1090">
        <v>0</v>
      </c>
      <c r="AI20" s="1090">
        <v>0</v>
      </c>
      <c r="AJ20" s="1090">
        <v>0</v>
      </c>
      <c r="AK20" s="1090"/>
      <c r="AL20" s="1090"/>
      <c r="AM20" s="1090">
        <v>0</v>
      </c>
      <c r="AN20" s="1090">
        <v>0</v>
      </c>
      <c r="AO20" s="1090">
        <v>0</v>
      </c>
      <c r="AP20" s="1090">
        <v>0</v>
      </c>
      <c r="AQ20" s="1090">
        <v>0</v>
      </c>
      <c r="AR20" s="1090">
        <v>0</v>
      </c>
      <c r="AS20" s="1090">
        <v>0</v>
      </c>
      <c r="AT20" s="1090">
        <v>0</v>
      </c>
      <c r="AU20" s="1090">
        <v>0</v>
      </c>
      <c r="AV20" s="1090">
        <v>0</v>
      </c>
      <c r="AW20" s="1090"/>
      <c r="AX20" s="1096">
        <v>0</v>
      </c>
      <c r="AY20" s="1090">
        <v>0</v>
      </c>
      <c r="AZ20" s="1090">
        <v>0</v>
      </c>
      <c r="BA20" s="1090">
        <v>0</v>
      </c>
      <c r="BB20" s="1090">
        <v>0</v>
      </c>
      <c r="BC20" s="1090">
        <v>0</v>
      </c>
      <c r="BD20" s="1090">
        <v>0</v>
      </c>
      <c r="BE20" s="1090">
        <v>0</v>
      </c>
      <c r="BF20" s="1090">
        <v>0</v>
      </c>
      <c r="BG20" s="1090">
        <v>0</v>
      </c>
      <c r="BH20" s="1090">
        <v>0</v>
      </c>
      <c r="BI20" s="1090">
        <v>0</v>
      </c>
      <c r="BJ20" s="1090">
        <v>0</v>
      </c>
      <c r="BK20" s="1090">
        <v>0</v>
      </c>
      <c r="BL20" s="1090">
        <v>0</v>
      </c>
      <c r="BM20" s="1090">
        <v>0</v>
      </c>
      <c r="BN20" s="1094">
        <v>0</v>
      </c>
      <c r="BO20" s="1092">
        <v>0</v>
      </c>
      <c r="BP20" s="1092">
        <v>0</v>
      </c>
      <c r="BQ20" s="1092">
        <v>0</v>
      </c>
      <c r="BR20" s="1092">
        <v>0</v>
      </c>
      <c r="BS20" s="1092">
        <v>0</v>
      </c>
      <c r="BT20" s="1092">
        <v>0</v>
      </c>
      <c r="BU20" s="1092">
        <v>0</v>
      </c>
      <c r="BV20" s="1092">
        <v>0</v>
      </c>
      <c r="BW20" s="1092">
        <v>0</v>
      </c>
      <c r="BX20" s="1092">
        <v>0</v>
      </c>
      <c r="BY20" s="1092">
        <v>0</v>
      </c>
      <c r="BZ20" s="1092">
        <v>0</v>
      </c>
      <c r="CA20" s="1092">
        <v>0</v>
      </c>
      <c r="CB20" s="1092">
        <v>0</v>
      </c>
      <c r="CC20" s="1093">
        <v>0</v>
      </c>
      <c r="CD20" s="1094">
        <v>0</v>
      </c>
      <c r="CE20" s="1092">
        <v>0</v>
      </c>
      <c r="CF20" s="1092">
        <v>0</v>
      </c>
      <c r="CG20" s="1092">
        <v>0</v>
      </c>
      <c r="CH20" s="1092">
        <v>0</v>
      </c>
      <c r="CI20" s="1092">
        <v>0</v>
      </c>
      <c r="CJ20" s="1092">
        <v>0</v>
      </c>
      <c r="CK20" s="1092">
        <v>0</v>
      </c>
      <c r="CL20" s="1092">
        <v>0</v>
      </c>
      <c r="CM20" s="1092">
        <v>0</v>
      </c>
      <c r="CN20" s="1092">
        <v>0</v>
      </c>
      <c r="CO20" s="1092">
        <v>0</v>
      </c>
      <c r="CP20" s="1092"/>
      <c r="CQ20" s="1092"/>
      <c r="CR20" s="1092"/>
      <c r="CS20" s="1092"/>
      <c r="CT20" s="1093"/>
      <c r="CU20" s="1092"/>
      <c r="CV20" s="1092"/>
      <c r="CW20" s="1092"/>
      <c r="CX20" s="1092"/>
      <c r="CY20" s="1092"/>
      <c r="CZ20" s="1092"/>
      <c r="DA20" s="1092"/>
      <c r="DB20" s="1092"/>
      <c r="DC20" s="1092"/>
      <c r="DD20" s="1092"/>
      <c r="DE20" s="1092"/>
      <c r="DF20" s="1092"/>
      <c r="DG20" s="1092"/>
      <c r="DH20" s="1092"/>
      <c r="DI20" s="1092"/>
      <c r="DJ20" s="1092"/>
      <c r="DK20" s="1093"/>
      <c r="DL20" s="1094">
        <v>0</v>
      </c>
      <c r="DM20" s="1092">
        <v>0</v>
      </c>
      <c r="DN20" s="1092">
        <v>0</v>
      </c>
      <c r="DO20" s="1092">
        <v>0</v>
      </c>
      <c r="DP20" s="1092">
        <v>0</v>
      </c>
      <c r="DQ20" s="1092">
        <v>0</v>
      </c>
      <c r="DR20" s="1092">
        <v>0</v>
      </c>
      <c r="DS20" s="1092">
        <v>0</v>
      </c>
      <c r="DT20" s="1092">
        <v>0</v>
      </c>
      <c r="DU20" s="1092">
        <v>0</v>
      </c>
      <c r="DV20" s="1092">
        <v>0</v>
      </c>
      <c r="DW20" s="1092">
        <v>0</v>
      </c>
      <c r="DX20" s="1092">
        <v>0</v>
      </c>
      <c r="DY20" s="1092">
        <v>0</v>
      </c>
      <c r="DZ20" s="1092">
        <v>0</v>
      </c>
      <c r="EA20" s="1092">
        <v>0</v>
      </c>
      <c r="EB20" s="1092">
        <v>0</v>
      </c>
      <c r="EC20" s="1093">
        <v>0</v>
      </c>
      <c r="ED20" s="1094">
        <v>0</v>
      </c>
      <c r="EE20" s="1090">
        <v>0</v>
      </c>
      <c r="EF20" s="1090">
        <v>0</v>
      </c>
      <c r="EG20" s="1090">
        <v>0</v>
      </c>
      <c r="EH20" s="1090">
        <v>0</v>
      </c>
      <c r="EI20" s="1090">
        <v>0</v>
      </c>
      <c r="EJ20" s="1090">
        <v>0</v>
      </c>
      <c r="EK20" s="1090">
        <v>0</v>
      </c>
      <c r="EL20" s="1090">
        <v>0</v>
      </c>
      <c r="EM20" s="1090">
        <v>0</v>
      </c>
      <c r="EN20" s="1090">
        <v>0</v>
      </c>
      <c r="EO20" s="1090">
        <v>0</v>
      </c>
      <c r="EP20" s="1090">
        <v>0</v>
      </c>
      <c r="EQ20" s="1090">
        <v>0</v>
      </c>
      <c r="ER20" s="1090">
        <v>0</v>
      </c>
      <c r="ES20" s="1090">
        <v>0</v>
      </c>
      <c r="ET20" s="1095">
        <v>0</v>
      </c>
      <c r="EU20" s="1096"/>
      <c r="EV20" s="1090"/>
      <c r="EW20" s="1090"/>
      <c r="EX20" s="1090"/>
      <c r="EY20" s="1090"/>
      <c r="EZ20" s="1090"/>
      <c r="FA20" s="1090"/>
      <c r="FB20" s="1090"/>
      <c r="FC20" s="1090"/>
      <c r="FD20" s="1090"/>
      <c r="FE20" s="1090"/>
      <c r="FF20" s="1090"/>
      <c r="FG20" s="1090"/>
      <c r="FH20" s="1090"/>
      <c r="FI20" s="1090"/>
      <c r="FJ20" s="1090"/>
      <c r="FK20" s="1090"/>
      <c r="FL20" s="1096"/>
      <c r="FM20" s="1090"/>
      <c r="FN20" s="1090"/>
      <c r="FO20" s="908">
        <f t="shared" si="0"/>
        <v>0</v>
      </c>
      <c r="FP20" s="1090"/>
      <c r="FQ20" s="1090"/>
      <c r="FR20" s="1090"/>
      <c r="FS20" s="908">
        <f t="shared" si="1"/>
        <v>0</v>
      </c>
      <c r="FT20" s="1090"/>
      <c r="FU20" s="1090"/>
      <c r="FV20" s="1090"/>
      <c r="FW20" s="908">
        <f t="shared" si="2"/>
        <v>0</v>
      </c>
      <c r="FX20" s="1090"/>
      <c r="FY20" s="1090"/>
      <c r="FZ20" s="1090"/>
      <c r="GA20" s="1090"/>
      <c r="GB20" s="1095"/>
      <c r="GC20" s="1096"/>
      <c r="GD20" s="1090"/>
      <c r="GE20" s="1090"/>
      <c r="GF20" s="908">
        <f t="shared" si="3"/>
        <v>0</v>
      </c>
      <c r="GG20" s="908"/>
      <c r="GH20" s="908"/>
      <c r="GI20" s="908"/>
      <c r="GJ20" s="908">
        <f t="shared" si="4"/>
        <v>0</v>
      </c>
      <c r="GK20" s="908"/>
      <c r="GL20" s="908"/>
      <c r="GM20" s="908"/>
      <c r="GN20" s="908">
        <f t="shared" si="5"/>
        <v>0</v>
      </c>
      <c r="GO20" s="908"/>
      <c r="GP20" s="1090"/>
      <c r="GQ20" s="1090"/>
      <c r="GR20" s="1090">
        <f t="shared" si="6"/>
        <v>0</v>
      </c>
      <c r="GS20" s="1073">
        <f t="shared" si="7"/>
        <v>0</v>
      </c>
      <c r="GT20" s="1090"/>
      <c r="GU20" s="1090"/>
      <c r="GV20" s="1090"/>
      <c r="GW20" s="1090"/>
      <c r="GX20" s="1090"/>
      <c r="GY20" s="1090"/>
      <c r="GZ20" s="1090"/>
      <c r="HA20" s="1090"/>
      <c r="HB20" s="1090"/>
      <c r="HC20" s="1090"/>
      <c r="HD20" s="1090"/>
      <c r="HE20" s="1090"/>
      <c r="HF20" s="1090"/>
      <c r="HG20" s="1090"/>
      <c r="HH20" s="1090"/>
      <c r="HI20" s="1090"/>
      <c r="HJ20" s="1073"/>
      <c r="HK20" s="1077"/>
      <c r="HL20" s="908"/>
      <c r="HM20" s="908"/>
      <c r="HN20" s="908"/>
      <c r="HO20" s="908"/>
      <c r="HP20" s="908"/>
      <c r="HQ20" s="908"/>
      <c r="HR20" s="908"/>
      <c r="HS20" s="908"/>
      <c r="HT20" s="908"/>
      <c r="HU20" s="908"/>
      <c r="HV20" s="908"/>
      <c r="HW20" s="908"/>
      <c r="HX20" s="908"/>
      <c r="HY20" s="908"/>
      <c r="HZ20" s="908"/>
      <c r="IA20" s="1073"/>
      <c r="IB20" s="1077"/>
      <c r="IC20" s="908"/>
      <c r="ID20" s="908"/>
      <c r="IE20" s="1073"/>
    </row>
    <row r="21" spans="1:240" s="1053" customFormat="1" ht="28.5" customHeight="1">
      <c r="A21" s="1109" t="s">
        <v>875</v>
      </c>
      <c r="B21" s="1068">
        <v>-1004.2948869151051</v>
      </c>
      <c r="C21" s="1068">
        <v>-691.49018160000014</v>
      </c>
      <c r="D21" s="1068">
        <v>-203.02726638015997</v>
      </c>
      <c r="E21" s="1068">
        <v>-1898.8123348952647</v>
      </c>
      <c r="F21" s="1068">
        <v>-578.9258820268625</v>
      </c>
      <c r="G21" s="1068">
        <v>-429.73320498660661</v>
      </c>
      <c r="H21" s="1068">
        <v>-424.72116008648493</v>
      </c>
      <c r="I21" s="1068">
        <v>-1433.3802470999537</v>
      </c>
      <c r="J21" s="1068">
        <v>-624.66399295802921</v>
      </c>
      <c r="K21" s="1068">
        <v>-412.79038974815035</v>
      </c>
      <c r="L21" s="1068">
        <v>-727.47902235710308</v>
      </c>
      <c r="M21" s="1068">
        <v>-1764.9334050632822</v>
      </c>
      <c r="N21" s="1068">
        <v>-1018.7487027718932</v>
      </c>
      <c r="O21" s="1068">
        <v>-2313.8397876617933</v>
      </c>
      <c r="P21" s="1068">
        <v>323.58297566666778</v>
      </c>
      <c r="Q21" s="1068">
        <v>-3009.0055147670182</v>
      </c>
      <c r="R21" s="1068">
        <v>-8106.1315018255173</v>
      </c>
      <c r="S21" s="1068"/>
      <c r="T21" s="1068">
        <v>-1122.6405175300001</v>
      </c>
      <c r="U21" s="1068">
        <v>-222.50605158968838</v>
      </c>
      <c r="V21" s="1068">
        <v>-59.27728047593439</v>
      </c>
      <c r="W21" s="1068">
        <v>-1404.4238495956224</v>
      </c>
      <c r="X21" s="1068">
        <v>-503.96808999661982</v>
      </c>
      <c r="Y21" s="1068">
        <v>-640.50329298000008</v>
      </c>
      <c r="Z21" s="1068">
        <v>-157.28696768611982</v>
      </c>
      <c r="AA21" s="1068">
        <v>-1301.7583506627398</v>
      </c>
      <c r="AB21" s="1068">
        <v>-1834.2418294753993</v>
      </c>
      <c r="AC21" s="1068">
        <v>-1520.3683083200992</v>
      </c>
      <c r="AD21" s="1068">
        <v>-1023.4782222603</v>
      </c>
      <c r="AE21" s="1068">
        <v>-4378.0883600557981</v>
      </c>
      <c r="AF21" s="1068">
        <v>-1229.1262396185934</v>
      </c>
      <c r="AG21" s="1068">
        <v>-1054.7969849592189</v>
      </c>
      <c r="AH21" s="1068">
        <v>-91.694345178000106</v>
      </c>
      <c r="AI21" s="1068">
        <v>-2375.6175697558119</v>
      </c>
      <c r="AJ21" s="1068">
        <v>-9459.8881300699704</v>
      </c>
      <c r="AK21" s="1068"/>
      <c r="AL21" s="1068"/>
      <c r="AM21" s="1068">
        <v>-1170.8348259847589</v>
      </c>
      <c r="AN21" s="1068">
        <v>-397.43179370577684</v>
      </c>
      <c r="AO21" s="1068">
        <v>-465.74339488279719</v>
      </c>
      <c r="AP21" s="1068">
        <v>-2034.0100145733318</v>
      </c>
      <c r="AQ21" s="1068">
        <v>-840.73657810004295</v>
      </c>
      <c r="AR21" s="1068">
        <v>-1027.4337895114395</v>
      </c>
      <c r="AS21" s="1068">
        <v>-601.4161697002445</v>
      </c>
      <c r="AT21" s="1068">
        <v>-2469.5865373117281</v>
      </c>
      <c r="AU21" s="1068">
        <v>-2638.2313336822995</v>
      </c>
      <c r="AV21" s="1068">
        <v>-4348.3493862918394</v>
      </c>
      <c r="AW21" s="1068"/>
      <c r="AX21" s="1189">
        <v>-1013.0273755856923</v>
      </c>
      <c r="AY21" s="1068">
        <v>-769.83037482890791</v>
      </c>
      <c r="AZ21" s="1068">
        <v>262.29848807447337</v>
      </c>
      <c r="BA21" s="1068">
        <v>-1520.5592623401262</v>
      </c>
      <c r="BB21" s="1068">
        <v>-1499.9933674597978</v>
      </c>
      <c r="BC21" s="1068">
        <v>-444.38457233803143</v>
      </c>
      <c r="BD21" s="1068">
        <v>3.6695502459558504</v>
      </c>
      <c r="BE21" s="1068">
        <v>-1869.5824204618734</v>
      </c>
      <c r="BF21" s="1068">
        <v>-638.79643736911157</v>
      </c>
      <c r="BG21" s="1068">
        <v>-1934.4126233912496</v>
      </c>
      <c r="BH21" s="1068">
        <v>-664.76038168817809</v>
      </c>
      <c r="BI21" s="1068">
        <v>-3237.9694424485397</v>
      </c>
      <c r="BJ21" s="908">
        <v>-476.58103156464313</v>
      </c>
      <c r="BK21" s="908">
        <v>-349.15123527183698</v>
      </c>
      <c r="BL21" s="908">
        <v>-2117.0974636762617</v>
      </c>
      <c r="BM21" s="908">
        <v>-2942.8297305127439</v>
      </c>
      <c r="BN21" s="2667">
        <v>-394.88533278881653</v>
      </c>
      <c r="BO21" s="1183">
        <v>-769.51795276049802</v>
      </c>
      <c r="BP21" s="1183">
        <v>-1225.945261380243</v>
      </c>
      <c r="BQ21" s="1183">
        <v>-2390.3486040995567</v>
      </c>
      <c r="BR21" s="908">
        <v>-457.82614755342132</v>
      </c>
      <c r="BS21" s="908">
        <v>-1169.98895447372</v>
      </c>
      <c r="BT21" s="908">
        <v>-950.35262015342278</v>
      </c>
      <c r="BU21" s="1069">
        <v>-2578.1677221805621</v>
      </c>
      <c r="BV21" s="1069">
        <v>-1571.376988923058</v>
      </c>
      <c r="BW21" s="1069">
        <v>-1836.218091233442</v>
      </c>
      <c r="BX21" s="1069">
        <v>-2056.7511052939685</v>
      </c>
      <c r="BY21" s="1069">
        <v>-5464.3461854504694</v>
      </c>
      <c r="BZ21" s="1069">
        <v>-1028.49545157179</v>
      </c>
      <c r="CA21" s="1069">
        <v>-1287.4021778470442</v>
      </c>
      <c r="CB21" s="1069">
        <v>-1982.8050980770367</v>
      </c>
      <c r="CC21" s="1071">
        <v>-4298.7027274958709</v>
      </c>
      <c r="CD21" s="1072">
        <v>-473.03078670839625</v>
      </c>
      <c r="CE21" s="1069">
        <v>-285.81630391194648</v>
      </c>
      <c r="CF21" s="1069">
        <v>-675.85494630802179</v>
      </c>
      <c r="CG21" s="1069">
        <v>-1434.7020369283637</v>
      </c>
      <c r="CH21" s="1069">
        <v>-871.29556613799468</v>
      </c>
      <c r="CI21" s="1069">
        <v>-2037.1556425988547</v>
      </c>
      <c r="CJ21" s="1069">
        <v>-1531.4557809340354</v>
      </c>
      <c r="CK21" s="1069">
        <v>-4439.9069896708825</v>
      </c>
      <c r="CL21" s="1069">
        <v>-1155.5569562787302</v>
      </c>
      <c r="CM21" s="1069">
        <v>-497.37874786598871</v>
      </c>
      <c r="CN21" s="1069">
        <v>-1230.1568504329889</v>
      </c>
      <c r="CO21" s="1069">
        <v>-2883.0925545777068</v>
      </c>
      <c r="CP21" s="1069">
        <v>-1848.1345560480197</v>
      </c>
      <c r="CQ21" s="1069">
        <v>-1546.2699950426954</v>
      </c>
      <c r="CR21" s="1069">
        <v>-672.49294443957115</v>
      </c>
      <c r="CS21" s="1069">
        <v>-4066.8974955302883</v>
      </c>
      <c r="CT21" s="1071">
        <v>-12246.116151928496</v>
      </c>
      <c r="CU21" s="1069">
        <v>-1804.821376011374</v>
      </c>
      <c r="CV21" s="1069">
        <v>-1045.9083073643046</v>
      </c>
      <c r="CW21" s="1069">
        <v>-917.76720242555268</v>
      </c>
      <c r="CX21" s="1069">
        <v>-3768.4968858012317</v>
      </c>
      <c r="CY21" s="1069">
        <v>-1830.2964883832569</v>
      </c>
      <c r="CZ21" s="1069">
        <v>-818.93737860759074</v>
      </c>
      <c r="DA21" s="1069">
        <v>-396.83528789119737</v>
      </c>
      <c r="DB21" s="1069">
        <v>-3046.0691548820432</v>
      </c>
      <c r="DC21" s="1069">
        <v>-2158.9144443591067</v>
      </c>
      <c r="DD21" s="1069">
        <v>-40.574304427262355</v>
      </c>
      <c r="DE21" s="1069">
        <v>-882.62873402801051</v>
      </c>
      <c r="DF21" s="1069">
        <v>-3082.1174828143876</v>
      </c>
      <c r="DG21" s="1069">
        <v>-1384.1274311354455</v>
      </c>
      <c r="DH21" s="1069">
        <v>-979.46044641279343</v>
      </c>
      <c r="DI21" s="1069">
        <v>841.58669115570319</v>
      </c>
      <c r="DJ21" s="1069">
        <v>-1522.0011863925338</v>
      </c>
      <c r="DK21" s="1071">
        <v>-11418.684709890205</v>
      </c>
      <c r="DL21" s="1072">
        <v>-1082.1447328150093</v>
      </c>
      <c r="DM21" s="1069">
        <v>-2038.2344590575181</v>
      </c>
      <c r="DN21" s="1069">
        <v>-1289.8578029584176</v>
      </c>
      <c r="DO21" s="1069">
        <v>-4410.2369948309415</v>
      </c>
      <c r="DP21" s="1069">
        <v>-1846.8526351272178</v>
      </c>
      <c r="DQ21" s="1069">
        <v>-2392.1025289499944</v>
      </c>
      <c r="DR21" s="1069">
        <v>-1246.231715022931</v>
      </c>
      <c r="DS21" s="1069">
        <v>-5485.1868791001471</v>
      </c>
      <c r="DT21" s="1069">
        <v>-9895.4238739310931</v>
      </c>
      <c r="DU21" s="1069">
        <v>-2944.6670637428724</v>
      </c>
      <c r="DV21" s="1069">
        <v>-581.9567496319487</v>
      </c>
      <c r="DW21" s="1069">
        <v>-1783.7891872905866</v>
      </c>
      <c r="DX21" s="1069">
        <v>-5310.4130006654068</v>
      </c>
      <c r="DY21" s="1069">
        <v>-1003.8778342421683</v>
      </c>
      <c r="DZ21" s="1069">
        <v>-1083.5422532331349</v>
      </c>
      <c r="EA21" s="1069">
        <v>3755.7956548516886</v>
      </c>
      <c r="EB21" s="1069">
        <v>1668.3755673763878</v>
      </c>
      <c r="EC21" s="1071">
        <v>-15206.498701634009</v>
      </c>
      <c r="ED21" s="1072">
        <v>-2594.203531168173</v>
      </c>
      <c r="EE21" s="908">
        <v>-3466.9442231652256</v>
      </c>
      <c r="EF21" s="908">
        <v>-5724.9398600616732</v>
      </c>
      <c r="EG21" s="908">
        <v>-11786.087614395068</v>
      </c>
      <c r="EH21" s="908">
        <v>-3443.951064017675</v>
      </c>
      <c r="EI21" s="908">
        <v>-3594.7046686640947</v>
      </c>
      <c r="EJ21" s="908">
        <v>-5109.6581562057818</v>
      </c>
      <c r="EK21" s="908">
        <v>-12148.313888887553</v>
      </c>
      <c r="EL21" s="908">
        <v>-3621.066617011109</v>
      </c>
      <c r="EM21" s="908">
        <v>-3939.8155973252688</v>
      </c>
      <c r="EN21" s="908">
        <v>-3689.1775009451785</v>
      </c>
      <c r="EO21" s="908">
        <v>-11250.059715281557</v>
      </c>
      <c r="EP21" s="908">
        <v>-2573.1854825035416</v>
      </c>
      <c r="EQ21" s="908">
        <v>-3438.418705246595</v>
      </c>
      <c r="ER21" s="908">
        <v>-1519.1569165753397</v>
      </c>
      <c r="ES21" s="908">
        <v>-7530.7611043254738</v>
      </c>
      <c r="ET21" s="1073">
        <v>-42715.222322889662</v>
      </c>
      <c r="EU21" s="1077">
        <v>-1992.4972362809094</v>
      </c>
      <c r="EV21" s="908">
        <v>-3673.3368890599072</v>
      </c>
      <c r="EW21" s="908">
        <v>-2975.184901528708</v>
      </c>
      <c r="EX21" s="908">
        <v>-8641.019026869526</v>
      </c>
      <c r="EY21" s="908">
        <v>-2357.4442787270732</v>
      </c>
      <c r="EZ21" s="908">
        <v>-3954.9910878782102</v>
      </c>
      <c r="FA21" s="908">
        <v>-3845.1964659802397</v>
      </c>
      <c r="FB21" s="908">
        <v>-10157.631832585525</v>
      </c>
      <c r="FC21" s="908">
        <v>-4139.2068182029388</v>
      </c>
      <c r="FD21" s="908">
        <v>-4423.9924758814032</v>
      </c>
      <c r="FE21" s="908">
        <v>-3453.6585228922413</v>
      </c>
      <c r="FF21" s="908">
        <v>-12016.85781697659</v>
      </c>
      <c r="FG21" s="908">
        <v>-2782.5387432548505</v>
      </c>
      <c r="FH21" s="908">
        <v>-7029.6108331076412</v>
      </c>
      <c r="FI21" s="908">
        <v>-2048.614763612698</v>
      </c>
      <c r="FJ21" s="908">
        <v>-11860.764339975183</v>
      </c>
      <c r="FK21" s="908">
        <v>-42676.273016406842</v>
      </c>
      <c r="FL21" s="1077">
        <v>-7948.8934384302083</v>
      </c>
      <c r="FM21" s="908">
        <v>-5164.2443213441611</v>
      </c>
      <c r="FN21" s="908">
        <v>-6029.6306807839628</v>
      </c>
      <c r="FO21" s="908">
        <f t="shared" si="0"/>
        <v>-19142.768440558331</v>
      </c>
      <c r="FP21" s="908">
        <v>-2512.2791215977932</v>
      </c>
      <c r="FQ21" s="908">
        <v>-6155.9081531186521</v>
      </c>
      <c r="FR21" s="908">
        <v>-5432.2228204733328</v>
      </c>
      <c r="FS21" s="908">
        <f t="shared" si="1"/>
        <v>-14100.410095189778</v>
      </c>
      <c r="FT21" s="908">
        <v>-2766.1966607653194</v>
      </c>
      <c r="FU21" s="908">
        <v>-4397.5947432538542</v>
      </c>
      <c r="FV21" s="908">
        <v>-4212.9260663526529</v>
      </c>
      <c r="FW21" s="908">
        <f t="shared" si="2"/>
        <v>-11376.717470371826</v>
      </c>
      <c r="FX21" s="908">
        <v>-6067.21370496482</v>
      </c>
      <c r="FY21" s="908">
        <v>-5414.1939661995129</v>
      </c>
      <c r="FZ21" s="908">
        <v>4732.2911232377883</v>
      </c>
      <c r="GA21" s="908">
        <v>-6749.1165479265437</v>
      </c>
      <c r="GB21" s="1073">
        <v>-51369.012554046472</v>
      </c>
      <c r="GC21" s="1077">
        <v>-5708.8706825521349</v>
      </c>
      <c r="GD21" s="908">
        <v>-4309.6621299803237</v>
      </c>
      <c r="GE21" s="908">
        <v>-1832.9123285995101</v>
      </c>
      <c r="GF21" s="908">
        <f t="shared" si="3"/>
        <v>-11851.445141131968</v>
      </c>
      <c r="GG21" s="908">
        <v>-2884.3040927302222</v>
      </c>
      <c r="GH21" s="908">
        <v>-981.84034283877395</v>
      </c>
      <c r="GI21" s="908">
        <v>3202.19837845549</v>
      </c>
      <c r="GJ21" s="908">
        <f t="shared" si="4"/>
        <v>-663.94605711350641</v>
      </c>
      <c r="GK21" s="908">
        <v>346.10908922637043</v>
      </c>
      <c r="GL21" s="908">
        <v>-4463.0747060658523</v>
      </c>
      <c r="GM21" s="908">
        <v>-4405.3493657087611</v>
      </c>
      <c r="GN21" s="908">
        <f t="shared" si="5"/>
        <v>-8522.3149825482433</v>
      </c>
      <c r="GO21" s="908">
        <v>-231.43960165845107</v>
      </c>
      <c r="GP21" s="908">
        <v>2530.2341457819489</v>
      </c>
      <c r="GQ21" s="908">
        <v>3617.1154673243559</v>
      </c>
      <c r="GR21" s="908">
        <f t="shared" si="6"/>
        <v>5915.9100114478533</v>
      </c>
      <c r="GS21" s="1073">
        <f t="shared" si="7"/>
        <v>-15121.796169345864</v>
      </c>
      <c r="GT21" s="908">
        <v>-11447.988042131132</v>
      </c>
      <c r="GU21" s="908">
        <v>-15667.042788948846</v>
      </c>
      <c r="GV21" s="908">
        <v>-4331.6045071342987</v>
      </c>
      <c r="GW21" s="908">
        <v>-31446.635338214281</v>
      </c>
      <c r="GX21" s="908">
        <v>-4225.7499849229935</v>
      </c>
      <c r="GY21" s="908">
        <v>-2978.8113425923643</v>
      </c>
      <c r="GZ21" s="908">
        <v>-4947.9638283104505</v>
      </c>
      <c r="HA21" s="908">
        <v>-12152.52515582581</v>
      </c>
      <c r="HB21" s="908">
        <v>1289.3803114683064</v>
      </c>
      <c r="HC21" s="908">
        <v>-13216.237365789179</v>
      </c>
      <c r="HD21" s="908">
        <v>-4988.5252772133308</v>
      </c>
      <c r="HE21" s="908">
        <v>-16915.382331534205</v>
      </c>
      <c r="HF21" s="908">
        <v>-1284.2062751495801</v>
      </c>
      <c r="HG21" s="908">
        <v>-3412.2014875523241</v>
      </c>
      <c r="HH21" s="908">
        <v>7560.0733055977234</v>
      </c>
      <c r="HI21" s="908">
        <v>2863.6655428958188</v>
      </c>
      <c r="HJ21" s="1073">
        <v>-57650.87728267847</v>
      </c>
      <c r="HK21" s="1077">
        <v>-13431.708622189395</v>
      </c>
      <c r="HL21" s="908">
        <v>-10480.59391786892</v>
      </c>
      <c r="HM21" s="908">
        <v>5991.8397326201548</v>
      </c>
      <c r="HN21" s="908">
        <v>-17920.462807438165</v>
      </c>
      <c r="HO21" s="908">
        <v>2388.8870271746596</v>
      </c>
      <c r="HP21" s="908">
        <v>-3562.8726414949028</v>
      </c>
      <c r="HQ21" s="908">
        <v>-2887.2822052988608</v>
      </c>
      <c r="HR21" s="908">
        <v>-4061.2678196191041</v>
      </c>
      <c r="HS21" s="908">
        <v>3425.6674240674752</v>
      </c>
      <c r="HT21" s="908">
        <v>-1074.3130122304458</v>
      </c>
      <c r="HU21" s="908">
        <v>4210.8112976947195</v>
      </c>
      <c r="HV21" s="908">
        <v>6562.1657095317496</v>
      </c>
      <c r="HW21" s="908">
        <v>2217.1079374540413</v>
      </c>
      <c r="HX21" s="908">
        <v>-5832.4746438018637</v>
      </c>
      <c r="HY21" s="908">
        <v>-24365.101529917596</v>
      </c>
      <c r="HZ21" s="908">
        <v>-27980.46823626542</v>
      </c>
      <c r="IA21" s="1073">
        <v>-43400.033153790937</v>
      </c>
      <c r="IB21" s="1077">
        <v>4509.6423112518905</v>
      </c>
      <c r="IC21" s="908">
        <v>-20949.795006933684</v>
      </c>
      <c r="ID21" s="908">
        <v>17264.459089831242</v>
      </c>
      <c r="IE21" s="1073">
        <v>824.30639414944653</v>
      </c>
    </row>
    <row r="22" spans="1:240" ht="21" customHeight="1">
      <c r="A22" s="1078" t="s">
        <v>860</v>
      </c>
      <c r="B22" s="1079">
        <v>-1.3397922689938568</v>
      </c>
      <c r="C22" s="1079">
        <v>-0.92249120399151563</v>
      </c>
      <c r="D22" s="1079">
        <v>-0.27085108710116196</v>
      </c>
      <c r="E22" s="1079">
        <v>-2.5331345600865336</v>
      </c>
      <c r="F22" s="1079">
        <v>-0.77232337948326746</v>
      </c>
      <c r="G22" s="1079">
        <v>-0.57329100573194225</v>
      </c>
      <c r="H22" s="1079">
        <v>-0.56660462397642031</v>
      </c>
      <c r="I22" s="1079">
        <v>-1.9122190091916298</v>
      </c>
      <c r="J22" s="1079">
        <v>-0.83334088362708847</v>
      </c>
      <c r="K22" s="1079">
        <v>-0.55068822922951255</v>
      </c>
      <c r="L22" s="1079">
        <v>-0.97050257121506833</v>
      </c>
      <c r="M22" s="1079">
        <v>-2.3545316840716688</v>
      </c>
      <c r="N22" s="1079">
        <v>-1.3590745644577613</v>
      </c>
      <c r="O22" s="1079">
        <v>-3.0868071714694612</v>
      </c>
      <c r="P22" s="1079">
        <v>0.43167995259630965</v>
      </c>
      <c r="Q22" s="1079">
        <v>-4.014201783330912</v>
      </c>
      <c r="R22" s="1079">
        <v>-10.814087036680743</v>
      </c>
      <c r="S22" s="1079"/>
      <c r="T22" s="1079">
        <v>-1.2011860749724486</v>
      </c>
      <c r="U22" s="1079">
        <v>-0.23807369019129732</v>
      </c>
      <c r="V22" s="1079">
        <v>-6.342461612430253E-2</v>
      </c>
      <c r="W22" s="1079">
        <v>-1.5026843812880477</v>
      </c>
      <c r="X22" s="1079">
        <v>-0.53922822353347366</v>
      </c>
      <c r="Y22" s="1079">
        <v>-0.68531611365168366</v>
      </c>
      <c r="Z22" s="1079">
        <v>-0.16829155229038831</v>
      </c>
      <c r="AA22" s="1079">
        <v>-1.3928358894755457</v>
      </c>
      <c r="AB22" s="1079">
        <v>-1.9625745813498672</v>
      </c>
      <c r="AC22" s="1079">
        <v>-1.6267408954752243</v>
      </c>
      <c r="AD22" s="1079">
        <v>-1.0950858885099666</v>
      </c>
      <c r="AE22" s="1079">
        <v>-4.6844013653350576</v>
      </c>
      <c r="AF22" s="1079">
        <v>-1.3151220719001437</v>
      </c>
      <c r="AG22" s="1079">
        <v>-1.1285958688214537</v>
      </c>
      <c r="AH22" s="1079">
        <v>-9.8109741151924446E-2</v>
      </c>
      <c r="AI22" s="1079">
        <v>-2.5418276818735217</v>
      </c>
      <c r="AJ22" s="1079">
        <v>-10.121749317972171</v>
      </c>
      <c r="AK22" s="1079"/>
      <c r="AL22" s="1079"/>
      <c r="AM22" s="1079">
        <v>-1.0397199073486501</v>
      </c>
      <c r="AN22" s="1079">
        <v>-0.35292574029956042</v>
      </c>
      <c r="AO22" s="1079">
        <v>-0.41358752629219375</v>
      </c>
      <c r="AP22" s="1079">
        <v>-1.8062331739404032</v>
      </c>
      <c r="AQ22" s="1079">
        <v>-0.74658742436328629</v>
      </c>
      <c r="AR22" s="1079">
        <v>-0.91237751109703658</v>
      </c>
      <c r="AS22" s="1079">
        <v>-0.53406710354109155</v>
      </c>
      <c r="AT22" s="1079">
        <v>-2.1930320390014155</v>
      </c>
      <c r="AU22" s="1079">
        <v>-2.327652641700237</v>
      </c>
      <c r="AV22" s="1079">
        <v>-3.8364516434996778</v>
      </c>
      <c r="AW22" s="1079"/>
      <c r="AX22" s="1182">
        <v>-0.72392191829528663</v>
      </c>
      <c r="AY22" s="1079">
        <v>-0.55013032731313449</v>
      </c>
      <c r="AZ22" s="1079">
        <v>0.18744175056774051</v>
      </c>
      <c r="BA22" s="1079">
        <v>-1.0866104950406801</v>
      </c>
      <c r="BB22" s="1079">
        <v>-1.0719138516606146</v>
      </c>
      <c r="BC22" s="1079">
        <v>-0.31756272320062845</v>
      </c>
      <c r="BD22" s="1079">
        <v>2.6223060870368244E-3</v>
      </c>
      <c r="BE22" s="1079">
        <v>-1.3360267697103487</v>
      </c>
      <c r="BF22" s="1079">
        <v>-0.45649185153864025</v>
      </c>
      <c r="BG22" s="1079">
        <v>-1.3823552362446043</v>
      </c>
      <c r="BH22" s="1079">
        <v>-0.47504600795233398</v>
      </c>
      <c r="BI22" s="1079">
        <v>-2.3138930957355792</v>
      </c>
      <c r="BJ22" s="930">
        <v>-0.34057071201452316</v>
      </c>
      <c r="BK22" s="930">
        <v>-0.24950780018854118</v>
      </c>
      <c r="BL22" s="930">
        <v>-1.5129040873515476</v>
      </c>
      <c r="BM22" s="930">
        <v>-2.1029825995546134</v>
      </c>
      <c r="BN22" s="1082">
        <v>-0.23400235818186055</v>
      </c>
      <c r="BO22" s="1080">
        <v>-0.456003301863669</v>
      </c>
      <c r="BP22" s="1080">
        <v>-0.72647439229725363</v>
      </c>
      <c r="BQ22" s="1080">
        <v>-1.4164800862207563</v>
      </c>
      <c r="BR22" s="1080">
        <v>-0.27130001868697184</v>
      </c>
      <c r="BS22" s="1080">
        <v>-0.69331563281940567</v>
      </c>
      <c r="BT22" s="1080">
        <v>-0.56316286211405475</v>
      </c>
      <c r="BU22" s="1080">
        <v>-1.5277785136204312</v>
      </c>
      <c r="BV22" s="1080">
        <v>-0.93117138183847137</v>
      </c>
      <c r="BW22" s="1080">
        <v>-1.0881117322091358</v>
      </c>
      <c r="BX22" s="1080">
        <v>-1.2187958601372677</v>
      </c>
      <c r="BY22" s="1080">
        <v>-3.2380789741848757</v>
      </c>
      <c r="BZ22" s="1080">
        <v>-0.60946898014018214</v>
      </c>
      <c r="CA22" s="1080">
        <v>-0.76289271981084616</v>
      </c>
      <c r="CB22" s="1080">
        <v>-1.1749767090315748</v>
      </c>
      <c r="CC22" s="1081">
        <v>-2.5473384089826032</v>
      </c>
      <c r="CD22" s="1082">
        <v>-0.22972253358213021</v>
      </c>
      <c r="CE22" s="1080">
        <v>-0.13880374664537037</v>
      </c>
      <c r="CF22" s="1080">
        <v>-0.32822199941841018</v>
      </c>
      <c r="CG22" s="1080">
        <v>-0.69674827964591035</v>
      </c>
      <c r="CH22" s="1080">
        <v>-0.42313572514992481</v>
      </c>
      <c r="CI22" s="1080">
        <v>-0.98932367336046556</v>
      </c>
      <c r="CJ22" s="1080">
        <v>-0.74373573972478568</v>
      </c>
      <c r="CK22" s="1080">
        <v>-2.1561951382351752</v>
      </c>
      <c r="CL22" s="1080">
        <v>-0.56118434392399974</v>
      </c>
      <c r="CM22" s="1080">
        <v>-0.24154687035226408</v>
      </c>
      <c r="CN22" s="1080">
        <v>-0.5974130148088812</v>
      </c>
      <c r="CO22" s="1080">
        <v>-1.4001442290851445</v>
      </c>
      <c r="CP22" s="1080">
        <v>-0.89752752790223556</v>
      </c>
      <c r="CQ22" s="1080">
        <v>-0.7509301103528595</v>
      </c>
      <c r="CR22" s="1080">
        <v>-0.32658927780952168</v>
      </c>
      <c r="CS22" s="1080">
        <v>-1.9750469160646176</v>
      </c>
      <c r="CT22" s="1081">
        <v>-5.9472002838079279</v>
      </c>
      <c r="CU22" s="1080">
        <v>-0.6004141025154266</v>
      </c>
      <c r="CV22" s="1080">
        <v>-0.34794473626381206</v>
      </c>
      <c r="CW22" s="1080">
        <v>-0.30531573843624477</v>
      </c>
      <c r="CX22" s="1080">
        <v>-1.2536745772154836</v>
      </c>
      <c r="CY22" s="1080">
        <v>-0.60888896708349072</v>
      </c>
      <c r="CZ22" s="1080">
        <v>-0.27243779230921189</v>
      </c>
      <c r="DA22" s="1080">
        <v>-0.13201611327997848</v>
      </c>
      <c r="DB22" s="1080">
        <v>-1.0133428726726805</v>
      </c>
      <c r="DC22" s="1080">
        <v>-0.71821106273804181</v>
      </c>
      <c r="DD22" s="1080">
        <v>-1.3497947720300548E-2</v>
      </c>
      <c r="DE22" s="1080">
        <v>-0.29362614286346717</v>
      </c>
      <c r="DF22" s="1080">
        <v>-1.0253351533218122</v>
      </c>
      <c r="DG22" s="1080">
        <v>-0.46046087462061069</v>
      </c>
      <c r="DH22" s="1080">
        <v>-0.32583937263750046</v>
      </c>
      <c r="DI22" s="1080">
        <v>0.27997259151256559</v>
      </c>
      <c r="DJ22" s="1080">
        <v>-0.50632765574554495</v>
      </c>
      <c r="DK22" s="1081">
        <v>-3.7986802589555237</v>
      </c>
      <c r="DL22" s="1082">
        <v>-0.30964388615591282</v>
      </c>
      <c r="DM22" s="1080">
        <v>-0.58321851011342918</v>
      </c>
      <c r="DN22" s="1080">
        <v>-0.36907871062460573</v>
      </c>
      <c r="DO22" s="1080">
        <v>-1.2619411068939468</v>
      </c>
      <c r="DP22" s="1080">
        <v>-0.52845669322851974</v>
      </c>
      <c r="DQ22" s="1080">
        <v>-0.68447399011097398</v>
      </c>
      <c r="DR22" s="1080">
        <v>-0.35659558244730216</v>
      </c>
      <c r="DS22" s="1080">
        <v>-1.569526265786797</v>
      </c>
      <c r="DT22" s="1080">
        <v>-2.8314673726807449</v>
      </c>
      <c r="DU22" s="1080">
        <v>-0.84258429154922876</v>
      </c>
      <c r="DV22" s="1080">
        <v>-0.16652056242231411</v>
      </c>
      <c r="DW22" s="1080">
        <v>-0.51041177698914708</v>
      </c>
      <c r="DX22" s="1080">
        <v>-1.5195166309606898</v>
      </c>
      <c r="DY22" s="1080">
        <v>-0.28724866868031468</v>
      </c>
      <c r="DZ22" s="1080">
        <v>-0.31004377134698613</v>
      </c>
      <c r="EA22" s="1080">
        <v>1.0746798712872117</v>
      </c>
      <c r="EB22" s="1080">
        <v>0.47738743125991168</v>
      </c>
      <c r="EC22" s="1083">
        <v>-4.3511733782136552</v>
      </c>
      <c r="ED22" s="1082">
        <v>-0.64074393439214516</v>
      </c>
      <c r="EE22" s="930">
        <v>-0.85630269760241062</v>
      </c>
      <c r="EF22" s="930">
        <v>-1.4140064362808611</v>
      </c>
      <c r="EG22" s="930">
        <v>-2.9110530682754163</v>
      </c>
      <c r="EH22" s="930">
        <v>-0.85062360300582285</v>
      </c>
      <c r="EI22" s="930">
        <v>-0.88785832904192863</v>
      </c>
      <c r="EJ22" s="930">
        <v>-1.2620376277615846</v>
      </c>
      <c r="EK22" s="930">
        <v>-3.0005195598093364</v>
      </c>
      <c r="EL22" s="930">
        <v>-0.89436948296611685</v>
      </c>
      <c r="EM22" s="930">
        <v>-0.97309749072501883</v>
      </c>
      <c r="EN22" s="930">
        <v>-0.91119223230806623</v>
      </c>
      <c r="EO22" s="930">
        <v>-2.7786592059992019</v>
      </c>
      <c r="EP22" s="930">
        <v>-0.63555267355512168</v>
      </c>
      <c r="EQ22" s="930">
        <v>-0.84925716229179971</v>
      </c>
      <c r="ER22" s="930">
        <v>-0.37521750625603539</v>
      </c>
      <c r="ES22" s="930">
        <v>-1.8600273421029563</v>
      </c>
      <c r="ET22" s="1084">
        <v>-10.550259176186913</v>
      </c>
      <c r="EU22" s="1085">
        <v>-0.43397147584829621</v>
      </c>
      <c r="EV22" s="930">
        <v>-0.80006305755727114</v>
      </c>
      <c r="EW22" s="930">
        <v>-0.64800360026996329</v>
      </c>
      <c r="EX22" s="930">
        <v>-1.8820381336755307</v>
      </c>
      <c r="EY22" s="930">
        <v>-0.51345796332390736</v>
      </c>
      <c r="EZ22" s="930">
        <v>-0.86140813052118459</v>
      </c>
      <c r="FA22" s="930">
        <v>-0.83749455451331778</v>
      </c>
      <c r="FB22" s="930">
        <v>-2.21236064835841</v>
      </c>
      <c r="FC22" s="930">
        <v>-0.90153083227845987</v>
      </c>
      <c r="FD22" s="930">
        <v>-0.963557945748306</v>
      </c>
      <c r="FE22" s="930">
        <v>-0.75221649443948724</v>
      </c>
      <c r="FF22" s="930">
        <v>-2.6173052724662549</v>
      </c>
      <c r="FG22" s="930">
        <v>-0.60604472770527196</v>
      </c>
      <c r="FH22" s="930">
        <v>-1.5310689181065453</v>
      </c>
      <c r="FI22" s="930">
        <v>-0.44619403039627148</v>
      </c>
      <c r="FJ22" s="930">
        <v>-2.5833076762080873</v>
      </c>
      <c r="FK22" s="930">
        <v>-9.2950117307082873</v>
      </c>
      <c r="FL22" s="1085">
        <v>-1.3026225915676746</v>
      </c>
      <c r="FM22" s="930">
        <v>-0.84628903047497328</v>
      </c>
      <c r="FN22" s="930">
        <v>-0.98810396748127549</v>
      </c>
      <c r="FO22" s="930">
        <f t="shared" si="0"/>
        <v>-3.1370155895239233</v>
      </c>
      <c r="FP22" s="930">
        <v>-0.41169900759964895</v>
      </c>
      <c r="FQ22" s="930">
        <v>-1.0087976513938017</v>
      </c>
      <c r="FR22" s="930">
        <v>-0.8902039287842648</v>
      </c>
      <c r="FS22" s="930">
        <f t="shared" si="1"/>
        <v>-2.3107005877777156</v>
      </c>
      <c r="FT22" s="930">
        <v>-0.45330967020028001</v>
      </c>
      <c r="FU22" s="930">
        <v>-0.7206545546864187</v>
      </c>
      <c r="FV22" s="930">
        <v>-0.6903920291726886</v>
      </c>
      <c r="FW22" s="930">
        <f t="shared" si="2"/>
        <v>-1.8643562540593872</v>
      </c>
      <c r="FX22" s="930">
        <v>-0.99426287459666485</v>
      </c>
      <c r="FY22" s="930">
        <v>-0.88724945555361134</v>
      </c>
      <c r="FZ22" s="930">
        <v>0.77550282624270361</v>
      </c>
      <c r="GA22" s="930">
        <v>-1.1060095039075724</v>
      </c>
      <c r="GB22" s="1084">
        <v>-8.4180819352685976</v>
      </c>
      <c r="GC22" s="1085">
        <f>GC21/GC59*100</f>
        <v>-0.67830885323306556</v>
      </c>
      <c r="GD22" s="930">
        <f>GD21/GD59*100</f>
        <v>-0.51205958932355411</v>
      </c>
      <c r="GE22" s="930">
        <f>GE21/GE59*100</f>
        <v>-0.2177804908926885</v>
      </c>
      <c r="GF22" s="930">
        <f t="shared" si="3"/>
        <v>-1.4081489334493082</v>
      </c>
      <c r="GG22" s="930">
        <f>GG21/GG59*100</f>
        <v>-0.34270333141276366</v>
      </c>
      <c r="GH22" s="930">
        <f>GH21/GH59*100</f>
        <v>-0.11665897408473075</v>
      </c>
      <c r="GI22" s="930">
        <f>GI21/GI59*100</f>
        <v>0.38047446346146752</v>
      </c>
      <c r="GJ22" s="930">
        <f t="shared" si="4"/>
        <v>-7.8887842036026889E-2</v>
      </c>
      <c r="GK22" s="930">
        <f>GK21/GK59*100</f>
        <v>4.1123520300468133E-2</v>
      </c>
      <c r="GL22" s="930">
        <f>GL21/GL59*100</f>
        <v>-0.53028755669968408</v>
      </c>
      <c r="GM22" s="930">
        <f>GM21/GM59*100</f>
        <v>-0.52342882550793068</v>
      </c>
      <c r="GN22" s="930">
        <f t="shared" si="5"/>
        <v>-1.0125928619071467</v>
      </c>
      <c r="GO22" s="930">
        <f>GO21/GO59*100</f>
        <v>-2.7498876664601657E-2</v>
      </c>
      <c r="GP22" s="930">
        <f>GP21/GP59*100</f>
        <v>0.30063392871762173</v>
      </c>
      <c r="GQ22" s="930">
        <f>GQ21/GQ59*100</f>
        <v>0.42977351933211555</v>
      </c>
      <c r="GR22" s="930">
        <f t="shared" si="6"/>
        <v>0.70290857138513574</v>
      </c>
      <c r="GS22" s="1084">
        <f t="shared" si="7"/>
        <v>-1.796721066007346</v>
      </c>
      <c r="GT22" s="930">
        <v>-0.97328637583944322</v>
      </c>
      <c r="GU22" s="930">
        <v>-1.331982461901565</v>
      </c>
      <c r="GV22" s="930">
        <v>-0.36826485464547337</v>
      </c>
      <c r="GW22" s="930">
        <v>-2.6735336923864814</v>
      </c>
      <c r="GX22" s="930">
        <v>-0.35926530259230077</v>
      </c>
      <c r="GY22" s="930">
        <v>-0.25325292839853741</v>
      </c>
      <c r="GZ22" s="930">
        <v>-0.42066656293820159</v>
      </c>
      <c r="HA22" s="930">
        <v>-1.0331847939290397</v>
      </c>
      <c r="HB22" s="930">
        <v>0.10962068494562337</v>
      </c>
      <c r="HC22" s="930">
        <v>-1.1236196020334239</v>
      </c>
      <c r="HD22" s="930">
        <v>-0.42411502090795089</v>
      </c>
      <c r="HE22" s="930">
        <v>-1.4381139379957515</v>
      </c>
      <c r="HF22" s="930">
        <v>-0.10918079812546055</v>
      </c>
      <c r="HG22" s="930">
        <v>-0.29009894203519099</v>
      </c>
      <c r="HH22" s="930">
        <v>0.64274318959857657</v>
      </c>
      <c r="HI22" s="930">
        <v>0.24346344943792503</v>
      </c>
      <c r="HJ22" s="1084">
        <v>-4.9013689748733471</v>
      </c>
      <c r="HK22" s="1086">
        <v>-0.95940358831316142</v>
      </c>
      <c r="HL22" s="1087">
        <v>-0.74861059715405986</v>
      </c>
      <c r="HM22" s="1087">
        <v>0.42798669192215683</v>
      </c>
      <c r="HN22" s="1087">
        <v>-1.2800274935450644</v>
      </c>
      <c r="HO22" s="1087">
        <v>0.17063404592918752</v>
      </c>
      <c r="HP22" s="1087">
        <v>-0.25448979672668198</v>
      </c>
      <c r="HQ22" s="1087">
        <v>-0.206233546762641</v>
      </c>
      <c r="HR22" s="1087">
        <v>-0.29008929756013546</v>
      </c>
      <c r="HS22" s="1087">
        <v>0.24468946665417746</v>
      </c>
      <c r="HT22" s="1087">
        <v>-7.6736310167023619E-2</v>
      </c>
      <c r="HU22" s="1087">
        <v>0.30077092813374379</v>
      </c>
      <c r="HV22" s="1087">
        <v>0.46872408462089765</v>
      </c>
      <c r="HW22" s="1087">
        <v>0.15836416428487696</v>
      </c>
      <c r="HX22" s="1087">
        <v>-0.4166035207735862</v>
      </c>
      <c r="HY22" s="1087">
        <v>-1.7403568298674954</v>
      </c>
      <c r="HZ22" s="1087">
        <v>-1.9985961863562047</v>
      </c>
      <c r="IA22" s="1088">
        <v>-3.099988892840507</v>
      </c>
      <c r="IB22" s="1086">
        <v>0.14808523350954278</v>
      </c>
      <c r="IC22" s="1087">
        <v>-0.62962762173617437</v>
      </c>
      <c r="ID22" s="1087">
        <v>0.14082905389227554</v>
      </c>
      <c r="IE22" s="1088">
        <v>-0.34071333433435602</v>
      </c>
    </row>
    <row r="23" spans="1:240" s="1097" customFormat="1" ht="24" hidden="1" customHeight="1">
      <c r="A23" s="1089" t="s">
        <v>876</v>
      </c>
      <c r="B23" s="1090">
        <v>0</v>
      </c>
      <c r="C23" s="1090">
        <v>0</v>
      </c>
      <c r="D23" s="1090">
        <v>0</v>
      </c>
      <c r="E23" s="1090">
        <v>0</v>
      </c>
      <c r="F23" s="1090">
        <v>0</v>
      </c>
      <c r="G23" s="1090">
        <v>0</v>
      </c>
      <c r="H23" s="1090">
        <v>0</v>
      </c>
      <c r="I23" s="1090">
        <v>0</v>
      </c>
      <c r="J23" s="1090">
        <v>0</v>
      </c>
      <c r="K23" s="1090">
        <v>0</v>
      </c>
      <c r="L23" s="1090">
        <v>0</v>
      </c>
      <c r="M23" s="1090">
        <v>0</v>
      </c>
      <c r="N23" s="1090">
        <v>0</v>
      </c>
      <c r="O23" s="1090">
        <v>0</v>
      </c>
      <c r="P23" s="1090">
        <v>0</v>
      </c>
      <c r="Q23" s="1090">
        <v>0</v>
      </c>
      <c r="R23" s="1090">
        <v>0</v>
      </c>
      <c r="S23" s="1090"/>
      <c r="T23" s="1090">
        <v>0</v>
      </c>
      <c r="U23" s="1090">
        <v>0</v>
      </c>
      <c r="V23" s="1090">
        <v>0</v>
      </c>
      <c r="W23" s="1090">
        <v>0</v>
      </c>
      <c r="X23" s="1090">
        <v>0</v>
      </c>
      <c r="Y23" s="1090">
        <v>0</v>
      </c>
      <c r="Z23" s="1090">
        <v>0</v>
      </c>
      <c r="AA23" s="1090">
        <v>0</v>
      </c>
      <c r="AB23" s="1090">
        <v>0</v>
      </c>
      <c r="AC23" s="1090">
        <v>0</v>
      </c>
      <c r="AD23" s="1090">
        <v>0</v>
      </c>
      <c r="AE23" s="1090">
        <v>0</v>
      </c>
      <c r="AF23" s="1090">
        <v>0</v>
      </c>
      <c r="AG23" s="1090">
        <v>0</v>
      </c>
      <c r="AH23" s="1090">
        <v>0</v>
      </c>
      <c r="AI23" s="1090">
        <v>0</v>
      </c>
      <c r="AJ23" s="1090">
        <v>0</v>
      </c>
      <c r="AK23" s="1090"/>
      <c r="AL23" s="1090"/>
      <c r="AM23" s="1090">
        <v>0</v>
      </c>
      <c r="AN23" s="1090">
        <v>0</v>
      </c>
      <c r="AO23" s="1090">
        <v>0</v>
      </c>
      <c r="AP23" s="1090">
        <v>0</v>
      </c>
      <c r="AQ23" s="1090">
        <v>0</v>
      </c>
      <c r="AR23" s="1090">
        <v>0</v>
      </c>
      <c r="AS23" s="1090">
        <v>0</v>
      </c>
      <c r="AT23" s="1090">
        <v>0</v>
      </c>
      <c r="AU23" s="1090">
        <v>0</v>
      </c>
      <c r="AV23" s="1090">
        <v>0</v>
      </c>
      <c r="AW23" s="1090"/>
      <c r="AX23" s="1096">
        <v>0</v>
      </c>
      <c r="AY23" s="1090">
        <v>0</v>
      </c>
      <c r="AZ23" s="1090">
        <v>0</v>
      </c>
      <c r="BA23" s="1090">
        <v>0</v>
      </c>
      <c r="BB23" s="1090">
        <v>0</v>
      </c>
      <c r="BC23" s="1090">
        <v>0</v>
      </c>
      <c r="BD23" s="1090">
        <v>0</v>
      </c>
      <c r="BE23" s="1090">
        <v>0</v>
      </c>
      <c r="BF23" s="1090">
        <v>0</v>
      </c>
      <c r="BG23" s="1090">
        <v>0</v>
      </c>
      <c r="BH23" s="1090">
        <v>0</v>
      </c>
      <c r="BI23" s="1090">
        <v>0</v>
      </c>
      <c r="BJ23" s="1097">
        <v>0</v>
      </c>
      <c r="BK23" s="1097">
        <v>0</v>
      </c>
      <c r="BL23" s="1097">
        <v>0</v>
      </c>
      <c r="BM23" s="1097">
        <v>0</v>
      </c>
      <c r="BN23" s="1094">
        <v>0</v>
      </c>
      <c r="BO23" s="1092">
        <v>0</v>
      </c>
      <c r="BP23" s="1092">
        <v>0</v>
      </c>
      <c r="BQ23" s="1092">
        <v>0</v>
      </c>
      <c r="BR23" s="1097">
        <v>0</v>
      </c>
      <c r="BS23" s="1097">
        <v>0</v>
      </c>
      <c r="BT23" s="1097">
        <v>0</v>
      </c>
      <c r="BU23" s="1114">
        <v>0</v>
      </c>
      <c r="BV23" s="1114">
        <v>0</v>
      </c>
      <c r="BW23" s="1114">
        <v>0</v>
      </c>
      <c r="BX23" s="1114">
        <v>0</v>
      </c>
      <c r="BY23" s="1114">
        <v>0</v>
      </c>
      <c r="BZ23" s="1114">
        <v>1219.7162733917901</v>
      </c>
      <c r="CA23" s="1114">
        <v>-441.64808615295505</v>
      </c>
      <c r="CB23" s="1114">
        <v>1011.9636571580718</v>
      </c>
      <c r="CC23" s="1115">
        <v>1790.0318443969068</v>
      </c>
      <c r="CD23" s="1116">
        <v>0</v>
      </c>
      <c r="CE23" s="1114">
        <v>0</v>
      </c>
      <c r="CF23" s="1114">
        <v>0</v>
      </c>
      <c r="CG23" s="1114">
        <v>0</v>
      </c>
      <c r="CH23" s="1114"/>
      <c r="CI23" s="1114"/>
      <c r="CJ23" s="1114"/>
      <c r="CK23" s="1114"/>
      <c r="CL23" s="1114"/>
      <c r="CM23" s="1114"/>
      <c r="CN23" s="1114"/>
      <c r="CO23" s="1114"/>
      <c r="CP23" s="1114"/>
      <c r="CQ23" s="1114"/>
      <c r="CR23" s="1114"/>
      <c r="CS23" s="1114"/>
      <c r="CT23" s="1115"/>
      <c r="CU23" s="1114"/>
      <c r="CV23" s="1114"/>
      <c r="CW23" s="1114"/>
      <c r="CX23" s="1114"/>
      <c r="CY23" s="1114"/>
      <c r="CZ23" s="1114"/>
      <c r="DA23" s="1114"/>
      <c r="DB23" s="1114"/>
      <c r="DC23" s="1114"/>
      <c r="DD23" s="1114"/>
      <c r="DE23" s="1114"/>
      <c r="DF23" s="1114"/>
      <c r="DG23" s="1114"/>
      <c r="DH23" s="1114"/>
      <c r="DI23" s="1114"/>
      <c r="DJ23" s="1114"/>
      <c r="DK23" s="1115"/>
      <c r="DL23" s="1116">
        <v>0</v>
      </c>
      <c r="DM23" s="1114">
        <v>0</v>
      </c>
      <c r="DN23" s="1114">
        <v>0</v>
      </c>
      <c r="DO23" s="1114">
        <v>0</v>
      </c>
      <c r="DP23" s="1114">
        <v>0</v>
      </c>
      <c r="DQ23" s="1114">
        <v>0</v>
      </c>
      <c r="DR23" s="1114">
        <v>0</v>
      </c>
      <c r="DS23" s="1114">
        <v>0</v>
      </c>
      <c r="DT23" s="1114">
        <v>0</v>
      </c>
      <c r="DU23" s="1114">
        <v>0</v>
      </c>
      <c r="DV23" s="1114">
        <v>0</v>
      </c>
      <c r="DW23" s="1114">
        <v>0</v>
      </c>
      <c r="DX23" s="1114">
        <v>0</v>
      </c>
      <c r="DY23" s="1114">
        <v>0</v>
      </c>
      <c r="DZ23" s="1114">
        <v>0</v>
      </c>
      <c r="EA23" s="1114">
        <v>0</v>
      </c>
      <c r="EB23" s="1114">
        <v>0</v>
      </c>
      <c r="EC23" s="1115">
        <v>0</v>
      </c>
      <c r="ED23" s="1116">
        <v>0</v>
      </c>
      <c r="EE23" s="1090">
        <v>0</v>
      </c>
      <c r="EF23" s="1090">
        <v>0</v>
      </c>
      <c r="EG23" s="1090">
        <v>0</v>
      </c>
      <c r="EH23" s="1090">
        <v>0</v>
      </c>
      <c r="EI23" s="1090">
        <v>0</v>
      </c>
      <c r="EJ23" s="1090">
        <v>0</v>
      </c>
      <c r="EK23" s="1090">
        <v>0</v>
      </c>
      <c r="EL23" s="1090">
        <v>0</v>
      </c>
      <c r="EM23" s="1090">
        <v>0</v>
      </c>
      <c r="EN23" s="1090">
        <v>0</v>
      </c>
      <c r="EO23" s="1090">
        <v>0</v>
      </c>
      <c r="EP23" s="1090">
        <v>0</v>
      </c>
      <c r="EQ23" s="1090">
        <v>0</v>
      </c>
      <c r="ER23" s="1090">
        <v>0</v>
      </c>
      <c r="ES23" s="1090">
        <v>0</v>
      </c>
      <c r="ET23" s="1095">
        <v>0</v>
      </c>
      <c r="EU23" s="1096"/>
      <c r="EV23" s="1090"/>
      <c r="EW23" s="1090"/>
      <c r="EX23" s="1090"/>
      <c r="EY23" s="1090"/>
      <c r="EZ23" s="1090"/>
      <c r="FA23" s="1090"/>
      <c r="FB23" s="1090"/>
      <c r="FC23" s="1090"/>
      <c r="FD23" s="1090"/>
      <c r="FE23" s="1090"/>
      <c r="FF23" s="1090"/>
      <c r="FG23" s="1090"/>
      <c r="FH23" s="1090"/>
      <c r="FI23" s="1090"/>
      <c r="FJ23" s="1090"/>
      <c r="FK23" s="1090"/>
      <c r="FL23" s="1096"/>
      <c r="FM23" s="1090"/>
      <c r="FN23" s="1090"/>
      <c r="FO23" s="908">
        <f t="shared" si="0"/>
        <v>0</v>
      </c>
      <c r="FP23" s="1090"/>
      <c r="FQ23" s="1090"/>
      <c r="FR23" s="1090"/>
      <c r="FS23" s="908">
        <f t="shared" si="1"/>
        <v>0</v>
      </c>
      <c r="FT23" s="1090"/>
      <c r="FU23" s="1090"/>
      <c r="FV23" s="1090"/>
      <c r="FW23" s="908">
        <f t="shared" si="2"/>
        <v>0</v>
      </c>
      <c r="FX23" s="1090"/>
      <c r="FY23" s="1090"/>
      <c r="FZ23" s="1090"/>
      <c r="GA23" s="1090"/>
      <c r="GB23" s="1095"/>
      <c r="GC23" s="1096">
        <v>0</v>
      </c>
      <c r="GD23" s="1090">
        <v>0</v>
      </c>
      <c r="GE23" s="1090">
        <v>0</v>
      </c>
      <c r="GF23" s="908">
        <f t="shared" si="3"/>
        <v>0</v>
      </c>
      <c r="GG23" s="908">
        <v>0</v>
      </c>
      <c r="GH23" s="908">
        <v>0</v>
      </c>
      <c r="GI23" s="908">
        <v>0</v>
      </c>
      <c r="GJ23" s="908">
        <f t="shared" si="4"/>
        <v>0</v>
      </c>
      <c r="GK23" s="908"/>
      <c r="GL23" s="908"/>
      <c r="GM23" s="908"/>
      <c r="GN23" s="908">
        <f t="shared" si="5"/>
        <v>0</v>
      </c>
      <c r="GO23" s="908"/>
      <c r="GP23" s="1090"/>
      <c r="GQ23" s="1090"/>
      <c r="GR23" s="1090">
        <f t="shared" si="6"/>
        <v>0</v>
      </c>
      <c r="GS23" s="1073">
        <f t="shared" si="7"/>
        <v>0</v>
      </c>
      <c r="GT23" s="1090"/>
      <c r="GU23" s="1090"/>
      <c r="GV23" s="1090"/>
      <c r="GW23" s="1090"/>
      <c r="GX23" s="1090"/>
      <c r="GY23" s="1090"/>
      <c r="GZ23" s="1090"/>
      <c r="HA23" s="1090"/>
      <c r="HB23" s="1090"/>
      <c r="HC23" s="1090"/>
      <c r="HD23" s="1090"/>
      <c r="HE23" s="1090"/>
      <c r="HF23" s="1090"/>
      <c r="HG23" s="1090"/>
      <c r="HH23" s="1090"/>
      <c r="HI23" s="1090"/>
      <c r="HJ23" s="1084"/>
      <c r="HK23" s="1077"/>
      <c r="HL23" s="908"/>
      <c r="HM23" s="908"/>
      <c r="HN23" s="908"/>
      <c r="HO23" s="908"/>
      <c r="HP23" s="908"/>
      <c r="HQ23" s="908"/>
      <c r="HR23" s="908"/>
      <c r="HS23" s="908"/>
      <c r="HT23" s="908"/>
      <c r="HU23" s="908"/>
      <c r="HV23" s="908"/>
      <c r="HW23" s="908"/>
      <c r="HX23" s="908"/>
      <c r="HY23" s="908"/>
      <c r="HZ23" s="908"/>
      <c r="IA23" s="1073"/>
      <c r="IB23" s="1077"/>
      <c r="IC23" s="908"/>
      <c r="ID23" s="908"/>
      <c r="IE23" s="1073"/>
    </row>
    <row r="24" spans="1:240" s="1097" customFormat="1" ht="24" hidden="1" customHeight="1">
      <c r="A24" s="1089" t="s">
        <v>877</v>
      </c>
      <c r="B24" s="1090">
        <v>0</v>
      </c>
      <c r="C24" s="1090">
        <v>0</v>
      </c>
      <c r="D24" s="1090">
        <v>0</v>
      </c>
      <c r="E24" s="1090">
        <v>0</v>
      </c>
      <c r="F24" s="1090">
        <v>0</v>
      </c>
      <c r="G24" s="1090">
        <v>0</v>
      </c>
      <c r="H24" s="1090">
        <v>0</v>
      </c>
      <c r="I24" s="1090">
        <v>0</v>
      </c>
      <c r="J24" s="1090">
        <v>0</v>
      </c>
      <c r="K24" s="1090">
        <v>0</v>
      </c>
      <c r="L24" s="1090">
        <v>0</v>
      </c>
      <c r="M24" s="1090">
        <v>0</v>
      </c>
      <c r="N24" s="1090">
        <v>0</v>
      </c>
      <c r="O24" s="1090">
        <v>0</v>
      </c>
      <c r="P24" s="1090">
        <v>0</v>
      </c>
      <c r="Q24" s="1090">
        <v>0</v>
      </c>
      <c r="R24" s="1090">
        <v>0</v>
      </c>
      <c r="S24" s="1090"/>
      <c r="T24" s="1090">
        <v>0</v>
      </c>
      <c r="U24" s="1090">
        <v>0</v>
      </c>
      <c r="V24" s="1090">
        <v>0</v>
      </c>
      <c r="W24" s="1090">
        <v>0</v>
      </c>
      <c r="X24" s="1090">
        <v>0</v>
      </c>
      <c r="Y24" s="1090">
        <v>0</v>
      </c>
      <c r="Z24" s="1090">
        <v>0</v>
      </c>
      <c r="AA24" s="1090">
        <v>0</v>
      </c>
      <c r="AB24" s="1090">
        <v>0</v>
      </c>
      <c r="AC24" s="1090">
        <v>0</v>
      </c>
      <c r="AD24" s="1090">
        <v>0</v>
      </c>
      <c r="AE24" s="1090">
        <v>0</v>
      </c>
      <c r="AF24" s="1090">
        <v>0</v>
      </c>
      <c r="AG24" s="1090">
        <v>0</v>
      </c>
      <c r="AH24" s="1090">
        <v>0</v>
      </c>
      <c r="AI24" s="1090">
        <v>0</v>
      </c>
      <c r="AJ24" s="1090">
        <v>0</v>
      </c>
      <c r="AK24" s="1090"/>
      <c r="AL24" s="1090"/>
      <c r="AM24" s="1090">
        <v>0</v>
      </c>
      <c r="AN24" s="1090">
        <v>0</v>
      </c>
      <c r="AO24" s="1090">
        <v>0</v>
      </c>
      <c r="AP24" s="1090">
        <v>0</v>
      </c>
      <c r="AQ24" s="1090">
        <v>0</v>
      </c>
      <c r="AR24" s="1090">
        <v>0</v>
      </c>
      <c r="AS24" s="1090">
        <v>0</v>
      </c>
      <c r="AT24" s="1090">
        <v>0</v>
      </c>
      <c r="AU24" s="1090">
        <v>0</v>
      </c>
      <c r="AV24" s="1090">
        <v>0</v>
      </c>
      <c r="AW24" s="1090"/>
      <c r="AX24" s="1096">
        <v>0</v>
      </c>
      <c r="AY24" s="1090">
        <v>0</v>
      </c>
      <c r="AZ24" s="1090">
        <v>0</v>
      </c>
      <c r="BA24" s="1090">
        <v>0</v>
      </c>
      <c r="BB24" s="1090">
        <v>0</v>
      </c>
      <c r="BC24" s="1090">
        <v>0</v>
      </c>
      <c r="BD24" s="1090">
        <v>0</v>
      </c>
      <c r="BE24" s="1090">
        <v>0</v>
      </c>
      <c r="BF24" s="1090">
        <v>0</v>
      </c>
      <c r="BG24" s="1090">
        <v>0</v>
      </c>
      <c r="BH24" s="1090">
        <v>0</v>
      </c>
      <c r="BI24" s="1090">
        <v>0</v>
      </c>
      <c r="BJ24" s="1097">
        <v>0</v>
      </c>
      <c r="BK24" s="1097">
        <v>0</v>
      </c>
      <c r="BL24" s="1097">
        <v>0</v>
      </c>
      <c r="BM24" s="1097">
        <v>0</v>
      </c>
      <c r="BN24" s="1094">
        <v>0</v>
      </c>
      <c r="BO24" s="1092">
        <v>0</v>
      </c>
      <c r="BP24" s="1092">
        <v>0</v>
      </c>
      <c r="BQ24" s="1092">
        <v>0</v>
      </c>
      <c r="BR24" s="1097">
        <v>0</v>
      </c>
      <c r="BS24" s="1097">
        <v>0</v>
      </c>
      <c r="BT24" s="1097">
        <v>0</v>
      </c>
      <c r="BU24" s="1114">
        <v>0</v>
      </c>
      <c r="BV24" s="1114">
        <v>0</v>
      </c>
      <c r="BW24" s="1114">
        <v>0</v>
      </c>
      <c r="BX24" s="1114">
        <v>0</v>
      </c>
      <c r="BY24" s="1114">
        <v>0</v>
      </c>
      <c r="BZ24" s="1114"/>
      <c r="CA24" s="1114"/>
      <c r="CB24" s="1114"/>
      <c r="CC24" s="1115"/>
      <c r="CD24" s="1116">
        <v>0</v>
      </c>
      <c r="CE24" s="1114">
        <v>0</v>
      </c>
      <c r="CF24" s="1114">
        <v>0</v>
      </c>
      <c r="CG24" s="1114">
        <v>0</v>
      </c>
      <c r="CH24" s="1114"/>
      <c r="CI24" s="1114"/>
      <c r="CJ24" s="1114"/>
      <c r="CK24" s="1114"/>
      <c r="CL24" s="1114"/>
      <c r="CM24" s="1114"/>
      <c r="CN24" s="1114"/>
      <c r="CO24" s="1114"/>
      <c r="CP24" s="1114"/>
      <c r="CQ24" s="1114"/>
      <c r="CR24" s="1114"/>
      <c r="CS24" s="1114"/>
      <c r="CT24" s="1115"/>
      <c r="CU24" s="1114"/>
      <c r="CV24" s="1114"/>
      <c r="CW24" s="1114"/>
      <c r="CX24" s="1114"/>
      <c r="CY24" s="1114"/>
      <c r="CZ24" s="1114"/>
      <c r="DA24" s="1114"/>
      <c r="DB24" s="1114"/>
      <c r="DC24" s="1114"/>
      <c r="DD24" s="1114"/>
      <c r="DE24" s="1114"/>
      <c r="DF24" s="1114"/>
      <c r="DG24" s="1114"/>
      <c r="DH24" s="1114"/>
      <c r="DI24" s="1114"/>
      <c r="DJ24" s="1114"/>
      <c r="DK24" s="1115"/>
      <c r="DL24" s="1116">
        <v>0</v>
      </c>
      <c r="DM24" s="1114">
        <v>0</v>
      </c>
      <c r="DN24" s="1114">
        <v>0</v>
      </c>
      <c r="DO24" s="1114">
        <v>0</v>
      </c>
      <c r="DP24" s="1114">
        <v>0</v>
      </c>
      <c r="DQ24" s="1114">
        <v>0</v>
      </c>
      <c r="DR24" s="1114">
        <v>0</v>
      </c>
      <c r="DS24" s="1114">
        <v>0</v>
      </c>
      <c r="DT24" s="1114">
        <v>0</v>
      </c>
      <c r="DU24" s="1114">
        <v>0</v>
      </c>
      <c r="DV24" s="1114">
        <v>0</v>
      </c>
      <c r="DW24" s="1114">
        <v>0</v>
      </c>
      <c r="DX24" s="1114">
        <v>0</v>
      </c>
      <c r="DY24" s="1114">
        <v>0</v>
      </c>
      <c r="DZ24" s="1114">
        <v>0</v>
      </c>
      <c r="EA24" s="1114">
        <v>0</v>
      </c>
      <c r="EB24" s="1114">
        <v>0</v>
      </c>
      <c r="EC24" s="1115">
        <v>0</v>
      </c>
      <c r="ED24" s="1116">
        <v>0</v>
      </c>
      <c r="EE24" s="1090">
        <v>0</v>
      </c>
      <c r="EF24" s="1090">
        <v>0</v>
      </c>
      <c r="EG24" s="1090">
        <v>0</v>
      </c>
      <c r="EH24" s="1090">
        <v>0</v>
      </c>
      <c r="EI24" s="1090">
        <v>0</v>
      </c>
      <c r="EJ24" s="1090">
        <v>0</v>
      </c>
      <c r="EK24" s="1090">
        <v>0</v>
      </c>
      <c r="EL24" s="1090">
        <v>0</v>
      </c>
      <c r="EM24" s="1090">
        <v>0</v>
      </c>
      <c r="EN24" s="1090">
        <v>0</v>
      </c>
      <c r="EO24" s="1090">
        <v>0</v>
      </c>
      <c r="EP24" s="1090">
        <v>0</v>
      </c>
      <c r="EQ24" s="1090">
        <v>0</v>
      </c>
      <c r="ER24" s="1090">
        <v>0</v>
      </c>
      <c r="ES24" s="1090">
        <v>0</v>
      </c>
      <c r="ET24" s="1095">
        <v>0</v>
      </c>
      <c r="EU24" s="1096"/>
      <c r="EV24" s="1090"/>
      <c r="EW24" s="1090"/>
      <c r="EX24" s="1090"/>
      <c r="EY24" s="1090"/>
      <c r="EZ24" s="1090"/>
      <c r="FA24" s="1090"/>
      <c r="FB24" s="1090"/>
      <c r="FC24" s="1090"/>
      <c r="FD24" s="1090"/>
      <c r="FE24" s="1090"/>
      <c r="FF24" s="1090"/>
      <c r="FG24" s="1090"/>
      <c r="FH24" s="1090"/>
      <c r="FI24" s="1090"/>
      <c r="FJ24" s="1090"/>
      <c r="FK24" s="1090"/>
      <c r="FL24" s="1096"/>
      <c r="FM24" s="1090"/>
      <c r="FN24" s="1090"/>
      <c r="FO24" s="908">
        <f t="shared" si="0"/>
        <v>0</v>
      </c>
      <c r="FP24" s="1090"/>
      <c r="FQ24" s="1090"/>
      <c r="FR24" s="1090"/>
      <c r="FS24" s="908">
        <f t="shared" si="1"/>
        <v>0</v>
      </c>
      <c r="FT24" s="1090"/>
      <c r="FU24" s="1090"/>
      <c r="FV24" s="1090"/>
      <c r="FW24" s="908">
        <f t="shared" si="2"/>
        <v>0</v>
      </c>
      <c r="FX24" s="1090"/>
      <c r="FY24" s="1090"/>
      <c r="FZ24" s="1090"/>
      <c r="GA24" s="1090"/>
      <c r="GB24" s="1095"/>
      <c r="GC24" s="1096">
        <v>0</v>
      </c>
      <c r="GD24" s="1090">
        <v>0</v>
      </c>
      <c r="GE24" s="1090">
        <v>0</v>
      </c>
      <c r="GF24" s="908">
        <f t="shared" si="3"/>
        <v>0</v>
      </c>
      <c r="GG24" s="908">
        <v>0</v>
      </c>
      <c r="GH24" s="908">
        <v>0</v>
      </c>
      <c r="GI24" s="908">
        <v>0</v>
      </c>
      <c r="GJ24" s="908">
        <f t="shared" si="4"/>
        <v>0</v>
      </c>
      <c r="GK24" s="908"/>
      <c r="GL24" s="908"/>
      <c r="GM24" s="908"/>
      <c r="GN24" s="908">
        <f t="shared" si="5"/>
        <v>0</v>
      </c>
      <c r="GO24" s="908"/>
      <c r="GP24" s="1090"/>
      <c r="GQ24" s="1090"/>
      <c r="GR24" s="1090">
        <f t="shared" si="6"/>
        <v>0</v>
      </c>
      <c r="GS24" s="1073">
        <f t="shared" si="7"/>
        <v>0</v>
      </c>
      <c r="GT24" s="1090"/>
      <c r="GU24" s="1090"/>
      <c r="GV24" s="1090"/>
      <c r="GW24" s="1090"/>
      <c r="GX24" s="1090"/>
      <c r="GY24" s="1090"/>
      <c r="GZ24" s="1090"/>
      <c r="HA24" s="1090"/>
      <c r="HB24" s="1090"/>
      <c r="HC24" s="1090"/>
      <c r="HD24" s="1090"/>
      <c r="HE24" s="1090"/>
      <c r="HF24" s="1090"/>
      <c r="HG24" s="1090"/>
      <c r="HH24" s="1090"/>
      <c r="HI24" s="1090"/>
      <c r="HJ24" s="1073"/>
      <c r="HK24" s="1077"/>
      <c r="HL24" s="908"/>
      <c r="HM24" s="908"/>
      <c r="HN24" s="908"/>
      <c r="HO24" s="908"/>
      <c r="HP24" s="908"/>
      <c r="HQ24" s="908"/>
      <c r="HR24" s="908"/>
      <c r="HS24" s="908"/>
      <c r="HT24" s="908"/>
      <c r="HU24" s="908"/>
      <c r="HV24" s="908"/>
      <c r="HW24" s="908"/>
      <c r="HX24" s="908"/>
      <c r="HY24" s="908"/>
      <c r="HZ24" s="908"/>
      <c r="IA24" s="1073"/>
      <c r="IB24" s="1077"/>
      <c r="IC24" s="908"/>
      <c r="ID24" s="908"/>
      <c r="IE24" s="1073"/>
    </row>
    <row r="25" spans="1:240" ht="21" customHeight="1">
      <c r="A25" s="1089" t="s">
        <v>878</v>
      </c>
      <c r="B25" s="930">
        <v>118.09447345510483</v>
      </c>
      <c r="C25" s="930">
        <v>504.33264902000013</v>
      </c>
      <c r="D25" s="930">
        <v>219.82404091016011</v>
      </c>
      <c r="E25" s="930">
        <v>842.25116338526516</v>
      </c>
      <c r="F25" s="930">
        <v>-537.82336915313749</v>
      </c>
      <c r="G25" s="930">
        <v>-424.4051753333938</v>
      </c>
      <c r="H25" s="930">
        <v>-476.48806140351513</v>
      </c>
      <c r="I25" s="930">
        <v>-1438.7166058900464</v>
      </c>
      <c r="J25" s="930">
        <v>-129.54248258211709</v>
      </c>
      <c r="K25" s="930">
        <v>132.43306595800107</v>
      </c>
      <c r="L25" s="930">
        <v>82.806262777093295</v>
      </c>
      <c r="M25" s="930">
        <v>85.696846152977287</v>
      </c>
      <c r="N25" s="930">
        <v>324.20374677189278</v>
      </c>
      <c r="O25" s="930">
        <v>150.38765860159063</v>
      </c>
      <c r="P25" s="930">
        <v>-506.35140872687123</v>
      </c>
      <c r="Q25" s="930">
        <v>-31.760003353387834</v>
      </c>
      <c r="R25" s="930">
        <v>-542.52859970519182</v>
      </c>
      <c r="S25" s="930"/>
      <c r="T25" s="930">
        <v>-840.67158247000032</v>
      </c>
      <c r="U25" s="930">
        <v>-596.08047429489045</v>
      </c>
      <c r="V25" s="930">
        <v>367.19298047593441</v>
      </c>
      <c r="W25" s="930">
        <v>-1069.5590762889565</v>
      </c>
      <c r="X25" s="930">
        <v>-259.42647780000004</v>
      </c>
      <c r="Y25" s="930">
        <v>98.030892980000019</v>
      </c>
      <c r="Z25" s="930">
        <v>266.57878226620011</v>
      </c>
      <c r="AA25" s="930">
        <v>105.1831974462001</v>
      </c>
      <c r="AB25" s="930">
        <v>231.43872001</v>
      </c>
      <c r="AC25" s="930">
        <v>600.57422617725945</v>
      </c>
      <c r="AD25" s="930">
        <v>-310.36207773970006</v>
      </c>
      <c r="AE25" s="930">
        <v>521.65086844755933</v>
      </c>
      <c r="AF25" s="930">
        <v>28.934219633454799</v>
      </c>
      <c r="AG25" s="930">
        <v>461.18038495921792</v>
      </c>
      <c r="AH25" s="930">
        <v>-42.149766318884417</v>
      </c>
      <c r="AI25" s="930">
        <v>447.9648382737883</v>
      </c>
      <c r="AJ25" s="930">
        <v>5.2398278785912566</v>
      </c>
      <c r="AK25" s="930"/>
      <c r="AL25" s="930"/>
      <c r="AM25" s="930">
        <v>-446.18725201524092</v>
      </c>
      <c r="AN25" s="930">
        <v>-74.589038788971664</v>
      </c>
      <c r="AO25" s="930">
        <v>196.31974321302849</v>
      </c>
      <c r="AP25" s="930">
        <v>-324.45654759118406</v>
      </c>
      <c r="AQ25" s="930">
        <v>385.47810810004233</v>
      </c>
      <c r="AR25" s="930">
        <v>-318.5947951660205</v>
      </c>
      <c r="AS25" s="930">
        <v>-111.90247829975557</v>
      </c>
      <c r="AT25" s="930">
        <v>-45.019165365733741</v>
      </c>
      <c r="AU25" s="930">
        <v>240.51083311959982</v>
      </c>
      <c r="AV25" s="930">
        <v>27.165332218020666</v>
      </c>
      <c r="AW25" s="930"/>
      <c r="AX25" s="1085">
        <v>-389.7262859057094</v>
      </c>
      <c r="AY25" s="930">
        <v>-24.217557171091915</v>
      </c>
      <c r="AZ25" s="930">
        <v>369.45480992552672</v>
      </c>
      <c r="BA25" s="930">
        <v>-44.489033151274562</v>
      </c>
      <c r="BB25" s="930">
        <v>34.874356366335867</v>
      </c>
      <c r="BC25" s="930">
        <v>563.66664033803193</v>
      </c>
      <c r="BD25" s="930">
        <v>-142.26078024595597</v>
      </c>
      <c r="BE25" s="930">
        <v>243.18235236841167</v>
      </c>
      <c r="BF25" s="930">
        <v>-628.12950263088817</v>
      </c>
      <c r="BG25" s="930">
        <v>579.38552101790901</v>
      </c>
      <c r="BH25" s="930">
        <v>-54.146870311821935</v>
      </c>
      <c r="BI25" s="930">
        <v>-102.89085192480111</v>
      </c>
      <c r="BJ25" s="930">
        <v>-572.48171839778183</v>
      </c>
      <c r="BK25" s="930">
        <v>118.14700378370571</v>
      </c>
      <c r="BL25" s="930">
        <v>515.98080294626141</v>
      </c>
      <c r="BM25" s="930">
        <v>61.646088332185272</v>
      </c>
      <c r="BN25" s="1082">
        <v>-1222.7249325911835</v>
      </c>
      <c r="BO25" s="1080">
        <v>-908.63555613059827</v>
      </c>
      <c r="BP25" s="1080">
        <v>432.01283557024408</v>
      </c>
      <c r="BQ25" s="1080">
        <v>-1699.3476531515378</v>
      </c>
      <c r="BR25" s="930">
        <v>559.57216613160529</v>
      </c>
      <c r="BS25" s="930">
        <v>-381.40778477017261</v>
      </c>
      <c r="BT25" s="930">
        <v>-200.8005668465774</v>
      </c>
      <c r="BU25" s="1055">
        <v>-22.636185485144733</v>
      </c>
      <c r="BV25" s="1055">
        <v>-599.9599236669419</v>
      </c>
      <c r="BW25" s="1055">
        <v>812.93550729880246</v>
      </c>
      <c r="BX25" s="1055">
        <v>1305.6086911889677</v>
      </c>
      <c r="BY25" s="1055">
        <v>1518.5842748208283</v>
      </c>
      <c r="BZ25" s="1055">
        <v>1219.7162733917901</v>
      </c>
      <c r="CA25" s="1055">
        <v>-441.64808615295505</v>
      </c>
      <c r="CB25" s="1055">
        <v>1011.9636571580718</v>
      </c>
      <c r="CC25" s="1083">
        <v>1790.0318443969068</v>
      </c>
      <c r="CD25" s="1117">
        <v>-1885.1038008366697</v>
      </c>
      <c r="CE25" s="1055">
        <v>-117.50894297105395</v>
      </c>
      <c r="CF25" s="1055">
        <v>789.69014480570411</v>
      </c>
      <c r="CG25" s="1055">
        <v>-1212.9225990020193</v>
      </c>
      <c r="CH25" s="1055">
        <v>276.95225475364185</v>
      </c>
      <c r="CI25" s="1055">
        <v>421.4849544520581</v>
      </c>
      <c r="CJ25" s="1055">
        <v>-464.29385689624286</v>
      </c>
      <c r="CK25" s="1055">
        <v>234.14335230945707</v>
      </c>
      <c r="CL25" s="1055">
        <v>-514.30778915842484</v>
      </c>
      <c r="CM25" s="1055">
        <v>244.44973904031986</v>
      </c>
      <c r="CN25" s="1055">
        <v>730.52381465065173</v>
      </c>
      <c r="CO25" s="1055">
        <v>460.66576453254669</v>
      </c>
      <c r="CP25" s="1055">
        <v>131.82765381032132</v>
      </c>
      <c r="CQ25" s="1055">
        <v>896.96252310916395</v>
      </c>
      <c r="CR25" s="1055">
        <v>-389.11625633273718</v>
      </c>
      <c r="CS25" s="1055">
        <v>639.67392058674807</v>
      </c>
      <c r="CT25" s="1083">
        <v>1.3865022355911731</v>
      </c>
      <c r="CU25" s="1055">
        <v>-567.94939278233028</v>
      </c>
      <c r="CV25" s="1055">
        <v>1707.3773412125697</v>
      </c>
      <c r="CW25" s="1055">
        <v>11.241811926647067</v>
      </c>
      <c r="CX25" s="1055">
        <v>1150.6697603568864</v>
      </c>
      <c r="CY25" s="1055">
        <v>-999.75829580475784</v>
      </c>
      <c r="CZ25" s="1055">
        <v>-289.34113516950703</v>
      </c>
      <c r="DA25" s="1055">
        <v>258.08662955145201</v>
      </c>
      <c r="DB25" s="1055">
        <v>-1031.012801422813</v>
      </c>
      <c r="DC25" s="1055">
        <v>472.47389960531711</v>
      </c>
      <c r="DD25" s="1055">
        <v>424.5397886237443</v>
      </c>
      <c r="DE25" s="1055">
        <v>456.26586464891494</v>
      </c>
      <c r="DF25" s="1055">
        <v>1353.2795528779764</v>
      </c>
      <c r="DG25" s="1055">
        <v>-845.08791035499144</v>
      </c>
      <c r="DH25" s="1055">
        <v>-721.22844689092801</v>
      </c>
      <c r="DI25" s="1055">
        <v>-160.68397924999596</v>
      </c>
      <c r="DJ25" s="1055">
        <v>-1727.0003364959155</v>
      </c>
      <c r="DK25" s="1083">
        <v>-254.06382468386553</v>
      </c>
      <c r="DL25" s="1117">
        <v>-841.42340457596299</v>
      </c>
      <c r="DM25" s="1055">
        <v>730.24616984639715</v>
      </c>
      <c r="DN25" s="1055">
        <v>873.15213581104661</v>
      </c>
      <c r="DO25" s="1055">
        <v>761.97490108148077</v>
      </c>
      <c r="DP25" s="1055">
        <v>-512.44369306046769</v>
      </c>
      <c r="DQ25" s="1055">
        <v>-410.19346658123732</v>
      </c>
      <c r="DR25" s="1055">
        <v>109.92724348633575</v>
      </c>
      <c r="DS25" s="1055">
        <v>-812.70991615536923</v>
      </c>
      <c r="DT25" s="1055">
        <v>-50.73501507388854</v>
      </c>
      <c r="DU25" s="1055">
        <v>1396.0327351341787</v>
      </c>
      <c r="DV25" s="1055">
        <v>-12.497666025488376</v>
      </c>
      <c r="DW25" s="1055">
        <v>-1798.9053565497022</v>
      </c>
      <c r="DX25" s="1055">
        <v>-415.3702874410119</v>
      </c>
      <c r="DY25" s="1055">
        <v>-197.03176728402758</v>
      </c>
      <c r="DZ25" s="1055">
        <v>-1333.0505627788891</v>
      </c>
      <c r="EA25" s="1055">
        <v>-2519.644099593278</v>
      </c>
      <c r="EB25" s="1055">
        <v>-4049.7264296561948</v>
      </c>
      <c r="EC25" s="1083">
        <v>-1685.344681490116</v>
      </c>
      <c r="ED25" s="1118">
        <v>-1099.4514632440553</v>
      </c>
      <c r="EE25" s="1118">
        <v>673.39287080819747</v>
      </c>
      <c r="EF25" s="1118">
        <v>-2004.1697440369205</v>
      </c>
      <c r="EG25" s="1118">
        <v>-2430.2283364727782</v>
      </c>
      <c r="EH25" s="1055">
        <v>2839.424442623816</v>
      </c>
      <c r="EI25" s="930">
        <v>-1284.1093389824539</v>
      </c>
      <c r="EJ25" s="930">
        <v>196.69138879318237</v>
      </c>
      <c r="EK25" s="930">
        <v>1752.0064924345445</v>
      </c>
      <c r="EL25" s="930">
        <v>-898.73729414017009</v>
      </c>
      <c r="EM25" s="930">
        <v>985.71749486116175</v>
      </c>
      <c r="EN25" s="930">
        <v>2905.1846756824216</v>
      </c>
      <c r="EO25" s="930">
        <v>2992.1648764034135</v>
      </c>
      <c r="EP25" s="930">
        <v>-2083.6552833816377</v>
      </c>
      <c r="EQ25" s="930">
        <v>-700.79466472639035</v>
      </c>
      <c r="ER25" s="930">
        <v>-1712.1473592518118</v>
      </c>
      <c r="ES25" s="930">
        <v>-4496.5973073598398</v>
      </c>
      <c r="ET25" s="1084">
        <v>-2182.6542749946598</v>
      </c>
      <c r="EU25" s="1085">
        <v>-225.44165223124219</v>
      </c>
      <c r="EV25" s="930">
        <v>1031.5298850364209</v>
      </c>
      <c r="EW25" s="930">
        <v>-1591.8922515909605</v>
      </c>
      <c r="EX25" s="930">
        <v>-785.80401878578186</v>
      </c>
      <c r="EY25" s="930">
        <v>-918.57466718044134</v>
      </c>
      <c r="EZ25" s="930">
        <v>-1085.4979398046321</v>
      </c>
      <c r="FA25" s="930">
        <v>1377.7958976070724</v>
      </c>
      <c r="FB25" s="930">
        <v>-626.27670937800121</v>
      </c>
      <c r="FC25" s="930">
        <v>-541.73188103729206</v>
      </c>
      <c r="FD25" s="930">
        <v>-65.559584269491197</v>
      </c>
      <c r="FE25" s="930">
        <v>157.56496970278454</v>
      </c>
      <c r="FF25" s="930">
        <v>-449.72649560399867</v>
      </c>
      <c r="FG25" s="930">
        <v>769.17590051097227</v>
      </c>
      <c r="FH25" s="930">
        <v>183.51679903896903</v>
      </c>
      <c r="FI25" s="930">
        <v>1230.7266694795403</v>
      </c>
      <c r="FJ25" s="930">
        <v>2183.4193690294819</v>
      </c>
      <c r="FK25" s="930">
        <v>321.61214526170016</v>
      </c>
      <c r="FL25" s="1085">
        <v>-716.77988951889517</v>
      </c>
      <c r="FM25" s="930">
        <v>3379.8604105720465</v>
      </c>
      <c r="FN25" s="930">
        <v>-14.393717820394516</v>
      </c>
      <c r="FO25" s="930">
        <f t="shared" si="0"/>
        <v>2648.6868032327566</v>
      </c>
      <c r="FP25" s="930">
        <v>-1015.2726235016222</v>
      </c>
      <c r="FQ25" s="930">
        <v>201.09719492042063</v>
      </c>
      <c r="FR25" s="930">
        <v>2415.1979273763018</v>
      </c>
      <c r="FS25" s="930">
        <f t="shared" si="1"/>
        <v>1601.0224987951001</v>
      </c>
      <c r="FT25" s="930">
        <v>-2377.9613769132702</v>
      </c>
      <c r="FU25" s="930">
        <v>-2369.3166355643502</v>
      </c>
      <c r="FV25" s="930">
        <v>1511.3788895586056</v>
      </c>
      <c r="FW25" s="930">
        <f t="shared" si="2"/>
        <v>-3235.8991229190151</v>
      </c>
      <c r="FX25" s="930">
        <v>-15540.851799023105</v>
      </c>
      <c r="FY25" s="930">
        <v>411.17382685226346</v>
      </c>
      <c r="FZ25" s="930">
        <v>14987.929795243675</v>
      </c>
      <c r="GA25" s="930">
        <v>-141.74817692716599</v>
      </c>
      <c r="GB25" s="1084">
        <v>872.06200218167635</v>
      </c>
      <c r="GC25" s="1085">
        <v>-2021.6546942588282</v>
      </c>
      <c r="GD25" s="930">
        <v>-5328.4187727607514</v>
      </c>
      <c r="GE25" s="930">
        <v>4422.3746092444162</v>
      </c>
      <c r="GF25" s="930">
        <f t="shared" si="3"/>
        <v>-2927.6988577751636</v>
      </c>
      <c r="GG25" s="930">
        <v>-733.2203506286354</v>
      </c>
      <c r="GH25" s="930">
        <v>-706.80577222718887</v>
      </c>
      <c r="GI25" s="930">
        <v>2220.0074734402256</v>
      </c>
      <c r="GJ25" s="930">
        <f t="shared" si="4"/>
        <v>779.98135058440141</v>
      </c>
      <c r="GK25" s="930">
        <v>-9161.3692944594459</v>
      </c>
      <c r="GL25" s="930">
        <v>1717.4368815220962</v>
      </c>
      <c r="GM25" s="930">
        <v>10409.950273102055</v>
      </c>
      <c r="GN25" s="930">
        <f t="shared" si="5"/>
        <v>2966.0178601647058</v>
      </c>
      <c r="GO25" s="930">
        <v>-3562.1556250427443</v>
      </c>
      <c r="GP25" s="930">
        <v>-6571.635733231361</v>
      </c>
      <c r="GQ25" s="930">
        <v>-3549.5809751092988</v>
      </c>
      <c r="GR25" s="930">
        <f t="shared" si="6"/>
        <v>-13683.372333383404</v>
      </c>
      <c r="GS25" s="1084">
        <f t="shared" si="7"/>
        <v>-12865.071980409461</v>
      </c>
      <c r="GT25" s="930">
        <v>-4363.6996606061111</v>
      </c>
      <c r="GU25" s="930">
        <v>8751.8525471896119</v>
      </c>
      <c r="GV25" s="930">
        <v>1011.3336129377899</v>
      </c>
      <c r="GW25" s="930">
        <v>5399.4864995212902</v>
      </c>
      <c r="GX25" s="930">
        <v>-3518.0950815787378</v>
      </c>
      <c r="GY25" s="930">
        <v>-1461.8814713144197</v>
      </c>
      <c r="GZ25" s="930">
        <v>5844.1348076074601</v>
      </c>
      <c r="HA25" s="930">
        <v>864.15825471430207</v>
      </c>
      <c r="HB25" s="930">
        <v>-11046.478855418831</v>
      </c>
      <c r="HC25" s="930">
        <v>-1639.4595658795834</v>
      </c>
      <c r="HD25" s="930">
        <v>-276.21608948552512</v>
      </c>
      <c r="HE25" s="930">
        <v>-12962.154510783939</v>
      </c>
      <c r="HF25" s="930">
        <v>1922.8713332239286</v>
      </c>
      <c r="HG25" s="930">
        <v>103.09996570547391</v>
      </c>
      <c r="HH25" s="930">
        <v>912.76834329074291</v>
      </c>
      <c r="HI25" s="930">
        <v>2938.739642220145</v>
      </c>
      <c r="HJ25" s="1084">
        <v>-3759.7701143282025</v>
      </c>
      <c r="HK25" s="1085">
        <v>-8583.7562253694759</v>
      </c>
      <c r="HL25" s="930">
        <v>-2094.1441908030197</v>
      </c>
      <c r="HM25" s="930">
        <v>6286.7079406289595</v>
      </c>
      <c r="HN25" s="930">
        <v>-4391.1924755435375</v>
      </c>
      <c r="HO25" s="930">
        <v>4138.3264772840485</v>
      </c>
      <c r="HP25" s="930">
        <v>-1759.9165722075734</v>
      </c>
      <c r="HQ25" s="930">
        <v>-5159.8427283472847</v>
      </c>
      <c r="HR25" s="930">
        <v>-2781.4328232708099</v>
      </c>
      <c r="HS25" s="930">
        <v>6055.7049842222768</v>
      </c>
      <c r="HT25" s="930">
        <v>9404.0375130453231</v>
      </c>
      <c r="HU25" s="930">
        <v>63.539743143377784</v>
      </c>
      <c r="HV25" s="930">
        <v>15523.282240410976</v>
      </c>
      <c r="HW25" s="930">
        <v>4158.7098793316209</v>
      </c>
      <c r="HX25" s="930">
        <v>-2710.7234250674719</v>
      </c>
      <c r="HY25" s="930">
        <v>-14759.866370902551</v>
      </c>
      <c r="HZ25" s="930">
        <v>-13311.879916638403</v>
      </c>
      <c r="IA25" s="1084">
        <v>-4961.2229750417728</v>
      </c>
      <c r="IB25" s="1085">
        <v>2144.0449531811828</v>
      </c>
      <c r="IC25" s="930">
        <v>-10891.766915621967</v>
      </c>
      <c r="ID25" s="930">
        <v>15014.776053030033</v>
      </c>
      <c r="IE25" s="1084">
        <v>6267.0540905892485</v>
      </c>
    </row>
    <row r="26" spans="1:240" s="1053" customFormat="1" ht="21" customHeight="1">
      <c r="A26" s="1109" t="s">
        <v>879</v>
      </c>
      <c r="B26" s="1068">
        <v>-886.20041346000016</v>
      </c>
      <c r="C26" s="1068">
        <v>-187.15753258000001</v>
      </c>
      <c r="D26" s="1068">
        <v>16.796774530000135</v>
      </c>
      <c r="E26" s="1068">
        <v>-1056.5611715099994</v>
      </c>
      <c r="F26" s="1068">
        <v>-1116.7492511800001</v>
      </c>
      <c r="G26" s="1068">
        <v>-854.13838032000035</v>
      </c>
      <c r="H26" s="1068">
        <v>-901.20922149000012</v>
      </c>
      <c r="I26" s="1068">
        <v>-2872.0968529900001</v>
      </c>
      <c r="J26" s="1068">
        <v>-754.20647554014636</v>
      </c>
      <c r="K26" s="1068">
        <v>-280.35732379014928</v>
      </c>
      <c r="L26" s="1068">
        <v>-644.67275958000982</v>
      </c>
      <c r="M26" s="1068">
        <v>-1679.2365589103049</v>
      </c>
      <c r="N26" s="1068">
        <v>-694.54495600000041</v>
      </c>
      <c r="O26" s="1068">
        <v>-2163.4521290602024</v>
      </c>
      <c r="P26" s="1068">
        <v>-182.76843306020345</v>
      </c>
      <c r="Q26" s="1068">
        <v>-3040.7655181204059</v>
      </c>
      <c r="R26" s="1068">
        <v>-8648.6601015307097</v>
      </c>
      <c r="S26" s="1068"/>
      <c r="T26" s="1068">
        <v>-1963.3121000000006</v>
      </c>
      <c r="U26" s="1068">
        <v>-818.5865258845788</v>
      </c>
      <c r="V26" s="1068">
        <v>307.91570000000002</v>
      </c>
      <c r="W26" s="1068">
        <v>-2473.9829258845789</v>
      </c>
      <c r="X26" s="1068">
        <v>-763.39456779661987</v>
      </c>
      <c r="Y26" s="1068">
        <v>-542.47240000000011</v>
      </c>
      <c r="Z26" s="1068">
        <v>109.29181458008028</v>
      </c>
      <c r="AA26" s="1068">
        <v>-1196.5751532165395</v>
      </c>
      <c r="AB26" s="1068">
        <v>-1602.8031094653993</v>
      </c>
      <c r="AC26" s="1068">
        <v>-919.79408214283978</v>
      </c>
      <c r="AD26" s="1068">
        <v>-1333.8403000000001</v>
      </c>
      <c r="AE26" s="1068">
        <v>-3856.4374916082388</v>
      </c>
      <c r="AF26" s="1068">
        <v>-1200.1920199851386</v>
      </c>
      <c r="AG26" s="1068">
        <v>-593.61660000000097</v>
      </c>
      <c r="AH26" s="1068">
        <v>-133.84411149688452</v>
      </c>
      <c r="AI26" s="1068">
        <v>-1927.6527314820237</v>
      </c>
      <c r="AJ26" s="1068">
        <v>-9454.6483021913791</v>
      </c>
      <c r="AK26" s="1068"/>
      <c r="AL26" s="1068"/>
      <c r="AM26" s="1068">
        <v>-1617.022078</v>
      </c>
      <c r="AN26" s="1068">
        <v>-472.0208324947485</v>
      </c>
      <c r="AO26" s="1068">
        <v>-269.42365166976867</v>
      </c>
      <c r="AP26" s="1068">
        <v>-2358.4665621645158</v>
      </c>
      <c r="AQ26" s="1068">
        <v>-455.25847000000061</v>
      </c>
      <c r="AR26" s="1068">
        <v>-1346.02858467746</v>
      </c>
      <c r="AS26" s="1068">
        <v>-713.31864800000005</v>
      </c>
      <c r="AT26" s="1068">
        <v>-2514.605702677462</v>
      </c>
      <c r="AU26" s="1068">
        <v>-2397.7205005627002</v>
      </c>
      <c r="AV26" s="1068">
        <v>-4321.1840540738185</v>
      </c>
      <c r="AW26" s="1068"/>
      <c r="AX26" s="1189">
        <v>-1402.7536614914018</v>
      </c>
      <c r="AY26" s="1068">
        <v>-794.04793199999983</v>
      </c>
      <c r="AZ26" s="1068">
        <v>631.75329800000009</v>
      </c>
      <c r="BA26" s="1068">
        <v>-1565.0482954914007</v>
      </c>
      <c r="BB26" s="1068">
        <v>-1465.1190110934619</v>
      </c>
      <c r="BC26" s="1068">
        <v>119.28206800000049</v>
      </c>
      <c r="BD26" s="1068">
        <v>-138.59123000000011</v>
      </c>
      <c r="BE26" s="1068">
        <v>-1626.4000680934619</v>
      </c>
      <c r="BF26" s="1068">
        <v>-1266.9259399999996</v>
      </c>
      <c r="BG26" s="1068">
        <v>-1355.0271023733405</v>
      </c>
      <c r="BH26" s="1068">
        <v>-718.90725199999997</v>
      </c>
      <c r="BI26" s="1068">
        <v>-3340.8602943733408</v>
      </c>
      <c r="BJ26" s="908">
        <v>-1049.062749962425</v>
      </c>
      <c r="BK26" s="908">
        <v>-231.00423148813127</v>
      </c>
      <c r="BL26" s="908">
        <v>-1601.1166607300001</v>
      </c>
      <c r="BM26" s="908">
        <v>-2881.1836421805588</v>
      </c>
      <c r="BN26" s="2667">
        <v>-1617.6102653799999</v>
      </c>
      <c r="BO26" s="1183">
        <v>-1678.1535088910964</v>
      </c>
      <c r="BP26" s="1183">
        <v>-793.9324258099989</v>
      </c>
      <c r="BQ26" s="1183">
        <v>-4089.6962572510947</v>
      </c>
      <c r="BR26" s="908">
        <v>101.74601857818396</v>
      </c>
      <c r="BS26" s="908">
        <v>-1551.3967392438926</v>
      </c>
      <c r="BT26" s="908">
        <v>-1151.1531870000001</v>
      </c>
      <c r="BU26" s="1069">
        <v>-2600.8039076657069</v>
      </c>
      <c r="BV26" s="1069">
        <v>-2171.3369125899999</v>
      </c>
      <c r="BW26" s="1069">
        <v>-1023.2825839346395</v>
      </c>
      <c r="BX26" s="1069">
        <v>-751.14241410500085</v>
      </c>
      <c r="BY26" s="1069">
        <v>-3945.7619106296411</v>
      </c>
      <c r="BZ26" s="1069">
        <v>191.22082182000008</v>
      </c>
      <c r="CA26" s="1069">
        <v>-1729.0502639999993</v>
      </c>
      <c r="CB26" s="1069">
        <v>-970.84144091896496</v>
      </c>
      <c r="CC26" s="1071">
        <v>-2508.6708830989642</v>
      </c>
      <c r="CD26" s="1072">
        <v>-2358.1345875450661</v>
      </c>
      <c r="CE26" s="1069">
        <v>-403.32524688300043</v>
      </c>
      <c r="CF26" s="1069">
        <v>113.83519849768231</v>
      </c>
      <c r="CG26" s="1069">
        <v>-2647.6246359303832</v>
      </c>
      <c r="CH26" s="1069">
        <v>-594.34331138435277</v>
      </c>
      <c r="CI26" s="1069">
        <v>-1615.6706881467967</v>
      </c>
      <c r="CJ26" s="1069">
        <v>-1995.7496378302783</v>
      </c>
      <c r="CK26" s="1069">
        <v>-4205.763637361425</v>
      </c>
      <c r="CL26" s="1069">
        <v>-1669.8647454371551</v>
      </c>
      <c r="CM26" s="1069">
        <v>-252.92900882566886</v>
      </c>
      <c r="CN26" s="1069">
        <v>-499.63303578233717</v>
      </c>
      <c r="CO26" s="1069">
        <v>-2422.42679004516</v>
      </c>
      <c r="CP26" s="1069">
        <v>-1716.3069022376983</v>
      </c>
      <c r="CQ26" s="1069">
        <v>-649.30747193353147</v>
      </c>
      <c r="CR26" s="1069">
        <v>-1061.6092007723082</v>
      </c>
      <c r="CS26" s="1069">
        <v>-3427.2235749435404</v>
      </c>
      <c r="CT26" s="1071">
        <v>-12244.729649692905</v>
      </c>
      <c r="CU26" s="1069">
        <v>-2372.7707687937045</v>
      </c>
      <c r="CV26" s="1069">
        <v>661.4690338482651</v>
      </c>
      <c r="CW26" s="1069">
        <v>-906.52539049890561</v>
      </c>
      <c r="CX26" s="1069">
        <v>-2617.8271254443453</v>
      </c>
      <c r="CY26" s="1069">
        <v>-2830.0547841880148</v>
      </c>
      <c r="CZ26" s="1069">
        <v>-1108.2785137770977</v>
      </c>
      <c r="DA26" s="1069">
        <v>-138.74865833974536</v>
      </c>
      <c r="DB26" s="1069">
        <v>-4077.0819563048562</v>
      </c>
      <c r="DC26" s="1069">
        <v>-1686.4405447537897</v>
      </c>
      <c r="DD26" s="1069">
        <v>383.96548419648195</v>
      </c>
      <c r="DE26" s="1069">
        <v>-426.36286937909557</v>
      </c>
      <c r="DF26" s="1069">
        <v>-1728.8379299364112</v>
      </c>
      <c r="DG26" s="1069">
        <v>-2229.2153414904369</v>
      </c>
      <c r="DH26" s="1069">
        <v>-1700.6888933037214</v>
      </c>
      <c r="DI26" s="1069">
        <v>680.90271190570729</v>
      </c>
      <c r="DJ26" s="1069">
        <v>-3249.0015228884495</v>
      </c>
      <c r="DK26" s="1071">
        <v>-11672.748534574072</v>
      </c>
      <c r="DL26" s="1072">
        <v>-1923.5681373909724</v>
      </c>
      <c r="DM26" s="1069">
        <v>-1307.9882892111209</v>
      </c>
      <c r="DN26" s="1069">
        <v>-416.70566714737095</v>
      </c>
      <c r="DO26" s="1069">
        <v>-3648.2620937494607</v>
      </c>
      <c r="DP26" s="1069">
        <v>-2359.2963281876855</v>
      </c>
      <c r="DQ26" s="1069">
        <v>-2802.2959955312317</v>
      </c>
      <c r="DR26" s="1069">
        <v>-1136.3044715365952</v>
      </c>
      <c r="DS26" s="1069">
        <v>-6297.8967952555158</v>
      </c>
      <c r="DT26" s="1069">
        <v>-9946.1588890049825</v>
      </c>
      <c r="DU26" s="1069">
        <v>-1548.6343286086937</v>
      </c>
      <c r="DV26" s="1069">
        <v>-594.45441565743704</v>
      </c>
      <c r="DW26" s="1069">
        <v>-3582.694543840289</v>
      </c>
      <c r="DX26" s="1069">
        <v>-5725.7832881064187</v>
      </c>
      <c r="DY26" s="1069">
        <v>-1200.909601526196</v>
      </c>
      <c r="DZ26" s="1069">
        <v>-2416.5928160120238</v>
      </c>
      <c r="EA26" s="1069">
        <v>1236.1515552584106</v>
      </c>
      <c r="EB26" s="1069">
        <v>-2381.3508622798072</v>
      </c>
      <c r="EC26" s="1071">
        <v>-16891.843383124124</v>
      </c>
      <c r="ED26" s="1072">
        <v>-3693.654994412228</v>
      </c>
      <c r="EE26" s="1069">
        <v>-2793.551352357028</v>
      </c>
      <c r="EF26" s="1069">
        <v>-7729.109604098594</v>
      </c>
      <c r="EG26" s="1069">
        <v>-14216.315950867847</v>
      </c>
      <c r="EH26" s="1069">
        <v>-604.52662139385893</v>
      </c>
      <c r="EI26" s="908">
        <v>-4878.8140076465488</v>
      </c>
      <c r="EJ26" s="908">
        <v>-4912.9667674125994</v>
      </c>
      <c r="EK26" s="908">
        <v>-10396.307396453009</v>
      </c>
      <c r="EL26" s="908">
        <v>-4519.803911151279</v>
      </c>
      <c r="EM26" s="908">
        <v>-2954.0981024641069</v>
      </c>
      <c r="EN26" s="908">
        <v>-783.99282526275692</v>
      </c>
      <c r="EO26" s="908">
        <v>-8257.8948388781428</v>
      </c>
      <c r="EP26" s="908">
        <v>-4656.8407658851793</v>
      </c>
      <c r="EQ26" s="908">
        <v>-4139.2133699729857</v>
      </c>
      <c r="ER26" s="908">
        <v>-3231.3042758271513</v>
      </c>
      <c r="ES26" s="908">
        <v>-12027.358411685313</v>
      </c>
      <c r="ET26" s="1073">
        <v>-44897.876597884322</v>
      </c>
      <c r="EU26" s="1077">
        <v>-2217.9388885121516</v>
      </c>
      <c r="EV26" s="908">
        <v>-2641.8070040234861</v>
      </c>
      <c r="EW26" s="908">
        <v>-4567.0771531196688</v>
      </c>
      <c r="EX26" s="908">
        <v>-9426.8230456553083</v>
      </c>
      <c r="EY26" s="908">
        <v>-3276.0189459075145</v>
      </c>
      <c r="EZ26" s="908">
        <v>-5040.4890276828428</v>
      </c>
      <c r="FA26" s="908">
        <v>-2467.4005683731675</v>
      </c>
      <c r="FB26" s="908">
        <v>-10783.908541963527</v>
      </c>
      <c r="FC26" s="908">
        <v>-4680.9386992402306</v>
      </c>
      <c r="FD26" s="908">
        <v>-4489.5520601508942</v>
      </c>
      <c r="FE26" s="908">
        <v>-3296.0935531894565</v>
      </c>
      <c r="FF26" s="908">
        <v>-12466.584312580588</v>
      </c>
      <c r="FG26" s="908">
        <v>-2013.3628427438782</v>
      </c>
      <c r="FH26" s="908">
        <v>-6846.094034068672</v>
      </c>
      <c r="FI26" s="908">
        <v>-817.88809413315767</v>
      </c>
      <c r="FJ26" s="908">
        <v>-9677.3449709457018</v>
      </c>
      <c r="FK26" s="908">
        <v>-42354.660871145141</v>
      </c>
      <c r="FL26" s="1077">
        <v>-8665.6733279491036</v>
      </c>
      <c r="FM26" s="908">
        <v>-1784.3839107721146</v>
      </c>
      <c r="FN26" s="908">
        <v>-6044.024398604357</v>
      </c>
      <c r="FO26" s="908">
        <f t="shared" si="0"/>
        <v>-16494.081637325573</v>
      </c>
      <c r="FP26" s="908">
        <v>-3527.5517450994153</v>
      </c>
      <c r="FQ26" s="908">
        <v>-5954.8109581982317</v>
      </c>
      <c r="FR26" s="908">
        <v>-3017.0248930970311</v>
      </c>
      <c r="FS26" s="908">
        <f t="shared" si="1"/>
        <v>-12499.387596394678</v>
      </c>
      <c r="FT26" s="908">
        <v>-5144.1580376785896</v>
      </c>
      <c r="FU26" s="908">
        <v>-6766.911378818204</v>
      </c>
      <c r="FV26" s="908">
        <v>-2701.5471767940471</v>
      </c>
      <c r="FW26" s="908">
        <f t="shared" si="2"/>
        <v>-14612.616593290841</v>
      </c>
      <c r="FX26" s="908">
        <v>-21608.065503987924</v>
      </c>
      <c r="FY26" s="908">
        <v>-5003.0201393472498</v>
      </c>
      <c r="FZ26" s="908">
        <v>19720.220918481464</v>
      </c>
      <c r="GA26" s="908">
        <v>-6890.86472485371</v>
      </c>
      <c r="GB26" s="1073">
        <v>-50496.950551864793</v>
      </c>
      <c r="GC26" s="1077">
        <v>-7730.5253768109624</v>
      </c>
      <c r="GD26" s="908">
        <v>-9638.080902741076</v>
      </c>
      <c r="GE26" s="908">
        <v>2589.4622806449061</v>
      </c>
      <c r="GF26" s="908">
        <f t="shared" si="3"/>
        <v>-14779.143998907133</v>
      </c>
      <c r="GG26" s="908">
        <v>-3617.5244433588578</v>
      </c>
      <c r="GH26" s="908">
        <v>-1688.6461150659627</v>
      </c>
      <c r="GI26" s="908">
        <v>5422.2058518957156</v>
      </c>
      <c r="GJ26" s="908">
        <f t="shared" si="4"/>
        <v>116.03529347089534</v>
      </c>
      <c r="GK26" s="908">
        <v>-8815.2602052330767</v>
      </c>
      <c r="GL26" s="908">
        <v>-2745.6378245437559</v>
      </c>
      <c r="GM26" s="908">
        <v>6004.6009073932937</v>
      </c>
      <c r="GN26" s="908">
        <f t="shared" si="5"/>
        <v>-5556.2971223835393</v>
      </c>
      <c r="GO26" s="908">
        <v>-3793.5952267011953</v>
      </c>
      <c r="GP26" s="908">
        <v>-4041.4015874494125</v>
      </c>
      <c r="GQ26" s="908">
        <v>67.534492215057369</v>
      </c>
      <c r="GR26" s="908">
        <f t="shared" si="6"/>
        <v>-7767.4623219355508</v>
      </c>
      <c r="GS26" s="1073">
        <f t="shared" si="7"/>
        <v>-27986.868149755326</v>
      </c>
      <c r="GT26" s="908">
        <v>-15811.687702737243</v>
      </c>
      <c r="GU26" s="908">
        <v>-6915.1902417592337</v>
      </c>
      <c r="GV26" s="908">
        <v>-3320.2708941965084</v>
      </c>
      <c r="GW26" s="908">
        <v>-26047.148838692985</v>
      </c>
      <c r="GX26" s="908">
        <v>-7743.8450665017308</v>
      </c>
      <c r="GY26" s="908">
        <v>-4440.6928139067841</v>
      </c>
      <c r="GZ26" s="908">
        <v>896.17097929700947</v>
      </c>
      <c r="HA26" s="908">
        <v>-11288.366901111507</v>
      </c>
      <c r="HB26" s="908">
        <v>-9757.0985439505239</v>
      </c>
      <c r="HC26" s="908">
        <v>-14855.696931668763</v>
      </c>
      <c r="HD26" s="908">
        <v>-5264.7413666988559</v>
      </c>
      <c r="HE26" s="908">
        <v>-29877.536842318143</v>
      </c>
      <c r="HF26" s="908">
        <v>638.66505807434839</v>
      </c>
      <c r="HG26" s="908">
        <v>-3309.1015218468506</v>
      </c>
      <c r="HH26" s="908">
        <v>8472.841648888465</v>
      </c>
      <c r="HI26" s="908">
        <v>5802.4051851159638</v>
      </c>
      <c r="HJ26" s="1073">
        <v>-61410.647397006665</v>
      </c>
      <c r="HK26" s="1077">
        <v>-13431.708622189395</v>
      </c>
      <c r="HL26" s="908">
        <v>-10480.59391786892</v>
      </c>
      <c r="HM26" s="908">
        <v>5991.8397326201548</v>
      </c>
      <c r="HN26" s="908">
        <v>-17920.462807438165</v>
      </c>
      <c r="HO26" s="908">
        <v>2388.8870271746596</v>
      </c>
      <c r="HP26" s="908">
        <v>-3562.8726414949028</v>
      </c>
      <c r="HQ26" s="908">
        <v>-2887.2822052988608</v>
      </c>
      <c r="HR26" s="908">
        <v>-4061.2678196191041</v>
      </c>
      <c r="HS26" s="908">
        <v>3425.6674240674752</v>
      </c>
      <c r="HT26" s="908">
        <v>-1074.3130122304458</v>
      </c>
      <c r="HU26" s="908">
        <v>4210.8112976947195</v>
      </c>
      <c r="HV26" s="908">
        <v>6562.1657095317496</v>
      </c>
      <c r="HW26" s="908">
        <v>2217.1079374540413</v>
      </c>
      <c r="HX26" s="908">
        <v>-5832.4746438018637</v>
      </c>
      <c r="HY26" s="908">
        <v>-24365.101529917596</v>
      </c>
      <c r="HZ26" s="908">
        <v>-27980.46823626542</v>
      </c>
      <c r="IA26" s="1073">
        <v>-43400.033153790937</v>
      </c>
      <c r="IB26" s="1077">
        <v>4509.6423112518905</v>
      </c>
      <c r="IC26" s="908">
        <v>-20949.795006933684</v>
      </c>
      <c r="ID26" s="908">
        <v>17264.459089831242</v>
      </c>
      <c r="IE26" s="1073">
        <v>824.30639414944653</v>
      </c>
    </row>
    <row r="27" spans="1:240" ht="21" customHeight="1">
      <c r="A27" s="1078" t="s">
        <v>860</v>
      </c>
      <c r="B27" s="1079"/>
      <c r="C27" s="1079"/>
      <c r="D27" s="1079"/>
      <c r="E27" s="1079"/>
      <c r="F27" s="1079"/>
      <c r="G27" s="1079"/>
      <c r="H27" s="1079"/>
      <c r="I27" s="1079"/>
      <c r="J27" s="1079"/>
      <c r="K27" s="1079"/>
      <c r="L27" s="1079"/>
      <c r="M27" s="1079"/>
      <c r="N27" s="1079"/>
      <c r="O27" s="1079"/>
      <c r="P27" s="1079"/>
      <c r="Q27" s="1079"/>
      <c r="R27" s="1079"/>
      <c r="S27" s="1079"/>
      <c r="T27" s="1079"/>
      <c r="U27" s="1079"/>
      <c r="V27" s="1079"/>
      <c r="W27" s="1079"/>
      <c r="X27" s="1079"/>
      <c r="Y27" s="1079"/>
      <c r="Z27" s="1079"/>
      <c r="AA27" s="1079"/>
      <c r="AB27" s="1079"/>
      <c r="AC27" s="1079"/>
      <c r="AD27" s="1079"/>
      <c r="AE27" s="1079"/>
      <c r="AF27" s="1079"/>
      <c r="AG27" s="1079"/>
      <c r="AH27" s="1079"/>
      <c r="AI27" s="1079"/>
      <c r="AJ27" s="1079"/>
      <c r="AK27" s="1079"/>
      <c r="AL27" s="1079"/>
      <c r="AM27" s="1079">
        <v>-1.4359412684063488</v>
      </c>
      <c r="AN27" s="1079">
        <v>-0.41916199051843117</v>
      </c>
      <c r="AO27" s="1079">
        <v>-0.23925247860305215</v>
      </c>
      <c r="AP27" s="1079">
        <v>-2.094355737527831</v>
      </c>
      <c r="AQ27" s="1079">
        <v>-0.40427674659401563</v>
      </c>
      <c r="AR27" s="1079">
        <v>-1.1952947455012761</v>
      </c>
      <c r="AS27" s="1079">
        <v>-0.63343828023294435</v>
      </c>
      <c r="AT27" s="1079">
        <v>-2.2330097723282369</v>
      </c>
      <c r="AU27" s="1079">
        <v>-2.1154552998973908</v>
      </c>
      <c r="AV27" s="1079">
        <v>-3.8124842769944491</v>
      </c>
      <c r="AW27" s="1079"/>
      <c r="AX27" s="1182">
        <v>-1.0024251525636017</v>
      </c>
      <c r="AY27" s="1079">
        <v>-0.56743649382574879</v>
      </c>
      <c r="AZ27" s="1079">
        <v>0.45145873685113203</v>
      </c>
      <c r="BA27" s="1079">
        <v>-1.118402909538218</v>
      </c>
      <c r="BB27" s="1079">
        <v>-1.0469922043601805</v>
      </c>
      <c r="BC27" s="1079">
        <v>8.5240444203064605E-2</v>
      </c>
      <c r="BD27" s="1079">
        <v>-9.9039010690601489E-2</v>
      </c>
      <c r="BE27" s="1079">
        <v>-1.1622456466480833</v>
      </c>
      <c r="BF27" s="1079">
        <v>-0.90536097930482473</v>
      </c>
      <c r="BG27" s="1079">
        <v>-0.96831916188353295</v>
      </c>
      <c r="BH27" s="1079">
        <v>-0.51374003258632517</v>
      </c>
      <c r="BI27" s="1079">
        <v>-2.3874201737746832</v>
      </c>
      <c r="BJ27" s="930">
        <v>-0.74967324345588338</v>
      </c>
      <c r="BK27" s="930">
        <v>-0.16507848694269614</v>
      </c>
      <c r="BL27" s="930">
        <v>-1.1441778103776012</v>
      </c>
      <c r="BM27" s="930">
        <v>-2.0589295407761825</v>
      </c>
      <c r="BN27" s="1082">
        <v>-0.95856843819656123</v>
      </c>
      <c r="BO27" s="1080">
        <v>-0.99444533859577633</v>
      </c>
      <c r="BP27" s="1080">
        <v>-0.47047090497012828</v>
      </c>
      <c r="BQ27" s="1080">
        <v>-2.4234847156404391</v>
      </c>
      <c r="BR27" s="1080">
        <v>6.0292966858921847E-2</v>
      </c>
      <c r="BS27" s="1080">
        <v>-0.91933142437799142</v>
      </c>
      <c r="BT27" s="1080">
        <v>-0.68215387612439871</v>
      </c>
      <c r="BU27" s="1080">
        <v>-1.5411923336434672</v>
      </c>
      <c r="BV27" s="1080">
        <v>-1.2866974682625389</v>
      </c>
      <c r="BW27" s="1080">
        <v>-0.60637992309324573</v>
      </c>
      <c r="BX27" s="1080">
        <v>-0.4451142689692823</v>
      </c>
      <c r="BY27" s="1080">
        <v>-2.3381916603250676</v>
      </c>
      <c r="BZ27" s="1080">
        <v>0.11331421940475941</v>
      </c>
      <c r="CA27" s="1080">
        <v>-1.0246058933957625</v>
      </c>
      <c r="CB27" s="1080">
        <v>-0.57530419018426282</v>
      </c>
      <c r="CC27" s="1081">
        <v>-1.4865958641752659</v>
      </c>
      <c r="CD27" s="1082">
        <v>-1.1452037947636799</v>
      </c>
      <c r="CE27" s="1080">
        <v>-0.19587075550902286</v>
      </c>
      <c r="CF27" s="1080">
        <v>5.5282892666842394E-2</v>
      </c>
      <c r="CG27" s="1080">
        <v>-1.2857916576058599</v>
      </c>
      <c r="CH27" s="1080">
        <v>-0.28863671275792463</v>
      </c>
      <c r="CI27" s="1080">
        <v>-0.78463384275296255</v>
      </c>
      <c r="CJ27" s="1080">
        <v>-0.9692152732558128</v>
      </c>
      <c r="CK27" s="1080">
        <v>-2.0424858287666985</v>
      </c>
      <c r="CL27" s="1080">
        <v>-0.81095262896234921</v>
      </c>
      <c r="CM27" s="1080">
        <v>-0.12283237023147081</v>
      </c>
      <c r="CN27" s="1080">
        <v>-0.24264164207985225</v>
      </c>
      <c r="CO27" s="1080">
        <v>-1.1764266412736717</v>
      </c>
      <c r="CP27" s="1080">
        <v>-0.83350678447404158</v>
      </c>
      <c r="CQ27" s="1080">
        <v>-0.3153294916897873</v>
      </c>
      <c r="CR27" s="1080">
        <v>-0.51555958328322105</v>
      </c>
      <c r="CS27" s="1080">
        <v>-1.6643958594470512</v>
      </c>
      <c r="CT27" s="1081">
        <v>-5.9465269432657744</v>
      </c>
      <c r="CU27" s="1080">
        <v>-0.78935514093286785</v>
      </c>
      <c r="CV27" s="1080">
        <v>0.22005243376353356</v>
      </c>
      <c r="CW27" s="1080">
        <v>-0.30157589885527647</v>
      </c>
      <c r="CX27" s="1080">
        <v>-0.87087860602461098</v>
      </c>
      <c r="CY27" s="1080">
        <v>-0.94148087223620502</v>
      </c>
      <c r="CZ27" s="1080">
        <v>-0.36869357712129264</v>
      </c>
      <c r="DA27" s="1080">
        <v>-4.61578371574832E-2</v>
      </c>
      <c r="DB27" s="1080">
        <v>-1.3563322865149803</v>
      </c>
      <c r="DC27" s="1080">
        <v>-0.56103207751324446</v>
      </c>
      <c r="DD27" s="1080">
        <v>0.127734685911255</v>
      </c>
      <c r="DE27" s="1080">
        <v>-0.14183912212403807</v>
      </c>
      <c r="DF27" s="1080">
        <v>-0.57513651372603014</v>
      </c>
      <c r="DG27" s="1080">
        <v>-0.74159822482408688</v>
      </c>
      <c r="DH27" s="1080">
        <v>-0.56577210858814253</v>
      </c>
      <c r="DI27" s="1080">
        <v>0.22651748040167763</v>
      </c>
      <c r="DJ27" s="1080">
        <v>-1.0808528530105512</v>
      </c>
      <c r="DK27" s="1081">
        <v>-3.8832002592761752</v>
      </c>
      <c r="DL27" s="1082">
        <v>-0.55040799560889409</v>
      </c>
      <c r="DM27" s="1080">
        <v>-0.37426655107786894</v>
      </c>
      <c r="DN27" s="1080">
        <v>-0.11923577156177106</v>
      </c>
      <c r="DO27" s="1080">
        <v>-1.043910318248533</v>
      </c>
      <c r="DP27" s="1080">
        <v>-0.67508685437393856</v>
      </c>
      <c r="DQ27" s="1080">
        <v>-0.80184636666690423</v>
      </c>
      <c r="DR27" s="1080">
        <v>-0.32514110336022883</v>
      </c>
      <c r="DS27" s="1080">
        <v>-1.8020743244010726</v>
      </c>
      <c r="DT27" s="1080">
        <v>-2.8459846426496074</v>
      </c>
      <c r="DU27" s="1080">
        <v>-0.44312478470181016</v>
      </c>
      <c r="DV27" s="1080">
        <v>-0.17009663294103694</v>
      </c>
      <c r="DW27" s="1080">
        <v>-1.0251488805739402</v>
      </c>
      <c r="DX27" s="1080">
        <v>-1.6383702982167871</v>
      </c>
      <c r="DY27" s="1080">
        <v>-0.34362715509523983</v>
      </c>
      <c r="DZ27" s="1080">
        <v>-0.69148161804557939</v>
      </c>
      <c r="EA27" s="1080">
        <v>0.35371125491891403</v>
      </c>
      <c r="EB27" s="1080">
        <v>-0.68139751822190464</v>
      </c>
      <c r="EC27" s="1083">
        <v>-4.8334163359844515</v>
      </c>
      <c r="ED27" s="1082">
        <v>-0.91229813118832892</v>
      </c>
      <c r="EE27" s="1055">
        <v>-0.68998097602223329</v>
      </c>
      <c r="EF27" s="1055">
        <v>-1.9090175607186017</v>
      </c>
      <c r="EG27" s="1055">
        <v>-3.5112966679291633</v>
      </c>
      <c r="EH27" s="1055">
        <v>-0.14931240405114599</v>
      </c>
      <c r="EI27" s="930">
        <v>-1.2050212887572802</v>
      </c>
      <c r="EJ27" s="930">
        <v>-1.2134567000116143</v>
      </c>
      <c r="EK27" s="930">
        <v>-2.567790392820041</v>
      </c>
      <c r="EL27" s="930">
        <v>-1.1163491630157436</v>
      </c>
      <c r="EM27" s="930">
        <v>-0.72963451711164817</v>
      </c>
      <c r="EN27" s="930">
        <v>-0.19363887272478916</v>
      </c>
      <c r="EO27" s="930">
        <v>-2.039622552852181</v>
      </c>
      <c r="EP27" s="930">
        <v>-1.1501959805086583</v>
      </c>
      <c r="EQ27" s="930">
        <v>-1.0223468698968208</v>
      </c>
      <c r="ER27" s="930">
        <v>-0.79810184129204753</v>
      </c>
      <c r="ES27" s="930">
        <v>-2.9706446916975255</v>
      </c>
      <c r="ET27" s="1084">
        <v>-11.089354305298913</v>
      </c>
      <c r="EU27" s="1085">
        <v>-0.48307329880443972</v>
      </c>
      <c r="EV27" s="930">
        <v>-0.57539296093698811</v>
      </c>
      <c r="EW27" s="930">
        <v>-0.99472218900129528</v>
      </c>
      <c r="EX27" s="930">
        <v>-2.0531884487427234</v>
      </c>
      <c r="EY27" s="930">
        <v>-0.71352609728891359</v>
      </c>
      <c r="EZ27" s="930">
        <v>-1.0978326205478737</v>
      </c>
      <c r="FA27" s="930">
        <v>-0.53740675101988733</v>
      </c>
      <c r="FB27" s="930">
        <v>-2.348765468856675</v>
      </c>
      <c r="FC27" s="930">
        <v>-1.0195215524897687</v>
      </c>
      <c r="FD27" s="930">
        <v>-0.97783700672935769</v>
      </c>
      <c r="FE27" s="930">
        <v>-0.71789840295167084</v>
      </c>
      <c r="FF27" s="930">
        <v>-2.7152569621707987</v>
      </c>
      <c r="FG27" s="930">
        <v>-0.43851606334700005</v>
      </c>
      <c r="FH27" s="930">
        <v>-1.491098445539893</v>
      </c>
      <c r="FI27" s="930">
        <v>-0.17813831649384324</v>
      </c>
      <c r="FJ27" s="930">
        <v>-2.1077528253807354</v>
      </c>
      <c r="FK27" s="930">
        <v>-9.2249637051509357</v>
      </c>
      <c r="FL27" s="1085">
        <v>-1.4200846867008918</v>
      </c>
      <c r="FM27" s="930">
        <v>-0.29241539243236669</v>
      </c>
      <c r="FN27" s="930">
        <v>-0.99046273378689087</v>
      </c>
      <c r="FO27" s="930">
        <f t="shared" si="0"/>
        <v>-2.7029628129201493</v>
      </c>
      <c r="FP27" s="930">
        <v>-0.57807651237024671</v>
      </c>
      <c r="FQ27" s="930">
        <v>-0.97584290728592749</v>
      </c>
      <c r="FR27" s="930">
        <v>-0.49441407354510564</v>
      </c>
      <c r="FS27" s="930">
        <f t="shared" si="1"/>
        <v>-2.0483334932012798</v>
      </c>
      <c r="FT27" s="930">
        <v>-0.84299739660340678</v>
      </c>
      <c r="FU27" s="930">
        <v>-1.1089256266247969</v>
      </c>
      <c r="FV27" s="930">
        <v>-0.44271525488870656</v>
      </c>
      <c r="FW27" s="930">
        <f t="shared" si="2"/>
        <v>-2.3946382781169104</v>
      </c>
      <c r="FX27" s="930">
        <v>-3.5410154260575264</v>
      </c>
      <c r="FY27" s="930">
        <v>-0.81986846471913521</v>
      </c>
      <c r="FZ27" s="930">
        <v>3.2316454457580952</v>
      </c>
      <c r="GA27" s="930">
        <v>-1.129238445018566</v>
      </c>
      <c r="GB27" s="1084">
        <v>-8.2751730292569032</v>
      </c>
      <c r="GC27" s="1085">
        <v>-0.91851507851804792</v>
      </c>
      <c r="GD27" s="930">
        <v>-1.1451644235849452</v>
      </c>
      <c r="GE27" s="930">
        <v>0.3076712169085789</v>
      </c>
      <c r="GF27" s="930">
        <f t="shared" si="3"/>
        <v>-1.7560082851944143</v>
      </c>
      <c r="GG27" s="930">
        <v>-0.42982211249184682</v>
      </c>
      <c r="GH27" s="930">
        <v>-0.20063926361611081</v>
      </c>
      <c r="GI27" s="930">
        <v>0.6442483002170214</v>
      </c>
      <c r="GJ27" s="930">
        <f t="shared" si="4"/>
        <v>1.3786924109063736E-2</v>
      </c>
      <c r="GK27" s="930">
        <v>-1.0473996300244834</v>
      </c>
      <c r="GL27" s="930">
        <v>-0.32622747084665565</v>
      </c>
      <c r="GM27" s="930">
        <v>0.71344652595902858</v>
      </c>
      <c r="GN27" s="930">
        <f t="shared" si="5"/>
        <v>-0.66018057491211057</v>
      </c>
      <c r="GO27" s="930">
        <v>-0.45074225200416762</v>
      </c>
      <c r="GP27" s="930">
        <v>-0.48018577205038426</v>
      </c>
      <c r="GQ27" s="930">
        <v>8.0242216920552254E-3</v>
      </c>
      <c r="GR27" s="930">
        <f t="shared" si="6"/>
        <v>-0.92290380236249669</v>
      </c>
      <c r="GS27" s="1084">
        <f t="shared" si="7"/>
        <v>-3.3253057383599578</v>
      </c>
      <c r="GT27" s="930">
        <f t="shared" ref="GT27:HZ27" si="8">GT26/GT59*100</f>
        <v>-1.3442798999672423</v>
      </c>
      <c r="GU27" s="930">
        <f t="shared" si="8"/>
        <v>-0.58791644644216456</v>
      </c>
      <c r="GV27" s="930">
        <f t="shared" si="8"/>
        <v>-0.28228317618124665</v>
      </c>
      <c r="GW27" s="930">
        <f t="shared" si="8"/>
        <v>-2.2144795225906533</v>
      </c>
      <c r="GX27" s="930">
        <f t="shared" si="8"/>
        <v>-0.65836711849277529</v>
      </c>
      <c r="GY27" s="930">
        <f t="shared" si="8"/>
        <v>-0.37753933696973074</v>
      </c>
      <c r="GZ27" s="930">
        <f t="shared" si="8"/>
        <v>7.6190768313389903E-2</v>
      </c>
      <c r="HA27" s="930">
        <f t="shared" si="8"/>
        <v>-0.95971568714911626</v>
      </c>
      <c r="HB27" s="930">
        <f t="shared" si="8"/>
        <v>-0.82953013626506866</v>
      </c>
      <c r="HC27" s="930">
        <f t="shared" si="8"/>
        <v>-1.2630033656552808</v>
      </c>
      <c r="HD27" s="930">
        <f t="shared" si="8"/>
        <v>-0.44759839245712868</v>
      </c>
      <c r="HE27" s="930">
        <f t="shared" si="8"/>
        <v>-2.540131894377478</v>
      </c>
      <c r="HF27" s="930">
        <f t="shared" si="8"/>
        <v>5.4298100020792273E-2</v>
      </c>
      <c r="HG27" s="930">
        <f t="shared" si="8"/>
        <v>-0.28133357718668167</v>
      </c>
      <c r="HH27" s="930">
        <f t="shared" si="8"/>
        <v>0.72034503453001475</v>
      </c>
      <c r="HI27" s="930">
        <f t="shared" si="8"/>
        <v>0.49330955736412552</v>
      </c>
      <c r="HJ27" s="1084">
        <f t="shared" si="8"/>
        <v>-5.2210175467531217</v>
      </c>
      <c r="HK27" s="1085">
        <f t="shared" si="8"/>
        <v>-0.95940358831316142</v>
      </c>
      <c r="HL27" s="930">
        <f t="shared" si="8"/>
        <v>-0.74861059715405975</v>
      </c>
      <c r="HM27" s="930">
        <f t="shared" si="8"/>
        <v>0.42798669192215683</v>
      </c>
      <c r="HN27" s="930">
        <f t="shared" si="8"/>
        <v>-1.2800274935450648</v>
      </c>
      <c r="HO27" s="930">
        <f t="shared" si="8"/>
        <v>0.17063404592918752</v>
      </c>
      <c r="HP27" s="930">
        <f t="shared" si="8"/>
        <v>-0.25448979672668204</v>
      </c>
      <c r="HQ27" s="930">
        <f t="shared" si="8"/>
        <v>-0.206233546762641</v>
      </c>
      <c r="HR27" s="930">
        <f t="shared" si="8"/>
        <v>-0.29008929756013552</v>
      </c>
      <c r="HS27" s="930">
        <f t="shared" si="8"/>
        <v>0.24468946665417746</v>
      </c>
      <c r="HT27" s="930">
        <f t="shared" si="8"/>
        <v>-7.6736310167023619E-2</v>
      </c>
      <c r="HU27" s="930">
        <f t="shared" si="8"/>
        <v>0.30077092813374379</v>
      </c>
      <c r="HV27" s="930">
        <f t="shared" si="8"/>
        <v>0.46872408462089765</v>
      </c>
      <c r="HW27" s="930">
        <f t="shared" si="8"/>
        <v>0.15836416428487696</v>
      </c>
      <c r="HX27" s="930">
        <f t="shared" si="8"/>
        <v>-0.4166035207735862</v>
      </c>
      <c r="HY27" s="930">
        <f t="shared" si="8"/>
        <v>-1.7403568298674954</v>
      </c>
      <c r="HZ27" s="930">
        <f t="shared" si="8"/>
        <v>-1.9985961863562047</v>
      </c>
      <c r="IA27" s="1084">
        <f>IA26/IA59*100</f>
        <v>-3.099988892840507</v>
      </c>
      <c r="IB27" s="1085">
        <v>0.28230139521752445</v>
      </c>
      <c r="IC27" s="930">
        <v>-1.311446884650308</v>
      </c>
      <c r="ID27" s="930">
        <v>1.0807466651123947</v>
      </c>
      <c r="IE27" s="1084">
        <v>5.1601175679610908E-2</v>
      </c>
    </row>
    <row r="28" spans="1:240" s="1053" customFormat="1" ht="21" customHeight="1">
      <c r="A28" s="1109" t="s">
        <v>880</v>
      </c>
      <c r="B28" s="1068">
        <v>886.20041346000005</v>
      </c>
      <c r="C28" s="1068">
        <v>187.15753257999998</v>
      </c>
      <c r="D28" s="1068">
        <v>-16.796774529999993</v>
      </c>
      <c r="E28" s="1068">
        <v>1056.5611715099999</v>
      </c>
      <c r="F28" s="1068">
        <v>1116.7492511800001</v>
      </c>
      <c r="G28" s="1068">
        <v>854.13838032000001</v>
      </c>
      <c r="H28" s="1068">
        <v>901.20922148999989</v>
      </c>
      <c r="I28" s="1068">
        <v>2872.0968529900006</v>
      </c>
      <c r="J28" s="1068">
        <v>754.2064755401459</v>
      </c>
      <c r="K28" s="1068">
        <v>280.35732379014871</v>
      </c>
      <c r="L28" s="1068">
        <v>644.67275958000994</v>
      </c>
      <c r="M28" s="1119">
        <v>1679.2365589103044</v>
      </c>
      <c r="N28" s="1119">
        <v>694.54495599999996</v>
      </c>
      <c r="O28" s="1119">
        <v>2163.4521290602029</v>
      </c>
      <c r="P28" s="1119">
        <v>182.76843306020254</v>
      </c>
      <c r="Q28" s="1068">
        <v>3040.765518120405</v>
      </c>
      <c r="R28" s="1068">
        <v>8648.6601015307097</v>
      </c>
      <c r="S28" s="1068"/>
      <c r="T28" s="1068">
        <v>1963.3121000000001</v>
      </c>
      <c r="U28" s="1068">
        <v>818.58652588457903</v>
      </c>
      <c r="V28" s="1068">
        <v>-307.91570000000002</v>
      </c>
      <c r="W28" s="1068">
        <v>2473.9829258845789</v>
      </c>
      <c r="X28" s="1068">
        <v>763.39456779661987</v>
      </c>
      <c r="Y28" s="1068">
        <v>542.47239999999999</v>
      </c>
      <c r="Z28" s="1068">
        <v>-109.29181458007997</v>
      </c>
      <c r="AA28" s="1068">
        <v>1196.57515321654</v>
      </c>
      <c r="AB28" s="1068">
        <v>1602.8031094654</v>
      </c>
      <c r="AC28" s="1068">
        <v>919.79408214284035</v>
      </c>
      <c r="AD28" s="1068">
        <v>1333.8403000000001</v>
      </c>
      <c r="AE28" s="1068">
        <v>3856.4374916082397</v>
      </c>
      <c r="AF28" s="1068">
        <v>1200.1920199851377</v>
      </c>
      <c r="AG28" s="1068">
        <v>593.61660000000006</v>
      </c>
      <c r="AH28" s="1068">
        <v>133.84411149688455</v>
      </c>
      <c r="AI28" s="1068">
        <v>1927.6527314820223</v>
      </c>
      <c r="AJ28" s="1068">
        <v>9454.6483021913809</v>
      </c>
      <c r="AK28" s="1068"/>
      <c r="AL28" s="1068"/>
      <c r="AM28" s="1068">
        <v>1617.022078</v>
      </c>
      <c r="AN28" s="1068">
        <v>472.02083249474839</v>
      </c>
      <c r="AO28" s="1068">
        <v>269.42365166976822</v>
      </c>
      <c r="AP28" s="1068">
        <v>2358.4665621645163</v>
      </c>
      <c r="AQ28" s="1068">
        <v>455.25846999999999</v>
      </c>
      <c r="AR28" s="1068">
        <v>1346.0285846774595</v>
      </c>
      <c r="AS28" s="1068">
        <v>713.31864800000005</v>
      </c>
      <c r="AT28" s="1068">
        <v>2514.6057026774597</v>
      </c>
      <c r="AU28" s="1068">
        <v>2397.7205005626984</v>
      </c>
      <c r="AV28" s="1068">
        <v>4321.1840540738185</v>
      </c>
      <c r="AW28" s="1068"/>
      <c r="AX28" s="1189">
        <v>1402.7536614914022</v>
      </c>
      <c r="AY28" s="1068">
        <v>794.04793200000006</v>
      </c>
      <c r="AZ28" s="1068">
        <v>-631.75329800000031</v>
      </c>
      <c r="BA28" s="1068">
        <v>1565.0482954914019</v>
      </c>
      <c r="BB28" s="1068">
        <v>1465.1190110934617</v>
      </c>
      <c r="BC28" s="1068">
        <v>-119.28206799999992</v>
      </c>
      <c r="BD28" s="1068">
        <v>138.59123</v>
      </c>
      <c r="BE28" s="1068">
        <v>1626.4000680934619</v>
      </c>
      <c r="BF28" s="1068">
        <v>1266.9259400000001</v>
      </c>
      <c r="BG28" s="1068">
        <v>1355.0271023733403</v>
      </c>
      <c r="BH28" s="1068">
        <v>718.90725200000008</v>
      </c>
      <c r="BI28" s="1068">
        <v>3340.8602943733404</v>
      </c>
      <c r="BJ28" s="908">
        <v>1049.0627499624254</v>
      </c>
      <c r="BK28" s="908">
        <v>231.00423148813243</v>
      </c>
      <c r="BL28" s="908">
        <v>1601.1166607299997</v>
      </c>
      <c r="BM28" s="908">
        <v>2881.1836421805579</v>
      </c>
      <c r="BN28" s="1180">
        <v>1617.6103150000001</v>
      </c>
      <c r="BO28" s="1134">
        <v>1678.1535164410966</v>
      </c>
      <c r="BP28" s="1134">
        <v>793.93242600000008</v>
      </c>
      <c r="BQ28" s="1134">
        <v>4089.6962574410968</v>
      </c>
      <c r="BR28" s="908">
        <v>-101.74601857818396</v>
      </c>
      <c r="BS28" s="908">
        <v>1551.3967392438919</v>
      </c>
      <c r="BT28" s="908">
        <v>1151.153237</v>
      </c>
      <c r="BU28" s="1069">
        <v>2600.8039576657079</v>
      </c>
      <c r="BV28" s="1069">
        <v>2171.3365499999995</v>
      </c>
      <c r="BW28" s="1069">
        <v>1023.2825839346397</v>
      </c>
      <c r="BX28" s="1069">
        <v>751.14218277499958</v>
      </c>
      <c r="BY28" s="1069">
        <v>3945.7613167096388</v>
      </c>
      <c r="BZ28" s="1069">
        <v>-191.22082181999997</v>
      </c>
      <c r="CA28" s="1069">
        <v>1729.0502640000002</v>
      </c>
      <c r="CB28" s="1069">
        <v>970.84144091896508</v>
      </c>
      <c r="CC28" s="1071">
        <v>2508.6708830989651</v>
      </c>
      <c r="CD28" s="1072">
        <v>2358.134587545067</v>
      </c>
      <c r="CE28" s="1069">
        <v>403.32524688300145</v>
      </c>
      <c r="CF28" s="1069">
        <v>-113.83519849768234</v>
      </c>
      <c r="CG28" s="1069">
        <v>2647.6246359303855</v>
      </c>
      <c r="CH28" s="1069">
        <v>594.34331138435311</v>
      </c>
      <c r="CI28" s="1069">
        <v>1615.6706881467958</v>
      </c>
      <c r="CJ28" s="1069">
        <v>1995.7496378302783</v>
      </c>
      <c r="CK28" s="1069">
        <v>4205.7636373614259</v>
      </c>
      <c r="CL28" s="1069">
        <v>1669.8647454371551</v>
      </c>
      <c r="CM28" s="1069">
        <v>252.92900882566855</v>
      </c>
      <c r="CN28" s="1069">
        <v>499.63303578233752</v>
      </c>
      <c r="CO28" s="1069">
        <v>2422.4267900451614</v>
      </c>
      <c r="CP28" s="1069">
        <v>1716.306902237696</v>
      </c>
      <c r="CQ28" s="1069">
        <v>649.30747193353091</v>
      </c>
      <c r="CR28" s="1069">
        <v>1061.6092007723107</v>
      </c>
      <c r="CS28" s="1069">
        <v>3427.2235749435386</v>
      </c>
      <c r="CT28" s="1071">
        <v>12244.729649692894</v>
      </c>
      <c r="CU28" s="1069">
        <v>2372.770768793705</v>
      </c>
      <c r="CV28" s="1069">
        <v>-661.46903384826578</v>
      </c>
      <c r="CW28" s="1069">
        <v>906.52539049890549</v>
      </c>
      <c r="CX28" s="1069">
        <v>2617.8271254443448</v>
      </c>
      <c r="CY28" s="1069">
        <v>3172.4293617527755</v>
      </c>
      <c r="CZ28" s="1069">
        <v>1108.2785137770979</v>
      </c>
      <c r="DA28" s="1069">
        <v>138.7486583397467</v>
      </c>
      <c r="DB28" s="1069">
        <v>3951.3303596788014</v>
      </c>
      <c r="DC28" s="1069">
        <v>1686.4405447537886</v>
      </c>
      <c r="DD28" s="1069">
        <v>220.7459395855189</v>
      </c>
      <c r="DE28" s="1069">
        <v>426.36286937909466</v>
      </c>
      <c r="DF28" s="1069">
        <v>2333.549353718402</v>
      </c>
      <c r="DG28" s="1069">
        <v>2229.2153414904369</v>
      </c>
      <c r="DH28" s="1069">
        <v>1700.6888933037219</v>
      </c>
      <c r="DI28" s="1069">
        <v>-680.9027119057065</v>
      </c>
      <c r="DJ28" s="1069">
        <v>3249.0015228884517</v>
      </c>
      <c r="DK28" s="1071">
        <v>11672.748534574061</v>
      </c>
      <c r="DL28" s="1072">
        <v>1923.5681373909724</v>
      </c>
      <c r="DM28" s="1069">
        <v>1307.9882892111218</v>
      </c>
      <c r="DN28" s="1069">
        <v>416.70566714737254</v>
      </c>
      <c r="DO28" s="1069">
        <v>3648.262093749468</v>
      </c>
      <c r="DP28" s="1069">
        <v>2359.2963281876864</v>
      </c>
      <c r="DQ28" s="1069">
        <v>2802.2959955312335</v>
      </c>
      <c r="DR28" s="1069">
        <v>1136.3044715365945</v>
      </c>
      <c r="DS28" s="1069">
        <v>6297.8967952555149</v>
      </c>
      <c r="DT28" s="1069">
        <v>9946.1588890049825</v>
      </c>
      <c r="DU28" s="1069">
        <v>1548.6343286086928</v>
      </c>
      <c r="DV28" s="1069">
        <v>594.45441565743704</v>
      </c>
      <c r="DW28" s="1069">
        <v>3582.6945438402872</v>
      </c>
      <c r="DX28" s="1069">
        <v>5725.783288106416</v>
      </c>
      <c r="DY28" s="1069">
        <v>1200.9096015261948</v>
      </c>
      <c r="DZ28" s="1069">
        <v>2416.5928160120243</v>
      </c>
      <c r="EA28" s="1069">
        <v>-1236.1515552584117</v>
      </c>
      <c r="EB28" s="1069">
        <v>2381.3508622798067</v>
      </c>
      <c r="EC28" s="1071">
        <v>16891.843383124102</v>
      </c>
      <c r="ED28" s="1072">
        <v>3693.6549944122289</v>
      </c>
      <c r="EE28" s="1069">
        <v>2793.5513523570312</v>
      </c>
      <c r="EF28" s="1069">
        <v>7729.1096040985913</v>
      </c>
      <c r="EG28" s="1069">
        <v>14216.315950867849</v>
      </c>
      <c r="EH28" s="1069">
        <v>604.52662139385802</v>
      </c>
      <c r="EI28" s="908">
        <v>4878.8140076465461</v>
      </c>
      <c r="EJ28" s="908">
        <v>4912.9667674126022</v>
      </c>
      <c r="EK28" s="908">
        <v>10396.307396453007</v>
      </c>
      <c r="EL28" s="908">
        <v>4519.8039111512799</v>
      </c>
      <c r="EM28" s="908">
        <v>2954.0981024641073</v>
      </c>
      <c r="EN28" s="908">
        <v>783.99282526275636</v>
      </c>
      <c r="EO28" s="908">
        <v>8257.8948388781446</v>
      </c>
      <c r="EP28" s="908">
        <v>4656.8407658851793</v>
      </c>
      <c r="EQ28" s="908">
        <v>4139.2133699729839</v>
      </c>
      <c r="ER28" s="908">
        <v>3231.3042758271517</v>
      </c>
      <c r="ES28" s="908">
        <v>12027.358411685318</v>
      </c>
      <c r="ET28" s="1073">
        <v>44897.876597884315</v>
      </c>
      <c r="EU28" s="1077">
        <v>2217.9388885121493</v>
      </c>
      <c r="EV28" s="908">
        <v>2641.8070040234861</v>
      </c>
      <c r="EW28" s="908">
        <v>4567.077153119666</v>
      </c>
      <c r="EX28" s="908">
        <v>9426.8230456553028</v>
      </c>
      <c r="EY28" s="908">
        <v>3276.0189459075145</v>
      </c>
      <c r="EZ28" s="908">
        <v>5040.4890276828437</v>
      </c>
      <c r="FA28" s="908">
        <v>2467.4005683731684</v>
      </c>
      <c r="FB28" s="908">
        <v>10783.908541963528</v>
      </c>
      <c r="FC28" s="908">
        <v>4680.9386992402297</v>
      </c>
      <c r="FD28" s="908">
        <v>4489.5520601508933</v>
      </c>
      <c r="FE28" s="908">
        <v>3296.0935531894584</v>
      </c>
      <c r="FF28" s="908">
        <v>12466.58431258058</v>
      </c>
      <c r="FG28" s="908">
        <v>2013.3628427438771</v>
      </c>
      <c r="FH28" s="908">
        <v>6846.0940340686684</v>
      </c>
      <c r="FI28" s="908">
        <v>817.88809413315221</v>
      </c>
      <c r="FJ28" s="908">
        <v>9677.3449709456982</v>
      </c>
      <c r="FK28" s="908">
        <v>42354.660871145119</v>
      </c>
      <c r="FL28" s="1077">
        <v>8665.6733279491018</v>
      </c>
      <c r="FM28" s="908">
        <v>1784.3839107721137</v>
      </c>
      <c r="FN28" s="908">
        <v>6044.0243986043606</v>
      </c>
      <c r="FO28" s="908">
        <f t="shared" si="0"/>
        <v>16494.081637325577</v>
      </c>
      <c r="FP28" s="908">
        <v>3527.5517450994148</v>
      </c>
      <c r="FQ28" s="908">
        <v>5954.8109581982308</v>
      </c>
      <c r="FR28" s="908">
        <v>3017.0248930970338</v>
      </c>
      <c r="FS28" s="908">
        <f t="shared" si="1"/>
        <v>12499.387596394681</v>
      </c>
      <c r="FT28" s="908">
        <v>5144.1580376785905</v>
      </c>
      <c r="FU28" s="908">
        <v>6766.9113788182049</v>
      </c>
      <c r="FV28" s="908">
        <v>2701.547176794048</v>
      </c>
      <c r="FW28" s="908">
        <f t="shared" si="2"/>
        <v>14612.616593290844</v>
      </c>
      <c r="FX28" s="908">
        <v>21608.065503987928</v>
      </c>
      <c r="FY28" s="908">
        <v>5003.0201393472507</v>
      </c>
      <c r="FZ28" s="908">
        <v>-19720.220918481456</v>
      </c>
      <c r="GA28" s="908">
        <v>6890.8647248537218</v>
      </c>
      <c r="GB28" s="1073">
        <v>50496.950551864822</v>
      </c>
      <c r="GC28" s="1077">
        <v>7730.5253768109624</v>
      </c>
      <c r="GD28" s="908">
        <v>9638.080902741076</v>
      </c>
      <c r="GE28" s="908">
        <v>-2589.4622806449061</v>
      </c>
      <c r="GF28" s="908">
        <f t="shared" si="3"/>
        <v>14779.143998907133</v>
      </c>
      <c r="GG28" s="908">
        <v>3617.5244433588578</v>
      </c>
      <c r="GH28" s="908">
        <v>1688.6461150659627</v>
      </c>
      <c r="GI28" s="908">
        <v>-5422.2058518957156</v>
      </c>
      <c r="GJ28" s="908">
        <f t="shared" si="4"/>
        <v>-116.03529347089534</v>
      </c>
      <c r="GK28" s="908">
        <v>8815.2602052330767</v>
      </c>
      <c r="GL28" s="908">
        <v>2745.6378245437559</v>
      </c>
      <c r="GM28" s="908">
        <v>-6004.6009073932928</v>
      </c>
      <c r="GN28" s="908">
        <f t="shared" si="5"/>
        <v>5556.2971223835393</v>
      </c>
      <c r="GO28" s="908">
        <v>3793.5952267011953</v>
      </c>
      <c r="GP28" s="908">
        <v>4041.4015874494125</v>
      </c>
      <c r="GQ28" s="908">
        <v>-67.534492215057313</v>
      </c>
      <c r="GR28" s="908">
        <f t="shared" si="6"/>
        <v>7767.4623219355508</v>
      </c>
      <c r="GS28" s="1073">
        <f t="shared" si="7"/>
        <v>27986.868149755326</v>
      </c>
      <c r="GT28" s="908">
        <v>15811.69</v>
      </c>
      <c r="GU28" s="908">
        <v>6915.19</v>
      </c>
      <c r="GV28" s="908">
        <v>3320.27</v>
      </c>
      <c r="GW28" s="908">
        <v>26047.15</v>
      </c>
      <c r="GX28" s="908">
        <f>GX29</f>
        <v>7743.8450665017308</v>
      </c>
      <c r="GY28" s="908">
        <f t="shared" ref="GY28:HJ28" si="9">GY29</f>
        <v>4440.6928139067841</v>
      </c>
      <c r="GZ28" s="908">
        <f t="shared" si="9"/>
        <v>-896.17097929700969</v>
      </c>
      <c r="HA28" s="908">
        <f t="shared" si="9"/>
        <v>11288.366901111505</v>
      </c>
      <c r="HB28" s="908">
        <f t="shared" si="9"/>
        <v>9757.0985439505239</v>
      </c>
      <c r="HC28" s="908">
        <f t="shared" si="9"/>
        <v>14855.696931668763</v>
      </c>
      <c r="HD28" s="908">
        <f t="shared" si="9"/>
        <v>5264.7413666988559</v>
      </c>
      <c r="HE28" s="908">
        <f t="shared" si="9"/>
        <v>29877.536842318143</v>
      </c>
      <c r="HF28" s="908">
        <f t="shared" si="9"/>
        <v>-638.66505807434862</v>
      </c>
      <c r="HG28" s="908">
        <f t="shared" si="9"/>
        <v>3309.1015218468506</v>
      </c>
      <c r="HH28" s="908">
        <f t="shared" si="9"/>
        <v>-8472.841648888465</v>
      </c>
      <c r="HI28" s="908">
        <f t="shared" si="9"/>
        <v>-5802.4051851159638</v>
      </c>
      <c r="HJ28" s="1073">
        <f t="shared" si="9"/>
        <v>61410.647397006665</v>
      </c>
      <c r="HK28" s="1077">
        <v>13431.708622189395</v>
      </c>
      <c r="HL28" s="908">
        <v>10480.59391786892</v>
      </c>
      <c r="HM28" s="908">
        <v>-5991.8397326201548</v>
      </c>
      <c r="HN28" s="908">
        <v>17920.462807438165</v>
      </c>
      <c r="HO28" s="908">
        <v>-2388.8870271746596</v>
      </c>
      <c r="HP28" s="908">
        <v>3562.8726414949028</v>
      </c>
      <c r="HQ28" s="908">
        <v>2887.2822052988604</v>
      </c>
      <c r="HR28" s="908">
        <v>4061.2678196191036</v>
      </c>
      <c r="HS28" s="908">
        <v>-3425.6674240674747</v>
      </c>
      <c r="HT28" s="908">
        <v>1074.3130122304465</v>
      </c>
      <c r="HU28" s="908">
        <v>-4210.8112976947195</v>
      </c>
      <c r="HV28" s="908">
        <v>-6562.1657095317478</v>
      </c>
      <c r="HW28" s="908">
        <v>-2217.1079374540413</v>
      </c>
      <c r="HX28" s="908">
        <v>5832.4746438018637</v>
      </c>
      <c r="HY28" s="908">
        <v>24365.101529917596</v>
      </c>
      <c r="HZ28" s="908">
        <v>27980.46823626542</v>
      </c>
      <c r="IA28" s="1073">
        <v>43400.033153790937</v>
      </c>
      <c r="IB28" s="1077">
        <v>-4509.6423112518905</v>
      </c>
      <c r="IC28" s="908">
        <v>20949.795006933684</v>
      </c>
      <c r="ID28" s="908">
        <v>-17264.459089831242</v>
      </c>
      <c r="IE28" s="1073">
        <v>-824.30639414944653</v>
      </c>
      <c r="IF28" s="908"/>
    </row>
    <row r="29" spans="1:240" s="1053" customFormat="1" ht="21" customHeight="1">
      <c r="A29" s="1120" t="s">
        <v>881</v>
      </c>
      <c r="B29" s="1068">
        <v>124.30351345999999</v>
      </c>
      <c r="C29" s="1068">
        <v>91.372032579999996</v>
      </c>
      <c r="D29" s="1068">
        <v>100.24942547000001</v>
      </c>
      <c r="E29" s="1068">
        <v>315.92497150999998</v>
      </c>
      <c r="F29" s="1068">
        <v>89.242151180000008</v>
      </c>
      <c r="G29" s="1068">
        <v>37.460480320000009</v>
      </c>
      <c r="H29" s="1068">
        <v>74.141121489999989</v>
      </c>
      <c r="I29" s="1068">
        <v>200.84375299000001</v>
      </c>
      <c r="J29" s="1068">
        <v>57.571895999999995</v>
      </c>
      <c r="K29" s="1068">
        <v>136.33954199999999</v>
      </c>
      <c r="L29" s="1068">
        <v>138.38933691</v>
      </c>
      <c r="M29" s="1068">
        <v>332.30077491000003</v>
      </c>
      <c r="N29" s="1068">
        <v>151.893756</v>
      </c>
      <c r="O29" s="1068">
        <v>216.47590400000001</v>
      </c>
      <c r="P29" s="1068">
        <v>13.963048000000001</v>
      </c>
      <c r="Q29" s="1068">
        <v>382.33270799999997</v>
      </c>
      <c r="R29" s="1068">
        <v>1231.4022074099998</v>
      </c>
      <c r="S29" s="1068"/>
      <c r="T29" s="1068">
        <v>547.79560000000004</v>
      </c>
      <c r="U29" s="1068">
        <v>-55.570764999999994</v>
      </c>
      <c r="V29" s="1068">
        <v>100.7734</v>
      </c>
      <c r="W29" s="1068">
        <v>592.99823499999991</v>
      </c>
      <c r="X29" s="1068">
        <v>-2.3700000000005161E-2</v>
      </c>
      <c r="Y29" s="1068">
        <v>-9.2625999999999991</v>
      </c>
      <c r="Z29" s="1068">
        <v>166.447</v>
      </c>
      <c r="AA29" s="1068">
        <v>157.16070000000002</v>
      </c>
      <c r="AB29" s="1068">
        <v>655.23860946540003</v>
      </c>
      <c r="AC29" s="1068">
        <v>1679.3524000000002</v>
      </c>
      <c r="AD29" s="1068">
        <v>22.704800000000006</v>
      </c>
      <c r="AE29" s="1068">
        <v>2357.2958094654005</v>
      </c>
      <c r="AF29" s="1068">
        <v>85.701799999999992</v>
      </c>
      <c r="AG29" s="1068">
        <v>-10.619699999999995</v>
      </c>
      <c r="AH29" s="1068">
        <v>29.435300000000005</v>
      </c>
      <c r="AI29" s="1068">
        <v>104.51740000000001</v>
      </c>
      <c r="AJ29" s="1068">
        <v>3211.9721444654001</v>
      </c>
      <c r="AK29" s="1068"/>
      <c r="AL29" s="1068"/>
      <c r="AM29" s="1068">
        <v>173.73907800000001</v>
      </c>
      <c r="AN29" s="1068">
        <v>76.80397099999999</v>
      </c>
      <c r="AO29" s="1068">
        <v>360.88158000000004</v>
      </c>
      <c r="AP29" s="1068">
        <v>611.4246290000001</v>
      </c>
      <c r="AQ29" s="1068">
        <v>19.061970000000002</v>
      </c>
      <c r="AR29" s="1068">
        <v>320.49672800000002</v>
      </c>
      <c r="AS29" s="1068">
        <v>274.43184800000006</v>
      </c>
      <c r="AT29" s="1068">
        <v>613.99054599999999</v>
      </c>
      <c r="AU29" s="1068">
        <v>159.97937999999996</v>
      </c>
      <c r="AV29" s="1068">
        <v>626.873332</v>
      </c>
      <c r="AW29" s="1068"/>
      <c r="AX29" s="1189">
        <v>871.38076149140215</v>
      </c>
      <c r="AY29" s="1068">
        <v>335.67903200000001</v>
      </c>
      <c r="AZ29" s="1068">
        <v>-15.67599800000005</v>
      </c>
      <c r="BA29" s="1068">
        <v>1191.383795491402</v>
      </c>
      <c r="BB29" s="1068">
        <v>89.40354099999999</v>
      </c>
      <c r="BC29" s="1068">
        <v>-131.847668</v>
      </c>
      <c r="BD29" s="1068">
        <v>25.183230000000009</v>
      </c>
      <c r="BE29" s="1068">
        <v>124.7109979999999</v>
      </c>
      <c r="BF29" s="1068">
        <v>34.458540000000028</v>
      </c>
      <c r="BG29" s="1068">
        <v>1143.3221741299999</v>
      </c>
      <c r="BH29" s="1068">
        <v>-141.04514799999998</v>
      </c>
      <c r="BI29" s="1068">
        <v>1036.7355661299998</v>
      </c>
      <c r="BJ29" s="908">
        <v>3606.9339500000001</v>
      </c>
      <c r="BK29" s="908">
        <v>-68.020964796000015</v>
      </c>
      <c r="BL29" s="908">
        <v>-38.519420000000025</v>
      </c>
      <c r="BM29" s="908">
        <v>3500.3935652040004</v>
      </c>
      <c r="BN29" s="1180">
        <v>374.68114500000001</v>
      </c>
      <c r="BO29" s="1134">
        <v>74.250355025088027</v>
      </c>
      <c r="BP29" s="1134">
        <v>150.18232600000002</v>
      </c>
      <c r="BQ29" s="1134">
        <v>599.11382602508809</v>
      </c>
      <c r="BR29" s="908">
        <v>69.232736234725991</v>
      </c>
      <c r="BS29" s="908">
        <v>385.81112924389197</v>
      </c>
      <c r="BT29" s="908">
        <v>-166.18395299999997</v>
      </c>
      <c r="BU29" s="1069">
        <v>288.85991247861796</v>
      </c>
      <c r="BV29" s="1069">
        <v>129.95181000000002</v>
      </c>
      <c r="BW29" s="1069">
        <v>-220.38095930928995</v>
      </c>
      <c r="BX29" s="1069">
        <v>2362.7038562164998</v>
      </c>
      <c r="BY29" s="1069">
        <v>2272.2747069072102</v>
      </c>
      <c r="BZ29" s="1069">
        <v>31.689427565199992</v>
      </c>
      <c r="CA29" s="1069">
        <v>71.898963999999978</v>
      </c>
      <c r="CB29" s="1069">
        <v>-303.54690600000004</v>
      </c>
      <c r="CC29" s="1071">
        <v>-199.95851443480001</v>
      </c>
      <c r="CD29" s="1072">
        <v>-265.4682964804428</v>
      </c>
      <c r="CE29" s="1069">
        <v>39.605173693005291</v>
      </c>
      <c r="CF29" s="1069">
        <v>76.34505587234554</v>
      </c>
      <c r="CG29" s="1069">
        <v>-149.51806691509194</v>
      </c>
      <c r="CH29" s="1069">
        <v>-200.51830827573372</v>
      </c>
      <c r="CI29" s="1069">
        <v>705.79331798226553</v>
      </c>
      <c r="CJ29" s="1069">
        <v>-107.37214706132244</v>
      </c>
      <c r="CK29" s="1069">
        <v>397.90286264520932</v>
      </c>
      <c r="CL29" s="1069">
        <v>-292.58715330126984</v>
      </c>
      <c r="CM29" s="1069">
        <v>-120.40974096433678</v>
      </c>
      <c r="CN29" s="1069">
        <v>117.81565346520878</v>
      </c>
      <c r="CO29" s="1069">
        <v>-295.1812408003978</v>
      </c>
      <c r="CP29" s="1069">
        <v>-853.82329348225846</v>
      </c>
      <c r="CQ29" s="1069">
        <v>-84.341757816513251</v>
      </c>
      <c r="CR29" s="1069">
        <v>1103.2993087380801</v>
      </c>
      <c r="CS29" s="1069">
        <v>165.13425743930839</v>
      </c>
      <c r="CT29" s="1071">
        <v>-47.421577406322285</v>
      </c>
      <c r="CU29" s="1069">
        <v>-175.54813091629131</v>
      </c>
      <c r="CV29" s="1069">
        <v>-47.773577520291255</v>
      </c>
      <c r="CW29" s="1069">
        <v>-113.13608394109534</v>
      </c>
      <c r="CX29" s="1069">
        <v>-336.45779237767783</v>
      </c>
      <c r="CY29" s="1069">
        <v>-69.098375446743376</v>
      </c>
      <c r="CZ29" s="1069">
        <v>4401.9301595606157</v>
      </c>
      <c r="DA29" s="1069">
        <v>-509.07481348025783</v>
      </c>
      <c r="DB29" s="1069">
        <v>3823.7569706336144</v>
      </c>
      <c r="DC29" s="1069">
        <v>-245.55307661622513</v>
      </c>
      <c r="DD29" s="1069">
        <v>719.61437123124142</v>
      </c>
      <c r="DE29" s="1069">
        <v>-166.62446690113498</v>
      </c>
      <c r="DF29" s="1069">
        <v>307.43682771388137</v>
      </c>
      <c r="DG29" s="1069">
        <v>-219.67591094955489</v>
      </c>
      <c r="DH29" s="1069">
        <v>-339.39708369949403</v>
      </c>
      <c r="DI29" s="1069">
        <v>-511.48381403673886</v>
      </c>
      <c r="DJ29" s="1069">
        <v>-1070.5568086857879</v>
      </c>
      <c r="DK29" s="1071">
        <v>2724.1791972840283</v>
      </c>
      <c r="DL29" s="1072">
        <v>-568.73627342907048</v>
      </c>
      <c r="DM29" s="1069">
        <v>-635.58948640887684</v>
      </c>
      <c r="DN29" s="1069">
        <v>13256.002235591757</v>
      </c>
      <c r="DO29" s="1069">
        <v>12051.676475753811</v>
      </c>
      <c r="DP29" s="1069">
        <v>-1061.8830035323667</v>
      </c>
      <c r="DQ29" s="1069">
        <v>-815.95634835025464</v>
      </c>
      <c r="DR29" s="1069">
        <v>-605.2133936333903</v>
      </c>
      <c r="DS29" s="1069">
        <v>-2483.0527455160118</v>
      </c>
      <c r="DT29" s="1069">
        <v>9568.6237302377995</v>
      </c>
      <c r="DU29" s="1069">
        <v>-1654.0509898113137</v>
      </c>
      <c r="DV29" s="1069">
        <v>-637.60354961885719</v>
      </c>
      <c r="DW29" s="1069">
        <v>-938.95070988092004</v>
      </c>
      <c r="DX29" s="1069">
        <v>-3230.6052493110906</v>
      </c>
      <c r="DY29" s="1069">
        <v>-451.35701248384095</v>
      </c>
      <c r="DZ29" s="1069">
        <v>-472.572679727994</v>
      </c>
      <c r="EA29" s="1069">
        <v>-696.906512828784</v>
      </c>
      <c r="EB29" s="1069">
        <v>-1620.836205040619</v>
      </c>
      <c r="EC29" s="1071">
        <v>5041.0824806701366</v>
      </c>
      <c r="ED29" s="1072">
        <v>-172.93463788372492</v>
      </c>
      <c r="EE29" s="1069">
        <v>4971.2032954470233</v>
      </c>
      <c r="EF29" s="1069">
        <v>236.23296324201669</v>
      </c>
      <c r="EG29" s="1069">
        <v>5034.501620805313</v>
      </c>
      <c r="EH29" s="1069">
        <v>-576.80042734070662</v>
      </c>
      <c r="EI29" s="908">
        <v>-860.60290824996787</v>
      </c>
      <c r="EJ29" s="908">
        <v>-397.60824709736988</v>
      </c>
      <c r="EK29" s="908">
        <v>-1835.0115826880447</v>
      </c>
      <c r="EL29" s="908">
        <v>-248.63452184230704</v>
      </c>
      <c r="EM29" s="908">
        <v>177.77758595766596</v>
      </c>
      <c r="EN29" s="908">
        <v>-1312.267323307223</v>
      </c>
      <c r="EO29" s="908">
        <v>-1383.124259191864</v>
      </c>
      <c r="EP29" s="908">
        <v>-325.84777794454374</v>
      </c>
      <c r="EQ29" s="908">
        <v>-910.47132447780814</v>
      </c>
      <c r="ER29" s="908">
        <v>-548.79876428616296</v>
      </c>
      <c r="ES29" s="908">
        <v>-1785.1178667085142</v>
      </c>
      <c r="ET29" s="1073">
        <v>31.247912216891564</v>
      </c>
      <c r="EU29" s="1077">
        <v>305.59159817101499</v>
      </c>
      <c r="EV29" s="908">
        <v>-352.58170642651135</v>
      </c>
      <c r="EW29" s="908">
        <v>523.20058200963399</v>
      </c>
      <c r="EX29" s="908">
        <v>476.21047375413764</v>
      </c>
      <c r="EY29" s="908">
        <v>15333.492517433735</v>
      </c>
      <c r="EZ29" s="908">
        <v>-165.65682424715851</v>
      </c>
      <c r="FA29" s="908">
        <v>-65.642142966436495</v>
      </c>
      <c r="FB29" s="908">
        <v>15102.193550220143</v>
      </c>
      <c r="FC29" s="908">
        <v>-215.08716767485987</v>
      </c>
      <c r="FD29" s="908">
        <v>-743.43994407910304</v>
      </c>
      <c r="FE29" s="908">
        <v>-500.23313729651915</v>
      </c>
      <c r="FF29" s="908">
        <v>-1458.7602490504817</v>
      </c>
      <c r="FG29" s="908">
        <v>88.645097683954646</v>
      </c>
      <c r="FH29" s="908">
        <v>181.68844383870487</v>
      </c>
      <c r="FI29" s="908">
        <v>5692.0927628932295</v>
      </c>
      <c r="FJ29" s="908">
        <v>5962.4263044158906</v>
      </c>
      <c r="FK29" s="908">
        <v>20082.07007933969</v>
      </c>
      <c r="FL29" s="1077">
        <v>166.02126223704863</v>
      </c>
      <c r="FM29" s="908">
        <v>256.12131946260433</v>
      </c>
      <c r="FN29" s="908">
        <v>809.16262070783489</v>
      </c>
      <c r="FO29" s="908">
        <f t="shared" si="0"/>
        <v>1231.3052024074877</v>
      </c>
      <c r="FP29" s="908">
        <v>594.82507641729308</v>
      </c>
      <c r="FQ29" s="908">
        <v>116.17093343613749</v>
      </c>
      <c r="FR29" s="908">
        <v>1720.9976250626446</v>
      </c>
      <c r="FS29" s="908">
        <f t="shared" si="1"/>
        <v>2431.9936349160753</v>
      </c>
      <c r="FT29" s="908">
        <v>144.14760039825143</v>
      </c>
      <c r="FU29" s="908">
        <v>-312.39290073858149</v>
      </c>
      <c r="FV29" s="908">
        <v>6297.8073732487155</v>
      </c>
      <c r="FW29" s="908">
        <f t="shared" si="2"/>
        <v>6129.5620729083857</v>
      </c>
      <c r="FX29" s="908">
        <v>298.43326966987962</v>
      </c>
      <c r="FY29" s="908">
        <v>-508.20572331766004</v>
      </c>
      <c r="FZ29" s="908">
        <v>16.868182909959387</v>
      </c>
      <c r="GA29" s="908">
        <v>-192.90427073782098</v>
      </c>
      <c r="GB29" s="1073">
        <v>9599.9566394941248</v>
      </c>
      <c r="GC29" s="1077">
        <v>929.99484508098055</v>
      </c>
      <c r="GD29" s="908">
        <v>263.90053113073515</v>
      </c>
      <c r="GE29" s="908">
        <v>798.71175100568394</v>
      </c>
      <c r="GF29" s="908">
        <f t="shared" si="3"/>
        <v>1992.6071272173995</v>
      </c>
      <c r="GG29" s="908">
        <v>129.74544326987254</v>
      </c>
      <c r="GH29" s="908">
        <v>678.44740583391581</v>
      </c>
      <c r="GI29" s="908">
        <v>2034.7767210414911</v>
      </c>
      <c r="GJ29" s="908">
        <f t="shared" si="4"/>
        <v>2842.9695701452792</v>
      </c>
      <c r="GK29" s="908">
        <v>-842.63131541961991</v>
      </c>
      <c r="GL29" s="908">
        <v>457.34006845372295</v>
      </c>
      <c r="GM29" s="908">
        <v>3946.005783697567</v>
      </c>
      <c r="GN29" s="908">
        <f t="shared" si="5"/>
        <v>3560.7145367316703</v>
      </c>
      <c r="GO29" s="908">
        <v>-33.552011033023206</v>
      </c>
      <c r="GP29" s="908">
        <v>1286.4442607325357</v>
      </c>
      <c r="GQ29" s="908">
        <v>1570.2356857165214</v>
      </c>
      <c r="GR29" s="908">
        <f t="shared" si="6"/>
        <v>2823.1279354160338</v>
      </c>
      <c r="GS29" s="1073">
        <f t="shared" si="7"/>
        <v>11219.419169510382</v>
      </c>
      <c r="GT29" s="908">
        <v>15811.687702737199</v>
      </c>
      <c r="GU29" s="908">
        <v>6915.1902417592337</v>
      </c>
      <c r="GV29" s="908">
        <v>3320.2708941965084</v>
      </c>
      <c r="GW29" s="908">
        <v>26047.148838692985</v>
      </c>
      <c r="GX29" s="908">
        <v>7743.8450665017308</v>
      </c>
      <c r="GY29" s="908">
        <v>4440.6928139067841</v>
      </c>
      <c r="GZ29" s="908">
        <v>-896.17097929700969</v>
      </c>
      <c r="HA29" s="908">
        <v>11288.366901111505</v>
      </c>
      <c r="HB29" s="908">
        <v>9757.0985439505239</v>
      </c>
      <c r="HC29" s="908">
        <v>14855.696931668763</v>
      </c>
      <c r="HD29" s="908">
        <v>5264.7413666988559</v>
      </c>
      <c r="HE29" s="908">
        <v>29877.536842318143</v>
      </c>
      <c r="HF29" s="908">
        <v>-638.66505807434862</v>
      </c>
      <c r="HG29" s="908">
        <v>3309.1015218468506</v>
      </c>
      <c r="HH29" s="908">
        <v>-8472.841648888465</v>
      </c>
      <c r="HI29" s="908">
        <v>-5802.4051851159638</v>
      </c>
      <c r="HJ29" s="1073">
        <v>61410.647397006665</v>
      </c>
      <c r="HK29" s="1077">
        <v>3128.3938294082559</v>
      </c>
      <c r="HL29" s="908">
        <v>121.59112393044389</v>
      </c>
      <c r="HM29" s="908">
        <v>-163.28776478950709</v>
      </c>
      <c r="HN29" s="908">
        <v>3086.697188549193</v>
      </c>
      <c r="HO29" s="908">
        <v>-401.18311926589382</v>
      </c>
      <c r="HP29" s="908">
        <v>-165.47902287612189</v>
      </c>
      <c r="HQ29" s="908">
        <v>139.32436059022314</v>
      </c>
      <c r="HR29" s="908">
        <v>-427.33778155179255</v>
      </c>
      <c r="HS29" s="908">
        <v>2157.44048484941</v>
      </c>
      <c r="HT29" s="908">
        <v>-73.674471536123065</v>
      </c>
      <c r="HU29" s="908">
        <v>3996.3463418277888</v>
      </c>
      <c r="HV29" s="908">
        <v>6080.1123551410765</v>
      </c>
      <c r="HW29" s="908">
        <v>-590.63158801667089</v>
      </c>
      <c r="HX29" s="908">
        <v>39.780710274009856</v>
      </c>
      <c r="HY29" s="908">
        <v>-2176.9162136468954</v>
      </c>
      <c r="HZ29" s="908">
        <v>-2727.7670913895563</v>
      </c>
      <c r="IA29" s="1073">
        <v>6011.7046707489208</v>
      </c>
      <c r="IB29" s="1077">
        <v>-142.99241663402509</v>
      </c>
      <c r="IC29" s="908">
        <v>-2320.4701955173291</v>
      </c>
      <c r="ID29" s="908">
        <v>86.78036811762702</v>
      </c>
      <c r="IE29" s="1073">
        <v>-2376.6822440337273</v>
      </c>
      <c r="IF29" s="908"/>
    </row>
    <row r="30" spans="1:240" ht="21" customHeight="1">
      <c r="A30" s="1078" t="s">
        <v>882</v>
      </c>
      <c r="B30" s="1079">
        <v>146.82361345999999</v>
      </c>
      <c r="C30" s="1079">
        <v>132.27553258</v>
      </c>
      <c r="D30" s="1079">
        <v>147.39322547</v>
      </c>
      <c r="E30" s="1079">
        <v>426.49237151</v>
      </c>
      <c r="F30" s="1079">
        <v>122.34545118000001</v>
      </c>
      <c r="G30" s="1079">
        <v>101.08138032000001</v>
      </c>
      <c r="H30" s="1079">
        <v>125.03342148999999</v>
      </c>
      <c r="I30" s="1079">
        <v>348.46025299000001</v>
      </c>
      <c r="J30" s="1079">
        <v>109.021396</v>
      </c>
      <c r="K30" s="1079">
        <v>161.39514199999999</v>
      </c>
      <c r="L30" s="1079">
        <v>209.126544</v>
      </c>
      <c r="M30" s="1079">
        <v>479.54308200000003</v>
      </c>
      <c r="N30" s="1079">
        <v>201.684056</v>
      </c>
      <c r="O30" s="1079">
        <v>299.642404</v>
      </c>
      <c r="P30" s="1079">
        <v>99.184048000000004</v>
      </c>
      <c r="Q30" s="1079">
        <v>600.51050799999996</v>
      </c>
      <c r="R30" s="1079">
        <v>1855.0062144999999</v>
      </c>
      <c r="S30" s="1079"/>
      <c r="T30" s="1079">
        <v>558.83150000000001</v>
      </c>
      <c r="U30" s="1079">
        <v>143.34110000000001</v>
      </c>
      <c r="V30" s="1079">
        <v>135.06139999999999</v>
      </c>
      <c r="W30" s="1079">
        <v>837.23399999999992</v>
      </c>
      <c r="X30" s="1079">
        <v>92.099599999999995</v>
      </c>
      <c r="Y30" s="1079">
        <v>57.494700000000002</v>
      </c>
      <c r="Z30" s="1079">
        <v>186.4187</v>
      </c>
      <c r="AA30" s="1079">
        <v>336.01300000000003</v>
      </c>
      <c r="AB30" s="1079">
        <v>739.2351094654</v>
      </c>
      <c r="AC30" s="1079">
        <v>1710.3301000000001</v>
      </c>
      <c r="AD30" s="1079">
        <v>63.554900000000004</v>
      </c>
      <c r="AE30" s="1079">
        <v>2513.1201094654002</v>
      </c>
      <c r="AF30" s="1079">
        <v>123.5779</v>
      </c>
      <c r="AG30" s="1079">
        <v>136.00710000000001</v>
      </c>
      <c r="AH30" s="1079">
        <v>87.429000000000002</v>
      </c>
      <c r="AI30" s="1079">
        <v>347.01400000000001</v>
      </c>
      <c r="AJ30" s="1079">
        <v>4033.3811094654002</v>
      </c>
      <c r="AK30" s="1079"/>
      <c r="AL30" s="1079"/>
      <c r="AM30" s="1079">
        <v>227.505178</v>
      </c>
      <c r="AN30" s="1079">
        <v>129.14477099999999</v>
      </c>
      <c r="AO30" s="1079">
        <v>397.74218000000002</v>
      </c>
      <c r="AP30" s="1079">
        <v>754.39212900000007</v>
      </c>
      <c r="AQ30" s="1079">
        <v>164.50336999999999</v>
      </c>
      <c r="AR30" s="1079">
        <v>489.19942800000001</v>
      </c>
      <c r="AS30" s="1079">
        <v>415.38194800000002</v>
      </c>
      <c r="AT30" s="1079">
        <v>1069.084746</v>
      </c>
      <c r="AU30" s="1079">
        <v>288.32727999999997</v>
      </c>
      <c r="AV30" s="1079">
        <v>1112.852832</v>
      </c>
      <c r="AW30" s="1079"/>
      <c r="AX30" s="1182">
        <v>1028.4986100000001</v>
      </c>
      <c r="AY30" s="1079">
        <v>381.81143200000002</v>
      </c>
      <c r="AZ30" s="1079">
        <v>256.97630199999998</v>
      </c>
      <c r="BA30" s="1079">
        <v>1667.2863440000001</v>
      </c>
      <c r="BB30" s="1079">
        <v>288.88694099999998</v>
      </c>
      <c r="BC30" s="1079">
        <v>113.58403199999999</v>
      </c>
      <c r="BD30" s="1079">
        <v>218.10623000000001</v>
      </c>
      <c r="BE30" s="1079">
        <v>762.54909799999996</v>
      </c>
      <c r="BF30" s="1079">
        <v>383.29284000000001</v>
      </c>
      <c r="BG30" s="1079">
        <v>1201.7135741299999</v>
      </c>
      <c r="BH30" s="1079">
        <v>164.70625200000001</v>
      </c>
      <c r="BI30" s="1079">
        <v>1749.7126661299999</v>
      </c>
      <c r="BJ30" s="930">
        <v>3878.4499500000002</v>
      </c>
      <c r="BK30" s="930">
        <v>135.49643520399999</v>
      </c>
      <c r="BL30" s="930">
        <v>393.82187999999996</v>
      </c>
      <c r="BM30" s="930">
        <v>4407.7682652040003</v>
      </c>
      <c r="BN30" s="1082">
        <v>571.84404500000005</v>
      </c>
      <c r="BO30" s="1080">
        <v>209.688794</v>
      </c>
      <c r="BP30" s="1080">
        <v>401.90002600000003</v>
      </c>
      <c r="BQ30" s="1080">
        <v>1183.432865</v>
      </c>
      <c r="BR30" s="930">
        <v>281.00079199999999</v>
      </c>
      <c r="BS30" s="930">
        <v>617.05202399999996</v>
      </c>
      <c r="BT30" s="930">
        <v>253.90964700000001</v>
      </c>
      <c r="BU30" s="1055">
        <v>1151.9624630000001</v>
      </c>
      <c r="BV30" s="1055">
        <v>474.53581000000003</v>
      </c>
      <c r="BW30" s="1055">
        <v>297.48539</v>
      </c>
      <c r="BX30" s="1055">
        <v>3507.6025399999999</v>
      </c>
      <c r="BY30" s="1055">
        <v>4279.62374</v>
      </c>
      <c r="BZ30" s="1055">
        <v>168.94617600000001</v>
      </c>
      <c r="CA30" s="1055">
        <v>381.287464</v>
      </c>
      <c r="CB30" s="1055">
        <v>398.77309400000001</v>
      </c>
      <c r="CC30" s="1083">
        <v>949.00673400000005</v>
      </c>
      <c r="CD30" s="1117">
        <v>117.98422089955722</v>
      </c>
      <c r="CE30" s="1055">
        <v>97.074445623005289</v>
      </c>
      <c r="CF30" s="1055">
        <v>362.36232959234553</v>
      </c>
      <c r="CG30" s="1055">
        <v>577.42099611490801</v>
      </c>
      <c r="CH30" s="1055">
        <v>67.664264014266266</v>
      </c>
      <c r="CI30" s="1055">
        <v>1075.7070481422654</v>
      </c>
      <c r="CJ30" s="1055">
        <v>317.73202391867756</v>
      </c>
      <c r="CK30" s="1055">
        <v>1461.1033360752092</v>
      </c>
      <c r="CL30" s="1055">
        <v>89.319734788730216</v>
      </c>
      <c r="CM30" s="1055">
        <v>143.11254954566323</v>
      </c>
      <c r="CN30" s="1055">
        <v>270.84735650520878</v>
      </c>
      <c r="CO30" s="1055">
        <v>503.27964083960222</v>
      </c>
      <c r="CP30" s="1055">
        <v>421.24785366774165</v>
      </c>
      <c r="CQ30" s="1055">
        <v>188.49975439348665</v>
      </c>
      <c r="CR30" s="1055">
        <v>1880.4036446980799</v>
      </c>
      <c r="CS30" s="1055">
        <v>2490.1512527593081</v>
      </c>
      <c r="CT30" s="1083">
        <v>4865.2896252736782</v>
      </c>
      <c r="CU30" s="1055">
        <v>102.56310320370871</v>
      </c>
      <c r="CV30" s="1055">
        <v>122.32444724970874</v>
      </c>
      <c r="CW30" s="1055">
        <v>153.40300043890468</v>
      </c>
      <c r="CX30" s="1055">
        <v>378.29055089232213</v>
      </c>
      <c r="CY30" s="1055">
        <v>173.69719480325662</v>
      </c>
      <c r="CZ30" s="1055">
        <v>5276.2323677706154</v>
      </c>
      <c r="DA30" s="1055">
        <v>225.70495699974205</v>
      </c>
      <c r="DB30" s="1055">
        <v>5675.6345195736139</v>
      </c>
      <c r="DC30" s="1055">
        <v>233.25574280710393</v>
      </c>
      <c r="DD30" s="1055">
        <v>978.67695917124149</v>
      </c>
      <c r="DE30" s="1055">
        <v>86.583355338865033</v>
      </c>
      <c r="DF30" s="1055">
        <v>1298.5160573172104</v>
      </c>
      <c r="DG30" s="1055">
        <v>57.210371230445126</v>
      </c>
      <c r="DH30" s="1055">
        <v>270.61128784050595</v>
      </c>
      <c r="DI30" s="1055">
        <v>312.48199828326119</v>
      </c>
      <c r="DJ30" s="1055">
        <v>640.30365735421231</v>
      </c>
      <c r="DK30" s="1083">
        <v>7992.7447851373581</v>
      </c>
      <c r="DL30" s="1117">
        <v>281.22800466092946</v>
      </c>
      <c r="DM30" s="1055">
        <v>51.084681541123089</v>
      </c>
      <c r="DN30" s="1055">
        <v>13855.166464421758</v>
      </c>
      <c r="DO30" s="1055">
        <v>14187.479150623811</v>
      </c>
      <c r="DP30" s="1055">
        <v>209.19776580763335</v>
      </c>
      <c r="DQ30" s="1055">
        <v>254.96658436974519</v>
      </c>
      <c r="DR30" s="1055">
        <v>198.93358897660974</v>
      </c>
      <c r="DS30" s="1055">
        <v>663.09793915398836</v>
      </c>
      <c r="DT30" s="1055">
        <v>14850.5770897778</v>
      </c>
      <c r="DU30" s="1055">
        <v>276.90773983868644</v>
      </c>
      <c r="DV30" s="1055">
        <v>197.48792438114282</v>
      </c>
      <c r="DW30" s="1055">
        <v>142.08851342907988</v>
      </c>
      <c r="DX30" s="1055">
        <v>616.48417764890917</v>
      </c>
      <c r="DY30" s="1055">
        <v>98.450089036159</v>
      </c>
      <c r="DZ30" s="1055">
        <v>119.947523692006</v>
      </c>
      <c r="EA30" s="1055">
        <v>274.40846964121602</v>
      </c>
      <c r="EB30" s="1055">
        <v>492.80608236938099</v>
      </c>
      <c r="EC30" s="1083">
        <v>16283.767554580136</v>
      </c>
      <c r="ED30" s="1117">
        <v>608.12424767627499</v>
      </c>
      <c r="EE30" s="1055">
        <v>8339.0646272270224</v>
      </c>
      <c r="EF30" s="1055">
        <v>942.0471091620168</v>
      </c>
      <c r="EG30" s="1055">
        <v>9889.2359840653135</v>
      </c>
      <c r="EH30" s="1055">
        <v>463.42331861929324</v>
      </c>
      <c r="EI30" s="930">
        <v>188.63765094003202</v>
      </c>
      <c r="EJ30" s="930">
        <v>470.48114771263005</v>
      </c>
      <c r="EK30" s="930">
        <v>1122.5421172719552</v>
      </c>
      <c r="EL30" s="930">
        <v>281.72462063769302</v>
      </c>
      <c r="EM30" s="930">
        <v>368.36404585766593</v>
      </c>
      <c r="EN30" s="930">
        <v>462.08623733277699</v>
      </c>
      <c r="EO30" s="930">
        <v>1112.1749038281359</v>
      </c>
      <c r="EP30" s="930">
        <v>1023.8363574154561</v>
      </c>
      <c r="EQ30" s="930">
        <v>193.26719757219195</v>
      </c>
      <c r="ER30" s="930">
        <v>757.08590777383699</v>
      </c>
      <c r="ES30" s="930">
        <v>1974.1894627614852</v>
      </c>
      <c r="ET30" s="1084">
        <v>14098.142467926891</v>
      </c>
      <c r="EU30" s="1085">
        <v>389.218758171015</v>
      </c>
      <c r="EV30" s="930">
        <v>891.95689738348869</v>
      </c>
      <c r="EW30" s="930">
        <v>1619.2236820096341</v>
      </c>
      <c r="EX30" s="930">
        <v>2900.3993375641376</v>
      </c>
      <c r="EY30" s="930">
        <v>16629.052767433735</v>
      </c>
      <c r="EZ30" s="930">
        <v>687.57968575284144</v>
      </c>
      <c r="FA30" s="930">
        <v>1146.0531005135635</v>
      </c>
      <c r="FB30" s="930">
        <v>18462.685553700143</v>
      </c>
      <c r="FC30" s="930">
        <v>593.51416645514007</v>
      </c>
      <c r="FD30" s="930">
        <v>620.86792592089705</v>
      </c>
      <c r="FE30" s="930">
        <v>448.49812565348094</v>
      </c>
      <c r="FF30" s="930">
        <v>1662.8802180295181</v>
      </c>
      <c r="FG30" s="930">
        <v>1437.1631634539547</v>
      </c>
      <c r="FH30" s="930">
        <v>1512.4193124987048</v>
      </c>
      <c r="FI30" s="930">
        <v>7141.3072767032299</v>
      </c>
      <c r="FJ30" s="930">
        <v>10090.88975265589</v>
      </c>
      <c r="FK30" s="930">
        <v>33116.854861949687</v>
      </c>
      <c r="FL30" s="1085">
        <v>613.01495649434003</v>
      </c>
      <c r="FM30" s="930">
        <v>874.29499296876304</v>
      </c>
      <c r="FN30" s="930">
        <v>1558.7190986043599</v>
      </c>
      <c r="FO30" s="930">
        <f t="shared" si="0"/>
        <v>3046.029048067463</v>
      </c>
      <c r="FP30" s="930">
        <v>1160.23617286222</v>
      </c>
      <c r="FQ30" s="930">
        <v>1009.98445819823</v>
      </c>
      <c r="FR30" s="930">
        <v>2193.0418688853201</v>
      </c>
      <c r="FS30" s="930">
        <f t="shared" si="1"/>
        <v>4363.2624999457703</v>
      </c>
      <c r="FT30" s="930">
        <v>450.94763505030096</v>
      </c>
      <c r="FU30" s="930">
        <v>580.23354633078998</v>
      </c>
      <c r="FV30" s="930">
        <v>6815.3346237325622</v>
      </c>
      <c r="FW30" s="930">
        <f t="shared" si="2"/>
        <v>7846.5158051136532</v>
      </c>
      <c r="FX30" s="930">
        <v>510.214046217901</v>
      </c>
      <c r="FY30" s="930">
        <v>581.73245551778098</v>
      </c>
      <c r="FZ30" s="930">
        <v>750.690369212208</v>
      </c>
      <c r="GA30" s="930">
        <v>1842.63687094789</v>
      </c>
      <c r="GB30" s="1084">
        <v>17098.444224074774</v>
      </c>
      <c r="GC30" s="1085">
        <v>1249.4636489157992</v>
      </c>
      <c r="GD30" s="930">
        <v>562.63117130273008</v>
      </c>
      <c r="GE30" s="930">
        <v>1044.8437760484119</v>
      </c>
      <c r="GF30" s="930">
        <f t="shared" si="3"/>
        <v>2856.9385962669412</v>
      </c>
      <c r="GG30" s="930">
        <v>490.05432283573208</v>
      </c>
      <c r="GH30" s="930">
        <v>1112.084653048471</v>
      </c>
      <c r="GI30" s="930">
        <v>2535.25019057388</v>
      </c>
      <c r="GJ30" s="930">
        <f t="shared" si="4"/>
        <v>4137.3891664580833</v>
      </c>
      <c r="GK30" s="930">
        <v>340.78857977611102</v>
      </c>
      <c r="GL30" s="930">
        <v>473.39773676951899</v>
      </c>
      <c r="GM30" s="930">
        <v>4306.9086521078325</v>
      </c>
      <c r="GN30" s="930">
        <f t="shared" si="5"/>
        <v>5121.0949686534623</v>
      </c>
      <c r="GO30" s="930">
        <v>220.34906969158797</v>
      </c>
      <c r="GP30" s="930">
        <v>1453.5767756132968</v>
      </c>
      <c r="GQ30" s="930">
        <v>1695.1431436961311</v>
      </c>
      <c r="GR30" s="930">
        <f t="shared" si="6"/>
        <v>3369.0689890010158</v>
      </c>
      <c r="GS30" s="1084">
        <f t="shared" si="7"/>
        <v>15484.491720379501</v>
      </c>
      <c r="GT30" s="930">
        <v>7414.3823903690854</v>
      </c>
      <c r="GU30" s="930">
        <v>853.90533722229657</v>
      </c>
      <c r="GV30" s="930">
        <v>4505.8775031590931</v>
      </c>
      <c r="GW30" s="930">
        <v>12774.165230750476</v>
      </c>
      <c r="GX30" s="930">
        <v>1135.3757789981414</v>
      </c>
      <c r="GY30" s="930">
        <v>1246.0235328177491</v>
      </c>
      <c r="GZ30" s="930">
        <v>1087.3807978729894</v>
      </c>
      <c r="HA30" s="930">
        <v>3468.7801096888797</v>
      </c>
      <c r="HB30" s="930">
        <v>6237.169921982244</v>
      </c>
      <c r="HC30" s="930">
        <v>1081.079631687488</v>
      </c>
      <c r="HD30" s="930">
        <v>92.131823156589689</v>
      </c>
      <c r="HE30" s="930">
        <v>7410.3813768263208</v>
      </c>
      <c r="HF30" s="930">
        <v>-3338.2048991071515</v>
      </c>
      <c r="HG30" s="930">
        <v>-335.89120350757491</v>
      </c>
      <c r="HH30" s="930">
        <v>1837.8867799860393</v>
      </c>
      <c r="HI30" s="930">
        <v>-1836.2093226286872</v>
      </c>
      <c r="HJ30" s="1084">
        <v>21817.117394636985</v>
      </c>
      <c r="HK30" s="1085">
        <v>6043.6005122020997</v>
      </c>
      <c r="HL30" s="930">
        <v>403.94671236098998</v>
      </c>
      <c r="HM30" s="930">
        <v>130.37557708824502</v>
      </c>
      <c r="HN30" s="930">
        <v>6577.9228016513343</v>
      </c>
      <c r="HO30" s="930">
        <v>32.398734286063998</v>
      </c>
      <c r="HP30" s="930">
        <v>130.906333187576</v>
      </c>
      <c r="HQ30" s="930">
        <v>247.64177188788904</v>
      </c>
      <c r="HR30" s="930">
        <v>410.94683936152899</v>
      </c>
      <c r="HS30" s="930">
        <v>4100.0684890832936</v>
      </c>
      <c r="HT30" s="930">
        <v>96.622573813134011</v>
      </c>
      <c r="HU30" s="930">
        <v>4412.2301950518176</v>
      </c>
      <c r="HV30" s="930">
        <v>8608.9212579482464</v>
      </c>
      <c r="HW30" s="930">
        <v>-1.8646454284519223</v>
      </c>
      <c r="HX30" s="930">
        <v>283.24865191908503</v>
      </c>
      <c r="HY30" s="930">
        <v>4580.6395171607373</v>
      </c>
      <c r="HZ30" s="930">
        <v>4862.0235236513699</v>
      </c>
      <c r="IA30" s="1084">
        <v>20459.814422612479</v>
      </c>
      <c r="IB30" s="1085">
        <v>88.622697409250989</v>
      </c>
      <c r="IC30" s="930">
        <v>199.15073754225801</v>
      </c>
      <c r="ID30" s="930">
        <v>335.07831854762702</v>
      </c>
      <c r="IE30" s="1084">
        <v>622.85175349913595</v>
      </c>
    </row>
    <row r="31" spans="1:240" ht="21" customHeight="1">
      <c r="A31" s="1121" t="s">
        <v>883</v>
      </c>
      <c r="B31" s="1079">
        <v>59.272313459999999</v>
      </c>
      <c r="C31" s="1079">
        <v>132.27553258</v>
      </c>
      <c r="D31" s="1079">
        <v>147.39322547</v>
      </c>
      <c r="E31" s="1079">
        <v>338.94107150999997</v>
      </c>
      <c r="F31" s="1079">
        <v>122.34545118000001</v>
      </c>
      <c r="G31" s="1079">
        <v>101.08138032000001</v>
      </c>
      <c r="H31" s="1079">
        <v>125.03342148999999</v>
      </c>
      <c r="I31" s="1079">
        <v>348.46025299000001</v>
      </c>
      <c r="J31" s="1079">
        <v>109.021396</v>
      </c>
      <c r="K31" s="1079">
        <v>161.39514199999999</v>
      </c>
      <c r="L31" s="1079">
        <v>209.126544</v>
      </c>
      <c r="M31" s="1079">
        <v>479.54308200000003</v>
      </c>
      <c r="N31" s="1079">
        <v>201.684056</v>
      </c>
      <c r="O31" s="1079">
        <v>199.54710399999999</v>
      </c>
      <c r="P31" s="1079">
        <v>99.184048000000004</v>
      </c>
      <c r="Q31" s="1079">
        <v>500.41520800000001</v>
      </c>
      <c r="R31" s="1079">
        <v>1667.3596144999999</v>
      </c>
      <c r="S31" s="1079"/>
      <c r="T31" s="1079">
        <v>558.83150000000001</v>
      </c>
      <c r="U31" s="1079">
        <v>143.34110000000001</v>
      </c>
      <c r="V31" s="1079">
        <v>135.06139999999999</v>
      </c>
      <c r="W31" s="1079">
        <v>837.23399999999992</v>
      </c>
      <c r="X31" s="1079">
        <v>92.099599999999995</v>
      </c>
      <c r="Y31" s="1079">
        <v>57.494700000000002</v>
      </c>
      <c r="Z31" s="1079">
        <v>186.4187</v>
      </c>
      <c r="AA31" s="1079">
        <v>336.01300000000003</v>
      </c>
      <c r="AB31" s="1079">
        <v>739.2351094654</v>
      </c>
      <c r="AC31" s="1079">
        <v>261.39920000000001</v>
      </c>
      <c r="AD31" s="1079">
        <v>63.554900000000004</v>
      </c>
      <c r="AE31" s="1079">
        <v>1064.1892094654002</v>
      </c>
      <c r="AF31" s="1079">
        <v>123.5779</v>
      </c>
      <c r="AG31" s="1079">
        <v>136.00710000000001</v>
      </c>
      <c r="AH31" s="1079">
        <v>87.429000000000002</v>
      </c>
      <c r="AI31" s="1079">
        <v>347.01400000000001</v>
      </c>
      <c r="AJ31" s="1079">
        <v>2584.4502094653999</v>
      </c>
      <c r="AK31" s="1079"/>
      <c r="AL31" s="1079"/>
      <c r="AM31" s="1079">
        <v>227.505178</v>
      </c>
      <c r="AN31" s="1079">
        <v>129.14477099999999</v>
      </c>
      <c r="AO31" s="1079">
        <v>397.74218000000002</v>
      </c>
      <c r="AP31" s="1079">
        <v>754.39212900000007</v>
      </c>
      <c r="AQ31" s="1079">
        <v>164.50336999999999</v>
      </c>
      <c r="AR31" s="1079">
        <v>489.19942800000001</v>
      </c>
      <c r="AS31" s="1079">
        <v>415.38194800000002</v>
      </c>
      <c r="AT31" s="1079">
        <v>1069.084746</v>
      </c>
      <c r="AU31" s="1079">
        <v>288.32727999999997</v>
      </c>
      <c r="AV31" s="1079">
        <v>1112.852832</v>
      </c>
      <c r="AW31" s="1079"/>
      <c r="AX31" s="1182">
        <v>1028.4986100000001</v>
      </c>
      <c r="AY31" s="1079">
        <v>381.81143200000002</v>
      </c>
      <c r="AZ31" s="1079">
        <v>256.97630199999998</v>
      </c>
      <c r="BA31" s="1079">
        <v>1667.2863440000001</v>
      </c>
      <c r="BB31" s="1079">
        <v>288.88694099999998</v>
      </c>
      <c r="BC31" s="1079">
        <v>113.58403199999999</v>
      </c>
      <c r="BD31" s="1079">
        <v>218.10623000000001</v>
      </c>
      <c r="BE31" s="1079">
        <v>762.54909799999996</v>
      </c>
      <c r="BF31" s="1079">
        <v>383.29284000000001</v>
      </c>
      <c r="BG31" s="1079">
        <v>589.73720000000003</v>
      </c>
      <c r="BH31" s="1079">
        <v>164.70625200000001</v>
      </c>
      <c r="BI31" s="1079">
        <v>1137.736292</v>
      </c>
      <c r="BJ31" s="930">
        <v>263.40075000000002</v>
      </c>
      <c r="BK31" s="930">
        <v>135.49643520399999</v>
      </c>
      <c r="BL31" s="930">
        <v>183.84028000000001</v>
      </c>
      <c r="BM31" s="930">
        <v>582.73746520400005</v>
      </c>
      <c r="BN31" s="1082">
        <v>571.84404500000005</v>
      </c>
      <c r="BO31" s="1080">
        <v>209.688794</v>
      </c>
      <c r="BP31" s="1080">
        <v>401.90002600000003</v>
      </c>
      <c r="BQ31" s="1080">
        <v>1183.432865</v>
      </c>
      <c r="BR31" s="930">
        <v>281.00079199999999</v>
      </c>
      <c r="BS31" s="930">
        <v>617.05202399999996</v>
      </c>
      <c r="BT31" s="930">
        <v>253.90964700000001</v>
      </c>
      <c r="BU31" s="1055">
        <v>1151.9624630000001</v>
      </c>
      <c r="BV31" s="1055">
        <v>474.53581000000003</v>
      </c>
      <c r="BW31" s="1055">
        <v>297.48539</v>
      </c>
      <c r="BX31" s="1055">
        <v>538.80254000000002</v>
      </c>
      <c r="BY31" s="1055">
        <v>1310.82374</v>
      </c>
      <c r="BZ31" s="1055">
        <v>168.94617600000001</v>
      </c>
      <c r="CA31" s="1055">
        <v>381.287464</v>
      </c>
      <c r="CB31" s="1055">
        <v>398.77309400000001</v>
      </c>
      <c r="CC31" s="1083">
        <v>949.00673400000005</v>
      </c>
      <c r="CD31" s="1117">
        <v>117.98422089955722</v>
      </c>
      <c r="CE31" s="1055">
        <v>97.074445623005289</v>
      </c>
      <c r="CF31" s="1055">
        <v>362.36232959234553</v>
      </c>
      <c r="CG31" s="1055">
        <v>577.42099611490801</v>
      </c>
      <c r="CH31" s="1055">
        <v>67.664264014266266</v>
      </c>
      <c r="CI31" s="1055">
        <v>874.9108323822652</v>
      </c>
      <c r="CJ31" s="1055">
        <v>317.73202391867756</v>
      </c>
      <c r="CK31" s="1055">
        <v>1260.3071203152092</v>
      </c>
      <c r="CL31" s="1055">
        <v>89.319734788730216</v>
      </c>
      <c r="CM31" s="1055">
        <v>143.11254954566323</v>
      </c>
      <c r="CN31" s="1055">
        <v>270.84735650520878</v>
      </c>
      <c r="CO31" s="1055">
        <v>503.27964083960222</v>
      </c>
      <c r="CP31" s="1055">
        <v>421.24785366774165</v>
      </c>
      <c r="CQ31" s="1055">
        <v>188.49975439348665</v>
      </c>
      <c r="CR31" s="1055">
        <v>991.4750904880799</v>
      </c>
      <c r="CS31" s="1055">
        <v>1601.2226985493082</v>
      </c>
      <c r="CT31" s="1083">
        <v>3775.5648553036776</v>
      </c>
      <c r="CU31" s="1055">
        <v>102.56310320370871</v>
      </c>
      <c r="CV31" s="1055">
        <v>122.32444724970874</v>
      </c>
      <c r="CW31" s="1055">
        <v>153.40300043890468</v>
      </c>
      <c r="CX31" s="1055">
        <v>378.29055089232213</v>
      </c>
      <c r="CY31" s="1055">
        <v>173.69719480325662</v>
      </c>
      <c r="CZ31" s="1055">
        <v>106.85286200764742</v>
      </c>
      <c r="DA31" s="1055">
        <v>225.70495699974205</v>
      </c>
      <c r="DB31" s="1055">
        <v>506.25501381064612</v>
      </c>
      <c r="DC31" s="1055">
        <v>233.25574280710393</v>
      </c>
      <c r="DD31" s="1055">
        <v>89.572357800941376</v>
      </c>
      <c r="DE31" s="1055">
        <v>86.583355338865033</v>
      </c>
      <c r="DF31" s="1055">
        <v>409.41145594691039</v>
      </c>
      <c r="DG31" s="1055">
        <v>57.210371230445126</v>
      </c>
      <c r="DH31" s="1055">
        <v>270.61128784050595</v>
      </c>
      <c r="DI31" s="1055">
        <v>312.48199828326119</v>
      </c>
      <c r="DJ31" s="1055">
        <v>640.30365735421231</v>
      </c>
      <c r="DK31" s="1083">
        <v>1934.2606780040908</v>
      </c>
      <c r="DL31" s="1117">
        <v>281.22800466092946</v>
      </c>
      <c r="DM31" s="1055">
        <v>51.084681541123089</v>
      </c>
      <c r="DN31" s="1055">
        <v>208.60921339065737</v>
      </c>
      <c r="DO31" s="1055">
        <v>540.92189959270991</v>
      </c>
      <c r="DP31" s="1055">
        <v>209.19776580763335</v>
      </c>
      <c r="DQ31" s="1055">
        <v>254.96658436974519</v>
      </c>
      <c r="DR31" s="1055">
        <v>198.93358897660974</v>
      </c>
      <c r="DS31" s="1055">
        <v>663.09793915398836</v>
      </c>
      <c r="DT31" s="1055">
        <v>1204.0198387466983</v>
      </c>
      <c r="DU31" s="1055">
        <v>276.90773983868644</v>
      </c>
      <c r="DV31" s="1055">
        <v>197.48792438114282</v>
      </c>
      <c r="DW31" s="1055">
        <v>142.08851342907988</v>
      </c>
      <c r="DX31" s="1055">
        <v>616.48417764890917</v>
      </c>
      <c r="DY31" s="1055">
        <v>98.450089036159</v>
      </c>
      <c r="DZ31" s="1055">
        <v>119.947523692006</v>
      </c>
      <c r="EA31" s="1055">
        <v>274.40846964121602</v>
      </c>
      <c r="EB31" s="1055">
        <v>492.80608236938099</v>
      </c>
      <c r="EC31" s="1083">
        <v>2637.2103035490336</v>
      </c>
      <c r="ED31" s="1117">
        <v>608.12424767627499</v>
      </c>
      <c r="EE31" s="1055">
        <v>682.62962722702025</v>
      </c>
      <c r="EF31" s="1055">
        <v>942.0471091620168</v>
      </c>
      <c r="EG31" s="1055">
        <v>2232.8009840653117</v>
      </c>
      <c r="EH31" s="1055">
        <v>463.42331861929324</v>
      </c>
      <c r="EI31" s="930">
        <v>188.63765094003202</v>
      </c>
      <c r="EJ31" s="930">
        <v>470.48114771263005</v>
      </c>
      <c r="EK31" s="930">
        <v>1122.5421172719552</v>
      </c>
      <c r="EL31" s="930">
        <v>281.72462063769302</v>
      </c>
      <c r="EM31" s="930">
        <v>368.36404585766593</v>
      </c>
      <c r="EN31" s="930">
        <v>462.08623733277699</v>
      </c>
      <c r="EO31" s="930">
        <v>1112.1749038281359</v>
      </c>
      <c r="EP31" s="930">
        <v>625.09057548545206</v>
      </c>
      <c r="EQ31" s="930">
        <v>193.26719757219195</v>
      </c>
      <c r="ER31" s="930">
        <v>757.08590777383699</v>
      </c>
      <c r="ES31" s="930">
        <v>1575.4436808314811</v>
      </c>
      <c r="ET31" s="1084">
        <v>6042.9616859968846</v>
      </c>
      <c r="EU31" s="1085">
        <v>389.218758171015</v>
      </c>
      <c r="EV31" s="930">
        <v>471.64666374251874</v>
      </c>
      <c r="EW31" s="930">
        <v>1602.6017520096341</v>
      </c>
      <c r="EX31" s="930">
        <v>2463.4671739231676</v>
      </c>
      <c r="EY31" s="930">
        <v>833.06089076373678</v>
      </c>
      <c r="EZ31" s="930">
        <v>514.99054627404144</v>
      </c>
      <c r="FA31" s="930">
        <v>1146.0531005135635</v>
      </c>
      <c r="FB31" s="930">
        <v>2494.1045375513422</v>
      </c>
      <c r="FC31" s="930">
        <v>593.51416645514007</v>
      </c>
      <c r="FD31" s="930">
        <v>620.594169920897</v>
      </c>
      <c r="FE31" s="930">
        <v>428.97734668750695</v>
      </c>
      <c r="FF31" s="930">
        <v>1643.0856830635441</v>
      </c>
      <c r="FG31" s="930">
        <v>1255.9071634312977</v>
      </c>
      <c r="FH31" s="930">
        <v>1503.7988349449449</v>
      </c>
      <c r="FI31" s="930">
        <v>1094.2785422534319</v>
      </c>
      <c r="FJ31" s="930">
        <v>3853.9845406296745</v>
      </c>
      <c r="FK31" s="930">
        <v>10454.641935167729</v>
      </c>
      <c r="FL31" s="1085">
        <v>613.01495649434003</v>
      </c>
      <c r="FM31" s="930">
        <v>874.29499296876304</v>
      </c>
      <c r="FN31" s="930">
        <v>1558.7190986043599</v>
      </c>
      <c r="FO31" s="930">
        <f t="shared" si="0"/>
        <v>3046.029048067463</v>
      </c>
      <c r="FP31" s="930">
        <v>1160.23617286222</v>
      </c>
      <c r="FQ31" s="930">
        <v>1009.98445819823</v>
      </c>
      <c r="FR31" s="930">
        <v>2193.0418688853201</v>
      </c>
      <c r="FS31" s="930">
        <f t="shared" si="1"/>
        <v>4363.2624999457703</v>
      </c>
      <c r="FT31" s="930">
        <v>450.176218533547</v>
      </c>
      <c r="FU31" s="930">
        <v>580.23354633078998</v>
      </c>
      <c r="FV31" s="930">
        <v>954.31904117256204</v>
      </c>
      <c r="FW31" s="930">
        <f t="shared" si="2"/>
        <v>1984.728806036899</v>
      </c>
      <c r="FX31" s="930">
        <v>510.214046217901</v>
      </c>
      <c r="FY31" s="930">
        <v>581.73245551778098</v>
      </c>
      <c r="FZ31" s="930">
        <v>750.690369212208</v>
      </c>
      <c r="GA31" s="930">
        <v>1842.63687094789</v>
      </c>
      <c r="GB31" s="1084">
        <v>11236.657224998022</v>
      </c>
      <c r="GC31" s="1085">
        <v>1249.4636489157992</v>
      </c>
      <c r="GD31" s="930">
        <v>562.63117130273008</v>
      </c>
      <c r="GE31" s="930">
        <v>1044.8437760484119</v>
      </c>
      <c r="GF31" s="930">
        <f t="shared" si="3"/>
        <v>2856.9385962669412</v>
      </c>
      <c r="GG31" s="930">
        <v>490.05432283573208</v>
      </c>
      <c r="GH31" s="930">
        <v>1112.084653048471</v>
      </c>
      <c r="GI31" s="930">
        <v>1035.2501905738804</v>
      </c>
      <c r="GJ31" s="930">
        <f t="shared" si="4"/>
        <v>2637.3891664580833</v>
      </c>
      <c r="GK31" s="930">
        <v>340.78857977611102</v>
      </c>
      <c r="GL31" s="930">
        <v>473.39773676951899</v>
      </c>
      <c r="GM31" s="930">
        <v>194.50391268783301</v>
      </c>
      <c r="GN31" s="930">
        <f t="shared" si="5"/>
        <v>1008.690229233463</v>
      </c>
      <c r="GO31" s="930">
        <v>220.34906969158797</v>
      </c>
      <c r="GP31" s="930">
        <v>1453.5767756132968</v>
      </c>
      <c r="GQ31" s="930">
        <v>1135.1431436961311</v>
      </c>
      <c r="GR31" s="930">
        <f t="shared" si="6"/>
        <v>2809.0689890010158</v>
      </c>
      <c r="GS31" s="1084">
        <f t="shared" si="7"/>
        <v>9312.0869809595024</v>
      </c>
      <c r="GT31" s="930">
        <v>7668.9448669498961</v>
      </c>
      <c r="GU31" s="930">
        <v>957.35824602874595</v>
      </c>
      <c r="GV31" s="930">
        <v>4632.7763075348084</v>
      </c>
      <c r="GW31" s="930">
        <v>13259.07942051345</v>
      </c>
      <c r="GX31" s="930">
        <v>1419.382472884068</v>
      </c>
      <c r="GY31" s="930">
        <v>1506.5802456348761</v>
      </c>
      <c r="GZ31" s="930">
        <v>1136.8475813293567</v>
      </c>
      <c r="HA31" s="930">
        <v>4062.8102998483005</v>
      </c>
      <c r="HB31" s="930">
        <v>6514.1185611978462</v>
      </c>
      <c r="HC31" s="930">
        <v>1156.557165178775</v>
      </c>
      <c r="HD31" s="930">
        <v>502.07963962950799</v>
      </c>
      <c r="HE31" s="930">
        <v>8172.7553660061294</v>
      </c>
      <c r="HF31" s="930">
        <v>2167.9971929504845</v>
      </c>
      <c r="HG31" s="930">
        <v>75.709081798601005</v>
      </c>
      <c r="HH31" s="930">
        <v>2255.8782159560396</v>
      </c>
      <c r="HI31" s="930">
        <v>4499.584490705126</v>
      </c>
      <c r="HJ31" s="1084">
        <v>29994.229577073005</v>
      </c>
      <c r="HK31" s="1085">
        <v>1538.6005122020995</v>
      </c>
      <c r="HL31" s="930">
        <v>403.94671236098998</v>
      </c>
      <c r="HM31" s="930">
        <v>130.37557708824502</v>
      </c>
      <c r="HN31" s="930">
        <v>2072.9228016513343</v>
      </c>
      <c r="HO31" s="930">
        <v>32.398734286063998</v>
      </c>
      <c r="HP31" s="930">
        <v>130.906333187576</v>
      </c>
      <c r="HQ31" s="930">
        <v>247.64177188788904</v>
      </c>
      <c r="HR31" s="930">
        <v>410.94683936152899</v>
      </c>
      <c r="HS31" s="930">
        <v>303.03807287329397</v>
      </c>
      <c r="HT31" s="930">
        <v>96.622573813134011</v>
      </c>
      <c r="HU31" s="930">
        <v>46.834195051818</v>
      </c>
      <c r="HV31" s="930">
        <v>446.49484173824601</v>
      </c>
      <c r="HW31" s="930">
        <v>-1.8646454284519223</v>
      </c>
      <c r="HX31" s="930">
        <v>283.24865191908503</v>
      </c>
      <c r="HY31" s="930">
        <v>376.09487001073705</v>
      </c>
      <c r="HZ31" s="930">
        <v>657.47887650137022</v>
      </c>
      <c r="IA31" s="1084">
        <v>3587.8433592524793</v>
      </c>
      <c r="IB31" s="1085">
        <v>88.622697409250989</v>
      </c>
      <c r="IC31" s="930">
        <v>199.15073754225801</v>
      </c>
      <c r="ID31" s="930">
        <v>335.07831854762702</v>
      </c>
      <c r="IE31" s="1084">
        <v>622.85175349913595</v>
      </c>
      <c r="IF31" s="930"/>
    </row>
    <row r="32" spans="1:240" ht="19.5" customHeight="1">
      <c r="A32" s="1121" t="s">
        <v>884</v>
      </c>
      <c r="B32" s="1079">
        <v>87.551299999999998</v>
      </c>
      <c r="C32" s="1079">
        <v>0</v>
      </c>
      <c r="D32" s="1079">
        <v>0</v>
      </c>
      <c r="E32" s="1079">
        <v>87.551299999999998</v>
      </c>
      <c r="F32" s="1079">
        <v>0</v>
      </c>
      <c r="G32" s="1079">
        <v>0</v>
      </c>
      <c r="H32" s="1079">
        <v>0</v>
      </c>
      <c r="I32" s="1079">
        <v>0</v>
      </c>
      <c r="J32" s="1079">
        <v>0</v>
      </c>
      <c r="K32" s="1079">
        <v>0</v>
      </c>
      <c r="L32" s="1079">
        <v>0</v>
      </c>
      <c r="M32" s="1079">
        <v>0</v>
      </c>
      <c r="N32" s="1079">
        <v>0</v>
      </c>
      <c r="O32" s="1079">
        <v>100.09529999999999</v>
      </c>
      <c r="P32" s="1079">
        <v>0</v>
      </c>
      <c r="Q32" s="1079">
        <v>100.09529999999999</v>
      </c>
      <c r="R32" s="1079">
        <v>187.64660000000001</v>
      </c>
      <c r="S32" s="1079"/>
      <c r="T32" s="1079">
        <v>0</v>
      </c>
      <c r="U32" s="1079">
        <v>0</v>
      </c>
      <c r="V32" s="1079">
        <v>0</v>
      </c>
      <c r="W32" s="1079">
        <v>0</v>
      </c>
      <c r="X32" s="1079">
        <v>0</v>
      </c>
      <c r="Y32" s="1079">
        <v>0</v>
      </c>
      <c r="Z32" s="1079">
        <v>0</v>
      </c>
      <c r="AA32" s="1079">
        <v>0</v>
      </c>
      <c r="AB32" s="1079">
        <v>0</v>
      </c>
      <c r="AC32" s="1079">
        <v>0</v>
      </c>
      <c r="AD32" s="1079">
        <v>0</v>
      </c>
      <c r="AE32" s="1079">
        <v>0</v>
      </c>
      <c r="AF32" s="1079">
        <v>0</v>
      </c>
      <c r="AG32" s="1079">
        <v>0</v>
      </c>
      <c r="AH32" s="1079">
        <v>0</v>
      </c>
      <c r="AI32" s="1079">
        <v>0</v>
      </c>
      <c r="AJ32" s="1079">
        <v>0</v>
      </c>
      <c r="AK32" s="1079"/>
      <c r="AL32" s="1079"/>
      <c r="AM32" s="1079">
        <v>0</v>
      </c>
      <c r="AN32" s="1079">
        <v>0</v>
      </c>
      <c r="AO32" s="1079">
        <v>0</v>
      </c>
      <c r="AP32" s="1079">
        <v>0</v>
      </c>
      <c r="AQ32" s="1079">
        <v>0</v>
      </c>
      <c r="AR32" s="1079">
        <v>0</v>
      </c>
      <c r="AS32" s="1079">
        <v>0</v>
      </c>
      <c r="AT32" s="1079">
        <v>0</v>
      </c>
      <c r="AU32" s="1079">
        <v>0</v>
      </c>
      <c r="AV32" s="1079">
        <v>0</v>
      </c>
      <c r="AW32" s="1079"/>
      <c r="AX32" s="1182">
        <v>0</v>
      </c>
      <c r="AY32" s="1079">
        <v>0</v>
      </c>
      <c r="AZ32" s="1079">
        <v>0</v>
      </c>
      <c r="BA32" s="1079">
        <v>0</v>
      </c>
      <c r="BB32" s="1079">
        <v>0</v>
      </c>
      <c r="BC32" s="1079">
        <v>0</v>
      </c>
      <c r="BD32" s="1079">
        <v>0</v>
      </c>
      <c r="BE32" s="1079">
        <v>0</v>
      </c>
      <c r="BF32" s="1079">
        <v>0</v>
      </c>
      <c r="BG32" s="1079">
        <v>611.97637412999995</v>
      </c>
      <c r="BH32" s="1079">
        <v>0</v>
      </c>
      <c r="BI32" s="1079">
        <v>611.97637412999995</v>
      </c>
      <c r="BJ32" s="930">
        <v>0</v>
      </c>
      <c r="BK32" s="930">
        <v>0</v>
      </c>
      <c r="BL32" s="930">
        <v>209.98159999999999</v>
      </c>
      <c r="BM32" s="930">
        <v>209.98159999999999</v>
      </c>
      <c r="BN32" s="1145">
        <v>0</v>
      </c>
      <c r="BO32" s="1122">
        <v>0</v>
      </c>
      <c r="BP32" s="1122">
        <v>0</v>
      </c>
      <c r="BQ32" s="1122">
        <v>0</v>
      </c>
      <c r="BR32" s="930">
        <v>0</v>
      </c>
      <c r="BS32" s="930">
        <v>0</v>
      </c>
      <c r="BT32" s="930">
        <v>0</v>
      </c>
      <c r="BU32" s="1055">
        <v>0</v>
      </c>
      <c r="BV32" s="1055">
        <v>0</v>
      </c>
      <c r="BW32" s="1055">
        <v>0</v>
      </c>
      <c r="BX32" s="1055">
        <v>0</v>
      </c>
      <c r="BY32" s="1055">
        <v>0</v>
      </c>
      <c r="BZ32" s="1055">
        <v>0</v>
      </c>
      <c r="CA32" s="1055">
        <v>0</v>
      </c>
      <c r="CB32" s="1055">
        <v>0</v>
      </c>
      <c r="CC32" s="1083">
        <v>0</v>
      </c>
      <c r="CD32" s="1117">
        <v>0</v>
      </c>
      <c r="CE32" s="1055">
        <v>0</v>
      </c>
      <c r="CF32" s="1055">
        <v>0</v>
      </c>
      <c r="CG32" s="1055">
        <v>0</v>
      </c>
      <c r="CH32" s="1055">
        <v>0</v>
      </c>
      <c r="CI32" s="1055">
        <v>200.79621576</v>
      </c>
      <c r="CJ32" s="1055">
        <v>0</v>
      </c>
      <c r="CK32" s="1055">
        <v>200.79621576</v>
      </c>
      <c r="CL32" s="1055">
        <v>0</v>
      </c>
      <c r="CM32" s="1055">
        <v>0</v>
      </c>
      <c r="CN32" s="1055">
        <v>0</v>
      </c>
      <c r="CO32" s="1055">
        <v>0</v>
      </c>
      <c r="CP32" s="1055">
        <v>0</v>
      </c>
      <c r="CQ32" s="1055">
        <v>0</v>
      </c>
      <c r="CR32" s="1055">
        <v>888.9285542099999</v>
      </c>
      <c r="CS32" s="1055">
        <v>888.9285542099999</v>
      </c>
      <c r="CT32" s="1083">
        <v>1089.7247699699999</v>
      </c>
      <c r="CU32" s="1055">
        <v>0</v>
      </c>
      <c r="CV32" s="1055">
        <v>0</v>
      </c>
      <c r="CW32" s="1055">
        <v>0</v>
      </c>
      <c r="CX32" s="1055">
        <v>0</v>
      </c>
      <c r="CY32" s="1055">
        <v>0</v>
      </c>
      <c r="CZ32" s="1055">
        <v>0</v>
      </c>
      <c r="DA32" s="1055">
        <v>0</v>
      </c>
      <c r="DB32" s="1055">
        <v>0</v>
      </c>
      <c r="DC32" s="1055">
        <v>0</v>
      </c>
      <c r="DD32" s="1055">
        <v>889.10460137030009</v>
      </c>
      <c r="DE32" s="1055">
        <v>0</v>
      </c>
      <c r="DF32" s="1055">
        <v>889.10460137030009</v>
      </c>
      <c r="DG32" s="1055">
        <v>0</v>
      </c>
      <c r="DH32" s="1055">
        <v>0</v>
      </c>
      <c r="DI32" s="1055">
        <v>0</v>
      </c>
      <c r="DJ32" s="1055">
        <v>0</v>
      </c>
      <c r="DK32" s="1083">
        <v>889.10460137030009</v>
      </c>
      <c r="DL32" s="1117">
        <v>0</v>
      </c>
      <c r="DM32" s="1055">
        <v>0</v>
      </c>
      <c r="DN32" s="1055">
        <v>0</v>
      </c>
      <c r="DO32" s="1055">
        <v>0</v>
      </c>
      <c r="DP32" s="1055">
        <v>0</v>
      </c>
      <c r="DQ32" s="1055">
        <v>0</v>
      </c>
      <c r="DR32" s="1055">
        <v>0</v>
      </c>
      <c r="DS32" s="1055">
        <v>0</v>
      </c>
      <c r="DT32" s="1055">
        <v>0</v>
      </c>
      <c r="DU32" s="1055">
        <v>0</v>
      </c>
      <c r="DV32" s="1055">
        <v>0</v>
      </c>
      <c r="DW32" s="1055">
        <v>0</v>
      </c>
      <c r="DX32" s="1055">
        <v>0</v>
      </c>
      <c r="DY32" s="1055">
        <v>0</v>
      </c>
      <c r="DZ32" s="1055">
        <v>0</v>
      </c>
      <c r="EA32" s="1055">
        <v>0</v>
      </c>
      <c r="EB32" s="1055">
        <v>0</v>
      </c>
      <c r="EC32" s="1083">
        <v>0</v>
      </c>
      <c r="ED32" s="1117">
        <v>0</v>
      </c>
      <c r="EE32" s="930">
        <v>0</v>
      </c>
      <c r="EF32" s="930">
        <v>0</v>
      </c>
      <c r="EG32" s="930">
        <v>0</v>
      </c>
      <c r="EH32" s="930">
        <v>0</v>
      </c>
      <c r="EI32" s="930">
        <v>0</v>
      </c>
      <c r="EJ32" s="930">
        <v>0</v>
      </c>
      <c r="EK32" s="930">
        <v>0</v>
      </c>
      <c r="EL32" s="908">
        <v>0</v>
      </c>
      <c r="EM32" s="908">
        <v>0</v>
      </c>
      <c r="EN32" s="908">
        <v>0</v>
      </c>
      <c r="EO32" s="908">
        <v>0</v>
      </c>
      <c r="EP32" s="908">
        <v>398.745781930004</v>
      </c>
      <c r="EQ32" s="908">
        <v>0</v>
      </c>
      <c r="ER32" s="908">
        <v>0</v>
      </c>
      <c r="ES32" s="908">
        <v>398.745781930004</v>
      </c>
      <c r="ET32" s="1073">
        <v>398.745781930004</v>
      </c>
      <c r="EU32" s="1077">
        <v>0</v>
      </c>
      <c r="EV32" s="908">
        <v>420.31023364097001</v>
      </c>
      <c r="EW32" s="908">
        <v>16.621929999999999</v>
      </c>
      <c r="EX32" s="908">
        <v>436.93216364096997</v>
      </c>
      <c r="EY32" s="908">
        <v>0</v>
      </c>
      <c r="EZ32" s="908">
        <v>172.58913947880001</v>
      </c>
      <c r="FA32" s="908">
        <v>0</v>
      </c>
      <c r="FB32" s="908">
        <v>172.58913947880001</v>
      </c>
      <c r="FC32" s="908">
        <v>0</v>
      </c>
      <c r="FD32" s="908">
        <v>0.273756</v>
      </c>
      <c r="FE32" s="908">
        <v>19.520778965973999</v>
      </c>
      <c r="FF32" s="908">
        <v>19.794534965973998</v>
      </c>
      <c r="FG32" s="908">
        <v>181.25600002265702</v>
      </c>
      <c r="FH32" s="908">
        <v>8.6204775537600007</v>
      </c>
      <c r="FI32" s="908">
        <v>108.948734449798</v>
      </c>
      <c r="FJ32" s="908">
        <v>298.82521202621501</v>
      </c>
      <c r="FK32" s="908">
        <v>928.14105011195898</v>
      </c>
      <c r="FL32" s="1077">
        <v>0</v>
      </c>
      <c r="FM32" s="908">
        <v>0</v>
      </c>
      <c r="FN32" s="908">
        <v>0</v>
      </c>
      <c r="FO32" s="908">
        <f t="shared" si="0"/>
        <v>0</v>
      </c>
      <c r="FP32" s="908">
        <v>0</v>
      </c>
      <c r="FQ32" s="908">
        <v>0</v>
      </c>
      <c r="FR32" s="908">
        <v>0</v>
      </c>
      <c r="FS32" s="908">
        <f t="shared" si="1"/>
        <v>0</v>
      </c>
      <c r="FT32" s="908">
        <v>0.77141651675400003</v>
      </c>
      <c r="FU32" s="908">
        <v>0</v>
      </c>
      <c r="FV32" s="908">
        <v>0</v>
      </c>
      <c r="FW32" s="908">
        <f t="shared" si="2"/>
        <v>0.77141651675400003</v>
      </c>
      <c r="FX32" s="908">
        <v>0</v>
      </c>
      <c r="FY32" s="908">
        <v>0</v>
      </c>
      <c r="FZ32" s="908">
        <v>0</v>
      </c>
      <c r="GA32" s="908">
        <v>0</v>
      </c>
      <c r="GB32" s="1073">
        <v>0.77141651675400003</v>
      </c>
      <c r="GC32" s="1077"/>
      <c r="GD32" s="908">
        <v>0</v>
      </c>
      <c r="GE32" s="908">
        <v>0</v>
      </c>
      <c r="GF32" s="908">
        <f t="shared" si="3"/>
        <v>0</v>
      </c>
      <c r="GG32" s="908">
        <v>0</v>
      </c>
      <c r="GH32" s="908">
        <v>0</v>
      </c>
      <c r="GI32" s="908">
        <v>1500</v>
      </c>
      <c r="GJ32" s="908">
        <f t="shared" si="4"/>
        <v>1500</v>
      </c>
      <c r="GK32" s="908">
        <v>0</v>
      </c>
      <c r="GL32" s="908">
        <v>0</v>
      </c>
      <c r="GM32" s="908">
        <v>4112.4047394199997</v>
      </c>
      <c r="GN32" s="908">
        <f t="shared" si="5"/>
        <v>4112.4047394199997</v>
      </c>
      <c r="GO32" s="908">
        <v>0</v>
      </c>
      <c r="GP32" s="908">
        <v>0</v>
      </c>
      <c r="GQ32" s="908">
        <v>560</v>
      </c>
      <c r="GR32" s="908">
        <f t="shared" si="6"/>
        <v>560</v>
      </c>
      <c r="GS32" s="1073">
        <f t="shared" si="7"/>
        <v>6172.4047394199997</v>
      </c>
      <c r="GT32" s="908">
        <v>479.18108694989593</v>
      </c>
      <c r="GU32" s="908">
        <v>957.35824602874595</v>
      </c>
      <c r="GV32" s="908">
        <v>777.14630753480822</v>
      </c>
      <c r="GW32" s="908">
        <v>2213.6856405134499</v>
      </c>
      <c r="GX32" s="908">
        <v>1419.382472884068</v>
      </c>
      <c r="GY32" s="908">
        <v>1506.5802456348761</v>
      </c>
      <c r="GZ32" s="908">
        <v>1136.8475813293567</v>
      </c>
      <c r="HA32" s="908">
        <v>4062.8102998483005</v>
      </c>
      <c r="HB32" s="908">
        <v>1346.7258111978463</v>
      </c>
      <c r="HC32" s="908">
        <v>1156.557165178775</v>
      </c>
      <c r="HD32" s="908">
        <v>502.07963962950799</v>
      </c>
      <c r="HE32" s="908">
        <v>3005.3626160061294</v>
      </c>
      <c r="HF32" s="908">
        <v>2167.9971929504845</v>
      </c>
      <c r="HG32" s="908">
        <v>75.709081798601005</v>
      </c>
      <c r="HH32" s="908">
        <v>1414.8782159560392</v>
      </c>
      <c r="HI32" s="908">
        <v>3658.5844907051251</v>
      </c>
      <c r="HJ32" s="1073">
        <v>12940.443047073006</v>
      </c>
      <c r="HK32" s="1077">
        <v>4505</v>
      </c>
      <c r="HL32" s="908">
        <v>0</v>
      </c>
      <c r="HM32" s="908">
        <v>0</v>
      </c>
      <c r="HN32" s="908">
        <v>4505</v>
      </c>
      <c r="HO32" s="908">
        <v>0</v>
      </c>
      <c r="HP32" s="908">
        <v>0</v>
      </c>
      <c r="HQ32" s="908">
        <v>0</v>
      </c>
      <c r="HR32" s="908">
        <v>0</v>
      </c>
      <c r="HS32" s="908">
        <v>3797.0304162100001</v>
      </c>
      <c r="HT32" s="908">
        <v>0</v>
      </c>
      <c r="HU32" s="908">
        <v>4365.3959999999997</v>
      </c>
      <c r="HV32" s="908">
        <v>8162.4264162099998</v>
      </c>
      <c r="HW32" s="908">
        <v>0</v>
      </c>
      <c r="HX32" s="908">
        <v>0</v>
      </c>
      <c r="HY32" s="908">
        <v>4204.5446471499999</v>
      </c>
      <c r="HZ32" s="908">
        <v>4204.5446471499999</v>
      </c>
      <c r="IA32" s="1073">
        <v>16871.971063359997</v>
      </c>
      <c r="IB32" s="1077">
        <v>0</v>
      </c>
      <c r="IC32" s="908">
        <v>0</v>
      </c>
      <c r="ID32" s="908">
        <v>0</v>
      </c>
      <c r="IE32" s="1073">
        <v>0</v>
      </c>
    </row>
    <row r="33" spans="1:240" ht="21" customHeight="1">
      <c r="A33" s="1121" t="s">
        <v>885</v>
      </c>
      <c r="B33" s="1079"/>
      <c r="C33" s="1079"/>
      <c r="D33" s="1079"/>
      <c r="E33" s="1079"/>
      <c r="F33" s="1079"/>
      <c r="G33" s="1079"/>
      <c r="H33" s="1079"/>
      <c r="I33" s="1079"/>
      <c r="J33" s="1079"/>
      <c r="K33" s="1079"/>
      <c r="L33" s="1079"/>
      <c r="M33" s="1079"/>
      <c r="N33" s="1079"/>
      <c r="O33" s="1079"/>
      <c r="P33" s="1079"/>
      <c r="Q33" s="1079">
        <v>0</v>
      </c>
      <c r="R33" s="1079">
        <v>0</v>
      </c>
      <c r="S33" s="1079"/>
      <c r="T33" s="1079"/>
      <c r="U33" s="1079"/>
      <c r="V33" s="1079"/>
      <c r="W33" s="1079"/>
      <c r="X33" s="1079"/>
      <c r="Y33" s="1079"/>
      <c r="Z33" s="1079">
        <v>0</v>
      </c>
      <c r="AA33" s="1079">
        <v>0</v>
      </c>
      <c r="AB33" s="1079">
        <v>0</v>
      </c>
      <c r="AC33" s="1079">
        <v>1448.9309000000001</v>
      </c>
      <c r="AD33" s="1079">
        <v>0</v>
      </c>
      <c r="AE33" s="1079">
        <v>1448.9309000000001</v>
      </c>
      <c r="AF33" s="1079">
        <v>0</v>
      </c>
      <c r="AG33" s="1079">
        <v>0</v>
      </c>
      <c r="AH33" s="1079">
        <v>0</v>
      </c>
      <c r="AI33" s="1079">
        <v>0</v>
      </c>
      <c r="AJ33" s="1079">
        <v>1448.9309000000001</v>
      </c>
      <c r="AK33" s="1079"/>
      <c r="AL33" s="1079"/>
      <c r="AM33" s="1079">
        <v>0</v>
      </c>
      <c r="AN33" s="1079">
        <v>0</v>
      </c>
      <c r="AO33" s="1079">
        <v>0</v>
      </c>
      <c r="AP33" s="1079">
        <v>0</v>
      </c>
      <c r="AQ33" s="1079">
        <v>0</v>
      </c>
      <c r="AR33" s="1079">
        <v>0</v>
      </c>
      <c r="AS33" s="1079">
        <v>0</v>
      </c>
      <c r="AT33" s="1079">
        <v>0</v>
      </c>
      <c r="AU33" s="1079">
        <v>0</v>
      </c>
      <c r="AV33" s="1079">
        <v>0</v>
      </c>
      <c r="AW33" s="1079"/>
      <c r="AX33" s="1182">
        <v>0</v>
      </c>
      <c r="AY33" s="1079">
        <v>0</v>
      </c>
      <c r="AZ33" s="1079">
        <v>0</v>
      </c>
      <c r="BA33" s="1079">
        <v>0</v>
      </c>
      <c r="BB33" s="1079">
        <v>0</v>
      </c>
      <c r="BC33" s="1079">
        <v>0</v>
      </c>
      <c r="BD33" s="1079">
        <v>0</v>
      </c>
      <c r="BE33" s="1079">
        <v>0</v>
      </c>
      <c r="BF33" s="1079">
        <v>0</v>
      </c>
      <c r="BG33" s="1079">
        <v>0</v>
      </c>
      <c r="BH33" s="1079">
        <v>0</v>
      </c>
      <c r="BI33" s="1079">
        <v>0</v>
      </c>
      <c r="BJ33" s="930">
        <v>3615.0491999999999</v>
      </c>
      <c r="BK33" s="930">
        <v>0</v>
      </c>
      <c r="BL33" s="930">
        <v>0</v>
      </c>
      <c r="BM33" s="930">
        <v>3615.0491999999999</v>
      </c>
      <c r="BN33" s="1082">
        <v>0</v>
      </c>
      <c r="BO33" s="1080">
        <v>0</v>
      </c>
      <c r="BP33" s="1080">
        <v>0</v>
      </c>
      <c r="BQ33" s="1080">
        <v>0</v>
      </c>
      <c r="BR33" s="930">
        <v>0</v>
      </c>
      <c r="BS33" s="930">
        <v>0</v>
      </c>
      <c r="BT33" s="930">
        <v>0</v>
      </c>
      <c r="BU33" s="1055">
        <v>0</v>
      </c>
      <c r="BV33" s="1055">
        <v>0</v>
      </c>
      <c r="BW33" s="1055">
        <v>0</v>
      </c>
      <c r="BX33" s="1055">
        <v>2968.8</v>
      </c>
      <c r="BY33" s="1055">
        <v>2968.8</v>
      </c>
      <c r="BZ33" s="1055">
        <v>0</v>
      </c>
      <c r="CA33" s="1055">
        <v>0</v>
      </c>
      <c r="CB33" s="1055">
        <v>0</v>
      </c>
      <c r="CC33" s="1083">
        <v>0</v>
      </c>
      <c r="CD33" s="1117">
        <v>0</v>
      </c>
      <c r="CE33" s="1055">
        <v>0</v>
      </c>
      <c r="CF33" s="1055">
        <v>0</v>
      </c>
      <c r="CG33" s="1055">
        <v>0</v>
      </c>
      <c r="CH33" s="1055">
        <v>0</v>
      </c>
      <c r="CI33" s="1055">
        <v>0</v>
      </c>
      <c r="CJ33" s="1055">
        <v>0</v>
      </c>
      <c r="CK33" s="1055">
        <v>0</v>
      </c>
      <c r="CL33" s="1055">
        <v>0</v>
      </c>
      <c r="CM33" s="1055">
        <v>0</v>
      </c>
      <c r="CN33" s="1055">
        <v>0</v>
      </c>
      <c r="CO33" s="1055">
        <v>0</v>
      </c>
      <c r="CP33" s="1055">
        <v>0</v>
      </c>
      <c r="CQ33" s="1055">
        <v>0</v>
      </c>
      <c r="CR33" s="1055">
        <v>0</v>
      </c>
      <c r="CS33" s="1055">
        <v>0</v>
      </c>
      <c r="CT33" s="1083">
        <v>0</v>
      </c>
      <c r="CU33" s="1055">
        <v>0</v>
      </c>
      <c r="CV33" s="1055">
        <v>0</v>
      </c>
      <c r="CW33" s="1055">
        <v>0</v>
      </c>
      <c r="CX33" s="1055">
        <v>0</v>
      </c>
      <c r="CY33" s="1055">
        <v>0</v>
      </c>
      <c r="CZ33" s="1055">
        <v>5169.3795057629677</v>
      </c>
      <c r="DA33" s="1055">
        <v>0</v>
      </c>
      <c r="DB33" s="1055">
        <v>5169.3795057629677</v>
      </c>
      <c r="DC33" s="1055">
        <v>0</v>
      </c>
      <c r="DD33" s="1055">
        <v>0</v>
      </c>
      <c r="DE33" s="1055">
        <v>0</v>
      </c>
      <c r="DF33" s="1055">
        <v>0</v>
      </c>
      <c r="DG33" s="1055">
        <v>0</v>
      </c>
      <c r="DH33" s="1055">
        <v>0</v>
      </c>
      <c r="DI33" s="1055">
        <v>0</v>
      </c>
      <c r="DJ33" s="1055">
        <v>0</v>
      </c>
      <c r="DK33" s="1083">
        <v>5169.3795057629677</v>
      </c>
      <c r="DL33" s="1117">
        <v>0</v>
      </c>
      <c r="DM33" s="1055">
        <v>0</v>
      </c>
      <c r="DN33" s="1055">
        <v>13646.557251031101</v>
      </c>
      <c r="DO33" s="1055">
        <v>13646.557251031101</v>
      </c>
      <c r="DP33" s="1055">
        <v>0</v>
      </c>
      <c r="DQ33" s="1055">
        <v>0</v>
      </c>
      <c r="DR33" s="1055">
        <v>0</v>
      </c>
      <c r="DS33" s="1055">
        <v>0</v>
      </c>
      <c r="DT33" s="1055">
        <v>13646.557251031101</v>
      </c>
      <c r="DU33" s="1055">
        <v>0</v>
      </c>
      <c r="DV33" s="1055">
        <v>0</v>
      </c>
      <c r="DW33" s="1055">
        <v>0</v>
      </c>
      <c r="DX33" s="1055">
        <v>0</v>
      </c>
      <c r="DY33" s="1055">
        <v>0</v>
      </c>
      <c r="DZ33" s="1055">
        <v>0</v>
      </c>
      <c r="EA33" s="1055">
        <v>0</v>
      </c>
      <c r="EB33" s="1055">
        <v>0</v>
      </c>
      <c r="EC33" s="1083">
        <v>13646.557251031101</v>
      </c>
      <c r="ED33" s="1117">
        <v>0</v>
      </c>
      <c r="EE33" s="930">
        <v>7656.4350000000022</v>
      </c>
      <c r="EF33" s="930">
        <v>0</v>
      </c>
      <c r="EG33" s="930">
        <v>7656.4350000000022</v>
      </c>
      <c r="EH33" s="930">
        <v>0</v>
      </c>
      <c r="EI33" s="930">
        <v>0</v>
      </c>
      <c r="EJ33" s="930">
        <v>0</v>
      </c>
      <c r="EK33" s="930">
        <v>0</v>
      </c>
      <c r="EL33" s="930">
        <v>0</v>
      </c>
      <c r="EM33" s="930">
        <v>0</v>
      </c>
      <c r="EN33" s="930">
        <v>0</v>
      </c>
      <c r="EO33" s="930">
        <v>0</v>
      </c>
      <c r="EP33" s="930">
        <v>0</v>
      </c>
      <c r="EQ33" s="930">
        <v>0</v>
      </c>
      <c r="ER33" s="930">
        <v>0</v>
      </c>
      <c r="ES33" s="930">
        <v>0</v>
      </c>
      <c r="ET33" s="1084">
        <v>7656.4350000000022</v>
      </c>
      <c r="EU33" s="1085">
        <v>0</v>
      </c>
      <c r="EV33" s="930">
        <v>0</v>
      </c>
      <c r="EW33" s="930">
        <v>0</v>
      </c>
      <c r="EX33" s="930">
        <v>0</v>
      </c>
      <c r="EY33" s="930">
        <v>15795.991876669999</v>
      </c>
      <c r="EZ33" s="930">
        <v>0</v>
      </c>
      <c r="FA33" s="930">
        <v>0</v>
      </c>
      <c r="FB33" s="930">
        <v>15795.991876669999</v>
      </c>
      <c r="FC33" s="930">
        <v>0</v>
      </c>
      <c r="FD33" s="930">
        <v>0</v>
      </c>
      <c r="FE33" s="930">
        <v>0</v>
      </c>
      <c r="FF33" s="930">
        <v>0</v>
      </c>
      <c r="FG33" s="930">
        <v>0</v>
      </c>
      <c r="FH33" s="930">
        <v>0</v>
      </c>
      <c r="FI33" s="930">
        <v>5938.08</v>
      </c>
      <c r="FJ33" s="930">
        <v>5938.08</v>
      </c>
      <c r="FK33" s="930">
        <v>21734.071876669997</v>
      </c>
      <c r="FL33" s="1085">
        <v>0</v>
      </c>
      <c r="FM33" s="930">
        <v>0</v>
      </c>
      <c r="FN33" s="930">
        <v>0</v>
      </c>
      <c r="FO33" s="930">
        <f t="shared" si="0"/>
        <v>0</v>
      </c>
      <c r="FP33" s="930">
        <v>0</v>
      </c>
      <c r="FQ33" s="930">
        <v>0</v>
      </c>
      <c r="FR33" s="930">
        <v>0</v>
      </c>
      <c r="FS33" s="930">
        <f t="shared" si="1"/>
        <v>0</v>
      </c>
      <c r="FT33" s="930">
        <v>0</v>
      </c>
      <c r="FU33" s="930">
        <v>0</v>
      </c>
      <c r="FV33" s="930">
        <v>5861.0155825600004</v>
      </c>
      <c r="FW33" s="930">
        <f t="shared" si="2"/>
        <v>5861.0155825600004</v>
      </c>
      <c r="FX33" s="930">
        <v>0</v>
      </c>
      <c r="FY33" s="930">
        <v>0</v>
      </c>
      <c r="FZ33" s="930">
        <v>0</v>
      </c>
      <c r="GA33" s="930">
        <v>0</v>
      </c>
      <c r="GB33" s="1084">
        <v>5861.0155825600004</v>
      </c>
      <c r="GC33" s="1085">
        <v>0</v>
      </c>
      <c r="GD33" s="930">
        <v>0</v>
      </c>
      <c r="GE33" s="930">
        <v>0</v>
      </c>
      <c r="GF33" s="930">
        <f t="shared" si="3"/>
        <v>0</v>
      </c>
      <c r="GG33" s="930">
        <v>0</v>
      </c>
      <c r="GH33" s="930">
        <v>0</v>
      </c>
      <c r="GI33" s="930">
        <v>0</v>
      </c>
      <c r="GJ33" s="930">
        <f t="shared" si="4"/>
        <v>0</v>
      </c>
      <c r="GK33" s="930">
        <v>0</v>
      </c>
      <c r="GL33" s="930">
        <v>0</v>
      </c>
      <c r="GM33" s="930">
        <v>0</v>
      </c>
      <c r="GN33" s="930">
        <f t="shared" si="5"/>
        <v>0</v>
      </c>
      <c r="GO33" s="930">
        <v>0</v>
      </c>
      <c r="GP33" s="930">
        <v>0</v>
      </c>
      <c r="GQ33" s="930">
        <v>0</v>
      </c>
      <c r="GR33" s="930">
        <f t="shared" si="6"/>
        <v>0</v>
      </c>
      <c r="GS33" s="1084">
        <f t="shared" si="7"/>
        <v>0</v>
      </c>
      <c r="GT33" s="930">
        <v>7189.7637800000002</v>
      </c>
      <c r="GU33" s="930">
        <v>0</v>
      </c>
      <c r="GV33" s="930">
        <v>3855.63</v>
      </c>
      <c r="GW33" s="930">
        <v>11045.39378</v>
      </c>
      <c r="GX33" s="930">
        <v>0</v>
      </c>
      <c r="GY33" s="930">
        <v>0</v>
      </c>
      <c r="GZ33" s="930">
        <v>0</v>
      </c>
      <c r="HA33" s="930">
        <v>0</v>
      </c>
      <c r="HB33" s="930">
        <v>5167.39275</v>
      </c>
      <c r="HC33" s="930">
        <v>0</v>
      </c>
      <c r="HD33" s="930">
        <v>0</v>
      </c>
      <c r="HE33" s="930">
        <v>5167.39275</v>
      </c>
      <c r="HF33" s="930">
        <v>0</v>
      </c>
      <c r="HG33" s="930">
        <v>0</v>
      </c>
      <c r="HH33" s="930">
        <v>841</v>
      </c>
      <c r="HI33" s="930">
        <v>841</v>
      </c>
      <c r="HJ33" s="1084">
        <v>17053.786530000001</v>
      </c>
      <c r="HK33" s="1123">
        <v>0</v>
      </c>
      <c r="HL33" s="1124">
        <v>0</v>
      </c>
      <c r="HM33" s="1124">
        <v>0</v>
      </c>
      <c r="HN33" s="1124">
        <v>0</v>
      </c>
      <c r="HO33" s="1124">
        <v>0</v>
      </c>
      <c r="HP33" s="1124">
        <v>0</v>
      </c>
      <c r="HQ33" s="1124">
        <v>0</v>
      </c>
      <c r="HR33" s="1124">
        <v>0</v>
      </c>
      <c r="HS33" s="1124">
        <v>0</v>
      </c>
      <c r="HT33" s="1124">
        <v>0</v>
      </c>
      <c r="HU33" s="1124">
        <v>0</v>
      </c>
      <c r="HV33" s="1124">
        <v>0</v>
      </c>
      <c r="HW33" s="1124">
        <v>0</v>
      </c>
      <c r="HX33" s="1124">
        <v>0</v>
      </c>
      <c r="HY33" s="1124">
        <v>0</v>
      </c>
      <c r="HZ33" s="1124">
        <v>0</v>
      </c>
      <c r="IA33" s="1125">
        <v>0</v>
      </c>
      <c r="IB33" s="1123">
        <v>0</v>
      </c>
      <c r="IC33" s="1124">
        <v>0</v>
      </c>
      <c r="ID33" s="1124">
        <v>0</v>
      </c>
      <c r="IE33" s="1125">
        <v>0</v>
      </c>
    </row>
    <row r="34" spans="1:240" ht="21" customHeight="1">
      <c r="A34" s="1078" t="s">
        <v>886</v>
      </c>
      <c r="B34" s="1079">
        <v>-22.520099999999999</v>
      </c>
      <c r="C34" s="1079">
        <v>-40.903500000000001</v>
      </c>
      <c r="D34" s="1079">
        <v>-47.143799999999999</v>
      </c>
      <c r="E34" s="1079">
        <v>-110.56740000000001</v>
      </c>
      <c r="F34" s="1079">
        <v>-33.103299999999997</v>
      </c>
      <c r="G34" s="1079">
        <v>-63.620899999999999</v>
      </c>
      <c r="H34" s="1079">
        <v>-50.892299999999999</v>
      </c>
      <c r="I34" s="1079">
        <v>-147.6165</v>
      </c>
      <c r="J34" s="1079">
        <v>-51.4495</v>
      </c>
      <c r="K34" s="1079">
        <v>-25.055599999999998</v>
      </c>
      <c r="L34" s="1079">
        <v>-70.737207089999998</v>
      </c>
      <c r="M34" s="1079">
        <v>-147.24230709</v>
      </c>
      <c r="N34" s="1079">
        <v>-49.790300000000002</v>
      </c>
      <c r="O34" s="1079">
        <v>-83.166499999999999</v>
      </c>
      <c r="P34" s="1079">
        <v>-85.221000000000004</v>
      </c>
      <c r="Q34" s="1079">
        <v>-218.17779999999999</v>
      </c>
      <c r="R34" s="1079">
        <v>-623.60400708999998</v>
      </c>
      <c r="S34" s="1079"/>
      <c r="T34" s="1079">
        <v>-11.0359</v>
      </c>
      <c r="U34" s="1079">
        <v>-198.91186500000001</v>
      </c>
      <c r="V34" s="1079">
        <v>-34.287999999999997</v>
      </c>
      <c r="W34" s="1079">
        <v>-244.23576500000001</v>
      </c>
      <c r="X34" s="1079">
        <v>-92.1233</v>
      </c>
      <c r="Y34" s="1079">
        <v>-66.757300000000001</v>
      </c>
      <c r="Z34" s="1079">
        <v>-19.971699999999998</v>
      </c>
      <c r="AA34" s="1079">
        <v>-178.85230000000001</v>
      </c>
      <c r="AB34" s="1079">
        <v>-83.996499999999997</v>
      </c>
      <c r="AC34" s="1079">
        <v>-30.977699999999999</v>
      </c>
      <c r="AD34" s="1079">
        <v>-40.850099999999998</v>
      </c>
      <c r="AE34" s="1079">
        <v>-155.82429999999999</v>
      </c>
      <c r="AF34" s="1079">
        <v>-37.876100000000001</v>
      </c>
      <c r="AG34" s="1079">
        <v>-146.6268</v>
      </c>
      <c r="AH34" s="1079">
        <v>-57.993699999999997</v>
      </c>
      <c r="AI34" s="1079">
        <v>-242.4966</v>
      </c>
      <c r="AJ34" s="1079">
        <v>-821.40896500000008</v>
      </c>
      <c r="AK34" s="1079"/>
      <c r="AL34" s="1079"/>
      <c r="AM34" s="1079">
        <v>-53.766100000000002</v>
      </c>
      <c r="AN34" s="1079">
        <v>-52.340800000000002</v>
      </c>
      <c r="AO34" s="1079">
        <v>-36.860599999999998</v>
      </c>
      <c r="AP34" s="1079">
        <v>-142.9675</v>
      </c>
      <c r="AQ34" s="1079">
        <v>-145.44139999999999</v>
      </c>
      <c r="AR34" s="1079">
        <v>-168.70269999999999</v>
      </c>
      <c r="AS34" s="1079">
        <v>-140.95009999999999</v>
      </c>
      <c r="AT34" s="1079">
        <v>-455.0942</v>
      </c>
      <c r="AU34" s="1079">
        <v>-128.34790000000001</v>
      </c>
      <c r="AV34" s="1079">
        <v>-485.97950000000003</v>
      </c>
      <c r="AW34" s="1079"/>
      <c r="AX34" s="1182">
        <v>-157.11784850859797</v>
      </c>
      <c r="AY34" s="1079">
        <v>-46.132399999999997</v>
      </c>
      <c r="AZ34" s="1079">
        <v>-272.65230000000003</v>
      </c>
      <c r="BA34" s="1079">
        <v>-475.90254850859799</v>
      </c>
      <c r="BB34" s="1079">
        <v>-199.48339999999999</v>
      </c>
      <c r="BC34" s="1079">
        <v>-245.43170000000001</v>
      </c>
      <c r="BD34" s="1079">
        <v>-192.923</v>
      </c>
      <c r="BE34" s="1079">
        <v>-637.83810000000005</v>
      </c>
      <c r="BF34" s="1079">
        <v>-348.83429999999998</v>
      </c>
      <c r="BG34" s="1079">
        <v>-58.391399999999997</v>
      </c>
      <c r="BH34" s="1079">
        <v>-305.75139999999999</v>
      </c>
      <c r="BI34" s="1079">
        <v>-712.97709999999995</v>
      </c>
      <c r="BJ34" s="930">
        <v>-271.51600000000002</v>
      </c>
      <c r="BK34" s="930">
        <v>-203.51740000000001</v>
      </c>
      <c r="BL34" s="930">
        <v>-432.34129999999999</v>
      </c>
      <c r="BM34" s="930">
        <v>-907.37469999999996</v>
      </c>
      <c r="BN34" s="1082">
        <v>-197.16290000000001</v>
      </c>
      <c r="BO34" s="1080">
        <v>-135.43843897491197</v>
      </c>
      <c r="BP34" s="1080">
        <v>-251.71770000000001</v>
      </c>
      <c r="BQ34" s="1080">
        <v>-584.3190389749119</v>
      </c>
      <c r="BR34" s="930">
        <v>-211.768055765274</v>
      </c>
      <c r="BS34" s="930">
        <v>-231.24089475610799</v>
      </c>
      <c r="BT34" s="930">
        <v>-420.09359999999998</v>
      </c>
      <c r="BU34" s="1055">
        <v>-863.10255052138211</v>
      </c>
      <c r="BV34" s="1055">
        <v>-344.584</v>
      </c>
      <c r="BW34" s="1055">
        <v>-517.86634930928994</v>
      </c>
      <c r="BX34" s="1055">
        <v>-1144.8986837835</v>
      </c>
      <c r="BY34" s="1055">
        <v>-2007.3490330927898</v>
      </c>
      <c r="BZ34" s="1055">
        <v>-137.25674843480002</v>
      </c>
      <c r="CA34" s="1055">
        <v>-309.38850000000002</v>
      </c>
      <c r="CB34" s="1055">
        <v>-702.32</v>
      </c>
      <c r="CC34" s="1083">
        <v>-1148.9652484348001</v>
      </c>
      <c r="CD34" s="1117">
        <v>-383.45251738000002</v>
      </c>
      <c r="CE34" s="1055">
        <v>-57.469271929999998</v>
      </c>
      <c r="CF34" s="1055">
        <v>-286.01727371999999</v>
      </c>
      <c r="CG34" s="1055">
        <v>-726.93906302999994</v>
      </c>
      <c r="CH34" s="1055">
        <v>-268.18257229</v>
      </c>
      <c r="CI34" s="1055">
        <v>-369.91373015999994</v>
      </c>
      <c r="CJ34" s="1055">
        <v>-425.10417097999999</v>
      </c>
      <c r="CK34" s="1055">
        <v>-1063.2004734299999</v>
      </c>
      <c r="CL34" s="1055">
        <v>-381.90688809000005</v>
      </c>
      <c r="CM34" s="1055">
        <v>-263.52229051</v>
      </c>
      <c r="CN34" s="1055">
        <v>-153.03170304</v>
      </c>
      <c r="CO34" s="1055">
        <v>-798.46088164000003</v>
      </c>
      <c r="CP34" s="1055">
        <v>-1275.0711471500001</v>
      </c>
      <c r="CQ34" s="1055">
        <v>-272.84151220999991</v>
      </c>
      <c r="CR34" s="1055">
        <v>-777.10433595999984</v>
      </c>
      <c r="CS34" s="1055">
        <v>-2325.0169953199998</v>
      </c>
      <c r="CT34" s="1083">
        <v>-4912.7112026800005</v>
      </c>
      <c r="CU34" s="1055">
        <v>-278.11123412000001</v>
      </c>
      <c r="CV34" s="1055">
        <v>-170.09802476999999</v>
      </c>
      <c r="CW34" s="1055">
        <v>-266.53908438000002</v>
      </c>
      <c r="CX34" s="1055">
        <v>-714.74834326999996</v>
      </c>
      <c r="CY34" s="1055">
        <v>-242.79557025</v>
      </c>
      <c r="CZ34" s="1055">
        <v>-874.30220820999989</v>
      </c>
      <c r="DA34" s="1055">
        <v>-734.77977047999991</v>
      </c>
      <c r="DB34" s="1055">
        <v>-1851.8775489399998</v>
      </c>
      <c r="DC34" s="1055">
        <v>-478.80881942332906</v>
      </c>
      <c r="DD34" s="1055">
        <v>-259.06258794000001</v>
      </c>
      <c r="DE34" s="1055">
        <v>-253.20782224000001</v>
      </c>
      <c r="DF34" s="1055">
        <v>-991.07922960332905</v>
      </c>
      <c r="DG34" s="1055">
        <v>-276.88628218000002</v>
      </c>
      <c r="DH34" s="1055">
        <v>-610.00837153999998</v>
      </c>
      <c r="DI34" s="1055">
        <v>-823.96581232000005</v>
      </c>
      <c r="DJ34" s="1055">
        <v>-1710.8604660400001</v>
      </c>
      <c r="DK34" s="1083">
        <v>-5268.5655878533298</v>
      </c>
      <c r="DL34" s="1117">
        <v>-849.96427808999988</v>
      </c>
      <c r="DM34" s="1055">
        <v>-686.67416794999997</v>
      </c>
      <c r="DN34" s="1055">
        <v>-599.16422883000007</v>
      </c>
      <c r="DO34" s="1055">
        <v>-2135.8026748699999</v>
      </c>
      <c r="DP34" s="1055">
        <v>-1271.0807693400002</v>
      </c>
      <c r="DQ34" s="1055">
        <v>-1070.9229327199998</v>
      </c>
      <c r="DR34" s="1055">
        <v>-804.14698261000001</v>
      </c>
      <c r="DS34" s="1055">
        <v>-3146.1506846699999</v>
      </c>
      <c r="DT34" s="1055">
        <v>-5281.9533595399998</v>
      </c>
      <c r="DU34" s="1055">
        <v>-1930.9587296500001</v>
      </c>
      <c r="DV34" s="1055">
        <v>-835.09147399999995</v>
      </c>
      <c r="DW34" s="1055">
        <v>-1081.0392233099999</v>
      </c>
      <c r="DX34" s="1055">
        <v>-3847.0894269599999</v>
      </c>
      <c r="DY34" s="1055">
        <v>-549.80710151999995</v>
      </c>
      <c r="DZ34" s="1055">
        <v>-592.52020342000003</v>
      </c>
      <c r="EA34" s="1055">
        <v>-971.31498247000002</v>
      </c>
      <c r="EB34" s="1055">
        <v>-2113.6422874099999</v>
      </c>
      <c r="EC34" s="1083">
        <v>-11242.685073909999</v>
      </c>
      <c r="ED34" s="1117">
        <v>-781.05888555999991</v>
      </c>
      <c r="EE34" s="930">
        <v>-3367.8613317799995</v>
      </c>
      <c r="EF34" s="930">
        <v>-705.8141459200001</v>
      </c>
      <c r="EG34" s="930">
        <v>-4854.7343632600005</v>
      </c>
      <c r="EH34" s="930">
        <v>-1040.2237459599999</v>
      </c>
      <c r="EI34" s="930">
        <v>-1049.2405591899999</v>
      </c>
      <c r="EJ34" s="930">
        <v>-868.08939480999993</v>
      </c>
      <c r="EK34" s="930">
        <v>-2957.5536999599999</v>
      </c>
      <c r="EL34" s="930">
        <v>-530.35914248000006</v>
      </c>
      <c r="EM34" s="930">
        <v>-190.58645989999997</v>
      </c>
      <c r="EN34" s="930">
        <v>-1774.3535606400001</v>
      </c>
      <c r="EO34" s="930">
        <v>-2495.2991630199999</v>
      </c>
      <c r="EP34" s="930">
        <v>-1349.6841353599998</v>
      </c>
      <c r="EQ34" s="930">
        <v>-1103.73852205</v>
      </c>
      <c r="ER34" s="930">
        <v>-1305.88467206</v>
      </c>
      <c r="ES34" s="930">
        <v>-3759.3073294699993</v>
      </c>
      <c r="ET34" s="1084">
        <v>-14066.89455571</v>
      </c>
      <c r="EU34" s="1085">
        <v>-83.627160000000003</v>
      </c>
      <c r="EV34" s="930">
        <v>-1244.53860381</v>
      </c>
      <c r="EW34" s="930">
        <v>-1096.0231000000001</v>
      </c>
      <c r="EX34" s="930">
        <v>-2424.1888638099999</v>
      </c>
      <c r="EY34" s="930">
        <v>-1295.56025</v>
      </c>
      <c r="EZ34" s="930">
        <v>-853.23650999999995</v>
      </c>
      <c r="FA34" s="930">
        <v>-1211.69524348</v>
      </c>
      <c r="FB34" s="930">
        <v>-3360.4920034800002</v>
      </c>
      <c r="FC34" s="930">
        <v>-808.60133412999994</v>
      </c>
      <c r="FD34" s="930">
        <v>-1364.3078700000001</v>
      </c>
      <c r="FE34" s="930">
        <v>-948.73126295000009</v>
      </c>
      <c r="FF34" s="930">
        <v>-3121.6404670799998</v>
      </c>
      <c r="FG34" s="930">
        <v>-1348.51806577</v>
      </c>
      <c r="FH34" s="930">
        <v>-1330.7308686599999</v>
      </c>
      <c r="FI34" s="930">
        <v>-1449.21451381</v>
      </c>
      <c r="FJ34" s="930">
        <v>-4128.4634482399997</v>
      </c>
      <c r="FK34" s="930">
        <v>-13034.784782609999</v>
      </c>
      <c r="FL34" s="1085">
        <v>-446.99369425729139</v>
      </c>
      <c r="FM34" s="930">
        <v>-618.17367350615871</v>
      </c>
      <c r="FN34" s="930">
        <v>-749.55647789652505</v>
      </c>
      <c r="FO34" s="930">
        <f t="shared" si="0"/>
        <v>-1814.7238456599753</v>
      </c>
      <c r="FP34" s="930">
        <v>-565.4110964449269</v>
      </c>
      <c r="FQ34" s="930">
        <v>-893.81352476209247</v>
      </c>
      <c r="FR34" s="930">
        <v>-472.04424382267541</v>
      </c>
      <c r="FS34" s="930">
        <f t="shared" si="1"/>
        <v>-1931.2688650296948</v>
      </c>
      <c r="FT34" s="930">
        <v>-306.80003465204953</v>
      </c>
      <c r="FU34" s="930">
        <v>-892.62644706937147</v>
      </c>
      <c r="FV34" s="930">
        <v>-517.5272504838465</v>
      </c>
      <c r="FW34" s="930">
        <f t="shared" si="2"/>
        <v>-1716.9537322052677</v>
      </c>
      <c r="FX34" s="930">
        <v>-211.78077654802138</v>
      </c>
      <c r="FY34" s="930">
        <v>-1089.938178835441</v>
      </c>
      <c r="FZ34" s="930">
        <v>-733.82218630224861</v>
      </c>
      <c r="GA34" s="930">
        <v>-2035.541141685711</v>
      </c>
      <c r="GB34" s="1084">
        <v>-7498.4875845806482</v>
      </c>
      <c r="GC34" s="1085">
        <v>-319.46880383481863</v>
      </c>
      <c r="GD34" s="930">
        <v>-298.73064017199493</v>
      </c>
      <c r="GE34" s="930">
        <v>-246.13202504272795</v>
      </c>
      <c r="GF34" s="930">
        <f t="shared" si="3"/>
        <v>-864.33146904954151</v>
      </c>
      <c r="GG34" s="930">
        <v>-360.30887956585957</v>
      </c>
      <c r="GH34" s="930">
        <v>-433.63724721455515</v>
      </c>
      <c r="GI34" s="930">
        <v>-500.47346953238923</v>
      </c>
      <c r="GJ34" s="930">
        <f t="shared" si="4"/>
        <v>-1294.4195963128041</v>
      </c>
      <c r="GK34" s="930">
        <v>-1183.419895195731</v>
      </c>
      <c r="GL34" s="930">
        <v>-16.057668315796001</v>
      </c>
      <c r="GM34" s="930">
        <v>-360.90286841026608</v>
      </c>
      <c r="GN34" s="930">
        <f t="shared" si="5"/>
        <v>-1560.3804319217929</v>
      </c>
      <c r="GO34" s="930">
        <v>-253.90108072461121</v>
      </c>
      <c r="GP34" s="930">
        <v>-167.13251488076116</v>
      </c>
      <c r="GQ34" s="930">
        <v>-124.90745797960973</v>
      </c>
      <c r="GR34" s="930">
        <f t="shared" si="6"/>
        <v>-545.94105358498211</v>
      </c>
      <c r="GS34" s="1084">
        <f t="shared" si="7"/>
        <v>-4265.0725508691203</v>
      </c>
      <c r="GT34" s="930">
        <v>0</v>
      </c>
      <c r="GU34" s="930">
        <v>0</v>
      </c>
      <c r="GV34" s="930">
        <v>0</v>
      </c>
      <c r="GW34" s="930">
        <v>0</v>
      </c>
      <c r="GX34" s="930">
        <v>0</v>
      </c>
      <c r="GY34" s="930">
        <v>0</v>
      </c>
      <c r="GZ34" s="930">
        <v>0</v>
      </c>
      <c r="HA34" s="930">
        <v>0</v>
      </c>
      <c r="HB34" s="930">
        <v>0</v>
      </c>
      <c r="HC34" s="930">
        <v>0</v>
      </c>
      <c r="HD34" s="930">
        <v>0</v>
      </c>
      <c r="HE34" s="930">
        <v>0</v>
      </c>
      <c r="HF34" s="930">
        <v>0</v>
      </c>
      <c r="HG34" s="930">
        <v>0</v>
      </c>
      <c r="HH34" s="930">
        <v>0</v>
      </c>
      <c r="HI34" s="930">
        <v>0</v>
      </c>
      <c r="HJ34" s="1084">
        <v>0</v>
      </c>
      <c r="HK34" s="1085">
        <v>-2915.2066827938438</v>
      </c>
      <c r="HL34" s="930">
        <v>-282.35558843054611</v>
      </c>
      <c r="HM34" s="930">
        <v>-293.66334187775215</v>
      </c>
      <c r="HN34" s="930">
        <v>-3491.2256131021422</v>
      </c>
      <c r="HO34" s="930">
        <v>-433.58185355195786</v>
      </c>
      <c r="HP34" s="930">
        <v>-296.38535606369788</v>
      </c>
      <c r="HQ34" s="930">
        <v>-108.31741129766588</v>
      </c>
      <c r="HR34" s="930">
        <v>-838.28462091332153</v>
      </c>
      <c r="HS34" s="930">
        <v>-1942.628004233884</v>
      </c>
      <c r="HT34" s="930">
        <v>-170.29704534925708</v>
      </c>
      <c r="HU34" s="930">
        <v>-415.88385322402917</v>
      </c>
      <c r="HV34" s="930">
        <v>-2528.8089028071704</v>
      </c>
      <c r="HW34" s="930">
        <v>-588.76694258821908</v>
      </c>
      <c r="HX34" s="930">
        <v>-243.46794164507517</v>
      </c>
      <c r="HY34" s="930">
        <v>-6757.5557308076322</v>
      </c>
      <c r="HZ34" s="930">
        <v>-7589.7906150409272</v>
      </c>
      <c r="IA34" s="1084">
        <v>-14448.10975186356</v>
      </c>
      <c r="IB34" s="1085">
        <v>-231.61511404327607</v>
      </c>
      <c r="IC34" s="930">
        <v>-2519.6209330595871</v>
      </c>
      <c r="ID34" s="930">
        <v>-248.29795043000001</v>
      </c>
      <c r="IE34" s="1084">
        <v>-2999.5339975328629</v>
      </c>
    </row>
    <row r="35" spans="1:240" s="1097" customFormat="1" ht="24" hidden="1" customHeight="1">
      <c r="A35" s="1126" t="s">
        <v>887</v>
      </c>
      <c r="B35" s="1091"/>
      <c r="C35" s="1091"/>
      <c r="D35" s="1091"/>
      <c r="E35" s="1091"/>
      <c r="F35" s="1091"/>
      <c r="G35" s="1091"/>
      <c r="H35" s="1091"/>
      <c r="I35" s="1091"/>
      <c r="J35" s="1091"/>
      <c r="K35" s="1091"/>
      <c r="L35" s="1091"/>
      <c r="M35" s="1091"/>
      <c r="N35" s="1091"/>
      <c r="O35" s="1091"/>
      <c r="P35" s="1091"/>
      <c r="Q35" s="1091"/>
      <c r="R35" s="1091"/>
      <c r="S35" s="1091"/>
      <c r="T35" s="1091"/>
      <c r="U35" s="1091"/>
      <c r="V35" s="1091"/>
      <c r="W35" s="1091"/>
      <c r="X35" s="1091"/>
      <c r="Y35" s="1091"/>
      <c r="Z35" s="1091"/>
      <c r="AA35" s="1091"/>
      <c r="AB35" s="1091"/>
      <c r="AC35" s="1091"/>
      <c r="AD35" s="1091"/>
      <c r="AE35" s="1091"/>
      <c r="AF35" s="1091"/>
      <c r="AG35" s="1091"/>
      <c r="AH35" s="1091"/>
      <c r="AI35" s="1091"/>
      <c r="AJ35" s="1091"/>
      <c r="AK35" s="1091"/>
      <c r="AL35" s="1091"/>
      <c r="AM35" s="1091"/>
      <c r="AN35" s="1091"/>
      <c r="AO35" s="1091"/>
      <c r="AP35" s="1091"/>
      <c r="AQ35" s="1091"/>
      <c r="AR35" s="1091"/>
      <c r="AS35" s="1091"/>
      <c r="AT35" s="1091"/>
      <c r="AU35" s="1091"/>
      <c r="AV35" s="1091"/>
      <c r="AW35" s="1091"/>
      <c r="AX35" s="2659"/>
      <c r="AY35" s="1091"/>
      <c r="AZ35" s="1091"/>
      <c r="BA35" s="1091"/>
      <c r="BB35" s="1091"/>
      <c r="BC35" s="1091"/>
      <c r="BD35" s="1091"/>
      <c r="BE35" s="1091"/>
      <c r="BF35" s="1091"/>
      <c r="BG35" s="1091"/>
      <c r="BH35" s="1091"/>
      <c r="BI35" s="1091"/>
      <c r="BN35" s="2668"/>
      <c r="BO35" s="1170"/>
      <c r="BP35" s="1170"/>
      <c r="BQ35" s="1170"/>
      <c r="BU35" s="1106"/>
      <c r="BV35" s="1106"/>
      <c r="BW35" s="1106"/>
      <c r="BX35" s="1106"/>
      <c r="BY35" s="1106"/>
      <c r="BZ35" s="1106"/>
      <c r="CA35" s="1106"/>
      <c r="CB35" s="1106"/>
      <c r="CC35" s="1107"/>
      <c r="CD35" s="1108"/>
      <c r="CE35" s="1106"/>
      <c r="CF35" s="1106"/>
      <c r="CG35" s="1106"/>
      <c r="CH35" s="1106"/>
      <c r="CI35" s="1106"/>
      <c r="CJ35" s="1106"/>
      <c r="CK35" s="1106"/>
      <c r="CL35" s="1106"/>
      <c r="CM35" s="1106"/>
      <c r="CN35" s="1106"/>
      <c r="CO35" s="1106"/>
      <c r="CP35" s="1106"/>
      <c r="CQ35" s="1106"/>
      <c r="CR35" s="1106"/>
      <c r="CS35" s="1106"/>
      <c r="CT35" s="1107"/>
      <c r="CU35" s="1106"/>
      <c r="CV35" s="1106"/>
      <c r="CW35" s="1106"/>
      <c r="CX35" s="1106"/>
      <c r="CY35" s="1106"/>
      <c r="CZ35" s="1106"/>
      <c r="DA35" s="1106"/>
      <c r="DB35" s="1106"/>
      <c r="DC35" s="1106"/>
      <c r="DD35" s="1106"/>
      <c r="DE35" s="1106"/>
      <c r="DF35" s="1106"/>
      <c r="DG35" s="1106"/>
      <c r="DH35" s="1106"/>
      <c r="DI35" s="1106"/>
      <c r="DJ35" s="1106"/>
      <c r="DK35" s="1107"/>
      <c r="DL35" s="1108"/>
      <c r="DM35" s="1106"/>
      <c r="DN35" s="1106"/>
      <c r="DO35" s="1106"/>
      <c r="DP35" s="1106"/>
      <c r="DQ35" s="1106"/>
      <c r="DR35" s="1106"/>
      <c r="DS35" s="1106"/>
      <c r="DT35" s="1106"/>
      <c r="DU35" s="1106"/>
      <c r="DV35" s="1106"/>
      <c r="DW35" s="1106"/>
      <c r="DX35" s="1106"/>
      <c r="DY35" s="1106"/>
      <c r="DZ35" s="1106"/>
      <c r="EA35" s="1106"/>
      <c r="EB35" s="1106"/>
      <c r="EC35" s="1107"/>
      <c r="ED35" s="1101"/>
      <c r="EE35" s="1090"/>
      <c r="EF35" s="1090"/>
      <c r="EG35" s="1090"/>
      <c r="EH35" s="1090"/>
      <c r="EI35" s="1090"/>
      <c r="EJ35" s="1090"/>
      <c r="EK35" s="1090"/>
      <c r="EL35" s="1110"/>
      <c r="EM35" s="1110"/>
      <c r="EN35" s="1110"/>
      <c r="EO35" s="1110"/>
      <c r="EP35" s="1110"/>
      <c r="EQ35" s="1110"/>
      <c r="ER35" s="1110"/>
      <c r="ES35" s="1110"/>
      <c r="ET35" s="1127"/>
      <c r="EU35" s="1128"/>
      <c r="EV35" s="1110"/>
      <c r="EW35" s="1110"/>
      <c r="EX35" s="1110"/>
      <c r="EY35" s="1110"/>
      <c r="EZ35" s="1110"/>
      <c r="FA35" s="1110"/>
      <c r="FB35" s="1110"/>
      <c r="FC35" s="1110"/>
      <c r="FD35" s="1110"/>
      <c r="FE35" s="1110"/>
      <c r="FF35" s="1110"/>
      <c r="FG35" s="1110"/>
      <c r="FH35" s="1110"/>
      <c r="FI35" s="1110">
        <v>0</v>
      </c>
      <c r="FJ35" s="1110">
        <v>0</v>
      </c>
      <c r="FK35" s="1110">
        <v>0</v>
      </c>
      <c r="FL35" s="1128">
        <v>0</v>
      </c>
      <c r="FM35" s="1110">
        <v>0</v>
      </c>
      <c r="FN35" s="1110">
        <v>0</v>
      </c>
      <c r="FO35" s="908">
        <f t="shared" si="0"/>
        <v>0</v>
      </c>
      <c r="FP35" s="1110">
        <v>0</v>
      </c>
      <c r="FQ35" s="1110">
        <v>0</v>
      </c>
      <c r="FR35" s="1110">
        <v>0</v>
      </c>
      <c r="FS35" s="908">
        <f t="shared" si="1"/>
        <v>0</v>
      </c>
      <c r="FT35" s="1110">
        <v>0</v>
      </c>
      <c r="FU35" s="1110">
        <v>0</v>
      </c>
      <c r="FV35" s="1110">
        <v>0</v>
      </c>
      <c r="FW35" s="908">
        <f t="shared" si="2"/>
        <v>0</v>
      </c>
      <c r="FX35" s="1110"/>
      <c r="FY35" s="1110"/>
      <c r="FZ35" s="1110"/>
      <c r="GA35" s="1110"/>
      <c r="GB35" s="1127"/>
      <c r="GC35" s="1128"/>
      <c r="GD35" s="1110"/>
      <c r="GE35" s="1110"/>
      <c r="GF35" s="908">
        <f t="shared" si="3"/>
        <v>0</v>
      </c>
      <c r="GG35" s="908"/>
      <c r="GH35" s="908"/>
      <c r="GI35" s="908"/>
      <c r="GJ35" s="908">
        <f t="shared" si="4"/>
        <v>0</v>
      </c>
      <c r="GK35" s="908"/>
      <c r="GL35" s="908"/>
      <c r="GM35" s="908"/>
      <c r="GN35" s="908">
        <f t="shared" si="5"/>
        <v>0</v>
      </c>
      <c r="GO35" s="908"/>
      <c r="GP35" s="1110"/>
      <c r="GQ35" s="1110"/>
      <c r="GR35" s="1110">
        <f t="shared" si="6"/>
        <v>0</v>
      </c>
      <c r="GS35" s="1073">
        <f t="shared" si="7"/>
        <v>0</v>
      </c>
      <c r="GT35" s="1110">
        <v>-254.56247658081071</v>
      </c>
      <c r="GU35" s="1110">
        <v>-103.4529088064494</v>
      </c>
      <c r="GV35" s="1110">
        <v>-126.89880437571495</v>
      </c>
      <c r="GW35" s="1110">
        <v>-484.91418976297501</v>
      </c>
      <c r="GX35" s="1110">
        <v>-284.0066938859265</v>
      </c>
      <c r="GY35" s="1110">
        <v>-260.55671281712699</v>
      </c>
      <c r="GZ35" s="1110">
        <v>-49.466783456367317</v>
      </c>
      <c r="HA35" s="1110">
        <v>-594.03019015942073</v>
      </c>
      <c r="HB35" s="1110">
        <v>-276.94863921560324</v>
      </c>
      <c r="HC35" s="1110">
        <v>-75.477533491286906</v>
      </c>
      <c r="HD35" s="1110">
        <v>-409.9478164729183</v>
      </c>
      <c r="HE35" s="1110">
        <v>-762.3739891798084</v>
      </c>
      <c r="HF35" s="1110">
        <v>-5506.202092057636</v>
      </c>
      <c r="HG35" s="1110">
        <v>-411.60028530617586</v>
      </c>
      <c r="HH35" s="1110">
        <v>-417.99143596999994</v>
      </c>
      <c r="HI35" s="1110">
        <v>-6335.793813333813</v>
      </c>
      <c r="HJ35" s="1084">
        <v>-8177.1121824360171</v>
      </c>
      <c r="HK35" s="1129"/>
      <c r="HL35" s="1130"/>
      <c r="HM35" s="1130"/>
      <c r="HN35" s="1130"/>
      <c r="HO35" s="1130"/>
      <c r="HP35" s="1130"/>
      <c r="HQ35" s="1130"/>
      <c r="HR35" s="1130"/>
      <c r="HS35" s="1130"/>
      <c r="HT35" s="1130"/>
      <c r="HU35" s="1130"/>
      <c r="HV35" s="1130"/>
      <c r="HW35" s="1130"/>
      <c r="HX35" s="1130"/>
      <c r="HY35" s="1130"/>
      <c r="HZ35" s="1130"/>
      <c r="IA35" s="1131"/>
      <c r="IB35" s="1129">
        <v>0</v>
      </c>
      <c r="IC35" s="1130">
        <v>0</v>
      </c>
      <c r="ID35" s="1130">
        <v>0</v>
      </c>
      <c r="IE35" s="1131">
        <v>0</v>
      </c>
    </row>
    <row r="36" spans="1:240" s="1133" customFormat="1" ht="21" hidden="1" customHeight="1">
      <c r="A36" s="1120" t="s">
        <v>888</v>
      </c>
      <c r="B36" s="1132">
        <v>0</v>
      </c>
      <c r="C36" s="1132">
        <v>0</v>
      </c>
      <c r="D36" s="1132">
        <v>0</v>
      </c>
      <c r="E36" s="1132">
        <v>0</v>
      </c>
      <c r="F36" s="1132">
        <v>0</v>
      </c>
      <c r="G36" s="1132">
        <v>0</v>
      </c>
      <c r="H36" s="1132">
        <v>0</v>
      </c>
      <c r="I36" s="1132">
        <v>0</v>
      </c>
      <c r="J36" s="1132">
        <v>10.476131422</v>
      </c>
      <c r="K36" s="1132">
        <v>9.4975000000000005</v>
      </c>
      <c r="L36" s="1132">
        <v>0</v>
      </c>
      <c r="M36" s="1132">
        <v>19.973631421999997</v>
      </c>
      <c r="N36" s="1132">
        <v>0</v>
      </c>
      <c r="O36" s="1132">
        <v>12.135485060202596</v>
      </c>
      <c r="P36" s="1132">
        <v>12.135485060202596</v>
      </c>
      <c r="Q36" s="1132">
        <v>24.270970120405192</v>
      </c>
      <c r="R36" s="1132">
        <v>44.244601542405185</v>
      </c>
      <c r="S36" s="1132"/>
      <c r="T36" s="1132">
        <v>0</v>
      </c>
      <c r="U36" s="1132">
        <v>0</v>
      </c>
      <c r="V36" s="1132">
        <v>0</v>
      </c>
      <c r="W36" s="1132">
        <v>0</v>
      </c>
      <c r="X36" s="1132">
        <v>0</v>
      </c>
      <c r="Y36" s="1132">
        <v>0</v>
      </c>
      <c r="Z36" s="1132">
        <v>0</v>
      </c>
      <c r="AA36" s="1132">
        <v>0</v>
      </c>
      <c r="AB36" s="1132">
        <v>0</v>
      </c>
      <c r="AC36" s="1132">
        <v>0</v>
      </c>
      <c r="AD36" s="1132">
        <v>0</v>
      </c>
      <c r="AE36" s="1132">
        <v>0</v>
      </c>
      <c r="AF36" s="1132">
        <v>0</v>
      </c>
      <c r="AG36" s="1132">
        <v>0</v>
      </c>
      <c r="AH36" s="1132">
        <v>0</v>
      </c>
      <c r="AI36" s="1132">
        <v>0</v>
      </c>
      <c r="AJ36" s="1132">
        <v>0</v>
      </c>
      <c r="AK36" s="1132"/>
      <c r="AL36" s="1132"/>
      <c r="AM36" s="1132">
        <v>0</v>
      </c>
      <c r="AN36" s="1132">
        <v>0</v>
      </c>
      <c r="AO36" s="1132">
        <v>0</v>
      </c>
      <c r="AP36" s="1132">
        <v>0</v>
      </c>
      <c r="AQ36" s="1132">
        <v>0</v>
      </c>
      <c r="AR36" s="1132">
        <v>0</v>
      </c>
      <c r="AS36" s="1132">
        <v>0</v>
      </c>
      <c r="AT36" s="1132">
        <v>0</v>
      </c>
      <c r="AU36" s="1132">
        <v>0</v>
      </c>
      <c r="AV36" s="1132">
        <v>0</v>
      </c>
      <c r="AW36" s="1132"/>
      <c r="AX36" s="2661">
        <v>0</v>
      </c>
      <c r="AY36" s="1132">
        <v>0</v>
      </c>
      <c r="AZ36" s="1132">
        <v>0</v>
      </c>
      <c r="BA36" s="1132">
        <v>0</v>
      </c>
      <c r="BB36" s="1132">
        <v>0</v>
      </c>
      <c r="BC36" s="1132">
        <v>0</v>
      </c>
      <c r="BD36" s="1132">
        <v>0</v>
      </c>
      <c r="BE36" s="1132">
        <v>0</v>
      </c>
      <c r="BF36" s="1132">
        <v>0</v>
      </c>
      <c r="BG36" s="1132">
        <v>0</v>
      </c>
      <c r="BH36" s="1132">
        <v>0</v>
      </c>
      <c r="BI36" s="1132">
        <v>0</v>
      </c>
      <c r="BJ36" s="1132">
        <v>0</v>
      </c>
      <c r="BK36" s="1132">
        <v>0</v>
      </c>
      <c r="BL36" s="1132">
        <v>0</v>
      </c>
      <c r="BM36" s="1132">
        <v>0</v>
      </c>
      <c r="BN36" s="2661">
        <v>0</v>
      </c>
      <c r="BO36" s="1132">
        <v>0</v>
      </c>
      <c r="BP36" s="1132">
        <v>0</v>
      </c>
      <c r="BQ36" s="1132">
        <v>0</v>
      </c>
      <c r="BR36" s="1132">
        <v>0</v>
      </c>
      <c r="BS36" s="1132">
        <v>0</v>
      </c>
      <c r="BT36" s="1132">
        <v>0</v>
      </c>
      <c r="BU36" s="1111">
        <v>0</v>
      </c>
      <c r="BV36" s="1111">
        <v>0</v>
      </c>
      <c r="BW36" s="1111">
        <v>0</v>
      </c>
      <c r="BX36" s="1111">
        <v>0</v>
      </c>
      <c r="BY36" s="1111">
        <v>0</v>
      </c>
      <c r="BZ36" s="1111">
        <v>0</v>
      </c>
      <c r="CA36" s="1111">
        <v>0</v>
      </c>
      <c r="CB36" s="1111">
        <v>0</v>
      </c>
      <c r="CC36" s="1112">
        <v>0</v>
      </c>
      <c r="CD36" s="1113">
        <v>0</v>
      </c>
      <c r="CE36" s="1111">
        <v>0</v>
      </c>
      <c r="CF36" s="1111">
        <v>0</v>
      </c>
      <c r="CG36" s="1111">
        <v>0</v>
      </c>
      <c r="CH36" s="1111">
        <v>0</v>
      </c>
      <c r="CI36" s="1111">
        <v>0</v>
      </c>
      <c r="CJ36" s="1111">
        <v>0</v>
      </c>
      <c r="CK36" s="1111">
        <v>0</v>
      </c>
      <c r="CL36" s="1111">
        <v>0</v>
      </c>
      <c r="CM36" s="1111">
        <v>0</v>
      </c>
      <c r="CN36" s="1111">
        <v>0</v>
      </c>
      <c r="CO36" s="1111">
        <v>0</v>
      </c>
      <c r="CP36" s="1111">
        <v>0</v>
      </c>
      <c r="CQ36" s="1111">
        <v>0</v>
      </c>
      <c r="CR36" s="1111">
        <v>0</v>
      </c>
      <c r="CS36" s="1111">
        <v>0</v>
      </c>
      <c r="CT36" s="1112">
        <v>0</v>
      </c>
      <c r="CU36" s="1111">
        <v>0</v>
      </c>
      <c r="CV36" s="1111">
        <v>0</v>
      </c>
      <c r="CW36" s="1111">
        <v>0</v>
      </c>
      <c r="CX36" s="1111">
        <v>0</v>
      </c>
      <c r="CY36" s="1111">
        <v>0</v>
      </c>
      <c r="CZ36" s="1111">
        <v>0</v>
      </c>
      <c r="DA36" s="1111">
        <v>0</v>
      </c>
      <c r="DB36" s="1111">
        <v>0</v>
      </c>
      <c r="DC36" s="1111">
        <v>0</v>
      </c>
      <c r="DD36" s="1111">
        <v>0</v>
      </c>
      <c r="DE36" s="1111">
        <v>0</v>
      </c>
      <c r="DF36" s="1111">
        <v>0</v>
      </c>
      <c r="DG36" s="1111">
        <v>0</v>
      </c>
      <c r="DH36" s="1111">
        <v>0</v>
      </c>
      <c r="DI36" s="1111">
        <v>0</v>
      </c>
      <c r="DJ36" s="1111">
        <v>0</v>
      </c>
      <c r="DK36" s="1112">
        <v>0</v>
      </c>
      <c r="DL36" s="1113">
        <v>0</v>
      </c>
      <c r="DM36" s="1111">
        <v>0</v>
      </c>
      <c r="DN36" s="1111">
        <v>0</v>
      </c>
      <c r="DO36" s="1111">
        <v>0</v>
      </c>
      <c r="DP36" s="1111">
        <v>0</v>
      </c>
      <c r="DQ36" s="1111">
        <v>0</v>
      </c>
      <c r="DR36" s="1111">
        <v>0</v>
      </c>
      <c r="DS36" s="1111">
        <v>0</v>
      </c>
      <c r="DT36" s="1111">
        <v>0</v>
      </c>
      <c r="DU36" s="1111">
        <v>0</v>
      </c>
      <c r="DV36" s="1111">
        <v>0</v>
      </c>
      <c r="DW36" s="1111">
        <v>0</v>
      </c>
      <c r="DX36" s="1111">
        <v>0</v>
      </c>
      <c r="DY36" s="1111">
        <v>0</v>
      </c>
      <c r="DZ36" s="1111">
        <v>0</v>
      </c>
      <c r="EA36" s="1111">
        <v>0</v>
      </c>
      <c r="EB36" s="1111">
        <v>0</v>
      </c>
      <c r="EC36" s="1112">
        <v>0</v>
      </c>
      <c r="ED36" s="1113">
        <v>0</v>
      </c>
      <c r="EE36" s="1110">
        <v>0</v>
      </c>
      <c r="EF36" s="1110">
        <v>0</v>
      </c>
      <c r="EG36" s="1110">
        <v>0</v>
      </c>
      <c r="EH36" s="1110">
        <v>0</v>
      </c>
      <c r="EI36" s="1110">
        <v>0</v>
      </c>
      <c r="EJ36" s="1110">
        <v>0</v>
      </c>
      <c r="EK36" s="1110">
        <v>0</v>
      </c>
      <c r="EL36" s="1110">
        <v>0</v>
      </c>
      <c r="EM36" s="1110">
        <v>0</v>
      </c>
      <c r="EN36" s="1110">
        <v>0</v>
      </c>
      <c r="EO36" s="1110">
        <v>0</v>
      </c>
      <c r="EP36" s="1110">
        <v>0</v>
      </c>
      <c r="EQ36" s="1110">
        <v>0</v>
      </c>
      <c r="ER36" s="1110">
        <v>0</v>
      </c>
      <c r="ES36" s="1110">
        <v>0</v>
      </c>
      <c r="ET36" s="1127">
        <v>0</v>
      </c>
      <c r="EU36" s="1128"/>
      <c r="EV36" s="1110"/>
      <c r="EW36" s="1110"/>
      <c r="EX36" s="1110"/>
      <c r="EY36" s="1110"/>
      <c r="EZ36" s="1110"/>
      <c r="FA36" s="1110"/>
      <c r="FB36" s="1110"/>
      <c r="FC36" s="1110"/>
      <c r="FD36" s="1110"/>
      <c r="FE36" s="1110"/>
      <c r="FF36" s="1110"/>
      <c r="FG36" s="1110"/>
      <c r="FH36" s="1110"/>
      <c r="FI36" s="1110">
        <v>0</v>
      </c>
      <c r="FJ36" s="1110">
        <v>0</v>
      </c>
      <c r="FK36" s="1110">
        <v>0</v>
      </c>
      <c r="FL36" s="1128">
        <v>0</v>
      </c>
      <c r="FM36" s="1110">
        <v>0</v>
      </c>
      <c r="FN36" s="1110">
        <v>0</v>
      </c>
      <c r="FO36" s="908">
        <f t="shared" si="0"/>
        <v>0</v>
      </c>
      <c r="FP36" s="1110">
        <v>0</v>
      </c>
      <c r="FQ36" s="1110">
        <v>0</v>
      </c>
      <c r="FR36" s="1110">
        <v>0</v>
      </c>
      <c r="FS36" s="908">
        <f t="shared" si="1"/>
        <v>0</v>
      </c>
      <c r="FT36" s="1110">
        <v>0</v>
      </c>
      <c r="FU36" s="1110">
        <v>0</v>
      </c>
      <c r="FV36" s="1110">
        <v>0</v>
      </c>
      <c r="FW36" s="908">
        <f t="shared" si="2"/>
        <v>0</v>
      </c>
      <c r="FX36" s="1110">
        <v>0</v>
      </c>
      <c r="FY36" s="1110">
        <v>0</v>
      </c>
      <c r="FZ36" s="1110">
        <v>0</v>
      </c>
      <c r="GA36" s="1110">
        <v>0</v>
      </c>
      <c r="GB36" s="1127">
        <v>0</v>
      </c>
      <c r="GC36" s="1128">
        <v>0</v>
      </c>
      <c r="GD36" s="1110">
        <v>0</v>
      </c>
      <c r="GE36" s="1110">
        <v>0</v>
      </c>
      <c r="GF36" s="908">
        <f t="shared" si="3"/>
        <v>0</v>
      </c>
      <c r="GG36" s="908">
        <v>0</v>
      </c>
      <c r="GH36" s="908">
        <v>0</v>
      </c>
      <c r="GI36" s="908">
        <v>0</v>
      </c>
      <c r="GJ36" s="908">
        <f t="shared" si="4"/>
        <v>0</v>
      </c>
      <c r="GK36" s="908"/>
      <c r="GL36" s="908"/>
      <c r="GM36" s="908"/>
      <c r="GN36" s="908">
        <f t="shared" si="5"/>
        <v>0</v>
      </c>
      <c r="GO36" s="908"/>
      <c r="GP36" s="1110"/>
      <c r="GQ36" s="1110"/>
      <c r="GR36" s="1110">
        <f t="shared" si="6"/>
        <v>0</v>
      </c>
      <c r="GS36" s="1073">
        <f t="shared" si="7"/>
        <v>0</v>
      </c>
      <c r="GT36" s="1110"/>
      <c r="GU36" s="1110"/>
      <c r="GV36" s="1110"/>
      <c r="GW36" s="1110"/>
      <c r="GX36" s="1110"/>
      <c r="GY36" s="1110"/>
      <c r="GZ36" s="1110"/>
      <c r="HA36" s="1110"/>
      <c r="HB36" s="1110"/>
      <c r="HC36" s="1110"/>
      <c r="HD36" s="1110"/>
      <c r="HE36" s="1110"/>
      <c r="HF36" s="1110"/>
      <c r="HG36" s="1110"/>
      <c r="HH36" s="1110"/>
      <c r="HI36" s="1110"/>
      <c r="HJ36" s="1073"/>
      <c r="HK36" s="1077"/>
      <c r="HL36" s="908"/>
      <c r="HM36" s="908"/>
      <c r="HN36" s="908"/>
      <c r="HO36" s="908"/>
      <c r="HP36" s="908"/>
      <c r="HQ36" s="908"/>
      <c r="HR36" s="908"/>
      <c r="HS36" s="908"/>
      <c r="HT36" s="908"/>
      <c r="HU36" s="908"/>
      <c r="HV36" s="908"/>
      <c r="HW36" s="908"/>
      <c r="HX36" s="908"/>
      <c r="HY36" s="908"/>
      <c r="HZ36" s="908"/>
      <c r="IA36" s="1073"/>
      <c r="IB36" s="1077">
        <v>0</v>
      </c>
      <c r="IC36" s="908">
        <v>0</v>
      </c>
      <c r="ID36" s="908">
        <v>0</v>
      </c>
      <c r="IE36" s="1073">
        <v>0</v>
      </c>
    </row>
    <row r="37" spans="1:240" s="1053" customFormat="1" ht="21" customHeight="1">
      <c r="A37" s="1120" t="s">
        <v>889</v>
      </c>
      <c r="B37" s="1068">
        <v>761.89690000000007</v>
      </c>
      <c r="C37" s="1068">
        <v>95.785499999999985</v>
      </c>
      <c r="D37" s="1068">
        <v>-117.0462</v>
      </c>
      <c r="E37" s="1068">
        <v>740.63619999999992</v>
      </c>
      <c r="F37" s="1068">
        <v>1027.5071</v>
      </c>
      <c r="G37" s="1068">
        <v>816.67790000000002</v>
      </c>
      <c r="H37" s="1068">
        <v>827.06809999999996</v>
      </c>
      <c r="I37" s="1068">
        <v>2671.2531000000004</v>
      </c>
      <c r="J37" s="1068">
        <v>686.15844811814588</v>
      </c>
      <c r="K37" s="1068">
        <v>134.52028179014872</v>
      </c>
      <c r="L37" s="1068">
        <v>506.28342267000994</v>
      </c>
      <c r="M37" s="1068">
        <v>1326.9621525783045</v>
      </c>
      <c r="N37" s="1068">
        <v>355.65120000000002</v>
      </c>
      <c r="O37" s="1068">
        <v>1579.8488</v>
      </c>
      <c r="P37" s="1068">
        <v>156.66989999999996</v>
      </c>
      <c r="Q37" s="1068">
        <v>2092.1698999999999</v>
      </c>
      <c r="R37" s="1068">
        <v>6831.0213525783047</v>
      </c>
      <c r="S37" s="1068"/>
      <c r="T37" s="1068">
        <v>1433.9913000000001</v>
      </c>
      <c r="U37" s="1068">
        <v>956.48</v>
      </c>
      <c r="V37" s="1068">
        <v>-407.14330000000001</v>
      </c>
      <c r="W37" s="1068">
        <v>1983.328</v>
      </c>
      <c r="X37" s="1068">
        <v>931.9858999999999</v>
      </c>
      <c r="Y37" s="1068">
        <v>560.72749999999996</v>
      </c>
      <c r="Z37" s="1068">
        <v>-134.78440000000001</v>
      </c>
      <c r="AA37" s="1068">
        <v>1357.9289999999999</v>
      </c>
      <c r="AB37" s="1068">
        <v>964.20780000000002</v>
      </c>
      <c r="AC37" s="1068">
        <v>-513.5841999999999</v>
      </c>
      <c r="AD37" s="1068">
        <v>1314.1051</v>
      </c>
      <c r="AE37" s="1068">
        <v>1764.7287000000001</v>
      </c>
      <c r="AF37" s="1068">
        <v>1154.5645</v>
      </c>
      <c r="AG37" s="1068">
        <v>605.03610000000003</v>
      </c>
      <c r="AH37" s="1068">
        <v>192.33610000000004</v>
      </c>
      <c r="AI37" s="1068">
        <v>1951.9367</v>
      </c>
      <c r="AJ37" s="1068">
        <v>7057.9224000000004</v>
      </c>
      <c r="AK37" s="1068"/>
      <c r="AL37" s="1068"/>
      <c r="AM37" s="1068">
        <v>1460.7260999999999</v>
      </c>
      <c r="AN37" s="1068">
        <v>585.54099999999994</v>
      </c>
      <c r="AO37" s="1068">
        <v>122.06590000000003</v>
      </c>
      <c r="AP37" s="1068">
        <v>2168.3329999999996</v>
      </c>
      <c r="AQ37" s="1068">
        <v>464.79289999999997</v>
      </c>
      <c r="AR37" s="1068">
        <v>645.04319999999996</v>
      </c>
      <c r="AS37" s="1068">
        <v>460.10199999999998</v>
      </c>
      <c r="AT37" s="1068">
        <v>1569.9381000000001</v>
      </c>
      <c r="AU37" s="1068">
        <v>2399.04996527</v>
      </c>
      <c r="AV37" s="1068">
        <v>3576.9194652699998</v>
      </c>
      <c r="AW37" s="1068"/>
      <c r="AX37" s="1189">
        <v>548.06050000000005</v>
      </c>
      <c r="AY37" s="1068">
        <v>468.44330000000002</v>
      </c>
      <c r="AZ37" s="1068">
        <v>-590.53580000000022</v>
      </c>
      <c r="BA37" s="1068">
        <v>425.96799999999985</v>
      </c>
      <c r="BB37" s="1068">
        <v>1191.3627999999999</v>
      </c>
      <c r="BC37" s="1068">
        <v>21.848100000000073</v>
      </c>
      <c r="BD37" s="1068">
        <v>134.7731</v>
      </c>
      <c r="BE37" s="1068">
        <v>1347.9839999999999</v>
      </c>
      <c r="BF37" s="1068">
        <v>1249.2104999999999</v>
      </c>
      <c r="BG37" s="1068">
        <v>291.1268</v>
      </c>
      <c r="BH37" s="1068">
        <v>1376.3751999999999</v>
      </c>
      <c r="BI37" s="1068">
        <v>2916.7124999999996</v>
      </c>
      <c r="BJ37" s="908">
        <v>-2536.5060999999996</v>
      </c>
      <c r="BK37" s="908">
        <v>345.02809999999999</v>
      </c>
      <c r="BL37" s="908">
        <v>1661.9571807299999</v>
      </c>
      <c r="BM37" s="908">
        <v>-529.52081926999995</v>
      </c>
      <c r="BN37" s="1180">
        <v>1259.6723000000002</v>
      </c>
      <c r="BO37" s="1134">
        <v>1616.0467644362441</v>
      </c>
      <c r="BP37" s="1134">
        <v>659.28300000000013</v>
      </c>
      <c r="BQ37" s="1134">
        <v>3535.0020644362439</v>
      </c>
      <c r="BR37" s="908">
        <v>-152.68927007695697</v>
      </c>
      <c r="BS37" s="908">
        <v>1168.8980052438919</v>
      </c>
      <c r="BT37" s="908">
        <v>1339.6583000000001</v>
      </c>
      <c r="BU37" s="1069">
        <v>2355.8670351669352</v>
      </c>
      <c r="BV37" s="1069">
        <v>2053.9435999999996</v>
      </c>
      <c r="BW37" s="1069">
        <v>1097.2783251106839</v>
      </c>
      <c r="BX37" s="1069">
        <v>-1585.8127734415002</v>
      </c>
      <c r="BY37" s="1069">
        <v>1565.4091516691828</v>
      </c>
      <c r="BZ37" s="1069">
        <v>-207.80454938519995</v>
      </c>
      <c r="CA37" s="1069">
        <v>2804.0503944795601</v>
      </c>
      <c r="CB37" s="1069">
        <v>1212.0210758571679</v>
      </c>
      <c r="CC37" s="1071">
        <v>3808.2669209515275</v>
      </c>
      <c r="CD37" s="1072">
        <v>2698.9810929299765</v>
      </c>
      <c r="CE37" s="1069">
        <v>375.93730755999616</v>
      </c>
      <c r="CF37" s="1069">
        <v>-146.49348851002787</v>
      </c>
      <c r="CG37" s="1069">
        <v>2928.4249119799442</v>
      </c>
      <c r="CH37" s="1069">
        <v>826.82777442008683</v>
      </c>
      <c r="CI37" s="1069">
        <v>983.62550183999531</v>
      </c>
      <c r="CJ37" s="1069">
        <v>2139.998711289893</v>
      </c>
      <c r="CK37" s="1069">
        <v>3950.4519875499736</v>
      </c>
      <c r="CL37" s="1069">
        <v>2013.7380699100775</v>
      </c>
      <c r="CM37" s="1069">
        <v>396.88160693000532</v>
      </c>
      <c r="CN37" s="1069">
        <v>-441.70549893998162</v>
      </c>
      <c r="CO37" s="1069">
        <v>1968.9141779001011</v>
      </c>
      <c r="CP37" s="1069">
        <v>2635.3676458299547</v>
      </c>
      <c r="CQ37" s="1069">
        <v>733.64922975004413</v>
      </c>
      <c r="CR37" s="1069">
        <v>27.764480779997029</v>
      </c>
      <c r="CS37" s="1069">
        <v>3396.7813563599962</v>
      </c>
      <c r="CT37" s="1071">
        <v>11969.830975630019</v>
      </c>
      <c r="CU37" s="1069">
        <v>2548.3188997099965</v>
      </c>
      <c r="CV37" s="1069">
        <v>-459.67016431999639</v>
      </c>
      <c r="CW37" s="1069">
        <v>1026.9725777800008</v>
      </c>
      <c r="CX37" s="1069">
        <v>3115.621313170001</v>
      </c>
      <c r="CY37" s="1069">
        <v>2914.2588177547591</v>
      </c>
      <c r="CZ37" s="1069">
        <v>-2970.4589166800006</v>
      </c>
      <c r="DA37" s="1069">
        <v>651.32692287000452</v>
      </c>
      <c r="DB37" s="1069">
        <v>595.12682394476292</v>
      </c>
      <c r="DC37" s="1069">
        <v>1935.6536097900137</v>
      </c>
      <c r="DD37" s="1069">
        <v>-920.93956910161899</v>
      </c>
      <c r="DE37" s="1069">
        <v>620.61469406001356</v>
      </c>
      <c r="DF37" s="1069">
        <v>1635.3287347484079</v>
      </c>
      <c r="DG37" s="1069">
        <v>2467.8981980899916</v>
      </c>
      <c r="DH37" s="1069">
        <v>2083.9011728699793</v>
      </c>
      <c r="DI37" s="1069">
        <v>-97.737904069991032</v>
      </c>
      <c r="DJ37" s="1069">
        <v>4454.0614668899798</v>
      </c>
      <c r="DK37" s="1071">
        <v>9800.1383387531532</v>
      </c>
      <c r="DL37" s="1072">
        <v>2492.3044108200429</v>
      </c>
      <c r="DM37" s="1069">
        <v>1943.5777756199986</v>
      </c>
      <c r="DN37" s="1069">
        <v>-12726.384368080046</v>
      </c>
      <c r="DO37" s="1069">
        <v>-8290.502181640004</v>
      </c>
      <c r="DP37" s="1069">
        <v>3591.953609770032</v>
      </c>
      <c r="DQ37" s="1069">
        <v>3815.5414034200062</v>
      </c>
      <c r="DR37" s="1069">
        <v>1760.7035900499848</v>
      </c>
      <c r="DS37" s="1069">
        <v>9168.1986032400237</v>
      </c>
      <c r="DT37" s="1069">
        <v>877.69642160001968</v>
      </c>
      <c r="DU37" s="1069">
        <v>3226.9891212200064</v>
      </c>
      <c r="DV37" s="1069">
        <v>1548.6213179000638</v>
      </c>
      <c r="DW37" s="1069">
        <v>4607.7183921300302</v>
      </c>
      <c r="DX37" s="1069">
        <v>9383.328831250099</v>
      </c>
      <c r="DY37" s="1069">
        <v>1831.2494230300356</v>
      </c>
      <c r="DZ37" s="1069">
        <v>2889.1654957400183</v>
      </c>
      <c r="EA37" s="1069">
        <v>-404.28522269003861</v>
      </c>
      <c r="EB37" s="1069">
        <v>4316.1296960800146</v>
      </c>
      <c r="EC37" s="1071">
        <v>13087.154948930127</v>
      </c>
      <c r="ED37" s="1072">
        <v>4011.8732927000183</v>
      </c>
      <c r="EE37" s="908">
        <v>-2177.6519430899921</v>
      </c>
      <c r="EF37" s="908">
        <v>7601.3500246299918</v>
      </c>
      <c r="EG37" s="908">
        <v>9435.5713742400185</v>
      </c>
      <c r="EH37" s="908">
        <v>1277.1000297844021</v>
      </c>
      <c r="EI37" s="908">
        <v>5812.4895216097766</v>
      </c>
      <c r="EJ37" s="908">
        <v>5330.5578861599715</v>
      </c>
      <c r="EK37" s="908">
        <v>12420.147437554151</v>
      </c>
      <c r="EL37" s="908">
        <v>4796.7329957999846</v>
      </c>
      <c r="EM37" s="908">
        <v>2796.6210693660259</v>
      </c>
      <c r="EN37" s="908">
        <v>2126.0846342099794</v>
      </c>
      <c r="EO37" s="908">
        <v>9719.4386993759908</v>
      </c>
      <c r="EP37" s="908">
        <v>5013.0176210499594</v>
      </c>
      <c r="EQ37" s="908">
        <v>5231.1916823799938</v>
      </c>
      <c r="ER37" s="908">
        <v>3823.6756143200582</v>
      </c>
      <c r="ES37" s="908">
        <v>14067.884917750012</v>
      </c>
      <c r="ET37" s="1073">
        <v>45643.042428920169</v>
      </c>
      <c r="EU37" s="1077">
        <v>2035.0929601599678</v>
      </c>
      <c r="EV37" s="908">
        <v>2994.3887104499977</v>
      </c>
      <c r="EW37" s="908">
        <v>4043.8765711100323</v>
      </c>
      <c r="EX37" s="908">
        <v>9073.3582417199977</v>
      </c>
      <c r="EY37" s="908">
        <v>-11916.158975119924</v>
      </c>
      <c r="EZ37" s="908">
        <v>5864.9146092900019</v>
      </c>
      <c r="FA37" s="908">
        <v>2597.7527790799522</v>
      </c>
      <c r="FB37" s="908">
        <v>-3453.4915867499712</v>
      </c>
      <c r="FC37" s="908">
        <v>4921.7127363399704</v>
      </c>
      <c r="FD37" s="908">
        <v>5232.9920042299964</v>
      </c>
      <c r="FE37" s="908">
        <v>4277.7606385900563</v>
      </c>
      <c r="FF37" s="908">
        <v>14432.465379160021</v>
      </c>
      <c r="FG37" s="908">
        <v>1924.7177450599224</v>
      </c>
      <c r="FH37" s="908">
        <v>6664.4055902299633</v>
      </c>
      <c r="FI37" s="908">
        <v>-6653.6846687600773</v>
      </c>
      <c r="FJ37" s="908">
        <v>1935.438666529808</v>
      </c>
      <c r="FK37" s="908">
        <v>21987.770700659854</v>
      </c>
      <c r="FL37" s="1077">
        <v>7738.2360942572914</v>
      </c>
      <c r="FM37" s="908">
        <v>2234.4520735061587</v>
      </c>
      <c r="FN37" s="908">
        <v>5234.8617778965254</v>
      </c>
      <c r="FO37" s="908">
        <f t="shared" si="0"/>
        <v>15207.549945659975</v>
      </c>
      <c r="FP37" s="908">
        <v>2660.7126964449267</v>
      </c>
      <c r="FQ37" s="908">
        <v>5838.6400247620932</v>
      </c>
      <c r="FR37" s="908">
        <v>1903.8310438226754</v>
      </c>
      <c r="FS37" s="908">
        <f t="shared" si="1"/>
        <v>10403.183765029695</v>
      </c>
      <c r="FT37" s="908">
        <v>2917.0531346520497</v>
      </c>
      <c r="FU37" s="908">
        <v>7294.1408470693723</v>
      </c>
      <c r="FV37" s="908">
        <v>-2907.3618495161536</v>
      </c>
      <c r="FW37" s="908">
        <f t="shared" si="2"/>
        <v>7303.8321322052689</v>
      </c>
      <c r="FX37" s="908">
        <v>20138.273234318047</v>
      </c>
      <c r="FY37" s="908">
        <v>5941.8222558354219</v>
      </c>
      <c r="FZ37" s="908">
        <v>-19484.084181091999</v>
      </c>
      <c r="GA37" s="908">
        <v>6596.0113090614686</v>
      </c>
      <c r="GB37" s="1073">
        <v>39510.577151956415</v>
      </c>
      <c r="GC37" s="1077">
        <v>6800.5305317299826</v>
      </c>
      <c r="GD37" s="908">
        <f>GD38+GD41+GD44</f>
        <v>9538.5918629000334</v>
      </c>
      <c r="GE37" s="908">
        <v>-2944.8220920600302</v>
      </c>
      <c r="GF37" s="908">
        <f t="shared" si="3"/>
        <v>13394.300302569985</v>
      </c>
      <c r="GG37" s="908">
        <v>3056.5746756109811</v>
      </c>
      <c r="GH37" s="908">
        <v>1129.1098563241057</v>
      </c>
      <c r="GI37" s="908">
        <v>-7336.9679021742386</v>
      </c>
      <c r="GJ37" s="908">
        <f t="shared" si="4"/>
        <v>-3151.2833702391517</v>
      </c>
      <c r="GK37" s="908">
        <v>9386.6844282299771</v>
      </c>
      <c r="GL37" s="908">
        <v>2288.2977560900331</v>
      </c>
      <c r="GM37" s="908">
        <v>-9832.6882602979331</v>
      </c>
      <c r="GN37" s="908">
        <f t="shared" si="5"/>
        <v>1842.2939240220767</v>
      </c>
      <c r="GO37" s="908">
        <v>3004.8718125742189</v>
      </c>
      <c r="GP37" s="908">
        <v>2878.089582020033</v>
      </c>
      <c r="GQ37" s="908">
        <v>-1436.3746151900368</v>
      </c>
      <c r="GR37" s="908">
        <f t="shared" si="6"/>
        <v>4446.5867794042151</v>
      </c>
      <c r="GS37" s="1073">
        <f t="shared" si="7"/>
        <v>16531.897635757126</v>
      </c>
      <c r="GT37" s="908">
        <v>7096.3365397099815</v>
      </c>
      <c r="GU37" s="908">
        <v>7238.2908295500301</v>
      </c>
      <c r="GV37" s="908">
        <v>-1030.0654676500158</v>
      </c>
      <c r="GW37" s="908">
        <v>13304.561901609997</v>
      </c>
      <c r="GX37" s="908">
        <v>6836.391413940014</v>
      </c>
      <c r="GY37" s="908">
        <v>3445.8904826100361</v>
      </c>
      <c r="GZ37" s="908">
        <v>-1983.551777169999</v>
      </c>
      <c r="HA37" s="908">
        <v>8298.7301193800504</v>
      </c>
      <c r="HB37" s="908">
        <v>3505.4694314960025</v>
      </c>
      <c r="HC37" s="908">
        <v>14264.039189044979</v>
      </c>
      <c r="HD37" s="908">
        <v>5776.6026469419594</v>
      </c>
      <c r="HE37" s="908">
        <v>23546.111267482942</v>
      </c>
      <c r="HF37" s="908">
        <v>2837.3186685969931</v>
      </c>
      <c r="HG37" s="908">
        <v>3700.6029195600408</v>
      </c>
      <c r="HH37" s="908">
        <v>-10150.585918060498</v>
      </c>
      <c r="HI37" s="908">
        <v>-3612.6643299034654</v>
      </c>
      <c r="HJ37" s="1073">
        <v>41536.738958569527</v>
      </c>
      <c r="HK37" s="1077">
        <v>10303.314792781139</v>
      </c>
      <c r="HL37" s="908">
        <v>10868.712536684227</v>
      </c>
      <c r="HM37" s="908">
        <v>-5828.5519678306473</v>
      </c>
      <c r="HN37" s="908">
        <v>15343.475361634721</v>
      </c>
      <c r="HO37" s="908">
        <v>-1987.703907908766</v>
      </c>
      <c r="HP37" s="908">
        <v>3893.1437368406341</v>
      </c>
      <c r="HQ37" s="908">
        <v>2793.1570132170432</v>
      </c>
      <c r="HR37" s="908">
        <v>4698.5968421489115</v>
      </c>
      <c r="HS37" s="908">
        <v>-5391.5908871796073</v>
      </c>
      <c r="HT37" s="908">
        <v>1147.9874837665695</v>
      </c>
      <c r="HU37" s="908">
        <v>-8207.1576395225093</v>
      </c>
      <c r="HV37" s="908">
        <v>-12450.761042935546</v>
      </c>
      <c r="HW37" s="908">
        <v>-1626.4763494373708</v>
      </c>
      <c r="HX37" s="908">
        <v>5792.6939335278539</v>
      </c>
      <c r="HY37" s="908">
        <v>26793.345603683683</v>
      </c>
      <c r="HZ37" s="908">
        <v>30959.563187774165</v>
      </c>
      <c r="IA37" s="1073">
        <v>38550.874348622252</v>
      </c>
      <c r="IB37" s="1077">
        <v>-4253.2927650335041</v>
      </c>
      <c r="IC37" s="908">
        <v>23865.659415289971</v>
      </c>
      <c r="ID37" s="908">
        <v>-17351.239457948868</v>
      </c>
      <c r="IE37" s="1073">
        <v>2261.1271923075983</v>
      </c>
      <c r="IF37" s="1135"/>
    </row>
    <row r="38" spans="1:240" ht="21" customHeight="1">
      <c r="A38" s="1078" t="s">
        <v>890</v>
      </c>
      <c r="B38" s="1079">
        <v>694.29510000000005</v>
      </c>
      <c r="C38" s="1079">
        <v>-45.760800000000017</v>
      </c>
      <c r="D38" s="1079">
        <v>-440.19900000000001</v>
      </c>
      <c r="E38" s="1079">
        <v>208.33529999999999</v>
      </c>
      <c r="F38" s="1079">
        <v>1006.5579</v>
      </c>
      <c r="G38" s="1079">
        <v>326.94380000000001</v>
      </c>
      <c r="H38" s="1079">
        <v>569.96640000000002</v>
      </c>
      <c r="I38" s="1079">
        <v>1903.4681000000003</v>
      </c>
      <c r="J38" s="1079">
        <v>-19.108951881854068</v>
      </c>
      <c r="K38" s="1079">
        <v>-819.72461820985131</v>
      </c>
      <c r="L38" s="1079">
        <v>371.09352082000999</v>
      </c>
      <c r="M38" s="1079">
        <v>-467.74004927169528</v>
      </c>
      <c r="N38" s="1079">
        <v>-915.50720000000001</v>
      </c>
      <c r="O38" s="1079">
        <v>1322.9138</v>
      </c>
      <c r="P38" s="1079">
        <v>393.58529999999996</v>
      </c>
      <c r="Q38" s="1079">
        <v>800.99189999999999</v>
      </c>
      <c r="R38" s="1079">
        <v>2445.0552507283046</v>
      </c>
      <c r="S38" s="1079"/>
      <c r="T38" s="1079">
        <v>1019.1888</v>
      </c>
      <c r="U38" s="1079">
        <v>412.29039999999998</v>
      </c>
      <c r="V38" s="1079">
        <v>-295.69749999999999</v>
      </c>
      <c r="W38" s="1079">
        <v>1135.7817</v>
      </c>
      <c r="X38" s="1079">
        <v>668.38549999999998</v>
      </c>
      <c r="Y38" s="1079">
        <v>255.23</v>
      </c>
      <c r="Z38" s="1079">
        <v>-649.43380000000002</v>
      </c>
      <c r="AA38" s="1079">
        <v>274.18169999999986</v>
      </c>
      <c r="AB38" s="1079">
        <v>1196.673</v>
      </c>
      <c r="AC38" s="1079">
        <v>-616.99389999999994</v>
      </c>
      <c r="AD38" s="1079">
        <v>859.08619999999996</v>
      </c>
      <c r="AE38" s="1079">
        <v>1438.7653</v>
      </c>
      <c r="AF38" s="1079">
        <v>1065.1674</v>
      </c>
      <c r="AG38" s="1079">
        <v>-128.42759999999998</v>
      </c>
      <c r="AH38" s="1079">
        <v>-175.16419999999999</v>
      </c>
      <c r="AI38" s="1079">
        <v>761.57560000000012</v>
      </c>
      <c r="AJ38" s="1079">
        <v>3610.3043000000002</v>
      </c>
      <c r="AK38" s="1079"/>
      <c r="AL38" s="1079"/>
      <c r="AM38" s="1079">
        <v>1354.0195999999999</v>
      </c>
      <c r="AN38" s="1079">
        <v>915.49099999999999</v>
      </c>
      <c r="AO38" s="1079">
        <v>71.874800000000022</v>
      </c>
      <c r="AP38" s="1079">
        <v>2341.3853999999997</v>
      </c>
      <c r="AQ38" s="1079">
        <v>39.652199999999993</v>
      </c>
      <c r="AR38" s="1079">
        <v>462.99629999999996</v>
      </c>
      <c r="AS38" s="1079">
        <v>236.32319999999999</v>
      </c>
      <c r="AT38" s="1079">
        <v>738.97170000000006</v>
      </c>
      <c r="AU38" s="1079">
        <v>684.25760000000002</v>
      </c>
      <c r="AV38" s="1079">
        <v>1241.5201</v>
      </c>
      <c r="AW38" s="1079"/>
      <c r="AX38" s="1182">
        <v>374.24639999999999</v>
      </c>
      <c r="AY38" s="1079">
        <v>318.17599999999999</v>
      </c>
      <c r="AZ38" s="1079">
        <v>-1320.9294000000002</v>
      </c>
      <c r="BA38" s="1079">
        <v>-628.50700000000006</v>
      </c>
      <c r="BB38" s="1079">
        <v>1151.8189</v>
      </c>
      <c r="BC38" s="1079">
        <v>-207.51699999999994</v>
      </c>
      <c r="BD38" s="1079">
        <v>-248.06420000000003</v>
      </c>
      <c r="BE38" s="1079">
        <v>696.2376999999999</v>
      </c>
      <c r="BF38" s="1079">
        <v>1278.7343999999998</v>
      </c>
      <c r="BG38" s="1079">
        <v>-82.262299999999982</v>
      </c>
      <c r="BH38" s="1079">
        <v>1112.9050999999999</v>
      </c>
      <c r="BI38" s="1079">
        <v>2309.3771999999999</v>
      </c>
      <c r="BJ38" s="930">
        <v>-2803.7725999999998</v>
      </c>
      <c r="BK38" s="930">
        <v>-378.03440000000001</v>
      </c>
      <c r="BL38" s="930">
        <v>1069.8726999999999</v>
      </c>
      <c r="BM38" s="930">
        <v>-2111.9342999999999</v>
      </c>
      <c r="BN38" s="1182">
        <v>896.05020000000013</v>
      </c>
      <c r="BO38" s="1079">
        <v>403.31486443624402</v>
      </c>
      <c r="BP38" s="1079">
        <v>104.90770000000003</v>
      </c>
      <c r="BQ38" s="1079">
        <v>1404.272764436244</v>
      </c>
      <c r="BR38" s="930">
        <v>-1686.644970076957</v>
      </c>
      <c r="BS38" s="930">
        <v>1246.173805243892</v>
      </c>
      <c r="BT38" s="930">
        <v>436.75179999999995</v>
      </c>
      <c r="BU38" s="1055">
        <v>-3.7193648330650433</v>
      </c>
      <c r="BV38" s="1055">
        <v>3616.7969999999996</v>
      </c>
      <c r="BW38" s="1055">
        <v>-3338.4029348593167</v>
      </c>
      <c r="BX38" s="1055">
        <v>333.91512655849988</v>
      </c>
      <c r="BY38" s="1055">
        <v>612.30919169918275</v>
      </c>
      <c r="BZ38" s="1055">
        <v>-812.66854938519998</v>
      </c>
      <c r="CA38" s="1055">
        <v>2964.11689447956</v>
      </c>
      <c r="CB38" s="1055">
        <v>1382.172275857168</v>
      </c>
      <c r="CC38" s="1083">
        <v>3533.6206209515276</v>
      </c>
      <c r="CD38" s="1117">
        <v>-4122.2275251400242</v>
      </c>
      <c r="CE38" s="1055">
        <v>1153.4241846799973</v>
      </c>
      <c r="CF38" s="1055">
        <v>-360.77861402003128</v>
      </c>
      <c r="CG38" s="1055">
        <v>-3329.5819544800588</v>
      </c>
      <c r="CH38" s="1055">
        <v>-7571.8825995899124</v>
      </c>
      <c r="CI38" s="1055">
        <v>1134.612195679998</v>
      </c>
      <c r="CJ38" s="1055">
        <v>1750.4756036398924</v>
      </c>
      <c r="CK38" s="1055">
        <v>-4686.7948002700214</v>
      </c>
      <c r="CL38" s="1055">
        <v>3124.5259941800814</v>
      </c>
      <c r="CM38" s="1055">
        <v>-1373.9279264700012</v>
      </c>
      <c r="CN38" s="1055">
        <v>-914.91963913998188</v>
      </c>
      <c r="CO38" s="1055">
        <v>835.67842857009816</v>
      </c>
      <c r="CP38" s="1055">
        <v>2321.8572040499539</v>
      </c>
      <c r="CQ38" s="1055">
        <v>1302.6456165200429</v>
      </c>
      <c r="CR38" s="1055">
        <v>-2721.2040484000008</v>
      </c>
      <c r="CS38" s="1055">
        <v>903.29877216999637</v>
      </c>
      <c r="CT38" s="1083">
        <v>-6437.8500540099858</v>
      </c>
      <c r="CU38" s="1055">
        <v>2486.2306435100031</v>
      </c>
      <c r="CV38" s="1055">
        <v>-1459.023695620001</v>
      </c>
      <c r="CW38" s="1055">
        <v>93.850669200003153</v>
      </c>
      <c r="CX38" s="1055">
        <v>1121.0576170900054</v>
      </c>
      <c r="CY38" s="1055">
        <v>2121.4846530299988</v>
      </c>
      <c r="CZ38" s="1055">
        <v>-3502.7184161700011</v>
      </c>
      <c r="DA38" s="1055">
        <v>444.45317533000372</v>
      </c>
      <c r="DB38" s="1055">
        <v>-936.78058780999856</v>
      </c>
      <c r="DC38" s="1055">
        <v>1513.2567097900137</v>
      </c>
      <c r="DD38" s="1055">
        <v>-1035.4302458500147</v>
      </c>
      <c r="DE38" s="1055">
        <v>928.61055234001287</v>
      </c>
      <c r="DF38" s="1055">
        <v>1406.4370162800117</v>
      </c>
      <c r="DG38" s="1055">
        <v>2292.6935441499959</v>
      </c>
      <c r="DH38" s="1055">
        <v>1030.9975259999735</v>
      </c>
      <c r="DI38" s="1055">
        <v>487.02764794000689</v>
      </c>
      <c r="DJ38" s="1055">
        <v>3810.7187180899759</v>
      </c>
      <c r="DK38" s="1083">
        <v>5401.4327636499947</v>
      </c>
      <c r="DL38" s="1117">
        <v>2498.6977104000434</v>
      </c>
      <c r="DM38" s="1055">
        <v>1428.2474081699997</v>
      </c>
      <c r="DN38" s="1055">
        <v>-15865.164913640045</v>
      </c>
      <c r="DO38" s="1055">
        <v>-11938.219795070001</v>
      </c>
      <c r="DP38" s="1055">
        <v>2304.4679107000329</v>
      </c>
      <c r="DQ38" s="1055">
        <v>3185.6306444900047</v>
      </c>
      <c r="DR38" s="1055">
        <v>1869.4040212199789</v>
      </c>
      <c r="DS38" s="1055">
        <v>7359.5025764100164</v>
      </c>
      <c r="DT38" s="1055">
        <v>-4578.7172186599837</v>
      </c>
      <c r="DU38" s="1055">
        <v>2690.0603035700124</v>
      </c>
      <c r="DV38" s="1055">
        <v>885.34740461005845</v>
      </c>
      <c r="DW38" s="1055">
        <v>4238.81359213003</v>
      </c>
      <c r="DX38" s="1055">
        <v>7814.2213003101006</v>
      </c>
      <c r="DY38" s="1055">
        <v>1327.0399378000368</v>
      </c>
      <c r="DZ38" s="1055">
        <v>2367.5161957400182</v>
      </c>
      <c r="EA38" s="1055">
        <v>-2652.3332226900384</v>
      </c>
      <c r="EB38" s="1055">
        <v>1042.222910850016</v>
      </c>
      <c r="EC38" s="1083">
        <v>2787.7269925001274</v>
      </c>
      <c r="ED38" s="1117">
        <v>31.251183230014476</v>
      </c>
      <c r="EE38" s="930">
        <v>-3145.6204804099912</v>
      </c>
      <c r="EF38" s="930">
        <v>7096.493785229989</v>
      </c>
      <c r="EG38" s="930">
        <v>3982.1244880500126</v>
      </c>
      <c r="EH38" s="930">
        <v>1235.0077035742013</v>
      </c>
      <c r="EI38" s="930">
        <v>6180.3909710299904</v>
      </c>
      <c r="EJ38" s="930">
        <v>4174.321586159971</v>
      </c>
      <c r="EK38" s="930">
        <v>11589.720260764165</v>
      </c>
      <c r="EL38" s="930">
        <v>2469.6966506899776</v>
      </c>
      <c r="EM38" s="930">
        <v>1034.933630206026</v>
      </c>
      <c r="EN38" s="930">
        <v>1464.1312899399732</v>
      </c>
      <c r="EO38" s="930">
        <v>4968.7615708359772</v>
      </c>
      <c r="EP38" s="930">
        <v>1982.6664560599622</v>
      </c>
      <c r="EQ38" s="930">
        <v>4625.3351874499913</v>
      </c>
      <c r="ER38" s="930">
        <v>293.11122861006112</v>
      </c>
      <c r="ES38" s="930">
        <v>6901.1128721200139</v>
      </c>
      <c r="ET38" s="1084">
        <v>27441.719191770168</v>
      </c>
      <c r="EU38" s="1085">
        <v>-3329.7930525800289</v>
      </c>
      <c r="EV38" s="930">
        <v>1605.9395065400006</v>
      </c>
      <c r="EW38" s="930">
        <v>2949.9468700900225</v>
      </c>
      <c r="EX38" s="930">
        <v>1226.0933240499944</v>
      </c>
      <c r="EY38" s="930">
        <v>-14015.593093639909</v>
      </c>
      <c r="EZ38" s="930">
        <v>3985.6458443299994</v>
      </c>
      <c r="FA38" s="930">
        <v>1334.3179075599544</v>
      </c>
      <c r="FB38" s="930">
        <v>-8695.6293417499546</v>
      </c>
      <c r="FC38" s="930">
        <v>4083.6244553099677</v>
      </c>
      <c r="FD38" s="930">
        <v>3752.5696059200018</v>
      </c>
      <c r="FE38" s="930">
        <v>5493.1331137300467</v>
      </c>
      <c r="FF38" s="930">
        <v>13329.327174960014</v>
      </c>
      <c r="FG38" s="930">
        <v>1408.4132974999213</v>
      </c>
      <c r="FH38" s="930">
        <v>5166.5525527999598</v>
      </c>
      <c r="FI38" s="930">
        <v>-7278.2722373300658</v>
      </c>
      <c r="FJ38" s="930">
        <v>-703.30638703018428</v>
      </c>
      <c r="FK38" s="930">
        <v>5156.4847702298675</v>
      </c>
      <c r="FL38" s="1085">
        <v>7893.3480942572915</v>
      </c>
      <c r="FM38" s="930">
        <v>1537.3997735061589</v>
      </c>
      <c r="FN38" s="930">
        <v>1791.103477896525</v>
      </c>
      <c r="FO38" s="930">
        <f t="shared" si="0"/>
        <v>11221.851345659976</v>
      </c>
      <c r="FP38" s="930">
        <v>3072.3711964449267</v>
      </c>
      <c r="FQ38" s="930">
        <v>3766.1537247620927</v>
      </c>
      <c r="FR38" s="930">
        <v>552.90804382267549</v>
      </c>
      <c r="FS38" s="930">
        <f t="shared" si="1"/>
        <v>7391.432965029695</v>
      </c>
      <c r="FT38" s="930">
        <v>4455.5844346520498</v>
      </c>
      <c r="FU38" s="930">
        <v>9878.4141470693721</v>
      </c>
      <c r="FV38" s="930">
        <v>-3199.4634495161536</v>
      </c>
      <c r="FW38" s="930">
        <f t="shared" si="2"/>
        <v>11134.535132205268</v>
      </c>
      <c r="FX38" s="930">
        <v>18937.914834318046</v>
      </c>
      <c r="FY38" s="930">
        <v>10592.958818285446</v>
      </c>
      <c r="FZ38" s="930">
        <v>-18068.374546282004</v>
      </c>
      <c r="GA38" s="930">
        <v>11462.499106321487</v>
      </c>
      <c r="GB38" s="1084">
        <v>41210.318549216434</v>
      </c>
      <c r="GC38" s="1085">
        <v>7572.207927499966</v>
      </c>
      <c r="GD38" s="930">
        <v>6089.4469953200378</v>
      </c>
      <c r="GE38" s="930">
        <v>-1835.3134167000262</v>
      </c>
      <c r="GF38" s="930">
        <f t="shared" si="3"/>
        <v>11826.341506119978</v>
      </c>
      <c r="GG38" s="930">
        <v>1572.257571459982</v>
      </c>
      <c r="GH38" s="930">
        <v>-1283.4392658766458</v>
      </c>
      <c r="GI38" s="930">
        <v>-7324.9417362433278</v>
      </c>
      <c r="GJ38" s="930">
        <f t="shared" si="4"/>
        <v>-7036.1234306599908</v>
      </c>
      <c r="GK38" s="930">
        <v>5283.4271158400043</v>
      </c>
      <c r="GL38" s="930">
        <v>1928.3066164100162</v>
      </c>
      <c r="GM38" s="930">
        <v>-26694.870686658596</v>
      </c>
      <c r="GN38" s="930">
        <f t="shared" si="5"/>
        <v>-19483.136954408576</v>
      </c>
      <c r="GO38" s="930">
        <v>70.297925273192647</v>
      </c>
      <c r="GP38" s="930">
        <v>2021.8622399399949</v>
      </c>
      <c r="GQ38" s="930">
        <v>-6166.617176729992</v>
      </c>
      <c r="GR38" s="930">
        <f t="shared" si="6"/>
        <v>-4074.4570115168049</v>
      </c>
      <c r="GS38" s="1084">
        <f t="shared" si="7"/>
        <v>-18767.375890465395</v>
      </c>
      <c r="GT38" s="930">
        <v>2593.2003421499808</v>
      </c>
      <c r="GU38" s="930">
        <v>4162.0189708700209</v>
      </c>
      <c r="GV38" s="930">
        <v>-5774.7660954900039</v>
      </c>
      <c r="GW38" s="930">
        <v>980.45321752999882</v>
      </c>
      <c r="GX38" s="930">
        <v>2379.2429437100209</v>
      </c>
      <c r="GY38" s="930">
        <v>-335.2615174999944</v>
      </c>
      <c r="GZ38" s="930">
        <v>-6171.2637057099946</v>
      </c>
      <c r="HA38" s="930">
        <v>-4127.2822794999674</v>
      </c>
      <c r="HB38" s="930">
        <v>270.0643266759671</v>
      </c>
      <c r="HC38" s="930">
        <v>8304.7957665950071</v>
      </c>
      <c r="HD38" s="930">
        <v>695.99243924198868</v>
      </c>
      <c r="HE38" s="930">
        <v>9270.8525325129631</v>
      </c>
      <c r="HF38" s="930">
        <v>1950.2755917470108</v>
      </c>
      <c r="HG38" s="930">
        <v>1116.5126840399946</v>
      </c>
      <c r="HH38" s="930">
        <v>-15848.179971590007</v>
      </c>
      <c r="HI38" s="930">
        <v>-12781.391695803002</v>
      </c>
      <c r="HJ38" s="1084">
        <v>-6657.3682252600074</v>
      </c>
      <c r="HK38" s="1085">
        <v>3680.1259361137209</v>
      </c>
      <c r="HL38" s="930">
        <v>5520.647030373736</v>
      </c>
      <c r="HM38" s="930">
        <v>-10632.222988609725</v>
      </c>
      <c r="HN38" s="930">
        <v>-1431.4500221222668</v>
      </c>
      <c r="HO38" s="930">
        <v>-468.42006783721831</v>
      </c>
      <c r="HP38" s="930">
        <v>4119.8146088691747</v>
      </c>
      <c r="HQ38" s="930">
        <v>15.554610222181797</v>
      </c>
      <c r="HR38" s="930">
        <v>3666.9491512541385</v>
      </c>
      <c r="HS38" s="930">
        <v>10614.056953721263</v>
      </c>
      <c r="HT38" s="930">
        <v>1417.0227328587371</v>
      </c>
      <c r="HU38" s="930">
        <v>-8758.5436445425494</v>
      </c>
      <c r="HV38" s="930">
        <v>3272.5360420374527</v>
      </c>
      <c r="HW38" s="930">
        <v>2490.32980729473</v>
      </c>
      <c r="HX38" s="930">
        <v>-7701.1161893233293</v>
      </c>
      <c r="HY38" s="930">
        <v>20146.358970212776</v>
      </c>
      <c r="HZ38" s="930">
        <v>14935.572588184177</v>
      </c>
      <c r="IA38" s="1084">
        <v>20443.607759353501</v>
      </c>
      <c r="IB38" s="1085">
        <v>-5475.1460377422272</v>
      </c>
      <c r="IC38" s="930">
        <v>12713.752315289968</v>
      </c>
      <c r="ID38" s="930">
        <v>-9524.1303152679429</v>
      </c>
      <c r="IE38" s="1084">
        <v>-2285.5240377202017</v>
      </c>
    </row>
    <row r="39" spans="1:240" ht="21" customHeight="1">
      <c r="A39" s="1121" t="s">
        <v>891</v>
      </c>
      <c r="B39" s="1079">
        <v>491.19110000000001</v>
      </c>
      <c r="C39" s="1079">
        <v>-156.15190000000001</v>
      </c>
      <c r="D39" s="1079">
        <v>-357.846</v>
      </c>
      <c r="E39" s="1079">
        <v>-22.806799999999999</v>
      </c>
      <c r="F39" s="1079">
        <v>1256.9645</v>
      </c>
      <c r="G39" s="1079">
        <v>187.95779999999999</v>
      </c>
      <c r="H39" s="1079">
        <v>689.0009</v>
      </c>
      <c r="I39" s="1079">
        <v>2133.9232000000002</v>
      </c>
      <c r="J39" s="1079">
        <v>452.47789999999998</v>
      </c>
      <c r="K39" s="1079">
        <v>-709.88160000000005</v>
      </c>
      <c r="L39" s="1079">
        <v>549.95665300001099</v>
      </c>
      <c r="M39" s="1079">
        <v>292.55295300001097</v>
      </c>
      <c r="N39" s="1079">
        <v>-1118.7762</v>
      </c>
      <c r="O39" s="1079">
        <v>1130.7443000000001</v>
      </c>
      <c r="P39" s="1079">
        <v>-218.85130000000001</v>
      </c>
      <c r="Q39" s="1079">
        <v>-206.88319999999999</v>
      </c>
      <c r="R39" s="1079">
        <v>2196.7861530000109</v>
      </c>
      <c r="S39" s="1079"/>
      <c r="T39" s="1079">
        <v>411.6721</v>
      </c>
      <c r="U39" s="1079">
        <v>215.821</v>
      </c>
      <c r="V39" s="1079">
        <v>-325.01229999999998</v>
      </c>
      <c r="W39" s="1079">
        <v>302.48080000000004</v>
      </c>
      <c r="X39" s="1079">
        <v>522.60149999999999</v>
      </c>
      <c r="Y39" s="1079">
        <v>341.81639999999999</v>
      </c>
      <c r="Z39" s="1079">
        <v>-655.40620000000001</v>
      </c>
      <c r="AA39" s="1079">
        <v>209.01169999999991</v>
      </c>
      <c r="AB39" s="1079">
        <v>523.89520000000005</v>
      </c>
      <c r="AC39" s="1079">
        <v>-739.80579999999998</v>
      </c>
      <c r="AD39" s="1079">
        <v>653.55229999999995</v>
      </c>
      <c r="AE39" s="1079">
        <v>437.64170000000001</v>
      </c>
      <c r="AF39" s="1079">
        <v>1281.8139000000001</v>
      </c>
      <c r="AG39" s="1079">
        <v>-477.6585</v>
      </c>
      <c r="AH39" s="1079">
        <v>-586.94069999999999</v>
      </c>
      <c r="AI39" s="1079">
        <v>217.21470000000011</v>
      </c>
      <c r="AJ39" s="1079">
        <v>1166.3489</v>
      </c>
      <c r="AK39" s="1079"/>
      <c r="AL39" s="1079"/>
      <c r="AM39" s="1079">
        <v>1361.8217999999999</v>
      </c>
      <c r="AN39" s="1079">
        <v>1087.2909</v>
      </c>
      <c r="AO39" s="1079">
        <v>272.30020000000002</v>
      </c>
      <c r="AP39" s="1079">
        <v>2721.4128999999998</v>
      </c>
      <c r="AQ39" s="1079">
        <v>118.45959999999999</v>
      </c>
      <c r="AR39" s="1079">
        <v>670.59429999999998</v>
      </c>
      <c r="AS39" s="1079">
        <v>-159.49610000000001</v>
      </c>
      <c r="AT39" s="1079">
        <v>629.55780000000004</v>
      </c>
      <c r="AU39" s="1079">
        <v>-630.56020000000001</v>
      </c>
      <c r="AV39" s="1079">
        <v>-768.96569999999997</v>
      </c>
      <c r="AW39" s="1079"/>
      <c r="AX39" s="1182">
        <v>423.21640000000002</v>
      </c>
      <c r="AY39" s="1079">
        <v>312.05119999999999</v>
      </c>
      <c r="AZ39" s="1079">
        <v>-2363.6840000000002</v>
      </c>
      <c r="BA39" s="1079">
        <v>-1628.4164000000001</v>
      </c>
      <c r="BB39" s="1079">
        <v>1265.6034999999999</v>
      </c>
      <c r="BC39" s="1079">
        <v>677.76390000000004</v>
      </c>
      <c r="BD39" s="1079">
        <v>84.812799999999996</v>
      </c>
      <c r="BE39" s="1079">
        <v>2028.1802</v>
      </c>
      <c r="BF39" s="1079">
        <v>1246.1018999999999</v>
      </c>
      <c r="BG39" s="1079">
        <v>-983.51480000000004</v>
      </c>
      <c r="BH39" s="1079">
        <v>1197.9448</v>
      </c>
      <c r="BI39" s="1079">
        <v>1460.5319</v>
      </c>
      <c r="BJ39" s="930">
        <v>-3168.9562999999998</v>
      </c>
      <c r="BK39" s="930">
        <v>308.28660000000002</v>
      </c>
      <c r="BL39" s="930">
        <v>531.4067</v>
      </c>
      <c r="BM39" s="930">
        <v>-2329.2629999999999</v>
      </c>
      <c r="BN39" s="1182">
        <v>1375.7126000000001</v>
      </c>
      <c r="BO39" s="1079">
        <v>444.51216443624401</v>
      </c>
      <c r="BP39" s="1079">
        <v>-428.74939999999998</v>
      </c>
      <c r="BQ39" s="1079">
        <v>1391.475364436244</v>
      </c>
      <c r="BR39" s="930">
        <v>-1344.225270076957</v>
      </c>
      <c r="BS39" s="930">
        <v>1609.252805243892</v>
      </c>
      <c r="BT39" s="930">
        <v>-431.25700000000001</v>
      </c>
      <c r="BU39" s="1055">
        <v>-166.22946483306504</v>
      </c>
      <c r="BV39" s="1055">
        <v>653.7373</v>
      </c>
      <c r="BW39" s="1055">
        <v>565.19430210068299</v>
      </c>
      <c r="BX39" s="1055">
        <v>-1902.1217734415002</v>
      </c>
      <c r="BY39" s="1055">
        <v>-683.19017134081719</v>
      </c>
      <c r="BZ39" s="1055">
        <v>-228.33244938520002</v>
      </c>
      <c r="CA39" s="1055">
        <v>1317.25709447956</v>
      </c>
      <c r="CB39" s="1055">
        <v>761.00177585716801</v>
      </c>
      <c r="CC39" s="1083">
        <v>1849.9264209515279</v>
      </c>
      <c r="CD39" s="1117">
        <v>192.17958755997603</v>
      </c>
      <c r="CE39" s="1055">
        <v>120.70155633999704</v>
      </c>
      <c r="CF39" s="1055">
        <v>-235.926889370032</v>
      </c>
      <c r="CG39" s="1055">
        <v>76.954254529941082</v>
      </c>
      <c r="CH39" s="1055">
        <v>-7738.6668955499126</v>
      </c>
      <c r="CI39" s="1055">
        <v>580.8961686699987</v>
      </c>
      <c r="CJ39" s="1055">
        <v>1312.3386163498899</v>
      </c>
      <c r="CK39" s="1055">
        <v>-5845.4321105300232</v>
      </c>
      <c r="CL39" s="1055">
        <v>1485.7451013700831</v>
      </c>
      <c r="CM39" s="1055">
        <v>929.21450520999804</v>
      </c>
      <c r="CN39" s="1055">
        <v>-909.78844553998101</v>
      </c>
      <c r="CO39" s="1055">
        <v>1505.1711610401001</v>
      </c>
      <c r="CP39" s="1055">
        <v>2199.749149849953</v>
      </c>
      <c r="CQ39" s="1055">
        <v>789.28187572004492</v>
      </c>
      <c r="CR39" s="1055">
        <v>-2289.3817706199998</v>
      </c>
      <c r="CS39" s="1055">
        <v>699.64925494999841</v>
      </c>
      <c r="CT39" s="1083">
        <v>-3563.6574400099835</v>
      </c>
      <c r="CU39" s="1055">
        <v>1974.72414106</v>
      </c>
      <c r="CV39" s="1055">
        <v>-675.69537224000101</v>
      </c>
      <c r="CW39" s="1055">
        <v>-848.20869067999524</v>
      </c>
      <c r="CX39" s="1055">
        <v>450.82007814000366</v>
      </c>
      <c r="CY39" s="1055">
        <v>1748.2987795899976</v>
      </c>
      <c r="CZ39" s="1055">
        <v>-3720.4322410500013</v>
      </c>
      <c r="DA39" s="1055">
        <v>455.25215109000823</v>
      </c>
      <c r="DB39" s="1055">
        <v>-1516.8813103699954</v>
      </c>
      <c r="DC39" s="1055">
        <v>2129.1395097900136</v>
      </c>
      <c r="DD39" s="1055">
        <v>-1322.2599156800127</v>
      </c>
      <c r="DE39" s="1055">
        <v>-1259.4939028699873</v>
      </c>
      <c r="DF39" s="1055">
        <v>-452.61430875998639</v>
      </c>
      <c r="DG39" s="1055">
        <v>1732.2764292699965</v>
      </c>
      <c r="DH39" s="1055">
        <v>2.3057806399716063</v>
      </c>
      <c r="DI39" s="1055">
        <v>668.38275203000455</v>
      </c>
      <c r="DJ39" s="1055">
        <v>2402.9649619399725</v>
      </c>
      <c r="DK39" s="1083">
        <v>884.28942094999434</v>
      </c>
      <c r="DL39" s="1117">
        <v>811.86305156005005</v>
      </c>
      <c r="DM39" s="1055">
        <v>32.20654279000312</v>
      </c>
      <c r="DN39" s="1055">
        <v>-15619.169509120051</v>
      </c>
      <c r="DO39" s="1055">
        <v>-14775.099914769997</v>
      </c>
      <c r="DP39" s="1055">
        <v>2435.8236973600301</v>
      </c>
      <c r="DQ39" s="1055">
        <v>2420.1119762400099</v>
      </c>
      <c r="DR39" s="1055">
        <v>1126.1478397399735</v>
      </c>
      <c r="DS39" s="1055">
        <v>5982.0835133400133</v>
      </c>
      <c r="DT39" s="1055">
        <v>-8793.0164014299826</v>
      </c>
      <c r="DU39" s="1055">
        <v>2014.8282569400101</v>
      </c>
      <c r="DV39" s="1055">
        <v>-315.73420393993888</v>
      </c>
      <c r="DW39" s="1055">
        <v>3321.7692370100303</v>
      </c>
      <c r="DX39" s="1055">
        <v>5020.8632900101011</v>
      </c>
      <c r="DY39" s="1055">
        <v>1492.8977130800392</v>
      </c>
      <c r="DZ39" s="1055">
        <v>1480.2535641500131</v>
      </c>
      <c r="EA39" s="1055">
        <v>-3600.6713841200399</v>
      </c>
      <c r="EB39" s="1055">
        <v>-627.52010688998769</v>
      </c>
      <c r="EC39" s="1083">
        <v>-5889.6732183098738</v>
      </c>
      <c r="ED39" s="1117">
        <v>291.58268323001448</v>
      </c>
      <c r="EE39" s="930">
        <v>-2483.7324351099955</v>
      </c>
      <c r="EF39" s="930">
        <v>6603.0635541399888</v>
      </c>
      <c r="EG39" s="930">
        <v>4410.9138022600082</v>
      </c>
      <c r="EH39" s="930">
        <v>-30.404739200005299</v>
      </c>
      <c r="EI39" s="930">
        <v>5204.2627710299903</v>
      </c>
      <c r="EJ39" s="930">
        <v>3660.6144419299699</v>
      </c>
      <c r="EK39" s="930">
        <v>8834.4724737599572</v>
      </c>
      <c r="EL39" s="930">
        <v>2737.8533671099876</v>
      </c>
      <c r="EM39" s="930">
        <v>203.89723828602601</v>
      </c>
      <c r="EN39" s="930">
        <v>4513.7789388499632</v>
      </c>
      <c r="EO39" s="930">
        <v>7455.5295442459774</v>
      </c>
      <c r="EP39" s="930">
        <v>-389.66245401003584</v>
      </c>
      <c r="EQ39" s="930">
        <v>2205.4105211099895</v>
      </c>
      <c r="ER39" s="930">
        <v>45.718946610063313</v>
      </c>
      <c r="ES39" s="930">
        <v>1861.4670137100168</v>
      </c>
      <c r="ET39" s="1084">
        <v>22562.38283397596</v>
      </c>
      <c r="EU39" s="1085">
        <v>-804.20635199002925</v>
      </c>
      <c r="EV39" s="930">
        <v>1231.1444913000093</v>
      </c>
      <c r="EW39" s="930">
        <v>344.51660446000847</v>
      </c>
      <c r="EX39" s="930">
        <v>771.45474376998857</v>
      </c>
      <c r="EY39" s="930">
        <v>-15964.730421429902</v>
      </c>
      <c r="EZ39" s="930">
        <v>1963.20128567999</v>
      </c>
      <c r="FA39" s="930">
        <v>1499.8794344599701</v>
      </c>
      <c r="FB39" s="930">
        <v>-12501.64970128994</v>
      </c>
      <c r="FC39" s="930">
        <v>4796.4518714099704</v>
      </c>
      <c r="FD39" s="930">
        <v>1991.1054550099968</v>
      </c>
      <c r="FE39" s="930">
        <v>5051.0498834700393</v>
      </c>
      <c r="FF39" s="930">
        <v>11838.607209890008</v>
      </c>
      <c r="FG39" s="930">
        <v>2629.5768704799302</v>
      </c>
      <c r="FH39" s="930">
        <v>3986.9479523999594</v>
      </c>
      <c r="FI39" s="930">
        <v>-8406.3955988199214</v>
      </c>
      <c r="FJ39" s="930">
        <v>-1789.8707759400306</v>
      </c>
      <c r="FK39" s="930">
        <v>-1681.4585235699744</v>
      </c>
      <c r="FL39" s="1085">
        <v>6861.496294257292</v>
      </c>
      <c r="FM39" s="930">
        <v>-663.75812649384125</v>
      </c>
      <c r="FN39" s="930">
        <v>2657.8265778965251</v>
      </c>
      <c r="FO39" s="930">
        <f t="shared" si="0"/>
        <v>8855.5647456599763</v>
      </c>
      <c r="FP39" s="930">
        <v>3456.8335964449266</v>
      </c>
      <c r="FQ39" s="930">
        <v>5726.129624762093</v>
      </c>
      <c r="FR39" s="930">
        <v>1496.1113438226755</v>
      </c>
      <c r="FS39" s="930">
        <f t="shared" si="1"/>
        <v>10679.074565029696</v>
      </c>
      <c r="FT39" s="930">
        <v>2313.8877346520494</v>
      </c>
      <c r="FU39" s="930">
        <v>9152.1580470693716</v>
      </c>
      <c r="FV39" s="930">
        <v>-1856.5650495161533</v>
      </c>
      <c r="FW39" s="930">
        <f t="shared" si="2"/>
        <v>9609.4807322052675</v>
      </c>
      <c r="FX39" s="930">
        <v>18398.700034318048</v>
      </c>
      <c r="FY39" s="930">
        <v>10649.54153843544</v>
      </c>
      <c r="FZ39" s="930">
        <v>-19701.489097382007</v>
      </c>
      <c r="GA39" s="930">
        <v>9346.7524753714788</v>
      </c>
      <c r="GB39" s="1084">
        <v>38490.87251826642</v>
      </c>
      <c r="GC39" s="1085">
        <v>6111.3428708499832</v>
      </c>
      <c r="GD39" s="930">
        <v>-1002.2303170099854</v>
      </c>
      <c r="GE39" s="930">
        <v>-1697.1686368200019</v>
      </c>
      <c r="GF39" s="930">
        <f t="shared" si="3"/>
        <v>3411.9439170199958</v>
      </c>
      <c r="GG39" s="930">
        <v>1103.2552498599921</v>
      </c>
      <c r="GH39" s="930">
        <v>-862.76037021999309</v>
      </c>
      <c r="GI39" s="930">
        <v>-4427.3311332200001</v>
      </c>
      <c r="GJ39" s="930">
        <f t="shared" si="4"/>
        <v>-4186.8362535800006</v>
      </c>
      <c r="GK39" s="930">
        <v>3791.4572320700004</v>
      </c>
      <c r="GL39" s="930">
        <v>870.30512272999363</v>
      </c>
      <c r="GM39" s="930">
        <v>-25463.017613549993</v>
      </c>
      <c r="GN39" s="930">
        <f t="shared" si="5"/>
        <v>-20801.255258749999</v>
      </c>
      <c r="GO39" s="930">
        <v>-1606.5466569000059</v>
      </c>
      <c r="GP39" s="930">
        <v>-823.19747545000166</v>
      </c>
      <c r="GQ39" s="930">
        <v>-7442.6819495899899</v>
      </c>
      <c r="GR39" s="930">
        <f t="shared" si="6"/>
        <v>-9872.4260819399969</v>
      </c>
      <c r="GS39" s="1084">
        <f t="shared" si="7"/>
        <v>-31448.573677250006</v>
      </c>
      <c r="GT39" s="930">
        <v>291.62769064999372</v>
      </c>
      <c r="GU39" s="930">
        <v>-343.25865244000113</v>
      </c>
      <c r="GV39" s="930">
        <v>-5900.9274744299901</v>
      </c>
      <c r="GW39" s="930">
        <v>-5952.558436219997</v>
      </c>
      <c r="GX39" s="930">
        <v>3818.1834737299973</v>
      </c>
      <c r="GY39" s="930">
        <v>746.27221705999602</v>
      </c>
      <c r="GZ39" s="930">
        <v>-2686.9273503499926</v>
      </c>
      <c r="HA39" s="930">
        <v>1877.5283404400006</v>
      </c>
      <c r="HB39" s="930">
        <v>887.83790399999987</v>
      </c>
      <c r="HC39" s="930">
        <v>6952.5284331499952</v>
      </c>
      <c r="HD39" s="930">
        <v>3074.4932625000015</v>
      </c>
      <c r="HE39" s="930">
        <v>10914.859599649995</v>
      </c>
      <c r="HF39" s="930">
        <v>1103.1565652299996</v>
      </c>
      <c r="HG39" s="930">
        <v>185.24888462000291</v>
      </c>
      <c r="HH39" s="930">
        <v>-15848.179971590007</v>
      </c>
      <c r="HI39" s="930">
        <v>-14559.774521740006</v>
      </c>
      <c r="HJ39" s="1084">
        <v>-7719.9450178700063</v>
      </c>
      <c r="HK39" s="1085">
        <v>-1621.3073400200101</v>
      </c>
      <c r="HL39" s="930">
        <v>4550.9053498300154</v>
      </c>
      <c r="HM39" s="930">
        <v>-4413.8681132200136</v>
      </c>
      <c r="HN39" s="930">
        <v>-1484.2701034100085</v>
      </c>
      <c r="HO39" s="930">
        <v>380.39319448000703</v>
      </c>
      <c r="HP39" s="930">
        <v>9500.6618200101875</v>
      </c>
      <c r="HQ39" s="930">
        <v>-3814.091254609817</v>
      </c>
      <c r="HR39" s="930">
        <v>6066.9637598803765</v>
      </c>
      <c r="HS39" s="930">
        <v>-3501.7366023200079</v>
      </c>
      <c r="HT39" s="930">
        <v>6685.3001402300042</v>
      </c>
      <c r="HU39" s="930">
        <v>-6528.961993910003</v>
      </c>
      <c r="HV39" s="930">
        <v>-3345.3984560000063</v>
      </c>
      <c r="HW39" s="930">
        <v>6976.3293584100047</v>
      </c>
      <c r="HX39" s="930">
        <v>1340.174517020017</v>
      </c>
      <c r="HY39" s="930">
        <v>9253.0396647098441</v>
      </c>
      <c r="HZ39" s="930">
        <v>17569.543540139864</v>
      </c>
      <c r="IA39" s="1084">
        <v>18806.83874061023</v>
      </c>
      <c r="IB39" s="1085">
        <v>-12139.074936090543</v>
      </c>
      <c r="IC39" s="930">
        <v>1213.6282152899689</v>
      </c>
      <c r="ID39" s="930">
        <v>-10173.652930199436</v>
      </c>
      <c r="IE39" s="1084">
        <v>-21099.099651000011</v>
      </c>
    </row>
    <row r="40" spans="1:240" ht="21" customHeight="1">
      <c r="A40" s="1121" t="s">
        <v>1514</v>
      </c>
      <c r="B40" s="1079">
        <v>203.10400000000001</v>
      </c>
      <c r="C40" s="1079">
        <v>110.39109999999999</v>
      </c>
      <c r="D40" s="1079">
        <v>-82.352999999999994</v>
      </c>
      <c r="E40" s="1079">
        <v>231.1421</v>
      </c>
      <c r="F40" s="1079">
        <v>-250.4066</v>
      </c>
      <c r="G40" s="1079">
        <v>138.98599999999999</v>
      </c>
      <c r="H40" s="1079">
        <v>-119.03449999999999</v>
      </c>
      <c r="I40" s="1079">
        <v>-230.45509999999999</v>
      </c>
      <c r="J40" s="1079">
        <v>-426.20870000000002</v>
      </c>
      <c r="K40" s="1079">
        <v>-64.374700000000004</v>
      </c>
      <c r="L40" s="1079">
        <v>-178.863132180001</v>
      </c>
      <c r="M40" s="1079">
        <v>-669.44653218000099</v>
      </c>
      <c r="N40" s="1079">
        <v>203.26900000000001</v>
      </c>
      <c r="O40" s="1079">
        <v>192.1695</v>
      </c>
      <c r="P40" s="1079">
        <v>612.4366</v>
      </c>
      <c r="Q40" s="1079">
        <v>1007.8751</v>
      </c>
      <c r="R40" s="1079">
        <v>339.115567819999</v>
      </c>
      <c r="S40" s="1079"/>
      <c r="T40" s="1079">
        <v>607.51670000000001</v>
      </c>
      <c r="U40" s="1079">
        <v>196.46940000000001</v>
      </c>
      <c r="V40" s="1079">
        <v>29.314800000000002</v>
      </c>
      <c r="W40" s="1079">
        <v>833.30090000000007</v>
      </c>
      <c r="X40" s="1079">
        <v>145.78399999999999</v>
      </c>
      <c r="Y40" s="1079">
        <v>-86.586399999999998</v>
      </c>
      <c r="Z40" s="1079">
        <v>5.9724000000000004</v>
      </c>
      <c r="AA40" s="1079">
        <v>65.169999999999987</v>
      </c>
      <c r="AB40" s="1079">
        <v>672.77779999999996</v>
      </c>
      <c r="AC40" s="1079">
        <v>122.81189999999999</v>
      </c>
      <c r="AD40" s="1079">
        <v>205.53389999999999</v>
      </c>
      <c r="AE40" s="1079">
        <v>1001.1236</v>
      </c>
      <c r="AF40" s="1079">
        <v>-216.6465</v>
      </c>
      <c r="AG40" s="1079">
        <v>349.23090000000002</v>
      </c>
      <c r="AH40" s="1079">
        <v>411.7765</v>
      </c>
      <c r="AI40" s="1079">
        <v>544.36090000000002</v>
      </c>
      <c r="AJ40" s="1079">
        <v>2443.9554000000003</v>
      </c>
      <c r="AK40" s="1079"/>
      <c r="AL40" s="1079"/>
      <c r="AM40" s="1079">
        <v>-7.8022</v>
      </c>
      <c r="AN40" s="1079">
        <v>-171.79990000000001</v>
      </c>
      <c r="AO40" s="1079">
        <v>-200.4254</v>
      </c>
      <c r="AP40" s="1079">
        <v>-380.02750000000003</v>
      </c>
      <c r="AQ40" s="1079">
        <v>-78.807400000000001</v>
      </c>
      <c r="AR40" s="1079">
        <v>-207.59800000000001</v>
      </c>
      <c r="AS40" s="1079">
        <v>395.8193</v>
      </c>
      <c r="AT40" s="1079">
        <v>109.41390000000001</v>
      </c>
      <c r="AU40" s="1079">
        <v>1314.8178</v>
      </c>
      <c r="AV40" s="1079">
        <v>2010.4857999999999</v>
      </c>
      <c r="AW40" s="1079"/>
      <c r="AX40" s="1182">
        <v>-48.97</v>
      </c>
      <c r="AY40" s="1079">
        <v>6.1247999999999996</v>
      </c>
      <c r="AZ40" s="1079">
        <v>1042.7546</v>
      </c>
      <c r="BA40" s="1079">
        <v>999.90940000000001</v>
      </c>
      <c r="BB40" s="1079">
        <v>-113.7846</v>
      </c>
      <c r="BC40" s="1079">
        <v>-885.28089999999997</v>
      </c>
      <c r="BD40" s="1079">
        <v>-332.87700000000001</v>
      </c>
      <c r="BE40" s="1079">
        <v>-1331.9425000000001</v>
      </c>
      <c r="BF40" s="1079">
        <v>32.6325</v>
      </c>
      <c r="BG40" s="1079">
        <v>901.25250000000005</v>
      </c>
      <c r="BH40" s="1079">
        <v>-85.039699999999996</v>
      </c>
      <c r="BI40" s="1079">
        <v>848.84529999999995</v>
      </c>
      <c r="BJ40" s="930">
        <v>0</v>
      </c>
      <c r="BK40" s="930">
        <v>0</v>
      </c>
      <c r="BL40" s="930">
        <v>291.93028072999999</v>
      </c>
      <c r="BM40" s="930">
        <v>291.93028072999999</v>
      </c>
      <c r="BN40" s="1182">
        <v>-479.66239999999999</v>
      </c>
      <c r="BO40" s="1079">
        <v>-41.197299999999998</v>
      </c>
      <c r="BP40" s="1079">
        <v>533.65710000000001</v>
      </c>
      <c r="BQ40" s="1079">
        <v>12.7974</v>
      </c>
      <c r="BR40" s="930">
        <v>-342.41969999999998</v>
      </c>
      <c r="BS40" s="930">
        <v>-363.07900000000001</v>
      </c>
      <c r="BT40" s="930">
        <v>868.00879999999995</v>
      </c>
      <c r="BU40" s="1055">
        <v>162.51009999999999</v>
      </c>
      <c r="BV40" s="1055">
        <v>2963.0596999999998</v>
      </c>
      <c r="BW40" s="1055">
        <v>-3903.5972369599999</v>
      </c>
      <c r="BX40" s="1055">
        <v>2236.0369000000001</v>
      </c>
      <c r="BY40" s="1055">
        <v>1295.4993630399999</v>
      </c>
      <c r="BZ40" s="1055">
        <v>-584.33609999999999</v>
      </c>
      <c r="CA40" s="1055">
        <v>1646.8598</v>
      </c>
      <c r="CB40" s="1055">
        <v>621.17049999999995</v>
      </c>
      <c r="CC40" s="1083">
        <v>1683.6941999999999</v>
      </c>
      <c r="CD40" s="1117">
        <v>-4314.4071127000007</v>
      </c>
      <c r="CE40" s="1055">
        <v>1032.7226283400003</v>
      </c>
      <c r="CF40" s="1055">
        <v>-124.85172464999928</v>
      </c>
      <c r="CG40" s="1055">
        <v>-3406.5362090099998</v>
      </c>
      <c r="CH40" s="1055">
        <v>166.78429595999981</v>
      </c>
      <c r="CI40" s="1055">
        <v>553.71602700999938</v>
      </c>
      <c r="CJ40" s="1055">
        <v>438.13698729000242</v>
      </c>
      <c r="CK40" s="1055">
        <v>1158.6373102600016</v>
      </c>
      <c r="CL40" s="1055">
        <v>1638.7808928099982</v>
      </c>
      <c r="CM40" s="1055">
        <v>-2303.1424316799994</v>
      </c>
      <c r="CN40" s="1055">
        <v>-5.131193600000814</v>
      </c>
      <c r="CO40" s="1055">
        <v>-669.4927324700019</v>
      </c>
      <c r="CP40" s="1055">
        <v>122.10805420000106</v>
      </c>
      <c r="CQ40" s="1055">
        <v>513.36374079999791</v>
      </c>
      <c r="CR40" s="1055">
        <v>-431.82227778000106</v>
      </c>
      <c r="CS40" s="1055">
        <v>203.64951721999793</v>
      </c>
      <c r="CT40" s="1083">
        <v>-2874.1926140000023</v>
      </c>
      <c r="CU40" s="1055">
        <v>511.50650245000327</v>
      </c>
      <c r="CV40" s="1055">
        <v>-783.32832338000003</v>
      </c>
      <c r="CW40" s="1055">
        <v>942.0593598799984</v>
      </c>
      <c r="CX40" s="1055">
        <v>670.23753895000175</v>
      </c>
      <c r="CY40" s="1055">
        <v>373.1858734400011</v>
      </c>
      <c r="CZ40" s="1055">
        <v>217.7138248800002</v>
      </c>
      <c r="DA40" s="1055">
        <v>-10.798975760004483</v>
      </c>
      <c r="DB40" s="1055">
        <v>580.10072255999683</v>
      </c>
      <c r="DC40" s="1055">
        <v>-615.88279999999997</v>
      </c>
      <c r="DD40" s="1055">
        <v>286.82966982999812</v>
      </c>
      <c r="DE40" s="1055">
        <v>2188.1044552100002</v>
      </c>
      <c r="DF40" s="1055">
        <v>1859.0513250399981</v>
      </c>
      <c r="DG40" s="1055">
        <v>560.4171148799993</v>
      </c>
      <c r="DH40" s="1055">
        <v>1028.691745360002</v>
      </c>
      <c r="DI40" s="1055">
        <v>-181.3551040899977</v>
      </c>
      <c r="DJ40" s="1055">
        <v>1407.7537561500035</v>
      </c>
      <c r="DK40" s="1083">
        <v>4517.1433427000002</v>
      </c>
      <c r="DL40" s="1117">
        <v>1686.8346588399932</v>
      </c>
      <c r="DM40" s="1055">
        <v>1396.0408653799966</v>
      </c>
      <c r="DN40" s="1055">
        <v>-245.9954045199938</v>
      </c>
      <c r="DO40" s="1055">
        <v>2836.8801196999962</v>
      </c>
      <c r="DP40" s="1055">
        <v>-131.35578665999697</v>
      </c>
      <c r="DQ40" s="1055">
        <v>765.51866824999456</v>
      </c>
      <c r="DR40" s="1055">
        <v>743.25618148000535</v>
      </c>
      <c r="DS40" s="1055">
        <v>1377.4190630700029</v>
      </c>
      <c r="DT40" s="1055">
        <v>4214.2991827699989</v>
      </c>
      <c r="DU40" s="1055">
        <v>675.23204663000251</v>
      </c>
      <c r="DV40" s="1055">
        <v>1201.0816085499973</v>
      </c>
      <c r="DW40" s="1055">
        <v>917.04435511999952</v>
      </c>
      <c r="DX40" s="1055">
        <v>2793.358010299999</v>
      </c>
      <c r="DY40" s="1055">
        <v>-165.8577752800025</v>
      </c>
      <c r="DZ40" s="1055">
        <v>887.26263159000507</v>
      </c>
      <c r="EA40" s="1055">
        <v>948.33816143000126</v>
      </c>
      <c r="EB40" s="1055">
        <v>1669.7430177400036</v>
      </c>
      <c r="EC40" s="1083">
        <v>8677.4002108100012</v>
      </c>
      <c r="ED40" s="1117">
        <v>-260.33150000000001</v>
      </c>
      <c r="EE40" s="930">
        <v>-661.88804529999561</v>
      </c>
      <c r="EF40" s="930">
        <v>493.43023108999989</v>
      </c>
      <c r="EG40" s="930">
        <v>-428.78931420999572</v>
      </c>
      <c r="EH40" s="930">
        <v>1265.4124427742065</v>
      </c>
      <c r="EI40" s="930">
        <v>976.12819999999999</v>
      </c>
      <c r="EJ40" s="930">
        <v>513.70714423000106</v>
      </c>
      <c r="EK40" s="930">
        <v>2755.2477870042076</v>
      </c>
      <c r="EL40" s="930">
        <v>-268.15671642001001</v>
      </c>
      <c r="EM40" s="930">
        <v>831.03639192000003</v>
      </c>
      <c r="EN40" s="930">
        <v>-3049.64764890999</v>
      </c>
      <c r="EO40" s="930">
        <v>-2486.7679734099997</v>
      </c>
      <c r="EP40" s="930">
        <v>2372.3289100699981</v>
      </c>
      <c r="EQ40" s="930">
        <v>2419.9246663400013</v>
      </c>
      <c r="ER40" s="930">
        <v>247.39228199999781</v>
      </c>
      <c r="ES40" s="930">
        <v>5039.6458584099973</v>
      </c>
      <c r="ET40" s="1084">
        <v>4879.3363577942082</v>
      </c>
      <c r="EU40" s="1085">
        <v>-2525.5867005899995</v>
      </c>
      <c r="EV40" s="930">
        <v>374.79501523999124</v>
      </c>
      <c r="EW40" s="930">
        <v>2605.4302656300142</v>
      </c>
      <c r="EX40" s="930">
        <v>454.63858028000595</v>
      </c>
      <c r="EY40" s="930">
        <v>1949.137327789992</v>
      </c>
      <c r="EZ40" s="930">
        <v>2022.4445586500094</v>
      </c>
      <c r="FA40" s="930">
        <v>-165.56152690001576</v>
      </c>
      <c r="FB40" s="930">
        <v>3806.0203595399857</v>
      </c>
      <c r="FC40" s="930">
        <v>-712.82741610000278</v>
      </c>
      <c r="FD40" s="930">
        <v>1761.4641509100052</v>
      </c>
      <c r="FE40" s="930">
        <v>442.08323026000716</v>
      </c>
      <c r="FF40" s="930">
        <v>1490.7199650700095</v>
      </c>
      <c r="FG40" s="930">
        <v>-1221.1635729800091</v>
      </c>
      <c r="FH40" s="930">
        <v>1179.6046004000009</v>
      </c>
      <c r="FI40" s="930">
        <v>1128.1233614898551</v>
      </c>
      <c r="FJ40" s="930">
        <v>1086.5643889098467</v>
      </c>
      <c r="FK40" s="930">
        <v>6837.9432937998481</v>
      </c>
      <c r="FL40" s="1085">
        <v>1031.8517999999999</v>
      </c>
      <c r="FM40" s="930">
        <v>2201.1579000000002</v>
      </c>
      <c r="FN40" s="930">
        <v>-866.72310000000004</v>
      </c>
      <c r="FO40" s="930">
        <f t="shared" si="0"/>
        <v>2366.2865999999999</v>
      </c>
      <c r="FP40" s="930">
        <v>-384.4624</v>
      </c>
      <c r="FQ40" s="930">
        <v>-1959.9758999999999</v>
      </c>
      <c r="FR40" s="930">
        <v>-943.20330000000001</v>
      </c>
      <c r="FS40" s="930">
        <f t="shared" si="1"/>
        <v>-3287.6415999999999</v>
      </c>
      <c r="FT40" s="930">
        <v>2141.6967000000004</v>
      </c>
      <c r="FU40" s="930">
        <v>726.25609999999995</v>
      </c>
      <c r="FV40" s="930">
        <v>-1342.8984</v>
      </c>
      <c r="FW40" s="930">
        <f t="shared" si="2"/>
        <v>1525.0544000000004</v>
      </c>
      <c r="FX40" s="930">
        <v>539.21479999999997</v>
      </c>
      <c r="FY40" s="930">
        <v>-56.582720149993897</v>
      </c>
      <c r="FZ40" s="930">
        <v>1633.1145511000009</v>
      </c>
      <c r="GA40" s="930">
        <v>2115.7466309500069</v>
      </c>
      <c r="GB40" s="1084">
        <v>2719.4460309500068</v>
      </c>
      <c r="GC40" s="1085">
        <v>1460.865056649983</v>
      </c>
      <c r="GD40" s="930">
        <v>7091.6773123300227</v>
      </c>
      <c r="GE40" s="930">
        <v>-138.14477988002449</v>
      </c>
      <c r="GF40" s="930">
        <f t="shared" si="3"/>
        <v>8414.3975890999809</v>
      </c>
      <c r="GG40" s="930">
        <v>469.00232159999013</v>
      </c>
      <c r="GH40" s="930">
        <v>-420.67889565665274</v>
      </c>
      <c r="GI40" s="930">
        <v>-2897.6106030233277</v>
      </c>
      <c r="GJ40" s="930">
        <f t="shared" si="4"/>
        <v>-2849.2871770799907</v>
      </c>
      <c r="GK40" s="930">
        <v>1491.9698837700039</v>
      </c>
      <c r="GL40" s="930">
        <v>1058.0014936800228</v>
      </c>
      <c r="GM40" s="930">
        <v>-1231.8530731086062</v>
      </c>
      <c r="GN40" s="930">
        <f t="shared" si="5"/>
        <v>1318.1183043414205</v>
      </c>
      <c r="GO40" s="930">
        <v>1676.8445821731984</v>
      </c>
      <c r="GP40" s="930">
        <v>2845.0597153899967</v>
      </c>
      <c r="GQ40" s="930">
        <v>1276.0647728599979</v>
      </c>
      <c r="GR40" s="930">
        <f t="shared" si="6"/>
        <v>5797.9690704231925</v>
      </c>
      <c r="GS40" s="1084">
        <f t="shared" si="7"/>
        <v>12681.197786784604</v>
      </c>
      <c r="GT40" s="930">
        <v>2301.5726514999865</v>
      </c>
      <c r="GU40" s="930">
        <v>4505.2776233100221</v>
      </c>
      <c r="GV40" s="930">
        <v>126.16137893998624</v>
      </c>
      <c r="GW40" s="930">
        <v>6933.0116537499953</v>
      </c>
      <c r="GX40" s="930">
        <v>-1438.9405300199762</v>
      </c>
      <c r="GY40" s="930">
        <v>-1081.5337345599903</v>
      </c>
      <c r="GZ40" s="930">
        <v>-3484.3363553600016</v>
      </c>
      <c r="HA40" s="930">
        <v>-6004.8106199399681</v>
      </c>
      <c r="HB40" s="930">
        <v>-617.77357732403277</v>
      </c>
      <c r="HC40" s="930">
        <v>1352.2673334450126</v>
      </c>
      <c r="HD40" s="930">
        <v>-2378.5008232580126</v>
      </c>
      <c r="HE40" s="930">
        <v>-1644.0070671370329</v>
      </c>
      <c r="HF40" s="930">
        <v>847.11902651701121</v>
      </c>
      <c r="HG40" s="930">
        <v>931.26379941999176</v>
      </c>
      <c r="HH40" s="930">
        <v>0</v>
      </c>
      <c r="HI40" s="930">
        <v>1778.382825937003</v>
      </c>
      <c r="HJ40" s="1084">
        <v>1062.576792609997</v>
      </c>
      <c r="HK40" s="1085">
        <v>5301.4332761337309</v>
      </c>
      <c r="HL40" s="930">
        <v>969.74168054372092</v>
      </c>
      <c r="HM40" s="930">
        <v>-6218.3548753897103</v>
      </c>
      <c r="HN40" s="930">
        <v>52.820081287741658</v>
      </c>
      <c r="HO40" s="930">
        <v>-848.81326231722528</v>
      </c>
      <c r="HP40" s="930">
        <v>-5380.8472111410119</v>
      </c>
      <c r="HQ40" s="930">
        <v>3829.645864831999</v>
      </c>
      <c r="HR40" s="930">
        <v>-2400.0146086262389</v>
      </c>
      <c r="HS40" s="930">
        <v>14115.793556041272</v>
      </c>
      <c r="HT40" s="930">
        <v>-5268.2774073712671</v>
      </c>
      <c r="HU40" s="930">
        <v>-2229.5816506325455</v>
      </c>
      <c r="HV40" s="930">
        <v>6617.9344980374581</v>
      </c>
      <c r="HW40" s="930">
        <v>-4485.9995511152747</v>
      </c>
      <c r="HX40" s="930">
        <v>-9041.2907063433449</v>
      </c>
      <c r="HY40" s="930">
        <v>10893.31930550293</v>
      </c>
      <c r="HZ40" s="930">
        <v>-2633.9709519556905</v>
      </c>
      <c r="IA40" s="1084">
        <v>1636.7690187432709</v>
      </c>
      <c r="IB40" s="1085">
        <v>6663.9288983483166</v>
      </c>
      <c r="IC40" s="930">
        <v>11500.124100000001</v>
      </c>
      <c r="ID40" s="930">
        <v>649.52261493149399</v>
      </c>
      <c r="IE40" s="1084">
        <v>18813.575613279812</v>
      </c>
      <c r="IF40" s="1142"/>
    </row>
    <row r="41" spans="1:240" ht="21" customHeight="1">
      <c r="A41" s="1078" t="s">
        <v>892</v>
      </c>
      <c r="B41" s="1079">
        <v>67.601799999999997</v>
      </c>
      <c r="C41" s="1079">
        <v>141.5463</v>
      </c>
      <c r="D41" s="1079">
        <v>323.15280000000001</v>
      </c>
      <c r="E41" s="1079">
        <v>532.30089999999996</v>
      </c>
      <c r="F41" s="1079">
        <v>20.949200000000001</v>
      </c>
      <c r="G41" s="1079">
        <v>489.73410000000001</v>
      </c>
      <c r="H41" s="1079">
        <v>257.10169999999999</v>
      </c>
      <c r="I41" s="1079">
        <v>767.78499999999997</v>
      </c>
      <c r="J41" s="1079">
        <v>705.26739999999995</v>
      </c>
      <c r="K41" s="1079">
        <v>954.24490000000003</v>
      </c>
      <c r="L41" s="1079">
        <v>135.18990184999998</v>
      </c>
      <c r="M41" s="1079">
        <v>1794.7022018499999</v>
      </c>
      <c r="N41" s="1079">
        <v>1271.1584</v>
      </c>
      <c r="O41" s="1079">
        <v>256.935</v>
      </c>
      <c r="P41" s="1079">
        <v>-236.91540000000001</v>
      </c>
      <c r="Q41" s="1079">
        <v>1291.1780000000001</v>
      </c>
      <c r="R41" s="1079">
        <v>4385.9661018500001</v>
      </c>
      <c r="S41" s="1079"/>
      <c r="T41" s="1079">
        <v>414.80250000000001</v>
      </c>
      <c r="U41" s="1079">
        <v>544.18960000000004</v>
      </c>
      <c r="V41" s="1079">
        <v>-111.44580000000001</v>
      </c>
      <c r="W41" s="1079">
        <v>847.54630000000009</v>
      </c>
      <c r="X41" s="1079">
        <v>263.60039999999998</v>
      </c>
      <c r="Y41" s="1079">
        <v>305.4975</v>
      </c>
      <c r="Z41" s="1079">
        <v>514.64940000000001</v>
      </c>
      <c r="AA41" s="1079">
        <v>1083.7473</v>
      </c>
      <c r="AB41" s="1079">
        <v>-232.46520000000001</v>
      </c>
      <c r="AC41" s="1079">
        <v>103.4097</v>
      </c>
      <c r="AD41" s="1079">
        <v>455.01889999999997</v>
      </c>
      <c r="AE41" s="1079">
        <v>325.96339999999998</v>
      </c>
      <c r="AF41" s="1079">
        <v>89.397099999999995</v>
      </c>
      <c r="AG41" s="1079">
        <v>733.46370000000002</v>
      </c>
      <c r="AH41" s="1079">
        <v>260.14030000000002</v>
      </c>
      <c r="AI41" s="1079">
        <v>1083.0011</v>
      </c>
      <c r="AJ41" s="1079">
        <v>3340.2581</v>
      </c>
      <c r="AK41" s="1079"/>
      <c r="AL41" s="1079"/>
      <c r="AM41" s="1079">
        <v>106.70650000000001</v>
      </c>
      <c r="AN41" s="1079">
        <v>-329.95</v>
      </c>
      <c r="AO41" s="1079">
        <v>50.191099999999999</v>
      </c>
      <c r="AP41" s="1079">
        <v>-173.05239999999998</v>
      </c>
      <c r="AQ41" s="1079">
        <v>425.14069999999998</v>
      </c>
      <c r="AR41" s="1079">
        <v>182.04689999999999</v>
      </c>
      <c r="AS41" s="1079">
        <v>223.77879999999999</v>
      </c>
      <c r="AT41" s="1079">
        <v>830.96640000000002</v>
      </c>
      <c r="AU41" s="1079">
        <v>1714.7923652699999</v>
      </c>
      <c r="AV41" s="1079">
        <v>2335.3993652700001</v>
      </c>
      <c r="AW41" s="1079"/>
      <c r="AX41" s="1182">
        <v>173.8141</v>
      </c>
      <c r="AY41" s="1079">
        <v>150.26730000000001</v>
      </c>
      <c r="AZ41" s="1079">
        <v>730.39359999999999</v>
      </c>
      <c r="BA41" s="1079">
        <v>1054.4749999999999</v>
      </c>
      <c r="BB41" s="1079">
        <v>39.543900000000001</v>
      </c>
      <c r="BC41" s="1079">
        <v>229.36510000000001</v>
      </c>
      <c r="BD41" s="1079">
        <v>382.83730000000003</v>
      </c>
      <c r="BE41" s="1079">
        <v>651.74630000000002</v>
      </c>
      <c r="BF41" s="1079">
        <v>-29.523900000000001</v>
      </c>
      <c r="BG41" s="1079">
        <v>373.38909999999998</v>
      </c>
      <c r="BH41" s="1079">
        <v>263.4701</v>
      </c>
      <c r="BI41" s="1079">
        <v>607.33529999999996</v>
      </c>
      <c r="BJ41" s="930">
        <v>-21.365100000000002</v>
      </c>
      <c r="BK41" s="930">
        <v>-26.952300000000001</v>
      </c>
      <c r="BL41" s="930">
        <v>-22.321100000000001</v>
      </c>
      <c r="BM41" s="930">
        <v>-70.638499999999993</v>
      </c>
      <c r="BN41" s="1182">
        <v>363.62209999999999</v>
      </c>
      <c r="BO41" s="1079">
        <v>1212.7319</v>
      </c>
      <c r="BP41" s="1079">
        <v>554.37530000000004</v>
      </c>
      <c r="BQ41" s="1079">
        <v>2130.7293</v>
      </c>
      <c r="BR41" s="930">
        <v>1533.9557</v>
      </c>
      <c r="BS41" s="930">
        <v>-77.275800000000004</v>
      </c>
      <c r="BT41" s="930">
        <v>902.90650000000005</v>
      </c>
      <c r="BU41" s="1055">
        <v>2359.5864000000001</v>
      </c>
      <c r="BV41" s="1055">
        <v>-1562.8534</v>
      </c>
      <c r="BW41" s="1055">
        <v>4435.6812599700006</v>
      </c>
      <c r="BX41" s="1055">
        <v>-1919.7279000000001</v>
      </c>
      <c r="BY41" s="1055">
        <v>953.09995997000021</v>
      </c>
      <c r="BZ41" s="1055">
        <v>604.86400000000003</v>
      </c>
      <c r="CA41" s="1055">
        <v>-160.06649999999999</v>
      </c>
      <c r="CB41" s="1055">
        <v>-170.15119999999999</v>
      </c>
      <c r="CC41" s="1083">
        <v>274.6463</v>
      </c>
      <c r="CD41" s="1117">
        <v>6821.2086180700007</v>
      </c>
      <c r="CE41" s="1055">
        <v>-777.48687712000117</v>
      </c>
      <c r="CF41" s="1055">
        <v>214.28512551000341</v>
      </c>
      <c r="CG41" s="1055">
        <v>6258.006866460003</v>
      </c>
      <c r="CH41" s="1055">
        <v>8398.7103740099992</v>
      </c>
      <c r="CI41" s="1055">
        <v>-150.98669384000266</v>
      </c>
      <c r="CJ41" s="1055">
        <v>389.52310765000055</v>
      </c>
      <c r="CK41" s="1055">
        <v>8637.246787819995</v>
      </c>
      <c r="CL41" s="1055">
        <v>-1110.7879242700039</v>
      </c>
      <c r="CM41" s="1055">
        <v>1770.8095334000066</v>
      </c>
      <c r="CN41" s="1055">
        <v>473.21414020000026</v>
      </c>
      <c r="CO41" s="1055">
        <v>1133.2357493300028</v>
      </c>
      <c r="CP41" s="1055">
        <v>313.51044178000092</v>
      </c>
      <c r="CQ41" s="1055">
        <v>-568.99638676999882</v>
      </c>
      <c r="CR41" s="1055">
        <v>2748.9685291799979</v>
      </c>
      <c r="CS41" s="1055">
        <v>2493.4825841899997</v>
      </c>
      <c r="CT41" s="1083">
        <v>18407.681029640004</v>
      </c>
      <c r="CU41" s="1055">
        <v>62.088256199993197</v>
      </c>
      <c r="CV41" s="1055">
        <v>999.35353130000465</v>
      </c>
      <c r="CW41" s="1055">
        <v>933.12190857999781</v>
      </c>
      <c r="CX41" s="1055">
        <v>1994.5636960799957</v>
      </c>
      <c r="CY41" s="1055">
        <v>512.06118716000026</v>
      </c>
      <c r="CZ41" s="1055">
        <v>532.25949949000028</v>
      </c>
      <c r="DA41" s="1055">
        <v>206.87374754000083</v>
      </c>
      <c r="DB41" s="1055">
        <v>1251.1944341900014</v>
      </c>
      <c r="DC41" s="1055">
        <v>422.39690000000002</v>
      </c>
      <c r="DD41" s="1055">
        <v>-8.6867919699959462</v>
      </c>
      <c r="DE41" s="1055">
        <v>-307.99585827999937</v>
      </c>
      <c r="DF41" s="1055">
        <v>105.71424975000465</v>
      </c>
      <c r="DG41" s="1055">
        <v>175.20465393999592</v>
      </c>
      <c r="DH41" s="1055">
        <v>1052.9036468700058</v>
      </c>
      <c r="DI41" s="1055">
        <v>-584.76555200999792</v>
      </c>
      <c r="DJ41" s="1055">
        <v>643.34274880000373</v>
      </c>
      <c r="DK41" s="1083">
        <v>3994.8151288200056</v>
      </c>
      <c r="DL41" s="1117">
        <v>-6.3932995800003409</v>
      </c>
      <c r="DM41" s="1055">
        <v>515.33036744999902</v>
      </c>
      <c r="DN41" s="1055">
        <v>3138.7805455599987</v>
      </c>
      <c r="DO41" s="1055">
        <v>3647.7176134299971</v>
      </c>
      <c r="DP41" s="1055">
        <v>1287.4856990699993</v>
      </c>
      <c r="DQ41" s="1055">
        <v>629.91075893000141</v>
      </c>
      <c r="DR41" s="1055">
        <v>-108.70043116999418</v>
      </c>
      <c r="DS41" s="1055">
        <v>1808.6960268300063</v>
      </c>
      <c r="DT41" s="1055">
        <v>5456.4136402600034</v>
      </c>
      <c r="DU41" s="1055">
        <v>536.92881764999402</v>
      </c>
      <c r="DV41" s="1055">
        <v>663.27391329000523</v>
      </c>
      <c r="DW41" s="1055">
        <v>368.90480000000002</v>
      </c>
      <c r="DX41" s="1055">
        <v>1569.1075309399992</v>
      </c>
      <c r="DY41" s="1055">
        <v>504.20948522999885</v>
      </c>
      <c r="DZ41" s="1055">
        <v>521.64930000000004</v>
      </c>
      <c r="EA41" s="1055">
        <v>2248.0479999999998</v>
      </c>
      <c r="EB41" s="1055">
        <v>3273.9067852299986</v>
      </c>
      <c r="EC41" s="1083">
        <v>10299.42795643</v>
      </c>
      <c r="ED41" s="1117">
        <v>1705.1631622200086</v>
      </c>
      <c r="EE41" s="930">
        <v>967.9685373199992</v>
      </c>
      <c r="EF41" s="930">
        <v>504.85623940000306</v>
      </c>
      <c r="EG41" s="930">
        <v>3177.9879389400107</v>
      </c>
      <c r="EH41" s="930">
        <v>42.092326210200788</v>
      </c>
      <c r="EI41" s="930">
        <v>-367.90144942021368</v>
      </c>
      <c r="EJ41" s="930">
        <v>1156.2363</v>
      </c>
      <c r="EK41" s="930">
        <v>830.42717678998713</v>
      </c>
      <c r="EL41" s="930">
        <v>2327.036345110007</v>
      </c>
      <c r="EM41" s="930">
        <v>1761.6874391600002</v>
      </c>
      <c r="EN41" s="930">
        <v>661.95334427000603</v>
      </c>
      <c r="EO41" s="930">
        <v>4750.6771285400137</v>
      </c>
      <c r="EP41" s="930">
        <v>3030.351164989997</v>
      </c>
      <c r="EQ41" s="930">
        <v>605.85649493000278</v>
      </c>
      <c r="ER41" s="930">
        <v>3530.5643857099972</v>
      </c>
      <c r="ES41" s="930">
        <v>7166.7720456299976</v>
      </c>
      <c r="ET41" s="1084">
        <v>15925.86428990001</v>
      </c>
      <c r="EU41" s="1085">
        <v>5364.8860127399967</v>
      </c>
      <c r="EV41" s="930">
        <v>1388.4492039099971</v>
      </c>
      <c r="EW41" s="930">
        <v>1093.9297010200098</v>
      </c>
      <c r="EX41" s="930">
        <v>7847.2649176700043</v>
      </c>
      <c r="EY41" s="930">
        <v>2099.4341185199842</v>
      </c>
      <c r="EZ41" s="930">
        <v>1879.2687649600023</v>
      </c>
      <c r="FA41" s="930">
        <v>1263.4348715199976</v>
      </c>
      <c r="FB41" s="930">
        <v>5242.1377549999834</v>
      </c>
      <c r="FC41" s="930">
        <v>838.08828103000292</v>
      </c>
      <c r="FD41" s="930">
        <v>1480.4223983099944</v>
      </c>
      <c r="FE41" s="930">
        <v>-1215.3724751399902</v>
      </c>
      <c r="FF41" s="930">
        <v>1103.1382042000071</v>
      </c>
      <c r="FG41" s="930">
        <v>516.30444756000111</v>
      </c>
      <c r="FH41" s="930">
        <v>1497.8530374300033</v>
      </c>
      <c r="FI41" s="930">
        <v>624.58756856998798</v>
      </c>
      <c r="FJ41" s="930">
        <v>2638.7450535599924</v>
      </c>
      <c r="FK41" s="930">
        <v>16831.285930429985</v>
      </c>
      <c r="FL41" s="1085">
        <v>-155.11199999999999</v>
      </c>
      <c r="FM41" s="930">
        <v>697.05229999999995</v>
      </c>
      <c r="FN41" s="930">
        <v>3443.7583</v>
      </c>
      <c r="FO41" s="930">
        <f t="shared" si="0"/>
        <v>3985.6985999999997</v>
      </c>
      <c r="FP41" s="930">
        <v>-411.6585</v>
      </c>
      <c r="FQ41" s="930">
        <v>2072.4863</v>
      </c>
      <c r="FR41" s="930">
        <v>1350.923</v>
      </c>
      <c r="FS41" s="930">
        <f t="shared" si="1"/>
        <v>3011.7508000000003</v>
      </c>
      <c r="FT41" s="930">
        <v>-1538.5313000000001</v>
      </c>
      <c r="FU41" s="930">
        <v>-2584.2732999999998</v>
      </c>
      <c r="FV41" s="930">
        <v>292.10160000000002</v>
      </c>
      <c r="FW41" s="930">
        <f t="shared" si="2"/>
        <v>-3830.703</v>
      </c>
      <c r="FX41" s="930">
        <v>1200.3584000000001</v>
      </c>
      <c r="FY41" s="930">
        <v>-4651.136562450024</v>
      </c>
      <c r="FZ41" s="930">
        <v>-1415.7096348099951</v>
      </c>
      <c r="GA41" s="930">
        <v>-4866.4877972600189</v>
      </c>
      <c r="GB41" s="1084">
        <v>-1699.7413972600193</v>
      </c>
      <c r="GC41" s="1085">
        <v>-771.67739576998349</v>
      </c>
      <c r="GD41" s="930">
        <v>-1323.6151324200034</v>
      </c>
      <c r="GE41" s="930">
        <v>-1109.5086753600035</v>
      </c>
      <c r="GF41" s="930">
        <f t="shared" si="3"/>
        <v>-3204.8012035499905</v>
      </c>
      <c r="GG41" s="930">
        <v>1535.29727775998</v>
      </c>
      <c r="GH41" s="930">
        <v>2417.1877124975604</v>
      </c>
      <c r="GI41" s="930">
        <v>32.939065402466802</v>
      </c>
      <c r="GJ41" s="930">
        <f t="shared" si="4"/>
        <v>3985.4240556600071</v>
      </c>
      <c r="GK41" s="930">
        <v>4103.257312389972</v>
      </c>
      <c r="GL41" s="930">
        <v>359.99113968001677</v>
      </c>
      <c r="GM41" s="930">
        <v>14958.867674628949</v>
      </c>
      <c r="GN41" s="930">
        <f t="shared" si="5"/>
        <v>19422.116126698937</v>
      </c>
      <c r="GO41" s="930">
        <v>2934.5738873010259</v>
      </c>
      <c r="GP41" s="930">
        <v>856.22734208003806</v>
      </c>
      <c r="GQ41" s="930">
        <v>4730.2425615399552</v>
      </c>
      <c r="GR41" s="930">
        <f t="shared" si="6"/>
        <v>8521.0437909210195</v>
      </c>
      <c r="GS41" s="1084">
        <f t="shared" si="7"/>
        <v>28723.782769729973</v>
      </c>
      <c r="GT41" s="930">
        <v>4503.1361975600012</v>
      </c>
      <c r="GU41" s="930">
        <v>3076.2718586800079</v>
      </c>
      <c r="GV41" s="930">
        <v>4744.7006278399876</v>
      </c>
      <c r="GW41" s="930">
        <v>12324.108684079998</v>
      </c>
      <c r="GX41" s="930">
        <v>4457.1484702299931</v>
      </c>
      <c r="GY41" s="930">
        <v>3781.1520001100303</v>
      </c>
      <c r="GZ41" s="930">
        <v>4187.7119285399949</v>
      </c>
      <c r="HA41" s="930">
        <v>12426.012398880019</v>
      </c>
      <c r="HB41" s="930">
        <v>3235.4051048200354</v>
      </c>
      <c r="HC41" s="930">
        <v>5959.2434224499721</v>
      </c>
      <c r="HD41" s="930">
        <v>5080.6102076999714</v>
      </c>
      <c r="HE41" s="930">
        <v>14275.258734969979</v>
      </c>
      <c r="HF41" s="930">
        <v>887.04307684998219</v>
      </c>
      <c r="HG41" s="930">
        <v>2584.090235520046</v>
      </c>
      <c r="HH41" s="930">
        <v>5697.5940535295085</v>
      </c>
      <c r="HI41" s="930">
        <v>9168.7273658995364</v>
      </c>
      <c r="HJ41" s="1084">
        <v>48194.107183829532</v>
      </c>
      <c r="HK41" s="1085">
        <v>6623.1888566674188</v>
      </c>
      <c r="HL41" s="930">
        <v>5348.0655063104905</v>
      </c>
      <c r="HM41" s="930">
        <v>4803.6710207790766</v>
      </c>
      <c r="HN41" s="930">
        <v>16774.925383756985</v>
      </c>
      <c r="HO41" s="930">
        <v>-1519.2838400715477</v>
      </c>
      <c r="HP41" s="930">
        <v>-226.67087202854083</v>
      </c>
      <c r="HQ41" s="930">
        <v>2777.6024029948617</v>
      </c>
      <c r="HR41" s="930">
        <v>1031.6476908947729</v>
      </c>
      <c r="HS41" s="930">
        <v>-16005.647840900871</v>
      </c>
      <c r="HT41" s="930">
        <v>-269.03524909216725</v>
      </c>
      <c r="HU41" s="930">
        <v>551.38600502003999</v>
      </c>
      <c r="HV41" s="930">
        <v>-15723.297084972997</v>
      </c>
      <c r="HW41" s="930">
        <v>-4116.806156732101</v>
      </c>
      <c r="HX41" s="930">
        <v>13493.810122851182</v>
      </c>
      <c r="HY41" s="930">
        <v>6646.9866334709041</v>
      </c>
      <c r="HZ41" s="930">
        <v>16023.990599589984</v>
      </c>
      <c r="IA41" s="1084">
        <v>18107.266589268744</v>
      </c>
      <c r="IB41" s="1085">
        <v>1221.8532727087234</v>
      </c>
      <c r="IC41" s="930">
        <v>11151.9071</v>
      </c>
      <c r="ID41" s="930">
        <v>-7827.1091426809262</v>
      </c>
      <c r="IE41" s="1084">
        <v>4546.6512300277964</v>
      </c>
      <c r="IF41" s="1142"/>
    </row>
    <row r="42" spans="1:240" s="993" customFormat="1" ht="21" customHeight="1">
      <c r="A42" s="1143" t="s">
        <v>893</v>
      </c>
      <c r="B42" s="1136"/>
      <c r="C42" s="1136"/>
      <c r="D42" s="1136"/>
      <c r="E42" s="1136"/>
      <c r="F42" s="1136"/>
      <c r="G42" s="1136"/>
      <c r="H42" s="1136"/>
      <c r="I42" s="1136"/>
      <c r="J42" s="1136"/>
      <c r="K42" s="1136"/>
      <c r="L42" s="1136"/>
      <c r="M42" s="1136"/>
      <c r="N42" s="1136"/>
      <c r="O42" s="1136"/>
      <c r="P42" s="1136"/>
      <c r="Q42" s="1136"/>
      <c r="R42" s="1136"/>
      <c r="S42" s="1136"/>
      <c r="T42" s="1136"/>
      <c r="U42" s="1136"/>
      <c r="V42" s="1136"/>
      <c r="W42" s="1136"/>
      <c r="X42" s="1136"/>
      <c r="Y42" s="1136"/>
      <c r="Z42" s="1136"/>
      <c r="AA42" s="1136"/>
      <c r="AB42" s="1136"/>
      <c r="AC42" s="1136"/>
      <c r="AD42" s="1136"/>
      <c r="AE42" s="1136"/>
      <c r="AF42" s="1136"/>
      <c r="AG42" s="1136"/>
      <c r="AH42" s="1136"/>
      <c r="AI42" s="1136"/>
      <c r="AJ42" s="1136"/>
      <c r="AK42" s="1136"/>
      <c r="AL42" s="1136"/>
      <c r="AM42" s="1136"/>
      <c r="AN42" s="1136"/>
      <c r="AO42" s="1136"/>
      <c r="AP42" s="1136"/>
      <c r="AQ42" s="1136"/>
      <c r="AR42" s="1136"/>
      <c r="AS42" s="1136"/>
      <c r="AT42" s="1136"/>
      <c r="AU42" s="1136"/>
      <c r="AV42" s="1136"/>
      <c r="AW42" s="1136"/>
      <c r="AX42" s="2662"/>
      <c r="AY42" s="1136"/>
      <c r="AZ42" s="1136"/>
      <c r="BA42" s="1136"/>
      <c r="BB42" s="1136"/>
      <c r="BC42" s="1136"/>
      <c r="BD42" s="1136"/>
      <c r="BE42" s="1136"/>
      <c r="BF42" s="1136"/>
      <c r="BG42" s="1136"/>
      <c r="BH42" s="1136"/>
      <c r="BI42" s="1136"/>
      <c r="BJ42" s="949"/>
      <c r="BK42" s="949"/>
      <c r="BL42" s="949"/>
      <c r="BM42" s="949"/>
      <c r="BN42" s="2662"/>
      <c r="BO42" s="1136"/>
      <c r="BP42" s="1136"/>
      <c r="BQ42" s="1136"/>
      <c r="BR42" s="949"/>
      <c r="BS42" s="949"/>
      <c r="BT42" s="949"/>
      <c r="BU42" s="1137"/>
      <c r="BV42" s="1137"/>
      <c r="BW42" s="1137"/>
      <c r="BX42" s="1137"/>
      <c r="BY42" s="1137"/>
      <c r="BZ42" s="1137"/>
      <c r="CA42" s="1137"/>
      <c r="CB42" s="1137"/>
      <c r="CC42" s="1138"/>
      <c r="CD42" s="1139"/>
      <c r="CE42" s="1137"/>
      <c r="CF42" s="1137"/>
      <c r="CG42" s="1137"/>
      <c r="CH42" s="1137"/>
      <c r="CI42" s="1137"/>
      <c r="CJ42" s="1137"/>
      <c r="CK42" s="1137"/>
      <c r="CL42" s="1137"/>
      <c r="CM42" s="1137"/>
      <c r="CN42" s="1137"/>
      <c r="CO42" s="1137"/>
      <c r="CP42" s="1137"/>
      <c r="CQ42" s="1137"/>
      <c r="CR42" s="1137"/>
      <c r="CS42" s="1137"/>
      <c r="CT42" s="1138"/>
      <c r="CU42" s="1137"/>
      <c r="CV42" s="1137"/>
      <c r="CW42" s="1137"/>
      <c r="CX42" s="1137"/>
      <c r="CY42" s="1137"/>
      <c r="CZ42" s="1137"/>
      <c r="DA42" s="1137"/>
      <c r="DB42" s="1137"/>
      <c r="DC42" s="1137"/>
      <c r="DD42" s="1137"/>
      <c r="DE42" s="1137"/>
      <c r="DF42" s="1137"/>
      <c r="DG42" s="1137"/>
      <c r="DH42" s="1137"/>
      <c r="DI42" s="1137"/>
      <c r="DJ42" s="1137"/>
      <c r="DK42" s="1138"/>
      <c r="DL42" s="1139">
        <v>-761.16582505999872</v>
      </c>
      <c r="DM42" s="1137">
        <v>-138.69211711000278</v>
      </c>
      <c r="DN42" s="1137">
        <v>1163.0744675500021</v>
      </c>
      <c r="DO42" s="1137">
        <v>263.21652538000058</v>
      </c>
      <c r="DP42" s="1137">
        <v>-641.78330739999933</v>
      </c>
      <c r="DQ42" s="1137">
        <v>-413.36771448000144</v>
      </c>
      <c r="DR42" s="1137">
        <v>-99.839030959997331</v>
      </c>
      <c r="DS42" s="1137">
        <v>-1154.9900528399983</v>
      </c>
      <c r="DT42" s="1137">
        <v>-891.77352745999769</v>
      </c>
      <c r="DU42" s="1137">
        <v>677.31695496999851</v>
      </c>
      <c r="DV42" s="1137">
        <v>-224.49072910000012</v>
      </c>
      <c r="DW42" s="1137">
        <v>22.955724620003252</v>
      </c>
      <c r="DX42" s="1137">
        <v>475.78195049000158</v>
      </c>
      <c r="DY42" s="1137">
        <v>0</v>
      </c>
      <c r="DZ42" s="1137">
        <v>0</v>
      </c>
      <c r="EA42" s="1137">
        <v>0</v>
      </c>
      <c r="EB42" s="1137">
        <v>0</v>
      </c>
      <c r="EC42" s="1138">
        <v>0</v>
      </c>
      <c r="ED42" s="1139">
        <v>1285.3870639100001</v>
      </c>
      <c r="EE42" s="949">
        <v>-519.88416626999901</v>
      </c>
      <c r="EF42" s="949">
        <v>63.099407009996476</v>
      </c>
      <c r="EG42" s="949">
        <v>828.60230464999745</v>
      </c>
      <c r="EH42" s="949">
        <v>-1298.1299276800007</v>
      </c>
      <c r="EI42" s="949">
        <v>-979.9258956199958</v>
      </c>
      <c r="EJ42" s="949">
        <v>-74.801878389999274</v>
      </c>
      <c r="EK42" s="949">
        <v>-2352.8577016899958</v>
      </c>
      <c r="EL42" s="949">
        <v>748.3002805299983</v>
      </c>
      <c r="EM42" s="949">
        <v>34.423115380000006</v>
      </c>
      <c r="EN42" s="949">
        <v>13.882901319995522</v>
      </c>
      <c r="EO42" s="949">
        <v>796.60629722999386</v>
      </c>
      <c r="EP42" s="949">
        <v>921.34550813000271</v>
      </c>
      <c r="EQ42" s="949">
        <v>-129.21959349999949</v>
      </c>
      <c r="ER42" s="949">
        <v>1330.4479459999986</v>
      </c>
      <c r="ES42" s="949">
        <v>2122.5738606300019</v>
      </c>
      <c r="ET42" s="1140">
        <v>1394.9247608199973</v>
      </c>
      <c r="EU42" s="1141">
        <v>0</v>
      </c>
      <c r="EV42" s="949">
        <v>0</v>
      </c>
      <c r="EW42" s="949">
        <v>0</v>
      </c>
      <c r="EX42" s="949">
        <v>0</v>
      </c>
      <c r="EY42" s="949">
        <v>0</v>
      </c>
      <c r="EZ42" s="949">
        <v>0</v>
      </c>
      <c r="FA42" s="949">
        <v>0</v>
      </c>
      <c r="FB42" s="949">
        <v>0</v>
      </c>
      <c r="FC42" s="949">
        <v>-316.01684136000642</v>
      </c>
      <c r="FD42" s="949">
        <v>635.03468256000053</v>
      </c>
      <c r="FE42" s="949">
        <v>-1776.5367033099981</v>
      </c>
      <c r="FF42" s="949">
        <v>0</v>
      </c>
      <c r="FG42" s="949">
        <v>0</v>
      </c>
      <c r="FH42" s="949">
        <v>0</v>
      </c>
      <c r="FI42" s="949">
        <v>0</v>
      </c>
      <c r="FJ42" s="949">
        <v>0</v>
      </c>
      <c r="FK42" s="949">
        <v>0</v>
      </c>
      <c r="FL42" s="1141">
        <v>0</v>
      </c>
      <c r="FM42" s="949">
        <v>0</v>
      </c>
      <c r="FN42" s="949">
        <v>0</v>
      </c>
      <c r="FO42" s="930">
        <f t="shared" si="0"/>
        <v>0</v>
      </c>
      <c r="FP42" s="949">
        <v>0</v>
      </c>
      <c r="FQ42" s="949">
        <v>0</v>
      </c>
      <c r="FR42" s="949">
        <v>0</v>
      </c>
      <c r="FS42" s="930">
        <f t="shared" si="1"/>
        <v>0</v>
      </c>
      <c r="FT42" s="949">
        <v>0</v>
      </c>
      <c r="FU42" s="949">
        <v>0</v>
      </c>
      <c r="FV42" s="949">
        <v>0</v>
      </c>
      <c r="FW42" s="930">
        <f t="shared" si="2"/>
        <v>0</v>
      </c>
      <c r="FX42" s="949">
        <v>0</v>
      </c>
      <c r="FY42" s="949">
        <v>0</v>
      </c>
      <c r="FZ42" s="949">
        <v>0</v>
      </c>
      <c r="GA42" s="949">
        <v>0</v>
      </c>
      <c r="GB42" s="1140">
        <v>0</v>
      </c>
      <c r="GC42" s="1141">
        <v>0</v>
      </c>
      <c r="GD42" s="949">
        <v>0</v>
      </c>
      <c r="GE42" s="949">
        <v>0</v>
      </c>
      <c r="GF42" s="930">
        <f t="shared" si="3"/>
        <v>0</v>
      </c>
      <c r="GG42" s="930">
        <v>0</v>
      </c>
      <c r="GH42" s="930">
        <v>0</v>
      </c>
      <c r="GI42" s="930">
        <v>0</v>
      </c>
      <c r="GJ42" s="930">
        <f t="shared" si="4"/>
        <v>0</v>
      </c>
      <c r="GK42" s="930">
        <v>0</v>
      </c>
      <c r="GL42" s="930">
        <v>0</v>
      </c>
      <c r="GM42" s="930">
        <v>0</v>
      </c>
      <c r="GN42" s="930">
        <f t="shared" si="5"/>
        <v>0</v>
      </c>
      <c r="GO42" s="930">
        <v>0</v>
      </c>
      <c r="GP42" s="949">
        <v>0</v>
      </c>
      <c r="GQ42" s="949">
        <v>0</v>
      </c>
      <c r="GR42" s="949">
        <f t="shared" si="6"/>
        <v>0</v>
      </c>
      <c r="GS42" s="1084">
        <f t="shared" si="7"/>
        <v>0</v>
      </c>
      <c r="GT42" s="949">
        <v>0</v>
      </c>
      <c r="GU42" s="949">
        <v>0</v>
      </c>
      <c r="GV42" s="949">
        <v>0</v>
      </c>
      <c r="GW42" s="949">
        <v>0</v>
      </c>
      <c r="GX42" s="949">
        <v>0</v>
      </c>
      <c r="GY42" s="949">
        <v>0</v>
      </c>
      <c r="GZ42" s="949">
        <v>0</v>
      </c>
      <c r="HA42" s="949">
        <v>0</v>
      </c>
      <c r="HB42" s="949">
        <v>0</v>
      </c>
      <c r="HC42" s="949">
        <v>0</v>
      </c>
      <c r="HD42" s="949">
        <v>0</v>
      </c>
      <c r="HE42" s="949">
        <v>0</v>
      </c>
      <c r="HF42" s="949">
        <v>0</v>
      </c>
      <c r="HG42" s="949">
        <v>0</v>
      </c>
      <c r="HH42" s="949">
        <v>0</v>
      </c>
      <c r="HI42" s="949">
        <v>0</v>
      </c>
      <c r="HJ42" s="1084">
        <v>0</v>
      </c>
      <c r="HK42" s="1085">
        <v>0</v>
      </c>
      <c r="HL42" s="930">
        <v>0</v>
      </c>
      <c r="HM42" s="930">
        <v>0</v>
      </c>
      <c r="HN42" s="930">
        <v>0</v>
      </c>
      <c r="HO42" s="930">
        <v>0</v>
      </c>
      <c r="HP42" s="930">
        <v>0</v>
      </c>
      <c r="HQ42" s="930">
        <v>0</v>
      </c>
      <c r="HR42" s="930">
        <v>0</v>
      </c>
      <c r="HS42" s="930">
        <v>0</v>
      </c>
      <c r="HT42" s="930">
        <v>0</v>
      </c>
      <c r="HU42" s="930">
        <v>0</v>
      </c>
      <c r="HV42" s="930">
        <v>0</v>
      </c>
      <c r="HW42" s="930">
        <v>0</v>
      </c>
      <c r="HX42" s="930">
        <v>0</v>
      </c>
      <c r="HY42" s="930">
        <v>0</v>
      </c>
      <c r="HZ42" s="930">
        <v>0</v>
      </c>
      <c r="IA42" s="1084">
        <v>0</v>
      </c>
      <c r="IB42" s="1085">
        <v>0</v>
      </c>
      <c r="IC42" s="930">
        <v>0</v>
      </c>
      <c r="ID42" s="930">
        <v>0</v>
      </c>
      <c r="IE42" s="1084">
        <v>0</v>
      </c>
    </row>
    <row r="43" spans="1:240" ht="21" customHeight="1">
      <c r="A43" s="1078" t="s">
        <v>894</v>
      </c>
      <c r="B43" s="1079">
        <v>0</v>
      </c>
      <c r="C43" s="1079">
        <v>0</v>
      </c>
      <c r="D43" s="1079">
        <v>0</v>
      </c>
      <c r="E43" s="1079">
        <v>0</v>
      </c>
      <c r="F43" s="1079">
        <v>0</v>
      </c>
      <c r="G43" s="1079">
        <v>0</v>
      </c>
      <c r="H43" s="1079">
        <v>0</v>
      </c>
      <c r="I43" s="1079">
        <v>0</v>
      </c>
      <c r="J43" s="1079">
        <v>0</v>
      </c>
      <c r="K43" s="1079">
        <v>0</v>
      </c>
      <c r="L43" s="1079">
        <v>0</v>
      </c>
      <c r="M43" s="1079">
        <v>0</v>
      </c>
      <c r="N43" s="1079">
        <v>0</v>
      </c>
      <c r="O43" s="1079">
        <v>0</v>
      </c>
      <c r="P43" s="1079">
        <v>0</v>
      </c>
      <c r="Q43" s="1079">
        <v>0</v>
      </c>
      <c r="R43" s="1079">
        <v>0</v>
      </c>
      <c r="S43" s="1079"/>
      <c r="T43" s="1079">
        <v>0</v>
      </c>
      <c r="U43" s="1079">
        <v>0</v>
      </c>
      <c r="V43" s="1079">
        <v>0</v>
      </c>
      <c r="W43" s="1079">
        <v>0</v>
      </c>
      <c r="X43" s="1079">
        <v>0</v>
      </c>
      <c r="Y43" s="1079">
        <v>0</v>
      </c>
      <c r="Z43" s="1079">
        <v>0</v>
      </c>
      <c r="AA43" s="1079">
        <v>0</v>
      </c>
      <c r="AB43" s="1079">
        <v>0</v>
      </c>
      <c r="AC43" s="1079">
        <v>0</v>
      </c>
      <c r="AD43" s="1079">
        <v>0</v>
      </c>
      <c r="AE43" s="1079">
        <v>0</v>
      </c>
      <c r="AF43" s="1079">
        <v>0</v>
      </c>
      <c r="AG43" s="1079">
        <v>0</v>
      </c>
      <c r="AH43" s="1079">
        <v>0</v>
      </c>
      <c r="AI43" s="1079">
        <v>0</v>
      </c>
      <c r="AJ43" s="1079">
        <v>0</v>
      </c>
      <c r="AK43" s="1079"/>
      <c r="AL43" s="1079"/>
      <c r="AM43" s="1079">
        <v>0</v>
      </c>
      <c r="AN43" s="1079">
        <v>0</v>
      </c>
      <c r="AO43" s="1079">
        <v>0</v>
      </c>
      <c r="AP43" s="1079">
        <v>0</v>
      </c>
      <c r="AQ43" s="1079">
        <v>0</v>
      </c>
      <c r="AR43" s="1079">
        <v>0</v>
      </c>
      <c r="AS43" s="1079">
        <v>0</v>
      </c>
      <c r="AT43" s="1079">
        <v>0</v>
      </c>
      <c r="AU43" s="1079">
        <v>0</v>
      </c>
      <c r="AV43" s="1079">
        <v>0</v>
      </c>
      <c r="AW43" s="1079"/>
      <c r="AX43" s="1182">
        <v>0</v>
      </c>
      <c r="AY43" s="1079">
        <v>0</v>
      </c>
      <c r="AZ43" s="1079">
        <v>0</v>
      </c>
      <c r="BA43" s="1079">
        <v>0</v>
      </c>
      <c r="BB43" s="1079">
        <v>0</v>
      </c>
      <c r="BC43" s="1079">
        <v>0</v>
      </c>
      <c r="BD43" s="1079">
        <v>0</v>
      </c>
      <c r="BE43" s="1079">
        <v>0</v>
      </c>
      <c r="BF43" s="1079">
        <v>0</v>
      </c>
      <c r="BG43" s="1079">
        <v>0</v>
      </c>
      <c r="BH43" s="1079">
        <v>0</v>
      </c>
      <c r="BI43" s="1079">
        <v>0</v>
      </c>
      <c r="BJ43" s="930">
        <v>-21.365100000000002</v>
      </c>
      <c r="BK43" s="930">
        <v>-26.952300000000001</v>
      </c>
      <c r="BL43" s="930">
        <v>-22.321100000000001</v>
      </c>
      <c r="BM43" s="930">
        <v>-70.638499999999993</v>
      </c>
      <c r="BN43" s="1182">
        <v>0</v>
      </c>
      <c r="BO43" s="1079">
        <v>0</v>
      </c>
      <c r="BP43" s="1079">
        <v>0</v>
      </c>
      <c r="BQ43" s="1079">
        <v>0</v>
      </c>
      <c r="BR43" s="1079">
        <v>0</v>
      </c>
      <c r="BS43" s="1079">
        <v>0</v>
      </c>
      <c r="BT43" s="1079">
        <v>0</v>
      </c>
      <c r="BU43" s="1122">
        <v>0</v>
      </c>
      <c r="BV43" s="1122">
        <v>0</v>
      </c>
      <c r="BW43" s="1122">
        <v>0</v>
      </c>
      <c r="BX43" s="1122">
        <v>0</v>
      </c>
      <c r="BY43" s="1122">
        <v>0</v>
      </c>
      <c r="BZ43" s="1122">
        <v>0</v>
      </c>
      <c r="CA43" s="1122">
        <v>0</v>
      </c>
      <c r="CB43" s="1122">
        <v>0</v>
      </c>
      <c r="CC43" s="1144">
        <v>0</v>
      </c>
      <c r="CD43" s="1145">
        <v>0</v>
      </c>
      <c r="CE43" s="1122">
        <v>0</v>
      </c>
      <c r="CF43" s="1122">
        <v>0</v>
      </c>
      <c r="CG43" s="1122">
        <v>0</v>
      </c>
      <c r="CH43" s="1122">
        <v>0</v>
      </c>
      <c r="CI43" s="1122">
        <v>0</v>
      </c>
      <c r="CJ43" s="1122">
        <v>0</v>
      </c>
      <c r="CK43" s="1122">
        <v>0</v>
      </c>
      <c r="CL43" s="1122">
        <v>0</v>
      </c>
      <c r="CM43" s="1122">
        <v>0</v>
      </c>
      <c r="CN43" s="1122">
        <v>0</v>
      </c>
      <c r="CO43" s="1122">
        <v>0</v>
      </c>
      <c r="CP43" s="1122">
        <v>0</v>
      </c>
      <c r="CQ43" s="1122">
        <v>0</v>
      </c>
      <c r="CR43" s="1122">
        <v>0</v>
      </c>
      <c r="CS43" s="1122">
        <v>0</v>
      </c>
      <c r="CT43" s="1144">
        <v>0</v>
      </c>
      <c r="CU43" s="1122">
        <v>0</v>
      </c>
      <c r="CV43" s="1122">
        <v>0</v>
      </c>
      <c r="CW43" s="1122">
        <v>0</v>
      </c>
      <c r="CX43" s="1122">
        <v>0</v>
      </c>
      <c r="CY43" s="1122">
        <v>280.71297756476002</v>
      </c>
      <c r="CZ43" s="1122">
        <v>0</v>
      </c>
      <c r="DA43" s="1122">
        <v>0</v>
      </c>
      <c r="DB43" s="1122">
        <v>280.71297756476002</v>
      </c>
      <c r="DC43" s="1122">
        <v>0</v>
      </c>
      <c r="DD43" s="1122">
        <v>123.17746871839164</v>
      </c>
      <c r="DE43" s="1122">
        <v>0</v>
      </c>
      <c r="DF43" s="1122">
        <v>123.17746871839164</v>
      </c>
      <c r="DG43" s="1122">
        <v>0</v>
      </c>
      <c r="DH43" s="1122">
        <v>0</v>
      </c>
      <c r="DI43" s="1122">
        <v>0</v>
      </c>
      <c r="DJ43" s="1122">
        <v>0</v>
      </c>
      <c r="DK43" s="1144">
        <v>403.89044628315168</v>
      </c>
      <c r="DL43" s="1145">
        <v>0</v>
      </c>
      <c r="DM43" s="1122">
        <v>0</v>
      </c>
      <c r="DN43" s="1122">
        <v>0</v>
      </c>
      <c r="DO43" s="1122">
        <v>0</v>
      </c>
      <c r="DP43" s="1122">
        <v>0</v>
      </c>
      <c r="DQ43" s="1122">
        <v>0</v>
      </c>
      <c r="DR43" s="1122">
        <v>0</v>
      </c>
      <c r="DS43" s="1122">
        <v>0</v>
      </c>
      <c r="DT43" s="1122">
        <v>0</v>
      </c>
      <c r="DU43" s="1122">
        <v>0</v>
      </c>
      <c r="DV43" s="1122">
        <v>0</v>
      </c>
      <c r="DW43" s="1122">
        <v>0</v>
      </c>
      <c r="DX43" s="1122">
        <v>0</v>
      </c>
      <c r="DY43" s="1122">
        <v>0</v>
      </c>
      <c r="DZ43" s="1122">
        <v>0</v>
      </c>
      <c r="EA43" s="1122">
        <v>0</v>
      </c>
      <c r="EB43" s="1122">
        <v>0</v>
      </c>
      <c r="EC43" s="1083">
        <v>0</v>
      </c>
      <c r="ED43" s="1145">
        <v>2275.4589472499952</v>
      </c>
      <c r="EE43" s="930">
        <v>0</v>
      </c>
      <c r="EF43" s="930">
        <v>0</v>
      </c>
      <c r="EG43" s="930">
        <v>2275.4589472499952</v>
      </c>
      <c r="EH43" s="930">
        <v>0</v>
      </c>
      <c r="EI43" s="930">
        <v>0</v>
      </c>
      <c r="EJ43" s="930">
        <v>0</v>
      </c>
      <c r="EK43" s="930">
        <v>0</v>
      </c>
      <c r="EL43" s="930">
        <v>0</v>
      </c>
      <c r="EM43" s="930">
        <v>0</v>
      </c>
      <c r="EN43" s="930">
        <v>0</v>
      </c>
      <c r="EO43" s="930">
        <v>0</v>
      </c>
      <c r="EP43" s="930">
        <v>0</v>
      </c>
      <c r="EQ43" s="930">
        <v>0</v>
      </c>
      <c r="ER43" s="930">
        <v>0</v>
      </c>
      <c r="ES43" s="930">
        <v>0</v>
      </c>
      <c r="ET43" s="1084">
        <v>2275.4589472499952</v>
      </c>
      <c r="EU43" s="1085">
        <v>0</v>
      </c>
      <c r="EV43" s="930">
        <v>0</v>
      </c>
      <c r="EW43" s="930">
        <v>0</v>
      </c>
      <c r="EX43" s="930">
        <v>0</v>
      </c>
      <c r="EY43" s="930">
        <v>0</v>
      </c>
      <c r="EZ43" s="930">
        <v>0</v>
      </c>
      <c r="FA43" s="930">
        <v>0</v>
      </c>
      <c r="FB43" s="930">
        <v>0</v>
      </c>
      <c r="FC43" s="930">
        <v>0</v>
      </c>
      <c r="FD43" s="930">
        <v>0</v>
      </c>
      <c r="FE43" s="930">
        <v>0</v>
      </c>
      <c r="FF43" s="930">
        <v>0</v>
      </c>
      <c r="FG43" s="930">
        <v>0</v>
      </c>
      <c r="FH43" s="930">
        <v>0</v>
      </c>
      <c r="FI43" s="930">
        <v>0</v>
      </c>
      <c r="FJ43" s="930">
        <v>0</v>
      </c>
      <c r="FK43" s="930">
        <v>0</v>
      </c>
      <c r="FL43" s="1085">
        <v>0</v>
      </c>
      <c r="FM43" s="930">
        <v>0</v>
      </c>
      <c r="FN43" s="930">
        <v>0</v>
      </c>
      <c r="FO43" s="930">
        <f t="shared" si="0"/>
        <v>0</v>
      </c>
      <c r="FP43" s="930">
        <v>0</v>
      </c>
      <c r="FQ43" s="930">
        <v>0</v>
      </c>
      <c r="FR43" s="930">
        <v>0</v>
      </c>
      <c r="FS43" s="930">
        <f t="shared" si="1"/>
        <v>0</v>
      </c>
      <c r="FT43" s="930">
        <v>0</v>
      </c>
      <c r="FU43" s="930">
        <v>0</v>
      </c>
      <c r="FV43" s="930">
        <v>0</v>
      </c>
      <c r="FW43" s="930">
        <f t="shared" si="2"/>
        <v>0</v>
      </c>
      <c r="FX43" s="930">
        <v>0</v>
      </c>
      <c r="FY43" s="930">
        <v>0</v>
      </c>
      <c r="FZ43" s="930">
        <v>0</v>
      </c>
      <c r="GA43" s="930">
        <v>0</v>
      </c>
      <c r="GB43" s="1084">
        <v>0</v>
      </c>
      <c r="GC43" s="1085">
        <v>0</v>
      </c>
      <c r="GD43" s="930">
        <v>0</v>
      </c>
      <c r="GE43" s="930">
        <v>0</v>
      </c>
      <c r="GF43" s="930">
        <f t="shared" si="3"/>
        <v>0</v>
      </c>
      <c r="GG43" s="930">
        <v>0</v>
      </c>
      <c r="GH43" s="930">
        <v>0</v>
      </c>
      <c r="GI43" s="930">
        <v>0</v>
      </c>
      <c r="GJ43" s="930">
        <f t="shared" si="4"/>
        <v>0</v>
      </c>
      <c r="GK43" s="930">
        <v>0</v>
      </c>
      <c r="GL43" s="930">
        <v>0</v>
      </c>
      <c r="GM43" s="930">
        <v>0</v>
      </c>
      <c r="GN43" s="930">
        <f t="shared" si="5"/>
        <v>0</v>
      </c>
      <c r="GO43" s="930">
        <v>0</v>
      </c>
      <c r="GP43" s="930">
        <v>0</v>
      </c>
      <c r="GQ43" s="930">
        <v>0</v>
      </c>
      <c r="GR43" s="930">
        <f t="shared" si="6"/>
        <v>0</v>
      </c>
      <c r="GS43" s="1084">
        <f t="shared" si="7"/>
        <v>0</v>
      </c>
      <c r="GT43" s="930">
        <v>0</v>
      </c>
      <c r="GU43" s="930">
        <v>0</v>
      </c>
      <c r="GV43" s="930">
        <v>0</v>
      </c>
      <c r="GW43" s="930">
        <v>0</v>
      </c>
      <c r="GX43" s="930">
        <v>0</v>
      </c>
      <c r="GY43" s="930">
        <v>0</v>
      </c>
      <c r="GZ43" s="930">
        <v>0</v>
      </c>
      <c r="HA43" s="930">
        <v>0</v>
      </c>
      <c r="HB43" s="930">
        <v>0</v>
      </c>
      <c r="HC43" s="930">
        <v>0</v>
      </c>
      <c r="HD43" s="930">
        <v>0</v>
      </c>
      <c r="HE43" s="930">
        <v>0</v>
      </c>
      <c r="HF43" s="930">
        <v>0</v>
      </c>
      <c r="HG43" s="930">
        <v>0</v>
      </c>
      <c r="HH43" s="930">
        <v>0</v>
      </c>
      <c r="HI43" s="930">
        <v>0</v>
      </c>
      <c r="HJ43" s="1084">
        <v>0</v>
      </c>
      <c r="HK43" s="1085">
        <v>0</v>
      </c>
      <c r="HL43" s="930">
        <v>0</v>
      </c>
      <c r="HM43" s="930">
        <v>0</v>
      </c>
      <c r="HN43" s="930">
        <v>0</v>
      </c>
      <c r="HO43" s="930">
        <v>0</v>
      </c>
      <c r="HP43" s="930">
        <v>0</v>
      </c>
      <c r="HQ43" s="930">
        <v>0</v>
      </c>
      <c r="HR43" s="930">
        <v>0</v>
      </c>
      <c r="HS43" s="930">
        <v>0</v>
      </c>
      <c r="HT43" s="930">
        <v>0</v>
      </c>
      <c r="HU43" s="930">
        <v>0</v>
      </c>
      <c r="HV43" s="930">
        <v>0</v>
      </c>
      <c r="HW43" s="930">
        <v>0</v>
      </c>
      <c r="HX43" s="930">
        <v>0</v>
      </c>
      <c r="HY43" s="930">
        <v>0</v>
      </c>
      <c r="HZ43" s="930">
        <v>0</v>
      </c>
      <c r="IA43" s="1084">
        <v>0</v>
      </c>
      <c r="IB43" s="1085">
        <v>0</v>
      </c>
      <c r="IC43" s="930">
        <v>0</v>
      </c>
      <c r="ID43" s="930">
        <v>0</v>
      </c>
      <c r="IE43" s="1084">
        <v>0</v>
      </c>
    </row>
    <row r="44" spans="1:240" s="1053" customFormat="1" ht="21" customHeight="1">
      <c r="A44" s="1120" t="s">
        <v>895</v>
      </c>
      <c r="B44" s="1068">
        <v>0</v>
      </c>
      <c r="C44" s="1068">
        <v>0</v>
      </c>
      <c r="D44" s="1068">
        <v>0</v>
      </c>
      <c r="E44" s="1068">
        <v>0</v>
      </c>
      <c r="F44" s="1068">
        <v>0</v>
      </c>
      <c r="G44" s="1068">
        <v>0</v>
      </c>
      <c r="H44" s="1068">
        <v>0</v>
      </c>
      <c r="I44" s="1068">
        <v>0</v>
      </c>
      <c r="J44" s="1068">
        <v>0</v>
      </c>
      <c r="K44" s="1068">
        <v>0</v>
      </c>
      <c r="L44" s="1068">
        <v>0</v>
      </c>
      <c r="M44" s="1068">
        <v>0</v>
      </c>
      <c r="N44" s="1068">
        <v>187</v>
      </c>
      <c r="O44" s="1068">
        <v>354.99194</v>
      </c>
      <c r="P44" s="1068">
        <v>0</v>
      </c>
      <c r="Q44" s="1068">
        <v>541.99194</v>
      </c>
      <c r="R44" s="1068">
        <v>541.99194</v>
      </c>
      <c r="S44" s="1068"/>
      <c r="T44" s="1068">
        <v>-18.474799999999998</v>
      </c>
      <c r="U44" s="1068">
        <v>-0.125</v>
      </c>
      <c r="V44" s="1068">
        <v>-1.5458000000000001</v>
      </c>
      <c r="W44" s="1068">
        <v>-20.145599999999998</v>
      </c>
      <c r="X44" s="1068">
        <v>-34.012599999999999</v>
      </c>
      <c r="Y44" s="1068">
        <v>-8.9924999999999997</v>
      </c>
      <c r="Z44" s="1068">
        <v>-1.5542</v>
      </c>
      <c r="AA44" s="1068">
        <v>-44.5593</v>
      </c>
      <c r="AB44" s="1068">
        <v>-16.6433</v>
      </c>
      <c r="AC44" s="1068">
        <v>-6.8666999999999998</v>
      </c>
      <c r="AD44" s="1068">
        <v>-2.9695999999999998</v>
      </c>
      <c r="AE44" s="1068">
        <v>-26.479599999999998</v>
      </c>
      <c r="AF44" s="1068">
        <v>-25.090199999999999</v>
      </c>
      <c r="AG44" s="1068">
        <v>-0.79979999999999996</v>
      </c>
      <c r="AH44" s="1068">
        <v>-20.4559</v>
      </c>
      <c r="AI44" s="1068">
        <v>-46.3459</v>
      </c>
      <c r="AJ44" s="1068">
        <v>-137.53039999999999</v>
      </c>
      <c r="AK44" s="1068"/>
      <c r="AL44" s="1068"/>
      <c r="AM44" s="1068">
        <v>-17.443100000000001</v>
      </c>
      <c r="AN44" s="1068">
        <v>-2.9241999999999999</v>
      </c>
      <c r="AO44" s="1068">
        <v>-15.2498</v>
      </c>
      <c r="AP44" s="1068">
        <v>-35.617100000000001</v>
      </c>
      <c r="AQ44" s="1068">
        <v>-28.596399999999999</v>
      </c>
      <c r="AR44" s="1068">
        <v>-9.3809000000000005</v>
      </c>
      <c r="AS44" s="1068">
        <v>-21.215199999999999</v>
      </c>
      <c r="AT44" s="1068">
        <v>-59.192499999999995</v>
      </c>
      <c r="AU44" s="1068">
        <v>-18.817699999999999</v>
      </c>
      <c r="AV44" s="1068">
        <v>-106.2782</v>
      </c>
      <c r="AW44" s="1068"/>
      <c r="AX44" s="1189">
        <v>-16.6876</v>
      </c>
      <c r="AY44" s="1068">
        <v>-10.074400000000001</v>
      </c>
      <c r="AZ44" s="1068">
        <v>-25.541499999999999</v>
      </c>
      <c r="BA44" s="1068">
        <v>-52.3035</v>
      </c>
      <c r="BB44" s="1068">
        <v>-21.365100000000002</v>
      </c>
      <c r="BC44" s="1068">
        <v>-9.2825000000000006</v>
      </c>
      <c r="BD44" s="1068">
        <v>-21.365100000000002</v>
      </c>
      <c r="BE44" s="1068">
        <v>-52.012700000000002</v>
      </c>
      <c r="BF44" s="1068">
        <v>-16.743099999999998</v>
      </c>
      <c r="BG44" s="1068">
        <v>-15.321300000000001</v>
      </c>
      <c r="BH44" s="1068">
        <v>-15.5329</v>
      </c>
      <c r="BI44" s="1068">
        <v>-47.597299999999997</v>
      </c>
      <c r="BJ44" s="908">
        <v>0</v>
      </c>
      <c r="BK44" s="908">
        <v>0</v>
      </c>
      <c r="BL44" s="908">
        <v>0</v>
      </c>
      <c r="BM44" s="908">
        <v>0</v>
      </c>
      <c r="BN44" s="1180">
        <v>-16.743130000000001</v>
      </c>
      <c r="BO44" s="1134">
        <v>-13.434699999999999</v>
      </c>
      <c r="BP44" s="1134">
        <v>-15.5329</v>
      </c>
      <c r="BQ44" s="1134">
        <v>-45.710729999999998</v>
      </c>
      <c r="BR44" s="908">
        <v>-27.66452</v>
      </c>
      <c r="BS44" s="908">
        <v>-12.83229</v>
      </c>
      <c r="BT44" s="908">
        <v>-22.321110000000001</v>
      </c>
      <c r="BU44" s="1069">
        <v>-62.817920000000001</v>
      </c>
      <c r="BV44" s="1069">
        <v>-12.558859999999999</v>
      </c>
      <c r="BW44" s="1069">
        <v>-14.15760897</v>
      </c>
      <c r="BX44" s="1069">
        <v>-25.748899999999999</v>
      </c>
      <c r="BY44" s="1069">
        <v>-52.46536897</v>
      </c>
      <c r="BZ44" s="1069">
        <v>-15.105700000000001</v>
      </c>
      <c r="CA44" s="1069">
        <v>-14.3428</v>
      </c>
      <c r="CB44" s="1069">
        <v>-15.416701659999999</v>
      </c>
      <c r="CC44" s="1071">
        <v>-44.865201659999997</v>
      </c>
      <c r="CD44" s="1072">
        <v>-31.966154760000002</v>
      </c>
      <c r="CE44" s="1069">
        <v>-12.21723437</v>
      </c>
      <c r="CF44" s="1069">
        <v>-43.686765860000001</v>
      </c>
      <c r="CG44" s="1069">
        <v>-87.870154990000003</v>
      </c>
      <c r="CH44" s="1069">
        <v>-31.966154760000002</v>
      </c>
      <c r="CI44" s="1069">
        <v>-38.130391850000002</v>
      </c>
      <c r="CJ44" s="1069">
        <v>-22.321110000000001</v>
      </c>
      <c r="CK44" s="1069">
        <v>-92.417656609999995</v>
      </c>
      <c r="CL44" s="1069">
        <v>-23.542857139999999</v>
      </c>
      <c r="CM44" s="1069">
        <v>-23.542857139999999</v>
      </c>
      <c r="CN44" s="1069">
        <v>-28.581107739999997</v>
      </c>
      <c r="CO44" s="1069">
        <v>-75.666822019999998</v>
      </c>
      <c r="CP44" s="1069">
        <v>-65.237450109999997</v>
      </c>
      <c r="CQ44" s="1069">
        <v>0</v>
      </c>
      <c r="CR44" s="1069">
        <v>0</v>
      </c>
      <c r="CS44" s="1069">
        <v>-65.237450109999997</v>
      </c>
      <c r="CT44" s="1071">
        <v>-326.62357897999999</v>
      </c>
      <c r="CU44" s="1069">
        <v>0</v>
      </c>
      <c r="CV44" s="1069">
        <v>-7.2361650499999994</v>
      </c>
      <c r="CW44" s="1069">
        <v>-7.3111033399999998</v>
      </c>
      <c r="CX44" s="1069">
        <v>-14.547268390000001</v>
      </c>
      <c r="CY44" s="1069">
        <v>-15.105658119999999</v>
      </c>
      <c r="CZ44" s="1069">
        <v>-4.1841093499999999</v>
      </c>
      <c r="DA44" s="1069">
        <v>-3.5034510500000002</v>
      </c>
      <c r="DB44" s="1069">
        <v>-22.79321852</v>
      </c>
      <c r="DC44" s="1069">
        <v>-3.6599884199999999</v>
      </c>
      <c r="DD44" s="1069">
        <v>-4.1841093500000799</v>
      </c>
      <c r="DE44" s="1069">
        <v>0</v>
      </c>
      <c r="DF44" s="1069">
        <v>-7.8440977700000794</v>
      </c>
      <c r="DG44" s="1069">
        <v>-19.006945650000002</v>
      </c>
      <c r="DH44" s="1069">
        <v>0</v>
      </c>
      <c r="DI44" s="1069">
        <v>-7.5289605499999999</v>
      </c>
      <c r="DJ44" s="1069">
        <v>-26.535906200000003</v>
      </c>
      <c r="DK44" s="1071">
        <v>-71.720490880000085</v>
      </c>
      <c r="DL44" s="1072">
        <v>0</v>
      </c>
      <c r="DM44" s="1069">
        <v>0</v>
      </c>
      <c r="DN44" s="1069">
        <v>-2.4675438199999999</v>
      </c>
      <c r="DO44" s="1069">
        <v>-2.4675438199999999</v>
      </c>
      <c r="DP44" s="1069">
        <v>-4.38374709</v>
      </c>
      <c r="DQ44" s="1069">
        <v>-24.3038028</v>
      </c>
      <c r="DR44" s="1069">
        <v>-19.185724879999999</v>
      </c>
      <c r="DS44" s="1069">
        <v>-47.873274769999995</v>
      </c>
      <c r="DT44" s="1069">
        <v>-50.340818589999998</v>
      </c>
      <c r="DU44" s="1069">
        <v>-24.3038028</v>
      </c>
      <c r="DV44" s="1069">
        <v>0</v>
      </c>
      <c r="DW44" s="1069">
        <v>-17.789694870000002</v>
      </c>
      <c r="DX44" s="1069">
        <v>-42.093497670000005</v>
      </c>
      <c r="DY44" s="1069">
        <v>0</v>
      </c>
      <c r="DZ44" s="1069">
        <v>0</v>
      </c>
      <c r="EA44" s="1069">
        <v>0</v>
      </c>
      <c r="EB44" s="1069">
        <v>0</v>
      </c>
      <c r="EC44" s="1071">
        <v>-92.434316259999989</v>
      </c>
      <c r="ED44" s="1072">
        <v>-5.1441015799999992</v>
      </c>
      <c r="EE44" s="908">
        <v>0</v>
      </c>
      <c r="EF44" s="908">
        <v>-10.88761343</v>
      </c>
      <c r="EG44" s="908">
        <v>-16.031715009999999</v>
      </c>
      <c r="EH44" s="908">
        <v>0</v>
      </c>
      <c r="EI44" s="908">
        <v>-5.3510210999999996</v>
      </c>
      <c r="EJ44" s="908">
        <v>-19.982871650000003</v>
      </c>
      <c r="EK44" s="908">
        <v>-25.33389275</v>
      </c>
      <c r="EL44" s="908">
        <v>-0.43049286999999997</v>
      </c>
      <c r="EM44" s="908">
        <v>0</v>
      </c>
      <c r="EN44" s="908">
        <v>-29.824485639999999</v>
      </c>
      <c r="EO44" s="908">
        <v>-30.254978510000001</v>
      </c>
      <c r="EP44" s="908">
        <v>-11.422105009999999</v>
      </c>
      <c r="EQ44" s="908">
        <v>0</v>
      </c>
      <c r="ER44" s="908">
        <v>-20.88779319</v>
      </c>
      <c r="ES44" s="908">
        <v>-32.309898200000006</v>
      </c>
      <c r="ET44" s="1073">
        <v>-103.93048447</v>
      </c>
      <c r="EU44" s="1077">
        <v>0</v>
      </c>
      <c r="EV44" s="908">
        <v>0</v>
      </c>
      <c r="EW44" s="908">
        <v>0</v>
      </c>
      <c r="EX44" s="908">
        <v>0</v>
      </c>
      <c r="EY44" s="908">
        <v>0</v>
      </c>
      <c r="EZ44" s="908">
        <v>0</v>
      </c>
      <c r="FA44" s="908">
        <v>0</v>
      </c>
      <c r="FB44" s="908">
        <v>0</v>
      </c>
      <c r="FC44" s="908">
        <v>0</v>
      </c>
      <c r="FD44" s="908">
        <v>0</v>
      </c>
      <c r="FE44" s="908">
        <v>0</v>
      </c>
      <c r="FF44" s="908">
        <v>0</v>
      </c>
      <c r="FG44" s="908">
        <v>0</v>
      </c>
      <c r="FH44" s="908">
        <v>0</v>
      </c>
      <c r="FI44" s="908">
        <v>0</v>
      </c>
      <c r="FJ44" s="908">
        <v>0</v>
      </c>
      <c r="FK44" s="908">
        <v>0</v>
      </c>
      <c r="FL44" s="1077">
        <v>0</v>
      </c>
      <c r="FM44" s="908">
        <v>0</v>
      </c>
      <c r="FN44" s="908">
        <v>0</v>
      </c>
      <c r="FO44" s="908">
        <f t="shared" si="0"/>
        <v>0</v>
      </c>
      <c r="FP44" s="908">
        <v>0</v>
      </c>
      <c r="FQ44" s="908">
        <v>0</v>
      </c>
      <c r="FR44" s="908">
        <v>0</v>
      </c>
      <c r="FS44" s="908">
        <f t="shared" si="1"/>
        <v>0</v>
      </c>
      <c r="FT44" s="908">
        <v>0</v>
      </c>
      <c r="FU44" s="908">
        <v>0</v>
      </c>
      <c r="FV44" s="908">
        <v>0</v>
      </c>
      <c r="FW44" s="908">
        <f t="shared" si="2"/>
        <v>0</v>
      </c>
      <c r="FX44" s="908">
        <v>0</v>
      </c>
      <c r="FY44" s="908">
        <v>0</v>
      </c>
      <c r="FZ44" s="908">
        <v>0</v>
      </c>
      <c r="GA44" s="908">
        <v>0</v>
      </c>
      <c r="GB44" s="1073">
        <v>0</v>
      </c>
      <c r="GC44" s="1077">
        <v>0</v>
      </c>
      <c r="GD44" s="908">
        <v>4772.76</v>
      </c>
      <c r="GE44" s="908">
        <v>0</v>
      </c>
      <c r="GF44" s="908">
        <f t="shared" si="3"/>
        <v>4772.76</v>
      </c>
      <c r="GG44" s="908">
        <v>0</v>
      </c>
      <c r="GH44" s="908">
        <v>0</v>
      </c>
      <c r="GI44" s="908">
        <v>0</v>
      </c>
      <c r="GJ44" s="908">
        <f t="shared" si="4"/>
        <v>0</v>
      </c>
      <c r="GK44" s="908">
        <v>0</v>
      </c>
      <c r="GL44" s="908">
        <v>0</v>
      </c>
      <c r="GM44" s="908">
        <v>0</v>
      </c>
      <c r="GN44" s="908">
        <f t="shared" si="5"/>
        <v>0</v>
      </c>
      <c r="GO44" s="908">
        <v>0</v>
      </c>
      <c r="GP44" s="908">
        <v>0</v>
      </c>
      <c r="GQ44" s="908">
        <v>0</v>
      </c>
      <c r="GR44" s="908">
        <f t="shared" si="6"/>
        <v>0</v>
      </c>
      <c r="GS44" s="1073">
        <f t="shared" si="7"/>
        <v>4772.76</v>
      </c>
      <c r="GT44" s="908">
        <v>0</v>
      </c>
      <c r="GU44" s="908">
        <v>0</v>
      </c>
      <c r="GV44" s="908">
        <v>0</v>
      </c>
      <c r="GW44" s="908">
        <v>0</v>
      </c>
      <c r="GX44" s="908">
        <v>0</v>
      </c>
      <c r="GY44" s="908">
        <v>0</v>
      </c>
      <c r="GZ44" s="908">
        <v>0</v>
      </c>
      <c r="HA44" s="908">
        <v>0</v>
      </c>
      <c r="HB44" s="908">
        <v>0</v>
      </c>
      <c r="HC44" s="908">
        <v>0</v>
      </c>
      <c r="HD44" s="908">
        <v>0</v>
      </c>
      <c r="HE44" s="908">
        <v>0</v>
      </c>
      <c r="HF44" s="908">
        <v>0</v>
      </c>
      <c r="HG44" s="908">
        <v>0</v>
      </c>
      <c r="HH44" s="908">
        <v>0</v>
      </c>
      <c r="HI44" s="908">
        <v>0</v>
      </c>
      <c r="HJ44" s="1073">
        <v>0</v>
      </c>
      <c r="HK44" s="1077">
        <v>0</v>
      </c>
      <c r="HL44" s="908">
        <v>0</v>
      </c>
      <c r="HM44" s="908"/>
      <c r="HN44" s="908">
        <v>0</v>
      </c>
      <c r="HO44" s="908">
        <v>0</v>
      </c>
      <c r="HP44" s="908">
        <v>0</v>
      </c>
      <c r="HQ44" s="908">
        <v>0</v>
      </c>
      <c r="HR44" s="908">
        <v>0</v>
      </c>
      <c r="HS44" s="908">
        <v>0</v>
      </c>
      <c r="HT44" s="908">
        <v>0</v>
      </c>
      <c r="HU44" s="908">
        <v>0</v>
      </c>
      <c r="HV44" s="908">
        <v>0</v>
      </c>
      <c r="HW44" s="908">
        <v>0</v>
      </c>
      <c r="HX44" s="908">
        <v>0</v>
      </c>
      <c r="HY44" s="908">
        <v>0</v>
      </c>
      <c r="HZ44" s="908">
        <v>0</v>
      </c>
      <c r="IA44" s="1073">
        <v>0</v>
      </c>
      <c r="IB44" s="1077">
        <v>0</v>
      </c>
      <c r="IC44" s="908">
        <v>0</v>
      </c>
      <c r="ID44" s="908">
        <v>0</v>
      </c>
      <c r="IE44" s="1073">
        <v>0</v>
      </c>
    </row>
    <row r="45" spans="1:240" s="1097" customFormat="1" ht="24" hidden="1" customHeight="1">
      <c r="A45" s="1078" t="s">
        <v>896</v>
      </c>
      <c r="B45" s="1091">
        <v>0</v>
      </c>
      <c r="C45" s="1091">
        <v>0</v>
      </c>
      <c r="D45" s="1091">
        <v>0</v>
      </c>
      <c r="E45" s="1091">
        <v>0</v>
      </c>
      <c r="F45" s="1091">
        <v>0</v>
      </c>
      <c r="G45" s="1091">
        <v>0</v>
      </c>
      <c r="H45" s="1091">
        <v>0</v>
      </c>
      <c r="I45" s="1091">
        <v>0</v>
      </c>
      <c r="J45" s="1091">
        <v>0</v>
      </c>
      <c r="K45" s="1091">
        <v>0</v>
      </c>
      <c r="L45" s="1091">
        <v>0</v>
      </c>
      <c r="M45" s="1091">
        <v>0</v>
      </c>
      <c r="N45" s="1091">
        <v>0</v>
      </c>
      <c r="O45" s="1091">
        <v>0</v>
      </c>
      <c r="P45" s="1091">
        <v>0</v>
      </c>
      <c r="Q45" s="1091">
        <v>0</v>
      </c>
      <c r="R45" s="1091">
        <v>0</v>
      </c>
      <c r="S45" s="1091"/>
      <c r="T45" s="1091">
        <v>0</v>
      </c>
      <c r="U45" s="1091">
        <v>0</v>
      </c>
      <c r="V45" s="1091">
        <v>0</v>
      </c>
      <c r="W45" s="1091">
        <v>0</v>
      </c>
      <c r="X45" s="1091">
        <v>0</v>
      </c>
      <c r="Y45" s="1091">
        <v>0</v>
      </c>
      <c r="Z45" s="1091">
        <v>0</v>
      </c>
      <c r="AA45" s="1091">
        <v>0</v>
      </c>
      <c r="AM45" s="1090">
        <v>0</v>
      </c>
      <c r="AN45" s="1090">
        <v>0</v>
      </c>
      <c r="AO45" s="1090">
        <v>0</v>
      </c>
      <c r="AP45" s="1090">
        <v>0</v>
      </c>
      <c r="AQ45" s="1090">
        <v>0</v>
      </c>
      <c r="AR45" s="1090">
        <v>0</v>
      </c>
      <c r="AS45" s="1090">
        <v>0</v>
      </c>
      <c r="AT45" s="1090">
        <v>0</v>
      </c>
      <c r="AU45" s="1090">
        <v>0</v>
      </c>
      <c r="AV45" s="1090">
        <v>0</v>
      </c>
      <c r="AW45" s="1090"/>
      <c r="AX45" s="1096">
        <v>0</v>
      </c>
      <c r="AY45" s="1090">
        <v>0</v>
      </c>
      <c r="AZ45" s="1090">
        <v>0</v>
      </c>
      <c r="BA45" s="1090">
        <v>0</v>
      </c>
      <c r="BB45" s="1090">
        <v>0</v>
      </c>
      <c r="BC45" s="1090">
        <v>0</v>
      </c>
      <c r="BD45" s="1090">
        <v>0</v>
      </c>
      <c r="BE45" s="1090">
        <v>0</v>
      </c>
      <c r="BF45" s="1090">
        <v>0</v>
      </c>
      <c r="BG45" s="1090">
        <v>0</v>
      </c>
      <c r="BH45" s="1090">
        <v>0</v>
      </c>
      <c r="BI45" s="1090">
        <v>0</v>
      </c>
      <c r="BJ45" s="1090"/>
      <c r="BK45" s="1090"/>
      <c r="BL45" s="1090"/>
      <c r="BM45" s="1090"/>
      <c r="BN45" s="2669"/>
      <c r="BO45" s="2670"/>
      <c r="BP45" s="2670"/>
      <c r="BQ45" s="2670"/>
      <c r="BU45" s="1106"/>
      <c r="BV45" s="1106"/>
      <c r="BW45" s="1106"/>
      <c r="BX45" s="1106"/>
      <c r="BY45" s="1106"/>
      <c r="BZ45" s="1106"/>
      <c r="CA45" s="1106"/>
      <c r="CB45" s="1106"/>
      <c r="CC45" s="1107"/>
      <c r="CD45" s="1108">
        <v>-31.966154760000002</v>
      </c>
      <c r="CE45" s="1106">
        <v>-12.21723437</v>
      </c>
      <c r="CF45" s="1106">
        <v>-18.413535299999999</v>
      </c>
      <c r="CG45" s="1106">
        <v>-62.596924430000008</v>
      </c>
      <c r="CH45" s="1106"/>
      <c r="CI45" s="1106"/>
      <c r="CJ45" s="1106"/>
      <c r="CK45" s="1106"/>
      <c r="CL45" s="1106"/>
      <c r="CM45" s="1106"/>
      <c r="CN45" s="1106"/>
      <c r="CO45" s="1106"/>
      <c r="CP45" s="1106"/>
      <c r="CQ45" s="1106"/>
      <c r="CR45" s="1106"/>
      <c r="CS45" s="1106"/>
      <c r="CT45" s="1107"/>
      <c r="CU45" s="1106">
        <v>0</v>
      </c>
      <c r="CV45" s="1106">
        <v>0</v>
      </c>
      <c r="CW45" s="1106">
        <v>0</v>
      </c>
      <c r="CX45" s="1106">
        <v>0</v>
      </c>
      <c r="CY45" s="1106">
        <v>0</v>
      </c>
      <c r="CZ45" s="1106">
        <v>0</v>
      </c>
      <c r="DA45" s="1106">
        <v>0</v>
      </c>
      <c r="DB45" s="1106">
        <v>0</v>
      </c>
      <c r="DC45" s="1106">
        <v>0</v>
      </c>
      <c r="DD45" s="1106">
        <v>0</v>
      </c>
      <c r="DE45" s="1106">
        <v>0</v>
      </c>
      <c r="DF45" s="1106">
        <v>0</v>
      </c>
      <c r="DG45" s="1106"/>
      <c r="DH45" s="1106"/>
      <c r="DI45" s="1106"/>
      <c r="DJ45" s="1106"/>
      <c r="DK45" s="1107"/>
      <c r="DL45" s="1108">
        <v>0</v>
      </c>
      <c r="DM45" s="1106">
        <v>0</v>
      </c>
      <c r="DN45" s="1106">
        <v>0</v>
      </c>
      <c r="DO45" s="1106">
        <v>0</v>
      </c>
      <c r="DP45" s="1106">
        <v>0</v>
      </c>
      <c r="DQ45" s="1106">
        <v>0</v>
      </c>
      <c r="DR45" s="1106">
        <v>0</v>
      </c>
      <c r="DS45" s="1106">
        <v>0</v>
      </c>
      <c r="DT45" s="1106">
        <v>0</v>
      </c>
      <c r="DU45" s="1106">
        <v>0</v>
      </c>
      <c r="DV45" s="1106">
        <v>0</v>
      </c>
      <c r="DW45" s="1106">
        <v>0</v>
      </c>
      <c r="DX45" s="1106">
        <v>0</v>
      </c>
      <c r="DY45" s="1106">
        <v>0</v>
      </c>
      <c r="DZ45" s="1106">
        <v>0</v>
      </c>
      <c r="EA45" s="1106">
        <v>0</v>
      </c>
      <c r="EB45" s="1106">
        <v>0</v>
      </c>
      <c r="EC45" s="1100">
        <v>0</v>
      </c>
      <c r="ED45" s="1101">
        <v>0</v>
      </c>
      <c r="EE45" s="1090">
        <v>0</v>
      </c>
      <c r="EF45" s="1090">
        <v>0</v>
      </c>
      <c r="EG45" s="1090">
        <v>0</v>
      </c>
      <c r="EH45" s="1090">
        <v>0</v>
      </c>
      <c r="EI45" s="1090">
        <v>0</v>
      </c>
      <c r="EJ45" s="1090">
        <v>0</v>
      </c>
      <c r="EK45" s="1090">
        <v>0</v>
      </c>
      <c r="EL45" s="1090">
        <v>0</v>
      </c>
      <c r="EM45" s="1090">
        <v>0</v>
      </c>
      <c r="EN45" s="1090">
        <v>0</v>
      </c>
      <c r="EO45" s="1090">
        <v>0</v>
      </c>
      <c r="EP45" s="1090">
        <v>0</v>
      </c>
      <c r="EQ45" s="1090">
        <v>0</v>
      </c>
      <c r="ER45" s="1090">
        <v>0</v>
      </c>
      <c r="ES45" s="1090">
        <v>0</v>
      </c>
      <c r="ET45" s="1095">
        <v>0</v>
      </c>
      <c r="EU45" s="1096"/>
      <c r="EV45" s="1090"/>
      <c r="EW45" s="1090"/>
      <c r="EX45" s="1090"/>
      <c r="EY45" s="1090"/>
      <c r="EZ45" s="1090"/>
      <c r="FA45" s="1090"/>
      <c r="FB45" s="1090"/>
      <c r="FC45" s="1090"/>
      <c r="FD45" s="1090"/>
      <c r="FE45" s="1090"/>
      <c r="FF45" s="1090"/>
      <c r="FG45" s="1090"/>
      <c r="FH45" s="1090"/>
      <c r="FI45" s="1090">
        <v>0</v>
      </c>
      <c r="FJ45" s="1090">
        <v>0</v>
      </c>
      <c r="FK45" s="1090">
        <v>0</v>
      </c>
      <c r="FL45" s="1096">
        <v>0</v>
      </c>
      <c r="FM45" s="1090">
        <v>0</v>
      </c>
      <c r="FN45" s="1090">
        <v>0</v>
      </c>
      <c r="FO45" s="930">
        <f t="shared" si="0"/>
        <v>0</v>
      </c>
      <c r="FP45" s="1090">
        <v>0</v>
      </c>
      <c r="FQ45" s="1090">
        <v>0</v>
      </c>
      <c r="FR45" s="1090">
        <v>0</v>
      </c>
      <c r="FS45" s="930">
        <f t="shared" si="1"/>
        <v>0</v>
      </c>
      <c r="FT45" s="1090">
        <v>0</v>
      </c>
      <c r="FU45" s="1090">
        <v>0</v>
      </c>
      <c r="FV45" s="1090">
        <v>0</v>
      </c>
      <c r="FW45" s="930">
        <f t="shared" si="2"/>
        <v>0</v>
      </c>
      <c r="FX45" s="1090">
        <v>0</v>
      </c>
      <c r="FY45" s="1090">
        <v>0</v>
      </c>
      <c r="FZ45" s="1090">
        <v>0</v>
      </c>
      <c r="GA45" s="1090">
        <v>0</v>
      </c>
      <c r="GB45" s="1095">
        <v>0</v>
      </c>
      <c r="GC45" s="1096">
        <v>0</v>
      </c>
      <c r="GD45" s="1090">
        <v>0</v>
      </c>
      <c r="GE45" s="1090">
        <v>0</v>
      </c>
      <c r="GF45" s="930">
        <f t="shared" si="3"/>
        <v>0</v>
      </c>
      <c r="GG45" s="930">
        <v>0</v>
      </c>
      <c r="GH45" s="930">
        <v>0</v>
      </c>
      <c r="GI45" s="930">
        <v>0</v>
      </c>
      <c r="GJ45" s="930">
        <f t="shared" si="4"/>
        <v>0</v>
      </c>
      <c r="GK45" s="930"/>
      <c r="GL45" s="930"/>
      <c r="GM45" s="930"/>
      <c r="GN45" s="930">
        <f t="shared" si="5"/>
        <v>0</v>
      </c>
      <c r="GO45" s="930"/>
      <c r="GP45" s="1090"/>
      <c r="GQ45" s="1090"/>
      <c r="GR45" s="1090">
        <f t="shared" si="6"/>
        <v>0</v>
      </c>
      <c r="GS45" s="1084">
        <f t="shared" si="7"/>
        <v>0</v>
      </c>
      <c r="GT45" s="1090"/>
      <c r="GU45" s="1090"/>
      <c r="GV45" s="1090"/>
      <c r="GW45" s="1090"/>
      <c r="GX45" s="1090"/>
      <c r="GY45" s="1090"/>
      <c r="GZ45" s="1090"/>
      <c r="HA45" s="1090"/>
      <c r="HB45" s="1090"/>
      <c r="HC45" s="1090"/>
      <c r="HD45" s="1090"/>
      <c r="HE45" s="1090"/>
      <c r="HF45" s="1090"/>
      <c r="HG45" s="1090"/>
      <c r="HH45" s="1090"/>
      <c r="HI45" s="1090"/>
      <c r="HJ45" s="1073"/>
      <c r="HK45" s="1085"/>
      <c r="HL45" s="930"/>
      <c r="HM45" s="930"/>
      <c r="HN45" s="930"/>
      <c r="HO45" s="930"/>
      <c r="HP45" s="930"/>
      <c r="HQ45" s="930"/>
      <c r="HR45" s="930"/>
      <c r="HS45" s="930"/>
      <c r="HT45" s="930"/>
      <c r="HU45" s="930"/>
      <c r="HV45" s="930"/>
      <c r="HW45" s="930"/>
      <c r="HX45" s="930"/>
      <c r="HY45" s="930"/>
      <c r="HZ45" s="930"/>
      <c r="IA45" s="1084"/>
      <c r="IB45" s="1085"/>
      <c r="IC45" s="930"/>
      <c r="ID45" s="930"/>
      <c r="IE45" s="1084"/>
    </row>
    <row r="46" spans="1:240" s="1097" customFormat="1" ht="24" hidden="1" customHeight="1">
      <c r="A46" s="1078" t="s">
        <v>897</v>
      </c>
      <c r="B46" s="1091">
        <v>0</v>
      </c>
      <c r="C46" s="1091">
        <v>0</v>
      </c>
      <c r="D46" s="1091">
        <v>0</v>
      </c>
      <c r="E46" s="1091">
        <v>0</v>
      </c>
      <c r="F46" s="1091">
        <v>0</v>
      </c>
      <c r="G46" s="1091">
        <v>0</v>
      </c>
      <c r="H46" s="1091">
        <v>0</v>
      </c>
      <c r="I46" s="1091">
        <v>0</v>
      </c>
      <c r="J46" s="1091">
        <v>0</v>
      </c>
      <c r="K46" s="1091">
        <v>0</v>
      </c>
      <c r="L46" s="1091">
        <v>0</v>
      </c>
      <c r="M46" s="1091">
        <v>0</v>
      </c>
      <c r="N46" s="1091">
        <v>187</v>
      </c>
      <c r="O46" s="1091">
        <v>0</v>
      </c>
      <c r="P46" s="1091">
        <v>0</v>
      </c>
      <c r="Q46" s="1091">
        <v>187</v>
      </c>
      <c r="R46" s="1091">
        <v>187</v>
      </c>
      <c r="S46" s="1091"/>
      <c r="T46" s="1091">
        <v>0</v>
      </c>
      <c r="U46" s="1091">
        <v>0</v>
      </c>
      <c r="V46" s="1091">
        <v>0</v>
      </c>
      <c r="W46" s="1091">
        <v>0</v>
      </c>
      <c r="X46" s="1091">
        <v>0</v>
      </c>
      <c r="Y46" s="1091">
        <v>0</v>
      </c>
      <c r="Z46" s="1091">
        <v>0</v>
      </c>
      <c r="AA46" s="1091">
        <v>0</v>
      </c>
      <c r="AM46" s="1090">
        <v>-17.443100000000001</v>
      </c>
      <c r="AN46" s="1090">
        <v>-2.9241999999999999</v>
      </c>
      <c r="AO46" s="1090">
        <v>-15.2498</v>
      </c>
      <c r="AP46" s="1090">
        <v>-35.617100000000001</v>
      </c>
      <c r="AQ46" s="1090">
        <v>-28.596399999999999</v>
      </c>
      <c r="AR46" s="1090">
        <v>-9.3809000000000005</v>
      </c>
      <c r="AS46" s="1090">
        <v>-21.215199999999999</v>
      </c>
      <c r="AT46" s="1090">
        <v>-59.192499999999995</v>
      </c>
      <c r="AU46" s="1090">
        <v>-18.817699999999999</v>
      </c>
      <c r="AV46" s="1090">
        <v>-106.2782</v>
      </c>
      <c r="AW46" s="1090"/>
      <c r="AX46" s="1096">
        <v>-16.6876</v>
      </c>
      <c r="AY46" s="1090">
        <v>-10.074400000000001</v>
      </c>
      <c r="AZ46" s="1090">
        <v>-25.541499999999999</v>
      </c>
      <c r="BA46" s="1090">
        <v>-52.3035</v>
      </c>
      <c r="BB46" s="1090">
        <v>-21.365100000000002</v>
      </c>
      <c r="BC46" s="1090">
        <v>-9.2825000000000006</v>
      </c>
      <c r="BD46" s="1090">
        <v>-21.365100000000002</v>
      </c>
      <c r="BE46" s="1090">
        <v>-52.012700000000002</v>
      </c>
      <c r="BF46" s="1090">
        <v>-16.743099999999998</v>
      </c>
      <c r="BG46" s="1090">
        <v>-15.321300000000001</v>
      </c>
      <c r="BH46" s="1090">
        <v>-15.5329</v>
      </c>
      <c r="BI46" s="1090">
        <v>-47.597299999999997</v>
      </c>
      <c r="BJ46" s="1090">
        <v>89.259686196299953</v>
      </c>
      <c r="BK46" s="1090">
        <v>-19.050603715867503</v>
      </c>
      <c r="BL46" s="1090">
        <v>0</v>
      </c>
      <c r="BM46" s="1090">
        <v>70.209082480432443</v>
      </c>
      <c r="BN46" s="2669"/>
      <c r="BO46" s="2670"/>
      <c r="BP46" s="2670"/>
      <c r="BQ46" s="2670"/>
      <c r="BU46" s="1106"/>
      <c r="BV46" s="1106"/>
      <c r="BW46" s="1106"/>
      <c r="BX46" s="1106"/>
      <c r="BY46" s="1106"/>
      <c r="BZ46" s="1106"/>
      <c r="CA46" s="1106"/>
      <c r="CB46" s="1106"/>
      <c r="CC46" s="1107"/>
      <c r="CD46" s="1108">
        <v>-31.966154760000002</v>
      </c>
      <c r="CE46" s="1106">
        <v>-12.21723437</v>
      </c>
      <c r="CF46" s="1106">
        <v>-18.413535299999999</v>
      </c>
      <c r="CG46" s="1106">
        <v>-62.596924430000008</v>
      </c>
      <c r="CH46" s="1106"/>
      <c r="CI46" s="1106"/>
      <c r="CJ46" s="1106"/>
      <c r="CK46" s="1106"/>
      <c r="CL46" s="1106"/>
      <c r="CM46" s="1106"/>
      <c r="CN46" s="1106"/>
      <c r="CO46" s="1106"/>
      <c r="CP46" s="1106"/>
      <c r="CQ46" s="1106"/>
      <c r="CR46" s="1106"/>
      <c r="CS46" s="1106"/>
      <c r="CT46" s="1107"/>
      <c r="CU46" s="1106">
        <v>0</v>
      </c>
      <c r="CV46" s="1146">
        <v>-7.2361650499999994</v>
      </c>
      <c r="CW46" s="1146">
        <v>-7.3111033399999998</v>
      </c>
      <c r="CX46" s="1146">
        <v>-14.547268390000001</v>
      </c>
      <c r="CY46" s="1106">
        <v>-15.105658119999999</v>
      </c>
      <c r="CZ46" s="1106">
        <v>-4.1841093499999999</v>
      </c>
      <c r="DA46" s="1106">
        <v>-3.5034510500000002</v>
      </c>
      <c r="DB46" s="1106">
        <v>-22.79321852</v>
      </c>
      <c r="DC46" s="1106">
        <v>-3.6599884199999999</v>
      </c>
      <c r="DD46" s="1106">
        <v>-4.1841093500000799</v>
      </c>
      <c r="DE46" s="1106">
        <v>0</v>
      </c>
      <c r="DF46" s="1106">
        <v>-7.8440977700000794</v>
      </c>
      <c r="DG46" s="1106"/>
      <c r="DH46" s="1106"/>
      <c r="DI46" s="1106"/>
      <c r="DJ46" s="1106"/>
      <c r="DK46" s="1107"/>
      <c r="DL46" s="1108">
        <v>0</v>
      </c>
      <c r="DM46" s="1106">
        <v>0</v>
      </c>
      <c r="DN46" s="1106">
        <v>-2.4675438199999999</v>
      </c>
      <c r="DO46" s="1106">
        <v>-2.4675438199999999</v>
      </c>
      <c r="DP46" s="1106">
        <v>-4.38374709</v>
      </c>
      <c r="DQ46" s="1106">
        <v>-24.3038028</v>
      </c>
      <c r="DR46" s="1106">
        <v>-19.185724879999999</v>
      </c>
      <c r="DS46" s="1106">
        <v>-47.873274769999995</v>
      </c>
      <c r="DT46" s="1106">
        <v>-50.340818589999998</v>
      </c>
      <c r="DU46" s="1106">
        <v>-24.3038028</v>
      </c>
      <c r="DV46" s="1106">
        <v>0</v>
      </c>
      <c r="DW46" s="1106">
        <v>-17.789694870000002</v>
      </c>
      <c r="DX46" s="1106">
        <v>-42.093497670000005</v>
      </c>
      <c r="DY46" s="1106">
        <v>0</v>
      </c>
      <c r="DZ46" s="1106">
        <v>0</v>
      </c>
      <c r="EA46" s="1106">
        <v>0</v>
      </c>
      <c r="EB46" s="1106">
        <v>0</v>
      </c>
      <c r="EC46" s="1100">
        <v>-92.434316259999989</v>
      </c>
      <c r="ED46" s="1101">
        <v>-5.1441015799999992</v>
      </c>
      <c r="EE46" s="1090">
        <v>0</v>
      </c>
      <c r="EF46" s="1090">
        <v>-10.88761343</v>
      </c>
      <c r="EG46" s="1090">
        <v>-16.031715009999999</v>
      </c>
      <c r="EH46" s="1090">
        <v>0</v>
      </c>
      <c r="EI46" s="1090">
        <v>-5.3510210999999996</v>
      </c>
      <c r="EJ46" s="1090">
        <v>-19.982871650000003</v>
      </c>
      <c r="EK46" s="1090">
        <v>-25.33389275</v>
      </c>
      <c r="EL46" s="1090">
        <v>-0.43049286999999997</v>
      </c>
      <c r="EM46" s="1090">
        <v>0</v>
      </c>
      <c r="EN46" s="1090">
        <v>-29.824485639999999</v>
      </c>
      <c r="EO46" s="1090">
        <v>-30.254978510000001</v>
      </c>
      <c r="EP46" s="1090">
        <v>-11.422105009999999</v>
      </c>
      <c r="EQ46" s="1090">
        <v>0</v>
      </c>
      <c r="ER46" s="1090">
        <v>-20.88779319</v>
      </c>
      <c r="ES46" s="1090">
        <v>-32.309898200000006</v>
      </c>
      <c r="ET46" s="1095">
        <v>-103.93048447</v>
      </c>
      <c r="EU46" s="1096"/>
      <c r="EV46" s="1090"/>
      <c r="EW46" s="1090"/>
      <c r="EX46" s="1090"/>
      <c r="EY46" s="1090"/>
      <c r="EZ46" s="1090"/>
      <c r="FA46" s="1090"/>
      <c r="FB46" s="1090"/>
      <c r="FC46" s="1090"/>
      <c r="FD46" s="1090"/>
      <c r="FE46" s="1090"/>
      <c r="FF46" s="1090"/>
      <c r="FG46" s="1090"/>
      <c r="FH46" s="1090"/>
      <c r="FI46" s="1090">
        <v>0</v>
      </c>
      <c r="FJ46" s="1090">
        <v>0</v>
      </c>
      <c r="FK46" s="1090">
        <v>0</v>
      </c>
      <c r="FL46" s="1096">
        <v>0</v>
      </c>
      <c r="FM46" s="1090">
        <v>0</v>
      </c>
      <c r="FN46" s="1090">
        <v>0</v>
      </c>
      <c r="FO46" s="930">
        <f t="shared" si="0"/>
        <v>0</v>
      </c>
      <c r="FP46" s="1090">
        <v>0</v>
      </c>
      <c r="FQ46" s="1090">
        <v>0</v>
      </c>
      <c r="FR46" s="1090">
        <v>0</v>
      </c>
      <c r="FS46" s="930">
        <f t="shared" si="1"/>
        <v>0</v>
      </c>
      <c r="FT46" s="1090">
        <v>0</v>
      </c>
      <c r="FU46" s="1090">
        <v>0</v>
      </c>
      <c r="FV46" s="1090">
        <v>0</v>
      </c>
      <c r="FW46" s="930">
        <f t="shared" si="2"/>
        <v>0</v>
      </c>
      <c r="FX46" s="1090">
        <v>0</v>
      </c>
      <c r="FY46" s="1090">
        <v>0</v>
      </c>
      <c r="FZ46" s="1090">
        <v>0</v>
      </c>
      <c r="GA46" s="1090">
        <v>0</v>
      </c>
      <c r="GB46" s="1095">
        <v>0</v>
      </c>
      <c r="GC46" s="1096">
        <v>0</v>
      </c>
      <c r="GD46" s="1090">
        <v>0</v>
      </c>
      <c r="GE46" s="1090">
        <v>0</v>
      </c>
      <c r="GF46" s="930">
        <f t="shared" si="3"/>
        <v>0</v>
      </c>
      <c r="GG46" s="930">
        <v>0</v>
      </c>
      <c r="GH46" s="930">
        <v>0</v>
      </c>
      <c r="GI46" s="930">
        <v>0</v>
      </c>
      <c r="GJ46" s="930">
        <f t="shared" si="4"/>
        <v>0</v>
      </c>
      <c r="GK46" s="930"/>
      <c r="GL46" s="930"/>
      <c r="GM46" s="930"/>
      <c r="GN46" s="930">
        <f t="shared" si="5"/>
        <v>0</v>
      </c>
      <c r="GO46" s="930"/>
      <c r="GP46" s="1090"/>
      <c r="GQ46" s="1090"/>
      <c r="GR46" s="1090">
        <f t="shared" si="6"/>
        <v>0</v>
      </c>
      <c r="GS46" s="1084">
        <f t="shared" si="7"/>
        <v>0</v>
      </c>
      <c r="GT46" s="1090"/>
      <c r="GU46" s="1090"/>
      <c r="GV46" s="1090"/>
      <c r="GW46" s="1090"/>
      <c r="GX46" s="1090"/>
      <c r="GY46" s="1090"/>
      <c r="GZ46" s="1090"/>
      <c r="HA46" s="1090"/>
      <c r="HB46" s="1090"/>
      <c r="HC46" s="1090"/>
      <c r="HD46" s="1090"/>
      <c r="HE46" s="1090"/>
      <c r="HF46" s="1090"/>
      <c r="HG46" s="1090"/>
      <c r="HH46" s="1090"/>
      <c r="HI46" s="1090"/>
      <c r="HJ46" s="1084"/>
      <c r="HK46" s="1085"/>
      <c r="HL46" s="930"/>
      <c r="HM46" s="930"/>
      <c r="HN46" s="930"/>
      <c r="HO46" s="930"/>
      <c r="HP46" s="930"/>
      <c r="HQ46" s="930"/>
      <c r="HR46" s="930"/>
      <c r="HS46" s="930"/>
      <c r="HT46" s="930"/>
      <c r="HU46" s="930"/>
      <c r="HV46" s="930"/>
      <c r="HW46" s="930"/>
      <c r="HX46" s="930"/>
      <c r="HY46" s="930"/>
      <c r="HZ46" s="930"/>
      <c r="IA46" s="1084"/>
      <c r="IB46" s="1085"/>
      <c r="IC46" s="930"/>
      <c r="ID46" s="930"/>
      <c r="IE46" s="1084"/>
    </row>
    <row r="47" spans="1:240" s="1097" customFormat="1" ht="24" hidden="1" customHeight="1">
      <c r="A47" s="1078" t="s">
        <v>898</v>
      </c>
      <c r="B47" s="1091">
        <v>0</v>
      </c>
      <c r="C47" s="1091">
        <v>0</v>
      </c>
      <c r="D47" s="1091">
        <v>0</v>
      </c>
      <c r="E47" s="1091">
        <v>0</v>
      </c>
      <c r="F47" s="1091">
        <v>0</v>
      </c>
      <c r="G47" s="1091">
        <v>0</v>
      </c>
      <c r="H47" s="1091">
        <v>0</v>
      </c>
      <c r="I47" s="1091">
        <v>0</v>
      </c>
      <c r="J47" s="1091">
        <v>0</v>
      </c>
      <c r="K47" s="1091">
        <v>0</v>
      </c>
      <c r="L47" s="1091">
        <v>0</v>
      </c>
      <c r="M47" s="1091">
        <v>0</v>
      </c>
      <c r="N47" s="1091">
        <v>0</v>
      </c>
      <c r="O47" s="1091">
        <v>0</v>
      </c>
      <c r="P47" s="1091">
        <v>0</v>
      </c>
      <c r="Q47" s="1091">
        <v>0</v>
      </c>
      <c r="R47" s="1091">
        <v>0</v>
      </c>
      <c r="S47" s="1091"/>
      <c r="T47" s="1091">
        <v>0</v>
      </c>
      <c r="U47" s="1091">
        <v>0</v>
      </c>
      <c r="V47" s="1091">
        <v>0</v>
      </c>
      <c r="W47" s="1091">
        <v>0</v>
      </c>
      <c r="X47" s="1091">
        <v>0</v>
      </c>
      <c r="Y47" s="1091">
        <v>0</v>
      </c>
      <c r="Z47" s="1091">
        <v>0</v>
      </c>
      <c r="AA47" s="1091">
        <v>0</v>
      </c>
      <c r="AM47" s="1090">
        <v>0</v>
      </c>
      <c r="AN47" s="1090">
        <v>0</v>
      </c>
      <c r="AO47" s="1090">
        <v>0</v>
      </c>
      <c r="AP47" s="1090">
        <v>0</v>
      </c>
      <c r="AQ47" s="1090">
        <v>0</v>
      </c>
      <c r="AR47" s="1090">
        <v>0</v>
      </c>
      <c r="AS47" s="1090">
        <v>0</v>
      </c>
      <c r="AT47" s="1090">
        <v>0</v>
      </c>
      <c r="AU47" s="1090">
        <v>0</v>
      </c>
      <c r="AV47" s="1090">
        <v>0</v>
      </c>
      <c r="AW47" s="1090"/>
      <c r="AX47" s="1096">
        <v>0</v>
      </c>
      <c r="AY47" s="1090">
        <v>0</v>
      </c>
      <c r="AZ47" s="1090">
        <v>0</v>
      </c>
      <c r="BA47" s="1090">
        <v>0</v>
      </c>
      <c r="BB47" s="1090">
        <v>0</v>
      </c>
      <c r="BC47" s="1090">
        <v>0</v>
      </c>
      <c r="BD47" s="1090">
        <v>0</v>
      </c>
      <c r="BE47" s="1090">
        <v>0</v>
      </c>
      <c r="BF47" s="1090">
        <v>0</v>
      </c>
      <c r="BG47" s="1090">
        <v>0</v>
      </c>
      <c r="BH47" s="1090">
        <v>0</v>
      </c>
      <c r="BI47" s="1090">
        <v>0</v>
      </c>
      <c r="BJ47" s="1090">
        <v>-89.259686233875001</v>
      </c>
      <c r="BK47" s="1090">
        <v>-19.050603715867503</v>
      </c>
      <c r="BL47" s="1090">
        <v>0</v>
      </c>
      <c r="BM47" s="1090">
        <v>-108.31028994974251</v>
      </c>
      <c r="BN47" s="2669"/>
      <c r="BO47" s="2670"/>
      <c r="BP47" s="2670"/>
      <c r="BQ47" s="2670"/>
      <c r="BU47" s="1106"/>
      <c r="BV47" s="1106"/>
      <c r="BW47" s="1106"/>
      <c r="BX47" s="1106"/>
      <c r="BY47" s="1106"/>
      <c r="BZ47" s="1106"/>
      <c r="CA47" s="1106"/>
      <c r="CB47" s="1106"/>
      <c r="CC47" s="1107"/>
      <c r="CD47" s="1108">
        <v>-31.966154760000002</v>
      </c>
      <c r="CE47" s="1106">
        <v>-12.21723437</v>
      </c>
      <c r="CF47" s="1106">
        <v>-18.413535299999999</v>
      </c>
      <c r="CG47" s="1106">
        <v>-62.596924430000008</v>
      </c>
      <c r="CH47" s="1106"/>
      <c r="CI47" s="1106"/>
      <c r="CJ47" s="1106"/>
      <c r="CK47" s="1106"/>
      <c r="CL47" s="1106"/>
      <c r="CM47" s="1106"/>
      <c r="CN47" s="1106"/>
      <c r="CO47" s="1106"/>
      <c r="CP47" s="1106"/>
      <c r="CQ47" s="1106"/>
      <c r="CR47" s="1106"/>
      <c r="CS47" s="1106"/>
      <c r="CT47" s="1107"/>
      <c r="CU47" s="1106">
        <v>0</v>
      </c>
      <c r="CV47" s="1106">
        <v>0</v>
      </c>
      <c r="CW47" s="1106">
        <v>0</v>
      </c>
      <c r="CX47" s="1106">
        <v>0</v>
      </c>
      <c r="CY47" s="1106">
        <v>0</v>
      </c>
      <c r="CZ47" s="1106">
        <v>0</v>
      </c>
      <c r="DA47" s="1106">
        <v>0</v>
      </c>
      <c r="DB47" s="1106">
        <v>0</v>
      </c>
      <c r="DC47" s="1106">
        <v>0</v>
      </c>
      <c r="DD47" s="1106">
        <v>0</v>
      </c>
      <c r="DE47" s="1106">
        <v>0</v>
      </c>
      <c r="DF47" s="1106">
        <v>0</v>
      </c>
      <c r="DG47" s="1106"/>
      <c r="DH47" s="1106"/>
      <c r="DI47" s="1106"/>
      <c r="DJ47" s="1106"/>
      <c r="DK47" s="1107"/>
      <c r="DL47" s="1108">
        <v>0</v>
      </c>
      <c r="DM47" s="1106">
        <v>0</v>
      </c>
      <c r="DN47" s="1106">
        <v>0</v>
      </c>
      <c r="DO47" s="1106">
        <v>0</v>
      </c>
      <c r="DP47" s="1106">
        <v>0</v>
      </c>
      <c r="DQ47" s="1106">
        <v>0</v>
      </c>
      <c r="DR47" s="1106">
        <v>0</v>
      </c>
      <c r="DS47" s="1106">
        <v>0</v>
      </c>
      <c r="DT47" s="1106">
        <v>0</v>
      </c>
      <c r="DU47" s="1106">
        <v>0</v>
      </c>
      <c r="DV47" s="1106">
        <v>0</v>
      </c>
      <c r="DW47" s="1106">
        <v>0</v>
      </c>
      <c r="DX47" s="1106">
        <v>0</v>
      </c>
      <c r="DY47" s="1106">
        <v>0</v>
      </c>
      <c r="DZ47" s="1106">
        <v>0</v>
      </c>
      <c r="EA47" s="1106">
        <v>0</v>
      </c>
      <c r="EB47" s="1106">
        <v>0</v>
      </c>
      <c r="EC47" s="1100">
        <v>0</v>
      </c>
      <c r="ED47" s="1101">
        <v>0</v>
      </c>
      <c r="EE47" s="1090">
        <v>0</v>
      </c>
      <c r="EF47" s="1090">
        <v>0</v>
      </c>
      <c r="EG47" s="1090">
        <v>0</v>
      </c>
      <c r="EH47" s="1090">
        <v>0</v>
      </c>
      <c r="EI47" s="1090">
        <v>0</v>
      </c>
      <c r="EJ47" s="1090">
        <v>0</v>
      </c>
      <c r="EK47" s="1090">
        <v>0</v>
      </c>
      <c r="EL47" s="1090">
        <v>0</v>
      </c>
      <c r="EM47" s="1090">
        <v>0</v>
      </c>
      <c r="EN47" s="1090">
        <v>0</v>
      </c>
      <c r="EO47" s="1090">
        <v>0</v>
      </c>
      <c r="EP47" s="1090">
        <v>0</v>
      </c>
      <c r="EQ47" s="1090">
        <v>0</v>
      </c>
      <c r="ER47" s="1090">
        <v>0</v>
      </c>
      <c r="ES47" s="1090">
        <v>0</v>
      </c>
      <c r="ET47" s="1095">
        <v>0</v>
      </c>
      <c r="EU47" s="1096"/>
      <c r="EV47" s="1090"/>
      <c r="EW47" s="1090"/>
      <c r="EX47" s="1090"/>
      <c r="EY47" s="1090"/>
      <c r="EZ47" s="1090"/>
      <c r="FA47" s="1090"/>
      <c r="FB47" s="1090"/>
      <c r="FC47" s="1090"/>
      <c r="FD47" s="1090"/>
      <c r="FE47" s="1090"/>
      <c r="FF47" s="1090"/>
      <c r="FG47" s="1090"/>
      <c r="FH47" s="1090"/>
      <c r="FI47" s="1090">
        <v>0</v>
      </c>
      <c r="FJ47" s="1090">
        <v>0</v>
      </c>
      <c r="FK47" s="1090">
        <v>0</v>
      </c>
      <c r="FL47" s="1096">
        <v>0</v>
      </c>
      <c r="FM47" s="1090">
        <v>0</v>
      </c>
      <c r="FN47" s="1090">
        <v>0</v>
      </c>
      <c r="FO47" s="930">
        <f t="shared" si="0"/>
        <v>0</v>
      </c>
      <c r="FP47" s="1090">
        <v>0</v>
      </c>
      <c r="FQ47" s="1090">
        <v>0</v>
      </c>
      <c r="FR47" s="1090">
        <v>0</v>
      </c>
      <c r="FS47" s="930">
        <f t="shared" si="1"/>
        <v>0</v>
      </c>
      <c r="FT47" s="1090">
        <v>0</v>
      </c>
      <c r="FU47" s="1090">
        <v>0</v>
      </c>
      <c r="FV47" s="1090">
        <v>0</v>
      </c>
      <c r="FW47" s="930">
        <f t="shared" si="2"/>
        <v>0</v>
      </c>
      <c r="FX47" s="1090">
        <v>0</v>
      </c>
      <c r="FY47" s="1090">
        <v>0</v>
      </c>
      <c r="FZ47" s="1090">
        <v>0</v>
      </c>
      <c r="GA47" s="1090">
        <v>0</v>
      </c>
      <c r="GB47" s="1095">
        <v>0</v>
      </c>
      <c r="GC47" s="1096">
        <v>0</v>
      </c>
      <c r="GD47" s="1090">
        <v>0</v>
      </c>
      <c r="GE47" s="1090">
        <v>0</v>
      </c>
      <c r="GF47" s="930">
        <f t="shared" si="3"/>
        <v>0</v>
      </c>
      <c r="GG47" s="930">
        <v>0</v>
      </c>
      <c r="GH47" s="930">
        <v>0</v>
      </c>
      <c r="GI47" s="930">
        <v>0</v>
      </c>
      <c r="GJ47" s="930">
        <f t="shared" si="4"/>
        <v>0</v>
      </c>
      <c r="GK47" s="930"/>
      <c r="GL47" s="930"/>
      <c r="GM47" s="930"/>
      <c r="GN47" s="930">
        <f t="shared" si="5"/>
        <v>0</v>
      </c>
      <c r="GO47" s="930"/>
      <c r="GP47" s="1090"/>
      <c r="GQ47" s="1090"/>
      <c r="GR47" s="1090">
        <f t="shared" si="6"/>
        <v>0</v>
      </c>
      <c r="GS47" s="1084">
        <f t="shared" si="7"/>
        <v>0</v>
      </c>
      <c r="GT47" s="1090"/>
      <c r="GU47" s="1090"/>
      <c r="GV47" s="1090"/>
      <c r="GW47" s="1090"/>
      <c r="GX47" s="1090"/>
      <c r="GY47" s="1090"/>
      <c r="GZ47" s="1090"/>
      <c r="HA47" s="1090"/>
      <c r="HB47" s="1090"/>
      <c r="HC47" s="1090"/>
      <c r="HD47" s="1090"/>
      <c r="HE47" s="1090"/>
      <c r="HF47" s="1090"/>
      <c r="HG47" s="1090"/>
      <c r="HH47" s="1090"/>
      <c r="HI47" s="1090"/>
      <c r="HJ47" s="1084"/>
      <c r="HK47" s="1085"/>
      <c r="HL47" s="930"/>
      <c r="HM47" s="930"/>
      <c r="HN47" s="930"/>
      <c r="HO47" s="930"/>
      <c r="HP47" s="930"/>
      <c r="HQ47" s="930"/>
      <c r="HR47" s="930"/>
      <c r="HS47" s="930"/>
      <c r="HT47" s="930"/>
      <c r="HU47" s="930"/>
      <c r="HV47" s="930"/>
      <c r="HW47" s="930"/>
      <c r="HX47" s="930"/>
      <c r="HY47" s="930"/>
      <c r="HZ47" s="930"/>
      <c r="IA47" s="1084"/>
      <c r="IB47" s="1085"/>
      <c r="IC47" s="930"/>
      <c r="ID47" s="930"/>
      <c r="IE47" s="1084"/>
    </row>
    <row r="48" spans="1:240" s="1097" customFormat="1" ht="24" hidden="1" customHeight="1">
      <c r="A48" s="1078" t="s">
        <v>899</v>
      </c>
      <c r="B48" s="1091">
        <v>0</v>
      </c>
      <c r="C48" s="1091">
        <v>0</v>
      </c>
      <c r="D48" s="1091">
        <v>0</v>
      </c>
      <c r="E48" s="1091">
        <v>0</v>
      </c>
      <c r="F48" s="1091">
        <v>0</v>
      </c>
      <c r="G48" s="1091">
        <v>0</v>
      </c>
      <c r="H48" s="1091">
        <v>0</v>
      </c>
      <c r="I48" s="1091">
        <v>0</v>
      </c>
      <c r="J48" s="1091">
        <v>0</v>
      </c>
      <c r="K48" s="1091">
        <v>0</v>
      </c>
      <c r="L48" s="1091">
        <v>0</v>
      </c>
      <c r="M48" s="1091">
        <v>0</v>
      </c>
      <c r="N48" s="1091">
        <v>0</v>
      </c>
      <c r="O48" s="1091">
        <v>354.99194</v>
      </c>
      <c r="P48" s="1091">
        <v>0</v>
      </c>
      <c r="Q48" s="1091">
        <v>354.99194</v>
      </c>
      <c r="R48" s="1091">
        <v>354.99194</v>
      </c>
      <c r="S48" s="1091"/>
      <c r="T48" s="1091">
        <v>0</v>
      </c>
      <c r="U48" s="1091">
        <v>0</v>
      </c>
      <c r="V48" s="1091">
        <v>0</v>
      </c>
      <c r="W48" s="1091">
        <v>0</v>
      </c>
      <c r="X48" s="1091">
        <v>0</v>
      </c>
      <c r="Y48" s="1091">
        <v>0</v>
      </c>
      <c r="Z48" s="1091">
        <v>0</v>
      </c>
      <c r="AA48" s="1091">
        <v>0</v>
      </c>
      <c r="AM48" s="1090"/>
      <c r="AN48" s="1090"/>
      <c r="AO48" s="1090"/>
      <c r="AP48" s="1090"/>
      <c r="AQ48" s="1090"/>
      <c r="AR48" s="1090"/>
      <c r="AS48" s="1090"/>
      <c r="AT48" s="1090"/>
      <c r="AU48" s="1090"/>
      <c r="AV48" s="1090"/>
      <c r="AW48" s="1090"/>
      <c r="AX48" s="1096"/>
      <c r="AY48" s="1090"/>
      <c r="AZ48" s="1090"/>
      <c r="BA48" s="1090"/>
      <c r="BB48" s="1090"/>
      <c r="BC48" s="1090"/>
      <c r="BD48" s="1090"/>
      <c r="BE48" s="1090"/>
      <c r="BF48" s="1090"/>
      <c r="BG48" s="1090"/>
      <c r="BH48" s="1090"/>
      <c r="BI48" s="1090"/>
      <c r="BJ48" s="1090">
        <v>-89.259686233875001</v>
      </c>
      <c r="BK48" s="1090">
        <v>-13.335422601107252</v>
      </c>
      <c r="BL48" s="1090">
        <v>0</v>
      </c>
      <c r="BM48" s="1090">
        <v>-102.59510883498226</v>
      </c>
      <c r="BN48" s="2669"/>
      <c r="BO48" s="2670"/>
      <c r="BP48" s="2670"/>
      <c r="BQ48" s="2670"/>
      <c r="BU48" s="1106"/>
      <c r="BV48" s="1106"/>
      <c r="BW48" s="1106"/>
      <c r="BX48" s="1106"/>
      <c r="BY48" s="1106"/>
      <c r="BZ48" s="1106"/>
      <c r="CA48" s="1106"/>
      <c r="CB48" s="1106"/>
      <c r="CC48" s="1107"/>
      <c r="CD48" s="1108"/>
      <c r="CE48" s="1106"/>
      <c r="CF48" s="1106"/>
      <c r="CG48" s="1106"/>
      <c r="CH48" s="1106"/>
      <c r="CI48" s="1106"/>
      <c r="CJ48" s="1106"/>
      <c r="CK48" s="1106"/>
      <c r="CL48" s="1106"/>
      <c r="CM48" s="1106"/>
      <c r="CN48" s="1106"/>
      <c r="CO48" s="1106"/>
      <c r="CP48" s="1106"/>
      <c r="CQ48" s="1106"/>
      <c r="CR48" s="1106"/>
      <c r="CS48" s="1106"/>
      <c r="CT48" s="1107"/>
      <c r="CU48" s="1106">
        <v>0</v>
      </c>
      <c r="CV48" s="1106">
        <v>0</v>
      </c>
      <c r="CW48" s="1106">
        <v>0</v>
      </c>
      <c r="CX48" s="1106">
        <v>0</v>
      </c>
      <c r="CY48" s="1106"/>
      <c r="CZ48" s="1106"/>
      <c r="DA48" s="1106"/>
      <c r="DB48" s="1106"/>
      <c r="DC48" s="1106"/>
      <c r="DD48" s="1106"/>
      <c r="DE48" s="1106"/>
      <c r="DF48" s="1106"/>
      <c r="DG48" s="1106"/>
      <c r="DH48" s="1106"/>
      <c r="DI48" s="1106"/>
      <c r="DJ48" s="1106"/>
      <c r="DK48" s="1107"/>
      <c r="DL48" s="1108"/>
      <c r="DM48" s="1106"/>
      <c r="DN48" s="1106"/>
      <c r="DO48" s="1106"/>
      <c r="DP48" s="1106"/>
      <c r="DQ48" s="1106"/>
      <c r="DR48" s="1106"/>
      <c r="DS48" s="1106"/>
      <c r="DT48" s="1106"/>
      <c r="DU48" s="1106"/>
      <c r="DV48" s="1106"/>
      <c r="DW48" s="1106"/>
      <c r="DX48" s="1106"/>
      <c r="DY48" s="1106"/>
      <c r="DZ48" s="1106"/>
      <c r="EA48" s="1106"/>
      <c r="EB48" s="1106"/>
      <c r="EC48" s="1100"/>
      <c r="ED48" s="1101"/>
      <c r="EE48" s="1090"/>
      <c r="EF48" s="1090"/>
      <c r="EG48" s="1090"/>
      <c r="EH48" s="1090"/>
      <c r="EI48" s="1090"/>
      <c r="EJ48" s="1090"/>
      <c r="EK48" s="1090"/>
      <c r="EL48" s="1090"/>
      <c r="EM48" s="1090"/>
      <c r="EN48" s="1090"/>
      <c r="EO48" s="1090"/>
      <c r="EP48" s="1090"/>
      <c r="EQ48" s="1090"/>
      <c r="ER48" s="1090"/>
      <c r="ES48" s="1090"/>
      <c r="ET48" s="1095"/>
      <c r="EU48" s="1096"/>
      <c r="EV48" s="1090"/>
      <c r="EW48" s="1090"/>
      <c r="EX48" s="1090"/>
      <c r="EY48" s="1090"/>
      <c r="EZ48" s="1090"/>
      <c r="FA48" s="1090"/>
      <c r="FB48" s="1090"/>
      <c r="FC48" s="1090"/>
      <c r="FD48" s="1090"/>
      <c r="FE48" s="1090"/>
      <c r="FF48" s="1090"/>
      <c r="FG48" s="1090"/>
      <c r="FH48" s="1090"/>
      <c r="FI48" s="1090">
        <v>0</v>
      </c>
      <c r="FJ48" s="1090">
        <v>0</v>
      </c>
      <c r="FK48" s="1090">
        <v>0</v>
      </c>
      <c r="FL48" s="1096">
        <v>0</v>
      </c>
      <c r="FM48" s="1090">
        <v>0</v>
      </c>
      <c r="FN48" s="1090">
        <v>0</v>
      </c>
      <c r="FO48" s="930">
        <f t="shared" si="0"/>
        <v>0</v>
      </c>
      <c r="FP48" s="1090">
        <v>0</v>
      </c>
      <c r="FQ48" s="1090">
        <v>0</v>
      </c>
      <c r="FR48" s="1090">
        <v>0</v>
      </c>
      <c r="FS48" s="930">
        <f t="shared" si="1"/>
        <v>0</v>
      </c>
      <c r="FT48" s="1090">
        <v>0</v>
      </c>
      <c r="FU48" s="1090">
        <v>0</v>
      </c>
      <c r="FV48" s="1090">
        <v>0</v>
      </c>
      <c r="FW48" s="930">
        <f t="shared" si="2"/>
        <v>0</v>
      </c>
      <c r="FX48" s="1090">
        <v>0</v>
      </c>
      <c r="FY48" s="1090">
        <v>0</v>
      </c>
      <c r="FZ48" s="1090">
        <v>0</v>
      </c>
      <c r="GA48" s="1090">
        <v>0</v>
      </c>
      <c r="GB48" s="1095">
        <v>0</v>
      </c>
      <c r="GC48" s="1096">
        <v>0</v>
      </c>
      <c r="GD48" s="1090">
        <v>0</v>
      </c>
      <c r="GE48" s="1090">
        <v>0</v>
      </c>
      <c r="GF48" s="930">
        <f t="shared" si="3"/>
        <v>0</v>
      </c>
      <c r="GG48" s="930">
        <v>0</v>
      </c>
      <c r="GH48" s="930">
        <v>0</v>
      </c>
      <c r="GI48" s="930">
        <v>0</v>
      </c>
      <c r="GJ48" s="930">
        <f t="shared" si="4"/>
        <v>0</v>
      </c>
      <c r="GK48" s="930"/>
      <c r="GL48" s="930"/>
      <c r="GM48" s="930"/>
      <c r="GN48" s="930">
        <f t="shared" si="5"/>
        <v>0</v>
      </c>
      <c r="GO48" s="930"/>
      <c r="GP48" s="1090"/>
      <c r="GQ48" s="1090"/>
      <c r="GR48" s="1090">
        <f t="shared" si="6"/>
        <v>0</v>
      </c>
      <c r="GS48" s="1084">
        <f t="shared" si="7"/>
        <v>0</v>
      </c>
      <c r="GT48" s="1090"/>
      <c r="GU48" s="1090"/>
      <c r="GV48" s="1090"/>
      <c r="GW48" s="1090"/>
      <c r="GX48" s="1090"/>
      <c r="GY48" s="1090"/>
      <c r="GZ48" s="1090"/>
      <c r="HA48" s="1090"/>
      <c r="HB48" s="1090"/>
      <c r="HC48" s="1090"/>
      <c r="HD48" s="1090"/>
      <c r="HE48" s="1090"/>
      <c r="HF48" s="1090"/>
      <c r="HG48" s="1090"/>
      <c r="HH48" s="1090"/>
      <c r="HI48" s="1090"/>
      <c r="HJ48" s="1084"/>
      <c r="HK48" s="1085"/>
      <c r="HL48" s="930"/>
      <c r="HM48" s="930"/>
      <c r="HN48" s="930"/>
      <c r="HO48" s="930"/>
      <c r="HP48" s="930"/>
      <c r="HQ48" s="930"/>
      <c r="HR48" s="930"/>
      <c r="HS48" s="930"/>
      <c r="HT48" s="930"/>
      <c r="HU48" s="930"/>
      <c r="HV48" s="930"/>
      <c r="HW48" s="930"/>
      <c r="HX48" s="930"/>
      <c r="HY48" s="930"/>
      <c r="HZ48" s="930"/>
      <c r="IA48" s="1084"/>
      <c r="IB48" s="1085"/>
      <c r="IC48" s="930"/>
      <c r="ID48" s="930"/>
      <c r="IE48" s="1084"/>
    </row>
    <row r="49" spans="1:239" s="1053" customFormat="1" ht="21" customHeight="1">
      <c r="A49" s="1109" t="s">
        <v>900</v>
      </c>
      <c r="B49" s="1068"/>
      <c r="C49" s="1068"/>
      <c r="D49" s="1068"/>
      <c r="E49" s="1068"/>
      <c r="F49" s="1068"/>
      <c r="G49" s="1068"/>
      <c r="H49" s="1068"/>
      <c r="I49" s="1068"/>
      <c r="J49" s="1068"/>
      <c r="K49" s="1068"/>
      <c r="L49" s="1068"/>
      <c r="M49" s="1068"/>
      <c r="N49" s="1068"/>
      <c r="O49" s="1068"/>
      <c r="P49" s="1068"/>
      <c r="Q49" s="1068">
        <v>0</v>
      </c>
      <c r="R49" s="1068">
        <v>0</v>
      </c>
      <c r="S49" s="1068"/>
      <c r="T49" s="1068">
        <v>0</v>
      </c>
      <c r="U49" s="1068">
        <v>-82.197709115421105</v>
      </c>
      <c r="V49" s="1068">
        <v>0</v>
      </c>
      <c r="W49" s="1068">
        <v>-82.197709115421105</v>
      </c>
      <c r="X49" s="1068">
        <v>-134.55503220338002</v>
      </c>
      <c r="Y49" s="1068">
        <v>0</v>
      </c>
      <c r="Z49" s="1068">
        <v>-139.40021458007996</v>
      </c>
      <c r="AA49" s="1068">
        <v>-273.95524678345998</v>
      </c>
      <c r="AB49" s="1068">
        <v>0</v>
      </c>
      <c r="AC49" s="1068">
        <v>-239.10741785716004</v>
      </c>
      <c r="AD49" s="1068">
        <v>0</v>
      </c>
      <c r="AE49" s="1068">
        <v>-239.10741785716004</v>
      </c>
      <c r="AF49" s="1068">
        <v>-14.98408001486218</v>
      </c>
      <c r="AG49" s="1068">
        <v>0</v>
      </c>
      <c r="AH49" s="1068">
        <v>-67.471388503115492</v>
      </c>
      <c r="AI49" s="1068">
        <v>-82.455468517977678</v>
      </c>
      <c r="AJ49" s="1068">
        <v>-677.71584227401877</v>
      </c>
      <c r="AK49" s="1068"/>
      <c r="AL49" s="1068"/>
      <c r="AM49" s="1068">
        <v>0</v>
      </c>
      <c r="AN49" s="1068">
        <v>-187.39993850525155</v>
      </c>
      <c r="AO49" s="1068">
        <v>-198.2740283302318</v>
      </c>
      <c r="AP49" s="1068">
        <v>-385.67396683548333</v>
      </c>
      <c r="AQ49" s="1068">
        <v>0</v>
      </c>
      <c r="AR49" s="1068">
        <v>439.86955667745963</v>
      </c>
      <c r="AS49" s="1068">
        <v>0</v>
      </c>
      <c r="AT49" s="1068">
        <v>439.86955667745963</v>
      </c>
      <c r="AU49" s="1068">
        <v>-142.49114470730132</v>
      </c>
      <c r="AV49" s="1068">
        <v>223.66945680381866</v>
      </c>
      <c r="AW49" s="1068"/>
      <c r="AX49" s="1189">
        <v>0</v>
      </c>
      <c r="AY49" s="1068">
        <v>0</v>
      </c>
      <c r="AZ49" s="1068">
        <v>0</v>
      </c>
      <c r="BA49" s="1068">
        <v>0</v>
      </c>
      <c r="BB49" s="1068">
        <v>205.71777009346198</v>
      </c>
      <c r="BC49" s="1068">
        <v>0</v>
      </c>
      <c r="BD49" s="1068">
        <v>0</v>
      </c>
      <c r="BE49" s="1068">
        <v>205.71777009346198</v>
      </c>
      <c r="BF49" s="1068">
        <v>0</v>
      </c>
      <c r="BG49" s="1068">
        <v>-64.100571756659534</v>
      </c>
      <c r="BH49" s="1068">
        <v>0</v>
      </c>
      <c r="BI49" s="1068">
        <v>-64.100571756659534</v>
      </c>
      <c r="BJ49" s="908">
        <v>89.259686196299953</v>
      </c>
      <c r="BK49" s="908">
        <v>-19.050603715867503</v>
      </c>
      <c r="BL49" s="908">
        <v>0</v>
      </c>
      <c r="BM49" s="908">
        <v>-5.7151811147602505</v>
      </c>
      <c r="BN49" s="1180">
        <v>0</v>
      </c>
      <c r="BO49" s="1134">
        <v>1.2910969797644896</v>
      </c>
      <c r="BP49" s="1134">
        <v>0</v>
      </c>
      <c r="BQ49" s="1134">
        <v>1.2910969797644896</v>
      </c>
      <c r="BR49" s="908">
        <v>9.3750352640470069</v>
      </c>
      <c r="BS49" s="908">
        <v>9.5198947561080001</v>
      </c>
      <c r="BT49" s="908">
        <v>0</v>
      </c>
      <c r="BU49" s="1069">
        <v>18.894930020155009</v>
      </c>
      <c r="BV49" s="1069">
        <v>0</v>
      </c>
      <c r="BW49" s="1069">
        <v>160.54282710324566</v>
      </c>
      <c r="BX49" s="1069">
        <v>0</v>
      </c>
      <c r="BY49" s="1069">
        <v>160.54282710324566</v>
      </c>
      <c r="BZ49" s="1069">
        <v>0</v>
      </c>
      <c r="CA49" s="1069">
        <v>-1132.5562944795599</v>
      </c>
      <c r="CB49" s="1069">
        <v>77.783972721797142</v>
      </c>
      <c r="CC49" s="1071">
        <v>-1054.7723217577627</v>
      </c>
      <c r="CD49" s="1072">
        <v>-43.412054144466609</v>
      </c>
      <c r="CE49" s="1069">
        <v>0</v>
      </c>
      <c r="CF49" s="1069">
        <v>0</v>
      </c>
      <c r="CG49" s="1069">
        <v>-43.412054144466609</v>
      </c>
      <c r="CH49" s="1069">
        <v>0</v>
      </c>
      <c r="CI49" s="1069">
        <v>-35.617739825465108</v>
      </c>
      <c r="CJ49" s="1069">
        <v>-14.555816398292166</v>
      </c>
      <c r="CK49" s="1069">
        <v>-50.173556223757267</v>
      </c>
      <c r="CL49" s="1069">
        <v>-27.74331403165257</v>
      </c>
      <c r="CM49" s="1069">
        <v>0</v>
      </c>
      <c r="CN49" s="1069">
        <v>852.10398899711038</v>
      </c>
      <c r="CO49" s="1069">
        <v>824.36067496545786</v>
      </c>
      <c r="CP49" s="1069">
        <v>0</v>
      </c>
      <c r="CQ49" s="1069">
        <v>0</v>
      </c>
      <c r="CR49" s="1069">
        <v>-69.454588745766358</v>
      </c>
      <c r="CS49" s="1069">
        <v>-69.454588745766358</v>
      </c>
      <c r="CT49" s="1071">
        <v>648.94383044919732</v>
      </c>
      <c r="CU49" s="1069">
        <v>0</v>
      </c>
      <c r="CV49" s="1069">
        <v>-146.78912695797814</v>
      </c>
      <c r="CW49" s="1069">
        <v>0</v>
      </c>
      <c r="CX49" s="1069">
        <v>-146.78912695797814</v>
      </c>
      <c r="CY49" s="1069">
        <v>342.37457756476005</v>
      </c>
      <c r="CZ49" s="1069">
        <v>-319.00861975351717</v>
      </c>
      <c r="DA49" s="1069">
        <v>0</v>
      </c>
      <c r="DB49" s="1069">
        <v>23.365957811242879</v>
      </c>
      <c r="DC49" s="1069">
        <v>0</v>
      </c>
      <c r="DD49" s="1069">
        <v>426.25524680589655</v>
      </c>
      <c r="DE49" s="1069">
        <v>-27.627357779783964</v>
      </c>
      <c r="DF49" s="1069">
        <v>398.6278890261126</v>
      </c>
      <c r="DG49" s="1069">
        <v>0</v>
      </c>
      <c r="DH49" s="1069">
        <v>-43.815195866763304</v>
      </c>
      <c r="DI49" s="1069">
        <v>-64.152033248976679</v>
      </c>
      <c r="DJ49" s="1069">
        <v>-107.96722911573997</v>
      </c>
      <c r="DK49" s="1071">
        <v>167.2374907636372</v>
      </c>
      <c r="DL49" s="1072">
        <v>0</v>
      </c>
      <c r="DM49" s="1069">
        <v>0</v>
      </c>
      <c r="DN49" s="1069">
        <v>-110.44465654433915</v>
      </c>
      <c r="DO49" s="1069">
        <v>-110.44465654433915</v>
      </c>
      <c r="DP49" s="1069">
        <v>-166.39053095997929</v>
      </c>
      <c r="DQ49" s="1069">
        <v>-172.98525673851776</v>
      </c>
      <c r="DR49" s="1069">
        <v>0</v>
      </c>
      <c r="DS49" s="1069">
        <v>-339.37578769849705</v>
      </c>
      <c r="DT49" s="1069">
        <v>-449.82044424283617</v>
      </c>
      <c r="DU49" s="1069">
        <v>817.02217803035205</v>
      </c>
      <c r="DV49" s="1069">
        <v>-316.56335262376956</v>
      </c>
      <c r="DW49" s="1069">
        <v>-68.283443538823136</v>
      </c>
      <c r="DX49" s="1069">
        <v>432.17538186775937</v>
      </c>
      <c r="DY49" s="1069">
        <v>0</v>
      </c>
      <c r="DZ49" s="1069">
        <v>0</v>
      </c>
      <c r="EA49" s="1069">
        <v>-134.95981973958914</v>
      </c>
      <c r="EB49" s="1069">
        <v>-134.95981973958914</v>
      </c>
      <c r="EC49" s="1071">
        <v>-147.95474316580817</v>
      </c>
      <c r="ED49" s="1072">
        <v>348.77280628593547</v>
      </c>
      <c r="EE49" s="908">
        <v>0</v>
      </c>
      <c r="EF49" s="908">
        <v>-97.585770343417778</v>
      </c>
      <c r="EG49" s="908">
        <v>251.18703594251767</v>
      </c>
      <c r="EH49" s="908">
        <v>1107.9421047201627</v>
      </c>
      <c r="EI49" s="908">
        <v>-67.721584613262351</v>
      </c>
      <c r="EJ49" s="908">
        <v>0</v>
      </c>
      <c r="EK49" s="908">
        <v>1040.2205201069003</v>
      </c>
      <c r="EL49" s="908">
        <v>-27.864069936397499</v>
      </c>
      <c r="EM49" s="908">
        <v>-20.300552859584407</v>
      </c>
      <c r="EN49" s="908">
        <v>0</v>
      </c>
      <c r="EO49" s="908">
        <v>-48.164622795981906</v>
      </c>
      <c r="EP49" s="908">
        <v>-11.941245606464513</v>
      </c>
      <c r="EQ49" s="908">
        <v>-104.50402335317678</v>
      </c>
      <c r="ER49" s="908">
        <v>-22.684781016743404</v>
      </c>
      <c r="ES49" s="908">
        <v>-139.1300499763847</v>
      </c>
      <c r="ET49" s="1073">
        <v>1104.1128832770514</v>
      </c>
      <c r="EU49" s="1077">
        <v>-122.74566981883332</v>
      </c>
      <c r="EV49" s="908">
        <v>0</v>
      </c>
      <c r="EW49" s="908">
        <v>0</v>
      </c>
      <c r="EX49" s="908">
        <v>-122.74566981883332</v>
      </c>
      <c r="EY49" s="908">
        <v>-141.31459640629583</v>
      </c>
      <c r="EZ49" s="908">
        <v>0</v>
      </c>
      <c r="FA49" s="908">
        <v>-64.710067740347085</v>
      </c>
      <c r="FB49" s="908">
        <v>-206.02466414664292</v>
      </c>
      <c r="FC49" s="908">
        <v>-25.686869424880914</v>
      </c>
      <c r="FD49" s="908">
        <v>0</v>
      </c>
      <c r="FE49" s="908">
        <v>-481.43394810407875</v>
      </c>
      <c r="FF49" s="908">
        <v>-507.12081752895972</v>
      </c>
      <c r="FG49" s="908">
        <v>0</v>
      </c>
      <c r="FH49" s="908">
        <v>0</v>
      </c>
      <c r="FI49" s="908">
        <v>0</v>
      </c>
      <c r="FJ49" s="908">
        <v>0</v>
      </c>
      <c r="FK49" s="908">
        <v>-835.89115149443603</v>
      </c>
      <c r="FL49" s="1077">
        <v>766.76976713417105</v>
      </c>
      <c r="FM49" s="908">
        <v>-64.998615700904381</v>
      </c>
      <c r="FN49" s="908">
        <v>0</v>
      </c>
      <c r="FO49" s="908">
        <f t="shared" si="0"/>
        <v>701.77115143326671</v>
      </c>
      <c r="FP49" s="908">
        <v>-425.31661359670062</v>
      </c>
      <c r="FQ49" s="908">
        <v>0</v>
      </c>
      <c r="FR49" s="908">
        <v>-607.80377578828643</v>
      </c>
      <c r="FS49" s="908">
        <f t="shared" si="1"/>
        <v>-1033.120389384987</v>
      </c>
      <c r="FT49" s="908">
        <v>2083.0328141230266</v>
      </c>
      <c r="FU49" s="908">
        <v>-210.0431134105857</v>
      </c>
      <c r="FV49" s="908">
        <v>-688.89834693851367</v>
      </c>
      <c r="FW49" s="908">
        <f t="shared" si="2"/>
        <v>1184.0913537739273</v>
      </c>
      <c r="FX49" s="908">
        <v>1174.6563293813952</v>
      </c>
      <c r="FY49" s="908">
        <v>-430.59639317051113</v>
      </c>
      <c r="FZ49" s="908">
        <v>-252.91532251541494</v>
      </c>
      <c r="GA49" s="908">
        <v>491.14461369546905</v>
      </c>
      <c r="GB49" s="1073">
        <v>1343.8867295176756</v>
      </c>
      <c r="GC49" s="1077">
        <v>0</v>
      </c>
      <c r="GD49" s="908">
        <v>-164.41736066294939</v>
      </c>
      <c r="GE49" s="908">
        <v>-443.35193959055999</v>
      </c>
      <c r="GF49" s="908">
        <f t="shared" si="3"/>
        <v>-607.76930025350941</v>
      </c>
      <c r="GG49" s="908">
        <v>431.20432447800403</v>
      </c>
      <c r="GH49" s="908">
        <v>-118.91114709205878</v>
      </c>
      <c r="GI49" s="908">
        <v>-120.01467076296842</v>
      </c>
      <c r="GJ49" s="908">
        <f t="shared" si="4"/>
        <v>192.27850662297681</v>
      </c>
      <c r="GK49" s="908">
        <v>-106.3792870633404</v>
      </c>
      <c r="GL49" s="908">
        <v>0</v>
      </c>
      <c r="GM49" s="908">
        <v>-117.91843079292553</v>
      </c>
      <c r="GN49" s="908">
        <f t="shared" si="5"/>
        <v>-224.29771785626593</v>
      </c>
      <c r="GO49" s="908">
        <v>0</v>
      </c>
      <c r="GP49" s="908">
        <v>-123.13225530315607</v>
      </c>
      <c r="GQ49" s="908">
        <v>-201.39556274154205</v>
      </c>
      <c r="GR49" s="908">
        <v>-324.52781804469811</v>
      </c>
      <c r="GS49" s="1073">
        <f t="shared" si="7"/>
        <v>-964.31632953149665</v>
      </c>
      <c r="GT49" s="908">
        <v>0</v>
      </c>
      <c r="GU49" s="908">
        <v>-179.3739250130933</v>
      </c>
      <c r="GV49" s="908">
        <v>-155.54114131256884</v>
      </c>
      <c r="GW49" s="908">
        <v>-334.91506632566211</v>
      </c>
      <c r="GX49" s="908">
        <v>-227.92212643642389</v>
      </c>
      <c r="GY49" s="908">
        <v>-251.22120152100055</v>
      </c>
      <c r="GZ49" s="908">
        <v>0</v>
      </c>
      <c r="HA49" s="908">
        <v>-479.14332795742445</v>
      </c>
      <c r="HB49" s="908">
        <v>-356.02098503675114</v>
      </c>
      <c r="HC49" s="908">
        <v>-69.765457987111091</v>
      </c>
      <c r="HD49" s="908">
        <v>-277.12243339969228</v>
      </c>
      <c r="HE49" s="908">
        <v>-702.90887642355449</v>
      </c>
      <c r="HF49" s="908">
        <v>-72.920731744129782</v>
      </c>
      <c r="HG49" s="908">
        <v>-55.610194205615279</v>
      </c>
      <c r="HH49" s="908">
        <v>-160.14251081400596</v>
      </c>
      <c r="HI49" s="908">
        <v>-288.67343676375106</v>
      </c>
      <c r="HJ49" s="1073">
        <v>-1805.6407074703923</v>
      </c>
      <c r="HK49" s="1077">
        <v>0</v>
      </c>
      <c r="HL49" s="908">
        <v>-509.70974274575042</v>
      </c>
      <c r="HM49" s="908">
        <v>0</v>
      </c>
      <c r="HN49" s="908">
        <v>-509.70974274575042</v>
      </c>
      <c r="HO49" s="908">
        <v>0</v>
      </c>
      <c r="HP49" s="908">
        <v>-164.79207246960985</v>
      </c>
      <c r="HQ49" s="908">
        <v>-45.199168508406011</v>
      </c>
      <c r="HR49" s="908">
        <v>-209.99124097801587</v>
      </c>
      <c r="HS49" s="908">
        <v>-191.51702173727762</v>
      </c>
      <c r="HT49" s="908">
        <v>0</v>
      </c>
      <c r="HU49" s="908">
        <v>0</v>
      </c>
      <c r="HV49" s="908">
        <v>-191.51702173727762</v>
      </c>
      <c r="HW49" s="908">
        <v>0</v>
      </c>
      <c r="HX49" s="908">
        <v>0</v>
      </c>
      <c r="HY49" s="908">
        <v>-251.32786011918841</v>
      </c>
      <c r="HZ49" s="908">
        <v>-251.32786011918841</v>
      </c>
      <c r="IA49" s="1073">
        <v>-1162.5458655802324</v>
      </c>
      <c r="IB49" s="1077">
        <v>-113.35712958436002</v>
      </c>
      <c r="IC49" s="908">
        <v>-595.39421283895672</v>
      </c>
      <c r="ID49" s="908">
        <v>0</v>
      </c>
      <c r="IE49" s="1073">
        <v>-708.75134242331671</v>
      </c>
    </row>
    <row r="50" spans="1:239" ht="21" customHeight="1">
      <c r="A50" s="1121" t="s">
        <v>901</v>
      </c>
      <c r="B50" s="1079"/>
      <c r="C50" s="1079"/>
      <c r="D50" s="1079"/>
      <c r="E50" s="1079"/>
      <c r="F50" s="1079"/>
      <c r="G50" s="1079"/>
      <c r="H50" s="1079"/>
      <c r="I50" s="1079"/>
      <c r="J50" s="1079"/>
      <c r="K50" s="1079"/>
      <c r="L50" s="1079"/>
      <c r="M50" s="1079"/>
      <c r="N50" s="1079"/>
      <c r="O50" s="1079"/>
      <c r="P50" s="1079"/>
      <c r="Q50" s="1079"/>
      <c r="R50" s="1079">
        <v>-90.846470091705257</v>
      </c>
      <c r="S50" s="1079"/>
      <c r="T50" s="1079">
        <v>0</v>
      </c>
      <c r="U50" s="1079">
        <v>-82.197709115421105</v>
      </c>
      <c r="V50" s="1079">
        <v>0</v>
      </c>
      <c r="W50" s="1079">
        <v>-82.197709115421105</v>
      </c>
      <c r="X50" s="1079">
        <v>-134.55503220338002</v>
      </c>
      <c r="Y50" s="1079">
        <v>0</v>
      </c>
      <c r="Z50" s="1079">
        <v>-139.40021458007996</v>
      </c>
      <c r="AA50" s="1079">
        <v>-273.95524678345998</v>
      </c>
      <c r="AB50" s="1079">
        <v>0</v>
      </c>
      <c r="AC50" s="1079">
        <v>-239.10741785716004</v>
      </c>
      <c r="AD50" s="1079">
        <v>0</v>
      </c>
      <c r="AE50" s="1079">
        <v>-239.10741785716004</v>
      </c>
      <c r="AF50" s="1079">
        <v>-14.98408001486218</v>
      </c>
      <c r="AG50" s="1079">
        <v>0</v>
      </c>
      <c r="AH50" s="1079">
        <v>-67.471388503115492</v>
      </c>
      <c r="AI50" s="1079">
        <v>-82.455468517977678</v>
      </c>
      <c r="AJ50" s="1079">
        <v>-677.71584227401877</v>
      </c>
      <c r="AK50" s="1079"/>
      <c r="AL50" s="1079"/>
      <c r="AM50" s="1079">
        <v>0</v>
      </c>
      <c r="AN50" s="1079">
        <v>-187.39993850525155</v>
      </c>
      <c r="AO50" s="1079">
        <v>-198.2740283302318</v>
      </c>
      <c r="AP50" s="1079">
        <v>-385.67396683548333</v>
      </c>
      <c r="AQ50" s="1079">
        <v>0</v>
      </c>
      <c r="AR50" s="1079">
        <v>-59.592193322540396</v>
      </c>
      <c r="AS50" s="1079">
        <v>0</v>
      </c>
      <c r="AT50" s="1079">
        <v>-59.592193322540396</v>
      </c>
      <c r="AU50" s="1079">
        <v>-142.49114470730132</v>
      </c>
      <c r="AV50" s="1079">
        <v>-142.49114470730132</v>
      </c>
      <c r="AW50" s="1079"/>
      <c r="AX50" s="1182">
        <v>0</v>
      </c>
      <c r="AY50" s="1079">
        <v>0</v>
      </c>
      <c r="AZ50" s="1079">
        <v>0</v>
      </c>
      <c r="BA50" s="1079">
        <v>0</v>
      </c>
      <c r="BB50" s="1079">
        <v>0</v>
      </c>
      <c r="BC50" s="1079">
        <v>0</v>
      </c>
      <c r="BD50" s="1079">
        <v>0</v>
      </c>
      <c r="BE50" s="1079">
        <v>0</v>
      </c>
      <c r="BF50" s="1079">
        <v>0</v>
      </c>
      <c r="BG50" s="1079">
        <v>-64.100571756659534</v>
      </c>
      <c r="BH50" s="1079">
        <v>0</v>
      </c>
      <c r="BI50" s="1079">
        <v>-64.100571756659534</v>
      </c>
      <c r="BJ50" s="930">
        <v>-89.259686233875001</v>
      </c>
      <c r="BK50" s="930">
        <v>-19.050603715867503</v>
      </c>
      <c r="BL50" s="930">
        <v>0</v>
      </c>
      <c r="BM50" s="930">
        <v>357.03874486034994</v>
      </c>
      <c r="BN50" s="1145">
        <v>0</v>
      </c>
      <c r="BO50" s="1122">
        <v>-35.802438583991517</v>
      </c>
      <c r="BP50" s="1122">
        <v>0</v>
      </c>
      <c r="BQ50" s="1122">
        <v>-35.802438583991517</v>
      </c>
      <c r="BR50" s="930">
        <v>-35.294734812909986</v>
      </c>
      <c r="BS50" s="930">
        <v>0</v>
      </c>
      <c r="BT50" s="930">
        <v>0</v>
      </c>
      <c r="BU50" s="1055">
        <v>-35.294734812909986</v>
      </c>
      <c r="BV50" s="1055">
        <v>0</v>
      </c>
      <c r="BW50" s="1055">
        <v>-23.1950319160443</v>
      </c>
      <c r="BX50" s="1055">
        <v>0</v>
      </c>
      <c r="BY50" s="1055">
        <v>-23.1950319160443</v>
      </c>
      <c r="BZ50" s="1055">
        <v>0</v>
      </c>
      <c r="CA50" s="1055">
        <v>0</v>
      </c>
      <c r="CB50" s="1055">
        <v>-18.816227941024849</v>
      </c>
      <c r="CC50" s="1083">
        <v>-18.816227941024849</v>
      </c>
      <c r="CD50" s="1117">
        <v>-43.412054144466609</v>
      </c>
      <c r="CE50" s="1055">
        <v>0</v>
      </c>
      <c r="CF50" s="1055">
        <v>0</v>
      </c>
      <c r="CG50" s="1055">
        <v>-43.412054144466609</v>
      </c>
      <c r="CH50" s="1055">
        <v>0</v>
      </c>
      <c r="CI50" s="1055">
        <v>-35.617739825465108</v>
      </c>
      <c r="CJ50" s="1055">
        <v>-14.555816398292166</v>
      </c>
      <c r="CK50" s="1055">
        <v>-50.173556223757267</v>
      </c>
      <c r="CL50" s="1055">
        <v>-27.74331403165257</v>
      </c>
      <c r="CM50" s="1055">
        <v>0</v>
      </c>
      <c r="CN50" s="1055">
        <v>-27.81601100288955</v>
      </c>
      <c r="CO50" s="1055">
        <v>-55.55932503454212</v>
      </c>
      <c r="CP50" s="1055">
        <v>0</v>
      </c>
      <c r="CQ50" s="1055">
        <v>0</v>
      </c>
      <c r="CR50" s="1055">
        <v>-69.454588745766358</v>
      </c>
      <c r="CS50" s="1055">
        <v>-69.454588745766358</v>
      </c>
      <c r="CT50" s="1083">
        <v>-230.97616955080269</v>
      </c>
      <c r="CU50" s="1055">
        <v>0</v>
      </c>
      <c r="CV50" s="1055">
        <v>-146.78912695797814</v>
      </c>
      <c r="CW50" s="1055">
        <v>0</v>
      </c>
      <c r="CX50" s="1055">
        <v>-146.78912695797814</v>
      </c>
      <c r="CY50" s="1055">
        <v>0</v>
      </c>
      <c r="CZ50" s="1055">
        <v>-319.00861975351717</v>
      </c>
      <c r="DA50" s="1055">
        <v>0</v>
      </c>
      <c r="DB50" s="1055">
        <v>-319.00861975351717</v>
      </c>
      <c r="DC50" s="1055">
        <v>0</v>
      </c>
      <c r="DD50" s="1055">
        <v>-178.45617697610356</v>
      </c>
      <c r="DE50" s="1055">
        <v>-27.627357779783964</v>
      </c>
      <c r="DF50" s="1055">
        <v>-206.08353475588754</v>
      </c>
      <c r="DG50" s="1055">
        <v>0</v>
      </c>
      <c r="DH50" s="1055">
        <v>-43.815195866763304</v>
      </c>
      <c r="DI50" s="1055">
        <v>-64.152033248976679</v>
      </c>
      <c r="DJ50" s="1055">
        <v>-107.96722911573997</v>
      </c>
      <c r="DK50" s="1083">
        <v>-779.84851058312279</v>
      </c>
      <c r="DL50" s="1117">
        <v>0</v>
      </c>
      <c r="DM50" s="1055">
        <v>0</v>
      </c>
      <c r="DN50" s="1055">
        <v>-110.44465654433915</v>
      </c>
      <c r="DO50" s="1055">
        <v>-110.44465654433915</v>
      </c>
      <c r="DP50" s="1055">
        <v>-166.39053095997929</v>
      </c>
      <c r="DQ50" s="1055">
        <v>-172.98525673851776</v>
      </c>
      <c r="DR50" s="1055">
        <v>0</v>
      </c>
      <c r="DS50" s="1055">
        <v>-339.37578769849705</v>
      </c>
      <c r="DT50" s="1055">
        <v>-449.82044424283617</v>
      </c>
      <c r="DU50" s="1055">
        <v>0</v>
      </c>
      <c r="DV50" s="1055">
        <v>-316.56335262376956</v>
      </c>
      <c r="DW50" s="1055">
        <v>-68.283443538823136</v>
      </c>
      <c r="DX50" s="1055">
        <v>-384.84679616259268</v>
      </c>
      <c r="DY50" s="1055">
        <v>0</v>
      </c>
      <c r="DZ50" s="1055">
        <v>0</v>
      </c>
      <c r="EA50" s="1055">
        <v>-134.95981973958914</v>
      </c>
      <c r="EB50" s="1055">
        <v>-134.95981973958914</v>
      </c>
      <c r="EC50" s="1083">
        <v>-964.97692119616022</v>
      </c>
      <c r="ED50" s="1117">
        <v>-140.13955882406452</v>
      </c>
      <c r="EE50" s="930">
        <v>0</v>
      </c>
      <c r="EF50" s="930">
        <v>-97.585770343417778</v>
      </c>
      <c r="EG50" s="930">
        <v>-237.72532916748233</v>
      </c>
      <c r="EH50" s="930">
        <v>-95.772981049837483</v>
      </c>
      <c r="EI50" s="930">
        <v>-67.721584613262351</v>
      </c>
      <c r="EJ50" s="930">
        <v>0</v>
      </c>
      <c r="EK50" s="930">
        <v>-163.49456566309982</v>
      </c>
      <c r="EL50" s="930">
        <v>-27.864069936397499</v>
      </c>
      <c r="EM50" s="930">
        <v>-20.300552859584407</v>
      </c>
      <c r="EN50" s="930">
        <v>0</v>
      </c>
      <c r="EO50" s="930">
        <v>-48.164622795981906</v>
      </c>
      <c r="EP50" s="930">
        <v>-18.90697221023548</v>
      </c>
      <c r="EQ50" s="930">
        <v>-104.50402335317678</v>
      </c>
      <c r="ER50" s="930">
        <v>-22.684781016743404</v>
      </c>
      <c r="ES50" s="930">
        <v>-146.09577658015567</v>
      </c>
      <c r="ET50" s="1084">
        <v>-595.48029420671969</v>
      </c>
      <c r="EU50" s="1085">
        <v>-122.74566981883332</v>
      </c>
      <c r="EV50" s="930">
        <v>0</v>
      </c>
      <c r="EW50" s="930">
        <v>0</v>
      </c>
      <c r="EX50" s="930">
        <v>-122.74566981883332</v>
      </c>
      <c r="EY50" s="930">
        <v>-141.31459640629583</v>
      </c>
      <c r="EZ50" s="930">
        <v>0</v>
      </c>
      <c r="FA50" s="930">
        <v>-64.710067740347085</v>
      </c>
      <c r="FB50" s="930">
        <v>-206.02466414664292</v>
      </c>
      <c r="FC50" s="930">
        <v>-25.686869424880914</v>
      </c>
      <c r="FD50" s="930">
        <v>0</v>
      </c>
      <c r="FE50" s="930">
        <v>-481.43394810407875</v>
      </c>
      <c r="FF50" s="930">
        <v>-507.12081752895972</v>
      </c>
      <c r="FG50" s="930">
        <v>0</v>
      </c>
      <c r="FH50" s="930">
        <v>0</v>
      </c>
      <c r="FI50" s="930">
        <v>0</v>
      </c>
      <c r="FJ50" s="930">
        <v>0</v>
      </c>
      <c r="FK50" s="930">
        <v>-835.89115149443603</v>
      </c>
      <c r="FL50" s="1085">
        <v>-106.41442854523685</v>
      </c>
      <c r="FM50" s="930">
        <v>-64.998615700904381</v>
      </c>
      <c r="FN50" s="930">
        <v>0</v>
      </c>
      <c r="FO50" s="930">
        <f t="shared" si="0"/>
        <v>-171.41304424614123</v>
      </c>
      <c r="FP50" s="930">
        <v>-425.31661359670062</v>
      </c>
      <c r="FQ50" s="930">
        <v>0</v>
      </c>
      <c r="FR50" s="930">
        <v>-607.80377578828643</v>
      </c>
      <c r="FS50" s="930">
        <f t="shared" si="1"/>
        <v>-1033.120389384987</v>
      </c>
      <c r="FT50" s="930">
        <v>0</v>
      </c>
      <c r="FU50" s="930">
        <v>-210.0431134105857</v>
      </c>
      <c r="FV50" s="930">
        <v>-688.89834693851367</v>
      </c>
      <c r="FW50" s="930">
        <f t="shared" si="2"/>
        <v>-898.94146034909932</v>
      </c>
      <c r="FX50" s="930">
        <v>0</v>
      </c>
      <c r="FY50" s="930">
        <v>-430.59639317051113</v>
      </c>
      <c r="FZ50" s="930">
        <v>-252.91532251541494</v>
      </c>
      <c r="GA50" s="930">
        <v>-683.51171568592611</v>
      </c>
      <c r="GB50" s="1084">
        <v>-2786.986609666154</v>
      </c>
      <c r="GC50" s="1085">
        <v>0</v>
      </c>
      <c r="GD50" s="930">
        <v>-164.41736066294939</v>
      </c>
      <c r="GE50" s="930">
        <v>-443.35193959055999</v>
      </c>
      <c r="GF50" s="930">
        <f t="shared" si="3"/>
        <v>-607.76930025350941</v>
      </c>
      <c r="GG50" s="930">
        <v>0</v>
      </c>
      <c r="GH50" s="930">
        <v>-118.91114709205878</v>
      </c>
      <c r="GI50" s="930">
        <v>-400.04890254322811</v>
      </c>
      <c r="GJ50" s="930">
        <f t="shared" si="4"/>
        <v>-518.96004963528685</v>
      </c>
      <c r="GK50" s="930">
        <v>-354.59762354446804</v>
      </c>
      <c r="GL50" s="930">
        <v>0</v>
      </c>
      <c r="GM50" s="930">
        <v>-393.06143597641852</v>
      </c>
      <c r="GN50" s="930">
        <f t="shared" si="5"/>
        <v>-747.65905952088656</v>
      </c>
      <c r="GO50" s="930">
        <v>0</v>
      </c>
      <c r="GP50" s="930">
        <v>-410.44085101052025</v>
      </c>
      <c r="GQ50" s="930">
        <v>-671.31854247180684</v>
      </c>
      <c r="GR50" s="930">
        <v>-1081.7593934823269</v>
      </c>
      <c r="GS50" s="1084">
        <f t="shared" si="7"/>
        <v>-2956.1478028920096</v>
      </c>
      <c r="GT50" s="930">
        <v>0</v>
      </c>
      <c r="GU50" s="930">
        <v>-179.3739250130933</v>
      </c>
      <c r="GV50" s="930">
        <v>-155.54114131256884</v>
      </c>
      <c r="GW50" s="930">
        <v>-334.91506632566211</v>
      </c>
      <c r="GX50" s="930">
        <v>-750.56124000024386</v>
      </c>
      <c r="GY50" s="930">
        <v>-251.22120152100055</v>
      </c>
      <c r="GZ50" s="930">
        <v>0</v>
      </c>
      <c r="HA50" s="930">
        <v>-1001.7824415212446</v>
      </c>
      <c r="HB50" s="930">
        <v>-1186.7366167891707</v>
      </c>
      <c r="HC50" s="930">
        <v>-232.55152662370367</v>
      </c>
      <c r="HD50" s="930">
        <v>-923.7414446656411</v>
      </c>
      <c r="HE50" s="930">
        <v>-2343.0295880785156</v>
      </c>
      <c r="HF50" s="930">
        <v>-243.06910581376587</v>
      </c>
      <c r="HG50" s="930">
        <v>-185.36731401871759</v>
      </c>
      <c r="HH50" s="930">
        <v>-533.80836938001983</v>
      </c>
      <c r="HI50" s="930">
        <v>-962.24478921250329</v>
      </c>
      <c r="HJ50" s="1084">
        <v>-4641.9718851379248</v>
      </c>
      <c r="HK50" s="1085">
        <v>0</v>
      </c>
      <c r="HL50" s="930">
        <v>-509.70974274575042</v>
      </c>
      <c r="HM50" s="930">
        <v>0</v>
      </c>
      <c r="HN50" s="930">
        <v>-509.70974274575042</v>
      </c>
      <c r="HO50" s="930">
        <v>0</v>
      </c>
      <c r="HP50" s="930">
        <v>-164.79207246960985</v>
      </c>
      <c r="HQ50" s="930">
        <v>-150.66389502802008</v>
      </c>
      <c r="HR50" s="930">
        <v>-315.45596749762996</v>
      </c>
      <c r="HS50" s="930">
        <v>-638.39007245759205</v>
      </c>
      <c r="HT50" s="930">
        <v>0</v>
      </c>
      <c r="HU50" s="930">
        <v>0</v>
      </c>
      <c r="HV50" s="930">
        <v>-638.39007245759205</v>
      </c>
      <c r="HW50" s="930">
        <v>0</v>
      </c>
      <c r="HX50" s="930">
        <v>0</v>
      </c>
      <c r="HY50" s="930">
        <v>-837.75953373062816</v>
      </c>
      <c r="HZ50" s="930">
        <v>-837.75953373062816</v>
      </c>
      <c r="IA50" s="1084">
        <v>-2301.3153164316004</v>
      </c>
      <c r="IB50" s="1085">
        <v>-79.349990709052008</v>
      </c>
      <c r="IC50" s="930">
        <v>-416.77594898726971</v>
      </c>
      <c r="ID50" s="930">
        <v>0</v>
      </c>
      <c r="IE50" s="1084">
        <v>-496.12593969632172</v>
      </c>
    </row>
    <row r="51" spans="1:239" s="993" customFormat="1" ht="21" customHeight="1">
      <c r="A51" s="1143" t="s">
        <v>902</v>
      </c>
      <c r="B51" s="1136"/>
      <c r="C51" s="1136"/>
      <c r="D51" s="1136"/>
      <c r="E51" s="1136"/>
      <c r="F51" s="1136"/>
      <c r="G51" s="1136"/>
      <c r="H51" s="1136"/>
      <c r="I51" s="1136"/>
      <c r="J51" s="1136"/>
      <c r="K51" s="1136"/>
      <c r="L51" s="1136"/>
      <c r="M51" s="1136"/>
      <c r="N51" s="1136"/>
      <c r="O51" s="1136"/>
      <c r="P51" s="1136"/>
      <c r="Q51" s="1136">
        <v>0</v>
      </c>
      <c r="R51" s="1136">
        <v>0</v>
      </c>
      <c r="S51" s="1136"/>
      <c r="T51" s="1136">
        <v>0</v>
      </c>
      <c r="U51" s="1136">
        <v>-57.538396380794772</v>
      </c>
      <c r="V51" s="1136">
        <v>0</v>
      </c>
      <c r="W51" s="1136">
        <v>-57.538396380794772</v>
      </c>
      <c r="X51" s="1136">
        <v>-94.188522542366016</v>
      </c>
      <c r="Y51" s="1136">
        <v>0</v>
      </c>
      <c r="Z51" s="1136">
        <v>-97.580150206055976</v>
      </c>
      <c r="AA51" s="1136">
        <v>-191.76867274842198</v>
      </c>
      <c r="AB51" s="1136">
        <v>0</v>
      </c>
      <c r="AC51" s="1136">
        <v>-167.37519250001202</v>
      </c>
      <c r="AD51" s="1136">
        <v>0</v>
      </c>
      <c r="AE51" s="1136">
        <v>-167.37519250001202</v>
      </c>
      <c r="AF51" s="1136">
        <v>-10.488856010403525</v>
      </c>
      <c r="AG51" s="1136">
        <v>0</v>
      </c>
      <c r="AH51" s="1136">
        <v>-47.229971952180847</v>
      </c>
      <c r="AI51" s="1136">
        <v>-57.718827962584371</v>
      </c>
      <c r="AJ51" s="1136">
        <v>-474.40108959181316</v>
      </c>
      <c r="AK51" s="1136"/>
      <c r="AL51" s="1136"/>
      <c r="AM51" s="1136">
        <v>0</v>
      </c>
      <c r="AN51" s="1136">
        <v>-131.17995695367608</v>
      </c>
      <c r="AO51" s="1136">
        <v>-138.79181983116226</v>
      </c>
      <c r="AP51" s="1136">
        <v>-269.97177678483831</v>
      </c>
      <c r="AQ51" s="1136">
        <v>0</v>
      </c>
      <c r="AR51" s="1136">
        <v>-41.714535325778279</v>
      </c>
      <c r="AS51" s="1136">
        <v>0</v>
      </c>
      <c r="AT51" s="1136">
        <v>-41.714535325778279</v>
      </c>
      <c r="AU51" s="1136">
        <v>-99.743801295110913</v>
      </c>
      <c r="AV51" s="1136">
        <v>-99.743801295110913</v>
      </c>
      <c r="AW51" s="1136"/>
      <c r="AX51" s="2662">
        <v>0</v>
      </c>
      <c r="AY51" s="1136">
        <v>0</v>
      </c>
      <c r="AZ51" s="1136">
        <v>0</v>
      </c>
      <c r="BA51" s="1136">
        <v>0</v>
      </c>
      <c r="BB51" s="1136">
        <v>0</v>
      </c>
      <c r="BC51" s="1136">
        <v>0</v>
      </c>
      <c r="BD51" s="1136">
        <v>0</v>
      </c>
      <c r="BE51" s="1136">
        <v>0</v>
      </c>
      <c r="BF51" s="1136">
        <v>0</v>
      </c>
      <c r="BG51" s="1136">
        <v>-44.870400229661676</v>
      </c>
      <c r="BH51" s="1136">
        <v>0</v>
      </c>
      <c r="BI51" s="1136">
        <v>-44.870400229661676</v>
      </c>
      <c r="BJ51" s="949">
        <v>-89.259686233875001</v>
      </c>
      <c r="BK51" s="949">
        <v>-13.335422601107252</v>
      </c>
      <c r="BL51" s="949">
        <v>0</v>
      </c>
      <c r="BM51" s="949">
        <v>-178.51937243017497</v>
      </c>
      <c r="BN51" s="2671">
        <v>0</v>
      </c>
      <c r="BO51" s="1147">
        <v>-25.061707008794066</v>
      </c>
      <c r="BP51" s="1147">
        <v>0</v>
      </c>
      <c r="BQ51" s="1147">
        <v>-25.061707008794066</v>
      </c>
      <c r="BR51" s="949">
        <v>-24.706314369036988</v>
      </c>
      <c r="BS51" s="949">
        <v>0</v>
      </c>
      <c r="BT51" s="949">
        <v>0</v>
      </c>
      <c r="BU51" s="1137">
        <v>-24.706314369036988</v>
      </c>
      <c r="BV51" s="1137">
        <v>0</v>
      </c>
      <c r="BW51" s="1137">
        <v>-16.236522341231009</v>
      </c>
      <c r="BX51" s="1137">
        <v>0</v>
      </c>
      <c r="BY51" s="1137">
        <v>-16.236522341231009</v>
      </c>
      <c r="BZ51" s="1137">
        <v>0</v>
      </c>
      <c r="CA51" s="1137">
        <v>0</v>
      </c>
      <c r="CB51" s="1137">
        <v>-6.9322945045881026</v>
      </c>
      <c r="CC51" s="1138">
        <v>-6.9322945045881026</v>
      </c>
      <c r="CD51" s="1139">
        <v>-15.993914684803485</v>
      </c>
      <c r="CE51" s="1137">
        <v>0</v>
      </c>
      <c r="CF51" s="1137">
        <v>0</v>
      </c>
      <c r="CG51" s="1137">
        <v>-15.993914684803485</v>
      </c>
      <c r="CH51" s="1137">
        <v>0</v>
      </c>
      <c r="CI51" s="1137">
        <v>-24.932417877825571</v>
      </c>
      <c r="CJ51" s="1137">
        <v>-5.3626691993707976</v>
      </c>
      <c r="CK51" s="1137">
        <v>-30.295087077196371</v>
      </c>
      <c r="CL51" s="1137">
        <v>-10.221220959029893</v>
      </c>
      <c r="CM51" s="1137">
        <v>0</v>
      </c>
      <c r="CN51" s="1137">
        <v>-10.24800405369615</v>
      </c>
      <c r="CO51" s="1137">
        <v>-20.469225012726042</v>
      </c>
      <c r="CP51" s="1137">
        <v>0</v>
      </c>
      <c r="CQ51" s="1137">
        <v>0</v>
      </c>
      <c r="CR51" s="1137">
        <v>-25.588532695808659</v>
      </c>
      <c r="CS51" s="1137">
        <v>-25.588532695808659</v>
      </c>
      <c r="CT51" s="1138">
        <v>-97.959369871308013</v>
      </c>
      <c r="CU51" s="1137">
        <v>0</v>
      </c>
      <c r="CV51" s="1137">
        <v>-102.7523888705847</v>
      </c>
      <c r="CW51" s="1137">
        <v>0</v>
      </c>
      <c r="CX51" s="1137">
        <v>-102.7523888705847</v>
      </c>
      <c r="CY51" s="1137">
        <v>0</v>
      </c>
      <c r="CZ51" s="1137">
        <v>-223.30603382746199</v>
      </c>
      <c r="DA51" s="1137">
        <v>0</v>
      </c>
      <c r="DB51" s="1137">
        <v>-223.30603382746199</v>
      </c>
      <c r="DC51" s="1137">
        <v>0</v>
      </c>
      <c r="DD51" s="1137">
        <v>-124.9193238832725</v>
      </c>
      <c r="DE51" s="1137">
        <v>-10.17850023465725</v>
      </c>
      <c r="DF51" s="1137">
        <v>-135.09782411792975</v>
      </c>
      <c r="DG51" s="1137">
        <v>0</v>
      </c>
      <c r="DH51" s="1137">
        <v>-16.142440582491741</v>
      </c>
      <c r="DI51" s="1137">
        <v>-23.634959618044036</v>
      </c>
      <c r="DJ51" s="1137">
        <v>-39.77740020053578</v>
      </c>
      <c r="DK51" s="1138">
        <v>-500.93364701651223</v>
      </c>
      <c r="DL51" s="1139">
        <v>0</v>
      </c>
      <c r="DM51" s="1137">
        <v>0</v>
      </c>
      <c r="DN51" s="1137">
        <v>-77.311259581037405</v>
      </c>
      <c r="DO51" s="1137">
        <v>-77.311259581037405</v>
      </c>
      <c r="DP51" s="1137">
        <v>-116.47337167198549</v>
      </c>
      <c r="DQ51" s="1137">
        <v>-121.08967971696244</v>
      </c>
      <c r="DR51" s="1137">
        <v>0</v>
      </c>
      <c r="DS51" s="1137">
        <v>-237.56305138894794</v>
      </c>
      <c r="DT51" s="1137">
        <v>-314.87431096998534</v>
      </c>
      <c r="DU51" s="1137">
        <v>0</v>
      </c>
      <c r="DV51" s="1137">
        <v>-221.59434683663869</v>
      </c>
      <c r="DW51" s="1137">
        <v>-25.157058145882207</v>
      </c>
      <c r="DX51" s="1137">
        <v>-246.75140498252091</v>
      </c>
      <c r="DY51" s="1137">
        <v>0</v>
      </c>
      <c r="DZ51" s="1137">
        <v>0</v>
      </c>
      <c r="EA51" s="1137">
        <v>-49.722038851427584</v>
      </c>
      <c r="EB51" s="1137">
        <v>-49.722038851427584</v>
      </c>
      <c r="EC51" s="1138">
        <v>-609.63454571751254</v>
      </c>
      <c r="ED51" s="1139">
        <v>-98.09769117684516</v>
      </c>
      <c r="EE51" s="949">
        <v>0</v>
      </c>
      <c r="EF51" s="949">
        <v>-68.310039240392442</v>
      </c>
      <c r="EG51" s="949">
        <v>-166.40773041723762</v>
      </c>
      <c r="EH51" s="949">
        <v>-67.041086734886235</v>
      </c>
      <c r="EI51" s="949">
        <v>-47.405109229283646</v>
      </c>
      <c r="EJ51" s="949">
        <v>0</v>
      </c>
      <c r="EK51" s="949">
        <v>-114.44619596416989</v>
      </c>
      <c r="EL51" s="949">
        <v>-10.265709976567502</v>
      </c>
      <c r="EM51" s="949">
        <v>-14.210387001709085</v>
      </c>
      <c r="EN51" s="949">
        <v>0</v>
      </c>
      <c r="EO51" s="949">
        <v>-24.476096978276587</v>
      </c>
      <c r="EP51" s="949">
        <v>-6.9657266037709666</v>
      </c>
      <c r="EQ51" s="949">
        <v>-38.50148228801249</v>
      </c>
      <c r="ER51" s="949">
        <v>-8.3575509009054656</v>
      </c>
      <c r="ES51" s="949">
        <v>-53.824759792688923</v>
      </c>
      <c r="ET51" s="1140">
        <v>-359.154783152373</v>
      </c>
      <c r="EU51" s="1141">
        <v>-85.921968873183332</v>
      </c>
      <c r="EV51" s="949">
        <v>0</v>
      </c>
      <c r="EW51" s="949">
        <v>0</v>
      </c>
      <c r="EX51" s="949">
        <v>-85.921968873183332</v>
      </c>
      <c r="EY51" s="949">
        <v>-98.920217484407104</v>
      </c>
      <c r="EZ51" s="949">
        <v>0</v>
      </c>
      <c r="FA51" s="949">
        <v>-23.840551272759452</v>
      </c>
      <c r="FB51" s="949">
        <v>-122.76076875716655</v>
      </c>
      <c r="FC51" s="949">
        <v>-9.4635834723245491</v>
      </c>
      <c r="FD51" s="949">
        <v>0</v>
      </c>
      <c r="FE51" s="949">
        <v>-337.00376367285514</v>
      </c>
      <c r="FF51" s="949">
        <v>-346.4673471451797</v>
      </c>
      <c r="FG51" s="949">
        <v>0</v>
      </c>
      <c r="FH51" s="949">
        <v>0</v>
      </c>
      <c r="FI51" s="949">
        <v>0</v>
      </c>
      <c r="FJ51" s="949">
        <v>0</v>
      </c>
      <c r="FK51" s="949">
        <v>-555.15008477552965</v>
      </c>
      <c r="FL51" s="1141">
        <v>-74.490099981665793</v>
      </c>
      <c r="FM51" s="949">
        <v>-45.499030990633067</v>
      </c>
      <c r="FN51" s="949">
        <v>0</v>
      </c>
      <c r="FO51" s="930">
        <f t="shared" si="0"/>
        <v>-119.98913097229885</v>
      </c>
      <c r="FP51" s="949">
        <v>-297.72162951769042</v>
      </c>
      <c r="FQ51" s="949">
        <v>0</v>
      </c>
      <c r="FR51" s="949">
        <v>-425.46264305180057</v>
      </c>
      <c r="FS51" s="930">
        <f t="shared" si="1"/>
        <v>-723.18427256949099</v>
      </c>
      <c r="FT51" s="949">
        <v>0</v>
      </c>
      <c r="FU51" s="949">
        <v>-147.03017938740999</v>
      </c>
      <c r="FV51" s="949">
        <v>-482.22884285695955</v>
      </c>
      <c r="FW51" s="930">
        <f t="shared" si="2"/>
        <v>-629.25902224436959</v>
      </c>
      <c r="FX51" s="949">
        <v>0</v>
      </c>
      <c r="FY51" s="949">
        <v>-301.41747521935781</v>
      </c>
      <c r="FZ51" s="949">
        <v>-177.04072576079048</v>
      </c>
      <c r="GA51" s="949">
        <v>-478.45820098014826</v>
      </c>
      <c r="GB51" s="1140">
        <v>-1950.8906267663076</v>
      </c>
      <c r="GC51" s="1141">
        <v>0</v>
      </c>
      <c r="GD51" s="949">
        <v>-115.09215246406457</v>
      </c>
      <c r="GE51" s="949">
        <v>-310.34635771339202</v>
      </c>
      <c r="GF51" s="930">
        <f t="shared" si="3"/>
        <v>-425.43851017745658</v>
      </c>
      <c r="GG51" s="930">
        <v>0</v>
      </c>
      <c r="GH51" s="930">
        <v>-83.237802964441144</v>
      </c>
      <c r="GI51" s="930">
        <v>-280.03423178025969</v>
      </c>
      <c r="GJ51" s="930">
        <f t="shared" si="4"/>
        <v>-363.27203474470082</v>
      </c>
      <c r="GK51" s="930">
        <v>-248.21833648112764</v>
      </c>
      <c r="GL51" s="930">
        <v>0</v>
      </c>
      <c r="GM51" s="930">
        <v>-275.14300518349296</v>
      </c>
      <c r="GN51" s="930">
        <f t="shared" si="5"/>
        <v>-523.36134166462057</v>
      </c>
      <c r="GO51" s="930">
        <v>0</v>
      </c>
      <c r="GP51" s="949">
        <v>-287.30859570736413</v>
      </c>
      <c r="GQ51" s="949">
        <v>-469.92297973026484</v>
      </c>
      <c r="GR51" s="949">
        <v>-757.23157543762898</v>
      </c>
      <c r="GS51" s="1084">
        <f t="shared" si="7"/>
        <v>-2069.3034620244066</v>
      </c>
      <c r="GT51" s="949">
        <v>0</v>
      </c>
      <c r="GU51" s="949">
        <v>-125.5617475091653</v>
      </c>
      <c r="GV51" s="949">
        <v>-108.8787989187982</v>
      </c>
      <c r="GW51" s="949">
        <v>-234.44054642796348</v>
      </c>
      <c r="GX51" s="949">
        <v>-525.39286800017067</v>
      </c>
      <c r="GY51" s="949">
        <v>-175.85484106470039</v>
      </c>
      <c r="GZ51" s="949">
        <v>0</v>
      </c>
      <c r="HA51" s="949">
        <v>-701.24770906487106</v>
      </c>
      <c r="HB51" s="949">
        <v>-830.71563175241954</v>
      </c>
      <c r="HC51" s="949">
        <v>-162.78606863659257</v>
      </c>
      <c r="HD51" s="949">
        <v>-646.61901126594876</v>
      </c>
      <c r="HE51" s="949">
        <v>-1640.1207116549608</v>
      </c>
      <c r="HF51" s="949">
        <v>-170.14837406963611</v>
      </c>
      <c r="HG51" s="949">
        <v>-129.75711981310229</v>
      </c>
      <c r="HH51" s="949">
        <v>-373.66585856601387</v>
      </c>
      <c r="HI51" s="949">
        <v>-673.57135244875224</v>
      </c>
      <c r="HJ51" s="1084">
        <v>-3249.3803195965479</v>
      </c>
      <c r="HK51" s="1085">
        <v>0</v>
      </c>
      <c r="HL51" s="930">
        <v>-356.79681992202524</v>
      </c>
      <c r="HM51" s="930">
        <v>0</v>
      </c>
      <c r="HN51" s="930">
        <v>-356.79681992202524</v>
      </c>
      <c r="HO51" s="930">
        <v>0</v>
      </c>
      <c r="HP51" s="930">
        <v>-115.3544507287269</v>
      </c>
      <c r="HQ51" s="930">
        <v>-105.46472651961408</v>
      </c>
      <c r="HR51" s="930">
        <v>-220.81917724834096</v>
      </c>
      <c r="HS51" s="930">
        <v>-446.87305072031438</v>
      </c>
      <c r="HT51" s="930">
        <v>0</v>
      </c>
      <c r="HU51" s="930">
        <v>0</v>
      </c>
      <c r="HV51" s="930">
        <v>-446.87305072031438</v>
      </c>
      <c r="HW51" s="930">
        <v>0</v>
      </c>
      <c r="HX51" s="930">
        <v>0</v>
      </c>
      <c r="HY51" s="930">
        <v>-586.43167361143969</v>
      </c>
      <c r="HZ51" s="930">
        <v>-586.43167361143969</v>
      </c>
      <c r="IA51" s="1084">
        <v>-1610.9207215021204</v>
      </c>
      <c r="IB51" s="1085">
        <v>-34.007138875308009</v>
      </c>
      <c r="IC51" s="930">
        <v>-178.618263851687</v>
      </c>
      <c r="ID51" s="930">
        <v>0</v>
      </c>
      <c r="IE51" s="1084">
        <v>-212.62540272699502</v>
      </c>
    </row>
    <row r="52" spans="1:239" s="993" customFormat="1" ht="21" customHeight="1">
      <c r="A52" s="1143" t="s">
        <v>903</v>
      </c>
      <c r="B52" s="1136"/>
      <c r="C52" s="1136"/>
      <c r="D52" s="1136"/>
      <c r="E52" s="1136"/>
      <c r="F52" s="1136"/>
      <c r="G52" s="1136"/>
      <c r="H52" s="1136"/>
      <c r="I52" s="1136"/>
      <c r="J52" s="1136"/>
      <c r="K52" s="1136"/>
      <c r="L52" s="1136"/>
      <c r="M52" s="1136"/>
      <c r="N52" s="1136"/>
      <c r="O52" s="1136"/>
      <c r="P52" s="1136"/>
      <c r="Q52" s="1136">
        <v>0</v>
      </c>
      <c r="R52" s="1136">
        <v>0</v>
      </c>
      <c r="S52" s="1136"/>
      <c r="T52" s="1136">
        <v>0</v>
      </c>
      <c r="U52" s="1136">
        <v>-24.659312734626329</v>
      </c>
      <c r="V52" s="1136">
        <v>0</v>
      </c>
      <c r="W52" s="1136">
        <v>-24.659312734626329</v>
      </c>
      <c r="X52" s="1136">
        <v>-40.366509661014007</v>
      </c>
      <c r="Y52" s="1136">
        <v>0</v>
      </c>
      <c r="Z52" s="1136">
        <v>-41.820064374023985</v>
      </c>
      <c r="AA52" s="1136">
        <v>-82.186574035037992</v>
      </c>
      <c r="AB52" s="1136">
        <v>0</v>
      </c>
      <c r="AC52" s="1136">
        <v>-71.73222535714801</v>
      </c>
      <c r="AD52" s="1136">
        <v>0</v>
      </c>
      <c r="AE52" s="1136">
        <v>-71.73222535714801</v>
      </c>
      <c r="AF52" s="1136">
        <v>-4.4952240044586533</v>
      </c>
      <c r="AG52" s="1136">
        <v>0</v>
      </c>
      <c r="AH52" s="1136">
        <v>-20.241416550934652</v>
      </c>
      <c r="AI52" s="1136">
        <v>-24.736640555393304</v>
      </c>
      <c r="AJ52" s="1136">
        <v>-203.31475268220564</v>
      </c>
      <c r="AK52" s="1136"/>
      <c r="AL52" s="1136"/>
      <c r="AM52" s="1136">
        <v>0</v>
      </c>
      <c r="AN52" s="1136">
        <v>-56.219981551575465</v>
      </c>
      <c r="AO52" s="1136">
        <v>-59.482208499069536</v>
      </c>
      <c r="AP52" s="1136">
        <v>-115.702190050645</v>
      </c>
      <c r="AQ52" s="1136">
        <v>0</v>
      </c>
      <c r="AR52" s="1136">
        <v>-17.877657996762121</v>
      </c>
      <c r="AS52" s="1136">
        <v>0</v>
      </c>
      <c r="AT52" s="1136">
        <v>-17.877657996762121</v>
      </c>
      <c r="AU52" s="1136">
        <v>-42.747343412190389</v>
      </c>
      <c r="AV52" s="1136">
        <v>-42.747343412190389</v>
      </c>
      <c r="AW52" s="1136"/>
      <c r="AX52" s="2662">
        <v>0</v>
      </c>
      <c r="AY52" s="1136">
        <v>0</v>
      </c>
      <c r="AZ52" s="1136">
        <v>0</v>
      </c>
      <c r="BA52" s="1136">
        <v>0</v>
      </c>
      <c r="BB52" s="1136">
        <v>0</v>
      </c>
      <c r="BC52" s="1136">
        <v>0</v>
      </c>
      <c r="BD52" s="1136">
        <v>0</v>
      </c>
      <c r="BE52" s="1136">
        <v>0</v>
      </c>
      <c r="BF52" s="1136">
        <v>0</v>
      </c>
      <c r="BG52" s="1136">
        <v>-19.230171526997861</v>
      </c>
      <c r="BH52" s="1136">
        <v>0</v>
      </c>
      <c r="BI52" s="1136">
        <v>-19.230171526997861</v>
      </c>
      <c r="BJ52" s="949">
        <v>0</v>
      </c>
      <c r="BK52" s="949">
        <v>-5.7151811147602505</v>
      </c>
      <c r="BL52" s="949">
        <v>0</v>
      </c>
      <c r="BM52" s="949">
        <v>0</v>
      </c>
      <c r="BN52" s="2671">
        <v>0</v>
      </c>
      <c r="BO52" s="1147">
        <v>-10.740731575197456</v>
      </c>
      <c r="BP52" s="1147">
        <v>0</v>
      </c>
      <c r="BQ52" s="1147">
        <v>-10.740731575197456</v>
      </c>
      <c r="BR52" s="949">
        <v>-10.588420443872995</v>
      </c>
      <c r="BS52" s="949">
        <v>0</v>
      </c>
      <c r="BT52" s="949">
        <v>0</v>
      </c>
      <c r="BU52" s="1137">
        <v>-10.588420443872995</v>
      </c>
      <c r="BV52" s="1137">
        <v>0</v>
      </c>
      <c r="BW52" s="1137">
        <v>-6.9585095748132897</v>
      </c>
      <c r="BX52" s="1137">
        <v>0</v>
      </c>
      <c r="BY52" s="1137">
        <v>-6.9585095748132897</v>
      </c>
      <c r="BZ52" s="1137">
        <v>0</v>
      </c>
      <c r="CA52" s="1137">
        <v>0</v>
      </c>
      <c r="CB52" s="1137">
        <v>-11.883933436436747</v>
      </c>
      <c r="CC52" s="1138">
        <v>-11.883933436436747</v>
      </c>
      <c r="CD52" s="1139">
        <v>-27.41813945966312</v>
      </c>
      <c r="CE52" s="1137">
        <v>0</v>
      </c>
      <c r="CF52" s="1137">
        <v>0</v>
      </c>
      <c r="CG52" s="1137">
        <v>-27.41813945966312</v>
      </c>
      <c r="CH52" s="1137">
        <v>0</v>
      </c>
      <c r="CI52" s="1137">
        <v>-10.685321947639531</v>
      </c>
      <c r="CJ52" s="1137">
        <v>-9.193147198921368</v>
      </c>
      <c r="CK52" s="1137">
        <v>-19.878469146560899</v>
      </c>
      <c r="CL52" s="1137">
        <v>-17.522093072622674</v>
      </c>
      <c r="CM52" s="1137">
        <v>0</v>
      </c>
      <c r="CN52" s="1137">
        <v>-17.5680069491934</v>
      </c>
      <c r="CO52" s="1137">
        <v>-35.090100021816077</v>
      </c>
      <c r="CP52" s="1137">
        <v>0</v>
      </c>
      <c r="CQ52" s="1137">
        <v>0</v>
      </c>
      <c r="CR52" s="1137">
        <v>-43.866056049957699</v>
      </c>
      <c r="CS52" s="1137">
        <v>-43.866056049957699</v>
      </c>
      <c r="CT52" s="1138">
        <v>-133.01679967949474</v>
      </c>
      <c r="CU52" s="1137">
        <v>0</v>
      </c>
      <c r="CV52" s="1137">
        <v>-44.036738087393445</v>
      </c>
      <c r="CW52" s="1137">
        <v>0</v>
      </c>
      <c r="CX52" s="1137">
        <v>-44.036738087393445</v>
      </c>
      <c r="CY52" s="1137">
        <v>0</v>
      </c>
      <c r="CZ52" s="1137">
        <v>-95.702585926055136</v>
      </c>
      <c r="DA52" s="1137">
        <v>0</v>
      </c>
      <c r="DB52" s="1137">
        <v>-95.702585926055136</v>
      </c>
      <c r="DC52" s="1137">
        <v>0</v>
      </c>
      <c r="DD52" s="1137">
        <v>-53.536853092831066</v>
      </c>
      <c r="DE52" s="1137">
        <v>-17.448857545126714</v>
      </c>
      <c r="DF52" s="1137">
        <v>-70.98571063795778</v>
      </c>
      <c r="DG52" s="1137">
        <v>0</v>
      </c>
      <c r="DH52" s="1137">
        <v>-27.672755284271556</v>
      </c>
      <c r="DI52" s="1137">
        <v>-40.517073630932636</v>
      </c>
      <c r="DJ52" s="1137">
        <v>-68.189828915204203</v>
      </c>
      <c r="DK52" s="1138">
        <v>-278.91486356661056</v>
      </c>
      <c r="DL52" s="1139">
        <v>0</v>
      </c>
      <c r="DM52" s="1137">
        <v>0</v>
      </c>
      <c r="DN52" s="1137">
        <v>-33.133396963301742</v>
      </c>
      <c r="DO52" s="1137">
        <v>-33.133396963301742</v>
      </c>
      <c r="DP52" s="1137">
        <v>-49.917159287993783</v>
      </c>
      <c r="DQ52" s="1137">
        <v>-51.895577021555333</v>
      </c>
      <c r="DR52" s="1137">
        <v>0</v>
      </c>
      <c r="DS52" s="1137">
        <v>-101.81273630954912</v>
      </c>
      <c r="DT52" s="1137">
        <v>-134.94613327285086</v>
      </c>
      <c r="DU52" s="1137">
        <v>0</v>
      </c>
      <c r="DV52" s="1137">
        <v>-94.969005787130868</v>
      </c>
      <c r="DW52" s="1137">
        <v>-43.126385392940932</v>
      </c>
      <c r="DX52" s="1137">
        <v>-138.0953911800718</v>
      </c>
      <c r="DY52" s="1137">
        <v>0</v>
      </c>
      <c r="DZ52" s="1137">
        <v>0</v>
      </c>
      <c r="EA52" s="1137">
        <v>-85.237780888161566</v>
      </c>
      <c r="EB52" s="1137">
        <v>-85.237780888161566</v>
      </c>
      <c r="EC52" s="1138">
        <v>-355.34237547864768</v>
      </c>
      <c r="ED52" s="1139">
        <v>-42.041867647219355</v>
      </c>
      <c r="EE52" s="949">
        <v>0</v>
      </c>
      <c r="EF52" s="949">
        <v>-29.275731103025336</v>
      </c>
      <c r="EG52" s="949">
        <v>-71.317598750244699</v>
      </c>
      <c r="EH52" s="949">
        <v>-28.731894314951244</v>
      </c>
      <c r="EI52" s="949">
        <v>-20.316475383978705</v>
      </c>
      <c r="EJ52" s="949">
        <v>0</v>
      </c>
      <c r="EK52" s="949">
        <v>-49.048369698929953</v>
      </c>
      <c r="EL52" s="949">
        <v>-17.598359959830002</v>
      </c>
      <c r="EM52" s="949">
        <v>-6.0901658578753226</v>
      </c>
      <c r="EN52" s="949">
        <v>0</v>
      </c>
      <c r="EO52" s="949">
        <v>-23.688525817705326</v>
      </c>
      <c r="EP52" s="949">
        <v>-11.941245606464514</v>
      </c>
      <c r="EQ52" s="949">
        <v>-66.00254106516428</v>
      </c>
      <c r="ER52" s="949">
        <v>-14.327230115837938</v>
      </c>
      <c r="ES52" s="949">
        <v>-92.271016787466735</v>
      </c>
      <c r="ET52" s="1140">
        <v>-236.32551105434672</v>
      </c>
      <c r="EU52" s="1141">
        <v>-36.823700945649996</v>
      </c>
      <c r="EV52" s="949">
        <v>0</v>
      </c>
      <c r="EW52" s="949">
        <v>0</v>
      </c>
      <c r="EX52" s="949">
        <v>-36.823700945649996</v>
      </c>
      <c r="EY52" s="949">
        <v>-42.394378921888752</v>
      </c>
      <c r="EZ52" s="949">
        <v>0</v>
      </c>
      <c r="FA52" s="949">
        <v>-40.869516467587637</v>
      </c>
      <c r="FB52" s="949">
        <v>-83.263895389476389</v>
      </c>
      <c r="FC52" s="949">
        <v>-16.223285952556367</v>
      </c>
      <c r="FD52" s="949">
        <v>0</v>
      </c>
      <c r="FE52" s="949">
        <v>-144.43018443122364</v>
      </c>
      <c r="FF52" s="949">
        <v>-160.65347038377999</v>
      </c>
      <c r="FG52" s="949">
        <v>0</v>
      </c>
      <c r="FH52" s="949">
        <v>0</v>
      </c>
      <c r="FI52" s="949">
        <v>0</v>
      </c>
      <c r="FJ52" s="949">
        <v>0</v>
      </c>
      <c r="FK52" s="949">
        <v>-280.74106671890638</v>
      </c>
      <c r="FL52" s="1141">
        <v>-31.924328563571052</v>
      </c>
      <c r="FM52" s="949">
        <v>-19.499584710271314</v>
      </c>
      <c r="FN52" s="949">
        <v>0</v>
      </c>
      <c r="FO52" s="930">
        <f t="shared" si="0"/>
        <v>-51.423913273842366</v>
      </c>
      <c r="FP52" s="949">
        <v>-127.59498407901019</v>
      </c>
      <c r="FQ52" s="949">
        <v>0</v>
      </c>
      <c r="FR52" s="949">
        <v>-182.34113273648595</v>
      </c>
      <c r="FS52" s="930">
        <f t="shared" si="1"/>
        <v>-309.93611681549612</v>
      </c>
      <c r="FT52" s="949">
        <v>0</v>
      </c>
      <c r="FU52" s="949">
        <v>-63.012934023175703</v>
      </c>
      <c r="FV52" s="949">
        <v>-206.66950408155409</v>
      </c>
      <c r="FW52" s="930">
        <f t="shared" si="2"/>
        <v>-269.68243810472978</v>
      </c>
      <c r="FX52" s="949">
        <v>0</v>
      </c>
      <c r="FY52" s="949">
        <v>-129.17891795115332</v>
      </c>
      <c r="FZ52" s="949">
        <v>-75.874596754624491</v>
      </c>
      <c r="GA52" s="949">
        <v>-205.05351470577781</v>
      </c>
      <c r="GB52" s="1140">
        <v>-836.09598289984604</v>
      </c>
      <c r="GC52" s="1141">
        <v>0</v>
      </c>
      <c r="GD52" s="949">
        <v>-49.325208198884816</v>
      </c>
      <c r="GE52" s="949">
        <v>-133.005581877168</v>
      </c>
      <c r="GF52" s="930">
        <f t="shared" si="3"/>
        <v>-182.33079007605281</v>
      </c>
      <c r="GG52" s="930">
        <v>0</v>
      </c>
      <c r="GH52" s="930">
        <v>-35.673344127617632</v>
      </c>
      <c r="GI52" s="930">
        <v>-120.01467076296842</v>
      </c>
      <c r="GJ52" s="930">
        <f t="shared" si="4"/>
        <v>-155.68801489058606</v>
      </c>
      <c r="GK52" s="930">
        <v>-106.37928706334041</v>
      </c>
      <c r="GL52" s="930">
        <v>0</v>
      </c>
      <c r="GM52" s="930">
        <v>-117.91843079292555</v>
      </c>
      <c r="GN52" s="930">
        <f t="shared" si="5"/>
        <v>-224.29771785626596</v>
      </c>
      <c r="GO52" s="930">
        <v>0</v>
      </c>
      <c r="GP52" s="949">
        <v>-123.13225530315604</v>
      </c>
      <c r="GQ52" s="949">
        <v>-201.39556274154208</v>
      </c>
      <c r="GR52" s="949">
        <v>-324.52781804469811</v>
      </c>
      <c r="GS52" s="1084">
        <f t="shared" si="7"/>
        <v>-886.84434086760291</v>
      </c>
      <c r="GT52" s="949">
        <v>0</v>
      </c>
      <c r="GU52" s="949">
        <v>-53.812177503927991</v>
      </c>
      <c r="GV52" s="949">
        <v>-46.662342393770651</v>
      </c>
      <c r="GW52" s="949">
        <v>-100.47451989769864</v>
      </c>
      <c r="GX52" s="949">
        <v>-225.16837200007316</v>
      </c>
      <c r="GY52" s="949">
        <v>-75.366360456300171</v>
      </c>
      <c r="GZ52" s="949">
        <v>0</v>
      </c>
      <c r="HA52" s="949">
        <v>-300.53473245637332</v>
      </c>
      <c r="HB52" s="949">
        <v>-356.0209850367512</v>
      </c>
      <c r="HC52" s="949">
        <v>-69.765457987111091</v>
      </c>
      <c r="HD52" s="949">
        <v>-277.12243339969228</v>
      </c>
      <c r="HE52" s="949">
        <v>-702.9088764235546</v>
      </c>
      <c r="HF52" s="949">
        <v>-72.920731744129768</v>
      </c>
      <c r="HG52" s="949">
        <v>-55.610194205615272</v>
      </c>
      <c r="HH52" s="949">
        <v>-160.14251081400596</v>
      </c>
      <c r="HI52" s="949">
        <v>-288.67343676375106</v>
      </c>
      <c r="HJ52" s="1084">
        <v>-1392.5915655413776</v>
      </c>
      <c r="HK52" s="1085">
        <v>0</v>
      </c>
      <c r="HL52" s="930">
        <v>-152.91292282372513</v>
      </c>
      <c r="HM52" s="930">
        <v>0</v>
      </c>
      <c r="HN52" s="930">
        <v>-152.91292282372513</v>
      </c>
      <c r="HO52" s="930">
        <v>0</v>
      </c>
      <c r="HP52" s="930">
        <v>-49.437621740882953</v>
      </c>
      <c r="HQ52" s="930">
        <v>-45.199168508406025</v>
      </c>
      <c r="HR52" s="930">
        <v>-94.636790249288978</v>
      </c>
      <c r="HS52" s="930">
        <v>-191.51702173727759</v>
      </c>
      <c r="HT52" s="930">
        <v>0</v>
      </c>
      <c r="HU52" s="930">
        <v>0</v>
      </c>
      <c r="HV52" s="930">
        <v>-191.51702173727759</v>
      </c>
      <c r="HW52" s="930">
        <v>0</v>
      </c>
      <c r="HX52" s="930">
        <v>0</v>
      </c>
      <c r="HY52" s="930">
        <v>-251.32786011918847</v>
      </c>
      <c r="HZ52" s="930">
        <v>-251.32786011918847</v>
      </c>
      <c r="IA52" s="1084">
        <v>-690.39459492948015</v>
      </c>
      <c r="IB52" s="1085">
        <v>0</v>
      </c>
      <c r="IC52" s="930">
        <v>0</v>
      </c>
      <c r="ID52" s="930">
        <v>0</v>
      </c>
      <c r="IE52" s="1084">
        <v>0</v>
      </c>
    </row>
    <row r="53" spans="1:239" ht="21" customHeight="1">
      <c r="A53" s="1121" t="s">
        <v>904</v>
      </c>
      <c r="B53" s="1079">
        <v>0</v>
      </c>
      <c r="C53" s="1079">
        <v>0</v>
      </c>
      <c r="D53" s="1079">
        <v>0</v>
      </c>
      <c r="E53" s="1079">
        <v>0</v>
      </c>
      <c r="F53" s="1079">
        <v>0</v>
      </c>
      <c r="G53" s="1079">
        <v>0</v>
      </c>
      <c r="H53" s="1079">
        <v>0</v>
      </c>
      <c r="I53" s="1079">
        <v>0</v>
      </c>
      <c r="J53" s="1079">
        <v>0</v>
      </c>
      <c r="K53" s="1079">
        <v>0</v>
      </c>
      <c r="L53" s="1079">
        <v>0</v>
      </c>
      <c r="M53" s="1079">
        <v>0</v>
      </c>
      <c r="N53" s="1079">
        <v>0</v>
      </c>
      <c r="O53" s="1079">
        <v>0</v>
      </c>
      <c r="P53" s="1079">
        <v>0</v>
      </c>
      <c r="Q53" s="1079">
        <v>0</v>
      </c>
      <c r="R53" s="1079">
        <v>0</v>
      </c>
      <c r="S53" s="1079"/>
      <c r="T53" s="1079">
        <v>0</v>
      </c>
      <c r="U53" s="1079">
        <v>0</v>
      </c>
      <c r="V53" s="1079">
        <v>0</v>
      </c>
      <c r="W53" s="1079">
        <v>0</v>
      </c>
      <c r="X53" s="1079">
        <v>0</v>
      </c>
      <c r="Y53" s="1079">
        <v>0</v>
      </c>
      <c r="Z53" s="1079">
        <v>0</v>
      </c>
      <c r="AA53" s="1079">
        <v>0</v>
      </c>
      <c r="AB53" s="1079">
        <v>0</v>
      </c>
      <c r="AC53" s="1079">
        <v>0</v>
      </c>
      <c r="AD53" s="1079">
        <v>0</v>
      </c>
      <c r="AE53" s="1079">
        <v>0</v>
      </c>
      <c r="AF53" s="1079">
        <v>0</v>
      </c>
      <c r="AG53" s="1079">
        <v>0</v>
      </c>
      <c r="AH53" s="1079">
        <v>0</v>
      </c>
      <c r="AI53" s="1079">
        <v>0</v>
      </c>
      <c r="AJ53" s="1079">
        <v>0</v>
      </c>
      <c r="AK53" s="1079"/>
      <c r="AL53" s="1079"/>
      <c r="AM53" s="1079">
        <v>0</v>
      </c>
      <c r="AN53" s="1079">
        <v>0</v>
      </c>
      <c r="AO53" s="1079">
        <v>0</v>
      </c>
      <c r="AP53" s="1079">
        <v>0</v>
      </c>
      <c r="AQ53" s="1079">
        <v>0</v>
      </c>
      <c r="AR53" s="1079">
        <v>499.46174999999999</v>
      </c>
      <c r="AS53" s="1079">
        <v>0</v>
      </c>
      <c r="AT53" s="1079">
        <v>499.46174999999999</v>
      </c>
      <c r="AU53" s="1079">
        <v>0</v>
      </c>
      <c r="AV53" s="1079">
        <v>366.16060151111998</v>
      </c>
      <c r="AW53" s="1079"/>
      <c r="AX53" s="1182">
        <v>0</v>
      </c>
      <c r="AY53" s="1079">
        <v>0</v>
      </c>
      <c r="AZ53" s="1079">
        <v>0</v>
      </c>
      <c r="BA53" s="1079">
        <v>0</v>
      </c>
      <c r="BB53" s="1079">
        <v>205.71777009346198</v>
      </c>
      <c r="BC53" s="1079">
        <v>0</v>
      </c>
      <c r="BD53" s="1079">
        <v>0</v>
      </c>
      <c r="BE53" s="1079">
        <v>205.71777009346198</v>
      </c>
      <c r="BF53" s="1079">
        <v>0</v>
      </c>
      <c r="BG53" s="1079">
        <v>0</v>
      </c>
      <c r="BH53" s="1079">
        <v>0</v>
      </c>
      <c r="BI53" s="1079">
        <v>0</v>
      </c>
      <c r="BJ53" s="1079">
        <v>0</v>
      </c>
      <c r="BK53" s="1079">
        <v>0</v>
      </c>
      <c r="BL53" s="1079">
        <v>0</v>
      </c>
      <c r="BM53" s="1079">
        <v>0</v>
      </c>
      <c r="BN53" s="1145">
        <v>0</v>
      </c>
      <c r="BO53" s="1122">
        <v>0</v>
      </c>
      <c r="BP53" s="1122">
        <v>0</v>
      </c>
      <c r="BQ53" s="1122">
        <v>0</v>
      </c>
      <c r="BR53" s="930">
        <v>0</v>
      </c>
      <c r="BS53" s="930">
        <v>0</v>
      </c>
      <c r="BT53" s="930">
        <v>0</v>
      </c>
      <c r="BU53" s="1055">
        <v>0</v>
      </c>
      <c r="BV53" s="1055">
        <v>0</v>
      </c>
      <c r="BW53" s="1055">
        <v>0</v>
      </c>
      <c r="BX53" s="1055">
        <v>0</v>
      </c>
      <c r="BY53" s="1055">
        <v>0</v>
      </c>
      <c r="BZ53" s="1055">
        <v>0</v>
      </c>
      <c r="CA53" s="1055">
        <v>0</v>
      </c>
      <c r="CB53" s="1055">
        <v>0</v>
      </c>
      <c r="CC53" s="1083">
        <v>0</v>
      </c>
      <c r="CD53" s="1117">
        <v>0</v>
      </c>
      <c r="CE53" s="1055">
        <v>0</v>
      </c>
      <c r="CF53" s="1055">
        <v>0</v>
      </c>
      <c r="CG53" s="1055">
        <v>0</v>
      </c>
      <c r="CH53" s="1055">
        <v>0</v>
      </c>
      <c r="CI53" s="1055">
        <v>0</v>
      </c>
      <c r="CJ53" s="1055">
        <v>0</v>
      </c>
      <c r="CK53" s="1055">
        <v>0</v>
      </c>
      <c r="CL53" s="1055">
        <v>0</v>
      </c>
      <c r="CM53" s="1055">
        <v>0</v>
      </c>
      <c r="CN53" s="1055">
        <v>0</v>
      </c>
      <c r="CO53" s="1055">
        <v>0</v>
      </c>
      <c r="CP53" s="1055">
        <v>0</v>
      </c>
      <c r="CQ53" s="1055">
        <v>0</v>
      </c>
      <c r="CR53" s="1055">
        <v>0</v>
      </c>
      <c r="CS53" s="1055">
        <v>0</v>
      </c>
      <c r="CT53" s="1083">
        <v>0</v>
      </c>
      <c r="CU53" s="1055">
        <v>0</v>
      </c>
      <c r="CV53" s="1055">
        <v>0</v>
      </c>
      <c r="CW53" s="1055">
        <v>0</v>
      </c>
      <c r="CX53" s="1055">
        <v>0</v>
      </c>
      <c r="CY53" s="1055">
        <v>342.37457756476005</v>
      </c>
      <c r="CZ53" s="1055">
        <v>0</v>
      </c>
      <c r="DA53" s="1055">
        <v>0</v>
      </c>
      <c r="DB53" s="1055">
        <v>342.37457756476005</v>
      </c>
      <c r="DC53" s="1055">
        <v>0</v>
      </c>
      <c r="DD53" s="1055">
        <v>604.71142378200011</v>
      </c>
      <c r="DE53" s="1055">
        <v>0</v>
      </c>
      <c r="DF53" s="1055">
        <v>604.71142378200011</v>
      </c>
      <c r="DG53" s="1055">
        <v>0</v>
      </c>
      <c r="DH53" s="1055">
        <v>0</v>
      </c>
      <c r="DI53" s="1055">
        <v>0</v>
      </c>
      <c r="DJ53" s="1055">
        <v>0</v>
      </c>
      <c r="DK53" s="1083">
        <v>947.08600134675999</v>
      </c>
      <c r="DL53" s="1117">
        <v>0</v>
      </c>
      <c r="DM53" s="1055">
        <v>0</v>
      </c>
      <c r="DN53" s="1055">
        <v>0</v>
      </c>
      <c r="DO53" s="1055">
        <v>0</v>
      </c>
      <c r="DP53" s="1055">
        <v>0</v>
      </c>
      <c r="DQ53" s="1055">
        <v>0</v>
      </c>
      <c r="DR53" s="1055">
        <v>0</v>
      </c>
      <c r="DS53" s="1055">
        <v>0</v>
      </c>
      <c r="DT53" s="1055">
        <v>0</v>
      </c>
      <c r="DU53" s="1055">
        <v>817.02217803035205</v>
      </c>
      <c r="DV53" s="1055">
        <v>0</v>
      </c>
      <c r="DW53" s="1055">
        <v>0</v>
      </c>
      <c r="DX53" s="1055">
        <v>817.02217803035205</v>
      </c>
      <c r="DY53" s="1055">
        <v>0</v>
      </c>
      <c r="DZ53" s="1055">
        <v>0</v>
      </c>
      <c r="EA53" s="1055">
        <v>0</v>
      </c>
      <c r="EB53" s="1055">
        <v>0</v>
      </c>
      <c r="EC53" s="1083">
        <v>817.02217803035205</v>
      </c>
      <c r="ED53" s="1117">
        <v>488.91236511</v>
      </c>
      <c r="EE53" s="930">
        <v>0</v>
      </c>
      <c r="EF53" s="930">
        <v>0</v>
      </c>
      <c r="EG53" s="930">
        <v>488.91236511</v>
      </c>
      <c r="EH53" s="930">
        <v>1203.7150857700001</v>
      </c>
      <c r="EI53" s="930">
        <v>0</v>
      </c>
      <c r="EJ53" s="930">
        <v>0</v>
      </c>
      <c r="EK53" s="930">
        <v>1203.7150857700001</v>
      </c>
      <c r="EL53" s="930">
        <v>0</v>
      </c>
      <c r="EM53" s="930">
        <v>0</v>
      </c>
      <c r="EN53" s="930">
        <v>0</v>
      </c>
      <c r="EO53" s="930">
        <v>0</v>
      </c>
      <c r="EP53" s="930">
        <v>6.9657266037709666</v>
      </c>
      <c r="EQ53" s="930">
        <v>0</v>
      </c>
      <c r="ER53" s="930">
        <v>0</v>
      </c>
      <c r="ES53" s="930">
        <v>6.9657266037709666</v>
      </c>
      <c r="ET53" s="1084">
        <v>1699.5931774837711</v>
      </c>
      <c r="EU53" s="1085">
        <v>0</v>
      </c>
      <c r="EV53" s="930">
        <v>0</v>
      </c>
      <c r="EW53" s="930">
        <v>0</v>
      </c>
      <c r="EX53" s="930">
        <v>0</v>
      </c>
      <c r="EY53" s="930">
        <v>0</v>
      </c>
      <c r="EZ53" s="930">
        <v>0</v>
      </c>
      <c r="FA53" s="930">
        <v>0</v>
      </c>
      <c r="FB53" s="930">
        <v>0</v>
      </c>
      <c r="FC53" s="930">
        <v>0</v>
      </c>
      <c r="FD53" s="930">
        <v>0</v>
      </c>
      <c r="FE53" s="930">
        <v>0</v>
      </c>
      <c r="FF53" s="930">
        <v>0</v>
      </c>
      <c r="FG53" s="930">
        <v>0</v>
      </c>
      <c r="FH53" s="930">
        <v>0</v>
      </c>
      <c r="FI53" s="930">
        <v>0</v>
      </c>
      <c r="FJ53" s="930">
        <v>0</v>
      </c>
      <c r="FK53" s="930">
        <v>0</v>
      </c>
      <c r="FL53" s="1085">
        <v>873.18419567940794</v>
      </c>
      <c r="FM53" s="930">
        <v>0</v>
      </c>
      <c r="FN53" s="930">
        <v>0</v>
      </c>
      <c r="FO53" s="930">
        <f t="shared" si="0"/>
        <v>873.18419567940794</v>
      </c>
      <c r="FP53" s="930">
        <v>0</v>
      </c>
      <c r="FQ53" s="930">
        <v>0</v>
      </c>
      <c r="FR53" s="930">
        <v>0</v>
      </c>
      <c r="FS53" s="930">
        <f t="shared" si="1"/>
        <v>0</v>
      </c>
      <c r="FT53" s="930">
        <v>2083.0328141230266</v>
      </c>
      <c r="FU53" s="930">
        <v>0</v>
      </c>
      <c r="FV53" s="930">
        <v>0</v>
      </c>
      <c r="FW53" s="930">
        <f t="shared" si="2"/>
        <v>2083.0328141230266</v>
      </c>
      <c r="FX53" s="930">
        <v>1174.6563293813952</v>
      </c>
      <c r="FY53" s="930">
        <v>0</v>
      </c>
      <c r="FZ53" s="930">
        <v>0</v>
      </c>
      <c r="GA53" s="930">
        <v>1174.6563293813952</v>
      </c>
      <c r="GB53" s="1084">
        <v>4130.8733391838296</v>
      </c>
      <c r="GC53" s="1085">
        <v>0</v>
      </c>
      <c r="GD53" s="930">
        <v>0</v>
      </c>
      <c r="GE53" s="930">
        <v>0</v>
      </c>
      <c r="GF53" s="930">
        <f t="shared" si="3"/>
        <v>0</v>
      </c>
      <c r="GG53" s="930">
        <v>431.20432447800403</v>
      </c>
      <c r="GH53" s="930">
        <v>0</v>
      </c>
      <c r="GI53" s="930">
        <v>280.03423178025969</v>
      </c>
      <c r="GJ53" s="930">
        <f t="shared" si="4"/>
        <v>711.23855625826377</v>
      </c>
      <c r="GK53" s="930">
        <v>248.21833648112764</v>
      </c>
      <c r="GL53" s="930">
        <v>0</v>
      </c>
      <c r="GM53" s="930">
        <v>275.14300518349296</v>
      </c>
      <c r="GN53" s="930">
        <f t="shared" si="5"/>
        <v>523.36134166462057</v>
      </c>
      <c r="GO53" s="930">
        <v>0</v>
      </c>
      <c r="GP53" s="930">
        <v>287.30859570736413</v>
      </c>
      <c r="GQ53" s="930">
        <v>469.92297973026484</v>
      </c>
      <c r="GR53" s="930">
        <v>757.23157543762898</v>
      </c>
      <c r="GS53" s="1084">
        <f t="shared" si="7"/>
        <v>1991.8314733605132</v>
      </c>
      <c r="GT53" s="930">
        <v>0</v>
      </c>
      <c r="GU53" s="930">
        <v>0</v>
      </c>
      <c r="GV53" s="930">
        <v>0</v>
      </c>
      <c r="GW53" s="930">
        <v>0</v>
      </c>
      <c r="GX53" s="930">
        <v>522.63911356382005</v>
      </c>
      <c r="GY53" s="930">
        <v>0</v>
      </c>
      <c r="GZ53" s="930">
        <v>0</v>
      </c>
      <c r="HA53" s="930">
        <v>522.63911356382005</v>
      </c>
      <c r="HB53" s="930">
        <v>830.71563175241954</v>
      </c>
      <c r="HC53" s="930">
        <v>162.78606863659257</v>
      </c>
      <c r="HD53" s="930">
        <v>646.61901126594876</v>
      </c>
      <c r="HE53" s="930">
        <v>1640.1207116549608</v>
      </c>
      <c r="HF53" s="930">
        <v>170.14837406963611</v>
      </c>
      <c r="HG53" s="930">
        <v>129.75711981310229</v>
      </c>
      <c r="HH53" s="930">
        <v>373.66585856601387</v>
      </c>
      <c r="HI53" s="930">
        <v>673.57135244875224</v>
      </c>
      <c r="HJ53" s="1084">
        <v>2836.3311776675332</v>
      </c>
      <c r="HK53" s="1085">
        <v>0</v>
      </c>
      <c r="HL53" s="930">
        <v>0</v>
      </c>
      <c r="HM53" s="930">
        <v>0</v>
      </c>
      <c r="HN53" s="930">
        <v>0</v>
      </c>
      <c r="HO53" s="930">
        <v>0</v>
      </c>
      <c r="HP53" s="930">
        <v>0</v>
      </c>
      <c r="HQ53" s="930">
        <v>105.46472651961408</v>
      </c>
      <c r="HR53" s="930">
        <v>105.46472651961408</v>
      </c>
      <c r="HS53" s="930">
        <v>446.87305072031438</v>
      </c>
      <c r="HT53" s="930">
        <v>0</v>
      </c>
      <c r="HU53" s="930">
        <v>0</v>
      </c>
      <c r="HV53" s="930">
        <v>446.87305072031438</v>
      </c>
      <c r="HW53" s="930">
        <v>0</v>
      </c>
      <c r="HX53" s="930">
        <v>0</v>
      </c>
      <c r="HY53" s="930">
        <v>586.43167361143969</v>
      </c>
      <c r="HZ53" s="930">
        <v>586.43167361143969</v>
      </c>
      <c r="IA53" s="1084">
        <v>1138.7694508513682</v>
      </c>
      <c r="IB53" s="1085">
        <v>0</v>
      </c>
      <c r="IC53" s="930">
        <v>0</v>
      </c>
      <c r="ID53" s="930">
        <v>0</v>
      </c>
      <c r="IE53" s="1084">
        <v>0</v>
      </c>
    </row>
    <row r="54" spans="1:239" s="1053" customFormat="1" ht="21" customHeight="1">
      <c r="A54" s="1109" t="s">
        <v>905</v>
      </c>
      <c r="B54" s="1068"/>
      <c r="C54" s="1068"/>
      <c r="D54" s="1068"/>
      <c r="E54" s="1068"/>
      <c r="F54" s="1068"/>
      <c r="G54" s="1068"/>
      <c r="H54" s="1068"/>
      <c r="I54" s="1068"/>
      <c r="J54" s="1068"/>
      <c r="K54" s="1068"/>
      <c r="L54" s="1068"/>
      <c r="M54" s="1068"/>
      <c r="N54" s="1068"/>
      <c r="O54" s="1068"/>
      <c r="P54" s="1068"/>
      <c r="Q54" s="1068"/>
      <c r="R54" s="1068"/>
      <c r="S54" s="1068"/>
      <c r="T54" s="1068"/>
      <c r="U54" s="1068"/>
      <c r="V54" s="1068"/>
      <c r="W54" s="1068"/>
      <c r="X54" s="1068"/>
      <c r="Y54" s="1068"/>
      <c r="Z54" s="1068"/>
      <c r="AA54" s="1068"/>
      <c r="AB54" s="1068"/>
      <c r="AC54" s="1068"/>
      <c r="AD54" s="1068"/>
      <c r="AE54" s="1068"/>
      <c r="AF54" s="1068"/>
      <c r="AG54" s="1068"/>
      <c r="AH54" s="1068"/>
      <c r="AI54" s="1068"/>
      <c r="AJ54" s="1068"/>
      <c r="AK54" s="1068"/>
      <c r="AL54" s="1068"/>
      <c r="AM54" s="1068">
        <v>0</v>
      </c>
      <c r="AN54" s="1068">
        <v>0</v>
      </c>
      <c r="AO54" s="1068">
        <v>0</v>
      </c>
      <c r="AP54" s="1068">
        <v>0</v>
      </c>
      <c r="AQ54" s="1068">
        <v>0</v>
      </c>
      <c r="AR54" s="1068">
        <v>0</v>
      </c>
      <c r="AS54" s="1068">
        <v>0</v>
      </c>
      <c r="AT54" s="1068">
        <v>0</v>
      </c>
      <c r="AU54" s="1068">
        <v>0</v>
      </c>
      <c r="AV54" s="1068">
        <v>0</v>
      </c>
      <c r="AW54" s="1068"/>
      <c r="AX54" s="1189">
        <v>0</v>
      </c>
      <c r="AY54" s="1068">
        <v>0</v>
      </c>
      <c r="AZ54" s="1068">
        <v>0</v>
      </c>
      <c r="BA54" s="1068">
        <v>0</v>
      </c>
      <c r="BB54" s="1068">
        <v>0</v>
      </c>
      <c r="BC54" s="1068">
        <v>0</v>
      </c>
      <c r="BD54" s="1068">
        <v>0</v>
      </c>
      <c r="BE54" s="1068">
        <v>0</v>
      </c>
      <c r="BF54" s="1068">
        <v>0</v>
      </c>
      <c r="BG54" s="1068">
        <v>0</v>
      </c>
      <c r="BH54" s="1068">
        <v>0</v>
      </c>
      <c r="BI54" s="1068">
        <v>0</v>
      </c>
      <c r="BJ54" s="1068">
        <v>0</v>
      </c>
      <c r="BK54" s="1068">
        <v>0</v>
      </c>
      <c r="BL54" s="1068">
        <v>0</v>
      </c>
      <c r="BM54" s="1068">
        <v>0</v>
      </c>
      <c r="BN54" s="1180">
        <v>0</v>
      </c>
      <c r="BO54" s="1134">
        <v>37.093535563756006</v>
      </c>
      <c r="BP54" s="1134">
        <v>0</v>
      </c>
      <c r="BQ54" s="1134">
        <v>37.093535563756006</v>
      </c>
      <c r="BR54" s="908">
        <v>44.669770076956993</v>
      </c>
      <c r="BS54" s="908">
        <v>9.5198947561080001</v>
      </c>
      <c r="BT54" s="908">
        <v>0</v>
      </c>
      <c r="BU54" s="1069">
        <v>54.189664833064995</v>
      </c>
      <c r="BV54" s="1069">
        <v>0</v>
      </c>
      <c r="BW54" s="1069">
        <v>183.73785901928997</v>
      </c>
      <c r="BX54" s="1069">
        <v>0</v>
      </c>
      <c r="BY54" s="1069">
        <v>183.73785901928997</v>
      </c>
      <c r="BZ54" s="1069">
        <v>0</v>
      </c>
      <c r="CA54" s="1069">
        <v>-1132.5562944795599</v>
      </c>
      <c r="CB54" s="1069">
        <v>96.60020066282199</v>
      </c>
      <c r="CC54" s="1071">
        <v>-1035.9560938167378</v>
      </c>
      <c r="CD54" s="1072">
        <v>0</v>
      </c>
      <c r="CE54" s="1069">
        <v>0</v>
      </c>
      <c r="CF54" s="1069">
        <v>0</v>
      </c>
      <c r="CG54" s="1069">
        <v>0</v>
      </c>
      <c r="CH54" s="1069">
        <v>0</v>
      </c>
      <c r="CI54" s="1069">
        <v>0</v>
      </c>
      <c r="CJ54" s="1069">
        <v>0</v>
      </c>
      <c r="CK54" s="1069">
        <v>0</v>
      </c>
      <c r="CL54" s="1069">
        <v>0</v>
      </c>
      <c r="CM54" s="1069">
        <v>0</v>
      </c>
      <c r="CN54" s="1069">
        <v>879.92</v>
      </c>
      <c r="CO54" s="1069">
        <v>879.92</v>
      </c>
      <c r="CP54" s="1069">
        <v>0</v>
      </c>
      <c r="CQ54" s="1069">
        <v>0</v>
      </c>
      <c r="CR54" s="1069">
        <v>0</v>
      </c>
      <c r="CS54" s="1069">
        <v>0</v>
      </c>
      <c r="CT54" s="1071">
        <v>879.92</v>
      </c>
      <c r="CU54" s="1069">
        <v>0</v>
      </c>
      <c r="CV54" s="1069">
        <v>0</v>
      </c>
      <c r="CW54" s="1069">
        <v>0</v>
      </c>
      <c r="CX54" s="1069">
        <v>0</v>
      </c>
      <c r="CY54" s="1069">
        <v>-342.37457756476005</v>
      </c>
      <c r="CZ54" s="1069">
        <v>0</v>
      </c>
      <c r="DA54" s="1069">
        <v>0</v>
      </c>
      <c r="DB54" s="1069">
        <v>-342.37457756476005</v>
      </c>
      <c r="DC54" s="1069">
        <v>0</v>
      </c>
      <c r="DD54" s="1069">
        <v>-604.71142378200011</v>
      </c>
      <c r="DE54" s="1069">
        <v>0</v>
      </c>
      <c r="DF54" s="1069">
        <v>-604.71142378200011</v>
      </c>
      <c r="DG54" s="1069">
        <v>0</v>
      </c>
      <c r="DH54" s="1069">
        <v>0</v>
      </c>
      <c r="DI54" s="1069">
        <v>0</v>
      </c>
      <c r="DJ54" s="1069">
        <v>0</v>
      </c>
      <c r="DK54" s="1071">
        <v>-947.08600134675999</v>
      </c>
      <c r="DL54" s="1072">
        <v>0</v>
      </c>
      <c r="DM54" s="1069">
        <v>0</v>
      </c>
      <c r="DN54" s="1069">
        <v>0</v>
      </c>
      <c r="DO54" s="1069">
        <v>0</v>
      </c>
      <c r="DP54" s="1069">
        <v>0</v>
      </c>
      <c r="DQ54" s="1069">
        <v>0</v>
      </c>
      <c r="DR54" s="1069">
        <v>0</v>
      </c>
      <c r="DS54" s="1069">
        <v>0</v>
      </c>
      <c r="DT54" s="1069">
        <v>0</v>
      </c>
      <c r="DU54" s="1069">
        <v>-817.02217803035205</v>
      </c>
      <c r="DV54" s="1069">
        <v>0</v>
      </c>
      <c r="DW54" s="1069">
        <v>0</v>
      </c>
      <c r="DX54" s="1069">
        <v>-817.02217803035205</v>
      </c>
      <c r="DY54" s="1069">
        <v>-178.98280901999999</v>
      </c>
      <c r="DZ54" s="1069">
        <v>0</v>
      </c>
      <c r="EA54" s="1069">
        <v>0</v>
      </c>
      <c r="EB54" s="1069">
        <v>-178.98280901999999</v>
      </c>
      <c r="EC54" s="1071">
        <v>-996.00498705035193</v>
      </c>
      <c r="ED54" s="1072">
        <v>-488.91236511</v>
      </c>
      <c r="EE54" s="908">
        <v>0</v>
      </c>
      <c r="EF54" s="908">
        <v>0</v>
      </c>
      <c r="EG54" s="908">
        <v>-488.91236511</v>
      </c>
      <c r="EH54" s="908">
        <v>0</v>
      </c>
      <c r="EI54" s="908">
        <v>0</v>
      </c>
      <c r="EJ54" s="908">
        <v>0</v>
      </c>
      <c r="EK54" s="908">
        <v>0</v>
      </c>
      <c r="EL54" s="908">
        <v>0</v>
      </c>
      <c r="EM54" s="908">
        <v>0</v>
      </c>
      <c r="EN54" s="908">
        <v>0</v>
      </c>
      <c r="EO54" s="908">
        <v>0</v>
      </c>
      <c r="EP54" s="908">
        <v>-6.9657266037709666</v>
      </c>
      <c r="EQ54" s="908">
        <v>-77.002964576024979</v>
      </c>
      <c r="ER54" s="908">
        <v>0</v>
      </c>
      <c r="ES54" s="908">
        <v>-83.968691179795954</v>
      </c>
      <c r="ET54" s="1073">
        <v>-572.88105628979599</v>
      </c>
      <c r="EU54" s="1077">
        <v>0</v>
      </c>
      <c r="EV54" s="908">
        <v>0</v>
      </c>
      <c r="EW54" s="908">
        <v>0</v>
      </c>
      <c r="EX54" s="908">
        <v>0</v>
      </c>
      <c r="EY54" s="908">
        <v>0</v>
      </c>
      <c r="EZ54" s="908">
        <v>0</v>
      </c>
      <c r="FA54" s="908">
        <v>0</v>
      </c>
      <c r="FB54" s="908">
        <v>0</v>
      </c>
      <c r="FC54" s="908">
        <v>0</v>
      </c>
      <c r="FD54" s="908">
        <v>0</v>
      </c>
      <c r="FE54" s="908">
        <v>0</v>
      </c>
      <c r="FF54" s="908">
        <v>0</v>
      </c>
      <c r="FG54" s="908">
        <v>0</v>
      </c>
      <c r="FH54" s="908">
        <v>0</v>
      </c>
      <c r="FI54" s="908">
        <v>0</v>
      </c>
      <c r="FJ54" s="908">
        <v>0</v>
      </c>
      <c r="FK54" s="908">
        <v>0</v>
      </c>
      <c r="FL54" s="1077">
        <v>-5.3537956794079706</v>
      </c>
      <c r="FM54" s="908">
        <v>-641.1908664957449</v>
      </c>
      <c r="FN54" s="908">
        <v>0</v>
      </c>
      <c r="FO54" s="908">
        <f t="shared" si="0"/>
        <v>-646.54466217515289</v>
      </c>
      <c r="FP54" s="908">
        <v>697.33058583389584</v>
      </c>
      <c r="FQ54" s="908">
        <v>0</v>
      </c>
      <c r="FR54" s="908">
        <v>0</v>
      </c>
      <c r="FS54" s="908">
        <f t="shared" si="1"/>
        <v>697.33058583389584</v>
      </c>
      <c r="FT54" s="908">
        <v>-7.5511494738108947E-2</v>
      </c>
      <c r="FU54" s="908">
        <v>-4.7934541020000001</v>
      </c>
      <c r="FV54" s="908">
        <v>0</v>
      </c>
      <c r="FW54" s="908">
        <f t="shared" si="2"/>
        <v>-4.8689655967381089</v>
      </c>
      <c r="FX54" s="908">
        <v>-3.2973293813950386</v>
      </c>
      <c r="FY54" s="908">
        <v>0</v>
      </c>
      <c r="FZ54" s="908">
        <v>-8.9597784E-2</v>
      </c>
      <c r="GA54" s="908">
        <v>-3.3869271653950386</v>
      </c>
      <c r="GB54" s="1073">
        <v>42.530030896609759</v>
      </c>
      <c r="GC54" s="1077">
        <v>0</v>
      </c>
      <c r="GD54" s="908">
        <v>0</v>
      </c>
      <c r="GE54" s="908">
        <v>0</v>
      </c>
      <c r="GF54" s="908">
        <f t="shared" si="3"/>
        <v>0</v>
      </c>
      <c r="GG54" s="908">
        <v>0</v>
      </c>
      <c r="GH54" s="908">
        <v>0</v>
      </c>
      <c r="GI54" s="908">
        <v>0</v>
      </c>
      <c r="GJ54" s="908">
        <f t="shared" si="4"/>
        <v>0</v>
      </c>
      <c r="GK54" s="908">
        <v>377.58637948606003</v>
      </c>
      <c r="GL54" s="908">
        <v>0</v>
      </c>
      <c r="GM54" s="908">
        <v>0</v>
      </c>
      <c r="GN54" s="908">
        <f t="shared" si="5"/>
        <v>377.58637948606003</v>
      </c>
      <c r="GO54" s="908">
        <v>822.27542515999994</v>
      </c>
      <c r="GP54" s="908">
        <v>0</v>
      </c>
      <c r="GQ54" s="908">
        <v>0</v>
      </c>
      <c r="GR54" s="908">
        <v>822.27542515999994</v>
      </c>
      <c r="GS54" s="1073">
        <f t="shared" si="7"/>
        <v>1199.8618046460599</v>
      </c>
      <c r="GT54" s="908">
        <v>1300.9687726581762</v>
      </c>
      <c r="GU54" s="908">
        <v>-997.63199999999995</v>
      </c>
      <c r="GV54" s="908">
        <v>0</v>
      </c>
      <c r="GW54" s="908">
        <v>303.33677265817619</v>
      </c>
      <c r="GX54" s="908">
        <v>0</v>
      </c>
      <c r="GY54" s="908">
        <v>0</v>
      </c>
      <c r="GZ54" s="908">
        <v>0</v>
      </c>
      <c r="HA54" s="908">
        <v>0</v>
      </c>
      <c r="HB54" s="908">
        <v>370.48017550902802</v>
      </c>
      <c r="HC54" s="908">
        <v>-419.6564310765944</v>
      </c>
      <c r="HD54" s="908">
        <v>-326.87067000000008</v>
      </c>
      <c r="HE54" s="908">
        <v>-376.04692556756646</v>
      </c>
      <c r="HF54" s="908">
        <v>-64.858095820060299</v>
      </c>
      <c r="HG54" s="908">
        <v>0</v>
      </c>
      <c r="HH54" s="908">
        <v>0</v>
      </c>
      <c r="HI54" s="908">
        <v>-64.858095820060299</v>
      </c>
      <c r="HJ54" s="1073">
        <v>-137.56824872945057</v>
      </c>
      <c r="HK54" s="1077">
        <v>0</v>
      </c>
      <c r="HL54" s="908">
        <v>0</v>
      </c>
      <c r="HM54" s="908">
        <v>0</v>
      </c>
      <c r="HN54" s="908">
        <v>0</v>
      </c>
      <c r="HO54" s="908">
        <v>0</v>
      </c>
      <c r="HP54" s="908">
        <v>0</v>
      </c>
      <c r="HQ54" s="908">
        <v>0</v>
      </c>
      <c r="HR54" s="908">
        <v>0</v>
      </c>
      <c r="HS54" s="908">
        <v>0</v>
      </c>
      <c r="HT54" s="908">
        <v>0</v>
      </c>
      <c r="HU54" s="908">
        <v>0</v>
      </c>
      <c r="HV54" s="908">
        <v>0</v>
      </c>
      <c r="HW54" s="908">
        <v>0</v>
      </c>
      <c r="HX54" s="908">
        <v>0</v>
      </c>
      <c r="HY54" s="908">
        <v>0</v>
      </c>
      <c r="HZ54" s="908">
        <v>0</v>
      </c>
      <c r="IA54" s="1073">
        <v>0</v>
      </c>
      <c r="IB54" s="1077">
        <v>0</v>
      </c>
      <c r="IC54" s="908">
        <v>0</v>
      </c>
      <c r="ID54" s="908">
        <v>0</v>
      </c>
      <c r="IE54" s="1073">
        <v>0</v>
      </c>
    </row>
    <row r="55" spans="1:239" s="1133" customFormat="1" ht="24" hidden="1" customHeight="1">
      <c r="A55" s="1109" t="s">
        <v>906</v>
      </c>
      <c r="B55" s="1132"/>
      <c r="C55" s="1132"/>
      <c r="D55" s="1132"/>
      <c r="E55" s="1132"/>
      <c r="F55" s="1132"/>
      <c r="G55" s="1132"/>
      <c r="H55" s="1132"/>
      <c r="I55" s="1132"/>
      <c r="J55" s="1132"/>
      <c r="K55" s="1132"/>
      <c r="L55" s="1132"/>
      <c r="M55" s="1132"/>
      <c r="N55" s="1132"/>
      <c r="O55" s="1132"/>
      <c r="P55" s="1132"/>
      <c r="Q55" s="1132"/>
      <c r="R55" s="1132">
        <v>0</v>
      </c>
      <c r="S55" s="1132"/>
      <c r="T55" s="1132">
        <v>0</v>
      </c>
      <c r="U55" s="1132">
        <v>0</v>
      </c>
      <c r="V55" s="1132">
        <v>0</v>
      </c>
      <c r="W55" s="1132">
        <v>0</v>
      </c>
      <c r="X55" s="1132">
        <v>0</v>
      </c>
      <c r="Y55" s="1132">
        <v>0</v>
      </c>
      <c r="Z55" s="1132">
        <v>0</v>
      </c>
      <c r="AA55" s="1132">
        <v>0</v>
      </c>
      <c r="AB55" s="1132">
        <v>0</v>
      </c>
      <c r="AC55" s="1132">
        <v>0</v>
      </c>
      <c r="AD55" s="1132">
        <v>0</v>
      </c>
      <c r="AE55" s="1132">
        <v>0</v>
      </c>
      <c r="AF55" s="1132">
        <v>0</v>
      </c>
      <c r="AG55" s="1132">
        <v>0</v>
      </c>
      <c r="AH55" s="1132">
        <v>0</v>
      </c>
      <c r="AI55" s="1132">
        <v>0</v>
      </c>
      <c r="AJ55" s="1132">
        <v>0</v>
      </c>
      <c r="AM55" s="1132">
        <v>0</v>
      </c>
      <c r="AN55" s="1132">
        <v>0</v>
      </c>
      <c r="AO55" s="1132">
        <v>0</v>
      </c>
      <c r="AP55" s="1132">
        <v>0</v>
      </c>
      <c r="AQ55" s="1132">
        <v>0</v>
      </c>
      <c r="AR55" s="1132">
        <v>-50</v>
      </c>
      <c r="AS55" s="1132">
        <v>0</v>
      </c>
      <c r="AT55" s="1132">
        <v>-50</v>
      </c>
      <c r="AU55" s="1132">
        <v>0</v>
      </c>
      <c r="AV55" s="1132">
        <v>0</v>
      </c>
      <c r="AW55" s="1132"/>
      <c r="AX55" s="2661">
        <v>0</v>
      </c>
      <c r="AY55" s="1132">
        <v>0</v>
      </c>
      <c r="AZ55" s="1132">
        <v>0</v>
      </c>
      <c r="BA55" s="1132">
        <v>0</v>
      </c>
      <c r="BB55" s="1132">
        <v>0</v>
      </c>
      <c r="BC55" s="1132">
        <v>0</v>
      </c>
      <c r="BD55" s="1132">
        <v>0</v>
      </c>
      <c r="BE55" s="1132">
        <v>0</v>
      </c>
      <c r="BF55" s="1132">
        <v>0</v>
      </c>
      <c r="BG55" s="1132">
        <v>0</v>
      </c>
      <c r="BH55" s="1132">
        <v>0</v>
      </c>
      <c r="BI55" s="1132">
        <v>0</v>
      </c>
      <c r="BJ55" s="1132">
        <v>0</v>
      </c>
      <c r="BK55" s="1132">
        <v>0</v>
      </c>
      <c r="BL55" s="1132">
        <v>0</v>
      </c>
      <c r="BM55" s="1132">
        <v>0</v>
      </c>
      <c r="BN55" s="1113">
        <v>0</v>
      </c>
      <c r="BO55" s="1111">
        <v>0</v>
      </c>
      <c r="BP55" s="1111">
        <v>0</v>
      </c>
      <c r="BQ55" s="1111">
        <v>0</v>
      </c>
      <c r="BR55" s="1110">
        <v>0</v>
      </c>
      <c r="BS55" s="1110">
        <v>0</v>
      </c>
      <c r="BT55" s="1110">
        <v>0</v>
      </c>
      <c r="BU55" s="1114">
        <v>0</v>
      </c>
      <c r="BV55" s="1114">
        <v>0</v>
      </c>
      <c r="BW55" s="1114">
        <v>0</v>
      </c>
      <c r="BX55" s="1114">
        <v>0</v>
      </c>
      <c r="BY55" s="1114">
        <v>0</v>
      </c>
      <c r="BZ55" s="1114">
        <v>0</v>
      </c>
      <c r="CA55" s="1114">
        <v>0</v>
      </c>
      <c r="CB55" s="1114">
        <v>0</v>
      </c>
      <c r="CC55" s="1115">
        <v>0</v>
      </c>
      <c r="CD55" s="1116">
        <v>0</v>
      </c>
      <c r="CE55" s="1114">
        <v>0</v>
      </c>
      <c r="CF55" s="1114">
        <v>0</v>
      </c>
      <c r="CG55" s="1114">
        <v>0</v>
      </c>
      <c r="CH55" s="1114">
        <v>0</v>
      </c>
      <c r="CI55" s="1114">
        <v>0</v>
      </c>
      <c r="CJ55" s="1114">
        <v>0</v>
      </c>
      <c r="CK55" s="1114">
        <v>0</v>
      </c>
      <c r="CL55" s="1114">
        <v>0</v>
      </c>
      <c r="CM55" s="1114">
        <v>0</v>
      </c>
      <c r="CN55" s="1114">
        <v>0</v>
      </c>
      <c r="CO55" s="1114">
        <v>0</v>
      </c>
      <c r="CP55" s="1114">
        <v>0</v>
      </c>
      <c r="CQ55" s="1114">
        <v>0</v>
      </c>
      <c r="CR55" s="1114">
        <v>0</v>
      </c>
      <c r="CS55" s="1114">
        <v>0</v>
      </c>
      <c r="CT55" s="1115">
        <v>0</v>
      </c>
      <c r="CU55" s="1114">
        <v>0</v>
      </c>
      <c r="CV55" s="1114">
        <v>0</v>
      </c>
      <c r="CW55" s="1114">
        <v>0</v>
      </c>
      <c r="CX55" s="1114">
        <v>0</v>
      </c>
      <c r="CY55" s="1114">
        <v>0</v>
      </c>
      <c r="CZ55" s="1114">
        <v>0</v>
      </c>
      <c r="DA55" s="1114">
        <v>0</v>
      </c>
      <c r="DB55" s="1114">
        <v>0</v>
      </c>
      <c r="DC55" s="1114">
        <v>0</v>
      </c>
      <c r="DD55" s="1114">
        <v>0</v>
      </c>
      <c r="DE55" s="1114">
        <v>0</v>
      </c>
      <c r="DF55" s="1114">
        <v>0</v>
      </c>
      <c r="DG55" s="1114">
        <v>0</v>
      </c>
      <c r="DH55" s="1114">
        <v>0</v>
      </c>
      <c r="DI55" s="1114">
        <v>0</v>
      </c>
      <c r="DJ55" s="1114">
        <v>0</v>
      </c>
      <c r="DK55" s="1115">
        <v>0</v>
      </c>
      <c r="DL55" s="1116">
        <v>0</v>
      </c>
      <c r="DM55" s="1114">
        <v>0</v>
      </c>
      <c r="DN55" s="1114">
        <v>0</v>
      </c>
      <c r="DO55" s="1114">
        <v>0</v>
      </c>
      <c r="DP55" s="1114">
        <v>0</v>
      </c>
      <c r="DQ55" s="1114">
        <v>0</v>
      </c>
      <c r="DR55" s="1114">
        <v>0</v>
      </c>
      <c r="DS55" s="1114">
        <v>0</v>
      </c>
      <c r="DT55" s="1114">
        <v>0</v>
      </c>
      <c r="DU55" s="1114">
        <v>0</v>
      </c>
      <c r="DV55" s="1114">
        <v>0</v>
      </c>
      <c r="DW55" s="1114">
        <v>0</v>
      </c>
      <c r="DX55" s="1114">
        <v>0</v>
      </c>
      <c r="DY55" s="1114">
        <v>0</v>
      </c>
      <c r="DZ55" s="1114">
        <v>0</v>
      </c>
      <c r="EA55" s="1114">
        <v>0</v>
      </c>
      <c r="EB55" s="1114">
        <v>0</v>
      </c>
      <c r="EC55" s="1115">
        <v>0</v>
      </c>
      <c r="ED55" s="1116">
        <v>0</v>
      </c>
      <c r="EE55" s="1110">
        <v>0</v>
      </c>
      <c r="EF55" s="1110">
        <v>0</v>
      </c>
      <c r="EG55" s="1110">
        <v>0</v>
      </c>
      <c r="EH55" s="1110">
        <v>-1203.7150857700001</v>
      </c>
      <c r="EI55" s="1110">
        <v>0</v>
      </c>
      <c r="EJ55" s="1110">
        <v>0</v>
      </c>
      <c r="EK55" s="1110">
        <v>-1203.7150857700001</v>
      </c>
      <c r="EL55" s="1110">
        <v>0</v>
      </c>
      <c r="EM55" s="1110">
        <v>0</v>
      </c>
      <c r="EN55" s="1110">
        <v>0</v>
      </c>
      <c r="EO55" s="1110">
        <v>0</v>
      </c>
      <c r="EP55" s="1110">
        <v>0</v>
      </c>
      <c r="EQ55" s="1110">
        <v>0</v>
      </c>
      <c r="ER55" s="1110">
        <v>0</v>
      </c>
      <c r="ES55" s="1110">
        <v>0</v>
      </c>
      <c r="ET55" s="1127">
        <v>-1203.7150857700001</v>
      </c>
      <c r="EU55" s="1128"/>
      <c r="EV55" s="1110"/>
      <c r="EW55" s="1110"/>
      <c r="EX55" s="1110"/>
      <c r="EY55" s="1110"/>
      <c r="EZ55" s="1110"/>
      <c r="FA55" s="1110"/>
      <c r="FB55" s="1110"/>
      <c r="FC55" s="1110"/>
      <c r="FD55" s="1110"/>
      <c r="FE55" s="1110"/>
      <c r="FF55" s="1110"/>
      <c r="FG55" s="1110"/>
      <c r="FH55" s="1110"/>
      <c r="FI55" s="1110"/>
      <c r="FJ55" s="1110"/>
      <c r="FK55" s="1110"/>
      <c r="FL55" s="1128"/>
      <c r="FM55" s="1110"/>
      <c r="FN55" s="1110"/>
      <c r="FO55" s="908">
        <f t="shared" si="0"/>
        <v>0</v>
      </c>
      <c r="FP55" s="1110"/>
      <c r="FQ55" s="1110"/>
      <c r="FR55" s="1110"/>
      <c r="FS55" s="908">
        <f t="shared" si="1"/>
        <v>0</v>
      </c>
      <c r="FT55" s="1110"/>
      <c r="FU55" s="1110"/>
      <c r="FV55" s="1110"/>
      <c r="FW55" s="908">
        <f t="shared" si="2"/>
        <v>0</v>
      </c>
      <c r="FX55" s="1110"/>
      <c r="FY55" s="1110"/>
      <c r="FZ55" s="1110"/>
      <c r="GA55" s="1110"/>
      <c r="GB55" s="1127"/>
      <c r="GC55" s="1128"/>
      <c r="GD55" s="1110"/>
      <c r="GE55" s="1110"/>
      <c r="GF55" s="908">
        <f t="shared" si="3"/>
        <v>0</v>
      </c>
      <c r="GG55" s="908"/>
      <c r="GH55" s="908"/>
      <c r="GI55" s="908"/>
      <c r="GJ55" s="908">
        <f t="shared" si="4"/>
        <v>0</v>
      </c>
      <c r="GK55" s="908"/>
      <c r="GL55" s="908"/>
      <c r="GM55" s="908"/>
      <c r="GN55" s="908">
        <f t="shared" si="5"/>
        <v>0</v>
      </c>
      <c r="GO55" s="908"/>
      <c r="GP55" s="1110"/>
      <c r="GQ55" s="1110"/>
      <c r="GR55" s="1110">
        <f t="shared" si="6"/>
        <v>0</v>
      </c>
      <c r="GS55" s="1073">
        <f t="shared" si="7"/>
        <v>0</v>
      </c>
      <c r="GT55" s="1110"/>
      <c r="GU55" s="1110"/>
      <c r="GV55" s="1110"/>
      <c r="GW55" s="1110"/>
      <c r="GX55" s="1110"/>
      <c r="GY55" s="1110"/>
      <c r="GZ55" s="1110"/>
      <c r="HA55" s="1110"/>
      <c r="HB55" s="1110"/>
      <c r="HC55" s="1110"/>
      <c r="HD55" s="1110"/>
      <c r="HE55" s="1110"/>
      <c r="HF55" s="1110"/>
      <c r="HG55" s="1110"/>
      <c r="HH55" s="1110"/>
      <c r="HI55" s="1110"/>
      <c r="HJ55" s="1073"/>
      <c r="HK55" s="1077"/>
      <c r="HL55" s="908"/>
      <c r="HM55" s="908"/>
      <c r="HN55" s="908"/>
      <c r="HO55" s="908"/>
      <c r="HP55" s="908"/>
      <c r="HQ55" s="908"/>
      <c r="HR55" s="908"/>
      <c r="HS55" s="908"/>
      <c r="HT55" s="908"/>
      <c r="HU55" s="908"/>
      <c r="HV55" s="908"/>
      <c r="HW55" s="908"/>
      <c r="HX55" s="908"/>
      <c r="HY55" s="908"/>
      <c r="HZ55" s="908"/>
      <c r="IA55" s="1073"/>
      <c r="IB55" s="1077"/>
      <c r="IC55" s="908"/>
      <c r="ID55" s="908"/>
      <c r="IE55" s="1073"/>
    </row>
    <row r="56" spans="1:239" s="1133" customFormat="1" ht="24" hidden="1" customHeight="1">
      <c r="A56" s="1109" t="s">
        <v>907</v>
      </c>
      <c r="B56" s="1132"/>
      <c r="C56" s="1132"/>
      <c r="D56" s="1132"/>
      <c r="E56" s="1132"/>
      <c r="F56" s="1132"/>
      <c r="G56" s="1132"/>
      <c r="H56" s="1132"/>
      <c r="I56" s="1132"/>
      <c r="J56" s="1132"/>
      <c r="K56" s="1132"/>
      <c r="L56" s="1132"/>
      <c r="M56" s="1132"/>
      <c r="N56" s="1132"/>
      <c r="O56" s="1132"/>
      <c r="P56" s="1132"/>
      <c r="Q56" s="1132"/>
      <c r="R56" s="1132"/>
      <c r="S56" s="1132"/>
      <c r="T56" s="1132"/>
      <c r="U56" s="1132"/>
      <c r="V56" s="1132"/>
      <c r="W56" s="1132"/>
      <c r="X56" s="1132"/>
      <c r="Y56" s="1132"/>
      <c r="Z56" s="1132"/>
      <c r="AA56" s="1132"/>
      <c r="AB56" s="1132"/>
      <c r="AC56" s="1132"/>
      <c r="AD56" s="1132"/>
      <c r="AE56" s="1132"/>
      <c r="AF56" s="1132"/>
      <c r="AG56" s="1132"/>
      <c r="AH56" s="1132"/>
      <c r="AI56" s="1132"/>
      <c r="AJ56" s="1132"/>
      <c r="AK56" s="1132"/>
      <c r="AL56" s="1132"/>
      <c r="AM56" s="1132">
        <v>0</v>
      </c>
      <c r="AN56" s="1132">
        <v>0</v>
      </c>
      <c r="AO56" s="1132">
        <v>0</v>
      </c>
      <c r="AP56" s="1132">
        <v>0</v>
      </c>
      <c r="AQ56" s="1132">
        <v>0</v>
      </c>
      <c r="AR56" s="1132">
        <v>0</v>
      </c>
      <c r="AS56" s="1132">
        <v>0</v>
      </c>
      <c r="AT56" s="1132">
        <v>0</v>
      </c>
      <c r="AU56" s="1132">
        <v>0</v>
      </c>
      <c r="AV56" s="1132">
        <v>0</v>
      </c>
      <c r="AW56" s="1132"/>
      <c r="AX56" s="2661">
        <v>0</v>
      </c>
      <c r="AY56" s="1132">
        <v>0</v>
      </c>
      <c r="AZ56" s="1132">
        <v>0</v>
      </c>
      <c r="BA56" s="1132">
        <v>0</v>
      </c>
      <c r="BB56" s="1132">
        <v>0</v>
      </c>
      <c r="BC56" s="1132">
        <v>0</v>
      </c>
      <c r="BD56" s="1132">
        <v>0</v>
      </c>
      <c r="BE56" s="1132">
        <v>0</v>
      </c>
      <c r="BF56" s="1132"/>
      <c r="BG56" s="1132"/>
      <c r="BH56" s="1132"/>
      <c r="BI56" s="1132"/>
      <c r="BN56" s="2672"/>
      <c r="BO56" s="2673"/>
      <c r="BP56" s="2673"/>
      <c r="BQ56" s="2673"/>
      <c r="BU56" s="1148"/>
      <c r="BV56" s="1148"/>
      <c r="BW56" s="1148"/>
      <c r="BX56" s="1148"/>
      <c r="BY56" s="1148"/>
      <c r="BZ56" s="1148"/>
      <c r="CA56" s="1148"/>
      <c r="CB56" s="1148"/>
      <c r="CC56" s="1149"/>
      <c r="CD56" s="1150"/>
      <c r="CE56" s="1148"/>
      <c r="CF56" s="1148"/>
      <c r="CG56" s="1148"/>
      <c r="CH56" s="1148"/>
      <c r="CI56" s="1148"/>
      <c r="CJ56" s="1148"/>
      <c r="CK56" s="1148"/>
      <c r="CL56" s="1148"/>
      <c r="CM56" s="1148"/>
      <c r="CN56" s="1148"/>
      <c r="CO56" s="1148"/>
      <c r="CP56" s="1148"/>
      <c r="CQ56" s="1148"/>
      <c r="CR56" s="1148"/>
      <c r="CS56" s="1148"/>
      <c r="CT56" s="1149"/>
      <c r="CU56" s="1148"/>
      <c r="CV56" s="1148"/>
      <c r="CW56" s="1148"/>
      <c r="CX56" s="1148"/>
      <c r="CY56" s="1148"/>
      <c r="CZ56" s="1148"/>
      <c r="DA56" s="1148"/>
      <c r="DB56" s="1148"/>
      <c r="DC56" s="1148"/>
      <c r="DD56" s="1148"/>
      <c r="DE56" s="1148"/>
      <c r="DF56" s="1148"/>
      <c r="DG56" s="1148"/>
      <c r="DH56" s="1148"/>
      <c r="DI56" s="1148"/>
      <c r="DJ56" s="1148"/>
      <c r="DK56" s="1149"/>
      <c r="DL56" s="1150">
        <v>0</v>
      </c>
      <c r="DM56" s="1148">
        <v>0</v>
      </c>
      <c r="DN56" s="1148">
        <v>0</v>
      </c>
      <c r="DO56" s="1148">
        <v>0</v>
      </c>
      <c r="DP56" s="1148">
        <v>0</v>
      </c>
      <c r="DQ56" s="1148">
        <v>0</v>
      </c>
      <c r="DR56" s="1148">
        <v>0</v>
      </c>
      <c r="DS56" s="1148">
        <v>0</v>
      </c>
      <c r="DT56" s="1148">
        <v>0</v>
      </c>
      <c r="DU56" s="1148">
        <v>0</v>
      </c>
      <c r="DV56" s="1148">
        <v>0</v>
      </c>
      <c r="DW56" s="1148">
        <v>0</v>
      </c>
      <c r="DX56" s="1148">
        <v>0</v>
      </c>
      <c r="DY56" s="1148">
        <v>0</v>
      </c>
      <c r="DZ56" s="1148">
        <v>0</v>
      </c>
      <c r="EA56" s="1148">
        <v>0</v>
      </c>
      <c r="EB56" s="1148">
        <v>0</v>
      </c>
      <c r="EC56" s="1149">
        <v>0</v>
      </c>
      <c r="ED56" s="1116">
        <v>0</v>
      </c>
      <c r="EE56" s="1110">
        <v>0</v>
      </c>
      <c r="EF56" s="1110">
        <v>0</v>
      </c>
      <c r="EG56" s="1110">
        <v>0</v>
      </c>
      <c r="EH56" s="1110">
        <v>0</v>
      </c>
      <c r="EI56" s="1110">
        <v>0</v>
      </c>
      <c r="EJ56" s="1110">
        <v>0</v>
      </c>
      <c r="EK56" s="1110">
        <v>0</v>
      </c>
      <c r="EL56" s="1110">
        <v>0</v>
      </c>
      <c r="EM56" s="1110">
        <v>0</v>
      </c>
      <c r="EN56" s="1110">
        <v>0</v>
      </c>
      <c r="EO56" s="1110">
        <v>0</v>
      </c>
      <c r="EP56" s="1110">
        <v>0</v>
      </c>
      <c r="EQ56" s="1110">
        <v>0</v>
      </c>
      <c r="ER56" s="1110">
        <v>0</v>
      </c>
      <c r="ES56" s="1110">
        <v>0</v>
      </c>
      <c r="ET56" s="1127">
        <v>0</v>
      </c>
      <c r="EU56" s="1128"/>
      <c r="EV56" s="1110"/>
      <c r="EW56" s="1110"/>
      <c r="EX56" s="1110"/>
      <c r="EY56" s="1110"/>
      <c r="EZ56" s="1110"/>
      <c r="FA56" s="1110"/>
      <c r="FB56" s="1110"/>
      <c r="FC56" s="1110"/>
      <c r="FD56" s="1110"/>
      <c r="FE56" s="1110"/>
      <c r="FF56" s="1110"/>
      <c r="FG56" s="1110"/>
      <c r="FH56" s="1110"/>
      <c r="FI56" s="1110"/>
      <c r="FJ56" s="1110"/>
      <c r="FK56" s="1110"/>
      <c r="FL56" s="1128"/>
      <c r="FM56" s="1110"/>
      <c r="FN56" s="1110"/>
      <c r="FO56" s="908">
        <f t="shared" si="0"/>
        <v>0</v>
      </c>
      <c r="FP56" s="1110"/>
      <c r="FQ56" s="1110"/>
      <c r="FR56" s="1110"/>
      <c r="FS56" s="908">
        <f t="shared" si="1"/>
        <v>0</v>
      </c>
      <c r="FT56" s="1110"/>
      <c r="FU56" s="1110"/>
      <c r="FV56" s="1110"/>
      <c r="FW56" s="908">
        <f t="shared" si="2"/>
        <v>0</v>
      </c>
      <c r="FX56" s="1110"/>
      <c r="FY56" s="1110"/>
      <c r="FZ56" s="1110"/>
      <c r="GA56" s="1110"/>
      <c r="GB56" s="1127"/>
      <c r="GC56" s="1128"/>
      <c r="GD56" s="1110"/>
      <c r="GE56" s="1110"/>
      <c r="GF56" s="908">
        <f t="shared" si="3"/>
        <v>0</v>
      </c>
      <c r="GG56" s="908"/>
      <c r="GH56" s="908"/>
      <c r="GI56" s="908"/>
      <c r="GJ56" s="908">
        <f t="shared" si="4"/>
        <v>0</v>
      </c>
      <c r="GK56" s="908"/>
      <c r="GL56" s="908"/>
      <c r="GM56" s="908"/>
      <c r="GN56" s="908">
        <f t="shared" si="5"/>
        <v>0</v>
      </c>
      <c r="GO56" s="908"/>
      <c r="GP56" s="1110"/>
      <c r="GQ56" s="1110"/>
      <c r="GR56" s="1110">
        <f t="shared" si="6"/>
        <v>0</v>
      </c>
      <c r="GS56" s="1073">
        <f t="shared" si="7"/>
        <v>0</v>
      </c>
      <c r="GT56" s="1110"/>
      <c r="GU56" s="1110"/>
      <c r="GV56" s="1110"/>
      <c r="GW56" s="1110"/>
      <c r="GX56" s="1110"/>
      <c r="GY56" s="1110"/>
      <c r="GZ56" s="1110"/>
      <c r="HA56" s="1110"/>
      <c r="HB56" s="1110"/>
      <c r="HC56" s="1110"/>
      <c r="HD56" s="1110"/>
      <c r="HE56" s="1110"/>
      <c r="HF56" s="1110"/>
      <c r="HG56" s="1110"/>
      <c r="HH56" s="1110"/>
      <c r="HI56" s="1110"/>
      <c r="HJ56" s="1073"/>
      <c r="HK56" s="1077"/>
      <c r="HL56" s="908"/>
      <c r="HM56" s="908"/>
      <c r="HN56" s="908"/>
      <c r="HO56" s="908"/>
      <c r="HP56" s="908"/>
      <c r="HQ56" s="908"/>
      <c r="HR56" s="908"/>
      <c r="HS56" s="908"/>
      <c r="HT56" s="908"/>
      <c r="HU56" s="908"/>
      <c r="HV56" s="908"/>
      <c r="HW56" s="908"/>
      <c r="HX56" s="908"/>
      <c r="HY56" s="908"/>
      <c r="HZ56" s="908"/>
      <c r="IA56" s="1073"/>
      <c r="IB56" s="1077"/>
      <c r="IC56" s="908"/>
      <c r="ID56" s="908"/>
      <c r="IE56" s="1073"/>
    </row>
    <row r="57" spans="1:239" s="1133" customFormat="1" ht="24" hidden="1" customHeight="1">
      <c r="A57" s="1151" t="s">
        <v>908</v>
      </c>
      <c r="B57" s="1132">
        <v>0</v>
      </c>
      <c r="C57" s="1132">
        <v>0</v>
      </c>
      <c r="D57" s="1132">
        <v>0</v>
      </c>
      <c r="E57" s="1132">
        <v>0</v>
      </c>
      <c r="F57" s="1132">
        <v>0</v>
      </c>
      <c r="G57" s="1132">
        <v>0</v>
      </c>
      <c r="H57" s="1132">
        <v>0</v>
      </c>
      <c r="I57" s="1132">
        <v>0</v>
      </c>
      <c r="J57" s="1132">
        <v>0</v>
      </c>
      <c r="K57" s="1132">
        <v>0</v>
      </c>
      <c r="L57" s="1132">
        <v>0</v>
      </c>
      <c r="M57" s="1132">
        <v>0</v>
      </c>
      <c r="N57" s="1132">
        <v>0</v>
      </c>
      <c r="O57" s="1132">
        <v>0</v>
      </c>
      <c r="P57" s="1132">
        <v>0</v>
      </c>
      <c r="Q57" s="1132">
        <v>0</v>
      </c>
      <c r="R57" s="1132">
        <v>0</v>
      </c>
      <c r="S57" s="1132"/>
      <c r="T57" s="1132">
        <v>0</v>
      </c>
      <c r="U57" s="1132">
        <v>0</v>
      </c>
      <c r="V57" s="1132">
        <v>0</v>
      </c>
      <c r="W57" s="1132">
        <v>0</v>
      </c>
      <c r="X57" s="1132">
        <v>0</v>
      </c>
      <c r="Y57" s="1132">
        <v>0</v>
      </c>
      <c r="Z57" s="1132">
        <v>0</v>
      </c>
      <c r="AA57" s="1132">
        <v>0</v>
      </c>
      <c r="AB57" s="1132">
        <v>0</v>
      </c>
      <c r="AC57" s="1132">
        <v>0</v>
      </c>
      <c r="AD57" s="1132">
        <v>0</v>
      </c>
      <c r="AE57" s="1132">
        <v>0</v>
      </c>
      <c r="AF57" s="1132">
        <v>0</v>
      </c>
      <c r="AG57" s="1132">
        <v>0</v>
      </c>
      <c r="AH57" s="1132">
        <v>0</v>
      </c>
      <c r="AI57" s="1132">
        <v>0</v>
      </c>
      <c r="AJ57" s="1132">
        <v>0</v>
      </c>
      <c r="AM57" s="1132">
        <v>0</v>
      </c>
      <c r="AN57" s="1132">
        <v>0</v>
      </c>
      <c r="AO57" s="1132">
        <v>0</v>
      </c>
      <c r="AP57" s="1132">
        <v>0</v>
      </c>
      <c r="AQ57" s="1132">
        <v>0</v>
      </c>
      <c r="AR57" s="1132">
        <v>0</v>
      </c>
      <c r="AS57" s="1132">
        <v>0</v>
      </c>
      <c r="AT57" s="1132">
        <v>0</v>
      </c>
      <c r="AU57" s="1132">
        <v>0</v>
      </c>
      <c r="AV57" s="1132">
        <v>0</v>
      </c>
      <c r="AW57" s="1132"/>
      <c r="AX57" s="2661">
        <v>0</v>
      </c>
      <c r="AY57" s="1132">
        <v>0</v>
      </c>
      <c r="AZ57" s="1132">
        <v>0</v>
      </c>
      <c r="BA57" s="1132">
        <v>0</v>
      </c>
      <c r="BB57" s="1132">
        <v>0</v>
      </c>
      <c r="BC57" s="1132">
        <v>0</v>
      </c>
      <c r="BD57" s="1132">
        <v>0</v>
      </c>
      <c r="BE57" s="1132">
        <v>0</v>
      </c>
      <c r="BF57" s="1132"/>
      <c r="BG57" s="1132"/>
      <c r="BH57" s="1132"/>
      <c r="BI57" s="1132"/>
      <c r="BN57" s="2672"/>
      <c r="BO57" s="2673"/>
      <c r="BP57" s="2673"/>
      <c r="BQ57" s="2673"/>
      <c r="BU57" s="1148"/>
      <c r="BV57" s="1148"/>
      <c r="BW57" s="1148"/>
      <c r="BX57" s="1148"/>
      <c r="BY57" s="1148"/>
      <c r="BZ57" s="1148"/>
      <c r="CA57" s="1148"/>
      <c r="CB57" s="1148"/>
      <c r="CC57" s="1149"/>
      <c r="CD57" s="1150"/>
      <c r="CE57" s="1148"/>
      <c r="CF57" s="1148"/>
      <c r="CG57" s="1148"/>
      <c r="CH57" s="1148"/>
      <c r="CI57" s="1148"/>
      <c r="CJ57" s="1148"/>
      <c r="CK57" s="1148"/>
      <c r="CL57" s="1148"/>
      <c r="CM57" s="1148"/>
      <c r="CN57" s="1148"/>
      <c r="CO57" s="1148"/>
      <c r="CP57" s="1148"/>
      <c r="CQ57" s="1148"/>
      <c r="CR57" s="1148"/>
      <c r="CS57" s="1148"/>
      <c r="CT57" s="1149"/>
      <c r="CU57" s="1148"/>
      <c r="CV57" s="1148"/>
      <c r="CW57" s="1148"/>
      <c r="CX57" s="1148"/>
      <c r="CY57" s="1148"/>
      <c r="CZ57" s="1148"/>
      <c r="DA57" s="1148"/>
      <c r="DB57" s="1148"/>
      <c r="DC57" s="1148"/>
      <c r="DD57" s="1148"/>
      <c r="DE57" s="1148"/>
      <c r="DF57" s="1148"/>
      <c r="DG57" s="1148"/>
      <c r="DH57" s="1148"/>
      <c r="DI57" s="1148"/>
      <c r="DJ57" s="1148"/>
      <c r="DK57" s="1149"/>
      <c r="DL57" s="1150">
        <v>0</v>
      </c>
      <c r="DM57" s="1148">
        <v>0</v>
      </c>
      <c r="DN57" s="1148">
        <v>0</v>
      </c>
      <c r="DO57" s="1148">
        <v>0</v>
      </c>
      <c r="DP57" s="1148">
        <v>0</v>
      </c>
      <c r="DQ57" s="1148">
        <v>0</v>
      </c>
      <c r="DR57" s="1148">
        <v>0</v>
      </c>
      <c r="DS57" s="1148">
        <v>0</v>
      </c>
      <c r="DT57" s="1148">
        <v>0</v>
      </c>
      <c r="DU57" s="1148">
        <v>0</v>
      </c>
      <c r="DV57" s="1148">
        <v>0</v>
      </c>
      <c r="DW57" s="1148">
        <v>0</v>
      </c>
      <c r="DX57" s="1148">
        <v>0</v>
      </c>
      <c r="DY57" s="1148">
        <v>0</v>
      </c>
      <c r="DZ57" s="1148">
        <v>0</v>
      </c>
      <c r="EA57" s="1148">
        <v>0</v>
      </c>
      <c r="EB57" s="1148">
        <v>0</v>
      </c>
      <c r="EC57" s="1149">
        <v>0</v>
      </c>
      <c r="ED57" s="1116">
        <v>0</v>
      </c>
      <c r="EE57" s="1110">
        <v>0</v>
      </c>
      <c r="EF57" s="1110">
        <v>0</v>
      </c>
      <c r="EG57" s="1110">
        <v>0</v>
      </c>
      <c r="EH57" s="1110">
        <v>0</v>
      </c>
      <c r="EI57" s="1110">
        <v>0</v>
      </c>
      <c r="EJ57" s="1110">
        <v>0</v>
      </c>
      <c r="EK57" s="1110">
        <v>0</v>
      </c>
      <c r="EL57" s="1110">
        <v>0</v>
      </c>
      <c r="EM57" s="1110">
        <v>0</v>
      </c>
      <c r="EN57" s="1110">
        <v>0</v>
      </c>
      <c r="EO57" s="1110">
        <v>0</v>
      </c>
      <c r="EP57" s="1110">
        <v>0</v>
      </c>
      <c r="EQ57" s="1110">
        <v>0</v>
      </c>
      <c r="ER57" s="1110">
        <v>0</v>
      </c>
      <c r="ES57" s="1110">
        <v>0</v>
      </c>
      <c r="ET57" s="1127">
        <v>0</v>
      </c>
      <c r="EU57" s="1128"/>
      <c r="EV57" s="1110"/>
      <c r="EW57" s="1110"/>
      <c r="EX57" s="1110"/>
      <c r="EY57" s="1110"/>
      <c r="EZ57" s="1110"/>
      <c r="FA57" s="1110"/>
      <c r="FB57" s="1110"/>
      <c r="FC57" s="1110"/>
      <c r="FD57" s="1110"/>
      <c r="FE57" s="1110"/>
      <c r="FF57" s="1110"/>
      <c r="FG57" s="1110"/>
      <c r="FH57" s="1110"/>
      <c r="FI57" s="1110"/>
      <c r="FJ57" s="1110"/>
      <c r="FK57" s="1110"/>
      <c r="FL57" s="1128"/>
      <c r="FM57" s="1110"/>
      <c r="FN57" s="1110"/>
      <c r="FO57" s="908">
        <f t="shared" si="0"/>
        <v>0</v>
      </c>
      <c r="FP57" s="1110"/>
      <c r="FQ57" s="1110"/>
      <c r="FR57" s="1110"/>
      <c r="FS57" s="908">
        <f t="shared" si="1"/>
        <v>0</v>
      </c>
      <c r="FT57" s="1110"/>
      <c r="FU57" s="1110"/>
      <c r="FV57" s="1110"/>
      <c r="FW57" s="908">
        <f t="shared" si="2"/>
        <v>0</v>
      </c>
      <c r="FX57" s="1110"/>
      <c r="FY57" s="1110"/>
      <c r="FZ57" s="1110"/>
      <c r="GA57" s="1110"/>
      <c r="GB57" s="1127"/>
      <c r="GC57" s="1128"/>
      <c r="GD57" s="1110"/>
      <c r="GE57" s="1110"/>
      <c r="GF57" s="908">
        <f t="shared" si="3"/>
        <v>0</v>
      </c>
      <c r="GG57" s="908"/>
      <c r="GH57" s="908"/>
      <c r="GI57" s="908"/>
      <c r="GJ57" s="908">
        <f t="shared" si="4"/>
        <v>0</v>
      </c>
      <c r="GK57" s="908"/>
      <c r="GL57" s="908"/>
      <c r="GM57" s="908"/>
      <c r="GN57" s="908">
        <f t="shared" si="5"/>
        <v>0</v>
      </c>
      <c r="GO57" s="908"/>
      <c r="GP57" s="1110"/>
      <c r="GQ57" s="1110"/>
      <c r="GR57" s="1110">
        <f t="shared" si="6"/>
        <v>0</v>
      </c>
      <c r="GS57" s="1073">
        <f t="shared" si="7"/>
        <v>0</v>
      </c>
      <c r="GT57" s="1110"/>
      <c r="GU57" s="1110"/>
      <c r="GV57" s="1110"/>
      <c r="GW57" s="1110"/>
      <c r="GX57" s="1110"/>
      <c r="GY57" s="1110"/>
      <c r="GZ57" s="1110"/>
      <c r="HA57" s="1110"/>
      <c r="HB57" s="1110"/>
      <c r="HC57" s="1110"/>
      <c r="HD57" s="1110"/>
      <c r="HE57" s="1110"/>
      <c r="HF57" s="1110"/>
      <c r="HG57" s="1110"/>
      <c r="HH57" s="1110"/>
      <c r="HI57" s="1110"/>
      <c r="HJ57" s="1073"/>
      <c r="HK57" s="1077"/>
      <c r="HL57" s="908"/>
      <c r="HM57" s="908"/>
      <c r="HN57" s="908"/>
      <c r="HO57" s="908"/>
      <c r="HP57" s="908"/>
      <c r="HQ57" s="908"/>
      <c r="HR57" s="908"/>
      <c r="HS57" s="908"/>
      <c r="HT57" s="908"/>
      <c r="HU57" s="908"/>
      <c r="HV57" s="908"/>
      <c r="HW57" s="908"/>
      <c r="HX57" s="908"/>
      <c r="HY57" s="908"/>
      <c r="HZ57" s="908"/>
      <c r="IA57" s="1073"/>
      <c r="IB57" s="1077"/>
      <c r="IC57" s="908"/>
      <c r="ID57" s="908"/>
      <c r="IE57" s="1073"/>
    </row>
    <row r="58" spans="1:239" s="1133" customFormat="1" ht="24" hidden="1" customHeight="1">
      <c r="A58" s="1151" t="s">
        <v>909</v>
      </c>
      <c r="B58" s="1132">
        <v>0</v>
      </c>
      <c r="C58" s="1132">
        <v>0</v>
      </c>
      <c r="D58" s="1132">
        <v>0</v>
      </c>
      <c r="E58" s="1132">
        <v>0</v>
      </c>
      <c r="F58" s="1132">
        <v>0</v>
      </c>
      <c r="G58" s="1132">
        <v>0</v>
      </c>
      <c r="H58" s="1132">
        <v>0</v>
      </c>
      <c r="I58" s="1132">
        <v>0</v>
      </c>
      <c r="J58" s="1132">
        <v>0</v>
      </c>
      <c r="K58" s="1132">
        <v>0</v>
      </c>
      <c r="L58" s="1132">
        <v>0</v>
      </c>
      <c r="M58" s="1132">
        <v>0</v>
      </c>
      <c r="N58" s="1132">
        <v>0</v>
      </c>
      <c r="O58" s="1132">
        <v>0</v>
      </c>
      <c r="P58" s="1132">
        <v>0</v>
      </c>
      <c r="Q58" s="1132">
        <v>0</v>
      </c>
      <c r="R58" s="1132">
        <v>0</v>
      </c>
      <c r="S58" s="1132"/>
      <c r="T58" s="1132">
        <v>0</v>
      </c>
      <c r="U58" s="1132">
        <v>0</v>
      </c>
      <c r="V58" s="1132">
        <v>0</v>
      </c>
      <c r="W58" s="1132">
        <v>0</v>
      </c>
      <c r="X58" s="1132">
        <v>0</v>
      </c>
      <c r="Y58" s="1132">
        <v>0</v>
      </c>
      <c r="Z58" s="1132">
        <v>0</v>
      </c>
      <c r="AA58" s="1132">
        <v>0</v>
      </c>
      <c r="AB58" s="1132">
        <v>0</v>
      </c>
      <c r="AC58" s="1132">
        <v>0</v>
      </c>
      <c r="AD58" s="1132">
        <v>0</v>
      </c>
      <c r="AE58" s="1132">
        <v>0</v>
      </c>
      <c r="AF58" s="1132">
        <v>0</v>
      </c>
      <c r="AG58" s="1132">
        <v>0</v>
      </c>
      <c r="AH58" s="1132">
        <v>0</v>
      </c>
      <c r="AI58" s="1132">
        <v>0</v>
      </c>
      <c r="AJ58" s="1132">
        <v>0</v>
      </c>
      <c r="AM58" s="1132">
        <v>0</v>
      </c>
      <c r="AN58" s="1132">
        <v>0</v>
      </c>
      <c r="AO58" s="1132">
        <v>0</v>
      </c>
      <c r="AP58" s="1132">
        <v>0</v>
      </c>
      <c r="AQ58" s="1132">
        <v>0</v>
      </c>
      <c r="AR58" s="1132">
        <v>0</v>
      </c>
      <c r="AS58" s="1132">
        <v>0</v>
      </c>
      <c r="AT58" s="1132">
        <v>0</v>
      </c>
      <c r="AU58" s="1132">
        <v>0</v>
      </c>
      <c r="AV58" s="1132">
        <v>0</v>
      </c>
      <c r="AW58" s="1132"/>
      <c r="AX58" s="2661">
        <v>0</v>
      </c>
      <c r="AY58" s="1132">
        <v>0</v>
      </c>
      <c r="AZ58" s="1132">
        <v>0</v>
      </c>
      <c r="BA58" s="1132">
        <v>0</v>
      </c>
      <c r="BB58" s="1132">
        <v>0</v>
      </c>
      <c r="BC58" s="1132">
        <v>0</v>
      </c>
      <c r="BD58" s="1132">
        <v>0</v>
      </c>
      <c r="BE58" s="1132">
        <v>0</v>
      </c>
      <c r="BF58" s="1132"/>
      <c r="BG58" s="1132"/>
      <c r="BH58" s="1132"/>
      <c r="BI58" s="1132"/>
      <c r="BN58" s="2672"/>
      <c r="BO58" s="2673"/>
      <c r="BP58" s="2673"/>
      <c r="BQ58" s="2673"/>
      <c r="BU58" s="1148"/>
      <c r="BV58" s="1148"/>
      <c r="BW58" s="1148"/>
      <c r="BX58" s="1148"/>
      <c r="BY58" s="1148"/>
      <c r="BZ58" s="1148"/>
      <c r="CA58" s="1148"/>
      <c r="CB58" s="1148"/>
      <c r="CC58" s="1149"/>
      <c r="CD58" s="1150"/>
      <c r="CE58" s="1148"/>
      <c r="CF58" s="1148"/>
      <c r="CG58" s="1148"/>
      <c r="CH58" s="1148"/>
      <c r="CI58" s="1148"/>
      <c r="CJ58" s="1148"/>
      <c r="CK58" s="1148"/>
      <c r="CL58" s="1148"/>
      <c r="CM58" s="1148"/>
      <c r="CN58" s="1148"/>
      <c r="CO58" s="1148"/>
      <c r="CP58" s="1148"/>
      <c r="CQ58" s="1148"/>
      <c r="CR58" s="1148"/>
      <c r="CS58" s="1148"/>
      <c r="CT58" s="1149"/>
      <c r="CU58" s="1148"/>
      <c r="CV58" s="1148"/>
      <c r="CW58" s="1148"/>
      <c r="CX58" s="1148"/>
      <c r="CY58" s="1148"/>
      <c r="CZ58" s="1148"/>
      <c r="DA58" s="1148"/>
      <c r="DB58" s="1148"/>
      <c r="DC58" s="1148"/>
      <c r="DD58" s="1148"/>
      <c r="DE58" s="1148"/>
      <c r="DF58" s="1148"/>
      <c r="DG58" s="1148"/>
      <c r="DH58" s="1148"/>
      <c r="DI58" s="1148"/>
      <c r="DJ58" s="1148"/>
      <c r="DK58" s="1149"/>
      <c r="DL58" s="1150">
        <v>0</v>
      </c>
      <c r="DM58" s="1148">
        <v>0</v>
      </c>
      <c r="DN58" s="1148">
        <v>0</v>
      </c>
      <c r="DO58" s="1148">
        <v>0</v>
      </c>
      <c r="DP58" s="1148">
        <v>0</v>
      </c>
      <c r="DQ58" s="1148">
        <v>0</v>
      </c>
      <c r="DR58" s="1148">
        <v>0</v>
      </c>
      <c r="DS58" s="1148">
        <v>0</v>
      </c>
      <c r="DT58" s="1148">
        <v>0</v>
      </c>
      <c r="DU58" s="1148">
        <v>0</v>
      </c>
      <c r="DV58" s="1148">
        <v>0</v>
      </c>
      <c r="DW58" s="1148">
        <v>0</v>
      </c>
      <c r="DX58" s="1148">
        <v>0</v>
      </c>
      <c r="DY58" s="1148">
        <v>0</v>
      </c>
      <c r="DZ58" s="1148">
        <v>0</v>
      </c>
      <c r="EA58" s="1148">
        <v>0</v>
      </c>
      <c r="EB58" s="1148">
        <v>0</v>
      </c>
      <c r="EC58" s="1149">
        <v>0</v>
      </c>
      <c r="ED58" s="1116">
        <v>0</v>
      </c>
      <c r="EE58" s="1110">
        <v>0</v>
      </c>
      <c r="EF58" s="1110">
        <v>0</v>
      </c>
      <c r="EG58" s="1110">
        <v>0</v>
      </c>
      <c r="EH58" s="1110">
        <v>0</v>
      </c>
      <c r="EI58" s="1110">
        <v>0</v>
      </c>
      <c r="EJ58" s="1110">
        <v>0</v>
      </c>
      <c r="EK58" s="1110">
        <v>0</v>
      </c>
      <c r="EL58" s="1110">
        <v>0</v>
      </c>
      <c r="EM58" s="1110">
        <v>0</v>
      </c>
      <c r="EN58" s="1110">
        <v>0</v>
      </c>
      <c r="EO58" s="1110">
        <v>0</v>
      </c>
      <c r="EP58" s="1110">
        <v>0</v>
      </c>
      <c r="EQ58" s="1110">
        <v>0</v>
      </c>
      <c r="ER58" s="1110">
        <v>0</v>
      </c>
      <c r="ES58" s="1110">
        <v>0</v>
      </c>
      <c r="ET58" s="1127">
        <v>0</v>
      </c>
      <c r="EU58" s="1128"/>
      <c r="EV58" s="1110"/>
      <c r="EW58" s="1110"/>
      <c r="EX58" s="1110"/>
      <c r="EY58" s="1110"/>
      <c r="EZ58" s="1110"/>
      <c r="FA58" s="1110"/>
      <c r="FB58" s="1110"/>
      <c r="FC58" s="1110"/>
      <c r="FD58" s="1110"/>
      <c r="FE58" s="1110"/>
      <c r="FF58" s="1110"/>
      <c r="FG58" s="1110"/>
      <c r="FH58" s="1110"/>
      <c r="FI58" s="1110"/>
      <c r="FJ58" s="1110"/>
      <c r="FK58" s="1110"/>
      <c r="FL58" s="1128"/>
      <c r="FM58" s="1110"/>
      <c r="FN58" s="1110"/>
      <c r="FO58" s="908">
        <f t="shared" si="0"/>
        <v>0</v>
      </c>
      <c r="FP58" s="1110"/>
      <c r="FQ58" s="1110"/>
      <c r="FR58" s="1110"/>
      <c r="FS58" s="908">
        <f t="shared" si="1"/>
        <v>0</v>
      </c>
      <c r="FT58" s="1110"/>
      <c r="FU58" s="1110"/>
      <c r="FV58" s="1110"/>
      <c r="FW58" s="908">
        <f t="shared" si="2"/>
        <v>0</v>
      </c>
      <c r="FX58" s="1110"/>
      <c r="FY58" s="1110"/>
      <c r="FZ58" s="1110"/>
      <c r="GA58" s="1110"/>
      <c r="GB58" s="1127"/>
      <c r="GC58" s="1128"/>
      <c r="GD58" s="1110"/>
      <c r="GE58" s="1110"/>
      <c r="GF58" s="908">
        <f t="shared" si="3"/>
        <v>0</v>
      </c>
      <c r="GG58" s="908"/>
      <c r="GH58" s="908"/>
      <c r="GI58" s="908"/>
      <c r="GJ58" s="908">
        <f t="shared" si="4"/>
        <v>0</v>
      </c>
      <c r="GK58" s="908"/>
      <c r="GL58" s="908"/>
      <c r="GM58" s="908"/>
      <c r="GN58" s="908">
        <f t="shared" si="5"/>
        <v>0</v>
      </c>
      <c r="GO58" s="908"/>
      <c r="GP58" s="1110"/>
      <c r="GQ58" s="1110"/>
      <c r="GR58" s="1110">
        <f t="shared" si="6"/>
        <v>0</v>
      </c>
      <c r="GS58" s="1073">
        <f t="shared" si="7"/>
        <v>0</v>
      </c>
      <c r="GT58" s="1110"/>
      <c r="GU58" s="1110"/>
      <c r="GV58" s="1110"/>
      <c r="GW58" s="1110"/>
      <c r="GX58" s="1110"/>
      <c r="GY58" s="1110"/>
      <c r="GZ58" s="1110"/>
      <c r="HA58" s="1110"/>
      <c r="HB58" s="1110"/>
      <c r="HC58" s="1110"/>
      <c r="HD58" s="1110"/>
      <c r="HE58" s="1110"/>
      <c r="HF58" s="1110"/>
      <c r="HG58" s="1110"/>
      <c r="HH58" s="1110"/>
      <c r="HI58" s="1110"/>
      <c r="HJ58" s="1073"/>
      <c r="HK58" s="1077"/>
      <c r="HL58" s="908"/>
      <c r="HM58" s="908"/>
      <c r="HN58" s="908"/>
      <c r="HO58" s="908"/>
      <c r="HP58" s="908"/>
      <c r="HQ58" s="908"/>
      <c r="HR58" s="908"/>
      <c r="HS58" s="908"/>
      <c r="HT58" s="908"/>
      <c r="HU58" s="908"/>
      <c r="HV58" s="908"/>
      <c r="HW58" s="908"/>
      <c r="HX58" s="908"/>
      <c r="HY58" s="908"/>
      <c r="HZ58" s="908"/>
      <c r="IA58" s="1073"/>
      <c r="IB58" s="1077"/>
      <c r="IC58" s="908"/>
      <c r="ID58" s="908"/>
      <c r="IE58" s="1073"/>
    </row>
    <row r="59" spans="1:239" s="1053" customFormat="1" ht="21" customHeight="1">
      <c r="A59" s="1109" t="s">
        <v>910</v>
      </c>
      <c r="B59" s="1152">
        <v>74959</v>
      </c>
      <c r="C59" s="1152">
        <v>74959</v>
      </c>
      <c r="D59" s="1152">
        <v>74959</v>
      </c>
      <c r="E59" s="1152">
        <v>74959</v>
      </c>
      <c r="F59" s="1152">
        <v>74959</v>
      </c>
      <c r="G59" s="1152">
        <v>74959</v>
      </c>
      <c r="H59" s="1152">
        <v>74959</v>
      </c>
      <c r="I59" s="1152">
        <v>74959</v>
      </c>
      <c r="J59" s="1152">
        <v>74959</v>
      </c>
      <c r="K59" s="1152">
        <v>74959</v>
      </c>
      <c r="L59" s="1152">
        <v>74959</v>
      </c>
      <c r="M59" s="1152">
        <v>74959</v>
      </c>
      <c r="N59" s="1152">
        <v>74959</v>
      </c>
      <c r="O59" s="1152">
        <v>74959</v>
      </c>
      <c r="P59" s="1152">
        <v>74959</v>
      </c>
      <c r="Q59" s="1152">
        <v>74959</v>
      </c>
      <c r="R59" s="1152">
        <v>74959</v>
      </c>
      <c r="S59" s="1152"/>
      <c r="T59" s="1152">
        <v>93461</v>
      </c>
      <c r="U59" s="1152">
        <v>93461</v>
      </c>
      <c r="V59" s="1152">
        <v>93461</v>
      </c>
      <c r="W59" s="1152">
        <v>93461</v>
      </c>
      <c r="X59" s="1152">
        <v>93461</v>
      </c>
      <c r="Y59" s="1152">
        <v>93461</v>
      </c>
      <c r="Z59" s="1152">
        <v>93461</v>
      </c>
      <c r="AA59" s="1152">
        <v>93461</v>
      </c>
      <c r="AB59" s="1152">
        <v>93461</v>
      </c>
      <c r="AC59" s="1152">
        <v>93461</v>
      </c>
      <c r="AD59" s="1152">
        <v>93461</v>
      </c>
      <c r="AE59" s="1152">
        <v>93461</v>
      </c>
      <c r="AF59" s="1152">
        <v>93461</v>
      </c>
      <c r="AG59" s="1152">
        <v>93461</v>
      </c>
      <c r="AH59" s="1152">
        <v>93461</v>
      </c>
      <c r="AI59" s="1152">
        <v>93461</v>
      </c>
      <c r="AJ59" s="1152">
        <v>93461</v>
      </c>
      <c r="AK59" s="1152"/>
      <c r="AL59" s="1152"/>
      <c r="AM59" s="1152">
        <v>112610.6</v>
      </c>
      <c r="AN59" s="1152">
        <v>112610.6</v>
      </c>
      <c r="AO59" s="1152">
        <v>112610.6</v>
      </c>
      <c r="AP59" s="1152">
        <v>112610.6</v>
      </c>
      <c r="AQ59" s="1152">
        <v>112610.6</v>
      </c>
      <c r="AR59" s="1152">
        <v>112610.6</v>
      </c>
      <c r="AS59" s="1152">
        <v>112610.6</v>
      </c>
      <c r="AT59" s="1152">
        <v>112610.6</v>
      </c>
      <c r="AU59" s="1152">
        <v>113343</v>
      </c>
      <c r="AV59" s="1152">
        <v>113343</v>
      </c>
      <c r="AW59" s="1152"/>
      <c r="AX59" s="2663">
        <v>139936</v>
      </c>
      <c r="AY59" s="1152">
        <v>139936</v>
      </c>
      <c r="AZ59" s="1152">
        <v>139936</v>
      </c>
      <c r="BA59" s="1152">
        <v>139936</v>
      </c>
      <c r="BB59" s="1152">
        <v>139936</v>
      </c>
      <c r="BC59" s="1152">
        <v>139936</v>
      </c>
      <c r="BD59" s="1152">
        <v>139936</v>
      </c>
      <c r="BE59" s="1152">
        <v>139936</v>
      </c>
      <c r="BF59" s="1152">
        <v>139936</v>
      </c>
      <c r="BG59" s="1152">
        <v>139936</v>
      </c>
      <c r="BH59" s="1152">
        <v>139936</v>
      </c>
      <c r="BI59" s="1152">
        <v>139936</v>
      </c>
      <c r="BJ59" s="1152">
        <v>139936</v>
      </c>
      <c r="BK59" s="1152">
        <v>139936</v>
      </c>
      <c r="BL59" s="1152">
        <v>139936</v>
      </c>
      <c r="BM59" s="1152">
        <v>139936</v>
      </c>
      <c r="BN59" s="1155">
        <v>168752.71508243601</v>
      </c>
      <c r="BO59" s="1153">
        <v>168752.71508243601</v>
      </c>
      <c r="BP59" s="1153">
        <v>168752.71508243601</v>
      </c>
      <c r="BQ59" s="1153">
        <v>168752.71508243601</v>
      </c>
      <c r="BR59" s="1153">
        <v>168752.71508243601</v>
      </c>
      <c r="BS59" s="1153">
        <v>168752.71508243601</v>
      </c>
      <c r="BT59" s="1153">
        <v>168752.71508243601</v>
      </c>
      <c r="BU59" s="1153">
        <v>168752.71508243601</v>
      </c>
      <c r="BV59" s="1153">
        <v>168752.71508243601</v>
      </c>
      <c r="BW59" s="1153">
        <v>168752.71508243601</v>
      </c>
      <c r="BX59" s="1153">
        <v>168752.71508243601</v>
      </c>
      <c r="BY59" s="1153">
        <v>168752.71508243601</v>
      </c>
      <c r="BZ59" s="1153">
        <v>168752.71508243601</v>
      </c>
      <c r="CA59" s="1153">
        <v>168752.71508243601</v>
      </c>
      <c r="CB59" s="1153">
        <v>168752.71508243601</v>
      </c>
      <c r="CC59" s="1154">
        <v>168752.71508243601</v>
      </c>
      <c r="CD59" s="1155">
        <v>205913.96905313976</v>
      </c>
      <c r="CE59" s="1153">
        <v>202010</v>
      </c>
      <c r="CF59" s="1153">
        <v>202010</v>
      </c>
      <c r="CG59" s="1153">
        <v>202010</v>
      </c>
      <c r="CH59" s="1153">
        <v>202010</v>
      </c>
      <c r="CI59" s="1153">
        <v>202010</v>
      </c>
      <c r="CJ59" s="1153">
        <v>202010</v>
      </c>
      <c r="CK59" s="1153">
        <v>202010</v>
      </c>
      <c r="CL59" s="1153">
        <v>202010</v>
      </c>
      <c r="CM59" s="1153">
        <v>202010</v>
      </c>
      <c r="CN59" s="1153">
        <v>202010</v>
      </c>
      <c r="CO59" s="1153">
        <v>202010</v>
      </c>
      <c r="CP59" s="1153">
        <v>202010</v>
      </c>
      <c r="CQ59" s="1153">
        <v>202010</v>
      </c>
      <c r="CR59" s="1153">
        <v>202010</v>
      </c>
      <c r="CS59" s="1153">
        <v>202010</v>
      </c>
      <c r="CT59" s="1154">
        <v>205913.96905313976</v>
      </c>
      <c r="CU59" s="1153">
        <v>300596.09999999998</v>
      </c>
      <c r="CV59" s="1153">
        <v>300596.09999999998</v>
      </c>
      <c r="CW59" s="1153">
        <v>300596.09999999998</v>
      </c>
      <c r="CX59" s="1153">
        <v>300596.09999999998</v>
      </c>
      <c r="CY59" s="1153">
        <v>300596.09999999998</v>
      </c>
      <c r="CZ59" s="1153">
        <v>300596.09999999998</v>
      </c>
      <c r="DA59" s="1153">
        <v>300596.09999999998</v>
      </c>
      <c r="DB59" s="1153">
        <v>300596.09999999998</v>
      </c>
      <c r="DC59" s="1153">
        <v>300596.09999999998</v>
      </c>
      <c r="DD59" s="1153">
        <v>300596.09999999998</v>
      </c>
      <c r="DE59" s="1153">
        <v>300596.09999999998</v>
      </c>
      <c r="DF59" s="1153">
        <v>300596.09999999998</v>
      </c>
      <c r="DG59" s="1153">
        <v>300596.09999999998</v>
      </c>
      <c r="DH59" s="1153">
        <v>300596.09999999998</v>
      </c>
      <c r="DI59" s="1153">
        <v>300596.09999999998</v>
      </c>
      <c r="DJ59" s="1153">
        <v>300596.09999999998</v>
      </c>
      <c r="DK59" s="1153">
        <v>300596.09999999998</v>
      </c>
      <c r="DL59" s="1155">
        <v>349480.413209297</v>
      </c>
      <c r="DM59" s="1153">
        <v>349480.413209297</v>
      </c>
      <c r="DN59" s="1153">
        <v>349480.413209297</v>
      </c>
      <c r="DO59" s="1153">
        <v>349480.413209297</v>
      </c>
      <c r="DP59" s="1153">
        <v>349480.413209297</v>
      </c>
      <c r="DQ59" s="1153">
        <v>349480.413209297</v>
      </c>
      <c r="DR59" s="1153">
        <v>349480.413209297</v>
      </c>
      <c r="DS59" s="1153">
        <v>349480.413209297</v>
      </c>
      <c r="DT59" s="1153">
        <v>349480.413209297</v>
      </c>
      <c r="DU59" s="1153">
        <v>349480.413209297</v>
      </c>
      <c r="DV59" s="1153">
        <v>349480.413209297</v>
      </c>
      <c r="DW59" s="1153">
        <v>349480.413209297</v>
      </c>
      <c r="DX59" s="1153">
        <v>349480.413209297</v>
      </c>
      <c r="DY59" s="1153">
        <v>349480.413209297</v>
      </c>
      <c r="DZ59" s="1153">
        <v>349480.413209297</v>
      </c>
      <c r="EA59" s="1153">
        <v>349480.413209297</v>
      </c>
      <c r="EB59" s="1153">
        <v>349480.413209297</v>
      </c>
      <c r="EC59" s="1154">
        <v>349480.413209297</v>
      </c>
      <c r="ED59" s="1155">
        <v>404873.67759933881</v>
      </c>
      <c r="EE59" s="908">
        <v>404873.67759933881</v>
      </c>
      <c r="EF59" s="908">
        <v>404873.67759933881</v>
      </c>
      <c r="EG59" s="908">
        <v>404873.67759933881</v>
      </c>
      <c r="EH59" s="908">
        <v>404873.67759933881</v>
      </c>
      <c r="EI59" s="908">
        <v>404873.67759933881</v>
      </c>
      <c r="EJ59" s="908">
        <v>404873.67759933881</v>
      </c>
      <c r="EK59" s="908">
        <v>404873.67759933881</v>
      </c>
      <c r="EL59" s="908">
        <v>404873.67759933881</v>
      </c>
      <c r="EM59" s="908">
        <v>404873.67759933881</v>
      </c>
      <c r="EN59" s="908">
        <v>404873.67759933881</v>
      </c>
      <c r="EO59" s="908">
        <v>404873.67759933881</v>
      </c>
      <c r="EP59" s="908">
        <v>404873.67759933881</v>
      </c>
      <c r="EQ59" s="908">
        <v>404873.67759933881</v>
      </c>
      <c r="ER59" s="908">
        <v>404873.67759933881</v>
      </c>
      <c r="ES59" s="908">
        <v>404873.67759933881</v>
      </c>
      <c r="ET59" s="1073">
        <v>404873.67759933881</v>
      </c>
      <c r="EU59" s="1077">
        <v>459130.92153951351</v>
      </c>
      <c r="EV59" s="908">
        <v>459130.92153951351</v>
      </c>
      <c r="EW59" s="908">
        <v>459130.92153951351</v>
      </c>
      <c r="EX59" s="908">
        <v>459130.92153951351</v>
      </c>
      <c r="EY59" s="908">
        <v>459130.92153951351</v>
      </c>
      <c r="EZ59" s="908">
        <v>459130.92153951351</v>
      </c>
      <c r="FA59" s="908">
        <v>459130.92153951351</v>
      </c>
      <c r="FB59" s="908">
        <v>459130.92153951351</v>
      </c>
      <c r="FC59" s="908">
        <v>459130.92153951351</v>
      </c>
      <c r="FD59" s="908">
        <v>459130.92153951351</v>
      </c>
      <c r="FE59" s="908">
        <v>459130.92153951351</v>
      </c>
      <c r="FF59" s="908">
        <v>459130.92153951351</v>
      </c>
      <c r="FG59" s="908">
        <v>459130.92153951351</v>
      </c>
      <c r="FH59" s="908">
        <v>459130.92153951351</v>
      </c>
      <c r="FI59" s="908">
        <v>459130.92153951351</v>
      </c>
      <c r="FJ59" s="908">
        <v>459130.92153951351</v>
      </c>
      <c r="FK59" s="908">
        <v>459130.92153951351</v>
      </c>
      <c r="FL59" s="1077">
        <v>610222.29231138306</v>
      </c>
      <c r="FM59" s="908">
        <v>610222.29231138306</v>
      </c>
      <c r="FN59" s="908">
        <v>610222.29231138306</v>
      </c>
      <c r="FO59" s="908">
        <v>610222.29231138306</v>
      </c>
      <c r="FP59" s="908">
        <v>610222.29231138306</v>
      </c>
      <c r="FQ59" s="908">
        <v>610222.29231138306</v>
      </c>
      <c r="FR59" s="908">
        <v>610222.29231138306</v>
      </c>
      <c r="FS59" s="908">
        <v>610222.29231138306</v>
      </c>
      <c r="FT59" s="908">
        <v>610222.29231138306</v>
      </c>
      <c r="FU59" s="908">
        <v>610222.29231138306</v>
      </c>
      <c r="FV59" s="908">
        <v>610222.29231138306</v>
      </c>
      <c r="FW59" s="908">
        <v>610222.29231138306</v>
      </c>
      <c r="FX59" s="908">
        <v>610222.29231138306</v>
      </c>
      <c r="FY59" s="908">
        <v>610222.29231138306</v>
      </c>
      <c r="FZ59" s="908">
        <v>610222.29231138306</v>
      </c>
      <c r="GA59" s="908">
        <v>610222.29231138306</v>
      </c>
      <c r="GB59" s="1073">
        <v>610222.29231138306</v>
      </c>
      <c r="GC59" s="1077">
        <v>841632.93097850494</v>
      </c>
      <c r="GD59" s="908">
        <v>841632.93097850494</v>
      </c>
      <c r="GE59" s="908">
        <v>841632.93097850494</v>
      </c>
      <c r="GF59" s="908">
        <v>841632.93097850494</v>
      </c>
      <c r="GG59" s="908">
        <v>841632.93097850494</v>
      </c>
      <c r="GH59" s="908">
        <v>841632.93097850494</v>
      </c>
      <c r="GI59" s="908">
        <v>841632.93097850494</v>
      </c>
      <c r="GJ59" s="908">
        <v>841632.93097850494</v>
      </c>
      <c r="GK59" s="908">
        <v>841632.93097850494</v>
      </c>
      <c r="GL59" s="908">
        <v>841632.93097850494</v>
      </c>
      <c r="GM59" s="908">
        <v>841632.93097850494</v>
      </c>
      <c r="GN59" s="908">
        <v>841632.93097850494</v>
      </c>
      <c r="GO59" s="908">
        <v>841632.93097850494</v>
      </c>
      <c r="GP59" s="908">
        <v>841632.93097850494</v>
      </c>
      <c r="GQ59" s="908">
        <v>841632.93097850494</v>
      </c>
      <c r="GR59" s="908">
        <v>841632.93097850494</v>
      </c>
      <c r="GS59" s="1073">
        <v>800920.52649278042</v>
      </c>
      <c r="GT59" s="908">
        <v>1176219.9005670282</v>
      </c>
      <c r="GU59" s="908">
        <v>1176219.9005670282</v>
      </c>
      <c r="GV59" s="908">
        <v>1176219.9005670282</v>
      </c>
      <c r="GW59" s="908">
        <v>1176219.9005670282</v>
      </c>
      <c r="GX59" s="908">
        <v>1176219.9005670282</v>
      </c>
      <c r="GY59" s="908">
        <v>1176219.9005670282</v>
      </c>
      <c r="GZ59" s="908">
        <v>1176219.9005670282</v>
      </c>
      <c r="HA59" s="908">
        <v>1176219.9005670282</v>
      </c>
      <c r="HB59" s="908">
        <v>1176219.9005670282</v>
      </c>
      <c r="HC59" s="908">
        <v>1176219.9005670282</v>
      </c>
      <c r="HD59" s="908">
        <v>1176219.9005670282</v>
      </c>
      <c r="HE59" s="908">
        <v>1176219.9005670282</v>
      </c>
      <c r="HF59" s="908">
        <v>1176219.9005670282</v>
      </c>
      <c r="HG59" s="908">
        <v>1176219.9005670282</v>
      </c>
      <c r="HH59" s="908">
        <v>1176219.9005670282</v>
      </c>
      <c r="HI59" s="908">
        <v>1176219.9005670282</v>
      </c>
      <c r="HJ59" s="1073">
        <v>1176219.9005670282</v>
      </c>
      <c r="HK59" s="1077">
        <v>1400006.0856354767</v>
      </c>
      <c r="HL59" s="908">
        <v>1400006.0856354767</v>
      </c>
      <c r="HM59" s="908">
        <v>1400006.0856354767</v>
      </c>
      <c r="HN59" s="908">
        <v>1400006.0856354767</v>
      </c>
      <c r="HO59" s="908">
        <v>1400006.0856354767</v>
      </c>
      <c r="HP59" s="908">
        <v>1400006.0856354767</v>
      </c>
      <c r="HQ59" s="908">
        <v>1400006.0856354767</v>
      </c>
      <c r="HR59" s="908">
        <v>1400006.0856354767</v>
      </c>
      <c r="HS59" s="908">
        <v>1400006.0856354767</v>
      </c>
      <c r="HT59" s="908">
        <v>1400006.0856354767</v>
      </c>
      <c r="HU59" s="908">
        <v>1400006.0856354767</v>
      </c>
      <c r="HV59" s="908">
        <v>1400006.0856354767</v>
      </c>
      <c r="HW59" s="908">
        <v>1400006.0856354767</v>
      </c>
      <c r="HX59" s="908">
        <v>1400006.0856354767</v>
      </c>
      <c r="HY59" s="908">
        <v>1400006.0856354767</v>
      </c>
      <c r="HZ59" s="908">
        <v>1400006.0856354767</v>
      </c>
      <c r="IA59" s="1073">
        <v>1400006.0856354767</v>
      </c>
      <c r="IB59" s="1077">
        <v>1597456.6146855319</v>
      </c>
      <c r="IC59" s="908">
        <v>1597456.6146855319</v>
      </c>
      <c r="ID59" s="908">
        <v>1597456.6146855319</v>
      </c>
      <c r="IE59" s="1073">
        <v>1597456.6146855319</v>
      </c>
    </row>
    <row r="60" spans="1:239" s="1053" customFormat="1" ht="21" customHeight="1" thickBot="1">
      <c r="A60" s="1109" t="s">
        <v>911</v>
      </c>
      <c r="B60" s="1152">
        <v>71627</v>
      </c>
      <c r="C60" s="1152">
        <v>71627</v>
      </c>
      <c r="D60" s="1152">
        <v>71627</v>
      </c>
      <c r="E60" s="1152">
        <v>71627</v>
      </c>
      <c r="F60" s="1152">
        <v>71627</v>
      </c>
      <c r="G60" s="1152">
        <v>71627</v>
      </c>
      <c r="H60" s="1152">
        <v>71627</v>
      </c>
      <c r="I60" s="1152">
        <v>71627</v>
      </c>
      <c r="J60" s="1152">
        <v>71627</v>
      </c>
      <c r="K60" s="1152">
        <v>71627</v>
      </c>
      <c r="L60" s="1152">
        <v>71627</v>
      </c>
      <c r="M60" s="1152">
        <v>71627</v>
      </c>
      <c r="N60" s="1152">
        <v>71627</v>
      </c>
      <c r="O60" s="1152">
        <v>71627</v>
      </c>
      <c r="P60" s="1152">
        <v>71627</v>
      </c>
      <c r="Q60" s="1152">
        <v>71627</v>
      </c>
      <c r="R60" s="1152">
        <v>71627</v>
      </c>
      <c r="S60" s="1152"/>
      <c r="T60" s="1152">
        <v>89545</v>
      </c>
      <c r="U60" s="1152">
        <v>89545</v>
      </c>
      <c r="V60" s="1152">
        <v>89545</v>
      </c>
      <c r="W60" s="1152">
        <v>89545</v>
      </c>
      <c r="X60" s="1152">
        <v>89545</v>
      </c>
      <c r="Y60" s="1152">
        <v>89545</v>
      </c>
      <c r="Z60" s="1152">
        <v>89545</v>
      </c>
      <c r="AA60" s="1152">
        <v>89545</v>
      </c>
      <c r="AB60" s="1152">
        <v>89545</v>
      </c>
      <c r="AC60" s="1152">
        <v>89545</v>
      </c>
      <c r="AD60" s="1152">
        <v>89545</v>
      </c>
      <c r="AE60" s="1152">
        <v>89545</v>
      </c>
      <c r="AF60" s="1152">
        <v>89545</v>
      </c>
      <c r="AG60" s="1152">
        <v>89545</v>
      </c>
      <c r="AH60" s="1152">
        <v>89545</v>
      </c>
      <c r="AI60" s="1152">
        <v>89545</v>
      </c>
      <c r="AJ60" s="1152">
        <v>89545</v>
      </c>
      <c r="AK60" s="1152"/>
      <c r="AL60" s="1152"/>
      <c r="AM60" s="1152">
        <v>106902</v>
      </c>
      <c r="AN60" s="1152">
        <v>106902</v>
      </c>
      <c r="AO60" s="1152">
        <v>106902</v>
      </c>
      <c r="AP60" s="1152">
        <v>104476.32750499999</v>
      </c>
      <c r="AQ60" s="1152">
        <v>106902</v>
      </c>
      <c r="AR60" s="1152">
        <v>106902</v>
      </c>
      <c r="AS60" s="1152">
        <v>106902</v>
      </c>
      <c r="AT60" s="1152">
        <v>104476.32750499999</v>
      </c>
      <c r="AU60" s="1152">
        <v>105550</v>
      </c>
      <c r="AV60" s="1152">
        <v>105550</v>
      </c>
      <c r="AW60" s="1152"/>
      <c r="AX60" s="2664">
        <v>132538</v>
      </c>
      <c r="AY60" s="2665">
        <v>132538</v>
      </c>
      <c r="AZ60" s="2665">
        <v>132538</v>
      </c>
      <c r="BA60" s="2665">
        <v>132538</v>
      </c>
      <c r="BB60" s="2665">
        <v>132538</v>
      </c>
      <c r="BC60" s="2665">
        <v>132538</v>
      </c>
      <c r="BD60" s="2665">
        <v>132538</v>
      </c>
      <c r="BE60" s="2665">
        <v>132538</v>
      </c>
      <c r="BF60" s="2665">
        <v>132538</v>
      </c>
      <c r="BG60" s="2665">
        <v>132538</v>
      </c>
      <c r="BH60" s="2665">
        <v>132538</v>
      </c>
      <c r="BI60" s="2665">
        <v>132538</v>
      </c>
      <c r="BJ60" s="2665">
        <v>132538</v>
      </c>
      <c r="BK60" s="2665">
        <v>132538</v>
      </c>
      <c r="BL60" s="2665">
        <v>132538</v>
      </c>
      <c r="BM60" s="2665">
        <v>132538</v>
      </c>
      <c r="BN60" s="1155">
        <v>162527.84830000001</v>
      </c>
      <c r="BO60" s="1153">
        <v>162527.84830000001</v>
      </c>
      <c r="BP60" s="1153">
        <v>165978.61109115303</v>
      </c>
      <c r="BQ60" s="1153">
        <v>165978.61109115303</v>
      </c>
      <c r="BR60" s="1153">
        <v>165978.61109115303</v>
      </c>
      <c r="BS60" s="1153">
        <v>165978.61109115303</v>
      </c>
      <c r="BT60" s="1153">
        <v>165978.61109115303</v>
      </c>
      <c r="BU60" s="1153">
        <v>165978.61109115303</v>
      </c>
      <c r="BV60" s="1153">
        <v>165978.61109115303</v>
      </c>
      <c r="BW60" s="1153">
        <v>165978.61109115303</v>
      </c>
      <c r="BX60" s="1153">
        <v>165978.61109115303</v>
      </c>
      <c r="BY60" s="1153">
        <v>165978.61109115303</v>
      </c>
      <c r="BZ60" s="1153">
        <v>165978.61109115303</v>
      </c>
      <c r="CA60" s="1153">
        <v>165978.61109115303</v>
      </c>
      <c r="CB60" s="1153">
        <v>165978.61109115303</v>
      </c>
      <c r="CC60" s="1154">
        <v>165978.61109115303</v>
      </c>
      <c r="CD60" s="1155">
        <v>195200.00966858421</v>
      </c>
      <c r="CE60" s="1153">
        <v>195062</v>
      </c>
      <c r="CF60" s="1153">
        <v>195062</v>
      </c>
      <c r="CG60" s="1153">
        <v>195062</v>
      </c>
      <c r="CH60" s="1153">
        <v>195062</v>
      </c>
      <c r="CI60" s="1153">
        <v>195062</v>
      </c>
      <c r="CJ60" s="1153">
        <v>195062</v>
      </c>
      <c r="CK60" s="1153">
        <v>195062</v>
      </c>
      <c r="CL60" s="1153">
        <v>195062</v>
      </c>
      <c r="CM60" s="1153">
        <v>195062</v>
      </c>
      <c r="CN60" s="1153">
        <v>195062</v>
      </c>
      <c r="CO60" s="1153">
        <v>195062</v>
      </c>
      <c r="CP60" s="1153">
        <v>195062</v>
      </c>
      <c r="CQ60" s="1153">
        <v>195062</v>
      </c>
      <c r="CR60" s="1153">
        <v>195062</v>
      </c>
      <c r="CS60" s="1153">
        <v>195062</v>
      </c>
      <c r="CT60" s="1154">
        <v>195200.00966858421</v>
      </c>
      <c r="CU60" s="1153">
        <v>285921.01</v>
      </c>
      <c r="CV60" s="1153">
        <v>285921.01</v>
      </c>
      <c r="CW60" s="1153">
        <v>285921.01</v>
      </c>
      <c r="CX60" s="1153">
        <v>285921.01</v>
      </c>
      <c r="CY60" s="1153">
        <v>285921.01</v>
      </c>
      <c r="CZ60" s="1153">
        <v>285921.01</v>
      </c>
      <c r="DA60" s="1153">
        <v>285921.01</v>
      </c>
      <c r="DB60" s="1153">
        <v>285921.01</v>
      </c>
      <c r="DC60" s="1153">
        <v>285921.00610834261</v>
      </c>
      <c r="DD60" s="1153">
        <v>285921.00610834261</v>
      </c>
      <c r="DE60" s="1153">
        <v>285921.00610834261</v>
      </c>
      <c r="DF60" s="1153">
        <v>285921.00610834261</v>
      </c>
      <c r="DG60" s="1153">
        <v>285921.00610834261</v>
      </c>
      <c r="DH60" s="1153">
        <v>285921.00610834261</v>
      </c>
      <c r="DI60" s="1153">
        <v>285921.00610834261</v>
      </c>
      <c r="DJ60" s="1153">
        <v>285921.00610834261</v>
      </c>
      <c r="DK60" s="1153">
        <v>285921.00610834261</v>
      </c>
      <c r="DL60" s="1155">
        <v>332228.56</v>
      </c>
      <c r="DM60" s="1153">
        <v>332228.56</v>
      </c>
      <c r="DN60" s="1153">
        <v>332228.56</v>
      </c>
      <c r="DO60" s="1153">
        <v>332228.56</v>
      </c>
      <c r="DP60" s="1153">
        <v>332228.56</v>
      </c>
      <c r="DQ60" s="1153">
        <v>332228.56</v>
      </c>
      <c r="DR60" s="1153">
        <v>332228.56</v>
      </c>
      <c r="DS60" s="1153">
        <v>332228.56</v>
      </c>
      <c r="DT60" s="1153">
        <v>332228.56</v>
      </c>
      <c r="DU60" s="1153">
        <v>332228.56</v>
      </c>
      <c r="DV60" s="1153">
        <v>332228.56</v>
      </c>
      <c r="DW60" s="1153">
        <v>332228.56</v>
      </c>
      <c r="DX60" s="1153">
        <v>332228.56</v>
      </c>
      <c r="DY60" s="1153">
        <v>332228.56</v>
      </c>
      <c r="DZ60" s="1153">
        <v>332228.56</v>
      </c>
      <c r="EA60" s="1153">
        <v>332228.56</v>
      </c>
      <c r="EB60" s="1153">
        <v>332228.56</v>
      </c>
      <c r="EC60" s="1154">
        <v>332228.56</v>
      </c>
      <c r="ED60" s="1155">
        <v>353705.14548284205</v>
      </c>
      <c r="EE60" s="908">
        <v>353705.14548284205</v>
      </c>
      <c r="EF60" s="908">
        <v>353705.14548284205</v>
      </c>
      <c r="EG60" s="908">
        <v>353705.14548284205</v>
      </c>
      <c r="EH60" s="908">
        <v>353705.14548284205</v>
      </c>
      <c r="EI60" s="908">
        <v>353705.14548284205</v>
      </c>
      <c r="EJ60" s="908">
        <v>353705.14548284205</v>
      </c>
      <c r="EK60" s="908">
        <v>353705.14548284205</v>
      </c>
      <c r="EL60" s="908">
        <v>353705.14548284205</v>
      </c>
      <c r="EM60" s="908">
        <v>353705.14548284205</v>
      </c>
      <c r="EN60" s="908">
        <v>353705.14548284205</v>
      </c>
      <c r="EO60" s="908">
        <v>353705.14548284205</v>
      </c>
      <c r="EP60" s="908">
        <v>353705.14548284205</v>
      </c>
      <c r="EQ60" s="908">
        <v>353705.14548284205</v>
      </c>
      <c r="ER60" s="908">
        <v>353705.14548284205</v>
      </c>
      <c r="ES60" s="908">
        <v>353705.14548284205</v>
      </c>
      <c r="ET60" s="1073">
        <v>353705.14548284205</v>
      </c>
      <c r="EU60" s="1077">
        <v>431142.33644786902</v>
      </c>
      <c r="EV60" s="908">
        <v>431142.33644786902</v>
      </c>
      <c r="EW60" s="908">
        <v>431142.33644786902</v>
      </c>
      <c r="EX60" s="908">
        <v>431142.33644786902</v>
      </c>
      <c r="EY60" s="908">
        <v>431142.33644786902</v>
      </c>
      <c r="EZ60" s="908">
        <v>431142.33644786902</v>
      </c>
      <c r="FA60" s="908">
        <v>431142.33644786902</v>
      </c>
      <c r="FB60" s="908">
        <v>431142.33644786902</v>
      </c>
      <c r="FC60" s="908">
        <v>431142.33644786902</v>
      </c>
      <c r="FD60" s="908">
        <v>431142.33644786902</v>
      </c>
      <c r="FE60" s="908">
        <v>431142.33644786902</v>
      </c>
      <c r="FF60" s="908">
        <v>431142.33644786902</v>
      </c>
      <c r="FG60" s="908">
        <v>431142.33644786902</v>
      </c>
      <c r="FH60" s="908">
        <v>431142.33644786902</v>
      </c>
      <c r="FI60" s="908">
        <v>431142.33644786902</v>
      </c>
      <c r="FJ60" s="908">
        <v>431142.33644786902</v>
      </c>
      <c r="FK60" s="908">
        <v>431142.33644786902</v>
      </c>
      <c r="FL60" s="1077">
        <v>577282.96184570482</v>
      </c>
      <c r="FM60" s="908">
        <v>577282.96184570482</v>
      </c>
      <c r="FN60" s="908">
        <v>577282.96184570482</v>
      </c>
      <c r="FO60" s="908">
        <v>577282.96184570482</v>
      </c>
      <c r="FP60" s="908">
        <v>577282.96184570482</v>
      </c>
      <c r="FQ60" s="908">
        <v>577282.96184570482</v>
      </c>
      <c r="FR60" s="908">
        <v>577282.96184570482</v>
      </c>
      <c r="FS60" s="908">
        <v>577282.96184570482</v>
      </c>
      <c r="FT60" s="908">
        <v>577282.96184570482</v>
      </c>
      <c r="FU60" s="908">
        <v>577282.96184570482</v>
      </c>
      <c r="FV60" s="908">
        <v>577282.96184570482</v>
      </c>
      <c r="FW60" s="908">
        <v>577282.96184570482</v>
      </c>
      <c r="FX60" s="908">
        <v>577282.96184570482</v>
      </c>
      <c r="FY60" s="908">
        <v>577282.96184570482</v>
      </c>
      <c r="FZ60" s="908">
        <v>577282.96184570482</v>
      </c>
      <c r="GA60" s="908">
        <v>577282.96184570482</v>
      </c>
      <c r="GB60" s="1073">
        <v>577282.96184570482</v>
      </c>
      <c r="GC60" s="1077">
        <v>803900.88272086671</v>
      </c>
      <c r="GD60" s="908">
        <v>803900.88272086671</v>
      </c>
      <c r="GE60" s="908">
        <v>803900.88272086671</v>
      </c>
      <c r="GF60" s="908">
        <v>803900.88272086671</v>
      </c>
      <c r="GG60" s="908">
        <v>803900.88272086671</v>
      </c>
      <c r="GH60" s="908">
        <v>803900.88272086671</v>
      </c>
      <c r="GI60" s="908">
        <v>803900.88272086671</v>
      </c>
      <c r="GJ60" s="908">
        <v>803900.88272086671</v>
      </c>
      <c r="GK60" s="908">
        <v>803900.88272086671</v>
      </c>
      <c r="GL60" s="908">
        <v>803900.88272086671</v>
      </c>
      <c r="GM60" s="908">
        <v>803900.88272086671</v>
      </c>
      <c r="GN60" s="908">
        <v>803900.88272086671</v>
      </c>
      <c r="GO60" s="908">
        <v>803900.88272086671</v>
      </c>
      <c r="GP60" s="908">
        <v>803900.88272086671</v>
      </c>
      <c r="GQ60" s="908">
        <v>803900.88272086671</v>
      </c>
      <c r="GR60" s="908">
        <v>803900.88272086671</v>
      </c>
      <c r="GS60" s="1073">
        <v>726625.39788204408</v>
      </c>
      <c r="GT60" s="1077">
        <v>1128205.1304306879</v>
      </c>
      <c r="GU60" s="908">
        <v>1128205.1304306879</v>
      </c>
      <c r="GV60" s="908">
        <v>1128205.1304306879</v>
      </c>
      <c r="GW60" s="908">
        <v>1128205.1304306879</v>
      </c>
      <c r="GX60" s="908">
        <v>1128205.1304306879</v>
      </c>
      <c r="GY60" s="908">
        <v>1128205.1304306879</v>
      </c>
      <c r="GZ60" s="908">
        <v>1128205.1304306879</v>
      </c>
      <c r="HA60" s="908">
        <v>1128205.1304306879</v>
      </c>
      <c r="HB60" s="908">
        <v>1128205.1304306879</v>
      </c>
      <c r="HC60" s="908">
        <v>1128205.1304306879</v>
      </c>
      <c r="HD60" s="908">
        <v>1128205.1304306879</v>
      </c>
      <c r="HE60" s="908">
        <v>1128205.1304306879</v>
      </c>
      <c r="HF60" s="908">
        <v>1128205.1304306879</v>
      </c>
      <c r="HG60" s="908">
        <v>1128205.1304306879</v>
      </c>
      <c r="HH60" s="908">
        <v>1128205.1304306879</v>
      </c>
      <c r="HI60" s="908">
        <v>1128205.1304306879</v>
      </c>
      <c r="HJ60" s="1073">
        <v>1128205.1304306879</v>
      </c>
      <c r="HK60" s="1156">
        <v>1350563.810389888</v>
      </c>
      <c r="HL60" s="1157">
        <v>1350563.810389888</v>
      </c>
      <c r="HM60" s="1157">
        <v>1350563.810389888</v>
      </c>
      <c r="HN60" s="1157">
        <v>1350563.810389888</v>
      </c>
      <c r="HO60" s="1157">
        <v>1350563.810389888</v>
      </c>
      <c r="HP60" s="1157">
        <v>1350563.810389888</v>
      </c>
      <c r="HQ60" s="1157">
        <v>1350563.810389888</v>
      </c>
      <c r="HR60" s="1157">
        <v>1350563.810389888</v>
      </c>
      <c r="HS60" s="1157">
        <v>1350563.810389888</v>
      </c>
      <c r="HT60" s="1157">
        <v>1350563.810389888</v>
      </c>
      <c r="HU60" s="1157">
        <v>1350563.810389888</v>
      </c>
      <c r="HV60" s="1157">
        <v>1350563.810389888</v>
      </c>
      <c r="HW60" s="1157">
        <v>1350563.810389888</v>
      </c>
      <c r="HX60" s="1157">
        <v>1350563.810389888</v>
      </c>
      <c r="HY60" s="1157">
        <v>1350563.810389888</v>
      </c>
      <c r="HZ60" s="1157">
        <v>1350563.810389888</v>
      </c>
      <c r="IA60" s="1158">
        <v>1350563.810389888</v>
      </c>
      <c r="IB60" s="1156">
        <v>1556323.25378484</v>
      </c>
      <c r="IC60" s="1157">
        <v>1556323.25378484</v>
      </c>
      <c r="ID60" s="1157">
        <v>1556323.25378484</v>
      </c>
      <c r="IE60" s="1158">
        <v>1556323.25378484</v>
      </c>
    </row>
    <row r="61" spans="1:239" ht="24" customHeight="1" thickTop="1">
      <c r="A61" s="1159" t="s">
        <v>912</v>
      </c>
      <c r="B61" s="1160"/>
      <c r="C61" s="1160"/>
      <c r="D61" s="1160"/>
      <c r="E61" s="1160"/>
      <c r="F61" s="1160"/>
      <c r="G61" s="1160"/>
      <c r="H61" s="1160"/>
      <c r="I61" s="1160"/>
      <c r="J61" s="1160"/>
      <c r="K61" s="1160"/>
      <c r="L61" s="1160"/>
      <c r="M61" s="1160"/>
      <c r="N61" s="1160"/>
      <c r="O61" s="1160"/>
      <c r="P61" s="1160"/>
      <c r="Q61" s="1160"/>
      <c r="R61" s="1160"/>
      <c r="S61" s="1160"/>
      <c r="T61" s="1161"/>
      <c r="U61" s="1161"/>
      <c r="V61" s="1161"/>
      <c r="W61" s="1161"/>
      <c r="X61" s="1161"/>
      <c r="Y61" s="1161"/>
      <c r="Z61" s="1161"/>
      <c r="AA61" s="1161"/>
      <c r="AB61" s="1161"/>
      <c r="AC61" s="1161"/>
      <c r="AD61" s="1161"/>
      <c r="AE61" s="1161"/>
      <c r="AF61" s="1161"/>
      <c r="AG61" s="1161"/>
      <c r="AH61" s="1161"/>
      <c r="AI61" s="1161"/>
      <c r="AJ61" s="1161"/>
      <c r="AK61" s="1161"/>
      <c r="AL61" s="1161"/>
      <c r="AM61" s="1162"/>
      <c r="AN61" s="1162"/>
      <c r="AO61" s="1162"/>
      <c r="AP61" s="1162"/>
      <c r="AQ61" s="1162"/>
      <c r="AR61" s="1162"/>
      <c r="AS61" s="1162"/>
      <c r="AT61" s="1162"/>
      <c r="AU61" s="1162"/>
      <c r="AV61" s="1162"/>
      <c r="AW61" s="1162"/>
      <c r="AX61" s="2658"/>
      <c r="AY61" s="930"/>
      <c r="AZ61" s="930"/>
      <c r="BA61" s="930"/>
      <c r="BB61" s="930"/>
      <c r="BC61" s="930"/>
      <c r="BD61" s="930"/>
      <c r="BE61" s="930"/>
      <c r="BN61" s="2674"/>
      <c r="BO61" s="1161"/>
      <c r="BP61" s="1161"/>
      <c r="BQ61" s="1161"/>
      <c r="BR61" s="1163"/>
      <c r="BS61" s="1163"/>
      <c r="BT61" s="1163"/>
      <c r="BU61" s="1164"/>
      <c r="BV61" s="1164"/>
      <c r="BW61" s="1164"/>
      <c r="BX61" s="1164"/>
      <c r="BY61" s="1164"/>
      <c r="BZ61" s="1164"/>
      <c r="CA61" s="1164"/>
      <c r="CB61" s="1164"/>
      <c r="CC61" s="1165"/>
      <c r="CD61" s="1166"/>
      <c r="CE61" s="1164"/>
      <c r="CF61" s="1164"/>
      <c r="CG61" s="1164"/>
      <c r="CH61" s="1164"/>
      <c r="CI61" s="1164"/>
      <c r="CJ61" s="1164"/>
      <c r="CK61" s="1164"/>
      <c r="CL61" s="1164"/>
      <c r="CM61" s="1164"/>
      <c r="CN61" s="1164"/>
      <c r="CO61" s="1164"/>
      <c r="CP61" s="1164"/>
      <c r="CQ61" s="1164"/>
      <c r="CR61" s="1164"/>
      <c r="CS61" s="1164"/>
      <c r="CT61" s="1165"/>
      <c r="CU61" s="1164"/>
      <c r="CV61" s="1164"/>
      <c r="CW61" s="1164"/>
      <c r="CX61" s="1164"/>
      <c r="CY61" s="1164"/>
      <c r="CZ61" s="1164"/>
      <c r="DA61" s="1164"/>
      <c r="DB61" s="1164"/>
      <c r="DC61" s="1164"/>
      <c r="DD61" s="1164"/>
      <c r="DE61" s="1164"/>
      <c r="DF61" s="1164"/>
      <c r="DG61" s="1164"/>
      <c r="DH61" s="1164"/>
      <c r="DI61" s="1164"/>
      <c r="DJ61" s="1164"/>
      <c r="DK61" s="1165"/>
      <c r="DL61" s="1166"/>
      <c r="DM61" s="1164"/>
      <c r="DN61" s="1164"/>
      <c r="DO61" s="1164"/>
      <c r="DP61" s="1164"/>
      <c r="DQ61" s="1164"/>
      <c r="DR61" s="1164"/>
      <c r="DS61" s="1164"/>
      <c r="DT61" s="1164"/>
      <c r="DU61" s="1164"/>
      <c r="DV61" s="1164"/>
      <c r="DW61" s="1164"/>
      <c r="DX61" s="1164"/>
      <c r="DY61" s="1164"/>
      <c r="DZ61" s="1164"/>
      <c r="EA61" s="1164"/>
      <c r="EB61" s="1164"/>
      <c r="EC61" s="1165"/>
      <c r="ED61" s="1167"/>
      <c r="EE61" s="1162"/>
      <c r="EF61" s="1162"/>
      <c r="EG61" s="1162"/>
      <c r="EH61" s="1162"/>
      <c r="EI61" s="1162"/>
      <c r="EJ61" s="1162"/>
      <c r="EK61" s="1162"/>
      <c r="EL61" s="1162"/>
      <c r="EM61" s="1162"/>
      <c r="EN61" s="1162"/>
      <c r="EO61" s="1162"/>
      <c r="EP61" s="1162"/>
      <c r="EQ61" s="1162"/>
      <c r="ER61" s="1162"/>
      <c r="ES61" s="1162"/>
      <c r="ET61" s="1168"/>
      <c r="EU61" s="1169"/>
      <c r="EV61" s="1162"/>
      <c r="EW61" s="1162"/>
      <c r="EX61" s="1162"/>
      <c r="EY61" s="1162"/>
      <c r="EZ61" s="1162"/>
      <c r="FA61" s="1162"/>
      <c r="FB61" s="1162"/>
      <c r="FC61" s="1162"/>
      <c r="FD61" s="1162"/>
      <c r="FE61" s="1162"/>
      <c r="FF61" s="1162"/>
      <c r="FG61" s="1162"/>
      <c r="FH61" s="1162"/>
      <c r="FI61" s="1162"/>
      <c r="FJ61" s="1162"/>
      <c r="FK61" s="1168"/>
      <c r="FL61" s="1169"/>
      <c r="FM61" s="1162"/>
      <c r="FN61" s="1162"/>
      <c r="FO61" s="1162"/>
      <c r="FP61" s="1162"/>
      <c r="FQ61" s="1162"/>
      <c r="FR61" s="1162"/>
      <c r="FS61" s="1162"/>
      <c r="FT61" s="1162"/>
      <c r="FU61" s="1162"/>
      <c r="FV61" s="1162"/>
      <c r="FW61" s="1162"/>
      <c r="FX61" s="1162"/>
      <c r="FY61" s="1162"/>
      <c r="FZ61" s="1162"/>
      <c r="GA61" s="1162"/>
      <c r="GB61" s="1168"/>
      <c r="GC61" s="1169"/>
      <c r="GD61" s="1162"/>
      <c r="GE61" s="1162"/>
      <c r="GF61" s="1162"/>
      <c r="GG61" s="1162"/>
      <c r="GH61" s="1162"/>
      <c r="GI61" s="1162"/>
      <c r="GJ61" s="1162"/>
      <c r="GK61" s="1162"/>
      <c r="GL61" s="1162"/>
      <c r="GM61" s="1162"/>
      <c r="GN61" s="1162"/>
      <c r="GO61" s="1162"/>
      <c r="GP61" s="1162"/>
      <c r="GQ61" s="1162"/>
      <c r="GR61" s="1162"/>
      <c r="GS61" s="1168"/>
      <c r="GT61" s="1169"/>
      <c r="GU61" s="1162"/>
      <c r="GV61" s="1162"/>
      <c r="GW61" s="1162"/>
      <c r="GX61" s="1162"/>
      <c r="GY61" s="1162"/>
      <c r="GZ61" s="1162"/>
      <c r="HA61" s="1162"/>
      <c r="HB61" s="1162"/>
      <c r="HC61" s="1162"/>
      <c r="HD61" s="1162"/>
      <c r="HE61" s="1162"/>
      <c r="HF61" s="1162"/>
      <c r="HG61" s="1162"/>
      <c r="HH61" s="1162"/>
      <c r="HI61" s="1162"/>
      <c r="HJ61" s="1168"/>
      <c r="HK61" s="1085"/>
      <c r="HL61" s="930"/>
      <c r="HM61" s="930"/>
      <c r="HN61" s="930"/>
      <c r="HO61" s="930"/>
      <c r="HP61" s="930"/>
      <c r="HQ61" s="930"/>
      <c r="HR61" s="930"/>
      <c r="HS61" s="930"/>
      <c r="HT61" s="930"/>
      <c r="HU61" s="930"/>
      <c r="HV61" s="930"/>
      <c r="HW61" s="930"/>
      <c r="HX61" s="930"/>
      <c r="HY61" s="930"/>
      <c r="HZ61" s="930"/>
      <c r="IA61" s="1084"/>
      <c r="IB61" s="1085"/>
      <c r="IC61" s="930"/>
      <c r="ID61" s="930"/>
      <c r="IE61" s="1084"/>
    </row>
    <row r="62" spans="1:239" s="1097" customFormat="1" ht="24" hidden="1" customHeight="1" thickTop="1">
      <c r="A62" s="1151" t="s">
        <v>913</v>
      </c>
      <c r="B62" s="1132">
        <v>279.62299999999999</v>
      </c>
      <c r="C62" s="1132">
        <v>255.60450000000003</v>
      </c>
      <c r="D62" s="1132">
        <v>583.69023190884002</v>
      </c>
      <c r="E62" s="1132">
        <v>1118.9177319088401</v>
      </c>
      <c r="F62" s="1132">
        <v>329.9495992131375</v>
      </c>
      <c r="G62" s="1132">
        <v>514.00073606895819</v>
      </c>
      <c r="H62" s="1132">
        <v>618.17849901220359</v>
      </c>
      <c r="I62" s="1132">
        <v>1462.1288342942992</v>
      </c>
      <c r="J62" s="1132">
        <v>367.92876554197085</v>
      </c>
      <c r="K62" s="1132">
        <v>399.12457327549998</v>
      </c>
      <c r="L62" s="1132">
        <v>414.24059915289678</v>
      </c>
      <c r="M62" s="1132">
        <v>1181.2939379703676</v>
      </c>
      <c r="N62" s="1132">
        <v>388.82180000000005</v>
      </c>
      <c r="O62" s="1132">
        <v>399.83255358220674</v>
      </c>
      <c r="P62" s="1132">
        <v>985.21908635750879</v>
      </c>
      <c r="Q62" s="1132">
        <v>1773.8734399397156</v>
      </c>
      <c r="R62" s="1132">
        <v>5536.2139441132231</v>
      </c>
      <c r="S62" s="1132"/>
      <c r="T62" s="1132">
        <v>401.58660000000009</v>
      </c>
      <c r="U62" s="1132">
        <v>494.08454110579999</v>
      </c>
      <c r="V62" s="1132">
        <v>294.87860480280006</v>
      </c>
      <c r="W62" s="1132">
        <v>1190.5497459086</v>
      </c>
      <c r="AM62" s="1132">
        <v>527.31596249862855</v>
      </c>
      <c r="AN62" s="1132">
        <v>737.85306434639256</v>
      </c>
      <c r="AO62" s="1132">
        <v>751.95184533672375</v>
      </c>
      <c r="AP62" s="1132">
        <v>2017.1208721817447</v>
      </c>
      <c r="AQ62" s="1132">
        <v>642.63209999999992</v>
      </c>
      <c r="AR62" s="1132">
        <v>658.00043544751998</v>
      </c>
      <c r="AS62" s="1132">
        <v>630.25240000000008</v>
      </c>
      <c r="AT62" s="1132">
        <v>1930.8849354475199</v>
      </c>
      <c r="AU62" s="1132">
        <v>1162.0998347220968</v>
      </c>
      <c r="AV62" s="1132">
        <v>2392.5057173867449</v>
      </c>
      <c r="AW62" s="1132"/>
      <c r="AX62" s="1132">
        <v>586.0988000000001</v>
      </c>
      <c r="AY62" s="1132">
        <v>625.60033233858189</v>
      </c>
      <c r="AZ62" s="1132">
        <v>731.84133930510507</v>
      </c>
      <c r="BA62" s="1132">
        <v>1943.5404716436867</v>
      </c>
      <c r="BB62" s="1132">
        <v>803.75327218181803</v>
      </c>
      <c r="BC62" s="1132">
        <v>653.45492274499213</v>
      </c>
      <c r="BD62" s="1132">
        <v>740.09180000000003</v>
      </c>
      <c r="BE62" s="1132">
        <v>2197.2999949268101</v>
      </c>
      <c r="BF62" s="1132">
        <v>765.26716378147012</v>
      </c>
      <c r="BG62" s="1132">
        <v>581.53573595853641</v>
      </c>
      <c r="BH62" s="1132">
        <v>630.15099999999995</v>
      </c>
      <c r="BI62" s="1132">
        <v>1976.9538997400066</v>
      </c>
      <c r="BN62" s="2668"/>
      <c r="BO62" s="1170"/>
      <c r="BP62" s="1170"/>
      <c r="BQ62" s="1170"/>
      <c r="BU62" s="1106"/>
      <c r="BV62" s="1106"/>
      <c r="BW62" s="1106"/>
      <c r="BX62" s="1106"/>
      <c r="BY62" s="1106"/>
      <c r="BZ62" s="1106"/>
      <c r="CA62" s="1106"/>
      <c r="CB62" s="1106"/>
      <c r="CC62" s="1107"/>
      <c r="CD62" s="1108"/>
      <c r="CE62" s="1106"/>
      <c r="CF62" s="1106"/>
      <c r="CG62" s="1106"/>
      <c r="CH62" s="1106"/>
      <c r="CI62" s="1106"/>
      <c r="CJ62" s="1106"/>
      <c r="CK62" s="1106"/>
      <c r="CL62" s="1106"/>
      <c r="CM62" s="1106"/>
      <c r="CN62" s="1106"/>
      <c r="CO62" s="1106"/>
      <c r="CP62" s="1106"/>
      <c r="CQ62" s="1106"/>
      <c r="CR62" s="1106"/>
      <c r="CS62" s="1106"/>
      <c r="CT62" s="1107"/>
      <c r="CU62" s="1106"/>
      <c r="CV62" s="1106"/>
      <c r="CW62" s="1106"/>
      <c r="CX62" s="1106"/>
      <c r="CY62" s="1106"/>
      <c r="CZ62" s="1106"/>
      <c r="DA62" s="1106"/>
      <c r="DB62" s="1106"/>
      <c r="DC62" s="1106"/>
      <c r="DD62" s="1106"/>
      <c r="DE62" s="1106"/>
      <c r="DF62" s="1106"/>
      <c r="DG62" s="1106"/>
      <c r="DH62" s="1106"/>
      <c r="DI62" s="1106"/>
      <c r="DJ62" s="1106"/>
      <c r="DK62" s="1107"/>
      <c r="DL62" s="1108"/>
      <c r="DM62" s="1106"/>
      <c r="DN62" s="1106"/>
      <c r="DO62" s="1106"/>
      <c r="DP62" s="1106"/>
      <c r="DQ62" s="1106"/>
      <c r="DR62" s="1106"/>
      <c r="DS62" s="1106"/>
      <c r="DT62" s="1106"/>
      <c r="DU62" s="1106"/>
      <c r="DV62" s="1106"/>
      <c r="DW62" s="1106"/>
      <c r="DX62" s="1106"/>
      <c r="DY62" s="1106"/>
      <c r="DZ62" s="1106"/>
      <c r="EA62" s="1106"/>
      <c r="EB62" s="1106"/>
      <c r="EC62" s="1107"/>
      <c r="ED62" s="1101"/>
      <c r="EE62" s="1090"/>
      <c r="EF62" s="1090"/>
      <c r="EG62" s="1090"/>
      <c r="EH62" s="1090"/>
      <c r="EI62" s="1090"/>
      <c r="EJ62" s="1090"/>
      <c r="EK62" s="1090"/>
      <c r="EL62" s="1090"/>
      <c r="EM62" s="1090"/>
      <c r="EN62" s="1090"/>
      <c r="EO62" s="1090"/>
      <c r="EP62" s="1090"/>
      <c r="EQ62" s="1090"/>
      <c r="ER62" s="1090"/>
      <c r="ES62" s="1090"/>
      <c r="ET62" s="1095"/>
      <c r="EU62" s="1096"/>
      <c r="EV62" s="1090"/>
      <c r="EW62" s="1090"/>
      <c r="EX62" s="1090"/>
      <c r="EY62" s="1090"/>
      <c r="EZ62" s="1090"/>
      <c r="FA62" s="1090"/>
      <c r="FB62" s="1090"/>
      <c r="FC62" s="1090"/>
      <c r="FD62" s="1090"/>
      <c r="FE62" s="1090"/>
      <c r="FF62" s="1090"/>
      <c r="FG62" s="1090"/>
      <c r="FH62" s="1090"/>
      <c r="FI62" s="1090"/>
      <c r="FJ62" s="1090"/>
      <c r="FK62" s="1095"/>
      <c r="FL62" s="1096">
        <v>1511.7481346974701</v>
      </c>
      <c r="FM62" s="1090">
        <v>1655.9492639519035</v>
      </c>
      <c r="FN62" s="1090">
        <v>2635.6814160591343</v>
      </c>
      <c r="FO62" s="1090">
        <f t="shared" si="0"/>
        <v>5803.3788147085079</v>
      </c>
      <c r="FP62" s="1090">
        <v>3692.9398125102589</v>
      </c>
      <c r="FQ62" s="1090">
        <v>1856.3423529555471</v>
      </c>
      <c r="FR62" s="1090">
        <v>4333.5325560627844</v>
      </c>
      <c r="FS62" s="1090">
        <f t="shared" si="1"/>
        <v>9882.8147215285899</v>
      </c>
      <c r="FT62" s="1090">
        <v>3028.0585629727289</v>
      </c>
      <c r="FU62" s="1090">
        <v>2271.4867463424343</v>
      </c>
      <c r="FV62" s="1090">
        <v>4344.1499391375819</v>
      </c>
      <c r="FW62" s="1090">
        <f t="shared" si="2"/>
        <v>9643.6952484527446</v>
      </c>
      <c r="FX62" s="1090">
        <v>3176.8956055026656</v>
      </c>
      <c r="FY62" s="1090">
        <v>3541.8594667685652</v>
      </c>
      <c r="FZ62" s="1090">
        <v>6375.8141235469711</v>
      </c>
      <c r="GA62" s="1090">
        <v>13094.569195818203</v>
      </c>
      <c r="GB62" s="1095">
        <v>38424.457980508043</v>
      </c>
      <c r="GC62" s="1096">
        <v>3194.5411220691708</v>
      </c>
      <c r="GD62" s="1090">
        <v>2598.1959980272145</v>
      </c>
      <c r="GE62" s="1090">
        <v>4506.4212027852409</v>
      </c>
      <c r="GF62" s="1090">
        <f t="shared" ref="GF62:GF90" si="10">GE62+GD62+GC62</f>
        <v>10299.158322881627</v>
      </c>
      <c r="GG62" s="1090"/>
      <c r="GH62" s="1090"/>
      <c r="GI62" s="1090"/>
      <c r="GJ62" s="1090"/>
      <c r="GK62" s="1090"/>
      <c r="GL62" s="1090"/>
      <c r="GM62" s="1090"/>
      <c r="GN62" s="1090"/>
      <c r="GO62" s="1090"/>
      <c r="GP62" s="1090"/>
      <c r="GQ62" s="1090"/>
      <c r="GR62" s="1090"/>
      <c r="GS62" s="1095"/>
      <c r="GT62" s="1096"/>
      <c r="GU62" s="1090"/>
      <c r="GV62" s="1090"/>
      <c r="GW62" s="1090"/>
      <c r="GX62" s="1090"/>
      <c r="GY62" s="1090"/>
      <c r="GZ62" s="1090"/>
      <c r="HA62" s="1090"/>
      <c r="HB62" s="1090"/>
      <c r="HC62" s="1090"/>
      <c r="HD62" s="1090"/>
      <c r="HE62" s="1090"/>
      <c r="HF62" s="1090"/>
      <c r="HG62" s="1090"/>
      <c r="HH62" s="1090"/>
      <c r="HI62" s="1090"/>
      <c r="HJ62" s="1168"/>
      <c r="HK62" s="1096"/>
      <c r="HL62" s="1090"/>
      <c r="HM62" s="1090"/>
      <c r="HN62" s="1090"/>
      <c r="HO62" s="1090"/>
      <c r="HP62" s="1090"/>
      <c r="HQ62" s="1090"/>
      <c r="HR62" s="1090"/>
      <c r="HS62" s="1090"/>
      <c r="HT62" s="1090"/>
      <c r="HU62" s="1090"/>
      <c r="HV62" s="1090"/>
      <c r="HW62" s="1090"/>
      <c r="HX62" s="1090"/>
      <c r="HY62" s="1090"/>
      <c r="HZ62" s="1090"/>
      <c r="IA62" s="1095"/>
      <c r="IB62" s="1096"/>
      <c r="IC62" s="1090"/>
      <c r="ID62" s="1090"/>
      <c r="IE62" s="1095"/>
    </row>
    <row r="63" spans="1:239" s="1097" customFormat="1" ht="24" hidden="1" customHeight="1">
      <c r="A63" s="1171" t="s">
        <v>914</v>
      </c>
      <c r="B63" s="1091">
        <v>0.38247411399417303</v>
      </c>
      <c r="C63" s="1091">
        <v>0.34962111367957438</v>
      </c>
      <c r="D63" s="1091">
        <v>0.79838355319979748</v>
      </c>
      <c r="E63" s="1091">
        <v>1.5304787808735449</v>
      </c>
      <c r="F63" s="1091">
        <v>0.45131187571042897</v>
      </c>
      <c r="G63" s="1091">
        <v>0.70306082160740557</v>
      </c>
      <c r="H63" s="1091">
        <v>0.84555731717326676</v>
      </c>
      <c r="I63" s="1091">
        <v>1.9999300144911012</v>
      </c>
      <c r="J63" s="1091">
        <v>0.50326056373629902</v>
      </c>
      <c r="K63" s="1091">
        <v>0.54593083378995744</v>
      </c>
      <c r="L63" s="1091">
        <v>0.56660684615149537</v>
      </c>
      <c r="M63" s="1091">
        <v>1.6157982436777518</v>
      </c>
      <c r="N63" s="1091">
        <v>0.53183848773748787</v>
      </c>
      <c r="O63" s="1091">
        <v>0.5468992238742244</v>
      </c>
      <c r="P63" s="1091">
        <v>1.3476030124300822</v>
      </c>
      <c r="Q63" s="1091">
        <v>2.4263407240417947</v>
      </c>
      <c r="R63" s="1091">
        <v>7.5725477630841933</v>
      </c>
      <c r="S63" s="1091"/>
      <c r="T63" s="1091">
        <v>0.45242057590915247</v>
      </c>
      <c r="U63" s="1091">
        <v>0.5566271699177594</v>
      </c>
      <c r="V63" s="1091">
        <v>0.3322051786791943</v>
      </c>
      <c r="W63" s="1091">
        <v>1.3412529245061062</v>
      </c>
      <c r="AM63" s="1091">
        <v>0.46826494352985287</v>
      </c>
      <c r="AN63" s="1091">
        <v>0.65522523132493082</v>
      </c>
      <c r="AO63" s="1091">
        <v>0.6677451726007354</v>
      </c>
      <c r="AP63" s="1091">
        <v>1.7912353474555189</v>
      </c>
      <c r="AQ63" s="1091">
        <v>0.57066750376962727</v>
      </c>
      <c r="AR63" s="1091">
        <v>0.5843148295520314</v>
      </c>
      <c r="AS63" s="1091">
        <v>0.55967413369611752</v>
      </c>
      <c r="AT63" s="1091">
        <v>1.714656467017776</v>
      </c>
      <c r="AU63" s="1091">
        <v>1.0319630964776823</v>
      </c>
      <c r="AV63" s="1091">
        <v>2.1245830475876559</v>
      </c>
      <c r="AW63" s="1091"/>
      <c r="AX63" s="1091">
        <v>0.43953867276354003</v>
      </c>
      <c r="AY63" s="1091">
        <v>0.46916243431402654</v>
      </c>
      <c r="AZ63" s="1091">
        <v>0.54883676771161682</v>
      </c>
      <c r="BA63" s="1091">
        <v>1.4575378747891832</v>
      </c>
      <c r="BB63" s="1091">
        <v>0.60276637059169647</v>
      </c>
      <c r="BC63" s="1091">
        <v>0.49005169342461613</v>
      </c>
      <c r="BD63" s="1091">
        <v>0.55502411452673039</v>
      </c>
      <c r="BE63" s="1091">
        <v>1.6478421785430428</v>
      </c>
      <c r="BF63" s="1091">
        <v>0.57390411561672872</v>
      </c>
      <c r="BG63" s="1091">
        <v>0.43611665055069815</v>
      </c>
      <c r="BH63" s="1091">
        <v>0.47257515999114391</v>
      </c>
      <c r="BI63" s="1091">
        <v>1.4825959261585708</v>
      </c>
      <c r="BN63" s="2668"/>
      <c r="BO63" s="1170"/>
      <c r="BP63" s="1170"/>
      <c r="BQ63" s="1170"/>
      <c r="BU63" s="1106"/>
      <c r="BV63" s="1106"/>
      <c r="BW63" s="1106"/>
      <c r="BX63" s="1106"/>
      <c r="BY63" s="1106"/>
      <c r="BZ63" s="1106"/>
      <c r="CA63" s="1106"/>
      <c r="CB63" s="1106"/>
      <c r="CC63" s="1107"/>
      <c r="CD63" s="1108"/>
      <c r="CE63" s="1106"/>
      <c r="CF63" s="1106"/>
      <c r="CG63" s="1106"/>
      <c r="CH63" s="1106"/>
      <c r="CI63" s="1106"/>
      <c r="CJ63" s="1106"/>
      <c r="CK63" s="1106"/>
      <c r="CL63" s="1106"/>
      <c r="CM63" s="1106"/>
      <c r="CN63" s="1106"/>
      <c r="CO63" s="1106"/>
      <c r="CP63" s="1106"/>
      <c r="CQ63" s="1106"/>
      <c r="CR63" s="1106"/>
      <c r="CS63" s="1106"/>
      <c r="CT63" s="1107"/>
      <c r="CU63" s="1106"/>
      <c r="CV63" s="1106"/>
      <c r="CW63" s="1106"/>
      <c r="CX63" s="1106"/>
      <c r="CY63" s="1106"/>
      <c r="CZ63" s="1106"/>
      <c r="DA63" s="1106"/>
      <c r="DB63" s="1106"/>
      <c r="DC63" s="1106"/>
      <c r="DD63" s="1106"/>
      <c r="DE63" s="1106"/>
      <c r="DF63" s="1106"/>
      <c r="DG63" s="1106"/>
      <c r="DH63" s="1106"/>
      <c r="DI63" s="1106"/>
      <c r="DJ63" s="1106"/>
      <c r="DK63" s="1107"/>
      <c r="DL63" s="1108"/>
      <c r="DM63" s="1106"/>
      <c r="DN63" s="1106"/>
      <c r="DO63" s="1106"/>
      <c r="DP63" s="1106"/>
      <c r="DQ63" s="1106"/>
      <c r="DR63" s="1106"/>
      <c r="DS63" s="1106"/>
      <c r="DT63" s="1106"/>
      <c r="DU63" s="1106"/>
      <c r="DV63" s="1106"/>
      <c r="DW63" s="1106"/>
      <c r="DX63" s="1106"/>
      <c r="DY63" s="1106"/>
      <c r="DZ63" s="1106"/>
      <c r="EA63" s="1106"/>
      <c r="EB63" s="1106"/>
      <c r="EC63" s="1107"/>
      <c r="ED63" s="1101"/>
      <c r="EE63" s="1090"/>
      <c r="EF63" s="1090"/>
      <c r="EG63" s="1090"/>
      <c r="EH63" s="1090"/>
      <c r="EI63" s="1090"/>
      <c r="EJ63" s="1090"/>
      <c r="EK63" s="1090"/>
      <c r="EL63" s="1090"/>
      <c r="EM63" s="1090"/>
      <c r="EN63" s="1090"/>
      <c r="EO63" s="1090"/>
      <c r="EP63" s="1090"/>
      <c r="EQ63" s="1090"/>
      <c r="ER63" s="1090"/>
      <c r="ES63" s="1090"/>
      <c r="ET63" s="1095"/>
      <c r="EU63" s="1096"/>
      <c r="EV63" s="1090"/>
      <c r="EW63" s="1090"/>
      <c r="EX63" s="1090"/>
      <c r="EY63" s="1090"/>
      <c r="EZ63" s="1090"/>
      <c r="FA63" s="1090"/>
      <c r="FB63" s="1090"/>
      <c r="FC63" s="1090"/>
      <c r="FD63" s="1090"/>
      <c r="FE63" s="1090"/>
      <c r="FF63" s="1090"/>
      <c r="FG63" s="1090"/>
      <c r="FH63" s="1090"/>
      <c r="FI63" s="1090"/>
      <c r="FJ63" s="1090"/>
      <c r="FK63" s="1095"/>
      <c r="FL63" s="1096">
        <v>0.24773728422331351</v>
      </c>
      <c r="FM63" s="1090">
        <v>0.2713682021808061</v>
      </c>
      <c r="FN63" s="1090">
        <v>0.4319215225775796</v>
      </c>
      <c r="FO63" s="1090">
        <f t="shared" si="0"/>
        <v>0.95102700898169923</v>
      </c>
      <c r="FP63" s="1090">
        <v>0.60517943363265936</v>
      </c>
      <c r="FQ63" s="1090">
        <v>0.30420756113713004</v>
      </c>
      <c r="FR63" s="1090">
        <v>0.71015638246324131</v>
      </c>
      <c r="FS63" s="1090">
        <f t="shared" si="1"/>
        <v>1.6195433772330308</v>
      </c>
      <c r="FT63" s="1090">
        <v>0.49622221297473956</v>
      </c>
      <c r="FU63" s="1090">
        <v>0.37223922740327298</v>
      </c>
      <c r="FV63" s="1090">
        <v>0.71189630301491136</v>
      </c>
      <c r="FW63" s="1090">
        <f t="shared" si="2"/>
        <v>1.5803577433929239</v>
      </c>
      <c r="FX63" s="1090">
        <v>0.5206128398668145</v>
      </c>
      <c r="FY63" s="1090">
        <v>0.58042118608168325</v>
      </c>
      <c r="FZ63" s="1090">
        <v>1.0448346780968685</v>
      </c>
      <c r="GA63" s="1090">
        <v>2.1458687040453666</v>
      </c>
      <c r="GB63" s="1095">
        <v>6.2967968336530191</v>
      </c>
      <c r="GC63" s="1096">
        <v>0.39885869026956028</v>
      </c>
      <c r="GD63" s="1090">
        <v>0.32440122485119438</v>
      </c>
      <c r="GE63" s="1090">
        <v>0.5626552265452347</v>
      </c>
      <c r="GF63" s="1090">
        <f t="shared" si="10"/>
        <v>1.2859151416659893</v>
      </c>
      <c r="GG63" s="1090"/>
      <c r="GH63" s="1090"/>
      <c r="GI63" s="1090"/>
      <c r="GJ63" s="1090"/>
      <c r="GK63" s="1090"/>
      <c r="GL63" s="1090"/>
      <c r="GM63" s="1090"/>
      <c r="GN63" s="1090"/>
      <c r="GO63" s="1090"/>
      <c r="GP63" s="1090"/>
      <c r="GQ63" s="1090"/>
      <c r="GR63" s="1090"/>
      <c r="GS63" s="1095"/>
      <c r="GT63" s="1096"/>
      <c r="GU63" s="1090"/>
      <c r="GV63" s="1090"/>
      <c r="GW63" s="1090"/>
      <c r="GX63" s="1090"/>
      <c r="GY63" s="1090"/>
      <c r="GZ63" s="1090"/>
      <c r="HA63" s="1090"/>
      <c r="HB63" s="1090"/>
      <c r="HC63" s="1090"/>
      <c r="HD63" s="1090"/>
      <c r="HE63" s="1090"/>
      <c r="HF63" s="1090"/>
      <c r="HG63" s="1090"/>
      <c r="HH63" s="1090"/>
      <c r="HI63" s="1090"/>
      <c r="HJ63" s="1095"/>
      <c r="HK63" s="1096"/>
      <c r="HL63" s="1090"/>
      <c r="HM63" s="1090"/>
      <c r="HN63" s="1090"/>
      <c r="HO63" s="1090"/>
      <c r="HP63" s="1090"/>
      <c r="HQ63" s="1090"/>
      <c r="HR63" s="1090"/>
      <c r="HS63" s="1090"/>
      <c r="HT63" s="1090"/>
      <c r="HU63" s="1090"/>
      <c r="HV63" s="1090"/>
      <c r="HW63" s="1090"/>
      <c r="HX63" s="1090"/>
      <c r="HY63" s="1090"/>
      <c r="HZ63" s="1090"/>
      <c r="IA63" s="1095"/>
      <c r="IB63" s="1096"/>
      <c r="IC63" s="1090"/>
      <c r="ID63" s="1090"/>
      <c r="IE63" s="1095"/>
    </row>
    <row r="64" spans="1:239" s="1097" customFormat="1" ht="24" hidden="1" customHeight="1">
      <c r="A64" s="1151" t="s">
        <v>915</v>
      </c>
      <c r="B64" s="1132">
        <v>286.0510331320279</v>
      </c>
      <c r="C64" s="1132">
        <v>369.45879802560546</v>
      </c>
      <c r="D64" s="1132">
        <v>352.85136192014744</v>
      </c>
      <c r="E64" s="1132">
        <v>1008.3611930777806</v>
      </c>
      <c r="F64" s="1132">
        <v>298.24605673735095</v>
      </c>
      <c r="G64" s="1132">
        <v>349.74247382236103</v>
      </c>
      <c r="H64" s="1132">
        <v>416.91726457146501</v>
      </c>
      <c r="I64" s="1132">
        <v>1064.905795131177</v>
      </c>
      <c r="J64" s="1132">
        <v>316.83388392042394</v>
      </c>
      <c r="K64" s="1132">
        <v>354.66410419614806</v>
      </c>
      <c r="L64" s="1132">
        <v>340.00518348886487</v>
      </c>
      <c r="M64" s="1132">
        <v>1011.5031716054368</v>
      </c>
      <c r="N64" s="1132">
        <v>357.15298745199453</v>
      </c>
      <c r="O64" s="1132">
        <v>370.62116753692487</v>
      </c>
      <c r="P64" s="1132">
        <v>399.49357957536773</v>
      </c>
      <c r="Q64" s="1132">
        <v>1127.2677345642871</v>
      </c>
      <c r="R64" s="1132">
        <v>4212.0378943786818</v>
      </c>
      <c r="S64" s="1132"/>
      <c r="T64" s="1132">
        <v>351.60525957726003</v>
      </c>
      <c r="U64" s="1132">
        <v>335.63496347663045</v>
      </c>
      <c r="V64" s="1132">
        <v>368.61565689550935</v>
      </c>
      <c r="W64" s="1132">
        <v>1055.8558799493997</v>
      </c>
      <c r="AM64" s="1132">
        <v>449.97840373000003</v>
      </c>
      <c r="AN64" s="1132">
        <v>454.91878794000002</v>
      </c>
      <c r="AO64" s="1132">
        <v>491.34730703999992</v>
      </c>
      <c r="AP64" s="1132">
        <v>1396.2444987099998</v>
      </c>
      <c r="AQ64" s="1132">
        <v>459.75092210999992</v>
      </c>
      <c r="AR64" s="1132">
        <v>559.10088134</v>
      </c>
      <c r="AS64" s="1132">
        <v>540.11393353999995</v>
      </c>
      <c r="AT64" s="1132">
        <v>1558.9657369900003</v>
      </c>
      <c r="AU64" s="1132">
        <v>741.22971723000001</v>
      </c>
      <c r="AV64" s="1132">
        <v>1882.0186469099997</v>
      </c>
      <c r="AW64" s="1132"/>
      <c r="AX64" s="1132">
        <v>739.02702476000002</v>
      </c>
      <c r="AY64" s="1132">
        <v>655.19129488999999</v>
      </c>
      <c r="AZ64" s="1132">
        <v>808.51252322000005</v>
      </c>
      <c r="BA64" s="1132">
        <v>2202.7308428700003</v>
      </c>
      <c r="BB64" s="1132">
        <v>753.77637060000006</v>
      </c>
      <c r="BC64" s="1132">
        <v>773.74979704999998</v>
      </c>
      <c r="BD64" s="1132">
        <v>858.55946785999993</v>
      </c>
      <c r="BE64" s="1132">
        <v>2386.08563551</v>
      </c>
      <c r="BF64" s="1132">
        <v>952.86948761999986</v>
      </c>
      <c r="BG64" s="1132">
        <v>1036.7689875399999</v>
      </c>
      <c r="BH64" s="1132">
        <v>855.44190058000015</v>
      </c>
      <c r="BI64" s="1132">
        <v>2845.0803757399995</v>
      </c>
      <c r="BN64" s="2668"/>
      <c r="BO64" s="1170"/>
      <c r="BP64" s="1170"/>
      <c r="BQ64" s="1170"/>
      <c r="BU64" s="1106"/>
      <c r="BV64" s="1106"/>
      <c r="BW64" s="1106"/>
      <c r="BX64" s="1106"/>
      <c r="BY64" s="1106"/>
      <c r="BZ64" s="1106"/>
      <c r="CA64" s="1106"/>
      <c r="CB64" s="1106"/>
      <c r="CC64" s="1107"/>
      <c r="CD64" s="1108"/>
      <c r="CE64" s="1106"/>
      <c r="CF64" s="1106"/>
      <c r="CG64" s="1106"/>
      <c r="CH64" s="1106"/>
      <c r="CI64" s="1106"/>
      <c r="CJ64" s="1106"/>
      <c r="CK64" s="1106"/>
      <c r="CL64" s="1106"/>
      <c r="CM64" s="1106"/>
      <c r="CN64" s="1106"/>
      <c r="CO64" s="1106"/>
      <c r="CP64" s="1106"/>
      <c r="CQ64" s="1106"/>
      <c r="CR64" s="1106"/>
      <c r="CS64" s="1106"/>
      <c r="CT64" s="1107"/>
      <c r="CU64" s="1106"/>
      <c r="CV64" s="1106"/>
      <c r="CW64" s="1106"/>
      <c r="CX64" s="1106"/>
      <c r="CY64" s="1106"/>
      <c r="CZ64" s="1106"/>
      <c r="DA64" s="1106"/>
      <c r="DB64" s="1106"/>
      <c r="DC64" s="1106"/>
      <c r="DD64" s="1106"/>
      <c r="DE64" s="1106"/>
      <c r="DF64" s="1106"/>
      <c r="DG64" s="1106"/>
      <c r="DH64" s="1106"/>
      <c r="DI64" s="1106"/>
      <c r="DJ64" s="1106"/>
      <c r="DK64" s="1107"/>
      <c r="DL64" s="1108"/>
      <c r="DM64" s="1106"/>
      <c r="DN64" s="1106"/>
      <c r="DO64" s="1106"/>
      <c r="DP64" s="1106"/>
      <c r="DQ64" s="1106"/>
      <c r="DR64" s="1106"/>
      <c r="DS64" s="1106"/>
      <c r="DT64" s="1106"/>
      <c r="DU64" s="1106"/>
      <c r="DV64" s="1106"/>
      <c r="DW64" s="1106"/>
      <c r="DX64" s="1106"/>
      <c r="DY64" s="1106"/>
      <c r="DZ64" s="1106"/>
      <c r="EA64" s="1106"/>
      <c r="EB64" s="1106"/>
      <c r="EC64" s="1107"/>
      <c r="ED64" s="1101"/>
      <c r="EE64" s="1090"/>
      <c r="EF64" s="1090"/>
      <c r="EG64" s="1090"/>
      <c r="EH64" s="1090"/>
      <c r="EI64" s="1090"/>
      <c r="EJ64" s="1090"/>
      <c r="EK64" s="1090"/>
      <c r="EL64" s="1090"/>
      <c r="EM64" s="1090"/>
      <c r="EN64" s="1090"/>
      <c r="EO64" s="1090"/>
      <c r="EP64" s="1090"/>
      <c r="EQ64" s="1090"/>
      <c r="ER64" s="1090"/>
      <c r="ES64" s="1090"/>
      <c r="ET64" s="1095"/>
      <c r="EU64" s="1096"/>
      <c r="EV64" s="1090"/>
      <c r="EW64" s="1090"/>
      <c r="EX64" s="1090"/>
      <c r="EY64" s="1090"/>
      <c r="EZ64" s="1090"/>
      <c r="FA64" s="1090"/>
      <c r="FB64" s="1090"/>
      <c r="FC64" s="1090"/>
      <c r="FD64" s="1090"/>
      <c r="FE64" s="1090"/>
      <c r="FF64" s="1090"/>
      <c r="FG64" s="1090"/>
      <c r="FH64" s="1090"/>
      <c r="FI64" s="1090"/>
      <c r="FJ64" s="1090"/>
      <c r="FK64" s="1095"/>
      <c r="FL64" s="1096">
        <v>1565.3858337300001</v>
      </c>
      <c r="FM64" s="1090">
        <v>1977.104128105</v>
      </c>
      <c r="FN64" s="1090">
        <v>2530.6807720700003</v>
      </c>
      <c r="FO64" s="1090">
        <f t="shared" si="0"/>
        <v>6073.1707339049999</v>
      </c>
      <c r="FP64" s="1090">
        <v>2388.1656187606004</v>
      </c>
      <c r="FQ64" s="1090">
        <v>2634.22923636</v>
      </c>
      <c r="FR64" s="1090">
        <v>2580.4412966800001</v>
      </c>
      <c r="FS64" s="1090">
        <f t="shared" si="1"/>
        <v>7602.8361518006004</v>
      </c>
      <c r="FT64" s="1090">
        <v>2685.1929537000001</v>
      </c>
      <c r="FU64" s="1090">
        <v>2753.2813253199997</v>
      </c>
      <c r="FV64" s="1090">
        <v>2781.4476940799996</v>
      </c>
      <c r="FW64" s="1090">
        <f t="shared" si="2"/>
        <v>8219.9219730999994</v>
      </c>
      <c r="FX64" s="1090">
        <v>2896.42698083</v>
      </c>
      <c r="FY64" s="1090">
        <v>3201.8809252677461</v>
      </c>
      <c r="FZ64" s="1090">
        <v>3397.5518280299998</v>
      </c>
      <c r="GA64" s="1090">
        <v>9495.8597341277455</v>
      </c>
      <c r="GB64" s="1095">
        <v>31391.78859293335</v>
      </c>
      <c r="GC64" s="1096">
        <v>3099.4772265199999</v>
      </c>
      <c r="GD64" s="1090">
        <v>2967.3127114299996</v>
      </c>
      <c r="GE64" s="1090">
        <v>3847.0092944699991</v>
      </c>
      <c r="GF64" s="1090">
        <f t="shared" si="10"/>
        <v>9913.7992324199986</v>
      </c>
      <c r="GG64" s="1090"/>
      <c r="GH64" s="1090"/>
      <c r="GI64" s="1090"/>
      <c r="GJ64" s="1090"/>
      <c r="GK64" s="1090"/>
      <c r="GL64" s="1090"/>
      <c r="GM64" s="1090"/>
      <c r="GN64" s="1090"/>
      <c r="GO64" s="1090"/>
      <c r="GP64" s="1090"/>
      <c r="GQ64" s="1090"/>
      <c r="GR64" s="1090"/>
      <c r="GS64" s="1095"/>
      <c r="GT64" s="1096"/>
      <c r="GU64" s="1090"/>
      <c r="GV64" s="1090"/>
      <c r="GW64" s="1090"/>
      <c r="GX64" s="1090"/>
      <c r="GY64" s="1090"/>
      <c r="GZ64" s="1090"/>
      <c r="HA64" s="1090"/>
      <c r="HB64" s="1090"/>
      <c r="HC64" s="1090"/>
      <c r="HD64" s="1090"/>
      <c r="HE64" s="1090"/>
      <c r="HF64" s="1090"/>
      <c r="HG64" s="1090"/>
      <c r="HH64" s="1090"/>
      <c r="HI64" s="1090"/>
      <c r="HJ64" s="1095"/>
      <c r="HK64" s="1096"/>
      <c r="HL64" s="1090"/>
      <c r="HM64" s="1090"/>
      <c r="HN64" s="1090"/>
      <c r="HO64" s="1090"/>
      <c r="HP64" s="1090"/>
      <c r="HQ64" s="1090"/>
      <c r="HR64" s="1090"/>
      <c r="HS64" s="1090"/>
      <c r="HT64" s="1090"/>
      <c r="HU64" s="1090"/>
      <c r="HV64" s="1090"/>
      <c r="HW64" s="1090"/>
      <c r="HX64" s="1090"/>
      <c r="HY64" s="1090"/>
      <c r="HZ64" s="1090"/>
      <c r="IA64" s="1095"/>
      <c r="IB64" s="1096"/>
      <c r="IC64" s="1090"/>
      <c r="ID64" s="1090"/>
      <c r="IE64" s="1095"/>
    </row>
    <row r="65" spans="1:239" s="1097" customFormat="1" ht="24" hidden="1" customHeight="1">
      <c r="A65" s="1171" t="s">
        <v>914</v>
      </c>
      <c r="B65" s="1091">
        <v>0.39126651045976268</v>
      </c>
      <c r="C65" s="1091">
        <v>0.50535337376466027</v>
      </c>
      <c r="D65" s="1091">
        <v>0.48263737969353626</v>
      </c>
      <c r="E65" s="1091">
        <v>1.379257263917959</v>
      </c>
      <c r="F65" s="1091">
        <v>0.40794711559089986</v>
      </c>
      <c r="G65" s="1091">
        <v>0.47838497835062854</v>
      </c>
      <c r="H65" s="1091">
        <v>0.570268044387784</v>
      </c>
      <c r="I65" s="1091">
        <v>1.4566001383293123</v>
      </c>
      <c r="J65" s="1091">
        <v>0.4333719294757471</v>
      </c>
      <c r="K65" s="1091">
        <v>0.48511688601423641</v>
      </c>
      <c r="L65" s="1091">
        <v>0.46506611154422145</v>
      </c>
      <c r="M65" s="1091">
        <v>1.3835549270342049</v>
      </c>
      <c r="N65" s="1091">
        <v>0.48852123193039781</v>
      </c>
      <c r="O65" s="1091">
        <v>0.50694328678674971</v>
      </c>
      <c r="P65" s="1091">
        <v>0.54643556822739703</v>
      </c>
      <c r="Q65" s="1091">
        <v>1.5419000869445447</v>
      </c>
      <c r="R65" s="1091">
        <v>5.761312416226021</v>
      </c>
      <c r="S65" s="1091"/>
      <c r="T65" s="1091">
        <v>0.39611245502372583</v>
      </c>
      <c r="U65" s="1091">
        <v>0.37812059334485876</v>
      </c>
      <c r="V65" s="1091">
        <v>0.41527607689548618</v>
      </c>
      <c r="W65" s="1091">
        <v>1.1895091252640706</v>
      </c>
      <c r="AM65" s="1091">
        <v>0.39958796394833168</v>
      </c>
      <c r="AN65" s="1091">
        <v>0.40397510353377036</v>
      </c>
      <c r="AO65" s="1091">
        <v>0.43632420663774096</v>
      </c>
      <c r="AP65" s="1091">
        <v>1.239887274119843</v>
      </c>
      <c r="AQ65" s="1091">
        <v>0.40826611536569374</v>
      </c>
      <c r="AR65" s="1091">
        <v>0.49649045590734792</v>
      </c>
      <c r="AS65" s="1091">
        <v>0.47962974492632121</v>
      </c>
      <c r="AT65" s="1091">
        <v>1.3843863161993633</v>
      </c>
      <c r="AU65" s="1091">
        <v>0.65822375267514777</v>
      </c>
      <c r="AV65" s="1091">
        <v>1.6712624272581795</v>
      </c>
      <c r="AW65" s="1091"/>
      <c r="AX65" s="1091">
        <v>0.55422559745796818</v>
      </c>
      <c r="AY65" s="1091">
        <v>0.4913538675768927</v>
      </c>
      <c r="AZ65" s="1091">
        <v>0.60633552119338852</v>
      </c>
      <c r="BA65" s="1091">
        <v>1.6519149862282496</v>
      </c>
      <c r="BB65" s="1091">
        <v>0.5652867153013148</v>
      </c>
      <c r="BC65" s="1091">
        <v>0.58026557782820132</v>
      </c>
      <c r="BD65" s="1091">
        <v>0.64386770454359488</v>
      </c>
      <c r="BE65" s="1091">
        <v>1.7894199976731109</v>
      </c>
      <c r="BF65" s="1091">
        <v>0.71459451871488067</v>
      </c>
      <c r="BG65" s="1091">
        <v>0.77751407227882174</v>
      </c>
      <c r="BH65" s="1091">
        <v>0.64152971752757959</v>
      </c>
      <c r="BI65" s="1091">
        <v>2.1336383085212818</v>
      </c>
      <c r="BN65" s="2668"/>
      <c r="BO65" s="1170"/>
      <c r="BP65" s="1170"/>
      <c r="BQ65" s="1170"/>
      <c r="BU65" s="1106"/>
      <c r="BV65" s="1106"/>
      <c r="BW65" s="1106"/>
      <c r="BX65" s="1106"/>
      <c r="BY65" s="1106"/>
      <c r="BZ65" s="1106"/>
      <c r="CA65" s="1106"/>
      <c r="CB65" s="1106"/>
      <c r="CC65" s="1107"/>
      <c r="CD65" s="1108"/>
      <c r="CE65" s="1106"/>
      <c r="CF65" s="1106"/>
      <c r="CG65" s="1106"/>
      <c r="CH65" s="1106"/>
      <c r="CI65" s="1106"/>
      <c r="CJ65" s="1106"/>
      <c r="CK65" s="1106"/>
      <c r="CL65" s="1106"/>
      <c r="CM65" s="1106"/>
      <c r="CN65" s="1106"/>
      <c r="CO65" s="1106"/>
      <c r="CP65" s="1106"/>
      <c r="CQ65" s="1106"/>
      <c r="CR65" s="1106"/>
      <c r="CS65" s="1106"/>
      <c r="CT65" s="1107"/>
      <c r="CU65" s="1106"/>
      <c r="CV65" s="1106"/>
      <c r="CW65" s="1106"/>
      <c r="CX65" s="1106"/>
      <c r="CY65" s="1106"/>
      <c r="CZ65" s="1106"/>
      <c r="DA65" s="1106"/>
      <c r="DB65" s="1106"/>
      <c r="DC65" s="1106"/>
      <c r="DD65" s="1106"/>
      <c r="DE65" s="1106"/>
      <c r="DF65" s="1106"/>
      <c r="DG65" s="1106"/>
      <c r="DH65" s="1106"/>
      <c r="DI65" s="1106"/>
      <c r="DJ65" s="1106"/>
      <c r="DK65" s="1107"/>
      <c r="DL65" s="1108"/>
      <c r="DM65" s="1106"/>
      <c r="DN65" s="1106"/>
      <c r="DO65" s="1106"/>
      <c r="DP65" s="1106"/>
      <c r="DQ65" s="1106"/>
      <c r="DR65" s="1106"/>
      <c r="DS65" s="1106"/>
      <c r="DT65" s="1106"/>
      <c r="DU65" s="1106"/>
      <c r="DV65" s="1106"/>
      <c r="DW65" s="1106"/>
      <c r="DX65" s="1106"/>
      <c r="DY65" s="1106"/>
      <c r="DZ65" s="1106"/>
      <c r="EA65" s="1106"/>
      <c r="EB65" s="1106"/>
      <c r="EC65" s="1107"/>
      <c r="ED65" s="1101"/>
      <c r="EE65" s="1090"/>
      <c r="EF65" s="1090"/>
      <c r="EG65" s="1090"/>
      <c r="EH65" s="1090"/>
      <c r="EI65" s="1090"/>
      <c r="EJ65" s="1090"/>
      <c r="EK65" s="1090"/>
      <c r="EL65" s="1090"/>
      <c r="EM65" s="1090"/>
      <c r="EN65" s="1090"/>
      <c r="EO65" s="1090"/>
      <c r="EP65" s="1090"/>
      <c r="EQ65" s="1090"/>
      <c r="ER65" s="1090"/>
      <c r="ES65" s="1090"/>
      <c r="ET65" s="1095"/>
      <c r="EU65" s="1096"/>
      <c r="EV65" s="1090"/>
      <c r="EW65" s="1090"/>
      <c r="EX65" s="1090"/>
      <c r="EY65" s="1090"/>
      <c r="EZ65" s="1090"/>
      <c r="FA65" s="1090"/>
      <c r="FB65" s="1090"/>
      <c r="FC65" s="1090"/>
      <c r="FD65" s="1090"/>
      <c r="FE65" s="1090"/>
      <c r="FF65" s="1090"/>
      <c r="FG65" s="1090"/>
      <c r="FH65" s="1090"/>
      <c r="FI65" s="1090"/>
      <c r="FJ65" s="1090"/>
      <c r="FK65" s="1095"/>
      <c r="FL65" s="1096">
        <v>0.25652714649290753</v>
      </c>
      <c r="FM65" s="1090">
        <v>0.32399736178371652</v>
      </c>
      <c r="FN65" s="1090">
        <v>0.41471457269847645</v>
      </c>
      <c r="FO65" s="1090">
        <f t="shared" si="0"/>
        <v>0.9952390809751005</v>
      </c>
      <c r="FP65" s="1090">
        <v>0.39135994355676074</v>
      </c>
      <c r="FQ65" s="1090">
        <v>0.43168354705334339</v>
      </c>
      <c r="FR65" s="1090">
        <v>0.4228690641415076</v>
      </c>
      <c r="FS65" s="1090">
        <f t="shared" si="1"/>
        <v>1.2459125547516117</v>
      </c>
      <c r="FT65" s="1090">
        <v>0.44003521135373486</v>
      </c>
      <c r="FU65" s="1090">
        <v>0.45119317337477088</v>
      </c>
      <c r="FV65" s="1090">
        <v>0.45580892883223084</v>
      </c>
      <c r="FW65" s="1090">
        <f t="shared" si="2"/>
        <v>1.3470373135607365</v>
      </c>
      <c r="FX65" s="1090">
        <v>0.47465112588053682</v>
      </c>
      <c r="FY65" s="1090">
        <v>0.52470730184892955</v>
      </c>
      <c r="FZ65" s="1090">
        <v>0.55677281391357358</v>
      </c>
      <c r="GA65" s="1090">
        <v>1.5561312416430397</v>
      </c>
      <c r="GB65" s="1095">
        <v>5.1443201909304896</v>
      </c>
      <c r="GC65" s="1096">
        <v>0.38698936086612323</v>
      </c>
      <c r="GD65" s="1090">
        <v>0.37048778415304445</v>
      </c>
      <c r="GE65" s="1090">
        <v>0.48032347370543715</v>
      </c>
      <c r="GF65" s="1090">
        <f t="shared" si="10"/>
        <v>1.2378006187246049</v>
      </c>
      <c r="GG65" s="1090"/>
      <c r="GH65" s="1090"/>
      <c r="GI65" s="1090"/>
      <c r="GJ65" s="1090"/>
      <c r="GK65" s="1090"/>
      <c r="GL65" s="1090"/>
      <c r="GM65" s="1090"/>
      <c r="GN65" s="1090"/>
      <c r="GO65" s="1090"/>
      <c r="GP65" s="1090"/>
      <c r="GQ65" s="1090"/>
      <c r="GR65" s="1090"/>
      <c r="GS65" s="1095"/>
      <c r="GT65" s="1096"/>
      <c r="GU65" s="1090"/>
      <c r="GV65" s="1090"/>
      <c r="GW65" s="1090"/>
      <c r="GX65" s="1090"/>
      <c r="GY65" s="1090"/>
      <c r="GZ65" s="1090"/>
      <c r="HA65" s="1090"/>
      <c r="HB65" s="1090"/>
      <c r="HC65" s="1090"/>
      <c r="HD65" s="1090"/>
      <c r="HE65" s="1090"/>
      <c r="HF65" s="1090"/>
      <c r="HG65" s="1090"/>
      <c r="HH65" s="1090"/>
      <c r="HI65" s="1090"/>
      <c r="HJ65" s="1095"/>
      <c r="HK65" s="1096"/>
      <c r="HL65" s="1090"/>
      <c r="HM65" s="1090"/>
      <c r="HN65" s="1090"/>
      <c r="HO65" s="1090"/>
      <c r="HP65" s="1090"/>
      <c r="HQ65" s="1090"/>
      <c r="HR65" s="1090"/>
      <c r="HS65" s="1090"/>
      <c r="HT65" s="1090"/>
      <c r="HU65" s="1090"/>
      <c r="HV65" s="1090"/>
      <c r="HW65" s="1090"/>
      <c r="HX65" s="1090"/>
      <c r="HY65" s="1090"/>
      <c r="HZ65" s="1090"/>
      <c r="IA65" s="1095"/>
      <c r="IB65" s="1096"/>
      <c r="IC65" s="1090"/>
      <c r="ID65" s="1090"/>
      <c r="IE65" s="1095"/>
    </row>
    <row r="66" spans="1:239" s="1097" customFormat="1" ht="24" hidden="1" customHeight="1">
      <c r="A66" s="1151" t="s">
        <v>916</v>
      </c>
      <c r="B66" s="1132">
        <v>215.96750451197209</v>
      </c>
      <c r="C66" s="1132">
        <v>227.79900043439454</v>
      </c>
      <c r="D66" s="1132">
        <v>217.82112420985257</v>
      </c>
      <c r="E66" s="1132">
        <v>661.58762915621924</v>
      </c>
      <c r="F66" s="1132">
        <v>168.30738551264903</v>
      </c>
      <c r="G66" s="1132">
        <v>240.02070283763891</v>
      </c>
      <c r="H66" s="1132">
        <v>264.02882558853491</v>
      </c>
      <c r="I66" s="1132">
        <v>672.3569139388228</v>
      </c>
      <c r="J66" s="1132">
        <v>207.566100519576</v>
      </c>
      <c r="K66" s="1132">
        <v>221.4930238238519</v>
      </c>
      <c r="L66" s="1132">
        <v>249.51503484113516</v>
      </c>
      <c r="M66" s="1132">
        <v>678.57415918456309</v>
      </c>
      <c r="N66" s="1132">
        <v>219.5056309280055</v>
      </c>
      <c r="O66" s="1132">
        <v>270.10830189307512</v>
      </c>
      <c r="P66" s="1132">
        <v>266.86909309463221</v>
      </c>
      <c r="Q66" s="1132">
        <v>756.4830259157128</v>
      </c>
      <c r="R66" s="1132">
        <v>2769.0017281953178</v>
      </c>
      <c r="S66" s="1132"/>
      <c r="T66" s="1132">
        <v>220.32727680273996</v>
      </c>
      <c r="U66" s="1132">
        <v>196.065394088901</v>
      </c>
      <c r="V66" s="1132">
        <v>230.0352549857563</v>
      </c>
      <c r="W66" s="1132">
        <v>646.42792587739723</v>
      </c>
      <c r="AM66" s="1132">
        <v>280.52274177661229</v>
      </c>
      <c r="AN66" s="1132">
        <v>262.05042736643929</v>
      </c>
      <c r="AO66" s="1132">
        <v>282.42046455086171</v>
      </c>
      <c r="AP66" s="1132">
        <v>824.99363369391335</v>
      </c>
      <c r="AQ66" s="1132">
        <v>271.76055000995751</v>
      </c>
      <c r="AR66" s="1132">
        <v>279.0159605134304</v>
      </c>
      <c r="AS66" s="1132">
        <v>353.44009051975536</v>
      </c>
      <c r="AT66" s="1132">
        <v>904.21660104314321</v>
      </c>
      <c r="AU66" s="1132">
        <v>474.72654779259756</v>
      </c>
      <c r="AV66" s="1132">
        <v>1566.4804300050439</v>
      </c>
      <c r="AW66" s="1132"/>
      <c r="AX66" s="1132">
        <v>431.86994338430713</v>
      </c>
      <c r="AY66" s="1132">
        <v>517.43863887895805</v>
      </c>
      <c r="AZ66" s="1132">
        <v>480.4907914592402</v>
      </c>
      <c r="BA66" s="1132">
        <v>1429.7993737225054</v>
      </c>
      <c r="BB66" s="1132">
        <v>413.11307735188029</v>
      </c>
      <c r="BC66" s="1132">
        <v>386.29178052362022</v>
      </c>
      <c r="BD66" s="1132">
        <v>445.02225086812382</v>
      </c>
      <c r="BE66" s="1132">
        <v>1244.4271087436243</v>
      </c>
      <c r="BF66" s="1132">
        <v>347.11228513812455</v>
      </c>
      <c r="BG66" s="1132">
        <v>308.56201891164312</v>
      </c>
      <c r="BH66" s="1132">
        <v>404.46836805601572</v>
      </c>
      <c r="BI66" s="1132">
        <v>1060.1426721057833</v>
      </c>
      <c r="BN66" s="2668"/>
      <c r="BO66" s="1170"/>
      <c r="BP66" s="1170"/>
      <c r="BQ66" s="1170"/>
      <c r="BU66" s="1106"/>
      <c r="BV66" s="1106"/>
      <c r="BW66" s="1106"/>
      <c r="BX66" s="1106"/>
      <c r="BY66" s="1106"/>
      <c r="BZ66" s="1106"/>
      <c r="CA66" s="1106"/>
      <c r="CB66" s="1106"/>
      <c r="CC66" s="1107"/>
      <c r="CD66" s="1108"/>
      <c r="CE66" s="1106"/>
      <c r="CF66" s="1106"/>
      <c r="CG66" s="1106"/>
      <c r="CH66" s="1106"/>
      <c r="CI66" s="1106"/>
      <c r="CJ66" s="1106"/>
      <c r="CK66" s="1106"/>
      <c r="CL66" s="1106"/>
      <c r="CM66" s="1106"/>
      <c r="CN66" s="1106"/>
      <c r="CO66" s="1106"/>
      <c r="CP66" s="1106"/>
      <c r="CQ66" s="1106"/>
      <c r="CR66" s="1106"/>
      <c r="CS66" s="1106"/>
      <c r="CT66" s="1107"/>
      <c r="CU66" s="1106"/>
      <c r="CV66" s="1106"/>
      <c r="CW66" s="1106"/>
      <c r="CX66" s="1106"/>
      <c r="CY66" s="1106"/>
      <c r="CZ66" s="1106"/>
      <c r="DA66" s="1106"/>
      <c r="DB66" s="1106"/>
      <c r="DC66" s="1106"/>
      <c r="DD66" s="1106"/>
      <c r="DE66" s="1106"/>
      <c r="DF66" s="1106"/>
      <c r="DG66" s="1106"/>
      <c r="DH66" s="1106"/>
      <c r="DI66" s="1106"/>
      <c r="DJ66" s="1106"/>
      <c r="DK66" s="1107"/>
      <c r="DL66" s="1108"/>
      <c r="DM66" s="1106"/>
      <c r="DN66" s="1106"/>
      <c r="DO66" s="1106"/>
      <c r="DP66" s="1106"/>
      <c r="DQ66" s="1106"/>
      <c r="DR66" s="1106"/>
      <c r="DS66" s="1106"/>
      <c r="DT66" s="1106"/>
      <c r="DU66" s="1106"/>
      <c r="DV66" s="1106"/>
      <c r="DW66" s="1106"/>
      <c r="DX66" s="1106"/>
      <c r="DY66" s="1106"/>
      <c r="DZ66" s="1106"/>
      <c r="EA66" s="1106"/>
      <c r="EB66" s="1106"/>
      <c r="EC66" s="1107"/>
      <c r="ED66" s="1101"/>
      <c r="EE66" s="1090"/>
      <c r="EF66" s="1090"/>
      <c r="EG66" s="1090"/>
      <c r="EH66" s="1090"/>
      <c r="EI66" s="1090"/>
      <c r="EJ66" s="1090"/>
      <c r="EK66" s="1090"/>
      <c r="EL66" s="1090"/>
      <c r="EM66" s="1090"/>
      <c r="EN66" s="1090"/>
      <c r="EO66" s="1090"/>
      <c r="EP66" s="1090"/>
      <c r="EQ66" s="1090"/>
      <c r="ER66" s="1090"/>
      <c r="ES66" s="1090"/>
      <c r="ET66" s="1095"/>
      <c r="EU66" s="1096"/>
      <c r="EV66" s="1090"/>
      <c r="EW66" s="1090"/>
      <c r="EX66" s="1090"/>
      <c r="EY66" s="1090"/>
      <c r="EZ66" s="1090"/>
      <c r="FA66" s="1090"/>
      <c r="FB66" s="1090"/>
      <c r="FC66" s="1090"/>
      <c r="FD66" s="1090"/>
      <c r="FE66" s="1090"/>
      <c r="FF66" s="1090"/>
      <c r="FG66" s="1090"/>
      <c r="FH66" s="1090"/>
      <c r="FI66" s="1090"/>
      <c r="FJ66" s="1090"/>
      <c r="FK66" s="1095"/>
      <c r="FL66" s="1096">
        <v>605.36728380000011</v>
      </c>
      <c r="FM66" s="1090">
        <v>539.38752554000007</v>
      </c>
      <c r="FN66" s="1090">
        <v>718.59327128999996</v>
      </c>
      <c r="FO66" s="1090">
        <f t="shared" si="0"/>
        <v>1863.3480806300004</v>
      </c>
      <c r="FP66" s="1090">
        <v>712.01510958760002</v>
      </c>
      <c r="FQ66" s="1090">
        <v>794.96641544000011</v>
      </c>
      <c r="FR66" s="1090">
        <v>787.37014332999991</v>
      </c>
      <c r="FS66" s="1090">
        <f t="shared" si="1"/>
        <v>2294.3516683575999</v>
      </c>
      <c r="FT66" s="1090">
        <v>767.32670706999988</v>
      </c>
      <c r="FU66" s="1090">
        <v>914.16357157999971</v>
      </c>
      <c r="FV66" s="1090">
        <v>858.12919270999987</v>
      </c>
      <c r="FW66" s="1090">
        <f t="shared" si="2"/>
        <v>2539.6194713599994</v>
      </c>
      <c r="FX66" s="1090">
        <v>902.09732788000008</v>
      </c>
      <c r="FY66" s="1090">
        <v>1125.8193728899998</v>
      </c>
      <c r="FZ66" s="1090">
        <v>1122.9875681799999</v>
      </c>
      <c r="GA66" s="1090">
        <v>3150.9042689499997</v>
      </c>
      <c r="GB66" s="1095">
        <v>9848.2234892975994</v>
      </c>
      <c r="GC66" s="1096">
        <v>897.4291102000002</v>
      </c>
      <c r="GD66" s="1090">
        <v>818.06172987000002</v>
      </c>
      <c r="GE66" s="1090">
        <v>976.93397901999981</v>
      </c>
      <c r="GF66" s="1090">
        <f t="shared" si="10"/>
        <v>2692.4248190899998</v>
      </c>
      <c r="GG66" s="1090"/>
      <c r="GH66" s="1090"/>
      <c r="GI66" s="1090"/>
      <c r="GJ66" s="1090"/>
      <c r="GK66" s="1090"/>
      <c r="GL66" s="1090"/>
      <c r="GM66" s="1090"/>
      <c r="GN66" s="1090"/>
      <c r="GO66" s="1090"/>
      <c r="GP66" s="1090"/>
      <c r="GQ66" s="1090"/>
      <c r="GR66" s="1090"/>
      <c r="GS66" s="1095"/>
      <c r="GT66" s="1096"/>
      <c r="GU66" s="1090"/>
      <c r="GV66" s="1090"/>
      <c r="GW66" s="1090"/>
      <c r="GX66" s="1090"/>
      <c r="GY66" s="1090"/>
      <c r="GZ66" s="1090"/>
      <c r="HA66" s="1090"/>
      <c r="HB66" s="1090"/>
      <c r="HC66" s="1090"/>
      <c r="HD66" s="1090"/>
      <c r="HE66" s="1090"/>
      <c r="HF66" s="1090"/>
      <c r="HG66" s="1090"/>
      <c r="HH66" s="1090"/>
      <c r="HI66" s="1090"/>
      <c r="HJ66" s="1095"/>
      <c r="HK66" s="1096"/>
      <c r="HL66" s="1090"/>
      <c r="HM66" s="1090"/>
      <c r="HN66" s="1090"/>
      <c r="HO66" s="1090"/>
      <c r="HP66" s="1090"/>
      <c r="HQ66" s="1090"/>
      <c r="HR66" s="1090"/>
      <c r="HS66" s="1090"/>
      <c r="HT66" s="1090"/>
      <c r="HU66" s="1090"/>
      <c r="HV66" s="1090"/>
      <c r="HW66" s="1090"/>
      <c r="HX66" s="1090"/>
      <c r="HY66" s="1090"/>
      <c r="HZ66" s="1090"/>
      <c r="IA66" s="1095"/>
      <c r="IB66" s="1096"/>
      <c r="IC66" s="1090"/>
      <c r="ID66" s="1090"/>
      <c r="IE66" s="1095"/>
    </row>
    <row r="67" spans="1:239" s="1097" customFormat="1" ht="24" hidden="1" customHeight="1">
      <c r="A67" s="1171" t="s">
        <v>914</v>
      </c>
      <c r="B67" s="1091">
        <v>0.29540481269333746</v>
      </c>
      <c r="C67" s="1091">
        <v>0.31158817715246351</v>
      </c>
      <c r="D67" s="1091">
        <v>0.29794023199585906</v>
      </c>
      <c r="E67" s="1091">
        <v>0.90493322184166014</v>
      </c>
      <c r="F67" s="1091">
        <v>0.23021431767996969</v>
      </c>
      <c r="G67" s="1091">
        <v>0.32830527409435079</v>
      </c>
      <c r="H67" s="1091">
        <v>0.36114408019332084</v>
      </c>
      <c r="I67" s="1091">
        <v>0.91966367196764121</v>
      </c>
      <c r="J67" s="1091">
        <v>0.28391319881215171</v>
      </c>
      <c r="K67" s="1091">
        <v>0.30296273211759411</v>
      </c>
      <c r="L67" s="1091">
        <v>0.341291817479565</v>
      </c>
      <c r="M67" s="1091">
        <v>0.92816774840931082</v>
      </c>
      <c r="N67" s="1091">
        <v>0.30024433507229686</v>
      </c>
      <c r="O67" s="1091">
        <v>0.36945971343210154</v>
      </c>
      <c r="P67" s="1091">
        <v>0.36502905674353664</v>
      </c>
      <c r="Q67" s="1091">
        <v>1.0347331052479349</v>
      </c>
      <c r="R67" s="1091">
        <v>3.787497747466547</v>
      </c>
      <c r="S67" s="1091"/>
      <c r="T67" s="1091">
        <v>0.24821693119140639</v>
      </c>
      <c r="U67" s="1091">
        <v>0.2208839102439063</v>
      </c>
      <c r="V67" s="1091">
        <v>0.25915377290991426</v>
      </c>
      <c r="W67" s="1091">
        <v>0.72825461434522687</v>
      </c>
      <c r="AM67" s="1091">
        <v>0.24910864676736671</v>
      </c>
      <c r="AN67" s="1091">
        <v>0.23270493840405723</v>
      </c>
      <c r="AO67" s="1091">
        <v>0.25079385470893656</v>
      </c>
      <c r="AP67" s="1091">
        <v>0.73260743988036059</v>
      </c>
      <c r="AQ67" s="1091">
        <v>0.24132768141716451</v>
      </c>
      <c r="AR67" s="1091">
        <v>0.24777060109210891</v>
      </c>
      <c r="AS67" s="1091">
        <v>0.31386040969478479</v>
      </c>
      <c r="AT67" s="1091">
        <v>0.80295869220405824</v>
      </c>
      <c r="AU67" s="1091">
        <v>0.42156470864429946</v>
      </c>
      <c r="AV67" s="1091">
        <v>1.3910594828595566</v>
      </c>
      <c r="AW67" s="1091"/>
      <c r="AX67" s="1091">
        <v>0.32387635279513199</v>
      </c>
      <c r="AY67" s="1091">
        <v>0.38804770214412632</v>
      </c>
      <c r="AZ67" s="1091">
        <v>0.36033904992314825</v>
      </c>
      <c r="BA67" s="1091">
        <v>1.0722631048624067</v>
      </c>
      <c r="BB67" s="1091">
        <v>0.30980983704540443</v>
      </c>
      <c r="BC67" s="1091">
        <v>0.28969548566012543</v>
      </c>
      <c r="BD67" s="1091">
        <v>0.33373978840567198</v>
      </c>
      <c r="BE67" s="1091">
        <v>0.93324511111120179</v>
      </c>
      <c r="BF67" s="1091">
        <v>0.26031323235865811</v>
      </c>
      <c r="BG67" s="1091">
        <v>0.23140286289216414</v>
      </c>
      <c r="BH67" s="1091">
        <v>0.30332682761025298</v>
      </c>
      <c r="BI67" s="1091">
        <v>0.79504292286107525</v>
      </c>
      <c r="BN67" s="2668"/>
      <c r="BO67" s="1170"/>
      <c r="BP67" s="1170"/>
      <c r="BQ67" s="1170"/>
      <c r="BU67" s="1106"/>
      <c r="BV67" s="1106"/>
      <c r="BW67" s="1106"/>
      <c r="BX67" s="1106"/>
      <c r="BY67" s="1106"/>
      <c r="BZ67" s="1106"/>
      <c r="CA67" s="1106"/>
      <c r="CB67" s="1106"/>
      <c r="CC67" s="1107"/>
      <c r="CD67" s="1108"/>
      <c r="CE67" s="1106"/>
      <c r="CF67" s="1106"/>
      <c r="CG67" s="1106"/>
      <c r="CH67" s="1106"/>
      <c r="CI67" s="1106"/>
      <c r="CJ67" s="1106"/>
      <c r="CK67" s="1106"/>
      <c r="CL67" s="1106"/>
      <c r="CM67" s="1106"/>
      <c r="CN67" s="1106"/>
      <c r="CO67" s="1106"/>
      <c r="CP67" s="1106"/>
      <c r="CQ67" s="1106"/>
      <c r="CR67" s="1106"/>
      <c r="CS67" s="1106"/>
      <c r="CT67" s="1107"/>
      <c r="CU67" s="1106"/>
      <c r="CV67" s="1106"/>
      <c r="CW67" s="1106"/>
      <c r="CX67" s="1106"/>
      <c r="CY67" s="1106"/>
      <c r="CZ67" s="1106"/>
      <c r="DA67" s="1106"/>
      <c r="DB67" s="1106"/>
      <c r="DC67" s="1106"/>
      <c r="DD67" s="1106"/>
      <c r="DE67" s="1106"/>
      <c r="DF67" s="1106"/>
      <c r="DG67" s="1106"/>
      <c r="DH67" s="1106"/>
      <c r="DI67" s="1106"/>
      <c r="DJ67" s="1106"/>
      <c r="DK67" s="1107"/>
      <c r="DL67" s="1108"/>
      <c r="DM67" s="1106"/>
      <c r="DN67" s="1106"/>
      <c r="DO67" s="1106"/>
      <c r="DP67" s="1106"/>
      <c r="DQ67" s="1106"/>
      <c r="DR67" s="1106"/>
      <c r="DS67" s="1106"/>
      <c r="DT67" s="1106"/>
      <c r="DU67" s="1106"/>
      <c r="DV67" s="1106"/>
      <c r="DW67" s="1106"/>
      <c r="DX67" s="1106"/>
      <c r="DY67" s="1106"/>
      <c r="DZ67" s="1106"/>
      <c r="EA67" s="1106"/>
      <c r="EB67" s="1106"/>
      <c r="EC67" s="1107"/>
      <c r="ED67" s="1101"/>
      <c r="EE67" s="1090"/>
      <c r="EF67" s="1090"/>
      <c r="EG67" s="1090"/>
      <c r="EH67" s="1090"/>
      <c r="EI67" s="1090"/>
      <c r="EJ67" s="1090"/>
      <c r="EK67" s="1090"/>
      <c r="EL67" s="1090"/>
      <c r="EM67" s="1090"/>
      <c r="EN67" s="1090"/>
      <c r="EO67" s="1090"/>
      <c r="EP67" s="1090"/>
      <c r="EQ67" s="1090"/>
      <c r="ER67" s="1090"/>
      <c r="ES67" s="1090"/>
      <c r="ET67" s="1095"/>
      <c r="EU67" s="1096"/>
      <c r="EV67" s="1090"/>
      <c r="EW67" s="1090"/>
      <c r="EX67" s="1090"/>
      <c r="EY67" s="1090"/>
      <c r="EZ67" s="1090"/>
      <c r="FA67" s="1090"/>
      <c r="FB67" s="1090"/>
      <c r="FC67" s="1090"/>
      <c r="FD67" s="1090"/>
      <c r="FE67" s="1090"/>
      <c r="FF67" s="1090"/>
      <c r="FG67" s="1090"/>
      <c r="FH67" s="1090"/>
      <c r="FI67" s="1090"/>
      <c r="FJ67" s="1090"/>
      <c r="FK67" s="1095"/>
      <c r="FL67" s="1096">
        <v>9.9204386897601984E-2</v>
      </c>
      <c r="FM67" s="1090">
        <v>8.8391973275332658E-2</v>
      </c>
      <c r="FN67" s="1090">
        <v>0.11775926254154569</v>
      </c>
      <c r="FO67" s="1090">
        <f t="shared" si="0"/>
        <v>0.3053556227144803</v>
      </c>
      <c r="FP67" s="1090">
        <v>0.11668126821303905</v>
      </c>
      <c r="FQ67" s="1090">
        <v>0.13027488924222161</v>
      </c>
      <c r="FR67" s="1090">
        <v>0.12903005236790369</v>
      </c>
      <c r="FS67" s="1090">
        <f t="shared" si="1"/>
        <v>0.37598620982316433</v>
      </c>
      <c r="FT67" s="1090">
        <v>0.12574544010241598</v>
      </c>
      <c r="FU67" s="1090">
        <v>0.14980828840541965</v>
      </c>
      <c r="FV67" s="1090">
        <v>0.1406256709271636</v>
      </c>
      <c r="FW67" s="1090">
        <f t="shared" si="2"/>
        <v>0.41617939943499926</v>
      </c>
      <c r="FX67" s="1090">
        <v>0.14783093624178509</v>
      </c>
      <c r="FY67" s="1090">
        <v>0.18449332105283345</v>
      </c>
      <c r="FZ67" s="1090">
        <v>0.18402925988271893</v>
      </c>
      <c r="GA67" s="1090">
        <v>0.51635351717733746</v>
      </c>
      <c r="GB67" s="1095">
        <v>1.6138747491499814</v>
      </c>
      <c r="GC67" s="1096">
        <v>0.11204970786924759</v>
      </c>
      <c r="GD67" s="1090">
        <v>0.10214018779769332</v>
      </c>
      <c r="GE67" s="1090">
        <v>0.12197639424949935</v>
      </c>
      <c r="GF67" s="1090">
        <f t="shared" si="10"/>
        <v>0.33616628991644026</v>
      </c>
      <c r="GG67" s="1090"/>
      <c r="GH67" s="1090"/>
      <c r="GI67" s="1090"/>
      <c r="GJ67" s="1090"/>
      <c r="GK67" s="1090"/>
      <c r="GL67" s="1090"/>
      <c r="GM67" s="1090"/>
      <c r="GN67" s="1090"/>
      <c r="GO67" s="1090"/>
      <c r="GP67" s="1090"/>
      <c r="GQ67" s="1090"/>
      <c r="GR67" s="1090"/>
      <c r="GS67" s="1095"/>
      <c r="GT67" s="1096"/>
      <c r="GU67" s="1090"/>
      <c r="GV67" s="1090"/>
      <c r="GW67" s="1090"/>
      <c r="GX67" s="1090"/>
      <c r="GY67" s="1090"/>
      <c r="GZ67" s="1090"/>
      <c r="HA67" s="1090"/>
      <c r="HB67" s="1090"/>
      <c r="HC67" s="1090"/>
      <c r="HD67" s="1090"/>
      <c r="HE67" s="1090"/>
      <c r="HF67" s="1090"/>
      <c r="HG67" s="1090"/>
      <c r="HH67" s="1090"/>
      <c r="HI67" s="1090"/>
      <c r="HJ67" s="1095"/>
      <c r="HK67" s="1096"/>
      <c r="HL67" s="1090"/>
      <c r="HM67" s="1090"/>
      <c r="HN67" s="1090"/>
      <c r="HO67" s="1090"/>
      <c r="HP67" s="1090"/>
      <c r="HQ67" s="1090"/>
      <c r="HR67" s="1090"/>
      <c r="HS67" s="1090"/>
      <c r="HT67" s="1090"/>
      <c r="HU67" s="1090"/>
      <c r="HV67" s="1090"/>
      <c r="HW67" s="1090"/>
      <c r="HX67" s="1090"/>
      <c r="HY67" s="1090"/>
      <c r="HZ67" s="1090"/>
      <c r="IA67" s="1095"/>
      <c r="IB67" s="1096"/>
      <c r="IC67" s="1090"/>
      <c r="ID67" s="1090"/>
      <c r="IE67" s="1095"/>
    </row>
    <row r="68" spans="1:239" s="1097" customFormat="1" ht="24" hidden="1" customHeight="1">
      <c r="A68" s="1151" t="s">
        <v>917</v>
      </c>
      <c r="B68" s="1132">
        <v>781.64153764399998</v>
      </c>
      <c r="C68" s="1132">
        <v>852.86229846000003</v>
      </c>
      <c r="D68" s="1132">
        <v>1154.3627180388401</v>
      </c>
      <c r="E68" s="1132">
        <v>2788.86655414284</v>
      </c>
      <c r="F68" s="1132">
        <v>796.50304146313749</v>
      </c>
      <c r="G68" s="1132">
        <v>1103.7639127289581</v>
      </c>
      <c r="H68" s="1132">
        <v>1299.1245891722033</v>
      </c>
      <c r="I68" s="1132">
        <v>3199.3915433642987</v>
      </c>
      <c r="J68" s="1132">
        <v>892.32874998197087</v>
      </c>
      <c r="K68" s="1132">
        <v>975.28170129549994</v>
      </c>
      <c r="L68" s="1132">
        <v>1003.7608174828969</v>
      </c>
      <c r="M68" s="1132">
        <v>2871.3712687603675</v>
      </c>
      <c r="N68" s="1132">
        <v>965.48041838000017</v>
      </c>
      <c r="O68" s="1132">
        <v>1040.5620230122067</v>
      </c>
      <c r="P68" s="1132">
        <v>1651.5817590275087</v>
      </c>
      <c r="Q68" s="1132">
        <v>3657.6242004197156</v>
      </c>
      <c r="R68" s="1132">
        <v>12517.253566687225</v>
      </c>
      <c r="S68" s="1132"/>
      <c r="T68" s="1132">
        <v>973.51913638000019</v>
      </c>
      <c r="U68" s="1132">
        <v>1025.7848986713313</v>
      </c>
      <c r="V68" s="1132">
        <v>893.5295166840657</v>
      </c>
      <c r="W68" s="1132">
        <v>2892.8335517353967</v>
      </c>
      <c r="AM68" s="1132">
        <v>1257.8171080052409</v>
      </c>
      <c r="AN68" s="1132">
        <v>1454.8222796528316</v>
      </c>
      <c r="AO68" s="1132">
        <v>1525.7196169275853</v>
      </c>
      <c r="AP68" s="1132">
        <v>4238.3590045856581</v>
      </c>
      <c r="AQ68" s="1132">
        <v>1374.1435721199573</v>
      </c>
      <c r="AR68" s="1132">
        <v>1496.1172773009503</v>
      </c>
      <c r="AS68" s="1132">
        <v>1523.8064240597555</v>
      </c>
      <c r="AT68" s="1132">
        <v>4394.0672734806631</v>
      </c>
      <c r="AU68" s="1132">
        <v>2378.0560997446946</v>
      </c>
      <c r="AV68" s="1132">
        <v>5841.004794301788</v>
      </c>
      <c r="AW68" s="1132"/>
      <c r="AX68" s="1132">
        <v>1756.9957681443072</v>
      </c>
      <c r="AY68" s="1132">
        <v>1798.23026610754</v>
      </c>
      <c r="AZ68" s="1132">
        <v>2020.8446539843453</v>
      </c>
      <c r="BA68" s="1132">
        <v>5576.0706882361919</v>
      </c>
      <c r="BB68" s="1132">
        <v>1970.6427201336983</v>
      </c>
      <c r="BC68" s="1132">
        <v>1813.4965003186123</v>
      </c>
      <c r="BD68" s="1132">
        <v>2043.6735187281238</v>
      </c>
      <c r="BE68" s="1132">
        <v>5827.8127391804346</v>
      </c>
      <c r="BF68" s="1132">
        <v>2065.2489365395945</v>
      </c>
      <c r="BG68" s="1132">
        <v>1926.8667424101795</v>
      </c>
      <c r="BH68" s="1132">
        <v>1890.0612686360159</v>
      </c>
      <c r="BI68" s="1132">
        <v>5882.1769475857891</v>
      </c>
      <c r="BN68" s="2668"/>
      <c r="BO68" s="1170"/>
      <c r="BP68" s="1170"/>
      <c r="BQ68" s="1170"/>
      <c r="BU68" s="1106"/>
      <c r="BV68" s="1106"/>
      <c r="BW68" s="1106"/>
      <c r="BX68" s="1106"/>
      <c r="BY68" s="1106"/>
      <c r="BZ68" s="1106"/>
      <c r="CA68" s="1106"/>
      <c r="CB68" s="1106"/>
      <c r="CC68" s="1107"/>
      <c r="CD68" s="1108"/>
      <c r="CE68" s="1106"/>
      <c r="CF68" s="1106"/>
      <c r="CG68" s="1106"/>
      <c r="CH68" s="1106"/>
      <c r="CI68" s="1106"/>
      <c r="CJ68" s="1106"/>
      <c r="CK68" s="1106"/>
      <c r="CL68" s="1106"/>
      <c r="CM68" s="1106"/>
      <c r="CN68" s="1106"/>
      <c r="CO68" s="1106"/>
      <c r="CP68" s="1106"/>
      <c r="CQ68" s="1106"/>
      <c r="CR68" s="1106"/>
      <c r="CS68" s="1106"/>
      <c r="CT68" s="1107"/>
      <c r="CU68" s="1106"/>
      <c r="CV68" s="1106"/>
      <c r="CW68" s="1106"/>
      <c r="CX68" s="1106"/>
      <c r="CY68" s="1106"/>
      <c r="CZ68" s="1106"/>
      <c r="DA68" s="1106"/>
      <c r="DB68" s="1106"/>
      <c r="DC68" s="1106"/>
      <c r="DD68" s="1106"/>
      <c r="DE68" s="1106"/>
      <c r="DF68" s="1106"/>
      <c r="DG68" s="1106"/>
      <c r="DH68" s="1106"/>
      <c r="DI68" s="1106"/>
      <c r="DJ68" s="1106"/>
      <c r="DK68" s="1107"/>
      <c r="DL68" s="1108"/>
      <c r="DM68" s="1106"/>
      <c r="DN68" s="1106"/>
      <c r="DO68" s="1106"/>
      <c r="DP68" s="1106"/>
      <c r="DQ68" s="1106"/>
      <c r="DR68" s="1106"/>
      <c r="DS68" s="1106"/>
      <c r="DT68" s="1106"/>
      <c r="DU68" s="1106"/>
      <c r="DV68" s="1106"/>
      <c r="DW68" s="1106"/>
      <c r="DX68" s="1106"/>
      <c r="DY68" s="1106"/>
      <c r="DZ68" s="1106"/>
      <c r="EA68" s="1106"/>
      <c r="EB68" s="1106"/>
      <c r="EC68" s="1107"/>
      <c r="ED68" s="1101"/>
      <c r="EE68" s="1090"/>
      <c r="EF68" s="1090"/>
      <c r="EG68" s="1090"/>
      <c r="EH68" s="1090"/>
      <c r="EI68" s="1090"/>
      <c r="EJ68" s="1090"/>
      <c r="EK68" s="1090"/>
      <c r="EL68" s="1090"/>
      <c r="EM68" s="1090"/>
      <c r="EN68" s="1090"/>
      <c r="EO68" s="1090"/>
      <c r="EP68" s="1090"/>
      <c r="EQ68" s="1090"/>
      <c r="ER68" s="1090"/>
      <c r="ES68" s="1090"/>
      <c r="ET68" s="1095"/>
      <c r="EU68" s="1096"/>
      <c r="EV68" s="1090"/>
      <c r="EW68" s="1090"/>
      <c r="EX68" s="1090"/>
      <c r="EY68" s="1090"/>
      <c r="EZ68" s="1090"/>
      <c r="FA68" s="1090"/>
      <c r="FB68" s="1090"/>
      <c r="FC68" s="1090"/>
      <c r="FD68" s="1090"/>
      <c r="FE68" s="1090"/>
      <c r="FF68" s="1090"/>
      <c r="FG68" s="1090"/>
      <c r="FH68" s="1090"/>
      <c r="FI68" s="1090"/>
      <c r="FJ68" s="1090"/>
      <c r="FK68" s="1095"/>
      <c r="FL68" s="1096">
        <v>3510.7478051274702</v>
      </c>
      <c r="FM68" s="1090">
        <v>3951.5511690569028</v>
      </c>
      <c r="FN68" s="1090">
        <v>5536.5431475391351</v>
      </c>
      <c r="FO68" s="1090">
        <f t="shared" ref="FO68:FO102" si="11">FN68+FM68+FL68</f>
        <v>12998.842121723508</v>
      </c>
      <c r="FP68" s="1090">
        <v>6423.1297384184591</v>
      </c>
      <c r="FQ68" s="1090">
        <v>4985.3631048155466</v>
      </c>
      <c r="FR68" s="1090">
        <v>7346.1337737327849</v>
      </c>
      <c r="FS68" s="1090">
        <f t="shared" ref="FS68:FS102" si="12">FR68+FQ68+FP68</f>
        <v>18754.626616966791</v>
      </c>
      <c r="FT68" s="1090">
        <v>6072.5271591627279</v>
      </c>
      <c r="FU68" s="1090">
        <v>5612.9431024624337</v>
      </c>
      <c r="FV68" s="1090">
        <v>7654.1677618475815</v>
      </c>
      <c r="FW68" s="1090">
        <f t="shared" ref="FW68:FW101" si="13">FV68+FU68+FT68</f>
        <v>19339.638023472744</v>
      </c>
      <c r="FX68" s="1090">
        <v>6557.3683894326659</v>
      </c>
      <c r="FY68" s="1090">
        <v>7483.021222181329</v>
      </c>
      <c r="FZ68" s="1090">
        <v>10414.724272996971</v>
      </c>
      <c r="GA68" s="1090">
        <v>24455.113884610964</v>
      </c>
      <c r="GB68" s="1095">
        <v>75548.220646774018</v>
      </c>
      <c r="GC68" s="1096">
        <v>6570.752622469171</v>
      </c>
      <c r="GD68" s="1090">
        <v>6036.7167233272139</v>
      </c>
      <c r="GE68" s="1090">
        <v>8922.4402161352391</v>
      </c>
      <c r="GF68" s="1090">
        <f t="shared" si="10"/>
        <v>21529.909561931625</v>
      </c>
      <c r="GG68" s="1090"/>
      <c r="GH68" s="1090"/>
      <c r="GI68" s="1090"/>
      <c r="GJ68" s="1090"/>
      <c r="GK68" s="1090"/>
      <c r="GL68" s="1090"/>
      <c r="GM68" s="1090"/>
      <c r="GN68" s="1090"/>
      <c r="GO68" s="1090"/>
      <c r="GP68" s="1090"/>
      <c r="GQ68" s="1090"/>
      <c r="GR68" s="1090"/>
      <c r="GS68" s="1095"/>
      <c r="GT68" s="1096"/>
      <c r="GU68" s="1090"/>
      <c r="GV68" s="1090"/>
      <c r="GW68" s="1090"/>
      <c r="GX68" s="1090"/>
      <c r="GY68" s="1090"/>
      <c r="GZ68" s="1090"/>
      <c r="HA68" s="1090"/>
      <c r="HB68" s="1090"/>
      <c r="HC68" s="1090"/>
      <c r="HD68" s="1090"/>
      <c r="HE68" s="1090"/>
      <c r="HF68" s="1090"/>
      <c r="HG68" s="1090"/>
      <c r="HH68" s="1090"/>
      <c r="HI68" s="1090"/>
      <c r="HJ68" s="1095"/>
      <c r="HK68" s="1096"/>
      <c r="HL68" s="1090"/>
      <c r="HM68" s="1090"/>
      <c r="HN68" s="1090"/>
      <c r="HO68" s="1090"/>
      <c r="HP68" s="1090"/>
      <c r="HQ68" s="1090"/>
      <c r="HR68" s="1090"/>
      <c r="HS68" s="1090"/>
      <c r="HT68" s="1090"/>
      <c r="HU68" s="1090"/>
      <c r="HV68" s="1090"/>
      <c r="HW68" s="1090"/>
      <c r="HX68" s="1090"/>
      <c r="HY68" s="1090"/>
      <c r="HZ68" s="1090"/>
      <c r="IA68" s="1095"/>
      <c r="IB68" s="1096"/>
      <c r="IC68" s="1090"/>
      <c r="ID68" s="1090"/>
      <c r="IE68" s="1095"/>
    </row>
    <row r="69" spans="1:239" s="1097" customFormat="1" ht="24" hidden="1" customHeight="1">
      <c r="A69" s="1171" t="s">
        <v>914</v>
      </c>
      <c r="B69" s="1091">
        <v>1.0691454371472733</v>
      </c>
      <c r="C69" s="1091">
        <v>1.1665626645966982</v>
      </c>
      <c r="D69" s="1091">
        <v>1.5789611648891928</v>
      </c>
      <c r="E69" s="1091">
        <v>3.8146692666331639</v>
      </c>
      <c r="F69" s="1091">
        <v>1.0894733089812985</v>
      </c>
      <c r="G69" s="1091">
        <v>1.509751074052385</v>
      </c>
      <c r="H69" s="1091">
        <v>1.7769694417543713</v>
      </c>
      <c r="I69" s="1091">
        <v>4.3761938247880545</v>
      </c>
      <c r="J69" s="1091">
        <v>1.2205456920241979</v>
      </c>
      <c r="K69" s="1091">
        <v>1.3340104519217879</v>
      </c>
      <c r="L69" s="1091">
        <v>1.3729647751752818</v>
      </c>
      <c r="M69" s="1091">
        <v>3.9275209191212674</v>
      </c>
      <c r="N69" s="1091">
        <v>1.3206040547401827</v>
      </c>
      <c r="O69" s="1091">
        <v>1.4233022240930757</v>
      </c>
      <c r="P69" s="1091">
        <v>2.2590676374010159</v>
      </c>
      <c r="Q69" s="1091">
        <v>5.0029739162342741</v>
      </c>
      <c r="R69" s="1091">
        <v>17.121357926776763</v>
      </c>
      <c r="S69" s="1091"/>
      <c r="T69" s="1091">
        <v>1.0967499621242849</v>
      </c>
      <c r="U69" s="1091">
        <v>1.1556316735065244</v>
      </c>
      <c r="V69" s="1091">
        <v>1.0066350284845946</v>
      </c>
      <c r="W69" s="1091">
        <v>3.2590166641154035</v>
      </c>
      <c r="AM69" s="1091">
        <v>1.1169615542455513</v>
      </c>
      <c r="AN69" s="1091">
        <v>1.2919052732627583</v>
      </c>
      <c r="AO69" s="1091">
        <v>1.3548632339474127</v>
      </c>
      <c r="AP69" s="1091">
        <v>3.7637300614557221</v>
      </c>
      <c r="AQ69" s="1091">
        <v>1.2202613005524854</v>
      </c>
      <c r="AR69" s="1091">
        <v>1.3285758865514883</v>
      </c>
      <c r="AS69" s="1091">
        <v>1.3531642883172237</v>
      </c>
      <c r="AT69" s="1091">
        <v>3.9020014754211978</v>
      </c>
      <c r="AU69" s="1091">
        <v>2.1117515577971298</v>
      </c>
      <c r="AV69" s="1091">
        <v>5.1869049577053916</v>
      </c>
      <c r="AW69" s="1091"/>
      <c r="AX69" s="1091">
        <v>1.3176406230166402</v>
      </c>
      <c r="AY69" s="1091">
        <v>1.3485640040350457</v>
      </c>
      <c r="AZ69" s="1091">
        <v>1.5155113388281536</v>
      </c>
      <c r="BA69" s="1091">
        <v>4.1817159658798388</v>
      </c>
      <c r="BB69" s="1091">
        <v>1.4778629229384155</v>
      </c>
      <c r="BC69" s="1091">
        <v>1.3600127569129428</v>
      </c>
      <c r="BD69" s="1091">
        <v>1.5326316074759974</v>
      </c>
      <c r="BE69" s="1091">
        <v>4.3705072873273565</v>
      </c>
      <c r="BF69" s="1091">
        <v>1.5488118666902675</v>
      </c>
      <c r="BG69" s="1091">
        <v>1.4450335857216841</v>
      </c>
      <c r="BH69" s="1091">
        <v>1.4174317051289766</v>
      </c>
      <c r="BI69" s="1091">
        <v>4.4112771575409271</v>
      </c>
      <c r="BN69" s="2668"/>
      <c r="BO69" s="1170"/>
      <c r="BP69" s="1170"/>
      <c r="BQ69" s="1170"/>
      <c r="BU69" s="1106"/>
      <c r="BV69" s="1106"/>
      <c r="BW69" s="1106"/>
      <c r="BX69" s="1106"/>
      <c r="BY69" s="1106"/>
      <c r="BZ69" s="1106"/>
      <c r="CA69" s="1106"/>
      <c r="CB69" s="1106"/>
      <c r="CC69" s="1107"/>
      <c r="CD69" s="1108"/>
      <c r="CE69" s="1106"/>
      <c r="CF69" s="1106"/>
      <c r="CG69" s="1106"/>
      <c r="CH69" s="1106"/>
      <c r="CI69" s="1106"/>
      <c r="CJ69" s="1106"/>
      <c r="CK69" s="1106"/>
      <c r="CL69" s="1106"/>
      <c r="CM69" s="1106"/>
      <c r="CN69" s="1106"/>
      <c r="CO69" s="1106"/>
      <c r="CP69" s="1106"/>
      <c r="CQ69" s="1106"/>
      <c r="CR69" s="1106"/>
      <c r="CS69" s="1106"/>
      <c r="CT69" s="1107"/>
      <c r="CU69" s="1106"/>
      <c r="CV69" s="1106"/>
      <c r="CW69" s="1106"/>
      <c r="CX69" s="1106"/>
      <c r="CY69" s="1106"/>
      <c r="CZ69" s="1106"/>
      <c r="DA69" s="1106"/>
      <c r="DB69" s="1106"/>
      <c r="DC69" s="1106"/>
      <c r="DD69" s="1106"/>
      <c r="DE69" s="1106"/>
      <c r="DF69" s="1106"/>
      <c r="DG69" s="1106"/>
      <c r="DH69" s="1106"/>
      <c r="DI69" s="1106"/>
      <c r="DJ69" s="1106"/>
      <c r="DK69" s="1107"/>
      <c r="DL69" s="1108"/>
      <c r="DM69" s="1106"/>
      <c r="DN69" s="1106"/>
      <c r="DO69" s="1106"/>
      <c r="DP69" s="1106"/>
      <c r="DQ69" s="1106"/>
      <c r="DR69" s="1106"/>
      <c r="DS69" s="1106"/>
      <c r="DT69" s="1106"/>
      <c r="DU69" s="1106"/>
      <c r="DV69" s="1106"/>
      <c r="DW69" s="1106"/>
      <c r="DX69" s="1106"/>
      <c r="DY69" s="1106"/>
      <c r="DZ69" s="1106"/>
      <c r="EA69" s="1106"/>
      <c r="EB69" s="1106"/>
      <c r="EC69" s="1107"/>
      <c r="ED69" s="1101"/>
      <c r="EE69" s="1090"/>
      <c r="EF69" s="1090"/>
      <c r="EG69" s="1090"/>
      <c r="EH69" s="1090"/>
      <c r="EI69" s="1090"/>
      <c r="EJ69" s="1090"/>
      <c r="EK69" s="1090"/>
      <c r="EL69" s="1090"/>
      <c r="EM69" s="1090"/>
      <c r="EN69" s="1090"/>
      <c r="EO69" s="1090"/>
      <c r="EP69" s="1090"/>
      <c r="EQ69" s="1090"/>
      <c r="ER69" s="1090"/>
      <c r="ES69" s="1090"/>
      <c r="ET69" s="1095"/>
      <c r="EU69" s="1096"/>
      <c r="EV69" s="1090"/>
      <c r="EW69" s="1090"/>
      <c r="EX69" s="1090"/>
      <c r="EY69" s="1090"/>
      <c r="EZ69" s="1090"/>
      <c r="FA69" s="1090"/>
      <c r="FB69" s="1090"/>
      <c r="FC69" s="1090"/>
      <c r="FD69" s="1090"/>
      <c r="FE69" s="1090"/>
      <c r="FF69" s="1090"/>
      <c r="FG69" s="1090"/>
      <c r="FH69" s="1090"/>
      <c r="FI69" s="1090"/>
      <c r="FJ69" s="1090"/>
      <c r="FK69" s="1095"/>
      <c r="FL69" s="1096">
        <v>0.575322771613203</v>
      </c>
      <c r="FM69" s="1090">
        <v>0.64755929418594771</v>
      </c>
      <c r="FN69" s="1090">
        <v>0.90729939192617337</v>
      </c>
      <c r="FO69" s="1090">
        <f t="shared" si="11"/>
        <v>2.1301814577253242</v>
      </c>
      <c r="FP69" s="1090">
        <v>1.0525885106702848</v>
      </c>
      <c r="FQ69" s="1090">
        <v>0.81697492334016941</v>
      </c>
      <c r="FR69" s="1090">
        <v>1.203845527489221</v>
      </c>
      <c r="FS69" s="1090">
        <f t="shared" si="12"/>
        <v>3.0734089614996751</v>
      </c>
      <c r="FT69" s="1090">
        <v>0.99513361535210032</v>
      </c>
      <c r="FU69" s="1090">
        <v>0.91981941223449637</v>
      </c>
      <c r="FV69" s="1090">
        <v>1.2543245073619544</v>
      </c>
      <c r="FW69" s="1090">
        <f t="shared" si="13"/>
        <v>3.1692775349485514</v>
      </c>
      <c r="FX69" s="1090">
        <v>1.0745868304146753</v>
      </c>
      <c r="FY69" s="1090">
        <v>1.2262779181398551</v>
      </c>
      <c r="FZ69" s="1090">
        <v>1.7067098996905485</v>
      </c>
      <c r="GA69" s="1090">
        <v>4.007574648245078</v>
      </c>
      <c r="GB69" s="1095">
        <v>12.380442602418631</v>
      </c>
      <c r="GC69" s="1096">
        <v>0.82040007780077795</v>
      </c>
      <c r="GD69" s="1090">
        <v>0.75372231371842979</v>
      </c>
      <c r="GE69" s="1090">
        <v>1.1140231672181606</v>
      </c>
      <c r="GF69" s="1090">
        <f t="shared" si="10"/>
        <v>2.6881455587373684</v>
      </c>
      <c r="GG69" s="1090"/>
      <c r="GH69" s="1090"/>
      <c r="GI69" s="1090"/>
      <c r="GJ69" s="1090"/>
      <c r="GK69" s="1090"/>
      <c r="GL69" s="1090"/>
      <c r="GM69" s="1090"/>
      <c r="GN69" s="1090"/>
      <c r="GO69" s="1090"/>
      <c r="GP69" s="1090"/>
      <c r="GQ69" s="1090"/>
      <c r="GR69" s="1090"/>
      <c r="GS69" s="1095"/>
      <c r="GT69" s="1096"/>
      <c r="GU69" s="1090"/>
      <c r="GV69" s="1090"/>
      <c r="GW69" s="1090"/>
      <c r="GX69" s="1090"/>
      <c r="GY69" s="1090"/>
      <c r="GZ69" s="1090"/>
      <c r="HA69" s="1090"/>
      <c r="HB69" s="1090"/>
      <c r="HC69" s="1090"/>
      <c r="HD69" s="1090"/>
      <c r="HE69" s="1090"/>
      <c r="HF69" s="1090"/>
      <c r="HG69" s="1090"/>
      <c r="HH69" s="1090"/>
      <c r="HI69" s="1090"/>
      <c r="HJ69" s="1095"/>
      <c r="HK69" s="1096"/>
      <c r="HL69" s="1090"/>
      <c r="HM69" s="1090"/>
      <c r="HN69" s="1090"/>
      <c r="HO69" s="1090"/>
      <c r="HP69" s="1090"/>
      <c r="HQ69" s="1090"/>
      <c r="HR69" s="1090"/>
      <c r="HS69" s="1090"/>
      <c r="HT69" s="1090"/>
      <c r="HU69" s="1090"/>
      <c r="HV69" s="1090"/>
      <c r="HW69" s="1090"/>
      <c r="HX69" s="1090"/>
      <c r="HY69" s="1090"/>
      <c r="HZ69" s="1090"/>
      <c r="IA69" s="1095"/>
      <c r="IB69" s="1096"/>
      <c r="IC69" s="1090"/>
      <c r="ID69" s="1090"/>
      <c r="IE69" s="1095"/>
    </row>
    <row r="70" spans="1:239" s="1097" customFormat="1" ht="24" hidden="1" customHeight="1">
      <c r="A70" s="1151" t="s">
        <v>918</v>
      </c>
      <c r="B70" s="1132">
        <v>781.64153764399998</v>
      </c>
      <c r="C70" s="1132">
        <v>852.86229846000003</v>
      </c>
      <c r="D70" s="1132">
        <v>1103.4841861300001</v>
      </c>
      <c r="E70" s="1132">
        <v>2737.9880222339998</v>
      </c>
      <c r="F70" s="1132">
        <v>796.50304146313749</v>
      </c>
      <c r="G70" s="1132">
        <v>1042.6040202209581</v>
      </c>
      <c r="H70" s="1132">
        <v>1299.1245891722033</v>
      </c>
      <c r="I70" s="1132">
        <v>3138.2316508562985</v>
      </c>
      <c r="J70" s="1132">
        <v>892.32874998197087</v>
      </c>
      <c r="K70" s="1132">
        <v>927.92362801999991</v>
      </c>
      <c r="L70" s="1132">
        <v>1003.7608174828969</v>
      </c>
      <c r="M70" s="1132">
        <v>2824.0131954848675</v>
      </c>
      <c r="N70" s="1132">
        <v>965.48041838000017</v>
      </c>
      <c r="O70" s="1132">
        <v>985.06589023770675</v>
      </c>
      <c r="P70" s="1132">
        <v>1596.2600985801794</v>
      </c>
      <c r="Q70" s="1132">
        <v>3546.8064071978865</v>
      </c>
      <c r="R70" s="1132">
        <v>12247.039275773055</v>
      </c>
      <c r="S70" s="1132"/>
      <c r="T70" s="1132">
        <v>973.51913638000019</v>
      </c>
      <c r="U70" s="1132">
        <v>887.19035756553126</v>
      </c>
      <c r="V70" s="1132">
        <v>893.5295166840657</v>
      </c>
      <c r="W70" s="1132">
        <v>2754.239010629597</v>
      </c>
      <c r="AM70" s="1132">
        <v>1257.8171080052409</v>
      </c>
      <c r="AN70" s="1132">
        <v>1127.6435163076417</v>
      </c>
      <c r="AO70" s="1132">
        <v>1451.3978707269714</v>
      </c>
      <c r="AP70" s="1132">
        <v>3836.858495039854</v>
      </c>
      <c r="AQ70" s="1132">
        <v>1374.1435721199573</v>
      </c>
      <c r="AR70" s="1132">
        <v>1282.2883418534304</v>
      </c>
      <c r="AS70" s="1132">
        <v>1523.8064240597555</v>
      </c>
      <c r="AT70" s="1132">
        <v>4180.238338033143</v>
      </c>
      <c r="AU70" s="1132">
        <v>2254.0014642955439</v>
      </c>
      <c r="AV70" s="1132">
        <v>5629.8094761879893</v>
      </c>
      <c r="AW70" s="1132"/>
      <c r="AX70" s="1132">
        <v>1756.9957681443072</v>
      </c>
      <c r="AY70" s="1132">
        <v>1745.7190337689581</v>
      </c>
      <c r="AZ70" s="1132">
        <v>1966.5094146792403</v>
      </c>
      <c r="BA70" s="1132">
        <v>5469.2242165925045</v>
      </c>
      <c r="BB70" s="1132">
        <v>1917.3668479518803</v>
      </c>
      <c r="BC70" s="1132">
        <v>1756.6446775736204</v>
      </c>
      <c r="BD70" s="1132">
        <v>2043.6735187281238</v>
      </c>
      <c r="BE70" s="1132">
        <v>5717.6850442536243</v>
      </c>
      <c r="BF70" s="1132">
        <v>2004.9188727581245</v>
      </c>
      <c r="BG70" s="1132">
        <v>1822.4522621564997</v>
      </c>
      <c r="BH70" s="1132">
        <v>1890.0612686360159</v>
      </c>
      <c r="BI70" s="1132">
        <v>5717.4324035506388</v>
      </c>
      <c r="BN70" s="2668"/>
      <c r="BO70" s="1170"/>
      <c r="BP70" s="1170"/>
      <c r="BQ70" s="1170"/>
      <c r="BU70" s="1106"/>
      <c r="BV70" s="1106"/>
      <c r="BW70" s="1106"/>
      <c r="BX70" s="1106"/>
      <c r="BY70" s="1106"/>
      <c r="BZ70" s="1106"/>
      <c r="CA70" s="1106"/>
      <c r="CB70" s="1106"/>
      <c r="CC70" s="1107"/>
      <c r="CD70" s="1108"/>
      <c r="CE70" s="1106"/>
      <c r="CF70" s="1106"/>
      <c r="CG70" s="1106"/>
      <c r="CH70" s="1106"/>
      <c r="CI70" s="1106"/>
      <c r="CJ70" s="1106"/>
      <c r="CK70" s="1106"/>
      <c r="CL70" s="1106"/>
      <c r="CM70" s="1106"/>
      <c r="CN70" s="1106"/>
      <c r="CO70" s="1106"/>
      <c r="CP70" s="1106"/>
      <c r="CQ70" s="1106"/>
      <c r="CR70" s="1106"/>
      <c r="CS70" s="1106"/>
      <c r="CT70" s="1107"/>
      <c r="CU70" s="1106"/>
      <c r="CV70" s="1106"/>
      <c r="CW70" s="1106"/>
      <c r="CX70" s="1106"/>
      <c r="CY70" s="1106"/>
      <c r="CZ70" s="1106"/>
      <c r="DA70" s="1106"/>
      <c r="DB70" s="1106"/>
      <c r="DC70" s="1106"/>
      <c r="DD70" s="1106"/>
      <c r="DE70" s="1106"/>
      <c r="DF70" s="1106"/>
      <c r="DG70" s="1106"/>
      <c r="DH70" s="1106"/>
      <c r="DI70" s="1106"/>
      <c r="DJ70" s="1106"/>
      <c r="DK70" s="1107"/>
      <c r="DL70" s="1108"/>
      <c r="DM70" s="1106"/>
      <c r="DN70" s="1106"/>
      <c r="DO70" s="1106"/>
      <c r="DP70" s="1106"/>
      <c r="DQ70" s="1106"/>
      <c r="DR70" s="1106"/>
      <c r="DS70" s="1106"/>
      <c r="DT70" s="1106"/>
      <c r="DU70" s="1106"/>
      <c r="DV70" s="1106"/>
      <c r="DW70" s="1106"/>
      <c r="DX70" s="1106"/>
      <c r="DY70" s="1106"/>
      <c r="DZ70" s="1106"/>
      <c r="EA70" s="1106"/>
      <c r="EB70" s="1106"/>
      <c r="EC70" s="1107"/>
      <c r="ED70" s="1101"/>
      <c r="EE70" s="1090"/>
      <c r="EF70" s="1090"/>
      <c r="EG70" s="1090"/>
      <c r="EH70" s="1090"/>
      <c r="EI70" s="1090"/>
      <c r="EJ70" s="1090"/>
      <c r="EK70" s="1090"/>
      <c r="EL70" s="1090"/>
      <c r="EM70" s="1090"/>
      <c r="EN70" s="1090"/>
      <c r="EO70" s="1090"/>
      <c r="EP70" s="1090"/>
      <c r="EQ70" s="1090"/>
      <c r="ER70" s="1090"/>
      <c r="ES70" s="1090"/>
      <c r="ET70" s="1095"/>
      <c r="EU70" s="1096"/>
      <c r="EV70" s="1090"/>
      <c r="EW70" s="1090"/>
      <c r="EX70" s="1090"/>
      <c r="EY70" s="1090"/>
      <c r="EZ70" s="1090"/>
      <c r="FA70" s="1090"/>
      <c r="FB70" s="1090"/>
      <c r="FC70" s="1090"/>
      <c r="FD70" s="1090"/>
      <c r="FE70" s="1090"/>
      <c r="FF70" s="1090"/>
      <c r="FG70" s="1090"/>
      <c r="FH70" s="1090"/>
      <c r="FI70" s="1090"/>
      <c r="FJ70" s="1090"/>
      <c r="FK70" s="1095"/>
      <c r="FL70" s="1096">
        <v>3301.5251792213444</v>
      </c>
      <c r="FM70" s="1090">
        <v>3829.7469727631251</v>
      </c>
      <c r="FN70" s="1090">
        <v>5536.5431475391351</v>
      </c>
      <c r="FO70" s="1090">
        <f t="shared" si="11"/>
        <v>12667.815299523603</v>
      </c>
      <c r="FP70" s="1090">
        <v>5732.5138654096263</v>
      </c>
      <c r="FQ70" s="1090">
        <v>4985.3631048155466</v>
      </c>
      <c r="FR70" s="1090">
        <v>5598.0316938625565</v>
      </c>
      <c r="FS70" s="1090">
        <f t="shared" si="12"/>
        <v>16315.908664087729</v>
      </c>
      <c r="FT70" s="1090">
        <v>6072.5271591627279</v>
      </c>
      <c r="FU70" s="1090">
        <v>5337.8420767484276</v>
      </c>
      <c r="FV70" s="1090">
        <v>6082.9382600629178</v>
      </c>
      <c r="FW70" s="1090">
        <f t="shared" si="13"/>
        <v>17493.307495974073</v>
      </c>
      <c r="FX70" s="1090">
        <v>6557.3683894326659</v>
      </c>
      <c r="FY70" s="1090">
        <v>6511.6478463090789</v>
      </c>
      <c r="FZ70" s="1090">
        <v>10047.764377635371</v>
      </c>
      <c r="GA70" s="1090">
        <v>23116.780613377116</v>
      </c>
      <c r="GB70" s="1095">
        <v>69593.812072962537</v>
      </c>
      <c r="GC70" s="1096">
        <v>6570.752622469171</v>
      </c>
      <c r="GD70" s="1090">
        <v>5806.9416320339042</v>
      </c>
      <c r="GE70" s="1090">
        <v>7707.5035006335429</v>
      </c>
      <c r="GF70" s="1090">
        <f t="shared" si="10"/>
        <v>20085.197755136618</v>
      </c>
      <c r="GG70" s="1090"/>
      <c r="GH70" s="1090"/>
      <c r="GI70" s="1090"/>
      <c r="GJ70" s="1090"/>
      <c r="GK70" s="1090"/>
      <c r="GL70" s="1090"/>
      <c r="GM70" s="1090"/>
      <c r="GN70" s="1090"/>
      <c r="GO70" s="1090"/>
      <c r="GP70" s="1090"/>
      <c r="GQ70" s="1090"/>
      <c r="GR70" s="1090"/>
      <c r="GS70" s="1095"/>
      <c r="GT70" s="1096"/>
      <c r="GU70" s="1090"/>
      <c r="GV70" s="1090"/>
      <c r="GW70" s="1090"/>
      <c r="GX70" s="1090"/>
      <c r="GY70" s="1090"/>
      <c r="GZ70" s="1090"/>
      <c r="HA70" s="1090"/>
      <c r="HB70" s="1090"/>
      <c r="HC70" s="1090"/>
      <c r="HD70" s="1090"/>
      <c r="HE70" s="1090"/>
      <c r="HF70" s="1090"/>
      <c r="HG70" s="1090"/>
      <c r="HH70" s="1090"/>
      <c r="HI70" s="1090"/>
      <c r="HJ70" s="1095"/>
      <c r="HK70" s="1096"/>
      <c r="HL70" s="1090"/>
      <c r="HM70" s="1090"/>
      <c r="HN70" s="1090"/>
      <c r="HO70" s="1090"/>
      <c r="HP70" s="1090"/>
      <c r="HQ70" s="1090"/>
      <c r="HR70" s="1090"/>
      <c r="HS70" s="1090"/>
      <c r="HT70" s="1090"/>
      <c r="HU70" s="1090"/>
      <c r="HV70" s="1090"/>
      <c r="HW70" s="1090"/>
      <c r="HX70" s="1090"/>
      <c r="HY70" s="1090"/>
      <c r="HZ70" s="1090"/>
      <c r="IA70" s="1095"/>
      <c r="IB70" s="1096"/>
      <c r="IC70" s="1090"/>
      <c r="ID70" s="1090"/>
      <c r="IE70" s="1095"/>
    </row>
    <row r="71" spans="1:239" s="1097" customFormat="1" ht="24" hidden="1" customHeight="1">
      <c r="A71" s="1171" t="s">
        <v>914</v>
      </c>
      <c r="B71" s="1091">
        <v>1.1631224333263892</v>
      </c>
      <c r="C71" s="1091">
        <v>1.2691025541799352</v>
      </c>
      <c r="D71" s="1091">
        <v>1.6420406924347493</v>
      </c>
      <c r="E71" s="1091">
        <v>4.0742656799410728</v>
      </c>
      <c r="F71" s="1091">
        <v>1.1852371082157338</v>
      </c>
      <c r="G71" s="1091">
        <v>1.5514479036650071</v>
      </c>
      <c r="H71" s="1091">
        <v>1.9331635802092251</v>
      </c>
      <c r="I71" s="1091">
        <v>4.6698485920899655</v>
      </c>
      <c r="J71" s="1091">
        <v>1.3278306448944539</v>
      </c>
      <c r="K71" s="1091">
        <v>1.3807976370048509</v>
      </c>
      <c r="L71" s="1091">
        <v>1.4936472388960103</v>
      </c>
      <c r="M71" s="1091">
        <v>4.2022755207953146</v>
      </c>
      <c r="N71" s="1091">
        <v>1.4366840546114701</v>
      </c>
      <c r="O71" s="1091">
        <v>1.4658282346324614</v>
      </c>
      <c r="P71" s="1091">
        <v>2.3753163575193881</v>
      </c>
      <c r="Q71" s="1091">
        <v>5.2778286467633206</v>
      </c>
      <c r="R71" s="1091">
        <v>18.224218439589677</v>
      </c>
      <c r="S71" s="1091"/>
      <c r="T71" s="1091">
        <v>1.1950298737847396</v>
      </c>
      <c r="U71" s="1091">
        <v>1.0890581822222469</v>
      </c>
      <c r="V71" s="1091">
        <v>1.0968397288177179</v>
      </c>
      <c r="W71" s="1091">
        <v>3.3809277848247041</v>
      </c>
      <c r="AM71" s="1091">
        <v>1.1766076481312238</v>
      </c>
      <c r="AN71" s="1091">
        <v>1.0548385589676916</v>
      </c>
      <c r="AO71" s="1091">
        <v>1.3576901000233592</v>
      </c>
      <c r="AP71" s="1091">
        <v>3.6724668512646859</v>
      </c>
      <c r="AQ71" s="1091">
        <v>1.2854236329722151</v>
      </c>
      <c r="AR71" s="1091">
        <v>1.1994989259821429</v>
      </c>
      <c r="AS71" s="1091">
        <v>1.4254236815585821</v>
      </c>
      <c r="AT71" s="1091">
        <v>4.0011344558728732</v>
      </c>
      <c r="AU71" s="1091">
        <v>2.1084745507993712</v>
      </c>
      <c r="AV71" s="1091">
        <v>5.2663275487717627</v>
      </c>
      <c r="AW71" s="1091"/>
      <c r="AX71" s="1091">
        <v>1.427307276126615</v>
      </c>
      <c r="AY71" s="1091">
        <v>1.4181465454540065</v>
      </c>
      <c r="AZ71" s="1091">
        <v>1.5975070896770873</v>
      </c>
      <c r="BA71" s="1091">
        <v>4.4429609112577078</v>
      </c>
      <c r="BB71" s="1091">
        <v>1.5575857965645943</v>
      </c>
      <c r="BC71" s="1091">
        <v>1.4270220653508088</v>
      </c>
      <c r="BD71" s="1091">
        <v>1.6601918662494781</v>
      </c>
      <c r="BE71" s="1091">
        <v>4.6447997281648812</v>
      </c>
      <c r="BF71" s="1091">
        <v>1.6287092701160153</v>
      </c>
      <c r="BG71" s="1091">
        <v>1.4804812972980008</v>
      </c>
      <c r="BH71" s="1091">
        <v>1.5354039263842534</v>
      </c>
      <c r="BI71" s="1091">
        <v>4.6445944937982677</v>
      </c>
      <c r="BN71" s="2668"/>
      <c r="BO71" s="1170"/>
      <c r="BP71" s="1170"/>
      <c r="BQ71" s="1170"/>
      <c r="BU71" s="1106"/>
      <c r="BV71" s="1106"/>
      <c r="BW71" s="1106"/>
      <c r="BX71" s="1106"/>
      <c r="BY71" s="1106"/>
      <c r="BZ71" s="1106"/>
      <c r="CA71" s="1106"/>
      <c r="CB71" s="1106"/>
      <c r="CC71" s="1107"/>
      <c r="CD71" s="1108"/>
      <c r="CE71" s="1106"/>
      <c r="CF71" s="1106"/>
      <c r="CG71" s="1106"/>
      <c r="CH71" s="1106"/>
      <c r="CI71" s="1106"/>
      <c r="CJ71" s="1106"/>
      <c r="CK71" s="1106"/>
      <c r="CL71" s="1106"/>
      <c r="CM71" s="1106"/>
      <c r="CN71" s="1106"/>
      <c r="CO71" s="1106"/>
      <c r="CP71" s="1106"/>
      <c r="CQ71" s="1106"/>
      <c r="CR71" s="1106"/>
      <c r="CS71" s="1106"/>
      <c r="CT71" s="1107"/>
      <c r="CU71" s="1106"/>
      <c r="CV71" s="1106"/>
      <c r="CW71" s="1106"/>
      <c r="CX71" s="1106"/>
      <c r="CY71" s="1106"/>
      <c r="CZ71" s="1106"/>
      <c r="DA71" s="1106"/>
      <c r="DB71" s="1106"/>
      <c r="DC71" s="1106"/>
      <c r="DD71" s="1106"/>
      <c r="DE71" s="1106"/>
      <c r="DF71" s="1106"/>
      <c r="DG71" s="1106"/>
      <c r="DH71" s="1106"/>
      <c r="DI71" s="1106"/>
      <c r="DJ71" s="1106"/>
      <c r="DK71" s="1107"/>
      <c r="DL71" s="1108"/>
      <c r="DM71" s="1106"/>
      <c r="DN71" s="1106"/>
      <c r="DO71" s="1106"/>
      <c r="DP71" s="1106"/>
      <c r="DQ71" s="1106"/>
      <c r="DR71" s="1106"/>
      <c r="DS71" s="1106"/>
      <c r="DT71" s="1106"/>
      <c r="DU71" s="1106"/>
      <c r="DV71" s="1106"/>
      <c r="DW71" s="1106"/>
      <c r="DX71" s="1106"/>
      <c r="DY71" s="1106"/>
      <c r="DZ71" s="1106"/>
      <c r="EA71" s="1106"/>
      <c r="EB71" s="1106"/>
      <c r="EC71" s="1107"/>
      <c r="ED71" s="1101"/>
      <c r="EE71" s="1090"/>
      <c r="EF71" s="1090"/>
      <c r="EG71" s="1090"/>
      <c r="EH71" s="1090"/>
      <c r="EI71" s="1090"/>
      <c r="EJ71" s="1090"/>
      <c r="EK71" s="1090"/>
      <c r="EL71" s="1090"/>
      <c r="EM71" s="1090"/>
      <c r="EN71" s="1090"/>
      <c r="EO71" s="1090"/>
      <c r="EP71" s="1090"/>
      <c r="EQ71" s="1090"/>
      <c r="ER71" s="1090"/>
      <c r="ES71" s="1090"/>
      <c r="ET71" s="1095"/>
      <c r="EU71" s="1096"/>
      <c r="EV71" s="1090"/>
      <c r="EW71" s="1090"/>
      <c r="EX71" s="1090"/>
      <c r="EY71" s="1090"/>
      <c r="EZ71" s="1090"/>
      <c r="FA71" s="1090"/>
      <c r="FB71" s="1090"/>
      <c r="FC71" s="1090"/>
      <c r="FD71" s="1090"/>
      <c r="FE71" s="1090"/>
      <c r="FF71" s="1090"/>
      <c r="FG71" s="1090"/>
      <c r="FH71" s="1090"/>
      <c r="FI71" s="1090"/>
      <c r="FJ71" s="1090"/>
      <c r="FK71" s="1095"/>
      <c r="FL71" s="1096">
        <v>0.57190760812784402</v>
      </c>
      <c r="FM71" s="1090">
        <v>0.66340897374115348</v>
      </c>
      <c r="FN71" s="1090">
        <v>0.95906921102219056</v>
      </c>
      <c r="FO71" s="1090">
        <f t="shared" si="11"/>
        <v>2.1943857928911878</v>
      </c>
      <c r="FP71" s="1090">
        <v>0.99301629257885549</v>
      </c>
      <c r="FQ71" s="1090">
        <v>0.86359089637362729</v>
      </c>
      <c r="FR71" s="1090">
        <v>0.96972058138774386</v>
      </c>
      <c r="FS71" s="1090">
        <f t="shared" si="12"/>
        <v>2.8263277703402263</v>
      </c>
      <c r="FT71" s="1090">
        <v>1.051915188999772</v>
      </c>
      <c r="FU71" s="1090">
        <v>0.92464916332921609</v>
      </c>
      <c r="FV71" s="1090">
        <v>1.0537186548195328</v>
      </c>
      <c r="FW71" s="1090">
        <f t="shared" si="13"/>
        <v>3.0302830071485207</v>
      </c>
      <c r="FX71" s="1090">
        <v>1.1359019445970255</v>
      </c>
      <c r="FY71" s="1090">
        <v>1.1279819909269211</v>
      </c>
      <c r="FZ71" s="1090">
        <v>1.7405267506095077</v>
      </c>
      <c r="GA71" s="1090">
        <v>4.0044106861334541</v>
      </c>
      <c r="GB71" s="1095">
        <v>12.055407256513393</v>
      </c>
      <c r="GC71" s="1096">
        <v>0.90428336824194333</v>
      </c>
      <c r="GD71" s="1090">
        <v>0.79916579422627998</v>
      </c>
      <c r="GE71" s="1090">
        <v>1.0607258599959826</v>
      </c>
      <c r="GF71" s="1090">
        <f t="shared" si="10"/>
        <v>2.7641750224642059</v>
      </c>
      <c r="GG71" s="1090"/>
      <c r="GH71" s="1090"/>
      <c r="GI71" s="1090"/>
      <c r="GJ71" s="1090"/>
      <c r="GK71" s="1090"/>
      <c r="GL71" s="1090"/>
      <c r="GM71" s="1090"/>
      <c r="GN71" s="1090"/>
      <c r="GO71" s="1090"/>
      <c r="GP71" s="1090"/>
      <c r="GQ71" s="1090"/>
      <c r="GR71" s="1090"/>
      <c r="GS71" s="1095"/>
      <c r="GT71" s="1096"/>
      <c r="GU71" s="1090"/>
      <c r="GV71" s="1090"/>
      <c r="GW71" s="1090"/>
      <c r="GX71" s="1090"/>
      <c r="GY71" s="1090"/>
      <c r="GZ71" s="1090"/>
      <c r="HA71" s="1090"/>
      <c r="HB71" s="1090"/>
      <c r="HC71" s="1090"/>
      <c r="HD71" s="1090"/>
      <c r="HE71" s="1090"/>
      <c r="HF71" s="1090"/>
      <c r="HG71" s="1090"/>
      <c r="HH71" s="1090"/>
      <c r="HI71" s="1090"/>
      <c r="HJ71" s="1095"/>
      <c r="HK71" s="1096"/>
      <c r="HL71" s="1090"/>
      <c r="HM71" s="1090"/>
      <c r="HN71" s="1090"/>
      <c r="HO71" s="1090"/>
      <c r="HP71" s="1090"/>
      <c r="HQ71" s="1090"/>
      <c r="HR71" s="1090"/>
      <c r="HS71" s="1090"/>
      <c r="HT71" s="1090"/>
      <c r="HU71" s="1090"/>
      <c r="HV71" s="1090"/>
      <c r="HW71" s="1090"/>
      <c r="HX71" s="1090"/>
      <c r="HY71" s="1090"/>
      <c r="HZ71" s="1090"/>
      <c r="IA71" s="1095"/>
      <c r="IB71" s="1096"/>
      <c r="IC71" s="1090"/>
      <c r="ID71" s="1090"/>
      <c r="IE71" s="1095"/>
    </row>
    <row r="72" spans="1:239" s="1097" customFormat="1" ht="24" hidden="1" customHeight="1">
      <c r="A72" s="1151" t="s">
        <v>919</v>
      </c>
      <c r="B72" s="1132">
        <v>146.33651</v>
      </c>
      <c r="C72" s="1132">
        <v>121.76175978999999</v>
      </c>
      <c r="D72" s="1132">
        <v>249.55992517996003</v>
      </c>
      <c r="E72" s="1132">
        <v>517.65819496996005</v>
      </c>
      <c r="F72" s="1132">
        <v>133.34315682000002</v>
      </c>
      <c r="G72" s="1132">
        <v>309.48418993514002</v>
      </c>
      <c r="H72" s="1132">
        <v>148.35583</v>
      </c>
      <c r="I72" s="1132">
        <v>591.18317675514004</v>
      </c>
      <c r="J72" s="1132">
        <v>147.58922384000002</v>
      </c>
      <c r="K72" s="1132">
        <v>294.78530009914999</v>
      </c>
      <c r="L72" s="1132">
        <v>230.1268</v>
      </c>
      <c r="M72" s="1132">
        <v>672.5013239391501</v>
      </c>
      <c r="N72" s="1132">
        <v>265.19465000000002</v>
      </c>
      <c r="O72" s="1132">
        <v>361.83938214709997</v>
      </c>
      <c r="P72" s="1132">
        <v>444.57427201188489</v>
      </c>
      <c r="Q72" s="1132">
        <v>1071.608304158985</v>
      </c>
      <c r="R72" s="1132">
        <v>2852.9509998232352</v>
      </c>
      <c r="S72" s="1132"/>
      <c r="T72" s="1132">
        <v>170.30465999999998</v>
      </c>
      <c r="U72" s="1132">
        <v>331.78646790970004</v>
      </c>
      <c r="V72" s="1132">
        <v>697.16226000000006</v>
      </c>
      <c r="W72" s="1132">
        <v>1199.2533879097</v>
      </c>
      <c r="AM72" s="1132">
        <v>432.48639111</v>
      </c>
      <c r="AN72" s="1132">
        <v>371.901217969188</v>
      </c>
      <c r="AO72" s="1132">
        <v>447.94477389048097</v>
      </c>
      <c r="AP72" s="1132">
        <v>1252.332382969669</v>
      </c>
      <c r="AQ72" s="1132">
        <v>229.83698233000001</v>
      </c>
      <c r="AR72" s="1132">
        <v>424.66719406584002</v>
      </c>
      <c r="AS72" s="1132">
        <v>241.76219950000001</v>
      </c>
      <c r="AT72" s="1132">
        <v>896.26637589584004</v>
      </c>
      <c r="AU72" s="1132">
        <v>374.884325596476</v>
      </c>
      <c r="AV72" s="1132">
        <v>1063.9250786951638</v>
      </c>
      <c r="AW72" s="1132"/>
      <c r="AX72" s="1132">
        <v>193.30943569999997</v>
      </c>
      <c r="AY72" s="1132">
        <v>370.66358590522407</v>
      </c>
      <c r="AZ72" s="1132">
        <v>983.73652586694095</v>
      </c>
      <c r="BA72" s="1132">
        <v>1547.709547472165</v>
      </c>
      <c r="BB72" s="1132">
        <v>381.49723823710804</v>
      </c>
      <c r="BC72" s="1132">
        <v>393.77181629233598</v>
      </c>
      <c r="BD72" s="1132">
        <v>239.3197175</v>
      </c>
      <c r="BE72" s="1132">
        <v>1014.588772029444</v>
      </c>
      <c r="BF72" s="1132">
        <v>363.01626750262</v>
      </c>
      <c r="BG72" s="1132">
        <v>436.60937712129601</v>
      </c>
      <c r="BH72" s="1132">
        <v>274.34681251000001</v>
      </c>
      <c r="BI72" s="1132">
        <v>1073.9724571339161</v>
      </c>
      <c r="BN72" s="2668"/>
      <c r="BO72" s="1170"/>
      <c r="BP72" s="1170"/>
      <c r="BQ72" s="1170"/>
      <c r="BU72" s="1106"/>
      <c r="BV72" s="1106"/>
      <c r="BW72" s="1106"/>
      <c r="BX72" s="1106"/>
      <c r="BY72" s="1106"/>
      <c r="BZ72" s="1106"/>
      <c r="CA72" s="1106"/>
      <c r="CB72" s="1106"/>
      <c r="CC72" s="1107"/>
      <c r="CD72" s="1108"/>
      <c r="CE72" s="1106"/>
      <c r="CF72" s="1106"/>
      <c r="CG72" s="1106"/>
      <c r="CH72" s="1106"/>
      <c r="CI72" s="1106"/>
      <c r="CJ72" s="1106"/>
      <c r="CK72" s="1106"/>
      <c r="CL72" s="1106"/>
      <c r="CM72" s="1106"/>
      <c r="CN72" s="1106"/>
      <c r="CO72" s="1106"/>
      <c r="CP72" s="1106"/>
      <c r="CQ72" s="1106"/>
      <c r="CR72" s="1106"/>
      <c r="CS72" s="1106"/>
      <c r="CT72" s="1107"/>
      <c r="CU72" s="1106"/>
      <c r="CV72" s="1106"/>
      <c r="CW72" s="1106"/>
      <c r="CX72" s="1106"/>
      <c r="CY72" s="1106"/>
      <c r="CZ72" s="1106"/>
      <c r="DA72" s="1106"/>
      <c r="DB72" s="1106"/>
      <c r="DC72" s="1106"/>
      <c r="DD72" s="1106"/>
      <c r="DE72" s="1106"/>
      <c r="DF72" s="1106"/>
      <c r="DG72" s="1106"/>
      <c r="DH72" s="1106"/>
      <c r="DI72" s="1106"/>
      <c r="DJ72" s="1106"/>
      <c r="DK72" s="1107"/>
      <c r="DL72" s="1108"/>
      <c r="DM72" s="1106"/>
      <c r="DN72" s="1106"/>
      <c r="DO72" s="1106"/>
      <c r="DP72" s="1106"/>
      <c r="DQ72" s="1106"/>
      <c r="DR72" s="1106"/>
      <c r="DS72" s="1106"/>
      <c r="DT72" s="1106"/>
      <c r="DU72" s="1106"/>
      <c r="DV72" s="1106"/>
      <c r="DW72" s="1106"/>
      <c r="DX72" s="1106"/>
      <c r="DY72" s="1106"/>
      <c r="DZ72" s="1106"/>
      <c r="EA72" s="1106"/>
      <c r="EB72" s="1106"/>
      <c r="EC72" s="1107"/>
      <c r="ED72" s="1101"/>
      <c r="EE72" s="1090"/>
      <c r="EF72" s="1090"/>
      <c r="EG72" s="1090"/>
      <c r="EH72" s="1090"/>
      <c r="EI72" s="1090"/>
      <c r="EJ72" s="1090"/>
      <c r="EK72" s="1090"/>
      <c r="EL72" s="1090"/>
      <c r="EM72" s="1090"/>
      <c r="EN72" s="1090"/>
      <c r="EO72" s="1090"/>
      <c r="EP72" s="1090"/>
      <c r="EQ72" s="1090"/>
      <c r="ER72" s="1090"/>
      <c r="ES72" s="1090"/>
      <c r="ET72" s="1095"/>
      <c r="EU72" s="1096"/>
      <c r="EV72" s="1090"/>
      <c r="EW72" s="1090"/>
      <c r="EX72" s="1090"/>
      <c r="EY72" s="1090"/>
      <c r="EZ72" s="1090"/>
      <c r="FA72" s="1090"/>
      <c r="FB72" s="1090"/>
      <c r="FC72" s="1090"/>
      <c r="FD72" s="1090"/>
      <c r="FE72" s="1090"/>
      <c r="FF72" s="1090"/>
      <c r="FG72" s="1090"/>
      <c r="FH72" s="1090"/>
      <c r="FI72" s="1090"/>
      <c r="FJ72" s="1090"/>
      <c r="FK72" s="1095"/>
      <c r="FL72" s="1096">
        <v>1075.9543735967743</v>
      </c>
      <c r="FM72" s="1090">
        <v>1082.8405815874821</v>
      </c>
      <c r="FN72" s="1090">
        <v>748.32795667000005</v>
      </c>
      <c r="FO72" s="1090">
        <f t="shared" si="11"/>
        <v>2907.1229118542565</v>
      </c>
      <c r="FP72" s="1090">
        <v>1823.7905416088083</v>
      </c>
      <c r="FQ72" s="1090">
        <v>518.83840887000008</v>
      </c>
      <c r="FR72" s="1090">
        <v>1128.4149745921727</v>
      </c>
      <c r="FS72" s="1090">
        <f t="shared" si="12"/>
        <v>3471.043925070981</v>
      </c>
      <c r="FT72" s="1090">
        <v>622.13714692000008</v>
      </c>
      <c r="FU72" s="1090">
        <v>1547.0763149382853</v>
      </c>
      <c r="FV72" s="1090">
        <v>2501.4924705543135</v>
      </c>
      <c r="FW72" s="1090">
        <f t="shared" si="13"/>
        <v>4670.7059324125994</v>
      </c>
      <c r="FX72" s="1090">
        <v>779.53985889087221</v>
      </c>
      <c r="FY72" s="1090">
        <v>1411.2931779914618</v>
      </c>
      <c r="FZ72" s="1090">
        <v>1321.3309956362057</v>
      </c>
      <c r="GA72" s="1090">
        <v>3512.1640325185399</v>
      </c>
      <c r="GB72" s="1095">
        <v>14561.036801856375</v>
      </c>
      <c r="GC72" s="1096">
        <v>994.70456018457287</v>
      </c>
      <c r="GD72" s="1090">
        <v>1540.4259746988</v>
      </c>
      <c r="GE72" s="1090">
        <v>1554.812039552367</v>
      </c>
      <c r="GF72" s="1090">
        <f t="shared" si="10"/>
        <v>4089.94257443574</v>
      </c>
      <c r="GG72" s="1090"/>
      <c r="GH72" s="1090"/>
      <c r="GI72" s="1090"/>
      <c r="GJ72" s="1090"/>
      <c r="GK72" s="1090"/>
      <c r="GL72" s="1090"/>
      <c r="GM72" s="1090"/>
      <c r="GN72" s="1090"/>
      <c r="GO72" s="1090"/>
      <c r="GP72" s="1090"/>
      <c r="GQ72" s="1090"/>
      <c r="GR72" s="1090"/>
      <c r="GS72" s="1095"/>
      <c r="GT72" s="1096"/>
      <c r="GU72" s="1090"/>
      <c r="GV72" s="1090"/>
      <c r="GW72" s="1090"/>
      <c r="GX72" s="1090"/>
      <c r="GY72" s="1090"/>
      <c r="GZ72" s="1090"/>
      <c r="HA72" s="1090"/>
      <c r="HB72" s="1090"/>
      <c r="HC72" s="1090"/>
      <c r="HD72" s="1090"/>
      <c r="HE72" s="1090"/>
      <c r="HF72" s="1090"/>
      <c r="HG72" s="1090"/>
      <c r="HH72" s="1090"/>
      <c r="HI72" s="1090"/>
      <c r="HJ72" s="1095"/>
      <c r="HK72" s="1096"/>
      <c r="HL72" s="1090"/>
      <c r="HM72" s="1090"/>
      <c r="HN72" s="1090"/>
      <c r="HO72" s="1090"/>
      <c r="HP72" s="1090"/>
      <c r="HQ72" s="1090"/>
      <c r="HR72" s="1090"/>
      <c r="HS72" s="1090"/>
      <c r="HT72" s="1090"/>
      <c r="HU72" s="1090"/>
      <c r="HV72" s="1090"/>
      <c r="HW72" s="1090"/>
      <c r="HX72" s="1090"/>
      <c r="HY72" s="1090"/>
      <c r="HZ72" s="1090"/>
      <c r="IA72" s="1095"/>
      <c r="IB72" s="1096"/>
      <c r="IC72" s="1090"/>
      <c r="ID72" s="1090"/>
      <c r="IE72" s="1095"/>
    </row>
    <row r="73" spans="1:239" s="1097" customFormat="1" ht="24" hidden="1" customHeight="1">
      <c r="A73" s="1171" t="s">
        <v>914</v>
      </c>
      <c r="B73" s="1091">
        <v>0.20016210042539223</v>
      </c>
      <c r="C73" s="1091">
        <v>0.16654824958623424</v>
      </c>
      <c r="D73" s="1091">
        <v>0.34135321941205604</v>
      </c>
      <c r="E73" s="1091">
        <v>0.70806356942368254</v>
      </c>
      <c r="F73" s="1091">
        <v>0.18238952361542357</v>
      </c>
      <c r="G73" s="1091">
        <v>0.42331886626152732</v>
      </c>
      <c r="H73" s="1091">
        <v>0.2029241680230888</v>
      </c>
      <c r="I73" s="1091">
        <v>0.80863255790003963</v>
      </c>
      <c r="J73" s="1091">
        <v>0.20187558828598395</v>
      </c>
      <c r="K73" s="1091">
        <v>0.4032134211918505</v>
      </c>
      <c r="L73" s="1091">
        <v>0.31477218947051661</v>
      </c>
      <c r="M73" s="1091">
        <v>0.91986119894835128</v>
      </c>
      <c r="N73" s="1091">
        <v>0.36273871889917797</v>
      </c>
      <c r="O73" s="1091">
        <v>0.49493137937476911</v>
      </c>
      <c r="P73" s="1091">
        <v>0.60809787031950224</v>
      </c>
      <c r="Q73" s="1091">
        <v>1.4657679685934495</v>
      </c>
      <c r="R73" s="1091">
        <v>3.9023252948655234</v>
      </c>
      <c r="S73" s="1091"/>
      <c r="T73" s="1091">
        <v>0.19186230904420709</v>
      </c>
      <c r="U73" s="1091">
        <v>0.37378494424507691</v>
      </c>
      <c r="V73" s="1091">
        <v>0.78541104501825065</v>
      </c>
      <c r="W73" s="1091">
        <v>1.3510582983075345</v>
      </c>
      <c r="AM73" s="1091">
        <v>0.38405477913269265</v>
      </c>
      <c r="AN73" s="1091">
        <v>0.33025418385941285</v>
      </c>
      <c r="AO73" s="1091">
        <v>0.3977820683758731</v>
      </c>
      <c r="AP73" s="1091">
        <v>1.1120910313679786</v>
      </c>
      <c r="AQ73" s="1091">
        <v>0.20409888796436571</v>
      </c>
      <c r="AR73" s="1091">
        <v>0.3771112080619764</v>
      </c>
      <c r="AS73" s="1091">
        <v>0.21468867007191153</v>
      </c>
      <c r="AT73" s="1091">
        <v>0.79589876609825372</v>
      </c>
      <c r="AU73" s="1091">
        <v>0.33290323077621109</v>
      </c>
      <c r="AV73" s="1091">
        <v>0.94478235503155461</v>
      </c>
      <c r="AW73" s="1091"/>
      <c r="AX73" s="1091">
        <v>0.14497039202306308</v>
      </c>
      <c r="AY73" s="1091">
        <v>0.2779752843557376</v>
      </c>
      <c r="AZ73" s="1091">
        <v>0.73774293161591709</v>
      </c>
      <c r="BA73" s="1091">
        <v>1.1606886079947178</v>
      </c>
      <c r="BB73" s="1091">
        <v>0.28609986875539495</v>
      </c>
      <c r="BC73" s="1091">
        <v>0.29530506034958925</v>
      </c>
      <c r="BD73" s="1091">
        <v>0.17947532224276067</v>
      </c>
      <c r="BE73" s="1091">
        <v>0.76088025134774484</v>
      </c>
      <c r="BF73" s="1091">
        <v>0.27224025780239741</v>
      </c>
      <c r="BG73" s="1091">
        <v>0.32743064161880275</v>
      </c>
      <c r="BH73" s="1091">
        <v>0.20574352625795025</v>
      </c>
      <c r="BI73" s="1091">
        <v>0.80541442567915056</v>
      </c>
      <c r="BN73" s="2668"/>
      <c r="BO73" s="1170"/>
      <c r="BP73" s="1170"/>
      <c r="BQ73" s="1170"/>
      <c r="BU73" s="1106"/>
      <c r="BV73" s="1106"/>
      <c r="BW73" s="1106"/>
      <c r="BX73" s="1106"/>
      <c r="BY73" s="1106"/>
      <c r="BZ73" s="1106"/>
      <c r="CA73" s="1106"/>
      <c r="CB73" s="1106"/>
      <c r="CC73" s="1107"/>
      <c r="CD73" s="1108"/>
      <c r="CE73" s="1106"/>
      <c r="CF73" s="1106"/>
      <c r="CG73" s="1106"/>
      <c r="CH73" s="1106"/>
      <c r="CI73" s="1106"/>
      <c r="CJ73" s="1106"/>
      <c r="CK73" s="1106"/>
      <c r="CL73" s="1106"/>
      <c r="CM73" s="1106"/>
      <c r="CN73" s="1106"/>
      <c r="CO73" s="1106"/>
      <c r="CP73" s="1106"/>
      <c r="CQ73" s="1106"/>
      <c r="CR73" s="1106"/>
      <c r="CS73" s="1106"/>
      <c r="CT73" s="1107"/>
      <c r="CU73" s="1106"/>
      <c r="CV73" s="1106"/>
      <c r="CW73" s="1106"/>
      <c r="CX73" s="1106"/>
      <c r="CY73" s="1106"/>
      <c r="CZ73" s="1106"/>
      <c r="DA73" s="1106"/>
      <c r="DB73" s="1106"/>
      <c r="DC73" s="1106"/>
      <c r="DD73" s="1106"/>
      <c r="DE73" s="1106"/>
      <c r="DF73" s="1106"/>
      <c r="DG73" s="1106"/>
      <c r="DH73" s="1106"/>
      <c r="DI73" s="1106"/>
      <c r="DJ73" s="1106"/>
      <c r="DK73" s="1107"/>
      <c r="DL73" s="1108"/>
      <c r="DM73" s="1106"/>
      <c r="DN73" s="1106"/>
      <c r="DO73" s="1106"/>
      <c r="DP73" s="1106"/>
      <c r="DQ73" s="1106"/>
      <c r="DR73" s="1106"/>
      <c r="DS73" s="1106"/>
      <c r="DT73" s="1106"/>
      <c r="DU73" s="1106"/>
      <c r="DV73" s="1106"/>
      <c r="DW73" s="1106"/>
      <c r="DX73" s="1106"/>
      <c r="DY73" s="1106"/>
      <c r="DZ73" s="1106"/>
      <c r="EA73" s="1106"/>
      <c r="EB73" s="1106"/>
      <c r="EC73" s="1107"/>
      <c r="ED73" s="1101"/>
      <c r="EE73" s="1090"/>
      <c r="EF73" s="1090"/>
      <c r="EG73" s="1090"/>
      <c r="EH73" s="1090"/>
      <c r="EI73" s="1090"/>
      <c r="EJ73" s="1090"/>
      <c r="EK73" s="1090"/>
      <c r="EL73" s="1090"/>
      <c r="EM73" s="1090"/>
      <c r="EN73" s="1090"/>
      <c r="EO73" s="1090"/>
      <c r="EP73" s="1090"/>
      <c r="EQ73" s="1090"/>
      <c r="ER73" s="1090"/>
      <c r="ES73" s="1090"/>
      <c r="ET73" s="1095"/>
      <c r="EU73" s="1096"/>
      <c r="EV73" s="1090"/>
      <c r="EW73" s="1090"/>
      <c r="EX73" s="1090"/>
      <c r="EY73" s="1090"/>
      <c r="EZ73" s="1090"/>
      <c r="FA73" s="1090"/>
      <c r="FB73" s="1090"/>
      <c r="FC73" s="1090"/>
      <c r="FD73" s="1090"/>
      <c r="FE73" s="1090"/>
      <c r="FF73" s="1090"/>
      <c r="FG73" s="1090"/>
      <c r="FH73" s="1090"/>
      <c r="FI73" s="1090"/>
      <c r="FJ73" s="1090"/>
      <c r="FK73" s="1095"/>
      <c r="FL73" s="1096">
        <v>0.17632170885158982</v>
      </c>
      <c r="FM73" s="1090">
        <v>0.17745018417565975</v>
      </c>
      <c r="FN73" s="1090">
        <v>0.12263202542724294</v>
      </c>
      <c r="FO73" s="1090">
        <f t="shared" si="11"/>
        <v>0.47640391845449248</v>
      </c>
      <c r="FP73" s="1090">
        <v>0.29887314255608477</v>
      </c>
      <c r="FQ73" s="1090">
        <v>8.5024492780288036E-2</v>
      </c>
      <c r="FR73" s="1090">
        <v>0.1849186745239991</v>
      </c>
      <c r="FS73" s="1090">
        <f t="shared" si="12"/>
        <v>0.5688163098603719</v>
      </c>
      <c r="FT73" s="1090">
        <v>0.10195254332048183</v>
      </c>
      <c r="FU73" s="1090">
        <v>0.25352667944632318</v>
      </c>
      <c r="FV73" s="1090">
        <v>0.4099313483090285</v>
      </c>
      <c r="FW73" s="1090">
        <f t="shared" si="13"/>
        <v>0.76541057107583355</v>
      </c>
      <c r="FX73" s="1090">
        <v>0.12774686679146918</v>
      </c>
      <c r="FY73" s="1090">
        <v>0.23127525752063313</v>
      </c>
      <c r="FZ73" s="1090">
        <v>0.21653273115134894</v>
      </c>
      <c r="GA73" s="1090">
        <v>0.57555485546345131</v>
      </c>
      <c r="GB73" s="1095">
        <v>2.3861856548541489</v>
      </c>
      <c r="GC73" s="1096">
        <v>0.12419516384982289</v>
      </c>
      <c r="GD73" s="1090">
        <v>0.19233193853131764</v>
      </c>
      <c r="GE73" s="1090">
        <v>0.19412812983591102</v>
      </c>
      <c r="GF73" s="1090">
        <f t="shared" si="10"/>
        <v>0.51065523221705156</v>
      </c>
      <c r="GG73" s="1090"/>
      <c r="GH73" s="1090"/>
      <c r="GI73" s="1090"/>
      <c r="GJ73" s="1090"/>
      <c r="GK73" s="1090"/>
      <c r="GL73" s="1090"/>
      <c r="GM73" s="1090"/>
      <c r="GN73" s="1090"/>
      <c r="GO73" s="1090"/>
      <c r="GP73" s="1090"/>
      <c r="GQ73" s="1090"/>
      <c r="GR73" s="1090"/>
      <c r="GS73" s="1095"/>
      <c r="GT73" s="1096"/>
      <c r="GU73" s="1090"/>
      <c r="GV73" s="1090"/>
      <c r="GW73" s="1090"/>
      <c r="GX73" s="1090"/>
      <c r="GY73" s="1090"/>
      <c r="GZ73" s="1090"/>
      <c r="HA73" s="1090"/>
      <c r="HB73" s="1090"/>
      <c r="HC73" s="1090"/>
      <c r="HD73" s="1090"/>
      <c r="HE73" s="1090"/>
      <c r="HF73" s="1090"/>
      <c r="HG73" s="1090"/>
      <c r="HH73" s="1090"/>
      <c r="HI73" s="1090"/>
      <c r="HJ73" s="1095"/>
      <c r="HK73" s="1096"/>
      <c r="HL73" s="1090"/>
      <c r="HM73" s="1090"/>
      <c r="HN73" s="1090"/>
      <c r="HO73" s="1090"/>
      <c r="HP73" s="1090"/>
      <c r="HQ73" s="1090"/>
      <c r="HR73" s="1090"/>
      <c r="HS73" s="1090"/>
      <c r="HT73" s="1090"/>
      <c r="HU73" s="1090"/>
      <c r="HV73" s="1090"/>
      <c r="HW73" s="1090"/>
      <c r="HX73" s="1090"/>
      <c r="HY73" s="1090"/>
      <c r="HZ73" s="1090"/>
      <c r="IA73" s="1095"/>
      <c r="IB73" s="1096"/>
      <c r="IC73" s="1090"/>
      <c r="ID73" s="1090"/>
      <c r="IE73" s="1095"/>
    </row>
    <row r="74" spans="1:239" s="1097" customFormat="1" ht="24" hidden="1" customHeight="1">
      <c r="A74" s="1151" t="s">
        <v>920</v>
      </c>
      <c r="B74" s="1132">
        <v>927.97804764399996</v>
      </c>
      <c r="C74" s="1132">
        <v>1012.5698942500001</v>
      </c>
      <c r="D74" s="1132">
        <v>1414.8209432188</v>
      </c>
      <c r="E74" s="1132">
        <v>3355.3688851127999</v>
      </c>
      <c r="F74" s="1132">
        <v>929.84619828313748</v>
      </c>
      <c r="G74" s="1132">
        <v>1429.2777026640981</v>
      </c>
      <c r="H74" s="1132">
        <v>1454.8051191722031</v>
      </c>
      <c r="I74" s="1132">
        <v>3813.929020119439</v>
      </c>
      <c r="J74" s="1132">
        <v>1053.4138738219708</v>
      </c>
      <c r="K74" s="1132">
        <v>1270.0670013946499</v>
      </c>
      <c r="L74" s="1132">
        <v>1256.0129174828969</v>
      </c>
      <c r="M74" s="1132">
        <v>3579.4937926995176</v>
      </c>
      <c r="N74" s="1132">
        <v>1230.6750683800001</v>
      </c>
      <c r="O74" s="1132">
        <v>1432.4697051593066</v>
      </c>
      <c r="P74" s="1132">
        <v>2096.1560310393934</v>
      </c>
      <c r="Q74" s="1132">
        <v>4759.300804578701</v>
      </c>
      <c r="R74" s="1132">
        <v>15508.092502510459</v>
      </c>
      <c r="S74" s="1132"/>
      <c r="T74" s="1132">
        <v>1151.8507963800002</v>
      </c>
      <c r="U74" s="1132">
        <v>1357.5713665810313</v>
      </c>
      <c r="V74" s="1132">
        <v>1590.6917766840656</v>
      </c>
      <c r="W74" s="1132">
        <v>4100.1139396450963</v>
      </c>
      <c r="AM74" s="1132">
        <v>1727.2092991152408</v>
      </c>
      <c r="AN74" s="1132">
        <v>1850.6842976220196</v>
      </c>
      <c r="AO74" s="1132">
        <v>1973.6643908180663</v>
      </c>
      <c r="AP74" s="1132">
        <v>5551.5579875553276</v>
      </c>
      <c r="AQ74" s="1132">
        <v>1609.2519544499573</v>
      </c>
      <c r="AR74" s="1132">
        <v>1943.5285713667902</v>
      </c>
      <c r="AS74" s="1132">
        <v>1789.3529235597555</v>
      </c>
      <c r="AT74" s="1132">
        <v>5342.1334493765025</v>
      </c>
      <c r="AU74" s="1132">
        <v>2766.4723253411707</v>
      </c>
      <c r="AV74" s="1132">
        <v>6952.2623729969528</v>
      </c>
      <c r="AW74" s="1132"/>
      <c r="AX74" s="1132">
        <v>1950.3052038443072</v>
      </c>
      <c r="AY74" s="1132">
        <v>2168.893852012764</v>
      </c>
      <c r="AZ74" s="1132">
        <v>3031.4827798512861</v>
      </c>
      <c r="BA74" s="1132">
        <v>7150.6818357083575</v>
      </c>
      <c r="BB74" s="1132">
        <v>2357.4113583708063</v>
      </c>
      <c r="BC74" s="1132">
        <v>2230.0124166109481</v>
      </c>
      <c r="BD74" s="1132">
        <v>2341.9512362281239</v>
      </c>
      <c r="BE74" s="1132">
        <v>6929.3750112098787</v>
      </c>
      <c r="BF74" s="1132">
        <v>2442.4829040422146</v>
      </c>
      <c r="BG74" s="1132">
        <v>2393.2930195314757</v>
      </c>
      <c r="BH74" s="1132">
        <v>2266.4424811460158</v>
      </c>
      <c r="BI74" s="1132">
        <v>7102.2184047197061</v>
      </c>
      <c r="BN74" s="2668"/>
      <c r="BO74" s="1170"/>
      <c r="BP74" s="1170"/>
      <c r="BQ74" s="1170"/>
      <c r="BU74" s="1106"/>
      <c r="BV74" s="1106"/>
      <c r="BW74" s="1106"/>
      <c r="BX74" s="1106"/>
      <c r="BY74" s="1106"/>
      <c r="BZ74" s="1106"/>
      <c r="CA74" s="1106"/>
      <c r="CB74" s="1106"/>
      <c r="CC74" s="1107"/>
      <c r="CD74" s="1108"/>
      <c r="CE74" s="1106"/>
      <c r="CF74" s="1106"/>
      <c r="CG74" s="1106"/>
      <c r="CH74" s="1106"/>
      <c r="CI74" s="1106"/>
      <c r="CJ74" s="1106"/>
      <c r="CK74" s="1106"/>
      <c r="CL74" s="1106"/>
      <c r="CM74" s="1106"/>
      <c r="CN74" s="1106"/>
      <c r="CO74" s="1106"/>
      <c r="CP74" s="1106"/>
      <c r="CQ74" s="1106"/>
      <c r="CR74" s="1106"/>
      <c r="CS74" s="1106"/>
      <c r="CT74" s="1107"/>
      <c r="CU74" s="1106"/>
      <c r="CV74" s="1106"/>
      <c r="CW74" s="1106"/>
      <c r="CX74" s="1106"/>
      <c r="CY74" s="1106"/>
      <c r="CZ74" s="1106"/>
      <c r="DA74" s="1106"/>
      <c r="DB74" s="1106"/>
      <c r="DC74" s="1106"/>
      <c r="DD74" s="1106"/>
      <c r="DE74" s="1106"/>
      <c r="DF74" s="1106"/>
      <c r="DG74" s="1106"/>
      <c r="DH74" s="1106"/>
      <c r="DI74" s="1106"/>
      <c r="DJ74" s="1106"/>
      <c r="DK74" s="1107"/>
      <c r="DL74" s="1108"/>
      <c r="DM74" s="1106"/>
      <c r="DN74" s="1106"/>
      <c r="DO74" s="1106"/>
      <c r="DP74" s="1106"/>
      <c r="DQ74" s="1106"/>
      <c r="DR74" s="1106"/>
      <c r="DS74" s="1106"/>
      <c r="DT74" s="1106"/>
      <c r="DU74" s="1106"/>
      <c r="DV74" s="1106"/>
      <c r="DW74" s="1106"/>
      <c r="DX74" s="1106"/>
      <c r="DY74" s="1106"/>
      <c r="DZ74" s="1106"/>
      <c r="EA74" s="1106"/>
      <c r="EB74" s="1106"/>
      <c r="EC74" s="1107"/>
      <c r="ED74" s="1101"/>
      <c r="EE74" s="1090"/>
      <c r="EF74" s="1090"/>
      <c r="EG74" s="1090"/>
      <c r="EH74" s="1090"/>
      <c r="EI74" s="1090"/>
      <c r="EJ74" s="1090"/>
      <c r="EK74" s="1090"/>
      <c r="EL74" s="1090"/>
      <c r="EM74" s="1090"/>
      <c r="EN74" s="1090"/>
      <c r="EO74" s="1090"/>
      <c r="EP74" s="1090"/>
      <c r="EQ74" s="1090"/>
      <c r="ER74" s="1090"/>
      <c r="ES74" s="1090"/>
      <c r="ET74" s="1095"/>
      <c r="EU74" s="1096"/>
      <c r="EV74" s="1090"/>
      <c r="EW74" s="1090"/>
      <c r="EX74" s="1090"/>
      <c r="EY74" s="1090"/>
      <c r="EZ74" s="1090"/>
      <c r="FA74" s="1090"/>
      <c r="FB74" s="1090"/>
      <c r="FC74" s="1090"/>
      <c r="FD74" s="1090"/>
      <c r="FE74" s="1090"/>
      <c r="FF74" s="1090"/>
      <c r="FG74" s="1090"/>
      <c r="FH74" s="1090"/>
      <c r="FI74" s="1090"/>
      <c r="FJ74" s="1090"/>
      <c r="FK74" s="1095"/>
      <c r="FL74" s="1096">
        <v>5163.2361648039196</v>
      </c>
      <c r="FM74" s="1090">
        <v>5418.9794844043845</v>
      </c>
      <c r="FN74" s="1090">
        <v>6951.2124839891358</v>
      </c>
      <c r="FO74" s="1090">
        <f t="shared" si="11"/>
        <v>17533.428133197438</v>
      </c>
      <c r="FP74" s="1090">
        <v>8713.6547678702664</v>
      </c>
      <c r="FQ74" s="1090">
        <v>6028.7093069905468</v>
      </c>
      <c r="FR74" s="1090">
        <v>8917.3895405449584</v>
      </c>
      <c r="FS74" s="1090">
        <f t="shared" si="12"/>
        <v>23659.753615405771</v>
      </c>
      <c r="FT74" s="1090">
        <v>7217.0961493827281</v>
      </c>
      <c r="FU74" s="1090">
        <v>7759.9711903607194</v>
      </c>
      <c r="FV74" s="1090">
        <v>10469.000303541896</v>
      </c>
      <c r="FW74" s="1090">
        <f t="shared" si="13"/>
        <v>25446.067643285343</v>
      </c>
      <c r="FX74" s="1090">
        <v>7625.4050244935379</v>
      </c>
      <c r="FY74" s="1090">
        <v>9184.3674550127907</v>
      </c>
      <c r="FZ74" s="1090">
        <v>12083.648495183177</v>
      </c>
      <c r="GA74" s="1090">
        <v>28893.420974689503</v>
      </c>
      <c r="GB74" s="1095">
        <v>95532.670366578066</v>
      </c>
      <c r="GC74" s="1096">
        <v>8068.1970636997985</v>
      </c>
      <c r="GD74" s="1090">
        <v>7895.1729781257463</v>
      </c>
      <c r="GE74" s="1090">
        <v>11187.045248278813</v>
      </c>
      <c r="GF74" s="1090">
        <f t="shared" si="10"/>
        <v>27150.415290104356</v>
      </c>
      <c r="GG74" s="1090"/>
      <c r="GH74" s="1090"/>
      <c r="GI74" s="1090"/>
      <c r="GJ74" s="1090"/>
      <c r="GK74" s="1090"/>
      <c r="GL74" s="1090"/>
      <c r="GM74" s="1090"/>
      <c r="GN74" s="1090"/>
      <c r="GO74" s="1090"/>
      <c r="GP74" s="1090"/>
      <c r="GQ74" s="1090"/>
      <c r="GR74" s="1090"/>
      <c r="GS74" s="1095"/>
      <c r="GT74" s="1096"/>
      <c r="GU74" s="1090"/>
      <c r="GV74" s="1090"/>
      <c r="GW74" s="1090"/>
      <c r="GX74" s="1090"/>
      <c r="GY74" s="1090"/>
      <c r="GZ74" s="1090"/>
      <c r="HA74" s="1090"/>
      <c r="HB74" s="1090"/>
      <c r="HC74" s="1090"/>
      <c r="HD74" s="1090"/>
      <c r="HE74" s="1090"/>
      <c r="HF74" s="1090"/>
      <c r="HG74" s="1090"/>
      <c r="HH74" s="1090"/>
      <c r="HI74" s="1090"/>
      <c r="HJ74" s="1095"/>
      <c r="HK74" s="1096"/>
      <c r="HL74" s="1090"/>
      <c r="HM74" s="1090"/>
      <c r="HN74" s="1090"/>
      <c r="HO74" s="1090"/>
      <c r="HP74" s="1090"/>
      <c r="HQ74" s="1090"/>
      <c r="HR74" s="1090"/>
      <c r="HS74" s="1090"/>
      <c r="HT74" s="1090"/>
      <c r="HU74" s="1090"/>
      <c r="HV74" s="1090"/>
      <c r="HW74" s="1090"/>
      <c r="HX74" s="1090"/>
      <c r="HY74" s="1090"/>
      <c r="HZ74" s="1090"/>
      <c r="IA74" s="1095"/>
      <c r="IB74" s="1096"/>
      <c r="IC74" s="1090"/>
      <c r="ID74" s="1090"/>
      <c r="IE74" s="1095"/>
    </row>
    <row r="75" spans="1:239" s="1097" customFormat="1" ht="24" hidden="1" customHeight="1">
      <c r="A75" s="1171" t="s">
        <v>914</v>
      </c>
      <c r="B75" s="1091">
        <v>1.2693075375726655</v>
      </c>
      <c r="C75" s="1091">
        <v>1.3850140122967078</v>
      </c>
      <c r="D75" s="1091">
        <v>1.9352213041059239</v>
      </c>
      <c r="E75" s="1091">
        <v>4.5895428539752974</v>
      </c>
      <c r="F75" s="1091">
        <v>1.2718628325967218</v>
      </c>
      <c r="G75" s="1091">
        <v>1.9549955582268914</v>
      </c>
      <c r="H75" s="1091">
        <v>1.9899124857024486</v>
      </c>
      <c r="I75" s="1091">
        <v>5.2167708765260628</v>
      </c>
      <c r="J75" s="1091">
        <v>1.4408812510388198</v>
      </c>
      <c r="K75" s="1091">
        <v>1.7372238731136382</v>
      </c>
      <c r="L75" s="1091">
        <v>1.7180004069032497</v>
      </c>
      <c r="M75" s="1091">
        <v>4.8961055310557082</v>
      </c>
      <c r="N75" s="1091">
        <v>1.6833427736393605</v>
      </c>
      <c r="O75" s="1091">
        <v>1.9593616451590183</v>
      </c>
      <c r="P75" s="1091">
        <v>2.8671655077205176</v>
      </c>
      <c r="Q75" s="1091">
        <v>6.5098699265188982</v>
      </c>
      <c r="R75" s="1091">
        <v>21.212289188075967</v>
      </c>
      <c r="S75" s="1091"/>
      <c r="T75" s="1091">
        <v>1.297655351696634</v>
      </c>
      <c r="U75" s="1091">
        <v>1.5294166177516011</v>
      </c>
      <c r="V75" s="1091">
        <v>1.7920460735028454</v>
      </c>
      <c r="W75" s="1091">
        <v>4.6191180429510794</v>
      </c>
      <c r="AM75" s="1091">
        <v>1.5337892694961581</v>
      </c>
      <c r="AN75" s="1091">
        <v>1.643437027794914</v>
      </c>
      <c r="AO75" s="1091">
        <v>1.7526453023232857</v>
      </c>
      <c r="AP75" s="1091">
        <v>4.9298715996143594</v>
      </c>
      <c r="AQ75" s="1091">
        <v>1.4290412753772357</v>
      </c>
      <c r="AR75" s="1091">
        <v>1.7258842163764245</v>
      </c>
      <c r="AS75" s="1091">
        <v>1.5889737942607138</v>
      </c>
      <c r="AT75" s="1091">
        <v>4.7438992860143729</v>
      </c>
      <c r="AU75" s="1091">
        <v>2.4566713305329788</v>
      </c>
      <c r="AV75" s="1091">
        <v>6.1737193239330512</v>
      </c>
      <c r="AW75" s="1091"/>
      <c r="AX75" s="1091">
        <v>1.4626110150397034</v>
      </c>
      <c r="AY75" s="1091">
        <v>1.6265392883907832</v>
      </c>
      <c r="AZ75" s="1091">
        <v>2.2734288443541617</v>
      </c>
      <c r="BA75" s="1091">
        <v>5.3625791477846487</v>
      </c>
      <c r="BB75" s="1091">
        <v>1.7679160230595898</v>
      </c>
      <c r="BC75" s="1091">
        <v>1.6723745174762181</v>
      </c>
      <c r="BD75" s="1091">
        <v>1.7563218659527049</v>
      </c>
      <c r="BE75" s="1091">
        <v>5.1966124064885131</v>
      </c>
      <c r="BF75" s="1091">
        <v>1.8317145400917931</v>
      </c>
      <c r="BG75" s="1091">
        <v>1.7948251000328097</v>
      </c>
      <c r="BH75" s="1091">
        <v>1.6996948638315319</v>
      </c>
      <c r="BI75" s="1091">
        <v>5.3262345039561341</v>
      </c>
      <c r="BN75" s="2668"/>
      <c r="BO75" s="1170"/>
      <c r="BP75" s="1170"/>
      <c r="BQ75" s="1170"/>
      <c r="BU75" s="1106"/>
      <c r="BV75" s="1106"/>
      <c r="BW75" s="1106"/>
      <c r="BX75" s="1106"/>
      <c r="BY75" s="1106"/>
      <c r="BZ75" s="1106"/>
      <c r="CA75" s="1106"/>
      <c r="CB75" s="1106"/>
      <c r="CC75" s="1107"/>
      <c r="CD75" s="1108"/>
      <c r="CE75" s="1106"/>
      <c r="CF75" s="1106"/>
      <c r="CG75" s="1106"/>
      <c r="CH75" s="1106"/>
      <c r="CI75" s="1106"/>
      <c r="CJ75" s="1106"/>
      <c r="CK75" s="1106"/>
      <c r="CL75" s="1106"/>
      <c r="CM75" s="1106"/>
      <c r="CN75" s="1106"/>
      <c r="CO75" s="1106"/>
      <c r="CP75" s="1106"/>
      <c r="CQ75" s="1106"/>
      <c r="CR75" s="1106"/>
      <c r="CS75" s="1106"/>
      <c r="CT75" s="1107"/>
      <c r="CU75" s="1106"/>
      <c r="CV75" s="1106"/>
      <c r="CW75" s="1106"/>
      <c r="CX75" s="1106"/>
      <c r="CY75" s="1106"/>
      <c r="CZ75" s="1106"/>
      <c r="DA75" s="1106"/>
      <c r="DB75" s="1106"/>
      <c r="DC75" s="1106"/>
      <c r="DD75" s="1106"/>
      <c r="DE75" s="1106"/>
      <c r="DF75" s="1106"/>
      <c r="DG75" s="1106"/>
      <c r="DH75" s="1106"/>
      <c r="DI75" s="1106"/>
      <c r="DJ75" s="1106"/>
      <c r="DK75" s="1107"/>
      <c r="DL75" s="1108"/>
      <c r="DM75" s="1106"/>
      <c r="DN75" s="1106"/>
      <c r="DO75" s="1106"/>
      <c r="DP75" s="1106"/>
      <c r="DQ75" s="1106"/>
      <c r="DR75" s="1106"/>
      <c r="DS75" s="1106"/>
      <c r="DT75" s="1106"/>
      <c r="DU75" s="1106"/>
      <c r="DV75" s="1106"/>
      <c r="DW75" s="1106"/>
      <c r="DX75" s="1106"/>
      <c r="DY75" s="1106"/>
      <c r="DZ75" s="1106"/>
      <c r="EA75" s="1106"/>
      <c r="EB75" s="1106"/>
      <c r="EC75" s="1107"/>
      <c r="ED75" s="1101"/>
      <c r="EE75" s="1090"/>
      <c r="EF75" s="1090"/>
      <c r="EG75" s="1090"/>
      <c r="EH75" s="1090"/>
      <c r="EI75" s="1090"/>
      <c r="EJ75" s="1090"/>
      <c r="EK75" s="1090"/>
      <c r="EL75" s="1090"/>
      <c r="EM75" s="1090"/>
      <c r="EN75" s="1090"/>
      <c r="EO75" s="1090"/>
      <c r="EP75" s="1090"/>
      <c r="EQ75" s="1090"/>
      <c r="ER75" s="1090"/>
      <c r="ES75" s="1090"/>
      <c r="ET75" s="1095"/>
      <c r="EU75" s="1096"/>
      <c r="EV75" s="1090"/>
      <c r="EW75" s="1090"/>
      <c r="EX75" s="1090"/>
      <c r="EY75" s="1090"/>
      <c r="EZ75" s="1090"/>
      <c r="FA75" s="1090"/>
      <c r="FB75" s="1090"/>
      <c r="FC75" s="1090"/>
      <c r="FD75" s="1090"/>
      <c r="FE75" s="1090"/>
      <c r="FF75" s="1090"/>
      <c r="FG75" s="1090"/>
      <c r="FH75" s="1090"/>
      <c r="FI75" s="1090"/>
      <c r="FJ75" s="1090"/>
      <c r="FK75" s="1095"/>
      <c r="FL75" s="1096">
        <v>0.84612381911626944</v>
      </c>
      <c r="FM75" s="1090">
        <v>0.88803368095231727</v>
      </c>
      <c r="FN75" s="1090">
        <v>1.1391279164285406</v>
      </c>
      <c r="FO75" s="1090">
        <f t="shared" si="11"/>
        <v>2.8732854164971275</v>
      </c>
      <c r="FP75" s="1090">
        <v>1.4279476311599379</v>
      </c>
      <c r="FQ75" s="1090">
        <v>0.98795297761987177</v>
      </c>
      <c r="FR75" s="1090">
        <v>1.4613346075522606</v>
      </c>
      <c r="FS75" s="1090">
        <f t="shared" si="12"/>
        <v>3.8772352163320702</v>
      </c>
      <c r="FT75" s="1090">
        <v>1.1826995244709944</v>
      </c>
      <c r="FU75" s="1090">
        <v>1.2716630133205584</v>
      </c>
      <c r="FV75" s="1090">
        <v>1.7156043683503774</v>
      </c>
      <c r="FW75" s="1090">
        <f t="shared" si="13"/>
        <v>4.16996690614193</v>
      </c>
      <c r="FX75" s="1090">
        <v>1.2496110221752537</v>
      </c>
      <c r="FY75" s="1090">
        <v>1.5050855353422927</v>
      </c>
      <c r="FZ75" s="1090">
        <v>1.9802043693640015</v>
      </c>
      <c r="GA75" s="1090">
        <v>4.7349009268815472</v>
      </c>
      <c r="GB75" s="1095">
        <v>15.655388465852676</v>
      </c>
      <c r="GC75" s="1096">
        <v>1.0073654996745205</v>
      </c>
      <c r="GD75" s="1090">
        <v>0.98576234682092567</v>
      </c>
      <c r="GE75" s="1090">
        <v>1.3967734473315006</v>
      </c>
      <c r="GF75" s="1090">
        <f t="shared" si="10"/>
        <v>3.3899012938269468</v>
      </c>
      <c r="GG75" s="1090"/>
      <c r="GH75" s="1090"/>
      <c r="GI75" s="1090"/>
      <c r="GJ75" s="1090"/>
      <c r="GK75" s="1090"/>
      <c r="GL75" s="1090"/>
      <c r="GM75" s="1090"/>
      <c r="GN75" s="1090"/>
      <c r="GO75" s="1090"/>
      <c r="GP75" s="1090"/>
      <c r="GQ75" s="1090"/>
      <c r="GR75" s="1090"/>
      <c r="GS75" s="1095"/>
      <c r="GT75" s="1096"/>
      <c r="GU75" s="1090"/>
      <c r="GV75" s="1090"/>
      <c r="GW75" s="1090"/>
      <c r="GX75" s="1090"/>
      <c r="GY75" s="1090"/>
      <c r="GZ75" s="1090"/>
      <c r="HA75" s="1090"/>
      <c r="HB75" s="1090"/>
      <c r="HC75" s="1090"/>
      <c r="HD75" s="1090"/>
      <c r="HE75" s="1090"/>
      <c r="HF75" s="1090"/>
      <c r="HG75" s="1090"/>
      <c r="HH75" s="1090"/>
      <c r="HI75" s="1090"/>
      <c r="HJ75" s="1095"/>
      <c r="HK75" s="1096"/>
      <c r="HL75" s="1090"/>
      <c r="HM75" s="1090"/>
      <c r="HN75" s="1090"/>
      <c r="HO75" s="1090"/>
      <c r="HP75" s="1090"/>
      <c r="HQ75" s="1090"/>
      <c r="HR75" s="1090"/>
      <c r="HS75" s="1090"/>
      <c r="HT75" s="1090"/>
      <c r="HU75" s="1090"/>
      <c r="HV75" s="1090"/>
      <c r="HW75" s="1090"/>
      <c r="HX75" s="1090"/>
      <c r="HY75" s="1090"/>
      <c r="HZ75" s="1090"/>
      <c r="IA75" s="1095"/>
      <c r="IB75" s="1096"/>
      <c r="IC75" s="1090"/>
      <c r="ID75" s="1090"/>
      <c r="IE75" s="1095"/>
    </row>
    <row r="76" spans="1:239" s="1097" customFormat="1" ht="24" hidden="1" customHeight="1">
      <c r="A76" s="1151" t="s">
        <v>921</v>
      </c>
      <c r="B76" s="1132">
        <v>927.97804764399996</v>
      </c>
      <c r="C76" s="1132">
        <v>1012.5698942500001</v>
      </c>
      <c r="D76" s="1132">
        <v>1363.9424113099601</v>
      </c>
      <c r="E76" s="1132">
        <v>3304.4903532039598</v>
      </c>
      <c r="F76" s="1132">
        <v>929.84619828313748</v>
      </c>
      <c r="G76" s="1132">
        <v>1368.1178101560981</v>
      </c>
      <c r="H76" s="1132">
        <v>1454.8051191722031</v>
      </c>
      <c r="I76" s="1132">
        <v>3752.7691276114388</v>
      </c>
      <c r="J76" s="1132">
        <v>1053.4138738219708</v>
      </c>
      <c r="K76" s="1132">
        <v>1222.70892811915</v>
      </c>
      <c r="L76" s="1132">
        <v>1256.0129174828969</v>
      </c>
      <c r="M76" s="1132">
        <v>3532.1357194240177</v>
      </c>
      <c r="N76" s="1132">
        <v>1230.6750683800001</v>
      </c>
      <c r="O76" s="1132">
        <v>1376.9735723848066</v>
      </c>
      <c r="P76" s="1132">
        <v>2040.834370592064</v>
      </c>
      <c r="Q76" s="1132">
        <v>4648.4830113568714</v>
      </c>
      <c r="R76" s="1132">
        <v>15237.878211596289</v>
      </c>
      <c r="S76" s="1132"/>
      <c r="T76" s="1132">
        <v>1151.8507963800002</v>
      </c>
      <c r="U76" s="1132">
        <v>1218.9768254752312</v>
      </c>
      <c r="V76" s="1132">
        <v>1590.6917766840656</v>
      </c>
      <c r="W76" s="1132">
        <v>3961.5193985392966</v>
      </c>
      <c r="AM76" s="1132">
        <v>1727.2092991152408</v>
      </c>
      <c r="AN76" s="1132">
        <v>1523.5055342768296</v>
      </c>
      <c r="AO76" s="1132">
        <v>1899.3426446174524</v>
      </c>
      <c r="AP76" s="1132">
        <v>5150.057478009523</v>
      </c>
      <c r="AQ76" s="1132">
        <v>1609.2519544499573</v>
      </c>
      <c r="AR76" s="1132">
        <v>1729.6996359192703</v>
      </c>
      <c r="AS76" s="1132">
        <v>1789.3529235597555</v>
      </c>
      <c r="AT76" s="1132">
        <v>5128.3045139289825</v>
      </c>
      <c r="AU76" s="1132">
        <v>2642.41768989202</v>
      </c>
      <c r="AV76" s="1132">
        <v>6741.0670548831531</v>
      </c>
      <c r="AW76" s="1132"/>
      <c r="AX76" s="1132">
        <v>1950.3052038443072</v>
      </c>
      <c r="AY76" s="1132">
        <v>2116.382619674182</v>
      </c>
      <c r="AZ76" s="1132">
        <v>2977.1475405461811</v>
      </c>
      <c r="BA76" s="1132">
        <v>7043.8353640646701</v>
      </c>
      <c r="BB76" s="1132">
        <v>2304.1354861889881</v>
      </c>
      <c r="BC76" s="1132">
        <v>2173.1605938659559</v>
      </c>
      <c r="BD76" s="1132">
        <v>2341.9512362281239</v>
      </c>
      <c r="BE76" s="1132">
        <v>6819.2473162830684</v>
      </c>
      <c r="BF76" s="1132">
        <v>2382.1528402607446</v>
      </c>
      <c r="BG76" s="1132">
        <v>2288.8785392777954</v>
      </c>
      <c r="BH76" s="1132">
        <v>2266.4424811460158</v>
      </c>
      <c r="BI76" s="1132">
        <v>6937.4738606845558</v>
      </c>
      <c r="BN76" s="2668"/>
      <c r="BO76" s="1170"/>
      <c r="BP76" s="1170"/>
      <c r="BQ76" s="1170"/>
      <c r="BU76" s="1106"/>
      <c r="BV76" s="1106"/>
      <c r="BW76" s="1106"/>
      <c r="BX76" s="1106"/>
      <c r="BY76" s="1106"/>
      <c r="BZ76" s="1106"/>
      <c r="CA76" s="1106"/>
      <c r="CB76" s="1106"/>
      <c r="CC76" s="1107"/>
      <c r="CD76" s="1108"/>
      <c r="CE76" s="1106"/>
      <c r="CF76" s="1106"/>
      <c r="CG76" s="1106"/>
      <c r="CH76" s="1106"/>
      <c r="CI76" s="1106"/>
      <c r="CJ76" s="1106"/>
      <c r="CK76" s="1106"/>
      <c r="CL76" s="1106"/>
      <c r="CM76" s="1106"/>
      <c r="CN76" s="1106"/>
      <c r="CO76" s="1106"/>
      <c r="CP76" s="1106"/>
      <c r="CQ76" s="1106"/>
      <c r="CR76" s="1106"/>
      <c r="CS76" s="1106"/>
      <c r="CT76" s="1107"/>
      <c r="CU76" s="1106"/>
      <c r="CV76" s="1106"/>
      <c r="CW76" s="1106"/>
      <c r="CX76" s="1106"/>
      <c r="CY76" s="1106"/>
      <c r="CZ76" s="1106"/>
      <c r="DA76" s="1106"/>
      <c r="DB76" s="1106"/>
      <c r="DC76" s="1106"/>
      <c r="DD76" s="1106"/>
      <c r="DE76" s="1106"/>
      <c r="DF76" s="1106"/>
      <c r="DG76" s="1106"/>
      <c r="DH76" s="1106"/>
      <c r="DI76" s="1106"/>
      <c r="DJ76" s="1106"/>
      <c r="DK76" s="1107"/>
      <c r="DL76" s="1108"/>
      <c r="DM76" s="1106"/>
      <c r="DN76" s="1106"/>
      <c r="DO76" s="1106"/>
      <c r="DP76" s="1106"/>
      <c r="DQ76" s="1106"/>
      <c r="DR76" s="1106"/>
      <c r="DS76" s="1106"/>
      <c r="DT76" s="1106"/>
      <c r="DU76" s="1106"/>
      <c r="DV76" s="1106"/>
      <c r="DW76" s="1106"/>
      <c r="DX76" s="1106"/>
      <c r="DY76" s="1106"/>
      <c r="DZ76" s="1106"/>
      <c r="EA76" s="1106"/>
      <c r="EB76" s="1106"/>
      <c r="EC76" s="1107"/>
      <c r="ED76" s="1101"/>
      <c r="EE76" s="1090"/>
      <c r="EF76" s="1090"/>
      <c r="EG76" s="1090"/>
      <c r="EH76" s="1090"/>
      <c r="EI76" s="1090"/>
      <c r="EJ76" s="1090"/>
      <c r="EK76" s="1090"/>
      <c r="EL76" s="1090"/>
      <c r="EM76" s="1090"/>
      <c r="EN76" s="1090"/>
      <c r="EO76" s="1090"/>
      <c r="EP76" s="1090"/>
      <c r="EQ76" s="1090"/>
      <c r="ER76" s="1090"/>
      <c r="ES76" s="1090"/>
      <c r="ET76" s="1095"/>
      <c r="EU76" s="1096"/>
      <c r="EV76" s="1090"/>
      <c r="EW76" s="1090"/>
      <c r="EX76" s="1090"/>
      <c r="EY76" s="1090"/>
      <c r="EZ76" s="1090"/>
      <c r="FA76" s="1090"/>
      <c r="FB76" s="1090"/>
      <c r="FC76" s="1090"/>
      <c r="FD76" s="1090"/>
      <c r="FE76" s="1090"/>
      <c r="FF76" s="1090"/>
      <c r="FG76" s="1090"/>
      <c r="FH76" s="1090"/>
      <c r="FI76" s="1090"/>
      <c r="FJ76" s="1090"/>
      <c r="FK76" s="1095"/>
      <c r="FL76" s="1096">
        <v>4954.0135388977933</v>
      </c>
      <c r="FM76" s="1090">
        <v>5297.1752881106067</v>
      </c>
      <c r="FN76" s="1090">
        <v>6951.2124839891358</v>
      </c>
      <c r="FO76" s="1090">
        <f t="shared" si="11"/>
        <v>17202.401310997535</v>
      </c>
      <c r="FP76" s="1090">
        <v>8023.0388948614336</v>
      </c>
      <c r="FQ76" s="1090">
        <v>6028.7093069905468</v>
      </c>
      <c r="FR76" s="1090">
        <v>7169.28746067473</v>
      </c>
      <c r="FS76" s="1090">
        <f t="shared" si="12"/>
        <v>21221.035662526712</v>
      </c>
      <c r="FT76" s="1090">
        <v>7217.0961493827281</v>
      </c>
      <c r="FU76" s="1090">
        <v>7484.8701646467143</v>
      </c>
      <c r="FV76" s="1090">
        <v>8897.7708017572331</v>
      </c>
      <c r="FW76" s="1090">
        <f t="shared" si="13"/>
        <v>23599.737115786676</v>
      </c>
      <c r="FX76" s="1090">
        <v>7625.4050244935379</v>
      </c>
      <c r="FY76" s="1090">
        <v>8212.9940791405406</v>
      </c>
      <c r="FZ76" s="1090">
        <v>11716.688599821577</v>
      </c>
      <c r="GA76" s="1090">
        <v>27555.087703455654</v>
      </c>
      <c r="GB76" s="1095">
        <v>89578.261792766585</v>
      </c>
      <c r="GC76" s="1096">
        <v>8068.1970636997985</v>
      </c>
      <c r="GD76" s="1090">
        <v>7665.3978868324366</v>
      </c>
      <c r="GE76" s="1090">
        <v>9972.1085327771179</v>
      </c>
      <c r="GF76" s="1090">
        <f t="shared" si="10"/>
        <v>25705.703483309353</v>
      </c>
      <c r="GG76" s="1090"/>
      <c r="GH76" s="1090"/>
      <c r="GI76" s="1090"/>
      <c r="GJ76" s="1090"/>
      <c r="GK76" s="1090"/>
      <c r="GL76" s="1090"/>
      <c r="GM76" s="1090"/>
      <c r="GN76" s="1090"/>
      <c r="GO76" s="1090"/>
      <c r="GP76" s="1090"/>
      <c r="GQ76" s="1090"/>
      <c r="GR76" s="1090"/>
      <c r="GS76" s="1095"/>
      <c r="GT76" s="1096"/>
      <c r="GU76" s="1090"/>
      <c r="GV76" s="1090"/>
      <c r="GW76" s="1090"/>
      <c r="GX76" s="1090"/>
      <c r="GY76" s="1090"/>
      <c r="GZ76" s="1090"/>
      <c r="HA76" s="1090"/>
      <c r="HB76" s="1090"/>
      <c r="HC76" s="1090"/>
      <c r="HD76" s="1090"/>
      <c r="HE76" s="1090"/>
      <c r="HF76" s="1090"/>
      <c r="HG76" s="1090"/>
      <c r="HH76" s="1090"/>
      <c r="HI76" s="1090"/>
      <c r="HJ76" s="1095"/>
      <c r="HK76" s="1096"/>
      <c r="HL76" s="1090"/>
      <c r="HM76" s="1090"/>
      <c r="HN76" s="1090"/>
      <c r="HO76" s="1090"/>
      <c r="HP76" s="1090"/>
      <c r="HQ76" s="1090"/>
      <c r="HR76" s="1090"/>
      <c r="HS76" s="1090"/>
      <c r="HT76" s="1090"/>
      <c r="HU76" s="1090"/>
      <c r="HV76" s="1090"/>
      <c r="HW76" s="1090"/>
      <c r="HX76" s="1090"/>
      <c r="HY76" s="1090"/>
      <c r="HZ76" s="1090"/>
      <c r="IA76" s="1095"/>
      <c r="IB76" s="1096"/>
      <c r="IC76" s="1090"/>
      <c r="ID76" s="1090"/>
      <c r="IE76" s="1095"/>
    </row>
    <row r="77" spans="1:239" s="1097" customFormat="1" ht="24" hidden="1" customHeight="1">
      <c r="A77" s="1171" t="s">
        <v>914</v>
      </c>
      <c r="B77" s="1091">
        <v>1.3808786161780899</v>
      </c>
      <c r="C77" s="1091">
        <v>1.506755593955537</v>
      </c>
      <c r="D77" s="1091">
        <v>2.0296158020742836</v>
      </c>
      <c r="E77" s="1091">
        <v>4.9172500122079104</v>
      </c>
      <c r="F77" s="1091">
        <v>1.3836585195130167</v>
      </c>
      <c r="G77" s="1091">
        <v>2.0358290082975179</v>
      </c>
      <c r="H77" s="1091">
        <v>2.164824140906823</v>
      </c>
      <c r="I77" s="1091">
        <v>5.5843116687173584</v>
      </c>
      <c r="J77" s="1091">
        <v>1.5675335165947009</v>
      </c>
      <c r="K77" s="1091">
        <v>1.8194531831182852</v>
      </c>
      <c r="L77" s="1091">
        <v>1.8690112161585919</v>
      </c>
      <c r="M77" s="1091">
        <v>5.2559979158715775</v>
      </c>
      <c r="N77" s="1091">
        <v>1.8313072057081634</v>
      </c>
      <c r="O77" s="1091">
        <v>2.0490068337025784</v>
      </c>
      <c r="P77" s="1091">
        <v>3.0368655257165917</v>
      </c>
      <c r="Q77" s="1091">
        <v>6.9171795651273351</v>
      </c>
      <c r="R77" s="1091">
        <v>22.674739161924183</v>
      </c>
      <c r="S77" s="1091"/>
      <c r="T77" s="1091">
        <v>1.4139384223460674</v>
      </c>
      <c r="U77" s="1091">
        <v>1.4963380456093871</v>
      </c>
      <c r="V77" s="1091">
        <v>1.9526315632476501</v>
      </c>
      <c r="W77" s="1091">
        <v>4.8629080312031041</v>
      </c>
      <c r="AM77" s="1091">
        <v>1.615694092828236</v>
      </c>
      <c r="AN77" s="1091">
        <v>1.4251422183652596</v>
      </c>
      <c r="AO77" s="1091">
        <v>1.7767138543876189</v>
      </c>
      <c r="AP77" s="1091">
        <v>4.9294013304239215</v>
      </c>
      <c r="AQ77" s="1091">
        <v>1.5053525232923213</v>
      </c>
      <c r="AR77" s="1091">
        <v>1.6180236440097195</v>
      </c>
      <c r="AS77" s="1091">
        <v>1.6738254883535906</v>
      </c>
      <c r="AT77" s="1091">
        <v>4.9085803802622694</v>
      </c>
      <c r="AU77" s="1091">
        <v>2.4718131465192608</v>
      </c>
      <c r="AV77" s="1091">
        <v>6.3058381086257995</v>
      </c>
      <c r="AW77" s="1091"/>
      <c r="AX77" s="1091">
        <v>1.5843434905108711</v>
      </c>
      <c r="AY77" s="1091">
        <v>1.7192575912230457</v>
      </c>
      <c r="AZ77" s="1091">
        <v>2.4185057379005666</v>
      </c>
      <c r="BA77" s="1091">
        <v>5.722106819634484</v>
      </c>
      <c r="BB77" s="1091">
        <v>1.8717798894259867</v>
      </c>
      <c r="BC77" s="1091">
        <v>1.7653815587117323</v>
      </c>
      <c r="BD77" s="1091">
        <v>1.9024997671636839</v>
      </c>
      <c r="BE77" s="1091">
        <v>5.539661215301404</v>
      </c>
      <c r="BF77" s="1091">
        <v>1.9351578093673505</v>
      </c>
      <c r="BG77" s="1091">
        <v>1.8593858064505779</v>
      </c>
      <c r="BH77" s="1091">
        <v>1.8411597244077562</v>
      </c>
      <c r="BI77" s="1091">
        <v>5.6357033402256844</v>
      </c>
      <c r="BN77" s="2668"/>
      <c r="BO77" s="1170"/>
      <c r="BP77" s="1170"/>
      <c r="BQ77" s="1170"/>
      <c r="BU77" s="1106"/>
      <c r="BV77" s="1106"/>
      <c r="BW77" s="1106"/>
      <c r="BX77" s="1106"/>
      <c r="BY77" s="1106"/>
      <c r="BZ77" s="1106"/>
      <c r="CA77" s="1106"/>
      <c r="CB77" s="1106"/>
      <c r="CC77" s="1107"/>
      <c r="CD77" s="1108"/>
      <c r="CE77" s="1106"/>
      <c r="CF77" s="1106"/>
      <c r="CG77" s="1106"/>
      <c r="CH77" s="1106"/>
      <c r="CI77" s="1106"/>
      <c r="CJ77" s="1106"/>
      <c r="CK77" s="1106"/>
      <c r="CL77" s="1106"/>
      <c r="CM77" s="1106"/>
      <c r="CN77" s="1106"/>
      <c r="CO77" s="1106"/>
      <c r="CP77" s="1106"/>
      <c r="CQ77" s="1106"/>
      <c r="CR77" s="1106"/>
      <c r="CS77" s="1106"/>
      <c r="CT77" s="1107"/>
      <c r="CU77" s="1106"/>
      <c r="CV77" s="1106"/>
      <c r="CW77" s="1106"/>
      <c r="CX77" s="1106"/>
      <c r="CY77" s="1106"/>
      <c r="CZ77" s="1106"/>
      <c r="DA77" s="1106"/>
      <c r="DB77" s="1106"/>
      <c r="DC77" s="1106"/>
      <c r="DD77" s="1106"/>
      <c r="DE77" s="1106"/>
      <c r="DF77" s="1106"/>
      <c r="DG77" s="1106"/>
      <c r="DH77" s="1106"/>
      <c r="DI77" s="1106"/>
      <c r="DJ77" s="1106"/>
      <c r="DK77" s="1107"/>
      <c r="DL77" s="1108"/>
      <c r="DM77" s="1106"/>
      <c r="DN77" s="1106"/>
      <c r="DO77" s="1106"/>
      <c r="DP77" s="1106"/>
      <c r="DQ77" s="1106"/>
      <c r="DR77" s="1106"/>
      <c r="DS77" s="1106"/>
      <c r="DT77" s="1106"/>
      <c r="DU77" s="1106"/>
      <c r="DV77" s="1106"/>
      <c r="DW77" s="1106"/>
      <c r="DX77" s="1106"/>
      <c r="DY77" s="1106"/>
      <c r="DZ77" s="1106"/>
      <c r="EA77" s="1106"/>
      <c r="EB77" s="1106"/>
      <c r="EC77" s="1107"/>
      <c r="ED77" s="1101"/>
      <c r="EE77" s="1090"/>
      <c r="EF77" s="1090"/>
      <c r="EG77" s="1090"/>
      <c r="EH77" s="1090"/>
      <c r="EI77" s="1090"/>
      <c r="EJ77" s="1090"/>
      <c r="EK77" s="1090"/>
      <c r="EL77" s="1090"/>
      <c r="EM77" s="1090"/>
      <c r="EN77" s="1090"/>
      <c r="EO77" s="1090"/>
      <c r="EP77" s="1090"/>
      <c r="EQ77" s="1090"/>
      <c r="ER77" s="1090"/>
      <c r="ES77" s="1090"/>
      <c r="ET77" s="1095"/>
      <c r="EU77" s="1096"/>
      <c r="EV77" s="1090"/>
      <c r="EW77" s="1090"/>
      <c r="EX77" s="1090"/>
      <c r="EY77" s="1090"/>
      <c r="EZ77" s="1090"/>
      <c r="FA77" s="1090"/>
      <c r="FB77" s="1090"/>
      <c r="FC77" s="1090"/>
      <c r="FD77" s="1090"/>
      <c r="FE77" s="1090"/>
      <c r="FF77" s="1090"/>
      <c r="FG77" s="1090"/>
      <c r="FH77" s="1090"/>
      <c r="FI77" s="1090"/>
      <c r="FJ77" s="1090"/>
      <c r="FK77" s="1095"/>
      <c r="FL77" s="1096">
        <v>0.85816035918653932</v>
      </c>
      <c r="FM77" s="1090">
        <v>0.91760464767127947</v>
      </c>
      <c r="FN77" s="1090">
        <v>1.2041256963074971</v>
      </c>
      <c r="FO77" s="1090">
        <f t="shared" si="11"/>
        <v>2.9798907031653159</v>
      </c>
      <c r="FP77" s="1090">
        <v>1.3897931214200321</v>
      </c>
      <c r="FQ77" s="1090">
        <v>1.0443248294935628</v>
      </c>
      <c r="FR77" s="1090">
        <v>1.2419017941830275</v>
      </c>
      <c r="FS77" s="1090">
        <f t="shared" si="12"/>
        <v>3.6760197450966228</v>
      </c>
      <c r="FT77" s="1090">
        <v>1.2501834674468879</v>
      </c>
      <c r="FU77" s="1090">
        <v>1.2965686949630184</v>
      </c>
      <c r="FV77" s="1090">
        <v>1.5413187968182946</v>
      </c>
      <c r="FW77" s="1090">
        <f t="shared" si="13"/>
        <v>4.088070959228201</v>
      </c>
      <c r="FX77" s="1090">
        <v>1.3209128847512468</v>
      </c>
      <c r="FY77" s="1090">
        <v>1.4226981605141666</v>
      </c>
      <c r="FZ77" s="1090">
        <v>2.0296266084764847</v>
      </c>
      <c r="GA77" s="1090">
        <v>4.7732376537418979</v>
      </c>
      <c r="GB77" s="1095">
        <v>15.517219061232037</v>
      </c>
      <c r="GC77" s="1096">
        <v>1.1103654079828269</v>
      </c>
      <c r="GD77" s="1090">
        <v>1.0549311803819981</v>
      </c>
      <c r="GE77" s="1090">
        <v>1.3723864541266597</v>
      </c>
      <c r="GF77" s="1090">
        <f t="shared" si="10"/>
        <v>3.5376830424914845</v>
      </c>
      <c r="GG77" s="1090"/>
      <c r="GH77" s="1090"/>
      <c r="GI77" s="1090"/>
      <c r="GJ77" s="1090"/>
      <c r="GK77" s="1090"/>
      <c r="GL77" s="1090"/>
      <c r="GM77" s="1090"/>
      <c r="GN77" s="1090"/>
      <c r="GO77" s="1090"/>
      <c r="GP77" s="1090"/>
      <c r="GQ77" s="1090"/>
      <c r="GR77" s="1090"/>
      <c r="GS77" s="1095"/>
      <c r="GT77" s="1096"/>
      <c r="GU77" s="1090"/>
      <c r="GV77" s="1090"/>
      <c r="GW77" s="1090"/>
      <c r="GX77" s="1090"/>
      <c r="GY77" s="1090"/>
      <c r="GZ77" s="1090"/>
      <c r="HA77" s="1090"/>
      <c r="HB77" s="1090"/>
      <c r="HC77" s="1090"/>
      <c r="HD77" s="1090"/>
      <c r="HE77" s="1090"/>
      <c r="HF77" s="1090"/>
      <c r="HG77" s="1090"/>
      <c r="HH77" s="1090"/>
      <c r="HI77" s="1090"/>
      <c r="HJ77" s="1095"/>
      <c r="HK77" s="1096"/>
      <c r="HL77" s="1090"/>
      <c r="HM77" s="1090"/>
      <c r="HN77" s="1090"/>
      <c r="HO77" s="1090"/>
      <c r="HP77" s="1090"/>
      <c r="HQ77" s="1090"/>
      <c r="HR77" s="1090"/>
      <c r="HS77" s="1090"/>
      <c r="HT77" s="1090"/>
      <c r="HU77" s="1090"/>
      <c r="HV77" s="1090"/>
      <c r="HW77" s="1090"/>
      <c r="HX77" s="1090"/>
      <c r="HY77" s="1090"/>
      <c r="HZ77" s="1090"/>
      <c r="IA77" s="1095"/>
      <c r="IB77" s="1096"/>
      <c r="IC77" s="1090"/>
      <c r="ID77" s="1090"/>
      <c r="IE77" s="1095"/>
    </row>
    <row r="78" spans="1:239" s="1097" customFormat="1" ht="24" hidden="1" customHeight="1">
      <c r="A78" s="1151" t="s">
        <v>922</v>
      </c>
      <c r="B78" s="1132">
        <v>143.19797152846002</v>
      </c>
      <c r="C78" s="1132">
        <v>310.75648509999996</v>
      </c>
      <c r="D78" s="1132">
        <v>115.46018536</v>
      </c>
      <c r="E78" s="1132">
        <v>569.41464198846006</v>
      </c>
      <c r="F78" s="1132">
        <v>106.84809215999999</v>
      </c>
      <c r="G78" s="1132">
        <v>39.908654730000002</v>
      </c>
      <c r="H78" s="1132">
        <v>185.87696023000001</v>
      </c>
      <c r="I78" s="1132">
        <v>332.63370712000005</v>
      </c>
      <c r="J78" s="1132">
        <v>89.938505499768553</v>
      </c>
      <c r="K78" s="1132">
        <v>41.271154377546303</v>
      </c>
      <c r="L78" s="1132">
        <v>11.569371836342595</v>
      </c>
      <c r="M78" s="1132">
        <v>142.77903171365745</v>
      </c>
      <c r="N78" s="1132">
        <v>55.16975810231483</v>
      </c>
      <c r="O78" s="1132">
        <v>17.777702001157436</v>
      </c>
      <c r="P78" s="1132">
        <v>42.546502001157435</v>
      </c>
      <c r="Q78" s="1132">
        <v>115.49396210462972</v>
      </c>
      <c r="R78" s="1132">
        <v>1160.3213429267471</v>
      </c>
      <c r="S78" s="1132"/>
      <c r="T78" s="1132">
        <v>29.592300000000002</v>
      </c>
      <c r="U78" s="1132">
        <v>245.6559</v>
      </c>
      <c r="V78" s="1132">
        <v>75.750600000000006</v>
      </c>
      <c r="W78" s="1132">
        <v>350.99880000000002</v>
      </c>
      <c r="AM78" s="1132">
        <v>25.508513999999998</v>
      </c>
      <c r="AN78" s="1132">
        <v>32.512827000000001</v>
      </c>
      <c r="AO78" s="1132">
        <v>85.936103000000003</v>
      </c>
      <c r="AP78" s="1132">
        <v>143.95744399999998</v>
      </c>
      <c r="AQ78" s="1132">
        <v>90.353269999999995</v>
      </c>
      <c r="AR78" s="1132">
        <v>81.437417999999994</v>
      </c>
      <c r="AS78" s="1132">
        <v>59.494419999999998</v>
      </c>
      <c r="AT78" s="1132">
        <v>231.28510799999998</v>
      </c>
      <c r="AU78" s="1132">
        <v>27.974385000000002</v>
      </c>
      <c r="AV78" s="1132">
        <v>71.501795001157433</v>
      </c>
      <c r="AW78" s="1132"/>
      <c r="AX78" s="1132">
        <v>24.379942</v>
      </c>
      <c r="AY78" s="1132">
        <v>103.253162</v>
      </c>
      <c r="AZ78" s="1132">
        <v>144.28380999999999</v>
      </c>
      <c r="BA78" s="1132">
        <v>271.91691400000002</v>
      </c>
      <c r="BB78" s="1132">
        <v>20.768898</v>
      </c>
      <c r="BC78" s="1132">
        <v>71.399016000000003</v>
      </c>
      <c r="BD78" s="1132">
        <v>531.04089999999997</v>
      </c>
      <c r="BE78" s="1132">
        <v>623.20881399999996</v>
      </c>
      <c r="BF78" s="1132">
        <v>341.58327600000001</v>
      </c>
      <c r="BG78" s="1132">
        <v>97.253551999999999</v>
      </c>
      <c r="BH78" s="1132">
        <v>200.36837599999998</v>
      </c>
      <c r="BI78" s="1132">
        <v>639.20520400000009</v>
      </c>
      <c r="BN78" s="2668"/>
      <c r="BO78" s="1170"/>
      <c r="BP78" s="1170"/>
      <c r="BQ78" s="1170"/>
      <c r="BU78" s="1106"/>
      <c r="BV78" s="1106"/>
      <c r="BW78" s="1106"/>
      <c r="BX78" s="1106"/>
      <c r="BY78" s="1106"/>
      <c r="BZ78" s="1106"/>
      <c r="CA78" s="1106"/>
      <c r="CB78" s="1106"/>
      <c r="CC78" s="1107"/>
      <c r="CD78" s="1108"/>
      <c r="CE78" s="1106"/>
      <c r="CF78" s="1106"/>
      <c r="CG78" s="1106"/>
      <c r="CH78" s="1106"/>
      <c r="CI78" s="1106"/>
      <c r="CJ78" s="1106"/>
      <c r="CK78" s="1106"/>
      <c r="CL78" s="1106"/>
      <c r="CM78" s="1106"/>
      <c r="CN78" s="1106"/>
      <c r="CO78" s="1106"/>
      <c r="CP78" s="1106"/>
      <c r="CQ78" s="1106"/>
      <c r="CR78" s="1106"/>
      <c r="CS78" s="1106"/>
      <c r="CT78" s="1107"/>
      <c r="CU78" s="1106"/>
      <c r="CV78" s="1106"/>
      <c r="CW78" s="1106"/>
      <c r="CX78" s="1106"/>
      <c r="CY78" s="1106"/>
      <c r="CZ78" s="1106"/>
      <c r="DA78" s="1106"/>
      <c r="DB78" s="1106"/>
      <c r="DC78" s="1106"/>
      <c r="DD78" s="1106"/>
      <c r="DE78" s="1106"/>
      <c r="DF78" s="1106"/>
      <c r="DG78" s="1106"/>
      <c r="DH78" s="1106"/>
      <c r="DI78" s="1106"/>
      <c r="DJ78" s="1106"/>
      <c r="DK78" s="1107"/>
      <c r="DL78" s="1108"/>
      <c r="DM78" s="1106"/>
      <c r="DN78" s="1106"/>
      <c r="DO78" s="1106"/>
      <c r="DP78" s="1106"/>
      <c r="DQ78" s="1106"/>
      <c r="DR78" s="1106"/>
      <c r="DS78" s="1106"/>
      <c r="DT78" s="1106"/>
      <c r="DU78" s="1106"/>
      <c r="DV78" s="1106"/>
      <c r="DW78" s="1106"/>
      <c r="DX78" s="1106"/>
      <c r="DY78" s="1106"/>
      <c r="DZ78" s="1106"/>
      <c r="EA78" s="1106"/>
      <c r="EB78" s="1106"/>
      <c r="EC78" s="1107"/>
      <c r="ED78" s="1101"/>
      <c r="EE78" s="1090"/>
      <c r="EF78" s="1090"/>
      <c r="EG78" s="1090"/>
      <c r="EH78" s="1090"/>
      <c r="EI78" s="1090"/>
      <c r="EJ78" s="1090"/>
      <c r="EK78" s="1090"/>
      <c r="EL78" s="1090"/>
      <c r="EM78" s="1090"/>
      <c r="EN78" s="1090"/>
      <c r="EO78" s="1090"/>
      <c r="EP78" s="1090"/>
      <c r="EQ78" s="1090"/>
      <c r="ER78" s="1090"/>
      <c r="ES78" s="1090"/>
      <c r="ET78" s="1095"/>
      <c r="EU78" s="1096"/>
      <c r="EV78" s="1090"/>
      <c r="EW78" s="1090"/>
      <c r="EX78" s="1090"/>
      <c r="EY78" s="1090"/>
      <c r="EZ78" s="1090"/>
      <c r="FA78" s="1090"/>
      <c r="FB78" s="1090"/>
      <c r="FC78" s="1090"/>
      <c r="FD78" s="1090"/>
      <c r="FE78" s="1090"/>
      <c r="FF78" s="1090"/>
      <c r="FG78" s="1090"/>
      <c r="FH78" s="1090"/>
      <c r="FI78" s="1090"/>
      <c r="FJ78" s="1090"/>
      <c r="FK78" s="1095"/>
      <c r="FL78" s="1096">
        <v>52.536989929999997</v>
      </c>
      <c r="FM78" s="1090">
        <v>47.982586359999999</v>
      </c>
      <c r="FN78" s="1090">
        <v>103.75965466</v>
      </c>
      <c r="FO78" s="1090">
        <f t="shared" si="11"/>
        <v>204.27923095</v>
      </c>
      <c r="FP78" s="1090">
        <v>84.596686650000009</v>
      </c>
      <c r="FQ78" s="1090">
        <v>21.058227010000003</v>
      </c>
      <c r="FR78" s="1090">
        <v>324.82407682000002</v>
      </c>
      <c r="FS78" s="1090">
        <f t="shared" si="12"/>
        <v>430.47899047999999</v>
      </c>
      <c r="FT78" s="1090">
        <v>98.627536790000008</v>
      </c>
      <c r="FU78" s="1090">
        <v>78.274489700000004</v>
      </c>
      <c r="FV78" s="1090">
        <v>17.896846969999999</v>
      </c>
      <c r="FW78" s="1090">
        <f t="shared" si="13"/>
        <v>194.79887346000001</v>
      </c>
      <c r="FX78" s="1090">
        <v>119.93530206</v>
      </c>
      <c r="FY78" s="1090">
        <v>63.277920710000004</v>
      </c>
      <c r="FZ78" s="1090">
        <v>105.80261406999999</v>
      </c>
      <c r="GA78" s="1090">
        <v>289.01583684000002</v>
      </c>
      <c r="GB78" s="1095">
        <v>1118.5729317299999</v>
      </c>
      <c r="GC78" s="1096">
        <v>202.48423539999999</v>
      </c>
      <c r="GD78" s="1090">
        <v>98.929649999999995</v>
      </c>
      <c r="GE78" s="1090">
        <v>154.21998493999999</v>
      </c>
      <c r="GF78" s="1090">
        <f t="shared" si="10"/>
        <v>455.63387033999999</v>
      </c>
      <c r="GG78" s="1090"/>
      <c r="GH78" s="1090"/>
      <c r="GI78" s="1090"/>
      <c r="GJ78" s="1090"/>
      <c r="GK78" s="1090"/>
      <c r="GL78" s="1090"/>
      <c r="GM78" s="1090"/>
      <c r="GN78" s="1090"/>
      <c r="GO78" s="1090"/>
      <c r="GP78" s="1090"/>
      <c r="GQ78" s="1090"/>
      <c r="GR78" s="1090"/>
      <c r="GS78" s="1095"/>
      <c r="GT78" s="1096"/>
      <c r="GU78" s="1090"/>
      <c r="GV78" s="1090"/>
      <c r="GW78" s="1090"/>
      <c r="GX78" s="1090"/>
      <c r="GY78" s="1090"/>
      <c r="GZ78" s="1090"/>
      <c r="HA78" s="1090"/>
      <c r="HB78" s="1090"/>
      <c r="HC78" s="1090"/>
      <c r="HD78" s="1090"/>
      <c r="HE78" s="1090"/>
      <c r="HF78" s="1090"/>
      <c r="HG78" s="1090"/>
      <c r="HH78" s="1090"/>
      <c r="HI78" s="1090"/>
      <c r="HJ78" s="1095"/>
      <c r="HK78" s="1096"/>
      <c r="HL78" s="1090"/>
      <c r="HM78" s="1090"/>
      <c r="HN78" s="1090"/>
      <c r="HO78" s="1090"/>
      <c r="HP78" s="1090"/>
      <c r="HQ78" s="1090"/>
      <c r="HR78" s="1090"/>
      <c r="HS78" s="1090"/>
      <c r="HT78" s="1090"/>
      <c r="HU78" s="1090"/>
      <c r="HV78" s="1090"/>
      <c r="HW78" s="1090"/>
      <c r="HX78" s="1090"/>
      <c r="HY78" s="1090"/>
      <c r="HZ78" s="1090"/>
      <c r="IA78" s="1095"/>
      <c r="IB78" s="1096"/>
      <c r="IC78" s="1090"/>
      <c r="ID78" s="1090"/>
      <c r="IE78" s="1095"/>
    </row>
    <row r="79" spans="1:239" s="1097" customFormat="1" ht="24" hidden="1" customHeight="1">
      <c r="A79" s="1171" t="s">
        <v>914</v>
      </c>
      <c r="B79" s="1091">
        <v>0.19586914268894395</v>
      </c>
      <c r="C79" s="1091">
        <v>0.42505913786264338</v>
      </c>
      <c r="D79" s="1091">
        <v>0.1579288259448221</v>
      </c>
      <c r="E79" s="1091">
        <v>0.7788571064964096</v>
      </c>
      <c r="F79" s="1091">
        <v>0.14614902701445787</v>
      </c>
      <c r="G79" s="1091">
        <v>5.4587882107538059E-2</v>
      </c>
      <c r="H79" s="1091">
        <v>0.25424634481390801</v>
      </c>
      <c r="I79" s="1091">
        <v>0.454983253935904</v>
      </c>
      <c r="J79" s="1091">
        <v>0.12301974517469608</v>
      </c>
      <c r="K79" s="1091">
        <v>5.6451537262917427E-2</v>
      </c>
      <c r="L79" s="1091">
        <v>1.5824825720968137E-2</v>
      </c>
      <c r="M79" s="1091">
        <v>0.19529610815858162</v>
      </c>
      <c r="N79" s="1091">
        <v>7.5462334462671948E-2</v>
      </c>
      <c r="O79" s="1091">
        <v>2.4316707930839482E-2</v>
      </c>
      <c r="P79" s="1091">
        <v>5.8195984080150781E-2</v>
      </c>
      <c r="Q79" s="1091">
        <v>0.15797502647366221</v>
      </c>
      <c r="R79" s="1091">
        <v>1.5871114950645571</v>
      </c>
      <c r="S79" s="1091"/>
      <c r="T79" s="1091">
        <v>3.3338177639583619E-2</v>
      </c>
      <c r="U79" s="1091">
        <v>0.27675172367175882</v>
      </c>
      <c r="V79" s="1091">
        <v>8.5339326754089506E-2</v>
      </c>
      <c r="W79" s="1091">
        <v>0.3954292280654319</v>
      </c>
      <c r="AM79" s="1091">
        <v>2.2651965267923267E-2</v>
      </c>
      <c r="AN79" s="1091">
        <v>2.887190637471073E-2</v>
      </c>
      <c r="AO79" s="1091">
        <v>7.6312623323204029E-2</v>
      </c>
      <c r="AP79" s="1091">
        <v>0.12783649496583802</v>
      </c>
      <c r="AQ79" s="1091">
        <v>8.0235137722381375E-2</v>
      </c>
      <c r="AR79" s="1091">
        <v>7.2317719646285514E-2</v>
      </c>
      <c r="AS79" s="1091">
        <v>5.2831989173310494E-2</v>
      </c>
      <c r="AT79" s="1091">
        <v>0.20538484654197736</v>
      </c>
      <c r="AU79" s="1091">
        <v>2.4841697850823987E-2</v>
      </c>
      <c r="AV79" s="1091">
        <v>6.3494728738819811E-2</v>
      </c>
      <c r="AW79" s="1091"/>
      <c r="AX79" s="1091">
        <v>1.8283482833836351E-2</v>
      </c>
      <c r="AY79" s="1091">
        <v>7.7433630275507787E-2</v>
      </c>
      <c r="AZ79" s="1091">
        <v>0.10820413614337168</v>
      </c>
      <c r="BA79" s="1091">
        <v>0.20392124925271582</v>
      </c>
      <c r="BB79" s="1091">
        <v>1.5575418106437583E-2</v>
      </c>
      <c r="BC79" s="1091">
        <v>5.3544946226238226E-2</v>
      </c>
      <c r="BD79" s="1091">
        <v>0.39824857578475797</v>
      </c>
      <c r="BE79" s="1091">
        <v>0.46736894011743385</v>
      </c>
      <c r="BF79" s="1091">
        <v>0.25616680971068695</v>
      </c>
      <c r="BG79" s="1091">
        <v>7.2934285426996134E-2</v>
      </c>
      <c r="BH79" s="1091">
        <v>0.15026417056446101</v>
      </c>
      <c r="BI79" s="1091">
        <v>0.47936526570214416</v>
      </c>
      <c r="BN79" s="2668"/>
      <c r="BO79" s="1170"/>
      <c r="BP79" s="1170"/>
      <c r="BQ79" s="1170"/>
      <c r="BU79" s="1106"/>
      <c r="BV79" s="1106"/>
      <c r="BW79" s="1106"/>
      <c r="BX79" s="1106"/>
      <c r="BY79" s="1106"/>
      <c r="BZ79" s="1106"/>
      <c r="CA79" s="1106"/>
      <c r="CB79" s="1106"/>
      <c r="CC79" s="1107"/>
      <c r="CD79" s="1108"/>
      <c r="CE79" s="1106"/>
      <c r="CF79" s="1106"/>
      <c r="CG79" s="1106"/>
      <c r="CH79" s="1106"/>
      <c r="CI79" s="1106"/>
      <c r="CJ79" s="1106"/>
      <c r="CK79" s="1106"/>
      <c r="CL79" s="1106"/>
      <c r="CM79" s="1106"/>
      <c r="CN79" s="1106"/>
      <c r="CO79" s="1106"/>
      <c r="CP79" s="1106"/>
      <c r="CQ79" s="1106"/>
      <c r="CR79" s="1106"/>
      <c r="CS79" s="1106"/>
      <c r="CT79" s="1107"/>
      <c r="CU79" s="1106"/>
      <c r="CV79" s="1106"/>
      <c r="CW79" s="1106"/>
      <c r="CX79" s="1106"/>
      <c r="CY79" s="1106"/>
      <c r="CZ79" s="1106"/>
      <c r="DA79" s="1106"/>
      <c r="DB79" s="1106"/>
      <c r="DC79" s="1106"/>
      <c r="DD79" s="1106"/>
      <c r="DE79" s="1106"/>
      <c r="DF79" s="1106"/>
      <c r="DG79" s="1106"/>
      <c r="DH79" s="1106"/>
      <c r="DI79" s="1106"/>
      <c r="DJ79" s="1106"/>
      <c r="DK79" s="1107"/>
      <c r="DL79" s="1108"/>
      <c r="DM79" s="1106"/>
      <c r="DN79" s="1106"/>
      <c r="DO79" s="1106"/>
      <c r="DP79" s="1106"/>
      <c r="DQ79" s="1106"/>
      <c r="DR79" s="1106"/>
      <c r="DS79" s="1106"/>
      <c r="DT79" s="1106"/>
      <c r="DU79" s="1106"/>
      <c r="DV79" s="1106"/>
      <c r="DW79" s="1106"/>
      <c r="DX79" s="1106"/>
      <c r="DY79" s="1106"/>
      <c r="DZ79" s="1106"/>
      <c r="EA79" s="1106"/>
      <c r="EB79" s="1106"/>
      <c r="EC79" s="1107"/>
      <c r="ED79" s="1101"/>
      <c r="EE79" s="1090"/>
      <c r="EF79" s="1090"/>
      <c r="EG79" s="1090"/>
      <c r="EH79" s="1090"/>
      <c r="EI79" s="1090"/>
      <c r="EJ79" s="1090"/>
      <c r="EK79" s="1090"/>
      <c r="EL79" s="1090"/>
      <c r="EM79" s="1090"/>
      <c r="EN79" s="1090"/>
      <c r="EO79" s="1090"/>
      <c r="EP79" s="1090"/>
      <c r="EQ79" s="1090"/>
      <c r="ER79" s="1090"/>
      <c r="ES79" s="1090"/>
      <c r="ET79" s="1095"/>
      <c r="EU79" s="1096"/>
      <c r="EV79" s="1090"/>
      <c r="EW79" s="1090"/>
      <c r="EX79" s="1090"/>
      <c r="EY79" s="1090"/>
      <c r="EZ79" s="1090"/>
      <c r="FA79" s="1090"/>
      <c r="FB79" s="1090"/>
      <c r="FC79" s="1090"/>
      <c r="FD79" s="1090"/>
      <c r="FE79" s="1090"/>
      <c r="FF79" s="1090"/>
      <c r="FG79" s="1090"/>
      <c r="FH79" s="1090"/>
      <c r="FI79" s="1090"/>
      <c r="FJ79" s="1090"/>
      <c r="FK79" s="1095"/>
      <c r="FL79" s="1096">
        <v>8.6094838867655649E-3</v>
      </c>
      <c r="FM79" s="1090">
        <v>7.8631323313759806E-3</v>
      </c>
      <c r="FN79" s="1090">
        <v>1.7003583115094346E-2</v>
      </c>
      <c r="FO79" s="1090">
        <f t="shared" si="11"/>
        <v>3.3476199333235895E-2</v>
      </c>
      <c r="FP79" s="1090">
        <v>1.3863257327025374E-2</v>
      </c>
      <c r="FQ79" s="1090">
        <v>3.4509108033789187E-3</v>
      </c>
      <c r="FR79" s="1090">
        <v>5.3230450757483866E-2</v>
      </c>
      <c r="FS79" s="1090">
        <f t="shared" si="12"/>
        <v>7.0544618887888155E-2</v>
      </c>
      <c r="FT79" s="1090">
        <v>1.6162558797454183E-2</v>
      </c>
      <c r="FU79" s="1090">
        <v>1.2827209147590144E-2</v>
      </c>
      <c r="FV79" s="1090">
        <v>2.9328405722791307E-3</v>
      </c>
      <c r="FW79" s="1090">
        <f t="shared" si="13"/>
        <v>3.1922608517323453E-2</v>
      </c>
      <c r="FX79" s="1090">
        <v>1.9654362610338667E-2</v>
      </c>
      <c r="FY79" s="1090">
        <v>1.0369650782556248E-2</v>
      </c>
      <c r="FZ79" s="1090">
        <v>1.7338372491972356E-2</v>
      </c>
      <c r="GA79" s="1090">
        <v>4.7362385884867277E-2</v>
      </c>
      <c r="GB79" s="1095">
        <v>0.18330581262331477</v>
      </c>
      <c r="GC79" s="1096">
        <v>2.5281439131879357E-2</v>
      </c>
      <c r="GD79" s="1090">
        <v>1.2351993328627939E-2</v>
      </c>
      <c r="GE79" s="1090">
        <v>1.925534180217944E-2</v>
      </c>
      <c r="GF79" s="1090">
        <f t="shared" si="10"/>
        <v>5.6888774262686737E-2</v>
      </c>
      <c r="GG79" s="1090"/>
      <c r="GH79" s="1090"/>
      <c r="GI79" s="1090"/>
      <c r="GJ79" s="1090"/>
      <c r="GK79" s="1090"/>
      <c r="GL79" s="1090"/>
      <c r="GM79" s="1090"/>
      <c r="GN79" s="1090"/>
      <c r="GO79" s="1090"/>
      <c r="GP79" s="1090"/>
      <c r="GQ79" s="1090"/>
      <c r="GR79" s="1090"/>
      <c r="GS79" s="1095"/>
      <c r="GT79" s="1096"/>
      <c r="GU79" s="1090"/>
      <c r="GV79" s="1090"/>
      <c r="GW79" s="1090"/>
      <c r="GX79" s="1090"/>
      <c r="GY79" s="1090"/>
      <c r="GZ79" s="1090"/>
      <c r="HA79" s="1090"/>
      <c r="HB79" s="1090"/>
      <c r="HC79" s="1090"/>
      <c r="HD79" s="1090"/>
      <c r="HE79" s="1090"/>
      <c r="HF79" s="1090"/>
      <c r="HG79" s="1090"/>
      <c r="HH79" s="1090"/>
      <c r="HI79" s="1090"/>
      <c r="HJ79" s="1095"/>
      <c r="HK79" s="1096"/>
      <c r="HL79" s="1090"/>
      <c r="HM79" s="1090"/>
      <c r="HN79" s="1090"/>
      <c r="HO79" s="1090"/>
      <c r="HP79" s="1090"/>
      <c r="HQ79" s="1090"/>
      <c r="HR79" s="1090"/>
      <c r="HS79" s="1090"/>
      <c r="HT79" s="1090"/>
      <c r="HU79" s="1090"/>
      <c r="HV79" s="1090"/>
      <c r="HW79" s="1090"/>
      <c r="HX79" s="1090"/>
      <c r="HY79" s="1090"/>
      <c r="HZ79" s="1090"/>
      <c r="IA79" s="1095"/>
      <c r="IB79" s="1096"/>
      <c r="IC79" s="1090"/>
      <c r="ID79" s="1090"/>
      <c r="IE79" s="1095"/>
    </row>
    <row r="80" spans="1:239" s="1053" customFormat="1" ht="21" customHeight="1">
      <c r="A80" s="1151" t="s">
        <v>923</v>
      </c>
      <c r="B80" s="1068">
        <v>1071.17601917246</v>
      </c>
      <c r="C80" s="1068">
        <v>1323.32637935</v>
      </c>
      <c r="D80" s="1068">
        <v>1530.2811285788</v>
      </c>
      <c r="E80" s="1068">
        <v>3924.78352710126</v>
      </c>
      <c r="F80" s="1068">
        <v>1036.6942904431376</v>
      </c>
      <c r="G80" s="1068">
        <v>1469.1863573940982</v>
      </c>
      <c r="H80" s="1068">
        <v>1640.6820794022033</v>
      </c>
      <c r="I80" s="1068">
        <v>4146.5627272394395</v>
      </c>
      <c r="J80" s="1068">
        <v>1143.3523793217394</v>
      </c>
      <c r="K80" s="1068">
        <v>1311.3381557721962</v>
      </c>
      <c r="L80" s="1068">
        <v>1267.5822893192394</v>
      </c>
      <c r="M80" s="1068">
        <v>3722.2728244131749</v>
      </c>
      <c r="N80" s="1068">
        <v>1285.8448264823148</v>
      </c>
      <c r="O80" s="1068">
        <v>1450.247407160464</v>
      </c>
      <c r="P80" s="1068">
        <v>2138.7025330405509</v>
      </c>
      <c r="Q80" s="1068">
        <v>4874.7947666833306</v>
      </c>
      <c r="R80" s="1068">
        <v>16668.413845437208</v>
      </c>
      <c r="S80" s="1068"/>
      <c r="T80" s="1068">
        <v>1463.2823627600001</v>
      </c>
      <c r="U80" s="1068">
        <v>1639.0258277110315</v>
      </c>
      <c r="V80" s="1068">
        <v>1656.3556506340656</v>
      </c>
      <c r="W80" s="1068">
        <v>4758.6638411050972</v>
      </c>
      <c r="X80" s="1068">
        <v>1752.4586072571001</v>
      </c>
      <c r="Y80" s="1068">
        <v>1273.5043554399999</v>
      </c>
      <c r="Z80" s="1068">
        <v>1793.8250122538</v>
      </c>
      <c r="AA80" s="1068">
        <v>4819.7879749508993</v>
      </c>
      <c r="AB80" s="1068">
        <v>1232.2086961600003</v>
      </c>
      <c r="AC80" s="1068">
        <v>1590.6187708780406</v>
      </c>
      <c r="AD80" s="1068">
        <v>1378.1955316999999</v>
      </c>
      <c r="AE80" s="1068">
        <v>4201.0229987380408</v>
      </c>
      <c r="AF80" s="1068">
        <v>1890.2823073900001</v>
      </c>
      <c r="AG80" s="1068">
        <v>1431.6740993006815</v>
      </c>
      <c r="AH80" s="1068">
        <v>2068.3096141400001</v>
      </c>
      <c r="AI80" s="1068">
        <v>5390.2660208306816</v>
      </c>
      <c r="AJ80" s="1068">
        <v>19169.740835624722</v>
      </c>
      <c r="AK80" s="1068"/>
      <c r="AL80" s="1068"/>
      <c r="AM80" s="1068">
        <v>1752.7178131152409</v>
      </c>
      <c r="AN80" s="1068">
        <v>1883.1971246220196</v>
      </c>
      <c r="AO80" s="1068">
        <v>2059.6004938180663</v>
      </c>
      <c r="AP80" s="1068">
        <v>5695.5154315553273</v>
      </c>
      <c r="AQ80" s="1068">
        <v>1699.6052244499574</v>
      </c>
      <c r="AR80" s="1068">
        <v>2024.9659893667902</v>
      </c>
      <c r="AS80" s="1068">
        <v>1848.8473435597555</v>
      </c>
      <c r="AT80" s="1068">
        <v>5573.4185573765026</v>
      </c>
      <c r="AU80" s="1068">
        <v>2794.4467103411707</v>
      </c>
      <c r="AV80" s="1068">
        <v>7023.7641679981098</v>
      </c>
      <c r="AW80" s="1068"/>
      <c r="AX80" s="1068">
        <v>1965.6152478410572</v>
      </c>
      <c r="AY80" s="1068">
        <v>2269.9337148042082</v>
      </c>
      <c r="AZ80" s="1068">
        <v>3162.1099721206951</v>
      </c>
      <c r="BA80" s="1068">
        <v>7397.6589347659601</v>
      </c>
      <c r="BB80" s="1068">
        <v>2485.5535102144972</v>
      </c>
      <c r="BC80" s="1068">
        <v>2262.2291644438842</v>
      </c>
      <c r="BD80" s="1068">
        <v>2851.5997386101235</v>
      </c>
      <c r="BE80" s="1068">
        <v>7599.3824132685058</v>
      </c>
      <c r="BF80" s="1068">
        <v>2814.0530777422146</v>
      </c>
      <c r="BG80" s="1068">
        <v>2483.5843606714757</v>
      </c>
      <c r="BH80" s="1068">
        <v>2394.361960031822</v>
      </c>
      <c r="BI80" s="1068">
        <v>7691.9993984455132</v>
      </c>
      <c r="BJ80" s="908">
        <v>2663.085270385357</v>
      </c>
      <c r="BK80" s="908">
        <v>2837.3222955996953</v>
      </c>
      <c r="BL80" s="908">
        <v>2898.8321135711572</v>
      </c>
      <c r="BM80" s="908">
        <v>8399.239679556209</v>
      </c>
      <c r="BN80" s="1180">
        <v>2222.4816508531835</v>
      </c>
      <c r="BO80" s="1134">
        <v>2605.4593849862258</v>
      </c>
      <c r="BP80" s="1134">
        <v>2663.2851760269568</v>
      </c>
      <c r="BQ80" s="1134">
        <v>7491.2261546963673</v>
      </c>
      <c r="BR80" s="1130">
        <v>3357.7119967647732</v>
      </c>
      <c r="BS80" s="1130">
        <v>2641.3131338455282</v>
      </c>
      <c r="BT80" s="1130">
        <v>2907.017422389586</v>
      </c>
      <c r="BU80" s="1172">
        <v>8906.0425529998884</v>
      </c>
      <c r="BV80" s="1172">
        <v>3101.7457162020519</v>
      </c>
      <c r="BW80" s="1172">
        <v>2467.2118671663966</v>
      </c>
      <c r="BX80" s="1172">
        <v>2499.3034252940315</v>
      </c>
      <c r="BY80" s="1172">
        <v>8068.2610086624818</v>
      </c>
      <c r="BZ80" s="1172">
        <v>2970.3610210378097</v>
      </c>
      <c r="CA80" s="1172">
        <v>2534.4271693638329</v>
      </c>
      <c r="CB80" s="1172">
        <v>3707.8540300033114</v>
      </c>
      <c r="CC80" s="1173">
        <v>9212.6422204049541</v>
      </c>
      <c r="CD80" s="1174">
        <v>3200.605426563895</v>
      </c>
      <c r="CE80" s="1172">
        <v>2609.9252928989335</v>
      </c>
      <c r="CF80" s="1172">
        <v>3101.0368387050894</v>
      </c>
      <c r="CG80" s="1172">
        <v>8911.5675581679188</v>
      </c>
      <c r="CH80" s="1172">
        <v>2577.7538868778975</v>
      </c>
      <c r="CI80" s="1172">
        <v>3239.3545045162023</v>
      </c>
      <c r="CJ80" s="1172">
        <v>3530.8321650746498</v>
      </c>
      <c r="CK80" s="1172">
        <v>9347.9405564687495</v>
      </c>
      <c r="CL80" s="1172">
        <v>3485.3096533330317</v>
      </c>
      <c r="CM80" s="1172">
        <v>3305.5026493489299</v>
      </c>
      <c r="CN80" s="1172">
        <v>3378.9011210508725</v>
      </c>
      <c r="CO80" s="1172">
        <v>10169.713423732836</v>
      </c>
      <c r="CP80" s="1172">
        <v>3450.9195288748274</v>
      </c>
      <c r="CQ80" s="1172">
        <v>3251.8185299961901</v>
      </c>
      <c r="CR80" s="1172">
        <v>5145.7390619226853</v>
      </c>
      <c r="CS80" s="1172">
        <v>11848.477120793701</v>
      </c>
      <c r="CT80" s="1173">
        <v>41497.894312778822</v>
      </c>
      <c r="CU80" s="1172">
        <v>2863.0002091360716</v>
      </c>
      <c r="CV80" s="1172">
        <v>3299.1405276407841</v>
      </c>
      <c r="CW80" s="1172">
        <v>3199.8755410518856</v>
      </c>
      <c r="CX80" s="1172">
        <v>9362.0162778287413</v>
      </c>
      <c r="CY80" s="1172">
        <v>3333.9760386454154</v>
      </c>
      <c r="CZ80" s="1172">
        <v>4537.9055425073029</v>
      </c>
      <c r="DA80" s="1172">
        <v>3903.3683067219699</v>
      </c>
      <c r="DB80" s="1172">
        <v>11775.249887874692</v>
      </c>
      <c r="DC80" s="1172">
        <v>3510.5837160779993</v>
      </c>
      <c r="DD80" s="1172">
        <v>4286.654713977382</v>
      </c>
      <c r="DE80" s="1172">
        <v>4266.9823677123777</v>
      </c>
      <c r="DF80" s="1172">
        <v>12064.220797767755</v>
      </c>
      <c r="DG80" s="1172">
        <v>3692.621371315</v>
      </c>
      <c r="DH80" s="1172">
        <v>4123.0434854074438</v>
      </c>
      <c r="DI80" s="1172">
        <v>6619.5811467803787</v>
      </c>
      <c r="DJ80" s="1172">
        <v>14435.246003502822</v>
      </c>
      <c r="DK80" s="1173">
        <v>47636.732966974007</v>
      </c>
      <c r="DL80" s="1174">
        <v>3674.8108003849998</v>
      </c>
      <c r="DM80" s="1172">
        <v>3195.3044983350005</v>
      </c>
      <c r="DN80" s="1172">
        <v>3823.879236427445</v>
      </c>
      <c r="DO80" s="1172">
        <v>10693.994535147449</v>
      </c>
      <c r="DP80" s="1172">
        <v>4731.4551809191744</v>
      </c>
      <c r="DQ80" s="1172">
        <v>4329.6788515057997</v>
      </c>
      <c r="DR80" s="1172">
        <v>3595.9756405542498</v>
      </c>
      <c r="DS80" s="1172">
        <v>12657.109672979221</v>
      </c>
      <c r="DT80" s="1172">
        <v>23351.104208126668</v>
      </c>
      <c r="DU80" s="1172">
        <v>3987.5744488278056</v>
      </c>
      <c r="DV80" s="1172">
        <v>4452.1569265091966</v>
      </c>
      <c r="DW80" s="1172">
        <v>4458.6680029982717</v>
      </c>
      <c r="DX80" s="1172">
        <v>12898.399378335274</v>
      </c>
      <c r="DY80" s="1172">
        <v>4158.343068713988</v>
      </c>
      <c r="DZ80" s="1172">
        <v>3797.4889386688719</v>
      </c>
      <c r="EA80" s="1172">
        <v>8617.5734013801302</v>
      </c>
      <c r="EB80" s="1172">
        <v>16573.405408762992</v>
      </c>
      <c r="EC80" s="1173">
        <v>53379.610096851648</v>
      </c>
      <c r="ED80" s="1175">
        <v>4601.5480416577775</v>
      </c>
      <c r="EE80" s="908">
        <v>3373.9240673072932</v>
      </c>
      <c r="EF80" s="908">
        <v>4011.9573211008696</v>
      </c>
      <c r="EG80" s="908">
        <v>11987.429430065939</v>
      </c>
      <c r="EH80" s="908">
        <v>4337.9027829702745</v>
      </c>
      <c r="EI80" s="908">
        <v>3659.5073691435873</v>
      </c>
      <c r="EJ80" s="908">
        <v>3954.1366603499096</v>
      </c>
      <c r="EK80" s="908">
        <v>11951.54681246377</v>
      </c>
      <c r="EL80" s="908">
        <v>4654.2841175005651</v>
      </c>
      <c r="EM80" s="908">
        <v>3988.3132492231066</v>
      </c>
      <c r="EN80" s="908">
        <v>4856.6326077425101</v>
      </c>
      <c r="EO80" s="908">
        <v>13499.229974466183</v>
      </c>
      <c r="EP80" s="908">
        <v>5062.8575003670167</v>
      </c>
      <c r="EQ80" s="908">
        <v>5165.7829199437056</v>
      </c>
      <c r="ER80" s="908">
        <v>7461.5886879165791</v>
      </c>
      <c r="ES80" s="908">
        <v>17690.229108227304</v>
      </c>
      <c r="ET80" s="1073">
        <v>55128.435325223189</v>
      </c>
      <c r="EU80" s="1077">
        <v>4755.0723864219681</v>
      </c>
      <c r="EV80" s="908">
        <v>3740.1649157711254</v>
      </c>
      <c r="EW80" s="908">
        <v>6217.8534587729037</v>
      </c>
      <c r="EX80" s="908">
        <v>14713.090760965999</v>
      </c>
      <c r="EY80" s="908">
        <v>5732.5643645619948</v>
      </c>
      <c r="EZ80" s="908">
        <v>4196.1760718649539</v>
      </c>
      <c r="FA80" s="908">
        <v>5819.0163294480353</v>
      </c>
      <c r="FB80" s="908">
        <v>15747.756765874983</v>
      </c>
      <c r="FC80" s="908">
        <v>6161.9677895201912</v>
      </c>
      <c r="FD80" s="908">
        <v>4994.4501798792717</v>
      </c>
      <c r="FE80" s="908">
        <v>7490.7632463255695</v>
      </c>
      <c r="FF80" s="908">
        <v>18647.181215725032</v>
      </c>
      <c r="FG80" s="908">
        <v>7151.044994741037</v>
      </c>
      <c r="FH80" s="908">
        <v>4677.9052332070478</v>
      </c>
      <c r="FI80" s="908">
        <v>9159.5479028311092</v>
      </c>
      <c r="FJ80" s="908">
        <v>20988.498130779193</v>
      </c>
      <c r="FK80" s="1073">
        <v>70096.526873345196</v>
      </c>
      <c r="FL80" s="1077">
        <v>5215.7731547339199</v>
      </c>
      <c r="FM80" s="908">
        <v>5466.9620707643844</v>
      </c>
      <c r="FN80" s="908">
        <v>7054.9721386491356</v>
      </c>
      <c r="FO80" s="908">
        <f t="shared" si="11"/>
        <v>17737.707364147442</v>
      </c>
      <c r="FP80" s="908">
        <v>8798.2514545202666</v>
      </c>
      <c r="FQ80" s="908">
        <v>6049.7675340005471</v>
      </c>
      <c r="FR80" s="908">
        <v>9242.2136173649578</v>
      </c>
      <c r="FS80" s="908">
        <f t="shared" si="12"/>
        <v>24090.232605885773</v>
      </c>
      <c r="FT80" s="908">
        <v>7315.7236861727279</v>
      </c>
      <c r="FU80" s="908">
        <v>7838.2456800607197</v>
      </c>
      <c r="FV80" s="908">
        <v>10486.897150511895</v>
      </c>
      <c r="FW80" s="908">
        <f t="shared" si="13"/>
        <v>25640.866516745344</v>
      </c>
      <c r="FX80" s="908">
        <v>7745.340326553538</v>
      </c>
      <c r="FY80" s="908">
        <v>9247.64537572279</v>
      </c>
      <c r="FZ80" s="908">
        <v>12189.451109253177</v>
      </c>
      <c r="GA80" s="908">
        <v>29182.436811529504</v>
      </c>
      <c r="GB80" s="1073">
        <v>96651.243298308065</v>
      </c>
      <c r="GC80" s="1077">
        <v>8518.9779966748338</v>
      </c>
      <c r="GD80" s="908">
        <v>8306.1504286378131</v>
      </c>
      <c r="GE80" s="908">
        <v>11494.731383967724</v>
      </c>
      <c r="GF80" s="908">
        <v>28319.858009280371</v>
      </c>
      <c r="GG80" s="908">
        <v>8880.36525154228</v>
      </c>
      <c r="GH80" s="908">
        <v>9481.8895053152246</v>
      </c>
      <c r="GI80" s="908">
        <v>13239.90072679804</v>
      </c>
      <c r="GJ80" s="908">
        <v>31602.155483655548</v>
      </c>
      <c r="GK80" s="908">
        <v>10186.039058441482</v>
      </c>
      <c r="GL80" s="908">
        <v>9617.1301670622506</v>
      </c>
      <c r="GM80" s="908">
        <v>11438.183126273792</v>
      </c>
      <c r="GN80" s="908">
        <v>31241.352351777525</v>
      </c>
      <c r="GO80" s="908">
        <v>11159.600474865767</v>
      </c>
      <c r="GP80" s="908">
        <v>12458.834441624595</v>
      </c>
      <c r="GQ80" s="908">
        <v>21229.447380326677</v>
      </c>
      <c r="GR80" s="908">
        <v>44847.882296817043</v>
      </c>
      <c r="GS80" s="1073">
        <f t="shared" ref="GS80:GS102" si="14">GR80+GN80+GJ80+GF80</f>
        <v>136011.24814153049</v>
      </c>
      <c r="GT80" s="1077">
        <f>'12b'!HC35</f>
        <v>9979.5724092328619</v>
      </c>
      <c r="GU80" s="908">
        <f>'12b'!HD35</f>
        <v>10872.74</v>
      </c>
      <c r="GV80" s="908">
        <f>'12b'!HE35</f>
        <v>11570.707999999999</v>
      </c>
      <c r="GW80" s="908">
        <f>'12b'!HF35</f>
        <v>32423.020409232864</v>
      </c>
      <c r="GX80" s="908">
        <f>'12b'!HG35</f>
        <v>16181.257</v>
      </c>
      <c r="GY80" s="908">
        <f>'12b'!HH35</f>
        <v>13380.994000000001</v>
      </c>
      <c r="GZ80" s="908">
        <f>'12b'!HI35</f>
        <v>14116.939999999999</v>
      </c>
      <c r="HA80" s="908">
        <f>'12b'!HJ35</f>
        <v>43679.191000000006</v>
      </c>
      <c r="HB80" s="908">
        <f>'12b'!HK35</f>
        <v>19533.9689</v>
      </c>
      <c r="HC80" s="908">
        <f>'12b'!HL35</f>
        <v>13826.927</v>
      </c>
      <c r="HD80" s="908">
        <f>'12b'!HM35</f>
        <v>16720.990899999997</v>
      </c>
      <c r="HE80" s="908">
        <f>'12b'!HN35</f>
        <v>50081.8868</v>
      </c>
      <c r="HF80" s="908">
        <f>'12b'!HO35</f>
        <v>18823.894</v>
      </c>
      <c r="HG80" s="908">
        <f>'12b'!HP35</f>
        <v>14488.478999999999</v>
      </c>
      <c r="HH80" s="908">
        <f>'12b'!HQ35</f>
        <v>27096.81</v>
      </c>
      <c r="HI80" s="908">
        <f>'12b'!HR35</f>
        <v>60409.183000000005</v>
      </c>
      <c r="HJ80" s="1073">
        <f>'12b'!HS35</f>
        <v>186593.28120923287</v>
      </c>
      <c r="HK80" s="1077">
        <v>13088.44477403852</v>
      </c>
      <c r="HL80" s="908">
        <v>15322.8512783879</v>
      </c>
      <c r="HM80" s="908">
        <v>14867.612527759111</v>
      </c>
      <c r="HN80" s="908">
        <v>43278.908580185533</v>
      </c>
      <c r="HO80" s="908">
        <v>18789.36627006064</v>
      </c>
      <c r="HP80" s="908">
        <v>17693.968512710984</v>
      </c>
      <c r="HQ80" s="908">
        <v>19379.106165727047</v>
      </c>
      <c r="HR80" s="908">
        <v>55862.440948498675</v>
      </c>
      <c r="HS80" s="908">
        <v>18780.709650583496</v>
      </c>
      <c r="HT80" s="908">
        <v>18193.772712499329</v>
      </c>
      <c r="HU80" s="908">
        <v>21355.612569620589</v>
      </c>
      <c r="HV80" s="908">
        <v>58330.094932703418</v>
      </c>
      <c r="HW80" s="908">
        <v>15763.109066932589</v>
      </c>
      <c r="HX80" s="908">
        <v>14636.050681172968</v>
      </c>
      <c r="HY80" s="908">
        <v>37013.099451734561</v>
      </c>
      <c r="HZ80" s="908">
        <v>67412.259199840119</v>
      </c>
      <c r="IA80" s="1073">
        <v>224883.70366122774</v>
      </c>
      <c r="IB80" s="1077">
        <v>17920.165118906596</v>
      </c>
      <c r="IC80" s="908">
        <v>16515.079768905376</v>
      </c>
      <c r="ID80" s="908">
        <v>23096.037116812971</v>
      </c>
      <c r="IE80" s="1073">
        <v>57531.282004624947</v>
      </c>
    </row>
    <row r="81" spans="1:239" ht="21" customHeight="1">
      <c r="A81" s="1171" t="s">
        <v>914</v>
      </c>
      <c r="B81" s="1079">
        <v>1.4290158875818246</v>
      </c>
      <c r="C81" s="1079">
        <v>1.7654002579410077</v>
      </c>
      <c r="D81" s="1079">
        <v>2.0414908531047637</v>
      </c>
      <c r="E81" s="1079">
        <v>5.2359069986275966</v>
      </c>
      <c r="F81" s="1079">
        <v>1.3830151021800419</v>
      </c>
      <c r="G81" s="1079">
        <v>1.9599866025348498</v>
      </c>
      <c r="H81" s="1079">
        <v>2.1887726349100216</v>
      </c>
      <c r="I81" s="1079">
        <v>5.5317743396249144</v>
      </c>
      <c r="J81" s="1079">
        <v>1.5253036717695532</v>
      </c>
      <c r="K81" s="1079">
        <v>1.7494072169748747</v>
      </c>
      <c r="L81" s="1079">
        <v>1.6910341510949178</v>
      </c>
      <c r="M81" s="1079">
        <v>4.9657450398393452</v>
      </c>
      <c r="N81" s="1079">
        <v>1.7153975192869633</v>
      </c>
      <c r="O81" s="1079">
        <v>1.9347208569490841</v>
      </c>
      <c r="P81" s="1079">
        <v>2.8531631065523166</v>
      </c>
      <c r="Q81" s="1079">
        <v>6.5032814827883643</v>
      </c>
      <c r="R81" s="1079">
        <v>22.236707860880227</v>
      </c>
      <c r="S81" s="1079"/>
      <c r="T81" s="1079">
        <v>1.565660931040755</v>
      </c>
      <c r="U81" s="1079">
        <v>1.7537002896513321</v>
      </c>
      <c r="V81" s="1079">
        <v>1.7722425938456312</v>
      </c>
      <c r="W81" s="1079">
        <v>5.0916038145377183</v>
      </c>
      <c r="X81" s="1079">
        <v>1.8750693949958808</v>
      </c>
      <c r="Y81" s="1079">
        <v>1.3626051031339275</v>
      </c>
      <c r="Z81" s="1079">
        <v>1.9193300010205325</v>
      </c>
      <c r="AA81" s="1079">
        <v>5.1570044991503403</v>
      </c>
      <c r="AB81" s="1079">
        <v>1.3184201925509038</v>
      </c>
      <c r="AC81" s="1079">
        <v>1.7019064324991606</v>
      </c>
      <c r="AD81" s="1079">
        <v>1.4746209988123389</v>
      </c>
      <c r="AE81" s="1079">
        <v>4.4949476238624033</v>
      </c>
      <c r="AF81" s="1079">
        <v>2.0225359319823242</v>
      </c>
      <c r="AG81" s="1079">
        <v>1.5318411950446511</v>
      </c>
      <c r="AH81" s="1079">
        <v>2.21301892141107</v>
      </c>
      <c r="AI81" s="1079">
        <v>5.7673960484380453</v>
      </c>
      <c r="AJ81" s="1079">
        <v>20.510951985988509</v>
      </c>
      <c r="AK81" s="1079"/>
      <c r="AL81" s="1079"/>
      <c r="AM81" s="1079">
        <v>1.5564412347640815</v>
      </c>
      <c r="AN81" s="1079">
        <v>1.6723089341696247</v>
      </c>
      <c r="AO81" s="1079">
        <v>1.8289579256464898</v>
      </c>
      <c r="AP81" s="1079">
        <v>5.0577080945801969</v>
      </c>
      <c r="AQ81" s="1079">
        <v>1.509276413099617</v>
      </c>
      <c r="AR81" s="1079">
        <v>1.7982019360227099</v>
      </c>
      <c r="AS81" s="1079">
        <v>1.6418057834340243</v>
      </c>
      <c r="AT81" s="1079">
        <v>4.9492841325563512</v>
      </c>
      <c r="AU81" s="1079">
        <v>2.4654779830613016</v>
      </c>
      <c r="AV81" s="1079">
        <v>6.1969104117573304</v>
      </c>
      <c r="AW81" s="1079"/>
      <c r="AX81" s="1079">
        <v>1.4046530184091708</v>
      </c>
      <c r="AY81" s="1079">
        <v>1.6221227666963527</v>
      </c>
      <c r="AZ81" s="1079">
        <v>2.2596829780190197</v>
      </c>
      <c r="BA81" s="1079">
        <v>5.2864587631245428</v>
      </c>
      <c r="BB81" s="1079">
        <v>1.7762073449394706</v>
      </c>
      <c r="BC81" s="1079">
        <v>1.6166169995168393</v>
      </c>
      <c r="BD81" s="1079">
        <v>2.0377885166148264</v>
      </c>
      <c r="BE81" s="1079">
        <v>5.4306128610711362</v>
      </c>
      <c r="BF81" s="1079">
        <v>2.0109572073963919</v>
      </c>
      <c r="BG81" s="1079">
        <v>1.7748001662699204</v>
      </c>
      <c r="BH81" s="1079">
        <v>1.7110407329292119</v>
      </c>
      <c r="BI81" s="1079">
        <v>5.4967981065955245</v>
      </c>
      <c r="BJ81" s="1079">
        <v>1.9030737411283423</v>
      </c>
      <c r="BK81" s="1079">
        <v>2.0275856788815565</v>
      </c>
      <c r="BL81" s="1079">
        <v>2.071541357171248</v>
      </c>
      <c r="BM81" s="1079">
        <v>6.0022007771811463</v>
      </c>
      <c r="BN81" s="1182">
        <v>1.3170049736784959</v>
      </c>
      <c r="BO81" s="1079">
        <v>1.5439510906319072</v>
      </c>
      <c r="BP81" s="1079">
        <v>1.5782176747354479</v>
      </c>
      <c r="BQ81" s="1079">
        <v>4.4391737051678781</v>
      </c>
      <c r="BR81" s="1079">
        <v>1.9897232439338972</v>
      </c>
      <c r="BS81" s="1079">
        <v>1.5651974147824772</v>
      </c>
      <c r="BT81" s="1079">
        <v>1.7226492746913746</v>
      </c>
      <c r="BU81" s="1122">
        <v>5.2775699334077499</v>
      </c>
      <c r="BV81" s="1122">
        <v>1.8380419625763316</v>
      </c>
      <c r="BW81" s="1122">
        <v>1.4620279537198313</v>
      </c>
      <c r="BX81" s="1122">
        <v>1.4810448673807217</v>
      </c>
      <c r="BY81" s="1122">
        <v>4.7811147836768857</v>
      </c>
      <c r="BZ81" s="1122">
        <v>1.760185618102075</v>
      </c>
      <c r="CA81" s="1122">
        <v>1.5018586030605554</v>
      </c>
      <c r="CB81" s="1122">
        <v>2.1972114808298153</v>
      </c>
      <c r="CC81" s="1144">
        <v>5.4592557019924461</v>
      </c>
      <c r="CD81" s="1145">
        <v>1.5543410878248487</v>
      </c>
      <c r="CE81" s="1122">
        <v>1.2674833596284067</v>
      </c>
      <c r="CF81" s="1122">
        <v>1.5059866277963938</v>
      </c>
      <c r="CG81" s="1122">
        <v>4.3278110752496497</v>
      </c>
      <c r="CH81" s="1122">
        <v>1.2518596473717927</v>
      </c>
      <c r="CI81" s="1122">
        <v>1.5731591787637433</v>
      </c>
      <c r="CJ81" s="1122">
        <v>1.7147123050031905</v>
      </c>
      <c r="CK81" s="1122">
        <v>4.5397311311387263</v>
      </c>
      <c r="CL81" s="1122">
        <v>1.6926047656502536</v>
      </c>
      <c r="CM81" s="1122">
        <v>1.6052833445679859</v>
      </c>
      <c r="CN81" s="1122">
        <v>1.6409285570027972</v>
      </c>
      <c r="CO81" s="1122">
        <v>4.9388166672210376</v>
      </c>
      <c r="CP81" s="1122">
        <v>1.6759035556175677</v>
      </c>
      <c r="CQ81" s="1122">
        <v>1.5792122044702077</v>
      </c>
      <c r="CR81" s="1122">
        <v>2.4989752203721234</v>
      </c>
      <c r="CS81" s="1122">
        <v>5.7540909804598979</v>
      </c>
      <c r="CT81" s="1144">
        <v>20.153025316154995</v>
      </c>
      <c r="CU81" s="1122">
        <v>0.95244090297115358</v>
      </c>
      <c r="CV81" s="1122">
        <v>1.0975327117154163</v>
      </c>
      <c r="CW81" s="1122">
        <v>1.0645099989826501</v>
      </c>
      <c r="CX81" s="1122">
        <v>3.1144836136692198</v>
      </c>
      <c r="CY81" s="1122">
        <v>1.1091215217514185</v>
      </c>
      <c r="CZ81" s="1122">
        <v>1.5096355350276678</v>
      </c>
      <c r="DA81" s="1122">
        <v>1.2985425648310043</v>
      </c>
      <c r="DB81" s="1122">
        <v>3.9172996216100917</v>
      </c>
      <c r="DC81" s="1122">
        <v>1.1678740063753321</v>
      </c>
      <c r="DD81" s="1122">
        <v>1.4260513406452653</v>
      </c>
      <c r="DE81" s="1122">
        <v>1.4195068957023655</v>
      </c>
      <c r="DF81" s="1122">
        <v>4.0134322427229616</v>
      </c>
      <c r="DG81" s="1122">
        <v>1.2284328942774041</v>
      </c>
      <c r="DH81" s="1122">
        <v>1.3716224147310774</v>
      </c>
      <c r="DI81" s="1122">
        <v>2.2021513741463643</v>
      </c>
      <c r="DJ81" s="1122">
        <v>4.8022066831548456</v>
      </c>
      <c r="DK81" s="1144">
        <v>15.847422161157118</v>
      </c>
      <c r="DL81" s="1145">
        <v>1.051506940443105</v>
      </c>
      <c r="DM81" s="1122">
        <v>0.9143014536901658</v>
      </c>
      <c r="DN81" s="1122">
        <v>1.0941612439199557</v>
      </c>
      <c r="DO81" s="1122">
        <v>3.0599696380532273</v>
      </c>
      <c r="DP81" s="1122">
        <v>1.3538541795432748</v>
      </c>
      <c r="DQ81" s="1122">
        <v>1.2388902747785293</v>
      </c>
      <c r="DR81" s="1122">
        <v>1.028949121220333</v>
      </c>
      <c r="DS81" s="1122">
        <v>3.6216935755421362</v>
      </c>
      <c r="DT81" s="1122">
        <v>6.681663213595364</v>
      </c>
      <c r="DU81" s="1122">
        <v>1.141000839563425</v>
      </c>
      <c r="DV81" s="1122">
        <v>1.2739360371085766</v>
      </c>
      <c r="DW81" s="1122">
        <v>1.2757991104720545</v>
      </c>
      <c r="DX81" s="1122">
        <v>3.6907359871440568</v>
      </c>
      <c r="DY81" s="1122">
        <v>1.1898644134381395</v>
      </c>
      <c r="DZ81" s="1122">
        <v>1.0866099486939287</v>
      </c>
      <c r="EA81" s="1122">
        <v>2.4658244283977178</v>
      </c>
      <c r="EB81" s="1122">
        <v>4.7422987905297864</v>
      </c>
      <c r="EC81" s="1176">
        <v>15.273991926089328</v>
      </c>
      <c r="ED81" s="1145">
        <v>1.1365391963592775</v>
      </c>
      <c r="EE81" s="930">
        <v>0.83332759178434745</v>
      </c>
      <c r="EF81" s="930">
        <v>0.99091581969205833</v>
      </c>
      <c r="EG81" s="930">
        <v>2.9607826078356827</v>
      </c>
      <c r="EH81" s="930">
        <v>1.071421290880521</v>
      </c>
      <c r="EI81" s="930">
        <v>0.90386398810668522</v>
      </c>
      <c r="EJ81" s="930">
        <v>0.9766346589374737</v>
      </c>
      <c r="EK81" s="930">
        <v>2.9519199379246794</v>
      </c>
      <c r="EL81" s="930">
        <v>1.1495645123431373</v>
      </c>
      <c r="EM81" s="930">
        <v>0.98507595575771745</v>
      </c>
      <c r="EN81" s="930">
        <v>1.199542691078231</v>
      </c>
      <c r="EO81" s="930">
        <v>3.3341831591790863</v>
      </c>
      <c r="EP81" s="930">
        <v>1.2504783048349213</v>
      </c>
      <c r="EQ81" s="930">
        <v>1.2758999178641939</v>
      </c>
      <c r="ER81" s="930">
        <v>1.8429424041986089</v>
      </c>
      <c r="ES81" s="930">
        <v>4.3693206268977249</v>
      </c>
      <c r="ET81" s="1084">
        <v>13.616206331837171</v>
      </c>
      <c r="EU81" s="1085">
        <v>1.0356680770874065</v>
      </c>
      <c r="EV81" s="930">
        <v>0.81461838885300197</v>
      </c>
      <c r="EW81" s="930">
        <v>1.3542658895471027</v>
      </c>
      <c r="EX81" s="930">
        <v>3.2045523554875119</v>
      </c>
      <c r="EY81" s="930">
        <v>1.2485685663122217</v>
      </c>
      <c r="EZ81" s="930">
        <v>0.91393889520547666</v>
      </c>
      <c r="FA81" s="930">
        <v>1.2673980462775782</v>
      </c>
      <c r="FB81" s="930">
        <v>3.4299055077952763</v>
      </c>
      <c r="FC81" s="930">
        <v>1.3420938343378126</v>
      </c>
      <c r="FD81" s="930">
        <v>1.0878052306153467</v>
      </c>
      <c r="FE81" s="930">
        <v>1.6315092046530575</v>
      </c>
      <c r="FF81" s="930">
        <v>4.0614082696062166</v>
      </c>
      <c r="FG81" s="930">
        <v>1.5575176184524542</v>
      </c>
      <c r="FH81" s="930">
        <v>1.0188608550958727</v>
      </c>
      <c r="FI81" s="930">
        <v>1.9949751744269797</v>
      </c>
      <c r="FJ81" s="930">
        <v>4.5713536479753065</v>
      </c>
      <c r="FK81" s="1084">
        <v>15.267219780864307</v>
      </c>
      <c r="FL81" s="1085">
        <v>0.85473330300303507</v>
      </c>
      <c r="FM81" s="930">
        <v>0.89589681328369319</v>
      </c>
      <c r="FN81" s="930">
        <v>1.1561314995436347</v>
      </c>
      <c r="FO81" s="930">
        <f t="shared" si="11"/>
        <v>2.9067616158303631</v>
      </c>
      <c r="FP81" s="930">
        <v>1.4418108884869634</v>
      </c>
      <c r="FQ81" s="930">
        <v>0.99140388842325067</v>
      </c>
      <c r="FR81" s="930">
        <v>1.5145650583097443</v>
      </c>
      <c r="FS81" s="930">
        <f t="shared" si="12"/>
        <v>3.9477798352199582</v>
      </c>
      <c r="FT81" s="930">
        <v>1.1988620832684485</v>
      </c>
      <c r="FU81" s="930">
        <v>1.2844902224681485</v>
      </c>
      <c r="FV81" s="930">
        <v>1.718537208922656</v>
      </c>
      <c r="FW81" s="930">
        <f t="shared" si="13"/>
        <v>4.2018895146592525</v>
      </c>
      <c r="FX81" s="930">
        <v>1.2692653847855921</v>
      </c>
      <c r="FY81" s="930">
        <v>1.5154551861248489</v>
      </c>
      <c r="FZ81" s="930">
        <v>1.9975427418559739</v>
      </c>
      <c r="GA81" s="930">
        <v>4.7822633127664149</v>
      </c>
      <c r="GB81" s="1084">
        <v>15.838694278475989</v>
      </c>
      <c r="GC81" s="1085">
        <v>1.0121963724459357</v>
      </c>
      <c r="GD81" s="930">
        <v>0.98690891514675649</v>
      </c>
      <c r="GE81" s="930">
        <v>1.3657654020979957</v>
      </c>
      <c r="GF81" s="930">
        <v>3.3648704758207297</v>
      </c>
      <c r="GG81" s="930">
        <v>1.0551351931082034</v>
      </c>
      <c r="GH81" s="930">
        <v>1.1266062859840009</v>
      </c>
      <c r="GI81" s="930">
        <v>1.5731205659223642</v>
      </c>
      <c r="GJ81" s="930">
        <v>3.7548620450145691</v>
      </c>
      <c r="GK81" s="930">
        <v>1.2102709724771488</v>
      </c>
      <c r="GL81" s="930">
        <v>1.1426751274906886</v>
      </c>
      <c r="GM81" s="930">
        <v>1.3590465279175157</v>
      </c>
      <c r="GN81" s="930">
        <v>3.711992627885353</v>
      </c>
      <c r="GO81" s="930">
        <v>1.3259462723127191</v>
      </c>
      <c r="GP81" s="930">
        <v>1.4803168914908809</v>
      </c>
      <c r="GQ81" s="930">
        <v>2.5224116831603483</v>
      </c>
      <c r="GR81" s="930">
        <v>5.3286748469639482</v>
      </c>
      <c r="GS81" s="1084">
        <f>GR81+GN81+GJ81+GF81</f>
        <v>16.1603999956846</v>
      </c>
      <c r="GT81" s="1085">
        <f>GT80/GT59*100</f>
        <v>0.84844444516046202</v>
      </c>
      <c r="GU81" s="930">
        <f>GU80/GU59*100</f>
        <v>0.92437987103929331</v>
      </c>
      <c r="GV81" s="930">
        <f t="shared" ref="GV81:HI81" si="15">GV80/GV59*100</f>
        <v>0.98371979545848787</v>
      </c>
      <c r="GW81" s="930">
        <f t="shared" si="15"/>
        <v>2.7565441116582439</v>
      </c>
      <c r="GX81" s="930">
        <f t="shared" si="15"/>
        <v>1.3756999853683305</v>
      </c>
      <c r="GY81" s="930">
        <f t="shared" si="15"/>
        <v>1.137626900679825</v>
      </c>
      <c r="GZ81" s="930">
        <f t="shared" si="15"/>
        <v>1.2001956431101488</v>
      </c>
      <c r="HA81" s="930">
        <f t="shared" si="15"/>
        <v>3.7135225291583049</v>
      </c>
      <c r="HB81" s="930">
        <f t="shared" si="15"/>
        <v>1.6607412347455714</v>
      </c>
      <c r="HC81" s="930">
        <f t="shared" si="15"/>
        <v>1.1755392842217989</v>
      </c>
      <c r="HD81" s="930">
        <f t="shared" si="15"/>
        <v>1.4215871447115624</v>
      </c>
      <c r="HE81" s="930">
        <f t="shared" si="15"/>
        <v>4.2578676636789341</v>
      </c>
      <c r="HF81" s="930">
        <f t="shared" si="15"/>
        <v>1.6003720044972407</v>
      </c>
      <c r="HG81" s="930">
        <f t="shared" si="15"/>
        <v>1.2317831889271249</v>
      </c>
      <c r="HH81" s="930">
        <f t="shared" si="15"/>
        <v>2.3037197370098279</v>
      </c>
      <c r="HI81" s="930">
        <f t="shared" si="15"/>
        <v>5.135874930434194</v>
      </c>
      <c r="HJ81" s="1084">
        <f>HJ80/HJ59*100</f>
        <v>15.863809234929677</v>
      </c>
      <c r="HK81" s="1085">
        <f>HK80/HK59*100</f>
        <v>0.93488484859675058</v>
      </c>
      <c r="HL81" s="930">
        <f t="shared" ref="HL81:HZ81" si="16">HL80/HL59*100</f>
        <v>1.0944846194316866</v>
      </c>
      <c r="HM81" s="930">
        <f t="shared" si="16"/>
        <v>1.0619677071625409</v>
      </c>
      <c r="HN81" s="930">
        <f t="shared" si="16"/>
        <v>3.0913371751909779</v>
      </c>
      <c r="HO81" s="930">
        <f t="shared" si="16"/>
        <v>1.3420917568034685</v>
      </c>
      <c r="HP81" s="930">
        <f t="shared" si="16"/>
        <v>1.263849399960252</v>
      </c>
      <c r="HQ81" s="930">
        <f t="shared" si="16"/>
        <v>1.3842158519568633</v>
      </c>
      <c r="HR81" s="930">
        <f t="shared" si="16"/>
        <v>3.9901570087205838</v>
      </c>
      <c r="HS81" s="930">
        <f t="shared" si="16"/>
        <v>1.3414734295286113</v>
      </c>
      <c r="HT81" s="930">
        <f t="shared" si="16"/>
        <v>1.2995495447607996</v>
      </c>
      <c r="HU81" s="930">
        <f t="shared" si="16"/>
        <v>1.5253942671204219</v>
      </c>
      <c r="HV81" s="930">
        <f t="shared" si="16"/>
        <v>4.1664172414098335</v>
      </c>
      <c r="HW81" s="930">
        <f t="shared" si="16"/>
        <v>1.1259314676319823</v>
      </c>
      <c r="HX81" s="930">
        <f t="shared" si="16"/>
        <v>1.0454276471612278</v>
      </c>
      <c r="HY81" s="930">
        <f t="shared" si="16"/>
        <v>2.643781325774305</v>
      </c>
      <c r="HZ81" s="930">
        <f t="shared" si="16"/>
        <v>4.8151404405675153</v>
      </c>
      <c r="IA81" s="1084">
        <f>IA80/IA59*100</f>
        <v>16.063051865888912</v>
      </c>
      <c r="IB81" s="1085">
        <v>1.1217935406924511</v>
      </c>
      <c r="IC81" s="930">
        <v>1.0338358874401394</v>
      </c>
      <c r="ID81" s="930">
        <v>1.4458005872891611</v>
      </c>
      <c r="IE81" s="1084">
        <v>3.6014300154217516</v>
      </c>
    </row>
    <row r="82" spans="1:239" s="1053" customFormat="1" ht="21" customHeight="1">
      <c r="A82" s="1151" t="s">
        <v>793</v>
      </c>
      <c r="B82" s="1068">
        <v>531.31979953999996</v>
      </c>
      <c r="C82" s="1068">
        <v>580.42557110999996</v>
      </c>
      <c r="D82" s="1068">
        <v>505.52878642000002</v>
      </c>
      <c r="E82" s="1068">
        <v>1617.27415707</v>
      </c>
      <c r="F82" s="1068">
        <v>555.46639626000001</v>
      </c>
      <c r="G82" s="1068">
        <v>575.38010366000003</v>
      </c>
      <c r="H82" s="1068">
        <v>619.36740648</v>
      </c>
      <c r="I82" s="1068">
        <v>1750.2139064</v>
      </c>
      <c r="J82" s="1068">
        <v>625.49365184999999</v>
      </c>
      <c r="K82" s="1068">
        <v>635.36008306000008</v>
      </c>
      <c r="L82" s="1068">
        <v>674.79264621999994</v>
      </c>
      <c r="M82" s="1068">
        <v>1935.64638113</v>
      </c>
      <c r="N82" s="1068">
        <v>617.68319113999996</v>
      </c>
      <c r="O82" s="1068">
        <v>626.96724832999996</v>
      </c>
      <c r="P82" s="1068">
        <v>629.84240463999993</v>
      </c>
      <c r="Q82" s="1068">
        <v>1874.4928441100001</v>
      </c>
      <c r="R82" s="1068">
        <v>7177.6272887100013</v>
      </c>
      <c r="S82" s="1068"/>
      <c r="T82" s="1068">
        <v>570.2385586800001</v>
      </c>
      <c r="U82" s="1068">
        <v>682.68559183000002</v>
      </c>
      <c r="V82" s="1068">
        <v>639.51846206999994</v>
      </c>
      <c r="W82" s="1068">
        <v>1892.4426125800001</v>
      </c>
      <c r="X82" s="1068">
        <v>712.80514252</v>
      </c>
      <c r="Y82" s="1068">
        <v>690.75548723999998</v>
      </c>
      <c r="Z82" s="1068">
        <v>794.02902548999987</v>
      </c>
      <c r="AA82" s="1068">
        <v>2197.5896552499999</v>
      </c>
      <c r="AB82" s="1068">
        <v>721.86716288999992</v>
      </c>
      <c r="AC82" s="1068">
        <v>976.23324100000002</v>
      </c>
      <c r="AD82" s="1068">
        <v>813.72854900000004</v>
      </c>
      <c r="AE82" s="1068">
        <v>2511.8289528899995</v>
      </c>
      <c r="AF82" s="1068">
        <v>883.83539879</v>
      </c>
      <c r="AG82" s="1068">
        <v>913.17198741999982</v>
      </c>
      <c r="AH82" s="1068">
        <v>848.37322573000006</v>
      </c>
      <c r="AI82" s="1068">
        <v>2645.3806119400001</v>
      </c>
      <c r="AJ82" s="1068">
        <v>9247.24183266</v>
      </c>
      <c r="AK82" s="1068"/>
      <c r="AL82" s="1068"/>
      <c r="AM82" s="1068">
        <v>809.41173192999997</v>
      </c>
      <c r="AN82" s="1068">
        <v>834.88973325999996</v>
      </c>
      <c r="AO82" s="1068">
        <v>728.2652381900001</v>
      </c>
      <c r="AP82" s="1068">
        <v>2372.56670338</v>
      </c>
      <c r="AQ82" s="1068">
        <v>930.10056348000012</v>
      </c>
      <c r="AR82" s="1068">
        <v>828.49842025999999</v>
      </c>
      <c r="AS82" s="1068">
        <v>916.23559384999999</v>
      </c>
      <c r="AT82" s="1068">
        <v>2674.8345775899998</v>
      </c>
      <c r="AU82" s="1068">
        <v>971.52168290999998</v>
      </c>
      <c r="AV82" s="1068">
        <v>2875.6073827499999</v>
      </c>
      <c r="AW82" s="1068"/>
      <c r="AX82" s="1068">
        <v>815.42562655999996</v>
      </c>
      <c r="AY82" s="1068">
        <v>899.99420197000006</v>
      </c>
      <c r="AZ82" s="1068">
        <v>967.68396766000001</v>
      </c>
      <c r="BA82" s="1068">
        <v>2683.1037961899997</v>
      </c>
      <c r="BB82" s="1068">
        <v>1194.04327375</v>
      </c>
      <c r="BC82" s="1068">
        <v>964.21043679999991</v>
      </c>
      <c r="BD82" s="1068">
        <v>1037.3792247199999</v>
      </c>
      <c r="BE82" s="1068">
        <v>3124.6207711800002</v>
      </c>
      <c r="BF82" s="1068">
        <v>918.30900215999986</v>
      </c>
      <c r="BG82" s="1068">
        <v>1065.7935675200001</v>
      </c>
      <c r="BH82" s="1068">
        <v>968.07854259999999</v>
      </c>
      <c r="BI82" s="1068">
        <v>2952.1811122799995</v>
      </c>
      <c r="BJ82" s="908">
        <v>956.19051072000002</v>
      </c>
      <c r="BK82" s="908">
        <v>1051.5294217799999</v>
      </c>
      <c r="BL82" s="908">
        <v>1373.1890894799999</v>
      </c>
      <c r="BM82" s="908">
        <v>3380.9090219799996</v>
      </c>
      <c r="BN82" s="1180">
        <v>985.62348369999995</v>
      </c>
      <c r="BO82" s="1134">
        <v>1421.9300862300001</v>
      </c>
      <c r="BP82" s="1134">
        <v>1225.5235296799999</v>
      </c>
      <c r="BQ82" s="1134">
        <v>3633.07709961</v>
      </c>
      <c r="BR82" s="1130">
        <v>1214.2890853199999</v>
      </c>
      <c r="BS82" s="1130">
        <v>1108.1616274400001</v>
      </c>
      <c r="BT82" s="1130">
        <v>1173.1470158899999</v>
      </c>
      <c r="BU82" s="1172">
        <v>3495.5977286500001</v>
      </c>
      <c r="BV82" s="1172">
        <v>1039.8012854999999</v>
      </c>
      <c r="BW82" s="1172">
        <v>1024.33852293</v>
      </c>
      <c r="BX82" s="1172">
        <v>1293.3553678399999</v>
      </c>
      <c r="BY82" s="1172">
        <v>3357.4951762699998</v>
      </c>
      <c r="BZ82" s="1172">
        <v>1094.75941532</v>
      </c>
      <c r="CA82" s="1172">
        <v>1220.96482535</v>
      </c>
      <c r="CB82" s="1172">
        <v>1362.8956714800001</v>
      </c>
      <c r="CC82" s="1173">
        <v>3678.6199121499999</v>
      </c>
      <c r="CD82" s="1174">
        <v>1174.1913730999988</v>
      </c>
      <c r="CE82" s="1172">
        <v>1049.9822018999998</v>
      </c>
      <c r="CF82" s="1172">
        <v>1275.0314310299998</v>
      </c>
      <c r="CG82" s="1172">
        <v>3499.2050060299985</v>
      </c>
      <c r="CH82" s="1172">
        <v>1396.3430887900001</v>
      </c>
      <c r="CI82" s="1172">
        <v>1711.1566845500031</v>
      </c>
      <c r="CJ82" s="1172">
        <v>1335.3139287700001</v>
      </c>
      <c r="CK82" s="1172">
        <v>4442.8137021100029</v>
      </c>
      <c r="CL82" s="1172">
        <v>1559.624181429999</v>
      </c>
      <c r="CM82" s="1172">
        <v>1531.9463453599997</v>
      </c>
      <c r="CN82" s="1172">
        <v>1478.5074554300002</v>
      </c>
      <c r="CO82" s="1172">
        <v>4570.0779822199993</v>
      </c>
      <c r="CP82" s="1172">
        <v>1239.2593937300001</v>
      </c>
      <c r="CQ82" s="1172">
        <v>1531.559305230003</v>
      </c>
      <c r="CR82" s="1172">
        <v>1493.3255703100003</v>
      </c>
      <c r="CS82" s="1172">
        <v>4264.144269270003</v>
      </c>
      <c r="CT82" s="1173">
        <v>16776.240659630002</v>
      </c>
      <c r="CU82" s="1172">
        <v>1562.3797661699996</v>
      </c>
      <c r="CV82" s="1172">
        <v>1511.0914730200002</v>
      </c>
      <c r="CW82" s="1172">
        <v>1719.2303892700002</v>
      </c>
      <c r="CX82" s="1172">
        <v>4792.7016284600004</v>
      </c>
      <c r="CY82" s="1172">
        <v>1667.4720331400006</v>
      </c>
      <c r="CZ82" s="1172">
        <v>1570.4300972400013</v>
      </c>
      <c r="DA82" s="1172">
        <v>1619.4091152999999</v>
      </c>
      <c r="DB82" s="1172">
        <v>4857.3112456800009</v>
      </c>
      <c r="DC82" s="1172">
        <v>1626.6370290400021</v>
      </c>
      <c r="DD82" s="1172">
        <v>1641.8761824400015</v>
      </c>
      <c r="DE82" s="1172">
        <v>1674.91344372</v>
      </c>
      <c r="DF82" s="1172">
        <v>4943.4266552000036</v>
      </c>
      <c r="DG82" s="1172">
        <v>1678.90887724</v>
      </c>
      <c r="DH82" s="1172">
        <v>1678.1388222000003</v>
      </c>
      <c r="DI82" s="1172">
        <v>1661.55344433</v>
      </c>
      <c r="DJ82" s="1172">
        <v>5018.601143769999</v>
      </c>
      <c r="DK82" s="1173">
        <v>19612.040673110008</v>
      </c>
      <c r="DL82" s="1174">
        <v>1682.3926323800004</v>
      </c>
      <c r="DM82" s="1172">
        <v>1868.0012376200002</v>
      </c>
      <c r="DN82" s="1172">
        <v>1833.3658778200002</v>
      </c>
      <c r="DO82" s="1172">
        <v>5383.7597478200005</v>
      </c>
      <c r="DP82" s="1172">
        <v>1843.6188958399996</v>
      </c>
      <c r="DQ82" s="1172">
        <v>1892.4847860500001</v>
      </c>
      <c r="DR82" s="1172">
        <v>1832.3199770100009</v>
      </c>
      <c r="DS82" s="1172">
        <v>5568.4236589000002</v>
      </c>
      <c r="DT82" s="1172">
        <v>10952.183406720002</v>
      </c>
      <c r="DU82" s="1172">
        <v>1899.4388845899994</v>
      </c>
      <c r="DV82" s="1172">
        <v>1851.8406438399995</v>
      </c>
      <c r="DW82" s="1172">
        <v>1875.7940312699998</v>
      </c>
      <c r="DX82" s="1172">
        <v>5627.0735596999984</v>
      </c>
      <c r="DY82" s="1172">
        <v>1981.8587928800005</v>
      </c>
      <c r="DZ82" s="1172">
        <v>1851.2842790599998</v>
      </c>
      <c r="EA82" s="1172">
        <v>1806.62751162</v>
      </c>
      <c r="EB82" s="1172">
        <v>5639.77058356</v>
      </c>
      <c r="EC82" s="1173">
        <v>22219.027549980005</v>
      </c>
      <c r="ED82" s="1175">
        <v>2138.7584429800004</v>
      </c>
      <c r="EE82" s="908">
        <v>2221.5221360199994</v>
      </c>
      <c r="EF82" s="908">
        <v>2139.5273831400009</v>
      </c>
      <c r="EG82" s="908">
        <v>6499.8079621400011</v>
      </c>
      <c r="EH82" s="908">
        <v>2254.2498418099995</v>
      </c>
      <c r="EI82" s="908">
        <v>2403.5221480099995</v>
      </c>
      <c r="EJ82" s="908">
        <v>2310.2585621700005</v>
      </c>
      <c r="EK82" s="908">
        <v>6968.0305519899994</v>
      </c>
      <c r="EL82" s="908">
        <v>2284.7979940599989</v>
      </c>
      <c r="EM82" s="908">
        <v>2248.7725855400013</v>
      </c>
      <c r="EN82" s="908">
        <v>2446.5770210499991</v>
      </c>
      <c r="EO82" s="908">
        <v>6980.1476006499988</v>
      </c>
      <c r="EP82" s="908">
        <v>2317.69661253</v>
      </c>
      <c r="EQ82" s="908">
        <v>3056.8904362099997</v>
      </c>
      <c r="ER82" s="908">
        <v>2446.3617264599998</v>
      </c>
      <c r="ES82" s="908">
        <v>7820.9487751999995</v>
      </c>
      <c r="ET82" s="1073">
        <v>28268.934889980002</v>
      </c>
      <c r="EU82" s="1077">
        <v>2283.1199543100006</v>
      </c>
      <c r="EV82" s="908">
        <v>2284.1480522600009</v>
      </c>
      <c r="EW82" s="908">
        <v>2367.1168399100002</v>
      </c>
      <c r="EX82" s="908">
        <v>6934.3848464800012</v>
      </c>
      <c r="EY82" s="908">
        <v>2280.850386350005</v>
      </c>
      <c r="EZ82" s="908">
        <v>2454.8076954900007</v>
      </c>
      <c r="FA82" s="908">
        <v>3069.4840199099999</v>
      </c>
      <c r="FB82" s="908">
        <v>7805.1421017500061</v>
      </c>
      <c r="FC82" s="908">
        <v>2631.5042103899996</v>
      </c>
      <c r="FD82" s="908">
        <v>3017.7041431600001</v>
      </c>
      <c r="FE82" s="908">
        <v>3004.9183374899999</v>
      </c>
      <c r="FF82" s="908">
        <v>8654.1266910399991</v>
      </c>
      <c r="FG82" s="908">
        <v>2116.0897171899924</v>
      </c>
      <c r="FH82" s="908">
        <v>3179.3660444100051</v>
      </c>
      <c r="FI82" s="908">
        <v>2974.1799487500007</v>
      </c>
      <c r="FJ82" s="908">
        <v>8269.6357103499977</v>
      </c>
      <c r="FK82" s="1073">
        <v>31663.289349620005</v>
      </c>
      <c r="FL82" s="1077">
        <v>2910.9768617469954</v>
      </c>
      <c r="FM82" s="908">
        <v>2896.0991592270057</v>
      </c>
      <c r="FN82" s="908">
        <v>2801.7731935410002</v>
      </c>
      <c r="FO82" s="908">
        <f t="shared" si="11"/>
        <v>8608.8492145150012</v>
      </c>
      <c r="FP82" s="908">
        <v>3038.65070369048</v>
      </c>
      <c r="FQ82" s="908">
        <v>3057.0153008244811</v>
      </c>
      <c r="FR82" s="908">
        <v>3056.6688191399953</v>
      </c>
      <c r="FS82" s="908">
        <f t="shared" si="12"/>
        <v>9152.3348236549573</v>
      </c>
      <c r="FT82" s="908">
        <v>3125.6505122499884</v>
      </c>
      <c r="FU82" s="908">
        <v>3660.6066787399914</v>
      </c>
      <c r="FV82" s="908">
        <v>3628.3159954200005</v>
      </c>
      <c r="FW82" s="908">
        <f t="shared" si="13"/>
        <v>10414.57318640998</v>
      </c>
      <c r="FX82" s="908">
        <v>3524.084272160002</v>
      </c>
      <c r="FY82" s="908">
        <v>4029.6746884799936</v>
      </c>
      <c r="FZ82" s="908">
        <v>3704.6135681799992</v>
      </c>
      <c r="GA82" s="908">
        <v>11258.372528819993</v>
      </c>
      <c r="GB82" s="1073">
        <v>39434.129753399939</v>
      </c>
      <c r="GC82" s="1077">
        <v>3752.8684127300025</v>
      </c>
      <c r="GD82" s="908">
        <v>3852.2150344699917</v>
      </c>
      <c r="GE82" s="908">
        <v>3881.5196610100015</v>
      </c>
      <c r="GF82" s="908">
        <v>11486.603108209998</v>
      </c>
      <c r="GG82" s="908">
        <v>4260.6684449199929</v>
      </c>
      <c r="GH82" s="908">
        <v>3989.1166080700036</v>
      </c>
      <c r="GI82" s="908">
        <v>4147.8316164600001</v>
      </c>
      <c r="GJ82" s="908">
        <v>12397.616669449995</v>
      </c>
      <c r="GK82" s="908">
        <v>4147.6385276400033</v>
      </c>
      <c r="GL82" s="908">
        <v>4356.5450432700009</v>
      </c>
      <c r="GM82" s="908">
        <v>4572.3412832800013</v>
      </c>
      <c r="GN82" s="908">
        <v>13076.524854190007</v>
      </c>
      <c r="GO82" s="908">
        <v>4454.7973269699996</v>
      </c>
      <c r="GP82" s="908">
        <v>4887.7019244900011</v>
      </c>
      <c r="GQ82" s="908">
        <v>4504.5121486299995</v>
      </c>
      <c r="GR82" s="908">
        <v>13847.011400090001</v>
      </c>
      <c r="GS82" s="1073">
        <f t="shared" si="14"/>
        <v>50807.756031939993</v>
      </c>
      <c r="GT82" s="1077">
        <f>'13 '!GS4</f>
        <v>5116.6859999999997</v>
      </c>
      <c r="GU82" s="908">
        <f>'13 '!GT4</f>
        <v>5268.42</v>
      </c>
      <c r="GV82" s="908">
        <f>'13 '!GU4</f>
        <v>5379.732</v>
      </c>
      <c r="GW82" s="908">
        <f>'13 '!GV4</f>
        <v>15764.838</v>
      </c>
      <c r="GX82" s="908">
        <f>'13 '!GW4</f>
        <v>5363.04</v>
      </c>
      <c r="GY82" s="908">
        <f>'13 '!GX4</f>
        <v>5402.1590000000006</v>
      </c>
      <c r="GZ82" s="908">
        <f>'13 '!GY4</f>
        <v>5561.5499999999993</v>
      </c>
      <c r="HA82" s="908">
        <f>'13 '!GZ4</f>
        <v>16326.749</v>
      </c>
      <c r="HB82" s="908">
        <f>'13 '!HA4</f>
        <v>5697.3</v>
      </c>
      <c r="HC82" s="908">
        <f>'13 '!HB4</f>
        <v>5457.03</v>
      </c>
      <c r="HD82" s="908">
        <f>'13 '!HC4</f>
        <v>6296.71</v>
      </c>
      <c r="HE82" s="908">
        <f>'13 '!HD4</f>
        <v>17451.04</v>
      </c>
      <c r="HF82" s="908">
        <f>'13 '!HE4</f>
        <v>5766.2999999999993</v>
      </c>
      <c r="HG82" s="908">
        <f>'13 '!HF4</f>
        <v>6123.24</v>
      </c>
      <c r="HH82" s="908">
        <f>'13 '!HG4</f>
        <v>5684.78</v>
      </c>
      <c r="HI82" s="908">
        <f>'13 '!HH4</f>
        <v>17574.32</v>
      </c>
      <c r="HJ82" s="1073">
        <f>'13 '!HI4</f>
        <v>67116.947</v>
      </c>
      <c r="HK82" s="1077">
        <f>'13 '!HJ4</f>
        <v>6014.887220620004</v>
      </c>
      <c r="HL82" s="908">
        <f>'13 '!HK4</f>
        <v>6117.9485540200076</v>
      </c>
      <c r="HM82" s="908">
        <f>'13 '!HL4</f>
        <v>5764.6191568199956</v>
      </c>
      <c r="HN82" s="908">
        <f>'13 '!HM4</f>
        <v>17897.454931460008</v>
      </c>
      <c r="HO82" s="908">
        <f>'13 '!HN4</f>
        <v>7516.8903202800166</v>
      </c>
      <c r="HP82" s="908">
        <f>'13 '!HO4</f>
        <v>6655.8119769000104</v>
      </c>
      <c r="HQ82" s="908">
        <f>'13 '!HP4</f>
        <v>6425.6353623096811</v>
      </c>
      <c r="HR82" s="908">
        <f>'13 '!HQ4</f>
        <v>20598.337659489709</v>
      </c>
      <c r="HS82" s="908">
        <f>'13 '!HR4</f>
        <v>6409.1020829200079</v>
      </c>
      <c r="HT82" s="908">
        <f>'13 '!HS4</f>
        <v>6580.5264420199983</v>
      </c>
      <c r="HU82" s="908">
        <f>'13 '!HT4</f>
        <v>6596.1264253102763</v>
      </c>
      <c r="HV82" s="908">
        <f>'13 '!HU4</f>
        <v>19585.754950250281</v>
      </c>
      <c r="HW82" s="908">
        <f>'13 '!HV4</f>
        <v>6389.7565516800114</v>
      </c>
      <c r="HX82" s="908">
        <f>'13 '!HW4</f>
        <v>6519.3687610296147</v>
      </c>
      <c r="HY82" s="908">
        <f>'13 '!HX4</f>
        <v>7979.4279513495412</v>
      </c>
      <c r="HZ82" s="908">
        <f>'13 '!HY4</f>
        <v>20888.553264059166</v>
      </c>
      <c r="IA82" s="1073">
        <f>'13 '!HZ4</f>
        <v>78970.100805259164</v>
      </c>
      <c r="IB82" s="1077">
        <v>6982.5107963400023</v>
      </c>
      <c r="IC82" s="908">
        <v>7080.7581278599991</v>
      </c>
      <c r="ID82" s="908">
        <v>7080.7581278599991</v>
      </c>
      <c r="IE82" s="1073">
        <v>21144.027052059999</v>
      </c>
    </row>
    <row r="83" spans="1:239" ht="21" customHeight="1">
      <c r="A83" s="1171" t="s">
        <v>914</v>
      </c>
      <c r="B83" s="1079">
        <v>0.7088138843100894</v>
      </c>
      <c r="C83" s="1079">
        <v>0.77432405863205223</v>
      </c>
      <c r="D83" s="1079">
        <v>0.67440705775157084</v>
      </c>
      <c r="E83" s="1079">
        <v>2.1575450006937125</v>
      </c>
      <c r="F83" s="1079">
        <v>0.74102695641617422</v>
      </c>
      <c r="G83" s="1079">
        <v>0.76759308910204249</v>
      </c>
      <c r="H83" s="1079">
        <v>0.82627490558838823</v>
      </c>
      <c r="I83" s="1079">
        <v>2.3348949511066053</v>
      </c>
      <c r="J83" s="1079">
        <v>0.83444770054296358</v>
      </c>
      <c r="K83" s="1079">
        <v>0.84761013762190007</v>
      </c>
      <c r="L83" s="1079">
        <v>0.90021564617991157</v>
      </c>
      <c r="M83" s="1079">
        <v>2.5822734843447752</v>
      </c>
      <c r="N83" s="1079">
        <v>0.82402805685774883</v>
      </c>
      <c r="O83" s="1079">
        <v>0.83641357052522036</v>
      </c>
      <c r="P83" s="1079">
        <v>0.84024920908763434</v>
      </c>
      <c r="Q83" s="1079">
        <v>2.500690836470604</v>
      </c>
      <c r="R83" s="1079">
        <v>9.5754042726156978</v>
      </c>
      <c r="S83" s="1079"/>
      <c r="T83" s="1079">
        <v>0.61013530636308211</v>
      </c>
      <c r="U83" s="1079">
        <v>0.73044969755299005</v>
      </c>
      <c r="V83" s="1079">
        <v>0.68426237903510545</v>
      </c>
      <c r="W83" s="1079">
        <v>2.0248473829511773</v>
      </c>
      <c r="X83" s="1079">
        <v>0.76267656297279074</v>
      </c>
      <c r="Y83" s="1079">
        <v>0.73908420329335234</v>
      </c>
      <c r="Z83" s="1079">
        <v>0.84958327590117788</v>
      </c>
      <c r="AA83" s="1079">
        <v>2.3513440421673208</v>
      </c>
      <c r="AB83" s="1079">
        <v>0.77237260770802785</v>
      </c>
      <c r="AC83" s="1079">
        <v>1.044535411562042</v>
      </c>
      <c r="AD83" s="1079">
        <v>0.87066107681278826</v>
      </c>
      <c r="AE83" s="1079">
        <v>2.6875690960828575</v>
      </c>
      <c r="AF83" s="1079">
        <v>0.94567295319973044</v>
      </c>
      <c r="AG83" s="1079">
        <v>0.97706207660949473</v>
      </c>
      <c r="AH83" s="1079">
        <v>0.9077296687709312</v>
      </c>
      <c r="AI83" s="1079">
        <v>2.8304646985801565</v>
      </c>
      <c r="AJ83" s="1079">
        <v>9.8942252197815126</v>
      </c>
      <c r="AK83" s="1079"/>
      <c r="AL83" s="1079"/>
      <c r="AM83" s="1079">
        <v>0.71877046381956933</v>
      </c>
      <c r="AN83" s="1079">
        <v>0.74139533335227759</v>
      </c>
      <c r="AO83" s="1079">
        <v>0.64671108953331213</v>
      </c>
      <c r="AP83" s="1079">
        <v>2.1068768867051593</v>
      </c>
      <c r="AQ83" s="1079">
        <v>0.82594406164250966</v>
      </c>
      <c r="AR83" s="1079">
        <v>0.73571974597417999</v>
      </c>
      <c r="AS83" s="1079">
        <v>0.81363174856541021</v>
      </c>
      <c r="AT83" s="1079">
        <v>2.3752955561820999</v>
      </c>
      <c r="AU83" s="1079">
        <v>0.85715190431698474</v>
      </c>
      <c r="AV83" s="1079">
        <v>2.5370842334771444</v>
      </c>
      <c r="AW83" s="1079"/>
      <c r="AX83" s="1079">
        <v>0.58271325931854556</v>
      </c>
      <c r="AY83" s="1079">
        <v>0.64314701146952902</v>
      </c>
      <c r="AZ83" s="1079">
        <v>0.69151895699462618</v>
      </c>
      <c r="BA83" s="1079">
        <v>1.9173792277827002</v>
      </c>
      <c r="BB83" s="1079">
        <v>0.85327812267750969</v>
      </c>
      <c r="BC83" s="1079">
        <v>0.68903672879030409</v>
      </c>
      <c r="BD83" s="1079">
        <v>0.74132405150926128</v>
      </c>
      <c r="BE83" s="1079">
        <v>2.2328927303767436</v>
      </c>
      <c r="BF83" s="1079">
        <v>0.65623499468328372</v>
      </c>
      <c r="BG83" s="1079">
        <v>0.76162929304825067</v>
      </c>
      <c r="BH83" s="1079">
        <v>0.69180092513720559</v>
      </c>
      <c r="BI83" s="1079">
        <v>2.1096652128687396</v>
      </c>
      <c r="BJ83" s="1079">
        <v>0.68330559021266868</v>
      </c>
      <c r="BK83" s="1079">
        <v>0.75143595770923843</v>
      </c>
      <c r="BL83" s="1079">
        <v>0.9812979429739308</v>
      </c>
      <c r="BM83" s="1079">
        <v>2.4160394908958378</v>
      </c>
      <c r="BN83" s="1182">
        <v>0.58406377830337197</v>
      </c>
      <c r="BO83" s="1079">
        <v>0.84261167918713764</v>
      </c>
      <c r="BP83" s="1079">
        <v>0.7262244812365416</v>
      </c>
      <c r="BQ83" s="1079">
        <v>2.1528999387270509</v>
      </c>
      <c r="BR83" s="1079">
        <v>0.71956713983939014</v>
      </c>
      <c r="BS83" s="1079">
        <v>0.65667780627924188</v>
      </c>
      <c r="BT83" s="1079">
        <v>0.69518704651176455</v>
      </c>
      <c r="BU83" s="1122">
        <v>2.0714319926303966</v>
      </c>
      <c r="BV83" s="1122">
        <v>0.61616862578599407</v>
      </c>
      <c r="BW83" s="1122">
        <v>0.60700565465249479</v>
      </c>
      <c r="BX83" s="1122">
        <v>0.76642047934351365</v>
      </c>
      <c r="BY83" s="1122">
        <v>1.9895947597820023</v>
      </c>
      <c r="BZ83" s="1122">
        <v>0.64873588243318514</v>
      </c>
      <c r="CA83" s="1122">
        <v>0.72352307028278418</v>
      </c>
      <c r="CB83" s="1122">
        <v>0.80762888514962439</v>
      </c>
      <c r="CC83" s="1144">
        <v>2.1798878378655937</v>
      </c>
      <c r="CD83" s="1145">
        <v>0.57023395668556021</v>
      </c>
      <c r="CE83" s="1122">
        <v>0.5099130509348947</v>
      </c>
      <c r="CF83" s="1122">
        <v>0.61920589306933094</v>
      </c>
      <c r="CG83" s="1122">
        <v>1.6993529006897858</v>
      </c>
      <c r="CH83" s="1122">
        <v>0.67811965123631268</v>
      </c>
      <c r="CI83" s="1122">
        <v>0.83100563425515284</v>
      </c>
      <c r="CJ83" s="1122">
        <v>0.64848146772664972</v>
      </c>
      <c r="CK83" s="1122">
        <v>2.1576067532181149</v>
      </c>
      <c r="CL83" s="1122">
        <v>0.75741543354327268</v>
      </c>
      <c r="CM83" s="1122">
        <v>0.74397397728983294</v>
      </c>
      <c r="CN83" s="1122">
        <v>0.71802193033754058</v>
      </c>
      <c r="CO83" s="1122">
        <v>2.2194113411706464</v>
      </c>
      <c r="CP83" s="1122">
        <v>0.60183357128635939</v>
      </c>
      <c r="CQ83" s="1122">
        <v>0.74378601523374888</v>
      </c>
      <c r="CR83" s="1122">
        <v>0.7252181953350727</v>
      </c>
      <c r="CS83" s="1122">
        <v>2.0708377818551811</v>
      </c>
      <c r="CT83" s="1144">
        <v>8.1472086312418153</v>
      </c>
      <c r="CU83" s="1122">
        <v>0.5197604912937992</v>
      </c>
      <c r="CV83" s="1122">
        <v>0.50269829615886574</v>
      </c>
      <c r="CW83" s="1122">
        <v>0.57194035094600371</v>
      </c>
      <c r="CX83" s="1122">
        <v>1.5943991383986686</v>
      </c>
      <c r="CY83" s="1122">
        <v>0.5547217788720481</v>
      </c>
      <c r="CZ83" s="1122">
        <v>0.52243861355486698</v>
      </c>
      <c r="DA83" s="1122">
        <v>0.53873257680322528</v>
      </c>
      <c r="DB83" s="1122">
        <v>1.6158929692301403</v>
      </c>
      <c r="DC83" s="1122">
        <v>0.54113710358850375</v>
      </c>
      <c r="DD83" s="1122">
        <v>0.54620674800504787</v>
      </c>
      <c r="DE83" s="1122">
        <v>0.55719733014500195</v>
      </c>
      <c r="DF83" s="1122">
        <v>1.6445411817385533</v>
      </c>
      <c r="DG83" s="1122">
        <v>0.55852650025732209</v>
      </c>
      <c r="DH83" s="1122">
        <v>0.55827032426568424</v>
      </c>
      <c r="DI83" s="1122">
        <v>0.5527528282402866</v>
      </c>
      <c r="DJ83" s="1122">
        <v>1.6695496527632925</v>
      </c>
      <c r="DK83" s="1144">
        <v>6.5243829421306563</v>
      </c>
      <c r="DL83" s="1145">
        <v>0.48139826118737239</v>
      </c>
      <c r="DM83" s="1122">
        <v>0.53450813465225322</v>
      </c>
      <c r="DN83" s="1122">
        <v>0.52459760505148334</v>
      </c>
      <c r="DO83" s="1122">
        <v>1.5405040008911091</v>
      </c>
      <c r="DP83" s="1122">
        <v>0.52753139408012895</v>
      </c>
      <c r="DQ83" s="1122">
        <v>0.54151383440096479</v>
      </c>
      <c r="DR83" s="1122">
        <v>0.52429833196765174</v>
      </c>
      <c r="DS83" s="1122">
        <v>1.5933435604487451</v>
      </c>
      <c r="DT83" s="1122">
        <v>3.1338475613398544</v>
      </c>
      <c r="DU83" s="1122">
        <v>0.54350367368155272</v>
      </c>
      <c r="DV83" s="1122">
        <v>0.52988395739676786</v>
      </c>
      <c r="DW83" s="1122">
        <v>0.5367379573706248</v>
      </c>
      <c r="DX83" s="1122">
        <v>1.6101255884489452</v>
      </c>
      <c r="DY83" s="1122">
        <v>0.56708722949034174</v>
      </c>
      <c r="DZ83" s="1122">
        <v>0.52972475969670485</v>
      </c>
      <c r="EA83" s="1122">
        <v>0.51694671384574731</v>
      </c>
      <c r="EB83" s="1122">
        <v>1.613758703032794</v>
      </c>
      <c r="EC83" s="1176">
        <v>6.3577318528215949</v>
      </c>
      <c r="ED83" s="1145">
        <v>0.52825327041796633</v>
      </c>
      <c r="EE83" s="930">
        <v>0.54869512614213656</v>
      </c>
      <c r="EF83" s="930">
        <v>0.52844319142358953</v>
      </c>
      <c r="EG83" s="930">
        <v>1.6053915879836924</v>
      </c>
      <c r="EH83" s="930">
        <v>0.55677856243368706</v>
      </c>
      <c r="EI83" s="930">
        <v>0.59364742165049178</v>
      </c>
      <c r="EJ83" s="930">
        <v>0.57061219091062332</v>
      </c>
      <c r="EK83" s="930">
        <v>1.7210381749948021</v>
      </c>
      <c r="EL83" s="930">
        <v>0.56432366944857926</v>
      </c>
      <c r="EM83" s="930">
        <v>0.55542573152048091</v>
      </c>
      <c r="EN83" s="930">
        <v>0.60428157136733418</v>
      </c>
      <c r="EO83" s="930">
        <v>1.724030972336394</v>
      </c>
      <c r="EP83" s="930">
        <v>0.57244931956865375</v>
      </c>
      <c r="EQ83" s="930">
        <v>0.7550232591892736</v>
      </c>
      <c r="ER83" s="930">
        <v>0.60422839562341424</v>
      </c>
      <c r="ES83" s="930">
        <v>1.9317009743813416</v>
      </c>
      <c r="ET83" s="1084">
        <v>6.9821617096962312</v>
      </c>
      <c r="EU83" s="1085">
        <v>0.49726991740274495</v>
      </c>
      <c r="EV83" s="930">
        <v>0.49749384001430708</v>
      </c>
      <c r="EW83" s="930">
        <v>0.51556467422686592</v>
      </c>
      <c r="EX83" s="930">
        <v>1.5103284316439178</v>
      </c>
      <c r="EY83" s="930">
        <v>0.4967755991476413</v>
      </c>
      <c r="EZ83" s="930">
        <v>0.53466398805351134</v>
      </c>
      <c r="FA83" s="930">
        <v>0.66854221223386612</v>
      </c>
      <c r="FB83" s="930">
        <v>1.699981799435019</v>
      </c>
      <c r="FC83" s="930">
        <v>0.57314898364202826</v>
      </c>
      <c r="FD83" s="930">
        <v>0.65726441012540082</v>
      </c>
      <c r="FE83" s="930">
        <v>0.65447962585795738</v>
      </c>
      <c r="FF83" s="930">
        <v>1.8848930196253864</v>
      </c>
      <c r="FG83" s="930">
        <v>0.46089026417443735</v>
      </c>
      <c r="FH83" s="930">
        <v>0.69247482477313038</v>
      </c>
      <c r="FI83" s="930">
        <v>0.64778471874150134</v>
      </c>
      <c r="FJ83" s="930">
        <v>1.8011498076890688</v>
      </c>
      <c r="FK83" s="1084">
        <v>6.8963530583933927</v>
      </c>
      <c r="FL83" s="1085">
        <v>0.47703548336801621</v>
      </c>
      <c r="FM83" s="930">
        <v>0.47459740421105262</v>
      </c>
      <c r="FN83" s="930">
        <v>0.45913976412243501</v>
      </c>
      <c r="FO83" s="930">
        <f t="shared" si="11"/>
        <v>1.4107726517015038</v>
      </c>
      <c r="FP83" s="930">
        <v>0.49795799694251797</v>
      </c>
      <c r="FQ83" s="930">
        <v>0.50096748993636453</v>
      </c>
      <c r="FR83" s="930">
        <v>0.50091071035147372</v>
      </c>
      <c r="FS83" s="930">
        <f t="shared" si="12"/>
        <v>1.4998361972303562</v>
      </c>
      <c r="FT83" s="930">
        <v>0.51221506517088</v>
      </c>
      <c r="FU83" s="930">
        <v>0.59988085077561604</v>
      </c>
      <c r="FV83" s="930">
        <v>0.59458922447371854</v>
      </c>
      <c r="FW83" s="930">
        <f t="shared" si="13"/>
        <v>1.7066851404202148</v>
      </c>
      <c r="FX83" s="930">
        <v>0.57750828125461851</v>
      </c>
      <c r="FY83" s="930">
        <v>0.6603617631234846</v>
      </c>
      <c r="FZ83" s="930">
        <v>0.6070924669349208</v>
      </c>
      <c r="GA83" s="930">
        <v>1.8449625113130235</v>
      </c>
      <c r="GB83" s="1084">
        <v>6.4622565006650996</v>
      </c>
      <c r="GC83" s="1085">
        <v>0.44590322866369042</v>
      </c>
      <c r="GD83" s="930">
        <v>0.45770726081158725</v>
      </c>
      <c r="GE83" s="930">
        <v>0.46118913817894969</v>
      </c>
      <c r="GF83" s="930">
        <v>1.3647996276542276</v>
      </c>
      <c r="GG83" s="930">
        <v>0.50623832410721215</v>
      </c>
      <c r="GH83" s="930">
        <v>0.47397344628995802</v>
      </c>
      <c r="GI83" s="930">
        <v>0.49283143087540793</v>
      </c>
      <c r="GJ83" s="930">
        <v>1.4730432012725778</v>
      </c>
      <c r="GK83" s="930">
        <v>0.49280848870989968</v>
      </c>
      <c r="GL83" s="930">
        <v>0.51763005972270659</v>
      </c>
      <c r="GM83" s="930">
        <v>0.5432702446616573</v>
      </c>
      <c r="GN83" s="930">
        <v>1.5537087930942635</v>
      </c>
      <c r="GO83" s="930">
        <v>0.52930406629773064</v>
      </c>
      <c r="GP83" s="930">
        <v>0.58074033757298782</v>
      </c>
      <c r="GQ83" s="930">
        <v>0.53521101454442066</v>
      </c>
      <c r="GR83" s="930">
        <v>1.6452554184151391</v>
      </c>
      <c r="GS83" s="1084">
        <f t="shared" si="14"/>
        <v>6.0368070404362077</v>
      </c>
      <c r="GT83" s="1085">
        <f>GT82/GT59*100</f>
        <v>0.43501100411014676</v>
      </c>
      <c r="GU83" s="930">
        <f>GU82/GU59*100</f>
        <v>0.44791114293000972</v>
      </c>
      <c r="GV83" s="930">
        <f t="shared" ref="GV83:HJ83" si="17">GV82/GV59*100</f>
        <v>0.45737467946313071</v>
      </c>
      <c r="GW83" s="930">
        <f t="shared" si="17"/>
        <v>1.3402968265032871</v>
      </c>
      <c r="GX83" s="930">
        <f t="shared" si="17"/>
        <v>0.45595555707011953</v>
      </c>
      <c r="GY83" s="930">
        <f t="shared" si="17"/>
        <v>0.45928138075165581</v>
      </c>
      <c r="GZ83" s="930">
        <f t="shared" si="17"/>
        <v>0.47283250328606968</v>
      </c>
      <c r="HA83" s="930">
        <f t="shared" si="17"/>
        <v>1.3880694411078451</v>
      </c>
      <c r="HB83" s="930">
        <f t="shared" si="17"/>
        <v>0.48437371253908085</v>
      </c>
      <c r="HC83" s="930">
        <f t="shared" si="17"/>
        <v>0.46394640979712148</v>
      </c>
      <c r="HD83" s="930">
        <f t="shared" si="17"/>
        <v>0.53533442147718313</v>
      </c>
      <c r="HE83" s="930">
        <f t="shared" si="17"/>
        <v>1.4836545438133857</v>
      </c>
      <c r="HF83" s="930">
        <f t="shared" si="17"/>
        <v>0.49023996254613617</v>
      </c>
      <c r="HG83" s="930">
        <f t="shared" si="17"/>
        <v>0.52058632888698175</v>
      </c>
      <c r="HH83" s="930">
        <f t="shared" si="17"/>
        <v>0.48330928572620652</v>
      </c>
      <c r="HI83" s="930">
        <f t="shared" si="17"/>
        <v>1.4941355771593245</v>
      </c>
      <c r="HJ83" s="1084">
        <f t="shared" si="17"/>
        <v>5.7061563885838424</v>
      </c>
      <c r="HK83" s="1085">
        <f>HK82/HK59*100</f>
        <v>0.42963293390898272</v>
      </c>
      <c r="HL83" s="930">
        <f t="shared" ref="HL83:HZ83" si="18">HL82/HL59*100</f>
        <v>0.43699442572372887</v>
      </c>
      <c r="HM83" s="930">
        <f t="shared" si="18"/>
        <v>0.41175672134334884</v>
      </c>
      <c r="HN83" s="930">
        <f t="shared" si="18"/>
        <v>1.2783840809760605</v>
      </c>
      <c r="HO83" s="930">
        <f t="shared" si="18"/>
        <v>0.53691840324165629</v>
      </c>
      <c r="HP83" s="930">
        <f t="shared" si="18"/>
        <v>0.47541307464237703</v>
      </c>
      <c r="HQ83" s="930">
        <f t="shared" si="18"/>
        <v>0.45897195935352103</v>
      </c>
      <c r="HR83" s="930">
        <f t="shared" si="18"/>
        <v>1.4713034372375544</v>
      </c>
      <c r="HS83" s="930">
        <f t="shared" si="18"/>
        <v>0.45779101595910937</v>
      </c>
      <c r="HT83" s="930">
        <f t="shared" si="18"/>
        <v>0.47003555981208694</v>
      </c>
      <c r="HU83" s="930">
        <f t="shared" si="18"/>
        <v>0.47114983948917832</v>
      </c>
      <c r="HV83" s="930">
        <f t="shared" si="18"/>
        <v>1.3989764152603743</v>
      </c>
      <c r="HW83" s="930">
        <f t="shared" si="18"/>
        <v>0.45640919830570853</v>
      </c>
      <c r="HX83" s="930">
        <f t="shared" si="18"/>
        <v>0.46566717301592353</v>
      </c>
      <c r="HY83" s="930">
        <f t="shared" si="18"/>
        <v>0.56995666184748039</v>
      </c>
      <c r="HZ83" s="930">
        <f t="shared" si="18"/>
        <v>1.4920330331691125</v>
      </c>
      <c r="IA83" s="1084">
        <f>IA82/IA59*100</f>
        <v>5.6406969666431017</v>
      </c>
      <c r="IB83" s="1085">
        <v>0.4371017486264907</v>
      </c>
      <c r="IC83" s="930">
        <v>0.44325198335692423</v>
      </c>
      <c r="ID83" s="930">
        <v>0.44325198335692423</v>
      </c>
      <c r="IE83" s="1084">
        <v>1.3236057153403391</v>
      </c>
    </row>
    <row r="84" spans="1:239" s="1097" customFormat="1" ht="24" hidden="1" customHeight="1">
      <c r="A84" s="1151" t="s">
        <v>924</v>
      </c>
      <c r="B84" s="1132">
        <v>29.605644000000002</v>
      </c>
      <c r="C84" s="1132">
        <v>18.569256059999997</v>
      </c>
      <c r="D84" s="1132">
        <v>32.392014000000003</v>
      </c>
      <c r="E84" s="1132">
        <v>80.566914060000002</v>
      </c>
      <c r="F84" s="1132">
        <v>24.856392</v>
      </c>
      <c r="G84" s="1132">
        <v>49.677819037064019</v>
      </c>
      <c r="H84" s="1132">
        <v>102.84644722868836</v>
      </c>
      <c r="I84" s="1132">
        <v>177.38065826575237</v>
      </c>
      <c r="J84" s="1132">
        <v>60.500342000000003</v>
      </c>
      <c r="K84" s="1132">
        <v>35.330978000000002</v>
      </c>
      <c r="L84" s="1132">
        <v>57.278568999999997</v>
      </c>
      <c r="M84" s="1132">
        <v>153.10988900000001</v>
      </c>
      <c r="N84" s="1132">
        <v>94.623456000000004</v>
      </c>
      <c r="O84" s="1132">
        <v>734.90286000000003</v>
      </c>
      <c r="P84" s="1132">
        <v>81.248900000000006</v>
      </c>
      <c r="Q84" s="1132">
        <v>910.775216</v>
      </c>
      <c r="R84" s="1132">
        <v>1321.8326773257522</v>
      </c>
      <c r="S84" s="1132"/>
      <c r="T84" s="1132">
        <v>22.847276000000001</v>
      </c>
      <c r="U84" s="1132">
        <v>44.932821248860449</v>
      </c>
      <c r="V84" s="1132">
        <v>32.392014000000003</v>
      </c>
      <c r="W84" s="1132">
        <v>100.17211124886045</v>
      </c>
      <c r="AM84" s="1132">
        <v>2.1936743599999997</v>
      </c>
      <c r="AN84" s="1132">
        <v>1.5270858700000001</v>
      </c>
      <c r="AO84" s="1132">
        <v>31.400877819999995</v>
      </c>
      <c r="AP84" s="1132">
        <v>35.121638049999994</v>
      </c>
      <c r="AQ84" s="1132">
        <v>135.29037018</v>
      </c>
      <c r="AR84" s="1132">
        <v>109.10651299</v>
      </c>
      <c r="AS84" s="1132">
        <v>86.857213129999991</v>
      </c>
      <c r="AT84" s="1132">
        <v>331.25409630000001</v>
      </c>
      <c r="AU84" s="1132">
        <v>520.96165249000001</v>
      </c>
      <c r="AV84" s="1132">
        <v>1033.76967268</v>
      </c>
      <c r="AW84" s="1132"/>
      <c r="AX84" s="1132">
        <v>38.533150999999997</v>
      </c>
      <c r="AY84" s="1132">
        <v>148.986999</v>
      </c>
      <c r="AZ84" s="1132">
        <v>58.569175000000001</v>
      </c>
      <c r="BA84" s="1132">
        <v>246.089325</v>
      </c>
      <c r="BB84" s="1132">
        <v>212.63506000000001</v>
      </c>
      <c r="BC84" s="1132">
        <v>212.62496300000001</v>
      </c>
      <c r="BD84" s="1132">
        <v>315.49231099999997</v>
      </c>
      <c r="BE84" s="1132">
        <v>740.75233400000002</v>
      </c>
      <c r="BF84" s="1132">
        <v>177.05713158999998</v>
      </c>
      <c r="BG84" s="1132">
        <v>126.608215</v>
      </c>
      <c r="BH84" s="1132">
        <v>67.433295000000001</v>
      </c>
      <c r="BI84" s="1132">
        <v>371.09864159</v>
      </c>
      <c r="BN84" s="1113">
        <v>7.88</v>
      </c>
      <c r="BO84" s="1111">
        <v>9.7008620000000008</v>
      </c>
      <c r="BP84" s="1111">
        <v>257.32002499999999</v>
      </c>
      <c r="BQ84" s="1111">
        <v>274.90088700000001</v>
      </c>
      <c r="BR84" s="1097">
        <v>394.37097599999998</v>
      </c>
      <c r="BS84" s="1097">
        <v>420.75082700000002</v>
      </c>
      <c r="BT84" s="1097">
        <v>448.08673800000003</v>
      </c>
      <c r="BU84" s="1106">
        <v>1263.208541</v>
      </c>
      <c r="BV84" s="1106"/>
      <c r="BW84" s="1106"/>
      <c r="BX84" s="1106"/>
      <c r="BY84" s="1106"/>
      <c r="BZ84" s="1106"/>
      <c r="CA84" s="1106"/>
      <c r="CB84" s="1106"/>
      <c r="CC84" s="1107"/>
      <c r="CD84" s="1108"/>
      <c r="CE84" s="1106"/>
      <c r="CF84" s="1106"/>
      <c r="CG84" s="1106"/>
      <c r="CH84" s="1106"/>
      <c r="CI84" s="1106"/>
      <c r="CJ84" s="1106"/>
      <c r="CK84" s="1106"/>
      <c r="CL84" s="1106"/>
      <c r="CM84" s="1106"/>
      <c r="CN84" s="1106"/>
      <c r="CO84" s="1106"/>
      <c r="CP84" s="1106"/>
      <c r="CQ84" s="1106"/>
      <c r="CR84" s="1106"/>
      <c r="CS84" s="1106"/>
      <c r="CT84" s="1107"/>
      <c r="CU84" s="1106"/>
      <c r="CV84" s="1106"/>
      <c r="CW84" s="1106"/>
      <c r="CX84" s="1106"/>
      <c r="CY84" s="1106"/>
      <c r="CZ84" s="1106"/>
      <c r="DA84" s="1106"/>
      <c r="DB84" s="1106"/>
      <c r="DC84" s="1106"/>
      <c r="DD84" s="1106"/>
      <c r="DE84" s="1106"/>
      <c r="DF84" s="1106"/>
      <c r="DG84" s="1106"/>
      <c r="DH84" s="1106"/>
      <c r="DI84" s="1106"/>
      <c r="DJ84" s="1106"/>
      <c r="DK84" s="1107"/>
      <c r="DL84" s="1108"/>
      <c r="DM84" s="1106"/>
      <c r="DN84" s="1106"/>
      <c r="DO84" s="1106"/>
      <c r="DP84" s="1106"/>
      <c r="DQ84" s="1106"/>
      <c r="DR84" s="1106"/>
      <c r="DS84" s="1106"/>
      <c r="DT84" s="1106"/>
      <c r="DU84" s="1106"/>
      <c r="DV84" s="1106"/>
      <c r="DW84" s="1106"/>
      <c r="DX84" s="1106"/>
      <c r="DY84" s="1106"/>
      <c r="DZ84" s="1106"/>
      <c r="EA84" s="1106"/>
      <c r="EB84" s="1106"/>
      <c r="EC84" s="1177">
        <f>DO84+DS84+DX84+EB84</f>
        <v>0</v>
      </c>
      <c r="ED84" s="1101">
        <v>495.19350133</v>
      </c>
      <c r="EE84" s="1090">
        <v>392.56081410000002</v>
      </c>
      <c r="EF84" s="1090">
        <v>740.82716318000007</v>
      </c>
      <c r="EG84" s="1090">
        <v>1628.5814786100002</v>
      </c>
      <c r="EH84" s="1090">
        <v>768.8228427900001</v>
      </c>
      <c r="EI84" s="1090">
        <v>366.42714281999974</v>
      </c>
      <c r="EJ84" s="1090">
        <v>1226.5192597000002</v>
      </c>
      <c r="EK84" s="1090">
        <v>2361.7692453100003</v>
      </c>
      <c r="EL84" s="1090"/>
      <c r="EM84" s="1090"/>
      <c r="EN84" s="1090"/>
      <c r="EO84" s="1090"/>
      <c r="EP84" s="1090"/>
      <c r="EQ84" s="1090"/>
      <c r="ER84" s="1090"/>
      <c r="ES84" s="1090"/>
      <c r="ET84" s="1095"/>
      <c r="EU84" s="1096"/>
      <c r="EV84" s="1090"/>
      <c r="EW84" s="1090"/>
      <c r="EX84" s="1090"/>
      <c r="EY84" s="1090"/>
      <c r="EZ84" s="1090"/>
      <c r="FA84" s="1090"/>
      <c r="FB84" s="1090"/>
      <c r="FC84" s="1090"/>
      <c r="FD84" s="1090"/>
      <c r="FE84" s="1090"/>
      <c r="FF84" s="1090"/>
      <c r="FG84" s="1090"/>
      <c r="FH84" s="1090"/>
      <c r="FI84" s="1090"/>
      <c r="FJ84" s="1090"/>
      <c r="FK84" s="1095"/>
      <c r="FL84" s="1096">
        <v>14.860213940000001</v>
      </c>
      <c r="FM84" s="1090">
        <v>163.71349881899999</v>
      </c>
      <c r="FN84" s="1090">
        <v>49.690493390000007</v>
      </c>
      <c r="FO84" s="1090">
        <f t="shared" si="11"/>
        <v>228.26420614899999</v>
      </c>
      <c r="FP84" s="1090">
        <v>86.798484894499992</v>
      </c>
      <c r="FQ84" s="1090">
        <v>1070.3852372945</v>
      </c>
      <c r="FR84" s="1090">
        <v>1109.8905491800001</v>
      </c>
      <c r="FS84" s="1090">
        <f t="shared" si="12"/>
        <v>2267.0742713689997</v>
      </c>
      <c r="FT84" s="1090">
        <v>472.84759847000004</v>
      </c>
      <c r="FU84" s="1090">
        <v>252.93905998666798</v>
      </c>
      <c r="FV84" s="1090">
        <v>1112.9230281500002</v>
      </c>
      <c r="FW84" s="1090">
        <f t="shared" si="13"/>
        <v>1838.7096866066684</v>
      </c>
      <c r="FX84" s="1090">
        <v>1718.7893482600002</v>
      </c>
      <c r="FY84" s="1090">
        <v>505.87811997333301</v>
      </c>
      <c r="FZ84" s="1090">
        <v>1367.5143636420005</v>
      </c>
      <c r="GA84" s="1090">
        <v>3592.181831875334</v>
      </c>
      <c r="GB84" s="1095">
        <v>7926.2299960000018</v>
      </c>
      <c r="GC84" s="1096">
        <v>0</v>
      </c>
      <c r="GD84" s="1090">
        <v>0</v>
      </c>
      <c r="GE84" s="1090">
        <v>768.12763271699998</v>
      </c>
      <c r="GF84" s="1090">
        <f t="shared" si="10"/>
        <v>768.12763271699998</v>
      </c>
      <c r="GG84" s="1090">
        <v>2126.6448626799997</v>
      </c>
      <c r="GH84" s="1090">
        <v>889.08675565499993</v>
      </c>
      <c r="GI84" s="1090">
        <v>932.55727964799996</v>
      </c>
      <c r="GJ84" s="1090">
        <f t="shared" ref="GJ84:GJ90" si="19">GI84+GH84+GG84</f>
        <v>3948.2888979829995</v>
      </c>
      <c r="GK84" s="1090"/>
      <c r="GL84" s="1090"/>
      <c r="GM84" s="1090"/>
      <c r="GN84" s="1090">
        <f t="shared" ref="GN84:GN102" si="20">GM84+GL84+GK84</f>
        <v>0</v>
      </c>
      <c r="GO84" s="1090"/>
      <c r="GP84" s="1090"/>
      <c r="GQ84" s="1090"/>
      <c r="GR84" s="1090">
        <f t="shared" ref="GR84:GR102" si="21">GQ84+GP84+GO84</f>
        <v>0</v>
      </c>
      <c r="GS84" s="1095">
        <f t="shared" si="14"/>
        <v>4716.4165306999994</v>
      </c>
      <c r="GT84" s="1096"/>
      <c r="GU84" s="1090"/>
      <c r="GV84" s="1090"/>
      <c r="GW84" s="1090"/>
      <c r="GX84" s="1090"/>
      <c r="GY84" s="1090"/>
      <c r="GZ84" s="1090"/>
      <c r="HA84" s="1090"/>
      <c r="HB84" s="1090"/>
      <c r="HC84" s="1090"/>
      <c r="HD84" s="1090"/>
      <c r="HE84" s="1090"/>
      <c r="HF84" s="1090"/>
      <c r="HG84" s="1090"/>
      <c r="HH84" s="1090"/>
      <c r="HI84" s="1090"/>
      <c r="HJ84" s="1084"/>
      <c r="HK84" s="1096"/>
      <c r="HL84" s="1090"/>
      <c r="HM84" s="1090"/>
      <c r="HN84" s="1090"/>
      <c r="HO84" s="1090"/>
      <c r="HP84" s="1090"/>
      <c r="HQ84" s="1090"/>
      <c r="HR84" s="1090"/>
      <c r="HS84" s="1090"/>
      <c r="HT84" s="1090"/>
      <c r="HU84" s="1090"/>
      <c r="HV84" s="1090"/>
      <c r="HW84" s="1090"/>
      <c r="HX84" s="1090"/>
      <c r="HY84" s="1090"/>
      <c r="HZ84" s="1090"/>
      <c r="IA84" s="1095"/>
      <c r="IB84" s="1096"/>
      <c r="IC84" s="1090"/>
      <c r="ID84" s="1090"/>
      <c r="IE84" s="1095"/>
    </row>
    <row r="85" spans="1:239" s="1097" customFormat="1" ht="19.5" hidden="1" customHeight="1">
      <c r="A85" s="1151"/>
      <c r="B85" s="1132"/>
      <c r="C85" s="1132"/>
      <c r="D85" s="1132"/>
      <c r="E85" s="1132"/>
      <c r="F85" s="1132"/>
      <c r="G85" s="1132"/>
      <c r="H85" s="1132"/>
      <c r="I85" s="1132"/>
      <c r="J85" s="1132"/>
      <c r="K85" s="1132"/>
      <c r="L85" s="1132"/>
      <c r="M85" s="1132"/>
      <c r="N85" s="1132"/>
      <c r="O85" s="1132"/>
      <c r="P85" s="1132"/>
      <c r="Q85" s="1132"/>
      <c r="R85" s="1132"/>
      <c r="S85" s="1132"/>
      <c r="T85" s="1132"/>
      <c r="U85" s="1132"/>
      <c r="V85" s="1132"/>
      <c r="W85" s="1132"/>
      <c r="AM85" s="1132"/>
      <c r="AN85" s="1132"/>
      <c r="AO85" s="1132"/>
      <c r="AP85" s="1132"/>
      <c r="AQ85" s="1132"/>
      <c r="AR85" s="1132"/>
      <c r="AS85" s="1132"/>
      <c r="AT85" s="1132"/>
      <c r="AU85" s="1132"/>
      <c r="AV85" s="1132"/>
      <c r="AW85" s="1132"/>
      <c r="AX85" s="1132"/>
      <c r="AY85" s="1132"/>
      <c r="AZ85" s="1132"/>
      <c r="BA85" s="1132"/>
      <c r="BB85" s="1132"/>
      <c r="BC85" s="1132"/>
      <c r="BD85" s="1132"/>
      <c r="BE85" s="1132"/>
      <c r="BF85" s="1132"/>
      <c r="BG85" s="1132"/>
      <c r="BH85" s="1132"/>
      <c r="BI85" s="1132"/>
      <c r="BN85" s="1113"/>
      <c r="BO85" s="1111"/>
      <c r="BP85" s="1111"/>
      <c r="BQ85" s="1111"/>
      <c r="BU85" s="1106"/>
      <c r="BV85" s="1106"/>
      <c r="BW85" s="1106"/>
      <c r="BX85" s="1106"/>
      <c r="BY85" s="1106"/>
      <c r="BZ85" s="1106"/>
      <c r="CA85" s="1106"/>
      <c r="CB85" s="1106"/>
      <c r="CC85" s="1107"/>
      <c r="CD85" s="1108"/>
      <c r="CE85" s="1106"/>
      <c r="CF85" s="1106"/>
      <c r="CG85" s="1106"/>
      <c r="CH85" s="1106"/>
      <c r="CI85" s="1106"/>
      <c r="CJ85" s="1106"/>
      <c r="CK85" s="1106"/>
      <c r="CL85" s="1106"/>
      <c r="CM85" s="1106"/>
      <c r="CN85" s="1106"/>
      <c r="CO85" s="1106"/>
      <c r="CP85" s="1106"/>
      <c r="CQ85" s="1106"/>
      <c r="CR85" s="1106"/>
      <c r="CS85" s="1106"/>
      <c r="CT85" s="1107"/>
      <c r="CU85" s="1106"/>
      <c r="CV85" s="1106"/>
      <c r="CW85" s="1106"/>
      <c r="CX85" s="1106"/>
      <c r="CY85" s="1106"/>
      <c r="CZ85" s="1106"/>
      <c r="DA85" s="1106"/>
      <c r="DB85" s="1106"/>
      <c r="DC85" s="1106"/>
      <c r="DD85" s="1106"/>
      <c r="DE85" s="1106"/>
      <c r="DF85" s="1106"/>
      <c r="DG85" s="1106"/>
      <c r="DH85" s="1106"/>
      <c r="DI85" s="1106"/>
      <c r="DJ85" s="1106"/>
      <c r="DK85" s="1107"/>
      <c r="DL85" s="1108"/>
      <c r="DM85" s="1106"/>
      <c r="DN85" s="1106"/>
      <c r="DO85" s="1106"/>
      <c r="DP85" s="1106"/>
      <c r="DQ85" s="1106"/>
      <c r="DR85" s="1106"/>
      <c r="DS85" s="1106"/>
      <c r="DT85" s="1106"/>
      <c r="DU85" s="1106"/>
      <c r="DV85" s="1106"/>
      <c r="DW85" s="1106"/>
      <c r="DX85" s="1106"/>
      <c r="DY85" s="1106"/>
      <c r="DZ85" s="1106"/>
      <c r="EA85" s="1106"/>
      <c r="EB85" s="1106"/>
      <c r="EC85" s="1177"/>
      <c r="ED85" s="1101"/>
      <c r="EE85" s="1090"/>
      <c r="EF85" s="1090"/>
      <c r="EG85" s="1090"/>
      <c r="EH85" s="1090"/>
      <c r="EI85" s="1090"/>
      <c r="EJ85" s="1090"/>
      <c r="EK85" s="1090"/>
      <c r="EL85" s="1090"/>
      <c r="EM85" s="1090"/>
      <c r="EN85" s="1090"/>
      <c r="EO85" s="1090"/>
      <c r="EP85" s="1090"/>
      <c r="EQ85" s="1090"/>
      <c r="ER85" s="1090"/>
      <c r="ES85" s="1090"/>
      <c r="ET85" s="1095"/>
      <c r="EU85" s="1096"/>
      <c r="EV85" s="1090"/>
      <c r="EW85" s="1090"/>
      <c r="EX85" s="1090"/>
      <c r="EY85" s="1090"/>
      <c r="EZ85" s="1090"/>
      <c r="FA85" s="1090"/>
      <c r="FB85" s="1090"/>
      <c r="FC85" s="1090"/>
      <c r="FD85" s="1090"/>
      <c r="FE85" s="1090"/>
      <c r="FF85" s="1090"/>
      <c r="FG85" s="1090"/>
      <c r="FH85" s="1090"/>
      <c r="FI85" s="1090"/>
      <c r="FJ85" s="1090"/>
      <c r="FK85" s="1095"/>
      <c r="FL85" s="1096"/>
      <c r="FM85" s="1090"/>
      <c r="FN85" s="1090"/>
      <c r="FO85" s="1090"/>
      <c r="FP85" s="1090"/>
      <c r="FQ85" s="1090"/>
      <c r="FR85" s="1090"/>
      <c r="FS85" s="1090"/>
      <c r="FT85" s="1090"/>
      <c r="FU85" s="1090"/>
      <c r="FV85" s="1090"/>
      <c r="FW85" s="1090"/>
      <c r="FX85" s="1090"/>
      <c r="FY85" s="1090"/>
      <c r="FZ85" s="1090"/>
      <c r="GA85" s="1090"/>
      <c r="GB85" s="1095"/>
      <c r="GC85" s="1096"/>
      <c r="GD85" s="1090"/>
      <c r="GE85" s="1090"/>
      <c r="GF85" s="1090"/>
      <c r="GG85" s="1090"/>
      <c r="GH85" s="1090"/>
      <c r="GI85" s="1090"/>
      <c r="GJ85" s="1090"/>
      <c r="GK85" s="1090"/>
      <c r="GL85" s="1090"/>
      <c r="GM85" s="1090"/>
      <c r="GN85" s="1090"/>
      <c r="GO85" s="1090"/>
      <c r="GP85" s="1090"/>
      <c r="GQ85" s="1090"/>
      <c r="GR85" s="1090"/>
      <c r="GS85" s="1095"/>
      <c r="GT85" s="1096"/>
      <c r="GU85" s="1090"/>
      <c r="GV85" s="1090"/>
      <c r="GW85" s="1090"/>
      <c r="GX85" s="1090"/>
      <c r="GY85" s="1090"/>
      <c r="GZ85" s="1090"/>
      <c r="HA85" s="1090"/>
      <c r="HB85" s="1090"/>
      <c r="HC85" s="1090"/>
      <c r="HD85" s="1090"/>
      <c r="HE85" s="1090"/>
      <c r="HF85" s="1090"/>
      <c r="HG85" s="1090"/>
      <c r="HH85" s="1090"/>
      <c r="HI85" s="1090"/>
      <c r="HJ85" s="1084"/>
      <c r="HK85" s="1096"/>
      <c r="HL85" s="1090"/>
      <c r="HM85" s="1090"/>
      <c r="HN85" s="1090"/>
      <c r="HO85" s="1090"/>
      <c r="HP85" s="1090"/>
      <c r="HQ85" s="1090"/>
      <c r="HR85" s="1090"/>
      <c r="HS85" s="1090"/>
      <c r="HT85" s="1090"/>
      <c r="HU85" s="1090"/>
      <c r="HV85" s="1090"/>
      <c r="HW85" s="1090"/>
      <c r="HX85" s="1090"/>
      <c r="HY85" s="1090"/>
      <c r="HZ85" s="1090"/>
      <c r="IA85" s="1095"/>
      <c r="IB85" s="1096"/>
      <c r="IC85" s="1090"/>
      <c r="ID85" s="1090"/>
      <c r="IE85" s="1095"/>
    </row>
    <row r="86" spans="1:239" s="1097" customFormat="1" ht="24" hidden="1" customHeight="1">
      <c r="A86" s="1171" t="s">
        <v>914</v>
      </c>
      <c r="B86" s="3037" t="s">
        <v>1551</v>
      </c>
      <c r="C86" s="1091">
        <v>2.5399411919189149E-2</v>
      </c>
      <c r="D86" s="1091">
        <v>4.4306465688218964E-2</v>
      </c>
      <c r="E86" s="1091">
        <v>0.11020108886730773</v>
      </c>
      <c r="F86" s="1091">
        <v>3.3999086295804899E-2</v>
      </c>
      <c r="G86" s="1091">
        <v>6.7950346793232058E-2</v>
      </c>
      <c r="H86" s="1091">
        <v>0.14067549443801497</v>
      </c>
      <c r="I86" s="1091">
        <v>0.24262492752705192</v>
      </c>
      <c r="J86" s="1091">
        <v>8.2753617201712523E-2</v>
      </c>
      <c r="K86" s="1091">
        <v>4.832644134101137E-2</v>
      </c>
      <c r="L86" s="1091">
        <v>7.8346809558330704E-2</v>
      </c>
      <c r="M86" s="1091">
        <v>0.2094268681010546</v>
      </c>
      <c r="N86" s="1091">
        <v>0.12942791721949418</v>
      </c>
      <c r="O86" s="1091">
        <v>1.0052153086487299</v>
      </c>
      <c r="P86" s="1091">
        <v>0.11113392331997429</v>
      </c>
      <c r="Q86" s="1091">
        <v>1.2457771491881984</v>
      </c>
      <c r="R86" s="1091">
        <v>1.8080300336836126</v>
      </c>
      <c r="S86" s="1091"/>
      <c r="T86" s="1091">
        <v>2.5739349285746477E-2</v>
      </c>
      <c r="U86" s="1091">
        <v>5.0620545771777353E-2</v>
      </c>
      <c r="V86" s="1091">
        <v>3.6492287413816417E-2</v>
      </c>
      <c r="W86" s="1091">
        <v>0.11285218247134024</v>
      </c>
      <c r="AM86" s="1091">
        <v>1.9480176466513805E-3</v>
      </c>
      <c r="AN86" s="1091">
        <v>1.3560764883589998E-3</v>
      </c>
      <c r="AO86" s="1091">
        <v>2.7884477855548227E-2</v>
      </c>
      <c r="AP86" s="1091">
        <v>3.1188571990558606E-2</v>
      </c>
      <c r="AQ86" s="1091">
        <v>0.12013999586184604</v>
      </c>
      <c r="AR86" s="1091">
        <v>9.6888315123087876E-2</v>
      </c>
      <c r="AS86" s="1091">
        <v>7.7130583737232541E-2</v>
      </c>
      <c r="AT86" s="1091">
        <v>0.29415889472216644</v>
      </c>
      <c r="AU86" s="1091">
        <v>0.46262221539535348</v>
      </c>
      <c r="AV86" s="1091">
        <v>0.91800387590511012</v>
      </c>
      <c r="AW86" s="1091"/>
      <c r="AX86" s="1091">
        <v>2.889753408117722E-2</v>
      </c>
      <c r="AY86" s="1091">
        <v>0.11173124360514448</v>
      </c>
      <c r="AZ86" s="1091">
        <v>4.3923340986802062E-2</v>
      </c>
      <c r="BA86" s="1091">
        <v>0.18455211867312379</v>
      </c>
      <c r="BB86" s="1091">
        <v>0.15946344209439722</v>
      </c>
      <c r="BC86" s="1091">
        <v>0.15945586995471889</v>
      </c>
      <c r="BD86" s="1091">
        <v>0.23660016305107937</v>
      </c>
      <c r="BE86" s="1091">
        <v>0.5555194751001955</v>
      </c>
      <c r="BF86" s="1091">
        <v>0.13278214632479718</v>
      </c>
      <c r="BG86" s="1091">
        <v>9.4948508309624438E-2</v>
      </c>
      <c r="BH86" s="1091">
        <v>5.0570895187589969E-2</v>
      </c>
      <c r="BI86" s="1091">
        <v>0.27830154982201161</v>
      </c>
      <c r="BN86" s="1094">
        <v>4.9730623789326737E-3</v>
      </c>
      <c r="BO86" s="1092">
        <v>6.1222070882509614E-3</v>
      </c>
      <c r="BP86" s="1092">
        <v>0.16239448422252728</v>
      </c>
      <c r="BQ86" s="1092">
        <v>0.17348975368971092</v>
      </c>
      <c r="BU86" s="1106"/>
      <c r="BV86" s="1106"/>
      <c r="BW86" s="1106"/>
      <c r="BX86" s="1106"/>
      <c r="BY86" s="1106"/>
      <c r="BZ86" s="1106"/>
      <c r="CA86" s="1106"/>
      <c r="CB86" s="1106"/>
      <c r="CC86" s="1107"/>
      <c r="CD86" s="1108"/>
      <c r="CE86" s="1106"/>
      <c r="CF86" s="1106"/>
      <c r="CG86" s="1106"/>
      <c r="CH86" s="1106"/>
      <c r="CI86" s="1106"/>
      <c r="CJ86" s="1106"/>
      <c r="CK86" s="1106"/>
      <c r="CL86" s="1106"/>
      <c r="CM86" s="1106"/>
      <c r="CN86" s="1106"/>
      <c r="CO86" s="1106"/>
      <c r="CP86" s="1106"/>
      <c r="CQ86" s="1106"/>
      <c r="CR86" s="1106"/>
      <c r="CS86" s="1106"/>
      <c r="CT86" s="1107"/>
      <c r="CU86" s="1106"/>
      <c r="CV86" s="1106"/>
      <c r="CW86" s="1106"/>
      <c r="CX86" s="1106"/>
      <c r="CY86" s="1106"/>
      <c r="CZ86" s="1106"/>
      <c r="DA86" s="1106"/>
      <c r="DB86" s="1106"/>
      <c r="DC86" s="1106"/>
      <c r="DD86" s="1106"/>
      <c r="DE86" s="1106"/>
      <c r="DF86" s="1106"/>
      <c r="DG86" s="1106"/>
      <c r="DH86" s="1106"/>
      <c r="DI86" s="1106"/>
      <c r="DJ86" s="1106"/>
      <c r="DK86" s="1107"/>
      <c r="DL86" s="1108"/>
      <c r="DM86" s="1106"/>
      <c r="DN86" s="1106"/>
      <c r="DO86" s="1106"/>
      <c r="DP86" s="1106"/>
      <c r="DQ86" s="1106"/>
      <c r="DR86" s="1106"/>
      <c r="DS86" s="1106"/>
      <c r="DT86" s="1106"/>
      <c r="DU86" s="1106"/>
      <c r="DV86" s="1106"/>
      <c r="DW86" s="1106"/>
      <c r="DX86" s="1106"/>
      <c r="DY86" s="1106"/>
      <c r="DZ86" s="1106"/>
      <c r="EA86" s="1106"/>
      <c r="EB86" s="1106"/>
      <c r="EC86" s="1177">
        <f>DO86+DS86+DX86+EB86</f>
        <v>0</v>
      </c>
      <c r="ED86" s="1101">
        <v>0.12849551966786263</v>
      </c>
      <c r="EE86" s="1090">
        <v>0.10186382832880443</v>
      </c>
      <c r="EF86" s="1090">
        <v>0.19223388647308881</v>
      </c>
      <c r="EG86" s="1090">
        <v>0.42259323446975594</v>
      </c>
      <c r="EH86" s="1090">
        <v>0.19949835862444013</v>
      </c>
      <c r="EI86" s="1090">
        <v>9.5082520288748196E-2</v>
      </c>
      <c r="EJ86" s="1090">
        <v>0.31826392962448552</v>
      </c>
      <c r="EK86" s="1090">
        <v>0.61284480853767387</v>
      </c>
      <c r="EL86" s="1090"/>
      <c r="EM86" s="1090"/>
      <c r="EN86" s="1090"/>
      <c r="EO86" s="1090"/>
      <c r="EP86" s="1090"/>
      <c r="EQ86" s="1090"/>
      <c r="ER86" s="1090"/>
      <c r="ES86" s="1090"/>
      <c r="ET86" s="1095"/>
      <c r="EU86" s="1096"/>
      <c r="EV86" s="1090"/>
      <c r="EW86" s="1090"/>
      <c r="EX86" s="1090"/>
      <c r="EY86" s="1090"/>
      <c r="EZ86" s="1090"/>
      <c r="FA86" s="1090"/>
      <c r="FB86" s="1090"/>
      <c r="FC86" s="1090"/>
      <c r="FD86" s="1090"/>
      <c r="FE86" s="1090"/>
      <c r="FF86" s="1090"/>
      <c r="FG86" s="1090"/>
      <c r="FH86" s="1090"/>
      <c r="FI86" s="1090"/>
      <c r="FJ86" s="1090"/>
      <c r="FK86" s="1095"/>
      <c r="FL86" s="1096">
        <v>2.4352132210235873E-3</v>
      </c>
      <c r="FM86" s="1090">
        <v>2.6828501823309429E-2</v>
      </c>
      <c r="FN86" s="1090">
        <v>8.1430150972990074E-3</v>
      </c>
      <c r="FO86" s="1090">
        <f t="shared" si="11"/>
        <v>3.7406730141632025E-2</v>
      </c>
      <c r="FP86" s="1090">
        <v>1.4224076371534559E-2</v>
      </c>
      <c r="FQ86" s="1090">
        <v>0.1754090682659469</v>
      </c>
      <c r="FR86" s="1090">
        <v>0.18188298971772854</v>
      </c>
      <c r="FS86" s="1090">
        <f t="shared" si="12"/>
        <v>0.37151613435521003</v>
      </c>
      <c r="FT86" s="1090">
        <v>7.7487762152864167E-2</v>
      </c>
      <c r="FU86" s="1090">
        <v>4.1450314610531912E-2</v>
      </c>
      <c r="FV86" s="1090">
        <v>0.18237993632361432</v>
      </c>
      <c r="FW86" s="1090">
        <f t="shared" si="13"/>
        <v>0.30131801308701039</v>
      </c>
      <c r="FX86" s="1090">
        <v>0.28166610265082542</v>
      </c>
      <c r="FY86" s="1090">
        <v>8.2900629221063352E-2</v>
      </c>
      <c r="FZ86" s="1090">
        <v>0.22410101710020583</v>
      </c>
      <c r="GA86" s="1090">
        <v>0.58866774897209462</v>
      </c>
      <c r="GB86" s="1095">
        <v>1.2989086265559471</v>
      </c>
      <c r="GC86" s="1096">
        <v>0</v>
      </c>
      <c r="GD86" s="1090">
        <v>0</v>
      </c>
      <c r="GE86" s="1090">
        <v>9.5905599533154681E-2</v>
      </c>
      <c r="GF86" s="1090">
        <f t="shared" si="10"/>
        <v>9.5905599533154681E-2</v>
      </c>
      <c r="GG86" s="1090">
        <v>0.26552507924756874</v>
      </c>
      <c r="GH86" s="1090">
        <v>0.11100811207178049</v>
      </c>
      <c r="GI86" s="1090">
        <v>0.1164356822931802</v>
      </c>
      <c r="GJ86" s="1090">
        <f t="shared" si="19"/>
        <v>0.49296887361252945</v>
      </c>
      <c r="GK86" s="1090"/>
      <c r="GL86" s="1090"/>
      <c r="GM86" s="1090"/>
      <c r="GN86" s="1090">
        <f t="shared" si="20"/>
        <v>0</v>
      </c>
      <c r="GO86" s="1090"/>
      <c r="GP86" s="1090"/>
      <c r="GQ86" s="1090"/>
      <c r="GR86" s="1090">
        <f t="shared" si="21"/>
        <v>0</v>
      </c>
      <c r="GS86" s="1095">
        <f t="shared" si="14"/>
        <v>0.58887447314568409</v>
      </c>
      <c r="GT86" s="1096"/>
      <c r="GU86" s="1090"/>
      <c r="GV86" s="1090"/>
      <c r="GW86" s="1090"/>
      <c r="GX86" s="1090"/>
      <c r="GY86" s="1090"/>
      <c r="GZ86" s="1090"/>
      <c r="HA86" s="1090"/>
      <c r="HB86" s="1090"/>
      <c r="HC86" s="1090"/>
      <c r="HD86" s="1090"/>
      <c r="HE86" s="1090"/>
      <c r="HF86" s="1090"/>
      <c r="HG86" s="1090"/>
      <c r="HH86" s="1090"/>
      <c r="HI86" s="1090"/>
      <c r="HJ86" s="1095"/>
      <c r="HK86" s="1096"/>
      <c r="HL86" s="1090"/>
      <c r="HM86" s="1090"/>
      <c r="HN86" s="1090"/>
      <c r="HO86" s="1090"/>
      <c r="HP86" s="1090"/>
      <c r="HQ86" s="1090"/>
      <c r="HR86" s="1090"/>
      <c r="HS86" s="1090"/>
      <c r="HT86" s="1090"/>
      <c r="HU86" s="1090"/>
      <c r="HV86" s="1090"/>
      <c r="HW86" s="1090"/>
      <c r="HX86" s="1090"/>
      <c r="HY86" s="1090"/>
      <c r="HZ86" s="1090"/>
      <c r="IA86" s="1095"/>
      <c r="IB86" s="1096"/>
      <c r="IC86" s="1090"/>
      <c r="ID86" s="1090"/>
      <c r="IE86" s="1095"/>
    </row>
    <row r="87" spans="1:239" s="1053" customFormat="1" ht="21" customHeight="1">
      <c r="A87" s="1151" t="s">
        <v>925</v>
      </c>
      <c r="B87" s="1068">
        <v>113.9974</v>
      </c>
      <c r="C87" s="1068">
        <v>85.649699999999996</v>
      </c>
      <c r="D87" s="1068">
        <v>136.20609999999999</v>
      </c>
      <c r="E87" s="1068">
        <v>335.85320000000002</v>
      </c>
      <c r="F87" s="1068">
        <v>262.06939999999997</v>
      </c>
      <c r="G87" s="1068">
        <v>155.8683</v>
      </c>
      <c r="H87" s="1068">
        <v>254.1148</v>
      </c>
      <c r="I87" s="1068">
        <v>672.05250000000001</v>
      </c>
      <c r="J87" s="1068">
        <v>193.81380000000001</v>
      </c>
      <c r="K87" s="1068">
        <v>165.99850000000001</v>
      </c>
      <c r="L87" s="1068">
        <v>188.64920000000001</v>
      </c>
      <c r="M87" s="1068">
        <v>548.4615</v>
      </c>
      <c r="N87" s="1068">
        <v>375.92439999999999</v>
      </c>
      <c r="O87" s="1068">
        <v>216.78300000000002</v>
      </c>
      <c r="P87" s="1068">
        <v>287.07839999999999</v>
      </c>
      <c r="Q87" s="1068">
        <v>879.78579999999999</v>
      </c>
      <c r="R87" s="1068">
        <v>2436.1530000000002</v>
      </c>
      <c r="S87" s="1068"/>
      <c r="T87" s="1068">
        <v>412.59340000000003</v>
      </c>
      <c r="U87" s="1068">
        <v>336.24279999999999</v>
      </c>
      <c r="V87" s="1068">
        <v>212.73970000000003</v>
      </c>
      <c r="W87" s="1068">
        <v>961.57589999999993</v>
      </c>
      <c r="X87" s="1068">
        <v>615.49599999999998</v>
      </c>
      <c r="Y87" s="1068">
        <v>314.08089999999999</v>
      </c>
      <c r="Z87" s="1068">
        <v>215.60480000000001</v>
      </c>
      <c r="AA87" s="1068">
        <v>1145.1816999999999</v>
      </c>
      <c r="AB87" s="1068">
        <v>408.75469999999996</v>
      </c>
      <c r="AC87" s="1068">
        <v>399.57150000000001</v>
      </c>
      <c r="AD87" s="1068">
        <v>370.01260000000002</v>
      </c>
      <c r="AE87" s="1068">
        <v>1178.3388</v>
      </c>
      <c r="AF87" s="1068">
        <v>442.9785</v>
      </c>
      <c r="AG87" s="1068">
        <v>304.14370000000002</v>
      </c>
      <c r="AH87" s="1068">
        <v>364.75419999999997</v>
      </c>
      <c r="AI87" s="1068">
        <v>1111.8764000000001</v>
      </c>
      <c r="AJ87" s="1068">
        <v>4396.9727999999996</v>
      </c>
      <c r="AK87" s="1068"/>
      <c r="AL87" s="1068"/>
      <c r="AM87" s="1068">
        <v>413.25669999999997</v>
      </c>
      <c r="AN87" s="1068">
        <v>510.25360000000001</v>
      </c>
      <c r="AO87" s="1068">
        <v>475.95400000000001</v>
      </c>
      <c r="AP87" s="1068">
        <v>1399.4642999999999</v>
      </c>
      <c r="AQ87" s="1068">
        <v>551.90589999999997</v>
      </c>
      <c r="AR87" s="1068">
        <v>878.57819999999992</v>
      </c>
      <c r="AS87" s="1068">
        <v>410.03800000000001</v>
      </c>
      <c r="AT87" s="1068">
        <v>1840.5221000000001</v>
      </c>
      <c r="AU87" s="1068">
        <v>1210.5042000000001</v>
      </c>
      <c r="AV87" s="1068">
        <v>2215.4315000000001</v>
      </c>
      <c r="AW87" s="1068"/>
      <c r="AX87" s="1068">
        <v>640.50850000000003</v>
      </c>
      <c r="AY87" s="1068">
        <v>739.81459999999993</v>
      </c>
      <c r="AZ87" s="1068">
        <v>601.61490000000003</v>
      </c>
      <c r="BA87" s="1068">
        <v>1981.9380000000001</v>
      </c>
      <c r="BB87" s="1068">
        <v>783.27639999999997</v>
      </c>
      <c r="BC87" s="1068">
        <v>526.17146677999995</v>
      </c>
      <c r="BD87" s="1068">
        <v>556.33513356000003</v>
      </c>
      <c r="BE87" s="1068">
        <v>1865.7830003399999</v>
      </c>
      <c r="BF87" s="1068">
        <v>1014.36124468</v>
      </c>
      <c r="BG87" s="1068">
        <v>1003.37464468</v>
      </c>
      <c r="BH87" s="1068">
        <v>559.84863355999994</v>
      </c>
      <c r="BI87" s="1068">
        <v>2577.5845229199999</v>
      </c>
      <c r="BJ87" s="908">
        <v>1088.0726446799999</v>
      </c>
      <c r="BK87" s="908">
        <v>707.86923355999988</v>
      </c>
      <c r="BL87" s="908">
        <v>827.60296255999992</v>
      </c>
      <c r="BM87" s="908">
        <v>2623.5448407999997</v>
      </c>
      <c r="BN87" s="1180">
        <v>621.31169999999997</v>
      </c>
      <c r="BO87" s="1134">
        <v>1066.5250000000001</v>
      </c>
      <c r="BP87" s="1134">
        <v>708.75620000000004</v>
      </c>
      <c r="BQ87" s="1134">
        <v>2396.5928999999996</v>
      </c>
      <c r="BR87" s="1130">
        <v>890.77140000000009</v>
      </c>
      <c r="BS87" s="1130">
        <v>726.59719999999993</v>
      </c>
      <c r="BT87" s="1130">
        <v>563.55575421000003</v>
      </c>
      <c r="BU87" s="1172">
        <v>2180.9243542099998</v>
      </c>
      <c r="BV87" s="1172">
        <v>1332.04286</v>
      </c>
      <c r="BW87" s="1172">
        <v>1216.5648260199998</v>
      </c>
      <c r="BX87" s="1172">
        <v>835.99810000000002</v>
      </c>
      <c r="BY87" s="1172">
        <v>3384.6057860200003</v>
      </c>
      <c r="BZ87" s="1172">
        <v>1112.8485000000001</v>
      </c>
      <c r="CA87" s="1172">
        <v>747.50800000000004</v>
      </c>
      <c r="CB87" s="1172">
        <v>947.95999680000102</v>
      </c>
      <c r="CC87" s="1173">
        <v>2808.316496800001</v>
      </c>
      <c r="CD87" s="1174">
        <v>1213.4478689700002</v>
      </c>
      <c r="CE87" s="1172">
        <v>888.95926029999998</v>
      </c>
      <c r="CF87" s="1172">
        <v>945.93170618000192</v>
      </c>
      <c r="CG87" s="1172">
        <v>3048.3388354500021</v>
      </c>
      <c r="CH87" s="1172">
        <v>1043.640515809999</v>
      </c>
      <c r="CI87" s="1172">
        <v>1184.5854013300002</v>
      </c>
      <c r="CJ87" s="1172">
        <v>1430.96505622</v>
      </c>
      <c r="CK87" s="1172">
        <v>3659.1909733599987</v>
      </c>
      <c r="CL87" s="1172">
        <v>1407.79577668</v>
      </c>
      <c r="CM87" s="1172">
        <v>778.02113181999994</v>
      </c>
      <c r="CN87" s="1172">
        <v>816.99164364000092</v>
      </c>
      <c r="CO87" s="1172">
        <v>3002.8085521400008</v>
      </c>
      <c r="CP87" s="1172">
        <v>1373.5238737800023</v>
      </c>
      <c r="CQ87" s="1172">
        <v>1028.6639021600017</v>
      </c>
      <c r="CR87" s="1172">
        <v>1476.53907469</v>
      </c>
      <c r="CS87" s="1172">
        <v>3878.7268506300043</v>
      </c>
      <c r="CT87" s="1173">
        <v>13572.121181600003</v>
      </c>
      <c r="CU87" s="1172">
        <v>1414.1932183200001</v>
      </c>
      <c r="CV87" s="1172">
        <v>509.77632430999995</v>
      </c>
      <c r="CW87" s="1172">
        <v>782.81172263000008</v>
      </c>
      <c r="CX87" s="1172">
        <v>2706.7812652600001</v>
      </c>
      <c r="CY87" s="1172">
        <v>1649.09096039</v>
      </c>
      <c r="CZ87" s="1172">
        <v>1463.2456078099997</v>
      </c>
      <c r="DA87" s="1172">
        <v>754.88138079999999</v>
      </c>
      <c r="DB87" s="1172">
        <v>3867.2179489999999</v>
      </c>
      <c r="DC87" s="1172">
        <v>1894.5797897400003</v>
      </c>
      <c r="DD87" s="1172">
        <v>874.94766221999907</v>
      </c>
      <c r="DE87" s="1172">
        <v>1191.6676567</v>
      </c>
      <c r="DF87" s="1172">
        <v>3961.1951086599993</v>
      </c>
      <c r="DG87" s="1172">
        <v>1871.7102697299988</v>
      </c>
      <c r="DH87" s="1172">
        <v>1496.0321409699982</v>
      </c>
      <c r="DI87" s="1172">
        <v>1918.8854475199987</v>
      </c>
      <c r="DJ87" s="1172">
        <v>5286.6278582199957</v>
      </c>
      <c r="DK87" s="1173">
        <v>15821.822181139994</v>
      </c>
      <c r="DL87" s="1174">
        <v>1413.9990842300006</v>
      </c>
      <c r="DM87" s="1172">
        <v>971.21880639000051</v>
      </c>
      <c r="DN87" s="1172">
        <v>1382.6614942800002</v>
      </c>
      <c r="DO87" s="1172">
        <v>3767.8793849000012</v>
      </c>
      <c r="DP87" s="1172">
        <v>2130.0648491299999</v>
      </c>
      <c r="DQ87" s="1172">
        <v>1872.32598676</v>
      </c>
      <c r="DR87" s="1172">
        <v>1037.4257145700017</v>
      </c>
      <c r="DS87" s="1172">
        <v>5039.8165504600011</v>
      </c>
      <c r="DT87" s="1172">
        <v>8807.6959353600014</v>
      </c>
      <c r="DU87" s="1172">
        <v>2521.7955342899991</v>
      </c>
      <c r="DV87" s="1172">
        <v>1029.1828575500031</v>
      </c>
      <c r="DW87" s="1172">
        <v>2396.9831016600019</v>
      </c>
      <c r="DX87" s="1172">
        <v>5947.9614935000045</v>
      </c>
      <c r="DY87" s="1172">
        <v>1404.6794533499967</v>
      </c>
      <c r="DZ87" s="1172">
        <v>1871.4409000100009</v>
      </c>
      <c r="EA87" s="1172">
        <v>1737.4791116900028</v>
      </c>
      <c r="EB87" s="1172">
        <v>5013.5994650499997</v>
      </c>
      <c r="EC87" s="1173">
        <v>19769.256893910009</v>
      </c>
      <c r="ED87" s="1175">
        <v>2810.5343827299998</v>
      </c>
      <c r="EE87" s="908">
        <v>1281.8123561199995</v>
      </c>
      <c r="EF87" s="908">
        <v>2316.7921302599998</v>
      </c>
      <c r="EG87" s="908">
        <v>6409.1388691099992</v>
      </c>
      <c r="EH87" s="908">
        <v>1634.1811320099998</v>
      </c>
      <c r="EI87" s="908">
        <v>2214.3711334899999</v>
      </c>
      <c r="EJ87" s="908">
        <v>1797.9988643800002</v>
      </c>
      <c r="EK87" s="908">
        <v>5646.5511298800002</v>
      </c>
      <c r="EL87" s="908">
        <v>2103.0526156000019</v>
      </c>
      <c r="EM87" s="908">
        <v>2230.1338147400002</v>
      </c>
      <c r="EN87" s="908">
        <v>2436.76298761</v>
      </c>
      <c r="EO87" s="908">
        <v>6769.9494179500016</v>
      </c>
      <c r="EP87" s="908">
        <v>1557.3130707399996</v>
      </c>
      <c r="EQ87" s="908">
        <v>2501.8979978500001</v>
      </c>
      <c r="ER87" s="908">
        <v>1714.4084070199999</v>
      </c>
      <c r="ES87" s="908">
        <v>5773.6194756099994</v>
      </c>
      <c r="ET87" s="1073">
        <v>24599.258892549999</v>
      </c>
      <c r="EU87" s="1077">
        <v>2350.4509888300008</v>
      </c>
      <c r="EV87" s="908">
        <v>2341.6344603799985</v>
      </c>
      <c r="EW87" s="908">
        <v>3574.3906296700043</v>
      </c>
      <c r="EX87" s="908">
        <v>8266.4760788800031</v>
      </c>
      <c r="EY87" s="908">
        <v>2227.332429</v>
      </c>
      <c r="EZ87" s="908">
        <v>2573.1588809</v>
      </c>
      <c r="FA87" s="908">
        <v>1954.09250883</v>
      </c>
      <c r="FB87" s="908">
        <v>6754.5838187299996</v>
      </c>
      <c r="FC87" s="908">
        <v>3570.2262265400004</v>
      </c>
      <c r="FD87" s="908">
        <v>2907.1825165500009</v>
      </c>
      <c r="FE87" s="908">
        <v>3866.7204473799998</v>
      </c>
      <c r="FF87" s="908">
        <v>10344.129190470001</v>
      </c>
      <c r="FG87" s="908">
        <v>2607.8280864999997</v>
      </c>
      <c r="FH87" s="908">
        <v>3295.9699415699997</v>
      </c>
      <c r="FI87" s="908">
        <v>2253.5986044999959</v>
      </c>
      <c r="FJ87" s="908">
        <v>8157.3966325699948</v>
      </c>
      <c r="FK87" s="1073">
        <v>33522.58572065</v>
      </c>
      <c r="FL87" s="1077">
        <v>3806.3341999999998</v>
      </c>
      <c r="FM87" s="908">
        <v>3060.1105000000002</v>
      </c>
      <c r="FN87" s="908">
        <v>4060.0544999999997</v>
      </c>
      <c r="FO87" s="908">
        <f t="shared" si="11"/>
        <v>10926.4992</v>
      </c>
      <c r="FP87" s="908">
        <v>2982.8590000000004</v>
      </c>
      <c r="FQ87" s="908">
        <v>3936.0817999999999</v>
      </c>
      <c r="FR87" s="908">
        <v>2627.2141000000001</v>
      </c>
      <c r="FS87" s="908">
        <f t="shared" si="12"/>
        <v>9546.1549000000014</v>
      </c>
      <c r="FT87" s="908">
        <v>3078.5475999999999</v>
      </c>
      <c r="FU87" s="908">
        <v>3924.6693</v>
      </c>
      <c r="FV87" s="908">
        <v>4560.8396999999995</v>
      </c>
      <c r="FW87" s="908">
        <f t="shared" si="13"/>
        <v>11564.0566</v>
      </c>
      <c r="FX87" s="908">
        <v>4005.6433999999999</v>
      </c>
      <c r="FY87" s="908">
        <v>5592.7168050099999</v>
      </c>
      <c r="FZ87" s="908">
        <v>4052.3013763400004</v>
      </c>
      <c r="GA87" s="908">
        <v>13650.661581350001</v>
      </c>
      <c r="GB87" s="1073">
        <v>45687.372281350006</v>
      </c>
      <c r="GC87" s="1077">
        <v>3620.0490955299988</v>
      </c>
      <c r="GD87" s="908">
        <v>5866.8191411950111</v>
      </c>
      <c r="GE87" s="908">
        <v>1398.4224962400001</v>
      </c>
      <c r="GF87" s="908">
        <v>10885.290732965012</v>
      </c>
      <c r="GG87" s="908">
        <v>743.07817304000753</v>
      </c>
      <c r="GH87" s="908">
        <v>1762.7125453660051</v>
      </c>
      <c r="GI87" s="908">
        <v>1040.6319225199964</v>
      </c>
      <c r="GJ87" s="908">
        <v>3546.4226409260086</v>
      </c>
      <c r="GK87" s="908">
        <v>1477.5299199199999</v>
      </c>
      <c r="GL87" s="908">
        <v>3347.1232208199999</v>
      </c>
      <c r="GM87" s="908">
        <v>6142.0631163217113</v>
      </c>
      <c r="GN87" s="908">
        <v>10966.716257061711</v>
      </c>
      <c r="GO87" s="908">
        <v>1099.7326085699901</v>
      </c>
      <c r="GP87" s="908">
        <v>1138.04891292</v>
      </c>
      <c r="GQ87" s="908">
        <v>1711.5659596</v>
      </c>
      <c r="GR87" s="908">
        <v>3949.3474810899902</v>
      </c>
      <c r="GS87" s="1073">
        <f t="shared" si="14"/>
        <v>29347.777112042721</v>
      </c>
      <c r="GT87" s="1077">
        <f>'13 '!GS12</f>
        <v>1451.811880967183</v>
      </c>
      <c r="GU87" s="908">
        <f>'13 '!GT12</f>
        <v>11167.67526443279</v>
      </c>
      <c r="GV87" s="908">
        <f>'13 '!GU12</f>
        <v>1914.3670334624085</v>
      </c>
      <c r="GW87" s="908">
        <f>'13 '!GV12</f>
        <v>14533.854178862381</v>
      </c>
      <c r="GX87" s="908">
        <f>'13 '!GW12</f>
        <v>1511.85</v>
      </c>
      <c r="GY87" s="908">
        <f>'13 '!GX12</f>
        <v>1400.49</v>
      </c>
      <c r="GZ87" s="908">
        <f>'13 '!GY12</f>
        <v>1582.31</v>
      </c>
      <c r="HA87" s="908">
        <f>'13 '!GZ12</f>
        <v>4494.6499999999996</v>
      </c>
      <c r="HB87" s="908">
        <f>'13 '!HA12</f>
        <v>1954.81</v>
      </c>
      <c r="HC87" s="908">
        <f>'13 '!HB12</f>
        <v>7806.58</v>
      </c>
      <c r="HD87" s="908">
        <f>'13 '!HC12</f>
        <v>5656.16</v>
      </c>
      <c r="HE87" s="908">
        <f>'13 '!HD12</f>
        <v>15417.55</v>
      </c>
      <c r="HF87" s="908">
        <f>'13 '!HE12</f>
        <v>6585.35</v>
      </c>
      <c r="HG87" s="908">
        <f>'13 '!HF12</f>
        <v>2651.29</v>
      </c>
      <c r="HH87" s="908">
        <f>'13 '!HG12</f>
        <v>3109.57</v>
      </c>
      <c r="HI87" s="908">
        <f>'13 '!HH12</f>
        <v>12346.210000000001</v>
      </c>
      <c r="HJ87" s="1073">
        <f>'13 '!HI12</f>
        <v>46792.264178862388</v>
      </c>
      <c r="HK87" s="1077">
        <f>'13 '!HJ12</f>
        <v>5099.075694950001</v>
      </c>
      <c r="HL87" s="908">
        <f>'13 '!HK12</f>
        <v>10214.245243420002</v>
      </c>
      <c r="HM87" s="908">
        <f>'13 '!HL12</f>
        <v>3087.2799493299999</v>
      </c>
      <c r="HN87" s="908">
        <f>'13 '!HM12</f>
        <v>18400.600887700006</v>
      </c>
      <c r="HO87" s="908">
        <f>'13 '!HN12</f>
        <v>2559.6630139400004</v>
      </c>
      <c r="HP87" s="908">
        <f>'13 '!HO12</f>
        <v>2312.5475721499997</v>
      </c>
      <c r="HQ87" s="908">
        <f>'13 '!HP12</f>
        <v>1852.9710294900001</v>
      </c>
      <c r="HR87" s="908">
        <f>'13 '!HQ12</f>
        <v>6725.1816155799997</v>
      </c>
      <c r="HS87" s="908">
        <f>'13 '!HR12</f>
        <v>3560.3617637118318</v>
      </c>
      <c r="HT87" s="908">
        <f>'13 '!HS12</f>
        <v>11618.671967929124</v>
      </c>
      <c r="HU87" s="908">
        <f>'13 '!HT12</f>
        <v>2147.5916980010766</v>
      </c>
      <c r="HV87" s="908">
        <f>'13 '!HU12</f>
        <v>17326.625429642034</v>
      </c>
      <c r="HW87" s="908">
        <f>'13 '!HV12</f>
        <v>1656.0872075619209</v>
      </c>
      <c r="HX87" s="908">
        <f>'13 '!HW12</f>
        <v>2120.2604397599971</v>
      </c>
      <c r="HY87" s="908">
        <f>'13 '!HX12</f>
        <v>3662.3514534999999</v>
      </c>
      <c r="HZ87" s="908">
        <f>'13 '!HY12</f>
        <v>7438.6991008219175</v>
      </c>
      <c r="IA87" s="1073">
        <f>'13 '!HZ12</f>
        <v>49891.10703374396</v>
      </c>
      <c r="IB87" s="1077">
        <v>2595.5450377299849</v>
      </c>
      <c r="IC87" s="908">
        <v>12836.193679040001</v>
      </c>
      <c r="ID87" s="908">
        <v>1811.43612603</v>
      </c>
      <c r="IE87" s="1073">
        <v>17243.174842799985</v>
      </c>
    </row>
    <row r="88" spans="1:239" ht="21" customHeight="1">
      <c r="A88" s="1171" t="s">
        <v>914</v>
      </c>
      <c r="B88" s="1079">
        <v>0.1520796702197201</v>
      </c>
      <c r="C88" s="1079">
        <v>0.11426206326124948</v>
      </c>
      <c r="D88" s="1079">
        <v>0.18170746674848917</v>
      </c>
      <c r="E88" s="1079">
        <v>0.44804920022945882</v>
      </c>
      <c r="F88" s="1079">
        <v>0.34961699062153972</v>
      </c>
      <c r="G88" s="1079">
        <v>0.20793807281313786</v>
      </c>
      <c r="H88" s="1079">
        <v>0.33900505609733317</v>
      </c>
      <c r="I88" s="1079">
        <v>0.89656011953201087</v>
      </c>
      <c r="J88" s="1079">
        <v>0.25855974599447701</v>
      </c>
      <c r="K88" s="1079">
        <v>0.22145239397537322</v>
      </c>
      <c r="L88" s="1079">
        <v>0.25166984618257981</v>
      </c>
      <c r="M88" s="1079">
        <v>0.73168198615243007</v>
      </c>
      <c r="N88" s="1079">
        <v>0.50150669032404371</v>
      </c>
      <c r="O88" s="1079">
        <v>0.28920209714644007</v>
      </c>
      <c r="P88" s="1079">
        <v>0.38298056270761349</v>
      </c>
      <c r="Q88" s="1079">
        <v>1.1736893501780974</v>
      </c>
      <c r="R88" s="1079">
        <v>3.2499806560919975</v>
      </c>
      <c r="S88" s="1079"/>
      <c r="T88" s="1079">
        <v>0.44146050224157674</v>
      </c>
      <c r="U88" s="1079">
        <v>0.35976803158536713</v>
      </c>
      <c r="V88" s="1079">
        <v>0.22762403569403286</v>
      </c>
      <c r="W88" s="1079">
        <v>1.0288525695209767</v>
      </c>
      <c r="X88" s="1079">
        <v>0.65855918511464673</v>
      </c>
      <c r="Y88" s="1079">
        <v>0.33605557398273073</v>
      </c>
      <c r="Z88" s="1079">
        <v>0.23068959245032689</v>
      </c>
      <c r="AA88" s="1079">
        <v>1.2253043515477042</v>
      </c>
      <c r="AB88" s="1079">
        <v>0.4373532275494591</v>
      </c>
      <c r="AC88" s="1079">
        <v>0.42752752484993739</v>
      </c>
      <c r="AD88" s="1079">
        <v>0.39590053605247116</v>
      </c>
      <c r="AE88" s="1079">
        <v>1.2607812884518677</v>
      </c>
      <c r="AF88" s="1079">
        <v>0.47397149613207651</v>
      </c>
      <c r="AG88" s="1079">
        <v>0.32542311766405241</v>
      </c>
      <c r="AH88" s="1079">
        <v>0.39027423203261247</v>
      </c>
      <c r="AI88" s="1079">
        <v>1.1896688458287417</v>
      </c>
      <c r="AJ88" s="1079">
        <v>4.7046070553492889</v>
      </c>
      <c r="AK88" s="1079"/>
      <c r="AL88" s="1079"/>
      <c r="AM88" s="1079">
        <v>0.36697850823989919</v>
      </c>
      <c r="AN88" s="1079">
        <v>0.45311329484080537</v>
      </c>
      <c r="AO88" s="1079">
        <v>0.42265470568489999</v>
      </c>
      <c r="AP88" s="1079">
        <v>1.2427465087656044</v>
      </c>
      <c r="AQ88" s="1079">
        <v>0.4901011982886157</v>
      </c>
      <c r="AR88" s="1079">
        <v>0.78019138518043585</v>
      </c>
      <c r="AS88" s="1079">
        <v>0.36412025155713584</v>
      </c>
      <c r="AT88" s="1079">
        <v>1.6344128350261877</v>
      </c>
      <c r="AU88" s="1079">
        <v>1.0680008469865805</v>
      </c>
      <c r="AV88" s="1079">
        <v>1.9546257819186013</v>
      </c>
      <c r="AW88" s="1079"/>
      <c r="AX88" s="1079">
        <v>0.45771531271438376</v>
      </c>
      <c r="AY88" s="1079">
        <v>0.52868068259775891</v>
      </c>
      <c r="AZ88" s="1079">
        <v>0.42992146409787335</v>
      </c>
      <c r="BA88" s="1079">
        <v>1.4163174594100161</v>
      </c>
      <c r="BB88" s="1079">
        <v>0.55973902355362448</v>
      </c>
      <c r="BC88" s="1079">
        <v>0.37600865165504227</v>
      </c>
      <c r="BD88" s="1079">
        <v>0.39756398179167624</v>
      </c>
      <c r="BE88" s="1079">
        <v>1.3333116570003429</v>
      </c>
      <c r="BF88" s="1079">
        <v>0.72487511768236912</v>
      </c>
      <c r="BG88" s="1079">
        <v>0.71702395715184086</v>
      </c>
      <c r="BH88" s="1079">
        <v>0.40007477243882916</v>
      </c>
      <c r="BI88" s="1079">
        <v>1.8419738472730391</v>
      </c>
      <c r="BJ88" s="1079">
        <v>0.77755019771895717</v>
      </c>
      <c r="BK88" s="1079">
        <v>0.50585212780128053</v>
      </c>
      <c r="BL88" s="1079">
        <v>0.59141533455293849</v>
      </c>
      <c r="BM88" s="1079">
        <v>1.8748176600731761</v>
      </c>
      <c r="BN88" s="1182">
        <v>0.36817878734365139</v>
      </c>
      <c r="BO88" s="1079">
        <v>0.63200464625354358</v>
      </c>
      <c r="BP88" s="1079">
        <v>0.41999691658517696</v>
      </c>
      <c r="BQ88" s="1079">
        <v>1.4201803501823718</v>
      </c>
      <c r="BR88" s="1079">
        <v>0.52785604045828638</v>
      </c>
      <c r="BS88" s="1079">
        <v>0.43056919092830948</v>
      </c>
      <c r="BT88" s="1079">
        <v>0.3339535923523968</v>
      </c>
      <c r="BU88" s="1122">
        <v>1.2923788237389924</v>
      </c>
      <c r="BV88" s="1122">
        <v>0.78934603176564877</v>
      </c>
      <c r="BW88" s="1122">
        <v>0.72091570522329407</v>
      </c>
      <c r="BX88" s="1122">
        <v>0.49539831083109587</v>
      </c>
      <c r="BY88" s="1122">
        <v>2.0056600478200388</v>
      </c>
      <c r="BZ88" s="1122">
        <v>0.65945516755470956</v>
      </c>
      <c r="CA88" s="1122">
        <v>0.44296057674381178</v>
      </c>
      <c r="CB88" s="1122">
        <v>0.56174503404992382</v>
      </c>
      <c r="CC88" s="1144">
        <v>1.6641607783484451</v>
      </c>
      <c r="CD88" s="1145">
        <v>0.58929846991432056</v>
      </c>
      <c r="CE88" s="1122">
        <v>0.4317139164417681</v>
      </c>
      <c r="CF88" s="1122">
        <v>0.45938199847718314</v>
      </c>
      <c r="CG88" s="1122">
        <v>1.4803943848332719</v>
      </c>
      <c r="CH88" s="1122">
        <v>0.50683327634788533</v>
      </c>
      <c r="CI88" s="1122">
        <v>0.57528170953001101</v>
      </c>
      <c r="CJ88" s="1122">
        <v>0.69493345342234347</v>
      </c>
      <c r="CK88" s="1122">
        <v>1.7770484393002397</v>
      </c>
      <c r="CL88" s="1122">
        <v>0.6836815312499237</v>
      </c>
      <c r="CM88" s="1122">
        <v>0.37783795601512482</v>
      </c>
      <c r="CN88" s="1122">
        <v>0.39676358403307821</v>
      </c>
      <c r="CO88" s="1122">
        <v>1.4582830712981267</v>
      </c>
      <c r="CP88" s="1122">
        <v>0.66703773430035729</v>
      </c>
      <c r="CQ88" s="1122">
        <v>0.49956003805382271</v>
      </c>
      <c r="CR88" s="1122">
        <v>0.71706600648786134</v>
      </c>
      <c r="CS88" s="1122">
        <v>1.8836637788420416</v>
      </c>
      <c r="CT88" s="1144">
        <v>6.5911609804857276</v>
      </c>
      <c r="CU88" s="1122">
        <v>0.47046292959888708</v>
      </c>
      <c r="CV88" s="1122">
        <v>0.16958846914846865</v>
      </c>
      <c r="CW88" s="1122">
        <v>0.26041978676037386</v>
      </c>
      <c r="CX88" s="1122">
        <v>0.90047118550772953</v>
      </c>
      <c r="CY88" s="1122">
        <v>0.54860690487667674</v>
      </c>
      <c r="CZ88" s="1122">
        <v>0.48678130149060483</v>
      </c>
      <c r="DA88" s="1122">
        <v>0.2511281353284357</v>
      </c>
      <c r="DB88" s="1122">
        <v>1.2865163416957173</v>
      </c>
      <c r="DC88" s="1122">
        <v>0.63027424166181811</v>
      </c>
      <c r="DD88" s="1122">
        <v>0.29107086293534717</v>
      </c>
      <c r="DE88" s="1122">
        <v>0.39643483621377656</v>
      </c>
      <c r="DF88" s="1122">
        <v>1.3177799408109419</v>
      </c>
      <c r="DG88" s="1122">
        <v>0.62266618553267949</v>
      </c>
      <c r="DH88" s="1122">
        <v>0.49768847332683236</v>
      </c>
      <c r="DI88" s="1122">
        <v>0.6383600610653295</v>
      </c>
      <c r="DJ88" s="1122">
        <v>1.7587147199248414</v>
      </c>
      <c r="DK88" s="1144">
        <v>5.2634821879392302</v>
      </c>
      <c r="DL88" s="1145">
        <v>0.40460038124745612</v>
      </c>
      <c r="DM88" s="1122">
        <v>0.27790364486273988</v>
      </c>
      <c r="DN88" s="1122">
        <v>0.39563347244068614</v>
      </c>
      <c r="DO88" s="1122">
        <v>1.0781374985508823</v>
      </c>
      <c r="DP88" s="1122">
        <v>0.6094947724164288</v>
      </c>
      <c r="DQ88" s="1122">
        <v>0.53574561434397194</v>
      </c>
      <c r="DR88" s="1122">
        <v>0.29684802791757825</v>
      </c>
      <c r="DS88" s="1122">
        <v>1.4420884146779789</v>
      </c>
      <c r="DT88" s="1122">
        <v>2.5202259132288609</v>
      </c>
      <c r="DU88" s="1122">
        <v>0.72158422588900428</v>
      </c>
      <c r="DV88" s="1122">
        <v>0.2944894244856136</v>
      </c>
      <c r="DW88" s="1122">
        <v>0.68587051264143251</v>
      </c>
      <c r="DX88" s="1122">
        <v>1.7019441630160503</v>
      </c>
      <c r="DY88" s="1122">
        <v>0.40193367074587999</v>
      </c>
      <c r="DZ88" s="1122">
        <v>0.53549235644551885</v>
      </c>
      <c r="EA88" s="1122">
        <v>0.49716065508067847</v>
      </c>
      <c r="EB88" s="1122">
        <v>1.434586682272077</v>
      </c>
      <c r="EC88" s="1176">
        <v>5.6567567585169893</v>
      </c>
      <c r="ED88" s="1145">
        <v>0.69417562519618581</v>
      </c>
      <c r="EE88" s="930">
        <v>0.31659562649772338</v>
      </c>
      <c r="EF88" s="930">
        <v>0.57222592093346381</v>
      </c>
      <c r="EG88" s="930">
        <v>1.5829971726273731</v>
      </c>
      <c r="EH88" s="930">
        <v>0.40362740835603994</v>
      </c>
      <c r="EI88" s="930">
        <v>0.54692889560514513</v>
      </c>
      <c r="EJ88" s="930">
        <v>0.44408885137731574</v>
      </c>
      <c r="EK88" s="930">
        <v>1.3946451553385009</v>
      </c>
      <c r="EL88" s="930">
        <v>0.51943426603326226</v>
      </c>
      <c r="EM88" s="930">
        <v>0.55082212999456359</v>
      </c>
      <c r="EN88" s="930">
        <v>0.60185759717909093</v>
      </c>
      <c r="EO88" s="930">
        <v>1.6721139932069164</v>
      </c>
      <c r="EP88" s="930">
        <v>0.38464171836854005</v>
      </c>
      <c r="EQ88" s="930">
        <v>0.61794533363709236</v>
      </c>
      <c r="ER88" s="930">
        <v>0.4234427926224858</v>
      </c>
      <c r="ES88" s="930">
        <v>1.4260298446281181</v>
      </c>
      <c r="ET88" s="1084">
        <v>6.075786165800908</v>
      </c>
      <c r="EU88" s="1085">
        <v>0.51193480520734591</v>
      </c>
      <c r="EV88" s="930">
        <v>0.51001454062999196</v>
      </c>
      <c r="EW88" s="930">
        <v>0.7785122852725106</v>
      </c>
      <c r="EX88" s="930">
        <v>1.8004616311098485</v>
      </c>
      <c r="EY88" s="930">
        <v>0.48511923821892106</v>
      </c>
      <c r="EZ88" s="930">
        <v>0.56044120754749682</v>
      </c>
      <c r="FA88" s="930">
        <v>0.4256068186994954</v>
      </c>
      <c r="FB88" s="930">
        <v>1.4711672644659133</v>
      </c>
      <c r="FC88" s="930">
        <v>0.77760526661298746</v>
      </c>
      <c r="FD88" s="930">
        <v>0.63319249045608095</v>
      </c>
      <c r="FE88" s="930">
        <v>0.84218253791630626</v>
      </c>
      <c r="FF88" s="930">
        <v>2.2529802949853748</v>
      </c>
      <c r="FG88" s="930">
        <v>0.56799225757996918</v>
      </c>
      <c r="FH88" s="930">
        <v>0.71787147999491552</v>
      </c>
      <c r="FI88" s="930">
        <v>0.49084008477221408</v>
      </c>
      <c r="FJ88" s="930">
        <v>1.7767038223470988</v>
      </c>
      <c r="FK88" s="1084">
        <v>7.3013130129082349</v>
      </c>
      <c r="FL88" s="1085">
        <v>0.62376190577739676</v>
      </c>
      <c r="FM88" s="930">
        <v>0.50147471479761885</v>
      </c>
      <c r="FN88" s="930">
        <v>0.66534024586703289</v>
      </c>
      <c r="FO88" s="930">
        <f t="shared" si="11"/>
        <v>1.7905768664420485</v>
      </c>
      <c r="FP88" s="930">
        <v>0.48881514778845753</v>
      </c>
      <c r="FQ88" s="930">
        <v>0.64502425584798262</v>
      </c>
      <c r="FR88" s="930">
        <v>0.43053394363039599</v>
      </c>
      <c r="FS88" s="930">
        <f t="shared" si="12"/>
        <v>1.5643733472668362</v>
      </c>
      <c r="FT88" s="930">
        <v>0.50449608917746391</v>
      </c>
      <c r="FU88" s="930">
        <v>0.64315403574232699</v>
      </c>
      <c r="FV88" s="930">
        <v>0.7474062743143286</v>
      </c>
      <c r="FW88" s="930">
        <f t="shared" si="13"/>
        <v>1.8950563992341196</v>
      </c>
      <c r="FX88" s="930">
        <v>0.65642364273968667</v>
      </c>
      <c r="FY88" s="930">
        <v>0.91650483364448432</v>
      </c>
      <c r="FZ88" s="930">
        <v>0.66406970499075113</v>
      </c>
      <c r="GA88" s="930">
        <v>2.236998181374922</v>
      </c>
      <c r="GB88" s="1084">
        <v>7.4870047943179268</v>
      </c>
      <c r="GC88" s="1085">
        <v>0.43012208318907302</v>
      </c>
      <c r="GD88" s="930">
        <v>0.69707575895041207</v>
      </c>
      <c r="GE88" s="930">
        <v>0.16615586733448709</v>
      </c>
      <c r="GF88" s="930">
        <v>1.2933537094739724</v>
      </c>
      <c r="GG88" s="930">
        <v>8.8290054451182765E-2</v>
      </c>
      <c r="GH88" s="930">
        <v>0.20943958826761072</v>
      </c>
      <c r="GI88" s="930">
        <v>0.12364439225424913</v>
      </c>
      <c r="GJ88" s="930">
        <v>0.4213740349730426</v>
      </c>
      <c r="GK88" s="930">
        <v>0.17555514589979079</v>
      </c>
      <c r="GL88" s="930">
        <v>0.39769394680511672</v>
      </c>
      <c r="GM88" s="930">
        <v>0.72977932424540282</v>
      </c>
      <c r="GN88" s="930">
        <v>1.3030284169503104</v>
      </c>
      <c r="GO88" s="930">
        <v>0.13066653740501949</v>
      </c>
      <c r="GP88" s="930">
        <v>0.13521915208294832</v>
      </c>
      <c r="GQ88" s="930">
        <v>0.2033625226154219</v>
      </c>
      <c r="GR88" s="930">
        <v>0.46924821210338974</v>
      </c>
      <c r="GS88" s="1084">
        <f t="shared" si="14"/>
        <v>3.4870043735007155</v>
      </c>
      <c r="GT88" s="1085">
        <f>GT87/GT59*100</f>
        <v>0.1234303109705335</v>
      </c>
      <c r="GU88" s="930">
        <f>GU87/GU59*100</f>
        <v>0.94945471157639094</v>
      </c>
      <c r="GV88" s="930">
        <f t="shared" ref="GV88:HZ88" si="22">GV87/GV59*100</f>
        <v>0.16275587860225257</v>
      </c>
      <c r="GW88" s="930">
        <f t="shared" si="22"/>
        <v>1.2356409011491769</v>
      </c>
      <c r="GX88" s="930">
        <f t="shared" si="22"/>
        <v>0.12853463874154589</v>
      </c>
      <c r="GY88" s="930">
        <f t="shared" si="22"/>
        <v>0.1190670213388548</v>
      </c>
      <c r="GZ88" s="930">
        <f t="shared" si="22"/>
        <v>0.13452501519802593</v>
      </c>
      <c r="HA88" s="930">
        <f t="shared" si="22"/>
        <v>0.38212667527842659</v>
      </c>
      <c r="HB88" s="930">
        <f t="shared" si="22"/>
        <v>0.16619426342452051</v>
      </c>
      <c r="HC88" s="930">
        <f t="shared" si="22"/>
        <v>0.66370072434896143</v>
      </c>
      <c r="HD88" s="930">
        <f t="shared" si="22"/>
        <v>0.48087606724501913</v>
      </c>
      <c r="HE88" s="930">
        <f t="shared" si="22"/>
        <v>1.310771055018501</v>
      </c>
      <c r="HF88" s="930">
        <f t="shared" si="22"/>
        <v>0.55987405049220451</v>
      </c>
      <c r="HG88" s="930">
        <f t="shared" si="22"/>
        <v>0.22540768088704119</v>
      </c>
      <c r="HH88" s="930">
        <f t="shared" si="22"/>
        <v>0.26436978310781423</v>
      </c>
      <c r="HI88" s="930">
        <f t="shared" si="22"/>
        <v>1.0496515144870597</v>
      </c>
      <c r="HJ88" s="1084">
        <f t="shared" si="22"/>
        <v>3.9781901459331652</v>
      </c>
      <c r="HK88" s="1085">
        <f t="shared" si="22"/>
        <v>0.36421810928310927</v>
      </c>
      <c r="HL88" s="930">
        <f t="shared" si="22"/>
        <v>0.72958577453494811</v>
      </c>
      <c r="HM88" s="930">
        <f t="shared" si="22"/>
        <v>0.22051903781037155</v>
      </c>
      <c r="HN88" s="930">
        <f t="shared" si="22"/>
        <v>1.3143229216284291</v>
      </c>
      <c r="HO88" s="930">
        <f t="shared" si="22"/>
        <v>0.18283227767386051</v>
      </c>
      <c r="HP88" s="930">
        <f t="shared" si="22"/>
        <v>0.16518125141579731</v>
      </c>
      <c r="HQ88" s="930">
        <f t="shared" si="22"/>
        <v>0.13235449820555018</v>
      </c>
      <c r="HR88" s="930">
        <f t="shared" si="22"/>
        <v>0.48036802729520794</v>
      </c>
      <c r="HS88" s="930">
        <f t="shared" si="22"/>
        <v>0.2543104490932086</v>
      </c>
      <c r="HT88" s="930">
        <f t="shared" si="22"/>
        <v>0.82990153308192882</v>
      </c>
      <c r="HU88" s="930">
        <f t="shared" si="22"/>
        <v>0.15339874019378016</v>
      </c>
      <c r="HV88" s="930">
        <f t="shared" si="22"/>
        <v>1.2376107223689177</v>
      </c>
      <c r="HW88" s="930">
        <f t="shared" si="22"/>
        <v>0.11829142919833853</v>
      </c>
      <c r="HX88" s="930">
        <f t="shared" si="22"/>
        <v>0.15144651594836386</v>
      </c>
      <c r="HY88" s="930">
        <f t="shared" si="22"/>
        <v>0.26159539526841569</v>
      </c>
      <c r="HZ88" s="930">
        <f t="shared" si="22"/>
        <v>0.53133334041511815</v>
      </c>
      <c r="IA88" s="1084">
        <f>IA87/IA59*100</f>
        <v>3.5636350117076736</v>
      </c>
      <c r="IB88" s="1085">
        <v>0.16247984539103943</v>
      </c>
      <c r="IC88" s="930">
        <v>0.80353942392149891</v>
      </c>
      <c r="ID88" s="930">
        <v>0.11339501238264245</v>
      </c>
      <c r="IE88" s="1084">
        <v>1.0794142816951806</v>
      </c>
    </row>
    <row r="89" spans="1:239" s="1097" customFormat="1" ht="24" hidden="1" customHeight="1">
      <c r="A89" s="1151" t="s">
        <v>803</v>
      </c>
      <c r="B89" s="1132">
        <v>65</v>
      </c>
      <c r="C89" s="1132">
        <v>185.69442857999999</v>
      </c>
      <c r="D89" s="1132">
        <v>81.979168999999999</v>
      </c>
      <c r="E89" s="1132">
        <v>332.67359757999998</v>
      </c>
      <c r="F89" s="1132">
        <v>0</v>
      </c>
      <c r="G89" s="1132">
        <v>86.399540000000002</v>
      </c>
      <c r="H89" s="1132">
        <v>0</v>
      </c>
      <c r="I89" s="1132">
        <v>86.399540000000002</v>
      </c>
      <c r="J89" s="1132">
        <v>0</v>
      </c>
      <c r="K89" s="1132">
        <v>81.869833</v>
      </c>
      <c r="L89" s="1132">
        <v>72.334337000000005</v>
      </c>
      <c r="M89" s="1132">
        <v>154.20417</v>
      </c>
      <c r="N89" s="1132">
        <v>88.300245000000004</v>
      </c>
      <c r="O89" s="1132">
        <v>88.398105000000001</v>
      </c>
      <c r="P89" s="1132">
        <v>59</v>
      </c>
      <c r="Q89" s="1132">
        <v>235.69835</v>
      </c>
      <c r="R89" s="1132">
        <v>808.97565758000007</v>
      </c>
      <c r="S89" s="1132"/>
      <c r="T89" s="1132">
        <v>100</v>
      </c>
      <c r="U89" s="1132">
        <v>0</v>
      </c>
      <c r="V89" s="1132">
        <v>0</v>
      </c>
      <c r="W89" s="1132">
        <v>100</v>
      </c>
      <c r="AM89" s="1132">
        <v>0</v>
      </c>
      <c r="AN89" s="1132">
        <v>0</v>
      </c>
      <c r="AO89" s="1132">
        <v>0</v>
      </c>
      <c r="AP89" s="1132">
        <v>0</v>
      </c>
      <c r="AQ89" s="1132">
        <v>0</v>
      </c>
      <c r="AR89" s="1132">
        <v>0</v>
      </c>
      <c r="AS89" s="1132">
        <v>0</v>
      </c>
      <c r="AT89" s="1132">
        <v>0</v>
      </c>
      <c r="AU89" s="1132">
        <v>0</v>
      </c>
      <c r="AV89" s="1132">
        <v>0</v>
      </c>
      <c r="AW89" s="1132"/>
      <c r="AX89" s="1132">
        <v>0</v>
      </c>
      <c r="AY89" s="1132">
        <v>0</v>
      </c>
      <c r="AZ89" s="1132">
        <v>0</v>
      </c>
      <c r="BA89" s="1132">
        <v>0</v>
      </c>
      <c r="BB89" s="1132">
        <v>0</v>
      </c>
      <c r="BC89" s="1132">
        <v>0</v>
      </c>
      <c r="BD89" s="1132">
        <v>0</v>
      </c>
      <c r="BE89" s="1132">
        <v>0</v>
      </c>
      <c r="BF89" s="1132">
        <v>0</v>
      </c>
      <c r="BG89" s="1132">
        <v>25</v>
      </c>
      <c r="BH89" s="1132">
        <v>0</v>
      </c>
      <c r="BI89" s="1132">
        <v>25</v>
      </c>
      <c r="BN89" s="1113">
        <v>0</v>
      </c>
      <c r="BO89" s="1111">
        <v>0</v>
      </c>
      <c r="BP89" s="1111">
        <v>0</v>
      </c>
      <c r="BQ89" s="1111">
        <v>0</v>
      </c>
      <c r="BU89" s="1106"/>
      <c r="BV89" s="1106"/>
      <c r="BW89" s="1106"/>
      <c r="BX89" s="1106"/>
      <c r="BY89" s="1106"/>
      <c r="BZ89" s="1106"/>
      <c r="CA89" s="1106"/>
      <c r="CB89" s="1106"/>
      <c r="CC89" s="1107"/>
      <c r="CD89" s="1108"/>
      <c r="CE89" s="1106"/>
      <c r="CF89" s="1106"/>
      <c r="CG89" s="1106"/>
      <c r="CH89" s="1106"/>
      <c r="CI89" s="1106"/>
      <c r="CJ89" s="1106"/>
      <c r="CK89" s="1106"/>
      <c r="CL89" s="1106"/>
      <c r="CM89" s="1106"/>
      <c r="CN89" s="1106"/>
      <c r="CO89" s="1106"/>
      <c r="CP89" s="1106"/>
      <c r="CQ89" s="1106"/>
      <c r="CR89" s="1106"/>
      <c r="CS89" s="1106"/>
      <c r="CT89" s="1107"/>
      <c r="CU89" s="1106"/>
      <c r="CV89" s="1106"/>
      <c r="CW89" s="1106"/>
      <c r="CX89" s="1106"/>
      <c r="CY89" s="1106"/>
      <c r="CZ89" s="1106"/>
      <c r="DA89" s="1106"/>
      <c r="DB89" s="1106"/>
      <c r="DC89" s="1106"/>
      <c r="DD89" s="1106"/>
      <c r="DE89" s="1106"/>
      <c r="DF89" s="1106"/>
      <c r="DG89" s="1106"/>
      <c r="DH89" s="1106"/>
      <c r="DI89" s="1106"/>
      <c r="DJ89" s="1106"/>
      <c r="DK89" s="1107"/>
      <c r="DL89" s="1178">
        <v>0</v>
      </c>
      <c r="DM89" s="1146">
        <v>0</v>
      </c>
      <c r="DN89" s="1146">
        <v>41.411946333333333</v>
      </c>
      <c r="DO89" s="1146">
        <v>41.411946333333333</v>
      </c>
      <c r="DP89" s="1146">
        <v>0</v>
      </c>
      <c r="DQ89" s="1146">
        <v>0</v>
      </c>
      <c r="DR89" s="1146">
        <v>41.411946333333333</v>
      </c>
      <c r="DS89" s="1146">
        <v>41.411946333333333</v>
      </c>
      <c r="DT89" s="1146">
        <v>82.823892666666666</v>
      </c>
      <c r="DU89" s="1146">
        <v>0</v>
      </c>
      <c r="DV89" s="1146">
        <v>0</v>
      </c>
      <c r="DW89" s="1146">
        <v>41.411946333333333</v>
      </c>
      <c r="DX89" s="1146">
        <v>41.411946333333333</v>
      </c>
      <c r="DY89" s="1146"/>
      <c r="DZ89" s="1146"/>
      <c r="EA89" s="1146"/>
      <c r="EB89" s="1146"/>
      <c r="EC89" s="1177">
        <f>DO89+DS89+DX89+EB89</f>
        <v>124.235839</v>
      </c>
      <c r="ED89" s="1101">
        <v>0</v>
      </c>
      <c r="EE89" s="1090">
        <v>48.671300000000002</v>
      </c>
      <c r="EF89" s="1090">
        <v>0</v>
      </c>
      <c r="EG89" s="1090">
        <v>48.671300000000002</v>
      </c>
      <c r="EH89" s="1090">
        <v>0</v>
      </c>
      <c r="EI89" s="1090">
        <v>67.104174999999998</v>
      </c>
      <c r="EJ89" s="1090">
        <v>25.667041999999999</v>
      </c>
      <c r="EK89" s="1090">
        <v>92.771216999999993</v>
      </c>
      <c r="EL89" s="1090"/>
      <c r="EM89" s="1090"/>
      <c r="EN89" s="1090"/>
      <c r="EO89" s="1090"/>
      <c r="EP89" s="1090"/>
      <c r="EQ89" s="1090"/>
      <c r="ER89" s="1090"/>
      <c r="ES89" s="1090"/>
      <c r="ET89" s="1095"/>
      <c r="EU89" s="1096"/>
      <c r="EV89" s="1090"/>
      <c r="EW89" s="1090"/>
      <c r="EX89" s="1090"/>
      <c r="EY89" s="1090"/>
      <c r="EZ89" s="1090"/>
      <c r="FA89" s="1090"/>
      <c r="FB89" s="1090"/>
      <c r="FC89" s="1090"/>
      <c r="FD89" s="1090"/>
      <c r="FE89" s="1090"/>
      <c r="FF89" s="1090"/>
      <c r="FG89" s="1090"/>
      <c r="FH89" s="1090"/>
      <c r="FI89" s="1090"/>
      <c r="FJ89" s="1090"/>
      <c r="FK89" s="1095"/>
      <c r="FL89" s="1096">
        <v>0</v>
      </c>
      <c r="FM89" s="1090">
        <v>0</v>
      </c>
      <c r="FN89" s="1090">
        <v>0</v>
      </c>
      <c r="FO89" s="1090">
        <f t="shared" si="11"/>
        <v>0</v>
      </c>
      <c r="FP89" s="1090">
        <v>24.857766390000002</v>
      </c>
      <c r="FQ89" s="1090">
        <v>142.17412400000001</v>
      </c>
      <c r="FR89" s="1090">
        <v>0</v>
      </c>
      <c r="FS89" s="1090">
        <f t="shared" si="12"/>
        <v>167.03189039</v>
      </c>
      <c r="FT89" s="1090">
        <v>0</v>
      </c>
      <c r="FU89" s="1090">
        <v>0</v>
      </c>
      <c r="FV89" s="1090">
        <v>0</v>
      </c>
      <c r="FW89" s="1090">
        <f t="shared" si="13"/>
        <v>0</v>
      </c>
      <c r="FX89" s="1090">
        <v>0</v>
      </c>
      <c r="FY89" s="1090">
        <v>0</v>
      </c>
      <c r="FZ89" s="1090">
        <v>0</v>
      </c>
      <c r="GA89" s="1090">
        <v>0</v>
      </c>
      <c r="GB89" s="1095">
        <v>167.03189038999997</v>
      </c>
      <c r="GC89" s="1096">
        <v>0</v>
      </c>
      <c r="GD89" s="1090">
        <v>0</v>
      </c>
      <c r="GE89" s="1090">
        <v>37.141522000000002</v>
      </c>
      <c r="GF89" s="1090">
        <f t="shared" si="10"/>
        <v>37.141522000000002</v>
      </c>
      <c r="GG89" s="1090">
        <v>0</v>
      </c>
      <c r="GH89" s="1090">
        <v>0</v>
      </c>
      <c r="GI89" s="1090">
        <v>0</v>
      </c>
      <c r="GJ89" s="1090">
        <f t="shared" si="19"/>
        <v>0</v>
      </c>
      <c r="GK89" s="1090"/>
      <c r="GL89" s="1090"/>
      <c r="GM89" s="1090"/>
      <c r="GN89" s="1090">
        <f t="shared" si="20"/>
        <v>0</v>
      </c>
      <c r="GO89" s="1090"/>
      <c r="GP89" s="1090"/>
      <c r="GQ89" s="1090"/>
      <c r="GR89" s="1090">
        <f t="shared" si="21"/>
        <v>0</v>
      </c>
      <c r="GS89" s="1095">
        <f t="shared" si="14"/>
        <v>37.141522000000002</v>
      </c>
      <c r="GT89" s="1096"/>
      <c r="GU89" s="1090"/>
      <c r="GV89" s="1090"/>
      <c r="GW89" s="1090"/>
      <c r="GX89" s="1090"/>
      <c r="GY89" s="1090"/>
      <c r="GZ89" s="1090"/>
      <c r="HA89" s="1090"/>
      <c r="HB89" s="1090"/>
      <c r="HC89" s="1090"/>
      <c r="HD89" s="1090"/>
      <c r="HE89" s="1090"/>
      <c r="HF89" s="1090"/>
      <c r="HG89" s="1090"/>
      <c r="HH89" s="1090"/>
      <c r="HI89" s="1090"/>
      <c r="HJ89" s="1084"/>
      <c r="HK89" s="1096"/>
      <c r="HL89" s="1090"/>
      <c r="HM89" s="1090"/>
      <c r="HN89" s="1090"/>
      <c r="HO89" s="1090"/>
      <c r="HP89" s="1090"/>
      <c r="HQ89" s="1090"/>
      <c r="HR89" s="1090"/>
      <c r="HS89" s="1090"/>
      <c r="HT89" s="1090"/>
      <c r="HU89" s="1090"/>
      <c r="HV89" s="1090"/>
      <c r="HW89" s="1090"/>
      <c r="HX89" s="1090"/>
      <c r="HY89" s="1090"/>
      <c r="HZ89" s="1090"/>
      <c r="IA89" s="1095"/>
      <c r="IB89" s="1096"/>
      <c r="IC89" s="1090"/>
      <c r="ID89" s="1090"/>
      <c r="IE89" s="1095"/>
    </row>
    <row r="90" spans="1:239" s="1097" customFormat="1" ht="24" hidden="1" customHeight="1">
      <c r="A90" s="1171" t="s">
        <v>914</v>
      </c>
      <c r="B90" s="1091">
        <v>8.8908342338152618E-2</v>
      </c>
      <c r="C90" s="1091">
        <v>0.25399667425351186</v>
      </c>
      <c r="D90" s="1091">
        <v>0.11213280033921952</v>
      </c>
      <c r="E90" s="1091">
        <v>0.45503781693088402</v>
      </c>
      <c r="F90" s="1091">
        <v>0</v>
      </c>
      <c r="G90" s="1091">
        <v>0.11817907507967555</v>
      </c>
      <c r="H90" s="1091">
        <v>0</v>
      </c>
      <c r="I90" s="1091">
        <v>0.11817907507967555</v>
      </c>
      <c r="J90" s="1091">
        <v>0</v>
      </c>
      <c r="K90" s="1091">
        <v>0.11198324830048285</v>
      </c>
      <c r="L90" s="1091">
        <v>9.8940399950758456E-2</v>
      </c>
      <c r="M90" s="1091">
        <v>0.2109236482512413</v>
      </c>
      <c r="N90" s="1091">
        <v>0.12077889863081152</v>
      </c>
      <c r="O90" s="1091">
        <v>0.12091275355975324</v>
      </c>
      <c r="P90" s="1091">
        <v>8.0701418430015451E-2</v>
      </c>
      <c r="Q90" s="1091">
        <v>0.32239307062058026</v>
      </c>
      <c r="R90" s="1091">
        <v>1.1065336108823811</v>
      </c>
      <c r="S90" s="1091"/>
      <c r="T90" s="1091">
        <v>0.11265828489027083</v>
      </c>
      <c r="U90" s="1091">
        <v>0</v>
      </c>
      <c r="V90" s="1091">
        <v>0</v>
      </c>
      <c r="W90" s="1091">
        <v>0.11265828489027083</v>
      </c>
      <c r="AM90" s="1091">
        <v>0</v>
      </c>
      <c r="AN90" s="1091">
        <v>0</v>
      </c>
      <c r="AO90" s="1091">
        <v>0</v>
      </c>
      <c r="AP90" s="1091">
        <v>0</v>
      </c>
      <c r="AQ90" s="1091">
        <v>0</v>
      </c>
      <c r="AR90" s="1091">
        <v>0</v>
      </c>
      <c r="AS90" s="1091">
        <v>0</v>
      </c>
      <c r="AT90" s="1091">
        <v>0</v>
      </c>
      <c r="AU90" s="1091">
        <v>0</v>
      </c>
      <c r="AV90" s="1091">
        <v>0</v>
      </c>
      <c r="AW90" s="1091"/>
      <c r="AX90" s="1091">
        <v>0</v>
      </c>
      <c r="AY90" s="1091">
        <v>0</v>
      </c>
      <c r="AZ90" s="1091">
        <v>0</v>
      </c>
      <c r="BA90" s="1091">
        <v>0</v>
      </c>
      <c r="BB90" s="1091">
        <v>0</v>
      </c>
      <c r="BC90" s="1091">
        <v>0</v>
      </c>
      <c r="BD90" s="1091">
        <v>0</v>
      </c>
      <c r="BE90" s="1091">
        <v>0</v>
      </c>
      <c r="BF90" s="1091">
        <v>0</v>
      </c>
      <c r="BG90" s="1091">
        <v>1.8748488853907393E-2</v>
      </c>
      <c r="BH90" s="1091">
        <v>0</v>
      </c>
      <c r="BI90" s="1091">
        <v>1.8748488853907393E-2</v>
      </c>
      <c r="BN90" s="1094">
        <v>0</v>
      </c>
      <c r="BO90" s="1092">
        <v>0</v>
      </c>
      <c r="BP90" s="1092">
        <v>0</v>
      </c>
      <c r="BQ90" s="1092">
        <v>0</v>
      </c>
      <c r="BU90" s="1106"/>
      <c r="BV90" s="1106"/>
      <c r="BW90" s="1106"/>
      <c r="BX90" s="1106"/>
      <c r="BY90" s="1106"/>
      <c r="BZ90" s="1106"/>
      <c r="CA90" s="1106"/>
      <c r="CB90" s="1106"/>
      <c r="CC90" s="1107"/>
      <c r="CD90" s="1108"/>
      <c r="CE90" s="1106"/>
      <c r="CF90" s="1106"/>
      <c r="CG90" s="1106"/>
      <c r="CH90" s="1106"/>
      <c r="CI90" s="1106"/>
      <c r="CJ90" s="1106"/>
      <c r="CK90" s="1106"/>
      <c r="CL90" s="1106"/>
      <c r="CM90" s="1106"/>
      <c r="CN90" s="1106"/>
      <c r="CO90" s="1106"/>
      <c r="CP90" s="1106"/>
      <c r="CQ90" s="1106"/>
      <c r="CR90" s="1106"/>
      <c r="CS90" s="1106"/>
      <c r="CT90" s="1107"/>
      <c r="CU90" s="1106"/>
      <c r="CV90" s="1106"/>
      <c r="CW90" s="1106"/>
      <c r="CX90" s="1106"/>
      <c r="CY90" s="1106"/>
      <c r="CZ90" s="1106"/>
      <c r="DA90" s="1106"/>
      <c r="DB90" s="1106"/>
      <c r="DC90" s="1106"/>
      <c r="DD90" s="1106"/>
      <c r="DE90" s="1106"/>
      <c r="DF90" s="1106"/>
      <c r="DG90" s="1106"/>
      <c r="DH90" s="1106"/>
      <c r="DI90" s="1106"/>
      <c r="DJ90" s="1106"/>
      <c r="DK90" s="1107"/>
      <c r="DL90" s="1178">
        <v>0</v>
      </c>
      <c r="DM90" s="1146">
        <v>0</v>
      </c>
      <c r="DN90" s="1146">
        <v>1.1849575761069198E-2</v>
      </c>
      <c r="DO90" s="1146">
        <v>1.1849575761069198E-2</v>
      </c>
      <c r="DP90" s="1146">
        <v>0</v>
      </c>
      <c r="DQ90" s="1146">
        <v>0</v>
      </c>
      <c r="DR90" s="1146">
        <v>1.1849575761069198E-2</v>
      </c>
      <c r="DS90" s="1146">
        <v>1.1849575761069198E-2</v>
      </c>
      <c r="DT90" s="1146">
        <v>2.3699151522138397E-2</v>
      </c>
      <c r="DU90" s="1146">
        <v>0</v>
      </c>
      <c r="DV90" s="1146">
        <v>0</v>
      </c>
      <c r="DW90" s="1146">
        <v>1.1849575761069198E-2</v>
      </c>
      <c r="DX90" s="1146">
        <v>1.1849575761069198E-2</v>
      </c>
      <c r="DY90" s="1146"/>
      <c r="DZ90" s="1146"/>
      <c r="EA90" s="1146"/>
      <c r="EB90" s="1146"/>
      <c r="EC90" s="1177">
        <f>DO90+DS90+DX90+EB90</f>
        <v>3.5548727283207598E-2</v>
      </c>
      <c r="ED90" s="1101">
        <v>0</v>
      </c>
      <c r="EE90" s="1090">
        <v>1.2629495277327376E-2</v>
      </c>
      <c r="EF90" s="1090">
        <v>0</v>
      </c>
      <c r="EG90" s="1090">
        <v>1.2629495277327376E-2</v>
      </c>
      <c r="EH90" s="1090">
        <v>0</v>
      </c>
      <c r="EI90" s="1090">
        <v>1.7412558556098762E-2</v>
      </c>
      <c r="EJ90" s="1090">
        <v>6.6602245208565083E-3</v>
      </c>
      <c r="EK90" s="1090">
        <v>2.4072783076955269E-2</v>
      </c>
      <c r="EL90" s="1090"/>
      <c r="EM90" s="1090"/>
      <c r="EN90" s="1090"/>
      <c r="EO90" s="1090"/>
      <c r="EP90" s="1090"/>
      <c r="EQ90" s="1090"/>
      <c r="ER90" s="1090"/>
      <c r="ES90" s="1090"/>
      <c r="ET90" s="1095"/>
      <c r="EU90" s="1096"/>
      <c r="EV90" s="1090"/>
      <c r="EW90" s="1090"/>
      <c r="EX90" s="1090"/>
      <c r="EY90" s="1090"/>
      <c r="EZ90" s="1090"/>
      <c r="FA90" s="1090"/>
      <c r="FB90" s="1090"/>
      <c r="FC90" s="1090"/>
      <c r="FD90" s="1090"/>
      <c r="FE90" s="1090"/>
      <c r="FF90" s="1090"/>
      <c r="FG90" s="1090"/>
      <c r="FH90" s="1090"/>
      <c r="FI90" s="1090"/>
      <c r="FJ90" s="1090"/>
      <c r="FK90" s="1095"/>
      <c r="FL90" s="1096">
        <v>0</v>
      </c>
      <c r="FM90" s="1090">
        <v>0</v>
      </c>
      <c r="FN90" s="1090">
        <v>0</v>
      </c>
      <c r="FO90" s="1090">
        <f t="shared" si="11"/>
        <v>0</v>
      </c>
      <c r="FP90" s="1090">
        <v>4.0735592100125421E-3</v>
      </c>
      <c r="FQ90" s="1090">
        <v>2.3298743063200265E-2</v>
      </c>
      <c r="FR90" s="1090">
        <v>0</v>
      </c>
      <c r="FS90" s="1090">
        <f t="shared" si="12"/>
        <v>2.7372302273212808E-2</v>
      </c>
      <c r="FT90" s="1090">
        <v>0</v>
      </c>
      <c r="FU90" s="1090">
        <v>0</v>
      </c>
      <c r="FV90" s="1090">
        <v>0</v>
      </c>
      <c r="FW90" s="1090">
        <f t="shared" si="13"/>
        <v>0</v>
      </c>
      <c r="FX90" s="1090">
        <v>0</v>
      </c>
      <c r="FY90" s="1090">
        <v>0</v>
      </c>
      <c r="FZ90" s="1090">
        <v>0</v>
      </c>
      <c r="GA90" s="1090">
        <v>0</v>
      </c>
      <c r="GB90" s="1095">
        <v>2.7372302273212801E-2</v>
      </c>
      <c r="GC90" s="1096">
        <v>0</v>
      </c>
      <c r="GD90" s="1090">
        <v>0</v>
      </c>
      <c r="GE90" s="1090">
        <v>4.6373542407062776E-3</v>
      </c>
      <c r="GF90" s="1090">
        <f t="shared" si="10"/>
        <v>4.6373542407062776E-3</v>
      </c>
      <c r="GG90" s="1090">
        <v>0</v>
      </c>
      <c r="GH90" s="1090">
        <v>0</v>
      </c>
      <c r="GI90" s="1090">
        <v>0</v>
      </c>
      <c r="GJ90" s="1090">
        <f t="shared" si="19"/>
        <v>0</v>
      </c>
      <c r="GK90" s="1090"/>
      <c r="GL90" s="1090"/>
      <c r="GM90" s="1090"/>
      <c r="GN90" s="1090">
        <f t="shared" si="20"/>
        <v>0</v>
      </c>
      <c r="GO90" s="1090"/>
      <c r="GP90" s="1090"/>
      <c r="GQ90" s="1090"/>
      <c r="GR90" s="1090">
        <f t="shared" si="21"/>
        <v>0</v>
      </c>
      <c r="GS90" s="1095">
        <f t="shared" si="14"/>
        <v>4.6373542407062776E-3</v>
      </c>
      <c r="GT90" s="1096"/>
      <c r="GU90" s="1090"/>
      <c r="GV90" s="1090"/>
      <c r="GW90" s="1090"/>
      <c r="GX90" s="1090"/>
      <c r="GY90" s="1090"/>
      <c r="GZ90" s="1090"/>
      <c r="HA90" s="1090"/>
      <c r="HB90" s="1090"/>
      <c r="HC90" s="1090"/>
      <c r="HD90" s="1090"/>
      <c r="HE90" s="1090"/>
      <c r="HF90" s="1090"/>
      <c r="HG90" s="1090"/>
      <c r="HH90" s="1090"/>
      <c r="HI90" s="1090"/>
      <c r="HJ90" s="1095"/>
      <c r="HK90" s="1096"/>
      <c r="HL90" s="1090"/>
      <c r="HM90" s="1090"/>
      <c r="HN90" s="1090"/>
      <c r="HO90" s="1090"/>
      <c r="HP90" s="1090"/>
      <c r="HQ90" s="1090"/>
      <c r="HR90" s="1090"/>
      <c r="HS90" s="1090"/>
      <c r="HT90" s="1090"/>
      <c r="HU90" s="1090"/>
      <c r="HV90" s="1090"/>
      <c r="HW90" s="1090"/>
      <c r="HX90" s="1090"/>
      <c r="HY90" s="1090"/>
      <c r="HZ90" s="1090"/>
      <c r="IA90" s="1095"/>
      <c r="IB90" s="1096"/>
      <c r="IC90" s="1090"/>
      <c r="ID90" s="1090"/>
      <c r="IE90" s="1095"/>
    </row>
    <row r="91" spans="1:239" s="1053" customFormat="1" ht="21" customHeight="1">
      <c r="A91" s="1151" t="s">
        <v>926</v>
      </c>
      <c r="B91" s="1068">
        <v>236.86734332756481</v>
      </c>
      <c r="C91" s="1068">
        <v>260.71061268</v>
      </c>
      <c r="D91" s="1068">
        <v>233.23177582999998</v>
      </c>
      <c r="E91" s="1068">
        <v>730.80973183756487</v>
      </c>
      <c r="F91" s="1068">
        <v>174.20329734000001</v>
      </c>
      <c r="G91" s="1068">
        <v>235.70689091738086</v>
      </c>
      <c r="H91" s="1068">
        <v>250.08428171999998</v>
      </c>
      <c r="I91" s="1068">
        <v>659.99446997738085</v>
      </c>
      <c r="J91" s="1068">
        <v>205.17560649976855</v>
      </c>
      <c r="K91" s="1068">
        <v>192.22310337754629</v>
      </c>
      <c r="L91" s="1068">
        <v>328.75051683634263</v>
      </c>
      <c r="M91" s="1068">
        <v>726.14922671365741</v>
      </c>
      <c r="N91" s="1068">
        <v>352.00125486531482</v>
      </c>
      <c r="O91" s="1068">
        <v>948.2540270011574</v>
      </c>
      <c r="P91" s="1068">
        <v>166.96175000115744</v>
      </c>
      <c r="Q91" s="1068">
        <v>1467.2170318676297</v>
      </c>
      <c r="R91" s="1068">
        <v>3584.1704603962326</v>
      </c>
      <c r="S91" s="1068"/>
      <c r="T91" s="1068">
        <v>572.68889999999999</v>
      </c>
      <c r="U91" s="1068">
        <v>188.791088</v>
      </c>
      <c r="V91" s="1068">
        <v>161.42549</v>
      </c>
      <c r="W91" s="1068">
        <v>922.9054779999999</v>
      </c>
      <c r="X91" s="1068">
        <v>153.88717700000001</v>
      </c>
      <c r="Y91" s="1068">
        <v>187.97848199999999</v>
      </c>
      <c r="Z91" s="1068">
        <v>291.56924200000003</v>
      </c>
      <c r="AA91" s="1068">
        <v>633.43490099999997</v>
      </c>
      <c r="AB91" s="1068">
        <v>851.92586646539996</v>
      </c>
      <c r="AC91" s="1068">
        <v>795.99056399999995</v>
      </c>
      <c r="AD91" s="1068">
        <v>244.48833999999999</v>
      </c>
      <c r="AE91" s="1068">
        <v>1892.4047704654001</v>
      </c>
      <c r="AF91" s="1068">
        <v>455.25302299999998</v>
      </c>
      <c r="AG91" s="1068">
        <v>306.35077999999999</v>
      </c>
      <c r="AH91" s="1068">
        <v>137.429</v>
      </c>
      <c r="AI91" s="1068">
        <v>899.03280299999994</v>
      </c>
      <c r="AJ91" s="1068">
        <v>4347.7779524653997</v>
      </c>
      <c r="AK91" s="1068"/>
      <c r="AL91" s="1068"/>
      <c r="AM91" s="1068">
        <v>250.781892</v>
      </c>
      <c r="AN91" s="1068">
        <v>167.844097</v>
      </c>
      <c r="AO91" s="1068">
        <v>556.69737299999997</v>
      </c>
      <c r="AP91" s="1068">
        <v>975.32336199999997</v>
      </c>
      <c r="AQ91" s="1068">
        <v>393.93434100000002</v>
      </c>
      <c r="AR91" s="1068">
        <v>648.69286</v>
      </c>
      <c r="AS91" s="1068">
        <v>583.874234</v>
      </c>
      <c r="AT91" s="1068">
        <v>1626.5014350000001</v>
      </c>
      <c r="AU91" s="1068">
        <v>732.27002650000009</v>
      </c>
      <c r="AV91" s="1068">
        <v>1715.7611835011576</v>
      </c>
      <c r="AW91" s="1068"/>
      <c r="AX91" s="1068">
        <v>1043.81027299675</v>
      </c>
      <c r="AY91" s="1068">
        <v>482.85129479144399</v>
      </c>
      <c r="AZ91" s="1068">
        <v>404.48815626940899</v>
      </c>
      <c r="BA91" s="1068">
        <v>1931.149724057603</v>
      </c>
      <c r="BB91" s="1068">
        <v>438.02236063369105</v>
      </c>
      <c r="BC91" s="1068">
        <v>136.16941269293599</v>
      </c>
      <c r="BD91" s="1068">
        <v>313.23911095200003</v>
      </c>
      <c r="BE91" s="1068">
        <v>1029.4027792786271</v>
      </c>
      <c r="BF91" s="1068">
        <v>457.32613196</v>
      </c>
      <c r="BG91" s="1068">
        <v>780.77265740000007</v>
      </c>
      <c r="BH91" s="1068">
        <v>478.90967906000003</v>
      </c>
      <c r="BI91" s="1068">
        <v>1717.0084684200001</v>
      </c>
      <c r="BJ91" s="908">
        <v>315.73430311999999</v>
      </c>
      <c r="BK91" s="908">
        <v>172.16546634515743</v>
      </c>
      <c r="BL91" s="908">
        <v>705.20797817115749</v>
      </c>
      <c r="BM91" s="908">
        <v>1193.1077476363148</v>
      </c>
      <c r="BN91" s="1180">
        <v>594.22080419200006</v>
      </c>
      <c r="BO91" s="1134">
        <v>296.72062185919998</v>
      </c>
      <c r="BP91" s="1134">
        <v>581.19572675719996</v>
      </c>
      <c r="BQ91" s="1134">
        <v>1472.1371528084001</v>
      </c>
      <c r="BR91" s="1130">
        <v>460.16021989125704</v>
      </c>
      <c r="BS91" s="1130">
        <v>709.45121482924787</v>
      </c>
      <c r="BT91" s="1130">
        <v>570.35172972300893</v>
      </c>
      <c r="BU91" s="1172">
        <v>1739.963164443514</v>
      </c>
      <c r="BV91" s="1172">
        <v>901.62829413511008</v>
      </c>
      <c r="BW91" s="1172">
        <v>368.30635437059999</v>
      </c>
      <c r="BX91" s="1172">
        <v>832.22796081799993</v>
      </c>
      <c r="BY91" s="1172">
        <v>2102.1626093237101</v>
      </c>
      <c r="BZ91" s="1172">
        <v>374.53797445959998</v>
      </c>
      <c r="CA91" s="1172">
        <v>647.79805977087801</v>
      </c>
      <c r="CB91" s="1172">
        <v>1341.49827515521</v>
      </c>
      <c r="CC91" s="1173">
        <v>2363.8343093856884</v>
      </c>
      <c r="CD91" s="1174">
        <v>281.66889348709464</v>
      </c>
      <c r="CE91" s="1172">
        <v>139.42185573088065</v>
      </c>
      <c r="CF91" s="1172">
        <v>644.15848255310937</v>
      </c>
      <c r="CG91" s="1172">
        <v>1065.2492317710846</v>
      </c>
      <c r="CH91" s="1172">
        <v>82.723376495892765</v>
      </c>
      <c r="CI91" s="1172">
        <v>970.10605325887525</v>
      </c>
      <c r="CJ91" s="1172">
        <v>705.97606555796949</v>
      </c>
      <c r="CK91" s="1172">
        <v>1758.8054953127375</v>
      </c>
      <c r="CL91" s="1172">
        <v>293.77753815614625</v>
      </c>
      <c r="CM91" s="1172">
        <v>200.12124500991922</v>
      </c>
      <c r="CN91" s="1172">
        <v>378.47031831386073</v>
      </c>
      <c r="CO91" s="1172">
        <v>872.36910147992626</v>
      </c>
      <c r="CP91" s="1172">
        <v>623.70200626572159</v>
      </c>
      <c r="CQ91" s="1172">
        <v>526.51113285586416</v>
      </c>
      <c r="CR91" s="1172">
        <v>1339.8067627354421</v>
      </c>
      <c r="CS91" s="1172">
        <v>2490.0199018570279</v>
      </c>
      <c r="CT91" s="1173">
        <v>6331.410664498344</v>
      </c>
      <c r="CU91" s="1172">
        <v>121.42538900370869</v>
      </c>
      <c r="CV91" s="1172">
        <v>293.84999580970873</v>
      </c>
      <c r="CW91" s="1172">
        <v>475.07123210890461</v>
      </c>
      <c r="CX91" s="1172">
        <v>890.34661692232203</v>
      </c>
      <c r="CY91" s="1172">
        <v>331.21299441325664</v>
      </c>
      <c r="CZ91" s="1172">
        <v>394.71101314764741</v>
      </c>
      <c r="DA91" s="1172">
        <v>580.71145741974203</v>
      </c>
      <c r="DB91" s="1172">
        <v>1306.635464980646</v>
      </c>
      <c r="DC91" s="1172">
        <v>378.46592466710393</v>
      </c>
      <c r="DD91" s="1172">
        <v>254.58554124094138</v>
      </c>
      <c r="DE91" s="1172">
        <v>499.09984472886504</v>
      </c>
      <c r="DF91" s="1172">
        <v>1132.1513106369105</v>
      </c>
      <c r="DG91" s="1172">
        <v>248.33269919044511</v>
      </c>
      <c r="DH91" s="1172">
        <v>544.96443685050599</v>
      </c>
      <c r="DI91" s="1172">
        <v>615.90430589326115</v>
      </c>
      <c r="DJ91" s="1172">
        <v>1409.2014419342122</v>
      </c>
      <c r="DK91" s="1173">
        <v>4738.3348344740916</v>
      </c>
      <c r="DL91" s="1174">
        <v>484.56055389092944</v>
      </c>
      <c r="DM91" s="1172">
        <v>365.89665979112306</v>
      </c>
      <c r="DN91" s="1172">
        <v>303.59430064065737</v>
      </c>
      <c r="DO91" s="1172">
        <v>1154.0515143227099</v>
      </c>
      <c r="DP91" s="1172">
        <v>410.63479815763333</v>
      </c>
      <c r="DQ91" s="1172">
        <v>1236.5578800697454</v>
      </c>
      <c r="DR91" s="1172">
        <v>426.38154230660973</v>
      </c>
      <c r="DS91" s="1172">
        <v>2073.5742205339884</v>
      </c>
      <c r="DT91" s="1172">
        <v>3227.6257348566983</v>
      </c>
      <c r="DU91" s="1172">
        <v>382.61536186868648</v>
      </c>
      <c r="DV91" s="1172">
        <v>499.00593782114288</v>
      </c>
      <c r="DW91" s="1172">
        <v>447.87742408907991</v>
      </c>
      <c r="DX91" s="1172">
        <v>1329.4987237789094</v>
      </c>
      <c r="DY91" s="1172">
        <v>293.637703976159</v>
      </c>
      <c r="DZ91" s="1172">
        <v>127.109922842006</v>
      </c>
      <c r="EA91" s="1172">
        <v>291.33015580121605</v>
      </c>
      <c r="EB91" s="1172">
        <v>712.07778261938097</v>
      </c>
      <c r="EC91" s="1173">
        <v>6151.8382130957007</v>
      </c>
      <c r="ED91" s="1175">
        <v>678.07353225627503</v>
      </c>
      <c r="EE91" s="908">
        <v>1002.7347818970204</v>
      </c>
      <c r="EF91" s="908">
        <v>1576.6323802920169</v>
      </c>
      <c r="EG91" s="908">
        <v>3257.4406944453126</v>
      </c>
      <c r="EH91" s="908">
        <v>1089.8462227192931</v>
      </c>
      <c r="EI91" s="908">
        <v>765.44476434003195</v>
      </c>
      <c r="EJ91" s="908">
        <v>986.68729289263001</v>
      </c>
      <c r="EK91" s="908">
        <v>2841.9782799519553</v>
      </c>
      <c r="EL91" s="908">
        <v>684.75243618769309</v>
      </c>
      <c r="EM91" s="908">
        <v>893.59871093766594</v>
      </c>
      <c r="EN91" s="908">
        <v>1300.5907999527772</v>
      </c>
      <c r="EO91" s="908">
        <v>2878.9419470781359</v>
      </c>
      <c r="EP91" s="908">
        <v>1014.286159195452</v>
      </c>
      <c r="EQ91" s="908">
        <v>611.46490155219203</v>
      </c>
      <c r="ER91" s="908">
        <v>1478.7611488138368</v>
      </c>
      <c r="ES91" s="908">
        <v>3104.5122095614806</v>
      </c>
      <c r="ET91" s="1073">
        <v>12082.873131036886</v>
      </c>
      <c r="EU91" s="1077">
        <v>744.20168707101504</v>
      </c>
      <c r="EV91" s="908">
        <v>833.35379753251868</v>
      </c>
      <c r="EW91" s="908">
        <v>1973.5095409096341</v>
      </c>
      <c r="EX91" s="908">
        <v>3551.0650255131677</v>
      </c>
      <c r="EY91" s="908">
        <v>1092.1081392337369</v>
      </c>
      <c r="EZ91" s="908">
        <v>1260.7962091240415</v>
      </c>
      <c r="FA91" s="908">
        <v>1436.7370845535634</v>
      </c>
      <c r="FB91" s="908">
        <v>3789.6414329113413</v>
      </c>
      <c r="FC91" s="908">
        <v>1370.90044932514</v>
      </c>
      <c r="FD91" s="908">
        <v>980.96761999089699</v>
      </c>
      <c r="FE91" s="908">
        <v>746.17125861750696</v>
      </c>
      <c r="FF91" s="908">
        <v>3098.0393279335444</v>
      </c>
      <c r="FG91" s="908">
        <v>1836.5947185112977</v>
      </c>
      <c r="FH91" s="908">
        <v>2171.0172920149448</v>
      </c>
      <c r="FI91" s="908">
        <v>2520.7036365834319</v>
      </c>
      <c r="FJ91" s="908">
        <v>6528.3156471096736</v>
      </c>
      <c r="FK91" s="1073">
        <v>16967.061433467727</v>
      </c>
      <c r="FL91" s="1077">
        <v>671.83666343434004</v>
      </c>
      <c r="FM91" s="908">
        <v>936.30175184876293</v>
      </c>
      <c r="FN91" s="908">
        <v>1680.2802654443599</v>
      </c>
      <c r="FO91" s="908">
        <f t="shared" si="11"/>
        <v>3288.4186807274627</v>
      </c>
      <c r="FP91" s="908">
        <v>1370.9268052022203</v>
      </c>
      <c r="FQ91" s="908">
        <v>1157.3782613882299</v>
      </c>
      <c r="FR91" s="908">
        <v>2976.3345750653207</v>
      </c>
      <c r="FS91" s="908">
        <f t="shared" si="12"/>
        <v>5504.6396416557709</v>
      </c>
      <c r="FT91" s="908">
        <v>820.24769722354699</v>
      </c>
      <c r="FU91" s="908">
        <v>1032.9827249007899</v>
      </c>
      <c r="FV91" s="908">
        <v>1220.5649853125619</v>
      </c>
      <c r="FW91" s="908">
        <f t="shared" si="13"/>
        <v>3073.795407436899</v>
      </c>
      <c r="FX91" s="908">
        <v>2069.8278874779012</v>
      </c>
      <c r="FY91" s="908">
        <v>928.41618006316241</v>
      </c>
      <c r="FZ91" s="908">
        <v>3823.6144706768268</v>
      </c>
      <c r="GA91" s="908">
        <v>6821.8585382178899</v>
      </c>
      <c r="GB91" s="1073">
        <v>18688.71226803802</v>
      </c>
      <c r="GC91" s="1077">
        <v>1493.555992175799</v>
      </c>
      <c r="GD91" s="908">
        <v>670.72195130273008</v>
      </c>
      <c r="GE91" s="908">
        <v>2166.0037587084121</v>
      </c>
      <c r="GF91" s="908">
        <v>4330.2817021869414</v>
      </c>
      <c r="GG91" s="908">
        <v>984.63229635573202</v>
      </c>
      <c r="GH91" s="908">
        <v>1380.979355478471</v>
      </c>
      <c r="GI91" s="908">
        <v>1911.3368536138803</v>
      </c>
      <c r="GJ91" s="908">
        <v>4276.9485054480838</v>
      </c>
      <c r="GK91" s="908">
        <v>952.35309857611105</v>
      </c>
      <c r="GL91" s="908">
        <v>602.91520644951891</v>
      </c>
      <c r="GM91" s="908">
        <v>712.88801294783298</v>
      </c>
      <c r="GN91" s="908">
        <v>2268.156317973463</v>
      </c>
      <c r="GO91" s="908">
        <v>2167.6443177305878</v>
      </c>
      <c r="GP91" s="908">
        <v>3280.4029140732969</v>
      </c>
      <c r="GQ91" s="908">
        <v>4787.8620655671311</v>
      </c>
      <c r="GR91" s="908">
        <v>10235.909297371016</v>
      </c>
      <c r="GS91" s="1073">
        <f t="shared" si="14"/>
        <v>21111.295822979504</v>
      </c>
      <c r="GT91" s="1077">
        <f>'13 '!GS52</f>
        <v>1615</v>
      </c>
      <c r="GU91" s="908">
        <f>'13 '!GT52</f>
        <v>2488.5545000000002</v>
      </c>
      <c r="GV91" s="908">
        <f>'13 '!GU52</f>
        <v>3962.7729999999997</v>
      </c>
      <c r="GW91" s="908">
        <f>'13 '!GV52</f>
        <v>8066.3274999999994</v>
      </c>
      <c r="GX91" s="908">
        <f>'13 '!GW52</f>
        <v>3475.93</v>
      </c>
      <c r="GY91" s="908">
        <f>'13 '!GX52</f>
        <v>2840.68</v>
      </c>
      <c r="GZ91" s="908">
        <f>'13 '!GY52</f>
        <v>2035.56</v>
      </c>
      <c r="HA91" s="908">
        <f>'13 '!GZ52</f>
        <v>8352.17</v>
      </c>
      <c r="HB91" s="908">
        <f>'13 '!HA52</f>
        <v>2971.27</v>
      </c>
      <c r="HC91" s="908">
        <f>'13 '!HB52</f>
        <v>2714.82</v>
      </c>
      <c r="HD91" s="908">
        <f>'13 '!HC52</f>
        <v>993.86</v>
      </c>
      <c r="HE91" s="908">
        <f>'13 '!HD52</f>
        <v>6679.95</v>
      </c>
      <c r="HF91" s="908">
        <f>'13 '!HE52</f>
        <v>2360.67</v>
      </c>
      <c r="HG91" s="908">
        <f>'13 '!HF52</f>
        <v>794.06000000000006</v>
      </c>
      <c r="HH91" s="908">
        <f>'13 '!HG52</f>
        <v>3135.5</v>
      </c>
      <c r="HI91" s="908">
        <f>'13 '!HH52</f>
        <v>6290.23</v>
      </c>
      <c r="HJ91" s="1073">
        <f>'13 '!HI52</f>
        <v>29388.677499999998</v>
      </c>
      <c r="HK91" s="1077">
        <f>'13 '!HJ52</f>
        <v>1590.3067363642995</v>
      </c>
      <c r="HL91" s="908">
        <f>'13 '!HK52</f>
        <v>2221.0247217300771</v>
      </c>
      <c r="HM91" s="908">
        <f>'13 '!HL52</f>
        <v>743.14241451864507</v>
      </c>
      <c r="HN91" s="908">
        <f>'13 '!HM52</f>
        <v>4554.4738726130217</v>
      </c>
      <c r="HO91" s="908">
        <f>'13 '!HN52</f>
        <v>456.64834034064501</v>
      </c>
      <c r="HP91" s="908">
        <f>'13 '!HO52</f>
        <v>1037.9678395354777</v>
      </c>
      <c r="HQ91" s="908">
        <f>'13 '!HP52</f>
        <v>824.48904335086695</v>
      </c>
      <c r="HR91" s="908">
        <f>'13 '!HQ52</f>
        <v>2319.1052232269894</v>
      </c>
      <c r="HS91" s="908">
        <f>'13 '!HR52</f>
        <v>2520.9932186645569</v>
      </c>
      <c r="HT91" s="908">
        <f>'13 '!HS52</f>
        <v>1106.0198672979341</v>
      </c>
      <c r="HU91" s="908">
        <f>'13 '!HT52</f>
        <v>495.26341487801812</v>
      </c>
      <c r="HV91" s="908">
        <f>'13 '!HU52</f>
        <v>4122.2765008405095</v>
      </c>
      <c r="HW91" s="908">
        <f>'13 '!HV52</f>
        <v>794.03743443634812</v>
      </c>
      <c r="HX91" s="908">
        <f>'13 '!HW52</f>
        <v>1290.7692911226852</v>
      </c>
      <c r="HY91" s="908">
        <f>'13 '!HX52</f>
        <v>7154.6655026805993</v>
      </c>
      <c r="HZ91" s="908">
        <f>'13 '!HY52</f>
        <v>9239.4722282396324</v>
      </c>
      <c r="IA91" s="1073">
        <f>'13 '!HZ52</f>
        <v>20235.327824920154</v>
      </c>
      <c r="IB91" s="1077">
        <v>1133.9396297581159</v>
      </c>
      <c r="IC91" s="908">
        <v>1922.0853871236122</v>
      </c>
      <c r="ID91" s="908">
        <v>4289.309230861827</v>
      </c>
      <c r="IE91" s="1073">
        <v>7345.3342477435554</v>
      </c>
    </row>
    <row r="92" spans="1:239" ht="21" customHeight="1">
      <c r="A92" s="1171" t="s">
        <v>914</v>
      </c>
      <c r="B92" s="1079">
        <v>0.31599586884505504</v>
      </c>
      <c r="C92" s="1079">
        <v>0.34780428324817564</v>
      </c>
      <c r="D92" s="1079">
        <v>0.31114579414079696</v>
      </c>
      <c r="E92" s="1079">
        <v>0.97494594623402775</v>
      </c>
      <c r="F92" s="1079">
        <v>0.23239810741872224</v>
      </c>
      <c r="G92" s="1079">
        <v>0.31444775266129599</v>
      </c>
      <c r="H92" s="1079">
        <v>0.33362809231713331</v>
      </c>
      <c r="I92" s="1079">
        <v>0.88047395239715165</v>
      </c>
      <c r="J92" s="1079">
        <v>0.27371710735171034</v>
      </c>
      <c r="K92" s="1079">
        <v>0.25643765708927052</v>
      </c>
      <c r="L92" s="1079">
        <v>0.43857377611273179</v>
      </c>
      <c r="M92" s="1079">
        <v>0.96872854055371249</v>
      </c>
      <c r="N92" s="1079">
        <v>0.46959171662550836</v>
      </c>
      <c r="O92" s="1079">
        <v>1.2650302525395982</v>
      </c>
      <c r="P92" s="1079">
        <v>0.22273742979649869</v>
      </c>
      <c r="Q92" s="1079">
        <v>1.9573593989616052</v>
      </c>
      <c r="R92" s="1079">
        <v>4.7815078381464966</v>
      </c>
      <c r="S92" s="1079"/>
      <c r="T92" s="1079">
        <v>0.61275708584329291</v>
      </c>
      <c r="U92" s="1079">
        <v>0.20199985876461843</v>
      </c>
      <c r="V92" s="1079">
        <v>0.17271962636821775</v>
      </c>
      <c r="W92" s="1079">
        <v>0.98747657097612906</v>
      </c>
      <c r="X92" s="1079">
        <v>0.16465389520762672</v>
      </c>
      <c r="Y92" s="1079">
        <v>0.20113039877596001</v>
      </c>
      <c r="Z92" s="1079">
        <v>0.31196888755737689</v>
      </c>
      <c r="AA92" s="1079">
        <v>0.67775318154096353</v>
      </c>
      <c r="AB92" s="1079">
        <v>0.91153087005852707</v>
      </c>
      <c r="AC92" s="1079">
        <v>0.85168205347685122</v>
      </c>
      <c r="AD92" s="1079">
        <v>0.26159396967719156</v>
      </c>
      <c r="AE92" s="1079">
        <v>2.02480689321257</v>
      </c>
      <c r="AF92" s="1079">
        <v>0.48710480628283453</v>
      </c>
      <c r="AG92" s="1079">
        <v>0.32778461604305537</v>
      </c>
      <c r="AH92" s="1079">
        <v>0.14704422165395192</v>
      </c>
      <c r="AI92" s="1079">
        <v>0.96193364397984171</v>
      </c>
      <c r="AJ92" s="1079">
        <v>4.6519702897095039</v>
      </c>
      <c r="AK92" s="1079"/>
      <c r="AL92" s="1079"/>
      <c r="AM92" s="1079">
        <v>0.22269830016002046</v>
      </c>
      <c r="AN92" s="1079">
        <v>0.14904822192582226</v>
      </c>
      <c r="AO92" s="1079">
        <v>0.49435610235626126</v>
      </c>
      <c r="AP92" s="1079">
        <v>0.86610262444210395</v>
      </c>
      <c r="AQ92" s="1079">
        <v>0.34981994679008904</v>
      </c>
      <c r="AR92" s="1079">
        <v>0.57604955483764408</v>
      </c>
      <c r="AS92" s="1079">
        <v>0.51848958623788521</v>
      </c>
      <c r="AT92" s="1079">
        <v>1.4443590878656183</v>
      </c>
      <c r="AU92" s="1079">
        <v>0.64606550603036805</v>
      </c>
      <c r="AV92" s="1079">
        <v>1.5137778102760271</v>
      </c>
      <c r="AW92" s="1079"/>
      <c r="AX92" s="1079">
        <v>0.74591975831576574</v>
      </c>
      <c r="AY92" s="1079">
        <v>0.34505151983152582</v>
      </c>
      <c r="AZ92" s="1079">
        <v>0.28905224979234007</v>
      </c>
      <c r="BA92" s="1079">
        <v>1.3800235279396316</v>
      </c>
      <c r="BB92" s="1079">
        <v>0.31301620786194478</v>
      </c>
      <c r="BC92" s="1079">
        <v>9.7308350026394916E-2</v>
      </c>
      <c r="BD92" s="1079">
        <v>0.22384455104619258</v>
      </c>
      <c r="BE92" s="1079">
        <v>0.7356239847348981</v>
      </c>
      <c r="BF92" s="1079">
        <v>0.32681092210724899</v>
      </c>
      <c r="BG92" s="1079">
        <v>0.55794981805968447</v>
      </c>
      <c r="BH92" s="1079">
        <v>0.342234792376515</v>
      </c>
      <c r="BI92" s="1079">
        <v>1.2269955325434485</v>
      </c>
      <c r="BJ92" s="1079">
        <v>0.22562764629544935</v>
      </c>
      <c r="BK92" s="1079">
        <v>0.12303157610990556</v>
      </c>
      <c r="BL92" s="1079">
        <v>0.50395036171618279</v>
      </c>
      <c r="BM92" s="1079">
        <v>0.85260958412153764</v>
      </c>
      <c r="BN92" s="1182">
        <v>0.35212518145365668</v>
      </c>
      <c r="BO92" s="1079">
        <v>0.17583161356204041</v>
      </c>
      <c r="BP92" s="1079">
        <v>0.34440674123274684</v>
      </c>
      <c r="BQ92" s="1079">
        <v>0.87236353624844409</v>
      </c>
      <c r="BR92" s="1079">
        <v>0.27268315041122027</v>
      </c>
      <c r="BS92" s="1079">
        <v>0.42040877059825654</v>
      </c>
      <c r="BT92" s="1079">
        <v>0.33798077230602841</v>
      </c>
      <c r="BU92" s="1122">
        <v>1.0310726933155052</v>
      </c>
      <c r="BV92" s="1122">
        <v>0.53428965198851053</v>
      </c>
      <c r="BW92" s="1122">
        <v>0.21825210586430069</v>
      </c>
      <c r="BX92" s="1122">
        <v>0.49316419022440916</v>
      </c>
      <c r="BY92" s="1122">
        <v>1.2457059480772203</v>
      </c>
      <c r="BZ92" s="1122">
        <v>0.22194485835480482</v>
      </c>
      <c r="CA92" s="1122">
        <v>0.38387415541991571</v>
      </c>
      <c r="CB92" s="1122">
        <v>0.79494915059582039</v>
      </c>
      <c r="CC92" s="1144">
        <v>1.4007681643705412</v>
      </c>
      <c r="CD92" s="1145">
        <v>0.13678959945374319</v>
      </c>
      <c r="CE92" s="1122">
        <v>6.7708789438612763E-2</v>
      </c>
      <c r="CF92" s="1122">
        <v>0.31282893798568506</v>
      </c>
      <c r="CG92" s="1122">
        <v>0.51732732687804106</v>
      </c>
      <c r="CH92" s="1122">
        <v>4.0173756484944707E-2</v>
      </c>
      <c r="CI92" s="1122">
        <v>0.47112202135665798</v>
      </c>
      <c r="CJ92" s="1122">
        <v>0.34285001100424606</v>
      </c>
      <c r="CK92" s="1122">
        <v>0.8541457888458488</v>
      </c>
      <c r="CL92" s="1122">
        <v>0.14267003812661769</v>
      </c>
      <c r="CM92" s="1122">
        <v>9.7186823181614437E-2</v>
      </c>
      <c r="CN92" s="1122">
        <v>0.18380021523269735</v>
      </c>
      <c r="CO92" s="1122">
        <v>0.42365707654092954</v>
      </c>
      <c r="CP92" s="1122">
        <v>0.30289446079530635</v>
      </c>
      <c r="CQ92" s="1122">
        <v>0.25569471331980814</v>
      </c>
      <c r="CR92" s="1122">
        <v>0.65066336630599408</v>
      </c>
      <c r="CS92" s="1122">
        <v>1.2092525404211085</v>
      </c>
      <c r="CT92" s="1144">
        <v>3.0747844323589386</v>
      </c>
      <c r="CU92" s="1122">
        <v>4.0394865071006807E-2</v>
      </c>
      <c r="CV92" s="1122">
        <v>9.7755757912264582E-2</v>
      </c>
      <c r="CW92" s="1122">
        <v>0.15804304583755566</v>
      </c>
      <c r="CX92" s="1122">
        <v>0.29619366882082704</v>
      </c>
      <c r="CY92" s="1122">
        <v>0.11018539309500577</v>
      </c>
      <c r="CZ92" s="1122">
        <v>0.13130942588664574</v>
      </c>
      <c r="DA92" s="1122">
        <v>0.19318662398472305</v>
      </c>
      <c r="DB92" s="1122">
        <v>0.43468144296637456</v>
      </c>
      <c r="DC92" s="1122">
        <v>0.12590513471967998</v>
      </c>
      <c r="DD92" s="1122">
        <v>8.4693560974657148E-2</v>
      </c>
      <c r="DE92" s="1122">
        <v>0.16603669998674803</v>
      </c>
      <c r="DF92" s="1122">
        <v>0.37663539568108517</v>
      </c>
      <c r="DG92" s="1122">
        <v>8.2613413544102912E-2</v>
      </c>
      <c r="DH92" s="1122">
        <v>0.18129457995313514</v>
      </c>
      <c r="DI92" s="1122">
        <v>0.20489431030318134</v>
      </c>
      <c r="DJ92" s="1122">
        <v>0.46880230380041932</v>
      </c>
      <c r="DK92" s="1144">
        <v>1.5763128112687066</v>
      </c>
      <c r="DL92" s="1145">
        <v>0.13865170566819021</v>
      </c>
      <c r="DM92" s="1122">
        <v>0.10469732951013613</v>
      </c>
      <c r="DN92" s="1122">
        <v>8.6870190478698067E-2</v>
      </c>
      <c r="DO92" s="1122">
        <v>0.33021922565702444</v>
      </c>
      <c r="DP92" s="1122">
        <v>0.11749865876223289</v>
      </c>
      <c r="DQ92" s="1122">
        <v>0.35382752032206022</v>
      </c>
      <c r="DR92" s="1122">
        <v>0.12200441746967323</v>
      </c>
      <c r="DS92" s="1122">
        <v>0.59333059655396636</v>
      </c>
      <c r="DT92" s="1122">
        <v>0.92354982221099069</v>
      </c>
      <c r="DU92" s="1122">
        <v>0.10948120335417641</v>
      </c>
      <c r="DV92" s="1122">
        <v>0.14278509437445869</v>
      </c>
      <c r="DW92" s="1122">
        <v>0.12815522906597196</v>
      </c>
      <c r="DX92" s="1122">
        <v>0.38042152679460706</v>
      </c>
      <c r="DY92" s="1122">
        <v>8.4021219180688417E-2</v>
      </c>
      <c r="DZ92" s="1122">
        <v>3.6371114957416045E-2</v>
      </c>
      <c r="EA92" s="1122">
        <v>8.3360939494696126E-2</v>
      </c>
      <c r="EB92" s="1122">
        <v>0.20375327363280055</v>
      </c>
      <c r="EC92" s="1176">
        <v>1.7602812577114257</v>
      </c>
      <c r="ED92" s="1145">
        <v>0.16747780104571125</v>
      </c>
      <c r="EE92" s="930">
        <v>0.24766608386167357</v>
      </c>
      <c r="EF92" s="930">
        <v>0.38941340658165613</v>
      </c>
      <c r="EG92" s="930">
        <v>0.80455729148904109</v>
      </c>
      <c r="EH92" s="930">
        <v>0.26918179249919033</v>
      </c>
      <c r="EI92" s="930">
        <v>0.18905767568755424</v>
      </c>
      <c r="EJ92" s="930">
        <v>0.24370250462887622</v>
      </c>
      <c r="EK92" s="930">
        <v>0.70194197281562087</v>
      </c>
      <c r="EL92" s="930">
        <v>0.16912742765789804</v>
      </c>
      <c r="EM92" s="930">
        <v>0.22071049820679309</v>
      </c>
      <c r="EN92" s="930">
        <v>0.32123372595237865</v>
      </c>
      <c r="EO92" s="930">
        <v>0.71107165181706966</v>
      </c>
      <c r="EP92" s="930">
        <v>0.25051916568386673</v>
      </c>
      <c r="EQ92" s="930">
        <v>0.15102609415801413</v>
      </c>
      <c r="ER92" s="930">
        <v>0.3652401305962924</v>
      </c>
      <c r="ES92" s="930">
        <v>0.76678539043817318</v>
      </c>
      <c r="ET92" s="1084">
        <v>2.984356306559905</v>
      </c>
      <c r="EU92" s="1085">
        <v>0.16208921075836707</v>
      </c>
      <c r="EV92" s="930">
        <v>0.18150678998883307</v>
      </c>
      <c r="EW92" s="930">
        <v>0.42983590264237753</v>
      </c>
      <c r="EX92" s="930">
        <v>0.77343190338957768</v>
      </c>
      <c r="EY92" s="930">
        <v>0.23786420996690558</v>
      </c>
      <c r="EZ92" s="930">
        <v>0.27460494381351214</v>
      </c>
      <c r="FA92" s="930">
        <v>0.31292535901002599</v>
      </c>
      <c r="FB92" s="930">
        <v>0.82539451279044362</v>
      </c>
      <c r="FC92" s="930">
        <v>0.29858595555454398</v>
      </c>
      <c r="FD92" s="930">
        <v>0.21365749374962834</v>
      </c>
      <c r="FE92" s="930">
        <v>0.16251818895480127</v>
      </c>
      <c r="FF92" s="930">
        <v>0.67476163825897362</v>
      </c>
      <c r="FG92" s="930">
        <v>0.40001547104538404</v>
      </c>
      <c r="FH92" s="930">
        <v>0.47285364373527689</v>
      </c>
      <c r="FI92" s="930">
        <v>0.54901630849241256</v>
      </c>
      <c r="FJ92" s="930">
        <v>1.4218854232730733</v>
      </c>
      <c r="FK92" s="1084">
        <v>3.6954734777120684</v>
      </c>
      <c r="FL92" s="1085">
        <v>0.11009703707964777</v>
      </c>
      <c r="FM92" s="930">
        <v>0.15343617623378936</v>
      </c>
      <c r="FN92" s="930">
        <v>0.27535543794702105</v>
      </c>
      <c r="FO92" s="930">
        <f t="shared" si="11"/>
        <v>0.53888865126045815</v>
      </c>
      <c r="FP92" s="930">
        <v>0.22466022996463497</v>
      </c>
      <c r="FQ92" s="930">
        <v>0.18966502469196014</v>
      </c>
      <c r="FR92" s="930">
        <v>0.48774595955707273</v>
      </c>
      <c r="FS92" s="930">
        <f t="shared" si="12"/>
        <v>0.90207121421366787</v>
      </c>
      <c r="FT92" s="930">
        <v>0.13441785191370764</v>
      </c>
      <c r="FU92" s="930">
        <v>0.1692797424669765</v>
      </c>
      <c r="FV92" s="930">
        <v>0.20001973062788969</v>
      </c>
      <c r="FW92" s="930">
        <f t="shared" si="13"/>
        <v>0.5037173250085738</v>
      </c>
      <c r="FX92" s="930">
        <v>0.33919244078053334</v>
      </c>
      <c r="FY92" s="930">
        <v>0.15214393045959257</v>
      </c>
      <c r="FZ92" s="930">
        <v>0.62659370508963974</v>
      </c>
      <c r="GA92" s="930">
        <v>1.1179300763297655</v>
      </c>
      <c r="GB92" s="1084">
        <v>3.0626072668124649</v>
      </c>
      <c r="GC92" s="1085">
        <v>0.17745931001527601</v>
      </c>
      <c r="GD92" s="930">
        <v>7.9692931040962339E-2</v>
      </c>
      <c r="GE92" s="930">
        <v>0.2573572966293225</v>
      </c>
      <c r="GF92" s="930">
        <v>0.51450953768556085</v>
      </c>
      <c r="GG92" s="930">
        <v>0.11699070463069598</v>
      </c>
      <c r="GH92" s="930">
        <v>0.16408333189540333</v>
      </c>
      <c r="GI92" s="930">
        <v>0.22709862973062486</v>
      </c>
      <c r="GJ92" s="930">
        <v>0.50817266625672419</v>
      </c>
      <c r="GK92" s="930">
        <v>0.11315539869250124</v>
      </c>
      <c r="GL92" s="930">
        <v>7.16363612042311E-2</v>
      </c>
      <c r="GM92" s="930">
        <v>8.4702960959359128E-2</v>
      </c>
      <c r="GN92" s="930">
        <v>0.2694947208560915</v>
      </c>
      <c r="GO92" s="930">
        <v>0.25755222234596103</v>
      </c>
      <c r="GP92" s="930">
        <v>0.38976646389767722</v>
      </c>
      <c r="GQ92" s="930">
        <v>0.56887770063852361</v>
      </c>
      <c r="GR92" s="930">
        <v>1.2161963868821619</v>
      </c>
      <c r="GS92" s="1084">
        <f t="shared" si="14"/>
        <v>2.5083733116805385</v>
      </c>
      <c r="GT92" s="1085">
        <f>GT91/GT59*100</f>
        <v>0.13730425741151345</v>
      </c>
      <c r="GU92" s="930">
        <f>GU91/GU59*100</f>
        <v>0.21157221526351713</v>
      </c>
      <c r="GV92" s="930">
        <f t="shared" ref="GV92:HZ92" si="23">GV91/GV59*100</f>
        <v>0.33690749477114262</v>
      </c>
      <c r="GW92" s="930">
        <f t="shared" si="23"/>
        <v>0.6857839674461732</v>
      </c>
      <c r="GX92" s="930">
        <f t="shared" si="23"/>
        <v>0.29551702010179687</v>
      </c>
      <c r="GY92" s="930">
        <f t="shared" si="23"/>
        <v>0.24150926188466751</v>
      </c>
      <c r="GZ92" s="930">
        <f t="shared" si="23"/>
        <v>0.17305947629509619</v>
      </c>
      <c r="HA92" s="930">
        <f t="shared" si="23"/>
        <v>0.71008575828156062</v>
      </c>
      <c r="HB92" s="930">
        <f t="shared" si="23"/>
        <v>0.25261177765889015</v>
      </c>
      <c r="HC92" s="930">
        <f t="shared" si="23"/>
        <v>0.23080888179933434</v>
      </c>
      <c r="HD92" s="930">
        <f t="shared" si="23"/>
        <v>8.4496104811768891E-2</v>
      </c>
      <c r="HE92" s="930">
        <f t="shared" si="23"/>
        <v>0.56791676426999338</v>
      </c>
      <c r="HF92" s="930">
        <f t="shared" si="23"/>
        <v>0.20069971600225228</v>
      </c>
      <c r="HG92" s="930">
        <f t="shared" si="23"/>
        <v>6.7509485226121602E-2</v>
      </c>
      <c r="HH92" s="930">
        <f t="shared" si="23"/>
        <v>0.26657430285684236</v>
      </c>
      <c r="HI92" s="930">
        <f t="shared" si="23"/>
        <v>0.53478350408521624</v>
      </c>
      <c r="HJ92" s="1084">
        <f t="shared" si="23"/>
        <v>2.4985699940829433</v>
      </c>
      <c r="HK92" s="1085">
        <f t="shared" si="23"/>
        <v>0.11359284453698953</v>
      </c>
      <c r="HL92" s="930">
        <f t="shared" si="23"/>
        <v>0.15864393337418473</v>
      </c>
      <c r="HM92" s="930">
        <f t="shared" si="23"/>
        <v>5.3081370298567333E-2</v>
      </c>
      <c r="HN92" s="930">
        <f t="shared" si="23"/>
        <v>0.32531814820974159</v>
      </c>
      <c r="HO92" s="930">
        <f t="shared" si="23"/>
        <v>3.261759681090013E-2</v>
      </c>
      <c r="HP92" s="930">
        <f t="shared" si="23"/>
        <v>7.4140237687919316E-2</v>
      </c>
      <c r="HQ92" s="930">
        <f t="shared" si="23"/>
        <v>5.8891818529247547E-2</v>
      </c>
      <c r="HR92" s="930">
        <f t="shared" si="23"/>
        <v>0.16564965302806697</v>
      </c>
      <c r="HS92" s="930">
        <f t="shared" si="23"/>
        <v>0.18007016144649493</v>
      </c>
      <c r="HT92" s="930">
        <f t="shared" si="23"/>
        <v>7.9001075684317509E-2</v>
      </c>
      <c r="HU92" s="930">
        <f t="shared" si="23"/>
        <v>3.5375804431108104E-2</v>
      </c>
      <c r="HV92" s="930">
        <f t="shared" si="23"/>
        <v>0.29444704156192053</v>
      </c>
      <c r="HW92" s="930">
        <f t="shared" si="23"/>
        <v>5.6716713061709771E-2</v>
      </c>
      <c r="HX92" s="930">
        <f t="shared" si="23"/>
        <v>9.2197405737475216E-2</v>
      </c>
      <c r="HY92" s="930">
        <f t="shared" si="23"/>
        <v>0.51104531445183143</v>
      </c>
      <c r="HZ92" s="930">
        <f t="shared" si="23"/>
        <v>0.65995943325101647</v>
      </c>
      <c r="IA92" s="1084">
        <f>IA91/IA59*100</f>
        <v>1.4453742760507455</v>
      </c>
      <c r="IB92" s="1085">
        <v>7.0984064251493811E-2</v>
      </c>
      <c r="IC92" s="930">
        <v>0.12032160181714766</v>
      </c>
      <c r="ID92" s="930">
        <v>0.26850865253114875</v>
      </c>
      <c r="IE92" s="1084">
        <v>0.45981431859979027</v>
      </c>
    </row>
    <row r="93" spans="1:239" s="1053" customFormat="1" ht="21" customHeight="1">
      <c r="A93" s="1151" t="s">
        <v>927</v>
      </c>
      <c r="B93" s="1068">
        <v>1401.114339087565</v>
      </c>
      <c r="C93" s="1068">
        <v>1509.3536764200001</v>
      </c>
      <c r="D93" s="1068">
        <v>1410.9530302089599</v>
      </c>
      <c r="E93" s="1068">
        <v>4321.4210457165245</v>
      </c>
      <c r="F93" s="1068">
        <v>1260.8197179000001</v>
      </c>
      <c r="G93" s="1068">
        <v>1624.1940745207048</v>
      </c>
      <c r="H93" s="1068">
        <v>1778.1268453286882</v>
      </c>
      <c r="I93" s="1068">
        <v>4663.1406377493931</v>
      </c>
      <c r="J93" s="1068">
        <v>1534.5581964497685</v>
      </c>
      <c r="K93" s="1068">
        <v>1552.4490418703465</v>
      </c>
      <c r="L93" s="1068">
        <v>1823.4776977863426</v>
      </c>
      <c r="M93" s="1068">
        <v>4910.4849361064571</v>
      </c>
      <c r="N93" s="1068">
        <v>1898.7828836742081</v>
      </c>
      <c r="O93" s="1068">
        <v>3437.3210976622572</v>
      </c>
      <c r="P93" s="1068">
        <v>1713.5727403138831</v>
      </c>
      <c r="Q93" s="1068">
        <v>7049.6767216503486</v>
      </c>
      <c r="R93" s="1068">
        <v>20944.723341222725</v>
      </c>
      <c r="S93" s="1068"/>
      <c r="T93" s="1068">
        <v>2051.84211469</v>
      </c>
      <c r="U93" s="1068">
        <v>1598.9663918307199</v>
      </c>
      <c r="V93" s="1068">
        <v>1484.9300530099999</v>
      </c>
      <c r="W93" s="1068">
        <v>5135.7385595307196</v>
      </c>
      <c r="X93" s="1068">
        <v>2012.1763367737199</v>
      </c>
      <c r="Y93" s="1068">
        <v>1764.85082715</v>
      </c>
      <c r="Z93" s="1068">
        <v>1857.4494583199198</v>
      </c>
      <c r="AA93" s="1068">
        <v>5634.4766222436392</v>
      </c>
      <c r="AB93" s="1068">
        <v>2647.0595146453998</v>
      </c>
      <c r="AC93" s="1068">
        <v>3013.3049075881399</v>
      </c>
      <c r="AD93" s="1068">
        <v>2294.9905549302998</v>
      </c>
      <c r="AE93" s="1068">
        <v>7955.3549771638391</v>
      </c>
      <c r="AF93" s="1068">
        <v>3106.6267000185935</v>
      </c>
      <c r="AG93" s="1068">
        <v>2416.0115456899002</v>
      </c>
      <c r="AH93" s="1068">
        <v>2028.9548074580002</v>
      </c>
      <c r="AI93" s="1068">
        <v>7551.5930531664935</v>
      </c>
      <c r="AJ93" s="1068">
        <v>26277.163212104693</v>
      </c>
      <c r="AK93" s="1068"/>
      <c r="AL93" s="1068"/>
      <c r="AM93" s="1068">
        <v>2003.2116341499998</v>
      </c>
      <c r="AN93" s="1068">
        <v>1861.6976871877964</v>
      </c>
      <c r="AO93" s="1068">
        <v>2166.9831942608635</v>
      </c>
      <c r="AP93" s="1068">
        <v>6031.892515598659</v>
      </c>
      <c r="AQ93" s="1068">
        <v>2373.4595008200004</v>
      </c>
      <c r="AR93" s="1068">
        <v>2911.1507031882297</v>
      </c>
      <c r="AS93" s="1068">
        <v>2393.48441482</v>
      </c>
      <c r="AT93" s="1068">
        <v>7678.0946188282305</v>
      </c>
      <c r="AU93" s="1068">
        <v>4341.8069448434699</v>
      </c>
      <c r="AV93" s="1068">
        <v>10023.64648505995</v>
      </c>
      <c r="AW93" s="1068"/>
      <c r="AX93" s="1068">
        <v>2893.4227283767495</v>
      </c>
      <c r="AY93" s="1068">
        <v>2889.4561192831161</v>
      </c>
      <c r="AZ93" s="1068">
        <v>2654.3405703862218</v>
      </c>
      <c r="BA93" s="1068">
        <v>8437.2194180460865</v>
      </c>
      <c r="BB93" s="1068">
        <v>3682.2613664542951</v>
      </c>
      <c r="BC93" s="1068">
        <v>2423.3142803719156</v>
      </c>
      <c r="BD93" s="1068">
        <v>2514.6294319041676</v>
      </c>
      <c r="BE93" s="1068">
        <v>8549.0791096403791</v>
      </c>
      <c r="BF93" s="1068">
        <v>3092.9338656813261</v>
      </c>
      <c r="BG93" s="1068">
        <v>4063.9891591127252</v>
      </c>
      <c r="BH93" s="1068">
        <v>2823.724593665856</v>
      </c>
      <c r="BI93" s="1068">
        <v>9980.6476184599087</v>
      </c>
      <c r="BJ93" s="908">
        <v>2952.4155817400001</v>
      </c>
      <c r="BK93" s="908">
        <v>2702.0279653515322</v>
      </c>
      <c r="BL93" s="908">
        <v>4712.1002622674187</v>
      </c>
      <c r="BM93" s="908">
        <v>10366.543809358953</v>
      </c>
      <c r="BN93" s="1180">
        <v>2591.0645543420001</v>
      </c>
      <c r="BO93" s="1134">
        <v>3331.9443467667238</v>
      </c>
      <c r="BP93" s="1134">
        <v>3868.3636096271998</v>
      </c>
      <c r="BQ93" s="1134">
        <v>9791.3725107359242</v>
      </c>
      <c r="BR93" s="1130">
        <v>3752.6632277881945</v>
      </c>
      <c r="BS93" s="1130">
        <v>3722.4616657092483</v>
      </c>
      <c r="BT93" s="1130">
        <v>4079.7861689330089</v>
      </c>
      <c r="BU93" s="1172">
        <v>11554.91106243045</v>
      </c>
      <c r="BV93" s="1172">
        <v>4576.0963334451098</v>
      </c>
      <c r="BW93" s="1172">
        <v>3887.0534059298384</v>
      </c>
      <c r="BX93" s="1172">
        <v>4338.6523989380003</v>
      </c>
      <c r="BY93" s="1172">
        <v>12801.802138312951</v>
      </c>
      <c r="BZ93" s="1172">
        <v>4118.3795840395996</v>
      </c>
      <c r="CA93" s="1172">
        <v>4437.1207867808771</v>
      </c>
      <c r="CB93" s="1172">
        <v>8421.4564681403481</v>
      </c>
      <c r="CC93" s="1173">
        <v>16976.956838960825</v>
      </c>
      <c r="CD93" s="1174">
        <v>3611.0634498222912</v>
      </c>
      <c r="CE93" s="1172">
        <v>2881.6758749808801</v>
      </c>
      <c r="CF93" s="1172">
        <v>3761.3190215631112</v>
      </c>
      <c r="CG93" s="1172">
        <v>10254.058346366282</v>
      </c>
      <c r="CH93" s="1172">
        <v>3349.7954982558922</v>
      </c>
      <c r="CI93" s="1172">
        <v>5258.0591177450569</v>
      </c>
      <c r="CJ93" s="1172">
        <v>4824.6708779586852</v>
      </c>
      <c r="CK93" s="1172">
        <v>13432.525493959633</v>
      </c>
      <c r="CL93" s="1172">
        <v>4525.9938461617621</v>
      </c>
      <c r="CM93" s="1172">
        <v>3741.3508181449188</v>
      </c>
      <c r="CN93" s="1172">
        <v>4469.0838711838614</v>
      </c>
      <c r="CO93" s="1172">
        <v>12736.428535490542</v>
      </c>
      <c r="CP93" s="1172">
        <v>4586.4757245428473</v>
      </c>
      <c r="CQ93" s="1172">
        <v>4516.5157615888857</v>
      </c>
      <c r="CR93" s="1172">
        <v>5818.2320063622565</v>
      </c>
      <c r="CS93" s="1172">
        <v>14921.223492493989</v>
      </c>
      <c r="CT93" s="1173">
        <v>51985.948597147319</v>
      </c>
      <c r="CU93" s="1172">
        <v>4419.3083706174457</v>
      </c>
      <c r="CV93" s="1172">
        <v>4082.3260763750886</v>
      </c>
      <c r="CW93" s="1172">
        <v>3938.7210109674384</v>
      </c>
      <c r="CX93" s="1172">
        <v>12440.355457959973</v>
      </c>
      <c r="CY93" s="1172">
        <v>5119.4652619586723</v>
      </c>
      <c r="CZ93" s="1172">
        <v>5284.4227950748937</v>
      </c>
      <c r="DA93" s="1172">
        <v>4300.2035946131673</v>
      </c>
      <c r="DB93" s="1172">
        <v>14704.091651646735</v>
      </c>
      <c r="DC93" s="1172">
        <v>5669.498160437106</v>
      </c>
      <c r="DD93" s="1172">
        <v>4278.3805164046444</v>
      </c>
      <c r="DE93" s="1172">
        <v>5149.6111017403882</v>
      </c>
      <c r="DF93" s="1172">
        <v>15097.489778582143</v>
      </c>
      <c r="DG93" s="1172">
        <v>5076.7488024504455</v>
      </c>
      <c r="DH93" s="1172">
        <v>5100.2800584862371</v>
      </c>
      <c r="DI93" s="1172">
        <v>5777.9944556246755</v>
      </c>
      <c r="DJ93" s="1172">
        <v>15955.023316561355</v>
      </c>
      <c r="DK93" s="1173">
        <v>58196.960204750212</v>
      </c>
      <c r="DL93" s="1174">
        <v>4747.1255332000092</v>
      </c>
      <c r="DM93" s="1172">
        <v>5057.6592523625186</v>
      </c>
      <c r="DN93" s="1172">
        <v>5074.4912571458626</v>
      </c>
      <c r="DO93" s="1172">
        <v>14879.27604270839</v>
      </c>
      <c r="DP93" s="1172">
        <v>6531.0632266063922</v>
      </c>
      <c r="DQ93" s="1172">
        <v>6605.7216619257943</v>
      </c>
      <c r="DR93" s="1172">
        <v>4823.0846623471807</v>
      </c>
      <c r="DS93" s="1172">
        <v>17959.869550879368</v>
      </c>
      <c r="DT93" s="1172">
        <v>32839.14559358776</v>
      </c>
      <c r="DU93" s="1172">
        <v>6929.8415125706779</v>
      </c>
      <c r="DV93" s="1172">
        <v>5034.1136761411453</v>
      </c>
      <c r="DW93" s="1172">
        <v>6242.4571902888583</v>
      </c>
      <c r="DX93" s="1172">
        <v>18206.412379000682</v>
      </c>
      <c r="DY93" s="1172">
        <v>5162.2209029561564</v>
      </c>
      <c r="DZ93" s="1172">
        <v>4881.0311919020069</v>
      </c>
      <c r="EA93" s="1172">
        <v>4859.3715190484418</v>
      </c>
      <c r="EB93" s="1172">
        <v>14902.623613906604</v>
      </c>
      <c r="EC93" s="1173">
        <v>67856.108798485657</v>
      </c>
      <c r="ED93" s="1175">
        <v>7195.7515728259505</v>
      </c>
      <c r="EE93" s="908">
        <v>6661.3024525525188</v>
      </c>
      <c r="EF93" s="908">
        <v>9120.8702079125433</v>
      </c>
      <c r="EG93" s="908">
        <v>22977.924233291007</v>
      </c>
      <c r="EH93" s="908">
        <v>7781.8538469879495</v>
      </c>
      <c r="EI93" s="908">
        <v>6910.2044478276821</v>
      </c>
      <c r="EJ93" s="908">
        <v>8863.7748771456918</v>
      </c>
      <c r="EK93" s="908">
        <v>23555.833171961323</v>
      </c>
      <c r="EL93" s="908">
        <v>8275.3507345116741</v>
      </c>
      <c r="EM93" s="908">
        <v>7828.8481277983756</v>
      </c>
      <c r="EN93" s="908">
        <v>8545.8101086876886</v>
      </c>
      <c r="EO93" s="908">
        <v>24650.00897099774</v>
      </c>
      <c r="EP93" s="908">
        <v>7636.0429828705583</v>
      </c>
      <c r="EQ93" s="908">
        <v>8604.2016251903005</v>
      </c>
      <c r="ER93" s="908">
        <v>8976.419197382309</v>
      </c>
      <c r="ES93" s="908">
        <v>25216.663805443168</v>
      </c>
      <c r="ET93" s="1073">
        <v>96400.430181693242</v>
      </c>
      <c r="EU93" s="1077">
        <v>6747.5696227028775</v>
      </c>
      <c r="EV93" s="908">
        <v>7155.4060909410327</v>
      </c>
      <c r="EW93" s="908">
        <v>9124.7958014316118</v>
      </c>
      <c r="EX93" s="908">
        <v>23027.771515075525</v>
      </c>
      <c r="EY93" s="908">
        <v>7823.042583189068</v>
      </c>
      <c r="EZ93" s="908">
        <v>7896.2932757831641</v>
      </c>
      <c r="FA93" s="908">
        <v>9139.7466549382752</v>
      </c>
      <c r="FB93" s="908">
        <v>24859.082513910507</v>
      </c>
      <c r="FC93" s="908">
        <v>9973.2304928931298</v>
      </c>
      <c r="FD93" s="908">
        <v>9418.4426557606748</v>
      </c>
      <c r="FE93" s="908">
        <v>10305.775743637811</v>
      </c>
      <c r="FF93" s="908">
        <v>29697.448892291621</v>
      </c>
      <c r="FG93" s="908">
        <v>9798.9073087276192</v>
      </c>
      <c r="FH93" s="908">
        <v>11162.058333190262</v>
      </c>
      <c r="FI93" s="908">
        <v>10730.6200477601</v>
      </c>
      <c r="FJ93" s="908">
        <v>31691.585689677973</v>
      </c>
      <c r="FK93" s="1073">
        <v>109275.88861095563</v>
      </c>
      <c r="FL93" s="1077">
        <v>10229.187897889129</v>
      </c>
      <c r="FM93" s="908">
        <v>9284.9116509985452</v>
      </c>
      <c r="FN93" s="908">
        <v>11503.186366018099</v>
      </c>
      <c r="FO93" s="908">
        <f t="shared" si="11"/>
        <v>31017.285914905773</v>
      </c>
      <c r="FP93" s="908">
        <v>10437.45181273806</v>
      </c>
      <c r="FQ93" s="908">
        <v>11253.2383597792</v>
      </c>
      <c r="FR93" s="908">
        <v>13742.308117678291</v>
      </c>
      <c r="FS93" s="908">
        <f t="shared" si="12"/>
        <v>35432.998290195552</v>
      </c>
      <c r="FT93" s="908">
        <v>9716.4174281380474</v>
      </c>
      <c r="FU93" s="908">
        <v>11913.521138824573</v>
      </c>
      <c r="FV93" s="908">
        <v>14356.463003794548</v>
      </c>
      <c r="FW93" s="908">
        <f t="shared" si="13"/>
        <v>35986.401570757167</v>
      </c>
      <c r="FX93" s="908">
        <v>13450.505914448358</v>
      </c>
      <c r="FY93" s="908">
        <v>14238.006023182303</v>
      </c>
      <c r="FZ93" s="908">
        <v>16247.819261635392</v>
      </c>
      <c r="GA93" s="908">
        <v>43936.331199266046</v>
      </c>
      <c r="GB93" s="1073">
        <v>146373.01697512454</v>
      </c>
      <c r="GC93" s="1077">
        <v>11852.370924046969</v>
      </c>
      <c r="GD93" s="908">
        <v>12781.108415838133</v>
      </c>
      <c r="GE93" s="908">
        <v>13525.949883567238</v>
      </c>
      <c r="GF93" s="908">
        <v>38159.429223452345</v>
      </c>
      <c r="GG93" s="908">
        <v>11439.326259192558</v>
      </c>
      <c r="GH93" s="908">
        <v>11193.757083663997</v>
      </c>
      <c r="GI93" s="908">
        <v>11221.629321512555</v>
      </c>
      <c r="GJ93" s="908">
        <v>33854.712664369108</v>
      </c>
      <c r="GK93" s="908">
        <v>10591.302425485066</v>
      </c>
      <c r="GL93" s="908">
        <v>13254.643427938103</v>
      </c>
      <c r="GM93" s="908">
        <v>15843.532491982554</v>
      </c>
      <c r="GN93" s="908">
        <v>39689.478345405718</v>
      </c>
      <c r="GO93" s="908">
        <v>11391.040076524223</v>
      </c>
      <c r="GP93" s="908">
        <v>13942.231798912646</v>
      </c>
      <c r="GQ93" s="908">
        <v>17612.331913002323</v>
      </c>
      <c r="GR93" s="908">
        <v>42945.603788439192</v>
      </c>
      <c r="GS93" s="1073">
        <f t="shared" si="14"/>
        <v>154649.22402166636</v>
      </c>
      <c r="GT93" s="1077">
        <f>'13 '!GS70</f>
        <v>15035.92</v>
      </c>
      <c r="GU93" s="908">
        <f>'13 '!GT70</f>
        <v>26670.05</v>
      </c>
      <c r="GV93" s="908">
        <f>'13 '!GU70</f>
        <v>16434.189999999999</v>
      </c>
      <c r="GW93" s="908">
        <f>'13 '!GV70</f>
        <v>58140.159999999996</v>
      </c>
      <c r="GX93" s="908">
        <f>'13 '!GW70</f>
        <v>16321.2</v>
      </c>
      <c r="GY93" s="908">
        <f>'13 '!GX70</f>
        <v>14378.8</v>
      </c>
      <c r="GZ93" s="908">
        <f>'13 '!GY70</f>
        <v>16715.53</v>
      </c>
      <c r="HA93" s="908">
        <f>'13 '!GZ70</f>
        <v>47415.53</v>
      </c>
      <c r="HB93" s="908">
        <f>'13 '!HA70</f>
        <v>18107.47</v>
      </c>
      <c r="HC93" s="908">
        <f>'13 '!HB70</f>
        <v>23507.37</v>
      </c>
      <c r="HD93" s="908">
        <f>'13 '!HC70</f>
        <v>20463.02</v>
      </c>
      <c r="HE93" s="908">
        <f>'13 '!HD70</f>
        <v>61665.97</v>
      </c>
      <c r="HF93" s="908">
        <f>'13 '!HE70</f>
        <v>22768.47</v>
      </c>
      <c r="HG93" s="908">
        <f>'13 '!HF70</f>
        <v>16343.29</v>
      </c>
      <c r="HH93" s="908">
        <f>'13 '!HG70</f>
        <v>19910.12</v>
      </c>
      <c r="HI93" s="908">
        <f>'13 '!HH70</f>
        <v>59021</v>
      </c>
      <c r="HJ93" s="1073">
        <f>'13 '!HI70</f>
        <v>226242.66</v>
      </c>
      <c r="HK93" s="1077">
        <f>'13 '!HJ70</f>
        <v>17936.397000000001</v>
      </c>
      <c r="HL93" s="908">
        <f>'13 '!HK70</f>
        <v>23319.498</v>
      </c>
      <c r="HM93" s="908">
        <f>'13 '!HL70</f>
        <v>14422.254999999999</v>
      </c>
      <c r="HN93" s="908">
        <f>'13 '!HM70</f>
        <v>55678.15</v>
      </c>
      <c r="HO93" s="908">
        <f>'13 '!HN70</f>
        <v>15928.165999999999</v>
      </c>
      <c r="HP93" s="908">
        <f>'13 '!HO70</f>
        <v>18720.14</v>
      </c>
      <c r="HQ93" s="908">
        <f>'13 '!HP70</f>
        <v>16234.065000000001</v>
      </c>
      <c r="HR93" s="908">
        <f>'13 '!HQ70</f>
        <v>50882.37</v>
      </c>
      <c r="HS93" s="908">
        <f>'13 '!HR70</f>
        <v>20762.829000000002</v>
      </c>
      <c r="HT93" s="908">
        <f>'13 '!HS70</f>
        <v>26330.597000000002</v>
      </c>
      <c r="HU93" s="908">
        <f>'13 '!HT70</f>
        <v>16578.34</v>
      </c>
      <c r="HV93" s="908">
        <f>'13 '!HU70</f>
        <v>63671.77</v>
      </c>
      <c r="HW93" s="908">
        <f>'13 '!HV70</f>
        <v>15750.397000000001</v>
      </c>
      <c r="HX93" s="908">
        <f>'13 '!HW70</f>
        <v>16788.294999999998</v>
      </c>
      <c r="HY93" s="908">
        <f>'13 '!HX70</f>
        <v>31007.817999999999</v>
      </c>
      <c r="HZ93" s="908">
        <f>'13 '!HY70</f>
        <v>63546.510999999999</v>
      </c>
      <c r="IA93" s="1073">
        <f>'13 '!HZ70</f>
        <v>233778.79800000001</v>
      </c>
      <c r="IB93" s="1077">
        <v>15554.567760835889</v>
      </c>
      <c r="IC93" s="908">
        <v>26573.107860217093</v>
      </c>
      <c r="ID93" s="908">
        <v>19961.604760781764</v>
      </c>
      <c r="IE93" s="1073">
        <v>62089.280381834746</v>
      </c>
    </row>
    <row r="94" spans="1:239" ht="21" customHeight="1">
      <c r="A94" s="1171" t="s">
        <v>914</v>
      </c>
      <c r="B94" s="1079">
        <v>1.8691742673829226</v>
      </c>
      <c r="C94" s="1079">
        <v>2.0135723214290477</v>
      </c>
      <c r="D94" s="1079">
        <v>1.8822996974465507</v>
      </c>
      <c r="E94" s="1079">
        <v>5.7650462862585208</v>
      </c>
      <c r="F94" s="1079">
        <v>1.6820124573433479</v>
      </c>
      <c r="G94" s="1079">
        <v>2.1667766039044074</v>
      </c>
      <c r="H94" s="1079">
        <v>2.3721325595708165</v>
      </c>
      <c r="I94" s="1079">
        <v>6.2209216208185714</v>
      </c>
      <c r="J94" s="1079">
        <v>2.0471967294784728</v>
      </c>
      <c r="K94" s="1079">
        <v>2.0710642376103556</v>
      </c>
      <c r="L94" s="1079">
        <v>2.4326334366604976</v>
      </c>
      <c r="M94" s="1079">
        <v>6.550894403749326</v>
      </c>
      <c r="N94" s="1079">
        <v>2.5330952703133818</v>
      </c>
      <c r="O94" s="1079">
        <v>4.5856015924201996</v>
      </c>
      <c r="P94" s="1079">
        <v>2.2860133410449488</v>
      </c>
      <c r="Q94" s="1079">
        <v>9.4047102037785315</v>
      </c>
      <c r="R94" s="1079">
        <v>27.94157251460495</v>
      </c>
      <c r="S94" s="1079"/>
      <c r="T94" s="1079">
        <v>2.1953992731620677</v>
      </c>
      <c r="U94" s="1079">
        <v>1.7108380948531687</v>
      </c>
      <c r="V94" s="1079">
        <v>1.5888232022019877</v>
      </c>
      <c r="W94" s="1079">
        <v>5.4950605702172233</v>
      </c>
      <c r="X94" s="1079">
        <v>2.1529582786121697</v>
      </c>
      <c r="Y94" s="1079">
        <v>1.8883286367040797</v>
      </c>
      <c r="Z94" s="1079">
        <v>1.9874059322283304</v>
      </c>
      <c r="AA94" s="1079">
        <v>6.0286928475445789</v>
      </c>
      <c r="AB94" s="1079">
        <v>2.8322610657337282</v>
      </c>
      <c r="AC94" s="1079">
        <v>3.2241308220414289</v>
      </c>
      <c r="AD94" s="1079">
        <v>2.4555595969765998</v>
      </c>
      <c r="AE94" s="1079">
        <v>8.5119514847517568</v>
      </c>
      <c r="AF94" s="1079">
        <v>3.3239818748125884</v>
      </c>
      <c r="AG94" s="1079">
        <v>2.5850478228243867</v>
      </c>
      <c r="AH94" s="1079">
        <v>2.1709106552016353</v>
      </c>
      <c r="AI94" s="1079">
        <v>8.0799403528386105</v>
      </c>
      <c r="AJ94" s="1079">
        <v>28.115645255352174</v>
      </c>
      <c r="AK94" s="1079"/>
      <c r="AL94" s="1079"/>
      <c r="AM94" s="1079">
        <v>1.7788837233351031</v>
      </c>
      <c r="AN94" s="1079">
        <v>1.6532170925186405</v>
      </c>
      <c r="AO94" s="1079">
        <v>1.9243154678696885</v>
      </c>
      <c r="AP94" s="1079">
        <v>5.3564162837234317</v>
      </c>
      <c r="AQ94" s="1079">
        <v>2.1076697050011277</v>
      </c>
      <c r="AR94" s="1079">
        <v>2.5851480261966722</v>
      </c>
      <c r="AS94" s="1079">
        <v>2.1254521464409213</v>
      </c>
      <c r="AT94" s="1079">
        <v>6.8182698776387216</v>
      </c>
      <c r="AU94" s="1079">
        <v>3.830679393384214</v>
      </c>
      <c r="AV94" s="1079">
        <v>8.8436396469653609</v>
      </c>
      <c r="AW94" s="1079"/>
      <c r="AX94" s="1079">
        <v>2.0676757434661202</v>
      </c>
      <c r="AY94" s="1079">
        <v>2.0648411554447148</v>
      </c>
      <c r="AZ94" s="1079">
        <v>1.8968246701250728</v>
      </c>
      <c r="BA94" s="1079">
        <v>6.0293415690359069</v>
      </c>
      <c r="BB94" s="1079">
        <v>2.6313896112896575</v>
      </c>
      <c r="BC94" s="1079">
        <v>1.7317304198861734</v>
      </c>
      <c r="BD94" s="1079">
        <v>1.7969853589527838</v>
      </c>
      <c r="BE94" s="1079">
        <v>6.1092778910647576</v>
      </c>
      <c r="BF94" s="1079">
        <v>2.210248874972363</v>
      </c>
      <c r="BG94" s="1079">
        <v>2.9041770231482427</v>
      </c>
      <c r="BH94" s="1079">
        <v>2.0178685925464896</v>
      </c>
      <c r="BI94" s="1079">
        <v>7.1322944906670971</v>
      </c>
      <c r="BJ94" s="1079">
        <v>2.1098327676509263</v>
      </c>
      <c r="BK94" s="1079">
        <v>1.9309026736161761</v>
      </c>
      <c r="BL94" s="1079">
        <v>3.3673252503054383</v>
      </c>
      <c r="BM94" s="1079">
        <v>7.4080606915725422</v>
      </c>
      <c r="BN94" s="1182">
        <v>1.5354209578650395</v>
      </c>
      <c r="BO94" s="1079">
        <v>1.974453771092846</v>
      </c>
      <c r="BP94" s="1079">
        <v>2.2923267384098072</v>
      </c>
      <c r="BQ94" s="1079">
        <v>5.8022014673676932</v>
      </c>
      <c r="BR94" s="1079">
        <v>2.2237646522931565</v>
      </c>
      <c r="BS94" s="1079">
        <v>2.2058677182709734</v>
      </c>
      <c r="BT94" s="1079">
        <v>2.4176121651968834</v>
      </c>
      <c r="BU94" s="1122">
        <v>6.8472445357610132</v>
      </c>
      <c r="BV94" s="1122">
        <v>2.7117171603489036</v>
      </c>
      <c r="BW94" s="1122">
        <v>2.3034019950618307</v>
      </c>
      <c r="BX94" s="1122">
        <v>2.5710119074638653</v>
      </c>
      <c r="BY94" s="1122">
        <v>7.5861310628746015</v>
      </c>
      <c r="BZ94" s="1122">
        <v>2.4404819691509934</v>
      </c>
      <c r="CA94" s="1122">
        <v>2.6293626058776804</v>
      </c>
      <c r="CB94" s="1122">
        <v>4.9904124292319985</v>
      </c>
      <c r="CC94" s="1144">
        <v>10.060257004260672</v>
      </c>
      <c r="CD94" s="1145">
        <v>1.7536758027768342</v>
      </c>
      <c r="CE94" s="1122">
        <v>1.399456233218064</v>
      </c>
      <c r="CF94" s="1122">
        <v>1.8266458749053767</v>
      </c>
      <c r="CG94" s="1122">
        <v>4.9797779109002756</v>
      </c>
      <c r="CH94" s="1122">
        <v>1.626793710819793</v>
      </c>
      <c r="CI94" s="1122">
        <v>2.553522299591108</v>
      </c>
      <c r="CJ94" s="1122">
        <v>2.343051760958283</v>
      </c>
      <c r="CK94" s="1122">
        <v>6.5233677713691831</v>
      </c>
      <c r="CL94" s="1122">
        <v>2.1980023341659489</v>
      </c>
      <c r="CM94" s="1122">
        <v>1.8169485224090829</v>
      </c>
      <c r="CN94" s="1122">
        <v>2.1703645904812481</v>
      </c>
      <c r="CO94" s="1122">
        <v>6.1853154470562801</v>
      </c>
      <c r="CP94" s="1122">
        <v>2.2273747359797751</v>
      </c>
      <c r="CQ94" s="1122">
        <v>2.1933993999325603</v>
      </c>
      <c r="CR94" s="1122">
        <v>2.8255644981816452</v>
      </c>
      <c r="CS94" s="1122">
        <v>7.2463386340939806</v>
      </c>
      <c r="CT94" s="1144">
        <v>25.246440946282483</v>
      </c>
      <c r="CU94" s="1122">
        <v>1.4701815394868549</v>
      </c>
      <c r="CV94" s="1122">
        <v>1.3580768600707358</v>
      </c>
      <c r="CW94" s="1122">
        <v>1.3103034307389345</v>
      </c>
      <c r="CX94" s="1122">
        <v>4.1385618302965259</v>
      </c>
      <c r="CY94" s="1122">
        <v>1.703104352304861</v>
      </c>
      <c r="CZ94" s="1122">
        <v>1.7579811564670649</v>
      </c>
      <c r="DA94" s="1122">
        <v>1.4305586781109827</v>
      </c>
      <c r="DB94" s="1122">
        <v>4.8916441868829086</v>
      </c>
      <c r="DC94" s="1122">
        <v>1.8860850691133739</v>
      </c>
      <c r="DD94" s="1122">
        <v>1.423298744196829</v>
      </c>
      <c r="DE94" s="1122">
        <v>1.7131330385658325</v>
      </c>
      <c r="DF94" s="1122">
        <v>5.0225168518760368</v>
      </c>
      <c r="DG94" s="1122">
        <v>1.688893768898015</v>
      </c>
      <c r="DH94" s="1122">
        <v>1.6967219662817439</v>
      </c>
      <c r="DI94" s="1122">
        <v>1.9221787826337984</v>
      </c>
      <c r="DJ94" s="1122">
        <v>5.3077945178135568</v>
      </c>
      <c r="DK94" s="1144">
        <v>19.360517386869031</v>
      </c>
      <c r="DL94" s="1145">
        <v>1.3583380795527011</v>
      </c>
      <c r="DM94" s="1122">
        <v>1.4471939087852643</v>
      </c>
      <c r="DN94" s="1122">
        <v>1.4520102029600295</v>
      </c>
      <c r="DO94" s="1122">
        <v>4.2575421912979952</v>
      </c>
      <c r="DP94" s="1122">
        <v>1.8687923499435335</v>
      </c>
      <c r="DQ94" s="1122">
        <v>1.890155045103989</v>
      </c>
      <c r="DR94" s="1122">
        <v>1.3800729540338301</v>
      </c>
      <c r="DS94" s="1122">
        <v>5.1390203490813526</v>
      </c>
      <c r="DT94" s="1122">
        <v>9.3965625403793478</v>
      </c>
      <c r="DU94" s="1122">
        <v>1.9828983973475305</v>
      </c>
      <c r="DV94" s="1122">
        <v>1.4404565995308907</v>
      </c>
      <c r="DW94" s="1122">
        <v>1.7862108874612017</v>
      </c>
      <c r="DX94" s="1122">
        <v>5.2095658843396233</v>
      </c>
      <c r="DY94" s="1122">
        <v>1.4771130821184542</v>
      </c>
      <c r="DZ94" s="1122">
        <v>1.3966537200409146</v>
      </c>
      <c r="EA94" s="1122">
        <v>1.3904560414200549</v>
      </c>
      <c r="EB94" s="1122">
        <v>4.2642228435794234</v>
      </c>
      <c r="EC94" s="1176">
        <v>19.41628378407804</v>
      </c>
      <c r="ED94" s="1145">
        <v>1.777283130751423</v>
      </c>
      <c r="EE94" s="930">
        <v>1.6452792120372206</v>
      </c>
      <c r="EF94" s="930">
        <v>2.2527693729051252</v>
      </c>
      <c r="EG94" s="930">
        <v>5.6753317156937673</v>
      </c>
      <c r="EH94" s="930">
        <v>1.9220448938863439</v>
      </c>
      <c r="EI94" s="930">
        <v>1.7067556697686801</v>
      </c>
      <c r="EJ94" s="930">
        <v>2.1892692381738987</v>
      </c>
      <c r="EK94" s="930">
        <v>5.8180698018289227</v>
      </c>
      <c r="EL94" s="930">
        <v>2.0439339953092541</v>
      </c>
      <c r="EM94" s="930">
        <v>1.9336520403644932</v>
      </c>
      <c r="EN94" s="930">
        <v>2.1107349233862975</v>
      </c>
      <c r="EO94" s="930">
        <v>6.0883209590600451</v>
      </c>
      <c r="EP94" s="930">
        <v>1.8860309783900429</v>
      </c>
      <c r="EQ94" s="930">
        <v>2.1251570801559936</v>
      </c>
      <c r="ER94" s="930">
        <v>2.217091328487236</v>
      </c>
      <c r="ES94" s="930">
        <v>6.2282793870332727</v>
      </c>
      <c r="ET94" s="1084">
        <v>23.810001863616009</v>
      </c>
      <c r="EU94" s="1085">
        <v>1.4696395529357025</v>
      </c>
      <c r="EV94" s="930">
        <v>1.5584674774132432</v>
      </c>
      <c r="EW94" s="930">
        <v>1.987406069457319</v>
      </c>
      <c r="EX94" s="930">
        <v>5.0155130998062649</v>
      </c>
      <c r="EY94" s="930">
        <v>1.7038805744029601</v>
      </c>
      <c r="EZ94" s="930">
        <v>1.7198347803075591</v>
      </c>
      <c r="FA94" s="930">
        <v>1.9906624072044112</v>
      </c>
      <c r="FB94" s="930">
        <v>5.4143777619149303</v>
      </c>
      <c r="FC94" s="930">
        <v>2.1721975203612636</v>
      </c>
      <c r="FD94" s="930">
        <v>2.0513631763636528</v>
      </c>
      <c r="FE94" s="930">
        <v>2.2446268068988857</v>
      </c>
      <c r="FF94" s="930">
        <v>6.4681875036238026</v>
      </c>
      <c r="FG94" s="930">
        <v>2.1342294428506077</v>
      </c>
      <c r="FH94" s="930">
        <v>2.4311275519764002</v>
      </c>
      <c r="FI94" s="930">
        <v>2.3371590856436373</v>
      </c>
      <c r="FJ94" s="930">
        <v>6.9025160804706429</v>
      </c>
      <c r="FK94" s="1084">
        <v>23.800594445815644</v>
      </c>
      <c r="FL94" s="1085">
        <v>1.6763051803865268</v>
      </c>
      <c r="FM94" s="930">
        <v>1.5215621861058883</v>
      </c>
      <c r="FN94" s="930">
        <v>1.8850813074112138</v>
      </c>
      <c r="FO94" s="930">
        <f t="shared" si="11"/>
        <v>5.0829486739036289</v>
      </c>
      <c r="FP94" s="930">
        <v>1.7104343686303838</v>
      </c>
      <c r="FQ94" s="930">
        <v>1.8441211508603685</v>
      </c>
      <c r="FR94" s="930">
        <v>2.2520167307597956</v>
      </c>
      <c r="FS94" s="930">
        <f t="shared" si="12"/>
        <v>5.8065722502505484</v>
      </c>
      <c r="FT94" s="930">
        <v>1.5922750693578354</v>
      </c>
      <c r="FU94" s="930">
        <v>1.9523247985088956</v>
      </c>
      <c r="FV94" s="930">
        <v>2.3526611834214601</v>
      </c>
      <c r="FW94" s="930">
        <f t="shared" si="13"/>
        <v>5.8972610512881918</v>
      </c>
      <c r="FX94" s="930">
        <v>2.204197729896249</v>
      </c>
      <c r="FY94" s="930">
        <v>2.3332490803067811</v>
      </c>
      <c r="FZ94" s="930">
        <v>2.662606637999466</v>
      </c>
      <c r="GA94" s="930">
        <v>7.2000534482024952</v>
      </c>
      <c r="GB94" s="1084">
        <v>23.986835423644866</v>
      </c>
      <c r="GC94" s="1085">
        <v>1.4082589318679684</v>
      </c>
      <c r="GD94" s="930">
        <v>1.5186084034257636</v>
      </c>
      <c r="GE94" s="930">
        <v>1.6071079666335784</v>
      </c>
      <c r="GF94" s="930">
        <v>4.5339753019273106</v>
      </c>
      <c r="GG94" s="930">
        <v>1.3591823511341092</v>
      </c>
      <c r="GH94" s="930">
        <v>1.330004645926798</v>
      </c>
      <c r="GI94" s="930">
        <v>1.3333163316775152</v>
      </c>
      <c r="GJ94" s="930">
        <v>4.0225033287384218</v>
      </c>
      <c r="GK94" s="930">
        <v>1.2584230055222929</v>
      </c>
      <c r="GL94" s="930">
        <v>1.5748722441893879</v>
      </c>
      <c r="GM94" s="930">
        <v>1.8824753534254464</v>
      </c>
      <c r="GN94" s="930">
        <v>4.7157706031371269</v>
      </c>
      <c r="GO94" s="930">
        <v>1.3534451489773214</v>
      </c>
      <c r="GP94" s="930">
        <v>1.6565691866052619</v>
      </c>
      <c r="GQ94" s="930">
        <v>2.0926381638282328</v>
      </c>
      <c r="GR94" s="930">
        <v>5.1026524994108158</v>
      </c>
      <c r="GS94" s="1084">
        <f t="shared" si="14"/>
        <v>18.374901733213676</v>
      </c>
      <c r="GT94" s="1085">
        <f>GT93/GT59*100</f>
        <v>1.2783255913925222</v>
      </c>
      <c r="GU94" s="930">
        <f>GU93/GU59*100</f>
        <v>2.2674374058067706</v>
      </c>
      <c r="GV94" s="930">
        <f t="shared" ref="GV94:HZ94" si="24">GV93/GV59*100</f>
        <v>1.3972038725137585</v>
      </c>
      <c r="GW94" s="930">
        <f t="shared" si="24"/>
        <v>4.9429668697130511</v>
      </c>
      <c r="GX94" s="930">
        <f t="shared" si="24"/>
        <v>1.3875976755819155</v>
      </c>
      <c r="GY94" s="930">
        <f t="shared" si="24"/>
        <v>1.2224584869775044</v>
      </c>
      <c r="GZ94" s="930">
        <f t="shared" si="24"/>
        <v>1.4211228692816567</v>
      </c>
      <c r="HA94" s="930">
        <f t="shared" si="24"/>
        <v>4.0311790318410763</v>
      </c>
      <c r="HB94" s="930">
        <f t="shared" si="24"/>
        <v>1.5394629857283328</v>
      </c>
      <c r="HC94" s="930">
        <f t="shared" si="24"/>
        <v>1.9985523105558445</v>
      </c>
      <c r="HD94" s="930">
        <f t="shared" si="24"/>
        <v>1.7397274089764385</v>
      </c>
      <c r="HE94" s="930">
        <f t="shared" si="24"/>
        <v>5.2427245934431372</v>
      </c>
      <c r="HF94" s="930">
        <f t="shared" si="24"/>
        <v>1.9357324246107255</v>
      </c>
      <c r="HG94" s="930">
        <f t="shared" si="24"/>
        <v>1.3894757257653336</v>
      </c>
      <c r="HH94" s="930">
        <f t="shared" si="24"/>
        <v>1.6927208926155555</v>
      </c>
      <c r="HI94" s="930">
        <f t="shared" si="24"/>
        <v>5.0178542270494964</v>
      </c>
      <c r="HJ94" s="1084">
        <f t="shared" si="24"/>
        <v>19.23472472204676</v>
      </c>
      <c r="HK94" s="1085">
        <f t="shared" si="24"/>
        <v>1.2811656452092128</v>
      </c>
      <c r="HL94" s="930">
        <f t="shared" si="24"/>
        <v>1.6656711880945179</v>
      </c>
      <c r="HM94" s="930">
        <f t="shared" si="24"/>
        <v>1.0301565934589201</v>
      </c>
      <c r="HN94" s="930">
        <f t="shared" si="24"/>
        <v>3.9769934267626512</v>
      </c>
      <c r="HO94" s="930">
        <f t="shared" si="24"/>
        <v>1.1377211973167993</v>
      </c>
      <c r="HP94" s="930">
        <f t="shared" si="24"/>
        <v>1.3371470447217906</v>
      </c>
      <c r="HQ94" s="930">
        <f t="shared" si="24"/>
        <v>1.159571030909569</v>
      </c>
      <c r="HR94" s="930">
        <f t="shared" si="24"/>
        <v>3.6344392015198985</v>
      </c>
      <c r="HS94" s="930">
        <f t="shared" si="24"/>
        <v>1.4830527676296168</v>
      </c>
      <c r="HT94" s="930">
        <f t="shared" si="24"/>
        <v>1.8807487531776179</v>
      </c>
      <c r="HU94" s="930">
        <f t="shared" si="24"/>
        <v>1.1841619954441074</v>
      </c>
      <c r="HV94" s="930">
        <f t="shared" si="24"/>
        <v>4.5479638019643849</v>
      </c>
      <c r="HW94" s="930">
        <f t="shared" si="24"/>
        <v>1.1250234667980559</v>
      </c>
      <c r="HX94" s="930">
        <f t="shared" si="24"/>
        <v>1.1991587159694113</v>
      </c>
      <c r="HY94" s="930">
        <f t="shared" si="24"/>
        <v>2.214834515231785</v>
      </c>
      <c r="HZ94" s="930">
        <f t="shared" si="24"/>
        <v>4.539016769427513</v>
      </c>
      <c r="IA94" s="1084">
        <f>IA93/IA59*100</f>
        <v>16.698412985389666</v>
      </c>
      <c r="IB94" s="1085">
        <v>0.97370830718290846</v>
      </c>
      <c r="IC94" s="930">
        <v>1.6634635091763137</v>
      </c>
      <c r="ID94" s="930">
        <v>1.249586660274421</v>
      </c>
      <c r="IE94" s="1084">
        <v>3.8867584766336427</v>
      </c>
    </row>
    <row r="95" spans="1:239" s="1053" customFormat="1" ht="21" customHeight="1">
      <c r="A95" s="1151" t="s">
        <v>928</v>
      </c>
      <c r="B95" s="1068">
        <v>-886.20041346000016</v>
      </c>
      <c r="C95" s="1068">
        <v>-187.15753258000001</v>
      </c>
      <c r="D95" s="1068">
        <v>16.796774530000135</v>
      </c>
      <c r="E95" s="1068">
        <v>-1056.5611715099994</v>
      </c>
      <c r="F95" s="1068">
        <v>-1116.7492511800001</v>
      </c>
      <c r="G95" s="1068">
        <v>-854.13838032000035</v>
      </c>
      <c r="H95" s="1068">
        <v>-901.20922149000012</v>
      </c>
      <c r="I95" s="1068">
        <v>-2872.0968529900001</v>
      </c>
      <c r="J95" s="1068">
        <v>-754.20647554014636</v>
      </c>
      <c r="K95" s="1068">
        <v>-280.35732379014928</v>
      </c>
      <c r="L95" s="1068">
        <v>-644.67275958000982</v>
      </c>
      <c r="M95" s="1068">
        <v>-1679.2365589103049</v>
      </c>
      <c r="N95" s="1068">
        <v>-694.54495600000041</v>
      </c>
      <c r="O95" s="1068">
        <v>-2163.4521290602024</v>
      </c>
      <c r="P95" s="1068">
        <v>-182.76843306020345</v>
      </c>
      <c r="Q95" s="1068">
        <v>-3040.7655181204059</v>
      </c>
      <c r="R95" s="1068">
        <v>-8648.6601015307097</v>
      </c>
      <c r="S95" s="1068"/>
      <c r="T95" s="1068">
        <v>-1963.3121000000006</v>
      </c>
      <c r="U95" s="1068">
        <v>-818.5865258845788</v>
      </c>
      <c r="V95" s="1068">
        <v>307.91570000000002</v>
      </c>
      <c r="W95" s="1068">
        <v>-2473.9829258845789</v>
      </c>
      <c r="X95" s="1068">
        <v>-763.39456779661987</v>
      </c>
      <c r="Y95" s="1068">
        <v>-542.47240000000011</v>
      </c>
      <c r="Z95" s="1068">
        <v>109.29181458008028</v>
      </c>
      <c r="AA95" s="1068">
        <v>-1196.5751532165395</v>
      </c>
      <c r="AB95" s="1068">
        <v>-1602.8031094653993</v>
      </c>
      <c r="AC95" s="1068">
        <v>-919.79408214283978</v>
      </c>
      <c r="AD95" s="1068">
        <v>-1333.8403000000001</v>
      </c>
      <c r="AE95" s="1068">
        <v>-3856.4374916082388</v>
      </c>
      <c r="AF95" s="1068">
        <v>-1200.1920199851386</v>
      </c>
      <c r="AG95" s="1068">
        <v>-593.61660000000097</v>
      </c>
      <c r="AH95" s="1068">
        <v>-133.84411149688452</v>
      </c>
      <c r="AI95" s="1068">
        <v>-1927.6527314820237</v>
      </c>
      <c r="AJ95" s="1068">
        <v>-9454.6483021913791</v>
      </c>
      <c r="AK95" s="1068"/>
      <c r="AL95" s="1068"/>
      <c r="AM95" s="1068">
        <v>-1617.022078</v>
      </c>
      <c r="AN95" s="1068">
        <v>-472.0208324947485</v>
      </c>
      <c r="AO95" s="1068">
        <v>-269.42365166976867</v>
      </c>
      <c r="AP95" s="1068">
        <v>-2358.4665621645158</v>
      </c>
      <c r="AQ95" s="1068">
        <v>-455.25847000000061</v>
      </c>
      <c r="AR95" s="1068">
        <v>-1346.02858467746</v>
      </c>
      <c r="AS95" s="1068">
        <v>-713.31864800000005</v>
      </c>
      <c r="AT95" s="1068">
        <v>-2514.605702677462</v>
      </c>
      <c r="AU95" s="1068">
        <v>-2397.7205005626997</v>
      </c>
      <c r="AV95" s="1068">
        <v>-4321.1840540738185</v>
      </c>
      <c r="AW95" s="1068"/>
      <c r="AX95" s="1068">
        <v>-1402.7536614914018</v>
      </c>
      <c r="AY95" s="1068">
        <v>-794.04793199999983</v>
      </c>
      <c r="AZ95" s="1068">
        <v>631.75329800000009</v>
      </c>
      <c r="BA95" s="1068">
        <v>-1565.0482954914007</v>
      </c>
      <c r="BB95" s="1068">
        <v>-1465.1190110934619</v>
      </c>
      <c r="BC95" s="1068">
        <v>119.28206800000049</v>
      </c>
      <c r="BD95" s="1068">
        <v>-138.59123000000011</v>
      </c>
      <c r="BE95" s="1068">
        <v>-1626.4000680934619</v>
      </c>
      <c r="BF95" s="1068">
        <v>-1266.9259399999996</v>
      </c>
      <c r="BG95" s="1068">
        <v>-1355.0271023733405</v>
      </c>
      <c r="BH95" s="1068">
        <v>-718.90725199999997</v>
      </c>
      <c r="BI95" s="1068">
        <v>-3340.8602943733408</v>
      </c>
      <c r="BJ95" s="908">
        <v>-1049.062749962425</v>
      </c>
      <c r="BK95" s="908">
        <v>-231.00423148813127</v>
      </c>
      <c r="BL95" s="908">
        <v>-1601.1166607300001</v>
      </c>
      <c r="BM95" s="908">
        <v>-2881.1836421805588</v>
      </c>
      <c r="BN95" s="1180">
        <v>-1617.6102653799999</v>
      </c>
      <c r="BO95" s="1134">
        <v>-1678.1535088910964</v>
      </c>
      <c r="BP95" s="1134">
        <v>-793.9324258099989</v>
      </c>
      <c r="BQ95" s="1134">
        <v>-4089.6962572510947</v>
      </c>
      <c r="BR95" s="908">
        <v>101.74601857818396</v>
      </c>
      <c r="BS95" s="908">
        <v>-1551.3967392438926</v>
      </c>
      <c r="BT95" s="908">
        <v>-1151.1531870000001</v>
      </c>
      <c r="BU95" s="1069">
        <v>-2600.8039076657069</v>
      </c>
      <c r="BV95" s="1069">
        <v>-2171.3369125899999</v>
      </c>
      <c r="BW95" s="1069">
        <v>-1023.2825839346395</v>
      </c>
      <c r="BX95" s="1069">
        <v>-751.14241410500085</v>
      </c>
      <c r="BY95" s="1069">
        <v>-3945.7619106296411</v>
      </c>
      <c r="BZ95" s="1069">
        <v>191.22082182000008</v>
      </c>
      <c r="CA95" s="1069">
        <v>-1729.0502639999993</v>
      </c>
      <c r="CB95" s="1069">
        <v>-970.84144091896496</v>
      </c>
      <c r="CC95" s="1071">
        <v>-2508.6708830989642</v>
      </c>
      <c r="CD95" s="1072">
        <v>-2358.1345875450661</v>
      </c>
      <c r="CE95" s="1069">
        <v>-403.32524688300043</v>
      </c>
      <c r="CF95" s="1069">
        <v>113.83519849768231</v>
      </c>
      <c r="CG95" s="1069">
        <v>-2647.6246359303832</v>
      </c>
      <c r="CH95" s="1069">
        <v>-594.34331138435277</v>
      </c>
      <c r="CI95" s="1069">
        <v>-1615.6706881467967</v>
      </c>
      <c r="CJ95" s="1069">
        <v>-1995.7496378302783</v>
      </c>
      <c r="CK95" s="1069">
        <v>-4205.763637361425</v>
      </c>
      <c r="CL95" s="1069">
        <v>-1669.8647454371551</v>
      </c>
      <c r="CM95" s="1069">
        <v>-252.92900882566886</v>
      </c>
      <c r="CN95" s="1069">
        <v>-499.63303578233717</v>
      </c>
      <c r="CO95" s="1069">
        <v>-2422.42679004516</v>
      </c>
      <c r="CP95" s="1069">
        <v>-1716.3069022376983</v>
      </c>
      <c r="CQ95" s="1069">
        <v>-649.30747193353147</v>
      </c>
      <c r="CR95" s="1069">
        <v>-1061.6092007723082</v>
      </c>
      <c r="CS95" s="1069">
        <v>-3427.2235749435404</v>
      </c>
      <c r="CT95" s="1071">
        <v>-12244.729649692905</v>
      </c>
      <c r="CU95" s="1069">
        <v>-2372.7707687937045</v>
      </c>
      <c r="CV95" s="1069">
        <v>661.4690338482651</v>
      </c>
      <c r="CW95" s="1069">
        <v>-906.52539049890561</v>
      </c>
      <c r="CX95" s="1069">
        <v>-2617.8271254443453</v>
      </c>
      <c r="CY95" s="1069">
        <v>-2830.0547841880148</v>
      </c>
      <c r="CZ95" s="1069">
        <v>-1108.2785137770977</v>
      </c>
      <c r="DA95" s="1069">
        <v>-138.74865833974536</v>
      </c>
      <c r="DB95" s="1069">
        <v>-4077.0819563048562</v>
      </c>
      <c r="DC95" s="1069">
        <v>-1686.4405447537897</v>
      </c>
      <c r="DD95" s="1069">
        <v>383.96548419648195</v>
      </c>
      <c r="DE95" s="1069">
        <v>-426.36286937909557</v>
      </c>
      <c r="DF95" s="1069">
        <v>-1728.8379299364112</v>
      </c>
      <c r="DG95" s="1069">
        <v>-2229.2153414904369</v>
      </c>
      <c r="DH95" s="1069">
        <v>-1700.6888933037214</v>
      </c>
      <c r="DI95" s="1069">
        <v>680.90271190570729</v>
      </c>
      <c r="DJ95" s="1069">
        <v>-3249.0015228884495</v>
      </c>
      <c r="DK95" s="1071">
        <v>-11672.748534574072</v>
      </c>
      <c r="DL95" s="1072">
        <v>-1923.5681373909724</v>
      </c>
      <c r="DM95" s="1069">
        <v>-1307.9882892111209</v>
      </c>
      <c r="DN95" s="1069">
        <v>-416.70566714737095</v>
      </c>
      <c r="DO95" s="1069">
        <v>-3648.2620937494607</v>
      </c>
      <c r="DP95" s="1069">
        <v>-2359.2963281876855</v>
      </c>
      <c r="DQ95" s="1069">
        <v>-2802.2959955312317</v>
      </c>
      <c r="DR95" s="1069">
        <v>-1136.3044715365952</v>
      </c>
      <c r="DS95" s="1069">
        <v>-6297.8967952555158</v>
      </c>
      <c r="DT95" s="1069">
        <v>-9946.1588890049825</v>
      </c>
      <c r="DU95" s="1069">
        <v>-1548.6343286086937</v>
      </c>
      <c r="DV95" s="1069">
        <v>-594.45441565743704</v>
      </c>
      <c r="DW95" s="1069">
        <v>-3582.694543840289</v>
      </c>
      <c r="DX95" s="1069">
        <v>-5725.7832881064187</v>
      </c>
      <c r="DY95" s="1069">
        <v>-1200.909601526196</v>
      </c>
      <c r="DZ95" s="1069">
        <v>-2416.5928160120238</v>
      </c>
      <c r="EA95" s="1069">
        <v>1236.1515552584106</v>
      </c>
      <c r="EB95" s="1069">
        <v>-2381.3508622798072</v>
      </c>
      <c r="EC95" s="1173">
        <v>-16891.843383124124</v>
      </c>
      <c r="ED95" s="1072">
        <v>-3693.654994412228</v>
      </c>
      <c r="EE95" s="908">
        <v>-2793.551352357028</v>
      </c>
      <c r="EF95" s="908">
        <v>-7729.109604098594</v>
      </c>
      <c r="EG95" s="908">
        <v>-14216.315950867847</v>
      </c>
      <c r="EH95" s="908">
        <v>-604.52662139385893</v>
      </c>
      <c r="EI95" s="908">
        <v>-4878.8140076465488</v>
      </c>
      <c r="EJ95" s="908">
        <v>-4912.9667674125994</v>
      </c>
      <c r="EK95" s="908">
        <v>-10396.307396453009</v>
      </c>
      <c r="EL95" s="908">
        <v>-4519.803911151279</v>
      </c>
      <c r="EM95" s="908">
        <v>-2954.0981024641069</v>
      </c>
      <c r="EN95" s="908">
        <v>-783.99282526275692</v>
      </c>
      <c r="EO95" s="908">
        <v>-8257.8948388781428</v>
      </c>
      <c r="EP95" s="908">
        <v>-4656.8407658851793</v>
      </c>
      <c r="EQ95" s="908">
        <v>-4139.2133699729857</v>
      </c>
      <c r="ER95" s="908">
        <v>-3231.3042758271513</v>
      </c>
      <c r="ES95" s="908">
        <v>-12027.358411685313</v>
      </c>
      <c r="ET95" s="1073">
        <v>-44897.876597884322</v>
      </c>
      <c r="EU95" s="1077">
        <v>-2217.9388885121516</v>
      </c>
      <c r="EV95" s="908">
        <v>-2641.8070040234861</v>
      </c>
      <c r="EW95" s="908">
        <v>-4567.0771531196688</v>
      </c>
      <c r="EX95" s="908">
        <v>-9426.8230456553083</v>
      </c>
      <c r="EY95" s="908">
        <v>-3276.0189459075145</v>
      </c>
      <c r="EZ95" s="908">
        <v>-5040.4890276828428</v>
      </c>
      <c r="FA95" s="908">
        <v>-2467.4005683731675</v>
      </c>
      <c r="FB95" s="908">
        <v>-10783.908541963527</v>
      </c>
      <c r="FC95" s="908">
        <v>-4680.9386992402306</v>
      </c>
      <c r="FD95" s="908">
        <v>-4489.5520601508942</v>
      </c>
      <c r="FE95" s="908">
        <v>-3296.0935531894565</v>
      </c>
      <c r="FF95" s="908">
        <v>-12466.584312580588</v>
      </c>
      <c r="FG95" s="908">
        <v>-2013.3628427438782</v>
      </c>
      <c r="FH95" s="908">
        <v>-6846.094034068672</v>
      </c>
      <c r="FI95" s="908">
        <v>-817.88809413315767</v>
      </c>
      <c r="FJ95" s="908">
        <v>-9677.3449709457018</v>
      </c>
      <c r="FK95" s="1073">
        <v>-42354.660871145141</v>
      </c>
      <c r="FL95" s="1077">
        <v>-8665.6733279491036</v>
      </c>
      <c r="FM95" s="908">
        <v>-1784.3839107721146</v>
      </c>
      <c r="FN95" s="908">
        <v>-6044.024398604357</v>
      </c>
      <c r="FO95" s="908">
        <f t="shared" si="11"/>
        <v>-16494.081637325573</v>
      </c>
      <c r="FP95" s="908">
        <v>-3527.5517450994153</v>
      </c>
      <c r="FQ95" s="908">
        <v>-5954.8109581982317</v>
      </c>
      <c r="FR95" s="908">
        <v>-3017.0248930970311</v>
      </c>
      <c r="FS95" s="908">
        <f t="shared" si="12"/>
        <v>-12499.387596394678</v>
      </c>
      <c r="FT95" s="908">
        <v>-5144.1580376785896</v>
      </c>
      <c r="FU95" s="908">
        <v>-6766.911378818204</v>
      </c>
      <c r="FV95" s="908">
        <v>-2701.5471767940471</v>
      </c>
      <c r="FW95" s="908">
        <f t="shared" si="13"/>
        <v>-14612.616593290841</v>
      </c>
      <c r="FX95" s="908">
        <v>-21608.065503987924</v>
      </c>
      <c r="FY95" s="908">
        <v>-5003.0201393472498</v>
      </c>
      <c r="FZ95" s="908">
        <v>19720.220918481464</v>
      </c>
      <c r="GA95" s="908">
        <v>-6890.86472485371</v>
      </c>
      <c r="GB95" s="1073">
        <v>-50496.950551864793</v>
      </c>
      <c r="GC95" s="1077">
        <v>-7730.5235768109633</v>
      </c>
      <c r="GD95" s="908">
        <v>-9638.080902741076</v>
      </c>
      <c r="GE95" s="908">
        <v>2589.4622806449024</v>
      </c>
      <c r="GF95" s="908">
        <v>-14779.143998907142</v>
      </c>
      <c r="GG95" s="908">
        <v>-3617.5244433588591</v>
      </c>
      <c r="GH95" s="908">
        <v>-1688.6461150659613</v>
      </c>
      <c r="GI95" s="908">
        <v>5422.2058518957101</v>
      </c>
      <c r="GJ95" s="908">
        <v>116.035293470895</v>
      </c>
      <c r="GK95" s="908">
        <v>-8815.2602052330749</v>
      </c>
      <c r="GL95" s="908">
        <v>-2745.6378245437563</v>
      </c>
      <c r="GM95" s="908">
        <v>6004.6009073932928</v>
      </c>
      <c r="GN95" s="908">
        <v>-5556.2971223835393</v>
      </c>
      <c r="GO95" s="908">
        <v>-3793.5952267012003</v>
      </c>
      <c r="GP95" s="908">
        <v>-4041.4015874494098</v>
      </c>
      <c r="GQ95" s="908">
        <v>67.534492215055707</v>
      </c>
      <c r="GR95" s="908">
        <v>-7767.4623219355544</v>
      </c>
      <c r="GS95" s="1073">
        <f t="shared" si="14"/>
        <v>-27986.868149755341</v>
      </c>
      <c r="GT95" s="1077">
        <f>'14 '!GT26</f>
        <v>-15811.687702737243</v>
      </c>
      <c r="GU95" s="908">
        <f t="shared" ref="GU95:HZ95" si="25">GU26</f>
        <v>-6915.1902417592337</v>
      </c>
      <c r="GV95" s="908">
        <f t="shared" si="25"/>
        <v>-3320.2708941965084</v>
      </c>
      <c r="GW95" s="908">
        <f t="shared" si="25"/>
        <v>-26047.148838692985</v>
      </c>
      <c r="GX95" s="908">
        <f t="shared" si="25"/>
        <v>-7743.8450665017308</v>
      </c>
      <c r="GY95" s="908">
        <f t="shared" si="25"/>
        <v>-4440.6928139067841</v>
      </c>
      <c r="GZ95" s="908">
        <f t="shared" si="25"/>
        <v>896.17097929700947</v>
      </c>
      <c r="HA95" s="908">
        <f t="shared" si="25"/>
        <v>-11288.366901111507</v>
      </c>
      <c r="HB95" s="908">
        <f t="shared" si="25"/>
        <v>-9757.0985439505239</v>
      </c>
      <c r="HC95" s="908">
        <f t="shared" si="25"/>
        <v>-14855.696931668763</v>
      </c>
      <c r="HD95" s="908">
        <f t="shared" si="25"/>
        <v>-5264.7413666988559</v>
      </c>
      <c r="HE95" s="908">
        <f t="shared" si="25"/>
        <v>-29877.536842318143</v>
      </c>
      <c r="HF95" s="908">
        <f t="shared" si="25"/>
        <v>638.66505807434839</v>
      </c>
      <c r="HG95" s="908">
        <f t="shared" si="25"/>
        <v>-3309.1015218468506</v>
      </c>
      <c r="HH95" s="908">
        <f t="shared" si="25"/>
        <v>8472.841648888465</v>
      </c>
      <c r="HI95" s="908">
        <f t="shared" si="25"/>
        <v>5802.4051851159638</v>
      </c>
      <c r="HJ95" s="1073">
        <f t="shared" si="25"/>
        <v>-61410.647397006665</v>
      </c>
      <c r="HK95" s="1077">
        <f t="shared" si="25"/>
        <v>-13431.708622189395</v>
      </c>
      <c r="HL95" s="908">
        <f t="shared" si="25"/>
        <v>-10480.59391786892</v>
      </c>
      <c r="HM95" s="908">
        <f t="shared" si="25"/>
        <v>5991.8397326201548</v>
      </c>
      <c r="HN95" s="908">
        <f t="shared" si="25"/>
        <v>-17920.462807438165</v>
      </c>
      <c r="HO95" s="908">
        <f t="shared" si="25"/>
        <v>2388.8870271746596</v>
      </c>
      <c r="HP95" s="908">
        <f t="shared" si="25"/>
        <v>-3562.8726414949028</v>
      </c>
      <c r="HQ95" s="908">
        <f t="shared" si="25"/>
        <v>-2887.2822052988608</v>
      </c>
      <c r="HR95" s="908">
        <f t="shared" si="25"/>
        <v>-4061.2678196191041</v>
      </c>
      <c r="HS95" s="908">
        <f t="shared" si="25"/>
        <v>3425.6674240674752</v>
      </c>
      <c r="HT95" s="908">
        <f t="shared" si="25"/>
        <v>-1074.3130122304458</v>
      </c>
      <c r="HU95" s="908">
        <f t="shared" si="25"/>
        <v>4210.8112976947195</v>
      </c>
      <c r="HV95" s="908">
        <f t="shared" si="25"/>
        <v>6562.1657095317496</v>
      </c>
      <c r="HW95" s="908">
        <f t="shared" si="25"/>
        <v>2217.1079374540413</v>
      </c>
      <c r="HX95" s="908">
        <f t="shared" si="25"/>
        <v>-5832.4746438018637</v>
      </c>
      <c r="HY95" s="908">
        <f t="shared" si="25"/>
        <v>-24365.101529917596</v>
      </c>
      <c r="HZ95" s="908">
        <f t="shared" si="25"/>
        <v>-27980.46823626542</v>
      </c>
      <c r="IA95" s="1073">
        <f>IA26</f>
        <v>-43400.033153790937</v>
      </c>
      <c r="IB95" s="1077">
        <v>4509.6423112518905</v>
      </c>
      <c r="IC95" s="908">
        <v>-20949.795006933684</v>
      </c>
      <c r="ID95" s="908">
        <v>17264.459089831242</v>
      </c>
      <c r="IE95" s="1073">
        <v>824.30639414944653</v>
      </c>
    </row>
    <row r="96" spans="1:239" ht="21" customHeight="1">
      <c r="A96" s="1171" t="s">
        <v>914</v>
      </c>
      <c r="B96" s="1079">
        <v>-1.1822468462226019</v>
      </c>
      <c r="C96" s="1079">
        <v>-0.24967986843474435</v>
      </c>
      <c r="D96" s="1079">
        <v>2.2407949052148688E-2</v>
      </c>
      <c r="E96" s="1079">
        <v>-1.4095187656051968</v>
      </c>
      <c r="F96" s="1079">
        <v>-1.4898134329166612</v>
      </c>
      <c r="G96" s="1079">
        <v>-1.1394740862604895</v>
      </c>
      <c r="H96" s="1079">
        <v>-1.20226953599968</v>
      </c>
      <c r="I96" s="1079">
        <v>-3.8315570551768303</v>
      </c>
      <c r="J96" s="1079">
        <v>-1.0061586674584058</v>
      </c>
      <c r="K96" s="1079">
        <v>-0.37401422616383528</v>
      </c>
      <c r="L96" s="1079">
        <v>-0.86003383126777277</v>
      </c>
      <c r="M96" s="1079">
        <v>-2.240206724890013</v>
      </c>
      <c r="N96" s="1079">
        <v>-0.92656646433383638</v>
      </c>
      <c r="O96" s="1079">
        <v>-2.8861806174844946</v>
      </c>
      <c r="P96" s="1079">
        <v>-0.24382453482597613</v>
      </c>
      <c r="Q96" s="1079">
        <v>-4.0565716166443071</v>
      </c>
      <c r="R96" s="1079">
        <v>-11.537854162316345</v>
      </c>
      <c r="S96" s="1079"/>
      <c r="T96" s="1079">
        <v>-2.1006752549191647</v>
      </c>
      <c r="U96" s="1079">
        <v>-0.87585894210909232</v>
      </c>
      <c r="V96" s="1079">
        <v>0.32945902568985996</v>
      </c>
      <c r="W96" s="1079">
        <v>-2.6470751713383969</v>
      </c>
      <c r="X96" s="1079">
        <v>-0.81680547800325254</v>
      </c>
      <c r="Y96" s="1079">
        <v>-0.58042648805384078</v>
      </c>
      <c r="Z96" s="1079">
        <v>0.11693841771442663</v>
      </c>
      <c r="AA96" s="1079">
        <v>-1.2802935483426665</v>
      </c>
      <c r="AB96" s="1079">
        <v>-1.7149432484837519</v>
      </c>
      <c r="AC96" s="1079">
        <v>-0.98414748627003756</v>
      </c>
      <c r="AD96" s="1079">
        <v>-1.427162452787794</v>
      </c>
      <c r="AE96" s="1079">
        <v>-4.1262531875415824</v>
      </c>
      <c r="AF96" s="1079">
        <v>-1.2841634692386541</v>
      </c>
      <c r="AG96" s="1079">
        <v>-0.63514899262794211</v>
      </c>
      <c r="AH96" s="1079">
        <v>-0.14320851638318072</v>
      </c>
      <c r="AI96" s="1079">
        <v>-2.0625209782497764</v>
      </c>
      <c r="AJ96" s="1079">
        <v>-10.116142885472421</v>
      </c>
      <c r="AK96" s="1079"/>
      <c r="AL96" s="1079"/>
      <c r="AM96" s="1079">
        <v>-1.4359412684063488</v>
      </c>
      <c r="AN96" s="1079">
        <v>-0.41916199051843117</v>
      </c>
      <c r="AO96" s="1079">
        <v>-0.23925247860305215</v>
      </c>
      <c r="AP96" s="1079">
        <v>-2.094355737527831</v>
      </c>
      <c r="AQ96" s="1079">
        <v>-0.40427674659401563</v>
      </c>
      <c r="AR96" s="1079">
        <v>-1.1952947455012761</v>
      </c>
      <c r="AS96" s="1079">
        <v>-0.63343828023294435</v>
      </c>
      <c r="AT96" s="1079">
        <v>-2.2330097723282369</v>
      </c>
      <c r="AU96" s="1079">
        <v>-2.1154552998973908</v>
      </c>
      <c r="AV96" s="1079">
        <v>-3.8124842769944491</v>
      </c>
      <c r="AW96" s="1079"/>
      <c r="AX96" s="1079">
        <v>-1.0024251525636017</v>
      </c>
      <c r="AY96" s="1079">
        <v>-0.56743649382574879</v>
      </c>
      <c r="AZ96" s="1079">
        <v>0.45145873685113203</v>
      </c>
      <c r="BA96" s="1079">
        <v>-1.118402909538218</v>
      </c>
      <c r="BB96" s="1079">
        <v>-1.0469922043601805</v>
      </c>
      <c r="BC96" s="1079">
        <v>8.5240444203064605E-2</v>
      </c>
      <c r="BD96" s="1079">
        <v>-9.9039010690601489E-2</v>
      </c>
      <c r="BE96" s="1079">
        <v>-1.1622456466480833</v>
      </c>
      <c r="BF96" s="1079">
        <v>-0.90536097930482473</v>
      </c>
      <c r="BG96" s="1079">
        <v>-0.96831916188353295</v>
      </c>
      <c r="BH96" s="1079">
        <v>-0.51374003258632517</v>
      </c>
      <c r="BI96" s="1079">
        <v>-2.3874201737746832</v>
      </c>
      <c r="BJ96" s="1079">
        <v>-0.74967324345588338</v>
      </c>
      <c r="BK96" s="1079">
        <v>-0.16507848694269614</v>
      </c>
      <c r="BL96" s="1079">
        <v>-1.1441778103776012</v>
      </c>
      <c r="BM96" s="1079">
        <v>-2.0589295407761825</v>
      </c>
      <c r="BN96" s="1182">
        <v>-0.95856843819656123</v>
      </c>
      <c r="BO96" s="1079">
        <v>-0.99444533859577633</v>
      </c>
      <c r="BP96" s="1079">
        <v>-0.47047090497012828</v>
      </c>
      <c r="BQ96" s="1079">
        <v>-2.4234847156404391</v>
      </c>
      <c r="BR96" s="1079">
        <v>6.0292966858921847E-2</v>
      </c>
      <c r="BS96" s="1079">
        <v>-0.91933142437799142</v>
      </c>
      <c r="BT96" s="1079">
        <v>-0.68215387612439871</v>
      </c>
      <c r="BU96" s="1122">
        <v>-1.5411923336434672</v>
      </c>
      <c r="BV96" s="1122">
        <v>-1.2866974682625389</v>
      </c>
      <c r="BW96" s="1122">
        <v>-0.60637992309324573</v>
      </c>
      <c r="BX96" s="1122">
        <v>-0.4451142689692823</v>
      </c>
      <c r="BY96" s="1122">
        <v>-2.3381916603250676</v>
      </c>
      <c r="BZ96" s="1122">
        <v>0.11331421940475941</v>
      </c>
      <c r="CA96" s="1122">
        <v>-1.0246058933957625</v>
      </c>
      <c r="CB96" s="1122">
        <v>-0.57530419018426282</v>
      </c>
      <c r="CC96" s="1144">
        <v>-1.4865958641752659</v>
      </c>
      <c r="CD96" s="1145">
        <v>-1.1452037947636799</v>
      </c>
      <c r="CE96" s="1122">
        <v>-0.19587075550902286</v>
      </c>
      <c r="CF96" s="1122">
        <v>5.5282892666842394E-2</v>
      </c>
      <c r="CG96" s="1122">
        <v>-1.2857916576058599</v>
      </c>
      <c r="CH96" s="1122">
        <v>-0.28863671275792463</v>
      </c>
      <c r="CI96" s="1122">
        <v>-0.78463384275296255</v>
      </c>
      <c r="CJ96" s="1122">
        <v>-0.9692152732558128</v>
      </c>
      <c r="CK96" s="1122">
        <v>-2.0424858287666985</v>
      </c>
      <c r="CL96" s="1122">
        <v>-0.81095262896234921</v>
      </c>
      <c r="CM96" s="1122">
        <v>-0.12283237023147081</v>
      </c>
      <c r="CN96" s="1122">
        <v>-0.24264164207985225</v>
      </c>
      <c r="CO96" s="1122">
        <v>-1.1764266412736717</v>
      </c>
      <c r="CP96" s="1122">
        <v>-0.83350678447404158</v>
      </c>
      <c r="CQ96" s="1122">
        <v>-0.3153294916897873</v>
      </c>
      <c r="CR96" s="1122">
        <v>-0.51555958328322105</v>
      </c>
      <c r="CS96" s="1122">
        <v>-1.6643958594470512</v>
      </c>
      <c r="CT96" s="1144">
        <v>-5.9465269432657744</v>
      </c>
      <c r="CU96" s="1122">
        <v>-0.78935514093286785</v>
      </c>
      <c r="CV96" s="1122">
        <v>0.22005243376353356</v>
      </c>
      <c r="CW96" s="1122">
        <v>-0.30157589885527647</v>
      </c>
      <c r="CX96" s="1122">
        <v>-0.87087860602461098</v>
      </c>
      <c r="CY96" s="1122">
        <v>-0.94148087223620502</v>
      </c>
      <c r="CZ96" s="1122">
        <v>-0.36869357712129264</v>
      </c>
      <c r="DA96" s="1122">
        <v>-4.61578371574832E-2</v>
      </c>
      <c r="DB96" s="1122">
        <v>-1.3563322865149803</v>
      </c>
      <c r="DC96" s="1122">
        <v>-0.56103207751324446</v>
      </c>
      <c r="DD96" s="1122">
        <v>0.127734685911255</v>
      </c>
      <c r="DE96" s="1122">
        <v>-0.14183912212403807</v>
      </c>
      <c r="DF96" s="1122">
        <v>-0.57513651372603014</v>
      </c>
      <c r="DG96" s="1122">
        <v>-0.74159822482408688</v>
      </c>
      <c r="DH96" s="1122">
        <v>-0.56577210858814253</v>
      </c>
      <c r="DI96" s="1122">
        <v>0.22651748040167763</v>
      </c>
      <c r="DJ96" s="1122">
        <v>-1.0808528530105512</v>
      </c>
      <c r="DK96" s="1144">
        <v>-3.8832002592761752</v>
      </c>
      <c r="DL96" s="1145">
        <v>-0.55040799560889409</v>
      </c>
      <c r="DM96" s="1122">
        <v>-0.37426655107786894</v>
      </c>
      <c r="DN96" s="1122">
        <v>-0.11923577156177106</v>
      </c>
      <c r="DO96" s="1122">
        <v>-1.043910318248533</v>
      </c>
      <c r="DP96" s="1122">
        <v>-0.67508685437393856</v>
      </c>
      <c r="DQ96" s="1122">
        <v>-0.80184636666690423</v>
      </c>
      <c r="DR96" s="1122">
        <v>-0.32514110336022883</v>
      </c>
      <c r="DS96" s="1122">
        <v>-1.8020743244010726</v>
      </c>
      <c r="DT96" s="1122">
        <v>-2.8459846426496074</v>
      </c>
      <c r="DU96" s="1122">
        <v>-0.44312478470181016</v>
      </c>
      <c r="DV96" s="1122">
        <v>-0.17009663294103694</v>
      </c>
      <c r="DW96" s="1122">
        <v>-1.0251488805739402</v>
      </c>
      <c r="DX96" s="1122">
        <v>-1.6383702982167871</v>
      </c>
      <c r="DY96" s="1122">
        <v>-0.34362715509523983</v>
      </c>
      <c r="DZ96" s="1122">
        <v>-0.69148161804557939</v>
      </c>
      <c r="EA96" s="1122">
        <v>0.35371125491891403</v>
      </c>
      <c r="EB96" s="1122">
        <v>-0.68139751822190464</v>
      </c>
      <c r="EC96" s="1176">
        <v>-4.8334163359844515</v>
      </c>
      <c r="ED96" s="1145">
        <v>-0.91229813118832892</v>
      </c>
      <c r="EE96" s="930">
        <v>-0.68998097602223329</v>
      </c>
      <c r="EF96" s="930">
        <v>-1.9090175607186017</v>
      </c>
      <c r="EG96" s="930">
        <v>-3.5112966679291633</v>
      </c>
      <c r="EH96" s="930">
        <v>-0.14931240405114599</v>
      </c>
      <c r="EI96" s="930">
        <v>-1.2050212887572802</v>
      </c>
      <c r="EJ96" s="930">
        <v>-1.2134567000116143</v>
      </c>
      <c r="EK96" s="930">
        <v>-2.567790392820041</v>
      </c>
      <c r="EL96" s="930">
        <v>-1.1163491630157436</v>
      </c>
      <c r="EM96" s="930">
        <v>-0.72963451711164817</v>
      </c>
      <c r="EN96" s="930">
        <v>-0.19363887272478916</v>
      </c>
      <c r="EO96" s="930">
        <v>-2.039622552852181</v>
      </c>
      <c r="EP96" s="930">
        <v>-1.1501959805086583</v>
      </c>
      <c r="EQ96" s="930">
        <v>-1.0223468698968208</v>
      </c>
      <c r="ER96" s="930">
        <v>-0.79810184129204753</v>
      </c>
      <c r="ES96" s="930">
        <v>-2.9706446916975255</v>
      </c>
      <c r="ET96" s="1084">
        <v>-11.089354305298913</v>
      </c>
      <c r="EU96" s="1085">
        <v>-0.48307329880443972</v>
      </c>
      <c r="EV96" s="930">
        <v>-0.57539296093698811</v>
      </c>
      <c r="EW96" s="930">
        <v>-0.99472218900129528</v>
      </c>
      <c r="EX96" s="930">
        <v>-2.0531884487427234</v>
      </c>
      <c r="EY96" s="930">
        <v>-0.71352609728891359</v>
      </c>
      <c r="EZ96" s="930">
        <v>-1.0978326205478737</v>
      </c>
      <c r="FA96" s="930">
        <v>-0.53740675101988733</v>
      </c>
      <c r="FB96" s="930">
        <v>-2.348765468856675</v>
      </c>
      <c r="FC96" s="930">
        <v>-1.0195215524897687</v>
      </c>
      <c r="FD96" s="930">
        <v>-0.97783700672935769</v>
      </c>
      <c r="FE96" s="930">
        <v>-0.71789840295167084</v>
      </c>
      <c r="FF96" s="930">
        <v>-2.7152569621707987</v>
      </c>
      <c r="FG96" s="930">
        <v>-0.43851606334700005</v>
      </c>
      <c r="FH96" s="930">
        <v>-1.491098445539893</v>
      </c>
      <c r="FI96" s="930">
        <v>-0.17813831649384324</v>
      </c>
      <c r="FJ96" s="930">
        <v>-2.1077528253807354</v>
      </c>
      <c r="FK96" s="1084">
        <v>-9.2249637051509357</v>
      </c>
      <c r="FL96" s="1085">
        <v>-1.4200846867008918</v>
      </c>
      <c r="FM96" s="930">
        <v>-0.29241539243236669</v>
      </c>
      <c r="FN96" s="930">
        <v>-0.99046273378689087</v>
      </c>
      <c r="FO96" s="930">
        <f t="shared" si="11"/>
        <v>-2.7029628129201493</v>
      </c>
      <c r="FP96" s="930">
        <v>-0.57807651237024671</v>
      </c>
      <c r="FQ96" s="930">
        <v>-0.97584290728592749</v>
      </c>
      <c r="FR96" s="930">
        <v>-0.49441407354510564</v>
      </c>
      <c r="FS96" s="930">
        <f t="shared" si="12"/>
        <v>-2.0483334932012798</v>
      </c>
      <c r="FT96" s="930">
        <v>-0.84299739660340678</v>
      </c>
      <c r="FU96" s="930">
        <v>-1.1089256266247969</v>
      </c>
      <c r="FV96" s="930">
        <v>-0.44271525488870656</v>
      </c>
      <c r="FW96" s="930">
        <f t="shared" si="13"/>
        <v>-2.3946382781169104</v>
      </c>
      <c r="FX96" s="930">
        <v>-3.5410154260575264</v>
      </c>
      <c r="FY96" s="930">
        <v>-0.81986846471913521</v>
      </c>
      <c r="FZ96" s="930">
        <v>3.2316454457580952</v>
      </c>
      <c r="GA96" s="930">
        <v>-1.129238445018566</v>
      </c>
      <c r="GB96" s="1084">
        <v>-8.2751730292569032</v>
      </c>
      <c r="GC96" s="1085">
        <v>-0.91851486464808951</v>
      </c>
      <c r="GD96" s="930">
        <v>-1.1451644235849452</v>
      </c>
      <c r="GE96" s="930">
        <v>0.30767121690857846</v>
      </c>
      <c r="GF96" s="930">
        <v>-1.7560082851944154</v>
      </c>
      <c r="GG96" s="930">
        <v>-0.4298221124918471</v>
      </c>
      <c r="GH96" s="930">
        <v>-0.2006392636161107</v>
      </c>
      <c r="GI96" s="930">
        <v>0.64424830021702084</v>
      </c>
      <c r="GJ96" s="930">
        <v>1.3786924109063705E-2</v>
      </c>
      <c r="GK96" s="930">
        <v>-1.0473996300244832</v>
      </c>
      <c r="GL96" s="930">
        <v>-0.32622747084665576</v>
      </c>
      <c r="GM96" s="930">
        <v>0.71344652595902858</v>
      </c>
      <c r="GN96" s="930">
        <v>-0.66018057491211035</v>
      </c>
      <c r="GO96" s="930">
        <v>-0.45074225200416829</v>
      </c>
      <c r="GP96" s="930">
        <v>-0.48018577205038404</v>
      </c>
      <c r="GQ96" s="930">
        <v>8.0242216920550277E-3</v>
      </c>
      <c r="GR96" s="930">
        <v>-0.92290380236249725</v>
      </c>
      <c r="GS96" s="1084">
        <f t="shared" si="14"/>
        <v>-3.3253057383599591</v>
      </c>
      <c r="GT96" s="1085">
        <f>GT95/GT59*100</f>
        <v>-1.3442798999672423</v>
      </c>
      <c r="GU96" s="930">
        <f>GU95/GU59*100</f>
        <v>-0.58791644644216456</v>
      </c>
      <c r="GV96" s="930">
        <f t="shared" ref="GV96:HZ96" si="26">GV95/GV59*100</f>
        <v>-0.28228317618124665</v>
      </c>
      <c r="GW96" s="930">
        <f t="shared" si="26"/>
        <v>-2.2144795225906533</v>
      </c>
      <c r="GX96" s="930">
        <f t="shared" si="26"/>
        <v>-0.65836711849277529</v>
      </c>
      <c r="GY96" s="930">
        <f t="shared" si="26"/>
        <v>-0.37753933696973074</v>
      </c>
      <c r="GZ96" s="930">
        <f t="shared" si="26"/>
        <v>7.6190768313389903E-2</v>
      </c>
      <c r="HA96" s="930">
        <f t="shared" si="26"/>
        <v>-0.95971568714911626</v>
      </c>
      <c r="HB96" s="930">
        <f t="shared" si="26"/>
        <v>-0.82953013626506866</v>
      </c>
      <c r="HC96" s="930">
        <f t="shared" si="26"/>
        <v>-1.2630033656552808</v>
      </c>
      <c r="HD96" s="930">
        <f t="shared" si="26"/>
        <v>-0.44759839245712868</v>
      </c>
      <c r="HE96" s="930">
        <f t="shared" si="26"/>
        <v>-2.540131894377478</v>
      </c>
      <c r="HF96" s="930">
        <f t="shared" si="26"/>
        <v>5.4298100020792273E-2</v>
      </c>
      <c r="HG96" s="930">
        <f t="shared" si="26"/>
        <v>-0.28133357718668167</v>
      </c>
      <c r="HH96" s="930">
        <f t="shared" si="26"/>
        <v>0.72034503453001475</v>
      </c>
      <c r="HI96" s="930">
        <f t="shared" si="26"/>
        <v>0.49330955736412552</v>
      </c>
      <c r="HJ96" s="1084">
        <f t="shared" si="26"/>
        <v>-5.2210175467531217</v>
      </c>
      <c r="HK96" s="1085">
        <f t="shared" si="26"/>
        <v>-0.95940358831316142</v>
      </c>
      <c r="HL96" s="930">
        <f t="shared" si="26"/>
        <v>-0.74861059715405975</v>
      </c>
      <c r="HM96" s="930">
        <f t="shared" si="26"/>
        <v>0.42798669192215683</v>
      </c>
      <c r="HN96" s="930">
        <f t="shared" si="26"/>
        <v>-1.2800274935450648</v>
      </c>
      <c r="HO96" s="930">
        <f t="shared" si="26"/>
        <v>0.17063404592918752</v>
      </c>
      <c r="HP96" s="930">
        <f t="shared" si="26"/>
        <v>-0.25448979672668204</v>
      </c>
      <c r="HQ96" s="930">
        <f t="shared" si="26"/>
        <v>-0.206233546762641</v>
      </c>
      <c r="HR96" s="930">
        <f t="shared" si="26"/>
        <v>-0.29008929756013552</v>
      </c>
      <c r="HS96" s="930">
        <f t="shared" si="26"/>
        <v>0.24468946665417746</v>
      </c>
      <c r="HT96" s="930">
        <f t="shared" si="26"/>
        <v>-7.6736310167023619E-2</v>
      </c>
      <c r="HU96" s="930">
        <f t="shared" si="26"/>
        <v>0.30077092813374379</v>
      </c>
      <c r="HV96" s="930">
        <f t="shared" si="26"/>
        <v>0.46872408462089765</v>
      </c>
      <c r="HW96" s="930">
        <f t="shared" si="26"/>
        <v>0.15836416428487696</v>
      </c>
      <c r="HX96" s="930">
        <f t="shared" si="26"/>
        <v>-0.4166035207735862</v>
      </c>
      <c r="HY96" s="930">
        <f t="shared" si="26"/>
        <v>-1.7403568298674954</v>
      </c>
      <c r="HZ96" s="930">
        <f t="shared" si="26"/>
        <v>-1.9985961863562047</v>
      </c>
      <c r="IA96" s="1084">
        <f>IA95/IA59*100</f>
        <v>-3.099988892840507</v>
      </c>
      <c r="IB96" s="1085">
        <v>0.28230139521752445</v>
      </c>
      <c r="IC96" s="930">
        <v>-1.311446884650308</v>
      </c>
      <c r="ID96" s="930">
        <v>1.0807466651123947</v>
      </c>
      <c r="IE96" s="1084">
        <v>5.1601175679610908E-2</v>
      </c>
    </row>
    <row r="97" spans="1:239" s="1053" customFormat="1" ht="21" customHeight="1">
      <c r="A97" s="1151" t="s">
        <v>929</v>
      </c>
      <c r="B97" s="1068">
        <v>-85.050463698460248</v>
      </c>
      <c r="C97" s="1068">
        <v>330.20280230000003</v>
      </c>
      <c r="D97" s="1068">
        <v>568.56291988000032</v>
      </c>
      <c r="E97" s="1068">
        <v>813.71525848154079</v>
      </c>
      <c r="F97" s="1068">
        <v>-455.57303575000014</v>
      </c>
      <c r="G97" s="1068">
        <v>-335.30578311000045</v>
      </c>
      <c r="H97" s="1068">
        <v>-381.40735395000002</v>
      </c>
      <c r="I97" s="1068">
        <v>-1172.2861728100006</v>
      </c>
      <c r="J97" s="1068">
        <v>-300.81472066014635</v>
      </c>
      <c r="K97" s="1068">
        <v>169.87277219985049</v>
      </c>
      <c r="L97" s="1068">
        <v>-100.18850368000972</v>
      </c>
      <c r="M97" s="1068">
        <v>-231.1304521403049</v>
      </c>
      <c r="N97" s="1068">
        <v>233.42492476999951</v>
      </c>
      <c r="O97" s="1068">
        <v>-1080.7435634302024</v>
      </c>
      <c r="P97" s="1068">
        <v>264.8924564697968</v>
      </c>
      <c r="Q97" s="1068">
        <v>-582.42618219040651</v>
      </c>
      <c r="R97" s="1068">
        <v>-1172.1275486591694</v>
      </c>
      <c r="S97" s="1068"/>
      <c r="T97" s="1068">
        <v>-485.08833700000014</v>
      </c>
      <c r="U97" s="1068">
        <v>-298.61038571457902</v>
      </c>
      <c r="V97" s="1068">
        <v>874.92499593000014</v>
      </c>
      <c r="W97" s="1068">
        <v>91.226273215419496</v>
      </c>
      <c r="X97" s="1068">
        <v>139.35543468338028</v>
      </c>
      <c r="Y97" s="1068">
        <v>-36.325405240000009</v>
      </c>
      <c r="Z97" s="1068">
        <v>587.94432866008015</v>
      </c>
      <c r="AA97" s="1068">
        <v>690.97435810345996</v>
      </c>
      <c r="AB97" s="1068">
        <v>-47.452002889999449</v>
      </c>
      <c r="AC97" s="1068">
        <v>-178.88136014284032</v>
      </c>
      <c r="AD97" s="1068">
        <v>-808.76367699999969</v>
      </c>
      <c r="AE97" s="1068">
        <v>-1035.0970400328379</v>
      </c>
      <c r="AF97" s="1068">
        <v>-706.96251998513821</v>
      </c>
      <c r="AG97" s="1068">
        <v>-142.40845179000098</v>
      </c>
      <c r="AH97" s="1068">
        <v>434.43796277311549</v>
      </c>
      <c r="AI97" s="1068">
        <v>-414.93300900202303</v>
      </c>
      <c r="AJ97" s="1068">
        <v>-667.82941771598053</v>
      </c>
      <c r="AK97" s="1068"/>
      <c r="AL97" s="1068"/>
      <c r="AM97" s="1068">
        <v>-72.029954999999973</v>
      </c>
      <c r="AN97" s="1068">
        <v>565.33164950525156</v>
      </c>
      <c r="AO97" s="1068">
        <v>942.21314745023119</v>
      </c>
      <c r="AP97" s="1068">
        <v>1435.5148419554844</v>
      </c>
      <c r="AQ97" s="1068">
        <v>417.98254951999934</v>
      </c>
      <c r="AR97" s="1068">
        <v>156.32043808253979</v>
      </c>
      <c r="AS97" s="1068">
        <v>142.54470848999995</v>
      </c>
      <c r="AT97" s="1068">
        <v>716.84769609253908</v>
      </c>
      <c r="AU97" s="1068">
        <v>188.52726530730069</v>
      </c>
      <c r="AV97" s="1068">
        <v>327.00047422618263</v>
      </c>
      <c r="AW97" s="1068"/>
      <c r="AX97" s="1068">
        <v>325.02303694859847</v>
      </c>
      <c r="AY97" s="1068">
        <v>416.96055803000013</v>
      </c>
      <c r="AZ97" s="1068">
        <v>1662.8342042000002</v>
      </c>
      <c r="BA97" s="1068">
        <v>2404.8177991785997</v>
      </c>
      <c r="BB97" s="1068">
        <v>-110.8642987434614</v>
      </c>
      <c r="BC97" s="1068">
        <v>1012.6392079300008</v>
      </c>
      <c r="BD97" s="1068">
        <v>501.56687069999998</v>
      </c>
      <c r="BE97" s="1068">
        <v>1403.3417798865385</v>
      </c>
      <c r="BF97" s="1068">
        <v>136.15058155000042</v>
      </c>
      <c r="BG97" s="1068">
        <v>538.27496872665961</v>
      </c>
      <c r="BH97" s="1068">
        <v>152.71194510414421</v>
      </c>
      <c r="BI97" s="1068">
        <v>827.13749538080356</v>
      </c>
      <c r="BJ97" s="908">
        <v>424.36096321757486</v>
      </c>
      <c r="BK97" s="908">
        <v>916.79829317586859</v>
      </c>
      <c r="BL97" s="908">
        <v>-437.35247095000022</v>
      </c>
      <c r="BM97" s="908">
        <v>903.80678544344028</v>
      </c>
      <c r="BN97" s="1180">
        <v>-405.99149107999983</v>
      </c>
      <c r="BO97" s="1134">
        <v>-358.90672391109592</v>
      </c>
      <c r="BP97" s="1134">
        <v>330.83062797000093</v>
      </c>
      <c r="BQ97" s="1134">
        <v>-434.06764419109459</v>
      </c>
      <c r="BR97" s="1134">
        <v>1336.3931271081838</v>
      </c>
      <c r="BS97" s="1134">
        <v>-118.90709263389272</v>
      </c>
      <c r="BT97" s="1134">
        <v>-570.71631218000039</v>
      </c>
      <c r="BU97" s="1134">
        <v>646.76972229429248</v>
      </c>
      <c r="BV97" s="1134">
        <v>-319.32387090999964</v>
      </c>
      <c r="BW97" s="1134">
        <v>907.14418455536043</v>
      </c>
      <c r="BX97" s="1134">
        <v>835.36035754499949</v>
      </c>
      <c r="BY97" s="1134">
        <v>1423.18067119036</v>
      </c>
      <c r="BZ97" s="1134">
        <v>1353.4923863900001</v>
      </c>
      <c r="CA97" s="1134">
        <v>-1235.429239569999</v>
      </c>
      <c r="CB97" s="1134">
        <v>-2354.9056901789631</v>
      </c>
      <c r="CC97" s="1179">
        <v>-1750.2723043689621</v>
      </c>
      <c r="CD97" s="1180">
        <v>-964.1297342255084</v>
      </c>
      <c r="CE97" s="1134">
        <v>596.77418087000501</v>
      </c>
      <c r="CF97" s="1134">
        <v>1437.7019977200302</v>
      </c>
      <c r="CG97" s="1134">
        <v>1070.3464443645271</v>
      </c>
      <c r="CH97" s="1134">
        <v>616.21542319991227</v>
      </c>
      <c r="CI97" s="1134">
        <v>462.27657493546894</v>
      </c>
      <c r="CJ97" s="1134">
        <v>-9.435489641600725</v>
      </c>
      <c r="CK97" s="1134">
        <v>1069.0565084937816</v>
      </c>
      <c r="CL97" s="1134">
        <v>-57.876470518424412</v>
      </c>
      <c r="CM97" s="1134">
        <v>729.73525160999407</v>
      </c>
      <c r="CN97" s="1134">
        <v>728.18006466287216</v>
      </c>
      <c r="CO97" s="1134">
        <v>1400.0388457544414</v>
      </c>
      <c r="CP97" s="1134">
        <v>791.04318559004605</v>
      </c>
      <c r="CQ97" s="1134">
        <v>849.42894806995673</v>
      </c>
      <c r="CR97" s="1134">
        <v>1406.4049644057723</v>
      </c>
      <c r="CS97" s="1134">
        <v>3046.8770980657737</v>
      </c>
      <c r="CT97" s="1179">
        <v>6861.0182547707809</v>
      </c>
      <c r="CU97" s="1134">
        <v>3452.6214988760667</v>
      </c>
      <c r="CV97" s="1134">
        <v>1654.1733216028101</v>
      </c>
      <c r="CW97" s="1134">
        <v>2743.4925873597404</v>
      </c>
      <c r="CX97" s="1134">
        <v>7850.2874074507636</v>
      </c>
      <c r="CY97" s="1134">
        <v>4190.6128705701731</v>
      </c>
      <c r="CZ97" s="1134">
        <v>3944.7661736267542</v>
      </c>
      <c r="DA97" s="1134">
        <v>2915.0113252619731</v>
      </c>
      <c r="DB97" s="1134">
        <v>11050.390369458903</v>
      </c>
      <c r="DC97" s="1134">
        <v>2995.5710162846844</v>
      </c>
      <c r="DD97" s="1134">
        <v>2872.6139377599593</v>
      </c>
      <c r="DE97" s="1134">
        <v>3218.8264850526084</v>
      </c>
      <c r="DF97" s="1134">
        <v>9087.0114390972576</v>
      </c>
      <c r="DG97" s="1134">
        <v>3936.1094798449931</v>
      </c>
      <c r="DH97" s="1134">
        <v>4044.3252375666611</v>
      </c>
      <c r="DI97" s="1134">
        <v>3605.5508980714112</v>
      </c>
      <c r="DJ97" s="1134">
        <v>11585.985615483063</v>
      </c>
      <c r="DK97" s="1179">
        <v>39573.674831489996</v>
      </c>
      <c r="DL97" s="1180">
        <v>3835.5231947250422</v>
      </c>
      <c r="DM97" s="1134">
        <v>3290.0833131049981</v>
      </c>
      <c r="DN97" s="1134">
        <v>2570.4398132741585</v>
      </c>
      <c r="DO97" s="1134">
        <v>9696.0463211041988</v>
      </c>
      <c r="DP97" s="1134">
        <v>4532.9288480892264</v>
      </c>
      <c r="DQ97" s="1134">
        <v>4857.9820673372869</v>
      </c>
      <c r="DR97" s="1134">
        <v>3441.900415324234</v>
      </c>
      <c r="DS97" s="1134">
        <v>12832.81133075075</v>
      </c>
      <c r="DT97" s="1134">
        <v>22528.857651854949</v>
      </c>
      <c r="DU97" s="1134">
        <v>2700.9903511378143</v>
      </c>
      <c r="DV97" s="1134">
        <v>3666.7289602354881</v>
      </c>
      <c r="DW97" s="1134">
        <v>5407.1703828894788</v>
      </c>
      <c r="DX97" s="1134">
        <v>11774.889694262778</v>
      </c>
      <c r="DY97" s="1134">
        <v>3803.4198700340276</v>
      </c>
      <c r="DZ97" s="1134">
        <v>4217.5948635088889</v>
      </c>
      <c r="EA97" s="1134">
        <v>5357.0963229705012</v>
      </c>
      <c r="EB97" s="1134">
        <v>13378.111056513419</v>
      </c>
      <c r="EC97" s="1173">
        <v>46148.862706116728</v>
      </c>
      <c r="ED97" s="1180">
        <v>4829.0849217037312</v>
      </c>
      <c r="EE97" s="908">
        <v>3947.4027234573014</v>
      </c>
      <c r="EF97" s="908">
        <v>7632.9650235074469</v>
      </c>
      <c r="EG97" s="908">
        <v>16409.452668668473</v>
      </c>
      <c r="EH97" s="908">
        <v>2761.4534110948402</v>
      </c>
      <c r="EI97" s="908">
        <v>5680.332193330104</v>
      </c>
      <c r="EJ97" s="908">
        <v>6264.9516975698789</v>
      </c>
      <c r="EK97" s="908">
        <v>14708.737301994823</v>
      </c>
      <c r="EL97" s="908">
        <v>6783.8930577741485</v>
      </c>
      <c r="EM97" s="908">
        <v>4188.0723210095475</v>
      </c>
      <c r="EN97" s="908">
        <v>2629.7991864024898</v>
      </c>
      <c r="EO97" s="908">
        <v>13601.764565186186</v>
      </c>
      <c r="EP97" s="908">
        <v>7384.5031720167444</v>
      </c>
      <c r="EQ97" s="908">
        <v>6558.2435999944983</v>
      </c>
      <c r="ER97" s="908">
        <v>8049.4651643802845</v>
      </c>
      <c r="ES97" s="908">
        <v>21992.21193639153</v>
      </c>
      <c r="ET97" s="1073">
        <v>66712.166472241006</v>
      </c>
      <c r="EU97" s="1077">
        <v>3913.1653839331038</v>
      </c>
      <c r="EV97" s="908">
        <v>3205.5246841220951</v>
      </c>
      <c r="EW97" s="908">
        <v>5402.4556981629339</v>
      </c>
      <c r="EX97" s="908">
        <v>12521.145766218135</v>
      </c>
      <c r="EY97" s="908">
        <v>5589.4861465657723</v>
      </c>
      <c r="EZ97" s="908">
        <v>5865.1054136037546</v>
      </c>
      <c r="FA97" s="908">
        <v>4626.6954941176391</v>
      </c>
      <c r="FB97" s="908">
        <v>16081.287054287168</v>
      </c>
      <c r="FC97" s="908">
        <v>6249.4277718452804</v>
      </c>
      <c r="FD97" s="908">
        <v>5911.809743309268</v>
      </c>
      <c r="FE97" s="908">
        <v>5800.6657955775199</v>
      </c>
      <c r="FF97" s="908">
        <v>17961.903310732072</v>
      </c>
      <c r="FG97" s="908">
        <v>5089.1625517653483</v>
      </c>
      <c r="FH97" s="908">
        <v>6169.9665013863487</v>
      </c>
      <c r="FI97" s="908">
        <v>5971.3655976671325</v>
      </c>
      <c r="FJ97" s="908">
        <v>17230.494650818822</v>
      </c>
      <c r="FK97" s="1073">
        <v>63794.830782056204</v>
      </c>
      <c r="FL97" s="1077">
        <v>6474.0816409836843</v>
      </c>
      <c r="FM97" s="908">
        <v>1922.6631610977342</v>
      </c>
      <c r="FN97" s="908">
        <v>5795.0468305741324</v>
      </c>
      <c r="FO97" s="908">
        <f t="shared" si="11"/>
        <v>14191.791632655551</v>
      </c>
      <c r="FP97" s="908">
        <v>7225.0325767274617</v>
      </c>
      <c r="FQ97" s="908">
        <v>6085.01667965055</v>
      </c>
      <c r="FR97" s="908">
        <v>6182.0301445966697</v>
      </c>
      <c r="FS97" s="908">
        <f t="shared" si="12"/>
        <v>19492.079400974682</v>
      </c>
      <c r="FT97" s="908">
        <v>8467.0274497277715</v>
      </c>
      <c r="FU97" s="908">
        <v>9699.6604383581343</v>
      </c>
      <c r="FV97" s="908">
        <v>7312.0285260933797</v>
      </c>
      <c r="FW97" s="908">
        <f t="shared" si="13"/>
        <v>25478.716414179285</v>
      </c>
      <c r="FX97" s="908">
        <v>24355.564965193564</v>
      </c>
      <c r="FY97" s="908">
        <v>7589.1050150922583</v>
      </c>
      <c r="FZ97" s="908">
        <v>-13830.593918396662</v>
      </c>
      <c r="GA97" s="908">
        <v>18114.076061889144</v>
      </c>
      <c r="GB97" s="1073">
        <v>77276.663509698687</v>
      </c>
      <c r="GC97" s="1077">
        <v>8760.4205305999985</v>
      </c>
      <c r="GD97" s="908">
        <v>11571.986096101144</v>
      </c>
      <c r="GE97" s="908">
        <v>6504.2411623744101</v>
      </c>
      <c r="GF97" s="908">
        <v>26836.647789075556</v>
      </c>
      <c r="GG97" s="908">
        <v>10769.471605425453</v>
      </c>
      <c r="GH97" s="908">
        <v>8965.8523770467109</v>
      </c>
      <c r="GI97" s="908">
        <v>6799.1049779384521</v>
      </c>
      <c r="GJ97" s="908">
        <v>26534.428960410612</v>
      </c>
      <c r="GK97" s="908">
        <v>17774.043695448403</v>
      </c>
      <c r="GL97" s="908">
        <v>7631.7090981464871</v>
      </c>
      <c r="GM97" s="908">
        <v>-990.75800538904514</v>
      </c>
      <c r="GN97" s="908">
        <v>24414.994788205844</v>
      </c>
      <c r="GO97" s="908">
        <v>13415.592049545388</v>
      </c>
      <c r="GP97" s="908">
        <v>17780.325323350709</v>
      </c>
      <c r="GQ97" s="908">
        <v>17220.77435585549</v>
      </c>
      <c r="GR97" s="908">
        <v>48416.691728751583</v>
      </c>
      <c r="GS97" s="1073">
        <f t="shared" si="14"/>
        <v>126202.7632664436</v>
      </c>
      <c r="GT97" s="1077">
        <v>17349.091110259778</v>
      </c>
      <c r="GU97" s="908">
        <v>5577.1539797851183</v>
      </c>
      <c r="GV97" s="908">
        <v>12553.934796047104</v>
      </c>
      <c r="GW97" s="908">
        <v>35480.179886091995</v>
      </c>
      <c r="GX97" s="908">
        <v>16813.817968303541</v>
      </c>
      <c r="GY97" s="908">
        <v>12840.818123117329</v>
      </c>
      <c r="GZ97" s="908">
        <v>7614.3523441153984</v>
      </c>
      <c r="HA97" s="908">
        <v>37268.988435536274</v>
      </c>
      <c r="HB97" s="908">
        <v>25759.162312739641</v>
      </c>
      <c r="HC97" s="908">
        <v>16016.642548914473</v>
      </c>
      <c r="HD97" s="908">
        <v>14071.902455453852</v>
      </c>
      <c r="HE97" s="908">
        <v>55847.707317107961</v>
      </c>
      <c r="HF97" s="908">
        <v>11991.106446823736</v>
      </c>
      <c r="HG97" s="908">
        <v>13495.290114771771</v>
      </c>
      <c r="HH97" s="908">
        <v>14471.658951780477</v>
      </c>
      <c r="HI97" s="908">
        <v>39958.055513375984</v>
      </c>
      <c r="HJ97" s="1073">
        <v>168554.9311521122</v>
      </c>
      <c r="HK97" s="1077">
        <v>19833.966847595817</v>
      </c>
      <c r="HL97" s="908">
        <v>14755.82242552583</v>
      </c>
      <c r="HM97" s="908">
        <v>4658.7007460207142</v>
      </c>
      <c r="HN97" s="908">
        <v>39248.490019142359</v>
      </c>
      <c r="HO97" s="908">
        <v>9177.0277996399182</v>
      </c>
      <c r="HP97" s="908">
        <v>18033.84751296831</v>
      </c>
      <c r="HQ97" s="908">
        <v>19226.161489458016</v>
      </c>
      <c r="HR97" s="908">
        <v>46437.036802066243</v>
      </c>
      <c r="HS97" s="908">
        <v>10829.030312400891</v>
      </c>
      <c r="HT97" s="908">
        <v>4487.9336485175227</v>
      </c>
      <c r="HU97" s="908">
        <v>14248.620217562979</v>
      </c>
      <c r="HV97" s="908">
        <v>29565.584178481393</v>
      </c>
      <c r="HW97" s="908">
        <v>9931.7876298196406</v>
      </c>
      <c r="HX97" s="908">
        <v>17048.276629205167</v>
      </c>
      <c r="HY97" s="908">
        <v>41205.284910598959</v>
      </c>
      <c r="HZ97" s="908">
        <v>68185.349169623762</v>
      </c>
      <c r="IA97" s="1073">
        <v>183436.4601693138</v>
      </c>
      <c r="IB97" s="1077">
        <v>10726.355072515473</v>
      </c>
      <c r="IC97" s="908">
        <v>24429.530359256805</v>
      </c>
      <c r="ID97" s="908">
        <v>2800.3142631741066</v>
      </c>
      <c r="IE97" s="1073">
        <v>37956.199694946379</v>
      </c>
    </row>
    <row r="98" spans="1:239" ht="21" customHeight="1">
      <c r="A98" s="1171" t="s">
        <v>914</v>
      </c>
      <c r="B98" s="1079">
        <v>-0.11346264451027929</v>
      </c>
      <c r="C98" s="1079">
        <v>0.44051121586467268</v>
      </c>
      <c r="D98" s="1079">
        <v>0.75849853904134301</v>
      </c>
      <c r="E98" s="1079">
        <v>1.0855471103957375</v>
      </c>
      <c r="F98" s="1079">
        <v>-0.60776295808375269</v>
      </c>
      <c r="G98" s="1079">
        <v>-0.4473189118184614</v>
      </c>
      <c r="H98" s="1079">
        <v>-0.50882129424085165</v>
      </c>
      <c r="I98" s="1079">
        <v>-1.5639031641430656</v>
      </c>
      <c r="J98" s="1079">
        <v>-0.40130567464900324</v>
      </c>
      <c r="K98" s="1079">
        <v>0.22662091570038351</v>
      </c>
      <c r="L98" s="1079">
        <v>-0.13365773780334547</v>
      </c>
      <c r="M98" s="1079">
        <v>-0.30834249675196423</v>
      </c>
      <c r="N98" s="1079">
        <v>0.31140346692191667</v>
      </c>
      <c r="O98" s="1079">
        <v>-1.4417795907498798</v>
      </c>
      <c r="P98" s="1079">
        <v>0.353383124734584</v>
      </c>
      <c r="Q98" s="1079">
        <v>-0.77699299909337971</v>
      </c>
      <c r="R98" s="1079">
        <v>-1.56369154959267</v>
      </c>
      <c r="S98" s="1079"/>
      <c r="T98" s="1079">
        <v>-0.51902754838916776</v>
      </c>
      <c r="U98" s="1079">
        <v>-0.31950266497745483</v>
      </c>
      <c r="V98" s="1079">
        <v>0.93613913389542169</v>
      </c>
      <c r="W98" s="1079">
        <v>9.7608920528797577E-2</v>
      </c>
      <c r="X98" s="1079">
        <v>0.14910543936334972</v>
      </c>
      <c r="Y98" s="1079">
        <v>-3.8866912658756074E-2</v>
      </c>
      <c r="Z98" s="1079">
        <v>0.62907986075483913</v>
      </c>
      <c r="AA98" s="1079">
        <v>0.73931838745943224</v>
      </c>
      <c r="AB98" s="1079">
        <v>-5.0771982848460268E-2</v>
      </c>
      <c r="AC98" s="1079">
        <v>-0.19139679667758777</v>
      </c>
      <c r="AD98" s="1079">
        <v>-0.86534883748301406</v>
      </c>
      <c r="AE98" s="1079">
        <v>-1.1075176170090604</v>
      </c>
      <c r="AF98" s="1079">
        <v>-0.75642516128132398</v>
      </c>
      <c r="AG98" s="1079">
        <v>-0.15237206084891131</v>
      </c>
      <c r="AH98" s="1079">
        <v>0.46483342011439577</v>
      </c>
      <c r="AI98" s="1079">
        <v>-0.44396380201583874</v>
      </c>
      <c r="AJ98" s="1079">
        <v>-0.71455411103666833</v>
      </c>
      <c r="AK98" s="1079"/>
      <c r="AL98" s="1079"/>
      <c r="AM98" s="1079">
        <v>-6.3963743200018436E-2</v>
      </c>
      <c r="AN98" s="1079">
        <v>0.50202347692424298</v>
      </c>
      <c r="AO98" s="1079">
        <v>0.83670022844228797</v>
      </c>
      <c r="AP98" s="1079">
        <v>1.274759962166514</v>
      </c>
      <c r="AQ98" s="1079">
        <v>0.37117513761581883</v>
      </c>
      <c r="AR98" s="1079">
        <v>0.13881502991951006</v>
      </c>
      <c r="AS98" s="1079">
        <v>0.12658196341197003</v>
      </c>
      <c r="AT98" s="1079">
        <v>0.63657213094729892</v>
      </c>
      <c r="AU98" s="1079">
        <v>0.1663333997752845</v>
      </c>
      <c r="AV98" s="1079">
        <v>0.28850522240119164</v>
      </c>
      <c r="AW98" s="1079"/>
      <c r="AX98" s="1079">
        <v>0.23226549061613772</v>
      </c>
      <c r="AY98" s="1079">
        <v>0.2979651826763664</v>
      </c>
      <c r="AZ98" s="1079">
        <v>1.1882819318831468</v>
      </c>
      <c r="BA98" s="1079">
        <v>1.7185126051756514</v>
      </c>
      <c r="BB98" s="1079">
        <v>-7.9225001960511521E-2</v>
      </c>
      <c r="BC98" s="1079">
        <v>0.72364452887748743</v>
      </c>
      <c r="BD98" s="1079">
        <v>0.35842590234107019</v>
      </c>
      <c r="BE98" s="1079">
        <v>1.0028454292580453</v>
      </c>
      <c r="BF98" s="1079">
        <v>9.7294893058255505E-2</v>
      </c>
      <c r="BG98" s="1079">
        <v>0.38465796415980136</v>
      </c>
      <c r="BH98" s="1079">
        <v>0.10912984871951764</v>
      </c>
      <c r="BI98" s="1079">
        <v>0.59108270593757395</v>
      </c>
      <c r="BJ98" s="1079">
        <v>0.30325360394578582</v>
      </c>
      <c r="BK98" s="1079">
        <v>0.65515542331913768</v>
      </c>
      <c r="BL98" s="1079">
        <v>-0.31253749639120759</v>
      </c>
      <c r="BM98" s="1079">
        <v>0.64587153087371385</v>
      </c>
      <c r="BN98" s="1182">
        <v>-0.24058367942801526</v>
      </c>
      <c r="BO98" s="1079">
        <v>-0.21268204409971675</v>
      </c>
      <c r="BP98" s="1079">
        <v>0.19604462530181488</v>
      </c>
      <c r="BQ98" s="1079">
        <v>-0.25722113210389042</v>
      </c>
      <c r="BR98" s="1079">
        <v>0.79192392635303865</v>
      </c>
      <c r="BS98" s="1079">
        <v>-7.0462328606568717E-2</v>
      </c>
      <c r="BT98" s="1079">
        <v>-0.33819681769339499</v>
      </c>
      <c r="BU98" s="1079">
        <v>0.38326478005307602</v>
      </c>
      <c r="BV98" s="1079">
        <v>-0.18922591601208272</v>
      </c>
      <c r="BW98" s="1079">
        <v>0.53755827520299082</v>
      </c>
      <c r="BX98" s="1079">
        <v>0.49502039545670384</v>
      </c>
      <c r="BY98" s="1079">
        <v>0.84335275464761172</v>
      </c>
      <c r="BZ98" s="1079">
        <v>0.80205665771292423</v>
      </c>
      <c r="CA98" s="1079">
        <v>-0.73209443709779098</v>
      </c>
      <c r="CB98" s="1079">
        <v>-1.3954772158946227</v>
      </c>
      <c r="CC98" s="1181">
        <v>-1.0371817149809714</v>
      </c>
      <c r="CD98" s="1182">
        <v>-0.46821968352069282</v>
      </c>
      <c r="CE98" s="1079">
        <v>0.28981723950743565</v>
      </c>
      <c r="CF98" s="1079">
        <v>0.69820517973164109</v>
      </c>
      <c r="CG98" s="1079">
        <v>0.51980273571838398</v>
      </c>
      <c r="CH98" s="1079">
        <v>0.29925867877418599</v>
      </c>
      <c r="CI98" s="1079">
        <v>0.22449986130672378</v>
      </c>
      <c r="CJ98" s="1079">
        <v>-4.5822484433611834E-3</v>
      </c>
      <c r="CK98" s="1079">
        <v>0.51917629163754919</v>
      </c>
      <c r="CL98" s="1079">
        <v>-2.8107112297703494E-2</v>
      </c>
      <c r="CM98" s="1079">
        <v>0.35438841520347408</v>
      </c>
      <c r="CN98" s="1079">
        <v>0.35363315466710876</v>
      </c>
      <c r="CO98" s="1079">
        <v>0.67991445757287905</v>
      </c>
      <c r="CP98" s="1079">
        <v>0.38416198241795985</v>
      </c>
      <c r="CQ98" s="1079">
        <v>0.41251642711561087</v>
      </c>
      <c r="CR98" s="1079">
        <v>0.6830060975818617</v>
      </c>
      <c r="CS98" s="1079">
        <v>1.4796845071154316</v>
      </c>
      <c r="CT98" s="1181">
        <v>3.3319829083573116</v>
      </c>
      <c r="CU98" s="1079">
        <v>1.1485915814862757</v>
      </c>
      <c r="CV98" s="1079">
        <v>0.55029766573911321</v>
      </c>
      <c r="CW98" s="1079">
        <v>0.91268402596033027</v>
      </c>
      <c r="CX98" s="1079">
        <v>2.611573273056691</v>
      </c>
      <c r="CY98" s="1079">
        <v>1.3941008784113211</v>
      </c>
      <c r="CZ98" s="1079">
        <v>1.3123144889859697</v>
      </c>
      <c r="DA98" s="1079">
        <v>0.96974356129769257</v>
      </c>
      <c r="DB98" s="1079">
        <v>3.6761589286949845</v>
      </c>
      <c r="DC98" s="1079">
        <v>0.99654354008075452</v>
      </c>
      <c r="DD98" s="1079">
        <v>0.95563912431330922</v>
      </c>
      <c r="DE98" s="1079">
        <v>1.0708144533653658</v>
      </c>
      <c r="DF98" s="1079">
        <v>3.0229971177594317</v>
      </c>
      <c r="DG98" s="1079">
        <v>1.3094346466387932</v>
      </c>
      <c r="DH98" s="1079">
        <v>1.345435033111428</v>
      </c>
      <c r="DI98" s="1079">
        <v>1.1994669585105766</v>
      </c>
      <c r="DJ98" s="1079">
        <v>3.8543366382607971</v>
      </c>
      <c r="DK98" s="1181">
        <v>13.165065957771906</v>
      </c>
      <c r="DL98" s="1182">
        <v>1.0974930353043912</v>
      </c>
      <c r="DM98" s="1079">
        <v>0.94142137549054328</v>
      </c>
      <c r="DN98" s="1079">
        <v>0.73550325458004207</v>
      </c>
      <c r="DO98" s="1079">
        <v>2.7744176653749766</v>
      </c>
      <c r="DP98" s="1079">
        <v>1.2970480395347774</v>
      </c>
      <c r="DQ98" s="1079">
        <v>1.3900584650012808</v>
      </c>
      <c r="DR98" s="1079">
        <v>0.98486217974766643</v>
      </c>
      <c r="DS98" s="1079">
        <v>3.6719686842837254</v>
      </c>
      <c r="DT98" s="1079">
        <v>6.4463863496587015</v>
      </c>
      <c r="DU98" s="1079">
        <v>0.77285886391585668</v>
      </c>
      <c r="DV98" s="1079">
        <v>1.0491944102285229</v>
      </c>
      <c r="DW98" s="1079">
        <v>1.5472026982099365</v>
      </c>
      <c r="DX98" s="1079">
        <v>3.3692559723543152</v>
      </c>
      <c r="DY98" s="1079">
        <v>1.0883070198718787</v>
      </c>
      <c r="DZ98" s="1079">
        <v>1.2068186668255578</v>
      </c>
      <c r="EA98" s="1079">
        <v>1.5328745533336201</v>
      </c>
      <c r="EB98" s="1079">
        <v>3.8280002400310571</v>
      </c>
      <c r="EC98" s="1176">
        <v>13.204992600967048</v>
      </c>
      <c r="ED98" s="1182">
        <v>1.1927386710683059</v>
      </c>
      <c r="EE98" s="930">
        <v>0.97497143970017075</v>
      </c>
      <c r="EF98" s="930">
        <v>1.8852707513035698</v>
      </c>
      <c r="EG98" s="930">
        <v>4.0529808620720447</v>
      </c>
      <c r="EH98" s="930">
        <v>0.6820530856608471</v>
      </c>
      <c r="EI98" s="930">
        <v>1.4029887610899061</v>
      </c>
      <c r="EJ98" s="930">
        <v>1.5473842939648073</v>
      </c>
      <c r="EK98" s="930">
        <v>3.6329201219523397</v>
      </c>
      <c r="EL98" s="930">
        <v>1.6755579414296866</v>
      </c>
      <c r="EM98" s="930">
        <v>1.0344145724272165</v>
      </c>
      <c r="EN98" s="930">
        <v>0.64953572729045805</v>
      </c>
      <c r="EO98" s="930">
        <v>3.3595082411473611</v>
      </c>
      <c r="EP98" s="930">
        <v>1.8239030049576146</v>
      </c>
      <c r="EQ98" s="930">
        <v>1.6198246423133753</v>
      </c>
      <c r="ER98" s="930">
        <v>1.9881423786571768</v>
      </c>
      <c r="ES98" s="930">
        <v>5.4318700259281671</v>
      </c>
      <c r="ET98" s="1084">
        <v>16.477279251099912</v>
      </c>
      <c r="EU98" s="1085">
        <v>0.85229837511528406</v>
      </c>
      <c r="EV98" s="930">
        <v>0.6981722497307824</v>
      </c>
      <c r="EW98" s="930">
        <v>1.1766699746660365</v>
      </c>
      <c r="EX98" s="930">
        <v>2.7271405995121034</v>
      </c>
      <c r="EY98" s="930">
        <v>1.2174057299002312</v>
      </c>
      <c r="EZ98" s="930">
        <v>1.2774363778282345</v>
      </c>
      <c r="FA98" s="930">
        <v>1.0077072305659245</v>
      </c>
      <c r="FB98" s="930">
        <v>3.5025493382943904</v>
      </c>
      <c r="FC98" s="930">
        <v>1.361142863323233</v>
      </c>
      <c r="FD98" s="930">
        <v>1.287608711581951</v>
      </c>
      <c r="FE98" s="930">
        <v>1.2634012486301918</v>
      </c>
      <c r="FF98" s="930">
        <v>3.9121528235353766</v>
      </c>
      <c r="FG98" s="930">
        <v>1.1084338503494515</v>
      </c>
      <c r="FH98" s="930">
        <v>1.3438359761738139</v>
      </c>
      <c r="FI98" s="930">
        <v>1.3005801433814401</v>
      </c>
      <c r="FJ98" s="930">
        <v>3.7528499699047035</v>
      </c>
      <c r="FK98" s="1084">
        <v>13.894692731246577</v>
      </c>
      <c r="FL98" s="1085">
        <v>1.0609382388279094</v>
      </c>
      <c r="FM98" s="930">
        <v>0.3150758642092743</v>
      </c>
      <c r="FN98" s="930">
        <v>0.94966160751417572</v>
      </c>
      <c r="FO98" s="930">
        <f t="shared" si="11"/>
        <v>2.3256757105513595</v>
      </c>
      <c r="FP98" s="930">
        <v>1.1840001041850967</v>
      </c>
      <c r="FQ98" s="930">
        <v>0.99718033187576505</v>
      </c>
      <c r="FR98" s="930">
        <v>1.0130783851210265</v>
      </c>
      <c r="FS98" s="930">
        <f t="shared" si="12"/>
        <v>3.1942588211818883</v>
      </c>
      <c r="FT98" s="930">
        <v>1.3875316514014262</v>
      </c>
      <c r="FU98" s="930">
        <v>1.589529022549804</v>
      </c>
      <c r="FV98" s="930">
        <v>1.198256539989236</v>
      </c>
      <c r="FW98" s="930">
        <f t="shared" si="13"/>
        <v>4.175317213940466</v>
      </c>
      <c r="FX98" s="930">
        <v>3.9912610981385535</v>
      </c>
      <c r="FY98" s="930">
        <v>1.2436623687322954</v>
      </c>
      <c r="FZ98" s="930">
        <v>-2.2664845405777494</v>
      </c>
      <c r="GA98" s="930">
        <v>2.9684389262930972</v>
      </c>
      <c r="GB98" s="1084">
        <v>12.663690671966815</v>
      </c>
      <c r="GC98" s="1085">
        <v>1.0408837639486017</v>
      </c>
      <c r="GD98" s="930">
        <v>1.3749445476957805</v>
      </c>
      <c r="GE98" s="930">
        <v>0.77281210406208856</v>
      </c>
      <c r="GF98" s="930">
        <v>3.1886404157064709</v>
      </c>
      <c r="GG98" s="930">
        <v>1.2795924694753302</v>
      </c>
      <c r="GH98" s="930">
        <v>1.0652924864314388</v>
      </c>
      <c r="GI98" s="930">
        <v>0.80784683294576298</v>
      </c>
      <c r="GJ98" s="930">
        <v>3.1527317888525315</v>
      </c>
      <c r="GK98" s="930">
        <v>2.1118522150486463</v>
      </c>
      <c r="GL98" s="930">
        <v>0.9067740599543388</v>
      </c>
      <c r="GM98" s="930">
        <v>-0.11771854081768919</v>
      </c>
      <c r="GN98" s="930">
        <v>2.9009077341852958</v>
      </c>
      <c r="GO98" s="930">
        <v>1.5939956192004112</v>
      </c>
      <c r="GP98" s="930">
        <v>2.112598576992327</v>
      </c>
      <c r="GQ98" s="930">
        <v>2.0461146091128062</v>
      </c>
      <c r="GR98" s="930">
        <v>5.7527088053055451</v>
      </c>
      <c r="GS98" s="1084">
        <f t="shared" si="14"/>
        <v>14.994988744049843</v>
      </c>
      <c r="GT98" s="1085">
        <v>1.4749870412748656</v>
      </c>
      <c r="GU98" s="930">
        <v>0.47415912425019352</v>
      </c>
      <c r="GV98" s="930">
        <v>1.0673118853026669</v>
      </c>
      <c r="GW98" s="930">
        <v>3.0164580508277261</v>
      </c>
      <c r="GX98" s="930">
        <v>1.4294791271766436</v>
      </c>
      <c r="GY98" s="930">
        <v>1.0917021652946926</v>
      </c>
      <c r="GZ98" s="930">
        <v>0.64735789119404419</v>
      </c>
      <c r="HA98" s="930">
        <v>3.1685391836653807</v>
      </c>
      <c r="HB98" s="930">
        <v>2.1899954507079626</v>
      </c>
      <c r="HC98" s="930">
        <v>1.3617047748633755</v>
      </c>
      <c r="HD98" s="930">
        <v>1.196366635921575</v>
      </c>
      <c r="HE98" s="930">
        <v>4.7480668614929131</v>
      </c>
      <c r="HF98" s="930">
        <v>1.0194612793953837</v>
      </c>
      <c r="HG98" s="930">
        <v>1.1473441410289016</v>
      </c>
      <c r="HH98" s="930">
        <v>1.2303531801157273</v>
      </c>
      <c r="HI98" s="930">
        <v>3.3971586005400125</v>
      </c>
      <c r="HJ98" s="1073">
        <v>14.330222696526032</v>
      </c>
      <c r="HK98" s="1085">
        <v>1.4167057594319656</v>
      </c>
      <c r="HL98" s="930">
        <v>1.0539827345699011</v>
      </c>
      <c r="HM98" s="930">
        <v>0.3327628925202909</v>
      </c>
      <c r="HN98" s="930">
        <v>2.8034513865221578</v>
      </c>
      <c r="HO98" s="930">
        <v>0.65549913631085199</v>
      </c>
      <c r="HP98" s="930">
        <v>1.2881263658780859</v>
      </c>
      <c r="HQ98" s="930">
        <v>1.3732912797111927</v>
      </c>
      <c r="HR98" s="930">
        <v>3.3169167819001304</v>
      </c>
      <c r="HS98" s="930">
        <v>0.77349880286309514</v>
      </c>
      <c r="HT98" s="930">
        <v>0.3205652957201543</v>
      </c>
      <c r="HU98" s="930">
        <v>1.0177541629110409</v>
      </c>
      <c r="HV98" s="930">
        <v>2.1118182614942906</v>
      </c>
      <c r="HW98" s="930">
        <v>0.70941031840668778</v>
      </c>
      <c r="HX98" s="930">
        <v>1.2177287516194462</v>
      </c>
      <c r="HY98" s="930">
        <v>2.9432218426318815</v>
      </c>
      <c r="HZ98" s="930">
        <v>4.8703609126580156</v>
      </c>
      <c r="IA98" s="1084">
        <v>13.102547342574596</v>
      </c>
      <c r="IB98" s="1085">
        <v>0.67146456272472943</v>
      </c>
      <c r="IC98" s="930">
        <v>1.5292766097479205</v>
      </c>
      <c r="ID98" s="930">
        <v>0.17529829839700301</v>
      </c>
      <c r="IE98" s="1084">
        <v>2.3760394708696526</v>
      </c>
    </row>
    <row r="99" spans="1:239" s="1053" customFormat="1" ht="21" customHeight="1">
      <c r="A99" s="1151" t="s">
        <v>930</v>
      </c>
      <c r="B99" s="1068">
        <v>761.89690000000007</v>
      </c>
      <c r="C99" s="1068">
        <v>95.785499999999985</v>
      </c>
      <c r="D99" s="1068">
        <v>-117.0462</v>
      </c>
      <c r="E99" s="1068">
        <v>740.63619999999992</v>
      </c>
      <c r="F99" s="1068">
        <v>1027.5071</v>
      </c>
      <c r="G99" s="1068">
        <v>816.67790000000002</v>
      </c>
      <c r="H99" s="1068">
        <v>827.06809999999996</v>
      </c>
      <c r="I99" s="1068">
        <v>2671.2531000000004</v>
      </c>
      <c r="J99" s="1068">
        <v>686.15844811814588</v>
      </c>
      <c r="K99" s="1068">
        <v>134.52028179014872</v>
      </c>
      <c r="L99" s="1068">
        <v>506.28342267000994</v>
      </c>
      <c r="M99" s="1068">
        <v>1326.9621525783045</v>
      </c>
      <c r="N99" s="1068">
        <v>355.65120000000002</v>
      </c>
      <c r="O99" s="1068">
        <v>1579.8488</v>
      </c>
      <c r="P99" s="1068">
        <v>156.66989999999996</v>
      </c>
      <c r="Q99" s="1068">
        <v>2092.1698999999999</v>
      </c>
      <c r="R99" s="1068">
        <v>6831.0213525783047</v>
      </c>
      <c r="S99" s="1068"/>
      <c r="T99" s="1068">
        <v>1433.9913000000001</v>
      </c>
      <c r="U99" s="1068">
        <v>956.48</v>
      </c>
      <c r="V99" s="1068">
        <v>-407.14330000000001</v>
      </c>
      <c r="W99" s="1068">
        <v>1983.328</v>
      </c>
      <c r="X99" s="1068">
        <v>931.9858999999999</v>
      </c>
      <c r="Y99" s="1068">
        <v>560.72749999999996</v>
      </c>
      <c r="Z99" s="1068">
        <v>-134.78440000000001</v>
      </c>
      <c r="AA99" s="1068">
        <v>1357.9289999999999</v>
      </c>
      <c r="AB99" s="1068">
        <v>964.20780000000002</v>
      </c>
      <c r="AC99" s="1068">
        <v>-513.5841999999999</v>
      </c>
      <c r="AD99" s="1068">
        <v>1314.1051</v>
      </c>
      <c r="AE99" s="1068">
        <v>1764.7287000000001</v>
      </c>
      <c r="AF99" s="1068">
        <v>1154.5645</v>
      </c>
      <c r="AG99" s="1068">
        <v>605.03610000000003</v>
      </c>
      <c r="AH99" s="1068">
        <v>192.33610000000004</v>
      </c>
      <c r="AI99" s="1068">
        <v>1951.9367</v>
      </c>
      <c r="AJ99" s="1068">
        <v>7057.9224000000004</v>
      </c>
      <c r="AK99" s="1068"/>
      <c r="AL99" s="1068"/>
      <c r="AM99" s="1068">
        <v>1460.7260999999999</v>
      </c>
      <c r="AN99" s="1068">
        <v>585.54099999999994</v>
      </c>
      <c r="AO99" s="1068">
        <v>122.06590000000003</v>
      </c>
      <c r="AP99" s="1068">
        <v>2168.3329999999996</v>
      </c>
      <c r="AQ99" s="1068">
        <v>464.79289999999997</v>
      </c>
      <c r="AR99" s="1068">
        <v>674.9671826899862</v>
      </c>
      <c r="AS99" s="1068">
        <v>460.10201535000562</v>
      </c>
      <c r="AT99" s="1068">
        <v>1599.8620603499785</v>
      </c>
      <c r="AU99" s="1068">
        <v>2399.04996527</v>
      </c>
      <c r="AV99" s="1068">
        <v>3576.9194652699998</v>
      </c>
      <c r="AW99" s="1068"/>
      <c r="AX99" s="1068">
        <v>548.06050000000005</v>
      </c>
      <c r="AY99" s="1068">
        <v>468.44330000000002</v>
      </c>
      <c r="AZ99" s="1068">
        <v>-590.53580000000022</v>
      </c>
      <c r="BA99" s="1068">
        <v>425.96799999999985</v>
      </c>
      <c r="BB99" s="916">
        <v>1191.3627999999999</v>
      </c>
      <c r="BC99" s="916">
        <v>21.848100000000073</v>
      </c>
      <c r="BD99" s="916">
        <v>134.7731</v>
      </c>
      <c r="BE99" s="1068">
        <v>1347.9839999999999</v>
      </c>
      <c r="BF99" s="1068">
        <v>1249.2104999999999</v>
      </c>
      <c r="BG99" s="1068">
        <v>291.1268</v>
      </c>
      <c r="BH99" s="1068">
        <v>1376.3751999999999</v>
      </c>
      <c r="BI99" s="1068">
        <v>2916.7124999999996</v>
      </c>
      <c r="BJ99" s="908">
        <v>-2536.5060999999996</v>
      </c>
      <c r="BK99" s="908">
        <v>345.02809999999999</v>
      </c>
      <c r="BL99" s="908">
        <v>1661.9571807299999</v>
      </c>
      <c r="BM99" s="908">
        <v>-529.52081926999995</v>
      </c>
      <c r="BN99" s="2667">
        <v>1259.6723000000002</v>
      </c>
      <c r="BO99" s="1183">
        <v>1616.0467644362441</v>
      </c>
      <c r="BP99" s="1183">
        <v>659.28300000000013</v>
      </c>
      <c r="BQ99" s="1183">
        <v>3535.0020644362439</v>
      </c>
      <c r="BR99" s="1069">
        <v>-152.68927007695697</v>
      </c>
      <c r="BS99" s="1069">
        <v>1168.8980052438919</v>
      </c>
      <c r="BT99" s="1069">
        <v>1339.6583000000001</v>
      </c>
      <c r="BU99" s="1069">
        <v>2355.8670351669352</v>
      </c>
      <c r="BV99" s="1069">
        <v>2053.9435999999996</v>
      </c>
      <c r="BW99" s="1069">
        <v>1097.2783251106839</v>
      </c>
      <c r="BX99" s="1069">
        <v>-1585.8127734415002</v>
      </c>
      <c r="BY99" s="1069">
        <v>1565.4091516691828</v>
      </c>
      <c r="BZ99" s="1069">
        <v>-207.80454938519995</v>
      </c>
      <c r="CA99" s="1069">
        <v>2804.0503944795601</v>
      </c>
      <c r="CB99" s="1069">
        <v>1212.0210758571679</v>
      </c>
      <c r="CC99" s="1071">
        <v>3808.2669209515275</v>
      </c>
      <c r="CD99" s="1072">
        <v>2698.9810929299765</v>
      </c>
      <c r="CE99" s="1069">
        <v>375.93730755999616</v>
      </c>
      <c r="CF99" s="1069">
        <v>-146.49348851002787</v>
      </c>
      <c r="CG99" s="1069">
        <v>2928.4249119799442</v>
      </c>
      <c r="CH99" s="1069">
        <v>826.82777442008683</v>
      </c>
      <c r="CI99" s="1069">
        <v>983.62550183999531</v>
      </c>
      <c r="CJ99" s="1069">
        <v>2139.998711289893</v>
      </c>
      <c r="CK99" s="1069">
        <v>3950.4519875499736</v>
      </c>
      <c r="CL99" s="1069">
        <v>2013.7380699100775</v>
      </c>
      <c r="CM99" s="1069">
        <v>396.88160693000532</v>
      </c>
      <c r="CN99" s="1069">
        <v>-441.70549893998162</v>
      </c>
      <c r="CO99" s="1069">
        <v>1968.9141779001011</v>
      </c>
      <c r="CP99" s="1069">
        <v>2635.3676458299547</v>
      </c>
      <c r="CQ99" s="1069">
        <v>733.64922975004413</v>
      </c>
      <c r="CR99" s="1069">
        <v>27.764480779997029</v>
      </c>
      <c r="CS99" s="1069">
        <v>3396.7813563599962</v>
      </c>
      <c r="CT99" s="1071">
        <v>11969.830975630019</v>
      </c>
      <c r="CU99" s="1069">
        <v>-607.50123273999498</v>
      </c>
      <c r="CV99" s="1069">
        <v>1556.292564037974</v>
      </c>
      <c r="CW99" s="1069">
        <v>208.61106469214519</v>
      </c>
      <c r="CX99" s="1069">
        <v>1157.4023963779782</v>
      </c>
      <c r="CY99" s="1069">
        <v>-962.45936392475778</v>
      </c>
      <c r="CZ99" s="1069">
        <v>520.70082888054867</v>
      </c>
      <c r="DA99" s="1069">
        <v>841.83767945999671</v>
      </c>
      <c r="DB99" s="1069">
        <v>400.07914441578941</v>
      </c>
      <c r="DC99" s="1069">
        <v>441.39498779331461</v>
      </c>
      <c r="DD99" s="1069">
        <v>1397.3340062174229</v>
      </c>
      <c r="DE99" s="1069">
        <v>851.88814265976907</v>
      </c>
      <c r="DF99" s="1069">
        <v>2690.6171366704984</v>
      </c>
      <c r="DG99" s="1069">
        <v>-300.29470052999295</v>
      </c>
      <c r="DH99" s="1069">
        <v>68.178408840782595</v>
      </c>
      <c r="DI99" s="1069">
        <v>2912.2701577089674</v>
      </c>
      <c r="DJ99" s="1069">
        <v>2680.1538660197584</v>
      </c>
      <c r="DK99" s="1071">
        <v>6928.2525434840136</v>
      </c>
      <c r="DL99" s="1072">
        <v>-218.51104850004231</v>
      </c>
      <c r="DM99" s="1069">
        <v>-109.8050962499974</v>
      </c>
      <c r="DN99" s="1069">
        <v>1213.8108227632865</v>
      </c>
      <c r="DO99" s="1069">
        <v>885.49467801325045</v>
      </c>
      <c r="DP99" s="1069">
        <v>27.210876189948067</v>
      </c>
      <c r="DQ99" s="1069">
        <v>-558.94370587148751</v>
      </c>
      <c r="DR99" s="1069">
        <v>119.17752524001571</v>
      </c>
      <c r="DS99" s="1069">
        <v>-412.5553044415301</v>
      </c>
      <c r="DT99" s="1069">
        <v>472.93937357172035</v>
      </c>
      <c r="DU99" s="1069">
        <v>1252.4689455199914</v>
      </c>
      <c r="DV99" s="1069">
        <v>632.2163662737089</v>
      </c>
      <c r="DW99" s="1069">
        <v>-1043.6229287512069</v>
      </c>
      <c r="DX99" s="1069">
        <v>841.06238304249564</v>
      </c>
      <c r="DY99" s="1069">
        <v>302.21994085996084</v>
      </c>
      <c r="DZ99" s="1069">
        <v>-425.20439231001683</v>
      </c>
      <c r="EA99" s="1069">
        <v>3250.4453640696283</v>
      </c>
      <c r="EB99" s="1069">
        <v>3127.4609126195719</v>
      </c>
      <c r="EC99" s="1173">
        <v>6244.6238143349183</v>
      </c>
      <c r="ED99" s="1072">
        <v>-274.99636400595409</v>
      </c>
      <c r="EE99" s="908">
        <v>-649.5435310900084</v>
      </c>
      <c r="EF99" s="908">
        <v>-3854.2433914265771</v>
      </c>
      <c r="EG99" s="908">
        <v>-4778.7832865225337</v>
      </c>
      <c r="EH99" s="908">
        <v>1493.0778292354339</v>
      </c>
      <c r="EI99" s="908">
        <v>-2129.7976332365165</v>
      </c>
      <c r="EJ99" s="908">
        <v>-2444.4668159099692</v>
      </c>
      <c r="EK99" s="908">
        <v>-3083.1866199110518</v>
      </c>
      <c r="EL99" s="908">
        <v>-2135.0266749135835</v>
      </c>
      <c r="EM99" s="908">
        <v>-256.31952311644091</v>
      </c>
      <c r="EN99" s="908">
        <v>2114.8563996800203</v>
      </c>
      <c r="EO99" s="908">
        <v>-276.48979835000318</v>
      </c>
      <c r="EP99" s="908">
        <v>-2474.4371196597276</v>
      </c>
      <c r="EQ99" s="908">
        <v>-1444.0481745507923</v>
      </c>
      <c r="ER99" s="908">
        <v>-755.48355392370559</v>
      </c>
      <c r="ES99" s="908">
        <v>-4673.9688481342273</v>
      </c>
      <c r="ET99" s="1073">
        <v>-12812.428552917816</v>
      </c>
      <c r="EU99" s="1077">
        <v>521.73085848886421</v>
      </c>
      <c r="EV99" s="908">
        <v>429.56983398903049</v>
      </c>
      <c r="EW99" s="908">
        <v>678.15778742997009</v>
      </c>
      <c r="EX99" s="908">
        <v>1629.4584799078639</v>
      </c>
      <c r="EY99" s="908">
        <v>51.340433956222114</v>
      </c>
      <c r="EZ99" s="908">
        <v>-1697.4657165488006</v>
      </c>
      <c r="FA99" s="908">
        <v>1157.2111814603959</v>
      </c>
      <c r="FB99" s="908">
        <v>-488.91410113218444</v>
      </c>
      <c r="FC99" s="908">
        <v>-189.25419141508883</v>
      </c>
      <c r="FD99" s="908">
        <v>-961.77537367999594</v>
      </c>
      <c r="FE99" s="908">
        <v>1638.2502664580497</v>
      </c>
      <c r="FF99" s="908">
        <v>487.22070136295952</v>
      </c>
      <c r="FG99" s="908">
        <v>1985.0488364556886</v>
      </c>
      <c r="FH99" s="908">
        <v>-1500.8675244293008</v>
      </c>
      <c r="FI99" s="908">
        <v>3007.5316713039774</v>
      </c>
      <c r="FJ99" s="908">
        <v>3491.7129833303698</v>
      </c>
      <c r="FK99" s="1073">
        <v>5119.478063468996</v>
      </c>
      <c r="FL99" s="1077">
        <v>-1310.8454761797648</v>
      </c>
      <c r="FM99" s="908">
        <v>3496.3163233066502</v>
      </c>
      <c r="FN99" s="908">
        <v>1156.1656534150034</v>
      </c>
      <c r="FO99" s="908">
        <f t="shared" si="11"/>
        <v>3341.6365005418893</v>
      </c>
      <c r="FP99" s="908">
        <v>1488.6221911428047</v>
      </c>
      <c r="FQ99" s="908">
        <v>-56.307372660003239</v>
      </c>
      <c r="FR99" s="908">
        <v>2735.3593959482887</v>
      </c>
      <c r="FS99" s="908">
        <f t="shared" si="12"/>
        <v>4167.6742144310901</v>
      </c>
      <c r="FT99" s="908">
        <v>-1249.9313003450434</v>
      </c>
      <c r="FU99" s="908">
        <v>-1939.6892479974149</v>
      </c>
      <c r="FV99" s="908">
        <v>3156.9717774485161</v>
      </c>
      <c r="FW99" s="908">
        <f t="shared" si="13"/>
        <v>-32.648770893942128</v>
      </c>
      <c r="FX99" s="908">
        <v>-16730.159940700025</v>
      </c>
      <c r="FY99" s="908">
        <v>1595.2624399205324</v>
      </c>
      <c r="FZ99" s="908">
        <v>25914.242413579839</v>
      </c>
      <c r="GA99" s="908">
        <v>10779.344912800359</v>
      </c>
      <c r="GB99" s="1073">
        <v>18256.006856879379</v>
      </c>
      <c r="GC99" s="1077">
        <v>-485.53487718516408</v>
      </c>
      <c r="GD99" s="908">
        <v>-3373.926447463331</v>
      </c>
      <c r="GE99" s="908">
        <v>4834.4223819333147</v>
      </c>
      <c r="GF99" s="908">
        <v>974.95925728481598</v>
      </c>
      <c r="GG99" s="908">
        <v>-2059.0488624031732</v>
      </c>
      <c r="GH99" s="908">
        <v>456.12384783851303</v>
      </c>
      <c r="GI99" s="908">
        <v>6314.1609918195882</v>
      </c>
      <c r="GJ99" s="908">
        <v>4711.2359772549353</v>
      </c>
      <c r="GK99" s="908">
        <v>-7748.3141618069221</v>
      </c>
      <c r="GL99" s="908">
        <v>1900.4445782357643</v>
      </c>
      <c r="GM99" s="908">
        <v>12341.167936402837</v>
      </c>
      <c r="GN99" s="908">
        <v>6493.298352831679</v>
      </c>
      <c r="GO99" s="908">
        <v>-2473.5135484396214</v>
      </c>
      <c r="GP99" s="908">
        <v>-5463.4074019861146</v>
      </c>
      <c r="GQ99" s="908">
        <v>2914.2435955111869</v>
      </c>
      <c r="GR99" s="908">
        <v>-5022.6773549145491</v>
      </c>
      <c r="GS99" s="1073">
        <f t="shared" si="14"/>
        <v>7156.8162324568812</v>
      </c>
      <c r="GT99" s="1077">
        <v>-7489.0567010269169</v>
      </c>
      <c r="GU99" s="908">
        <v>5079.5792483503019</v>
      </c>
      <c r="GV99" s="908">
        <v>-1160.6334413142854</v>
      </c>
      <c r="GW99" s="908">
        <v>-3570.1108939909</v>
      </c>
      <c r="GX99" s="908">
        <v>-726.80114210724832</v>
      </c>
      <c r="GY99" s="908">
        <v>447.38215203145791</v>
      </c>
      <c r="GZ99" s="908">
        <v>5964.700496598688</v>
      </c>
      <c r="HA99" s="908">
        <v>5685.2815065228979</v>
      </c>
      <c r="HB99" s="908">
        <v>-6318.4442317752382</v>
      </c>
      <c r="HC99" s="908">
        <v>-2356.7617470904083</v>
      </c>
      <c r="HD99" s="908">
        <v>2551.8821877778837</v>
      </c>
      <c r="HE99" s="908">
        <v>-6123.3237910877624</v>
      </c>
      <c r="HF99" s="908">
        <v>6731.6424714166506</v>
      </c>
      <c r="HG99" s="908">
        <v>975.29045922699549</v>
      </c>
      <c r="HH99" s="908">
        <v>12623.915240360468</v>
      </c>
      <c r="HI99" s="908">
        <v>20330.848171004112</v>
      </c>
      <c r="HJ99" s="1073">
        <v>16322.694992448347</v>
      </c>
      <c r="HK99" s="1077">
        <v>-6794.0324150372962</v>
      </c>
      <c r="HL99" s="908">
        <v>527.40096310206991</v>
      </c>
      <c r="HM99" s="908">
        <v>9949.7207232383971</v>
      </c>
      <c r="HN99" s="908">
        <v>3683.0892713031712</v>
      </c>
      <c r="HO99" s="908">
        <v>9591.5883481407218</v>
      </c>
      <c r="HP99" s="908">
        <v>-342.63100025732803</v>
      </c>
      <c r="HQ99" s="908">
        <v>85.810798399032592</v>
      </c>
      <c r="HR99" s="908">
        <v>9334.7681462824276</v>
      </c>
      <c r="HS99" s="908">
        <v>7936.9849006826034</v>
      </c>
      <c r="HT99" s="908">
        <v>12982.506997131808</v>
      </c>
      <c r="HU99" s="908">
        <v>7035.2371907476099</v>
      </c>
      <c r="HV99" s="908">
        <v>27954.72908856202</v>
      </c>
      <c r="HW99" s="908">
        <v>5825.6438323129478</v>
      </c>
      <c r="HX99" s="908">
        <v>-2459.4591650821972</v>
      </c>
      <c r="HY99" s="908">
        <v>-4716.1388206844022</v>
      </c>
      <c r="HZ99" s="908">
        <v>-1349.9541534536513</v>
      </c>
      <c r="IA99" s="1073">
        <v>39622.63235269396</v>
      </c>
      <c r="IB99" s="1077">
        <v>7193.8100463911251</v>
      </c>
      <c r="IC99" s="908">
        <v>-7914.4505903514291</v>
      </c>
      <c r="ID99" s="908">
        <v>20295.722853638865</v>
      </c>
      <c r="IE99" s="1073">
        <v>19575.082309678561</v>
      </c>
    </row>
    <row r="100" spans="1:239" ht="21" customHeight="1">
      <c r="A100" s="1171" t="s">
        <v>914</v>
      </c>
      <c r="B100" s="1079">
        <v>1.0164181752691472</v>
      </c>
      <c r="C100" s="1079">
        <v>0.12778385517416185</v>
      </c>
      <c r="D100" s="1079">
        <v>-0.15614696033831829</v>
      </c>
      <c r="E100" s="1079">
        <v>0.98805507010499061</v>
      </c>
      <c r="F100" s="1079">
        <v>1.3707588148187677</v>
      </c>
      <c r="G100" s="1079">
        <v>1.0894994597046386</v>
      </c>
      <c r="H100" s="1079">
        <v>1.1033606371483076</v>
      </c>
      <c r="I100" s="1079">
        <v>3.5636189116717141</v>
      </c>
      <c r="J100" s="1079">
        <v>0.91537833764877585</v>
      </c>
      <c r="K100" s="1079">
        <v>0.17945847968909498</v>
      </c>
      <c r="L100" s="1079">
        <v>0.67541378976508482</v>
      </c>
      <c r="M100" s="1079">
        <v>1.7702506071029558</v>
      </c>
      <c r="N100" s="1079">
        <v>0.47446097199802562</v>
      </c>
      <c r="O100" s="1079">
        <v>2.1076172307528114</v>
      </c>
      <c r="P100" s="1079">
        <v>0.20900745741005075</v>
      </c>
      <c r="Q100" s="1079">
        <v>2.791085660160888</v>
      </c>
      <c r="R100" s="1079">
        <v>9.1130102490405491</v>
      </c>
      <c r="S100" s="1079"/>
      <c r="T100" s="1079">
        <v>1.5343205187190381</v>
      </c>
      <c r="U100" s="1079">
        <v>1.0234001348155914</v>
      </c>
      <c r="V100" s="1079">
        <v>-0.4356290859288901</v>
      </c>
      <c r="W100" s="1079">
        <v>2.1220915676057395</v>
      </c>
      <c r="X100" s="1079">
        <v>0.99719230481163257</v>
      </c>
      <c r="Y100" s="1079">
        <v>0.59995880634703236</v>
      </c>
      <c r="Z100" s="1079">
        <v>-0.14421459218283561</v>
      </c>
      <c r="AA100" s="1079">
        <v>1.4529365189758292</v>
      </c>
      <c r="AB100" s="1079">
        <v>1.0316686104364388</v>
      </c>
      <c r="AC100" s="1079">
        <v>-0.54951712479001924</v>
      </c>
      <c r="AD100" s="1079">
        <v>1.4060464792801275</v>
      </c>
      <c r="AE100" s="1079">
        <v>1.8881979649265472</v>
      </c>
      <c r="AF100" s="1079">
        <v>1.2353436192636502</v>
      </c>
      <c r="AG100" s="1079">
        <v>0.64736745808412066</v>
      </c>
      <c r="AH100" s="1079">
        <v>0.20579289757224942</v>
      </c>
      <c r="AI100" s="1079">
        <v>2.08850397492002</v>
      </c>
      <c r="AJ100" s="1079">
        <v>7.5517300264281353</v>
      </c>
      <c r="AK100" s="1079"/>
      <c r="AL100" s="1079"/>
      <c r="AM100" s="1079">
        <v>1.2971479594283308</v>
      </c>
      <c r="AN100" s="1079">
        <v>0.51996970089849437</v>
      </c>
      <c r="AO100" s="1079">
        <v>0.10839645646146989</v>
      </c>
      <c r="AP100" s="1079">
        <v>1.9255141167882948</v>
      </c>
      <c r="AQ100" s="1079">
        <v>0.41274347175132714</v>
      </c>
      <c r="AR100" s="1079">
        <v>0.59938157037613349</v>
      </c>
      <c r="AS100" s="1079">
        <v>0.40857789173488607</v>
      </c>
      <c r="AT100" s="1079">
        <v>1.4207029003930167</v>
      </c>
      <c r="AU100" s="1184">
        <v>2.1166282569457313</v>
      </c>
      <c r="AV100" s="1184">
        <v>3.1558362362651424</v>
      </c>
      <c r="AW100" s="1184"/>
      <c r="AX100" s="1184">
        <v>0.39165082609192775</v>
      </c>
      <c r="AY100" s="1184">
        <v>0.3347553881774526</v>
      </c>
      <c r="AZ100" s="1184">
        <v>-0.42200420192087823</v>
      </c>
      <c r="BA100" s="1184">
        <v>0.30440201234850206</v>
      </c>
      <c r="BB100" s="1184">
        <v>0.85136262291333176</v>
      </c>
      <c r="BC100" s="1184">
        <v>1.5612923050537441E-2</v>
      </c>
      <c r="BD100" s="1184">
        <v>9.6310527669791909E-2</v>
      </c>
      <c r="BE100" s="1184">
        <v>0.96328607363366103</v>
      </c>
      <c r="BF100" s="1184">
        <v>0.89270130631145661</v>
      </c>
      <c r="BG100" s="1184">
        <v>0.2080428195746627</v>
      </c>
      <c r="BH100" s="1184">
        <v>0.98357477704093288</v>
      </c>
      <c r="BI100" s="1184">
        <v>2.0843189029270524</v>
      </c>
      <c r="BJ100" s="1184">
        <v>-1.8126186971186824</v>
      </c>
      <c r="BK100" s="1184">
        <v>0.2465613566201692</v>
      </c>
      <c r="BL100" s="1184">
        <v>1.1876552000414475</v>
      </c>
      <c r="BM100" s="1184">
        <v>-0.37840214045706605</v>
      </c>
      <c r="BN100" s="1186">
        <f t="shared" ref="BN100:CT100" si="27">BN99/BN59*100</f>
        <v>0.74646046398995591</v>
      </c>
      <c r="BO100" s="1184">
        <f t="shared" si="27"/>
        <v>0.95764193402565534</v>
      </c>
      <c r="BP100" s="1184">
        <f t="shared" si="27"/>
        <v>0.39067993642528309</v>
      </c>
      <c r="BQ100" s="1184">
        <f t="shared" si="27"/>
        <v>2.094782334440894</v>
      </c>
      <c r="BR100" s="1184">
        <f t="shared" si="27"/>
        <v>-9.0481074631817315E-2</v>
      </c>
      <c r="BS100" s="1184">
        <f t="shared" si="27"/>
        <v>0.69266915478834401</v>
      </c>
      <c r="BT100" s="1184">
        <f t="shared" si="27"/>
        <v>0.79385881249114976</v>
      </c>
      <c r="BU100" s="1184">
        <f t="shared" si="27"/>
        <v>1.3960468926476768</v>
      </c>
      <c r="BV100" s="1184">
        <f t="shared" si="27"/>
        <v>1.2171321800639738</v>
      </c>
      <c r="BW100" s="1184">
        <f t="shared" si="27"/>
        <v>0.65022854570053079</v>
      </c>
      <c r="BX100" s="1184">
        <f t="shared" si="27"/>
        <v>-0.93972578317737154</v>
      </c>
      <c r="BY100" s="1184">
        <f t="shared" si="27"/>
        <v>0.92763494258713253</v>
      </c>
      <c r="BZ100" s="1184">
        <f t="shared" si="27"/>
        <v>-0.12314145540336169</v>
      </c>
      <c r="CA100" s="1184">
        <f t="shared" si="27"/>
        <v>1.6616327583883768</v>
      </c>
      <c r="CB100" s="1184">
        <f t="shared" si="27"/>
        <v>0.71822315585565155</v>
      </c>
      <c r="CC100" s="1185">
        <f t="shared" si="27"/>
        <v>2.2567144588406665</v>
      </c>
      <c r="CD100" s="1186">
        <f t="shared" si="27"/>
        <v>1.3107323924359189</v>
      </c>
      <c r="CE100" s="1184">
        <f t="shared" si="27"/>
        <v>0.18609836520964118</v>
      </c>
      <c r="CF100" s="1184">
        <f t="shared" si="27"/>
        <v>-7.2517938968381698E-2</v>
      </c>
      <c r="CG100" s="1184">
        <f t="shared" si="27"/>
        <v>1.4496435384287629</v>
      </c>
      <c r="CH100" s="1184">
        <f t="shared" si="27"/>
        <v>0.40930041800905242</v>
      </c>
      <c r="CI100" s="1184">
        <f t="shared" si="27"/>
        <v>0.48691921283104567</v>
      </c>
      <c r="CJ100" s="1184">
        <f t="shared" si="27"/>
        <v>1.0593528594078971</v>
      </c>
      <c r="CK100" s="1184">
        <f t="shared" si="27"/>
        <v>1.9555724902479945</v>
      </c>
      <c r="CL100" s="1184">
        <f t="shared" si="27"/>
        <v>0.99685068556510936</v>
      </c>
      <c r="CM100" s="1184">
        <f t="shared" si="27"/>
        <v>0.19646631697936007</v>
      </c>
      <c r="CN100" s="1184">
        <f t="shared" si="27"/>
        <v>-0.21865526406612623</v>
      </c>
      <c r="CO100" s="1184">
        <f t="shared" si="27"/>
        <v>0.97466173847834314</v>
      </c>
      <c r="CP100" s="1184">
        <f t="shared" si="27"/>
        <v>1.3045728656155411</v>
      </c>
      <c r="CQ100" s="1184">
        <f t="shared" si="27"/>
        <v>0.36317470904907884</v>
      </c>
      <c r="CR100" s="1184">
        <f t="shared" si="27"/>
        <v>1.3744112063757748E-2</v>
      </c>
      <c r="CS100" s="1184">
        <f t="shared" si="27"/>
        <v>1.6814916867283778</v>
      </c>
      <c r="CT100" s="1185">
        <f t="shared" si="27"/>
        <v>5.8130252312027411</v>
      </c>
      <c r="CU100" s="1184">
        <v>-0.20209884051722396</v>
      </c>
      <c r="CV100" s="1184">
        <v>0.51773544767812163</v>
      </c>
      <c r="CW100" s="1184">
        <v>6.9399125501676581E-2</v>
      </c>
      <c r="CX100" s="1184">
        <v>0.38503573279160253</v>
      </c>
      <c r="CY100" s="1184">
        <v>-0.32018358319511064</v>
      </c>
      <c r="CZ100" s="1184">
        <v>0.17322274935721013</v>
      </c>
      <c r="DA100" s="1184">
        <v>0.28005608837240292</v>
      </c>
      <c r="DB100" s="1184">
        <v>0.13309525453450308</v>
      </c>
      <c r="DC100" s="1184">
        <v>0.1468398917328983</v>
      </c>
      <c r="DD100" s="1184">
        <v>0.46485433650583724</v>
      </c>
      <c r="DE100" s="1184">
        <v>0.28339959921628033</v>
      </c>
      <c r="DF100" s="1184">
        <v>0.89509382745501309</v>
      </c>
      <c r="DG100" s="1184">
        <v>-9.9899732741041206E-2</v>
      </c>
      <c r="DH100" s="1184">
        <v>2.2681068996165486E-2</v>
      </c>
      <c r="DI100" s="1184">
        <v>0.96883165074628974</v>
      </c>
      <c r="DJ100" s="1184">
        <v>0.89161298700141445</v>
      </c>
      <c r="DK100" s="1185">
        <v>2.3048378017825293</v>
      </c>
      <c r="DL100" s="1186">
        <v>-6.2524547940596698E-2</v>
      </c>
      <c r="DM100" s="1184">
        <v>-3.1419527990610811E-2</v>
      </c>
      <c r="DN100" s="1184">
        <v>0.34731869852642039</v>
      </c>
      <c r="DO100" s="1184">
        <v>0.25337462259521393</v>
      </c>
      <c r="DP100" s="1184">
        <v>7.7860947742590669E-3</v>
      </c>
      <c r="DQ100" s="1184">
        <v>-0.15993563151041229</v>
      </c>
      <c r="DR100" s="1184">
        <v>3.4101346094220913E-2</v>
      </c>
      <c r="DS100" s="1184">
        <v>-0.11804819064193414</v>
      </c>
      <c r="DT100" s="1184">
        <v>0.13532643195327979</v>
      </c>
      <c r="DU100" s="1184">
        <v>0.35838029777363006</v>
      </c>
      <c r="DV100" s="1184">
        <v>0.18090180232649744</v>
      </c>
      <c r="DW100" s="1184">
        <v>-0.29862129301255047</v>
      </c>
      <c r="DX100" s="1184">
        <v>0.24066080708757767</v>
      </c>
      <c r="DY100" s="1184">
        <v>8.6476932450851612E-2</v>
      </c>
      <c r="DZ100" s="1184">
        <v>-0.1216675888658087</v>
      </c>
      <c r="EA100" s="1184">
        <v>0.93007940966436942</v>
      </c>
      <c r="EB100" s="1184">
        <v>0.89488875324941231</v>
      </c>
      <c r="EC100" s="1176">
        <v>1.7868308432481839</v>
      </c>
      <c r="ED100" s="1182">
        <v>-6.7921522000768175E-2</v>
      </c>
      <c r="EE100" s="930">
        <v>-0.16043115841499425</v>
      </c>
      <c r="EF100" s="930">
        <v>-0.9519619586731245</v>
      </c>
      <c r="EG100" s="930">
        <v>-1.1803146390888855</v>
      </c>
      <c r="EH100" s="930">
        <v>0.36877621634691132</v>
      </c>
      <c r="EI100" s="930">
        <v>-0.52604003447815018</v>
      </c>
      <c r="EJ100" s="930">
        <v>-0.60376037049486897</v>
      </c>
      <c r="EK100" s="930">
        <v>-0.76151816986288734</v>
      </c>
      <c r="EL100" s="930">
        <v>-0.52733155871555482</v>
      </c>
      <c r="EM100" s="930">
        <v>-6.3308517519900007E-2</v>
      </c>
      <c r="EN100" s="930">
        <v>0.52234968996252518</v>
      </c>
      <c r="EO100" s="930">
        <v>-6.8290386272929368E-2</v>
      </c>
      <c r="EP100" s="930">
        <v>-0.61116275435135092</v>
      </c>
      <c r="EQ100" s="930">
        <v>-0.35666635161691496</v>
      </c>
      <c r="ER100" s="930">
        <v>-0.1865973501669152</v>
      </c>
      <c r="ES100" s="930">
        <v>-1.1544264561351814</v>
      </c>
      <c r="ET100" s="1084">
        <v>-3.1645496513598839</v>
      </c>
      <c r="EU100" s="1085">
        <v>0.11363444150950379</v>
      </c>
      <c r="EV100" s="930">
        <v>9.3561512378351336E-2</v>
      </c>
      <c r="EW100" s="930">
        <v>0.1477046645336012</v>
      </c>
      <c r="EX100" s="930">
        <v>0.35490061842145609</v>
      </c>
      <c r="EY100" s="930">
        <v>1.1182090237806752E-2</v>
      </c>
      <c r="EZ100" s="930">
        <v>-0.36971278494095372</v>
      </c>
      <c r="FA100" s="930">
        <v>0.25204383481298692</v>
      </c>
      <c r="FB100" s="930">
        <v>-0.10648685989016048</v>
      </c>
      <c r="FC100" s="930">
        <v>-4.1220092687397299E-2</v>
      </c>
      <c r="FD100" s="930">
        <v>-0.20947736877644038</v>
      </c>
      <c r="FE100" s="930">
        <v>0.35681549414376773</v>
      </c>
      <c r="FF100" s="930">
        <v>0.10611803267992886</v>
      </c>
      <c r="FG100" s="930">
        <v>0.43234919351535167</v>
      </c>
      <c r="FH100" s="930">
        <v>-0.32689314834137867</v>
      </c>
      <c r="FI100" s="930">
        <v>0.6550488172783947</v>
      </c>
      <c r="FJ100" s="930">
        <v>0.76050486245236859</v>
      </c>
      <c r="FK100" s="1084">
        <v>1.1150366536635905</v>
      </c>
      <c r="FL100" s="1085">
        <v>-0.21481441971163995</v>
      </c>
      <c r="FM100" s="930">
        <v>0.57295781674304291</v>
      </c>
      <c r="FN100" s="930">
        <v>0.18946630891436481</v>
      </c>
      <c r="FO100" s="930">
        <f t="shared" si="11"/>
        <v>0.54760970594576774</v>
      </c>
      <c r="FP100" s="930">
        <v>0.24394752697484107</v>
      </c>
      <c r="FQ100" s="930">
        <v>-9.2273542558931661E-3</v>
      </c>
      <c r="FR100" s="930">
        <v>0.44825622243123409</v>
      </c>
      <c r="FS100" s="930">
        <f t="shared" si="12"/>
        <v>0.68297639515018194</v>
      </c>
      <c r="FT100" s="930">
        <v>-0.2048321269304319</v>
      </c>
      <c r="FU100" s="930">
        <v>-0.31786600922924563</v>
      </c>
      <c r="FV100" s="930">
        <v>0.51734782836114135</v>
      </c>
      <c r="FW100" s="930">
        <f t="shared" si="13"/>
        <v>-5.3503077985361802E-3</v>
      </c>
      <c r="FX100" s="930">
        <v>-2.7416500759633</v>
      </c>
      <c r="FY100" s="930">
        <v>0.26142316660999743</v>
      </c>
      <c r="FZ100" s="930">
        <v>4.2466889099417511</v>
      </c>
      <c r="GA100" s="930">
        <v>1.7664620005884504</v>
      </c>
      <c r="GB100" s="1084">
        <v>2.9916977938858613</v>
      </c>
      <c r="GC100" s="1085">
        <v>-5.7689624456669995E-2</v>
      </c>
      <c r="GD100" s="930">
        <v>-0.40087861623246063</v>
      </c>
      <c r="GE100" s="930">
        <v>0.57440984115399174</v>
      </c>
      <c r="GF100" s="930">
        <v>0.11584138659490216</v>
      </c>
      <c r="GG100" s="930">
        <v>-0.24464927483401439</v>
      </c>
      <c r="GH100" s="930">
        <v>5.4195104664953073E-2</v>
      </c>
      <c r="GI100" s="930">
        <v>0.75022741618232258</v>
      </c>
      <c r="GJ100" s="930">
        <v>0.55977324601326217</v>
      </c>
      <c r="GK100" s="930">
        <v>-0.92062868224494554</v>
      </c>
      <c r="GL100" s="930">
        <v>0.22580444612905734</v>
      </c>
      <c r="GM100" s="930">
        <v>1.4663361522765828</v>
      </c>
      <c r="GN100" s="930">
        <v>0.77151191616069459</v>
      </c>
      <c r="GO100" s="930">
        <v>-0.29389457771856059</v>
      </c>
      <c r="GP100" s="930">
        <v>-0.64914373010977733</v>
      </c>
      <c r="GQ100" s="930">
        <v>0.34626064264417616</v>
      </c>
      <c r="GR100" s="930">
        <v>-0.59677766518416187</v>
      </c>
      <c r="GS100" s="1084">
        <f t="shared" si="14"/>
        <v>0.85034888358469707</v>
      </c>
      <c r="GT100" s="1085">
        <v>-0.63670549167010493</v>
      </c>
      <c r="GU100" s="930">
        <v>0.43185625799236643</v>
      </c>
      <c r="GV100" s="930">
        <v>-9.8674868598530849E-2</v>
      </c>
      <c r="GW100" s="930">
        <v>-0.30352410227626936</v>
      </c>
      <c r="GX100" s="930">
        <v>-6.1791263840789833E-2</v>
      </c>
      <c r="GY100" s="930">
        <v>3.8035587717550549E-2</v>
      </c>
      <c r="GZ100" s="930">
        <v>0.50710759898920632</v>
      </c>
      <c r="HA100" s="930">
        <v>0.48335192286596707</v>
      </c>
      <c r="HB100" s="930">
        <v>-0.53718222491638368</v>
      </c>
      <c r="HC100" s="930">
        <v>-0.20036744370285423</v>
      </c>
      <c r="HD100" s="930">
        <v>0.21695621597183318</v>
      </c>
      <c r="HE100" s="930">
        <v>-0.52059345264740475</v>
      </c>
      <c r="HF100" s="930">
        <v>0.57231156080350976</v>
      </c>
      <c r="HG100" s="930">
        <v>8.2917357439440578E-2</v>
      </c>
      <c r="HH100" s="930">
        <v>1.0732614908381308</v>
      </c>
      <c r="HI100" s="930">
        <v>1.7284904090810813</v>
      </c>
      <c r="HJ100" s="1084">
        <v>1.3877247770233743</v>
      </c>
      <c r="HK100" s="1085">
        <v>-0.48528592016465538</v>
      </c>
      <c r="HL100" s="930">
        <v>3.7671333611573356E-2</v>
      </c>
      <c r="HM100" s="930">
        <v>0.71069124808283379</v>
      </c>
      <c r="HN100" s="930">
        <v>0.26307666152975179</v>
      </c>
      <c r="HO100" s="930">
        <v>0.68511047534389846</v>
      </c>
      <c r="HP100" s="930">
        <v>-2.4473536491936343E-2</v>
      </c>
      <c r="HQ100" s="930">
        <v>6.1293160993712544E-3</v>
      </c>
      <c r="HR100" s="930">
        <v>0.66676625495133346</v>
      </c>
      <c r="HS100" s="930">
        <v>0.56692502854942428</v>
      </c>
      <c r="HT100" s="930">
        <v>0.92731789742463278</v>
      </c>
      <c r="HU100" s="930">
        <v>0.5025147578236594</v>
      </c>
      <c r="HV100" s="930">
        <v>1.9967576837977163</v>
      </c>
      <c r="HW100" s="930">
        <v>0.41611560778813544</v>
      </c>
      <c r="HX100" s="930">
        <v>-0.17567489101062184</v>
      </c>
      <c r="HY100" s="930">
        <v>-0.33686559430516333</v>
      </c>
      <c r="HZ100" s="930">
        <v>-9.6424877527649722E-2</v>
      </c>
      <c r="IA100" s="1084">
        <v>2.8301757227511519</v>
      </c>
      <c r="IB100" s="1085">
        <v>0.45032897796772181</v>
      </c>
      <c r="IC100" s="930">
        <v>-0.49544072230778124</v>
      </c>
      <c r="ID100" s="930">
        <v>1.270502288892158</v>
      </c>
      <c r="IE100" s="1084">
        <v>1.2253905445520985</v>
      </c>
    </row>
    <row r="101" spans="1:239" s="1053" customFormat="1" ht="21" customHeight="1">
      <c r="A101" s="1151" t="s">
        <v>931</v>
      </c>
      <c r="B101" s="1068"/>
      <c r="C101" s="1068"/>
      <c r="D101" s="1068"/>
      <c r="E101" s="1068"/>
      <c r="F101" s="1068"/>
      <c r="G101" s="1068"/>
      <c r="H101" s="1068"/>
      <c r="I101" s="1068"/>
      <c r="J101" s="1068"/>
      <c r="K101" s="1068"/>
      <c r="L101" s="1068"/>
      <c r="M101" s="1068"/>
      <c r="N101" s="1068"/>
      <c r="O101" s="1068"/>
      <c r="P101" s="1068"/>
      <c r="Q101" s="1068"/>
      <c r="R101" s="1068"/>
      <c r="S101" s="1068"/>
      <c r="T101" s="1068"/>
      <c r="U101" s="1068"/>
      <c r="V101" s="1068"/>
      <c r="W101" s="1068"/>
      <c r="X101" s="1068"/>
      <c r="Y101" s="1068"/>
      <c r="Z101" s="1068"/>
      <c r="AA101" s="1068"/>
      <c r="AB101" s="1068"/>
      <c r="AC101" s="1068"/>
      <c r="AD101" s="1068"/>
      <c r="AE101" s="1068"/>
      <c r="AF101" s="1068"/>
      <c r="AG101" s="1068"/>
      <c r="AH101" s="1068"/>
      <c r="AI101" s="1068"/>
      <c r="AJ101" s="1068"/>
      <c r="AK101" s="1068"/>
      <c r="AL101" s="1068"/>
      <c r="AM101" s="1068"/>
      <c r="AN101" s="1068"/>
      <c r="AO101" s="1068"/>
      <c r="AP101" s="1068"/>
      <c r="AQ101" s="1068"/>
      <c r="AR101" s="1068"/>
      <c r="AS101" s="1068"/>
      <c r="AT101" s="1068"/>
      <c r="AU101" s="1187"/>
      <c r="AV101" s="1187"/>
      <c r="AW101" s="1187"/>
      <c r="AX101" s="1187"/>
      <c r="AY101" s="1187"/>
      <c r="AZ101" s="1187"/>
      <c r="BA101" s="1187"/>
      <c r="BB101" s="1187"/>
      <c r="BC101" s="1187"/>
      <c r="BD101" s="1187"/>
      <c r="BE101" s="1187"/>
      <c r="BF101" s="1187"/>
      <c r="BG101" s="1187"/>
      <c r="BH101" s="1187"/>
      <c r="BI101" s="1187"/>
      <c r="BJ101" s="1187"/>
      <c r="BK101" s="1187"/>
      <c r="BL101" s="1187"/>
      <c r="BM101" s="1187"/>
      <c r="BN101" s="2675"/>
      <c r="BO101" s="1187"/>
      <c r="BP101" s="1187"/>
      <c r="BQ101" s="1187"/>
      <c r="BR101" s="1187"/>
      <c r="BS101" s="1187"/>
      <c r="BT101" s="1187"/>
      <c r="BU101" s="1187"/>
      <c r="BV101" s="1187"/>
      <c r="BW101" s="1187"/>
      <c r="BX101" s="1187"/>
      <c r="BY101" s="1187"/>
      <c r="BZ101" s="1187"/>
      <c r="CA101" s="1187"/>
      <c r="CB101" s="1187"/>
      <c r="CC101" s="1188"/>
      <c r="CD101" s="2675"/>
      <c r="CE101" s="1187"/>
      <c r="CF101" s="1187"/>
      <c r="CG101" s="1187"/>
      <c r="CH101" s="1187"/>
      <c r="CI101" s="1187"/>
      <c r="CJ101" s="1187"/>
      <c r="CK101" s="1187"/>
      <c r="CL101" s="1187"/>
      <c r="CM101" s="1187"/>
      <c r="CN101" s="1187"/>
      <c r="CO101" s="1187"/>
      <c r="CP101" s="1187"/>
      <c r="CQ101" s="1187"/>
      <c r="CR101" s="1187"/>
      <c r="CS101" s="1187"/>
      <c r="CT101" s="1188"/>
      <c r="CU101" s="1187">
        <v>-958.57755047370438</v>
      </c>
      <c r="CV101" s="1187">
        <v>1171.2453581582649</v>
      </c>
      <c r="CW101" s="1187">
        <v>-123.71366786890553</v>
      </c>
      <c r="CX101" s="1187">
        <v>88.954139815654798</v>
      </c>
      <c r="CY101" s="1187">
        <v>-1180.9638237980148</v>
      </c>
      <c r="CZ101" s="1187">
        <v>354.96709403290197</v>
      </c>
      <c r="DA101" s="1187">
        <v>616.13272246025463</v>
      </c>
      <c r="DB101" s="1187">
        <v>-209.86400730485639</v>
      </c>
      <c r="DC101" s="1187">
        <v>208.13924498621054</v>
      </c>
      <c r="DD101" s="1187">
        <v>1258.9131464164811</v>
      </c>
      <c r="DE101" s="1187">
        <v>765.30478732090432</v>
      </c>
      <c r="DF101" s="1187">
        <v>2232.3571787235878</v>
      </c>
      <c r="DG101" s="1187">
        <v>-357.50507176043811</v>
      </c>
      <c r="DH101" s="1187">
        <v>-204.65675233372326</v>
      </c>
      <c r="DI101" s="1187">
        <v>2599.788159425706</v>
      </c>
      <c r="DJ101" s="1187">
        <v>2037.6263353315462</v>
      </c>
      <c r="DK101" s="1188">
        <v>4149.0736465659229</v>
      </c>
      <c r="DL101" s="1187">
        <v>-509.56905316097186</v>
      </c>
      <c r="DM101" s="1187">
        <v>-336.76948282112039</v>
      </c>
      <c r="DN101" s="1187">
        <v>965.95582713262922</v>
      </c>
      <c r="DO101" s="1187">
        <v>119.6172911505405</v>
      </c>
      <c r="DP101" s="1187">
        <v>-229.23147905768565</v>
      </c>
      <c r="DQ101" s="1187">
        <v>-929.97000877123173</v>
      </c>
      <c r="DR101" s="1187">
        <v>-98.878756966593528</v>
      </c>
      <c r="DS101" s="1187">
        <v>-1258.0802447955148</v>
      </c>
      <c r="DT101" s="1187">
        <v>-1138.4629536449811</v>
      </c>
      <c r="DU101" s="1187">
        <v>973.16120568130532</v>
      </c>
      <c r="DV101" s="1187">
        <v>434.72844189256602</v>
      </c>
      <c r="DW101" s="1187">
        <v>-1185.7114421802871</v>
      </c>
      <c r="DX101" s="1187">
        <v>222.17820539358581</v>
      </c>
      <c r="DY101" s="1187">
        <v>203.76985182380076</v>
      </c>
      <c r="DZ101" s="1187">
        <v>-545.15191600202297</v>
      </c>
      <c r="EA101" s="1187">
        <v>2973.6306669484134</v>
      </c>
      <c r="EB101" s="1187">
        <v>2632.2486027701925</v>
      </c>
      <c r="EC101" s="1173">
        <v>2877.4135107858856</v>
      </c>
      <c r="ED101" s="1189">
        <v>-883.12061168222817</v>
      </c>
      <c r="EE101" s="908">
        <v>-1511.7389962370285</v>
      </c>
      <c r="EF101" s="908">
        <v>-5412.3174738385942</v>
      </c>
      <c r="EG101" s="908">
        <v>-7807.1770817578481</v>
      </c>
      <c r="EH101" s="908">
        <v>1029.6545106161409</v>
      </c>
      <c r="EI101" s="908">
        <v>-2664.4428741565489</v>
      </c>
      <c r="EJ101" s="908">
        <v>-3114.9679030325992</v>
      </c>
      <c r="EK101" s="908">
        <v>-4749.7562665730084</v>
      </c>
      <c r="EL101" s="908">
        <v>-2416.7512955512771</v>
      </c>
      <c r="EM101" s="908">
        <v>-723.96428772410673</v>
      </c>
      <c r="EN101" s="908">
        <v>1652.7701623472431</v>
      </c>
      <c r="EO101" s="908">
        <v>-1487.9454209281412</v>
      </c>
      <c r="EP101" s="908">
        <v>-3099.5276951451797</v>
      </c>
      <c r="EQ101" s="908">
        <v>-1637.3153721229855</v>
      </c>
      <c r="ER101" s="908">
        <v>-1516.8958688071514</v>
      </c>
      <c r="ES101" s="908">
        <v>-6253.7389360753132</v>
      </c>
      <c r="ET101" s="1073">
        <v>-20298.617705334324</v>
      </c>
      <c r="EU101" s="1077">
        <v>132.51210031784922</v>
      </c>
      <c r="EV101" s="908">
        <v>-300.17254364348764</v>
      </c>
      <c r="EW101" s="908">
        <v>-992.68652344966449</v>
      </c>
      <c r="EX101" s="908">
        <v>-1160.3469667753052</v>
      </c>
      <c r="EY101" s="908">
        <v>-1048.6865169075145</v>
      </c>
      <c r="EZ101" s="908">
        <v>-2467.3301467828428</v>
      </c>
      <c r="FA101" s="908">
        <v>-513.30805954316747</v>
      </c>
      <c r="FB101" s="908">
        <v>-4029.324723233527</v>
      </c>
      <c r="FC101" s="908">
        <v>-1110.7124727002301</v>
      </c>
      <c r="FD101" s="908">
        <v>-1582.3695436008934</v>
      </c>
      <c r="FE101" s="908">
        <v>570.62689419054323</v>
      </c>
      <c r="FF101" s="908">
        <v>-2122.4551221105867</v>
      </c>
      <c r="FG101" s="908">
        <v>594.46524375612148</v>
      </c>
      <c r="FH101" s="908">
        <v>-3550.1240924986723</v>
      </c>
      <c r="FI101" s="908">
        <v>1435.7105103668382</v>
      </c>
      <c r="FJ101" s="908">
        <v>-1519.948338375707</v>
      </c>
      <c r="FK101" s="1073">
        <v>-8832.0751504951404</v>
      </c>
      <c r="FL101" s="1077">
        <v>-4859.3391279491043</v>
      </c>
      <c r="FM101" s="908">
        <v>1275.7265892278856</v>
      </c>
      <c r="FN101" s="908">
        <v>-1983.9698986043572</v>
      </c>
      <c r="FO101" s="908">
        <f t="shared" si="11"/>
        <v>-5567.5824373255764</v>
      </c>
      <c r="FP101" s="908">
        <v>-544.69274509941488</v>
      </c>
      <c r="FQ101" s="908">
        <v>-2018.7291581982317</v>
      </c>
      <c r="FR101" s="908">
        <v>-389.81079309703091</v>
      </c>
      <c r="FS101" s="908">
        <f t="shared" si="12"/>
        <v>-2953.2326963946775</v>
      </c>
      <c r="FT101" s="908">
        <v>-2065.6104376785897</v>
      </c>
      <c r="FU101" s="908">
        <v>-2842.2420788182039</v>
      </c>
      <c r="FV101" s="908">
        <v>1859.2925232059524</v>
      </c>
      <c r="FW101" s="908">
        <f t="shared" si="13"/>
        <v>-3048.5599932908412</v>
      </c>
      <c r="FX101" s="908">
        <v>-17602.422103987923</v>
      </c>
      <c r="FY101" s="908">
        <v>589.69666566275009</v>
      </c>
      <c r="FZ101" s="908">
        <v>23772.522294821465</v>
      </c>
      <c r="GA101" s="908">
        <v>6759.7968564962912</v>
      </c>
      <c r="GB101" s="908">
        <v>-4809.5782705147867</v>
      </c>
      <c r="GC101" s="1077">
        <v>-4110.474481280964</v>
      </c>
      <c r="GD101" s="908">
        <v>-3771.2617615460649</v>
      </c>
      <c r="GE101" s="908">
        <v>3987.8847768849027</v>
      </c>
      <c r="GF101" s="908">
        <v>-3893.8532659421307</v>
      </c>
      <c r="GG101" s="908">
        <v>-2874.4462703188515</v>
      </c>
      <c r="GH101" s="908">
        <v>74.066430300043749</v>
      </c>
      <c r="GI101" s="908">
        <v>6462.837774415706</v>
      </c>
      <c r="GJ101" s="908">
        <v>3662.4579343969035</v>
      </c>
      <c r="GK101" s="908">
        <v>-7337.730285313075</v>
      </c>
      <c r="GL101" s="908">
        <v>601.48539627624359</v>
      </c>
      <c r="GM101" s="908">
        <v>12146.664023715004</v>
      </c>
      <c r="GN101" s="908">
        <f t="shared" ref="GN101" si="28">GM101+GL101+GK101</f>
        <v>5410.4191346781736</v>
      </c>
      <c r="GO101" s="908">
        <v>-2693.8626181312102</v>
      </c>
      <c r="GP101" s="908">
        <v>-2903.3526745294098</v>
      </c>
      <c r="GQ101" s="908">
        <v>1779.1004518150557</v>
      </c>
      <c r="GR101" s="908">
        <f t="shared" ref="GR101" si="29">GQ101+GP101+GO101</f>
        <v>-3818.1148408455642</v>
      </c>
      <c r="GS101" s="1073">
        <f t="shared" si="14"/>
        <v>1360.9089622873817</v>
      </c>
      <c r="GT101" s="1077">
        <v>-7968.2377879768101</v>
      </c>
      <c r="GU101" s="908">
        <v>4122.2210023215557</v>
      </c>
      <c r="GV101" s="908">
        <v>-1937.7797488490937</v>
      </c>
      <c r="GW101" s="908">
        <v>-5783.7965345043485</v>
      </c>
      <c r="GX101" s="908">
        <v>-2146.1836149913152</v>
      </c>
      <c r="GY101" s="908">
        <v>-1059.1980936034208</v>
      </c>
      <c r="GZ101" s="908">
        <v>4827.8529152693309</v>
      </c>
      <c r="HA101" s="908">
        <v>1622.4712066745949</v>
      </c>
      <c r="HB101" s="908">
        <v>-12542.558572860413</v>
      </c>
      <c r="HC101" s="908">
        <v>-11317.140560088905</v>
      </c>
      <c r="HD101" s="908">
        <v>-4778.5413936938858</v>
      </c>
      <c r="HE101" s="908">
        <v>-28638.240526643203</v>
      </c>
      <c r="HF101" s="908">
        <v>-5191.1317813084906</v>
      </c>
      <c r="HG101" s="908">
        <v>-7879.7179763687927</v>
      </c>
      <c r="HH101" s="908">
        <v>15.438932642309188</v>
      </c>
      <c r="HI101" s="908">
        <v>-13055.410825034975</v>
      </c>
      <c r="HJ101" s="1073">
        <v>-45854.976679507934</v>
      </c>
      <c r="HK101" s="1077">
        <v>-8332.6329272393959</v>
      </c>
      <c r="HL101" s="908">
        <v>123.4542507410807</v>
      </c>
      <c r="HM101" s="908">
        <v>9819.3451461501536</v>
      </c>
      <c r="HN101" s="908">
        <v>1610.1664696518392</v>
      </c>
      <c r="HO101" s="908">
        <v>9559.1896138546581</v>
      </c>
      <c r="HP101" s="908">
        <v>-473.53733344490291</v>
      </c>
      <c r="HQ101" s="908">
        <v>-161.83097348886048</v>
      </c>
      <c r="HR101" s="908">
        <v>8923.8213069208941</v>
      </c>
      <c r="HS101" s="908">
        <v>7633.9468278093063</v>
      </c>
      <c r="HT101" s="908">
        <v>12885.884423318676</v>
      </c>
      <c r="HU101" s="908">
        <v>6988.4029956957966</v>
      </c>
      <c r="HV101" s="908">
        <v>27508.23424682378</v>
      </c>
      <c r="HW101" s="908">
        <v>5827.5084777414004</v>
      </c>
      <c r="HX101" s="908">
        <v>-2742.7078170012828</v>
      </c>
      <c r="HY101" s="908">
        <v>-5092.2336906951432</v>
      </c>
      <c r="HZ101" s="908">
        <v>-2007.4330299550247</v>
      </c>
      <c r="IA101" s="1073">
        <v>36034.788993441492</v>
      </c>
      <c r="IB101" s="1077">
        <v>7105.1873489818745</v>
      </c>
      <c r="IC101" s="908">
        <v>-8113.6013278936844</v>
      </c>
      <c r="ID101" s="908">
        <v>19960.64453509124</v>
      </c>
      <c r="IE101" s="1073">
        <v>18952.230556179427</v>
      </c>
    </row>
    <row r="102" spans="1:239" ht="21" customHeight="1" thickBot="1">
      <c r="A102" s="1190" t="s">
        <v>914</v>
      </c>
      <c r="B102" s="1191"/>
      <c r="C102" s="1191"/>
      <c r="D102" s="1191"/>
      <c r="E102" s="1191"/>
      <c r="F102" s="1191"/>
      <c r="G102" s="1191"/>
      <c r="H102" s="1191"/>
      <c r="I102" s="1191"/>
      <c r="J102" s="1191"/>
      <c r="K102" s="1191"/>
      <c r="L102" s="1191"/>
      <c r="M102" s="1191"/>
      <c r="N102" s="1191"/>
      <c r="O102" s="1191"/>
      <c r="P102" s="1191"/>
      <c r="Q102" s="1191"/>
      <c r="R102" s="1191"/>
      <c r="S102" s="1191"/>
      <c r="T102" s="1191"/>
      <c r="U102" s="1191"/>
      <c r="V102" s="1191"/>
      <c r="W102" s="1191"/>
      <c r="X102" s="1191"/>
      <c r="Y102" s="1191"/>
      <c r="Z102" s="1191"/>
      <c r="AA102" s="1191"/>
      <c r="AB102" s="1191"/>
      <c r="AC102" s="1191"/>
      <c r="AD102" s="1191"/>
      <c r="AE102" s="1191"/>
      <c r="AF102" s="1191"/>
      <c r="AG102" s="1191"/>
      <c r="AH102" s="1191"/>
      <c r="AI102" s="1191"/>
      <c r="AJ102" s="1191"/>
      <c r="AK102" s="1191"/>
      <c r="AL102" s="1191"/>
      <c r="AM102" s="1191"/>
      <c r="AN102" s="1191"/>
      <c r="AO102" s="1191"/>
      <c r="AP102" s="1191"/>
      <c r="AQ102" s="1191"/>
      <c r="AR102" s="1191"/>
      <c r="AS102" s="1191"/>
      <c r="AT102" s="1191"/>
      <c r="AU102" s="1192"/>
      <c r="AV102" s="1192"/>
      <c r="AW102" s="1192"/>
      <c r="AX102" s="1192"/>
      <c r="AY102" s="1192"/>
      <c r="AZ102" s="1192"/>
      <c r="BA102" s="1192"/>
      <c r="BB102" s="1192"/>
      <c r="BC102" s="1192"/>
      <c r="BD102" s="1192"/>
      <c r="BE102" s="1192"/>
      <c r="BF102" s="1192"/>
      <c r="BG102" s="1192"/>
      <c r="BH102" s="1192"/>
      <c r="BI102" s="1192"/>
      <c r="BJ102" s="1192"/>
      <c r="BK102" s="1192"/>
      <c r="BL102" s="1192"/>
      <c r="BM102" s="1192"/>
      <c r="BN102" s="2676"/>
      <c r="BO102" s="1192"/>
      <c r="BP102" s="1192"/>
      <c r="BQ102" s="1192"/>
      <c r="BR102" s="1192"/>
      <c r="BS102" s="1192"/>
      <c r="BT102" s="1192"/>
      <c r="BU102" s="1192"/>
      <c r="BV102" s="1192"/>
      <c r="BW102" s="1192"/>
      <c r="BX102" s="1192"/>
      <c r="BY102" s="1192"/>
      <c r="BZ102" s="1192"/>
      <c r="CA102" s="1192"/>
      <c r="CB102" s="1192"/>
      <c r="CC102" s="1193"/>
      <c r="CD102" s="2676"/>
      <c r="CE102" s="1192"/>
      <c r="CF102" s="1192"/>
      <c r="CG102" s="1192"/>
      <c r="CH102" s="1192"/>
      <c r="CI102" s="1192"/>
      <c r="CJ102" s="1192"/>
      <c r="CK102" s="1192"/>
      <c r="CL102" s="1192"/>
      <c r="CM102" s="1192"/>
      <c r="CN102" s="1192"/>
      <c r="CO102" s="1192"/>
      <c r="CP102" s="1192"/>
      <c r="CQ102" s="1192"/>
      <c r="CR102" s="1192"/>
      <c r="CS102" s="1192"/>
      <c r="CT102" s="1193"/>
      <c r="CU102" s="1192">
        <v>-0.31889221133398088</v>
      </c>
      <c r="CV102" s="1192">
        <v>0.38964090291200221</v>
      </c>
      <c r="CW102" s="1192">
        <v>-4.1156112094902608E-2</v>
      </c>
      <c r="CX102" s="1192">
        <v>2.9592579483118643E-2</v>
      </c>
      <c r="CY102" s="1192">
        <v>-0.39287396735952823</v>
      </c>
      <c r="CZ102" s="1192">
        <v>0.11808772436931218</v>
      </c>
      <c r="DA102" s="1192">
        <v>0.20497029817095253</v>
      </c>
      <c r="DB102" s="1192">
        <v>-6.9815944819262926E-2</v>
      </c>
      <c r="DC102" s="1192">
        <v>6.9242164148573648E-2</v>
      </c>
      <c r="DD102" s="1192">
        <v>0.41880554884660226</v>
      </c>
      <c r="DE102" s="1192">
        <v>0.25459571408973847</v>
      </c>
      <c r="DF102" s="1192">
        <v>0.7426434270849116</v>
      </c>
      <c r="DG102" s="1192">
        <v>-0.11893203929140735</v>
      </c>
      <c r="DH102" s="1192">
        <v>-6.8083635261310199E-2</v>
      </c>
      <c r="DI102" s="1192">
        <v>0.86487754146700713</v>
      </c>
      <c r="DJ102" s="1192">
        <v>0.67786186691429007</v>
      </c>
      <c r="DK102" s="1193">
        <v>1.3802819286630543</v>
      </c>
      <c r="DL102" s="1192">
        <v>-0.14580761436143802</v>
      </c>
      <c r="DM102" s="1192">
        <v>-9.6362906215129066E-2</v>
      </c>
      <c r="DN102" s="1192">
        <v>0.27639770087891513</v>
      </c>
      <c r="DO102" s="1192">
        <v>3.4227180302349031E-2</v>
      </c>
      <c r="DP102" s="1192">
        <v>-6.5592081957509693E-2</v>
      </c>
      <c r="DQ102" s="1192">
        <v>-0.26610075232293229</v>
      </c>
      <c r="DR102" s="1192">
        <v>-2.8293075442650622E-2</v>
      </c>
      <c r="DS102" s="1192">
        <v>-0.35998590972309374</v>
      </c>
      <c r="DT102" s="1192">
        <v>-0.32575872942074663</v>
      </c>
      <c r="DU102" s="1192">
        <v>0.27845944118719412</v>
      </c>
      <c r="DV102" s="1192">
        <v>0.12439279154457669</v>
      </c>
      <c r="DW102" s="1192">
        <v>-0.33927836793250776</v>
      </c>
      <c r="DX102" s="1192">
        <v>6.3573864799263483E-2</v>
      </c>
      <c r="DY102" s="1192">
        <v>5.8306515650640191E-2</v>
      </c>
      <c r="DZ102" s="1192">
        <v>-0.15598926160006057</v>
      </c>
      <c r="EA102" s="1192">
        <v>0.85087190999959239</v>
      </c>
      <c r="EB102" s="1192">
        <v>0.75318916405017244</v>
      </c>
      <c r="EC102" s="1193">
        <v>0.82334042253253792</v>
      </c>
      <c r="ED102" s="1194">
        <v>-0.21812250599214317</v>
      </c>
      <c r="EE102" s="1195">
        <v>-0.37338534952450991</v>
      </c>
      <c r="EF102" s="1195">
        <v>-1.3367916397851378</v>
      </c>
      <c r="EG102" s="1195">
        <v>-1.9282994953017902</v>
      </c>
      <c r="EH102" s="1195">
        <v>0.25431500430489395</v>
      </c>
      <c r="EI102" s="1195">
        <v>-0.65809239315213508</v>
      </c>
      <c r="EJ102" s="1195">
        <v>-0.76936784863429863</v>
      </c>
      <c r="EK102" s="1195">
        <v>-1.1731452374815401</v>
      </c>
      <c r="EL102" s="1195">
        <v>-0.59691489698248135</v>
      </c>
      <c r="EM102" s="1195">
        <v>-0.17881238711708458</v>
      </c>
      <c r="EN102" s="1195">
        <v>0.4082187244543018</v>
      </c>
      <c r="EO102" s="1195">
        <v>-0.3675085596452643</v>
      </c>
      <c r="EP102" s="1195">
        <v>-0.76555426214011824</v>
      </c>
      <c r="EQ102" s="1195">
        <v>-0.40440153625972824</v>
      </c>
      <c r="ER102" s="1195">
        <v>-0.37465904866956173</v>
      </c>
      <c r="ES102" s="1195">
        <v>-1.5446148470694077</v>
      </c>
      <c r="ET102" s="1196">
        <v>-5.0135681394980054</v>
      </c>
      <c r="EU102" s="1197">
        <v>2.8861506402906262E-2</v>
      </c>
      <c r="EV102" s="1195">
        <v>-6.5378420306996102E-2</v>
      </c>
      <c r="EW102" s="1195">
        <v>-0.21620990372878476</v>
      </c>
      <c r="EX102" s="1195">
        <v>-0.25272681763287513</v>
      </c>
      <c r="EY102" s="1195">
        <v>-0.2284068590699925</v>
      </c>
      <c r="EZ102" s="1195">
        <v>-0.53739141300037674</v>
      </c>
      <c r="FA102" s="1195">
        <v>-0.11179993232039184</v>
      </c>
      <c r="FB102" s="1195">
        <v>-0.87759820439076153</v>
      </c>
      <c r="FC102" s="1195">
        <v>-0.24191628587678132</v>
      </c>
      <c r="FD102" s="1195">
        <v>-0.34464451627327658</v>
      </c>
      <c r="FE102" s="1195">
        <v>0.12428413496463539</v>
      </c>
      <c r="FF102" s="1195">
        <v>-0.46227666718542393</v>
      </c>
      <c r="FG102" s="1195">
        <v>0.12947619423296911</v>
      </c>
      <c r="FH102" s="1195">
        <v>-0.77322696554497761</v>
      </c>
      <c r="FI102" s="1195">
        <v>0.31270176827837087</v>
      </c>
      <c r="FJ102" s="1195">
        <v>-0.33104900303363644</v>
      </c>
      <c r="FK102" s="1196">
        <v>-1.9236506922427004</v>
      </c>
      <c r="FL102" s="1197">
        <v>-0.79632278092349496</v>
      </c>
      <c r="FM102" s="1195">
        <v>0.20905932236525213</v>
      </c>
      <c r="FN102" s="1195">
        <v>-0.32512248791985804</v>
      </c>
      <c r="FO102" s="1195">
        <f t="shared" si="11"/>
        <v>-0.9123859464781009</v>
      </c>
      <c r="FP102" s="1195">
        <v>-8.9261364581789182E-2</v>
      </c>
      <c r="FQ102" s="1195">
        <v>-0.33081865143794492</v>
      </c>
      <c r="FR102" s="1195">
        <v>-6.3880129914709663E-2</v>
      </c>
      <c r="FS102" s="1195">
        <f t="shared" si="12"/>
        <v>-0.48396014593444375</v>
      </c>
      <c r="FT102" s="1195">
        <v>-0.3385013074259427</v>
      </c>
      <c r="FU102" s="1195">
        <v>-0.46577159088246978</v>
      </c>
      <c r="FV102" s="1195">
        <v>0.3046910194256221</v>
      </c>
      <c r="FW102" s="1195">
        <f>(FW101/FW59)*100</f>
        <v>-0.49958187888279049</v>
      </c>
      <c r="FX102" s="1195">
        <f t="shared" ref="FX102:GQ102" si="30">(FX101/FX59)*100</f>
        <v>-2.8845917833178394</v>
      </c>
      <c r="FY102" s="1195">
        <f t="shared" si="30"/>
        <v>9.6636368925349062E-2</v>
      </c>
      <c r="FZ102" s="1195">
        <f t="shared" si="30"/>
        <v>3.8957151507488472</v>
      </c>
      <c r="GA102" s="1195">
        <f t="shared" si="30"/>
        <v>1.1077597363563563</v>
      </c>
      <c r="GB102" s="1195">
        <f t="shared" si="30"/>
        <v>-0.78816823493897614</v>
      </c>
      <c r="GC102" s="1197">
        <f t="shared" si="30"/>
        <v>-0.48839278145901643</v>
      </c>
      <c r="GD102" s="1195">
        <f t="shared" si="30"/>
        <v>-0.44808866463453312</v>
      </c>
      <c r="GE102" s="1195">
        <f t="shared" si="30"/>
        <v>0.47382708424306558</v>
      </c>
      <c r="GF102" s="1195">
        <f t="shared" si="30"/>
        <v>-0.46265457572044294</v>
      </c>
      <c r="GG102" s="1195">
        <f t="shared" si="30"/>
        <v>-0.34153205804066428</v>
      </c>
      <c r="GH102" s="1195">
        <f t="shared" si="30"/>
        <v>8.8003246515000466E-3</v>
      </c>
      <c r="GI102" s="1195">
        <f t="shared" si="30"/>
        <v>0.7678926924712699</v>
      </c>
      <c r="GJ102" s="1195">
        <f t="shared" si="30"/>
        <v>0.43516095908210622</v>
      </c>
      <c r="GK102" s="1195">
        <f t="shared" si="30"/>
        <v>-0.87184448412469229</v>
      </c>
      <c r="GL102" s="1195">
        <f t="shared" si="30"/>
        <v>7.1466475958460965E-2</v>
      </c>
      <c r="GM102" s="1195">
        <f t="shared" si="30"/>
        <v>1.4432258502044315</v>
      </c>
      <c r="GN102" s="1195">
        <f t="shared" si="20"/>
        <v>0.64284784203820011</v>
      </c>
      <c r="GO102" s="1195">
        <f t="shared" si="30"/>
        <v>-0.3200757145991488</v>
      </c>
      <c r="GP102" s="1195">
        <f t="shared" si="30"/>
        <v>-0.34496661996743572</v>
      </c>
      <c r="GQ102" s="1195">
        <f t="shared" si="30"/>
        <v>0.21138674430747689</v>
      </c>
      <c r="GR102" s="1195">
        <f t="shared" si="21"/>
        <v>-0.45365559025910762</v>
      </c>
      <c r="GS102" s="1196">
        <f t="shared" si="14"/>
        <v>0.16169863514075572</v>
      </c>
      <c r="GT102" s="1197">
        <v>-0.67744456492663552</v>
      </c>
      <c r="GU102" s="1195">
        <v>0.35046346353554542</v>
      </c>
      <c r="GV102" s="1195">
        <v>-0.16474638355590948</v>
      </c>
      <c r="GW102" s="1195">
        <v>-0.49172748494699958</v>
      </c>
      <c r="GX102" s="1195">
        <v>-0.18246448763166564</v>
      </c>
      <c r="GY102" s="1195">
        <v>-9.0051026435856579E-2</v>
      </c>
      <c r="GZ102" s="1195">
        <v>0.41045495939508719</v>
      </c>
      <c r="HA102" s="1195">
        <v>0.13793944532756497</v>
      </c>
      <c r="HB102" s="1195">
        <v>-1.0663447002396351</v>
      </c>
      <c r="HC102" s="1195">
        <v>-0.96216196942707521</v>
      </c>
      <c r="HD102" s="1195">
        <v>-0.40626258673146598</v>
      </c>
      <c r="HE102" s="1195">
        <v>-2.4347692563981762</v>
      </c>
      <c r="HF102" s="1195">
        <v>-0.44134024418443923</v>
      </c>
      <c r="HG102" s="1195">
        <v>-0.66991877731112726</v>
      </c>
      <c r="HH102" s="1195">
        <v>1.3125889669836769E-3</v>
      </c>
      <c r="HI102" s="1195">
        <v>-1.1099464325285828</v>
      </c>
      <c r="HJ102" s="1196">
        <v>-3.8985037285461939</v>
      </c>
      <c r="HK102" s="1197">
        <v>-0.59518547903005214</v>
      </c>
      <c r="HL102" s="1195">
        <v>8.8181224358780969E-3</v>
      </c>
      <c r="HM102" s="1195">
        <v>0.70137874734259131</v>
      </c>
      <c r="HN102" s="1195">
        <v>0.11501139074841726</v>
      </c>
      <c r="HO102" s="1195">
        <v>0.68279629009724241</v>
      </c>
      <c r="HP102" s="1195">
        <v>-3.3823948217336468E-2</v>
      </c>
      <c r="HQ102" s="1195">
        <v>-1.1559305002263886E-2</v>
      </c>
      <c r="HR102" s="1195">
        <v>0.63741303687764206</v>
      </c>
      <c r="HS102" s="1195">
        <v>0.54527954600598616</v>
      </c>
      <c r="HT102" s="1195">
        <v>0.92041631500977683</v>
      </c>
      <c r="HU102" s="1195">
        <v>0.49916947271866258</v>
      </c>
      <c r="HV102" s="1195">
        <v>1.9648653337344255</v>
      </c>
      <c r="HW102" s="1195">
        <v>0.41624879616835636</v>
      </c>
      <c r="HX102" s="1195">
        <v>-0.19590684963032429</v>
      </c>
      <c r="HY102" s="1195">
        <v>-0.36372939681785221</v>
      </c>
      <c r="HZ102" s="1195">
        <v>-0.14338745027982014</v>
      </c>
      <c r="IA102" s="1196">
        <v>2.5739023110806647</v>
      </c>
      <c r="IB102" s="1197">
        <v>0.44478124060856378</v>
      </c>
      <c r="IC102" s="1195">
        <v>-0.50790746072880921</v>
      </c>
      <c r="ID102" s="1195">
        <v>1.2495265506175015</v>
      </c>
      <c r="IE102" s="1196">
        <v>1.1864003304972561</v>
      </c>
    </row>
    <row r="103" spans="1:239" ht="18.649999999999999" customHeight="1" thickTop="1">
      <c r="A103" s="993" t="s">
        <v>932</v>
      </c>
      <c r="BI103" s="930"/>
      <c r="BJ103" s="930"/>
      <c r="BK103" s="930"/>
      <c r="BL103" s="930"/>
      <c r="BM103" s="930"/>
      <c r="BN103" s="930"/>
      <c r="BO103" s="930"/>
      <c r="BP103" s="930"/>
      <c r="BQ103" s="930"/>
      <c r="BR103" s="930"/>
      <c r="BS103" s="930"/>
      <c r="BT103" s="930"/>
      <c r="BU103" s="1055"/>
      <c r="BV103" s="1055"/>
      <c r="BW103" s="1055"/>
      <c r="BX103" s="1055"/>
      <c r="BY103" s="1055"/>
      <c r="BZ103" s="1055"/>
      <c r="CA103" s="1055"/>
      <c r="CB103" s="1055"/>
      <c r="CC103" s="1055"/>
      <c r="CD103" s="1055"/>
      <c r="CE103" s="1055"/>
      <c r="CF103" s="1055"/>
      <c r="CG103" s="1055"/>
      <c r="CH103" s="1055"/>
      <c r="CI103" s="1055"/>
      <c r="CJ103" s="1055"/>
      <c r="CK103" s="1055"/>
      <c r="CL103" s="1055"/>
      <c r="CM103" s="1055"/>
      <c r="CN103" s="1055"/>
      <c r="CO103" s="1055"/>
      <c r="CP103" s="1055"/>
      <c r="CQ103" s="1055"/>
      <c r="CR103" s="1055"/>
      <c r="CS103" s="1055"/>
      <c r="CT103" s="1055"/>
      <c r="CU103" s="1055"/>
      <c r="CV103" s="1055"/>
      <c r="CW103" s="1055" t="s">
        <v>145</v>
      </c>
      <c r="CX103" s="1055"/>
      <c r="CY103" s="1055"/>
      <c r="CZ103" s="1055"/>
      <c r="DA103" s="1055"/>
      <c r="DB103" s="1055"/>
      <c r="DC103" s="1055"/>
      <c r="DD103" s="1055"/>
      <c r="DE103" s="1055"/>
      <c r="DF103" s="1055"/>
      <c r="DG103" s="1055"/>
      <c r="DH103" s="1055"/>
      <c r="DI103" s="1055"/>
      <c r="DJ103" s="1055"/>
      <c r="DK103" s="1055"/>
      <c r="DL103" s="1055"/>
      <c r="DM103" s="1055"/>
      <c r="DN103" s="1055"/>
      <c r="DO103" s="1055"/>
      <c r="DP103" s="1055"/>
      <c r="DQ103" s="1055"/>
      <c r="DR103" s="1055"/>
      <c r="DS103" s="1055"/>
      <c r="DT103" s="1055"/>
      <c r="DU103" s="1055"/>
      <c r="DV103" s="1055"/>
      <c r="DW103" s="1055"/>
      <c r="DX103" s="1055"/>
      <c r="DY103" s="1055"/>
      <c r="DZ103" s="1055"/>
      <c r="EA103" s="1055"/>
      <c r="EB103" s="1055"/>
      <c r="EC103" s="1055"/>
      <c r="ED103" s="1055"/>
    </row>
    <row r="104" spans="1:239">
      <c r="A104" s="993"/>
      <c r="AP104" s="930"/>
      <c r="DQ104" s="1198"/>
    </row>
    <row r="105" spans="1:239">
      <c r="AV105" s="930"/>
      <c r="AW105" s="930"/>
      <c r="BA105" s="930"/>
    </row>
    <row r="106" spans="1:239">
      <c r="AX106" s="933"/>
      <c r="AY106" s="933"/>
      <c r="AZ106" s="933"/>
      <c r="BA106" s="933"/>
      <c r="BB106" s="933"/>
      <c r="BC106" s="933"/>
    </row>
    <row r="110" spans="1:239">
      <c r="FZ110" s="662"/>
      <c r="GA110" s="662"/>
    </row>
  </sheetData>
  <mergeCells count="14">
    <mergeCell ref="GT2:HJ2"/>
    <mergeCell ref="HK2:IA2"/>
    <mergeCell ref="IB2:IE2"/>
    <mergeCell ref="CU2:DK2"/>
    <mergeCell ref="EU2:FK2"/>
    <mergeCell ref="FL2:GB2"/>
    <mergeCell ref="GC2:GS2"/>
    <mergeCell ref="B2:R2"/>
    <mergeCell ref="BN2:BY2"/>
    <mergeCell ref="CD2:CT2"/>
    <mergeCell ref="DL2:EC2"/>
    <mergeCell ref="ED2:ET2"/>
    <mergeCell ref="T2:AJ2"/>
    <mergeCell ref="AK2:AV2"/>
  </mergeCells>
  <printOptions horizontalCentered="1"/>
  <pageMargins left="0" right="0" top="0.31496062992125984" bottom="0.27559055118110237" header="0.43307086614173229" footer="0.51181102362204722"/>
  <pageSetup paperSize="9" scale="43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&amp;C&amp;12 17&amp;10_x000D_&amp;1#&amp;"Aptos"&amp;10&amp;K000000 PUBLIC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A64B0-874D-437B-9B24-CF62E6781C66}">
  <dimension ref="A1:JQ245"/>
  <sheetViews>
    <sheetView showGridLines="0" zoomScaleNormal="100" workbookViewId="0">
      <pane xSplit="101" ySplit="3" topLeftCell="IV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33" customHeight="1"/>
  <cols>
    <col min="1" max="1" width="49.26953125" style="1204" customWidth="1"/>
    <col min="2" max="2" width="10.1796875" style="1204" hidden="1" customWidth="1"/>
    <col min="3" max="3" width="9.81640625" style="1204" hidden="1" customWidth="1"/>
    <col min="4" max="4" width="11.453125" style="1204" hidden="1" customWidth="1"/>
    <col min="5" max="5" width="11" style="1204" hidden="1" customWidth="1"/>
    <col min="6" max="6" width="11.81640625" style="1204" hidden="1" customWidth="1"/>
    <col min="7" max="8" width="10.1796875" style="1204" hidden="1" customWidth="1"/>
    <col min="9" max="9" width="11" style="1204" hidden="1" customWidth="1"/>
    <col min="10" max="11" width="10.1796875" style="1204" hidden="1" customWidth="1"/>
    <col min="12" max="12" width="11" style="1204" hidden="1" customWidth="1"/>
    <col min="13" max="14" width="10.1796875" style="1204" hidden="1" customWidth="1"/>
    <col min="15" max="15" width="11" style="1204" hidden="1" customWidth="1"/>
    <col min="16" max="16" width="10.1796875" style="1204" hidden="1" customWidth="1"/>
    <col min="17" max="17" width="1.81640625" style="1204" hidden="1" customWidth="1"/>
    <col min="18" max="18" width="12.1796875" style="1204" hidden="1" customWidth="1"/>
    <col min="19" max="19" width="0.1796875" style="1204" hidden="1" customWidth="1"/>
    <col min="20" max="20" width="6.54296875" style="1204" hidden="1" customWidth="1"/>
    <col min="21" max="21" width="8.1796875" style="1204" hidden="1" customWidth="1"/>
    <col min="22" max="22" width="1.54296875" style="1204" hidden="1" customWidth="1"/>
    <col min="23" max="23" width="13.81640625" style="1204" hidden="1" customWidth="1"/>
    <col min="24" max="25" width="0.1796875" style="1204" hidden="1" customWidth="1"/>
    <col min="26" max="26" width="15.1796875" style="1204" hidden="1" customWidth="1"/>
    <col min="27" max="27" width="0.1796875" style="1204" hidden="1" customWidth="1"/>
    <col min="28" max="28" width="0.453125" style="1204" hidden="1" customWidth="1"/>
    <col min="29" max="29" width="15.54296875" style="1204" hidden="1" customWidth="1"/>
    <col min="30" max="30" width="0.453125" style="1204" hidden="1" customWidth="1"/>
    <col min="31" max="31" width="2.54296875" style="1204" hidden="1" customWidth="1"/>
    <col min="32" max="32" width="12.1796875" style="1204" hidden="1" customWidth="1"/>
    <col min="33" max="33" width="16" style="1204" hidden="1" customWidth="1"/>
    <col min="34" max="34" width="3.1796875" style="1204" hidden="1" customWidth="1"/>
    <col min="35" max="35" width="11.453125" style="1204" hidden="1" customWidth="1"/>
    <col min="36" max="36" width="13.54296875" style="1204" hidden="1" customWidth="1"/>
    <col min="37" max="40" width="13.81640625" style="1204" hidden="1" customWidth="1"/>
    <col min="41" max="41" width="14.453125" style="1204" hidden="1" customWidth="1"/>
    <col min="42" max="42" width="0.1796875" style="1204" hidden="1" customWidth="1"/>
    <col min="43" max="43" width="5.453125" style="1204" hidden="1" customWidth="1"/>
    <col min="44" max="44" width="14" style="1204" hidden="1" customWidth="1"/>
    <col min="45" max="45" width="15.54296875" style="1204" hidden="1" customWidth="1"/>
    <col min="46" max="46" width="11.54296875" style="1204" hidden="1" customWidth="1"/>
    <col min="47" max="47" width="16.1796875" style="1204" hidden="1" customWidth="1"/>
    <col min="48" max="48" width="15.1796875" style="1204" hidden="1" customWidth="1"/>
    <col min="49" max="49" width="15.81640625" style="1204" hidden="1" customWidth="1"/>
    <col min="50" max="50" width="14" style="1204" hidden="1" customWidth="1"/>
    <col min="51" max="51" width="15.453125" style="1204" hidden="1" customWidth="1"/>
    <col min="52" max="52" width="2.81640625" style="1204" hidden="1" customWidth="1"/>
    <col min="53" max="53" width="15.54296875" style="1204" hidden="1" customWidth="1"/>
    <col min="54" max="54" width="4.1796875" style="1204" hidden="1" customWidth="1"/>
    <col min="55" max="55" width="10.1796875" style="1204" hidden="1" customWidth="1"/>
    <col min="56" max="56" width="13.1796875" style="1204" hidden="1" customWidth="1"/>
    <col min="57" max="57" width="13.54296875" style="1204" hidden="1" customWidth="1"/>
    <col min="58" max="58" width="11" style="1204" hidden="1" customWidth="1"/>
    <col min="59" max="59" width="15.453125" style="1204" hidden="1" customWidth="1"/>
    <col min="60" max="60" width="15.1796875" style="1204" hidden="1" customWidth="1"/>
    <col min="61" max="61" width="16.1796875" style="1204" hidden="1" customWidth="1"/>
    <col min="62" max="62" width="13.81640625" style="1204" hidden="1" customWidth="1"/>
    <col min="63" max="63" width="14.453125" style="1204" hidden="1" customWidth="1"/>
    <col min="64" max="66" width="12.54296875" style="1204" hidden="1" customWidth="1"/>
    <col min="67" max="67" width="13" style="1204" hidden="1" customWidth="1"/>
    <col min="68" max="68" width="12.81640625" style="1204" hidden="1" customWidth="1"/>
    <col min="69" max="69" width="11.81640625" style="1204" hidden="1" customWidth="1"/>
    <col min="70" max="70" width="11.1796875" style="1204" hidden="1" customWidth="1"/>
    <col min="71" max="71" width="11.54296875" style="1204" hidden="1" customWidth="1"/>
    <col min="72" max="72" width="12.1796875" style="1204" hidden="1" customWidth="1"/>
    <col min="73" max="73" width="13.81640625" style="1204" hidden="1" customWidth="1"/>
    <col min="74" max="74" width="1.81640625" style="1204" hidden="1" customWidth="1"/>
    <col min="75" max="75" width="12.1796875" style="1204" hidden="1" customWidth="1"/>
    <col min="76" max="76" width="13.1796875" style="1204" hidden="1" customWidth="1"/>
    <col min="77" max="77" width="13.453125" style="1204" hidden="1" customWidth="1"/>
    <col min="78" max="78" width="14.1796875" style="1204" hidden="1" customWidth="1"/>
    <col min="79" max="79" width="12.1796875" style="1204" hidden="1" customWidth="1"/>
    <col min="80" max="80" width="12.453125" style="1204" hidden="1" customWidth="1"/>
    <col min="81" max="81" width="12.81640625" style="1204" hidden="1" customWidth="1"/>
    <col min="82" max="82" width="13" style="1204" hidden="1" customWidth="1"/>
    <col min="83" max="84" width="12.1796875" style="1204" hidden="1" customWidth="1"/>
    <col min="85" max="85" width="4.453125" style="1204" hidden="1" customWidth="1"/>
    <col min="86" max="89" width="12.1796875" style="1204" hidden="1" customWidth="1"/>
    <col min="90" max="90" width="14.453125" style="1204" hidden="1" customWidth="1"/>
    <col min="91" max="97" width="13.1796875" style="1204" hidden="1" customWidth="1"/>
    <col min="98" max="101" width="13.1796875" style="1279" hidden="1" customWidth="1"/>
    <col min="102" max="105" width="13.1796875" style="1350" hidden="1" customWidth="1"/>
    <col min="106" max="107" width="13.1796875" style="1351" hidden="1" customWidth="1"/>
    <col min="108" max="108" width="13.1796875" style="1350" hidden="1" customWidth="1"/>
    <col min="109" max="109" width="12.453125" style="1279" hidden="1" customWidth="1"/>
    <col min="110" max="111" width="13.1796875" style="1351" hidden="1" customWidth="1"/>
    <col min="112" max="112" width="13.1796875" style="1350" hidden="1" customWidth="1"/>
    <col min="113" max="156" width="13.1796875" style="1351" hidden="1" customWidth="1"/>
    <col min="157" max="157" width="15" style="1351" hidden="1" customWidth="1"/>
    <col min="158" max="160" width="13.1796875" style="1351" hidden="1" customWidth="1"/>
    <col min="161" max="168" width="14.453125" style="1351" hidden="1" customWidth="1"/>
    <col min="169" max="171" width="14.453125" style="1350" hidden="1" customWidth="1"/>
    <col min="172" max="219" width="14.453125" style="1279" hidden="1" customWidth="1"/>
    <col min="220" max="221" width="13" style="1279" hidden="1" customWidth="1"/>
    <col min="222" max="249" width="14.453125" style="1279" hidden="1" customWidth="1"/>
    <col min="250" max="250" width="1.453125" style="1279" hidden="1" customWidth="1"/>
    <col min="251" max="251" width="14.1796875" style="1279" hidden="1" customWidth="1"/>
    <col min="252" max="252" width="13.1796875" style="1279" hidden="1" customWidth="1"/>
    <col min="253" max="253" width="12.90625" style="1279" hidden="1" customWidth="1"/>
    <col min="254" max="254" width="15.81640625" style="1279" hidden="1" customWidth="1"/>
    <col min="255" max="255" width="14.7265625" style="1279" hidden="1" customWidth="1"/>
    <col min="256" max="256" width="15.26953125" style="1279" customWidth="1"/>
    <col min="257" max="257" width="16.26953125" style="1279" customWidth="1"/>
    <col min="258" max="261" width="16.26953125" style="1279" bestFit="1" customWidth="1"/>
    <col min="262" max="262" width="15" style="1279" customWidth="1"/>
    <col min="263" max="263" width="14.90625" style="1279" customWidth="1"/>
    <col min="264" max="264" width="14.6328125" style="1279" customWidth="1"/>
    <col min="265" max="265" width="16.1796875" style="1279" bestFit="1" customWidth="1"/>
    <col min="266" max="266" width="15" style="1279" customWidth="1"/>
    <col min="267" max="267" width="15.36328125" style="1279" customWidth="1"/>
    <col min="268" max="268" width="15.6328125" style="1279" customWidth="1"/>
    <col min="269" max="273" width="15.453125" style="1279" customWidth="1"/>
    <col min="274" max="274" width="14.453125" style="1279" customWidth="1"/>
    <col min="275" max="275" width="14.453125" style="1204" bestFit="1" customWidth="1"/>
    <col min="276" max="276" width="12.1796875" style="1204" bestFit="1" customWidth="1"/>
    <col min="277" max="16384" width="9.1796875" style="1204"/>
  </cols>
  <sheetData>
    <row r="1" spans="1:275" ht="33" customHeight="1" thickBot="1">
      <c r="A1" s="1199" t="s">
        <v>933</v>
      </c>
      <c r="B1" s="1200"/>
      <c r="C1" s="1200"/>
      <c r="D1" s="1200"/>
      <c r="E1" s="1200"/>
      <c r="F1" s="1200"/>
      <c r="G1" s="1200"/>
      <c r="H1" s="1200"/>
      <c r="I1" s="1200"/>
      <c r="J1" s="1200"/>
      <c r="K1" s="1200"/>
      <c r="L1" s="1200"/>
      <c r="M1" s="1200"/>
      <c r="N1" s="1200"/>
      <c r="O1" s="1200"/>
      <c r="P1" s="1200"/>
      <c r="Q1" s="1200"/>
      <c r="R1" s="1200"/>
      <c r="S1" s="1200"/>
      <c r="T1" s="1200"/>
      <c r="U1" s="1200"/>
      <c r="V1" s="1200"/>
      <c r="W1" s="1200"/>
      <c r="X1" s="1200"/>
      <c r="Y1" s="1200"/>
      <c r="Z1" s="1200"/>
      <c r="AA1" s="1200"/>
      <c r="AB1" s="1200"/>
      <c r="AC1" s="1200"/>
      <c r="AD1" s="1200"/>
      <c r="AE1" s="1200"/>
      <c r="AF1" s="1200"/>
      <c r="AG1" s="1200"/>
      <c r="AH1" s="1200"/>
      <c r="AI1" s="1200"/>
      <c r="AJ1" s="1200"/>
      <c r="AK1" s="1200"/>
      <c r="AL1" s="1200"/>
      <c r="AM1" s="1200"/>
      <c r="AN1" s="1200"/>
      <c r="AO1" s="1200"/>
      <c r="AP1" s="1200"/>
      <c r="AQ1" s="1200"/>
      <c r="AR1" s="1200"/>
      <c r="AS1" s="1200"/>
      <c r="AT1" s="1200"/>
      <c r="AU1" s="1200"/>
      <c r="AV1" s="1200"/>
      <c r="AW1" s="1200"/>
      <c r="AX1" s="1200"/>
      <c r="AY1" s="1200"/>
      <c r="AZ1" s="1200"/>
      <c r="BA1" s="1200"/>
      <c r="BB1" s="1200"/>
      <c r="BC1" s="1200"/>
      <c r="BD1" s="1200"/>
      <c r="BE1" s="1200"/>
      <c r="BF1" s="1200"/>
      <c r="BG1" s="1200"/>
      <c r="BH1" s="1200"/>
      <c r="BI1" s="1200"/>
      <c r="BJ1" s="1200"/>
      <c r="BK1" s="1200"/>
      <c r="BL1" s="1200"/>
      <c r="BM1" s="1200"/>
      <c r="BN1" s="1200"/>
      <c r="BO1" s="1200"/>
      <c r="BP1" s="1200"/>
      <c r="BQ1" s="1200"/>
      <c r="BR1" s="1200"/>
      <c r="BS1" s="1200"/>
      <c r="BT1" s="1200"/>
      <c r="BU1" s="1200"/>
      <c r="BV1" s="1200"/>
      <c r="BW1" s="1200"/>
      <c r="BX1" s="1200"/>
      <c r="BY1" s="1200"/>
      <c r="BZ1" s="1200"/>
      <c r="CA1" s="1200"/>
      <c r="CB1" s="1200"/>
      <c r="CC1" s="1200"/>
      <c r="CD1" s="1200"/>
      <c r="CE1" s="1200"/>
      <c r="CF1" s="1200"/>
      <c r="CG1" s="1200"/>
      <c r="CH1" s="1200"/>
      <c r="CI1" s="1200"/>
      <c r="CJ1" s="1200"/>
      <c r="CK1" s="1200"/>
      <c r="CL1" s="1200"/>
      <c r="CM1" s="1200"/>
      <c r="CN1" s="1200"/>
      <c r="CO1" s="1200"/>
      <c r="CP1" s="1200"/>
      <c r="CQ1" s="1200"/>
      <c r="CR1" s="1200"/>
      <c r="CS1" s="1200"/>
      <c r="CT1" s="1201"/>
      <c r="CU1" s="1201"/>
      <c r="CV1" s="1201"/>
      <c r="CW1" s="1201"/>
      <c r="CX1" s="1202"/>
      <c r="CY1" s="1202"/>
      <c r="CZ1" s="1202"/>
      <c r="DA1" s="1202"/>
      <c r="DB1" s="1203"/>
      <c r="DC1" s="1203"/>
      <c r="DD1" s="1202"/>
      <c r="DE1" s="1201"/>
      <c r="DF1" s="1203"/>
      <c r="DG1" s="1203"/>
      <c r="DH1" s="1202"/>
      <c r="DI1" s="1203"/>
      <c r="DJ1" s="1203"/>
      <c r="DK1" s="1203"/>
      <c r="DL1" s="1203"/>
      <c r="DM1" s="1203"/>
      <c r="DN1" s="1203"/>
      <c r="DO1" s="1203"/>
      <c r="DP1" s="1203"/>
      <c r="DQ1" s="1203"/>
      <c r="DR1" s="1203"/>
      <c r="DS1" s="1203"/>
      <c r="DT1" s="1203"/>
      <c r="DU1" s="1203"/>
      <c r="DV1" s="1203"/>
      <c r="DW1" s="1203"/>
      <c r="DX1" s="1203"/>
      <c r="DY1" s="1203"/>
      <c r="DZ1" s="1203"/>
      <c r="EA1" s="1203"/>
      <c r="EB1" s="1203"/>
      <c r="EC1" s="1203"/>
      <c r="ED1" s="1203"/>
      <c r="EE1" s="1203"/>
      <c r="EF1" s="1203"/>
      <c r="EG1" s="1203"/>
      <c r="EH1" s="1203"/>
      <c r="EI1" s="1203"/>
      <c r="EJ1" s="1203"/>
      <c r="EK1" s="1203"/>
      <c r="EL1" s="1203"/>
      <c r="EM1" s="1203"/>
      <c r="EN1" s="1203"/>
      <c r="EO1" s="1203"/>
      <c r="EP1" s="1203"/>
      <c r="EQ1" s="1203"/>
      <c r="ER1" s="1203"/>
      <c r="ES1" s="1203"/>
      <c r="ET1" s="1203"/>
      <c r="EU1" s="1203"/>
      <c r="EV1" s="1203"/>
      <c r="EW1" s="1203"/>
      <c r="EX1" s="1203"/>
      <c r="EY1" s="1203"/>
      <c r="EZ1" s="1203"/>
      <c r="FA1" s="1203"/>
      <c r="FB1" s="1203"/>
      <c r="FC1" s="1203"/>
      <c r="FD1" s="1203"/>
      <c r="FE1" s="1203"/>
      <c r="FF1" s="1203"/>
      <c r="FG1" s="1203"/>
      <c r="FH1" s="1203"/>
      <c r="FI1" s="1203"/>
      <c r="FJ1" s="1203"/>
      <c r="FK1" s="1203"/>
      <c r="FL1" s="1203"/>
      <c r="FM1" s="1202"/>
      <c r="FN1" s="1202"/>
      <c r="FO1" s="1202"/>
      <c r="FP1" s="1201"/>
      <c r="FQ1" s="1201"/>
      <c r="FR1" s="1201"/>
      <c r="FS1" s="1201"/>
      <c r="FT1" s="1201"/>
      <c r="FU1" s="1201"/>
      <c r="FV1" s="1201"/>
      <c r="FW1" s="1201"/>
      <c r="FX1" s="1201"/>
      <c r="FY1" s="1201"/>
      <c r="FZ1" s="1201"/>
      <c r="GA1" s="1201"/>
      <c r="GB1" s="1201"/>
      <c r="GC1" s="1201"/>
      <c r="GD1" s="1201"/>
      <c r="GE1" s="1201"/>
      <c r="GF1" s="1201"/>
      <c r="GG1" s="1201"/>
      <c r="GH1" s="1201"/>
      <c r="GI1" s="1201"/>
      <c r="GJ1" s="1201"/>
      <c r="GK1" s="1201"/>
      <c r="GL1" s="1201"/>
      <c r="GM1" s="1201"/>
      <c r="GN1" s="1201"/>
      <c r="GO1" s="1201"/>
      <c r="GP1" s="1201"/>
      <c r="GQ1" s="1201"/>
      <c r="GR1" s="1201"/>
      <c r="GS1" s="1201"/>
      <c r="GT1" s="1201"/>
      <c r="GU1" s="1201"/>
      <c r="GV1" s="1201"/>
      <c r="GW1" s="1201"/>
      <c r="GX1" s="1201"/>
      <c r="GY1" s="1201"/>
      <c r="GZ1" s="1201"/>
      <c r="HA1" s="1201"/>
      <c r="HB1" s="1201"/>
      <c r="HC1" s="1201"/>
      <c r="HD1" s="1201"/>
      <c r="HE1" s="1201"/>
      <c r="HF1" s="1201"/>
      <c r="HG1" s="1201"/>
      <c r="HH1" s="1201"/>
      <c r="HI1" s="1201"/>
      <c r="HJ1" s="1201"/>
      <c r="HK1" s="1201"/>
      <c r="HL1" s="1201"/>
      <c r="HM1" s="1201"/>
      <c r="HN1" s="1201"/>
      <c r="HO1" s="1201"/>
      <c r="HP1" s="1201"/>
      <c r="HQ1" s="1201"/>
      <c r="HR1" s="1201"/>
      <c r="HS1" s="1201"/>
      <c r="HT1" s="1201"/>
      <c r="HU1" s="1201"/>
      <c r="HV1" s="1201"/>
      <c r="HW1" s="1201"/>
      <c r="HX1" s="1201"/>
      <c r="HY1" s="1201"/>
      <c r="HZ1" s="1201"/>
      <c r="IA1" s="1201"/>
      <c r="IB1" s="1201"/>
      <c r="IC1" s="1201"/>
      <c r="ID1" s="1201"/>
      <c r="IE1" s="1201"/>
      <c r="IF1" s="1201"/>
      <c r="IG1" s="1201"/>
      <c r="IH1" s="1201"/>
      <c r="II1" s="1201"/>
      <c r="IJ1" s="1201"/>
      <c r="IK1" s="1201"/>
      <c r="IL1" s="1201"/>
      <c r="IM1" s="1201"/>
      <c r="IN1" s="1201"/>
      <c r="IO1" s="1201"/>
      <c r="IP1" s="1201"/>
      <c r="IQ1" s="1201"/>
      <c r="IR1" s="1201"/>
      <c r="IS1" s="1201"/>
      <c r="IT1" s="1201"/>
      <c r="IU1" s="1201"/>
      <c r="IV1" s="1201"/>
      <c r="IW1" s="1201"/>
      <c r="IX1" s="1201"/>
      <c r="IY1" s="1201"/>
      <c r="IZ1" s="1201"/>
      <c r="JA1" s="1201"/>
      <c r="JB1" s="1201"/>
      <c r="JC1" s="1201"/>
      <c r="JD1" s="1201"/>
      <c r="JE1" s="1201"/>
      <c r="JF1" s="1201"/>
      <c r="JG1" s="1201"/>
      <c r="JH1" s="1201"/>
      <c r="JI1" s="1201"/>
      <c r="JJ1" s="1201"/>
      <c r="JK1" s="1201"/>
      <c r="JL1" s="1201"/>
      <c r="JM1" s="1201"/>
      <c r="JN1" s="1201"/>
    </row>
    <row r="2" spans="1:275" ht="30" customHeight="1" thickTop="1" thickBot="1">
      <c r="A2" s="2795"/>
      <c r="B2" s="3142" t="s">
        <v>934</v>
      </c>
      <c r="C2" s="3142" t="s">
        <v>935</v>
      </c>
      <c r="D2" s="3142" t="s">
        <v>936</v>
      </c>
      <c r="E2" s="3142" t="s">
        <v>937</v>
      </c>
      <c r="F2" s="3142" t="s">
        <v>938</v>
      </c>
      <c r="G2" s="2796">
        <v>2010</v>
      </c>
      <c r="H2" s="2796"/>
      <c r="I2" s="2796"/>
      <c r="J2" s="2796"/>
      <c r="K2" s="3142"/>
      <c r="L2" s="3142"/>
      <c r="M2" s="3142"/>
      <c r="N2" s="3142"/>
      <c r="O2" s="3142"/>
      <c r="P2" s="3142"/>
      <c r="Q2" s="2796"/>
      <c r="R2" s="1206">
        <v>2010</v>
      </c>
      <c r="S2" s="3148"/>
      <c r="T2" s="2797" t="s">
        <v>939</v>
      </c>
      <c r="U2" s="2797"/>
      <c r="V2" s="2797"/>
      <c r="W2" s="1207">
        <v>2011</v>
      </c>
      <c r="X2" s="1207"/>
      <c r="Y2" s="1207"/>
      <c r="Z2" s="1207"/>
      <c r="AA2" s="3150">
        <v>2012</v>
      </c>
      <c r="AB2" s="3151"/>
      <c r="AC2" s="3151"/>
      <c r="AD2" s="3151"/>
      <c r="AE2" s="3151"/>
      <c r="AF2" s="3151"/>
      <c r="AG2" s="3151"/>
      <c r="AH2" s="3151"/>
      <c r="AI2" s="3151"/>
      <c r="AJ2" s="3151"/>
      <c r="AK2" s="3151"/>
      <c r="AL2" s="3151"/>
      <c r="AM2" s="3150">
        <v>2026</v>
      </c>
      <c r="AN2" s="3151"/>
      <c r="AO2" s="3152"/>
      <c r="AP2" s="2805"/>
      <c r="AQ2" s="2805"/>
      <c r="AR2" s="2805"/>
      <c r="AS2" s="2805"/>
      <c r="AT2" s="2805"/>
      <c r="AU2" s="2805"/>
      <c r="AV2" s="2805"/>
      <c r="AW2" s="2805"/>
      <c r="AX2" s="2805"/>
      <c r="AY2" s="2805"/>
      <c r="AZ2" s="2805"/>
      <c r="BA2" s="2805"/>
      <c r="BB2" s="2798"/>
      <c r="BC2" s="3122">
        <v>2013</v>
      </c>
      <c r="BD2" s="3122"/>
      <c r="BE2" s="3122"/>
      <c r="BF2" s="3122"/>
      <c r="BG2" s="3122"/>
      <c r="BH2" s="3122"/>
      <c r="BI2" s="3122"/>
      <c r="BJ2" s="3122"/>
      <c r="BK2" s="3122"/>
      <c r="BL2" s="3122"/>
      <c r="BM2" s="3122"/>
      <c r="BN2" s="3122"/>
      <c r="BO2" s="3122"/>
      <c r="BP2" s="3122"/>
      <c r="BQ2" s="3122"/>
      <c r="BR2" s="3122"/>
      <c r="BS2" s="3122"/>
      <c r="BT2" s="3122"/>
      <c r="BU2" s="3122"/>
      <c r="BV2" s="886"/>
      <c r="BW2" s="1207">
        <v>2014</v>
      </c>
      <c r="BX2" s="1207"/>
      <c r="BY2" s="1207"/>
      <c r="BZ2" s="1207"/>
      <c r="CA2" s="1207"/>
      <c r="CB2" s="1207"/>
      <c r="CC2" s="1207"/>
      <c r="CD2" s="1207"/>
      <c r="CE2" s="1207">
        <v>2014</v>
      </c>
      <c r="CF2" s="1210"/>
      <c r="CG2" s="886"/>
      <c r="CH2" s="3122">
        <v>2015</v>
      </c>
      <c r="CI2" s="3122"/>
      <c r="CJ2" s="3122"/>
      <c r="CK2" s="3122"/>
      <c r="CL2" s="3122"/>
      <c r="CM2" s="3122"/>
      <c r="CN2" s="3122"/>
      <c r="CO2" s="3122"/>
      <c r="CP2" s="3122"/>
      <c r="CQ2" s="3122"/>
      <c r="CR2" s="3122"/>
      <c r="CS2" s="3122"/>
      <c r="CT2" s="3122"/>
      <c r="CU2" s="3122"/>
      <c r="CV2" s="3122"/>
      <c r="CW2" s="3149"/>
      <c r="CX2" s="3147">
        <v>2016</v>
      </c>
      <c r="CY2" s="3145"/>
      <c r="CZ2" s="3145"/>
      <c r="DA2" s="3145"/>
      <c r="DB2" s="3145"/>
      <c r="DC2" s="3145"/>
      <c r="DD2" s="3145"/>
      <c r="DE2" s="3145"/>
      <c r="DF2" s="3145"/>
      <c r="DG2" s="3145"/>
      <c r="DH2" s="3145"/>
      <c r="DI2" s="3145"/>
      <c r="DJ2" s="3145"/>
      <c r="DK2" s="3145"/>
      <c r="DL2" s="3145"/>
      <c r="DM2" s="3146"/>
      <c r="DN2" s="3147">
        <v>2017</v>
      </c>
      <c r="DO2" s="3145"/>
      <c r="DP2" s="3145"/>
      <c r="DQ2" s="3145"/>
      <c r="DR2" s="3145"/>
      <c r="DS2" s="3145"/>
      <c r="DT2" s="3145"/>
      <c r="DU2" s="3145"/>
      <c r="DV2" s="3145"/>
      <c r="DW2" s="3145"/>
      <c r="DX2" s="3145"/>
      <c r="DY2" s="3145"/>
      <c r="DZ2" s="3145"/>
      <c r="EA2" s="3145"/>
      <c r="EB2" s="3145"/>
      <c r="EC2" s="3145"/>
      <c r="ED2" s="3145"/>
      <c r="EE2" s="3147">
        <v>2018</v>
      </c>
      <c r="EF2" s="3145"/>
      <c r="EG2" s="3145"/>
      <c r="EH2" s="3145"/>
      <c r="EI2" s="3145"/>
      <c r="EJ2" s="3145"/>
      <c r="EK2" s="3145"/>
      <c r="EL2" s="3145"/>
      <c r="EM2" s="3145"/>
      <c r="EN2" s="3145"/>
      <c r="EO2" s="3145"/>
      <c r="EP2" s="3145"/>
      <c r="EQ2" s="3145"/>
      <c r="ER2" s="3145"/>
      <c r="ES2" s="3145"/>
      <c r="ET2" s="3145"/>
      <c r="EU2" s="3146"/>
      <c r="EV2" s="3147">
        <v>2019</v>
      </c>
      <c r="EW2" s="3145"/>
      <c r="EX2" s="3145"/>
      <c r="EY2" s="3145"/>
      <c r="EZ2" s="3145"/>
      <c r="FA2" s="3145"/>
      <c r="FB2" s="3145"/>
      <c r="FC2" s="3145"/>
      <c r="FD2" s="3145"/>
      <c r="FE2" s="3145"/>
      <c r="FF2" s="3145"/>
      <c r="FG2" s="3145"/>
      <c r="FH2" s="3145"/>
      <c r="FI2" s="3145"/>
      <c r="FJ2" s="3145"/>
      <c r="FK2" s="3145"/>
      <c r="FL2" s="3146"/>
      <c r="FM2" s="3147">
        <v>2020</v>
      </c>
      <c r="FN2" s="3145"/>
      <c r="FO2" s="3145"/>
      <c r="FP2" s="3145"/>
      <c r="FQ2" s="3145"/>
      <c r="FR2" s="3145"/>
      <c r="FS2" s="3145"/>
      <c r="FT2" s="3145"/>
      <c r="FU2" s="3145"/>
      <c r="FV2" s="3145"/>
      <c r="FW2" s="3145"/>
      <c r="FX2" s="3145"/>
      <c r="FY2" s="3145"/>
      <c r="FZ2" s="3145"/>
      <c r="GA2" s="3145"/>
      <c r="GB2" s="3145"/>
      <c r="GC2" s="3146"/>
      <c r="GD2" s="3147">
        <v>2021</v>
      </c>
      <c r="GE2" s="3145"/>
      <c r="GF2" s="3145"/>
      <c r="GG2" s="3145"/>
      <c r="GH2" s="3145"/>
      <c r="GI2" s="3145"/>
      <c r="GJ2" s="3145"/>
      <c r="GK2" s="3145"/>
      <c r="GL2" s="3145"/>
      <c r="GM2" s="3145"/>
      <c r="GN2" s="3145"/>
      <c r="GO2" s="3145"/>
      <c r="GP2" s="3145"/>
      <c r="GQ2" s="3145"/>
      <c r="GR2" s="3145"/>
      <c r="GS2" s="3145"/>
      <c r="GT2" s="3146"/>
      <c r="GU2" s="3147">
        <v>2022</v>
      </c>
      <c r="GV2" s="3145"/>
      <c r="GW2" s="3145"/>
      <c r="GX2" s="3145"/>
      <c r="GY2" s="3145"/>
      <c r="GZ2" s="3145"/>
      <c r="HA2" s="3145"/>
      <c r="HB2" s="3145"/>
      <c r="HC2" s="3145"/>
      <c r="HD2" s="3145"/>
      <c r="HE2" s="3145"/>
      <c r="HF2" s="3145"/>
      <c r="HG2" s="3145"/>
      <c r="HH2" s="3145"/>
      <c r="HI2" s="3145"/>
      <c r="HJ2" s="3145"/>
      <c r="HK2" s="3146"/>
      <c r="HL2" s="3147">
        <v>2023</v>
      </c>
      <c r="HM2" s="3145"/>
      <c r="HN2" s="3145"/>
      <c r="HO2" s="3145"/>
      <c r="HP2" s="3145"/>
      <c r="HQ2" s="3145"/>
      <c r="HR2" s="3145"/>
      <c r="HS2" s="3145"/>
      <c r="HT2" s="3145"/>
      <c r="HU2" s="3145"/>
      <c r="HV2" s="3145"/>
      <c r="HW2" s="3145"/>
      <c r="HX2" s="3145"/>
      <c r="HY2" s="3145"/>
      <c r="HZ2" s="3145"/>
      <c r="IA2" s="3145"/>
      <c r="IB2" s="3145"/>
      <c r="IC2" s="3144">
        <v>2024</v>
      </c>
      <c r="ID2" s="3145"/>
      <c r="IE2" s="3145"/>
      <c r="IF2" s="3145"/>
      <c r="IG2" s="3145"/>
      <c r="IH2" s="3145"/>
      <c r="II2" s="3145"/>
      <c r="IJ2" s="3145"/>
      <c r="IK2" s="3145"/>
      <c r="IL2" s="3145"/>
      <c r="IM2" s="3145"/>
      <c r="IN2" s="3145"/>
      <c r="IO2" s="3145"/>
      <c r="IP2" s="3145"/>
      <c r="IQ2" s="3145"/>
      <c r="IR2" s="3145"/>
      <c r="IS2" s="3153"/>
      <c r="IT2" s="3144">
        <v>2025</v>
      </c>
      <c r="IU2" s="3145"/>
      <c r="IV2" s="3145"/>
      <c r="IW2" s="3145"/>
      <c r="IX2" s="3145"/>
      <c r="IY2" s="3145"/>
      <c r="IZ2" s="3145"/>
      <c r="JA2" s="3145"/>
      <c r="JB2" s="3145"/>
      <c r="JC2" s="3145"/>
      <c r="JD2" s="3145"/>
      <c r="JE2" s="3145"/>
      <c r="JF2" s="3145"/>
      <c r="JG2" s="3145"/>
      <c r="JH2" s="3145"/>
      <c r="JI2" s="3145"/>
      <c r="JJ2" s="3146"/>
      <c r="JK2" s="3147">
        <v>2026</v>
      </c>
      <c r="JL2" s="3145"/>
      <c r="JM2" s="3145"/>
      <c r="JN2" s="3146"/>
    </row>
    <row r="3" spans="1:275" ht="29.5" customHeight="1" thickTop="1" thickBot="1">
      <c r="A3" s="2799"/>
      <c r="B3" s="3143"/>
      <c r="C3" s="3143"/>
      <c r="D3" s="3143"/>
      <c r="E3" s="3143"/>
      <c r="F3" s="3143"/>
      <c r="G3" s="1205" t="s">
        <v>121</v>
      </c>
      <c r="H3" s="1205" t="s">
        <v>122</v>
      </c>
      <c r="I3" s="1205" t="s">
        <v>123</v>
      </c>
      <c r="J3" s="1205" t="s">
        <v>124</v>
      </c>
      <c r="K3" s="3143"/>
      <c r="L3" s="3143"/>
      <c r="M3" s="3143"/>
      <c r="N3" s="3143"/>
      <c r="O3" s="3143"/>
      <c r="P3" s="3143"/>
      <c r="Q3" s="1205" t="s">
        <v>131</v>
      </c>
      <c r="R3" s="1206" t="s">
        <v>132</v>
      </c>
      <c r="S3" s="3148" t="s">
        <v>176</v>
      </c>
      <c r="T3" s="1207" t="s">
        <v>121</v>
      </c>
      <c r="U3" s="1207" t="s">
        <v>122</v>
      </c>
      <c r="V3" s="1207"/>
      <c r="W3" s="1207" t="s">
        <v>123</v>
      </c>
      <c r="X3" s="1207" t="s">
        <v>124</v>
      </c>
      <c r="Y3" s="1207" t="s">
        <v>125</v>
      </c>
      <c r="Z3" s="1207" t="s">
        <v>126</v>
      </c>
      <c r="AA3" s="1208" t="s">
        <v>127</v>
      </c>
      <c r="AB3" s="1208" t="s">
        <v>128</v>
      </c>
      <c r="AC3" s="1208" t="s">
        <v>129</v>
      </c>
      <c r="AD3" s="1208" t="s">
        <v>130</v>
      </c>
      <c r="AE3" s="1208" t="s">
        <v>131</v>
      </c>
      <c r="AF3" s="1209" t="s">
        <v>132</v>
      </c>
      <c r="AG3" s="1208" t="s">
        <v>940</v>
      </c>
      <c r="AH3" s="1208"/>
      <c r="AI3" s="1208" t="s">
        <v>121</v>
      </c>
      <c r="AJ3" s="1208" t="s">
        <v>122</v>
      </c>
      <c r="AK3" s="1208" t="s">
        <v>123</v>
      </c>
      <c r="AL3" s="1208" t="s">
        <v>941</v>
      </c>
      <c r="AM3" s="2818" t="s">
        <v>121</v>
      </c>
      <c r="AN3" s="1207" t="s">
        <v>122</v>
      </c>
      <c r="AO3" s="1210" t="s">
        <v>123</v>
      </c>
      <c r="AP3" s="1207" t="s">
        <v>124</v>
      </c>
      <c r="AQ3" s="1207" t="s">
        <v>125</v>
      </c>
      <c r="AR3" s="1207" t="s">
        <v>126</v>
      </c>
      <c r="AS3" s="1207" t="s">
        <v>942</v>
      </c>
      <c r="AT3" s="1207" t="s">
        <v>127</v>
      </c>
      <c r="AU3" s="1207" t="s">
        <v>128</v>
      </c>
      <c r="AV3" s="1207" t="s">
        <v>129</v>
      </c>
      <c r="AW3" s="1207" t="s">
        <v>943</v>
      </c>
      <c r="AX3" s="1207" t="s">
        <v>130</v>
      </c>
      <c r="AY3" s="1207" t="s">
        <v>131</v>
      </c>
      <c r="AZ3" s="1207" t="s">
        <v>132</v>
      </c>
      <c r="BA3" s="1208" t="s">
        <v>716</v>
      </c>
      <c r="BB3" s="1208"/>
      <c r="BC3" s="1208" t="s">
        <v>121</v>
      </c>
      <c r="BD3" s="1207" t="s">
        <v>122</v>
      </c>
      <c r="BE3" s="1207" t="s">
        <v>123</v>
      </c>
      <c r="BF3" s="1208" t="s">
        <v>172</v>
      </c>
      <c r="BG3" s="1207" t="s">
        <v>179</v>
      </c>
      <c r="BH3" s="1207" t="s">
        <v>125</v>
      </c>
      <c r="BI3" s="1207" t="s">
        <v>135</v>
      </c>
      <c r="BJ3" s="1208" t="s">
        <v>173</v>
      </c>
      <c r="BK3" s="1207" t="s">
        <v>944</v>
      </c>
      <c r="BL3" s="1207" t="s">
        <v>127</v>
      </c>
      <c r="BM3" s="1207" t="s">
        <v>128</v>
      </c>
      <c r="BN3" s="1207" t="s">
        <v>129</v>
      </c>
      <c r="BO3" s="1208" t="s">
        <v>174</v>
      </c>
      <c r="BP3" s="1207" t="s">
        <v>943</v>
      </c>
      <c r="BQ3" s="1207" t="s">
        <v>130</v>
      </c>
      <c r="BR3" s="1207" t="s">
        <v>131</v>
      </c>
      <c r="BS3" s="1207" t="s">
        <v>132</v>
      </c>
      <c r="BT3" s="1208" t="s">
        <v>175</v>
      </c>
      <c r="BU3" s="1208" t="s">
        <v>716</v>
      </c>
      <c r="BV3" s="1208"/>
      <c r="BW3" s="1209" t="s">
        <v>121</v>
      </c>
      <c r="BX3" s="1209" t="s">
        <v>122</v>
      </c>
      <c r="BY3" s="1209" t="s">
        <v>123</v>
      </c>
      <c r="BZ3" s="1209" t="s">
        <v>172</v>
      </c>
      <c r="CA3" s="1207" t="s">
        <v>179</v>
      </c>
      <c r="CB3" s="1207" t="s">
        <v>125</v>
      </c>
      <c r="CC3" s="1207" t="s">
        <v>135</v>
      </c>
      <c r="CD3" s="1208" t="s">
        <v>173</v>
      </c>
      <c r="CE3" s="1207" t="s">
        <v>132</v>
      </c>
      <c r="CF3" s="1210" t="s">
        <v>175</v>
      </c>
      <c r="CG3" s="1208"/>
      <c r="CH3" s="1207" t="s">
        <v>121</v>
      </c>
      <c r="CI3" s="1207" t="s">
        <v>122</v>
      </c>
      <c r="CJ3" s="1207" t="s">
        <v>123</v>
      </c>
      <c r="CK3" s="1207" t="s">
        <v>172</v>
      </c>
      <c r="CL3" s="1207" t="s">
        <v>124</v>
      </c>
      <c r="CM3" s="1207" t="s">
        <v>125</v>
      </c>
      <c r="CN3" s="1207" t="s">
        <v>126</v>
      </c>
      <c r="CO3" s="1207" t="s">
        <v>173</v>
      </c>
      <c r="CP3" s="1207" t="s">
        <v>718</v>
      </c>
      <c r="CQ3" s="1207" t="s">
        <v>128</v>
      </c>
      <c r="CR3" s="1207" t="s">
        <v>129</v>
      </c>
      <c r="CS3" s="1207" t="s">
        <v>174</v>
      </c>
      <c r="CT3" s="1211" t="s">
        <v>130</v>
      </c>
      <c r="CU3" s="1211" t="s">
        <v>131</v>
      </c>
      <c r="CV3" s="1211" t="s">
        <v>132</v>
      </c>
      <c r="CW3" s="1212" t="s">
        <v>175</v>
      </c>
      <c r="CX3" s="1213" t="s">
        <v>121</v>
      </c>
      <c r="CY3" s="1213" t="s">
        <v>122</v>
      </c>
      <c r="CZ3" s="1213" t="s">
        <v>123</v>
      </c>
      <c r="DA3" s="1213" t="s">
        <v>172</v>
      </c>
      <c r="DB3" s="1214" t="s">
        <v>124</v>
      </c>
      <c r="DC3" s="1214" t="s">
        <v>125</v>
      </c>
      <c r="DD3" s="1213" t="s">
        <v>126</v>
      </c>
      <c r="DE3" s="1211" t="s">
        <v>173</v>
      </c>
      <c r="DF3" s="1214" t="s">
        <v>127</v>
      </c>
      <c r="DG3" s="1214" t="s">
        <v>128</v>
      </c>
      <c r="DH3" s="1213" t="s">
        <v>129</v>
      </c>
      <c r="DI3" s="1214" t="s">
        <v>174</v>
      </c>
      <c r="DJ3" s="1214" t="s">
        <v>130</v>
      </c>
      <c r="DK3" s="1214" t="s">
        <v>131</v>
      </c>
      <c r="DL3" s="1214" t="s">
        <v>132</v>
      </c>
      <c r="DM3" s="1215" t="s">
        <v>175</v>
      </c>
      <c r="DN3" s="1216" t="s">
        <v>121</v>
      </c>
      <c r="DO3" s="1214" t="s">
        <v>122</v>
      </c>
      <c r="DP3" s="1214" t="s">
        <v>123</v>
      </c>
      <c r="DQ3" s="1214" t="s">
        <v>172</v>
      </c>
      <c r="DR3" s="1214" t="s">
        <v>124</v>
      </c>
      <c r="DS3" s="1214" t="s">
        <v>125</v>
      </c>
      <c r="DT3" s="1214" t="s">
        <v>126</v>
      </c>
      <c r="DU3" s="1214" t="s">
        <v>173</v>
      </c>
      <c r="DV3" s="1214" t="s">
        <v>127</v>
      </c>
      <c r="DW3" s="1214" t="s">
        <v>128</v>
      </c>
      <c r="DX3" s="1214" t="s">
        <v>129</v>
      </c>
      <c r="DY3" s="1214" t="s">
        <v>174</v>
      </c>
      <c r="DZ3" s="1214" t="s">
        <v>130</v>
      </c>
      <c r="EA3" s="1214" t="s">
        <v>131</v>
      </c>
      <c r="EB3" s="1214" t="s">
        <v>132</v>
      </c>
      <c r="EC3" s="1214" t="s">
        <v>175</v>
      </c>
      <c r="ED3" s="1214" t="s">
        <v>176</v>
      </c>
      <c r="EE3" s="1216" t="s">
        <v>121</v>
      </c>
      <c r="EF3" s="1214" t="s">
        <v>122</v>
      </c>
      <c r="EG3" s="1214" t="s">
        <v>123</v>
      </c>
      <c r="EH3" s="1214" t="s">
        <v>172</v>
      </c>
      <c r="EI3" s="1214" t="s">
        <v>124</v>
      </c>
      <c r="EJ3" s="1214" t="s">
        <v>125</v>
      </c>
      <c r="EK3" s="1214" t="s">
        <v>126</v>
      </c>
      <c r="EL3" s="1214" t="s">
        <v>173</v>
      </c>
      <c r="EM3" s="1214" t="s">
        <v>127</v>
      </c>
      <c r="EN3" s="1214" t="s">
        <v>128</v>
      </c>
      <c r="EO3" s="1214" t="s">
        <v>129</v>
      </c>
      <c r="EP3" s="1214" t="s">
        <v>174</v>
      </c>
      <c r="EQ3" s="1214" t="s">
        <v>130</v>
      </c>
      <c r="ER3" s="1214" t="s">
        <v>131</v>
      </c>
      <c r="ES3" s="1214" t="s">
        <v>132</v>
      </c>
      <c r="ET3" s="1214" t="s">
        <v>175</v>
      </c>
      <c r="EU3" s="1215" t="s">
        <v>176</v>
      </c>
      <c r="EV3" s="1216" t="s">
        <v>121</v>
      </c>
      <c r="EW3" s="1214" t="s">
        <v>122</v>
      </c>
      <c r="EX3" s="1214" t="s">
        <v>123</v>
      </c>
      <c r="EY3" s="1214" t="s">
        <v>172</v>
      </c>
      <c r="EZ3" s="1214" t="s">
        <v>124</v>
      </c>
      <c r="FA3" s="1214" t="s">
        <v>125</v>
      </c>
      <c r="FB3" s="1214" t="s">
        <v>126</v>
      </c>
      <c r="FC3" s="1214" t="s">
        <v>173</v>
      </c>
      <c r="FD3" s="1214" t="s">
        <v>127</v>
      </c>
      <c r="FE3" s="1214" t="s">
        <v>128</v>
      </c>
      <c r="FF3" s="1214" t="s">
        <v>129</v>
      </c>
      <c r="FG3" s="1214" t="s">
        <v>174</v>
      </c>
      <c r="FH3" s="1214" t="s">
        <v>130</v>
      </c>
      <c r="FI3" s="1214" t="s">
        <v>131</v>
      </c>
      <c r="FJ3" s="1214" t="s">
        <v>132</v>
      </c>
      <c r="FK3" s="1214" t="s">
        <v>175</v>
      </c>
      <c r="FL3" s="1215" t="s">
        <v>176</v>
      </c>
      <c r="FM3" s="1217" t="s">
        <v>121</v>
      </c>
      <c r="FN3" s="1213" t="s">
        <v>122</v>
      </c>
      <c r="FO3" s="1213" t="s">
        <v>123</v>
      </c>
      <c r="FP3" s="1213" t="s">
        <v>172</v>
      </c>
      <c r="FQ3" s="1213" t="s">
        <v>124</v>
      </c>
      <c r="FR3" s="1213" t="s">
        <v>125</v>
      </c>
      <c r="FS3" s="1213" t="s">
        <v>126</v>
      </c>
      <c r="FT3" s="1213" t="s">
        <v>173</v>
      </c>
      <c r="FU3" s="1213" t="s">
        <v>127</v>
      </c>
      <c r="FV3" s="1213" t="s">
        <v>128</v>
      </c>
      <c r="FW3" s="1213" t="s">
        <v>129</v>
      </c>
      <c r="FX3" s="1213" t="s">
        <v>174</v>
      </c>
      <c r="FY3" s="1213" t="s">
        <v>130</v>
      </c>
      <c r="FZ3" s="1213" t="s">
        <v>131</v>
      </c>
      <c r="GA3" s="1213" t="s">
        <v>132</v>
      </c>
      <c r="GB3" s="1213" t="s">
        <v>175</v>
      </c>
      <c r="GC3" s="1218" t="s">
        <v>176</v>
      </c>
      <c r="GD3" s="1217" t="s">
        <v>121</v>
      </c>
      <c r="GE3" s="1213" t="s">
        <v>122</v>
      </c>
      <c r="GF3" s="1213" t="s">
        <v>123</v>
      </c>
      <c r="GG3" s="1213" t="s">
        <v>172</v>
      </c>
      <c r="GH3" s="1213" t="s">
        <v>124</v>
      </c>
      <c r="GI3" s="1213" t="s">
        <v>125</v>
      </c>
      <c r="GJ3" s="1213" t="s">
        <v>126</v>
      </c>
      <c r="GK3" s="1213" t="s">
        <v>173</v>
      </c>
      <c r="GL3" s="1213" t="s">
        <v>127</v>
      </c>
      <c r="GM3" s="1213" t="s">
        <v>128</v>
      </c>
      <c r="GN3" s="1213" t="s">
        <v>129</v>
      </c>
      <c r="GO3" s="1213" t="s">
        <v>174</v>
      </c>
      <c r="GP3" s="1213" t="s">
        <v>130</v>
      </c>
      <c r="GQ3" s="1213" t="s">
        <v>131</v>
      </c>
      <c r="GR3" s="1213" t="s">
        <v>132</v>
      </c>
      <c r="GS3" s="1213" t="s">
        <v>175</v>
      </c>
      <c r="GT3" s="1218" t="s">
        <v>176</v>
      </c>
      <c r="GU3" s="1217" t="s">
        <v>121</v>
      </c>
      <c r="GV3" s="1213" t="s">
        <v>122</v>
      </c>
      <c r="GW3" s="1213" t="s">
        <v>123</v>
      </c>
      <c r="GX3" s="1213" t="s">
        <v>172</v>
      </c>
      <c r="GY3" s="1213" t="s">
        <v>124</v>
      </c>
      <c r="GZ3" s="1213" t="s">
        <v>125</v>
      </c>
      <c r="HA3" s="1213" t="s">
        <v>126</v>
      </c>
      <c r="HB3" s="1213" t="s">
        <v>173</v>
      </c>
      <c r="HC3" s="1213" t="s">
        <v>127</v>
      </c>
      <c r="HD3" s="1213" t="s">
        <v>128</v>
      </c>
      <c r="HE3" s="1213" t="s">
        <v>129</v>
      </c>
      <c r="HF3" s="1213" t="s">
        <v>174</v>
      </c>
      <c r="HG3" s="1213" t="s">
        <v>130</v>
      </c>
      <c r="HH3" s="1213" t="s">
        <v>131</v>
      </c>
      <c r="HI3" s="1213" t="s">
        <v>132</v>
      </c>
      <c r="HJ3" s="1213" t="s">
        <v>175</v>
      </c>
      <c r="HK3" s="1218" t="s">
        <v>176</v>
      </c>
      <c r="HL3" s="1217" t="s">
        <v>121</v>
      </c>
      <c r="HM3" s="1213" t="s">
        <v>122</v>
      </c>
      <c r="HN3" s="1213" t="s">
        <v>123</v>
      </c>
      <c r="HO3" s="1213" t="s">
        <v>172</v>
      </c>
      <c r="HP3" s="1213" t="s">
        <v>124</v>
      </c>
      <c r="HQ3" s="1213" t="s">
        <v>125</v>
      </c>
      <c r="HR3" s="1213" t="s">
        <v>126</v>
      </c>
      <c r="HS3" s="1213" t="s">
        <v>173</v>
      </c>
      <c r="HT3" s="1213" t="s">
        <v>127</v>
      </c>
      <c r="HU3" s="1213" t="s">
        <v>128</v>
      </c>
      <c r="HV3" s="1213" t="s">
        <v>129</v>
      </c>
      <c r="HW3" s="1213" t="s">
        <v>174</v>
      </c>
      <c r="HX3" s="1213" t="s">
        <v>130</v>
      </c>
      <c r="HY3" s="1213" t="s">
        <v>131</v>
      </c>
      <c r="HZ3" s="1213" t="s">
        <v>132</v>
      </c>
      <c r="IA3" s="1213" t="s">
        <v>175</v>
      </c>
      <c r="IB3" s="1213" t="s">
        <v>176</v>
      </c>
      <c r="IC3" s="1219" t="s">
        <v>121</v>
      </c>
      <c r="ID3" s="1213" t="s">
        <v>122</v>
      </c>
      <c r="IE3" s="1213" t="s">
        <v>123</v>
      </c>
      <c r="IF3" s="1213" t="s">
        <v>172</v>
      </c>
      <c r="IG3" s="1213" t="s">
        <v>124</v>
      </c>
      <c r="IH3" s="1213" t="s">
        <v>125</v>
      </c>
      <c r="II3" s="1213" t="s">
        <v>126</v>
      </c>
      <c r="IJ3" s="1213" t="s">
        <v>173</v>
      </c>
      <c r="IK3" s="1213" t="s">
        <v>718</v>
      </c>
      <c r="IL3" s="1213" t="s">
        <v>128</v>
      </c>
      <c r="IM3" s="1213" t="s">
        <v>129</v>
      </c>
      <c r="IN3" s="1213" t="s">
        <v>174</v>
      </c>
      <c r="IO3" s="1213" t="s">
        <v>130</v>
      </c>
      <c r="IP3" s="1213" t="s">
        <v>131</v>
      </c>
      <c r="IQ3" s="1213" t="s">
        <v>132</v>
      </c>
      <c r="IR3" s="1213" t="s">
        <v>175</v>
      </c>
      <c r="IS3" s="1220" t="s">
        <v>176</v>
      </c>
      <c r="IT3" s="1219" t="s">
        <v>121</v>
      </c>
      <c r="IU3" s="1213" t="s">
        <v>122</v>
      </c>
      <c r="IV3" s="1213" t="s">
        <v>123</v>
      </c>
      <c r="IW3" s="1213" t="s">
        <v>172</v>
      </c>
      <c r="IX3" s="1213" t="s">
        <v>124</v>
      </c>
      <c r="IY3" s="1213" t="s">
        <v>125</v>
      </c>
      <c r="IZ3" s="1213" t="s">
        <v>126</v>
      </c>
      <c r="JA3" s="1213" t="s">
        <v>173</v>
      </c>
      <c r="JB3" s="1213" t="s">
        <v>127</v>
      </c>
      <c r="JC3" s="1213" t="s">
        <v>128</v>
      </c>
      <c r="JD3" s="1213" t="s">
        <v>129</v>
      </c>
      <c r="JE3" s="1213" t="s">
        <v>174</v>
      </c>
      <c r="JF3" s="1213" t="s">
        <v>130</v>
      </c>
      <c r="JG3" s="1213" t="s">
        <v>131</v>
      </c>
      <c r="JH3" s="1213" t="s">
        <v>132</v>
      </c>
      <c r="JI3" s="1213" t="s">
        <v>175</v>
      </c>
      <c r="JJ3" s="1218" t="s">
        <v>176</v>
      </c>
      <c r="JK3" s="1217" t="s">
        <v>121</v>
      </c>
      <c r="JL3" s="1213" t="s">
        <v>122</v>
      </c>
      <c r="JM3" s="1213" t="s">
        <v>123</v>
      </c>
      <c r="JN3" s="1218" t="s">
        <v>172</v>
      </c>
    </row>
    <row r="4" spans="1:275" s="1239" customFormat="1" ht="35.15" customHeight="1" thickTop="1">
      <c r="A4" s="2927" t="s">
        <v>945</v>
      </c>
      <c r="B4" s="2928">
        <v>586.78</v>
      </c>
      <c r="C4" s="2928">
        <v>419.08</v>
      </c>
      <c r="D4" s="2928">
        <v>469.1</v>
      </c>
      <c r="E4" s="2928">
        <v>518.37480000000005</v>
      </c>
      <c r="F4" s="2928">
        <v>779.60149999999999</v>
      </c>
      <c r="G4" s="2928">
        <v>505.0718</v>
      </c>
      <c r="H4" s="2928">
        <v>486.15690000000001</v>
      </c>
      <c r="I4" s="2928">
        <v>607.83339999999998</v>
      </c>
      <c r="J4" s="2928">
        <v>622.79330000000004</v>
      </c>
      <c r="K4" s="2928">
        <v>513.27120000000002</v>
      </c>
      <c r="L4" s="2928">
        <v>604.99249999999995</v>
      </c>
      <c r="M4" s="2928">
        <v>545.49120000000005</v>
      </c>
      <c r="N4" s="2928">
        <v>527.31060000000002</v>
      </c>
      <c r="O4" s="2928">
        <v>674.04859999999996</v>
      </c>
      <c r="P4" s="2928">
        <v>552.73069999999996</v>
      </c>
      <c r="Q4" s="2928">
        <v>788.72349999999994</v>
      </c>
      <c r="R4" s="1221">
        <v>1124.2978522343731</v>
      </c>
      <c r="S4" s="1222">
        <v>7545.0411034743729</v>
      </c>
      <c r="T4" s="2929">
        <v>711.41489999999999</v>
      </c>
      <c r="U4" s="2929">
        <v>783.69770000000005</v>
      </c>
      <c r="V4" s="2929"/>
      <c r="W4" s="1223">
        <v>756.19449999999995</v>
      </c>
      <c r="X4" s="1224">
        <v>656.68579999999997</v>
      </c>
      <c r="Y4" s="1225">
        <v>889.82860000000005</v>
      </c>
      <c r="Z4" s="1222">
        <v>1338.9989</v>
      </c>
      <c r="AA4" s="1226">
        <v>689.4828</v>
      </c>
      <c r="AB4" s="2930">
        <v>702.19849999999997</v>
      </c>
      <c r="AC4" s="2931">
        <v>1062.1198999999999</v>
      </c>
      <c r="AD4" s="2931">
        <v>980.88109999999995</v>
      </c>
      <c r="AE4" s="2931">
        <v>730.74760000000003</v>
      </c>
      <c r="AF4" s="2931">
        <v>1376.4070999999999</v>
      </c>
      <c r="AG4" s="1227">
        <v>10678.657300000001</v>
      </c>
      <c r="AH4" s="2931"/>
      <c r="AI4" s="2931">
        <v>651.26509431999818</v>
      </c>
      <c r="AJ4" s="2931">
        <v>1205.8578391599992</v>
      </c>
      <c r="AK4" s="2931">
        <v>1291.8044147100211</v>
      </c>
      <c r="AL4" s="2931">
        <f>AK4+AJ4+AI4</f>
        <v>3148.9273481900186</v>
      </c>
      <c r="AM4" s="2819"/>
      <c r="AN4" s="2931"/>
      <c r="AO4" s="2794"/>
      <c r="AP4" s="2931">
        <v>808.02867633999949</v>
      </c>
      <c r="AQ4" s="2931">
        <v>1132.0775241399988</v>
      </c>
      <c r="AR4" s="2931">
        <v>1418.7349543899995</v>
      </c>
      <c r="AS4" s="2931">
        <f>AL4+AP4+AQ4+AR4</f>
        <v>6507.7685030600169</v>
      </c>
      <c r="AT4" s="2931">
        <v>895.30224941999779</v>
      </c>
      <c r="AU4" s="2931">
        <v>972.48584510999945</v>
      </c>
      <c r="AV4" s="2931">
        <v>1007.4522019399984</v>
      </c>
      <c r="AW4" s="2931">
        <f>AS4+AT4+AU4+AV4</f>
        <v>9383.0087995300128</v>
      </c>
      <c r="AX4" s="2931">
        <v>1100.0788471300011</v>
      </c>
      <c r="AY4" s="2931">
        <v>1079.5451645299995</v>
      </c>
      <c r="AZ4" s="2931">
        <v>1817.9859045299995</v>
      </c>
      <c r="BA4" s="2931">
        <f>AZ4+AY4+AX4+AW4</f>
        <v>13380.618715720013</v>
      </c>
      <c r="BB4" s="2931"/>
      <c r="BC4" s="2931">
        <v>875.58930098799999</v>
      </c>
      <c r="BD4" s="2931">
        <v>1176.8736406</v>
      </c>
      <c r="BE4" s="2931">
        <v>1350.11001876</v>
      </c>
      <c r="BF4" s="2931">
        <f>BE4+BD4+BC4</f>
        <v>3402.5729603480004</v>
      </c>
      <c r="BG4" s="2931">
        <f>SUM(BG5:BG16)</f>
        <v>1240.0087560900001</v>
      </c>
      <c r="BH4" s="2931">
        <f>SUM(BH5:BH16)</f>
        <v>1021.6136864600002</v>
      </c>
      <c r="BI4" s="2931">
        <f>SUM(BI5:BI16)</f>
        <v>1402.5073185200001</v>
      </c>
      <c r="BJ4" s="2931">
        <f>BG4+BH4+BI4</f>
        <v>3664.1297610700003</v>
      </c>
      <c r="BK4" s="2931">
        <f>BF4+BG4+BH4+BI4</f>
        <v>7066.7027214180007</v>
      </c>
      <c r="BL4" s="2931">
        <f>SUM(BL5:BL16)</f>
        <v>939.21647431999997</v>
      </c>
      <c r="BM4" s="2931">
        <f>SUM(BM5:BM16)</f>
        <v>983.22102872999972</v>
      </c>
      <c r="BN4" s="2931">
        <f>SUM(BN5:BN16)</f>
        <v>1022.2734119999988</v>
      </c>
      <c r="BO4" s="2931">
        <f>BL4+BM4+BN4</f>
        <v>2944.7109150499982</v>
      </c>
      <c r="BP4" s="2931">
        <f>BK4+BL4+BM4+BN4</f>
        <v>10011.413636468</v>
      </c>
      <c r="BQ4" s="2931">
        <v>1495.0480678100007</v>
      </c>
      <c r="BR4" s="2931">
        <v>1106.298759699999</v>
      </c>
      <c r="BS4" s="2931">
        <v>1605.1379586100002</v>
      </c>
      <c r="BT4" s="2931">
        <f>BQ4+BR4+BS4</f>
        <v>4206.4847861199996</v>
      </c>
      <c r="BU4" s="2931">
        <f>BF4+BJ4+BO4+BT4</f>
        <v>14217.898422587998</v>
      </c>
      <c r="BV4" s="2931"/>
      <c r="BW4" s="2931">
        <v>1216.3238398300002</v>
      </c>
      <c r="BX4" s="2931">
        <v>1205.1173558800015</v>
      </c>
      <c r="BY4" s="2931">
        <v>1572.444385870001</v>
      </c>
      <c r="BZ4" s="2931">
        <f>BW4+BX4+BY4</f>
        <v>3993.885581580003</v>
      </c>
      <c r="CA4" s="2931">
        <v>1557.504507209999</v>
      </c>
      <c r="CB4" s="2931">
        <v>1421.0951735570418</v>
      </c>
      <c r="CC4" s="2931">
        <v>1509.7013236543623</v>
      </c>
      <c r="CD4" s="2931">
        <f>CA4+CB4+CC4</f>
        <v>4488.3010044214034</v>
      </c>
      <c r="CE4" s="2931">
        <v>2248.3373202099988</v>
      </c>
      <c r="CF4" s="2931">
        <v>5567.0462659839895</v>
      </c>
      <c r="CG4" s="2931"/>
      <c r="CH4" s="2931">
        <v>1525.0415406800005</v>
      </c>
      <c r="CI4" s="2931">
        <v>1916.2545874699945</v>
      </c>
      <c r="CJ4" s="2931">
        <v>2917.7120690100014</v>
      </c>
      <c r="CK4" s="2931">
        <f>CH4+CI4+CJ4</f>
        <v>6359.0081971599957</v>
      </c>
      <c r="CL4" s="2931">
        <v>1866.2813803028382</v>
      </c>
      <c r="CM4" s="2931">
        <v>2058.7258992200036</v>
      </c>
      <c r="CN4" s="2931">
        <v>2727.2075586600026</v>
      </c>
      <c r="CO4" s="2931">
        <f>CL4+CM4+CN4</f>
        <v>6652.2148381828447</v>
      </c>
      <c r="CP4" s="2931">
        <v>2111.3781317841026</v>
      </c>
      <c r="CQ4" s="2931">
        <v>1915.2849136754405</v>
      </c>
      <c r="CR4" s="2931">
        <v>1664.3213642099997</v>
      </c>
      <c r="CS4" s="2932">
        <f>CP4+CQ4+CR4</f>
        <v>5690.9844096695433</v>
      </c>
      <c r="CT4" s="1228">
        <v>2103.47616638</v>
      </c>
      <c r="CU4" s="2931">
        <v>2057.5043731095557</v>
      </c>
      <c r="CV4" s="390">
        <v>2632.4909480700012</v>
      </c>
      <c r="CW4" s="2931">
        <f t="shared" ref="CW4:CW20" si="0">SUM(CT4:CV4)</f>
        <v>6793.4714875595564</v>
      </c>
      <c r="CX4" s="1229">
        <v>1701.2233123499975</v>
      </c>
      <c r="CY4" s="1229">
        <v>1937.2295629530051</v>
      </c>
      <c r="CZ4" s="1229">
        <v>2276.4344108000146</v>
      </c>
      <c r="DA4" s="1230">
        <v>5914.8872861030177</v>
      </c>
      <c r="DB4" s="2933">
        <v>3466.4248183300265</v>
      </c>
      <c r="DC4" s="2933">
        <v>2040.3135152999666</v>
      </c>
      <c r="DD4" s="2933">
        <v>2129.1486710100025</v>
      </c>
      <c r="DE4" s="1231">
        <v>7635.8870046399952</v>
      </c>
      <c r="DF4" s="2933">
        <v>2458.4008433399999</v>
      </c>
      <c r="DG4" s="2933">
        <v>1910.6390614520974</v>
      </c>
      <c r="DH4" s="2933">
        <v>2226.5209442899582</v>
      </c>
      <c r="DI4" s="1230">
        <v>6595.5608490820559</v>
      </c>
      <c r="DJ4" s="2933">
        <v>3703.6069634998589</v>
      </c>
      <c r="DK4" s="2933">
        <v>2060.4723302000029</v>
      </c>
      <c r="DL4" s="2933">
        <v>2730.4401741352394</v>
      </c>
      <c r="DM4" s="2933">
        <v>8494.5194678351018</v>
      </c>
      <c r="DN4" s="1232">
        <v>2118.3362333949135</v>
      </c>
      <c r="DO4" s="2933">
        <v>2027.4982530199993</v>
      </c>
      <c r="DP4" s="2933">
        <v>2607.6304175987329</v>
      </c>
      <c r="DQ4" s="2933">
        <v>6753.4649040136446</v>
      </c>
      <c r="DR4" s="2933">
        <v>2320.320041519913</v>
      </c>
      <c r="DS4" s="2933">
        <v>2576.189729430002</v>
      </c>
      <c r="DT4" s="2933">
        <v>2468.2140412299941</v>
      </c>
      <c r="DU4" s="2933">
        <v>7364.7238121799101</v>
      </c>
      <c r="DV4" s="2933">
        <v>2537.4553350199221</v>
      </c>
      <c r="DW4" s="2933">
        <v>3087.054728299996</v>
      </c>
      <c r="DX4" s="2933">
        <v>2597.8271687214983</v>
      </c>
      <c r="DY4" s="2933">
        <v>8222.3372320414182</v>
      </c>
      <c r="DZ4" s="2933">
        <v>2980.7344210500464</v>
      </c>
      <c r="EA4" s="2933">
        <v>3189.2494752899956</v>
      </c>
      <c r="EB4" s="2933">
        <v>4258.6377974087745</v>
      </c>
      <c r="EC4" s="2933">
        <v>10428.621693748815</v>
      </c>
      <c r="ED4" s="2933">
        <v>32769.147641983793</v>
      </c>
      <c r="EE4" s="1233">
        <v>2391.0588438499999</v>
      </c>
      <c r="EF4" s="2933">
        <v>3623.2608594099966</v>
      </c>
      <c r="EG4" s="2933">
        <v>2805.2286861099992</v>
      </c>
      <c r="EH4" s="2933">
        <v>8819.5483893699966</v>
      </c>
      <c r="EI4" s="2933">
        <v>2814.6973064199992</v>
      </c>
      <c r="EJ4" s="2933">
        <v>3101.0995468970341</v>
      </c>
      <c r="EK4" s="2933">
        <v>3883.4198881600005</v>
      </c>
      <c r="EL4" s="2933">
        <v>9799.2167414770338</v>
      </c>
      <c r="EM4" s="2933">
        <v>3743.0195420833161</v>
      </c>
      <c r="EN4" s="2933">
        <v>3654.5463621589288</v>
      </c>
      <c r="EO4" s="2933">
        <v>3810.3102968899866</v>
      </c>
      <c r="EP4" s="2933">
        <v>11207.876201132232</v>
      </c>
      <c r="EQ4" s="2933">
        <v>3136.7062111399991</v>
      </c>
      <c r="ER4" s="2933">
        <v>3535.672087310023</v>
      </c>
      <c r="ES4" s="2933">
        <v>5803.3293499099909</v>
      </c>
      <c r="ET4" s="2933">
        <v>12475.707648360012</v>
      </c>
      <c r="EU4" s="1234">
        <v>42302.348980339273</v>
      </c>
      <c r="EV4" s="1233">
        <v>2991.9410882599955</v>
      </c>
      <c r="EW4" s="2933">
        <v>2822.4406706299978</v>
      </c>
      <c r="EX4" s="2933">
        <v>3180.7669435499979</v>
      </c>
      <c r="EY4" s="2933">
        <v>8995.1487024399921</v>
      </c>
      <c r="EZ4" s="2933">
        <v>3489.5932895999981</v>
      </c>
      <c r="FA4" s="2933">
        <v>3155.217946050001</v>
      </c>
      <c r="FB4" s="2933">
        <v>3351.7666694923987</v>
      </c>
      <c r="FC4" s="2933">
        <v>9996.5779051423979</v>
      </c>
      <c r="FD4" s="2933">
        <v>4825.0586000000358</v>
      </c>
      <c r="FE4" s="2933">
        <v>3863.1205666035694</v>
      </c>
      <c r="FF4" s="2933">
        <v>3965.4732609520865</v>
      </c>
      <c r="FG4" s="2933">
        <v>12653.652427555691</v>
      </c>
      <c r="FH4" s="2933">
        <v>3713.0729656000012</v>
      </c>
      <c r="FI4" s="2933">
        <v>3313.357808960001</v>
      </c>
      <c r="FJ4" s="2933">
        <v>7593.2619654977971</v>
      </c>
      <c r="FK4" s="2933">
        <v>14619.692740057802</v>
      </c>
      <c r="FL4" s="1234">
        <v>46265.071775195873</v>
      </c>
      <c r="FM4" s="1233">
        <v>3582.455582409993</v>
      </c>
      <c r="FN4" s="2933">
        <v>2511.3319241200002</v>
      </c>
      <c r="FO4" s="2933">
        <v>3167.9041599799989</v>
      </c>
      <c r="FP4" s="350">
        <v>9261.6916665099907</v>
      </c>
      <c r="FQ4" s="350">
        <v>5366.3754236855957</v>
      </c>
      <c r="FR4" s="350">
        <v>2733.5035049800008</v>
      </c>
      <c r="FS4" s="350">
        <v>3615.1553727099999</v>
      </c>
      <c r="FT4" s="350">
        <v>11715.034301375596</v>
      </c>
      <c r="FU4" s="350">
        <v>4459.3019066899988</v>
      </c>
      <c r="FV4" s="350">
        <v>3304.996695186951</v>
      </c>
      <c r="FW4" s="350">
        <v>6234.5946423700207</v>
      </c>
      <c r="FX4" s="350">
        <v>13998.89324424697</v>
      </c>
      <c r="FY4" s="350">
        <v>4614.1949523799985</v>
      </c>
      <c r="FZ4" s="350">
        <v>3929.0296959399966</v>
      </c>
      <c r="GA4" s="350">
        <v>7104.2581024607325</v>
      </c>
      <c r="GB4" s="350">
        <v>15647.482750780728</v>
      </c>
      <c r="GC4" s="393">
        <v>50623.101962913279</v>
      </c>
      <c r="GD4" s="392">
        <v>4447.1136307946472</v>
      </c>
      <c r="GE4" s="350">
        <v>3780.9579376000011</v>
      </c>
      <c r="GF4" s="350">
        <v>5351.6774650599937</v>
      </c>
      <c r="GG4" s="350">
        <f>GD4+GE4+GF4</f>
        <v>13579.749033454642</v>
      </c>
      <c r="GH4" s="350">
        <v>4765.2819203800018</v>
      </c>
      <c r="GI4" s="350">
        <v>3586.5159603999987</v>
      </c>
      <c r="GJ4" s="350">
        <v>5711.9701294425049</v>
      </c>
      <c r="GK4" s="350">
        <f>GH4+GI4+GJ4</f>
        <v>14063.768010222506</v>
      </c>
      <c r="GL4" s="350">
        <v>5290.1371957300007</v>
      </c>
      <c r="GM4" s="350">
        <v>4088.7875416200018</v>
      </c>
      <c r="GN4" s="350">
        <v>5896.9852479200017</v>
      </c>
      <c r="GO4" s="350">
        <f>GL4+GM4+GN4</f>
        <v>15275.909985270004</v>
      </c>
      <c r="GP4" s="1235">
        <v>6630.0450915200026</v>
      </c>
      <c r="GQ4" s="1235">
        <v>4269.1043928799991</v>
      </c>
      <c r="GR4" s="1235">
        <v>8524.0813218700005</v>
      </c>
      <c r="GS4" s="1235">
        <f>GP4+GQ4+GR4</f>
        <v>19423.230806270003</v>
      </c>
      <c r="GT4" s="1236">
        <f>GG4+GK4+GO4+GS4</f>
        <v>62342.657835217156</v>
      </c>
      <c r="GU4" s="392">
        <v>4186.8536878700079</v>
      </c>
      <c r="GV4" s="350">
        <v>3919.8328745199674</v>
      </c>
      <c r="GW4" s="350">
        <v>5898.2593036600001</v>
      </c>
      <c r="GX4" s="350">
        <f>GU4+GV4+GW4</f>
        <v>14004.945866049977</v>
      </c>
      <c r="GY4" s="350">
        <v>7028.279160640006</v>
      </c>
      <c r="GZ4" s="350">
        <v>4892.1702450300008</v>
      </c>
      <c r="HA4" s="350">
        <v>6281.0748797199976</v>
      </c>
      <c r="HB4" s="350">
        <f>GY4+GZ4+HA4</f>
        <v>18201.524285390005</v>
      </c>
      <c r="HC4" s="350">
        <v>6146.8481922699993</v>
      </c>
      <c r="HD4" s="350">
        <v>5980.6904458599984</v>
      </c>
      <c r="HE4" s="350">
        <v>9669.6958267300088</v>
      </c>
      <c r="HF4" s="350">
        <f>HC4+HD4+HE4</f>
        <v>21797.234464860005</v>
      </c>
      <c r="HG4" s="350">
        <v>7231.9471153999975</v>
      </c>
      <c r="HH4" s="350">
        <v>7562.2794576600181</v>
      </c>
      <c r="HI4" s="350">
        <v>12069.29447458</v>
      </c>
      <c r="HJ4" s="350">
        <f>HG4+HH4+HI4</f>
        <v>26863.521047640017</v>
      </c>
      <c r="HK4" s="393">
        <v>80867.22566394</v>
      </c>
      <c r="HL4" s="392">
        <v>5306.9719054199995</v>
      </c>
      <c r="HM4" s="350">
        <v>6315.4825231700015</v>
      </c>
      <c r="HN4" s="350">
        <v>12451.240977060008</v>
      </c>
      <c r="HO4" s="350">
        <f>HL4+HM4+HN4</f>
        <v>24073.695405650011</v>
      </c>
      <c r="HP4" s="350">
        <v>7139.7577560499876</v>
      </c>
      <c r="HQ4" s="350">
        <v>8963.9563639499993</v>
      </c>
      <c r="HR4" s="350">
        <v>14949.298867985852</v>
      </c>
      <c r="HS4" s="350">
        <f>HP4+HQ4+HR4</f>
        <v>31053.012987985836</v>
      </c>
      <c r="HT4" s="350">
        <v>10079.928616339997</v>
      </c>
      <c r="HU4" s="350">
        <v>8304.9975745499996</v>
      </c>
      <c r="HV4" s="350">
        <v>9038.5356465199238</v>
      </c>
      <c r="HW4" s="350">
        <f>HT4+HU4+HV4</f>
        <v>27423.461837409923</v>
      </c>
      <c r="HX4" s="350">
        <v>9754.7752431799927</v>
      </c>
      <c r="HY4" s="350">
        <v>8442.9971525600049</v>
      </c>
      <c r="HZ4" s="350">
        <v>16534.916327690007</v>
      </c>
      <c r="IA4" s="350">
        <f>HX4+HY4+HZ4</f>
        <v>34732.688723430008</v>
      </c>
      <c r="IB4" s="350">
        <f>IA4+HW4+HS4+HO4</f>
        <v>117282.85895447579</v>
      </c>
      <c r="IC4" s="1237">
        <v>7359.9855977050192</v>
      </c>
      <c r="ID4" s="350">
        <v>8089.4639039429039</v>
      </c>
      <c r="IE4" s="350">
        <v>8913.6782629539648</v>
      </c>
      <c r="IF4" s="350">
        <f>IE4+ID4+IC4</f>
        <v>24363.127764601886</v>
      </c>
      <c r="IG4" s="350">
        <v>12846.83831374</v>
      </c>
      <c r="IH4" s="350">
        <v>11309.308252679963</v>
      </c>
      <c r="II4" s="350">
        <v>14433.343085381084</v>
      </c>
      <c r="IJ4" s="350">
        <f>II4+IH4+IG4</f>
        <v>38589.48965180105</v>
      </c>
      <c r="IK4" s="350">
        <v>14215.981273062482</v>
      </c>
      <c r="IL4" s="350">
        <v>9642.0938381499818</v>
      </c>
      <c r="IM4" s="350">
        <v>10604.804833860057</v>
      </c>
      <c r="IN4" s="350">
        <v>34462.87994507252</v>
      </c>
      <c r="IO4" s="350">
        <v>16765.117153109935</v>
      </c>
      <c r="IP4" s="350">
        <v>12875.288579837894</v>
      </c>
      <c r="IQ4" s="350">
        <v>38114.752860588669</v>
      </c>
      <c r="IR4" s="350">
        <v>67755.1585935365</v>
      </c>
      <c r="IS4" s="1238">
        <v>165170.65595501196</v>
      </c>
      <c r="IT4" s="1237">
        <f>IT5+IT6+IT7+IT8+IT13+IT15+IT16+IT9</f>
        <v>10203.309666262869</v>
      </c>
      <c r="IU4" s="350">
        <f t="shared" ref="IU4:IV4" si="1">IU5+IU6+IU7+IU8+IU13+IU15+IU16+IU9</f>
        <v>9992.0908393300051</v>
      </c>
      <c r="IV4" s="350">
        <f t="shared" si="1"/>
        <v>19484.300981090713</v>
      </c>
      <c r="IW4" s="350">
        <f>IT4+IU4+IV4</f>
        <v>39679.701486683582</v>
      </c>
      <c r="IX4" s="350">
        <f t="shared" ref="IX4:IZ4" si="2">IX5+IX6+IX7+IX8+IX13+IX15+IX16+IX9</f>
        <v>17486.850849960007</v>
      </c>
      <c r="IY4" s="350">
        <f t="shared" si="2"/>
        <v>12957.979737139354</v>
      </c>
      <c r="IZ4" s="350">
        <f t="shared" si="2"/>
        <v>15407.770811518103</v>
      </c>
      <c r="JA4" s="350">
        <f>IX4+IY4+IZ4</f>
        <v>45852.601398617466</v>
      </c>
      <c r="JB4" s="350">
        <f t="shared" ref="JB4:JD4" si="3">JB5+JB6+JB7+JB8+JB13+JB15+JB16+JB9</f>
        <v>12467.136080630014</v>
      </c>
      <c r="JC4" s="350">
        <f t="shared" si="3"/>
        <v>21198.117105090008</v>
      </c>
      <c r="JD4" s="350">
        <f t="shared" si="3"/>
        <v>19466.931049282535</v>
      </c>
      <c r="JE4" s="350">
        <f t="shared" ref="JE4:JE9" si="4">JB4+JC4+JD4</f>
        <v>53132.184235002554</v>
      </c>
      <c r="JF4" s="350">
        <f t="shared" ref="JF4:JH4" si="5">JF5+JF6+JF7+JF8+JF13+JF15+JF16+JF9</f>
        <v>18080.542254437558</v>
      </c>
      <c r="JG4" s="350">
        <f t="shared" si="5"/>
        <v>14966.979422106113</v>
      </c>
      <c r="JH4" s="350">
        <f t="shared" si="5"/>
        <v>33789.430390770001</v>
      </c>
      <c r="JI4" s="350">
        <f t="shared" ref="JI4:JI32" si="6">JF4+JG4+JH4</f>
        <v>66836.952067313672</v>
      </c>
      <c r="JJ4" s="393">
        <f t="shared" ref="JJ4:JJ9" si="7">IW4+JA4+JE4+JI4</f>
        <v>205501.43918761727</v>
      </c>
      <c r="JK4" s="392">
        <v>14683.663289019985</v>
      </c>
      <c r="JL4" s="350">
        <v>13785.20030837993</v>
      </c>
      <c r="JM4" s="350">
        <v>19964.373328079677</v>
      </c>
      <c r="JN4" s="393">
        <v>48433.236925479607</v>
      </c>
    </row>
    <row r="5" spans="1:275" ht="35.15" customHeight="1">
      <c r="A5" s="2934" t="s">
        <v>946</v>
      </c>
      <c r="B5" s="2935">
        <v>108.52366000000002</v>
      </c>
      <c r="C5" s="2935">
        <v>139.79</v>
      </c>
      <c r="D5" s="2935">
        <v>134.4</v>
      </c>
      <c r="E5" s="2935">
        <v>179.08160000000001</v>
      </c>
      <c r="F5" s="2935">
        <v>192.7518</v>
      </c>
      <c r="G5" s="2935">
        <v>160.25200000000001</v>
      </c>
      <c r="H5" s="2935">
        <v>152.20009999999999</v>
      </c>
      <c r="I5" s="2935">
        <v>178.30670000000001</v>
      </c>
      <c r="J5" s="2935">
        <v>180.68180000000001</v>
      </c>
      <c r="K5" s="2935">
        <v>162.04249999999999</v>
      </c>
      <c r="L5" s="2935">
        <v>192.22550000000001</v>
      </c>
      <c r="M5" s="2935">
        <v>182.00880000000001</v>
      </c>
      <c r="N5" s="2935">
        <v>209.845</v>
      </c>
      <c r="O5" s="2935">
        <v>204.2816</v>
      </c>
      <c r="P5" s="2935">
        <v>177.69110000000001</v>
      </c>
      <c r="Q5" s="2935">
        <v>250.86949999999999</v>
      </c>
      <c r="R5" s="2932">
        <v>234.94038570000001</v>
      </c>
      <c r="S5" s="1240">
        <v>2277.6651177000003</v>
      </c>
      <c r="T5" s="2936">
        <v>127.9303</v>
      </c>
      <c r="U5" s="1241">
        <v>368.67399999999998</v>
      </c>
      <c r="V5" s="1241"/>
      <c r="W5" s="2936">
        <v>311.31909999999999</v>
      </c>
      <c r="X5" s="1242">
        <v>202.42400000000001</v>
      </c>
      <c r="Y5" s="1243">
        <v>302.83839999999998</v>
      </c>
      <c r="Z5" s="1243">
        <v>319.05110000000002</v>
      </c>
      <c r="AA5" s="1244">
        <v>254.40870000000001</v>
      </c>
      <c r="AB5" s="2937">
        <v>286.23349999999999</v>
      </c>
      <c r="AC5" s="2932">
        <v>326.04020000000003</v>
      </c>
      <c r="AD5" s="2932">
        <v>305.02140000000003</v>
      </c>
      <c r="AE5" s="2932">
        <v>325.17009999999999</v>
      </c>
      <c r="AF5" s="2932">
        <v>381.46570000000003</v>
      </c>
      <c r="AG5" s="2932">
        <v>3510.5765000000001</v>
      </c>
      <c r="AH5" s="2932"/>
      <c r="AI5" s="2932">
        <v>303.61868124999904</v>
      </c>
      <c r="AJ5" s="2932">
        <v>354.69786363000031</v>
      </c>
      <c r="AK5" s="2932">
        <v>373.6998135</v>
      </c>
      <c r="AL5" s="2932">
        <f>AK5+AJ5+AI5</f>
        <v>1032.0163583799995</v>
      </c>
      <c r="AM5" s="1256"/>
      <c r="AN5" s="2932"/>
      <c r="AO5" s="2820"/>
      <c r="AP5" s="2932">
        <v>312.26535186999956</v>
      </c>
      <c r="AQ5" s="2932">
        <v>401.75968370999931</v>
      </c>
      <c r="AR5" s="2932">
        <v>446.19750915000003</v>
      </c>
      <c r="AS5" s="2932">
        <f>AL5+AP5+AQ5+AR5</f>
        <v>2192.2389031099983</v>
      </c>
      <c r="AT5" s="2932">
        <v>348.7214060199982</v>
      </c>
      <c r="AU5" s="2932">
        <v>393.46801837999897</v>
      </c>
      <c r="AV5" s="2932">
        <v>359.27216955999995</v>
      </c>
      <c r="AW5" s="2932">
        <f t="shared" ref="AW5:AW32" si="8">AS5+AT5+AU5+AV5</f>
        <v>3293.700497069995</v>
      </c>
      <c r="AX5" s="2932">
        <v>371.4228225</v>
      </c>
      <c r="AY5" s="2932">
        <v>420.65367406000098</v>
      </c>
      <c r="AZ5" s="2932">
        <v>425.51371626000002</v>
      </c>
      <c r="BA5" s="2932">
        <f>AZ5+AY5+AX5+AW5</f>
        <v>4511.2907098899959</v>
      </c>
      <c r="BB5" s="2932"/>
      <c r="BC5" s="2932">
        <v>353.35307757999999</v>
      </c>
      <c r="BD5" s="2932">
        <v>349.86312627000001</v>
      </c>
      <c r="BE5" s="2932">
        <v>393.93401656999998</v>
      </c>
      <c r="BF5" s="2932">
        <f t="shared" ref="BF5:BF32" si="9">BE5+BD5+BC5</f>
        <v>1097.1502204200001</v>
      </c>
      <c r="BG5" s="2932">
        <v>409.30695135000008</v>
      </c>
      <c r="BH5" s="2932">
        <v>389.52708627999999</v>
      </c>
      <c r="BI5" s="2932">
        <v>429.16646920999995</v>
      </c>
      <c r="BJ5" s="2932">
        <f t="shared" ref="BJ5:BJ32" si="10">BG5+BH5+BI5</f>
        <v>1228.0005068400001</v>
      </c>
      <c r="BK5" s="2932">
        <f>BF5+BG5+BH5+BI5</f>
        <v>2325.1507272600002</v>
      </c>
      <c r="BL5" s="2932">
        <v>388.06758010999999</v>
      </c>
      <c r="BM5" s="2932">
        <v>417.95136214999997</v>
      </c>
      <c r="BN5" s="2932">
        <v>435.77074400999993</v>
      </c>
      <c r="BO5" s="2932">
        <f t="shared" ref="BO5:BO32" si="11">BL5+BM5+BN5</f>
        <v>1241.7896862699999</v>
      </c>
      <c r="BP5" s="2932">
        <f>BK5+BL5+BM5+BN5</f>
        <v>3566.9404135300001</v>
      </c>
      <c r="BQ5" s="2932">
        <v>477.22426137999997</v>
      </c>
      <c r="BR5" s="2932">
        <v>457.92055926</v>
      </c>
      <c r="BS5" s="2932">
        <v>525.13476961999993</v>
      </c>
      <c r="BT5" s="2932">
        <f t="shared" ref="BT5:BT32" si="12">BQ5+BR5+BS5</f>
        <v>1460.2795902600001</v>
      </c>
      <c r="BU5" s="2932">
        <f t="shared" ref="BU5:BU32" si="13">BF5+BJ5+BO5+BT5</f>
        <v>5027.2200037900002</v>
      </c>
      <c r="BV5" s="2932"/>
      <c r="BW5" s="2932">
        <v>455.8107848599999</v>
      </c>
      <c r="BX5" s="2932">
        <v>471.51229855000003</v>
      </c>
      <c r="BY5" s="2932">
        <v>498.38204894</v>
      </c>
      <c r="BZ5" s="2932">
        <f t="shared" ref="BZ5:BZ32" si="14">BW5+BX5+BY5</f>
        <v>1425.70513235</v>
      </c>
      <c r="CA5" s="2932">
        <v>456.92895475000006</v>
      </c>
      <c r="CB5" s="2932">
        <v>488.36357897999994</v>
      </c>
      <c r="CC5" s="2932">
        <v>566.80960694000009</v>
      </c>
      <c r="CD5" s="2932">
        <f t="shared" ref="CD5:CD32" si="15">CA5+CB5+CC5</f>
        <v>1512.1021406700002</v>
      </c>
      <c r="CE5" s="2932">
        <v>703.23568319999913</v>
      </c>
      <c r="CF5" s="2932">
        <v>1821.8820932299991</v>
      </c>
      <c r="CG5" s="2932"/>
      <c r="CH5" s="2932">
        <v>703.05525753000006</v>
      </c>
      <c r="CI5" s="2932">
        <v>612.02379836</v>
      </c>
      <c r="CJ5" s="2932">
        <v>783.82663837999996</v>
      </c>
      <c r="CK5" s="2932">
        <f t="shared" ref="CK5:CK32" si="16">CH5+CI5+CJ5</f>
        <v>2098.9056942699999</v>
      </c>
      <c r="CL5" s="2932">
        <v>718.48864368000011</v>
      </c>
      <c r="CM5" s="2932">
        <v>754.6432331200001</v>
      </c>
      <c r="CN5" s="2932">
        <v>809.59548644999995</v>
      </c>
      <c r="CO5" s="2932">
        <f t="shared" ref="CO5:CO32" si="17">CL5+CM5+CN5</f>
        <v>2282.7273632500001</v>
      </c>
      <c r="CP5" s="2932">
        <v>613.78386783999997</v>
      </c>
      <c r="CQ5" s="2932">
        <v>530.77260588000001</v>
      </c>
      <c r="CR5" s="2932">
        <v>595.04753600999993</v>
      </c>
      <c r="CS5" s="2932">
        <f t="shared" ref="CS5:CS32" si="18">CP5+CQ5+CR5</f>
        <v>1739.6040097299999</v>
      </c>
      <c r="CT5" s="1245">
        <v>883.44414755000093</v>
      </c>
      <c r="CU5" s="2932">
        <v>771.66046746999916</v>
      </c>
      <c r="CV5" s="39">
        <v>924.580584780001</v>
      </c>
      <c r="CW5" s="2932">
        <f t="shared" si="0"/>
        <v>2579.6851998000011</v>
      </c>
      <c r="CX5" s="2938">
        <v>706.82119463999891</v>
      </c>
      <c r="CY5" s="2938">
        <v>902.28674101000104</v>
      </c>
      <c r="CZ5" s="2938">
        <v>932.63473118999991</v>
      </c>
      <c r="DA5" s="1231">
        <v>2541.7426668399999</v>
      </c>
      <c r="DB5" s="2939">
        <v>942.17804863000015</v>
      </c>
      <c r="DC5" s="2939">
        <v>1032.8602763599999</v>
      </c>
      <c r="DD5" s="2940">
        <v>1052.8502132100011</v>
      </c>
      <c r="DE5" s="1231">
        <v>3027.8885382000012</v>
      </c>
      <c r="DF5" s="2939">
        <v>1056.89947353</v>
      </c>
      <c r="DG5" s="2939">
        <v>849.32601766000016</v>
      </c>
      <c r="DH5" s="2940">
        <v>905.73789293000107</v>
      </c>
      <c r="DI5" s="1231">
        <v>2811.9633841200016</v>
      </c>
      <c r="DJ5" s="2939">
        <v>1116.5303599599999</v>
      </c>
      <c r="DK5" s="2939">
        <v>1106.9093903900009</v>
      </c>
      <c r="DL5" s="2939">
        <v>1070.55762362</v>
      </c>
      <c r="DM5" s="2939">
        <v>3293.9973739700008</v>
      </c>
      <c r="DN5" s="2939">
        <v>706.47883824999803</v>
      </c>
      <c r="DO5" s="2939">
        <v>1012.9182994399989</v>
      </c>
      <c r="DP5" s="2939">
        <v>1079.3081294599972</v>
      </c>
      <c r="DQ5" s="2939">
        <v>2798.7052671499941</v>
      </c>
      <c r="DR5" s="2939">
        <v>776.87154248000104</v>
      </c>
      <c r="DS5" s="2939">
        <v>1028.9854816100019</v>
      </c>
      <c r="DT5" s="2939">
        <v>1087.871026139997</v>
      </c>
      <c r="DU5" s="2939">
        <v>2893.72805023</v>
      </c>
      <c r="DV5" s="2939">
        <v>1050.8490463399971</v>
      </c>
      <c r="DW5" s="2939">
        <v>1077.4376862300019</v>
      </c>
      <c r="DX5" s="2939">
        <v>929.49531963000106</v>
      </c>
      <c r="DY5" s="2939">
        <v>3057.7820522000002</v>
      </c>
      <c r="DZ5" s="2939">
        <v>1133.232684859996</v>
      </c>
      <c r="EA5" s="2939">
        <v>1341.3907840700022</v>
      </c>
      <c r="EB5" s="2939">
        <v>1183.8160693999989</v>
      </c>
      <c r="EC5" s="2939">
        <v>3658.439538329997</v>
      </c>
      <c r="ED5" s="2939">
        <v>12408.654907909993</v>
      </c>
      <c r="EE5" s="1246">
        <v>1026.1078029600001</v>
      </c>
      <c r="EF5" s="2939">
        <v>881.92011724000008</v>
      </c>
      <c r="EG5" s="2939">
        <v>1030.32566492</v>
      </c>
      <c r="EH5" s="2939">
        <v>2938.3535851199999</v>
      </c>
      <c r="EI5" s="2939">
        <v>870.67180383000004</v>
      </c>
      <c r="EJ5" s="2939">
        <v>967.79666434000001</v>
      </c>
      <c r="EK5" s="2939">
        <v>1031.1472904700011</v>
      </c>
      <c r="EL5" s="2939">
        <v>2869.6157586400009</v>
      </c>
      <c r="EM5" s="2939">
        <v>989.34712821000096</v>
      </c>
      <c r="EN5" s="2939">
        <v>972.57565650000106</v>
      </c>
      <c r="EO5" s="2939">
        <v>903.89556216999904</v>
      </c>
      <c r="EP5" s="2939">
        <v>2865.8183468800012</v>
      </c>
      <c r="EQ5" s="2939">
        <v>1139.14299458</v>
      </c>
      <c r="ER5" s="2939">
        <v>1109.579963030001</v>
      </c>
      <c r="ES5" s="2939">
        <v>1130.8430219800016</v>
      </c>
      <c r="ET5" s="2939">
        <v>3379.5659795900024</v>
      </c>
      <c r="EU5" s="1247">
        <v>12053.353670230004</v>
      </c>
      <c r="EV5" s="1246">
        <v>1057.9807782599969</v>
      </c>
      <c r="EW5" s="2939">
        <v>904.18429440000091</v>
      </c>
      <c r="EX5" s="2939">
        <v>1012.7118564699999</v>
      </c>
      <c r="EY5" s="2939">
        <v>2974.8769291299977</v>
      </c>
      <c r="EZ5" s="2939">
        <v>936.64428917999703</v>
      </c>
      <c r="FA5" s="2939">
        <v>944.16514835000305</v>
      </c>
      <c r="FB5" s="2939">
        <v>754.51648218999799</v>
      </c>
      <c r="FC5" s="2939">
        <v>2635.3259197199982</v>
      </c>
      <c r="FD5" s="2939">
        <v>901.95361957999899</v>
      </c>
      <c r="FE5" s="2939">
        <v>858.70170290999999</v>
      </c>
      <c r="FF5" s="2939">
        <v>810.76134134999995</v>
      </c>
      <c r="FG5" s="2939">
        <v>2571.4166638399993</v>
      </c>
      <c r="FH5" s="2939">
        <v>936.17966282999805</v>
      </c>
      <c r="FI5" s="2941">
        <v>881.12860030000195</v>
      </c>
      <c r="FJ5" s="2941">
        <v>1249.9129172599978</v>
      </c>
      <c r="FK5" s="2941">
        <v>3067.2211803899977</v>
      </c>
      <c r="FL5" s="1248">
        <v>11248.840693079994</v>
      </c>
      <c r="FM5" s="1249">
        <v>926.97904527999697</v>
      </c>
      <c r="FN5" s="1250">
        <v>355.23942412999997</v>
      </c>
      <c r="FO5" s="1250">
        <v>499.21462560999998</v>
      </c>
      <c r="FP5" s="329">
        <v>1781.4330950199969</v>
      </c>
      <c r="FQ5" s="329">
        <v>647.12602265999999</v>
      </c>
      <c r="FR5" s="329">
        <v>871.47533438999994</v>
      </c>
      <c r="FS5" s="329">
        <v>1150.05286729</v>
      </c>
      <c r="FT5" s="329">
        <v>2668.6542243400004</v>
      </c>
      <c r="FU5" s="329">
        <v>1402.8655427000001</v>
      </c>
      <c r="FV5" s="329">
        <v>1412.5385436199999</v>
      </c>
      <c r="FW5" s="329">
        <v>1124.1126082299991</v>
      </c>
      <c r="FX5" s="329">
        <v>3939.5166945499986</v>
      </c>
      <c r="FY5" s="329">
        <v>1270.10221344</v>
      </c>
      <c r="FZ5" s="329">
        <v>1150.87473316</v>
      </c>
      <c r="GA5" s="329">
        <v>1304.1758065499998</v>
      </c>
      <c r="GB5" s="329">
        <v>3725.1527531499996</v>
      </c>
      <c r="GC5" s="401">
        <v>12114.756767059996</v>
      </c>
      <c r="GD5" s="400">
        <v>1016.463322000001</v>
      </c>
      <c r="GE5" s="329">
        <v>925.96149441999694</v>
      </c>
      <c r="GF5" s="329">
        <v>1200.4877750199998</v>
      </c>
      <c r="GG5" s="329">
        <f>GD5+GE5+GF5</f>
        <v>3142.9125914399979</v>
      </c>
      <c r="GH5" s="329">
        <v>1127.7705910100019</v>
      </c>
      <c r="GI5" s="329">
        <v>1122.02475471</v>
      </c>
      <c r="GJ5" s="329">
        <v>1347.6092741000007</v>
      </c>
      <c r="GK5" s="329">
        <f>GH5+GI5+GJ5</f>
        <v>3597.4046198200026</v>
      </c>
      <c r="GL5" s="329">
        <v>1331.0900210400021</v>
      </c>
      <c r="GM5" s="329">
        <v>1416.279508000001</v>
      </c>
      <c r="GN5" s="329">
        <v>1328.6661643600009</v>
      </c>
      <c r="GO5" s="329">
        <f t="shared" ref="GO5:GO20" si="19">GL5+GM5+GN5</f>
        <v>4076.0356934000038</v>
      </c>
      <c r="GP5" s="329">
        <v>1395.0415658300012</v>
      </c>
      <c r="GQ5" s="329">
        <v>1515.4559778799983</v>
      </c>
      <c r="GR5" s="329">
        <v>1640.3161860899997</v>
      </c>
      <c r="GS5" s="329">
        <f t="shared" ref="GS5:GS20" si="20">GP5+GQ5+GR5</f>
        <v>4550.8137297999992</v>
      </c>
      <c r="GT5" s="393">
        <f t="shared" ref="GT5:GT32" si="21">GG5+GK5+GO5+GS5</f>
        <v>15367.166634460005</v>
      </c>
      <c r="GU5" s="400">
        <v>1415.0560267000001</v>
      </c>
      <c r="GV5" s="329">
        <v>1184.3771365800001</v>
      </c>
      <c r="GW5" s="329">
        <v>1608.2661147399999</v>
      </c>
      <c r="GX5" s="329">
        <f>GU5+GV5+GW5</f>
        <v>4207.6992780199998</v>
      </c>
      <c r="GY5" s="329">
        <v>1565.7017490699998</v>
      </c>
      <c r="GZ5" s="329">
        <v>1666.2717718100002</v>
      </c>
      <c r="HA5" s="329">
        <v>1684.54329003</v>
      </c>
      <c r="HB5" s="329">
        <f>GY5+GZ5+HA5</f>
        <v>4916.5168109100005</v>
      </c>
      <c r="HC5" s="329">
        <v>1621.6659242000003</v>
      </c>
      <c r="HD5" s="329">
        <v>1914.3474846699996</v>
      </c>
      <c r="HE5" s="329">
        <v>1808.92337391</v>
      </c>
      <c r="HF5" s="329">
        <f>HC5+HD5+HE5</f>
        <v>5344.9367827799997</v>
      </c>
      <c r="HG5" s="329">
        <v>1885.73145021</v>
      </c>
      <c r="HH5" s="329">
        <v>2310.5849725000003</v>
      </c>
      <c r="HI5" s="329">
        <v>2670.3812276400004</v>
      </c>
      <c r="HJ5" s="329">
        <f>HG5+HH5+HI5</f>
        <v>6866.6976503500009</v>
      </c>
      <c r="HK5" s="401">
        <v>21335.850522060002</v>
      </c>
      <c r="HL5" s="400">
        <v>1303.262344160001</v>
      </c>
      <c r="HM5" s="329">
        <v>1593.7969159199997</v>
      </c>
      <c r="HN5" s="329">
        <v>2105.70465147</v>
      </c>
      <c r="HO5" s="329">
        <f>HL5+HM5+HN5</f>
        <v>5002.7639115500006</v>
      </c>
      <c r="HP5" s="329">
        <v>1772.8108609000003</v>
      </c>
      <c r="HQ5" s="329">
        <v>2639.49850539</v>
      </c>
      <c r="HR5" s="329">
        <v>2297.8161846400003</v>
      </c>
      <c r="HS5" s="329">
        <f>HP5+HQ5+HR5</f>
        <v>6710.1255509300008</v>
      </c>
      <c r="HT5" s="329">
        <v>2625.0610670399997</v>
      </c>
      <c r="HU5" s="329">
        <v>2548.0853452499996</v>
      </c>
      <c r="HV5" s="329">
        <v>2196.3235966000002</v>
      </c>
      <c r="HW5" s="329">
        <f>HT5+HU5+HV5</f>
        <v>7369.4700088899999</v>
      </c>
      <c r="HX5" s="329">
        <v>2637.0030069900008</v>
      </c>
      <c r="HY5" s="329">
        <v>2797.9980806900003</v>
      </c>
      <c r="HZ5" s="329">
        <v>2867.4066722000002</v>
      </c>
      <c r="IA5" s="329">
        <f t="shared" ref="IA5:IA28" si="22">HX5+HY5+HZ5</f>
        <v>8302.4077598800013</v>
      </c>
      <c r="IB5" s="329">
        <f t="shared" ref="IB5:IB32" si="23">IA5+HW5+HS5+HO5</f>
        <v>27384.76723125</v>
      </c>
      <c r="IC5" s="1251">
        <v>2667.9831601699898</v>
      </c>
      <c r="ID5" s="329">
        <v>2458.0081803899998</v>
      </c>
      <c r="IE5" s="329">
        <v>2479.7155516800099</v>
      </c>
      <c r="IF5" s="329">
        <f t="shared" ref="IF5:IF32" si="24">IE5+ID5+IC5</f>
        <v>7605.7068922399994</v>
      </c>
      <c r="IG5" s="329">
        <v>2935.9530300499996</v>
      </c>
      <c r="IH5" s="329">
        <v>3442.0632234700001</v>
      </c>
      <c r="II5" s="329">
        <v>2989.8433318500001</v>
      </c>
      <c r="IJ5" s="329">
        <f t="shared" ref="IJ5:IJ32" si="25">II5+IH5+IG5</f>
        <v>9367.859585369999</v>
      </c>
      <c r="IK5" s="329">
        <v>3625.1844138600004</v>
      </c>
      <c r="IL5" s="329">
        <v>3461.0081646500003</v>
      </c>
      <c r="IM5" s="329">
        <v>3623.4365654500002</v>
      </c>
      <c r="IN5" s="329">
        <v>10709.629143960001</v>
      </c>
      <c r="IO5" s="329">
        <v>4191.6503816300001</v>
      </c>
      <c r="IP5" s="329">
        <v>4057.4186521399997</v>
      </c>
      <c r="IQ5" s="329">
        <v>4232.11844071</v>
      </c>
      <c r="IR5" s="329">
        <v>12481.187474479999</v>
      </c>
      <c r="IS5" s="1252">
        <v>40164.383096049991</v>
      </c>
      <c r="IT5" s="1251">
        <v>3749.47878472</v>
      </c>
      <c r="IU5" s="329">
        <v>3441.44649906</v>
      </c>
      <c r="IV5" s="329">
        <v>3406.9940013</v>
      </c>
      <c r="IW5" s="329">
        <f t="shared" ref="IW5:IW9" si="26">IT5+IU5+IV5</f>
        <v>10597.919285079999</v>
      </c>
      <c r="IX5" s="329">
        <v>3835.21314205001</v>
      </c>
      <c r="IY5" s="329">
        <v>4125.7880531900109</v>
      </c>
      <c r="IZ5" s="329">
        <v>3547.4159300180995</v>
      </c>
      <c r="JA5" s="329">
        <f t="shared" ref="JA5:JA9" si="27">IX5+IY5+IZ5</f>
        <v>11508.41712525812</v>
      </c>
      <c r="JB5" s="329">
        <v>3852.4693894900001</v>
      </c>
      <c r="JC5" s="329">
        <v>4440.5021695999985</v>
      </c>
      <c r="JD5" s="329">
        <v>5563.4225332399938</v>
      </c>
      <c r="JE5" s="329">
        <f t="shared" si="4"/>
        <v>13856.394092329992</v>
      </c>
      <c r="JF5" s="329">
        <v>4602.3877883100004</v>
      </c>
      <c r="JG5" s="329">
        <v>4161.7997252499899</v>
      </c>
      <c r="JH5" s="329">
        <v>4834.7643822300088</v>
      </c>
      <c r="JI5" s="329">
        <f t="shared" si="6"/>
        <v>13598.95189579</v>
      </c>
      <c r="JJ5" s="401">
        <f t="shared" si="7"/>
        <v>49561.682398458113</v>
      </c>
      <c r="JK5" s="400">
        <v>4595.7335325899894</v>
      </c>
      <c r="JL5" s="329">
        <v>3852.9597364000001</v>
      </c>
      <c r="JM5" s="329">
        <v>4038.1625920900001</v>
      </c>
      <c r="JN5" s="401">
        <v>12486.85586107999</v>
      </c>
      <c r="JO5" s="1253"/>
    </row>
    <row r="6" spans="1:275" ht="35.15" customHeight="1">
      <c r="A6" s="2934" t="s">
        <v>947</v>
      </c>
      <c r="B6" s="2935">
        <v>108.33514549999981</v>
      </c>
      <c r="C6" s="2935">
        <v>115.28</v>
      </c>
      <c r="D6" s="2935">
        <v>102.3</v>
      </c>
      <c r="E6" s="2935">
        <v>144.4528</v>
      </c>
      <c r="F6" s="2935">
        <v>216.65780000000001</v>
      </c>
      <c r="G6" s="2935">
        <v>169.85810000000001</v>
      </c>
      <c r="H6" s="2935">
        <v>146.97139999999999</v>
      </c>
      <c r="I6" s="2935">
        <v>146.22620000000001</v>
      </c>
      <c r="J6" s="2935">
        <v>234.74870000000001</v>
      </c>
      <c r="K6" s="2935">
        <v>151.95699999999999</v>
      </c>
      <c r="L6" s="2935">
        <v>235.46440000000001</v>
      </c>
      <c r="M6" s="2935">
        <v>182.0915</v>
      </c>
      <c r="N6" s="2935">
        <v>198.964</v>
      </c>
      <c r="O6" s="2935">
        <v>188.3126</v>
      </c>
      <c r="P6" s="2935">
        <v>236.55760000000001</v>
      </c>
      <c r="Q6" s="2935">
        <v>182.233</v>
      </c>
      <c r="R6" s="2932">
        <v>380.56864194000025</v>
      </c>
      <c r="S6" s="1240">
        <v>2453.95325594</v>
      </c>
      <c r="T6" s="2936">
        <v>131.5172</v>
      </c>
      <c r="U6" s="2936">
        <v>211.64500000000001</v>
      </c>
      <c r="V6" s="2936"/>
      <c r="W6" s="1254">
        <v>201.3655</v>
      </c>
      <c r="X6" s="1254">
        <v>288.94069999999999</v>
      </c>
      <c r="Y6" s="1255">
        <v>394.48169999999999</v>
      </c>
      <c r="Z6" s="1240">
        <v>448.2287</v>
      </c>
      <c r="AA6" s="1244">
        <v>321.67619999999999</v>
      </c>
      <c r="AB6" s="2937">
        <v>248.66640000000001</v>
      </c>
      <c r="AC6" s="2932">
        <v>273.79219999999998</v>
      </c>
      <c r="AD6" s="2932">
        <v>501.2962</v>
      </c>
      <c r="AE6" s="2932">
        <v>237.08519999999999</v>
      </c>
      <c r="AF6" s="2932">
        <v>616.26670000000001</v>
      </c>
      <c r="AG6" s="2932">
        <v>3762.7429999999999</v>
      </c>
      <c r="AH6" s="2932"/>
      <c r="AI6" s="2932">
        <v>279.62297292999921</v>
      </c>
      <c r="AJ6" s="2932">
        <v>255.60448114000076</v>
      </c>
      <c r="AK6" s="2932">
        <v>532.81170418000033</v>
      </c>
      <c r="AL6" s="2932">
        <f>AK6+AJ6+AI6</f>
        <v>1068.0391582500004</v>
      </c>
      <c r="AM6" s="1256"/>
      <c r="AN6" s="2932"/>
      <c r="AO6" s="2820"/>
      <c r="AP6" s="2932">
        <v>329.94959260999968</v>
      </c>
      <c r="AQ6" s="2932">
        <v>452.84084518999981</v>
      </c>
      <c r="AR6" s="2932">
        <v>618.17849356000033</v>
      </c>
      <c r="AS6" s="2932">
        <f>AL6+AP6+AQ6+AR6</f>
        <v>2469.0080896099998</v>
      </c>
      <c r="AT6" s="2932">
        <v>367.92876628999971</v>
      </c>
      <c r="AU6" s="2932">
        <v>351.76651463000104</v>
      </c>
      <c r="AV6" s="2932">
        <v>414.24056352999804</v>
      </c>
      <c r="AW6" s="2932">
        <f t="shared" si="8"/>
        <v>3602.9439340599984</v>
      </c>
      <c r="AX6" s="2932">
        <v>388.82176645000095</v>
      </c>
      <c r="AY6" s="2932">
        <v>344.33708426999857</v>
      </c>
      <c r="AZ6" s="2932">
        <v>929.89884417999906</v>
      </c>
      <c r="BA6" s="2932">
        <f t="shared" ref="BA6:BA32" si="28">AZ6+AY6+AX6+AW6</f>
        <v>5266.0016289599971</v>
      </c>
      <c r="BB6" s="2932"/>
      <c r="BC6" s="2932">
        <v>401.58661684000003</v>
      </c>
      <c r="BD6" s="2932">
        <v>355.49003798000001</v>
      </c>
      <c r="BE6" s="2932">
        <v>294.87862026999983</v>
      </c>
      <c r="BF6" s="2932">
        <f t="shared" si="9"/>
        <v>1051.9552750899998</v>
      </c>
      <c r="BG6" s="2932">
        <v>595.67743984999993</v>
      </c>
      <c r="BH6" s="2932">
        <v>461.75982339000001</v>
      </c>
      <c r="BI6" s="2932">
        <v>583.52819536000027</v>
      </c>
      <c r="BJ6" s="2932">
        <f t="shared" si="10"/>
        <v>1640.9654586000001</v>
      </c>
      <c r="BK6" s="2932">
        <f t="shared" ref="BK6:BK32" si="29">BF6+BG6+BH6+BI6</f>
        <v>2692.9207336899999</v>
      </c>
      <c r="BL6" s="2932">
        <v>408.57064731999998</v>
      </c>
      <c r="BM6" s="2932">
        <v>393.78988913999962</v>
      </c>
      <c r="BN6" s="2932">
        <v>417.86172556999884</v>
      </c>
      <c r="BO6" s="2932">
        <f t="shared" si="11"/>
        <v>1220.2222620299985</v>
      </c>
      <c r="BP6" s="2932">
        <f t="shared" ref="BP6:BP32" si="30">BK6+BL6+BM6+BN6</f>
        <v>3913.142995719998</v>
      </c>
      <c r="BQ6" s="2932">
        <v>511.5379147300003</v>
      </c>
      <c r="BR6" s="2932">
        <v>445.62097145999877</v>
      </c>
      <c r="BS6" s="2932">
        <v>674.16262825000001</v>
      </c>
      <c r="BT6" s="2932">
        <f t="shared" si="12"/>
        <v>1631.3215144399992</v>
      </c>
      <c r="BU6" s="2932">
        <f t="shared" si="13"/>
        <v>5544.4645101599981</v>
      </c>
      <c r="BV6" s="2932"/>
      <c r="BW6" s="2932">
        <v>527.31614168000033</v>
      </c>
      <c r="BX6" s="2932">
        <v>410.6743119400013</v>
      </c>
      <c r="BY6" s="2932">
        <v>677.63013714000022</v>
      </c>
      <c r="BZ6" s="2932">
        <f t="shared" si="14"/>
        <v>1615.620590760002</v>
      </c>
      <c r="CA6" s="2932">
        <v>642.63210768999909</v>
      </c>
      <c r="CB6" s="2932">
        <v>444.17145237000005</v>
      </c>
      <c r="CC6" s="2932">
        <v>630.25237143999993</v>
      </c>
      <c r="CD6" s="2932">
        <f t="shared" si="15"/>
        <v>1717.0559314999991</v>
      </c>
      <c r="CE6" s="2932">
        <v>1038.0452448899998</v>
      </c>
      <c r="CF6" s="2932">
        <v>2181.3104994699993</v>
      </c>
      <c r="CG6" s="2932"/>
      <c r="CH6" s="2932">
        <v>586.09928804000003</v>
      </c>
      <c r="CI6" s="2932">
        <v>573.08909530999995</v>
      </c>
      <c r="CJ6" s="2932">
        <v>677.50607562999983</v>
      </c>
      <c r="CK6" s="2932">
        <f t="shared" si="16"/>
        <v>1836.69445898</v>
      </c>
      <c r="CL6" s="2932">
        <v>750.47743434999973</v>
      </c>
      <c r="CM6" s="2932">
        <v>596.60306736000018</v>
      </c>
      <c r="CN6" s="2932">
        <v>740.09183297999994</v>
      </c>
      <c r="CO6" s="2932">
        <f t="shared" si="17"/>
        <v>2087.1723346899998</v>
      </c>
      <c r="CP6" s="2932">
        <v>704.93705687000045</v>
      </c>
      <c r="CQ6" s="2932">
        <v>545.77917728000045</v>
      </c>
      <c r="CR6" s="2932">
        <v>630.15103478999993</v>
      </c>
      <c r="CS6" s="2932">
        <f t="shared" si="18"/>
        <v>1880.8672689400009</v>
      </c>
      <c r="CT6" s="1245">
        <v>808.43850625999926</v>
      </c>
      <c r="CU6" s="2932">
        <v>572.29692114999989</v>
      </c>
      <c r="CV6" s="39">
        <v>1161.1188462199998</v>
      </c>
      <c r="CW6" s="2932">
        <f t="shared" si="0"/>
        <v>2541.8542736299987</v>
      </c>
      <c r="CX6" s="2938">
        <v>657.2590900799986</v>
      </c>
      <c r="CY6" s="2938">
        <v>593.39623882000149</v>
      </c>
      <c r="CZ6" s="2938">
        <v>755.46373855999855</v>
      </c>
      <c r="DA6" s="1231">
        <v>2006.1190674599986</v>
      </c>
      <c r="DB6" s="2939">
        <v>891.13978906999898</v>
      </c>
      <c r="DC6" s="2939">
        <v>626.86332280999977</v>
      </c>
      <c r="DD6" s="2940">
        <v>654.58112539000103</v>
      </c>
      <c r="DE6" s="1231">
        <v>2172.5842372699999</v>
      </c>
      <c r="DF6" s="2939">
        <v>1011.3282521899995</v>
      </c>
      <c r="DG6" s="2939">
        <v>573.84218669999768</v>
      </c>
      <c r="DH6" s="2940">
        <v>469.72650259000062</v>
      </c>
      <c r="DI6" s="1231">
        <v>2054.8969414799976</v>
      </c>
      <c r="DJ6" s="2939">
        <v>842.69734157999983</v>
      </c>
      <c r="DK6" s="2939">
        <v>553.93436953000162</v>
      </c>
      <c r="DL6" s="2939">
        <v>946.14382173000092</v>
      </c>
      <c r="DM6" s="2939">
        <v>2342.7755328400021</v>
      </c>
      <c r="DN6" s="2939">
        <v>874.88791656000535</v>
      </c>
      <c r="DO6" s="2939">
        <v>545.84860147000109</v>
      </c>
      <c r="DP6" s="2939">
        <v>732.77396376999843</v>
      </c>
      <c r="DQ6" s="2939">
        <v>2153.510481800005</v>
      </c>
      <c r="DR6" s="2939">
        <v>721.54826137999817</v>
      </c>
      <c r="DS6" s="2939">
        <v>772.7881259199977</v>
      </c>
      <c r="DT6" s="2939">
        <v>795.03197141999749</v>
      </c>
      <c r="DU6" s="2939">
        <v>2289.3683587199935</v>
      </c>
      <c r="DV6" s="2939">
        <v>906.08904770999777</v>
      </c>
      <c r="DW6" s="2939">
        <v>709.07110727000236</v>
      </c>
      <c r="DX6" s="2939">
        <v>784.76218425999957</v>
      </c>
      <c r="DY6" s="2939">
        <v>2399.9223392399995</v>
      </c>
      <c r="DZ6" s="2939">
        <v>1070.1625587400013</v>
      </c>
      <c r="EA6" s="2939">
        <v>792.56644271999596</v>
      </c>
      <c r="EB6" s="2939">
        <v>2060.1783748500011</v>
      </c>
      <c r="EC6" s="2939">
        <v>3922.9073763099982</v>
      </c>
      <c r="ED6" s="2939">
        <v>10765.708556069996</v>
      </c>
      <c r="EE6" s="1246">
        <v>795.04934514000001</v>
      </c>
      <c r="EF6" s="2939">
        <v>700.52015873000005</v>
      </c>
      <c r="EG6" s="2939">
        <v>885.01176233000001</v>
      </c>
      <c r="EH6" s="2939">
        <v>2380.5812662000003</v>
      </c>
      <c r="EI6" s="2939">
        <v>1172.0201495899996</v>
      </c>
      <c r="EJ6" s="2939">
        <v>882.6718499599998</v>
      </c>
      <c r="EK6" s="2939">
        <v>1566.2212359199998</v>
      </c>
      <c r="EL6" s="2939">
        <v>3620.9132354699991</v>
      </c>
      <c r="EM6" s="2939">
        <v>1140.2110253099995</v>
      </c>
      <c r="EN6" s="2939">
        <v>1058.25452606</v>
      </c>
      <c r="EO6" s="2939">
        <v>1452.2354228700017</v>
      </c>
      <c r="EP6" s="2939">
        <v>3650.7009742400014</v>
      </c>
      <c r="EQ6" s="2939">
        <v>1111.8090224099997</v>
      </c>
      <c r="ER6" s="2939">
        <v>1296.1315742599984</v>
      </c>
      <c r="ES6" s="2939">
        <v>2596.8601681099999</v>
      </c>
      <c r="ET6" s="2939">
        <v>5004.8007647799977</v>
      </c>
      <c r="EU6" s="1247">
        <v>14656.996240689998</v>
      </c>
      <c r="EV6" s="1246">
        <v>1250.5783477299997</v>
      </c>
      <c r="EW6" s="2939">
        <v>900.30789452000101</v>
      </c>
      <c r="EX6" s="2939">
        <v>908.82479653999951</v>
      </c>
      <c r="EY6" s="2939">
        <v>3059.7110387900002</v>
      </c>
      <c r="EZ6" s="2939">
        <v>1412.1515238500001</v>
      </c>
      <c r="FA6" s="2939">
        <v>1205.0731754199974</v>
      </c>
      <c r="FB6" s="2939">
        <v>1549.3907878100015</v>
      </c>
      <c r="FC6" s="2939">
        <v>4166.6154870799992</v>
      </c>
      <c r="FD6" s="2939">
        <v>1610.2192245099991</v>
      </c>
      <c r="FE6" s="2939">
        <v>941.18367752999814</v>
      </c>
      <c r="FF6" s="2939">
        <v>1475.9395490900001</v>
      </c>
      <c r="FG6" s="2939">
        <v>4027.3424511299972</v>
      </c>
      <c r="FH6" s="2939">
        <v>1624.1575127199962</v>
      </c>
      <c r="FI6" s="2941">
        <v>1505.7540890299999</v>
      </c>
      <c r="FJ6" s="2941">
        <v>4280.0235102600009</v>
      </c>
      <c r="FK6" s="2941">
        <v>7409.9351120099964</v>
      </c>
      <c r="FL6" s="1248">
        <v>18663.604089009994</v>
      </c>
      <c r="FM6" s="1249">
        <v>1404.3306485399976</v>
      </c>
      <c r="FN6" s="1250">
        <v>1023.8096431699998</v>
      </c>
      <c r="FO6" s="1250">
        <v>1319.4322387300003</v>
      </c>
      <c r="FP6" s="329">
        <v>3747.572530439998</v>
      </c>
      <c r="FQ6" s="329">
        <v>1827.9756432299996</v>
      </c>
      <c r="FR6" s="329">
        <v>1047.1025783800008</v>
      </c>
      <c r="FS6" s="329">
        <v>1568.8651424199995</v>
      </c>
      <c r="FT6" s="329">
        <v>4443.9433640299994</v>
      </c>
      <c r="FU6" s="329">
        <v>1697.8267085699979</v>
      </c>
      <c r="FV6" s="329">
        <v>928.28380160000177</v>
      </c>
      <c r="FW6" s="329">
        <v>1710.590217629999</v>
      </c>
      <c r="FX6" s="329">
        <v>4336.7007277999983</v>
      </c>
      <c r="FY6" s="329">
        <v>1670.3543786299999</v>
      </c>
      <c r="FZ6" s="329">
        <v>1453.7854743999969</v>
      </c>
      <c r="GA6" s="329">
        <v>4053.4267963400034</v>
      </c>
      <c r="GB6" s="329">
        <v>7177.5666493700001</v>
      </c>
      <c r="GC6" s="401">
        <v>19705.783271639993</v>
      </c>
      <c r="GD6" s="400">
        <v>1372.7001219999977</v>
      </c>
      <c r="GE6" s="329">
        <v>1124.0905431500003</v>
      </c>
      <c r="GF6" s="329">
        <v>1964.4465964199976</v>
      </c>
      <c r="GG6" s="329">
        <f>GD6+GE6+GF6</f>
        <v>4461.2372615699951</v>
      </c>
      <c r="GH6" s="329">
        <v>2100.9814350800029</v>
      </c>
      <c r="GI6" s="329">
        <v>1188.4999426999987</v>
      </c>
      <c r="GJ6" s="329">
        <v>1706.1902574599981</v>
      </c>
      <c r="GK6" s="329">
        <f t="shared" ref="GK6:GK31" si="31">GH6+GI6+GJ6</f>
        <v>4995.6716352399999</v>
      </c>
      <c r="GL6" s="329">
        <v>2231.0844353099988</v>
      </c>
      <c r="GM6" s="329">
        <v>1077.0907486799993</v>
      </c>
      <c r="GN6" s="329">
        <v>1593.6446464900002</v>
      </c>
      <c r="GO6" s="329">
        <f t="shared" si="19"/>
        <v>4901.819830479998</v>
      </c>
      <c r="GP6" s="329">
        <v>3041.8645583200009</v>
      </c>
      <c r="GQ6" s="329">
        <v>1208.2291300899983</v>
      </c>
      <c r="GR6" s="329">
        <v>4518.7603355600013</v>
      </c>
      <c r="GS6" s="329">
        <f t="shared" si="20"/>
        <v>8768.8540239700014</v>
      </c>
      <c r="GT6" s="393">
        <f t="shared" si="21"/>
        <v>23127.582751259994</v>
      </c>
      <c r="GU6" s="400">
        <v>1136.7106323800001</v>
      </c>
      <c r="GV6" s="329">
        <v>1352.43001239</v>
      </c>
      <c r="GW6" s="329">
        <v>2353.8997865999995</v>
      </c>
      <c r="GX6" s="329">
        <f t="shared" ref="GX6:GX31" si="32">GU6+GV6+GW6</f>
        <v>4843.0404313700001</v>
      </c>
      <c r="GY6" s="329">
        <v>2737.9158572699994</v>
      </c>
      <c r="GZ6" s="329">
        <v>1611.0101290500002</v>
      </c>
      <c r="HA6" s="329">
        <v>2112.7871706999986</v>
      </c>
      <c r="HB6" s="329">
        <f t="shared" ref="HB6:HB31" si="33">GY6+GZ6+HA6</f>
        <v>6461.7131570199981</v>
      </c>
      <c r="HC6" s="329">
        <v>2726.1350334299991</v>
      </c>
      <c r="HD6" s="329">
        <v>1715.18444359</v>
      </c>
      <c r="HE6" s="329">
        <v>2359.8733577499997</v>
      </c>
      <c r="HF6" s="329">
        <f t="shared" ref="HF6:HF31" si="34">HC6+HD6+HE6</f>
        <v>6801.1928347699986</v>
      </c>
      <c r="HG6" s="329">
        <v>2835.0973450399933</v>
      </c>
      <c r="HH6" s="329">
        <v>2225.0425001999997</v>
      </c>
      <c r="HI6" s="329">
        <v>5509.8991073899979</v>
      </c>
      <c r="HJ6" s="329">
        <f t="shared" ref="HJ6:HJ31" si="35">HG6+HH6+HI6</f>
        <v>10570.038952629991</v>
      </c>
      <c r="HK6" s="401">
        <v>28675.985375789987</v>
      </c>
      <c r="HL6" s="400">
        <v>2642.5606758299955</v>
      </c>
      <c r="HM6" s="329">
        <v>2107.3879681400022</v>
      </c>
      <c r="HN6" s="329">
        <v>2880.2053432699963</v>
      </c>
      <c r="HO6" s="329">
        <f t="shared" ref="HO6:HO28" si="36">HL6+HM6+HN6</f>
        <v>7630.1539872399935</v>
      </c>
      <c r="HP6" s="329">
        <v>3318.4676864799931</v>
      </c>
      <c r="HQ6" s="329">
        <v>2825.4706902999951</v>
      </c>
      <c r="HR6" s="329">
        <v>2777.5185688799993</v>
      </c>
      <c r="HS6" s="329">
        <f t="shared" ref="HS6:HS28" si="37">HP6+HQ6+HR6</f>
        <v>8921.4569456599875</v>
      </c>
      <c r="HT6" s="329">
        <v>4841.2269018500001</v>
      </c>
      <c r="HU6" s="329">
        <v>2533.8717286100014</v>
      </c>
      <c r="HV6" s="329">
        <v>3098.978671910003</v>
      </c>
      <c r="HW6" s="329">
        <f t="shared" ref="HW6:HW28" si="38">HT6+HU6+HV6</f>
        <v>10474.077302370004</v>
      </c>
      <c r="HX6" s="329">
        <v>4444.0920319199931</v>
      </c>
      <c r="HY6" s="329">
        <v>2610.7032213100047</v>
      </c>
      <c r="HZ6" s="329">
        <v>8896.6235686500077</v>
      </c>
      <c r="IA6" s="329">
        <f t="shared" si="22"/>
        <v>15951.418821880005</v>
      </c>
      <c r="IB6" s="329">
        <f t="shared" si="23"/>
        <v>42977.107057149988</v>
      </c>
      <c r="IC6" s="1251">
        <v>2094.3665204100012</v>
      </c>
      <c r="ID6" s="329">
        <v>2745.264846940011</v>
      </c>
      <c r="IE6" s="329">
        <v>3288.2386399700044</v>
      </c>
      <c r="IF6" s="329">
        <f t="shared" si="24"/>
        <v>8127.8700073200162</v>
      </c>
      <c r="IG6" s="329">
        <v>5602.7842953400013</v>
      </c>
      <c r="IH6" s="329">
        <v>3814.4948256400039</v>
      </c>
      <c r="II6" s="329">
        <v>5051.0716022799979</v>
      </c>
      <c r="IJ6" s="329">
        <f t="shared" si="25"/>
        <v>14468.350723260004</v>
      </c>
      <c r="IK6" s="329">
        <v>5605.2470234400034</v>
      </c>
      <c r="IL6" s="329">
        <v>2960.5396418599971</v>
      </c>
      <c r="IM6" s="329">
        <v>3771.2450273599998</v>
      </c>
      <c r="IN6" s="329">
        <v>12337.031692660001</v>
      </c>
      <c r="IO6" s="329">
        <v>7272.4432520299924</v>
      </c>
      <c r="IP6" s="329">
        <v>3529.863285769999</v>
      </c>
      <c r="IQ6" s="329">
        <v>13083.000759720006</v>
      </c>
      <c r="IR6" s="329">
        <v>23885.307297519998</v>
      </c>
      <c r="IS6" s="1252">
        <v>58818.559720760015</v>
      </c>
      <c r="IT6" s="1251">
        <v>3660.0896941700057</v>
      </c>
      <c r="IU6" s="329">
        <v>3295.60114049001</v>
      </c>
      <c r="IV6" s="329">
        <v>4871.4634981099816</v>
      </c>
      <c r="IW6" s="329">
        <f t="shared" si="26"/>
        <v>11827.154332769998</v>
      </c>
      <c r="IX6" s="329">
        <v>9440.5547607800072</v>
      </c>
      <c r="IY6" s="329">
        <v>4266.2992401400061</v>
      </c>
      <c r="IZ6" s="329">
        <v>8462.7120315600041</v>
      </c>
      <c r="JA6" s="329">
        <f t="shared" si="27"/>
        <v>22169.566032480019</v>
      </c>
      <c r="JB6" s="329">
        <v>4586.9393237700015</v>
      </c>
      <c r="JC6" s="329">
        <v>4329.6404607200029</v>
      </c>
      <c r="JD6" s="329">
        <v>8750.4255880899836</v>
      </c>
      <c r="JE6" s="329">
        <f t="shared" si="4"/>
        <v>17667.005372579988</v>
      </c>
      <c r="JF6" s="329">
        <v>5299.0283298199774</v>
      </c>
      <c r="JG6" s="329">
        <v>3584.1370883800237</v>
      </c>
      <c r="JH6" s="329">
        <v>16750.325287560001</v>
      </c>
      <c r="JI6" s="329">
        <f t="shared" si="6"/>
        <v>25633.490705760003</v>
      </c>
      <c r="JJ6" s="401">
        <f t="shared" si="7"/>
        <v>77297.216443590005</v>
      </c>
      <c r="JK6" s="400">
        <v>4945.4195243999957</v>
      </c>
      <c r="JL6" s="329">
        <v>6330.9692030687056</v>
      </c>
      <c r="JM6" s="329">
        <v>12302.61521268837</v>
      </c>
      <c r="JN6" s="401">
        <v>23579.003940157068</v>
      </c>
      <c r="JO6" s="1253"/>
    </row>
    <row r="7" spans="1:275" ht="35.15" customHeight="1">
      <c r="A7" s="2934" t="s">
        <v>948</v>
      </c>
      <c r="B7" s="2935">
        <v>29.612710400000026</v>
      </c>
      <c r="C7" s="2935">
        <v>39.83</v>
      </c>
      <c r="D7" s="2935">
        <v>36.700000000000003</v>
      </c>
      <c r="E7" s="2935">
        <v>90.652500000000003</v>
      </c>
      <c r="F7" s="2935">
        <v>99.326400000000007</v>
      </c>
      <c r="G7" s="2935">
        <v>37.308999999999997</v>
      </c>
      <c r="H7" s="2935">
        <v>65.314599999999999</v>
      </c>
      <c r="I7" s="2935">
        <v>75.722700000000003</v>
      </c>
      <c r="J7" s="2935">
        <v>68.9465</v>
      </c>
      <c r="K7" s="2935">
        <v>84.590699999999998</v>
      </c>
      <c r="L7" s="2935">
        <v>114.0424</v>
      </c>
      <c r="M7" s="2935">
        <v>52.015300000000003</v>
      </c>
      <c r="N7" s="2935">
        <v>84.599000000000004</v>
      </c>
      <c r="O7" s="2935">
        <v>127.7054</v>
      </c>
      <c r="P7" s="2935">
        <v>40.161900000000003</v>
      </c>
      <c r="Q7" s="2935">
        <v>84.079800000000006</v>
      </c>
      <c r="R7" s="1256">
        <v>183.01410628000008</v>
      </c>
      <c r="S7" s="1240">
        <v>1017.5014391599998</v>
      </c>
      <c r="T7" s="2936">
        <v>28.582000000000001</v>
      </c>
      <c r="U7" s="2936">
        <v>94.042000000000002</v>
      </c>
      <c r="V7" s="2936"/>
      <c r="W7" s="1254">
        <v>85.316500000000005</v>
      </c>
      <c r="X7" s="1254">
        <v>92.845500000000001</v>
      </c>
      <c r="Y7" s="1255">
        <v>126.1507</v>
      </c>
      <c r="Z7" s="1240">
        <v>222.0626</v>
      </c>
      <c r="AA7" s="1244">
        <v>30.156700000000001</v>
      </c>
      <c r="AB7" s="2937">
        <v>90.755200000000002</v>
      </c>
      <c r="AC7" s="2932">
        <v>169.3817</v>
      </c>
      <c r="AD7" s="2932">
        <v>54.546999999999997</v>
      </c>
      <c r="AE7" s="2932">
        <v>132.28739999999999</v>
      </c>
      <c r="AF7" s="2932">
        <v>157.53020000000001</v>
      </c>
      <c r="AG7" s="2932">
        <v>1283.6575</v>
      </c>
      <c r="AH7" s="2932"/>
      <c r="AI7" s="2932">
        <v>45.925240819999949</v>
      </c>
      <c r="AJ7" s="2932">
        <v>163.74414263999975</v>
      </c>
      <c r="AK7" s="2932">
        <v>131.01160785999988</v>
      </c>
      <c r="AL7" s="2932">
        <f>AK7+AJ7+AI7</f>
        <v>340.68099131999958</v>
      </c>
      <c r="AM7" s="1256"/>
      <c r="AN7" s="2932"/>
      <c r="AO7" s="2820"/>
      <c r="AP7" s="2932">
        <v>75.94763489000033</v>
      </c>
      <c r="AQ7" s="2932">
        <v>107.33003102999972</v>
      </c>
      <c r="AR7" s="2932">
        <v>189.09926225999928</v>
      </c>
      <c r="AS7" s="2932">
        <f>AL7+AP7+AQ7+AR7</f>
        <v>713.05791949999889</v>
      </c>
      <c r="AT7" s="2932">
        <v>71.285279589999931</v>
      </c>
      <c r="AU7" s="2932">
        <v>110.49904256999959</v>
      </c>
      <c r="AV7" s="2932">
        <v>177.86743964000047</v>
      </c>
      <c r="AW7" s="2932">
        <f t="shared" si="8"/>
        <v>1072.7096812999989</v>
      </c>
      <c r="AX7" s="2932">
        <v>62.413153210000132</v>
      </c>
      <c r="AY7" s="2932">
        <v>139.75390890000014</v>
      </c>
      <c r="AZ7" s="2932">
        <v>209.49457489000028</v>
      </c>
      <c r="BA7" s="2932">
        <f t="shared" si="28"/>
        <v>1484.3713182999995</v>
      </c>
      <c r="BB7" s="2932"/>
      <c r="BC7" s="2932">
        <v>75.087538149999986</v>
      </c>
      <c r="BD7" s="2932">
        <v>113.30902790999994</v>
      </c>
      <c r="BE7" s="2932">
        <v>133.68552640999994</v>
      </c>
      <c r="BF7" s="2932">
        <f t="shared" si="9"/>
        <v>322.08209246999985</v>
      </c>
      <c r="BG7" s="2932">
        <v>133.44031010999996</v>
      </c>
      <c r="BH7" s="2932">
        <v>141.06787749000011</v>
      </c>
      <c r="BI7" s="2932">
        <v>217.60330969</v>
      </c>
      <c r="BJ7" s="2932">
        <f t="shared" si="10"/>
        <v>492.11149729000005</v>
      </c>
      <c r="BK7" s="2932">
        <f t="shared" si="29"/>
        <v>814.1935897599999</v>
      </c>
      <c r="BL7" s="2932">
        <v>91.473878460000037</v>
      </c>
      <c r="BM7" s="2932">
        <v>113.6046425000002</v>
      </c>
      <c r="BN7" s="2932">
        <v>127.05776099999994</v>
      </c>
      <c r="BO7" s="2932">
        <f t="shared" si="11"/>
        <v>332.13628196000013</v>
      </c>
      <c r="BP7" s="2932">
        <f t="shared" si="30"/>
        <v>1146.32987172</v>
      </c>
      <c r="BQ7" s="2932">
        <v>148.99777607000013</v>
      </c>
      <c r="BR7" s="2932">
        <v>128.49948744000005</v>
      </c>
      <c r="BS7" s="2932">
        <v>181.92809421999985</v>
      </c>
      <c r="BT7" s="2932">
        <f t="shared" si="12"/>
        <v>459.42535772999997</v>
      </c>
      <c r="BU7" s="2932">
        <f t="shared" si="13"/>
        <v>1605.7552294500001</v>
      </c>
      <c r="BV7" s="2932"/>
      <c r="BW7" s="2932">
        <v>161.78324689999991</v>
      </c>
      <c r="BX7" s="2932">
        <v>141.80105833000013</v>
      </c>
      <c r="BY7" s="2932">
        <v>176.64171268000058</v>
      </c>
      <c r="BZ7" s="2932">
        <f t="shared" si="14"/>
        <v>480.22601791000062</v>
      </c>
      <c r="CA7" s="2932">
        <v>173.48248404</v>
      </c>
      <c r="CB7" s="2932">
        <v>157.91620257000019</v>
      </c>
      <c r="CC7" s="2932">
        <v>212.6837576100001</v>
      </c>
      <c r="CD7" s="2932">
        <f t="shared" si="15"/>
        <v>544.0824442200003</v>
      </c>
      <c r="CE7" s="2932">
        <v>368.41336297000015</v>
      </c>
      <c r="CF7" s="2932">
        <v>763.76952137000012</v>
      </c>
      <c r="CG7" s="2932"/>
      <c r="CH7" s="2932">
        <v>121.23787831</v>
      </c>
      <c r="CI7" s="2932">
        <v>198.83652414000005</v>
      </c>
      <c r="CJ7" s="2932">
        <v>250.15713791999983</v>
      </c>
      <c r="CK7" s="2932">
        <f t="shared" si="16"/>
        <v>570.23154036999983</v>
      </c>
      <c r="CL7" s="2932">
        <v>229.54100059000007</v>
      </c>
      <c r="CM7" s="2932">
        <v>321.40019440999998</v>
      </c>
      <c r="CN7" s="2932">
        <v>237.42413047999983</v>
      </c>
      <c r="CO7" s="2932">
        <f t="shared" si="17"/>
        <v>788.36532547999991</v>
      </c>
      <c r="CP7" s="2932">
        <v>303.46812736999988</v>
      </c>
      <c r="CQ7" s="2932">
        <v>426.69723645999983</v>
      </c>
      <c r="CR7" s="2932">
        <v>252.07396646999987</v>
      </c>
      <c r="CS7" s="2932">
        <f t="shared" si="18"/>
        <v>982.23933029999955</v>
      </c>
      <c r="CT7" s="1245">
        <v>239.92216399999987</v>
      </c>
      <c r="CU7" s="2932">
        <v>247.6945483199996</v>
      </c>
      <c r="CV7" s="39">
        <v>423.74394783000042</v>
      </c>
      <c r="CW7" s="2932">
        <f t="shared" si="0"/>
        <v>911.36066014999983</v>
      </c>
      <c r="CX7" s="2938">
        <v>183.07807584000005</v>
      </c>
      <c r="CY7" s="2938">
        <v>265.0774542799997</v>
      </c>
      <c r="CZ7" s="2938">
        <v>275.29072467999998</v>
      </c>
      <c r="DA7" s="1231">
        <v>723.44625479999979</v>
      </c>
      <c r="DB7" s="2939">
        <v>266.8807740900009</v>
      </c>
      <c r="DC7" s="2939">
        <v>298.09629129000007</v>
      </c>
      <c r="DD7" s="2940">
        <v>291.51943793000004</v>
      </c>
      <c r="DE7" s="1231">
        <v>856.496503310001</v>
      </c>
      <c r="DF7" s="2939">
        <v>287.50511292000022</v>
      </c>
      <c r="DG7" s="2939">
        <v>291.56475048999954</v>
      </c>
      <c r="DH7" s="2940">
        <v>255.92475102000125</v>
      </c>
      <c r="DI7" s="1231">
        <v>834.99461443000098</v>
      </c>
      <c r="DJ7" s="2939">
        <v>304.71838607000092</v>
      </c>
      <c r="DK7" s="2939">
        <v>317.35853143000043</v>
      </c>
      <c r="DL7" s="2939">
        <v>376.67250094000065</v>
      </c>
      <c r="DM7" s="2939">
        <v>998.74941844000205</v>
      </c>
      <c r="DN7" s="2939">
        <v>247.8042049600007</v>
      </c>
      <c r="DO7" s="2939">
        <v>320.92560743999945</v>
      </c>
      <c r="DP7" s="2939">
        <v>351.43802107999846</v>
      </c>
      <c r="DQ7" s="2939">
        <v>920.16783347999865</v>
      </c>
      <c r="DR7" s="2939">
        <v>290.34249924000073</v>
      </c>
      <c r="DS7" s="2939">
        <v>355.13961933999974</v>
      </c>
      <c r="DT7" s="2939">
        <v>302.24497411999943</v>
      </c>
      <c r="DU7" s="2939">
        <v>947.72709269999996</v>
      </c>
      <c r="DV7" s="2939">
        <v>385.58885796999931</v>
      </c>
      <c r="DW7" s="2939">
        <v>287.31816375000216</v>
      </c>
      <c r="DX7" s="2939">
        <v>356.69508655999971</v>
      </c>
      <c r="DY7" s="2939">
        <v>1029.6021082800012</v>
      </c>
      <c r="DZ7" s="2939">
        <v>370.82216932000034</v>
      </c>
      <c r="EA7" s="2939">
        <v>359.36929491999746</v>
      </c>
      <c r="EB7" s="2939">
        <v>478.96323488000223</v>
      </c>
      <c r="EC7" s="2939">
        <v>1209.15469912</v>
      </c>
      <c r="ED7" s="2939">
        <v>4106.6517335799999</v>
      </c>
      <c r="EE7" s="1246">
        <v>319.37496621999998</v>
      </c>
      <c r="EF7" s="2939">
        <v>430.02373961000006</v>
      </c>
      <c r="EG7" s="2939">
        <v>356.6601898200002</v>
      </c>
      <c r="EH7" s="2939">
        <v>1106.0588956500003</v>
      </c>
      <c r="EI7" s="2939">
        <v>513.02001772000006</v>
      </c>
      <c r="EJ7" s="2939">
        <v>510.16919784999999</v>
      </c>
      <c r="EK7" s="2939">
        <v>456.88599769000001</v>
      </c>
      <c r="EL7" s="2939">
        <v>1480.0752132600001</v>
      </c>
      <c r="EM7" s="2939">
        <v>575.36362419</v>
      </c>
      <c r="EN7" s="2939">
        <v>640.39408981000008</v>
      </c>
      <c r="EO7" s="2939">
        <v>545.63181026999996</v>
      </c>
      <c r="EP7" s="2939">
        <v>1761.3895242700003</v>
      </c>
      <c r="EQ7" s="2939">
        <v>633.69862581999996</v>
      </c>
      <c r="ER7" s="2939">
        <v>651.927049019999</v>
      </c>
      <c r="ES7" s="2939">
        <v>996.17723421999995</v>
      </c>
      <c r="ET7" s="2939">
        <v>2281.8029090599989</v>
      </c>
      <c r="EU7" s="1247">
        <v>6629.3265422399991</v>
      </c>
      <c r="EV7" s="1246">
        <v>470.07298947999902</v>
      </c>
      <c r="EW7" s="2939">
        <v>624.45786810000004</v>
      </c>
      <c r="EX7" s="2939">
        <v>788.76213841999902</v>
      </c>
      <c r="EY7" s="2939">
        <v>1883.2929959999981</v>
      </c>
      <c r="EZ7" s="2939">
        <v>873.57690466000099</v>
      </c>
      <c r="FA7" s="2939">
        <v>756.88859666000008</v>
      </c>
      <c r="FB7" s="2939">
        <v>646.87993393999909</v>
      </c>
      <c r="FC7" s="2939">
        <v>2277.3454352600002</v>
      </c>
      <c r="FD7" s="2939">
        <v>776.66019178999886</v>
      </c>
      <c r="FE7" s="2939">
        <v>805.89599299999998</v>
      </c>
      <c r="FF7" s="2939">
        <v>824.90231475999906</v>
      </c>
      <c r="FG7" s="2939">
        <v>2407.4584995499981</v>
      </c>
      <c r="FH7" s="2939">
        <v>820.77682727000195</v>
      </c>
      <c r="FI7" s="2941">
        <v>714.61152544000004</v>
      </c>
      <c r="FJ7" s="2941">
        <v>965.86173699999802</v>
      </c>
      <c r="FK7" s="2941">
        <v>2501.2500897099999</v>
      </c>
      <c r="FL7" s="1248">
        <v>9069.3470205199956</v>
      </c>
      <c r="FM7" s="1249">
        <v>991.23112966999804</v>
      </c>
      <c r="FN7" s="1250">
        <v>565.81986010000003</v>
      </c>
      <c r="FO7" s="1250">
        <v>608.80769807000001</v>
      </c>
      <c r="FP7" s="329">
        <v>2165.8586878399979</v>
      </c>
      <c r="FQ7" s="329">
        <v>672.57135130999995</v>
      </c>
      <c r="FR7" s="329">
        <v>705.13401329999999</v>
      </c>
      <c r="FS7" s="329">
        <v>610.84871163000003</v>
      </c>
      <c r="FT7" s="329">
        <v>1988.5540762400001</v>
      </c>
      <c r="FU7" s="329">
        <v>643.17744476999997</v>
      </c>
      <c r="FV7" s="329">
        <v>708.5432249800001</v>
      </c>
      <c r="FW7" s="329">
        <v>858.01470181000002</v>
      </c>
      <c r="FX7" s="329">
        <v>2209.7353715600002</v>
      </c>
      <c r="FY7" s="329">
        <v>1124.6814184300001</v>
      </c>
      <c r="FZ7" s="329">
        <v>974.05146519000004</v>
      </c>
      <c r="GA7" s="329">
        <v>1165.8573730999999</v>
      </c>
      <c r="GB7" s="329">
        <v>3264.5902567200001</v>
      </c>
      <c r="GC7" s="401">
        <v>9628.7383923599973</v>
      </c>
      <c r="GD7" s="400">
        <v>733.44055341999911</v>
      </c>
      <c r="GE7" s="329">
        <v>644.59677215000102</v>
      </c>
      <c r="GF7" s="329">
        <v>897.31129456000315</v>
      </c>
      <c r="GG7" s="329">
        <f t="shared" ref="GG7:GG31" si="39">GD7+GE7+GF7</f>
        <v>2275.3486201300034</v>
      </c>
      <c r="GH7" s="329">
        <v>900.36514464000004</v>
      </c>
      <c r="GI7" s="329">
        <v>1016.4189401</v>
      </c>
      <c r="GJ7" s="329">
        <v>1016.682527360002</v>
      </c>
      <c r="GK7" s="329">
        <f t="shared" si="31"/>
        <v>2933.4666121000018</v>
      </c>
      <c r="GL7" s="329">
        <v>1271.68770526</v>
      </c>
      <c r="GM7" s="329">
        <v>1166.6526830500011</v>
      </c>
      <c r="GN7" s="329">
        <v>1077.8564927099999</v>
      </c>
      <c r="GO7" s="329">
        <f t="shared" si="19"/>
        <v>3516.1968810200005</v>
      </c>
      <c r="GP7" s="329">
        <v>1492.9662099</v>
      </c>
      <c r="GQ7" s="329">
        <v>1112.555113970003</v>
      </c>
      <c r="GR7" s="329">
        <v>1864.3815643199998</v>
      </c>
      <c r="GS7" s="329">
        <f t="shared" si="20"/>
        <v>4469.9028881900031</v>
      </c>
      <c r="GT7" s="393">
        <f t="shared" si="21"/>
        <v>13194.915001440009</v>
      </c>
      <c r="GU7" s="400">
        <v>677.37330708000002</v>
      </c>
      <c r="GV7" s="329">
        <v>1070.58617424</v>
      </c>
      <c r="GW7" s="329">
        <v>1376.329473</v>
      </c>
      <c r="GX7" s="329">
        <f t="shared" si="32"/>
        <v>3124.2889543199999</v>
      </c>
      <c r="GY7" s="329">
        <v>1218.4751691000001</v>
      </c>
      <c r="GZ7" s="329">
        <v>1331.7880868</v>
      </c>
      <c r="HA7" s="329">
        <v>1309.4374634500002</v>
      </c>
      <c r="HB7" s="329">
        <f t="shared" si="33"/>
        <v>3859.7007193500003</v>
      </c>
      <c r="HC7" s="329">
        <v>1455.4664498300001</v>
      </c>
      <c r="HD7" s="329">
        <v>1292.2571855799999</v>
      </c>
      <c r="HE7" s="329">
        <v>1380.5437505999998</v>
      </c>
      <c r="HF7" s="329">
        <f t="shared" si="34"/>
        <v>4128.2673860100003</v>
      </c>
      <c r="HG7" s="329">
        <v>1446.5294580100001</v>
      </c>
      <c r="HH7" s="329">
        <v>1529.00988882</v>
      </c>
      <c r="HI7" s="329">
        <v>2656.6222902300001</v>
      </c>
      <c r="HJ7" s="329">
        <f t="shared" si="35"/>
        <v>5632.1616370600004</v>
      </c>
      <c r="HK7" s="401">
        <v>16744.418696739998</v>
      </c>
      <c r="HL7" s="400">
        <v>915.95920546000298</v>
      </c>
      <c r="HM7" s="329">
        <v>1758.4618306700002</v>
      </c>
      <c r="HN7" s="329">
        <v>2329.4518743500003</v>
      </c>
      <c r="HO7" s="329">
        <f t="shared" si="36"/>
        <v>5003.8729104800032</v>
      </c>
      <c r="HP7" s="329">
        <v>1470.82648842</v>
      </c>
      <c r="HQ7" s="329">
        <v>2224.78705283</v>
      </c>
      <c r="HR7" s="329">
        <v>1773.0549189899998</v>
      </c>
      <c r="HS7" s="329">
        <f t="shared" si="37"/>
        <v>5468.6684602400001</v>
      </c>
      <c r="HT7" s="329">
        <v>2025.3896422099999</v>
      </c>
      <c r="HU7" s="329">
        <v>1827.8465881699999</v>
      </c>
      <c r="HV7" s="329">
        <v>1712.4681994500002</v>
      </c>
      <c r="HW7" s="329">
        <f t="shared" si="38"/>
        <v>5565.7044298300007</v>
      </c>
      <c r="HX7" s="329">
        <v>2085.94742391</v>
      </c>
      <c r="HY7" s="329">
        <v>2013.0295999699999</v>
      </c>
      <c r="HZ7" s="329">
        <v>3249.1547969899998</v>
      </c>
      <c r="IA7" s="329">
        <f t="shared" si="22"/>
        <v>7348.1318208699995</v>
      </c>
      <c r="IB7" s="329">
        <f t="shared" si="23"/>
        <v>23386.377621420004</v>
      </c>
      <c r="IC7" s="1251">
        <v>1054.0336697500129</v>
      </c>
      <c r="ID7" s="329">
        <v>1799.9033028599899</v>
      </c>
      <c r="IE7" s="329">
        <v>2270.0452289200002</v>
      </c>
      <c r="IF7" s="329">
        <f t="shared" si="24"/>
        <v>5123.9822015300033</v>
      </c>
      <c r="IG7" s="329">
        <v>1943.5645786499999</v>
      </c>
      <c r="IH7" s="329">
        <v>2439.79889929</v>
      </c>
      <c r="II7" s="329">
        <v>2593.9729144399998</v>
      </c>
      <c r="IJ7" s="329">
        <f t="shared" si="25"/>
        <v>6977.3363923799998</v>
      </c>
      <c r="IK7" s="329">
        <v>2175.4048374200001</v>
      </c>
      <c r="IL7" s="329">
        <v>2457.4795724800001</v>
      </c>
      <c r="IM7" s="329">
        <v>2178.4525080799999</v>
      </c>
      <c r="IN7" s="329">
        <v>6811.3369179800002</v>
      </c>
      <c r="IO7" s="329">
        <v>3135.4236824099999</v>
      </c>
      <c r="IP7" s="329">
        <v>2556.2739371500097</v>
      </c>
      <c r="IQ7" s="329">
        <v>4013.7684338099998</v>
      </c>
      <c r="IR7" s="329">
        <v>9705.4660533700098</v>
      </c>
      <c r="IS7" s="1252">
        <v>28618.121565260015</v>
      </c>
      <c r="IT7" s="1251">
        <v>1843.9250739500001</v>
      </c>
      <c r="IU7" s="329">
        <v>2534.6574182299946</v>
      </c>
      <c r="IV7" s="329">
        <v>2502.966801</v>
      </c>
      <c r="IW7" s="329">
        <f t="shared" si="26"/>
        <v>6881.5492931799945</v>
      </c>
      <c r="IX7" s="329">
        <v>2978.3033400499899</v>
      </c>
      <c r="IY7" s="329">
        <v>3593.5906858399999</v>
      </c>
      <c r="IZ7" s="329">
        <v>2948.8297869200001</v>
      </c>
      <c r="JA7" s="329">
        <f t="shared" si="27"/>
        <v>9520.7238128099889</v>
      </c>
      <c r="JB7" s="329">
        <v>3170.3799642100103</v>
      </c>
      <c r="JC7" s="329">
        <v>3001.6275560100016</v>
      </c>
      <c r="JD7" s="329">
        <v>2751.4243139799992</v>
      </c>
      <c r="JE7" s="329">
        <f t="shared" si="4"/>
        <v>8923.4318342000115</v>
      </c>
      <c r="JF7" s="329">
        <v>3070.5495916700102</v>
      </c>
      <c r="JG7" s="329">
        <v>4146.3142676699999</v>
      </c>
      <c r="JH7" s="329">
        <v>4948.0297780899909</v>
      </c>
      <c r="JI7" s="329">
        <f t="shared" si="6"/>
        <v>12164.893637430001</v>
      </c>
      <c r="JJ7" s="401">
        <f t="shared" si="7"/>
        <v>37490.598577619996</v>
      </c>
      <c r="JK7" s="400">
        <v>3616.3216494300004</v>
      </c>
      <c r="JL7" s="329">
        <v>5228.4004182800018</v>
      </c>
      <c r="JM7" s="329">
        <v>6210.8886878100002</v>
      </c>
      <c r="JN7" s="401">
        <v>15055.610755520001</v>
      </c>
      <c r="JO7" s="1253"/>
    </row>
    <row r="8" spans="1:275" ht="35.15" customHeight="1">
      <c r="A8" s="2934" t="s">
        <v>949</v>
      </c>
      <c r="B8" s="2935"/>
      <c r="C8" s="2935"/>
      <c r="D8" s="2935"/>
      <c r="E8" s="2935"/>
      <c r="F8" s="2935"/>
      <c r="G8" s="2935"/>
      <c r="H8" s="2935"/>
      <c r="I8" s="2935"/>
      <c r="J8" s="2935"/>
      <c r="K8" s="2935"/>
      <c r="L8" s="2935"/>
      <c r="M8" s="2935"/>
      <c r="N8" s="2935"/>
      <c r="O8" s="2935"/>
      <c r="P8" s="2935"/>
      <c r="Q8" s="2935"/>
      <c r="R8" s="1256"/>
      <c r="S8" s="1240"/>
      <c r="T8" s="2936"/>
      <c r="U8" s="2936"/>
      <c r="V8" s="2936"/>
      <c r="W8" s="1254"/>
      <c r="X8" s="1254"/>
      <c r="Y8" s="1255"/>
      <c r="Z8" s="1240"/>
      <c r="AA8" s="1244"/>
      <c r="AB8" s="2937"/>
      <c r="AC8" s="2932"/>
      <c r="AD8" s="2932"/>
      <c r="AE8" s="2932"/>
      <c r="AF8" s="2932"/>
      <c r="AG8" s="2932"/>
      <c r="AH8" s="2932"/>
      <c r="AI8" s="2932"/>
      <c r="AJ8" s="2932"/>
      <c r="AK8" s="2932"/>
      <c r="AL8" s="2932"/>
      <c r="AM8" s="1256"/>
      <c r="AN8" s="2932"/>
      <c r="AO8" s="2820"/>
      <c r="AP8" s="2932"/>
      <c r="AQ8" s="2932"/>
      <c r="AR8" s="2932"/>
      <c r="AS8" s="2932"/>
      <c r="AT8" s="2932"/>
      <c r="AU8" s="2932"/>
      <c r="AV8" s="2932"/>
      <c r="AW8" s="2932"/>
      <c r="AX8" s="2932"/>
      <c r="AY8" s="2932"/>
      <c r="AZ8" s="2932"/>
      <c r="BA8" s="2932"/>
      <c r="BB8" s="2932"/>
      <c r="BC8" s="2932"/>
      <c r="BD8" s="2932"/>
      <c r="BE8" s="2932"/>
      <c r="BF8" s="2932"/>
      <c r="BG8" s="2932"/>
      <c r="BH8" s="2932"/>
      <c r="BI8" s="2932"/>
      <c r="BJ8" s="2932"/>
      <c r="BK8" s="2932"/>
      <c r="BL8" s="2932"/>
      <c r="BM8" s="2932"/>
      <c r="BN8" s="2932"/>
      <c r="BO8" s="2932"/>
      <c r="BP8" s="2932"/>
      <c r="BQ8" s="2932"/>
      <c r="BR8" s="2932"/>
      <c r="BS8" s="2932"/>
      <c r="BT8" s="2932"/>
      <c r="BU8" s="2932"/>
      <c r="BV8" s="2932"/>
      <c r="BW8" s="2932"/>
      <c r="BX8" s="2932"/>
      <c r="BY8" s="2932"/>
      <c r="BZ8" s="2932"/>
      <c r="CA8" s="2932"/>
      <c r="CB8" s="2932"/>
      <c r="CC8" s="2932"/>
      <c r="CD8" s="2932"/>
      <c r="CE8" s="2932"/>
      <c r="CF8" s="2932"/>
      <c r="CG8" s="2932"/>
      <c r="CH8" s="2932"/>
      <c r="CI8" s="2932"/>
      <c r="CJ8" s="2932"/>
      <c r="CK8" s="2932"/>
      <c r="CL8" s="2932"/>
      <c r="CM8" s="2932"/>
      <c r="CN8" s="2932"/>
      <c r="CO8" s="2932"/>
      <c r="CP8" s="2932"/>
      <c r="CQ8" s="2932"/>
      <c r="CR8" s="2932"/>
      <c r="CS8" s="2932"/>
      <c r="CT8" s="1245"/>
      <c r="CU8" s="2932"/>
      <c r="CV8" s="39"/>
      <c r="CW8" s="2932"/>
      <c r="CX8" s="2938"/>
      <c r="CY8" s="2938"/>
      <c r="CZ8" s="2938"/>
      <c r="DA8" s="1231"/>
      <c r="DB8" s="2939"/>
      <c r="DC8" s="2939"/>
      <c r="DD8" s="2940"/>
      <c r="DE8" s="1231"/>
      <c r="DF8" s="2939"/>
      <c r="DG8" s="2939"/>
      <c r="DH8" s="2940"/>
      <c r="DI8" s="1231"/>
      <c r="DJ8" s="2939"/>
      <c r="DK8" s="2939"/>
      <c r="DL8" s="2939"/>
      <c r="DM8" s="2939"/>
      <c r="DN8" s="2939"/>
      <c r="DO8" s="2939"/>
      <c r="DP8" s="2939"/>
      <c r="DQ8" s="2939"/>
      <c r="DR8" s="2939"/>
      <c r="DS8" s="2939"/>
      <c r="DT8" s="2939"/>
      <c r="DU8" s="2939"/>
      <c r="DV8" s="2939"/>
      <c r="DW8" s="2939"/>
      <c r="DX8" s="2939"/>
      <c r="DY8" s="2939"/>
      <c r="DZ8" s="2939"/>
      <c r="EA8" s="2939"/>
      <c r="EB8" s="2939"/>
      <c r="EC8" s="2939"/>
      <c r="ED8" s="2939"/>
      <c r="EE8" s="1246"/>
      <c r="EF8" s="2939"/>
      <c r="EG8" s="2939"/>
      <c r="EH8" s="2939"/>
      <c r="EI8" s="2939"/>
      <c r="EJ8" s="2939"/>
      <c r="EK8" s="2939"/>
      <c r="EL8" s="2939"/>
      <c r="EM8" s="2939"/>
      <c r="EN8" s="2939"/>
      <c r="EO8" s="2939"/>
      <c r="EP8" s="2939"/>
      <c r="EQ8" s="2939"/>
      <c r="ER8" s="2939"/>
      <c r="ES8" s="2939"/>
      <c r="ET8" s="2939"/>
      <c r="EU8" s="1247"/>
      <c r="EV8" s="1246"/>
      <c r="EW8" s="2939"/>
      <c r="EX8" s="2939"/>
      <c r="EY8" s="2939"/>
      <c r="EZ8" s="2939"/>
      <c r="FA8" s="2939"/>
      <c r="FB8" s="2939"/>
      <c r="FC8" s="2939"/>
      <c r="FD8" s="2939"/>
      <c r="FE8" s="2939"/>
      <c r="FF8" s="2939"/>
      <c r="FG8" s="2939"/>
      <c r="FH8" s="2939"/>
      <c r="FI8" s="2941"/>
      <c r="FJ8" s="2941"/>
      <c r="FK8" s="2941"/>
      <c r="FL8" s="1248"/>
      <c r="FM8" s="1249"/>
      <c r="FN8" s="1250"/>
      <c r="FO8" s="1250"/>
      <c r="FP8" s="329"/>
      <c r="FQ8" s="329"/>
      <c r="FR8" s="329"/>
      <c r="FS8" s="329"/>
      <c r="FT8" s="329"/>
      <c r="FU8" s="329"/>
      <c r="FV8" s="329"/>
      <c r="FW8" s="329"/>
      <c r="FX8" s="329"/>
      <c r="FY8" s="329"/>
      <c r="FZ8" s="329"/>
      <c r="GA8" s="329"/>
      <c r="GB8" s="329"/>
      <c r="GC8" s="401"/>
      <c r="GD8" s="400"/>
      <c r="GE8" s="329"/>
      <c r="GF8" s="329"/>
      <c r="GG8" s="329"/>
      <c r="GH8" s="329"/>
      <c r="GI8" s="329"/>
      <c r="GJ8" s="329">
        <v>0</v>
      </c>
      <c r="GK8" s="329">
        <v>0</v>
      </c>
      <c r="GL8" s="329">
        <v>0</v>
      </c>
      <c r="GM8" s="329">
        <v>0</v>
      </c>
      <c r="GN8" s="329">
        <v>0</v>
      </c>
      <c r="GO8" s="329">
        <v>0</v>
      </c>
      <c r="GP8" s="329">
        <v>0</v>
      </c>
      <c r="GQ8" s="329">
        <v>0</v>
      </c>
      <c r="GR8" s="329">
        <v>0</v>
      </c>
      <c r="GS8" s="329">
        <v>0</v>
      </c>
      <c r="GT8" s="393">
        <v>0</v>
      </c>
      <c r="GU8" s="400">
        <v>0</v>
      </c>
      <c r="GV8" s="329">
        <v>0</v>
      </c>
      <c r="GW8" s="329">
        <v>0</v>
      </c>
      <c r="GX8" s="329">
        <f t="shared" si="32"/>
        <v>0</v>
      </c>
      <c r="GY8" s="329">
        <v>0</v>
      </c>
      <c r="GZ8" s="329">
        <v>39.426801279999999</v>
      </c>
      <c r="HA8" s="329">
        <v>54.301777080000001</v>
      </c>
      <c r="HB8" s="329">
        <f t="shared" si="33"/>
        <v>93.72857836</v>
      </c>
      <c r="HC8" s="329">
        <v>59.185893569999998</v>
      </c>
      <c r="HD8" s="329">
        <v>91.318325819999998</v>
      </c>
      <c r="HE8" s="329">
        <v>74.905976019999997</v>
      </c>
      <c r="HF8" s="329">
        <f t="shared" si="34"/>
        <v>225.41019541</v>
      </c>
      <c r="HG8" s="329">
        <v>70.987012899999996</v>
      </c>
      <c r="HH8" s="329">
        <v>88.813146149999994</v>
      </c>
      <c r="HI8" s="329">
        <v>113.17143747</v>
      </c>
      <c r="HJ8" s="329">
        <f t="shared" si="35"/>
        <v>272.97159651999999</v>
      </c>
      <c r="HK8" s="401">
        <v>592.11037028999999</v>
      </c>
      <c r="HL8" s="400">
        <v>59.841397419999986</v>
      </c>
      <c r="HM8" s="329">
        <v>77.618914050000001</v>
      </c>
      <c r="HN8" s="329">
        <v>79.043623289999999</v>
      </c>
      <c r="HO8" s="329">
        <f t="shared" si="36"/>
        <v>216.50393475999999</v>
      </c>
      <c r="HP8" s="329">
        <v>73.431321549999993</v>
      </c>
      <c r="HQ8" s="329">
        <v>89.772824200000002</v>
      </c>
      <c r="HR8" s="329">
        <v>75.87114321</v>
      </c>
      <c r="HS8" s="329">
        <f t="shared" si="37"/>
        <v>239.07528896000002</v>
      </c>
      <c r="HT8" s="329">
        <v>81.470147530000006</v>
      </c>
      <c r="HU8" s="329">
        <v>91.877510259999994</v>
      </c>
      <c r="HV8" s="329">
        <v>84.692641010000003</v>
      </c>
      <c r="HW8" s="329">
        <f t="shared" si="38"/>
        <v>258.04029880000002</v>
      </c>
      <c r="HX8" s="329">
        <v>96.961032410000001</v>
      </c>
      <c r="HY8" s="329">
        <v>97.809459070000003</v>
      </c>
      <c r="HZ8" s="329">
        <v>124.41501717999999</v>
      </c>
      <c r="IA8" s="329">
        <f t="shared" si="22"/>
        <v>319.18550865999998</v>
      </c>
      <c r="IB8" s="329">
        <f t="shared" si="23"/>
        <v>1032.80503118</v>
      </c>
      <c r="IC8" s="1251">
        <v>119.89190062</v>
      </c>
      <c r="ID8" s="329">
        <v>114.61736369</v>
      </c>
      <c r="IE8" s="329">
        <v>106.22123422</v>
      </c>
      <c r="IF8" s="329">
        <f t="shared" si="24"/>
        <v>340.73049852999998</v>
      </c>
      <c r="IG8" s="329">
        <v>135.38224713</v>
      </c>
      <c r="IH8" s="329">
        <v>129.15672551</v>
      </c>
      <c r="II8" s="329">
        <v>153.91698829999999</v>
      </c>
      <c r="IJ8" s="329">
        <f t="shared" si="25"/>
        <v>418.45596093999995</v>
      </c>
      <c r="IK8" s="329">
        <v>199.6713015</v>
      </c>
      <c r="IL8" s="329">
        <v>154.92965511</v>
      </c>
      <c r="IM8" s="329">
        <v>172.92511184</v>
      </c>
      <c r="IN8" s="329">
        <v>527.52606845000003</v>
      </c>
      <c r="IO8" s="329">
        <v>201.74591552999999</v>
      </c>
      <c r="IP8" s="329">
        <v>180.98369037999998</v>
      </c>
      <c r="IQ8" s="329">
        <v>192.32885513000002</v>
      </c>
      <c r="IR8" s="329">
        <v>575.05846104</v>
      </c>
      <c r="IS8" s="1252">
        <v>1861.7709889600001</v>
      </c>
      <c r="IT8" s="1251">
        <v>215.92451439999999</v>
      </c>
      <c r="IU8" s="329">
        <v>217.49430837999998</v>
      </c>
      <c r="IV8" s="329">
        <v>203.37321534</v>
      </c>
      <c r="IW8" s="329">
        <f t="shared" si="26"/>
        <v>636.79203811999992</v>
      </c>
      <c r="IX8" s="329">
        <v>56.26134124999998</v>
      </c>
      <c r="IY8" s="329">
        <v>16.033668169999999</v>
      </c>
      <c r="IZ8" s="329">
        <v>21.96203942</v>
      </c>
      <c r="JA8" s="329">
        <f t="shared" si="27"/>
        <v>94.257048839999982</v>
      </c>
      <c r="JB8" s="329">
        <v>0.17041972999999999</v>
      </c>
      <c r="JC8" s="329">
        <v>4.00989E-2</v>
      </c>
      <c r="JD8" s="329">
        <v>0.18682446</v>
      </c>
      <c r="JE8" s="329">
        <f t="shared" si="4"/>
        <v>0.39734309000000001</v>
      </c>
      <c r="JF8" s="329">
        <v>2.1382200000000001E-2</v>
      </c>
      <c r="JG8" s="329">
        <v>1.2335499999999999E-3</v>
      </c>
      <c r="JH8" s="329">
        <v>1.5099599999999999E-3</v>
      </c>
      <c r="JI8" s="329">
        <f t="shared" si="6"/>
        <v>2.4125710000000002E-2</v>
      </c>
      <c r="JJ8" s="401">
        <f t="shared" si="7"/>
        <v>731.47055575999991</v>
      </c>
      <c r="JK8" s="400">
        <v>0</v>
      </c>
      <c r="JL8" s="329">
        <v>0</v>
      </c>
      <c r="JM8" s="329">
        <v>0</v>
      </c>
      <c r="JN8" s="401">
        <v>0</v>
      </c>
      <c r="JO8" s="1253"/>
    </row>
    <row r="9" spans="1:275" ht="35.15" customHeight="1">
      <c r="A9" s="2934" t="s">
        <v>950</v>
      </c>
      <c r="B9" s="2935"/>
      <c r="C9" s="2935"/>
      <c r="D9" s="2935"/>
      <c r="E9" s="2935">
        <v>0</v>
      </c>
      <c r="F9" s="2935">
        <v>0</v>
      </c>
      <c r="G9" s="2935"/>
      <c r="H9" s="2935"/>
      <c r="I9" s="2935"/>
      <c r="J9" s="2935"/>
      <c r="K9" s="2935"/>
      <c r="L9" s="2935"/>
      <c r="M9" s="2935"/>
      <c r="N9" s="2935"/>
      <c r="O9" s="2935"/>
      <c r="P9" s="2935"/>
      <c r="Q9" s="2935"/>
      <c r="R9" s="1256">
        <v>0</v>
      </c>
      <c r="S9" s="1240"/>
      <c r="T9" s="2936">
        <v>0</v>
      </c>
      <c r="U9" s="2936">
        <v>0</v>
      </c>
      <c r="V9" s="2936"/>
      <c r="W9" s="1254">
        <v>0</v>
      </c>
      <c r="X9" s="1254">
        <v>0</v>
      </c>
      <c r="Y9" s="2936">
        <v>0</v>
      </c>
      <c r="Z9" s="1240">
        <v>112.2187</v>
      </c>
      <c r="AA9" s="2936">
        <v>0</v>
      </c>
      <c r="AB9" s="2937">
        <v>0</v>
      </c>
      <c r="AC9" s="2932">
        <v>56.488900000000001</v>
      </c>
      <c r="AD9" s="2932">
        <v>0</v>
      </c>
      <c r="AE9" s="2932">
        <v>0</v>
      </c>
      <c r="AF9" s="2932">
        <v>84.965999999999994</v>
      </c>
      <c r="AG9" s="2932">
        <v>253.67359999999999</v>
      </c>
      <c r="AH9" s="2932"/>
      <c r="AI9" s="2932">
        <v>0</v>
      </c>
      <c r="AJ9" s="2932">
        <v>0</v>
      </c>
      <c r="AK9" s="2932">
        <v>98.366157000000001</v>
      </c>
      <c r="AL9" s="2932">
        <f t="shared" ref="AL9:AL14" si="40">AK9+AJ9+AI9</f>
        <v>98.366157000000001</v>
      </c>
      <c r="AM9" s="1256"/>
      <c r="AN9" s="2932"/>
      <c r="AO9" s="2820"/>
      <c r="AP9" s="2932">
        <v>0</v>
      </c>
      <c r="AQ9" s="2932">
        <v>126.15071364000001</v>
      </c>
      <c r="AR9" s="2932">
        <v>0</v>
      </c>
      <c r="AS9" s="2932">
        <f t="shared" ref="AS9:AS14" si="41">AL9+AP9+AQ9+AR9</f>
        <v>224.51687064000001</v>
      </c>
      <c r="AT9" s="2932">
        <v>0</v>
      </c>
      <c r="AU9" s="2932">
        <v>44.985965999999998</v>
      </c>
      <c r="AV9" s="2932">
        <v>0</v>
      </c>
      <c r="AW9" s="2932">
        <f t="shared" si="8"/>
        <v>269.50283664</v>
      </c>
      <c r="AX9" s="2932">
        <v>0</v>
      </c>
      <c r="AY9" s="2932">
        <v>121.58154081000001</v>
      </c>
      <c r="AZ9" s="2932">
        <v>123.43795346</v>
      </c>
      <c r="BA9" s="2932">
        <f t="shared" si="28"/>
        <v>514.52233090999994</v>
      </c>
      <c r="BB9" s="2932"/>
      <c r="BC9" s="2932">
        <v>0</v>
      </c>
      <c r="BD9" s="2932">
        <v>128.58726468</v>
      </c>
      <c r="BE9" s="2932">
        <v>0</v>
      </c>
      <c r="BF9" s="2932">
        <f t="shared" si="9"/>
        <v>128.58726468</v>
      </c>
      <c r="BG9" s="2932">
        <v>0</v>
      </c>
      <c r="BH9" s="2932">
        <v>0</v>
      </c>
      <c r="BI9" s="2932">
        <f>132801.33714/1000</f>
        <v>132.80133713999999</v>
      </c>
      <c r="BJ9" s="2932">
        <f t="shared" si="10"/>
        <v>132.80133713999999</v>
      </c>
      <c r="BK9" s="2932">
        <f t="shared" si="29"/>
        <v>261.38860181999996</v>
      </c>
      <c r="BL9" s="2932">
        <v>0</v>
      </c>
      <c r="BM9" s="2932">
        <v>0</v>
      </c>
      <c r="BN9" s="2932">
        <v>0</v>
      </c>
      <c r="BO9" s="2932">
        <f t="shared" si="11"/>
        <v>0</v>
      </c>
      <c r="BP9" s="2932">
        <f t="shared" si="30"/>
        <v>261.38860181999996</v>
      </c>
      <c r="BQ9" s="2932">
        <v>135.47525833</v>
      </c>
      <c r="BR9" s="2932">
        <v>0</v>
      </c>
      <c r="BS9" s="2932">
        <v>146.92565134</v>
      </c>
      <c r="BT9" s="2932">
        <f t="shared" si="12"/>
        <v>282.40090967000003</v>
      </c>
      <c r="BU9" s="2932">
        <f t="shared" si="13"/>
        <v>543.78951149</v>
      </c>
      <c r="BV9" s="2932"/>
      <c r="BW9" s="2932">
        <v>0</v>
      </c>
      <c r="BX9" s="2932">
        <v>0</v>
      </c>
      <c r="BY9" s="2932">
        <v>0</v>
      </c>
      <c r="BZ9" s="2932">
        <f t="shared" si="14"/>
        <v>0</v>
      </c>
      <c r="CA9" s="2932">
        <v>247.60809302999999</v>
      </c>
      <c r="CB9" s="2932">
        <v>285.83960348704164</v>
      </c>
      <c r="CC9" s="2932">
        <v>26.959335644362209</v>
      </c>
      <c r="CD9" s="2932">
        <f t="shared" si="15"/>
        <v>560.40703216140389</v>
      </c>
      <c r="CE9" s="2932">
        <v>82.483563029999999</v>
      </c>
      <c r="CF9" s="2932">
        <v>326.85965618399109</v>
      </c>
      <c r="CG9" s="2932"/>
      <c r="CH9" s="2932">
        <v>0</v>
      </c>
      <c r="CI9" s="2932">
        <v>143.09818264623735</v>
      </c>
      <c r="CJ9" s="2932">
        <v>115.09252426117099</v>
      </c>
      <c r="CK9" s="2932">
        <f t="shared" si="16"/>
        <v>258.19070690740836</v>
      </c>
      <c r="CL9" s="2932">
        <v>128.77892573283833</v>
      </c>
      <c r="CM9" s="2932">
        <v>153.46477433527266</v>
      </c>
      <c r="CN9" s="2932">
        <v>0</v>
      </c>
      <c r="CO9" s="2932">
        <f t="shared" si="17"/>
        <v>282.24370006811102</v>
      </c>
      <c r="CP9" s="2932">
        <v>137.214774114102</v>
      </c>
      <c r="CQ9" s="2932">
        <v>157.20755986543998</v>
      </c>
      <c r="CR9" s="2932">
        <v>0</v>
      </c>
      <c r="CS9" s="2932">
        <f t="shared" si="18"/>
        <v>294.42233397954197</v>
      </c>
      <c r="CT9" s="1245">
        <v>0</v>
      </c>
      <c r="CU9" s="2932">
        <v>44.808676142776008</v>
      </c>
      <c r="CV9" s="2932">
        <v>0</v>
      </c>
      <c r="CW9" s="2932">
        <f t="shared" si="0"/>
        <v>44.808676142776008</v>
      </c>
      <c r="CX9" s="2938">
        <v>0</v>
      </c>
      <c r="CY9" s="2938">
        <v>84.744685643002995</v>
      </c>
      <c r="CZ9" s="2938">
        <v>0</v>
      </c>
      <c r="DA9" s="1231">
        <v>84.744685643002995</v>
      </c>
      <c r="DB9" s="2939">
        <v>89.992748521207815</v>
      </c>
      <c r="DC9" s="2941">
        <v>0</v>
      </c>
      <c r="DD9" s="2938">
        <v>0</v>
      </c>
      <c r="DE9" s="1231">
        <v>89.992748521207815</v>
      </c>
      <c r="DF9" s="2939">
        <v>0</v>
      </c>
      <c r="DG9" s="2941">
        <v>67.150764872099998</v>
      </c>
      <c r="DH9" s="2938">
        <v>0</v>
      </c>
      <c r="DI9" s="1231">
        <v>67.150764872099998</v>
      </c>
      <c r="DJ9" s="2939">
        <v>54.441233529864</v>
      </c>
      <c r="DK9" s="2939">
        <v>0</v>
      </c>
      <c r="DL9" s="2939">
        <v>93.595400375238015</v>
      </c>
      <c r="DM9" s="2939">
        <v>148.03663390510201</v>
      </c>
      <c r="DN9" s="2939">
        <v>168.7576908149087</v>
      </c>
      <c r="DO9" s="2939">
        <v>0</v>
      </c>
      <c r="DP9" s="2939">
        <v>12.351712598744999</v>
      </c>
      <c r="DQ9" s="2939">
        <v>181.10940341365372</v>
      </c>
      <c r="DR9" s="2939">
        <v>0</v>
      </c>
      <c r="DS9" s="2939">
        <v>179.31561685099999</v>
      </c>
      <c r="DT9" s="2939">
        <v>0</v>
      </c>
      <c r="DU9" s="2939">
        <v>179.31561685099999</v>
      </c>
      <c r="DV9" s="2939">
        <v>0</v>
      </c>
      <c r="DW9" s="2939">
        <v>136.78507564</v>
      </c>
      <c r="DX9" s="2939">
        <v>49.196711581498</v>
      </c>
      <c r="DY9" s="2939">
        <v>185.981787221498</v>
      </c>
      <c r="DZ9" s="2939">
        <v>0</v>
      </c>
      <c r="EA9" s="2939">
        <v>0</v>
      </c>
      <c r="EB9" s="2939">
        <v>186.78582354877</v>
      </c>
      <c r="EC9" s="2939">
        <v>186.78582354877</v>
      </c>
      <c r="ED9" s="2939">
        <v>733.19263103492165</v>
      </c>
      <c r="EE9" s="1246">
        <v>0</v>
      </c>
      <c r="EF9" s="2939">
        <v>259.70687819614403</v>
      </c>
      <c r="EG9" s="2939">
        <v>0</v>
      </c>
      <c r="EH9" s="2939">
        <v>259.70687819614403</v>
      </c>
      <c r="EI9" s="2939">
        <v>0</v>
      </c>
      <c r="EJ9" s="2939">
        <v>259.34356374000004</v>
      </c>
      <c r="EK9" s="2939">
        <v>0</v>
      </c>
      <c r="EL9" s="2939">
        <v>259.34356374000004</v>
      </c>
      <c r="EM9" s="2939">
        <v>0</v>
      </c>
      <c r="EN9" s="2939">
        <v>126.40097519892987</v>
      </c>
      <c r="EO9" s="2939">
        <v>152.02473155999999</v>
      </c>
      <c r="EP9" s="2939">
        <v>278.42570675892989</v>
      </c>
      <c r="EQ9" s="2939">
        <v>0</v>
      </c>
      <c r="ER9" s="2939">
        <v>262.31153999999998</v>
      </c>
      <c r="ES9" s="2939">
        <v>19.26393719</v>
      </c>
      <c r="ET9" s="2939">
        <v>281.57547719000002</v>
      </c>
      <c r="EU9" s="1247">
        <v>1079.0516258850739</v>
      </c>
      <c r="EV9" s="1246">
        <v>0</v>
      </c>
      <c r="EW9" s="2939">
        <v>0</v>
      </c>
      <c r="EX9" s="2939">
        <v>248.38671145000001</v>
      </c>
      <c r="EY9" s="2939">
        <v>248.38671145000001</v>
      </c>
      <c r="EZ9" s="2939">
        <v>0</v>
      </c>
      <c r="FA9" s="2939">
        <v>0</v>
      </c>
      <c r="FB9" s="2939">
        <v>228.86827868240002</v>
      </c>
      <c r="FC9" s="2939">
        <v>228.86827868240002</v>
      </c>
      <c r="FD9" s="2939">
        <v>0</v>
      </c>
      <c r="FE9" s="2939">
        <v>258.96350249357101</v>
      </c>
      <c r="FF9" s="2939">
        <v>690.37746561208803</v>
      </c>
      <c r="FG9" s="2939">
        <v>949.34096810565904</v>
      </c>
      <c r="FH9" s="2939">
        <v>51.711702879999997</v>
      </c>
      <c r="FI9" s="2941">
        <v>0</v>
      </c>
      <c r="FJ9" s="2941">
        <v>636.332349967803</v>
      </c>
      <c r="FK9" s="2941">
        <v>688.04405284780296</v>
      </c>
      <c r="FL9" s="1248">
        <v>2114.6400110858617</v>
      </c>
      <c r="FM9" s="1257">
        <v>0</v>
      </c>
      <c r="FN9" s="2941">
        <v>0</v>
      </c>
      <c r="FO9" s="1250">
        <v>314.86694854999996</v>
      </c>
      <c r="FP9" s="329">
        <v>314.86694854999996</v>
      </c>
      <c r="FQ9" s="329">
        <v>449.31852286359202</v>
      </c>
      <c r="FR9" s="329">
        <v>0</v>
      </c>
      <c r="FS9" s="329">
        <v>157.96362857</v>
      </c>
      <c r="FT9" s="329">
        <v>607.28215143359193</v>
      </c>
      <c r="FU9" s="329">
        <v>55.504794629999999</v>
      </c>
      <c r="FV9" s="329">
        <v>81.320010836952008</v>
      </c>
      <c r="FW9" s="329">
        <v>47.352965750000003</v>
      </c>
      <c r="FX9" s="329">
        <v>184.17777121695201</v>
      </c>
      <c r="FY9" s="329">
        <v>92.812951220000002</v>
      </c>
      <c r="FZ9" s="329">
        <v>131.86047859000001</v>
      </c>
      <c r="GA9" s="329">
        <v>183.493134760728</v>
      </c>
      <c r="GB9" s="329">
        <v>408.16656457072804</v>
      </c>
      <c r="GC9" s="401">
        <v>1514.4934357712721</v>
      </c>
      <c r="GD9" s="400">
        <v>286.26244775463601</v>
      </c>
      <c r="GE9" s="329">
        <v>0</v>
      </c>
      <c r="GF9" s="329">
        <v>0</v>
      </c>
      <c r="GG9" s="329">
        <f t="shared" si="39"/>
        <v>286.26244775463601</v>
      </c>
      <c r="GH9" s="329">
        <v>329.51737310000004</v>
      </c>
      <c r="GI9" s="329">
        <v>0</v>
      </c>
      <c r="GJ9" s="329">
        <v>275.81850211250003</v>
      </c>
      <c r="GK9" s="329">
        <f t="shared" si="31"/>
        <v>605.33587521250001</v>
      </c>
      <c r="GL9" s="329">
        <v>126.10067361999999</v>
      </c>
      <c r="GM9" s="329">
        <v>0</v>
      </c>
      <c r="GN9" s="329">
        <v>412.32895459999997</v>
      </c>
      <c r="GO9" s="329">
        <f t="shared" si="19"/>
        <v>538.42962821999993</v>
      </c>
      <c r="GP9" s="329">
        <v>233.02560351</v>
      </c>
      <c r="GQ9" s="329">
        <v>163.83875803999999</v>
      </c>
      <c r="GR9" s="329">
        <v>226.23700265000002</v>
      </c>
      <c r="GS9" s="329">
        <f t="shared" si="20"/>
        <v>623.10136420000003</v>
      </c>
      <c r="GT9" s="393">
        <f t="shared" si="21"/>
        <v>2053.1293153871356</v>
      </c>
      <c r="GU9" s="400">
        <v>247.65348177999999</v>
      </c>
      <c r="GV9" s="329">
        <v>0</v>
      </c>
      <c r="GW9" s="329">
        <v>160.68694834999999</v>
      </c>
      <c r="GX9" s="329">
        <f t="shared" si="32"/>
        <v>408.34043012999996</v>
      </c>
      <c r="GY9" s="329">
        <v>844.86876963786381</v>
      </c>
      <c r="GZ9" s="329">
        <v>0</v>
      </c>
      <c r="HA9" s="329">
        <v>0</v>
      </c>
      <c r="HB9" s="329">
        <f t="shared" si="33"/>
        <v>844.86876963786381</v>
      </c>
      <c r="HC9" s="329">
        <v>0</v>
      </c>
      <c r="HD9" s="329">
        <v>476.32570434000002</v>
      </c>
      <c r="HE9" s="329">
        <v>1251.0549111800001</v>
      </c>
      <c r="HF9" s="329">
        <f t="shared" si="34"/>
        <v>1727.38061552</v>
      </c>
      <c r="HG9" s="329">
        <v>0</v>
      </c>
      <c r="HH9" s="329">
        <v>1004.26513109419</v>
      </c>
      <c r="HI9" s="329">
        <v>589.83781885999997</v>
      </c>
      <c r="HJ9" s="329">
        <f t="shared" si="35"/>
        <v>1594.1029499541901</v>
      </c>
      <c r="HK9" s="401">
        <v>4574.6927652420536</v>
      </c>
      <c r="HL9" s="400">
        <v>0</v>
      </c>
      <c r="HM9" s="329">
        <v>375.98789148999998</v>
      </c>
      <c r="HN9" s="329">
        <v>1033.9809044200001</v>
      </c>
      <c r="HO9" s="329">
        <f t="shared" si="36"/>
        <v>1409.9687959100002</v>
      </c>
      <c r="HP9" s="329">
        <v>0</v>
      </c>
      <c r="HQ9" s="329">
        <v>277.34559931999996</v>
      </c>
      <c r="HR9" s="329">
        <v>932.98083002999999</v>
      </c>
      <c r="HS9" s="329">
        <f t="shared" si="37"/>
        <v>1210.3264293499999</v>
      </c>
      <c r="HT9" s="329">
        <v>0</v>
      </c>
      <c r="HU9" s="329">
        <v>827.25631197999996</v>
      </c>
      <c r="HV9" s="329">
        <v>535.86985173999994</v>
      </c>
      <c r="HW9" s="329">
        <f t="shared" si="38"/>
        <v>1363.12616372</v>
      </c>
      <c r="HX9" s="329">
        <v>0</v>
      </c>
      <c r="HY9" s="329">
        <v>501.56354553</v>
      </c>
      <c r="HZ9" s="329">
        <v>933.35631928000009</v>
      </c>
      <c r="IA9" s="329">
        <f t="shared" si="22"/>
        <v>1434.91986481</v>
      </c>
      <c r="IB9" s="329">
        <f t="shared" si="23"/>
        <v>5418.3412537900003</v>
      </c>
      <c r="IC9" s="1251">
        <v>0</v>
      </c>
      <c r="ID9" s="329">
        <v>412.195825312902</v>
      </c>
      <c r="IE9" s="329">
        <v>362.337753283952</v>
      </c>
      <c r="IF9" s="329">
        <f t="shared" si="24"/>
        <v>774.533578596854</v>
      </c>
      <c r="IG9" s="329">
        <v>1724.3156164</v>
      </c>
      <c r="IH9" s="329">
        <v>0</v>
      </c>
      <c r="II9" s="329">
        <v>169.10795647</v>
      </c>
      <c r="IJ9" s="329">
        <f t="shared" si="25"/>
        <v>1893.42357287</v>
      </c>
      <c r="IK9" s="329">
        <v>2110.39700967</v>
      </c>
      <c r="IL9" s="329">
        <v>0</v>
      </c>
      <c r="IM9" s="329">
        <v>0</v>
      </c>
      <c r="IN9" s="329">
        <v>2110.39700967</v>
      </c>
      <c r="IO9" s="329">
        <v>567.27100144000008</v>
      </c>
      <c r="IP9" s="329">
        <v>1187.0126585599999</v>
      </c>
      <c r="IQ9" s="329">
        <v>500.29135658000001</v>
      </c>
      <c r="IR9" s="329">
        <v>2254.57501658</v>
      </c>
      <c r="IS9" s="1252">
        <v>7032.9291777168546</v>
      </c>
      <c r="IT9" s="1251">
        <v>0</v>
      </c>
      <c r="IU9" s="329">
        <v>0</v>
      </c>
      <c r="IV9" s="329">
        <v>1192.8725653200001</v>
      </c>
      <c r="IW9" s="329">
        <f t="shared" si="26"/>
        <v>1192.8725653200001</v>
      </c>
      <c r="IX9" s="329">
        <v>573.86926025000002</v>
      </c>
      <c r="IY9" s="329">
        <v>0</v>
      </c>
      <c r="IZ9" s="329">
        <v>351.03276602</v>
      </c>
      <c r="JA9" s="329">
        <f t="shared" si="27"/>
        <v>924.90202627000008</v>
      </c>
      <c r="JB9" s="329">
        <v>82.450500000000005</v>
      </c>
      <c r="JC9" s="329">
        <v>1531.34902072</v>
      </c>
      <c r="JD9" s="329">
        <v>0</v>
      </c>
      <c r="JE9" s="329">
        <f t="shared" si="4"/>
        <v>1613.7995207199999</v>
      </c>
      <c r="JF9" s="329">
        <v>0</v>
      </c>
      <c r="JG9" s="329">
        <v>1138.5455715061</v>
      </c>
      <c r="JH9" s="329">
        <v>4814.8817684199994</v>
      </c>
      <c r="JI9" s="329">
        <f t="shared" si="6"/>
        <v>5953.4273399260992</v>
      </c>
      <c r="JJ9" s="401">
        <f t="shared" si="7"/>
        <v>9685.0014522360998</v>
      </c>
      <c r="JK9" s="400">
        <v>0</v>
      </c>
      <c r="JL9" s="329">
        <v>1389.253163290899</v>
      </c>
      <c r="JM9" s="329">
        <v>0</v>
      </c>
      <c r="JN9" s="401">
        <v>1389.253163290899</v>
      </c>
      <c r="JO9" s="1253"/>
    </row>
    <row r="10" spans="1:275" ht="35.15" customHeight="1">
      <c r="A10" s="2934" t="s">
        <v>753</v>
      </c>
      <c r="B10" s="2935">
        <v>63.81935</v>
      </c>
      <c r="C10" s="2935">
        <v>46.09</v>
      </c>
      <c r="D10" s="2935">
        <v>10</v>
      </c>
      <c r="E10" s="2935">
        <v>10</v>
      </c>
      <c r="F10" s="2935">
        <v>0</v>
      </c>
      <c r="G10" s="2935">
        <v>0</v>
      </c>
      <c r="H10" s="2935">
        <v>5</v>
      </c>
      <c r="I10" s="2935">
        <v>0</v>
      </c>
      <c r="J10" s="2935">
        <v>5</v>
      </c>
      <c r="K10" s="2935">
        <v>0</v>
      </c>
      <c r="L10" s="2935">
        <v>0</v>
      </c>
      <c r="M10" s="2935">
        <v>5</v>
      </c>
      <c r="N10" s="2935">
        <v>0</v>
      </c>
      <c r="O10" s="2935">
        <v>69.658100000000005</v>
      </c>
      <c r="P10" s="2935">
        <v>10</v>
      </c>
      <c r="Q10" s="2935">
        <v>0</v>
      </c>
      <c r="R10" s="1256">
        <v>61.994</v>
      </c>
      <c r="S10" s="1240">
        <v>156.65210000000002</v>
      </c>
      <c r="T10" s="2936">
        <v>5</v>
      </c>
      <c r="U10" s="2936">
        <v>0</v>
      </c>
      <c r="V10" s="2936"/>
      <c r="W10" s="1254">
        <v>0</v>
      </c>
      <c r="X10" s="1254">
        <v>0</v>
      </c>
      <c r="Y10" s="2936">
        <v>0</v>
      </c>
      <c r="Z10" s="2932">
        <v>0</v>
      </c>
      <c r="AA10" s="1254">
        <v>0</v>
      </c>
      <c r="AB10" s="1258">
        <v>0</v>
      </c>
      <c r="AC10" s="2932">
        <v>0</v>
      </c>
      <c r="AD10" s="2932">
        <v>0</v>
      </c>
      <c r="AE10" s="2932">
        <v>0</v>
      </c>
      <c r="AF10" s="2932">
        <v>0</v>
      </c>
      <c r="AG10" s="2932">
        <v>5</v>
      </c>
      <c r="AH10" s="2932"/>
      <c r="AI10" s="2932">
        <v>0</v>
      </c>
      <c r="AJ10" s="2932">
        <v>0</v>
      </c>
      <c r="AK10" s="2932">
        <v>0</v>
      </c>
      <c r="AL10" s="2932">
        <f t="shared" si="40"/>
        <v>0</v>
      </c>
      <c r="AM10" s="1256"/>
      <c r="AN10" s="2932"/>
      <c r="AO10" s="2820"/>
      <c r="AP10" s="2932">
        <v>0</v>
      </c>
      <c r="AQ10" s="2932">
        <v>0</v>
      </c>
      <c r="AR10" s="2932">
        <v>0</v>
      </c>
      <c r="AS10" s="2932">
        <f t="shared" si="41"/>
        <v>0</v>
      </c>
      <c r="AT10" s="2932">
        <v>0</v>
      </c>
      <c r="AU10" s="2932">
        <v>0</v>
      </c>
      <c r="AV10" s="2932">
        <v>0</v>
      </c>
      <c r="AW10" s="2932">
        <f t="shared" si="8"/>
        <v>0</v>
      </c>
      <c r="AX10" s="2932">
        <v>187</v>
      </c>
      <c r="AY10" s="2932">
        <v>0</v>
      </c>
      <c r="AZ10" s="2932">
        <v>40</v>
      </c>
      <c r="BA10" s="2932">
        <f t="shared" si="28"/>
        <v>227</v>
      </c>
      <c r="BB10" s="2932"/>
      <c r="BC10" s="2932">
        <v>0</v>
      </c>
      <c r="BD10" s="2932">
        <v>0</v>
      </c>
      <c r="BE10" s="2932">
        <v>0</v>
      </c>
      <c r="BF10" s="2932">
        <f t="shared" si="9"/>
        <v>0</v>
      </c>
      <c r="BG10" s="2932">
        <v>0</v>
      </c>
      <c r="BH10" s="2932">
        <v>0</v>
      </c>
      <c r="BI10" s="2932">
        <v>0</v>
      </c>
      <c r="BJ10" s="2932">
        <f t="shared" si="10"/>
        <v>0</v>
      </c>
      <c r="BK10" s="2932">
        <f t="shared" si="29"/>
        <v>0</v>
      </c>
      <c r="BL10" s="2932">
        <v>0</v>
      </c>
      <c r="BM10" s="2932">
        <v>0</v>
      </c>
      <c r="BN10" s="2932">
        <v>0</v>
      </c>
      <c r="BO10" s="2932">
        <f t="shared" si="11"/>
        <v>0</v>
      </c>
      <c r="BP10" s="2932">
        <f t="shared" si="30"/>
        <v>0</v>
      </c>
      <c r="BQ10" s="2932">
        <v>100</v>
      </c>
      <c r="BR10" s="2932">
        <v>0</v>
      </c>
      <c r="BS10" s="2932">
        <v>0</v>
      </c>
      <c r="BT10" s="2932">
        <f t="shared" si="12"/>
        <v>100</v>
      </c>
      <c r="BU10" s="2932">
        <f t="shared" si="13"/>
        <v>100</v>
      </c>
      <c r="BV10" s="2932"/>
      <c r="BW10" s="2932">
        <v>0</v>
      </c>
      <c r="BX10" s="2932">
        <v>0</v>
      </c>
      <c r="BY10" s="2932">
        <v>0</v>
      </c>
      <c r="BZ10" s="2932">
        <f t="shared" si="14"/>
        <v>0</v>
      </c>
      <c r="CA10" s="2932">
        <v>0</v>
      </c>
      <c r="CB10" s="2932">
        <v>0</v>
      </c>
      <c r="CC10" s="2932">
        <v>0</v>
      </c>
      <c r="CD10" s="2932">
        <f t="shared" si="15"/>
        <v>0</v>
      </c>
      <c r="CE10" s="2932">
        <v>0</v>
      </c>
      <c r="CF10" s="2932">
        <v>318.55</v>
      </c>
      <c r="CG10" s="2932"/>
      <c r="CH10" s="2932">
        <v>80.58</v>
      </c>
      <c r="CI10" s="2932">
        <v>0</v>
      </c>
      <c r="CJ10" s="2932">
        <v>0</v>
      </c>
      <c r="CK10" s="2932">
        <f t="shared" si="16"/>
        <v>80.58</v>
      </c>
      <c r="CL10" s="2932">
        <v>0</v>
      </c>
      <c r="CM10" s="2932">
        <v>0</v>
      </c>
      <c r="CN10" s="2932">
        <v>0</v>
      </c>
      <c r="CO10" s="2932">
        <f t="shared" si="17"/>
        <v>0</v>
      </c>
      <c r="CP10" s="2932">
        <v>0</v>
      </c>
      <c r="CQ10" s="2932">
        <v>0</v>
      </c>
      <c r="CR10" s="2932">
        <v>0</v>
      </c>
      <c r="CS10" s="2932">
        <f t="shared" si="18"/>
        <v>0</v>
      </c>
      <c r="CT10" s="1245">
        <v>100</v>
      </c>
      <c r="CU10" s="2932">
        <v>190</v>
      </c>
      <c r="CV10" s="2932">
        <v>0</v>
      </c>
      <c r="CW10" s="2932">
        <f t="shared" si="0"/>
        <v>290</v>
      </c>
      <c r="CX10" s="2938">
        <v>90</v>
      </c>
      <c r="CY10" s="2938">
        <v>0</v>
      </c>
      <c r="CZ10" s="2938">
        <v>0</v>
      </c>
      <c r="DA10" s="1231">
        <v>90</v>
      </c>
      <c r="DB10" s="2941">
        <v>0</v>
      </c>
      <c r="DC10" s="2941">
        <v>0</v>
      </c>
      <c r="DD10" s="2938">
        <v>0</v>
      </c>
      <c r="DE10" s="1231">
        <v>0</v>
      </c>
      <c r="DF10" s="2941">
        <v>0</v>
      </c>
      <c r="DG10" s="2941">
        <v>0</v>
      </c>
      <c r="DH10" s="2938">
        <v>0</v>
      </c>
      <c r="DI10" s="1231">
        <v>0</v>
      </c>
      <c r="DJ10" s="2941">
        <v>0</v>
      </c>
      <c r="DK10" s="2941">
        <v>0</v>
      </c>
      <c r="DL10" s="2941">
        <v>178.52825000000001</v>
      </c>
      <c r="DM10" s="2941">
        <v>178.52825000000001</v>
      </c>
      <c r="DN10" s="2941">
        <v>0</v>
      </c>
      <c r="DO10" s="2941">
        <v>0</v>
      </c>
      <c r="DP10" s="2941">
        <v>0</v>
      </c>
      <c r="DQ10" s="2941">
        <v>0</v>
      </c>
      <c r="DR10" s="2941">
        <v>0</v>
      </c>
      <c r="DS10" s="2941">
        <v>0</v>
      </c>
      <c r="DT10" s="2941">
        <v>0</v>
      </c>
      <c r="DU10" s="2941">
        <v>0</v>
      </c>
      <c r="DV10" s="2941">
        <v>0</v>
      </c>
      <c r="DW10" s="2941">
        <v>0</v>
      </c>
      <c r="DX10" s="2941">
        <v>0</v>
      </c>
      <c r="DY10" s="2941">
        <v>0</v>
      </c>
      <c r="DZ10" s="2941">
        <v>0</v>
      </c>
      <c r="EA10" s="2941">
        <v>0</v>
      </c>
      <c r="EB10" s="2941">
        <v>0</v>
      </c>
      <c r="EC10" s="2941">
        <v>0</v>
      </c>
      <c r="ED10" s="2941">
        <v>0</v>
      </c>
      <c r="EE10" s="1257">
        <v>0</v>
      </c>
      <c r="EF10" s="2941">
        <v>0</v>
      </c>
      <c r="EG10" s="2941">
        <v>0</v>
      </c>
      <c r="EH10" s="2941">
        <v>0</v>
      </c>
      <c r="EI10" s="2941">
        <v>0</v>
      </c>
      <c r="EJ10" s="2941">
        <v>0</v>
      </c>
      <c r="EK10" s="2941">
        <v>0</v>
      </c>
      <c r="EL10" s="2941">
        <v>0</v>
      </c>
      <c r="EM10" s="2941">
        <v>0</v>
      </c>
      <c r="EN10" s="2941">
        <v>0</v>
      </c>
      <c r="EO10" s="2941">
        <v>0</v>
      </c>
      <c r="EP10" s="2941">
        <v>0</v>
      </c>
      <c r="EQ10" s="2941">
        <v>0</v>
      </c>
      <c r="ER10" s="2941">
        <v>0</v>
      </c>
      <c r="ES10" s="2941">
        <v>0</v>
      </c>
      <c r="ET10" s="2941">
        <v>0</v>
      </c>
      <c r="EU10" s="1248">
        <v>0</v>
      </c>
      <c r="EV10" s="1257">
        <v>0</v>
      </c>
      <c r="EW10" s="2941">
        <v>0</v>
      </c>
      <c r="EX10" s="2941">
        <v>0</v>
      </c>
      <c r="EY10" s="2941">
        <v>0</v>
      </c>
      <c r="EZ10" s="2941">
        <v>0</v>
      </c>
      <c r="FA10" s="2941">
        <v>0</v>
      </c>
      <c r="FB10" s="2941">
        <v>0</v>
      </c>
      <c r="FC10" s="2941">
        <v>0</v>
      </c>
      <c r="FD10" s="2941">
        <v>0</v>
      </c>
      <c r="FE10" s="2941">
        <v>0</v>
      </c>
      <c r="FF10" s="2941">
        <v>0</v>
      </c>
      <c r="FG10" s="2941">
        <v>0</v>
      </c>
      <c r="FH10" s="2941">
        <v>0</v>
      </c>
      <c r="FI10" s="2941">
        <v>0</v>
      </c>
      <c r="FJ10" s="2941">
        <v>0</v>
      </c>
      <c r="FK10" s="2941">
        <v>0</v>
      </c>
      <c r="FL10" s="1248">
        <v>0</v>
      </c>
      <c r="FM10" s="1257">
        <v>0</v>
      </c>
      <c r="FN10" s="2941">
        <v>0</v>
      </c>
      <c r="FO10" s="2941">
        <v>0</v>
      </c>
      <c r="FP10" s="2941">
        <v>0</v>
      </c>
      <c r="FQ10" s="2941">
        <v>0</v>
      </c>
      <c r="FR10" s="2941">
        <v>0</v>
      </c>
      <c r="FS10" s="2941">
        <v>0</v>
      </c>
      <c r="FT10" s="2941">
        <v>0</v>
      </c>
      <c r="FU10" s="2941">
        <v>0</v>
      </c>
      <c r="FV10" s="2941">
        <v>0</v>
      </c>
      <c r="FW10" s="2941">
        <v>0</v>
      </c>
      <c r="FX10" s="329">
        <v>0</v>
      </c>
      <c r="FY10" s="329">
        <v>0</v>
      </c>
      <c r="FZ10" s="329">
        <v>0</v>
      </c>
      <c r="GA10" s="329">
        <v>0</v>
      </c>
      <c r="GB10" s="329">
        <v>0</v>
      </c>
      <c r="GC10" s="401">
        <v>0</v>
      </c>
      <c r="GD10" s="400">
        <v>0</v>
      </c>
      <c r="GE10" s="329">
        <v>0</v>
      </c>
      <c r="GF10" s="329">
        <v>0</v>
      </c>
      <c r="GG10" s="329">
        <f t="shared" si="39"/>
        <v>0</v>
      </c>
      <c r="GH10" s="329">
        <v>0</v>
      </c>
      <c r="GI10" s="329">
        <v>0</v>
      </c>
      <c r="GJ10" s="329">
        <v>0</v>
      </c>
      <c r="GK10" s="329">
        <f t="shared" si="31"/>
        <v>0</v>
      </c>
      <c r="GL10" s="329">
        <v>0</v>
      </c>
      <c r="GM10" s="329">
        <v>0</v>
      </c>
      <c r="GN10" s="329">
        <v>0</v>
      </c>
      <c r="GO10" s="329">
        <f t="shared" si="19"/>
        <v>0</v>
      </c>
      <c r="GP10" s="329">
        <v>0</v>
      </c>
      <c r="GQ10" s="329">
        <v>0</v>
      </c>
      <c r="GR10" s="329">
        <v>0</v>
      </c>
      <c r="GS10" s="329">
        <f t="shared" si="20"/>
        <v>0</v>
      </c>
      <c r="GT10" s="393">
        <f t="shared" si="21"/>
        <v>0</v>
      </c>
      <c r="GU10" s="400">
        <v>0</v>
      </c>
      <c r="GV10" s="329">
        <v>0</v>
      </c>
      <c r="GW10" s="329">
        <v>0</v>
      </c>
      <c r="GX10" s="329">
        <f t="shared" si="32"/>
        <v>0</v>
      </c>
      <c r="GY10" s="329">
        <v>0</v>
      </c>
      <c r="GZ10" s="329">
        <v>0</v>
      </c>
      <c r="HA10" s="329">
        <v>0</v>
      </c>
      <c r="HB10" s="329">
        <f t="shared" si="33"/>
        <v>0</v>
      </c>
      <c r="HC10" s="329">
        <v>0</v>
      </c>
      <c r="HD10" s="329">
        <v>0</v>
      </c>
      <c r="HE10" s="329">
        <v>0</v>
      </c>
      <c r="HF10" s="329">
        <f t="shared" si="34"/>
        <v>0</v>
      </c>
      <c r="HG10" s="329">
        <v>0</v>
      </c>
      <c r="HH10" s="329">
        <v>0</v>
      </c>
      <c r="HI10" s="329">
        <v>0</v>
      </c>
      <c r="HJ10" s="329">
        <f t="shared" si="35"/>
        <v>0</v>
      </c>
      <c r="HK10" s="401">
        <v>0</v>
      </c>
      <c r="HL10" s="400">
        <v>0</v>
      </c>
      <c r="HM10" s="329">
        <v>0</v>
      </c>
      <c r="HN10" s="329">
        <v>0</v>
      </c>
      <c r="HO10" s="329">
        <f t="shared" si="36"/>
        <v>0</v>
      </c>
      <c r="HP10" s="329">
        <v>0</v>
      </c>
      <c r="HQ10" s="329">
        <v>0</v>
      </c>
      <c r="HR10" s="329">
        <v>0</v>
      </c>
      <c r="HS10" s="329">
        <f t="shared" si="37"/>
        <v>0</v>
      </c>
      <c r="HT10" s="329">
        <v>0</v>
      </c>
      <c r="HU10" s="329">
        <v>0</v>
      </c>
      <c r="HV10" s="329">
        <v>0</v>
      </c>
      <c r="HW10" s="329">
        <f t="shared" si="38"/>
        <v>0</v>
      </c>
      <c r="HX10" s="329">
        <v>0</v>
      </c>
      <c r="HY10" s="329">
        <v>0</v>
      </c>
      <c r="HZ10" s="329">
        <v>0</v>
      </c>
      <c r="IA10" s="329">
        <f t="shared" si="22"/>
        <v>0</v>
      </c>
      <c r="IB10" s="329">
        <f t="shared" si="23"/>
        <v>0</v>
      </c>
      <c r="IC10" s="1251">
        <v>0</v>
      </c>
      <c r="ID10" s="329">
        <v>0</v>
      </c>
      <c r="IE10" s="329">
        <v>0</v>
      </c>
      <c r="IF10" s="329">
        <f t="shared" si="24"/>
        <v>0</v>
      </c>
      <c r="IG10" s="329">
        <v>0</v>
      </c>
      <c r="IH10" s="329">
        <v>0</v>
      </c>
      <c r="II10" s="329">
        <v>0</v>
      </c>
      <c r="IJ10" s="329">
        <f t="shared" si="25"/>
        <v>0</v>
      </c>
      <c r="IK10" s="329">
        <v>0</v>
      </c>
      <c r="IL10" s="329">
        <v>0</v>
      </c>
      <c r="IM10" s="329">
        <v>0</v>
      </c>
      <c r="IN10" s="329">
        <v>0</v>
      </c>
      <c r="IO10" s="329">
        <v>0</v>
      </c>
      <c r="IP10" s="329">
        <v>0</v>
      </c>
      <c r="IQ10" s="329">
        <v>0</v>
      </c>
      <c r="IR10" s="329">
        <v>0</v>
      </c>
      <c r="IS10" s="1252">
        <v>0</v>
      </c>
      <c r="IT10" s="1251">
        <v>0</v>
      </c>
      <c r="IU10" s="329">
        <v>0</v>
      </c>
      <c r="IV10" s="329">
        <v>0</v>
      </c>
      <c r="IW10" s="329">
        <v>0</v>
      </c>
      <c r="IX10" s="329">
        <v>0</v>
      </c>
      <c r="IY10" s="329">
        <v>0</v>
      </c>
      <c r="IZ10" s="329">
        <v>0</v>
      </c>
      <c r="JA10" s="329">
        <v>0</v>
      </c>
      <c r="JB10" s="329">
        <v>0</v>
      </c>
      <c r="JC10" s="329">
        <v>0</v>
      </c>
      <c r="JD10" s="329">
        <v>0</v>
      </c>
      <c r="JE10" s="329">
        <v>0</v>
      </c>
      <c r="JF10" s="329">
        <v>0</v>
      </c>
      <c r="JG10" s="329">
        <v>0</v>
      </c>
      <c r="JH10" s="329">
        <v>0</v>
      </c>
      <c r="JI10" s="329">
        <f t="shared" si="6"/>
        <v>0</v>
      </c>
      <c r="JJ10" s="401">
        <f>JG10+JH10+JI10</f>
        <v>0</v>
      </c>
      <c r="JK10" s="400">
        <v>0</v>
      </c>
      <c r="JL10" s="329">
        <v>0</v>
      </c>
      <c r="JM10" s="329">
        <v>0</v>
      </c>
      <c r="JN10" s="401">
        <v>0</v>
      </c>
      <c r="JO10" s="1253"/>
    </row>
    <row r="11" spans="1:275" ht="35.15" customHeight="1">
      <c r="A11" s="2934" t="s">
        <v>922</v>
      </c>
      <c r="B11" s="2935">
        <v>13.716707699999997</v>
      </c>
      <c r="C11" s="2935">
        <v>12.58</v>
      </c>
      <c r="D11" s="2935">
        <v>15.5</v>
      </c>
      <c r="E11" s="2935">
        <v>16.758700000000001</v>
      </c>
      <c r="F11" s="2935">
        <v>70.997500000000002</v>
      </c>
      <c r="G11" s="2935">
        <v>0</v>
      </c>
      <c r="H11" s="2935">
        <v>17.903300000000002</v>
      </c>
      <c r="I11" s="2935">
        <v>136.4735</v>
      </c>
      <c r="J11" s="2935">
        <v>43.127200000000002</v>
      </c>
      <c r="K11" s="2935">
        <v>10.419499999999999</v>
      </c>
      <c r="L11" s="2935">
        <v>0</v>
      </c>
      <c r="M11" s="2935">
        <v>75.235500000000002</v>
      </c>
      <c r="N11" s="2935">
        <v>5.1014999999999997</v>
      </c>
      <c r="O11" s="2935">
        <v>0</v>
      </c>
      <c r="P11" s="2935">
        <v>0</v>
      </c>
      <c r="Q11" s="2935">
        <v>0</v>
      </c>
      <c r="R11" s="1256">
        <v>0</v>
      </c>
      <c r="S11" s="731">
        <v>288.26048900000006</v>
      </c>
      <c r="T11" s="2936">
        <v>83.606399999999994</v>
      </c>
      <c r="U11" s="2936">
        <v>0</v>
      </c>
      <c r="V11" s="2936"/>
      <c r="W11" s="1242">
        <v>39.400700000000001</v>
      </c>
      <c r="X11" s="1242">
        <v>29.418800000000001</v>
      </c>
      <c r="Y11" s="1243">
        <v>10.6335</v>
      </c>
      <c r="Z11" s="2932">
        <v>81.232100000000003</v>
      </c>
      <c r="AA11" s="1242">
        <v>0</v>
      </c>
      <c r="AB11" s="2937">
        <v>56.4375</v>
      </c>
      <c r="AC11" s="2932">
        <v>39.849699999999999</v>
      </c>
      <c r="AD11" s="2932">
        <v>0</v>
      </c>
      <c r="AE11" s="2932">
        <v>0</v>
      </c>
      <c r="AF11" s="2932">
        <v>0</v>
      </c>
      <c r="AG11" s="2932">
        <v>340.57859999999999</v>
      </c>
      <c r="AH11" s="2932"/>
      <c r="AI11" s="2932">
        <v>0</v>
      </c>
      <c r="AJ11" s="2932">
        <v>191.42430865000003</v>
      </c>
      <c r="AK11" s="2932">
        <v>40.265500000000003</v>
      </c>
      <c r="AL11" s="2932">
        <f t="shared" si="40"/>
        <v>231.68980865000003</v>
      </c>
      <c r="AM11" s="1256"/>
      <c r="AN11" s="2932"/>
      <c r="AO11" s="2820"/>
      <c r="AP11" s="2932">
        <v>66.579924430000005</v>
      </c>
      <c r="AQ11" s="2932">
        <v>0</v>
      </c>
      <c r="AR11" s="2932">
        <v>0</v>
      </c>
      <c r="AS11" s="2932">
        <f t="shared" si="41"/>
        <v>298.26973308000004</v>
      </c>
      <c r="AT11" s="2932">
        <v>55.478937930000001</v>
      </c>
      <c r="AU11" s="2932">
        <v>35.983891</v>
      </c>
      <c r="AV11" s="2932">
        <v>10.445637339999999</v>
      </c>
      <c r="AW11" s="2932">
        <f t="shared" si="8"/>
        <v>400.17819935000006</v>
      </c>
      <c r="AX11" s="2932">
        <v>43.489923800000007</v>
      </c>
      <c r="AY11" s="2932">
        <v>0</v>
      </c>
      <c r="AZ11" s="2932">
        <v>24.76875231</v>
      </c>
      <c r="BA11" s="2932">
        <f t="shared" si="28"/>
        <v>468.43687546000007</v>
      </c>
      <c r="BB11" s="2932"/>
      <c r="BC11" s="2932">
        <v>14.05582122</v>
      </c>
      <c r="BD11" s="2932">
        <v>0</v>
      </c>
      <c r="BE11" s="2932">
        <v>0</v>
      </c>
      <c r="BF11" s="2932">
        <f t="shared" si="9"/>
        <v>14.05582122</v>
      </c>
      <c r="BG11" s="2932">
        <v>30.500109089999999</v>
      </c>
      <c r="BH11" s="2932">
        <v>0</v>
      </c>
      <c r="BI11" s="2932">
        <v>0</v>
      </c>
      <c r="BJ11" s="2932">
        <f t="shared" si="10"/>
        <v>30.500109089999999</v>
      </c>
      <c r="BK11" s="2932">
        <f t="shared" si="29"/>
        <v>44.555930310000001</v>
      </c>
      <c r="BL11" s="2932">
        <v>0</v>
      </c>
      <c r="BM11" s="2932">
        <v>0</v>
      </c>
      <c r="BN11" s="2932">
        <v>0</v>
      </c>
      <c r="BO11" s="2932">
        <f t="shared" si="11"/>
        <v>0</v>
      </c>
      <c r="BP11" s="2932">
        <f t="shared" si="30"/>
        <v>44.555930310000001</v>
      </c>
      <c r="BQ11" s="2932">
        <v>73.326943</v>
      </c>
      <c r="BR11" s="2932">
        <v>40.234689789999997</v>
      </c>
      <c r="BS11" s="2932">
        <v>0</v>
      </c>
      <c r="BT11" s="2932">
        <f t="shared" si="12"/>
        <v>113.56163279</v>
      </c>
      <c r="BU11" s="2932">
        <f t="shared" si="13"/>
        <v>158.11756310000001</v>
      </c>
      <c r="BV11" s="2932"/>
      <c r="BW11" s="2932">
        <v>2.2318141000000002</v>
      </c>
      <c r="BX11" s="2932">
        <v>0</v>
      </c>
      <c r="BY11" s="2932">
        <v>0</v>
      </c>
      <c r="BZ11" s="2932">
        <f t="shared" si="14"/>
        <v>2.2318141000000002</v>
      </c>
      <c r="CA11" s="2932">
        <v>0</v>
      </c>
      <c r="CB11" s="2932">
        <v>0</v>
      </c>
      <c r="CC11" s="2932">
        <v>0</v>
      </c>
      <c r="CD11" s="2932">
        <f t="shared" si="15"/>
        <v>0</v>
      </c>
      <c r="CE11" s="2932">
        <v>0</v>
      </c>
      <c r="CF11" s="2932">
        <v>0</v>
      </c>
      <c r="CG11" s="2932"/>
      <c r="CH11" s="2932">
        <v>0</v>
      </c>
      <c r="CI11" s="2932">
        <v>0</v>
      </c>
      <c r="CJ11" s="2932">
        <v>0</v>
      </c>
      <c r="CK11" s="2932">
        <f t="shared" si="16"/>
        <v>0</v>
      </c>
      <c r="CL11" s="2932">
        <v>0</v>
      </c>
      <c r="CM11" s="2932">
        <v>0</v>
      </c>
      <c r="CN11" s="2932">
        <v>448.01092409</v>
      </c>
      <c r="CO11" s="2932">
        <f t="shared" si="17"/>
        <v>448.01092409</v>
      </c>
      <c r="CP11" s="2932">
        <v>284.97168245</v>
      </c>
      <c r="CQ11" s="2932">
        <v>0</v>
      </c>
      <c r="CR11" s="2932">
        <v>56.6</v>
      </c>
      <c r="CS11" s="2932">
        <f t="shared" si="18"/>
        <v>341.57168245000003</v>
      </c>
      <c r="CT11" s="1245">
        <v>0</v>
      </c>
      <c r="CU11" s="2932">
        <v>72.547521889999999</v>
      </c>
      <c r="CV11" s="2932">
        <v>83.120540789999993</v>
      </c>
      <c r="CW11" s="2932">
        <f t="shared" si="0"/>
        <v>155.66806267999999</v>
      </c>
      <c r="CX11" s="2938">
        <v>7.8394043300000007</v>
      </c>
      <c r="CY11" s="2938">
        <v>0</v>
      </c>
      <c r="CZ11" s="2938">
        <v>6.76</v>
      </c>
      <c r="DA11" s="1231">
        <v>14.59940433</v>
      </c>
      <c r="DB11" s="2941">
        <v>0</v>
      </c>
      <c r="DC11" s="2941">
        <v>0</v>
      </c>
      <c r="DD11" s="2940">
        <v>14.612420439999999</v>
      </c>
      <c r="DE11" s="1231">
        <v>14.612420439999999</v>
      </c>
      <c r="DF11" s="2941">
        <v>51.592038240000001</v>
      </c>
      <c r="DG11" s="2941">
        <v>0</v>
      </c>
      <c r="DH11" s="2940">
        <v>5.7431599999999998E-3</v>
      </c>
      <c r="DI11" s="1231">
        <v>51.597781400000002</v>
      </c>
      <c r="DJ11" s="2941">
        <v>0</v>
      </c>
      <c r="DK11" s="2941">
        <v>19.882999999999999</v>
      </c>
      <c r="DL11" s="2941">
        <v>0</v>
      </c>
      <c r="DM11" s="2941">
        <v>19.882999999999999</v>
      </c>
      <c r="DN11" s="2941">
        <v>0</v>
      </c>
      <c r="DO11" s="2941">
        <v>0</v>
      </c>
      <c r="DP11" s="2941">
        <v>0</v>
      </c>
      <c r="DQ11" s="2941">
        <v>0</v>
      </c>
      <c r="DR11" s="2941">
        <v>0</v>
      </c>
      <c r="DS11" s="2941">
        <v>0</v>
      </c>
      <c r="DT11" s="2941">
        <v>0</v>
      </c>
      <c r="DU11" s="2941">
        <v>0</v>
      </c>
      <c r="DV11" s="2941">
        <v>0</v>
      </c>
      <c r="DW11" s="2941">
        <v>0</v>
      </c>
      <c r="DX11" s="2941">
        <v>0</v>
      </c>
      <c r="DY11" s="2941">
        <v>0</v>
      </c>
      <c r="DZ11" s="2941">
        <v>0</v>
      </c>
      <c r="EA11" s="2941">
        <v>0</v>
      </c>
      <c r="EB11" s="2941">
        <v>0</v>
      </c>
      <c r="EC11" s="2941">
        <v>0</v>
      </c>
      <c r="ED11" s="2941">
        <v>0</v>
      </c>
      <c r="EE11" s="1257">
        <v>0</v>
      </c>
      <c r="EF11" s="2941">
        <v>0</v>
      </c>
      <c r="EG11" s="2941">
        <v>0</v>
      </c>
      <c r="EH11" s="2941">
        <v>0</v>
      </c>
      <c r="EI11" s="2941">
        <v>0</v>
      </c>
      <c r="EJ11" s="2941">
        <v>13.17410952</v>
      </c>
      <c r="EK11" s="2941">
        <v>0</v>
      </c>
      <c r="EL11" s="2941">
        <v>13.17410952</v>
      </c>
      <c r="EM11" s="2941">
        <v>0</v>
      </c>
      <c r="EN11" s="2941">
        <v>0</v>
      </c>
      <c r="EO11" s="2941">
        <v>0</v>
      </c>
      <c r="EP11" s="2941">
        <v>0</v>
      </c>
      <c r="EQ11" s="2941">
        <v>0</v>
      </c>
      <c r="ER11" s="2941">
        <v>20.677790800024702</v>
      </c>
      <c r="ES11" s="2941">
        <v>0</v>
      </c>
      <c r="ET11" s="2941">
        <v>20.677790800024702</v>
      </c>
      <c r="EU11" s="1248">
        <v>33.851900320024704</v>
      </c>
      <c r="EV11" s="1257">
        <v>0</v>
      </c>
      <c r="EW11" s="2941">
        <v>0</v>
      </c>
      <c r="EX11" s="2941">
        <v>0</v>
      </c>
      <c r="EY11" s="2941">
        <v>0</v>
      </c>
      <c r="EZ11" s="2941">
        <v>0</v>
      </c>
      <c r="FA11" s="2941">
        <v>0</v>
      </c>
      <c r="FB11" s="2941">
        <v>0</v>
      </c>
      <c r="FC11" s="2941">
        <v>0</v>
      </c>
      <c r="FD11" s="2941">
        <v>0</v>
      </c>
      <c r="FE11" s="2941">
        <v>0</v>
      </c>
      <c r="FF11" s="2941">
        <v>0</v>
      </c>
      <c r="FG11" s="2941">
        <v>0</v>
      </c>
      <c r="FH11" s="2941">
        <v>0</v>
      </c>
      <c r="FI11" s="2941">
        <v>0</v>
      </c>
      <c r="FJ11" s="2941">
        <v>97.713027039999986</v>
      </c>
      <c r="FK11" s="2941">
        <v>97.713027039999986</v>
      </c>
      <c r="FL11" s="1248">
        <v>97.713027039999986</v>
      </c>
      <c r="FM11" s="1257">
        <v>0</v>
      </c>
      <c r="FN11" s="2941">
        <v>0</v>
      </c>
      <c r="FO11" s="2941">
        <v>0</v>
      </c>
      <c r="FP11" s="2941">
        <v>0</v>
      </c>
      <c r="FQ11" s="2941">
        <v>0</v>
      </c>
      <c r="FR11" s="2941">
        <v>0</v>
      </c>
      <c r="FS11" s="2941">
        <v>0</v>
      </c>
      <c r="FT11" s="2941">
        <v>0</v>
      </c>
      <c r="FU11" s="2941">
        <v>0</v>
      </c>
      <c r="FV11" s="2941">
        <v>0</v>
      </c>
      <c r="FW11" s="2941">
        <v>0</v>
      </c>
      <c r="FX11" s="329">
        <v>0</v>
      </c>
      <c r="FY11" s="329">
        <v>0</v>
      </c>
      <c r="FZ11" s="329">
        <v>0</v>
      </c>
      <c r="GA11" s="329">
        <v>0</v>
      </c>
      <c r="GB11" s="329">
        <v>0</v>
      </c>
      <c r="GC11" s="401">
        <v>0</v>
      </c>
      <c r="GD11" s="400">
        <v>0</v>
      </c>
      <c r="GE11" s="329">
        <v>0</v>
      </c>
      <c r="GF11" s="329">
        <v>0</v>
      </c>
      <c r="GG11" s="329">
        <f t="shared" si="39"/>
        <v>0</v>
      </c>
      <c r="GH11" s="329">
        <v>0</v>
      </c>
      <c r="GI11" s="329">
        <v>0</v>
      </c>
      <c r="GJ11" s="329">
        <v>0</v>
      </c>
      <c r="GK11" s="329">
        <f t="shared" si="31"/>
        <v>0</v>
      </c>
      <c r="GL11" s="329">
        <v>0</v>
      </c>
      <c r="GM11" s="329">
        <v>0</v>
      </c>
      <c r="GN11" s="329">
        <v>0</v>
      </c>
      <c r="GO11" s="329">
        <f t="shared" si="19"/>
        <v>0</v>
      </c>
      <c r="GP11" s="329">
        <v>0</v>
      </c>
      <c r="GQ11" s="329">
        <v>0</v>
      </c>
      <c r="GR11" s="329">
        <v>0</v>
      </c>
      <c r="GS11" s="329">
        <f t="shared" si="20"/>
        <v>0</v>
      </c>
      <c r="GT11" s="393">
        <f t="shared" si="21"/>
        <v>0</v>
      </c>
      <c r="GU11" s="400">
        <v>0</v>
      </c>
      <c r="GV11" s="329">
        <v>0</v>
      </c>
      <c r="GW11" s="329">
        <v>0</v>
      </c>
      <c r="GX11" s="329">
        <f t="shared" si="32"/>
        <v>0</v>
      </c>
      <c r="GY11" s="329">
        <v>0</v>
      </c>
      <c r="GZ11" s="329">
        <v>0</v>
      </c>
      <c r="HA11" s="329">
        <v>0</v>
      </c>
      <c r="HB11" s="329">
        <f t="shared" si="33"/>
        <v>0</v>
      </c>
      <c r="HC11" s="329">
        <v>0</v>
      </c>
      <c r="HD11" s="329">
        <v>0</v>
      </c>
      <c r="HE11" s="329">
        <v>0</v>
      </c>
      <c r="HF11" s="329">
        <f t="shared" si="34"/>
        <v>0</v>
      </c>
      <c r="HG11" s="329">
        <v>0</v>
      </c>
      <c r="HH11" s="329">
        <v>0</v>
      </c>
      <c r="HI11" s="329">
        <v>0</v>
      </c>
      <c r="HJ11" s="329">
        <f t="shared" si="35"/>
        <v>0</v>
      </c>
      <c r="HK11" s="401">
        <v>0</v>
      </c>
      <c r="HL11" s="400">
        <v>0</v>
      </c>
      <c r="HM11" s="329">
        <v>0</v>
      </c>
      <c r="HN11" s="329">
        <v>0</v>
      </c>
      <c r="HO11" s="329">
        <f t="shared" si="36"/>
        <v>0</v>
      </c>
      <c r="HP11" s="329">
        <v>0</v>
      </c>
      <c r="HQ11" s="329">
        <v>0</v>
      </c>
      <c r="HR11" s="329">
        <v>0</v>
      </c>
      <c r="HS11" s="329">
        <f t="shared" si="37"/>
        <v>0</v>
      </c>
      <c r="HT11" s="329">
        <v>0</v>
      </c>
      <c r="HU11" s="329">
        <v>0</v>
      </c>
      <c r="HV11" s="329">
        <v>0</v>
      </c>
      <c r="HW11" s="329">
        <f t="shared" si="38"/>
        <v>0</v>
      </c>
      <c r="HX11" s="329">
        <v>0</v>
      </c>
      <c r="HY11" s="329">
        <v>0</v>
      </c>
      <c r="HZ11" s="329">
        <v>0</v>
      </c>
      <c r="IA11" s="329">
        <f t="shared" si="22"/>
        <v>0</v>
      </c>
      <c r="IB11" s="329">
        <f t="shared" si="23"/>
        <v>0</v>
      </c>
      <c r="IC11" s="1251">
        <v>0</v>
      </c>
      <c r="ID11" s="329">
        <v>0</v>
      </c>
      <c r="IE11" s="329">
        <v>0</v>
      </c>
      <c r="IF11" s="329">
        <f t="shared" si="24"/>
        <v>0</v>
      </c>
      <c r="IG11" s="329">
        <v>0</v>
      </c>
      <c r="IH11" s="329">
        <v>0</v>
      </c>
      <c r="II11" s="329">
        <v>0</v>
      </c>
      <c r="IJ11" s="329">
        <f t="shared" si="25"/>
        <v>0</v>
      </c>
      <c r="IK11" s="329">
        <v>0</v>
      </c>
      <c r="IL11" s="329">
        <v>0</v>
      </c>
      <c r="IM11" s="329">
        <v>0</v>
      </c>
      <c r="IN11" s="329">
        <v>0</v>
      </c>
      <c r="IO11" s="329">
        <v>0</v>
      </c>
      <c r="IP11" s="329">
        <v>0</v>
      </c>
      <c r="IQ11" s="329">
        <v>0</v>
      </c>
      <c r="IR11" s="329">
        <v>0</v>
      </c>
      <c r="IS11" s="1252">
        <v>0</v>
      </c>
      <c r="IT11" s="1251">
        <v>0</v>
      </c>
      <c r="IU11" s="329">
        <v>0</v>
      </c>
      <c r="IV11" s="329">
        <v>0</v>
      </c>
      <c r="IW11" s="329">
        <v>0</v>
      </c>
      <c r="IX11" s="329">
        <v>0</v>
      </c>
      <c r="IY11" s="329">
        <v>0</v>
      </c>
      <c r="IZ11" s="329">
        <v>0</v>
      </c>
      <c r="JA11" s="329">
        <v>0</v>
      </c>
      <c r="JB11" s="329">
        <v>0</v>
      </c>
      <c r="JC11" s="329">
        <v>0</v>
      </c>
      <c r="JD11" s="329">
        <v>0</v>
      </c>
      <c r="JE11" s="329">
        <v>0</v>
      </c>
      <c r="JF11" s="329">
        <v>0</v>
      </c>
      <c r="JG11" s="329">
        <v>0</v>
      </c>
      <c r="JH11" s="329">
        <v>0</v>
      </c>
      <c r="JI11" s="329">
        <f t="shared" si="6"/>
        <v>0</v>
      </c>
      <c r="JJ11" s="401">
        <f>JG11+JH11+JI11</f>
        <v>0</v>
      </c>
      <c r="JK11" s="400">
        <v>0</v>
      </c>
      <c r="JL11" s="329">
        <v>0</v>
      </c>
      <c r="JM11" s="329">
        <v>0</v>
      </c>
      <c r="JN11" s="401">
        <v>0</v>
      </c>
      <c r="JO11" s="1253"/>
    </row>
    <row r="12" spans="1:275" ht="35.15" customHeight="1">
      <c r="A12" s="2934" t="s">
        <v>951</v>
      </c>
      <c r="B12" s="2935">
        <v>13.5433038</v>
      </c>
      <c r="C12" s="2935">
        <v>0</v>
      </c>
      <c r="D12" s="2935">
        <v>110.5</v>
      </c>
      <c r="E12" s="2935">
        <v>0</v>
      </c>
      <c r="F12" s="2935">
        <v>0</v>
      </c>
      <c r="G12" s="2935">
        <v>0</v>
      </c>
      <c r="H12" s="2935">
        <v>0</v>
      </c>
      <c r="I12" s="2935">
        <v>0</v>
      </c>
      <c r="J12" s="2935">
        <v>0</v>
      </c>
      <c r="K12" s="2935">
        <v>0</v>
      </c>
      <c r="L12" s="2935">
        <v>0</v>
      </c>
      <c r="M12" s="2935">
        <v>0</v>
      </c>
      <c r="N12" s="2935">
        <v>0</v>
      </c>
      <c r="O12" s="2935">
        <v>0</v>
      </c>
      <c r="P12" s="2935">
        <v>0</v>
      </c>
      <c r="Q12" s="2935">
        <v>0</v>
      </c>
      <c r="R12" s="1256">
        <v>0</v>
      </c>
      <c r="S12" s="1259">
        <v>0</v>
      </c>
      <c r="T12" s="2936">
        <v>0</v>
      </c>
      <c r="U12" s="2936">
        <v>0</v>
      </c>
      <c r="V12" s="2936"/>
      <c r="W12" s="1242">
        <v>0</v>
      </c>
      <c r="X12" s="1242">
        <v>0</v>
      </c>
      <c r="Y12" s="2936">
        <v>0</v>
      </c>
      <c r="Z12" s="2932">
        <v>0</v>
      </c>
      <c r="AA12" s="2932">
        <v>0</v>
      </c>
      <c r="AB12" s="2932">
        <v>0</v>
      </c>
      <c r="AC12" s="2932">
        <v>0</v>
      </c>
      <c r="AD12" s="2932">
        <v>0</v>
      </c>
      <c r="AE12" s="2932">
        <v>0</v>
      </c>
      <c r="AF12" s="2932">
        <v>0</v>
      </c>
      <c r="AG12" s="2932">
        <v>0</v>
      </c>
      <c r="AH12" s="2932"/>
      <c r="AI12" s="2932">
        <v>0</v>
      </c>
      <c r="AJ12" s="2932">
        <v>0</v>
      </c>
      <c r="AK12" s="2932">
        <v>0</v>
      </c>
      <c r="AL12" s="2932">
        <f t="shared" si="40"/>
        <v>0</v>
      </c>
      <c r="AM12" s="1256"/>
      <c r="AN12" s="2932"/>
      <c r="AO12" s="2820"/>
      <c r="AP12" s="2932">
        <v>0</v>
      </c>
      <c r="AQ12" s="2932">
        <v>0</v>
      </c>
      <c r="AR12" s="2932">
        <v>0</v>
      </c>
      <c r="AS12" s="2932">
        <f t="shared" si="41"/>
        <v>0</v>
      </c>
      <c r="AT12" s="2932">
        <v>0</v>
      </c>
      <c r="AU12" s="2932">
        <v>0</v>
      </c>
      <c r="AV12" s="2932">
        <v>0</v>
      </c>
      <c r="AW12" s="2932">
        <f t="shared" si="8"/>
        <v>0</v>
      </c>
      <c r="AX12" s="2932">
        <v>0</v>
      </c>
      <c r="AY12" s="2932">
        <v>0</v>
      </c>
      <c r="AZ12" s="2932">
        <v>0</v>
      </c>
      <c r="BA12" s="2932">
        <f t="shared" si="28"/>
        <v>0</v>
      </c>
      <c r="BB12" s="2932"/>
      <c r="BC12" s="2932">
        <v>0</v>
      </c>
      <c r="BD12" s="2932">
        <v>0</v>
      </c>
      <c r="BE12" s="2932">
        <v>0</v>
      </c>
      <c r="BF12" s="2932">
        <f t="shared" si="9"/>
        <v>0</v>
      </c>
      <c r="BG12" s="2932">
        <v>0</v>
      </c>
      <c r="BH12" s="2932">
        <v>0</v>
      </c>
      <c r="BI12" s="2932">
        <v>0</v>
      </c>
      <c r="BJ12" s="2932">
        <f t="shared" si="10"/>
        <v>0</v>
      </c>
      <c r="BK12" s="2932">
        <f t="shared" si="29"/>
        <v>0</v>
      </c>
      <c r="BL12" s="2932">
        <v>0</v>
      </c>
      <c r="BM12" s="2932">
        <v>0</v>
      </c>
      <c r="BN12" s="2932">
        <v>0</v>
      </c>
      <c r="BO12" s="2932">
        <f t="shared" si="11"/>
        <v>0</v>
      </c>
      <c r="BP12" s="2932">
        <f t="shared" si="30"/>
        <v>0</v>
      </c>
      <c r="BQ12" s="2932">
        <v>0</v>
      </c>
      <c r="BR12" s="2932">
        <v>0</v>
      </c>
      <c r="BS12" s="2932">
        <v>0</v>
      </c>
      <c r="BT12" s="2932">
        <f t="shared" si="12"/>
        <v>0</v>
      </c>
      <c r="BU12" s="2932">
        <f t="shared" si="13"/>
        <v>0</v>
      </c>
      <c r="BV12" s="2932"/>
      <c r="BW12" s="2932">
        <v>0</v>
      </c>
      <c r="BX12" s="2932">
        <v>0</v>
      </c>
      <c r="BY12" s="2932">
        <v>0</v>
      </c>
      <c r="BZ12" s="2932">
        <f t="shared" si="14"/>
        <v>0</v>
      </c>
      <c r="CA12" s="2932">
        <v>0</v>
      </c>
      <c r="CB12" s="2932">
        <v>0</v>
      </c>
      <c r="CC12" s="2932">
        <v>0</v>
      </c>
      <c r="CD12" s="2932">
        <f t="shared" si="15"/>
        <v>0</v>
      </c>
      <c r="CE12" s="2932">
        <v>0</v>
      </c>
      <c r="CF12" s="2932">
        <v>0</v>
      </c>
      <c r="CG12" s="2932"/>
      <c r="CH12" s="2932">
        <v>0</v>
      </c>
      <c r="CI12" s="2932">
        <v>0</v>
      </c>
      <c r="CJ12" s="2932">
        <v>0</v>
      </c>
      <c r="CK12" s="2932">
        <f t="shared" si="16"/>
        <v>0</v>
      </c>
      <c r="CL12" s="2932">
        <v>0</v>
      </c>
      <c r="CM12" s="2932">
        <v>0</v>
      </c>
      <c r="CN12" s="2932">
        <v>4.0966000000000005</v>
      </c>
      <c r="CO12" s="2932">
        <f t="shared" si="17"/>
        <v>4.0966000000000005</v>
      </c>
      <c r="CP12" s="2932">
        <v>0</v>
      </c>
      <c r="CQ12" s="2932">
        <v>0</v>
      </c>
      <c r="CR12" s="2932">
        <v>0</v>
      </c>
      <c r="CS12" s="2932">
        <f t="shared" si="18"/>
        <v>0</v>
      </c>
      <c r="CT12" s="1245">
        <v>0</v>
      </c>
      <c r="CU12" s="2932">
        <v>0</v>
      </c>
      <c r="CV12" s="2932">
        <v>0</v>
      </c>
      <c r="CW12" s="2932">
        <f t="shared" si="0"/>
        <v>0</v>
      </c>
      <c r="CX12" s="2938">
        <v>0</v>
      </c>
      <c r="CY12" s="2938">
        <v>0</v>
      </c>
      <c r="CZ12" s="2938">
        <v>0</v>
      </c>
      <c r="DA12" s="1231">
        <v>0</v>
      </c>
      <c r="DB12" s="2941">
        <v>0</v>
      </c>
      <c r="DC12" s="2941">
        <v>0</v>
      </c>
      <c r="DD12" s="1202">
        <v>0</v>
      </c>
      <c r="DE12" s="1231">
        <v>0</v>
      </c>
      <c r="DF12" s="2941">
        <v>0</v>
      </c>
      <c r="DG12" s="2941">
        <v>0</v>
      </c>
      <c r="DH12" s="1202">
        <v>0</v>
      </c>
      <c r="DI12" s="1231">
        <v>0</v>
      </c>
      <c r="DJ12" s="2941">
        <v>0</v>
      </c>
      <c r="DK12" s="2941">
        <v>0</v>
      </c>
      <c r="DL12" s="2941"/>
      <c r="DM12" s="2941"/>
      <c r="DN12" s="2941">
        <v>0</v>
      </c>
      <c r="DO12" s="2941">
        <v>0</v>
      </c>
      <c r="DP12" s="2941">
        <v>0</v>
      </c>
      <c r="DQ12" s="2941">
        <v>0</v>
      </c>
      <c r="DR12" s="2941">
        <v>0</v>
      </c>
      <c r="DS12" s="2941">
        <v>0</v>
      </c>
      <c r="DT12" s="2941">
        <v>0</v>
      </c>
      <c r="DU12" s="2941">
        <v>0</v>
      </c>
      <c r="DV12" s="2941">
        <v>0</v>
      </c>
      <c r="DW12" s="2941">
        <v>0</v>
      </c>
      <c r="DX12" s="2941">
        <v>0</v>
      </c>
      <c r="DY12" s="2941">
        <v>0</v>
      </c>
      <c r="DZ12" s="2941">
        <v>0</v>
      </c>
      <c r="EA12" s="2941">
        <v>0</v>
      </c>
      <c r="EB12" s="2941">
        <v>0</v>
      </c>
      <c r="EC12" s="2941">
        <v>0</v>
      </c>
      <c r="ED12" s="2941">
        <v>0</v>
      </c>
      <c r="EE12" s="1257">
        <v>0</v>
      </c>
      <c r="EF12" s="2941">
        <v>0</v>
      </c>
      <c r="EG12" s="2941">
        <v>0</v>
      </c>
      <c r="EH12" s="2941">
        <v>0</v>
      </c>
      <c r="EI12" s="2941">
        <v>0</v>
      </c>
      <c r="EJ12" s="2941">
        <v>0</v>
      </c>
      <c r="EK12" s="2941">
        <v>0</v>
      </c>
      <c r="EL12" s="2941">
        <v>0</v>
      </c>
      <c r="EM12" s="2941">
        <v>0</v>
      </c>
      <c r="EN12" s="2941">
        <v>0</v>
      </c>
      <c r="EO12" s="2941">
        <v>0</v>
      </c>
      <c r="EP12" s="2941">
        <v>0</v>
      </c>
      <c r="EQ12" s="2941">
        <v>0</v>
      </c>
      <c r="ER12" s="2941">
        <v>0</v>
      </c>
      <c r="ES12" s="2941">
        <v>0</v>
      </c>
      <c r="ET12" s="2941">
        <v>0</v>
      </c>
      <c r="EU12" s="1248">
        <v>0</v>
      </c>
      <c r="EV12" s="1257">
        <v>0</v>
      </c>
      <c r="EW12" s="2941">
        <v>0</v>
      </c>
      <c r="EX12" s="2941">
        <v>0</v>
      </c>
      <c r="EY12" s="2941">
        <v>0</v>
      </c>
      <c r="EZ12" s="2941">
        <v>0</v>
      </c>
      <c r="FA12" s="2941">
        <v>0</v>
      </c>
      <c r="FB12" s="2941">
        <v>0</v>
      </c>
      <c r="FC12" s="2941">
        <v>0</v>
      </c>
      <c r="FD12" s="2941">
        <v>0</v>
      </c>
      <c r="FE12" s="2941">
        <v>0</v>
      </c>
      <c r="FF12" s="2941">
        <v>0</v>
      </c>
      <c r="FG12" s="2941">
        <v>0</v>
      </c>
      <c r="FH12" s="2941">
        <v>0</v>
      </c>
      <c r="FI12" s="2941">
        <v>0</v>
      </c>
      <c r="FJ12" s="2941">
        <v>0</v>
      </c>
      <c r="FK12" s="2941">
        <v>0</v>
      </c>
      <c r="FL12" s="1248">
        <v>0</v>
      </c>
      <c r="FM12" s="1257">
        <v>0</v>
      </c>
      <c r="FN12" s="2941">
        <v>0</v>
      </c>
      <c r="FO12" s="2941">
        <v>0</v>
      </c>
      <c r="FP12" s="2941">
        <v>0</v>
      </c>
      <c r="FQ12" s="2941">
        <v>0</v>
      </c>
      <c r="FR12" s="2941">
        <v>0</v>
      </c>
      <c r="FS12" s="2941">
        <v>0</v>
      </c>
      <c r="FT12" s="2941">
        <v>0</v>
      </c>
      <c r="FU12" s="2941">
        <v>0</v>
      </c>
      <c r="FV12" s="2941">
        <v>0</v>
      </c>
      <c r="FW12" s="2941">
        <v>0</v>
      </c>
      <c r="FX12" s="329">
        <v>0</v>
      </c>
      <c r="FY12" s="329">
        <v>0</v>
      </c>
      <c r="FZ12" s="329">
        <v>0</v>
      </c>
      <c r="GA12" s="329">
        <v>0</v>
      </c>
      <c r="GB12" s="329">
        <v>0</v>
      </c>
      <c r="GC12" s="401">
        <v>0</v>
      </c>
      <c r="GD12" s="400">
        <v>0</v>
      </c>
      <c r="GE12" s="329">
        <v>0</v>
      </c>
      <c r="GF12" s="329">
        <v>0</v>
      </c>
      <c r="GG12" s="329">
        <f t="shared" si="39"/>
        <v>0</v>
      </c>
      <c r="GH12" s="329">
        <v>0</v>
      </c>
      <c r="GI12" s="329">
        <v>0</v>
      </c>
      <c r="GJ12" s="329">
        <v>0</v>
      </c>
      <c r="GK12" s="329">
        <f t="shared" si="31"/>
        <v>0</v>
      </c>
      <c r="GL12" s="329">
        <v>0</v>
      </c>
      <c r="GM12" s="329">
        <v>0</v>
      </c>
      <c r="GN12" s="329">
        <v>0</v>
      </c>
      <c r="GO12" s="329">
        <f t="shared" si="19"/>
        <v>0</v>
      </c>
      <c r="GP12" s="329">
        <v>0</v>
      </c>
      <c r="GQ12" s="329">
        <v>0</v>
      </c>
      <c r="GR12" s="329">
        <v>0</v>
      </c>
      <c r="GS12" s="329">
        <f t="shared" si="20"/>
        <v>0</v>
      </c>
      <c r="GT12" s="393">
        <f t="shared" si="21"/>
        <v>0</v>
      </c>
      <c r="GU12" s="400">
        <v>0</v>
      </c>
      <c r="GV12" s="329">
        <v>0</v>
      </c>
      <c r="GW12" s="329">
        <v>0</v>
      </c>
      <c r="GX12" s="329">
        <f t="shared" si="32"/>
        <v>0</v>
      </c>
      <c r="GY12" s="329">
        <v>0</v>
      </c>
      <c r="GZ12" s="329">
        <v>0</v>
      </c>
      <c r="HA12" s="329">
        <v>0</v>
      </c>
      <c r="HB12" s="329">
        <f t="shared" si="33"/>
        <v>0</v>
      </c>
      <c r="HC12" s="329">
        <v>0</v>
      </c>
      <c r="HD12" s="329">
        <v>0</v>
      </c>
      <c r="HE12" s="329">
        <v>0</v>
      </c>
      <c r="HF12" s="329">
        <f t="shared" si="34"/>
        <v>0</v>
      </c>
      <c r="HG12" s="329">
        <v>0</v>
      </c>
      <c r="HH12" s="329">
        <v>0</v>
      </c>
      <c r="HI12" s="329">
        <v>0</v>
      </c>
      <c r="HJ12" s="329">
        <f t="shared" si="35"/>
        <v>0</v>
      </c>
      <c r="HK12" s="401">
        <v>0</v>
      </c>
      <c r="HL12" s="400">
        <v>0</v>
      </c>
      <c r="HM12" s="329">
        <v>0</v>
      </c>
      <c r="HN12" s="329">
        <v>0</v>
      </c>
      <c r="HO12" s="329">
        <f t="shared" si="36"/>
        <v>0</v>
      </c>
      <c r="HP12" s="329">
        <v>0</v>
      </c>
      <c r="HQ12" s="329">
        <v>0</v>
      </c>
      <c r="HR12" s="329">
        <v>0</v>
      </c>
      <c r="HS12" s="329">
        <f t="shared" si="37"/>
        <v>0</v>
      </c>
      <c r="HT12" s="329">
        <v>0</v>
      </c>
      <c r="HU12" s="329">
        <v>0</v>
      </c>
      <c r="HV12" s="329">
        <v>0</v>
      </c>
      <c r="HW12" s="329">
        <f t="shared" si="38"/>
        <v>0</v>
      </c>
      <c r="HX12" s="329">
        <v>0</v>
      </c>
      <c r="HY12" s="329">
        <v>0</v>
      </c>
      <c r="HZ12" s="329">
        <v>0</v>
      </c>
      <c r="IA12" s="329">
        <f t="shared" si="22"/>
        <v>0</v>
      </c>
      <c r="IB12" s="329">
        <f t="shared" si="23"/>
        <v>0</v>
      </c>
      <c r="IC12" s="1251">
        <v>0</v>
      </c>
      <c r="ID12" s="329">
        <v>0</v>
      </c>
      <c r="IE12" s="329">
        <v>0</v>
      </c>
      <c r="IF12" s="329">
        <f t="shared" si="24"/>
        <v>0</v>
      </c>
      <c r="IG12" s="329">
        <v>0</v>
      </c>
      <c r="IH12" s="329">
        <v>0</v>
      </c>
      <c r="II12" s="329">
        <v>0</v>
      </c>
      <c r="IJ12" s="329">
        <f t="shared" si="25"/>
        <v>0</v>
      </c>
      <c r="IK12" s="329">
        <v>0</v>
      </c>
      <c r="IL12" s="329">
        <v>0</v>
      </c>
      <c r="IM12" s="329">
        <v>0</v>
      </c>
      <c r="IN12" s="329">
        <v>0</v>
      </c>
      <c r="IO12" s="329">
        <v>0</v>
      </c>
      <c r="IP12" s="329">
        <v>0</v>
      </c>
      <c r="IQ12" s="329">
        <v>0</v>
      </c>
      <c r="IR12" s="329">
        <v>0</v>
      </c>
      <c r="IS12" s="1252">
        <v>0</v>
      </c>
      <c r="IT12" s="1251">
        <v>0</v>
      </c>
      <c r="IU12" s="329">
        <v>0</v>
      </c>
      <c r="IV12" s="329">
        <v>0</v>
      </c>
      <c r="IW12" s="329">
        <v>0</v>
      </c>
      <c r="IX12" s="329">
        <v>0</v>
      </c>
      <c r="IY12" s="329">
        <v>0</v>
      </c>
      <c r="IZ12" s="329">
        <v>0</v>
      </c>
      <c r="JA12" s="329">
        <v>0</v>
      </c>
      <c r="JB12" s="329">
        <v>0</v>
      </c>
      <c r="JC12" s="329">
        <v>0</v>
      </c>
      <c r="JD12" s="329">
        <v>0</v>
      </c>
      <c r="JE12" s="329">
        <v>0</v>
      </c>
      <c r="JF12" s="329">
        <v>0</v>
      </c>
      <c r="JG12" s="329">
        <v>0</v>
      </c>
      <c r="JH12" s="329">
        <v>0</v>
      </c>
      <c r="JI12" s="329">
        <f t="shared" si="6"/>
        <v>0</v>
      </c>
      <c r="JJ12" s="401">
        <f>JG12+JH12+JI12</f>
        <v>0</v>
      </c>
      <c r="JK12" s="400">
        <v>0</v>
      </c>
      <c r="JL12" s="329">
        <v>0</v>
      </c>
      <c r="JM12" s="329">
        <v>0</v>
      </c>
      <c r="JN12" s="401">
        <v>0</v>
      </c>
      <c r="JO12" s="1253"/>
    </row>
    <row r="13" spans="1:275" ht="35.15" customHeight="1">
      <c r="A13" s="2934" t="s">
        <v>952</v>
      </c>
      <c r="B13" s="2935">
        <v>78.226899400000008</v>
      </c>
      <c r="C13" s="2935">
        <v>30.44</v>
      </c>
      <c r="D13" s="2935">
        <v>2.1</v>
      </c>
      <c r="E13" s="2935">
        <v>32.948999999999998</v>
      </c>
      <c r="F13" s="2935">
        <v>153.60499999999999</v>
      </c>
      <c r="G13" s="2935">
        <v>4.8929</v>
      </c>
      <c r="H13" s="2935">
        <v>6.7497999999999996</v>
      </c>
      <c r="I13" s="2935">
        <v>9.7987000000000002</v>
      </c>
      <c r="J13" s="2935">
        <v>13.6562</v>
      </c>
      <c r="K13" s="2935">
        <v>83.173900000000003</v>
      </c>
      <c r="L13" s="2935">
        <v>23.164200000000001</v>
      </c>
      <c r="M13" s="2935">
        <v>9.8812999999999995</v>
      </c>
      <c r="N13" s="2935">
        <v>19.547799999999999</v>
      </c>
      <c r="O13" s="2935">
        <v>22.9192</v>
      </c>
      <c r="P13" s="2935">
        <v>13.2623</v>
      </c>
      <c r="Q13" s="2935">
        <v>235.4751</v>
      </c>
      <c r="R13" s="1256">
        <v>36.482980710000007</v>
      </c>
      <c r="S13" s="1260">
        <v>479.02364341000003</v>
      </c>
      <c r="T13" s="2936">
        <v>319.90190000000001</v>
      </c>
      <c r="U13" s="219">
        <v>11.140700000000001</v>
      </c>
      <c r="V13" s="219"/>
      <c r="W13" s="1242">
        <v>21.370100000000001</v>
      </c>
      <c r="X13" s="1242">
        <v>20.811699999999998</v>
      </c>
      <c r="Y13" s="1243">
        <v>17.693200000000001</v>
      </c>
      <c r="Z13" s="2932">
        <v>31.530999999999999</v>
      </c>
      <c r="AA13" s="1243">
        <v>36.342599999999997</v>
      </c>
      <c r="AB13" s="2937">
        <v>20.105899999999998</v>
      </c>
      <c r="AC13" s="2932">
        <v>46.982900000000001</v>
      </c>
      <c r="AD13" s="2932">
        <v>29.118200000000002</v>
      </c>
      <c r="AE13" s="2932">
        <v>16.779199999999999</v>
      </c>
      <c r="AF13" s="2932">
        <v>46.935000000000002</v>
      </c>
      <c r="AG13" s="2932">
        <v>618.71230000000003</v>
      </c>
      <c r="AH13" s="2932"/>
      <c r="AI13" s="2932">
        <v>22.098199320000013</v>
      </c>
      <c r="AJ13" s="2932">
        <v>27.445519790000048</v>
      </c>
      <c r="AK13" s="2932">
        <v>20.61703746000002</v>
      </c>
      <c r="AL13" s="2932">
        <f t="shared" si="40"/>
        <v>70.160756570000075</v>
      </c>
      <c r="AM13" s="1256"/>
      <c r="AN13" s="2932"/>
      <c r="AO13" s="2820"/>
      <c r="AP13" s="2932">
        <v>23.286172539999942</v>
      </c>
      <c r="AQ13" s="2932">
        <v>27.966682569999946</v>
      </c>
      <c r="AR13" s="2932">
        <v>26.519342040000019</v>
      </c>
      <c r="AS13" s="2932">
        <f t="shared" si="41"/>
        <v>147.93295371999997</v>
      </c>
      <c r="AT13" s="2932">
        <v>24.252393839999918</v>
      </c>
      <c r="AU13" s="2932">
        <v>35.782412529999853</v>
      </c>
      <c r="AV13" s="2932">
        <v>23.501047870000125</v>
      </c>
      <c r="AW13" s="2932">
        <f t="shared" si="8"/>
        <v>231.46880795999985</v>
      </c>
      <c r="AX13" s="2932">
        <v>46.931181169999881</v>
      </c>
      <c r="AY13" s="2932">
        <v>23.15063948999974</v>
      </c>
      <c r="AZ13" s="2932">
        <v>64.872063429999983</v>
      </c>
      <c r="BA13" s="2932">
        <f t="shared" si="28"/>
        <v>366.42269204999945</v>
      </c>
      <c r="BB13" s="2932"/>
      <c r="BC13" s="2932">
        <v>23.479280119999995</v>
      </c>
      <c r="BD13" s="2932">
        <v>22.278802670000061</v>
      </c>
      <c r="BE13" s="2932">
        <v>527.61185551000005</v>
      </c>
      <c r="BF13" s="2932">
        <f t="shared" si="9"/>
        <v>573.36993830000017</v>
      </c>
      <c r="BG13" s="2932">
        <v>34.407005689999991</v>
      </c>
      <c r="BH13" s="2932">
        <v>29.258899300000021</v>
      </c>
      <c r="BI13" s="2932">
        <v>20.857209119999958</v>
      </c>
      <c r="BJ13" s="2932">
        <f t="shared" si="10"/>
        <v>84.523114109999966</v>
      </c>
      <c r="BK13" s="2932">
        <f t="shared" si="29"/>
        <v>657.89305241000022</v>
      </c>
      <c r="BL13" s="2932">
        <v>41.621031430000002</v>
      </c>
      <c r="BM13" s="2932">
        <v>36.347164939999985</v>
      </c>
      <c r="BN13" s="2932">
        <v>29.887273420000042</v>
      </c>
      <c r="BO13" s="2932">
        <f t="shared" si="11"/>
        <v>107.85546979000003</v>
      </c>
      <c r="BP13" s="2932">
        <f t="shared" si="30"/>
        <v>765.74852220000025</v>
      </c>
      <c r="BQ13" s="2932">
        <v>17.517787300000027</v>
      </c>
      <c r="BR13" s="2932">
        <v>34.023051749999986</v>
      </c>
      <c r="BS13" s="2932">
        <v>54.864945180000007</v>
      </c>
      <c r="BT13" s="2932">
        <f t="shared" si="12"/>
        <v>106.40578423000002</v>
      </c>
      <c r="BU13" s="2932">
        <f t="shared" si="13"/>
        <v>872.15430643000013</v>
      </c>
      <c r="BV13" s="2932"/>
      <c r="BW13" s="2932">
        <v>32.276027289999995</v>
      </c>
      <c r="BX13" s="2932">
        <v>36.30385706000007</v>
      </c>
      <c r="BY13" s="2932">
        <v>99.206237110000103</v>
      </c>
      <c r="BZ13" s="2932">
        <f t="shared" si="14"/>
        <v>167.78612146000017</v>
      </c>
      <c r="CA13" s="2932">
        <v>31.58151769999985</v>
      </c>
      <c r="CB13" s="2932">
        <v>22.060206150000099</v>
      </c>
      <c r="CC13" s="2932">
        <v>49.211982019999965</v>
      </c>
      <c r="CD13" s="2932">
        <f t="shared" si="15"/>
        <v>102.85370586999991</v>
      </c>
      <c r="CE13" s="2932">
        <v>42.627525389999967</v>
      </c>
      <c r="CF13" s="2932">
        <v>107.34197722000005</v>
      </c>
      <c r="CG13" s="2932"/>
      <c r="CH13" s="2932">
        <v>34.069116799999996</v>
      </c>
      <c r="CI13" s="2932">
        <v>30.304571340000003</v>
      </c>
      <c r="CJ13" s="2932">
        <v>638.71700077000003</v>
      </c>
      <c r="CK13" s="2932">
        <f t="shared" si="16"/>
        <v>703.09068891000004</v>
      </c>
      <c r="CL13" s="2932">
        <v>38.995375950000003</v>
      </c>
      <c r="CM13" s="2932">
        <v>55.914146279999983</v>
      </c>
      <c r="CN13" s="2932">
        <v>46.769525690000009</v>
      </c>
      <c r="CO13" s="2932">
        <f t="shared" si="17"/>
        <v>141.67904792000002</v>
      </c>
      <c r="CP13" s="2932">
        <v>52.784937219999961</v>
      </c>
      <c r="CQ13" s="2932">
        <v>28.711362850000032</v>
      </c>
      <c r="CR13" s="2932">
        <v>28.414460519999906</v>
      </c>
      <c r="CS13" s="2932">
        <f>CP13+CQ13+CR13</f>
        <v>109.9107605899999</v>
      </c>
      <c r="CT13" s="1245">
        <v>56.000753759999995</v>
      </c>
      <c r="CU13" s="2932">
        <v>21.766250620000065</v>
      </c>
      <c r="CV13" s="2932">
        <v>39.927028449999924</v>
      </c>
      <c r="CW13" s="2932">
        <f t="shared" si="0"/>
        <v>117.69403282999998</v>
      </c>
      <c r="CX13" s="2938">
        <v>39.915497080000058</v>
      </c>
      <c r="CY13" s="2938">
        <v>30.554550749999937</v>
      </c>
      <c r="CZ13" s="2938">
        <v>36.629258270000108</v>
      </c>
      <c r="DA13" s="1231">
        <v>107.09930610000011</v>
      </c>
      <c r="DB13" s="2942">
        <v>529.47301403500001</v>
      </c>
      <c r="DC13" s="2942">
        <v>41.526345674999988</v>
      </c>
      <c r="DD13" s="2939">
        <v>42.50488925999997</v>
      </c>
      <c r="DE13" s="1261">
        <v>613.50424896999994</v>
      </c>
      <c r="DF13" s="2939">
        <v>51.075966460000025</v>
      </c>
      <c r="DG13" s="2939">
        <v>53.380167020000052</v>
      </c>
      <c r="DH13" s="2939">
        <v>49.02387819999992</v>
      </c>
      <c r="DI13" s="1261">
        <v>153.48001167999999</v>
      </c>
      <c r="DJ13" s="2939">
        <v>38.968114620000243</v>
      </c>
      <c r="DK13" s="2939">
        <v>43.14393884999992</v>
      </c>
      <c r="DL13" s="2939">
        <v>64.942577470000018</v>
      </c>
      <c r="DM13" s="2939">
        <v>147.05463094000018</v>
      </c>
      <c r="DN13" s="2939">
        <v>39.597654069999933</v>
      </c>
      <c r="DO13" s="2939">
        <v>30.819491170000052</v>
      </c>
      <c r="DP13" s="2939">
        <v>48.591912670000198</v>
      </c>
      <c r="DQ13" s="2939">
        <v>119.00905791000018</v>
      </c>
      <c r="DR13" s="2939">
        <v>68.976539720000005</v>
      </c>
      <c r="DS13" s="2939">
        <v>58.092223040000071</v>
      </c>
      <c r="DT13" s="2939">
        <v>37.964412830000001</v>
      </c>
      <c r="DU13" s="2939">
        <v>165.03317559000007</v>
      </c>
      <c r="DV13" s="2939">
        <v>74.018508969999843</v>
      </c>
      <c r="DW13" s="2939">
        <v>41.641905339999802</v>
      </c>
      <c r="DX13" s="2939">
        <v>321.5716359000001</v>
      </c>
      <c r="DY13" s="2939">
        <v>437.23205020999978</v>
      </c>
      <c r="DZ13" s="2939">
        <v>62.535657729999997</v>
      </c>
      <c r="EA13" s="2939">
        <v>50.986517690000099</v>
      </c>
      <c r="EB13" s="2939">
        <v>48.454740219999806</v>
      </c>
      <c r="EC13" s="2939">
        <v>161.9769156399999</v>
      </c>
      <c r="ED13" s="2939">
        <v>883.25119934999987</v>
      </c>
      <c r="EE13" s="1246">
        <v>44.658830080000001</v>
      </c>
      <c r="EF13" s="2939">
        <v>41.423144059999998</v>
      </c>
      <c r="EG13" s="2939">
        <v>50.350938030000002</v>
      </c>
      <c r="EH13" s="2939">
        <v>136.43291217000004</v>
      </c>
      <c r="EI13" s="2939">
        <v>44.684680540000002</v>
      </c>
      <c r="EJ13" s="2939">
        <v>69.867335709999921</v>
      </c>
      <c r="EK13" s="2939">
        <v>31.225592390000063</v>
      </c>
      <c r="EL13" s="2939">
        <v>145.77760863999998</v>
      </c>
      <c r="EM13" s="2939">
        <v>66.163650979999971</v>
      </c>
      <c r="EN13" s="2939">
        <v>82.52718978999998</v>
      </c>
      <c r="EO13" s="2939">
        <v>122.98666550999997</v>
      </c>
      <c r="EP13" s="2939">
        <v>271.67750627999993</v>
      </c>
      <c r="EQ13" s="2939">
        <v>123.16423227</v>
      </c>
      <c r="ER13" s="2939">
        <v>60.243514489999853</v>
      </c>
      <c r="ES13" s="2939">
        <v>88.576173080000089</v>
      </c>
      <c r="ET13" s="2939">
        <v>271.98391983999994</v>
      </c>
      <c r="EU13" s="1247">
        <v>825.87194692999981</v>
      </c>
      <c r="EV13" s="1246">
        <v>54.551328319999975</v>
      </c>
      <c r="EW13" s="2939">
        <v>86.75250075999999</v>
      </c>
      <c r="EX13" s="2939">
        <v>62.048971249999944</v>
      </c>
      <c r="EY13" s="2939">
        <v>203.35280032999992</v>
      </c>
      <c r="EZ13" s="2939">
        <v>76.883046360000037</v>
      </c>
      <c r="FA13" s="2939">
        <v>56.737846580000102</v>
      </c>
      <c r="FB13" s="2939">
        <v>66.732217360000092</v>
      </c>
      <c r="FC13" s="2939">
        <v>200.35311030000022</v>
      </c>
      <c r="FD13" s="2939">
        <v>66.831102169999852</v>
      </c>
      <c r="FE13" s="2939">
        <v>88.644177750000026</v>
      </c>
      <c r="FF13" s="2939">
        <v>47.460004859999898</v>
      </c>
      <c r="FG13" s="2939">
        <v>202.93528477999979</v>
      </c>
      <c r="FH13" s="2939">
        <v>59.637652590000073</v>
      </c>
      <c r="FI13" s="2941">
        <v>57.858342789999909</v>
      </c>
      <c r="FJ13" s="2941">
        <v>168.96679576999998</v>
      </c>
      <c r="FK13" s="2941">
        <v>286.46279114999993</v>
      </c>
      <c r="FL13" s="1248">
        <v>893.10398655999984</v>
      </c>
      <c r="FM13" s="1257">
        <v>64.225103589999961</v>
      </c>
      <c r="FN13" s="2941">
        <v>50.789121889999919</v>
      </c>
      <c r="FO13" s="2941">
        <v>52.793369800000015</v>
      </c>
      <c r="FP13" s="2941">
        <v>167.8075952799999</v>
      </c>
      <c r="FQ13" s="2941">
        <v>31.926677439999903</v>
      </c>
      <c r="FR13" s="2941">
        <v>70.662519190000012</v>
      </c>
      <c r="FS13" s="2941">
        <v>127.4149532</v>
      </c>
      <c r="FT13" s="2941">
        <v>230.0041498299999</v>
      </c>
      <c r="FU13" s="2941">
        <v>82.285172260000024</v>
      </c>
      <c r="FV13" s="2941">
        <v>97.880916090000099</v>
      </c>
      <c r="FW13" s="2941">
        <v>67.849913180000001</v>
      </c>
      <c r="FX13" s="329">
        <v>248.0160015300001</v>
      </c>
      <c r="FY13" s="329">
        <v>83.923233620000076</v>
      </c>
      <c r="FZ13" s="329">
        <v>52.645365779999807</v>
      </c>
      <c r="GA13" s="329">
        <v>178.56268281999999</v>
      </c>
      <c r="GB13" s="329">
        <v>315.13128221999989</v>
      </c>
      <c r="GC13" s="401">
        <v>960.95902885999976</v>
      </c>
      <c r="GD13" s="400">
        <v>94.680768089999916</v>
      </c>
      <c r="GE13" s="329">
        <v>159.83487684999966</v>
      </c>
      <c r="GF13" s="329">
        <v>64.78081881</v>
      </c>
      <c r="GG13" s="329">
        <f t="shared" si="39"/>
        <v>319.29646374999959</v>
      </c>
      <c r="GH13" s="329">
        <v>72.927689819999699</v>
      </c>
      <c r="GI13" s="329">
        <v>61.37745805000025</v>
      </c>
      <c r="GJ13" s="329">
        <v>257.94285573000002</v>
      </c>
      <c r="GK13" s="329">
        <f t="shared" si="31"/>
        <v>392.24800359999995</v>
      </c>
      <c r="GL13" s="329">
        <v>77.032444259999806</v>
      </c>
      <c r="GM13" s="329">
        <v>232.27551179999998</v>
      </c>
      <c r="GN13" s="329">
        <v>34.338088419999927</v>
      </c>
      <c r="GO13" s="329">
        <f t="shared" si="19"/>
        <v>343.64604447999972</v>
      </c>
      <c r="GP13" s="329">
        <v>191.91022628000098</v>
      </c>
      <c r="GQ13" s="329">
        <v>75.967622859999494</v>
      </c>
      <c r="GR13" s="329">
        <v>55.612199769999364</v>
      </c>
      <c r="GS13" s="329">
        <f t="shared" si="20"/>
        <v>323.49004890999981</v>
      </c>
      <c r="GT13" s="393">
        <f t="shared" si="21"/>
        <v>1378.680560739999</v>
      </c>
      <c r="GU13" s="400">
        <v>79.473668479999986</v>
      </c>
      <c r="GV13" s="329">
        <v>84.441347500000006</v>
      </c>
      <c r="GW13" s="329">
        <v>158.20381440999998</v>
      </c>
      <c r="GX13" s="329">
        <f t="shared" si="32"/>
        <v>322.11883038999997</v>
      </c>
      <c r="GY13" s="329">
        <v>74.328197639999999</v>
      </c>
      <c r="GZ13" s="329">
        <v>60.517951509999897</v>
      </c>
      <c r="HA13" s="329">
        <v>90.046015419999989</v>
      </c>
      <c r="HB13" s="329">
        <f t="shared" si="33"/>
        <v>224.89216456999986</v>
      </c>
      <c r="HC13" s="329">
        <v>92.978451410000218</v>
      </c>
      <c r="HD13" s="329">
        <v>202.72100455</v>
      </c>
      <c r="HE13" s="329">
        <v>121.63060017000001</v>
      </c>
      <c r="HF13" s="329">
        <f t="shared" si="34"/>
        <v>417.33005613000023</v>
      </c>
      <c r="HG13" s="329">
        <v>65.228873969999839</v>
      </c>
      <c r="HH13" s="329">
        <v>101.21015530000021</v>
      </c>
      <c r="HI13" s="329">
        <v>272.44135570999998</v>
      </c>
      <c r="HJ13" s="329">
        <f t="shared" si="35"/>
        <v>438.88038498000003</v>
      </c>
      <c r="HK13" s="401">
        <v>1403.2214360700002</v>
      </c>
      <c r="HL13" s="400">
        <v>97.068978669999893</v>
      </c>
      <c r="HM13" s="329">
        <v>115.83541575</v>
      </c>
      <c r="HN13" s="329">
        <v>104.00283852000001</v>
      </c>
      <c r="HO13" s="329">
        <f t="shared" si="36"/>
        <v>316.90723293999991</v>
      </c>
      <c r="HP13" s="329">
        <v>103.2827938799996</v>
      </c>
      <c r="HQ13" s="329">
        <v>139.38197171000002</v>
      </c>
      <c r="HR13" s="329">
        <v>79.491374890000088</v>
      </c>
      <c r="HS13" s="329">
        <f t="shared" si="37"/>
        <v>322.15614047999969</v>
      </c>
      <c r="HT13" s="329">
        <v>172.9192237499999</v>
      </c>
      <c r="HU13" s="329">
        <v>143.22095563000019</v>
      </c>
      <c r="HV13" s="329">
        <v>66.201045510000512</v>
      </c>
      <c r="HW13" s="329">
        <f t="shared" si="38"/>
        <v>382.3412248900006</v>
      </c>
      <c r="HX13" s="329">
        <v>82.859890050000004</v>
      </c>
      <c r="HY13" s="329">
        <v>108.19546012000001</v>
      </c>
      <c r="HZ13" s="329">
        <v>97.150994609999913</v>
      </c>
      <c r="IA13" s="329">
        <f t="shared" si="22"/>
        <v>288.20634477999988</v>
      </c>
      <c r="IB13" s="329">
        <f t="shared" si="23"/>
        <v>1309.6109430900001</v>
      </c>
      <c r="IC13" s="1251">
        <v>277.54416493999997</v>
      </c>
      <c r="ID13" s="329">
        <v>210.20548697000001</v>
      </c>
      <c r="IE13" s="329">
        <v>73.681037999999688</v>
      </c>
      <c r="IF13" s="329">
        <f t="shared" si="24"/>
        <v>561.43068990999973</v>
      </c>
      <c r="IG13" s="329">
        <v>124.47924880000001</v>
      </c>
      <c r="IH13" s="329">
        <v>162.73350296000001</v>
      </c>
      <c r="II13" s="329">
        <v>353.34590972999905</v>
      </c>
      <c r="IJ13" s="329">
        <f t="shared" si="25"/>
        <v>640.55866148999917</v>
      </c>
      <c r="IK13" s="329">
        <v>92.4485770200004</v>
      </c>
      <c r="IL13" s="329">
        <v>131.77846538</v>
      </c>
      <c r="IM13" s="329">
        <v>303.59230590999999</v>
      </c>
      <c r="IN13" s="329">
        <v>527.81934831000035</v>
      </c>
      <c r="IO13" s="329">
        <v>203.55299189000002</v>
      </c>
      <c r="IP13" s="329">
        <v>478.847697339999</v>
      </c>
      <c r="IQ13" s="329">
        <v>168.44631624000101</v>
      </c>
      <c r="IR13" s="329">
        <v>850.84700547</v>
      </c>
      <c r="IS13" s="1252">
        <v>2580.6557051799987</v>
      </c>
      <c r="IT13" s="1251">
        <v>341.21474238000002</v>
      </c>
      <c r="IU13" s="329">
        <v>170.10918208999979</v>
      </c>
      <c r="IV13" s="329">
        <v>513.17906906999974</v>
      </c>
      <c r="IW13" s="329">
        <f>IT13+IU13+IV13</f>
        <v>1024.5029935399996</v>
      </c>
      <c r="IX13" s="329">
        <v>115.06613250000001</v>
      </c>
      <c r="IY13" s="329">
        <v>197.51922567000099</v>
      </c>
      <c r="IZ13" s="329">
        <v>68.196675720000599</v>
      </c>
      <c r="JA13" s="329">
        <f>IX13+IY13+IZ13</f>
        <v>380.78203389000157</v>
      </c>
      <c r="JB13" s="329">
        <v>139.33606395999902</v>
      </c>
      <c r="JC13" s="329">
        <v>201.34612467000102</v>
      </c>
      <c r="JD13" s="329">
        <v>251.807871739999</v>
      </c>
      <c r="JE13" s="329">
        <f>JB13+JC13+JD13</f>
        <v>592.49006036999901</v>
      </c>
      <c r="JF13" s="329">
        <v>337.12234195000025</v>
      </c>
      <c r="JG13" s="329">
        <v>558.6068697299994</v>
      </c>
      <c r="JH13" s="329">
        <v>627.49757789000103</v>
      </c>
      <c r="JI13" s="329">
        <f t="shared" si="6"/>
        <v>1523.2267895700006</v>
      </c>
      <c r="JJ13" s="401">
        <f>IW13+JA13+JE13+JI13</f>
        <v>3521.0018773700008</v>
      </c>
      <c r="JK13" s="400">
        <v>136.33984219999985</v>
      </c>
      <c r="JL13" s="329">
        <v>323.66410567000042</v>
      </c>
      <c r="JM13" s="329">
        <v>473.52678627969095</v>
      </c>
      <c r="JN13" s="401">
        <v>933.53073414969117</v>
      </c>
      <c r="JO13" s="1253"/>
    </row>
    <row r="14" spans="1:275" ht="35.15" customHeight="1" thickBot="1">
      <c r="A14" s="2934" t="s">
        <v>953</v>
      </c>
      <c r="B14" s="2943">
        <v>7.1240882999999995</v>
      </c>
      <c r="C14" s="2943">
        <v>7.89</v>
      </c>
      <c r="D14" s="2943">
        <v>31.6</v>
      </c>
      <c r="E14" s="2943">
        <v>26.081199999999999</v>
      </c>
      <c r="F14" s="2943">
        <v>22.714700000000001</v>
      </c>
      <c r="G14" s="2943">
        <v>4.0723000000000003</v>
      </c>
      <c r="H14" s="2943">
        <v>4.4763000000000002</v>
      </c>
      <c r="I14" s="2943">
        <v>8.9547000000000008</v>
      </c>
      <c r="J14" s="2943">
        <v>0</v>
      </c>
      <c r="K14" s="2943">
        <v>0</v>
      </c>
      <c r="L14" s="2943">
        <v>0</v>
      </c>
      <c r="M14" s="2943">
        <v>17.755400000000002</v>
      </c>
      <c r="N14" s="2943">
        <v>6.8673999999999999</v>
      </c>
      <c r="O14" s="2943">
        <v>0</v>
      </c>
      <c r="P14" s="2943">
        <v>4.7561</v>
      </c>
      <c r="Q14" s="2943">
        <v>0</v>
      </c>
      <c r="R14" s="1262">
        <v>25.590010999999997</v>
      </c>
      <c r="S14" s="1263">
        <v>72.472191000000009</v>
      </c>
      <c r="T14" s="2944">
        <v>0</v>
      </c>
      <c r="U14" s="2944">
        <v>9.6476000000000006</v>
      </c>
      <c r="V14" s="2944"/>
      <c r="W14" s="1264">
        <v>26.482900000000001</v>
      </c>
      <c r="X14" s="1264">
        <v>0</v>
      </c>
      <c r="Y14" s="1265">
        <v>5.5395000000000003</v>
      </c>
      <c r="Z14" s="2945">
        <v>5.5738000000000003</v>
      </c>
      <c r="AA14" s="1266">
        <v>6.5998999999999999</v>
      </c>
      <c r="AB14" s="1267">
        <v>0</v>
      </c>
      <c r="AC14" s="2945">
        <v>0</v>
      </c>
      <c r="AD14" s="2945">
        <v>0</v>
      </c>
      <c r="AE14" s="2945">
        <v>0</v>
      </c>
      <c r="AF14" s="2945">
        <v>24.664000000000001</v>
      </c>
      <c r="AG14" s="2945">
        <v>78.5077</v>
      </c>
      <c r="AH14" s="2945"/>
      <c r="AI14" s="2945">
        <v>0</v>
      </c>
      <c r="AJ14" s="2945">
        <v>37.945835999999993</v>
      </c>
      <c r="AK14" s="2945">
        <v>10.898325000000002</v>
      </c>
      <c r="AL14" s="2945">
        <f t="shared" si="40"/>
        <v>48.844160999999993</v>
      </c>
      <c r="AM14" s="2821"/>
      <c r="AN14" s="2822"/>
      <c r="AO14" s="2823"/>
      <c r="AP14" s="2945">
        <v>0</v>
      </c>
      <c r="AQ14" s="2945">
        <v>16.029567999999998</v>
      </c>
      <c r="AR14" s="2945">
        <v>7.3247399999999994</v>
      </c>
      <c r="AS14" s="2945">
        <f t="shared" si="41"/>
        <v>72.198469000000003</v>
      </c>
      <c r="AT14" s="2945">
        <v>13.495897000000001</v>
      </c>
      <c r="AU14" s="2945">
        <v>0</v>
      </c>
      <c r="AV14" s="2945">
        <v>22.125344000000002</v>
      </c>
      <c r="AW14" s="2945">
        <f t="shared" si="8"/>
        <v>107.81971</v>
      </c>
      <c r="AX14" s="2945">
        <v>0</v>
      </c>
      <c r="AY14" s="2945">
        <v>30.068317</v>
      </c>
      <c r="AZ14" s="2945">
        <v>0</v>
      </c>
      <c r="BA14" s="2932">
        <f t="shared" si="28"/>
        <v>137.88802699999999</v>
      </c>
      <c r="BB14" s="2932"/>
      <c r="BC14" s="2932">
        <v>8.0269499999999994</v>
      </c>
      <c r="BD14" s="2932">
        <v>0</v>
      </c>
      <c r="BE14" s="2932">
        <v>0</v>
      </c>
      <c r="BF14" s="2932">
        <f t="shared" si="9"/>
        <v>8.0269499999999994</v>
      </c>
      <c r="BG14" s="2932">
        <v>36.676940000000002</v>
      </c>
      <c r="BH14" s="2932">
        <v>0</v>
      </c>
      <c r="BI14" s="2932">
        <v>18.550798000000004</v>
      </c>
      <c r="BJ14" s="2932">
        <f t="shared" si="10"/>
        <v>55.227738000000002</v>
      </c>
      <c r="BK14" s="2932">
        <f t="shared" si="29"/>
        <v>63.254688000000002</v>
      </c>
      <c r="BL14" s="2932">
        <v>9.4833369999999988</v>
      </c>
      <c r="BM14" s="2932">
        <v>21.52797</v>
      </c>
      <c r="BN14" s="2932">
        <v>11.695907999999999</v>
      </c>
      <c r="BO14" s="2932">
        <f t="shared" si="11"/>
        <v>42.707214999999998</v>
      </c>
      <c r="BP14" s="2932">
        <f t="shared" si="30"/>
        <v>105.96190299999999</v>
      </c>
      <c r="BQ14" s="2932">
        <v>30.968126999999999</v>
      </c>
      <c r="BR14" s="2932">
        <v>0</v>
      </c>
      <c r="BS14" s="2932">
        <v>22.121870000000001</v>
      </c>
      <c r="BT14" s="2932">
        <f t="shared" si="12"/>
        <v>53.089996999999997</v>
      </c>
      <c r="BU14" s="2932">
        <f t="shared" si="13"/>
        <v>159.05189999999999</v>
      </c>
      <c r="BV14" s="2932"/>
      <c r="BW14" s="2932">
        <v>36.905825</v>
      </c>
      <c r="BX14" s="2932">
        <v>23.960830000000001</v>
      </c>
      <c r="BY14" s="2932">
        <v>0</v>
      </c>
      <c r="BZ14" s="2932">
        <f t="shared" si="14"/>
        <v>60.866655000000002</v>
      </c>
      <c r="CA14" s="2932">
        <v>5.27135</v>
      </c>
      <c r="CB14" s="2932">
        <v>22.744130000000002</v>
      </c>
      <c r="CC14" s="2932">
        <v>23.784269999999999</v>
      </c>
      <c r="CD14" s="2932">
        <f t="shared" si="15"/>
        <v>51.799750000000003</v>
      </c>
      <c r="CE14" s="2932">
        <v>13.531940730000001</v>
      </c>
      <c r="CF14" s="2932">
        <v>47.33251851</v>
      </c>
      <c r="CG14" s="2932"/>
      <c r="CH14" s="2932">
        <v>0</v>
      </c>
      <c r="CI14" s="2932">
        <v>0</v>
      </c>
      <c r="CJ14" s="2932">
        <v>26.901593339999998</v>
      </c>
      <c r="CK14" s="2932">
        <f t="shared" si="16"/>
        <v>26.901593339999998</v>
      </c>
      <c r="CL14" s="2932">
        <v>0</v>
      </c>
      <c r="CM14" s="2932">
        <v>0</v>
      </c>
      <c r="CN14" s="2932">
        <v>58.95795751</v>
      </c>
      <c r="CO14" s="2932">
        <f t="shared" si="17"/>
        <v>58.95795751</v>
      </c>
      <c r="CP14" s="2932">
        <v>14.217685919999999</v>
      </c>
      <c r="CQ14" s="2932">
        <v>29.8169</v>
      </c>
      <c r="CR14" s="2932">
        <v>102.03436642000001</v>
      </c>
      <c r="CS14" s="2932">
        <f t="shared" si="18"/>
        <v>146.06895234000001</v>
      </c>
      <c r="CT14" s="1245">
        <v>15.670594810000001</v>
      </c>
      <c r="CU14" s="2932">
        <v>13.7025799</v>
      </c>
      <c r="CV14" s="2932">
        <v>0</v>
      </c>
      <c r="CW14" s="2932">
        <f t="shared" si="0"/>
        <v>29.373174710000001</v>
      </c>
      <c r="CX14" s="2938">
        <v>16.31005038</v>
      </c>
      <c r="CY14" s="2938">
        <v>61.169892449999999</v>
      </c>
      <c r="CZ14" s="2938">
        <v>0</v>
      </c>
      <c r="DA14" s="1231">
        <v>77.479942829999999</v>
      </c>
      <c r="DB14" s="2942">
        <v>0</v>
      </c>
      <c r="DC14" s="2942">
        <v>0</v>
      </c>
      <c r="DD14" s="2939">
        <v>73.080584780000009</v>
      </c>
      <c r="DE14" s="1261">
        <v>73.080584780000009</v>
      </c>
      <c r="DF14" s="2939">
        <v>0</v>
      </c>
      <c r="DG14" s="2939">
        <v>0</v>
      </c>
      <c r="DH14" s="2939">
        <v>52.878686680000001</v>
      </c>
      <c r="DI14" s="1261">
        <v>52.878686680000001</v>
      </c>
      <c r="DJ14" s="2939">
        <v>57.670924069999998</v>
      </c>
      <c r="DK14" s="2939">
        <v>19.243099999999998</v>
      </c>
      <c r="DL14" s="2939">
        <v>0</v>
      </c>
      <c r="DM14" s="2939">
        <v>76.914024069999996</v>
      </c>
      <c r="DN14" s="2939">
        <v>0</v>
      </c>
      <c r="DO14" s="2939">
        <v>0</v>
      </c>
      <c r="DP14" s="2939">
        <v>0</v>
      </c>
      <c r="DQ14" s="2939">
        <v>0</v>
      </c>
      <c r="DR14" s="2939">
        <v>28.885312370000001</v>
      </c>
      <c r="DS14" s="2939">
        <v>40.713216580000001</v>
      </c>
      <c r="DT14" s="2939">
        <v>160.00376891000002</v>
      </c>
      <c r="DU14" s="2939">
        <v>229.60229786000002</v>
      </c>
      <c r="DV14" s="2939">
        <v>0</v>
      </c>
      <c r="DW14" s="2939">
        <v>66.646763800000002</v>
      </c>
      <c r="DX14" s="2939">
        <v>0</v>
      </c>
      <c r="DY14" s="2939">
        <v>66.646763800000002</v>
      </c>
      <c r="DZ14" s="2939">
        <v>110.96688898000001</v>
      </c>
      <c r="EA14" s="2939">
        <v>33.268260900000001</v>
      </c>
      <c r="EB14" s="2939">
        <v>0</v>
      </c>
      <c r="EC14" s="2939">
        <v>144.23514988000002</v>
      </c>
      <c r="ED14" s="2939">
        <v>440.48421154000005</v>
      </c>
      <c r="EE14" s="1246">
        <v>83.706688469999989</v>
      </c>
      <c r="EF14" s="2939">
        <v>0</v>
      </c>
      <c r="EG14" s="2939">
        <v>30.76026543</v>
      </c>
      <c r="EH14" s="2939">
        <v>114.46695389999999</v>
      </c>
      <c r="EI14" s="2939">
        <v>87.012355779999993</v>
      </c>
      <c r="EJ14" s="2939">
        <v>44.766930719999998</v>
      </c>
      <c r="EK14" s="2939">
        <v>51.972527810000003</v>
      </c>
      <c r="EL14" s="2939">
        <v>183.75181430999999</v>
      </c>
      <c r="EM14" s="2939">
        <v>28.935798080000001</v>
      </c>
      <c r="EN14" s="2939">
        <v>0</v>
      </c>
      <c r="EO14" s="2939">
        <v>0</v>
      </c>
      <c r="EP14" s="2939">
        <v>28.935798080000001</v>
      </c>
      <c r="EQ14" s="2939">
        <v>0</v>
      </c>
      <c r="ER14" s="2939">
        <v>0</v>
      </c>
      <c r="ES14" s="2939">
        <v>49.955343130000003</v>
      </c>
      <c r="ET14" s="2939">
        <v>49.955343130000003</v>
      </c>
      <c r="EU14" s="1247">
        <v>377.10990942000001</v>
      </c>
      <c r="EV14" s="1246">
        <v>0</v>
      </c>
      <c r="EW14" s="2939">
        <v>18.296296300000002</v>
      </c>
      <c r="EX14" s="2939">
        <v>0</v>
      </c>
      <c r="EY14" s="2939">
        <v>18.296296300000002</v>
      </c>
      <c r="EZ14" s="2939">
        <v>47.484506359999898</v>
      </c>
      <c r="FA14" s="2939">
        <v>37.557120219999995</v>
      </c>
      <c r="FB14" s="2939">
        <v>0</v>
      </c>
      <c r="FC14" s="2939">
        <v>85.0416265799999</v>
      </c>
      <c r="FD14" s="2939">
        <v>0</v>
      </c>
      <c r="FE14" s="2939">
        <v>0</v>
      </c>
      <c r="FF14" s="2939">
        <v>0</v>
      </c>
      <c r="FG14" s="2939">
        <v>0</v>
      </c>
      <c r="FH14" s="2939">
        <v>49.916703049999995</v>
      </c>
      <c r="FI14" s="2941">
        <v>0</v>
      </c>
      <c r="FJ14" s="2941">
        <v>0</v>
      </c>
      <c r="FK14" s="2941">
        <v>49.916703049999995</v>
      </c>
      <c r="FL14" s="1248">
        <v>153.25462592999989</v>
      </c>
      <c r="FM14" s="1257">
        <v>0</v>
      </c>
      <c r="FN14" s="2941">
        <v>45.723028939999999</v>
      </c>
      <c r="FO14" s="2941">
        <v>0</v>
      </c>
      <c r="FP14" s="2941">
        <v>45.723028939999999</v>
      </c>
      <c r="FQ14" s="2941">
        <v>0</v>
      </c>
      <c r="FR14" s="2941">
        <v>0</v>
      </c>
      <c r="FS14" s="2941">
        <v>0</v>
      </c>
      <c r="FT14" s="2941">
        <v>0</v>
      </c>
      <c r="FU14" s="2941">
        <v>0</v>
      </c>
      <c r="FV14" s="2941">
        <v>0</v>
      </c>
      <c r="FW14" s="2941">
        <v>0</v>
      </c>
      <c r="FX14" s="329">
        <v>0</v>
      </c>
      <c r="FY14" s="329">
        <v>0</v>
      </c>
      <c r="FZ14" s="329">
        <v>0</v>
      </c>
      <c r="GA14" s="329">
        <v>0</v>
      </c>
      <c r="GB14" s="329">
        <v>0</v>
      </c>
      <c r="GC14" s="401">
        <v>45.723028939999999</v>
      </c>
      <c r="GD14" s="400">
        <v>0</v>
      </c>
      <c r="GE14" s="329">
        <v>0</v>
      </c>
      <c r="GF14" s="329">
        <v>0</v>
      </c>
      <c r="GG14" s="329">
        <f t="shared" si="39"/>
        <v>0</v>
      </c>
      <c r="GH14" s="329">
        <v>0</v>
      </c>
      <c r="GI14" s="329">
        <v>0</v>
      </c>
      <c r="GJ14" s="329">
        <v>0</v>
      </c>
      <c r="GK14" s="329">
        <f t="shared" si="31"/>
        <v>0</v>
      </c>
      <c r="GL14" s="329">
        <v>62</v>
      </c>
      <c r="GM14" s="329">
        <v>0</v>
      </c>
      <c r="GN14" s="329">
        <v>0</v>
      </c>
      <c r="GO14" s="329">
        <f t="shared" si="19"/>
        <v>62</v>
      </c>
      <c r="GP14" s="329">
        <v>70</v>
      </c>
      <c r="GQ14" s="329">
        <v>0</v>
      </c>
      <c r="GR14" s="329">
        <v>0</v>
      </c>
      <c r="GS14" s="329">
        <f t="shared" si="20"/>
        <v>70</v>
      </c>
      <c r="GT14" s="393">
        <f t="shared" si="21"/>
        <v>132</v>
      </c>
      <c r="GU14" s="400">
        <v>0</v>
      </c>
      <c r="GV14" s="329">
        <v>0</v>
      </c>
      <c r="GW14" s="329">
        <v>0</v>
      </c>
      <c r="GX14" s="329">
        <f t="shared" si="32"/>
        <v>0</v>
      </c>
      <c r="GY14" s="329">
        <v>0</v>
      </c>
      <c r="GZ14" s="329">
        <v>0</v>
      </c>
      <c r="HA14" s="329">
        <v>0</v>
      </c>
      <c r="HB14" s="329">
        <f t="shared" si="33"/>
        <v>0</v>
      </c>
      <c r="HC14" s="329">
        <v>0</v>
      </c>
      <c r="HD14" s="329">
        <v>0</v>
      </c>
      <c r="HE14" s="329">
        <v>0</v>
      </c>
      <c r="HF14" s="329">
        <f t="shared" si="34"/>
        <v>0</v>
      </c>
      <c r="HG14" s="329">
        <v>0</v>
      </c>
      <c r="HH14" s="329">
        <v>0</v>
      </c>
      <c r="HI14" s="329">
        <v>0</v>
      </c>
      <c r="HJ14" s="329">
        <f t="shared" si="35"/>
        <v>0</v>
      </c>
      <c r="HK14" s="401">
        <v>0</v>
      </c>
      <c r="HL14" s="400">
        <v>0</v>
      </c>
      <c r="HM14" s="329">
        <v>0</v>
      </c>
      <c r="HN14" s="329">
        <v>0</v>
      </c>
      <c r="HO14" s="329">
        <f t="shared" si="36"/>
        <v>0</v>
      </c>
      <c r="HP14" s="329">
        <v>0</v>
      </c>
      <c r="HQ14" s="329">
        <v>0</v>
      </c>
      <c r="HR14" s="329">
        <v>0</v>
      </c>
      <c r="HS14" s="329">
        <f t="shared" si="37"/>
        <v>0</v>
      </c>
      <c r="HT14" s="329">
        <v>0</v>
      </c>
      <c r="HU14" s="329">
        <v>0</v>
      </c>
      <c r="HV14" s="329">
        <v>0</v>
      </c>
      <c r="HW14" s="329">
        <f t="shared" si="38"/>
        <v>0</v>
      </c>
      <c r="HX14" s="329">
        <v>0</v>
      </c>
      <c r="HY14" s="329">
        <v>0</v>
      </c>
      <c r="HZ14" s="329">
        <v>0</v>
      </c>
      <c r="IA14" s="329">
        <f t="shared" si="22"/>
        <v>0</v>
      </c>
      <c r="IB14" s="329">
        <f t="shared" si="23"/>
        <v>0</v>
      </c>
      <c r="IC14" s="1251">
        <v>0</v>
      </c>
      <c r="ID14" s="329">
        <v>0</v>
      </c>
      <c r="IE14" s="329">
        <v>0</v>
      </c>
      <c r="IF14" s="329">
        <f t="shared" si="24"/>
        <v>0</v>
      </c>
      <c r="IG14" s="329">
        <v>0</v>
      </c>
      <c r="IH14" s="329">
        <v>0</v>
      </c>
      <c r="II14" s="329">
        <v>0</v>
      </c>
      <c r="IJ14" s="329">
        <f t="shared" si="25"/>
        <v>0</v>
      </c>
      <c r="IK14" s="329">
        <v>0</v>
      </c>
      <c r="IL14" s="329">
        <v>0</v>
      </c>
      <c r="IM14" s="329">
        <v>0</v>
      </c>
      <c r="IN14" s="329">
        <v>0</v>
      </c>
      <c r="IO14" s="329">
        <v>0</v>
      </c>
      <c r="IP14" s="329">
        <v>0</v>
      </c>
      <c r="IQ14" s="329">
        <v>0</v>
      </c>
      <c r="IR14" s="329">
        <v>0</v>
      </c>
      <c r="IS14" s="1252">
        <v>0</v>
      </c>
      <c r="IT14" s="1251">
        <v>0</v>
      </c>
      <c r="IU14" s="329">
        <v>0</v>
      </c>
      <c r="IV14" s="329">
        <v>0</v>
      </c>
      <c r="IW14" s="329">
        <v>0</v>
      </c>
      <c r="IX14" s="329">
        <v>0</v>
      </c>
      <c r="IY14" s="329">
        <v>0</v>
      </c>
      <c r="IZ14" s="329">
        <v>0</v>
      </c>
      <c r="JA14" s="329">
        <v>0</v>
      </c>
      <c r="JB14" s="329">
        <v>0</v>
      </c>
      <c r="JC14" s="329">
        <v>0</v>
      </c>
      <c r="JD14" s="329">
        <v>0</v>
      </c>
      <c r="JE14" s="329">
        <v>0</v>
      </c>
      <c r="JF14" s="329">
        <v>0</v>
      </c>
      <c r="JG14" s="329">
        <v>0</v>
      </c>
      <c r="JH14" s="329">
        <v>0</v>
      </c>
      <c r="JI14" s="329">
        <v>0</v>
      </c>
      <c r="JJ14" s="401">
        <v>0</v>
      </c>
      <c r="JK14" s="400">
        <v>0</v>
      </c>
      <c r="JL14" s="329">
        <v>0</v>
      </c>
      <c r="JM14" s="329">
        <v>0</v>
      </c>
      <c r="JN14" s="401">
        <v>0</v>
      </c>
      <c r="JO14" s="1253"/>
    </row>
    <row r="15" spans="1:275" ht="35.15" customHeight="1" thickTop="1">
      <c r="A15" s="2934" t="s">
        <v>954</v>
      </c>
      <c r="B15" s="2943"/>
      <c r="C15" s="2943"/>
      <c r="D15" s="2943"/>
      <c r="E15" s="2943"/>
      <c r="F15" s="2943"/>
      <c r="G15" s="2943"/>
      <c r="H15" s="2943"/>
      <c r="I15" s="2943"/>
      <c r="J15" s="2943"/>
      <c r="K15" s="2943"/>
      <c r="L15" s="2943"/>
      <c r="M15" s="2943"/>
      <c r="N15" s="2943"/>
      <c r="O15" s="2943"/>
      <c r="P15" s="2943"/>
      <c r="Q15" s="2943"/>
      <c r="R15" s="1262"/>
      <c r="S15" s="1263"/>
      <c r="T15" s="2944"/>
      <c r="U15" s="2944"/>
      <c r="V15" s="2944"/>
      <c r="W15" s="1264"/>
      <c r="X15" s="1264"/>
      <c r="Y15" s="1265"/>
      <c r="Z15" s="2945"/>
      <c r="AA15" s="1266"/>
      <c r="AB15" s="1267"/>
      <c r="AC15" s="2945"/>
      <c r="AD15" s="2945"/>
      <c r="AE15" s="2945"/>
      <c r="AF15" s="2945"/>
      <c r="AG15" s="2945"/>
      <c r="AH15" s="2945"/>
      <c r="AI15" s="2945"/>
      <c r="AJ15" s="2945"/>
      <c r="AK15" s="2945"/>
      <c r="AL15" s="2945"/>
      <c r="AM15" s="2945"/>
      <c r="AN15" s="2945"/>
      <c r="AO15" s="2945"/>
      <c r="AP15" s="2945"/>
      <c r="AQ15" s="2945"/>
      <c r="AR15" s="2945"/>
      <c r="AS15" s="2945"/>
      <c r="AT15" s="2945"/>
      <c r="AU15" s="2945"/>
      <c r="AV15" s="2945"/>
      <c r="AW15" s="2945"/>
      <c r="AX15" s="2945"/>
      <c r="AY15" s="2945"/>
      <c r="AZ15" s="2945"/>
      <c r="BA15" s="2932"/>
      <c r="BB15" s="2932"/>
      <c r="BC15" s="2932"/>
      <c r="BD15" s="2932"/>
      <c r="BE15" s="2932"/>
      <c r="BF15" s="2932"/>
      <c r="BG15" s="2932"/>
      <c r="BH15" s="2932"/>
      <c r="BI15" s="2932"/>
      <c r="BJ15" s="2932"/>
      <c r="BK15" s="2932"/>
      <c r="BL15" s="2932"/>
      <c r="BM15" s="2932"/>
      <c r="BN15" s="2932"/>
      <c r="BO15" s="2932"/>
      <c r="BP15" s="2932"/>
      <c r="BQ15" s="2932"/>
      <c r="BR15" s="2932"/>
      <c r="BS15" s="2932"/>
      <c r="BT15" s="2932"/>
      <c r="BU15" s="2932"/>
      <c r="BV15" s="2932"/>
      <c r="BW15" s="2932"/>
      <c r="BX15" s="2932"/>
      <c r="BY15" s="2932"/>
      <c r="BZ15" s="2932"/>
      <c r="CA15" s="2932"/>
      <c r="CB15" s="2932"/>
      <c r="CC15" s="2932"/>
      <c r="CD15" s="2932"/>
      <c r="CE15" s="2932"/>
      <c r="CF15" s="2932"/>
      <c r="CG15" s="2932"/>
      <c r="CH15" s="2932"/>
      <c r="CI15" s="2932"/>
      <c r="CJ15" s="2932"/>
      <c r="CK15" s="2932"/>
      <c r="CL15" s="2932"/>
      <c r="CM15" s="2932"/>
      <c r="CN15" s="2932"/>
      <c r="CO15" s="2932"/>
      <c r="CP15" s="2932"/>
      <c r="CQ15" s="2932"/>
      <c r="CR15" s="2932"/>
      <c r="CS15" s="2932"/>
      <c r="CT15" s="1245"/>
      <c r="CU15" s="2932"/>
      <c r="CV15" s="2932"/>
      <c r="CW15" s="2932"/>
      <c r="CX15" s="2938"/>
      <c r="CY15" s="2938"/>
      <c r="CZ15" s="2938"/>
      <c r="DA15" s="1231"/>
      <c r="DB15" s="2942"/>
      <c r="DC15" s="2942"/>
      <c r="DD15" s="2939"/>
      <c r="DE15" s="1261"/>
      <c r="DF15" s="2939"/>
      <c r="DG15" s="2939"/>
      <c r="DH15" s="2939"/>
      <c r="DI15" s="1261"/>
      <c r="DJ15" s="2939"/>
      <c r="DK15" s="2939"/>
      <c r="DL15" s="2939"/>
      <c r="DM15" s="2939"/>
      <c r="DN15" s="2939">
        <v>80.809928739999989</v>
      </c>
      <c r="DO15" s="2939">
        <v>116.98625350000002</v>
      </c>
      <c r="DP15" s="2939">
        <v>205.47517913000001</v>
      </c>
      <c r="DQ15" s="2939">
        <v>403.27136137000002</v>
      </c>
      <c r="DR15" s="2939">
        <v>122.72814794999998</v>
      </c>
      <c r="DS15" s="2939">
        <v>126.41743122</v>
      </c>
      <c r="DT15" s="2939">
        <v>85.097887810000003</v>
      </c>
      <c r="DU15" s="2939">
        <v>334.24346697999999</v>
      </c>
      <c r="DV15" s="2939">
        <v>120.66999109</v>
      </c>
      <c r="DW15" s="2939">
        <v>125.15968203</v>
      </c>
      <c r="DX15" s="2939">
        <v>92.950610790000013</v>
      </c>
      <c r="DY15" s="2939">
        <v>338.78028390999998</v>
      </c>
      <c r="DZ15" s="2939">
        <v>114.14403544000001</v>
      </c>
      <c r="EA15" s="2939">
        <v>123.19741499</v>
      </c>
      <c r="EB15" s="2939">
        <v>12.25095451</v>
      </c>
      <c r="EC15" s="2939">
        <v>249.59240494000002</v>
      </c>
      <c r="ED15" s="2939">
        <v>1325.8875171999998</v>
      </c>
      <c r="EE15" s="1246">
        <v>122.16121098000001</v>
      </c>
      <c r="EF15" s="2939">
        <v>88.053991960000005</v>
      </c>
      <c r="EG15" s="2939">
        <v>131.05671947999991</v>
      </c>
      <c r="EH15" s="2939">
        <v>341.2719224199999</v>
      </c>
      <c r="EI15" s="2939">
        <v>127.28829896000001</v>
      </c>
      <c r="EJ15" s="2939">
        <v>124.70185837999999</v>
      </c>
      <c r="EK15" s="2939">
        <v>323.89420388000002</v>
      </c>
      <c r="EL15" s="2939">
        <v>575.88436122000007</v>
      </c>
      <c r="EM15" s="2939">
        <v>129.08231764999999</v>
      </c>
      <c r="EN15" s="2939">
        <v>136.2272748</v>
      </c>
      <c r="EO15" s="2939">
        <v>126.69872116000001</v>
      </c>
      <c r="EP15" s="2939">
        <v>392.00831361000002</v>
      </c>
      <c r="EQ15" s="2939">
        <v>128.89133606000001</v>
      </c>
      <c r="ER15" s="2939">
        <v>134.80065571000003</v>
      </c>
      <c r="ES15" s="2939">
        <v>142.31935980999998</v>
      </c>
      <c r="ET15" s="2939">
        <v>406.01135158</v>
      </c>
      <c r="EU15" s="1247">
        <v>1715.1759488300002</v>
      </c>
      <c r="EV15" s="1246">
        <v>158.75764447</v>
      </c>
      <c r="EW15" s="2939">
        <v>105.67071642000001</v>
      </c>
      <c r="EX15" s="2939">
        <v>160.03246941999998</v>
      </c>
      <c r="EY15" s="2939">
        <v>424.46083031000001</v>
      </c>
      <c r="EZ15" s="2939">
        <v>142.85301919</v>
      </c>
      <c r="FA15" s="2939">
        <v>154.79605882000001</v>
      </c>
      <c r="FB15" s="2939">
        <v>105.37896950999999</v>
      </c>
      <c r="FC15" s="2939">
        <v>403.02804752000003</v>
      </c>
      <c r="FD15" s="2939">
        <v>173.33360038000001</v>
      </c>
      <c r="FE15" s="2939">
        <v>140.13560672</v>
      </c>
      <c r="FF15" s="2939">
        <v>116.03258527999989</v>
      </c>
      <c r="FG15" s="2939">
        <v>429.50179237999987</v>
      </c>
      <c r="FH15" s="2939">
        <v>170.69290425999998</v>
      </c>
      <c r="FI15" s="2941">
        <v>154.00525140000002</v>
      </c>
      <c r="FJ15" s="2941">
        <v>143.0860682</v>
      </c>
      <c r="FK15" s="2941">
        <v>467.78422386000005</v>
      </c>
      <c r="FL15" s="1248">
        <v>1724.7748940699998</v>
      </c>
      <c r="FM15" s="1257">
        <v>195.68965533000002</v>
      </c>
      <c r="FN15" s="2941">
        <v>36.786305889999994</v>
      </c>
      <c r="FO15" s="2941">
        <v>170.25641922</v>
      </c>
      <c r="FP15" s="2941">
        <v>402.73238043999999</v>
      </c>
      <c r="FQ15" s="2941">
        <v>115.12088755000001</v>
      </c>
      <c r="FR15" s="2941">
        <v>39.129059720000001</v>
      </c>
      <c r="FS15" s="2941">
        <v>1.0069600000000001E-2</v>
      </c>
      <c r="FT15" s="2941">
        <v>154.26001686999999</v>
      </c>
      <c r="FU15" s="2941">
        <v>250.29437161999999</v>
      </c>
      <c r="FV15" s="2941">
        <v>76.430198059999995</v>
      </c>
      <c r="FW15" s="2941">
        <v>203.23857875000002</v>
      </c>
      <c r="FX15" s="329">
        <v>529.96314843000005</v>
      </c>
      <c r="FY15" s="329">
        <v>236.64248704000002</v>
      </c>
      <c r="FZ15" s="329">
        <v>165.81217882000001</v>
      </c>
      <c r="GA15" s="329">
        <v>218.74230888999998</v>
      </c>
      <c r="GB15" s="329">
        <v>621.19697474999998</v>
      </c>
      <c r="GC15" s="401">
        <v>1708.1525204899999</v>
      </c>
      <c r="GD15" s="400">
        <v>190.20871185000001</v>
      </c>
      <c r="GE15" s="329">
        <v>138.25066684999999</v>
      </c>
      <c r="GF15" s="329">
        <v>229.95481025000001</v>
      </c>
      <c r="GG15" s="329">
        <f t="shared" si="39"/>
        <v>558.41418895000004</v>
      </c>
      <c r="GH15" s="329">
        <v>233.71968672999998</v>
      </c>
      <c r="GI15" s="329">
        <v>198.19486484000001</v>
      </c>
      <c r="GJ15" s="329">
        <v>187.81144268</v>
      </c>
      <c r="GK15" s="329">
        <f t="shared" si="31"/>
        <v>619.72599424999999</v>
      </c>
      <c r="GL15" s="329">
        <v>191.14191624</v>
      </c>
      <c r="GM15" s="329">
        <v>196.48909009000002</v>
      </c>
      <c r="GN15" s="329">
        <v>191.04847133999988</v>
      </c>
      <c r="GO15" s="329">
        <f t="shared" si="19"/>
        <v>578.67947766999987</v>
      </c>
      <c r="GP15" s="329">
        <v>205.23692767999998</v>
      </c>
      <c r="GQ15" s="329">
        <v>193.05779003999999</v>
      </c>
      <c r="GR15" s="329">
        <v>218.77403347999999</v>
      </c>
      <c r="GS15" s="329">
        <f t="shared" si="20"/>
        <v>617.06875119999995</v>
      </c>
      <c r="GT15" s="393">
        <f t="shared" si="21"/>
        <v>2373.88841207</v>
      </c>
      <c r="GU15" s="400">
        <v>203.51385144999989</v>
      </c>
      <c r="GV15" s="329">
        <v>150.79390556999999</v>
      </c>
      <c r="GW15" s="329">
        <v>240.87316656000002</v>
      </c>
      <c r="GX15" s="329">
        <f t="shared" si="32"/>
        <v>595.1809235799999</v>
      </c>
      <c r="GY15" s="329">
        <v>187.85678878000002</v>
      </c>
      <c r="GZ15" s="329">
        <v>183.15550458000001</v>
      </c>
      <c r="HA15" s="329">
        <v>203.88405304000003</v>
      </c>
      <c r="HB15" s="329">
        <f t="shared" si="33"/>
        <v>574.89634640000008</v>
      </c>
      <c r="HC15" s="329">
        <v>191.41643983</v>
      </c>
      <c r="HD15" s="329">
        <v>179.84268731</v>
      </c>
      <c r="HE15" s="329">
        <v>192.96384709999998</v>
      </c>
      <c r="HF15" s="329">
        <f t="shared" si="34"/>
        <v>564.22297423999999</v>
      </c>
      <c r="HG15" s="329">
        <v>177.74671143</v>
      </c>
      <c r="HH15" s="329">
        <v>178.67859288000002</v>
      </c>
      <c r="HI15" s="329">
        <v>178.91868454999999</v>
      </c>
      <c r="HJ15" s="329">
        <f t="shared" si="35"/>
        <v>535.34398885999997</v>
      </c>
      <c r="HK15" s="401">
        <v>2269.6442330799996</v>
      </c>
      <c r="HL15" s="400">
        <v>288.27930388000004</v>
      </c>
      <c r="HM15" s="329">
        <v>218.10215714999998</v>
      </c>
      <c r="HN15" s="329">
        <v>404.38448273000006</v>
      </c>
      <c r="HO15" s="329">
        <f t="shared" si="36"/>
        <v>910.76594376000003</v>
      </c>
      <c r="HP15" s="329">
        <v>234.65212481999995</v>
      </c>
      <c r="HQ15" s="329">
        <v>422.60623019999997</v>
      </c>
      <c r="HR15" s="329">
        <v>335.12541954000005</v>
      </c>
      <c r="HS15" s="329">
        <f t="shared" si="37"/>
        <v>992.38377456000001</v>
      </c>
      <c r="HT15" s="329">
        <v>333.86163396000001</v>
      </c>
      <c r="HU15" s="329">
        <v>332.83913464999995</v>
      </c>
      <c r="HV15" s="329">
        <v>256.10102568000002</v>
      </c>
      <c r="HW15" s="329">
        <f t="shared" si="38"/>
        <v>922.80179428999998</v>
      </c>
      <c r="HX15" s="329">
        <v>407.91185790000003</v>
      </c>
      <c r="HY15" s="329">
        <v>313.69778587000002</v>
      </c>
      <c r="HZ15" s="329">
        <v>366.80895878000001</v>
      </c>
      <c r="IA15" s="329">
        <f t="shared" si="22"/>
        <v>1088.4186025500001</v>
      </c>
      <c r="IB15" s="329">
        <f t="shared" si="23"/>
        <v>3914.3701151599998</v>
      </c>
      <c r="IC15" s="1251">
        <v>344.23934894999996</v>
      </c>
      <c r="ID15" s="329">
        <v>349.26889777999997</v>
      </c>
      <c r="IE15" s="329">
        <v>333.43881687999999</v>
      </c>
      <c r="IF15" s="329">
        <f t="shared" si="24"/>
        <v>1026.94706361</v>
      </c>
      <c r="IG15" s="329">
        <v>380.35929736999998</v>
      </c>
      <c r="IH15" s="329">
        <v>396.70950948999996</v>
      </c>
      <c r="II15" s="329">
        <v>378.38333970000002</v>
      </c>
      <c r="IJ15" s="329">
        <f t="shared" si="25"/>
        <v>1155.4521465599998</v>
      </c>
      <c r="IK15" s="329">
        <v>381.52163263999995</v>
      </c>
      <c r="IL15" s="329">
        <v>373.74107029999999</v>
      </c>
      <c r="IM15" s="329">
        <v>267.46724581000001</v>
      </c>
      <c r="IN15" s="329">
        <v>1022.7299487499999</v>
      </c>
      <c r="IO15" s="329">
        <v>529.51484464999999</v>
      </c>
      <c r="IP15" s="329">
        <v>408.41993911999998</v>
      </c>
      <c r="IQ15" s="329">
        <v>428.33092409999995</v>
      </c>
      <c r="IR15" s="329">
        <v>1366.2657078700001</v>
      </c>
      <c r="IS15" s="1252">
        <v>4571.3948667900004</v>
      </c>
      <c r="IT15" s="1251">
        <v>391.87492980999997</v>
      </c>
      <c r="IU15" s="329">
        <v>332.78229107999999</v>
      </c>
      <c r="IV15" s="329">
        <v>441.94197408999997</v>
      </c>
      <c r="IW15" s="329">
        <f t="shared" ref="IW15:IW20" si="42">IT15+IU15+IV15</f>
        <v>1166.59919498</v>
      </c>
      <c r="IX15" s="329">
        <v>487.58287308000007</v>
      </c>
      <c r="IY15" s="329">
        <v>464.30189112000005</v>
      </c>
      <c r="IZ15" s="329">
        <v>7.62158186</v>
      </c>
      <c r="JA15" s="329">
        <f t="shared" ref="JA15:JA20" si="43">IX15+IY15+IZ15</f>
        <v>959.50634606000006</v>
      </c>
      <c r="JB15" s="329">
        <v>635.39041946999998</v>
      </c>
      <c r="JC15" s="329">
        <v>776.99167447000025</v>
      </c>
      <c r="JD15" s="329">
        <v>1020.2336000500001</v>
      </c>
      <c r="JE15" s="329">
        <f t="shared" ref="JE15:JE20" si="44">JB15+JC15+JD15</f>
        <v>2432.6156939900002</v>
      </c>
      <c r="JF15" s="329">
        <v>1611.5204662100002</v>
      </c>
      <c r="JG15" s="329">
        <v>1377.57466602</v>
      </c>
      <c r="JH15" s="329">
        <v>1813.9300866199999</v>
      </c>
      <c r="JI15" s="329">
        <f t="shared" si="6"/>
        <v>4803.0252188499999</v>
      </c>
      <c r="JJ15" s="401">
        <f t="shared" ref="JJ15:JJ20" si="45">IW15+JA15+JE15+JI15</f>
        <v>9361.7464538799995</v>
      </c>
      <c r="JK15" s="400">
        <v>1389.8426561400004</v>
      </c>
      <c r="JL15" s="329">
        <v>1116.4453681200002</v>
      </c>
      <c r="JM15" s="329">
        <v>1589.57573</v>
      </c>
      <c r="JN15" s="401">
        <v>4095.8637542600004</v>
      </c>
      <c r="JO15" s="1253"/>
    </row>
    <row r="16" spans="1:275" s="1279" customFormat="1" ht="35.15" customHeight="1">
      <c r="A16" s="2946" t="s">
        <v>955</v>
      </c>
      <c r="B16" s="1268"/>
      <c r="C16" s="1268"/>
      <c r="D16" s="1268">
        <v>0</v>
      </c>
      <c r="E16" s="1268">
        <v>0</v>
      </c>
      <c r="F16" s="1268">
        <v>0</v>
      </c>
      <c r="G16" s="1268"/>
      <c r="H16" s="1268"/>
      <c r="I16" s="1268">
        <v>0</v>
      </c>
      <c r="J16" s="1268">
        <v>0</v>
      </c>
      <c r="K16" s="1268">
        <v>0</v>
      </c>
      <c r="L16" s="1268">
        <v>0</v>
      </c>
      <c r="M16" s="1268">
        <v>0</v>
      </c>
      <c r="N16" s="1268">
        <v>0</v>
      </c>
      <c r="O16" s="1268">
        <v>0</v>
      </c>
      <c r="P16" s="1268">
        <v>0</v>
      </c>
      <c r="Q16" s="1268">
        <v>0</v>
      </c>
      <c r="R16" s="1256">
        <v>0</v>
      </c>
      <c r="S16" s="1256">
        <v>0</v>
      </c>
      <c r="T16" s="2932">
        <v>0</v>
      </c>
      <c r="U16" s="2932">
        <v>0</v>
      </c>
      <c r="V16" s="2932"/>
      <c r="W16" s="1269">
        <v>0</v>
      </c>
      <c r="X16" s="1269">
        <v>0</v>
      </c>
      <c r="Y16" s="2932">
        <v>0</v>
      </c>
      <c r="Z16" s="1270">
        <v>0</v>
      </c>
      <c r="AA16" s="2932">
        <v>0</v>
      </c>
      <c r="AB16" s="1271">
        <v>0</v>
      </c>
      <c r="AC16" s="2932">
        <v>0</v>
      </c>
      <c r="AD16" s="2932">
        <v>0</v>
      </c>
      <c r="AE16" s="2932">
        <v>0</v>
      </c>
      <c r="AF16" s="2932">
        <v>0</v>
      </c>
      <c r="AG16" s="2932">
        <v>0</v>
      </c>
      <c r="AH16" s="2932"/>
      <c r="AI16" s="2932">
        <v>0</v>
      </c>
      <c r="AJ16" s="2932">
        <v>0</v>
      </c>
      <c r="AK16" s="2932">
        <v>0</v>
      </c>
      <c r="AL16" s="2932"/>
      <c r="AM16" s="2932"/>
      <c r="AN16" s="2932"/>
      <c r="AO16" s="2932">
        <f t="shared" ref="AO16:AO32" si="46">AK16+AJ16+AI16</f>
        <v>0</v>
      </c>
      <c r="AP16" s="2932">
        <v>0</v>
      </c>
      <c r="AQ16" s="2932">
        <v>0</v>
      </c>
      <c r="AR16" s="2932">
        <v>0</v>
      </c>
      <c r="AS16" s="2932">
        <f t="shared" ref="AS16:AS31" si="47">AO16+AP16+AQ16+AR16</f>
        <v>0</v>
      </c>
      <c r="AT16" s="2932">
        <v>0</v>
      </c>
      <c r="AU16" s="2932">
        <v>0</v>
      </c>
      <c r="AV16" s="2932">
        <v>0</v>
      </c>
      <c r="AW16" s="2932">
        <f t="shared" si="8"/>
        <v>0</v>
      </c>
      <c r="AX16" s="2932">
        <f>AT16+AU16+AV16+AW16</f>
        <v>0</v>
      </c>
      <c r="AY16" s="2932">
        <f>AU16+AV16+AW16+AX16</f>
        <v>0</v>
      </c>
      <c r="AZ16" s="2932">
        <f>AV16+AW16+AX16+AY16</f>
        <v>0</v>
      </c>
      <c r="BA16" s="2932">
        <f t="shared" si="28"/>
        <v>0</v>
      </c>
      <c r="BB16" s="2932"/>
      <c r="BC16" s="2932">
        <v>1.7077999907314732E-5</v>
      </c>
      <c r="BD16" s="2932">
        <v>0</v>
      </c>
      <c r="BE16" s="2932">
        <v>0</v>
      </c>
      <c r="BF16" s="2932">
        <f t="shared" si="9"/>
        <v>1.7077999907314732E-5</v>
      </c>
      <c r="BG16" s="2932">
        <v>0</v>
      </c>
      <c r="BH16" s="2932">
        <v>0</v>
      </c>
      <c r="BI16" s="2932">
        <v>0</v>
      </c>
      <c r="BJ16" s="2932">
        <f t="shared" si="10"/>
        <v>0</v>
      </c>
      <c r="BK16" s="2932">
        <f t="shared" si="29"/>
        <v>1.7077999907314732E-5</v>
      </c>
      <c r="BL16" s="2932">
        <v>0</v>
      </c>
      <c r="BM16" s="2932">
        <v>0</v>
      </c>
      <c r="BN16" s="2932">
        <v>0</v>
      </c>
      <c r="BO16" s="2932">
        <f t="shared" si="11"/>
        <v>0</v>
      </c>
      <c r="BP16" s="2932">
        <f t="shared" si="30"/>
        <v>1.7077999907314732E-5</v>
      </c>
      <c r="BQ16" s="2932">
        <v>0</v>
      </c>
      <c r="BR16" s="2932">
        <v>0</v>
      </c>
      <c r="BS16" s="2932">
        <v>0</v>
      </c>
      <c r="BT16" s="2932">
        <f t="shared" si="12"/>
        <v>0</v>
      </c>
      <c r="BU16" s="2932">
        <f t="shared" si="13"/>
        <v>1.7077999907314732E-5</v>
      </c>
      <c r="BV16" s="2932"/>
      <c r="BW16" s="2932">
        <v>0</v>
      </c>
      <c r="BX16" s="2932">
        <v>0</v>
      </c>
      <c r="BY16" s="2932">
        <v>0</v>
      </c>
      <c r="BZ16" s="2932">
        <f t="shared" si="14"/>
        <v>0</v>
      </c>
      <c r="CA16" s="2932">
        <f>SUM(BX16:BZ16)</f>
        <v>0</v>
      </c>
      <c r="CB16" s="2932">
        <f>SUM(BY16:CA16)</f>
        <v>0</v>
      </c>
      <c r="CC16" s="2932">
        <f>SUM(BZ16:CB16)</f>
        <v>0</v>
      </c>
      <c r="CD16" s="2932">
        <f t="shared" si="15"/>
        <v>0</v>
      </c>
      <c r="CE16" s="2932">
        <v>0</v>
      </c>
      <c r="CF16" s="2932">
        <v>0</v>
      </c>
      <c r="CG16" s="2932"/>
      <c r="CH16" s="2932">
        <v>4.6566128730773927E-13</v>
      </c>
      <c r="CI16" s="2932">
        <v>358.9024156737571</v>
      </c>
      <c r="CJ16" s="2932">
        <v>425.51109870883067</v>
      </c>
      <c r="CK16" s="2932">
        <f t="shared" si="16"/>
        <v>784.41351438258823</v>
      </c>
      <c r="CL16" s="2932">
        <v>0</v>
      </c>
      <c r="CM16" s="2932">
        <v>176.70048371473104</v>
      </c>
      <c r="CN16" s="1272">
        <v>382.26110146000224</v>
      </c>
      <c r="CO16" s="1272">
        <f t="shared" si="17"/>
        <v>558.96158517473327</v>
      </c>
      <c r="CP16" s="1272">
        <v>0</v>
      </c>
      <c r="CQ16" s="1272">
        <v>196.30007134000024</v>
      </c>
      <c r="CR16" s="1272">
        <v>0</v>
      </c>
      <c r="CS16" s="1272">
        <f t="shared" si="18"/>
        <v>196.30007134000024</v>
      </c>
      <c r="CT16" s="1273">
        <v>-4.3655745685100554E-13</v>
      </c>
      <c r="CU16" s="1272">
        <v>123.02740761678128</v>
      </c>
      <c r="CV16" s="1272">
        <v>0</v>
      </c>
      <c r="CW16" s="1272">
        <f t="shared" si="0"/>
        <v>123.02740761678083</v>
      </c>
      <c r="CX16" s="1274">
        <v>-1.6007106751203536E-13</v>
      </c>
      <c r="CY16" s="1274">
        <v>0</v>
      </c>
      <c r="CZ16" s="1274">
        <v>269.65595810001599</v>
      </c>
      <c r="DA16" s="1231">
        <v>269.65595810001582</v>
      </c>
      <c r="DB16" s="2942">
        <v>746.76044398381873</v>
      </c>
      <c r="DC16" s="2942">
        <v>40.967279164966612</v>
      </c>
      <c r="DD16" s="2939">
        <v>0</v>
      </c>
      <c r="DE16" s="2939">
        <v>787.72772314878546</v>
      </c>
      <c r="DF16" s="2940">
        <v>0</v>
      </c>
      <c r="DG16" s="1261">
        <v>75.375174710000181</v>
      </c>
      <c r="DH16" s="2939">
        <v>493.22348970995529</v>
      </c>
      <c r="DI16" s="2939">
        <v>568.59866441995541</v>
      </c>
      <c r="DJ16" s="2940">
        <v>1288.5806036699939</v>
      </c>
      <c r="DK16" s="1261">
        <v>0</v>
      </c>
      <c r="DL16" s="1261">
        <v>5.3660187404602763E-14</v>
      </c>
      <c r="DM16" s="1261">
        <v>1288.5806036699939</v>
      </c>
      <c r="DN16" s="1261">
        <v>3.7834979593753813E-13</v>
      </c>
      <c r="DO16" s="1261">
        <v>-2.7648638933897018E-13</v>
      </c>
      <c r="DP16" s="1261">
        <v>177.69149888999411</v>
      </c>
      <c r="DQ16" s="1261">
        <v>177.69149888999422</v>
      </c>
      <c r="DR16" s="1261">
        <v>310.96773837991304</v>
      </c>
      <c r="DS16" s="1261">
        <v>14.738014869002487</v>
      </c>
      <c r="DT16" s="1261">
        <v>0</v>
      </c>
      <c r="DU16" s="1261">
        <v>325.70575324891553</v>
      </c>
      <c r="DV16" s="1261">
        <v>0.23988293992821033</v>
      </c>
      <c r="DW16" s="1261">
        <v>642.99434423999048</v>
      </c>
      <c r="DX16" s="1261">
        <v>63.155620000000113</v>
      </c>
      <c r="DY16" s="1261">
        <v>706.38984717991877</v>
      </c>
      <c r="DZ16" s="1261">
        <v>118.87042598004936</v>
      </c>
      <c r="EA16" s="1261">
        <v>488.47075999999998</v>
      </c>
      <c r="EB16" s="1261">
        <v>288.1886000000024</v>
      </c>
      <c r="EC16" s="1261">
        <v>895.52978598005188</v>
      </c>
      <c r="ED16" s="1261">
        <v>2105.3168852988802</v>
      </c>
      <c r="EE16" s="1275">
        <v>0</v>
      </c>
      <c r="EF16" s="1261">
        <v>1221.6128296138531</v>
      </c>
      <c r="EG16" s="1261">
        <v>321.06314609999879</v>
      </c>
      <c r="EH16" s="1261">
        <v>1542.675975713852</v>
      </c>
      <c r="EI16" s="1261">
        <v>-1.8917489796876906E-13</v>
      </c>
      <c r="EJ16" s="1261">
        <v>228.60803667703388</v>
      </c>
      <c r="EK16" s="1261">
        <v>422.07303999999976</v>
      </c>
      <c r="EL16" s="1261">
        <v>650.68107667703339</v>
      </c>
      <c r="EM16" s="1261">
        <v>813.91599766331592</v>
      </c>
      <c r="EN16" s="1261">
        <v>638.16664999999875</v>
      </c>
      <c r="EO16" s="1261">
        <v>506.83738334998549</v>
      </c>
      <c r="EP16" s="1261">
        <v>1958.9200310133001</v>
      </c>
      <c r="EQ16" s="1261">
        <v>0</v>
      </c>
      <c r="ER16" s="1261">
        <v>0</v>
      </c>
      <c r="ES16" s="1261">
        <v>779.33411238998906</v>
      </c>
      <c r="ET16" s="1261">
        <v>779.33411238998906</v>
      </c>
      <c r="EU16" s="1276">
        <v>4931.6111957941748</v>
      </c>
      <c r="EV16" s="1275">
        <v>0</v>
      </c>
      <c r="EW16" s="1261">
        <v>182.77110012999563</v>
      </c>
      <c r="EX16" s="1261">
        <v>0</v>
      </c>
      <c r="EY16" s="1261">
        <v>182.77110012999563</v>
      </c>
      <c r="EZ16" s="1261">
        <v>-9.4587448984384532E-14</v>
      </c>
      <c r="FA16" s="1261">
        <v>0</v>
      </c>
      <c r="FB16" s="1261">
        <v>0</v>
      </c>
      <c r="FC16" s="1261">
        <v>-9.4587448984384532E-14</v>
      </c>
      <c r="FD16" s="1261">
        <v>1296.0608615700396</v>
      </c>
      <c r="FE16" s="1261">
        <v>769.59590619999983</v>
      </c>
      <c r="FF16" s="1261">
        <v>0</v>
      </c>
      <c r="FG16" s="1261">
        <v>2065.6567677700396</v>
      </c>
      <c r="FH16" s="1261">
        <v>5.1222741603851315E-12</v>
      </c>
      <c r="FI16" s="1231">
        <v>-4.3655745685100554E-13</v>
      </c>
      <c r="FJ16" s="1231">
        <v>51.3655599999991</v>
      </c>
      <c r="FK16" s="1231">
        <v>51.365560000003789</v>
      </c>
      <c r="FL16" s="1277">
        <v>2299.7934279000388</v>
      </c>
      <c r="FM16" s="1257">
        <v>0</v>
      </c>
      <c r="FN16" s="2941">
        <v>433.16454000000044</v>
      </c>
      <c r="FO16" s="2941">
        <v>202.532859999999</v>
      </c>
      <c r="FP16" s="2941">
        <v>635.69739999999945</v>
      </c>
      <c r="FQ16" s="2941">
        <v>1622.3363186320039</v>
      </c>
      <c r="FR16" s="2941">
        <v>0</v>
      </c>
      <c r="FS16" s="2941">
        <v>0</v>
      </c>
      <c r="FT16" s="2941">
        <v>1622.3363186320039</v>
      </c>
      <c r="FU16" s="2941">
        <v>327.34787214000079</v>
      </c>
      <c r="FV16" s="2941">
        <v>-2.0954757928848265E-12</v>
      </c>
      <c r="FW16" s="2941">
        <v>2223.4356570200234</v>
      </c>
      <c r="FX16" s="329">
        <v>2550.7835291600222</v>
      </c>
      <c r="FY16" s="329">
        <v>135.67826999999832</v>
      </c>
      <c r="FZ16" s="329">
        <v>0</v>
      </c>
      <c r="GA16" s="329">
        <v>1.9645085558295251E-12</v>
      </c>
      <c r="GB16" s="329">
        <v>135.67827000000028</v>
      </c>
      <c r="GC16" s="401">
        <v>4944.4955177920265</v>
      </c>
      <c r="GD16" s="400">
        <v>753.35770568001305</v>
      </c>
      <c r="GE16" s="329">
        <v>788.22358418000306</v>
      </c>
      <c r="GF16" s="329">
        <v>994.696169999993</v>
      </c>
      <c r="GG16" s="329">
        <f t="shared" si="39"/>
        <v>2536.277459860009</v>
      </c>
      <c r="GH16" s="329">
        <v>-3.958120942115784E-12</v>
      </c>
      <c r="GI16" s="329">
        <v>-2.9103830456733704E-13</v>
      </c>
      <c r="GJ16" s="329">
        <v>919.91527000000303</v>
      </c>
      <c r="GK16" s="329">
        <f t="shared" si="31"/>
        <v>919.91526999999883</v>
      </c>
      <c r="GL16" s="329">
        <v>0</v>
      </c>
      <c r="GM16" s="329">
        <v>0</v>
      </c>
      <c r="GN16" s="329">
        <v>1259.1024300000013</v>
      </c>
      <c r="GO16" s="329">
        <f t="shared" si="19"/>
        <v>1259.1024300000013</v>
      </c>
      <c r="GP16" s="329">
        <v>0</v>
      </c>
      <c r="GQ16" s="329">
        <v>0</v>
      </c>
      <c r="GR16" s="329">
        <v>8.1854523159563535E-15</v>
      </c>
      <c r="GS16" s="329">
        <f t="shared" si="20"/>
        <v>8.1854523159563535E-15</v>
      </c>
      <c r="GT16" s="393">
        <f t="shared" si="21"/>
        <v>4715.2951598600084</v>
      </c>
      <c r="GU16" s="400">
        <v>427.072720000007</v>
      </c>
      <c r="GV16" s="329">
        <v>77.204298239966889</v>
      </c>
      <c r="GW16" s="329">
        <v>0</v>
      </c>
      <c r="GX16" s="329">
        <f t="shared" si="32"/>
        <v>504.27701823997387</v>
      </c>
      <c r="GY16" s="329">
        <v>399.13262914214187</v>
      </c>
      <c r="GZ16" s="329">
        <v>0</v>
      </c>
      <c r="HA16" s="329">
        <v>826.07510999999852</v>
      </c>
      <c r="HB16" s="329">
        <f t="shared" si="33"/>
        <v>1225.2077391421403</v>
      </c>
      <c r="HC16" s="329">
        <v>0</v>
      </c>
      <c r="HD16" s="329">
        <v>108.69360999999977</v>
      </c>
      <c r="HE16" s="329">
        <v>2479.8000100000099</v>
      </c>
      <c r="HF16" s="329">
        <f t="shared" si="34"/>
        <v>2588.4936200000097</v>
      </c>
      <c r="HG16" s="329">
        <v>750.62626384000259</v>
      </c>
      <c r="HH16" s="329">
        <v>124.67507071582816</v>
      </c>
      <c r="HI16" s="329">
        <v>78.022552730001507</v>
      </c>
      <c r="HJ16" s="329">
        <f t="shared" si="35"/>
        <v>953.32388728583226</v>
      </c>
      <c r="HK16" s="401">
        <v>5271.3022646679565</v>
      </c>
      <c r="HL16" s="400">
        <v>0</v>
      </c>
      <c r="HM16" s="329">
        <v>68.291429999999238</v>
      </c>
      <c r="HN16" s="329">
        <v>3514.4672590100122</v>
      </c>
      <c r="HO16" s="329">
        <f t="shared" si="36"/>
        <v>3582.7586890100115</v>
      </c>
      <c r="HP16" s="329">
        <v>166.28647999999444</v>
      </c>
      <c r="HQ16" s="329">
        <v>345.09349000000509</v>
      </c>
      <c r="HR16" s="329">
        <v>3209.4025742758527</v>
      </c>
      <c r="HS16" s="329">
        <f t="shared" si="37"/>
        <v>3720.7825442758522</v>
      </c>
      <c r="HT16" s="329">
        <v>0</v>
      </c>
      <c r="HU16" s="329">
        <v>0</v>
      </c>
      <c r="HV16" s="329">
        <v>1087.9006146199206</v>
      </c>
      <c r="HW16" s="329">
        <f t="shared" si="38"/>
        <v>1087.9006146199206</v>
      </c>
      <c r="HX16" s="329">
        <v>0</v>
      </c>
      <c r="HY16" s="329">
        <v>-4.6566128730773927E-13</v>
      </c>
      <c r="HZ16" s="329">
        <v>0</v>
      </c>
      <c r="IA16" s="329">
        <f t="shared" si="22"/>
        <v>-4.6566128730773927E-13</v>
      </c>
      <c r="IB16" s="329">
        <f t="shared" si="23"/>
        <v>8391.441847905784</v>
      </c>
      <c r="IC16" s="1251">
        <v>801.92683286501517</v>
      </c>
      <c r="ID16" s="329">
        <v>0</v>
      </c>
      <c r="IE16" s="329">
        <v>0</v>
      </c>
      <c r="IF16" s="329">
        <f t="shared" si="24"/>
        <v>801.92683286501517</v>
      </c>
      <c r="IG16" s="329">
        <v>0</v>
      </c>
      <c r="IH16" s="329">
        <v>924.3515663199571</v>
      </c>
      <c r="II16" s="329">
        <v>2743.7010426110883</v>
      </c>
      <c r="IJ16" s="329">
        <f t="shared" si="25"/>
        <v>3668.0526089310451</v>
      </c>
      <c r="IK16" s="329">
        <v>26.10647751247717</v>
      </c>
      <c r="IL16" s="329">
        <v>102.61726836998307</v>
      </c>
      <c r="IM16" s="329">
        <v>287.68606941005601</v>
      </c>
      <c r="IN16" s="329">
        <v>416.40981529251627</v>
      </c>
      <c r="IO16" s="329">
        <v>663.51508352994369</v>
      </c>
      <c r="IP16" s="329">
        <v>476.46871937788592</v>
      </c>
      <c r="IQ16" s="329">
        <v>15496.467774298662</v>
      </c>
      <c r="IR16" s="329">
        <v>16636.451577206491</v>
      </c>
      <c r="IS16" s="1252">
        <v>21522.840834295072</v>
      </c>
      <c r="IT16" s="1251">
        <v>0.8019268328650152</v>
      </c>
      <c r="IU16" s="329">
        <v>0</v>
      </c>
      <c r="IV16" s="329">
        <v>6351.5098568607291</v>
      </c>
      <c r="IW16" s="329">
        <f t="shared" si="42"/>
        <v>6352.3117836935944</v>
      </c>
      <c r="IX16" s="329">
        <v>0</v>
      </c>
      <c r="IY16" s="329">
        <v>294.44697300933848</v>
      </c>
      <c r="IZ16" s="329">
        <v>-1.8626451492309569E-15</v>
      </c>
      <c r="JA16" s="329">
        <f t="shared" si="43"/>
        <v>294.44697300933848</v>
      </c>
      <c r="JB16" s="329">
        <v>2.7939677238464356E-15</v>
      </c>
      <c r="JC16" s="329">
        <v>6916.62</v>
      </c>
      <c r="JD16" s="329">
        <v>1129.4303177225602</v>
      </c>
      <c r="JE16" s="329">
        <f t="shared" si="44"/>
        <v>8046.0503177225601</v>
      </c>
      <c r="JF16" s="329">
        <v>3159.9123542775678</v>
      </c>
      <c r="JG16" s="329">
        <v>0</v>
      </c>
      <c r="JH16" s="329">
        <v>0</v>
      </c>
      <c r="JI16" s="329">
        <f t="shared" si="6"/>
        <v>3159.9123542775678</v>
      </c>
      <c r="JJ16" s="401">
        <f t="shared" si="45"/>
        <v>17852.721428703062</v>
      </c>
      <c r="JK16" s="400">
        <v>0</v>
      </c>
      <c r="JL16" s="329">
        <v>0</v>
      </c>
      <c r="JM16" s="329">
        <v>0</v>
      </c>
      <c r="JN16" s="401">
        <v>0</v>
      </c>
      <c r="JO16" s="1278"/>
    </row>
    <row r="17" spans="1:277" s="1239" customFormat="1" ht="36.75" customHeight="1">
      <c r="A17" s="2947" t="s">
        <v>956</v>
      </c>
      <c r="B17" s="2928">
        <v>308.416</v>
      </c>
      <c r="C17" s="2928">
        <v>540.11</v>
      </c>
      <c r="D17" s="2928">
        <v>539.5</v>
      </c>
      <c r="E17" s="2928">
        <v>803.16380000000004</v>
      </c>
      <c r="F17" s="2928">
        <v>916.10609999999997</v>
      </c>
      <c r="G17" s="2928">
        <v>844.01919999999996</v>
      </c>
      <c r="H17" s="2928">
        <v>645.23940000000005</v>
      </c>
      <c r="I17" s="2928">
        <v>720.41780000000006</v>
      </c>
      <c r="J17" s="2928">
        <v>782.37149999999997</v>
      </c>
      <c r="K17" s="2928">
        <v>585.03020000000004</v>
      </c>
      <c r="L17" s="2928">
        <v>587.75840000000005</v>
      </c>
      <c r="M17" s="2928">
        <v>786.10879999999997</v>
      </c>
      <c r="N17" s="2928">
        <v>734.97159999999997</v>
      </c>
      <c r="O17" s="2928">
        <v>824.97900000000004</v>
      </c>
      <c r="P17" s="2928">
        <v>1022.3732</v>
      </c>
      <c r="Q17" s="2928">
        <v>714.90509999999995</v>
      </c>
      <c r="R17" s="1280">
        <v>965.17473877436987</v>
      </c>
      <c r="S17" s="1281">
        <v>3543.9881130723697</v>
      </c>
      <c r="T17" s="2929">
        <v>603.69709999999998</v>
      </c>
      <c r="U17" s="1282">
        <v>1090.3996999999999</v>
      </c>
      <c r="V17" s="1282"/>
      <c r="W17" s="1223">
        <v>1355.1505</v>
      </c>
      <c r="X17" s="1223">
        <v>965.44960000000003</v>
      </c>
      <c r="Y17" s="1283">
        <v>1178.2709</v>
      </c>
      <c r="Z17" s="1225">
        <v>695.33190000000002</v>
      </c>
      <c r="AA17" s="1226">
        <v>1118.7713000000001</v>
      </c>
      <c r="AB17" s="2930">
        <v>841.39350000000002</v>
      </c>
      <c r="AC17" s="2931">
        <v>1103.4840999999999</v>
      </c>
      <c r="AD17" s="2931">
        <v>1418.8100999999999</v>
      </c>
      <c r="AE17" s="2931">
        <v>1270.2666999999999</v>
      </c>
      <c r="AF17" s="2931">
        <v>1102.7043000000001</v>
      </c>
      <c r="AG17" s="2931">
        <v>12743.729799999999</v>
      </c>
      <c r="AH17" s="2931"/>
      <c r="AI17" s="2931">
        <v>1478.1931059200083</v>
      </c>
      <c r="AJ17" s="2931">
        <v>1260.7397381599992</v>
      </c>
      <c r="AK17" s="2931">
        <v>1127.614341380001</v>
      </c>
      <c r="AL17" s="2931"/>
      <c r="AM17" s="2931"/>
      <c r="AN17" s="2931"/>
      <c r="AO17" s="2931">
        <f t="shared" si="46"/>
        <v>3866.5471854600087</v>
      </c>
      <c r="AP17" s="2931">
        <v>1802.4324514700224</v>
      </c>
      <c r="AQ17" s="2931">
        <v>1885.1345427000056</v>
      </c>
      <c r="AR17" s="2931">
        <v>2194.9107991799879</v>
      </c>
      <c r="AS17" s="2931">
        <f t="shared" si="47"/>
        <v>9749.0249788100245</v>
      </c>
      <c r="AT17" s="2931">
        <v>1575.3894065200132</v>
      </c>
      <c r="AU17" s="2931">
        <v>1127.4187482999769</v>
      </c>
      <c r="AV17" s="2931">
        <v>1442.9984175200088</v>
      </c>
      <c r="AW17" s="2931">
        <f t="shared" si="8"/>
        <v>13894.831551150022</v>
      </c>
      <c r="AX17" s="2931">
        <v>1405.9397298099984</v>
      </c>
      <c r="AY17" s="2931">
        <v>2676.3227650900062</v>
      </c>
      <c r="AZ17" s="2931">
        <v>1889.4347781800061</v>
      </c>
      <c r="BA17" s="2931">
        <f t="shared" si="28"/>
        <v>19866.528824230034</v>
      </c>
      <c r="BB17" s="2931"/>
      <c r="BC17" s="2931">
        <v>2298.5446835979988</v>
      </c>
      <c r="BD17" s="2931">
        <v>2094.7912059399996</v>
      </c>
      <c r="BE17" s="2931">
        <v>908.67864384000234</v>
      </c>
      <c r="BF17" s="2931">
        <f t="shared" si="9"/>
        <v>5302.0145333780001</v>
      </c>
      <c r="BG17" s="2931">
        <v>2079.871390379999</v>
      </c>
      <c r="BH17" s="2931">
        <v>1515.5838107300008</v>
      </c>
      <c r="BI17" s="2931">
        <v>1247.7511493500003</v>
      </c>
      <c r="BJ17" s="2931">
        <f t="shared" si="10"/>
        <v>4843.2063504600001</v>
      </c>
      <c r="BK17" s="2931">
        <f>BF17+BG17+BH17+BI17</f>
        <v>10145.220883838001</v>
      </c>
      <c r="BL17" s="2931">
        <v>1819.427767880002</v>
      </c>
      <c r="BM17" s="2931">
        <v>1887.5900458900026</v>
      </c>
      <c r="BN17" s="2931">
        <v>2295.5283047200001</v>
      </c>
      <c r="BO17" s="2931">
        <f t="shared" si="11"/>
        <v>6002.546118490005</v>
      </c>
      <c r="BP17" s="2931">
        <f t="shared" si="30"/>
        <v>16147.767002328008</v>
      </c>
      <c r="BQ17" s="2931">
        <v>2611.7363748300031</v>
      </c>
      <c r="BR17" s="2931">
        <v>1564.7080279000072</v>
      </c>
      <c r="BS17" s="2931">
        <v>1739.4803652400071</v>
      </c>
      <c r="BT17" s="2931">
        <f t="shared" si="12"/>
        <v>5915.9247679700175</v>
      </c>
      <c r="BU17" s="2931">
        <f t="shared" si="13"/>
        <v>22063.691770298021</v>
      </c>
      <c r="BV17" s="2931"/>
      <c r="BW17" s="2931">
        <v>2623.2839231899766</v>
      </c>
      <c r="BX17" s="2931">
        <v>1738.3175448400139</v>
      </c>
      <c r="BY17" s="2931">
        <v>1657.6495330399891</v>
      </c>
      <c r="BZ17" s="2931">
        <f t="shared" si="14"/>
        <v>6019.2510010699798</v>
      </c>
      <c r="CA17" s="2931">
        <v>1876.8559871399857</v>
      </c>
      <c r="CB17" s="2931">
        <v>2421.927278197028</v>
      </c>
      <c r="CC17" s="2931">
        <v>1828.8532230743676</v>
      </c>
      <c r="CD17" s="2931">
        <f t="shared" si="15"/>
        <v>6127.6364884113809</v>
      </c>
      <c r="CE17" s="2931">
        <v>3604.7116391100094</v>
      </c>
      <c r="CF17" s="2931">
        <v>8099.5037175408761</v>
      </c>
      <c r="CG17" s="2931"/>
      <c r="CH17" s="2931">
        <v>2031.1455888300022</v>
      </c>
      <c r="CI17" s="2931">
        <v>2338.5655374399998</v>
      </c>
      <c r="CJ17" s="2931">
        <v>2054.5239006800066</v>
      </c>
      <c r="CK17" s="2931">
        <f t="shared" si="16"/>
        <v>6424.2350269500084</v>
      </c>
      <c r="CL17" s="2931">
        <v>2858.1607785328383</v>
      </c>
      <c r="CM17" s="2931">
        <v>1835.14231154</v>
      </c>
      <c r="CN17" s="2931">
        <v>2669.05765131</v>
      </c>
      <c r="CO17" s="2931">
        <f t="shared" si="17"/>
        <v>7362.3607413828377</v>
      </c>
      <c r="CP17" s="2931">
        <v>3011.7543260240982</v>
      </c>
      <c r="CQ17" s="2931">
        <v>3238.2960528654476</v>
      </c>
      <c r="CR17" s="2931">
        <v>2234.0553069399798</v>
      </c>
      <c r="CS17" s="2931">
        <f>CP17+CQ17+CR17</f>
        <v>8484.1056858295251</v>
      </c>
      <c r="CT17" s="2931">
        <v>2910.503251609995</v>
      </c>
      <c r="CU17" s="2931">
        <v>2199.0151675195611</v>
      </c>
      <c r="CV17" s="390">
        <v>3780.1581650500302</v>
      </c>
      <c r="CW17" s="2931">
        <f t="shared" si="0"/>
        <v>8889.6765841795859</v>
      </c>
      <c r="CX17" s="1230">
        <v>2763.7326912899671</v>
      </c>
      <c r="CY17" s="1230">
        <v>3513.792835023005</v>
      </c>
      <c r="CZ17" s="1230">
        <v>2683.9997539599999</v>
      </c>
      <c r="DA17" s="1230">
        <v>8961.5252802729719</v>
      </c>
      <c r="DB17" s="2933">
        <v>3191.65881193</v>
      </c>
      <c r="DC17" s="2933">
        <v>2997.0104143399976</v>
      </c>
      <c r="DD17" s="2948">
        <v>3048.7134105199725</v>
      </c>
      <c r="DE17" s="1230">
        <v>9237.382636789971</v>
      </c>
      <c r="DF17" s="2933">
        <v>4167.7604310199704</v>
      </c>
      <c r="DG17" s="2933">
        <v>3094.3467552920674</v>
      </c>
      <c r="DH17" s="2948">
        <v>2498.2191232599903</v>
      </c>
      <c r="DI17" s="1230">
        <v>9760.3263095720304</v>
      </c>
      <c r="DJ17" s="2933">
        <v>3290.5213791321721</v>
      </c>
      <c r="DK17" s="2933">
        <v>3422.5780522600517</v>
      </c>
      <c r="DL17" s="2933">
        <v>4155.6615232452286</v>
      </c>
      <c r="DM17" s="2933">
        <v>10868.760954637453</v>
      </c>
      <c r="DN17" s="2933">
        <v>4433.8648089448907</v>
      </c>
      <c r="DO17" s="2933">
        <v>2345.9662886499959</v>
      </c>
      <c r="DP17" s="2933">
        <v>2175.119655368705</v>
      </c>
      <c r="DQ17" s="2933">
        <v>8954.9507529635921</v>
      </c>
      <c r="DR17" s="2933">
        <v>2878.96524365</v>
      </c>
      <c r="DS17" s="2933">
        <v>3390.6977168699977</v>
      </c>
      <c r="DT17" s="2933">
        <v>4183.1085815398874</v>
      </c>
      <c r="DU17" s="2933">
        <v>10452.771542059885</v>
      </c>
      <c r="DV17" s="2933">
        <v>4008.8360068399988</v>
      </c>
      <c r="DW17" s="2933">
        <v>3220.4140447200011</v>
      </c>
      <c r="DX17" s="2933">
        <v>2769.6252193215182</v>
      </c>
      <c r="DY17" s="2933">
        <v>9998.8752708815191</v>
      </c>
      <c r="DZ17" s="2933">
        <v>4341.0309197300012</v>
      </c>
      <c r="EA17" s="2933">
        <v>3650.0571928300424</v>
      </c>
      <c r="EB17" s="2933">
        <v>4398.2264964387696</v>
      </c>
      <c r="EC17" s="2933">
        <v>12389.314608998813</v>
      </c>
      <c r="ED17" s="2933">
        <v>41795.910174903809</v>
      </c>
      <c r="EE17" s="1233">
        <v>4661.2665094399963</v>
      </c>
      <c r="EF17" s="2933">
        <v>2993.4926703200003</v>
      </c>
      <c r="EG17" s="2933">
        <v>3565.66217951</v>
      </c>
      <c r="EH17" s="2933">
        <v>11220.421359269994</v>
      </c>
      <c r="EI17" s="2933">
        <v>5547.8221539247588</v>
      </c>
      <c r="EJ17" s="2933">
        <v>4425.7179277700016</v>
      </c>
      <c r="EK17" s="2933">
        <v>3799.9670405500051</v>
      </c>
      <c r="EL17" s="2933">
        <v>13773.507122244764</v>
      </c>
      <c r="EM17" s="2933">
        <v>5199.8643324500008</v>
      </c>
      <c r="EN17" s="2933">
        <v>3845.1827615512188</v>
      </c>
      <c r="EO17" s="2933">
        <v>4177.7171687099999</v>
      </c>
      <c r="EP17" s="2933">
        <v>13222.76426271122</v>
      </c>
      <c r="EQ17" s="2933">
        <v>5327.7181270499914</v>
      </c>
      <c r="ER17" s="2933">
        <v>5009.5648886400004</v>
      </c>
      <c r="ES17" s="2933">
        <v>4881.6256335199987</v>
      </c>
      <c r="ET17" s="2933">
        <v>15218.90864920999</v>
      </c>
      <c r="EU17" s="1234">
        <v>53435.601393435973</v>
      </c>
      <c r="EV17" s="2933">
        <v>4634.2812209900349</v>
      </c>
      <c r="EW17" s="2933">
        <v>4079.3442782999964</v>
      </c>
      <c r="EX17" s="2933">
        <v>4426.7755976710523</v>
      </c>
      <c r="EY17" s="2933">
        <v>13140.401096961084</v>
      </c>
      <c r="EZ17" s="2933">
        <v>5810.4661300300304</v>
      </c>
      <c r="FA17" s="2933">
        <v>6699.8364167500067</v>
      </c>
      <c r="FB17" s="2933">
        <v>4308.3232769323831</v>
      </c>
      <c r="FC17" s="2933">
        <v>16018.62582371242</v>
      </c>
      <c r="FD17" s="2933">
        <v>6938.1111696003527</v>
      </c>
      <c r="FE17" s="2933">
        <v>4576.6504105036311</v>
      </c>
      <c r="FF17" s="2933">
        <v>7492.1524297721162</v>
      </c>
      <c r="FG17" s="2933">
        <v>19006.914009876102</v>
      </c>
      <c r="FH17" s="2933">
        <v>5173.4980958300366</v>
      </c>
      <c r="FI17" s="2933">
        <v>5610.0031012800191</v>
      </c>
      <c r="FJ17" s="2933">
        <v>6217.661760337759</v>
      </c>
      <c r="FK17" s="2933">
        <v>17001.162957447817</v>
      </c>
      <c r="FL17" s="1234">
        <v>62752.103887997422</v>
      </c>
      <c r="FM17" s="1233">
        <v>6813.2699895500109</v>
      </c>
      <c r="FN17" s="2933">
        <v>7392.8494992500109</v>
      </c>
      <c r="FO17" s="2933">
        <v>10063.440038689991</v>
      </c>
      <c r="FP17" s="390">
        <v>24269.559527490012</v>
      </c>
      <c r="FQ17" s="390">
        <v>6806.9667932799957</v>
      </c>
      <c r="FR17" s="390">
        <v>7496.7524673997714</v>
      </c>
      <c r="FS17" s="390">
        <v>8077.6238640599704</v>
      </c>
      <c r="FT17" s="390">
        <v>22381.343124739735</v>
      </c>
      <c r="FU17" s="390">
        <v>8725.6757600099827</v>
      </c>
      <c r="FV17" s="390">
        <v>8411.0313046529773</v>
      </c>
      <c r="FW17" s="390">
        <v>6586.3257159400009</v>
      </c>
      <c r="FX17" s="350">
        <v>23723.03278060296</v>
      </c>
      <c r="FY17" s="350">
        <v>9652.8742199999615</v>
      </c>
      <c r="FZ17" s="350">
        <v>8056.4828460699746</v>
      </c>
      <c r="GA17" s="350">
        <v>9622.0490447207922</v>
      </c>
      <c r="GB17" s="350">
        <v>27331.406110790729</v>
      </c>
      <c r="GC17" s="393">
        <v>97705.340543623446</v>
      </c>
      <c r="GD17" s="392">
        <v>8844.479454504617</v>
      </c>
      <c r="GE17" s="350">
        <v>5530.8080442399987</v>
      </c>
      <c r="GF17" s="350">
        <v>8299.5309361700274</v>
      </c>
      <c r="GG17" s="350">
        <f t="shared" si="39"/>
        <v>22674.818434914643</v>
      </c>
      <c r="GH17" s="350">
        <v>7349.5545719300771</v>
      </c>
      <c r="GI17" s="350">
        <v>8596.8448580999975</v>
      </c>
      <c r="GJ17" s="350">
        <v>7098.0276650424557</v>
      </c>
      <c r="GK17" s="350">
        <f t="shared" si="31"/>
        <v>23044.427095072529</v>
      </c>
      <c r="GL17" s="350">
        <v>9403.2485977499709</v>
      </c>
      <c r="GM17" s="350">
        <v>7957.4716758499999</v>
      </c>
      <c r="GN17" s="350">
        <v>10263.14462356006</v>
      </c>
      <c r="GO17" s="350">
        <f t="shared" si="19"/>
        <v>27623.864897160031</v>
      </c>
      <c r="GP17" s="350">
        <v>7206.2447703099251</v>
      </c>
      <c r="GQ17" s="350">
        <v>9602.7791144499624</v>
      </c>
      <c r="GR17" s="350">
        <v>8138.7421392999231</v>
      </c>
      <c r="GS17" s="350">
        <f t="shared" si="20"/>
        <v>24947.766024059812</v>
      </c>
      <c r="GT17" s="393">
        <f t="shared" si="21"/>
        <v>98290.876451207005</v>
      </c>
      <c r="GU17" s="392">
        <v>11478.096109190008</v>
      </c>
      <c r="GV17" s="350">
        <v>5536.11119469</v>
      </c>
      <c r="GW17" s="350">
        <v>10383.564625219973</v>
      </c>
      <c r="GX17" s="350">
        <f t="shared" si="32"/>
        <v>27397.771929099981</v>
      </c>
      <c r="GY17" s="350">
        <v>9123.5807087300054</v>
      </c>
      <c r="GZ17" s="350">
        <v>9836.9967977499928</v>
      </c>
      <c r="HA17" s="350">
        <v>7712.8617584999629</v>
      </c>
      <c r="HB17" s="350">
        <f t="shared" si="33"/>
        <v>26673.439264979959</v>
      </c>
      <c r="HC17" s="350">
        <v>11059.361158509964</v>
      </c>
      <c r="HD17" s="350">
        <v>12382.204853430025</v>
      </c>
      <c r="HE17" s="350">
        <v>12105.82231112</v>
      </c>
      <c r="HF17" s="350">
        <f t="shared" si="34"/>
        <v>35547.388323059989</v>
      </c>
      <c r="HG17" s="350">
        <v>9602.3787453900022</v>
      </c>
      <c r="HH17" s="350">
        <v>12877.70931224</v>
      </c>
      <c r="HI17" s="350">
        <v>10995.051302340005</v>
      </c>
      <c r="HJ17" s="350">
        <f t="shared" si="35"/>
        <v>33475.13935997001</v>
      </c>
      <c r="HK17" s="393">
        <v>123093.73887710994</v>
      </c>
      <c r="HL17" s="392">
        <v>11805.790383809996</v>
      </c>
      <c r="HM17" s="350">
        <v>10762.074220210035</v>
      </c>
      <c r="HN17" s="350">
        <v>9221.9224167499797</v>
      </c>
      <c r="HO17" s="350">
        <f t="shared" si="36"/>
        <v>31789.787020770011</v>
      </c>
      <c r="HP17" s="350">
        <v>9845.7722548799484</v>
      </c>
      <c r="HQ17" s="350">
        <v>9667.882355580914</v>
      </c>
      <c r="HR17" s="350">
        <v>8694.345980914999</v>
      </c>
      <c r="HS17" s="350">
        <f t="shared" si="37"/>
        <v>28208.000591375865</v>
      </c>
      <c r="HT17" s="350">
        <v>18643.826636466019</v>
      </c>
      <c r="HU17" s="350">
        <v>13189.642401730034</v>
      </c>
      <c r="HV17" s="350">
        <v>12770.375049375076</v>
      </c>
      <c r="HW17" s="350">
        <f t="shared" si="38"/>
        <v>44603.844087571131</v>
      </c>
      <c r="HX17" s="350">
        <v>13227.162239294208</v>
      </c>
      <c r="HY17" s="350">
        <v>11081.519716220017</v>
      </c>
      <c r="HZ17" s="350">
        <v>15532.155491519938</v>
      </c>
      <c r="IA17" s="350">
        <f t="shared" si="22"/>
        <v>39840.837447034166</v>
      </c>
      <c r="IB17" s="350">
        <f t="shared" si="23"/>
        <v>144442.46914675119</v>
      </c>
      <c r="IC17" s="1237">
        <v>15290.941801459991</v>
      </c>
      <c r="ID17" s="350">
        <v>22864.84633775293</v>
      </c>
      <c r="IE17" s="350">
        <v>11615.433990803902</v>
      </c>
      <c r="IF17" s="350">
        <f t="shared" si="24"/>
        <v>49771.222130016817</v>
      </c>
      <c r="IG17" s="350">
        <v>19392.511534130012</v>
      </c>
      <c r="IH17" s="350">
        <v>14494.642022419999</v>
      </c>
      <c r="II17" s="350">
        <v>12400.324524751111</v>
      </c>
      <c r="IJ17" s="350">
        <f t="shared" si="25"/>
        <v>46287.478081301124</v>
      </c>
      <c r="IK17" s="350">
        <v>17428.236425238483</v>
      </c>
      <c r="IL17" s="350">
        <v>27568.233750784919</v>
      </c>
      <c r="IM17" s="350">
        <v>17212.416722122012</v>
      </c>
      <c r="IN17" s="350">
        <v>62208.886898145414</v>
      </c>
      <c r="IO17" s="350">
        <v>20563.139619916928</v>
      </c>
      <c r="IP17" s="350">
        <v>16163.917376607933</v>
      </c>
      <c r="IQ17" s="350">
        <v>17578.859625699461</v>
      </c>
      <c r="IR17" s="350">
        <v>54305.916622224315</v>
      </c>
      <c r="IS17" s="1238">
        <v>212573.50373168767</v>
      </c>
      <c r="IT17" s="1237">
        <f t="shared" ref="IT17:IV17" si="48">IT18+IT19+IT20</f>
        <v>22051.198741531152</v>
      </c>
      <c r="IU17" s="350">
        <f t="shared" si="48"/>
        <v>20721.564075444221</v>
      </c>
      <c r="IV17" s="350">
        <f t="shared" si="48"/>
        <v>13361.829781330001</v>
      </c>
      <c r="IW17" s="350">
        <f t="shared" si="42"/>
        <v>56134.592598305375</v>
      </c>
      <c r="IX17" s="350">
        <f t="shared" ref="IX17:IZ17" si="49">IX18+IX19+IX20</f>
        <v>15065.565081901243</v>
      </c>
      <c r="IY17" s="350">
        <f t="shared" si="49"/>
        <v>17600.457869490001</v>
      </c>
      <c r="IZ17" s="350">
        <f t="shared" si="49"/>
        <v>18092.610413525148</v>
      </c>
      <c r="JA17" s="350">
        <f t="shared" si="43"/>
        <v>50758.633364916386</v>
      </c>
      <c r="JB17" s="350">
        <f>JB18+JB19+JB20</f>
        <v>8930.9302706505041</v>
      </c>
      <c r="JC17" s="350">
        <f>JC18+JC19+JC20</f>
        <v>20529.917863540002</v>
      </c>
      <c r="JD17" s="350">
        <f>JD18+JD19+JD20</f>
        <v>11284.037210160026</v>
      </c>
      <c r="JE17" s="350">
        <f t="shared" si="44"/>
        <v>40744.885344350536</v>
      </c>
      <c r="JF17" s="350">
        <f>JF18+JF19+JF20</f>
        <v>19484.883159510005</v>
      </c>
      <c r="JG17" s="350">
        <f t="shared" ref="JG17:JH17" si="50">JG18+JG19+JG20</f>
        <v>20462.427535473966</v>
      </c>
      <c r="JH17" s="350">
        <f t="shared" si="50"/>
        <v>58876.069404484071</v>
      </c>
      <c r="JI17" s="350">
        <f t="shared" si="6"/>
        <v>98823.38009946805</v>
      </c>
      <c r="JJ17" s="393">
        <f t="shared" si="45"/>
        <v>246461.49140704033</v>
      </c>
      <c r="JK17" s="392">
        <v>14777.354468599349</v>
      </c>
      <c r="JL17" s="350">
        <v>23575.859293789999</v>
      </c>
      <c r="JM17" s="350">
        <v>15079.175008430253</v>
      </c>
      <c r="JN17" s="393">
        <v>53432.388770819605</v>
      </c>
      <c r="JO17" s="1284"/>
    </row>
    <row r="18" spans="1:277" ht="36.75" customHeight="1">
      <c r="A18" s="2934" t="s">
        <v>957</v>
      </c>
      <c r="B18" s="2935">
        <v>36.789659900000039</v>
      </c>
      <c r="C18" s="2935">
        <v>17.149999999999999</v>
      </c>
      <c r="D18" s="2935">
        <v>72</v>
      </c>
      <c r="E18" s="2935">
        <v>93.634</v>
      </c>
      <c r="F18" s="2935">
        <v>122.41630000000001</v>
      </c>
      <c r="G18" s="2935">
        <v>58.246600000000001</v>
      </c>
      <c r="H18" s="2935">
        <v>101.5889</v>
      </c>
      <c r="I18" s="2935">
        <v>98.792500000000004</v>
      </c>
      <c r="J18" s="2935">
        <v>64.822400000000002</v>
      </c>
      <c r="K18" s="2935">
        <v>97.826400000000007</v>
      </c>
      <c r="L18" s="2935">
        <v>124.336</v>
      </c>
      <c r="M18" s="2935">
        <v>125.20489999999999</v>
      </c>
      <c r="N18" s="2935">
        <v>73.316599999999994</v>
      </c>
      <c r="O18" s="2935">
        <v>107.1447</v>
      </c>
      <c r="P18" s="2935">
        <v>58.4375</v>
      </c>
      <c r="Q18" s="1285">
        <v>72.279985999999923</v>
      </c>
      <c r="R18" s="1286">
        <v>142.19055199999991</v>
      </c>
      <c r="S18" s="1286">
        <v>1124.3263100000001</v>
      </c>
      <c r="T18" s="2936">
        <v>97.17</v>
      </c>
      <c r="U18" s="1241">
        <v>61.391599999999997</v>
      </c>
      <c r="V18" s="1241"/>
      <c r="W18" s="2936">
        <v>112.37</v>
      </c>
      <c r="X18" s="1254">
        <v>99.142899999999997</v>
      </c>
      <c r="Y18" s="1255">
        <v>96.6297</v>
      </c>
      <c r="Z18" s="1240">
        <v>116.6696</v>
      </c>
      <c r="AA18" s="1244">
        <v>134.9248</v>
      </c>
      <c r="AB18" s="2937">
        <v>96.631100000000004</v>
      </c>
      <c r="AC18" s="2932">
        <v>130.25569999999999</v>
      </c>
      <c r="AD18" s="2932">
        <v>156.9442</v>
      </c>
      <c r="AE18" s="2932">
        <v>74.934399999999997</v>
      </c>
      <c r="AF18" s="2932">
        <v>130.83369999999999</v>
      </c>
      <c r="AG18" s="2932">
        <v>1307.8976</v>
      </c>
      <c r="AH18" s="2932"/>
      <c r="AI18" s="2932">
        <v>89.407435579999813</v>
      </c>
      <c r="AJ18" s="2932">
        <v>72.136811059999744</v>
      </c>
      <c r="AK18" s="2932">
        <v>122.67317471000086</v>
      </c>
      <c r="AL18" s="2932"/>
      <c r="AM18" s="2932"/>
      <c r="AN18" s="2932"/>
      <c r="AO18" s="2932">
        <f t="shared" si="46"/>
        <v>284.21742135000039</v>
      </c>
      <c r="AP18" s="2932">
        <v>192.33230247</v>
      </c>
      <c r="AQ18" s="2932">
        <v>100.24804986000015</v>
      </c>
      <c r="AR18" s="2932">
        <v>221.14518652999959</v>
      </c>
      <c r="AS18" s="2932">
        <f t="shared" si="47"/>
        <v>797.94296021000014</v>
      </c>
      <c r="AT18" s="2932">
        <v>145.16218460000027</v>
      </c>
      <c r="AU18" s="2932">
        <v>124.02713272000011</v>
      </c>
      <c r="AV18" s="2932">
        <v>115.44690241000009</v>
      </c>
      <c r="AW18" s="2932">
        <f>AS18+AT18+AU18+AV18</f>
        <v>1182.5791799400006</v>
      </c>
      <c r="AX18" s="2932">
        <v>297.57198608000016</v>
      </c>
      <c r="AY18" s="2932">
        <v>161.35098752999957</v>
      </c>
      <c r="AZ18" s="2932">
        <v>238.20977820000053</v>
      </c>
      <c r="BA18" s="2932">
        <f t="shared" si="28"/>
        <v>1879.7119317500008</v>
      </c>
      <c r="BB18" s="2932"/>
      <c r="BC18" s="2932">
        <v>376.91170417000001</v>
      </c>
      <c r="BD18" s="2932">
        <v>288.55146700999995</v>
      </c>
      <c r="BE18" s="2932">
        <v>158.63359757999996</v>
      </c>
      <c r="BF18" s="2932">
        <f t="shared" si="9"/>
        <v>824.09676875999992</v>
      </c>
      <c r="BG18" s="2932">
        <v>482.53471819000026</v>
      </c>
      <c r="BH18" s="2932">
        <v>202.8074620699999</v>
      </c>
      <c r="BI18" s="2932">
        <v>195.1259414199998</v>
      </c>
      <c r="BJ18" s="2932">
        <f t="shared" si="10"/>
        <v>880.46812167999997</v>
      </c>
      <c r="BK18" s="2932">
        <f t="shared" si="29"/>
        <v>1704.56489044</v>
      </c>
      <c r="BL18" s="2932">
        <v>309.21979853999989</v>
      </c>
      <c r="BM18" s="2932">
        <v>329.62668855999971</v>
      </c>
      <c r="BN18" s="2932">
        <v>352.11132413000007</v>
      </c>
      <c r="BO18" s="2932">
        <f t="shared" si="11"/>
        <v>990.95781122999972</v>
      </c>
      <c r="BP18" s="2932">
        <f t="shared" si="30"/>
        <v>2695.5227016699996</v>
      </c>
      <c r="BQ18" s="2932">
        <v>366.85840028000018</v>
      </c>
      <c r="BR18" s="2932">
        <v>235.55313847000014</v>
      </c>
      <c r="BS18" s="2932">
        <v>290.50215143000008</v>
      </c>
      <c r="BT18" s="2932">
        <f t="shared" si="12"/>
        <v>892.91369018000046</v>
      </c>
      <c r="BU18" s="2932">
        <f t="shared" si="13"/>
        <v>3588.4363918500003</v>
      </c>
      <c r="BV18" s="2932"/>
      <c r="BW18" s="2932">
        <v>340.05406317000001</v>
      </c>
      <c r="BX18" s="2932">
        <v>351.98003148000038</v>
      </c>
      <c r="BY18" s="2932">
        <v>418.88949233999944</v>
      </c>
      <c r="BZ18" s="2932">
        <f t="shared" si="14"/>
        <v>1110.9235869899999</v>
      </c>
      <c r="CA18" s="2932">
        <v>434.05219507999902</v>
      </c>
      <c r="CB18" s="2932">
        <v>831.7143315000003</v>
      </c>
      <c r="CC18" s="2932">
        <v>346.01024826000025</v>
      </c>
      <c r="CD18" s="2932">
        <f t="shared" si="15"/>
        <v>1611.7767748399995</v>
      </c>
      <c r="CE18" s="2932">
        <v>1157.4203136500009</v>
      </c>
      <c r="CF18" s="2932">
        <v>1920.6633903300012</v>
      </c>
      <c r="CG18" s="2932"/>
      <c r="CH18" s="2931">
        <v>447.63472598999994</v>
      </c>
      <c r="CI18" s="2931">
        <v>573.20549346000007</v>
      </c>
      <c r="CJ18" s="2931">
        <v>518.84657534999985</v>
      </c>
      <c r="CK18" s="2932">
        <f t="shared" si="16"/>
        <v>1539.6867947999999</v>
      </c>
      <c r="CL18" s="2932">
        <v>528.52262663999988</v>
      </c>
      <c r="CM18" s="2931">
        <v>470.52202646999945</v>
      </c>
      <c r="CN18" s="2931">
        <v>468.73399441000026</v>
      </c>
      <c r="CO18" s="2932">
        <f t="shared" si="17"/>
        <v>1467.7786475199996</v>
      </c>
      <c r="CP18" s="2932">
        <v>738.44631317000039</v>
      </c>
      <c r="CQ18" s="2932">
        <v>755.15997050999897</v>
      </c>
      <c r="CR18" s="2932">
        <v>503.58483278000074</v>
      </c>
      <c r="CS18" s="2932">
        <f t="shared" si="18"/>
        <v>1997.1911164600001</v>
      </c>
      <c r="CT18" s="2932">
        <v>778.3572531899996</v>
      </c>
      <c r="CU18" s="2932">
        <v>607.6225728200003</v>
      </c>
      <c r="CV18" s="39">
        <v>684.01146643999959</v>
      </c>
      <c r="CW18" s="2932">
        <f t="shared" si="0"/>
        <v>2069.9912924499995</v>
      </c>
      <c r="CX18" s="1231">
        <v>364.57841031000021</v>
      </c>
      <c r="CY18" s="1231">
        <v>837.6607269299999</v>
      </c>
      <c r="CZ18" s="1231">
        <v>623.65781700999946</v>
      </c>
      <c r="DA18" s="1231">
        <v>1825.8969542499995</v>
      </c>
      <c r="DB18" s="2941">
        <v>531.95612016999905</v>
      </c>
      <c r="DC18" s="2941">
        <v>655.21637372999828</v>
      </c>
      <c r="DD18" s="2939">
        <v>447.71738893000037</v>
      </c>
      <c r="DE18" s="1231">
        <v>1634.8898828299978</v>
      </c>
      <c r="DF18" s="2941">
        <v>1003.6898611900006</v>
      </c>
      <c r="DG18" s="2941">
        <v>1017.37641362</v>
      </c>
      <c r="DH18" s="2939">
        <v>744.67173993000006</v>
      </c>
      <c r="DI18" s="1231">
        <v>2765.7380147400004</v>
      </c>
      <c r="DJ18" s="2941">
        <v>780.5003282699995</v>
      </c>
      <c r="DK18" s="2941">
        <v>666.22815010999886</v>
      </c>
      <c r="DL18" s="2941">
        <v>683.11599544000069</v>
      </c>
      <c r="DM18" s="2941">
        <v>2129.8444738199992</v>
      </c>
      <c r="DN18" s="2941">
        <v>890.94509283999992</v>
      </c>
      <c r="DO18" s="2941">
        <v>678.06320037000012</v>
      </c>
      <c r="DP18" s="2941">
        <v>710.53274209000165</v>
      </c>
      <c r="DQ18" s="2941">
        <v>2279.5410353000016</v>
      </c>
      <c r="DR18" s="2941">
        <v>685.90553288999945</v>
      </c>
      <c r="DS18" s="2941">
        <v>1100.354456129998</v>
      </c>
      <c r="DT18" s="2941">
        <v>1227.62869037</v>
      </c>
      <c r="DU18" s="2941">
        <v>3013.8886793899974</v>
      </c>
      <c r="DV18" s="2941">
        <v>1063.6728565099984</v>
      </c>
      <c r="DW18" s="2941">
        <v>538.09959127000002</v>
      </c>
      <c r="DX18" s="2941">
        <v>553.14570368000102</v>
      </c>
      <c r="DY18" s="2941">
        <v>2154.9181514599995</v>
      </c>
      <c r="DZ18" s="2941">
        <v>1291.0659714400024</v>
      </c>
      <c r="EA18" s="2941">
        <v>963.57225543000175</v>
      </c>
      <c r="EB18" s="2941">
        <v>1220.7555479499999</v>
      </c>
      <c r="EC18" s="2941">
        <v>3475.3937748200042</v>
      </c>
      <c r="ED18" s="2941">
        <v>10923.741640970004</v>
      </c>
      <c r="EE18" s="1257">
        <v>1106.1161461300001</v>
      </c>
      <c r="EF18" s="2941">
        <v>258.61854636999999</v>
      </c>
      <c r="EG18" s="2941">
        <v>578.55374117000008</v>
      </c>
      <c r="EH18" s="2941">
        <v>1943.2884336699999</v>
      </c>
      <c r="EI18" s="2941">
        <v>1341.4945977499999</v>
      </c>
      <c r="EJ18" s="2941">
        <v>1242.8273802399999</v>
      </c>
      <c r="EK18" s="2941">
        <v>589.33446250999998</v>
      </c>
      <c r="EL18" s="2941">
        <v>3173.6564404999995</v>
      </c>
      <c r="EM18" s="2941">
        <v>1565.4970027700001</v>
      </c>
      <c r="EN18" s="2941">
        <v>639.83640961999913</v>
      </c>
      <c r="EO18" s="2941">
        <v>937.01742234000005</v>
      </c>
      <c r="EP18" s="2941">
        <v>3142.3508347299994</v>
      </c>
      <c r="EQ18" s="2941">
        <v>1475.5866198199988</v>
      </c>
      <c r="ER18" s="2941">
        <v>1194.8517710799986</v>
      </c>
      <c r="ES18" s="2941">
        <v>1468.4465418499988</v>
      </c>
      <c r="ET18" s="2941">
        <v>4138.8849327499956</v>
      </c>
      <c r="EU18" s="1248">
        <v>12398.180641649995</v>
      </c>
      <c r="EV18" s="1257">
        <v>1343.9397280800008</v>
      </c>
      <c r="EW18" s="2941">
        <v>452.00743933000041</v>
      </c>
      <c r="EX18" s="2941">
        <v>1289.2210064000003</v>
      </c>
      <c r="EY18" s="2941">
        <v>3085.1681738100015</v>
      </c>
      <c r="EZ18" s="2941">
        <v>1725.7361356899999</v>
      </c>
      <c r="FA18" s="2941">
        <v>1547.1121641</v>
      </c>
      <c r="FB18" s="2941">
        <v>681.13389160000156</v>
      </c>
      <c r="FC18" s="2941">
        <v>3953.9821913900014</v>
      </c>
      <c r="FD18" s="2941">
        <v>2091.4931002699996</v>
      </c>
      <c r="FE18" s="2941">
        <v>800.70636880000313</v>
      </c>
      <c r="FF18" s="2941">
        <v>1982.9011844400018</v>
      </c>
      <c r="FG18" s="2941">
        <v>4875.1006535100041</v>
      </c>
      <c r="FH18" s="2941">
        <v>646.31643289999658</v>
      </c>
      <c r="FI18" s="2941">
        <v>1400.7404906300007</v>
      </c>
      <c r="FJ18" s="2941">
        <v>1187.6096318900027</v>
      </c>
      <c r="FK18" s="2941">
        <v>3234.6665554199999</v>
      </c>
      <c r="FL18" s="1248">
        <v>15148.917574130006</v>
      </c>
      <c r="FM18" s="1257">
        <v>2209.10406534</v>
      </c>
      <c r="FN18" s="2941">
        <v>1097.1693698299998</v>
      </c>
      <c r="FO18" s="2941">
        <v>1943.6834589199996</v>
      </c>
      <c r="FP18" s="1268">
        <v>5249.9568940899999</v>
      </c>
      <c r="FQ18" s="1268">
        <v>848.58911693999994</v>
      </c>
      <c r="FR18" s="1268">
        <v>1603.0344494600001</v>
      </c>
      <c r="FS18" s="1268">
        <v>1407.0394866500001</v>
      </c>
      <c r="FT18" s="1268">
        <v>3858.6630530500001</v>
      </c>
      <c r="FU18" s="1268">
        <v>1820.6649386700019</v>
      </c>
      <c r="FV18" s="1268">
        <v>1572.81650098</v>
      </c>
      <c r="FW18" s="1268">
        <v>1790.7573311900012</v>
      </c>
      <c r="FX18" s="329">
        <v>5184.2387708400029</v>
      </c>
      <c r="FY18" s="329">
        <v>828.5591311099995</v>
      </c>
      <c r="FZ18" s="329">
        <v>2000.14493481</v>
      </c>
      <c r="GA18" s="329">
        <v>1237.2539886899999</v>
      </c>
      <c r="GB18" s="329">
        <v>4065.9580546099992</v>
      </c>
      <c r="GC18" s="401">
        <v>18358.816772589998</v>
      </c>
      <c r="GD18" s="400">
        <v>2063.940198830001</v>
      </c>
      <c r="GE18" s="329">
        <v>1710.3423203799985</v>
      </c>
      <c r="GF18" s="329">
        <v>2931.1492596700041</v>
      </c>
      <c r="GG18" s="329">
        <f t="shared" si="39"/>
        <v>6705.4317788800035</v>
      </c>
      <c r="GH18" s="329">
        <v>1496.3151290000001</v>
      </c>
      <c r="GI18" s="329">
        <v>2098.7954426699998</v>
      </c>
      <c r="GJ18" s="329">
        <v>1586.72235105</v>
      </c>
      <c r="GK18" s="329">
        <f t="shared" si="31"/>
        <v>5181.8329227200002</v>
      </c>
      <c r="GL18" s="329">
        <v>3155.0751162800002</v>
      </c>
      <c r="GM18" s="329">
        <v>2257.5050250400009</v>
      </c>
      <c r="GN18" s="329">
        <v>3276.0950144799999</v>
      </c>
      <c r="GO18" s="329">
        <f t="shared" si="19"/>
        <v>8688.6751557999996</v>
      </c>
      <c r="GP18" s="329">
        <v>1404.8007124999999</v>
      </c>
      <c r="GQ18" s="329">
        <v>2626.7908658599999</v>
      </c>
      <c r="GR18" s="329">
        <v>1814.5002252699956</v>
      </c>
      <c r="GS18" s="329">
        <f t="shared" si="20"/>
        <v>5846.0918036299954</v>
      </c>
      <c r="GT18" s="393">
        <f t="shared" si="21"/>
        <v>26422.03166103</v>
      </c>
      <c r="GU18" s="400">
        <v>3467.7633609000004</v>
      </c>
      <c r="GV18" s="329">
        <v>2346.0925197800002</v>
      </c>
      <c r="GW18" s="329">
        <v>3315.9655401499999</v>
      </c>
      <c r="GX18" s="329">
        <f t="shared" si="32"/>
        <v>9129.8214208300014</v>
      </c>
      <c r="GY18" s="329">
        <v>1495.92726244</v>
      </c>
      <c r="GZ18" s="329">
        <v>3055.7675803399998</v>
      </c>
      <c r="HA18" s="329">
        <v>2180.3580699499998</v>
      </c>
      <c r="HB18" s="329">
        <f t="shared" si="33"/>
        <v>6732.0529127299997</v>
      </c>
      <c r="HC18" s="329">
        <v>2668.9731649900004</v>
      </c>
      <c r="HD18" s="329">
        <v>2890.6698476900001</v>
      </c>
      <c r="HE18" s="329">
        <v>3632.4092787499999</v>
      </c>
      <c r="HF18" s="329">
        <f t="shared" si="34"/>
        <v>9192.05229143</v>
      </c>
      <c r="HG18" s="329">
        <v>1959.6887418800002</v>
      </c>
      <c r="HH18" s="329">
        <v>3686.18278302</v>
      </c>
      <c r="HI18" s="329">
        <v>3181.6475754900002</v>
      </c>
      <c r="HJ18" s="329">
        <f t="shared" si="35"/>
        <v>8827.5191003899999</v>
      </c>
      <c r="HK18" s="401">
        <v>33881.445725379999</v>
      </c>
      <c r="HL18" s="400">
        <v>3574.3945267199992</v>
      </c>
      <c r="HM18" s="329">
        <v>982.02551472999198</v>
      </c>
      <c r="HN18" s="329">
        <v>1286.7829343000001</v>
      </c>
      <c r="HO18" s="329">
        <f t="shared" si="36"/>
        <v>5843.2029757499913</v>
      </c>
      <c r="HP18" s="329">
        <v>667.2063211300075</v>
      </c>
      <c r="HQ18" s="329">
        <v>2329.8553583100029</v>
      </c>
      <c r="HR18" s="329">
        <v>953.23818027000129</v>
      </c>
      <c r="HS18" s="329">
        <f t="shared" si="37"/>
        <v>3950.2998597100113</v>
      </c>
      <c r="HT18" s="329">
        <v>984.73256865000008</v>
      </c>
      <c r="HU18" s="329">
        <v>3342.4623098399998</v>
      </c>
      <c r="HV18" s="329">
        <v>4134.5130314600001</v>
      </c>
      <c r="HW18" s="329">
        <f t="shared" si="38"/>
        <v>8461.7079099500006</v>
      </c>
      <c r="HX18" s="329">
        <v>905.70321650999006</v>
      </c>
      <c r="HY18" s="329">
        <v>981.34382951001078</v>
      </c>
      <c r="HZ18" s="329">
        <v>2049.5939752199997</v>
      </c>
      <c r="IA18" s="329">
        <f t="shared" si="22"/>
        <v>3936.6410212400006</v>
      </c>
      <c r="IB18" s="329">
        <f t="shared" si="23"/>
        <v>22191.851766650005</v>
      </c>
      <c r="IC18" s="1251">
        <v>1368.55670920999</v>
      </c>
      <c r="ID18" s="329">
        <v>9112.2083777600001</v>
      </c>
      <c r="IE18" s="329">
        <v>1854.19560572</v>
      </c>
      <c r="IF18" s="329">
        <f t="shared" si="24"/>
        <v>12334.960692689991</v>
      </c>
      <c r="IG18" s="329">
        <v>1395.7314206399999</v>
      </c>
      <c r="IH18" s="329">
        <v>1271.2788766399999</v>
      </c>
      <c r="II18" s="329">
        <v>1467.8170801700001</v>
      </c>
      <c r="IJ18" s="329">
        <f t="shared" si="25"/>
        <v>4134.8273774499994</v>
      </c>
      <c r="IK18" s="329">
        <v>1863.0792997999999</v>
      </c>
      <c r="IL18" s="329">
        <v>11133.814957550001</v>
      </c>
      <c r="IM18" s="329">
        <v>2335.9281218699962</v>
      </c>
      <c r="IN18" s="329">
        <v>15332.822379219995</v>
      </c>
      <c r="IO18" s="329">
        <v>1224.9709458499999</v>
      </c>
      <c r="IP18" s="329">
        <v>2155.5234127099998</v>
      </c>
      <c r="IQ18" s="329">
        <v>3029.9242842800004</v>
      </c>
      <c r="IR18" s="329">
        <v>6410.4186428399998</v>
      </c>
      <c r="IS18" s="1252">
        <v>40336.375781149982</v>
      </c>
      <c r="IT18" s="1251">
        <v>2181.4970515800001</v>
      </c>
      <c r="IU18" s="329">
        <v>10103.910941980001</v>
      </c>
      <c r="IV18" s="329">
        <v>3004.6927896699999</v>
      </c>
      <c r="IW18" s="329">
        <f t="shared" si="42"/>
        <v>15290.10078323</v>
      </c>
      <c r="IX18" s="329">
        <v>2296.5369639300002</v>
      </c>
      <c r="IY18" s="329">
        <v>1968.97323317</v>
      </c>
      <c r="IZ18" s="329">
        <v>1807.0761755999999</v>
      </c>
      <c r="JA18" s="329">
        <f t="shared" si="43"/>
        <v>6072.5863727000005</v>
      </c>
      <c r="JB18" s="329">
        <v>1596.1520805800001</v>
      </c>
      <c r="JC18" s="329">
        <v>11537.817187440001</v>
      </c>
      <c r="JD18" s="329">
        <v>2049.1162265500102</v>
      </c>
      <c r="JE18" s="329">
        <f t="shared" si="44"/>
        <v>15183.085494570012</v>
      </c>
      <c r="JF18" s="329">
        <v>1310.6828120200039</v>
      </c>
      <c r="JG18" s="329">
        <v>1944.7487285899967</v>
      </c>
      <c r="JH18" s="329">
        <v>1516.47429584</v>
      </c>
      <c r="JI18" s="329">
        <f t="shared" si="6"/>
        <v>4771.9058364500006</v>
      </c>
      <c r="JJ18" s="401">
        <f t="shared" si="45"/>
        <v>41317.678486950019</v>
      </c>
      <c r="JK18" s="400">
        <v>2518.563798399985</v>
      </c>
      <c r="JL18" s="329">
        <v>12724.352344110001</v>
      </c>
      <c r="JM18" s="329">
        <v>1668.2544045</v>
      </c>
      <c r="JN18" s="401">
        <v>16911.170547009984</v>
      </c>
      <c r="JO18" s="1253"/>
      <c r="JP18" s="1253"/>
      <c r="JQ18" s="1253"/>
    </row>
    <row r="19" spans="1:277" ht="36.75" customHeight="1" thickBot="1">
      <c r="A19" s="2934" t="s">
        <v>958</v>
      </c>
      <c r="B19" s="2935">
        <v>5.4462549999999998</v>
      </c>
      <c r="C19" s="2935">
        <v>17.149999999999999</v>
      </c>
      <c r="D19" s="2935">
        <v>4.0999999999999996</v>
      </c>
      <c r="E19" s="2935">
        <v>7.8395999999999999</v>
      </c>
      <c r="F19" s="2935">
        <v>10.631</v>
      </c>
      <c r="G19" s="2935">
        <v>9.2446000000000002</v>
      </c>
      <c r="H19" s="2935">
        <v>37.752699999999997</v>
      </c>
      <c r="I19" s="2935">
        <v>7.2762000000000002</v>
      </c>
      <c r="J19" s="2935">
        <v>58.897199999999998</v>
      </c>
      <c r="K19" s="2935">
        <v>19.1004</v>
      </c>
      <c r="L19" s="2935">
        <v>10.4693</v>
      </c>
      <c r="M19" s="2935">
        <v>5.6326999999999998</v>
      </c>
      <c r="N19" s="2935">
        <v>7.3095999999999997</v>
      </c>
      <c r="O19" s="2935">
        <v>11.545500000000001</v>
      </c>
      <c r="P19" s="2935">
        <v>54.1342</v>
      </c>
      <c r="Q19" s="1285">
        <v>20.919746789999994</v>
      </c>
      <c r="R19" s="1286">
        <v>13.552842600000002</v>
      </c>
      <c r="S19" s="1287">
        <v>256.05236369000005</v>
      </c>
      <c r="T19" s="1288">
        <v>14.6553</v>
      </c>
      <c r="U19" s="1289">
        <v>7.7830000000000004</v>
      </c>
      <c r="V19" s="1289"/>
      <c r="W19" s="1288">
        <v>18.928000000000001</v>
      </c>
      <c r="X19" s="1290">
        <v>56.976599999999998</v>
      </c>
      <c r="Y19" s="1291">
        <v>19.538599999999999</v>
      </c>
      <c r="Z19" s="1292">
        <v>14.1648</v>
      </c>
      <c r="AA19" s="1293">
        <v>9.4353999999999996</v>
      </c>
      <c r="AB19" s="1294">
        <v>11.4657</v>
      </c>
      <c r="AC19" s="1295">
        <v>14.3162</v>
      </c>
      <c r="AD19" s="1295">
        <v>61.554699999999997</v>
      </c>
      <c r="AE19" s="1295">
        <v>22.014900000000001</v>
      </c>
      <c r="AF19" s="1295">
        <v>4.1017000000000001</v>
      </c>
      <c r="AG19" s="2932">
        <v>249.9349</v>
      </c>
      <c r="AH19" s="2932"/>
      <c r="AI19" s="2932">
        <v>24.589984849999993</v>
      </c>
      <c r="AJ19" s="2932">
        <v>13.512924590000001</v>
      </c>
      <c r="AK19" s="2932">
        <v>13.532904649999999</v>
      </c>
      <c r="AL19" s="2932"/>
      <c r="AM19" s="2932"/>
      <c r="AN19" s="2932"/>
      <c r="AO19" s="2932">
        <f t="shared" si="46"/>
        <v>51.635814089999997</v>
      </c>
      <c r="AP19" s="2932">
        <v>69.737068050000033</v>
      </c>
      <c r="AQ19" s="2932">
        <v>55.620253669999997</v>
      </c>
      <c r="AR19" s="2932">
        <v>32.969590850000003</v>
      </c>
      <c r="AS19" s="2932">
        <f t="shared" si="47"/>
        <v>209.96272666000002</v>
      </c>
      <c r="AT19" s="2932">
        <v>48.651569670000008</v>
      </c>
      <c r="AU19" s="2932">
        <v>41.971365179999999</v>
      </c>
      <c r="AV19" s="2932">
        <v>73.202336069999987</v>
      </c>
      <c r="AW19" s="2932">
        <f t="shared" si="8"/>
        <v>373.78799758000002</v>
      </c>
      <c r="AX19" s="2932">
        <v>78.352373209999996</v>
      </c>
      <c r="AY19" s="2932">
        <v>55.431986840000008</v>
      </c>
      <c r="AZ19" s="2932">
        <v>48.868642390000005</v>
      </c>
      <c r="BA19" s="2932">
        <f t="shared" si="28"/>
        <v>556.44100002000005</v>
      </c>
      <c r="BB19" s="2932"/>
      <c r="BC19" s="2932">
        <v>13.161363960000001</v>
      </c>
      <c r="BD19" s="2932">
        <v>44.260715199999993</v>
      </c>
      <c r="BE19" s="2932">
        <v>11.7358943</v>
      </c>
      <c r="BF19" s="2932">
        <f t="shared" si="9"/>
        <v>69.157973459999994</v>
      </c>
      <c r="BG19" s="2932">
        <v>99.048847189999904</v>
      </c>
      <c r="BH19" s="2932">
        <v>99.069599909999994</v>
      </c>
      <c r="BI19" s="2932">
        <v>9.7507675500000044</v>
      </c>
      <c r="BJ19" s="2932">
        <f t="shared" si="10"/>
        <v>207.86921464999992</v>
      </c>
      <c r="BK19" s="2932">
        <f t="shared" si="29"/>
        <v>277.02718810999988</v>
      </c>
      <c r="BL19" s="2932">
        <v>83.764755159999964</v>
      </c>
      <c r="BM19" s="2932">
        <v>59.792264019999998</v>
      </c>
      <c r="BN19" s="2932">
        <v>16.561316959999999</v>
      </c>
      <c r="BO19" s="2932">
        <f t="shared" si="11"/>
        <v>160.11833613999997</v>
      </c>
      <c r="BP19" s="2932">
        <f t="shared" si="30"/>
        <v>437.14552424999982</v>
      </c>
      <c r="BQ19" s="2932">
        <v>53.175425550000028</v>
      </c>
      <c r="BR19" s="2932">
        <v>68.481677859999991</v>
      </c>
      <c r="BS19" s="2932">
        <v>45.303965680000005</v>
      </c>
      <c r="BT19" s="2932">
        <f t="shared" si="12"/>
        <v>166.96106909000002</v>
      </c>
      <c r="BU19" s="2932">
        <f t="shared" si="13"/>
        <v>604.1065933399999</v>
      </c>
      <c r="BV19" s="2932"/>
      <c r="BW19" s="2932">
        <v>60.343148930000005</v>
      </c>
      <c r="BX19" s="2932">
        <v>155.68530278</v>
      </c>
      <c r="BY19" s="2932">
        <v>45.112263250000005</v>
      </c>
      <c r="BZ19" s="2932">
        <f t="shared" si="14"/>
        <v>261.14071496000003</v>
      </c>
      <c r="CA19" s="2932">
        <v>100.22180975000002</v>
      </c>
      <c r="CB19" s="2932">
        <v>42.81270052</v>
      </c>
      <c r="CC19" s="2932">
        <v>43.357263380000006</v>
      </c>
      <c r="CD19" s="2932">
        <f t="shared" si="15"/>
        <v>186.39177365000003</v>
      </c>
      <c r="CE19" s="2932">
        <v>39.818438520000001</v>
      </c>
      <c r="CF19" s="2932">
        <v>248.62726716</v>
      </c>
      <c r="CG19" s="2932"/>
      <c r="CH19" s="2932">
        <v>182.59292746999992</v>
      </c>
      <c r="CI19" s="2932">
        <v>158.28090454000005</v>
      </c>
      <c r="CJ19" s="2932">
        <v>65.684108719999998</v>
      </c>
      <c r="CK19" s="2932">
        <f t="shared" si="16"/>
        <v>406.55794072999998</v>
      </c>
      <c r="CL19" s="2932">
        <v>244.82559873999998</v>
      </c>
      <c r="CM19" s="2932">
        <v>43.854765140000005</v>
      </c>
      <c r="CN19" s="2932">
        <v>55.097159600000019</v>
      </c>
      <c r="CO19" s="2932">
        <f t="shared" si="17"/>
        <v>343.77752347999996</v>
      </c>
      <c r="CP19" s="2932">
        <v>259.19672347000005</v>
      </c>
      <c r="CQ19" s="2932">
        <v>228.95653251999997</v>
      </c>
      <c r="CR19" s="2932">
        <v>40.287728510000022</v>
      </c>
      <c r="CS19" s="2932">
        <f>CP19+CQ19+CR19</f>
        <v>528.44098450000001</v>
      </c>
      <c r="CT19" s="2932">
        <v>293.15959583</v>
      </c>
      <c r="CU19" s="2932">
        <v>72.622413289999997</v>
      </c>
      <c r="CV19" s="39">
        <v>117.56156953999999</v>
      </c>
      <c r="CW19" s="2932">
        <f t="shared" si="0"/>
        <v>483.34357865999999</v>
      </c>
      <c r="CX19" s="1231">
        <v>251.19986815999999</v>
      </c>
      <c r="CY19" s="1231">
        <v>220.53362690000003</v>
      </c>
      <c r="CZ19" s="1231">
        <v>79.222316279999987</v>
      </c>
      <c r="DA19" s="1231">
        <v>550.95581133999997</v>
      </c>
      <c r="DB19" s="2941">
        <v>342.89968470999997</v>
      </c>
      <c r="DC19" s="2941">
        <v>64.40424062000001</v>
      </c>
      <c r="DD19" s="2939">
        <v>102.29570421</v>
      </c>
      <c r="DE19" s="1231">
        <v>509.59962953999997</v>
      </c>
      <c r="DF19" s="2941">
        <v>325.13012120000002</v>
      </c>
      <c r="DG19" s="2941">
        <v>192.33631675000001</v>
      </c>
      <c r="DH19" s="2939">
        <v>72.994855880000003</v>
      </c>
      <c r="DI19" s="1231">
        <v>590.46129382999993</v>
      </c>
      <c r="DJ19" s="2941">
        <v>320.93848762999994</v>
      </c>
      <c r="DK19" s="2941">
        <v>75.317418319999973</v>
      </c>
      <c r="DL19" s="2941">
        <v>175.80242329000001</v>
      </c>
      <c r="DM19" s="2941">
        <v>572.05832923999992</v>
      </c>
      <c r="DN19" s="2941">
        <v>316.35587642000013</v>
      </c>
      <c r="DO19" s="2941">
        <v>196.42985247999997</v>
      </c>
      <c r="DP19" s="2941">
        <v>222.98685884999995</v>
      </c>
      <c r="DQ19" s="2941">
        <v>735.77258775000007</v>
      </c>
      <c r="DR19" s="2941">
        <v>353.13611292000007</v>
      </c>
      <c r="DS19" s="2941">
        <v>76.71726412000001</v>
      </c>
      <c r="DT19" s="2941">
        <v>183.95786470000002</v>
      </c>
      <c r="DU19" s="2941">
        <v>613.81124174000013</v>
      </c>
      <c r="DV19" s="2941">
        <v>341.04090688000002</v>
      </c>
      <c r="DW19" s="2941">
        <v>238.51349116</v>
      </c>
      <c r="DX19" s="2941">
        <v>209.91112828999999</v>
      </c>
      <c r="DY19" s="2941">
        <v>789.46552632999999</v>
      </c>
      <c r="DZ19" s="2941">
        <v>72.734433940000031</v>
      </c>
      <c r="EA19" s="2941">
        <v>65.091646729999979</v>
      </c>
      <c r="EB19" s="2941">
        <v>255.78352674000001</v>
      </c>
      <c r="EC19" s="2941">
        <v>393.53751337000006</v>
      </c>
      <c r="ED19" s="2941">
        <v>2532.58686919</v>
      </c>
      <c r="EE19" s="1257">
        <v>307.97070481999998</v>
      </c>
      <c r="EF19" s="2941">
        <v>250.70551761999999</v>
      </c>
      <c r="EG19" s="2941">
        <v>200.31964674</v>
      </c>
      <c r="EH19" s="2941">
        <v>758.99586917999989</v>
      </c>
      <c r="EI19" s="2941">
        <v>303.28229044999995</v>
      </c>
      <c r="EJ19" s="2941">
        <v>188.96937729000001</v>
      </c>
      <c r="EK19" s="2941">
        <v>128.99616426999998</v>
      </c>
      <c r="EL19" s="2941">
        <v>621.24783200999991</v>
      </c>
      <c r="EM19" s="2941">
        <v>326.42304194999997</v>
      </c>
      <c r="EN19" s="2941">
        <v>234.83757746000001</v>
      </c>
      <c r="EO19" s="2941">
        <v>254.65023436000001</v>
      </c>
      <c r="EP19" s="2941">
        <v>815.91085377000002</v>
      </c>
      <c r="EQ19" s="2941">
        <v>380.00018326000003</v>
      </c>
      <c r="ER19" s="2941">
        <v>301.16205501000002</v>
      </c>
      <c r="ES19" s="2941">
        <v>454.90173651000003</v>
      </c>
      <c r="ET19" s="2941">
        <v>1136.0639747800001</v>
      </c>
      <c r="EU19" s="1248">
        <v>3332.2185297400001</v>
      </c>
      <c r="EV19" s="1257">
        <v>64.672650239999896</v>
      </c>
      <c r="EW19" s="2941">
        <v>519.21136706000004</v>
      </c>
      <c r="EX19" s="2941">
        <v>78.481375589999999</v>
      </c>
      <c r="EY19" s="2941">
        <v>662.36539288999995</v>
      </c>
      <c r="EZ19" s="2941">
        <v>403.31384200000002</v>
      </c>
      <c r="FA19" s="2941">
        <v>325.21382266000001</v>
      </c>
      <c r="FB19" s="2941">
        <v>348.73644854999992</v>
      </c>
      <c r="FC19" s="2941">
        <v>1077.2641132099998</v>
      </c>
      <c r="FD19" s="2941">
        <v>422.89650413000004</v>
      </c>
      <c r="FE19" s="2941">
        <v>228.47648874999999</v>
      </c>
      <c r="FF19" s="2941">
        <v>399.73567972000001</v>
      </c>
      <c r="FG19" s="2941">
        <v>1051.1086726000001</v>
      </c>
      <c r="FH19" s="2941">
        <v>757.52855721000003</v>
      </c>
      <c r="FI19" s="2941">
        <v>469.68661531999999</v>
      </c>
      <c r="FJ19" s="2941">
        <v>541.83451927999999</v>
      </c>
      <c r="FK19" s="2941">
        <v>1769.0496918100002</v>
      </c>
      <c r="FL19" s="1248">
        <v>4559.7878705100011</v>
      </c>
      <c r="FM19" s="1257">
        <v>596.04134415999999</v>
      </c>
      <c r="FN19" s="2941">
        <v>184.58459382999993</v>
      </c>
      <c r="FO19" s="2941">
        <v>368.95870708999996</v>
      </c>
      <c r="FP19" s="1268">
        <v>1149.58464508</v>
      </c>
      <c r="FQ19" s="1268">
        <v>784.26249169999994</v>
      </c>
      <c r="FR19" s="1268">
        <v>604.20441020999999</v>
      </c>
      <c r="FS19" s="1268">
        <v>382.00642013000004</v>
      </c>
      <c r="FT19" s="1268">
        <v>1770.4733220400001</v>
      </c>
      <c r="FU19" s="1268">
        <v>330.76893840999998</v>
      </c>
      <c r="FV19" s="1268">
        <v>655.78525337000008</v>
      </c>
      <c r="FW19" s="1268">
        <v>642.76985329000001</v>
      </c>
      <c r="FX19" s="329">
        <v>1629.32404507</v>
      </c>
      <c r="FY19" s="329">
        <v>728.75393962999999</v>
      </c>
      <c r="FZ19" s="329">
        <v>500.32946644999998</v>
      </c>
      <c r="GA19" s="329">
        <v>468.72648112000002</v>
      </c>
      <c r="GB19" s="329">
        <v>1697.8098872</v>
      </c>
      <c r="GC19" s="401">
        <v>6247.191899389999</v>
      </c>
      <c r="GD19" s="400">
        <v>286.51078999999999</v>
      </c>
      <c r="GE19" s="329">
        <v>631.29214000000002</v>
      </c>
      <c r="GF19" s="329">
        <v>643.24136999999996</v>
      </c>
      <c r="GG19" s="329">
        <f t="shared" si="39"/>
        <v>1561.0443</v>
      </c>
      <c r="GH19" s="329">
        <v>731.01730000000009</v>
      </c>
      <c r="GI19" s="329">
        <v>474.36343823000004</v>
      </c>
      <c r="GJ19" s="329">
        <v>367.37015778</v>
      </c>
      <c r="GK19" s="329">
        <f t="shared" si="31"/>
        <v>1572.7508960100001</v>
      </c>
      <c r="GL19" s="329">
        <v>415.15111026</v>
      </c>
      <c r="GM19" s="329">
        <v>649.67749150999998</v>
      </c>
      <c r="GN19" s="329">
        <v>590.62543289999996</v>
      </c>
      <c r="GO19" s="329">
        <f t="shared" si="19"/>
        <v>1655.4540346700001</v>
      </c>
      <c r="GP19" s="329">
        <v>1203.027374</v>
      </c>
      <c r="GQ19" s="329">
        <v>669.17907571000001</v>
      </c>
      <c r="GR19" s="329">
        <v>439.09837922999992</v>
      </c>
      <c r="GS19" s="329">
        <f t="shared" si="20"/>
        <v>2311.3048289399999</v>
      </c>
      <c r="GT19" s="393">
        <f t="shared" si="21"/>
        <v>7100.554059619999</v>
      </c>
      <c r="GU19" s="400">
        <v>338.57081830999999</v>
      </c>
      <c r="GV19" s="329">
        <v>714.01798364999991</v>
      </c>
      <c r="GW19" s="329">
        <v>744.08904546000008</v>
      </c>
      <c r="GX19" s="329">
        <f t="shared" si="32"/>
        <v>1796.67784742</v>
      </c>
      <c r="GY19" s="329">
        <v>1486.9316832900001</v>
      </c>
      <c r="GZ19" s="329">
        <v>880.31422392000002</v>
      </c>
      <c r="HA19" s="329">
        <v>446.85603746000004</v>
      </c>
      <c r="HB19" s="329">
        <f t="shared" si="33"/>
        <v>2814.1019446700002</v>
      </c>
      <c r="HC19" s="329">
        <v>409.57441186</v>
      </c>
      <c r="HD19" s="329">
        <v>1033.9994795499999</v>
      </c>
      <c r="HE19" s="329">
        <v>928.43041611000012</v>
      </c>
      <c r="HF19" s="329">
        <f t="shared" si="34"/>
        <v>2372.0043075200001</v>
      </c>
      <c r="HG19" s="329">
        <v>2045.01998871</v>
      </c>
      <c r="HH19" s="329">
        <v>1850.7401181200005</v>
      </c>
      <c r="HI19" s="329">
        <v>700.98154554999985</v>
      </c>
      <c r="HJ19" s="329">
        <f t="shared" si="35"/>
        <v>4596.7416523800002</v>
      </c>
      <c r="HK19" s="401">
        <v>11579.525751990001</v>
      </c>
      <c r="HL19" s="400">
        <v>45.654568809999994</v>
      </c>
      <c r="HM19" s="329">
        <v>92.065255680000007</v>
      </c>
      <c r="HN19" s="329">
        <v>111.63956193999999</v>
      </c>
      <c r="HO19" s="329">
        <f t="shared" si="36"/>
        <v>249.35938643</v>
      </c>
      <c r="HP19" s="329">
        <v>75.871851910000004</v>
      </c>
      <c r="HQ19" s="329">
        <v>307.32183705000006</v>
      </c>
      <c r="HR19" s="329">
        <v>109.90930460000001</v>
      </c>
      <c r="HS19" s="329">
        <f t="shared" si="37"/>
        <v>493.10299356000007</v>
      </c>
      <c r="HT19" s="329">
        <v>492.79735126999998</v>
      </c>
      <c r="HU19" s="329">
        <v>4.6609109799999997</v>
      </c>
      <c r="HV19" s="329">
        <v>104.23533313000003</v>
      </c>
      <c r="HW19" s="329">
        <f t="shared" si="38"/>
        <v>601.69359538000003</v>
      </c>
      <c r="HX19" s="329">
        <v>194.02939206000002</v>
      </c>
      <c r="HY19" s="329">
        <v>201.50351351999998</v>
      </c>
      <c r="HZ19" s="329">
        <v>34.432049660000004</v>
      </c>
      <c r="IA19" s="329">
        <f t="shared" si="22"/>
        <v>429.96495524000005</v>
      </c>
      <c r="IB19" s="329">
        <f t="shared" si="23"/>
        <v>1774.1209306100004</v>
      </c>
      <c r="IC19" s="1251">
        <v>83.377816170000031</v>
      </c>
      <c r="ID19" s="329">
        <v>63.400364579999994</v>
      </c>
      <c r="IE19" s="329">
        <v>61.604984840000014</v>
      </c>
      <c r="IF19" s="329">
        <f t="shared" si="24"/>
        <v>208.38316559000003</v>
      </c>
      <c r="IG19" s="329">
        <v>121.36887507000003</v>
      </c>
      <c r="IH19" s="329">
        <v>132.13120465</v>
      </c>
      <c r="II19" s="329">
        <v>115.71958326999997</v>
      </c>
      <c r="IJ19" s="329">
        <f t="shared" si="25"/>
        <v>369.21966298999996</v>
      </c>
      <c r="IK19" s="329">
        <v>78.230060699999996</v>
      </c>
      <c r="IL19" s="329">
        <v>49.170826629999993</v>
      </c>
      <c r="IM19" s="329">
        <v>144.67045514</v>
      </c>
      <c r="IN19" s="329">
        <v>272.07134247000005</v>
      </c>
      <c r="IO19" s="329">
        <v>2987.11430294</v>
      </c>
      <c r="IP19" s="329">
        <v>325.82795159999995</v>
      </c>
      <c r="IQ19" s="329">
        <v>289.13914161999998</v>
      </c>
      <c r="IR19" s="329">
        <v>3602.0813961599997</v>
      </c>
      <c r="IS19" s="1252">
        <v>4451.7555672099998</v>
      </c>
      <c r="IT19" s="1251">
        <v>2917.5786433699996</v>
      </c>
      <c r="IU19" s="329">
        <v>110.33430143999999</v>
      </c>
      <c r="IV19" s="329">
        <v>82.587159659999983</v>
      </c>
      <c r="IW19" s="329">
        <f t="shared" si="42"/>
        <v>3110.5001044699993</v>
      </c>
      <c r="IX19" s="329">
        <v>263.12605001000003</v>
      </c>
      <c r="IY19" s="329">
        <v>343.57433897999999</v>
      </c>
      <c r="IZ19" s="329">
        <v>45.89485389</v>
      </c>
      <c r="JA19" s="329">
        <f t="shared" si="43"/>
        <v>652.59524288</v>
      </c>
      <c r="JB19" s="329">
        <v>1993.4977168299997</v>
      </c>
      <c r="JC19" s="329">
        <v>64.961676099999991</v>
      </c>
      <c r="JD19" s="329">
        <v>101.54971152000002</v>
      </c>
      <c r="JE19" s="329">
        <f t="shared" si="44"/>
        <v>2160.00910445</v>
      </c>
      <c r="JF19" s="329">
        <v>330.24584749000002</v>
      </c>
      <c r="JG19" s="329">
        <v>175.51171117000001</v>
      </c>
      <c r="JH19" s="329">
        <v>2145.8771576600002</v>
      </c>
      <c r="JI19" s="329">
        <f t="shared" si="6"/>
        <v>2651.6347163200003</v>
      </c>
      <c r="JJ19" s="401">
        <f t="shared" si="45"/>
        <v>8574.7391681200006</v>
      </c>
      <c r="JK19" s="400">
        <v>76.981239329999994</v>
      </c>
      <c r="JL19" s="329">
        <v>111.84133493000002</v>
      </c>
      <c r="JM19" s="329">
        <v>65.134147840000011</v>
      </c>
      <c r="JN19" s="401">
        <v>253.95672210000004</v>
      </c>
      <c r="JO19" s="1253"/>
      <c r="JP19" s="1253"/>
      <c r="JQ19" s="1253"/>
    </row>
    <row r="20" spans="1:277" ht="36.75" customHeight="1" thickTop="1">
      <c r="A20" s="2934" t="s">
        <v>210</v>
      </c>
      <c r="B20" s="2935">
        <v>266.17099999999999</v>
      </c>
      <c r="C20" s="2935">
        <v>462.42</v>
      </c>
      <c r="D20" s="2935">
        <v>463.4</v>
      </c>
      <c r="E20" s="2935">
        <v>701.6902</v>
      </c>
      <c r="F20" s="2935">
        <v>783.05880000000002</v>
      </c>
      <c r="G20" s="2935">
        <v>776.52800000000002</v>
      </c>
      <c r="H20" s="2935">
        <v>505.89780000000002</v>
      </c>
      <c r="I20" s="2935">
        <v>614.34910000000002</v>
      </c>
      <c r="J20" s="2935">
        <v>657.88559999999995</v>
      </c>
      <c r="K20" s="2935">
        <v>468.37090000000001</v>
      </c>
      <c r="L20" s="2935">
        <v>452.95310000000001</v>
      </c>
      <c r="M20" s="2935">
        <v>655.27120000000002</v>
      </c>
      <c r="N20" s="2935">
        <v>654.34540000000004</v>
      </c>
      <c r="O20" s="2935">
        <v>706.28869999999995</v>
      </c>
      <c r="P20" s="2935">
        <v>909.80150000000003</v>
      </c>
      <c r="Q20" s="1285">
        <v>621.70539654000197</v>
      </c>
      <c r="R20" s="1286">
        <v>809.43134417436988</v>
      </c>
      <c r="S20" s="1240">
        <v>7831.0628188943701</v>
      </c>
      <c r="T20" s="2936">
        <v>491.87180000000001</v>
      </c>
      <c r="U20" s="1241">
        <v>1026.2249999999999</v>
      </c>
      <c r="V20" s="1241"/>
      <c r="W20" s="2936">
        <v>1223.8525</v>
      </c>
      <c r="X20" s="1242">
        <v>809.33019999999999</v>
      </c>
      <c r="Y20" s="1243">
        <v>1064.1026999999999</v>
      </c>
      <c r="Z20" s="1240">
        <v>564.49760000000003</v>
      </c>
      <c r="AA20" s="1244">
        <v>974.41110000000003</v>
      </c>
      <c r="AB20" s="2937">
        <v>7633.2966999999999</v>
      </c>
      <c r="AC20" s="2932">
        <v>958.91210000000001</v>
      </c>
      <c r="AD20" s="2932">
        <v>1200.3112000000001</v>
      </c>
      <c r="AE20" s="2932">
        <v>1173.3173999999999</v>
      </c>
      <c r="AF20" s="2932">
        <v>967.76890000000003</v>
      </c>
      <c r="AG20" s="2932">
        <v>11185.897199999999</v>
      </c>
      <c r="AH20" s="2932"/>
      <c r="AI20" s="2932">
        <v>1364.1956854900086</v>
      </c>
      <c r="AJ20" s="2932">
        <v>1175.0900025099995</v>
      </c>
      <c r="AK20" s="2932">
        <v>991.40826202000017</v>
      </c>
      <c r="AL20" s="2932"/>
      <c r="AM20" s="2932"/>
      <c r="AN20" s="2932"/>
      <c r="AO20" s="2932">
        <f t="shared" si="46"/>
        <v>3530.6939500200083</v>
      </c>
      <c r="AP20" s="2932">
        <v>1540.3630809500225</v>
      </c>
      <c r="AQ20" s="2932">
        <v>1729.2662391700053</v>
      </c>
      <c r="AR20" s="2932">
        <v>1940.7960217999885</v>
      </c>
      <c r="AS20" s="2932">
        <f t="shared" si="47"/>
        <v>8741.1192919400237</v>
      </c>
      <c r="AT20" s="2932">
        <v>1381.575652250013</v>
      </c>
      <c r="AU20" s="2932">
        <v>961.42025039997668</v>
      </c>
      <c r="AV20" s="2932">
        <v>1254.3491790400087</v>
      </c>
      <c r="AW20" s="2932">
        <f t="shared" si="8"/>
        <v>12338.464373630022</v>
      </c>
      <c r="AX20" s="2932">
        <v>1030.0153705199982</v>
      </c>
      <c r="AY20" s="2932">
        <v>2459.5397907200067</v>
      </c>
      <c r="AZ20" s="2932">
        <v>1602.3563575900057</v>
      </c>
      <c r="BA20" s="2932">
        <f t="shared" si="28"/>
        <v>17430.375892460033</v>
      </c>
      <c r="BB20" s="2932"/>
      <c r="BC20" s="2932">
        <v>1908.6113354679992</v>
      </c>
      <c r="BD20" s="2932">
        <v>1761.9790237299994</v>
      </c>
      <c r="BE20" s="2932">
        <v>738.30915196000205</v>
      </c>
      <c r="BF20" s="2932">
        <f t="shared" si="9"/>
        <v>4408.8995111580007</v>
      </c>
      <c r="BG20" s="2932">
        <v>1498.2878249999987</v>
      </c>
      <c r="BH20" s="2932">
        <v>1213.7067487500008</v>
      </c>
      <c r="BI20" s="2932">
        <v>1042.8744403800006</v>
      </c>
      <c r="BJ20" s="2932">
        <f t="shared" si="10"/>
        <v>3754.8690141299999</v>
      </c>
      <c r="BK20" s="2932">
        <f t="shared" si="29"/>
        <v>8163.7685252880001</v>
      </c>
      <c r="BL20" s="2932">
        <v>1426.4432141800023</v>
      </c>
      <c r="BM20" s="2932">
        <v>1498.171093310003</v>
      </c>
      <c r="BN20" s="2932">
        <v>1926.8556636299995</v>
      </c>
      <c r="BO20" s="2932">
        <f t="shared" si="11"/>
        <v>4851.4699711200046</v>
      </c>
      <c r="BP20" s="2932">
        <f t="shared" si="30"/>
        <v>13015.238496408007</v>
      </c>
      <c r="BQ20" s="2932">
        <v>2191.7025490000028</v>
      </c>
      <c r="BR20" s="2932">
        <v>1260.6732115700072</v>
      </c>
      <c r="BS20" s="2932">
        <v>1403.6742481300068</v>
      </c>
      <c r="BT20" s="2932">
        <f t="shared" si="12"/>
        <v>4856.0500087000173</v>
      </c>
      <c r="BU20" s="2932">
        <f t="shared" si="13"/>
        <v>17871.288505108023</v>
      </c>
      <c r="BV20" s="2932"/>
      <c r="BW20" s="2932">
        <v>2222.8867110899764</v>
      </c>
      <c r="BX20" s="2932">
        <v>1230.6522105800134</v>
      </c>
      <c r="BY20" s="2932">
        <v>1193.6477774499897</v>
      </c>
      <c r="BZ20" s="2932">
        <f t="shared" si="14"/>
        <v>4647.1866991199795</v>
      </c>
      <c r="CA20" s="2932">
        <v>1342.5819823099866</v>
      </c>
      <c r="CB20" s="2932">
        <v>1547.4002461770278</v>
      </c>
      <c r="CC20" s="2932">
        <v>1439.4857114343677</v>
      </c>
      <c r="CD20" s="2932">
        <f t="shared" si="15"/>
        <v>4329.4679399213819</v>
      </c>
      <c r="CE20" s="2932">
        <v>2407.4728869400078</v>
      </c>
      <c r="CF20" s="2932">
        <v>5930.2130600508754</v>
      </c>
      <c r="CG20" s="2932"/>
      <c r="CH20" s="2932">
        <v>1400.9179353700022</v>
      </c>
      <c r="CI20" s="2932">
        <v>1607.0791394399996</v>
      </c>
      <c r="CJ20" s="2932">
        <v>1469.9932166100066</v>
      </c>
      <c r="CK20" s="2932">
        <f t="shared" si="16"/>
        <v>4477.9902914200084</v>
      </c>
      <c r="CL20" s="2932">
        <v>2084.8125531528381</v>
      </c>
      <c r="CM20" s="2932">
        <v>1320.7655199300002</v>
      </c>
      <c r="CN20" s="2932">
        <v>2145.2264973000001</v>
      </c>
      <c r="CO20" s="2932">
        <f t="shared" si="17"/>
        <v>5550.8045703828384</v>
      </c>
      <c r="CP20" s="2932">
        <v>2014.1112893840975</v>
      </c>
      <c r="CQ20" s="2932">
        <v>2254.1795498354486</v>
      </c>
      <c r="CR20" s="2932">
        <v>1690.1827456499796</v>
      </c>
      <c r="CS20" s="2932">
        <f>CP20+CQ20+CR20</f>
        <v>5958.4735848695254</v>
      </c>
      <c r="CT20" s="2932">
        <v>1838.9864025899954</v>
      </c>
      <c r="CU20" s="2932">
        <v>1518.7701814095603</v>
      </c>
      <c r="CV20" s="39">
        <v>2978.585129070033</v>
      </c>
      <c r="CW20" s="2932">
        <f t="shared" si="0"/>
        <v>6336.3417130695889</v>
      </c>
      <c r="CX20" s="1231">
        <v>2147.9544128199668</v>
      </c>
      <c r="CY20" s="1231">
        <v>2455.5984811930052</v>
      </c>
      <c r="CZ20" s="1231">
        <v>1981.1196206700006</v>
      </c>
      <c r="DA20" s="1231">
        <v>6584.6725146829731</v>
      </c>
      <c r="DB20" s="2941">
        <v>2316.8030070500008</v>
      </c>
      <c r="DC20" s="2941">
        <v>2277.3897999899996</v>
      </c>
      <c r="DD20" s="2939">
        <v>2498.7003173799721</v>
      </c>
      <c r="DE20" s="1231">
        <v>7092.8931244199721</v>
      </c>
      <c r="DF20" s="2941">
        <v>2838.94044862997</v>
      </c>
      <c r="DG20" s="2941">
        <v>1884.6340249220675</v>
      </c>
      <c r="DH20" s="2939">
        <v>1680.5525274499903</v>
      </c>
      <c r="DI20" s="1231">
        <v>6404.1270010020289</v>
      </c>
      <c r="DJ20" s="2941">
        <v>2189.0825632321726</v>
      </c>
      <c r="DK20" s="2941">
        <v>2681.032483830053</v>
      </c>
      <c r="DL20" s="2941">
        <v>3296.743104515228</v>
      </c>
      <c r="DM20" s="2941">
        <v>8166.858151577454</v>
      </c>
      <c r="DN20" s="2941">
        <v>3226.5638396848894</v>
      </c>
      <c r="DO20" s="2941">
        <v>1471.473235799996</v>
      </c>
      <c r="DP20" s="2941">
        <v>1241.6000544287031</v>
      </c>
      <c r="DQ20" s="2941">
        <v>5939.637129913589</v>
      </c>
      <c r="DR20" s="2941">
        <v>1839.9235978400004</v>
      </c>
      <c r="DS20" s="2941">
        <v>2213.62599662</v>
      </c>
      <c r="DT20" s="2941">
        <v>2771.5220264698869</v>
      </c>
      <c r="DU20" s="2941">
        <v>6825.0716209298871</v>
      </c>
      <c r="DV20" s="2941">
        <v>2604.1222434500005</v>
      </c>
      <c r="DW20" s="2941">
        <v>2443.8009622900013</v>
      </c>
      <c r="DX20" s="2941">
        <v>2006.5683873515172</v>
      </c>
      <c r="DY20" s="2941">
        <v>7054.4915930915186</v>
      </c>
      <c r="DZ20" s="2941">
        <v>2977.2305143499989</v>
      </c>
      <c r="EA20" s="2941">
        <v>2621.3932906700406</v>
      </c>
      <c r="EB20" s="2941">
        <v>2921.6874217487698</v>
      </c>
      <c r="EC20" s="2941">
        <v>8520.383320808809</v>
      </c>
      <c r="ED20" s="2941">
        <v>28339.581664743804</v>
      </c>
      <c r="EE20" s="1257">
        <v>3247.1796584899967</v>
      </c>
      <c r="EF20" s="2949">
        <v>2484.1686063300003</v>
      </c>
      <c r="EG20" s="2941">
        <v>2786.7887916</v>
      </c>
      <c r="EH20" s="2941">
        <v>8518.137056419997</v>
      </c>
      <c r="EI20" s="2941">
        <v>3903.0452657247588</v>
      </c>
      <c r="EJ20" s="2941">
        <v>2993.9211702400016</v>
      </c>
      <c r="EK20" s="2941">
        <v>3081.6364137700052</v>
      </c>
      <c r="EL20" s="2941">
        <v>9978.6028497347652</v>
      </c>
      <c r="EM20" s="2941">
        <v>3307.9442877300003</v>
      </c>
      <c r="EN20" s="2941">
        <v>2970.5087744712196</v>
      </c>
      <c r="EO20" s="2941">
        <v>2986.0495120099995</v>
      </c>
      <c r="EP20" s="2941">
        <v>9264.5025742112211</v>
      </c>
      <c r="EQ20" s="2941">
        <v>3472.1313239699925</v>
      </c>
      <c r="ER20" s="2941">
        <v>3513.5510625500019</v>
      </c>
      <c r="ES20" s="2941">
        <v>2958.2773551599998</v>
      </c>
      <c r="ET20" s="2941">
        <v>9943.9597416799952</v>
      </c>
      <c r="EU20" s="1248">
        <v>37705.202222045969</v>
      </c>
      <c r="EV20" s="1257">
        <v>3225.6688426700343</v>
      </c>
      <c r="EW20" s="2941">
        <v>3108.1254719099961</v>
      </c>
      <c r="EX20" s="2941">
        <v>3059.0732156810523</v>
      </c>
      <c r="EY20" s="2941">
        <v>9392.8675302610827</v>
      </c>
      <c r="EZ20" s="2941">
        <v>3681.4161523400303</v>
      </c>
      <c r="FA20" s="2941">
        <v>4827.5104299900067</v>
      </c>
      <c r="FB20" s="2941">
        <v>3278.4529367823816</v>
      </c>
      <c r="FC20" s="2941">
        <v>10987.379519112419</v>
      </c>
      <c r="FD20" s="2941">
        <v>4423.7215652003533</v>
      </c>
      <c r="FE20" s="2941">
        <v>3547.4675529536289</v>
      </c>
      <c r="FF20" s="2941">
        <v>5109.5155656121151</v>
      </c>
      <c r="FG20" s="2941">
        <v>13080.704683766096</v>
      </c>
      <c r="FH20" s="2941">
        <v>3769.65310572004</v>
      </c>
      <c r="FI20" s="2941">
        <v>3739.575995330018</v>
      </c>
      <c r="FJ20" s="2941">
        <v>4488.2176091677557</v>
      </c>
      <c r="FK20" s="2941">
        <v>11997.446710217815</v>
      </c>
      <c r="FL20" s="1248">
        <v>43043.398443357408</v>
      </c>
      <c r="FM20" s="1257">
        <v>4008.1245800500114</v>
      </c>
      <c r="FN20" s="2941">
        <v>6111.0955355900105</v>
      </c>
      <c r="FO20" s="2941">
        <v>7750.797872679992</v>
      </c>
      <c r="FP20" s="1268">
        <v>17870.017988320014</v>
      </c>
      <c r="FQ20" s="1268">
        <v>5174.1151846399962</v>
      </c>
      <c r="FR20" s="1268">
        <v>5289.5136077297711</v>
      </c>
      <c r="FS20" s="1268">
        <v>6288.5779572799711</v>
      </c>
      <c r="FT20" s="1268">
        <v>16752.20674964974</v>
      </c>
      <c r="FU20" s="1268">
        <v>6574.2418829299813</v>
      </c>
      <c r="FV20" s="1268">
        <v>6182.4295503029771</v>
      </c>
      <c r="FW20" s="1268">
        <v>4152.79853146</v>
      </c>
      <c r="FX20" s="329">
        <v>16909.469964692958</v>
      </c>
      <c r="FY20" s="329">
        <v>8095.5611492599619</v>
      </c>
      <c r="FZ20" s="329">
        <v>5556.0084448099742</v>
      </c>
      <c r="GA20" s="329">
        <v>7916.0685749107906</v>
      </c>
      <c r="GB20" s="329">
        <v>21567.638168980728</v>
      </c>
      <c r="GC20" s="401">
        <v>73099.331871643444</v>
      </c>
      <c r="GD20" s="400">
        <v>6494.0284656746153</v>
      </c>
      <c r="GE20" s="329">
        <v>3189.1735838600002</v>
      </c>
      <c r="GF20" s="329">
        <v>4725.1403065000222</v>
      </c>
      <c r="GG20" s="329">
        <f t="shared" si="39"/>
        <v>14408.342356034638</v>
      </c>
      <c r="GH20" s="329">
        <v>5122.2221429300762</v>
      </c>
      <c r="GI20" s="329">
        <v>6023.6859771999971</v>
      </c>
      <c r="GJ20" s="329">
        <v>5143.9351562124557</v>
      </c>
      <c r="GK20" s="329">
        <f t="shared" si="31"/>
        <v>16289.843276342528</v>
      </c>
      <c r="GL20" s="329">
        <v>5833.0223712099696</v>
      </c>
      <c r="GM20" s="329">
        <v>5050.2891592999995</v>
      </c>
      <c r="GN20" s="329">
        <v>6396.4241761800595</v>
      </c>
      <c r="GO20" s="329">
        <f t="shared" si="19"/>
        <v>17279.735706690029</v>
      </c>
      <c r="GP20" s="329">
        <v>4598.4166838099245</v>
      </c>
      <c r="GQ20" s="329">
        <v>6306.8091728799618</v>
      </c>
      <c r="GR20" s="329">
        <v>5885.1435347999277</v>
      </c>
      <c r="GS20" s="329">
        <f t="shared" si="20"/>
        <v>16790.369391489814</v>
      </c>
      <c r="GT20" s="393">
        <f t="shared" si="21"/>
        <v>64768.290730557012</v>
      </c>
      <c r="GU20" s="400">
        <v>7671.7619299800072</v>
      </c>
      <c r="GV20" s="329">
        <v>2476.0006912600006</v>
      </c>
      <c r="GW20" s="329">
        <v>6323.5100396099724</v>
      </c>
      <c r="GX20" s="329">
        <f t="shared" si="32"/>
        <v>16471.27266084998</v>
      </c>
      <c r="GY20" s="329">
        <v>6140.721763000005</v>
      </c>
      <c r="GZ20" s="329">
        <v>5900.9149934899915</v>
      </c>
      <c r="HA20" s="329">
        <v>5085.6476510899638</v>
      </c>
      <c r="HB20" s="329">
        <f t="shared" si="33"/>
        <v>17127.284407579958</v>
      </c>
      <c r="HC20" s="329">
        <v>7980.8135816599633</v>
      </c>
      <c r="HD20" s="329">
        <v>8457.5355261900258</v>
      </c>
      <c r="HE20" s="329">
        <v>7544.9826162599984</v>
      </c>
      <c r="HF20" s="329">
        <f t="shared" si="34"/>
        <v>23983.331724109987</v>
      </c>
      <c r="HG20" s="329">
        <v>5597.6700148000027</v>
      </c>
      <c r="HH20" s="329">
        <v>7340.7864111000008</v>
      </c>
      <c r="HI20" s="329">
        <v>7112.4221813000049</v>
      </c>
      <c r="HJ20" s="329">
        <f t="shared" si="35"/>
        <v>20050.878607200008</v>
      </c>
      <c r="HK20" s="401">
        <v>77632.76739973994</v>
      </c>
      <c r="HL20" s="400">
        <v>8185.7412882799954</v>
      </c>
      <c r="HM20" s="329">
        <v>9687.9834498000437</v>
      </c>
      <c r="HN20" s="329">
        <v>7823.4999205099803</v>
      </c>
      <c r="HO20" s="329">
        <f t="shared" si="36"/>
        <v>25697.224658590021</v>
      </c>
      <c r="HP20" s="329">
        <v>9102.6940818399398</v>
      </c>
      <c r="HQ20" s="329">
        <v>7030.7051602209112</v>
      </c>
      <c r="HR20" s="329">
        <v>7631.1984960449981</v>
      </c>
      <c r="HS20" s="329">
        <f t="shared" si="37"/>
        <v>23764.597738105851</v>
      </c>
      <c r="HT20" s="329">
        <v>17166.296716546018</v>
      </c>
      <c r="HU20" s="329">
        <v>9842.5191809100343</v>
      </c>
      <c r="HV20" s="329">
        <v>8531.6266847850748</v>
      </c>
      <c r="HW20" s="329">
        <f t="shared" si="38"/>
        <v>35540.442582241129</v>
      </c>
      <c r="HX20" s="329">
        <v>12127.429630724218</v>
      </c>
      <c r="HY20" s="329">
        <v>9898.6723731900038</v>
      </c>
      <c r="HZ20" s="329">
        <v>13448.129466639937</v>
      </c>
      <c r="IA20" s="329">
        <f t="shared" si="22"/>
        <v>35474.231470554165</v>
      </c>
      <c r="IB20" s="329">
        <f t="shared" si="23"/>
        <v>120476.49644949115</v>
      </c>
      <c r="IC20" s="1251">
        <v>13839.007276080001</v>
      </c>
      <c r="ID20" s="329">
        <v>13689.237595412929</v>
      </c>
      <c r="IE20" s="329">
        <v>9699.6334002438998</v>
      </c>
      <c r="IF20" s="329">
        <f t="shared" si="24"/>
        <v>37227.87827173683</v>
      </c>
      <c r="IG20" s="329">
        <v>17875.411238420009</v>
      </c>
      <c r="IH20" s="329">
        <v>13091.23194113</v>
      </c>
      <c r="II20" s="329">
        <v>10816.787861311112</v>
      </c>
      <c r="IJ20" s="329">
        <f t="shared" si="25"/>
        <v>41783.43104086112</v>
      </c>
      <c r="IK20" s="329">
        <v>15486.927064738484</v>
      </c>
      <c r="IL20" s="329">
        <v>16385.247966604918</v>
      </c>
      <c r="IM20" s="329">
        <v>14731.81814511202</v>
      </c>
      <c r="IN20" s="329">
        <v>46603.99317645542</v>
      </c>
      <c r="IO20" s="329">
        <v>16351.054371126927</v>
      </c>
      <c r="IP20" s="329">
        <v>13682.566012297932</v>
      </c>
      <c r="IQ20" s="329">
        <v>14259.796199799459</v>
      </c>
      <c r="IR20" s="329">
        <v>44293.416583224316</v>
      </c>
      <c r="IS20" s="1252">
        <v>167785.37238332769</v>
      </c>
      <c r="IT20" s="1251">
        <v>16952.123046581153</v>
      </c>
      <c r="IU20" s="329">
        <v>10507.318832024219</v>
      </c>
      <c r="IV20" s="329">
        <v>10274.549832000001</v>
      </c>
      <c r="IW20" s="329">
        <f t="shared" si="42"/>
        <v>37733.991710605376</v>
      </c>
      <c r="IX20" s="329">
        <v>12505.902067961242</v>
      </c>
      <c r="IY20" s="329">
        <v>15287.91029734</v>
      </c>
      <c r="IZ20" s="329">
        <v>16239.639384035148</v>
      </c>
      <c r="JA20" s="329">
        <f t="shared" si="43"/>
        <v>44033.451749336396</v>
      </c>
      <c r="JB20" s="329">
        <v>5341.2804732405048</v>
      </c>
      <c r="JC20" s="329">
        <v>8927.1389999999992</v>
      </c>
      <c r="JD20" s="329">
        <v>9133.3712720900148</v>
      </c>
      <c r="JE20" s="329">
        <f t="shared" si="44"/>
        <v>23401.79074533052</v>
      </c>
      <c r="JF20" s="329">
        <v>17843.9545</v>
      </c>
      <c r="JG20" s="329">
        <v>18342.167095713969</v>
      </c>
      <c r="JH20" s="329">
        <v>55213.717950984072</v>
      </c>
      <c r="JI20" s="329">
        <f t="shared" si="6"/>
        <v>91399.839546698029</v>
      </c>
      <c r="JJ20" s="401">
        <f t="shared" si="45"/>
        <v>196569.07375197031</v>
      </c>
      <c r="JK20" s="400">
        <v>12181.809430869365</v>
      </c>
      <c r="JL20" s="329">
        <v>10739.665614749998</v>
      </c>
      <c r="JM20" s="329">
        <v>13345.786456090253</v>
      </c>
      <c r="JN20" s="401">
        <v>36267.261501709618</v>
      </c>
      <c r="JO20" s="1253"/>
      <c r="JP20" s="1253"/>
      <c r="JQ20" s="1253"/>
    </row>
    <row r="21" spans="1:277" s="1313" customFormat="1" ht="36.75" hidden="1" customHeight="1" thickTop="1">
      <c r="A21" s="2950" t="s">
        <v>793</v>
      </c>
      <c r="B21" s="2951"/>
      <c r="C21" s="2951"/>
      <c r="D21" s="2951"/>
      <c r="E21" s="2951"/>
      <c r="F21" s="2951"/>
      <c r="G21" s="2951"/>
      <c r="H21" s="2951"/>
      <c r="I21" s="2951"/>
      <c r="J21" s="2951"/>
      <c r="K21" s="2951"/>
      <c r="L21" s="2951"/>
      <c r="M21" s="2951"/>
      <c r="N21" s="2951"/>
      <c r="O21" s="2951"/>
      <c r="P21" s="2951"/>
      <c r="Q21" s="1296"/>
      <c r="R21" s="1297"/>
      <c r="S21" s="1298"/>
      <c r="T21" s="2952"/>
      <c r="U21" s="1299"/>
      <c r="V21" s="1299"/>
      <c r="W21" s="2952"/>
      <c r="X21" s="1300"/>
      <c r="Y21" s="1301"/>
      <c r="Z21" s="1298"/>
      <c r="AA21" s="1301"/>
      <c r="AB21" s="2953"/>
      <c r="AC21" s="2954"/>
      <c r="AD21" s="2954"/>
      <c r="AE21" s="2954"/>
      <c r="AF21" s="2954"/>
      <c r="AG21" s="2954"/>
      <c r="AH21" s="2954"/>
      <c r="AI21" s="2954"/>
      <c r="AJ21" s="2954"/>
      <c r="AK21" s="2954"/>
      <c r="AL21" s="2954"/>
      <c r="AM21" s="2954"/>
      <c r="AN21" s="2954"/>
      <c r="AO21" s="2954"/>
      <c r="AP21" s="2954"/>
      <c r="AQ21" s="2954"/>
      <c r="AR21" s="2954"/>
      <c r="AS21" s="2954"/>
      <c r="AT21" s="2954"/>
      <c r="AU21" s="2954"/>
      <c r="AV21" s="2954"/>
      <c r="AW21" s="2954"/>
      <c r="AX21" s="2954"/>
      <c r="AY21" s="2954"/>
      <c r="AZ21" s="2954"/>
      <c r="BA21" s="2954"/>
      <c r="BB21" s="2954"/>
      <c r="BC21" s="2954"/>
      <c r="BD21" s="2954"/>
      <c r="BE21" s="2954"/>
      <c r="BF21" s="2954"/>
      <c r="BG21" s="2954"/>
      <c r="BH21" s="2954"/>
      <c r="BI21" s="2954"/>
      <c r="BJ21" s="2954"/>
      <c r="BK21" s="2954"/>
      <c r="BL21" s="2954"/>
      <c r="BM21" s="2954"/>
      <c r="BN21" s="2954"/>
      <c r="BO21" s="2954"/>
      <c r="BP21" s="2954"/>
      <c r="BQ21" s="2954"/>
      <c r="BR21" s="2954"/>
      <c r="BS21" s="2954"/>
      <c r="BT21" s="2954"/>
      <c r="BU21" s="2954"/>
      <c r="BV21" s="2954"/>
      <c r="BW21" s="2954"/>
      <c r="BX21" s="2954"/>
      <c r="BY21" s="2954"/>
      <c r="BZ21" s="2954"/>
      <c r="CA21" s="2954"/>
      <c r="CB21" s="2954"/>
      <c r="CC21" s="2954"/>
      <c r="CD21" s="2954"/>
      <c r="CE21" s="2954"/>
      <c r="CF21" s="2954"/>
      <c r="CG21" s="2954"/>
      <c r="CH21" s="2954"/>
      <c r="CI21" s="2954"/>
      <c r="CJ21" s="2954"/>
      <c r="CK21" s="2954"/>
      <c r="CL21" s="2954"/>
      <c r="CM21" s="2954"/>
      <c r="CN21" s="2954"/>
      <c r="CO21" s="2954"/>
      <c r="CP21" s="2954"/>
      <c r="CQ21" s="2954"/>
      <c r="CR21" s="2954"/>
      <c r="CS21" s="2954"/>
      <c r="CT21" s="2954"/>
      <c r="CU21" s="2954"/>
      <c r="CV21" s="1302"/>
      <c r="CW21" s="2954"/>
      <c r="CX21" s="1303"/>
      <c r="CY21" s="1303"/>
      <c r="CZ21" s="1303"/>
      <c r="DA21" s="1303"/>
      <c r="DB21" s="2955"/>
      <c r="DC21" s="2955"/>
      <c r="DD21" s="2956"/>
      <c r="DE21" s="1303"/>
      <c r="DF21" s="2955"/>
      <c r="DG21" s="2955"/>
      <c r="DH21" s="2956"/>
      <c r="DI21" s="1303"/>
      <c r="DJ21" s="2955"/>
      <c r="DK21" s="2955"/>
      <c r="DL21" s="2955"/>
      <c r="DM21" s="2955"/>
      <c r="DN21" s="2955"/>
      <c r="DO21" s="2955"/>
      <c r="DP21" s="2955"/>
      <c r="DQ21" s="2955"/>
      <c r="DR21" s="2955"/>
      <c r="DS21" s="2955"/>
      <c r="DT21" s="2955"/>
      <c r="DU21" s="2955"/>
      <c r="DV21" s="2955"/>
      <c r="DW21" s="2955"/>
      <c r="DX21" s="2955"/>
      <c r="DY21" s="2955"/>
      <c r="DZ21" s="2955"/>
      <c r="EA21" s="2955"/>
      <c r="EB21" s="2955"/>
      <c r="EC21" s="2955"/>
      <c r="ED21" s="2955"/>
      <c r="EE21" s="1304"/>
      <c r="EF21" s="2957"/>
      <c r="EG21" s="2955"/>
      <c r="EH21" s="2955"/>
      <c r="EI21" s="2955"/>
      <c r="EJ21" s="2955"/>
      <c r="EK21" s="2955"/>
      <c r="EL21" s="2955"/>
      <c r="EM21" s="2955"/>
      <c r="EN21" s="2955"/>
      <c r="EO21" s="2955"/>
      <c r="EP21" s="2955"/>
      <c r="EQ21" s="2955"/>
      <c r="ER21" s="2955"/>
      <c r="ES21" s="2955"/>
      <c r="ET21" s="2955"/>
      <c r="EU21" s="1305"/>
      <c r="EV21" s="1304"/>
      <c r="EW21" s="2955"/>
      <c r="EX21" s="2955"/>
      <c r="EY21" s="2955"/>
      <c r="EZ21" s="2955"/>
      <c r="FA21" s="2955"/>
      <c r="FB21" s="2955"/>
      <c r="FC21" s="2955"/>
      <c r="FD21" s="2955"/>
      <c r="FE21" s="2955"/>
      <c r="FF21" s="2955"/>
      <c r="FG21" s="2955"/>
      <c r="FH21" s="2955"/>
      <c r="FI21" s="2955"/>
      <c r="FJ21" s="2955"/>
      <c r="FK21" s="2955"/>
      <c r="FL21" s="1305"/>
      <c r="FM21" s="1304"/>
      <c r="FN21" s="2955"/>
      <c r="FO21" s="2955"/>
      <c r="FP21" s="2958"/>
      <c r="FQ21" s="2958"/>
      <c r="FR21" s="2958"/>
      <c r="FS21" s="2958"/>
      <c r="FT21" s="2958"/>
      <c r="FU21" s="2958"/>
      <c r="FV21" s="2958"/>
      <c r="FW21" s="2958"/>
      <c r="FX21" s="1306"/>
      <c r="FY21" s="1306"/>
      <c r="FZ21" s="1306"/>
      <c r="GA21" s="1306"/>
      <c r="GB21" s="1306"/>
      <c r="GC21" s="1307"/>
      <c r="GD21" s="1308"/>
      <c r="GE21" s="1306"/>
      <c r="GF21" s="1306"/>
      <c r="GG21" s="1306"/>
      <c r="GH21" s="1306"/>
      <c r="GI21" s="1306"/>
      <c r="GJ21" s="1306"/>
      <c r="GK21" s="1306"/>
      <c r="GL21" s="1306"/>
      <c r="GM21" s="1306"/>
      <c r="GN21" s="1306"/>
      <c r="GO21" s="1306"/>
      <c r="GP21" s="1306"/>
      <c r="GQ21" s="1306"/>
      <c r="GR21" s="1306"/>
      <c r="GS21" s="1306"/>
      <c r="GT21" s="1309"/>
      <c r="GU21" s="1308">
        <v>2243.3814872100002</v>
      </c>
      <c r="GV21" s="1306">
        <v>1551.6770675800001</v>
      </c>
      <c r="GW21" s="1306">
        <v>3164.9768992099998</v>
      </c>
      <c r="GX21" s="1306">
        <f t="shared" si="32"/>
        <v>6960.0354539999998</v>
      </c>
      <c r="GY21" s="1306">
        <v>4737.2478161000008</v>
      </c>
      <c r="GZ21" s="1306">
        <v>2965.3544728000002</v>
      </c>
      <c r="HA21" s="1306">
        <v>2767.9008676300004</v>
      </c>
      <c r="HB21" s="1306">
        <f t="shared" si="33"/>
        <v>10470.503156530001</v>
      </c>
      <c r="HC21" s="1306">
        <v>3456.03505713</v>
      </c>
      <c r="HD21" s="1306">
        <v>3726.7228574000001</v>
      </c>
      <c r="HE21" s="1306">
        <v>3974.6019605200004</v>
      </c>
      <c r="HF21" s="1306">
        <f t="shared" si="34"/>
        <v>11157.35987505</v>
      </c>
      <c r="HG21" s="1306">
        <v>3557.8658765699997</v>
      </c>
      <c r="HH21" s="1306">
        <v>4263.5133580500005</v>
      </c>
      <c r="HI21" s="1306">
        <v>3794.6134453</v>
      </c>
      <c r="HJ21" s="1306">
        <f t="shared" si="35"/>
        <v>11615.99267992</v>
      </c>
      <c r="HK21" s="1307">
        <v>40203.891165499997</v>
      </c>
      <c r="HL21" s="1308">
        <v>4233.6892251599993</v>
      </c>
      <c r="HM21" s="1306">
        <v>4354.1691883800004</v>
      </c>
      <c r="HN21" s="1306">
        <v>3461.6507435699996</v>
      </c>
      <c r="HO21" s="1306">
        <f t="shared" si="36"/>
        <v>12049.509157109998</v>
      </c>
      <c r="HP21" s="1306">
        <v>5191.6060073100007</v>
      </c>
      <c r="HQ21" s="1306">
        <v>4084.8166509400003</v>
      </c>
      <c r="HR21" s="1306">
        <v>3281.6104511500002</v>
      </c>
      <c r="HS21" s="1306">
        <f t="shared" si="37"/>
        <v>12558.033109400001</v>
      </c>
      <c r="HT21" s="1306">
        <v>4682.6304691800005</v>
      </c>
      <c r="HU21" s="1306">
        <v>4198.1692616400005</v>
      </c>
      <c r="HV21" s="1306">
        <v>4479.1563854200003</v>
      </c>
      <c r="HW21" s="1306">
        <f t="shared" si="38"/>
        <v>13359.956116240002</v>
      </c>
      <c r="HX21" s="1306">
        <v>5238.5930094200003</v>
      </c>
      <c r="HY21" s="1306">
        <v>4703.63708847</v>
      </c>
      <c r="HZ21" s="1306">
        <v>5074.8385199300001</v>
      </c>
      <c r="IA21" s="1306">
        <f t="shared" si="22"/>
        <v>15017.068617820001</v>
      </c>
      <c r="IB21" s="1306">
        <f t="shared" si="23"/>
        <v>52984.567000570001</v>
      </c>
      <c r="IC21" s="1310">
        <v>4874.1009862400006</v>
      </c>
      <c r="ID21" s="1306">
        <v>5340.1029070099994</v>
      </c>
      <c r="IE21" s="1306">
        <v>4645.9987777699998</v>
      </c>
      <c r="IF21" s="1306">
        <f t="shared" si="24"/>
        <v>14860.202671019999</v>
      </c>
      <c r="IG21" s="1306">
        <v>5847.4896291500008</v>
      </c>
      <c r="IH21" s="1306">
        <v>6056.1805219400003</v>
      </c>
      <c r="II21" s="1306">
        <v>4408.2768149599997</v>
      </c>
      <c r="IJ21" s="1306">
        <f t="shared" si="25"/>
        <v>16311.94696605</v>
      </c>
      <c r="IK21" s="1306"/>
      <c r="IL21" s="1306"/>
      <c r="IM21" s="1306"/>
      <c r="IN21" s="1306"/>
      <c r="IO21" s="1306"/>
      <c r="IP21" s="1306"/>
      <c r="IQ21" s="1306"/>
      <c r="IR21" s="1306"/>
      <c r="IS21" s="1311"/>
      <c r="IT21" s="1310"/>
      <c r="IU21" s="1306"/>
      <c r="IV21" s="1306"/>
      <c r="IW21" s="1306"/>
      <c r="IX21" s="1306"/>
      <c r="IY21" s="1306"/>
      <c r="IZ21" s="1306"/>
      <c r="JA21" s="1306"/>
      <c r="JB21" s="1306"/>
      <c r="JC21" s="1306"/>
      <c r="JD21" s="1306"/>
      <c r="JE21" s="1306"/>
      <c r="JF21" s="1306"/>
      <c r="JG21" s="1306"/>
      <c r="JH21" s="1306"/>
      <c r="JI21" s="329">
        <f t="shared" si="6"/>
        <v>0</v>
      </c>
      <c r="JJ21" s="1307"/>
      <c r="JK21" s="400"/>
      <c r="JL21" s="329"/>
      <c r="JM21" s="329"/>
      <c r="JN21" s="401"/>
      <c r="JO21" s="1312"/>
      <c r="JP21" s="1312"/>
      <c r="JQ21" s="1312"/>
    </row>
    <row r="22" spans="1:277" s="1313" customFormat="1" ht="36.75" hidden="1" customHeight="1">
      <c r="A22" s="2950" t="s">
        <v>959</v>
      </c>
      <c r="B22" s="2951"/>
      <c r="C22" s="2951"/>
      <c r="D22" s="2951"/>
      <c r="E22" s="2951"/>
      <c r="F22" s="2951"/>
      <c r="G22" s="2951"/>
      <c r="H22" s="2951"/>
      <c r="I22" s="2951"/>
      <c r="J22" s="2951"/>
      <c r="K22" s="2951"/>
      <c r="L22" s="2951"/>
      <c r="M22" s="2951"/>
      <c r="N22" s="2951"/>
      <c r="O22" s="2951"/>
      <c r="P22" s="2951"/>
      <c r="Q22" s="1296"/>
      <c r="R22" s="1297"/>
      <c r="S22" s="1298"/>
      <c r="T22" s="2952"/>
      <c r="U22" s="1299"/>
      <c r="V22" s="1299"/>
      <c r="W22" s="2952"/>
      <c r="X22" s="1300"/>
      <c r="Y22" s="1301"/>
      <c r="Z22" s="1298"/>
      <c r="AA22" s="1301"/>
      <c r="AB22" s="2953"/>
      <c r="AC22" s="2954"/>
      <c r="AD22" s="2954"/>
      <c r="AE22" s="2954"/>
      <c r="AF22" s="2954"/>
      <c r="AG22" s="2954"/>
      <c r="AH22" s="2954"/>
      <c r="AI22" s="2954"/>
      <c r="AJ22" s="2954"/>
      <c r="AK22" s="2954"/>
      <c r="AL22" s="2954"/>
      <c r="AM22" s="2954"/>
      <c r="AN22" s="2954"/>
      <c r="AO22" s="2954"/>
      <c r="AP22" s="2954"/>
      <c r="AQ22" s="2954"/>
      <c r="AR22" s="2954"/>
      <c r="AS22" s="2954"/>
      <c r="AT22" s="2954"/>
      <c r="AU22" s="2954"/>
      <c r="AV22" s="2954"/>
      <c r="AW22" s="2954"/>
      <c r="AX22" s="2954"/>
      <c r="AY22" s="2954"/>
      <c r="AZ22" s="2954"/>
      <c r="BA22" s="2954"/>
      <c r="BB22" s="2954"/>
      <c r="BC22" s="2954"/>
      <c r="BD22" s="2954"/>
      <c r="BE22" s="2954"/>
      <c r="BF22" s="2954"/>
      <c r="BG22" s="2954"/>
      <c r="BH22" s="2954"/>
      <c r="BI22" s="2954"/>
      <c r="BJ22" s="2954"/>
      <c r="BK22" s="2954"/>
      <c r="BL22" s="2954"/>
      <c r="BM22" s="2954"/>
      <c r="BN22" s="2954"/>
      <c r="BO22" s="2954"/>
      <c r="BP22" s="2954"/>
      <c r="BQ22" s="2954"/>
      <c r="BR22" s="2954"/>
      <c r="BS22" s="2954"/>
      <c r="BT22" s="2954"/>
      <c r="BU22" s="2954"/>
      <c r="BV22" s="2954"/>
      <c r="BW22" s="2954"/>
      <c r="BX22" s="2954"/>
      <c r="BY22" s="2954"/>
      <c r="BZ22" s="2954"/>
      <c r="CA22" s="2954"/>
      <c r="CB22" s="2954"/>
      <c r="CC22" s="2954"/>
      <c r="CD22" s="2954"/>
      <c r="CE22" s="2954"/>
      <c r="CF22" s="2954"/>
      <c r="CG22" s="2954"/>
      <c r="CH22" s="2954"/>
      <c r="CI22" s="2954"/>
      <c r="CJ22" s="2954"/>
      <c r="CK22" s="2954"/>
      <c r="CL22" s="2954"/>
      <c r="CM22" s="2954"/>
      <c r="CN22" s="2954"/>
      <c r="CO22" s="2954"/>
      <c r="CP22" s="2954"/>
      <c r="CQ22" s="2954"/>
      <c r="CR22" s="2954"/>
      <c r="CS22" s="2954"/>
      <c r="CT22" s="2954"/>
      <c r="CU22" s="2954"/>
      <c r="CV22" s="1302"/>
      <c r="CW22" s="2954"/>
      <c r="CX22" s="1303"/>
      <c r="CY22" s="1303"/>
      <c r="CZ22" s="1303"/>
      <c r="DA22" s="1303"/>
      <c r="DB22" s="2955"/>
      <c r="DC22" s="2955"/>
      <c r="DD22" s="2956"/>
      <c r="DE22" s="1303"/>
      <c r="DF22" s="2955"/>
      <c r="DG22" s="2955"/>
      <c r="DH22" s="2956"/>
      <c r="DI22" s="1303"/>
      <c r="DJ22" s="2955"/>
      <c r="DK22" s="2955"/>
      <c r="DL22" s="2955"/>
      <c r="DM22" s="2955"/>
      <c r="DN22" s="2955"/>
      <c r="DO22" s="2955"/>
      <c r="DP22" s="2955"/>
      <c r="DQ22" s="2955"/>
      <c r="DR22" s="2955"/>
      <c r="DS22" s="2955"/>
      <c r="DT22" s="2955"/>
      <c r="DU22" s="2955"/>
      <c r="DV22" s="2955"/>
      <c r="DW22" s="2955"/>
      <c r="DX22" s="2955"/>
      <c r="DY22" s="2955"/>
      <c r="DZ22" s="2955"/>
      <c r="EA22" s="2955"/>
      <c r="EB22" s="2955"/>
      <c r="EC22" s="2955"/>
      <c r="ED22" s="2955"/>
      <c r="EE22" s="1304"/>
      <c r="EF22" s="2957"/>
      <c r="EG22" s="2955"/>
      <c r="EH22" s="2955"/>
      <c r="EI22" s="2955"/>
      <c r="EJ22" s="2955"/>
      <c r="EK22" s="2955"/>
      <c r="EL22" s="2955"/>
      <c r="EM22" s="2955"/>
      <c r="EN22" s="2955"/>
      <c r="EO22" s="2955"/>
      <c r="EP22" s="2955"/>
      <c r="EQ22" s="2955"/>
      <c r="ER22" s="2955"/>
      <c r="ES22" s="2955"/>
      <c r="ET22" s="2955"/>
      <c r="EU22" s="1305"/>
      <c r="EV22" s="1304"/>
      <c r="EW22" s="2955"/>
      <c r="EX22" s="2955"/>
      <c r="EY22" s="2955"/>
      <c r="EZ22" s="2955"/>
      <c r="FA22" s="2955"/>
      <c r="FB22" s="2955"/>
      <c r="FC22" s="2955"/>
      <c r="FD22" s="2955"/>
      <c r="FE22" s="2955"/>
      <c r="FF22" s="2955"/>
      <c r="FG22" s="2955"/>
      <c r="FH22" s="2955"/>
      <c r="FI22" s="2955"/>
      <c r="FJ22" s="2955"/>
      <c r="FK22" s="2955"/>
      <c r="FL22" s="1305"/>
      <c r="FM22" s="1304"/>
      <c r="FN22" s="2955"/>
      <c r="FO22" s="2955"/>
      <c r="FP22" s="2958"/>
      <c r="FQ22" s="2958"/>
      <c r="FR22" s="2958"/>
      <c r="FS22" s="2958"/>
      <c r="FT22" s="2958"/>
      <c r="FU22" s="2958"/>
      <c r="FV22" s="2958"/>
      <c r="FW22" s="2958"/>
      <c r="FX22" s="1306"/>
      <c r="FY22" s="1306"/>
      <c r="FZ22" s="1306"/>
      <c r="GA22" s="1306"/>
      <c r="GB22" s="1306"/>
      <c r="GC22" s="1307"/>
      <c r="GD22" s="1308"/>
      <c r="GE22" s="1306"/>
      <c r="GF22" s="1306"/>
      <c r="GG22" s="1306"/>
      <c r="GH22" s="1306"/>
      <c r="GI22" s="1306"/>
      <c r="GJ22" s="1306"/>
      <c r="GK22" s="1306"/>
      <c r="GL22" s="1306"/>
      <c r="GM22" s="1306"/>
      <c r="GN22" s="1306"/>
      <c r="GO22" s="1306"/>
      <c r="GP22" s="1306"/>
      <c r="GQ22" s="1306"/>
      <c r="GR22" s="1306"/>
      <c r="GS22" s="1306"/>
      <c r="GT22" s="1309"/>
      <c r="GU22" s="1308">
        <v>724.06564743000001</v>
      </c>
      <c r="GV22" s="1306">
        <v>475.08320067</v>
      </c>
      <c r="GW22" s="1306">
        <v>407.48410776999998</v>
      </c>
      <c r="GX22" s="1306">
        <f t="shared" si="32"/>
        <v>1606.6329558700002</v>
      </c>
      <c r="GY22" s="1306">
        <v>463.70104734</v>
      </c>
      <c r="GZ22" s="1306">
        <v>818.77909051000006</v>
      </c>
      <c r="HA22" s="1306">
        <v>607.91091209000001</v>
      </c>
      <c r="HB22" s="1306">
        <f t="shared" si="33"/>
        <v>1890.3910499400001</v>
      </c>
      <c r="HC22" s="1306">
        <v>939.07110661000092</v>
      </c>
      <c r="HD22" s="1306">
        <v>560.83290877000002</v>
      </c>
      <c r="HE22" s="1306">
        <v>543.63459257</v>
      </c>
      <c r="HF22" s="1306">
        <f t="shared" si="34"/>
        <v>2043.5386079500011</v>
      </c>
      <c r="HG22" s="1306">
        <v>689.23029212999995</v>
      </c>
      <c r="HH22" s="1306">
        <v>877.82698698000002</v>
      </c>
      <c r="HI22" s="1306">
        <v>1021.27919163</v>
      </c>
      <c r="HJ22" s="1306">
        <f t="shared" si="35"/>
        <v>2588.3364707399996</v>
      </c>
      <c r="HK22" s="1307">
        <v>8128.8990845000017</v>
      </c>
      <c r="HL22" s="1308">
        <v>119.58978208999964</v>
      </c>
      <c r="HM22" s="1306">
        <v>1124.6109773400001</v>
      </c>
      <c r="HN22" s="1306">
        <v>1157.9318604100006</v>
      </c>
      <c r="HO22" s="1306">
        <f t="shared" si="36"/>
        <v>2402.1326198400002</v>
      </c>
      <c r="HP22" s="1306">
        <v>834.66373938000015</v>
      </c>
      <c r="HQ22" s="1306">
        <v>1302.2266610099998</v>
      </c>
      <c r="HR22" s="1306">
        <v>2081.0629153499999</v>
      </c>
      <c r="HS22" s="1306">
        <f t="shared" si="37"/>
        <v>4217.9533157400001</v>
      </c>
      <c r="HT22" s="1306">
        <v>1660.23669943</v>
      </c>
      <c r="HU22" s="1306">
        <v>1976.50027802</v>
      </c>
      <c r="HV22" s="1306">
        <v>1206.7061056000007</v>
      </c>
      <c r="HW22" s="1306">
        <f t="shared" si="38"/>
        <v>4843.4430830500005</v>
      </c>
      <c r="HX22" s="1306">
        <v>1938.9872539800065</v>
      </c>
      <c r="HY22" s="1306">
        <v>1714.44628444</v>
      </c>
      <c r="HZ22" s="1306">
        <v>2018.1029813099999</v>
      </c>
      <c r="IA22" s="1306">
        <f t="shared" si="22"/>
        <v>5671.5365197300071</v>
      </c>
      <c r="IB22" s="1306">
        <f t="shared" si="23"/>
        <v>17135.06553836001</v>
      </c>
      <c r="IC22" s="1310">
        <v>5266.4777198000002</v>
      </c>
      <c r="ID22" s="1306">
        <v>3613.0523681999998</v>
      </c>
      <c r="IE22" s="1306">
        <v>2043.2818853400001</v>
      </c>
      <c r="IF22" s="1306">
        <f t="shared" si="24"/>
        <v>10922.81197334</v>
      </c>
      <c r="IG22" s="1306">
        <v>3368.26637738</v>
      </c>
      <c r="IH22" s="1306">
        <v>2728.34285017</v>
      </c>
      <c r="II22" s="1306">
        <v>3594.2654576599998</v>
      </c>
      <c r="IJ22" s="1306">
        <f t="shared" si="25"/>
        <v>9690.8746852099994</v>
      </c>
      <c r="IK22" s="1306"/>
      <c r="IL22" s="1306"/>
      <c r="IM22" s="1306"/>
      <c r="IN22" s="1306"/>
      <c r="IO22" s="1306"/>
      <c r="IP22" s="1306"/>
      <c r="IQ22" s="1306"/>
      <c r="IR22" s="1306"/>
      <c r="IS22" s="1311"/>
      <c r="IT22" s="1310"/>
      <c r="IU22" s="1306"/>
      <c r="IV22" s="1306"/>
      <c r="IW22" s="1306"/>
      <c r="IX22" s="1306"/>
      <c r="IY22" s="1306"/>
      <c r="IZ22" s="1306"/>
      <c r="JA22" s="1306"/>
      <c r="JB22" s="1306"/>
      <c r="JC22" s="1306"/>
      <c r="JD22" s="1306"/>
      <c r="JE22" s="1306"/>
      <c r="JF22" s="1306"/>
      <c r="JG22" s="1306"/>
      <c r="JH22" s="1306"/>
      <c r="JI22" s="329">
        <f t="shared" si="6"/>
        <v>0</v>
      </c>
      <c r="JJ22" s="1307"/>
      <c r="JK22" s="400"/>
      <c r="JL22" s="329"/>
      <c r="JM22" s="329"/>
      <c r="JN22" s="401"/>
      <c r="JO22" s="1312"/>
      <c r="JP22" s="1312"/>
      <c r="JQ22" s="1312"/>
    </row>
    <row r="23" spans="1:277" s="1313" customFormat="1" ht="36.75" hidden="1" customHeight="1">
      <c r="A23" s="2950" t="s">
        <v>849</v>
      </c>
      <c r="B23" s="2951"/>
      <c r="C23" s="2951"/>
      <c r="D23" s="2951"/>
      <c r="E23" s="2951"/>
      <c r="F23" s="2951"/>
      <c r="G23" s="2951"/>
      <c r="H23" s="2951"/>
      <c r="I23" s="2951"/>
      <c r="J23" s="2951"/>
      <c r="K23" s="2951"/>
      <c r="L23" s="2951"/>
      <c r="M23" s="2951"/>
      <c r="N23" s="2951"/>
      <c r="O23" s="2951"/>
      <c r="P23" s="2951"/>
      <c r="Q23" s="1296"/>
      <c r="R23" s="1297"/>
      <c r="S23" s="1298"/>
      <c r="T23" s="2952"/>
      <c r="U23" s="1299"/>
      <c r="V23" s="1299"/>
      <c r="W23" s="2952"/>
      <c r="X23" s="1300"/>
      <c r="Y23" s="1301"/>
      <c r="Z23" s="1298"/>
      <c r="AA23" s="1301"/>
      <c r="AB23" s="2953"/>
      <c r="AC23" s="2954"/>
      <c r="AD23" s="2954"/>
      <c r="AE23" s="2954"/>
      <c r="AF23" s="2954"/>
      <c r="AG23" s="2954"/>
      <c r="AH23" s="2954"/>
      <c r="AI23" s="2954"/>
      <c r="AJ23" s="2954"/>
      <c r="AK23" s="2954"/>
      <c r="AL23" s="2954"/>
      <c r="AM23" s="2954"/>
      <c r="AN23" s="2954"/>
      <c r="AO23" s="2954"/>
      <c r="AP23" s="2954"/>
      <c r="AQ23" s="2954"/>
      <c r="AR23" s="2954"/>
      <c r="AS23" s="2954"/>
      <c r="AT23" s="2954"/>
      <c r="AU23" s="2954"/>
      <c r="AV23" s="2954"/>
      <c r="AW23" s="2954"/>
      <c r="AX23" s="2954"/>
      <c r="AY23" s="2954"/>
      <c r="AZ23" s="2954"/>
      <c r="BA23" s="2954"/>
      <c r="BB23" s="2954"/>
      <c r="BC23" s="2954"/>
      <c r="BD23" s="2954"/>
      <c r="BE23" s="2954"/>
      <c r="BF23" s="2954"/>
      <c r="BG23" s="2954"/>
      <c r="BH23" s="2954"/>
      <c r="BI23" s="2954"/>
      <c r="BJ23" s="2954"/>
      <c r="BK23" s="2954"/>
      <c r="BL23" s="2954"/>
      <c r="BM23" s="2954"/>
      <c r="BN23" s="2954"/>
      <c r="BO23" s="2954"/>
      <c r="BP23" s="2954"/>
      <c r="BQ23" s="2954"/>
      <c r="BR23" s="2954"/>
      <c r="BS23" s="2954"/>
      <c r="BT23" s="2954"/>
      <c r="BU23" s="2954"/>
      <c r="BV23" s="2954"/>
      <c r="BW23" s="2954"/>
      <c r="BX23" s="2954"/>
      <c r="BY23" s="2954"/>
      <c r="BZ23" s="2954"/>
      <c r="CA23" s="2954"/>
      <c r="CB23" s="2954"/>
      <c r="CC23" s="2954"/>
      <c r="CD23" s="2954"/>
      <c r="CE23" s="2954"/>
      <c r="CF23" s="2954"/>
      <c r="CG23" s="2954"/>
      <c r="CH23" s="2954"/>
      <c r="CI23" s="2954"/>
      <c r="CJ23" s="2954"/>
      <c r="CK23" s="2954"/>
      <c r="CL23" s="2954"/>
      <c r="CM23" s="2954"/>
      <c r="CN23" s="2954"/>
      <c r="CO23" s="2954"/>
      <c r="CP23" s="2954"/>
      <c r="CQ23" s="2954"/>
      <c r="CR23" s="2954"/>
      <c r="CS23" s="2954"/>
      <c r="CT23" s="2954"/>
      <c r="CU23" s="2954"/>
      <c r="CV23" s="1302"/>
      <c r="CW23" s="2954"/>
      <c r="CX23" s="1303"/>
      <c r="CY23" s="1303"/>
      <c r="CZ23" s="1303"/>
      <c r="DA23" s="1303"/>
      <c r="DB23" s="2955"/>
      <c r="DC23" s="2955"/>
      <c r="DD23" s="2956"/>
      <c r="DE23" s="1303"/>
      <c r="DF23" s="2955"/>
      <c r="DG23" s="2955"/>
      <c r="DH23" s="2956"/>
      <c r="DI23" s="1303"/>
      <c r="DJ23" s="2955"/>
      <c r="DK23" s="2955"/>
      <c r="DL23" s="2955"/>
      <c r="DM23" s="2955"/>
      <c r="DN23" s="2955"/>
      <c r="DO23" s="2955"/>
      <c r="DP23" s="2955"/>
      <c r="DQ23" s="2955"/>
      <c r="DR23" s="2955"/>
      <c r="DS23" s="2955"/>
      <c r="DT23" s="2955"/>
      <c r="DU23" s="2955"/>
      <c r="DV23" s="2955"/>
      <c r="DW23" s="2955"/>
      <c r="DX23" s="2955"/>
      <c r="DY23" s="2955"/>
      <c r="DZ23" s="2955"/>
      <c r="EA23" s="2955"/>
      <c r="EB23" s="2955"/>
      <c r="EC23" s="2955"/>
      <c r="ED23" s="2955"/>
      <c r="EE23" s="1304"/>
      <c r="EF23" s="2957"/>
      <c r="EG23" s="2955"/>
      <c r="EH23" s="2955"/>
      <c r="EI23" s="2955"/>
      <c r="EJ23" s="2955"/>
      <c r="EK23" s="2955"/>
      <c r="EL23" s="2955"/>
      <c r="EM23" s="2955"/>
      <c r="EN23" s="2955"/>
      <c r="EO23" s="2955"/>
      <c r="EP23" s="2955"/>
      <c r="EQ23" s="2955"/>
      <c r="ER23" s="2955"/>
      <c r="ES23" s="2955"/>
      <c r="ET23" s="2955"/>
      <c r="EU23" s="1305"/>
      <c r="EV23" s="1304"/>
      <c r="EW23" s="2955"/>
      <c r="EX23" s="2955"/>
      <c r="EY23" s="2955"/>
      <c r="EZ23" s="2955"/>
      <c r="FA23" s="2955"/>
      <c r="FB23" s="2955"/>
      <c r="FC23" s="2955"/>
      <c r="FD23" s="2955"/>
      <c r="FE23" s="2955"/>
      <c r="FF23" s="2955"/>
      <c r="FG23" s="2955"/>
      <c r="FH23" s="2955"/>
      <c r="FI23" s="2955"/>
      <c r="FJ23" s="2955"/>
      <c r="FK23" s="2955"/>
      <c r="FL23" s="1305"/>
      <c r="FM23" s="1304"/>
      <c r="FN23" s="2955"/>
      <c r="FO23" s="2955"/>
      <c r="FP23" s="2958"/>
      <c r="FQ23" s="2958"/>
      <c r="FR23" s="2958"/>
      <c r="FS23" s="2958"/>
      <c r="FT23" s="2958"/>
      <c r="FU23" s="2958"/>
      <c r="FV23" s="2958"/>
      <c r="FW23" s="2958"/>
      <c r="FX23" s="1306"/>
      <c r="FY23" s="1306"/>
      <c r="FZ23" s="1306"/>
      <c r="GA23" s="1306"/>
      <c r="GB23" s="1306"/>
      <c r="GC23" s="1307"/>
      <c r="GD23" s="1308"/>
      <c r="GE23" s="1306"/>
      <c r="GF23" s="1306"/>
      <c r="GG23" s="1306"/>
      <c r="GH23" s="1306"/>
      <c r="GI23" s="1306"/>
      <c r="GJ23" s="1306"/>
      <c r="GK23" s="1306"/>
      <c r="GL23" s="1306"/>
      <c r="GM23" s="1306"/>
      <c r="GN23" s="1306"/>
      <c r="GO23" s="1306"/>
      <c r="GP23" s="1306"/>
      <c r="GQ23" s="1306"/>
      <c r="GR23" s="1306"/>
      <c r="GS23" s="1306"/>
      <c r="GT23" s="1309"/>
      <c r="GU23" s="1308">
        <v>321.52692958</v>
      </c>
      <c r="GV23" s="1306">
        <v>199.14477626000001</v>
      </c>
      <c r="GW23" s="1306">
        <v>178.60862999</v>
      </c>
      <c r="GX23" s="1306">
        <f t="shared" si="32"/>
        <v>699.28033583000001</v>
      </c>
      <c r="GY23" s="1306">
        <v>128.33649584</v>
      </c>
      <c r="GZ23" s="1306">
        <v>228.97054894000001</v>
      </c>
      <c r="HA23" s="1306">
        <v>255.74854771000003</v>
      </c>
      <c r="HB23" s="1306">
        <f t="shared" si="33"/>
        <v>613.05559248999998</v>
      </c>
      <c r="HC23" s="1306">
        <v>262.14476329999997</v>
      </c>
      <c r="HD23" s="1306">
        <v>238.54808046999997</v>
      </c>
      <c r="HE23" s="1306">
        <v>149.98313558999999</v>
      </c>
      <c r="HF23" s="1306">
        <f t="shared" si="34"/>
        <v>650.67597935999993</v>
      </c>
      <c r="HG23" s="1306">
        <v>200.05321015000001</v>
      </c>
      <c r="HH23" s="1306">
        <v>320.58263210000001</v>
      </c>
      <c r="HI23" s="1306">
        <v>771.31287730000008</v>
      </c>
      <c r="HJ23" s="1306">
        <f t="shared" si="35"/>
        <v>1291.9487195500001</v>
      </c>
      <c r="HK23" s="1307">
        <v>3254.9606272299998</v>
      </c>
      <c r="HL23" s="1308">
        <v>656.55230276000009</v>
      </c>
      <c r="HM23" s="1306">
        <v>162.6003511699997</v>
      </c>
      <c r="HN23" s="1306">
        <v>1102.74534541</v>
      </c>
      <c r="HO23" s="1306">
        <f t="shared" si="36"/>
        <v>1921.8979993399998</v>
      </c>
      <c r="HP23" s="1306">
        <v>870.69146159000024</v>
      </c>
      <c r="HQ23" s="1306">
        <v>515.9435553699999</v>
      </c>
      <c r="HR23" s="1306">
        <v>1141.0236514600001</v>
      </c>
      <c r="HS23" s="1306">
        <f t="shared" si="37"/>
        <v>2527.6586684200001</v>
      </c>
      <c r="HT23" s="1306">
        <v>1776.414679809998</v>
      </c>
      <c r="HU23" s="1306">
        <v>1892.3266006199999</v>
      </c>
      <c r="HV23" s="1306">
        <v>775.69471987000043</v>
      </c>
      <c r="HW23" s="1306">
        <f t="shared" si="38"/>
        <v>4444.4360002999983</v>
      </c>
      <c r="HX23" s="1306">
        <v>1672.30660242</v>
      </c>
      <c r="HY23" s="1306">
        <v>1669.6449713899999</v>
      </c>
      <c r="HZ23" s="1306">
        <v>2384.6811616000005</v>
      </c>
      <c r="IA23" s="1306">
        <f t="shared" si="22"/>
        <v>5726.6327354100004</v>
      </c>
      <c r="IB23" s="1306">
        <f t="shared" si="23"/>
        <v>14620.62540347</v>
      </c>
      <c r="IC23" s="1310">
        <v>3301.5834168799997</v>
      </c>
      <c r="ID23" s="1306">
        <v>1397.3970435099995</v>
      </c>
      <c r="IE23" s="1306">
        <v>2426.9060527400002</v>
      </c>
      <c r="IF23" s="1306">
        <f t="shared" si="24"/>
        <v>7125.886513129999</v>
      </c>
      <c r="IG23" s="1306">
        <v>4715.9093203100001</v>
      </c>
      <c r="IH23" s="1306">
        <v>2456.8192627999983</v>
      </c>
      <c r="II23" s="1306">
        <v>1757.75013975</v>
      </c>
      <c r="IJ23" s="1306">
        <f t="shared" si="25"/>
        <v>8930.478722859998</v>
      </c>
      <c r="IK23" s="1306"/>
      <c r="IL23" s="1306"/>
      <c r="IM23" s="1306"/>
      <c r="IN23" s="1306"/>
      <c r="IO23" s="1306"/>
      <c r="IP23" s="1306"/>
      <c r="IQ23" s="1306"/>
      <c r="IR23" s="1306"/>
      <c r="IS23" s="1311"/>
      <c r="IT23" s="1310"/>
      <c r="IU23" s="1306"/>
      <c r="IV23" s="1306"/>
      <c r="IW23" s="1306"/>
      <c r="IX23" s="1306"/>
      <c r="IY23" s="1306"/>
      <c r="IZ23" s="1306"/>
      <c r="JA23" s="1306"/>
      <c r="JB23" s="1306"/>
      <c r="JC23" s="1306"/>
      <c r="JD23" s="1306"/>
      <c r="JE23" s="1306"/>
      <c r="JF23" s="1306"/>
      <c r="JG23" s="1306"/>
      <c r="JH23" s="1306"/>
      <c r="JI23" s="329">
        <f t="shared" si="6"/>
        <v>0</v>
      </c>
      <c r="JJ23" s="1307"/>
      <c r="JK23" s="400"/>
      <c r="JL23" s="329"/>
      <c r="JM23" s="329"/>
      <c r="JN23" s="401"/>
      <c r="JO23" s="1312"/>
      <c r="JP23" s="1312"/>
      <c r="JQ23" s="1312"/>
    </row>
    <row r="24" spans="1:277" s="1313" customFormat="1" ht="36.75" hidden="1" customHeight="1">
      <c r="A24" s="2950" t="s">
        <v>960</v>
      </c>
      <c r="B24" s="2951"/>
      <c r="C24" s="2951"/>
      <c r="D24" s="2951"/>
      <c r="E24" s="2951"/>
      <c r="F24" s="2951"/>
      <c r="G24" s="2951"/>
      <c r="H24" s="2951"/>
      <c r="I24" s="2951"/>
      <c r="J24" s="2951"/>
      <c r="K24" s="2951"/>
      <c r="L24" s="2951"/>
      <c r="M24" s="2951"/>
      <c r="N24" s="2951"/>
      <c r="O24" s="2951"/>
      <c r="P24" s="2951"/>
      <c r="Q24" s="1296"/>
      <c r="R24" s="1297"/>
      <c r="S24" s="1298"/>
      <c r="T24" s="2952"/>
      <c r="U24" s="1299"/>
      <c r="V24" s="1299"/>
      <c r="W24" s="2952"/>
      <c r="X24" s="1300"/>
      <c r="Y24" s="1301"/>
      <c r="Z24" s="1298"/>
      <c r="AA24" s="1301"/>
      <c r="AB24" s="2953"/>
      <c r="AC24" s="2954"/>
      <c r="AD24" s="2954"/>
      <c r="AE24" s="2954"/>
      <c r="AF24" s="2954"/>
      <c r="AG24" s="2954"/>
      <c r="AH24" s="2954"/>
      <c r="AI24" s="2954"/>
      <c r="AJ24" s="2954"/>
      <c r="AK24" s="2954"/>
      <c r="AL24" s="2954"/>
      <c r="AM24" s="2954"/>
      <c r="AN24" s="2954"/>
      <c r="AO24" s="2954"/>
      <c r="AP24" s="2954"/>
      <c r="AQ24" s="2954"/>
      <c r="AR24" s="2954"/>
      <c r="AS24" s="2954"/>
      <c r="AT24" s="2954"/>
      <c r="AU24" s="2954"/>
      <c r="AV24" s="2954"/>
      <c r="AW24" s="2954"/>
      <c r="AX24" s="2954"/>
      <c r="AY24" s="2954"/>
      <c r="AZ24" s="2954"/>
      <c r="BA24" s="2954"/>
      <c r="BB24" s="2954"/>
      <c r="BC24" s="2954"/>
      <c r="BD24" s="2954"/>
      <c r="BE24" s="2954"/>
      <c r="BF24" s="2954"/>
      <c r="BG24" s="2954"/>
      <c r="BH24" s="2954"/>
      <c r="BI24" s="2954"/>
      <c r="BJ24" s="2954"/>
      <c r="BK24" s="2954"/>
      <c r="BL24" s="2954"/>
      <c r="BM24" s="2954"/>
      <c r="BN24" s="2954"/>
      <c r="BO24" s="2954"/>
      <c r="BP24" s="2954"/>
      <c r="BQ24" s="2954"/>
      <c r="BR24" s="2954"/>
      <c r="BS24" s="2954"/>
      <c r="BT24" s="2954"/>
      <c r="BU24" s="2954"/>
      <c r="BV24" s="2954"/>
      <c r="BW24" s="2954"/>
      <c r="BX24" s="2954"/>
      <c r="BY24" s="2954"/>
      <c r="BZ24" s="2954"/>
      <c r="CA24" s="2954"/>
      <c r="CB24" s="2954"/>
      <c r="CC24" s="2954"/>
      <c r="CD24" s="2954"/>
      <c r="CE24" s="2954"/>
      <c r="CF24" s="2954"/>
      <c r="CG24" s="2954"/>
      <c r="CH24" s="2954"/>
      <c r="CI24" s="2954"/>
      <c r="CJ24" s="2954"/>
      <c r="CK24" s="2954"/>
      <c r="CL24" s="2954"/>
      <c r="CM24" s="2954"/>
      <c r="CN24" s="2954"/>
      <c r="CO24" s="2954"/>
      <c r="CP24" s="2954"/>
      <c r="CQ24" s="2954"/>
      <c r="CR24" s="2954"/>
      <c r="CS24" s="2954"/>
      <c r="CT24" s="2954"/>
      <c r="CU24" s="2954"/>
      <c r="CV24" s="1302"/>
      <c r="CW24" s="2954"/>
      <c r="CX24" s="1303"/>
      <c r="CY24" s="1303"/>
      <c r="CZ24" s="1303"/>
      <c r="DA24" s="1303"/>
      <c r="DB24" s="2955"/>
      <c r="DC24" s="2955"/>
      <c r="DD24" s="2956"/>
      <c r="DE24" s="1303"/>
      <c r="DF24" s="2955"/>
      <c r="DG24" s="2955"/>
      <c r="DH24" s="2956"/>
      <c r="DI24" s="1303"/>
      <c r="DJ24" s="2955"/>
      <c r="DK24" s="2955"/>
      <c r="DL24" s="2955"/>
      <c r="DM24" s="2955"/>
      <c r="DN24" s="2955"/>
      <c r="DO24" s="2955"/>
      <c r="DP24" s="2955"/>
      <c r="DQ24" s="2955"/>
      <c r="DR24" s="2955"/>
      <c r="DS24" s="2955"/>
      <c r="DT24" s="2955"/>
      <c r="DU24" s="2955"/>
      <c r="DV24" s="2955"/>
      <c r="DW24" s="2955"/>
      <c r="DX24" s="2955"/>
      <c r="DY24" s="2955"/>
      <c r="DZ24" s="2955"/>
      <c r="EA24" s="2955"/>
      <c r="EB24" s="2955"/>
      <c r="EC24" s="2955"/>
      <c r="ED24" s="2955"/>
      <c r="EE24" s="1304"/>
      <c r="EF24" s="2957"/>
      <c r="EG24" s="2955"/>
      <c r="EH24" s="2955"/>
      <c r="EI24" s="2955"/>
      <c r="EJ24" s="2955"/>
      <c r="EK24" s="2955"/>
      <c r="EL24" s="2955"/>
      <c r="EM24" s="2955"/>
      <c r="EN24" s="2955"/>
      <c r="EO24" s="2955"/>
      <c r="EP24" s="2955"/>
      <c r="EQ24" s="2955"/>
      <c r="ER24" s="2955"/>
      <c r="ES24" s="2955"/>
      <c r="ET24" s="2955"/>
      <c r="EU24" s="1305"/>
      <c r="EV24" s="1304"/>
      <c r="EW24" s="2955"/>
      <c r="EX24" s="2955"/>
      <c r="EY24" s="2955"/>
      <c r="EZ24" s="2955"/>
      <c r="FA24" s="2955"/>
      <c r="FB24" s="2955"/>
      <c r="FC24" s="2955"/>
      <c r="FD24" s="2955"/>
      <c r="FE24" s="2955"/>
      <c r="FF24" s="2955"/>
      <c r="FG24" s="2955"/>
      <c r="FH24" s="2955"/>
      <c r="FI24" s="2955"/>
      <c r="FJ24" s="2955"/>
      <c r="FK24" s="2955"/>
      <c r="FL24" s="1305"/>
      <c r="FM24" s="1304"/>
      <c r="FN24" s="2955"/>
      <c r="FO24" s="2955"/>
      <c r="FP24" s="2958"/>
      <c r="FQ24" s="2958"/>
      <c r="FR24" s="2958"/>
      <c r="FS24" s="2958"/>
      <c r="FT24" s="2958"/>
      <c r="FU24" s="2958"/>
      <c r="FV24" s="2958"/>
      <c r="FW24" s="2958"/>
      <c r="FX24" s="1306"/>
      <c r="FY24" s="1306"/>
      <c r="FZ24" s="1306"/>
      <c r="GA24" s="1306"/>
      <c r="GB24" s="1306"/>
      <c r="GC24" s="1307"/>
      <c r="GD24" s="1308"/>
      <c r="GE24" s="1306"/>
      <c r="GF24" s="1306"/>
      <c r="GG24" s="1306"/>
      <c r="GH24" s="1306"/>
      <c r="GI24" s="1306"/>
      <c r="GJ24" s="1306"/>
      <c r="GK24" s="1306"/>
      <c r="GL24" s="1306"/>
      <c r="GM24" s="1306"/>
      <c r="GN24" s="1306"/>
      <c r="GO24" s="1306"/>
      <c r="GP24" s="1306"/>
      <c r="GQ24" s="1306"/>
      <c r="GR24" s="1306"/>
      <c r="GS24" s="1306"/>
      <c r="GT24" s="1309"/>
      <c r="GU24" s="1308">
        <v>0</v>
      </c>
      <c r="GV24" s="1306">
        <v>0</v>
      </c>
      <c r="GW24" s="1306">
        <v>300</v>
      </c>
      <c r="GX24" s="1306">
        <f t="shared" si="32"/>
        <v>300</v>
      </c>
      <c r="GY24" s="1306">
        <v>200</v>
      </c>
      <c r="GZ24" s="1306">
        <v>0</v>
      </c>
      <c r="HA24" s="1306">
        <v>300</v>
      </c>
      <c r="HB24" s="1306">
        <f t="shared" si="33"/>
        <v>500</v>
      </c>
      <c r="HC24" s="1306">
        <v>0</v>
      </c>
      <c r="HD24" s="1306">
        <v>0</v>
      </c>
      <c r="HE24" s="1306">
        <v>100</v>
      </c>
      <c r="HF24" s="1306">
        <f t="shared" si="34"/>
        <v>100</v>
      </c>
      <c r="HG24" s="1306">
        <v>755.65293006000002</v>
      </c>
      <c r="HH24" s="1306">
        <v>0</v>
      </c>
      <c r="HI24" s="1306">
        <v>400</v>
      </c>
      <c r="HJ24" s="1306">
        <f t="shared" si="35"/>
        <v>1155.65293006</v>
      </c>
      <c r="HK24" s="1307">
        <v>2055.65293006</v>
      </c>
      <c r="HL24" s="1308">
        <v>100</v>
      </c>
      <c r="HM24" s="1306">
        <v>18.789994159494</v>
      </c>
      <c r="HN24" s="1306">
        <v>401.699045276069</v>
      </c>
      <c r="HO24" s="1306">
        <f t="shared" si="36"/>
        <v>520.48903943556297</v>
      </c>
      <c r="HP24" s="1306">
        <v>300</v>
      </c>
      <c r="HQ24" s="1306">
        <v>13.867279982458749</v>
      </c>
      <c r="HR24" s="1306">
        <v>146.64904148500418</v>
      </c>
      <c r="HS24" s="1306">
        <f t="shared" si="37"/>
        <v>460.51632146746294</v>
      </c>
      <c r="HT24" s="1306">
        <v>330</v>
      </c>
      <c r="HU24" s="1306">
        <v>171.61196517073199</v>
      </c>
      <c r="HV24" s="1306">
        <v>26.795670161580002</v>
      </c>
      <c r="HW24" s="1306">
        <f t="shared" si="38"/>
        <v>528.407635332312</v>
      </c>
      <c r="HX24" s="1306">
        <v>200</v>
      </c>
      <c r="HY24" s="1306">
        <v>525.07817727071949</v>
      </c>
      <c r="HZ24" s="1306">
        <v>296.67503366354401</v>
      </c>
      <c r="IA24" s="1306">
        <f t="shared" si="22"/>
        <v>1021.7532109342635</v>
      </c>
      <c r="IB24" s="1306">
        <f t="shared" si="23"/>
        <v>2531.1662071696014</v>
      </c>
      <c r="IC24" s="1310">
        <v>0</v>
      </c>
      <c r="ID24" s="1306">
        <v>570.60979130999999</v>
      </c>
      <c r="IE24" s="1306">
        <v>18.093365500000001</v>
      </c>
      <c r="IF24" s="1306">
        <f t="shared" si="24"/>
        <v>588.70315681</v>
      </c>
      <c r="IG24" s="1306">
        <v>286.21578077999999</v>
      </c>
      <c r="IH24" s="1306">
        <v>80</v>
      </c>
      <c r="II24" s="1306">
        <v>108.4553977811118</v>
      </c>
      <c r="IJ24" s="1306">
        <f t="shared" si="25"/>
        <v>474.67117856111179</v>
      </c>
      <c r="IK24" s="1306"/>
      <c r="IL24" s="1306"/>
      <c r="IM24" s="1306"/>
      <c r="IN24" s="1306"/>
      <c r="IO24" s="1306"/>
      <c r="IP24" s="1306"/>
      <c r="IQ24" s="1306"/>
      <c r="IR24" s="1306"/>
      <c r="IS24" s="1311"/>
      <c r="IT24" s="1310"/>
      <c r="IU24" s="1306"/>
      <c r="IV24" s="1306"/>
      <c r="IW24" s="1306"/>
      <c r="IX24" s="1306"/>
      <c r="IY24" s="1306"/>
      <c r="IZ24" s="1306"/>
      <c r="JA24" s="1306"/>
      <c r="JB24" s="1306"/>
      <c r="JC24" s="1306"/>
      <c r="JD24" s="1306"/>
      <c r="JE24" s="1306"/>
      <c r="JF24" s="1306"/>
      <c r="JG24" s="1306"/>
      <c r="JH24" s="1306"/>
      <c r="JI24" s="329">
        <f t="shared" si="6"/>
        <v>0</v>
      </c>
      <c r="JJ24" s="1307"/>
      <c r="JK24" s="400"/>
      <c r="JL24" s="329"/>
      <c r="JM24" s="329"/>
      <c r="JN24" s="401"/>
      <c r="JO24" s="1312"/>
      <c r="JP24" s="1312"/>
      <c r="JQ24" s="1312"/>
    </row>
    <row r="25" spans="1:277" s="1313" customFormat="1" ht="36.75" hidden="1" customHeight="1">
      <c r="A25" s="2950" t="s">
        <v>961</v>
      </c>
      <c r="B25" s="2951"/>
      <c r="C25" s="2951"/>
      <c r="D25" s="2951"/>
      <c r="E25" s="2951"/>
      <c r="F25" s="2951"/>
      <c r="G25" s="2951"/>
      <c r="H25" s="2951"/>
      <c r="I25" s="2951"/>
      <c r="J25" s="2951"/>
      <c r="K25" s="2951"/>
      <c r="L25" s="2951"/>
      <c r="M25" s="2951"/>
      <c r="N25" s="2951"/>
      <c r="O25" s="2951"/>
      <c r="P25" s="2951"/>
      <c r="Q25" s="1296"/>
      <c r="R25" s="1297"/>
      <c r="S25" s="1298"/>
      <c r="T25" s="2952"/>
      <c r="U25" s="1299"/>
      <c r="V25" s="1299"/>
      <c r="W25" s="2952"/>
      <c r="X25" s="1300"/>
      <c r="Y25" s="1301"/>
      <c r="Z25" s="1298"/>
      <c r="AA25" s="1301"/>
      <c r="AB25" s="2953"/>
      <c r="AC25" s="2954"/>
      <c r="AD25" s="2954"/>
      <c r="AE25" s="2954"/>
      <c r="AF25" s="2954"/>
      <c r="AG25" s="2954"/>
      <c r="AH25" s="2954"/>
      <c r="AI25" s="2954"/>
      <c r="AJ25" s="2954"/>
      <c r="AK25" s="2954"/>
      <c r="AL25" s="2954"/>
      <c r="AM25" s="2954"/>
      <c r="AN25" s="2954"/>
      <c r="AO25" s="2954"/>
      <c r="AP25" s="2954"/>
      <c r="AQ25" s="2954"/>
      <c r="AR25" s="2954"/>
      <c r="AS25" s="2954"/>
      <c r="AT25" s="2954"/>
      <c r="AU25" s="2954"/>
      <c r="AV25" s="2954"/>
      <c r="AW25" s="2954"/>
      <c r="AX25" s="2954"/>
      <c r="AY25" s="2954"/>
      <c r="AZ25" s="2954"/>
      <c r="BA25" s="2954"/>
      <c r="BB25" s="2954"/>
      <c r="BC25" s="2954"/>
      <c r="BD25" s="2954"/>
      <c r="BE25" s="2954"/>
      <c r="BF25" s="2954"/>
      <c r="BG25" s="2954"/>
      <c r="BH25" s="2954"/>
      <c r="BI25" s="2954"/>
      <c r="BJ25" s="2954"/>
      <c r="BK25" s="2954"/>
      <c r="BL25" s="2954"/>
      <c r="BM25" s="2954"/>
      <c r="BN25" s="2954"/>
      <c r="BO25" s="2954"/>
      <c r="BP25" s="2954"/>
      <c r="BQ25" s="2954"/>
      <c r="BR25" s="2954"/>
      <c r="BS25" s="2954"/>
      <c r="BT25" s="2954"/>
      <c r="BU25" s="2954"/>
      <c r="BV25" s="2954"/>
      <c r="BW25" s="2954"/>
      <c r="BX25" s="2954"/>
      <c r="BY25" s="2954"/>
      <c r="BZ25" s="2954"/>
      <c r="CA25" s="2954"/>
      <c r="CB25" s="2954"/>
      <c r="CC25" s="2954"/>
      <c r="CD25" s="2954"/>
      <c r="CE25" s="2954"/>
      <c r="CF25" s="2954"/>
      <c r="CG25" s="2954"/>
      <c r="CH25" s="2954"/>
      <c r="CI25" s="2954"/>
      <c r="CJ25" s="2954"/>
      <c r="CK25" s="2954"/>
      <c r="CL25" s="2954"/>
      <c r="CM25" s="2954"/>
      <c r="CN25" s="2954"/>
      <c r="CO25" s="2954"/>
      <c r="CP25" s="2954"/>
      <c r="CQ25" s="2954"/>
      <c r="CR25" s="2954"/>
      <c r="CS25" s="2954"/>
      <c r="CT25" s="2954"/>
      <c r="CU25" s="2954"/>
      <c r="CV25" s="1302"/>
      <c r="CW25" s="2954"/>
      <c r="CX25" s="1303"/>
      <c r="CY25" s="1303"/>
      <c r="CZ25" s="1303"/>
      <c r="DA25" s="1303"/>
      <c r="DB25" s="2955"/>
      <c r="DC25" s="2955"/>
      <c r="DD25" s="2956"/>
      <c r="DE25" s="1303"/>
      <c r="DF25" s="2955"/>
      <c r="DG25" s="2955"/>
      <c r="DH25" s="2956"/>
      <c r="DI25" s="1303"/>
      <c r="DJ25" s="2955"/>
      <c r="DK25" s="2955"/>
      <c r="DL25" s="2955"/>
      <c r="DM25" s="2955"/>
      <c r="DN25" s="2955"/>
      <c r="DO25" s="2955"/>
      <c r="DP25" s="2955"/>
      <c r="DQ25" s="2955"/>
      <c r="DR25" s="2955"/>
      <c r="DS25" s="2955"/>
      <c r="DT25" s="2955"/>
      <c r="DU25" s="2955"/>
      <c r="DV25" s="2955"/>
      <c r="DW25" s="2955"/>
      <c r="DX25" s="2955"/>
      <c r="DY25" s="2955"/>
      <c r="DZ25" s="2955"/>
      <c r="EA25" s="2955"/>
      <c r="EB25" s="2955"/>
      <c r="EC25" s="2955"/>
      <c r="ED25" s="2955"/>
      <c r="EE25" s="1304"/>
      <c r="EF25" s="2957"/>
      <c r="EG25" s="2955"/>
      <c r="EH25" s="2955"/>
      <c r="EI25" s="2955"/>
      <c r="EJ25" s="2955"/>
      <c r="EK25" s="2955"/>
      <c r="EL25" s="2955"/>
      <c r="EM25" s="2955"/>
      <c r="EN25" s="2955"/>
      <c r="EO25" s="2955"/>
      <c r="EP25" s="2955"/>
      <c r="EQ25" s="2955"/>
      <c r="ER25" s="2955"/>
      <c r="ES25" s="2955"/>
      <c r="ET25" s="2955"/>
      <c r="EU25" s="1305"/>
      <c r="EV25" s="1304"/>
      <c r="EW25" s="2955"/>
      <c r="EX25" s="2955"/>
      <c r="EY25" s="2955"/>
      <c r="EZ25" s="2955"/>
      <c r="FA25" s="2955"/>
      <c r="FB25" s="2955"/>
      <c r="FC25" s="2955"/>
      <c r="FD25" s="2955"/>
      <c r="FE25" s="2955"/>
      <c r="FF25" s="2955"/>
      <c r="FG25" s="2955"/>
      <c r="FH25" s="2955"/>
      <c r="FI25" s="2955"/>
      <c r="FJ25" s="2955"/>
      <c r="FK25" s="2955"/>
      <c r="FL25" s="1305"/>
      <c r="FM25" s="1304"/>
      <c r="FN25" s="2955"/>
      <c r="FO25" s="2955"/>
      <c r="FP25" s="2958"/>
      <c r="FQ25" s="2958"/>
      <c r="FR25" s="2958"/>
      <c r="FS25" s="2958"/>
      <c r="FT25" s="2958"/>
      <c r="FU25" s="2958"/>
      <c r="FV25" s="2958"/>
      <c r="FW25" s="2958"/>
      <c r="FX25" s="1306"/>
      <c r="FY25" s="1306"/>
      <c r="FZ25" s="1306"/>
      <c r="GA25" s="1306"/>
      <c r="GB25" s="1306"/>
      <c r="GC25" s="1307"/>
      <c r="GD25" s="1308"/>
      <c r="GE25" s="1306"/>
      <c r="GF25" s="1306"/>
      <c r="GG25" s="1306"/>
      <c r="GH25" s="1306"/>
      <c r="GI25" s="1306"/>
      <c r="GJ25" s="1306"/>
      <c r="GK25" s="1306"/>
      <c r="GL25" s="1306"/>
      <c r="GM25" s="1306"/>
      <c r="GN25" s="1306"/>
      <c r="GO25" s="1306"/>
      <c r="GP25" s="1306"/>
      <c r="GQ25" s="1306"/>
      <c r="GR25" s="1306"/>
      <c r="GS25" s="1306"/>
      <c r="GT25" s="1309"/>
      <c r="GU25" s="1308">
        <v>95.501293509999996</v>
      </c>
      <c r="GV25" s="1306">
        <v>104.01090677000001</v>
      </c>
      <c r="GW25" s="1306">
        <v>84.756100140000001</v>
      </c>
      <c r="GX25" s="1306">
        <f t="shared" si="32"/>
        <v>284.26830042</v>
      </c>
      <c r="GY25" s="1306">
        <v>151.48964755</v>
      </c>
      <c r="GZ25" s="1306">
        <v>178.02255273</v>
      </c>
      <c r="HA25" s="1306">
        <v>178.02255273</v>
      </c>
      <c r="HB25" s="1306">
        <f t="shared" si="33"/>
        <v>507.53475301000003</v>
      </c>
      <c r="HC25" s="1306">
        <v>91.712859050000006</v>
      </c>
      <c r="HD25" s="1306">
        <v>184.86770589</v>
      </c>
      <c r="HE25" s="1306">
        <v>178.02255273</v>
      </c>
      <c r="HF25" s="1306">
        <f t="shared" si="34"/>
        <v>454.60311766999996</v>
      </c>
      <c r="HG25" s="1306">
        <v>184.86770589</v>
      </c>
      <c r="HH25" s="1306">
        <v>91.712859050000006</v>
      </c>
      <c r="HI25" s="1306">
        <v>291.48964754999997</v>
      </c>
      <c r="HJ25" s="1306">
        <f t="shared" si="35"/>
        <v>568.0702124899999</v>
      </c>
      <c r="HK25" s="1307">
        <v>1814.4763835899998</v>
      </c>
      <c r="HL25" s="1308">
        <v>192.74669932</v>
      </c>
      <c r="HM25" s="1306">
        <v>356.21379414</v>
      </c>
      <c r="HN25" s="1306">
        <v>299.48024673000003</v>
      </c>
      <c r="HO25" s="1306">
        <f t="shared" si="36"/>
        <v>848.44074019000004</v>
      </c>
      <c r="HP25" s="1306">
        <v>92.746699320000005</v>
      </c>
      <c r="HQ25" s="1306">
        <v>206.21379414</v>
      </c>
      <c r="HR25" s="1306">
        <v>292.74669932</v>
      </c>
      <c r="HS25" s="1306">
        <f t="shared" si="37"/>
        <v>591.70719278000001</v>
      </c>
      <c r="HT25" s="1306">
        <v>329.09845383999999</v>
      </c>
      <c r="HU25" s="1306">
        <v>135.94360699999999</v>
      </c>
      <c r="HV25" s="1306">
        <v>262.25330068</v>
      </c>
      <c r="HW25" s="1306">
        <f t="shared" si="38"/>
        <v>727.29536151999991</v>
      </c>
      <c r="HX25" s="1306">
        <v>35.943607</v>
      </c>
      <c r="HY25" s="1306">
        <v>129.09845383999999</v>
      </c>
      <c r="HZ25" s="1306">
        <v>62.253300680000002</v>
      </c>
      <c r="IA25" s="1306">
        <f t="shared" si="22"/>
        <v>227.29536151999997</v>
      </c>
      <c r="IB25" s="1306">
        <f t="shared" si="23"/>
        <v>2394.7386560099999</v>
      </c>
      <c r="IC25" s="1310">
        <v>6.8451531599999997</v>
      </c>
      <c r="ID25" s="1306">
        <v>0</v>
      </c>
      <c r="IE25" s="1306">
        <v>73.690306320000005</v>
      </c>
      <c r="IF25" s="1306">
        <f t="shared" si="24"/>
        <v>80.53545948</v>
      </c>
      <c r="IG25" s="1306">
        <v>360.45093313999996</v>
      </c>
      <c r="IH25" s="1306">
        <v>520.53545947999999</v>
      </c>
      <c r="II25" s="1306">
        <v>206.84515316</v>
      </c>
      <c r="IJ25" s="1306">
        <f t="shared" si="25"/>
        <v>1087.8315457799999</v>
      </c>
      <c r="IK25" s="1306"/>
      <c r="IL25" s="1306"/>
      <c r="IM25" s="1306"/>
      <c r="IN25" s="1306"/>
      <c r="IO25" s="1306"/>
      <c r="IP25" s="1306"/>
      <c r="IQ25" s="1306"/>
      <c r="IR25" s="1306"/>
      <c r="IS25" s="1311"/>
      <c r="IT25" s="1310"/>
      <c r="IU25" s="1306"/>
      <c r="IV25" s="1306"/>
      <c r="IW25" s="1306"/>
      <c r="IX25" s="1306"/>
      <c r="IY25" s="1306"/>
      <c r="IZ25" s="1306"/>
      <c r="JA25" s="1306"/>
      <c r="JB25" s="1306"/>
      <c r="JC25" s="1306"/>
      <c r="JD25" s="1306"/>
      <c r="JE25" s="1306"/>
      <c r="JF25" s="1306"/>
      <c r="JG25" s="1306"/>
      <c r="JH25" s="1306"/>
      <c r="JI25" s="329">
        <f t="shared" si="6"/>
        <v>0</v>
      </c>
      <c r="JJ25" s="1307"/>
      <c r="JK25" s="400"/>
      <c r="JL25" s="329"/>
      <c r="JM25" s="329"/>
      <c r="JN25" s="401"/>
      <c r="JO25" s="1312"/>
      <c r="JP25" s="1312"/>
      <c r="JQ25" s="1312"/>
    </row>
    <row r="26" spans="1:277" s="1313" customFormat="1" ht="36.75" hidden="1" customHeight="1">
      <c r="A26" s="2950" t="s">
        <v>962</v>
      </c>
      <c r="B26" s="2951"/>
      <c r="C26" s="2951"/>
      <c r="D26" s="2951"/>
      <c r="E26" s="2951"/>
      <c r="F26" s="2951"/>
      <c r="G26" s="2951"/>
      <c r="H26" s="2951"/>
      <c r="I26" s="2951"/>
      <c r="J26" s="2951"/>
      <c r="K26" s="2951"/>
      <c r="L26" s="2951"/>
      <c r="M26" s="2951"/>
      <c r="N26" s="2951"/>
      <c r="O26" s="2951"/>
      <c r="P26" s="2951"/>
      <c r="Q26" s="1296"/>
      <c r="R26" s="1297"/>
      <c r="S26" s="1298"/>
      <c r="T26" s="2952"/>
      <c r="U26" s="1299"/>
      <c r="V26" s="1299"/>
      <c r="W26" s="2952"/>
      <c r="X26" s="1300"/>
      <c r="Y26" s="1301"/>
      <c r="Z26" s="1298"/>
      <c r="AA26" s="1301"/>
      <c r="AB26" s="2953"/>
      <c r="AC26" s="2954"/>
      <c r="AD26" s="2954"/>
      <c r="AE26" s="2954"/>
      <c r="AF26" s="2954"/>
      <c r="AG26" s="2954"/>
      <c r="AH26" s="2954"/>
      <c r="AI26" s="2954"/>
      <c r="AJ26" s="2954"/>
      <c r="AK26" s="2954"/>
      <c r="AL26" s="2954"/>
      <c r="AM26" s="2954"/>
      <c r="AN26" s="2954"/>
      <c r="AO26" s="2954"/>
      <c r="AP26" s="2954"/>
      <c r="AQ26" s="2954"/>
      <c r="AR26" s="2954"/>
      <c r="AS26" s="2954"/>
      <c r="AT26" s="2954"/>
      <c r="AU26" s="2954"/>
      <c r="AV26" s="2954"/>
      <c r="AW26" s="2954"/>
      <c r="AX26" s="2954"/>
      <c r="AY26" s="2954"/>
      <c r="AZ26" s="2954"/>
      <c r="BA26" s="2954"/>
      <c r="BB26" s="2954"/>
      <c r="BC26" s="2954"/>
      <c r="BD26" s="2954"/>
      <c r="BE26" s="2954"/>
      <c r="BF26" s="2954"/>
      <c r="BG26" s="2954"/>
      <c r="BH26" s="2954"/>
      <c r="BI26" s="2954"/>
      <c r="BJ26" s="2954"/>
      <c r="BK26" s="2954"/>
      <c r="BL26" s="2954"/>
      <c r="BM26" s="2954"/>
      <c r="BN26" s="2954"/>
      <c r="BO26" s="2954"/>
      <c r="BP26" s="2954"/>
      <c r="BQ26" s="2954"/>
      <c r="BR26" s="2954"/>
      <c r="BS26" s="2954"/>
      <c r="BT26" s="2954"/>
      <c r="BU26" s="2954"/>
      <c r="BV26" s="2954"/>
      <c r="BW26" s="2954"/>
      <c r="BX26" s="2954"/>
      <c r="BY26" s="2954"/>
      <c r="BZ26" s="2954"/>
      <c r="CA26" s="2954"/>
      <c r="CB26" s="2954"/>
      <c r="CC26" s="2954"/>
      <c r="CD26" s="2954"/>
      <c r="CE26" s="2954"/>
      <c r="CF26" s="2954"/>
      <c r="CG26" s="2954"/>
      <c r="CH26" s="2954"/>
      <c r="CI26" s="2954"/>
      <c r="CJ26" s="2954"/>
      <c r="CK26" s="2954"/>
      <c r="CL26" s="2954"/>
      <c r="CM26" s="2954"/>
      <c r="CN26" s="2954"/>
      <c r="CO26" s="2954"/>
      <c r="CP26" s="2954"/>
      <c r="CQ26" s="2954"/>
      <c r="CR26" s="2954"/>
      <c r="CS26" s="2954"/>
      <c r="CT26" s="2954"/>
      <c r="CU26" s="2954"/>
      <c r="CV26" s="1302"/>
      <c r="CW26" s="2954"/>
      <c r="CX26" s="1303"/>
      <c r="CY26" s="1303"/>
      <c r="CZ26" s="1303"/>
      <c r="DA26" s="1303"/>
      <c r="DB26" s="2955"/>
      <c r="DC26" s="2955"/>
      <c r="DD26" s="2956"/>
      <c r="DE26" s="1303"/>
      <c r="DF26" s="2955"/>
      <c r="DG26" s="2955"/>
      <c r="DH26" s="2956"/>
      <c r="DI26" s="1303"/>
      <c r="DJ26" s="2955"/>
      <c r="DK26" s="2955"/>
      <c r="DL26" s="2955"/>
      <c r="DM26" s="2955"/>
      <c r="DN26" s="2955"/>
      <c r="DO26" s="2955"/>
      <c r="DP26" s="2955"/>
      <c r="DQ26" s="2955"/>
      <c r="DR26" s="2955"/>
      <c r="DS26" s="2955"/>
      <c r="DT26" s="2955"/>
      <c r="DU26" s="2955"/>
      <c r="DV26" s="2955"/>
      <c r="DW26" s="2955"/>
      <c r="DX26" s="2955"/>
      <c r="DY26" s="2955"/>
      <c r="DZ26" s="2955"/>
      <c r="EA26" s="2955"/>
      <c r="EB26" s="2955"/>
      <c r="EC26" s="2955"/>
      <c r="ED26" s="2955"/>
      <c r="EE26" s="1304"/>
      <c r="EF26" s="2957"/>
      <c r="EG26" s="2955"/>
      <c r="EH26" s="2955"/>
      <c r="EI26" s="2955"/>
      <c r="EJ26" s="2955"/>
      <c r="EK26" s="2955"/>
      <c r="EL26" s="2955"/>
      <c r="EM26" s="2955"/>
      <c r="EN26" s="2955"/>
      <c r="EO26" s="2955"/>
      <c r="EP26" s="2955"/>
      <c r="EQ26" s="2955"/>
      <c r="ER26" s="2955"/>
      <c r="ES26" s="2955"/>
      <c r="ET26" s="2955"/>
      <c r="EU26" s="1305"/>
      <c r="EV26" s="1304"/>
      <c r="EW26" s="2955"/>
      <c r="EX26" s="2955"/>
      <c r="EY26" s="2955"/>
      <c r="EZ26" s="2955"/>
      <c r="FA26" s="2955"/>
      <c r="FB26" s="2955"/>
      <c r="FC26" s="2955"/>
      <c r="FD26" s="2955"/>
      <c r="FE26" s="2955"/>
      <c r="FF26" s="2955"/>
      <c r="FG26" s="2955"/>
      <c r="FH26" s="2955"/>
      <c r="FI26" s="2955"/>
      <c r="FJ26" s="2955"/>
      <c r="FK26" s="2955"/>
      <c r="FL26" s="1305"/>
      <c r="FM26" s="1304"/>
      <c r="FN26" s="2955"/>
      <c r="FO26" s="2955"/>
      <c r="FP26" s="2958"/>
      <c r="FQ26" s="2958"/>
      <c r="FR26" s="2958"/>
      <c r="FS26" s="2958"/>
      <c r="FT26" s="2958"/>
      <c r="FU26" s="2958"/>
      <c r="FV26" s="2958"/>
      <c r="FW26" s="2958"/>
      <c r="FX26" s="1306"/>
      <c r="FY26" s="1306"/>
      <c r="FZ26" s="1306"/>
      <c r="GA26" s="1306"/>
      <c r="GB26" s="1306"/>
      <c r="GC26" s="1307"/>
      <c r="GD26" s="1308"/>
      <c r="GE26" s="1306"/>
      <c r="GF26" s="1306"/>
      <c r="GG26" s="1306"/>
      <c r="GH26" s="1306"/>
      <c r="GI26" s="1306"/>
      <c r="GJ26" s="1306"/>
      <c r="GK26" s="1306"/>
      <c r="GL26" s="1306"/>
      <c r="GM26" s="1306"/>
      <c r="GN26" s="1306"/>
      <c r="GO26" s="1306"/>
      <c r="GP26" s="1306"/>
      <c r="GQ26" s="1306"/>
      <c r="GR26" s="1306"/>
      <c r="GS26" s="1306"/>
      <c r="GT26" s="1309"/>
      <c r="GU26" s="1308">
        <v>200</v>
      </c>
      <c r="GV26" s="1306">
        <v>40</v>
      </c>
      <c r="GW26" s="1306">
        <v>60</v>
      </c>
      <c r="GX26" s="1306">
        <f t="shared" si="32"/>
        <v>300</v>
      </c>
      <c r="GY26" s="1306">
        <v>140</v>
      </c>
      <c r="GZ26" s="1306">
        <v>150</v>
      </c>
      <c r="HA26" s="1306">
        <v>150</v>
      </c>
      <c r="HB26" s="1306">
        <f t="shared" si="33"/>
        <v>440</v>
      </c>
      <c r="HC26" s="1306">
        <v>160</v>
      </c>
      <c r="HD26" s="1306">
        <v>200</v>
      </c>
      <c r="HE26" s="1306">
        <v>250</v>
      </c>
      <c r="HF26" s="1306">
        <f t="shared" si="34"/>
        <v>610</v>
      </c>
      <c r="HG26" s="1306">
        <v>150</v>
      </c>
      <c r="HH26" s="1306">
        <v>300</v>
      </c>
      <c r="HI26" s="1306">
        <v>200</v>
      </c>
      <c r="HJ26" s="1306">
        <f t="shared" si="35"/>
        <v>650</v>
      </c>
      <c r="HK26" s="1307">
        <v>2000</v>
      </c>
      <c r="HL26" s="1308">
        <v>100</v>
      </c>
      <c r="HM26" s="1306">
        <v>100</v>
      </c>
      <c r="HN26" s="1306">
        <v>180</v>
      </c>
      <c r="HO26" s="1306">
        <f t="shared" si="36"/>
        <v>380</v>
      </c>
      <c r="HP26" s="1306">
        <v>80</v>
      </c>
      <c r="HQ26" s="1306">
        <v>100</v>
      </c>
      <c r="HR26" s="1306">
        <v>618.24024499999996</v>
      </c>
      <c r="HS26" s="1306">
        <f t="shared" si="37"/>
        <v>798.24024499999996</v>
      </c>
      <c r="HT26" s="1306">
        <v>0</v>
      </c>
      <c r="HU26" s="1306">
        <v>100</v>
      </c>
      <c r="HV26" s="1306">
        <v>150</v>
      </c>
      <c r="HW26" s="1306">
        <f t="shared" si="38"/>
        <v>250</v>
      </c>
      <c r="HX26" s="1306">
        <v>150</v>
      </c>
      <c r="HY26" s="1306">
        <v>150</v>
      </c>
      <c r="HZ26" s="1306">
        <v>350</v>
      </c>
      <c r="IA26" s="1306">
        <f t="shared" si="22"/>
        <v>650</v>
      </c>
      <c r="IB26" s="1306">
        <f t="shared" si="23"/>
        <v>2078.240245</v>
      </c>
      <c r="IC26" s="1310">
        <v>330</v>
      </c>
      <c r="ID26" s="1306">
        <v>100</v>
      </c>
      <c r="IE26" s="1306">
        <v>100</v>
      </c>
      <c r="IF26" s="1306">
        <f t="shared" si="24"/>
        <v>530</v>
      </c>
      <c r="IG26" s="1306">
        <v>200</v>
      </c>
      <c r="IH26" s="1306">
        <v>500</v>
      </c>
      <c r="II26" s="1306">
        <v>400</v>
      </c>
      <c r="IJ26" s="1306">
        <f t="shared" si="25"/>
        <v>1100</v>
      </c>
      <c r="IK26" s="1306"/>
      <c r="IL26" s="1306"/>
      <c r="IM26" s="1306"/>
      <c r="IN26" s="1306"/>
      <c r="IO26" s="1306"/>
      <c r="IP26" s="1306"/>
      <c r="IQ26" s="1306"/>
      <c r="IR26" s="1306"/>
      <c r="IS26" s="1311"/>
      <c r="IT26" s="1310"/>
      <c r="IU26" s="1306"/>
      <c r="IV26" s="1306"/>
      <c r="IW26" s="1306"/>
      <c r="IX26" s="1306"/>
      <c r="IY26" s="1306"/>
      <c r="IZ26" s="1306"/>
      <c r="JA26" s="1306"/>
      <c r="JB26" s="1306"/>
      <c r="JC26" s="1306"/>
      <c r="JD26" s="1306"/>
      <c r="JE26" s="1306"/>
      <c r="JF26" s="1306"/>
      <c r="JG26" s="1306"/>
      <c r="JH26" s="1306"/>
      <c r="JI26" s="329">
        <f t="shared" si="6"/>
        <v>0</v>
      </c>
      <c r="JJ26" s="1307"/>
      <c r="JK26" s="400"/>
      <c r="JL26" s="329"/>
      <c r="JM26" s="329"/>
      <c r="JN26" s="401"/>
      <c r="JO26" s="1312"/>
      <c r="JP26" s="1312"/>
      <c r="JQ26" s="1312"/>
    </row>
    <row r="27" spans="1:277" s="1313" customFormat="1" ht="36.75" hidden="1" customHeight="1">
      <c r="A27" s="2950" t="s">
        <v>963</v>
      </c>
      <c r="B27" s="2951"/>
      <c r="C27" s="2951"/>
      <c r="D27" s="2951"/>
      <c r="E27" s="2951"/>
      <c r="F27" s="2951"/>
      <c r="G27" s="2951"/>
      <c r="H27" s="2951"/>
      <c r="I27" s="2951"/>
      <c r="J27" s="2951"/>
      <c r="K27" s="2951"/>
      <c r="L27" s="2951"/>
      <c r="M27" s="2951"/>
      <c r="N27" s="2951"/>
      <c r="O27" s="2951"/>
      <c r="P27" s="2951"/>
      <c r="Q27" s="1296"/>
      <c r="R27" s="1297"/>
      <c r="S27" s="1298"/>
      <c r="T27" s="2952"/>
      <c r="U27" s="1299"/>
      <c r="V27" s="1299"/>
      <c r="W27" s="2952"/>
      <c r="X27" s="1300"/>
      <c r="Y27" s="1301"/>
      <c r="Z27" s="1298"/>
      <c r="AA27" s="1301"/>
      <c r="AB27" s="2953"/>
      <c r="AC27" s="2954"/>
      <c r="AD27" s="2954"/>
      <c r="AE27" s="2954"/>
      <c r="AF27" s="2954"/>
      <c r="AG27" s="2954"/>
      <c r="AH27" s="2954"/>
      <c r="AI27" s="2954"/>
      <c r="AJ27" s="2954"/>
      <c r="AK27" s="2954"/>
      <c r="AL27" s="2954"/>
      <c r="AM27" s="2954"/>
      <c r="AN27" s="2954"/>
      <c r="AO27" s="2954"/>
      <c r="AP27" s="2954"/>
      <c r="AQ27" s="2954"/>
      <c r="AR27" s="2954"/>
      <c r="AS27" s="2954"/>
      <c r="AT27" s="2954"/>
      <c r="AU27" s="2954"/>
      <c r="AV27" s="2954"/>
      <c r="AW27" s="2954"/>
      <c r="AX27" s="2954"/>
      <c r="AY27" s="2954"/>
      <c r="AZ27" s="2954"/>
      <c r="BA27" s="2954"/>
      <c r="BB27" s="2954"/>
      <c r="BC27" s="2954"/>
      <c r="BD27" s="2954"/>
      <c r="BE27" s="2954"/>
      <c r="BF27" s="2954"/>
      <c r="BG27" s="2954"/>
      <c r="BH27" s="2954"/>
      <c r="BI27" s="2954"/>
      <c r="BJ27" s="2954"/>
      <c r="BK27" s="2954"/>
      <c r="BL27" s="2954"/>
      <c r="BM27" s="2954"/>
      <c r="BN27" s="2954"/>
      <c r="BO27" s="2954"/>
      <c r="BP27" s="2954"/>
      <c r="BQ27" s="2954"/>
      <c r="BR27" s="2954"/>
      <c r="BS27" s="2954"/>
      <c r="BT27" s="2954"/>
      <c r="BU27" s="2954"/>
      <c r="BV27" s="2954"/>
      <c r="BW27" s="2954"/>
      <c r="BX27" s="2954"/>
      <c r="BY27" s="2954"/>
      <c r="BZ27" s="2954"/>
      <c r="CA27" s="2954"/>
      <c r="CB27" s="2954"/>
      <c r="CC27" s="2954"/>
      <c r="CD27" s="2954"/>
      <c r="CE27" s="2954"/>
      <c r="CF27" s="2954"/>
      <c r="CG27" s="2954"/>
      <c r="CH27" s="2954"/>
      <c r="CI27" s="2954"/>
      <c r="CJ27" s="2954"/>
      <c r="CK27" s="2954"/>
      <c r="CL27" s="2954"/>
      <c r="CM27" s="2954"/>
      <c r="CN27" s="2954"/>
      <c r="CO27" s="2954"/>
      <c r="CP27" s="2954"/>
      <c r="CQ27" s="2954"/>
      <c r="CR27" s="2954"/>
      <c r="CS27" s="2954"/>
      <c r="CT27" s="2954"/>
      <c r="CU27" s="2954"/>
      <c r="CV27" s="1302"/>
      <c r="CW27" s="2954"/>
      <c r="CX27" s="1303"/>
      <c r="CY27" s="1303"/>
      <c r="CZ27" s="1303"/>
      <c r="DA27" s="1303"/>
      <c r="DB27" s="2955"/>
      <c r="DC27" s="2955"/>
      <c r="DD27" s="2956"/>
      <c r="DE27" s="1303"/>
      <c r="DF27" s="2955"/>
      <c r="DG27" s="2955"/>
      <c r="DH27" s="2956"/>
      <c r="DI27" s="1303"/>
      <c r="DJ27" s="2955"/>
      <c r="DK27" s="2955"/>
      <c r="DL27" s="2955"/>
      <c r="DM27" s="2955"/>
      <c r="DN27" s="2955"/>
      <c r="DO27" s="2955"/>
      <c r="DP27" s="2955"/>
      <c r="DQ27" s="2955"/>
      <c r="DR27" s="2955"/>
      <c r="DS27" s="2955"/>
      <c r="DT27" s="2955"/>
      <c r="DU27" s="2955"/>
      <c r="DV27" s="2955"/>
      <c r="DW27" s="2955"/>
      <c r="DX27" s="2955"/>
      <c r="DY27" s="2955"/>
      <c r="DZ27" s="2955"/>
      <c r="EA27" s="2955"/>
      <c r="EB27" s="2955"/>
      <c r="EC27" s="2955"/>
      <c r="ED27" s="2955"/>
      <c r="EE27" s="1304"/>
      <c r="EF27" s="2957"/>
      <c r="EG27" s="2955"/>
      <c r="EH27" s="2955"/>
      <c r="EI27" s="2955"/>
      <c r="EJ27" s="2955"/>
      <c r="EK27" s="2955"/>
      <c r="EL27" s="2955"/>
      <c r="EM27" s="2955"/>
      <c r="EN27" s="2955"/>
      <c r="EO27" s="2955"/>
      <c r="EP27" s="2955"/>
      <c r="EQ27" s="2955"/>
      <c r="ER27" s="2955"/>
      <c r="ES27" s="2955"/>
      <c r="ET27" s="2955"/>
      <c r="EU27" s="1305"/>
      <c r="EV27" s="1304"/>
      <c r="EW27" s="2955"/>
      <c r="EX27" s="2955"/>
      <c r="EY27" s="2955"/>
      <c r="EZ27" s="2955"/>
      <c r="FA27" s="2955"/>
      <c r="FB27" s="2955"/>
      <c r="FC27" s="2955"/>
      <c r="FD27" s="2955"/>
      <c r="FE27" s="2955"/>
      <c r="FF27" s="2955"/>
      <c r="FG27" s="2955"/>
      <c r="FH27" s="2955"/>
      <c r="FI27" s="2955"/>
      <c r="FJ27" s="2955"/>
      <c r="FK27" s="2955"/>
      <c r="FL27" s="1305"/>
      <c r="FM27" s="1304"/>
      <c r="FN27" s="2955"/>
      <c r="FO27" s="2955"/>
      <c r="FP27" s="2958"/>
      <c r="FQ27" s="2958"/>
      <c r="FR27" s="2958"/>
      <c r="FS27" s="2958"/>
      <c r="FT27" s="2958"/>
      <c r="FU27" s="2958"/>
      <c r="FV27" s="2958"/>
      <c r="FW27" s="2958"/>
      <c r="FX27" s="1306"/>
      <c r="FY27" s="1306"/>
      <c r="FZ27" s="1306"/>
      <c r="GA27" s="1306"/>
      <c r="GB27" s="1306"/>
      <c r="GC27" s="1307"/>
      <c r="GD27" s="1308"/>
      <c r="GE27" s="1306"/>
      <c r="GF27" s="1306"/>
      <c r="GG27" s="1306"/>
      <c r="GH27" s="1306"/>
      <c r="GI27" s="1306"/>
      <c r="GJ27" s="1306"/>
      <c r="GK27" s="1306"/>
      <c r="GL27" s="1306"/>
      <c r="GM27" s="1306"/>
      <c r="GN27" s="1306"/>
      <c r="GO27" s="1306"/>
      <c r="GP27" s="1306"/>
      <c r="GQ27" s="1306"/>
      <c r="GR27" s="1306"/>
      <c r="GS27" s="1306"/>
      <c r="GT27" s="1309"/>
      <c r="GU27" s="1308">
        <v>64.424302999999995</v>
      </c>
      <c r="GV27" s="1306">
        <v>60</v>
      </c>
      <c r="GW27" s="1306">
        <v>60</v>
      </c>
      <c r="GX27" s="1306">
        <f t="shared" si="32"/>
        <v>184.42430300000001</v>
      </c>
      <c r="GY27" s="1306">
        <v>60</v>
      </c>
      <c r="GZ27" s="1306">
        <v>64.770138000000003</v>
      </c>
      <c r="HA27" s="1306">
        <v>60</v>
      </c>
      <c r="HB27" s="1306">
        <f t="shared" si="33"/>
        <v>184.770138</v>
      </c>
      <c r="HC27" s="1306">
        <v>60</v>
      </c>
      <c r="HD27" s="1306">
        <v>60</v>
      </c>
      <c r="HE27" s="1306">
        <v>71.137446999999995</v>
      </c>
      <c r="HF27" s="1306">
        <f t="shared" si="34"/>
        <v>191.13744700000001</v>
      </c>
      <c r="HG27" s="1306">
        <v>60</v>
      </c>
      <c r="HH27" s="1306">
        <v>60</v>
      </c>
      <c r="HI27" s="1306">
        <v>60</v>
      </c>
      <c r="HJ27" s="1306">
        <f t="shared" si="35"/>
        <v>180</v>
      </c>
      <c r="HK27" s="1307">
        <v>740.33188800000005</v>
      </c>
      <c r="HL27" s="1308">
        <v>73.037506999999991</v>
      </c>
      <c r="HM27" s="1306">
        <v>60</v>
      </c>
      <c r="HN27" s="1306">
        <v>60</v>
      </c>
      <c r="HO27" s="1306">
        <f t="shared" si="36"/>
        <v>193.03750700000001</v>
      </c>
      <c r="HP27" s="1306">
        <v>64.773280999999997</v>
      </c>
      <c r="HQ27" s="1306">
        <v>60</v>
      </c>
      <c r="HR27" s="1306">
        <v>64.702514000000008</v>
      </c>
      <c r="HS27" s="1306">
        <f t="shared" si="37"/>
        <v>189.47579500000001</v>
      </c>
      <c r="HT27" s="1306">
        <v>60</v>
      </c>
      <c r="HU27" s="1306">
        <v>60</v>
      </c>
      <c r="HV27" s="1306">
        <v>60</v>
      </c>
      <c r="HW27" s="1306">
        <f t="shared" si="38"/>
        <v>180</v>
      </c>
      <c r="HX27" s="1306">
        <v>70.538857000000007</v>
      </c>
      <c r="HY27" s="1306">
        <v>60</v>
      </c>
      <c r="HZ27" s="1306">
        <v>60</v>
      </c>
      <c r="IA27" s="1306">
        <f t="shared" si="22"/>
        <v>190.53885700000001</v>
      </c>
      <c r="IB27" s="1306">
        <f t="shared" si="23"/>
        <v>753.05215900000007</v>
      </c>
      <c r="IC27" s="1310">
        <v>60</v>
      </c>
      <c r="ID27" s="1306">
        <v>60</v>
      </c>
      <c r="IE27" s="1306">
        <v>63.855938000000002</v>
      </c>
      <c r="IF27" s="1306">
        <f t="shared" si="24"/>
        <v>183.85593800000001</v>
      </c>
      <c r="IG27" s="1306">
        <v>60</v>
      </c>
      <c r="IH27" s="1306">
        <v>60</v>
      </c>
      <c r="II27" s="1306">
        <v>70.172198000000009</v>
      </c>
      <c r="IJ27" s="1306">
        <f t="shared" si="25"/>
        <v>190.17219800000001</v>
      </c>
      <c r="IK27" s="1306"/>
      <c r="IL27" s="1306"/>
      <c r="IM27" s="1306"/>
      <c r="IN27" s="1306"/>
      <c r="IO27" s="1306"/>
      <c r="IP27" s="1306"/>
      <c r="IQ27" s="1306"/>
      <c r="IR27" s="1306"/>
      <c r="IS27" s="1311"/>
      <c r="IT27" s="1310"/>
      <c r="IU27" s="1306"/>
      <c r="IV27" s="1306"/>
      <c r="IW27" s="1306"/>
      <c r="IX27" s="1306"/>
      <c r="IY27" s="1306"/>
      <c r="IZ27" s="1306"/>
      <c r="JA27" s="1306"/>
      <c r="JB27" s="1306"/>
      <c r="JC27" s="1306"/>
      <c r="JD27" s="1306"/>
      <c r="JE27" s="1306"/>
      <c r="JF27" s="1306"/>
      <c r="JG27" s="1306"/>
      <c r="JH27" s="1306"/>
      <c r="JI27" s="329">
        <f t="shared" si="6"/>
        <v>0</v>
      </c>
      <c r="JJ27" s="1307"/>
      <c r="JK27" s="400"/>
      <c r="JL27" s="329"/>
      <c r="JM27" s="329"/>
      <c r="JN27" s="401"/>
      <c r="JO27" s="1312"/>
      <c r="JP27" s="1312"/>
      <c r="JQ27" s="1312"/>
    </row>
    <row r="28" spans="1:277" s="1313" customFormat="1" ht="36.75" hidden="1" customHeight="1">
      <c r="A28" s="2950" t="s">
        <v>210</v>
      </c>
      <c r="B28" s="2951"/>
      <c r="C28" s="2951"/>
      <c r="D28" s="2951"/>
      <c r="E28" s="2951"/>
      <c r="F28" s="2951"/>
      <c r="G28" s="2951"/>
      <c r="H28" s="2951"/>
      <c r="I28" s="2951"/>
      <c r="J28" s="2951"/>
      <c r="K28" s="2951"/>
      <c r="L28" s="2951"/>
      <c r="M28" s="2951"/>
      <c r="N28" s="2951"/>
      <c r="O28" s="2951"/>
      <c r="P28" s="2951"/>
      <c r="Q28" s="1296"/>
      <c r="R28" s="1297"/>
      <c r="S28" s="1298"/>
      <c r="T28" s="2952"/>
      <c r="U28" s="1299"/>
      <c r="V28" s="1299"/>
      <c r="W28" s="2952"/>
      <c r="X28" s="1300"/>
      <c r="Y28" s="1301"/>
      <c r="Z28" s="1298"/>
      <c r="AA28" s="1301"/>
      <c r="AB28" s="2953"/>
      <c r="AC28" s="2954"/>
      <c r="AD28" s="2954"/>
      <c r="AE28" s="2954"/>
      <c r="AF28" s="2954"/>
      <c r="AG28" s="2954"/>
      <c r="AH28" s="2954"/>
      <c r="AI28" s="2954"/>
      <c r="AJ28" s="2954"/>
      <c r="AK28" s="2954"/>
      <c r="AL28" s="2954"/>
      <c r="AM28" s="2954"/>
      <c r="AN28" s="2954"/>
      <c r="AO28" s="2954"/>
      <c r="AP28" s="2954"/>
      <c r="AQ28" s="2954"/>
      <c r="AR28" s="2954"/>
      <c r="AS28" s="2954"/>
      <c r="AT28" s="2954"/>
      <c r="AU28" s="2954"/>
      <c r="AV28" s="2954"/>
      <c r="AW28" s="2954"/>
      <c r="AX28" s="2954"/>
      <c r="AY28" s="2954"/>
      <c r="AZ28" s="2954"/>
      <c r="BA28" s="2954"/>
      <c r="BB28" s="2954"/>
      <c r="BC28" s="2954"/>
      <c r="BD28" s="2954"/>
      <c r="BE28" s="2954"/>
      <c r="BF28" s="2954"/>
      <c r="BG28" s="2954"/>
      <c r="BH28" s="2954"/>
      <c r="BI28" s="2954"/>
      <c r="BJ28" s="2954"/>
      <c r="BK28" s="2954"/>
      <c r="BL28" s="2954"/>
      <c r="BM28" s="2954"/>
      <c r="BN28" s="2954"/>
      <c r="BO28" s="2954"/>
      <c r="BP28" s="2954"/>
      <c r="BQ28" s="2954"/>
      <c r="BR28" s="2954"/>
      <c r="BS28" s="2954"/>
      <c r="BT28" s="2954"/>
      <c r="BU28" s="2954"/>
      <c r="BV28" s="2954"/>
      <c r="BW28" s="2954"/>
      <c r="BX28" s="2954"/>
      <c r="BY28" s="2954"/>
      <c r="BZ28" s="2954"/>
      <c r="CA28" s="2954"/>
      <c r="CB28" s="2954"/>
      <c r="CC28" s="2954"/>
      <c r="CD28" s="2954"/>
      <c r="CE28" s="2954"/>
      <c r="CF28" s="2954"/>
      <c r="CG28" s="2954"/>
      <c r="CH28" s="2954"/>
      <c r="CI28" s="2954"/>
      <c r="CJ28" s="2954"/>
      <c r="CK28" s="2954"/>
      <c r="CL28" s="2954"/>
      <c r="CM28" s="2954"/>
      <c r="CN28" s="2954"/>
      <c r="CO28" s="2954"/>
      <c r="CP28" s="2954"/>
      <c r="CQ28" s="2954"/>
      <c r="CR28" s="2954"/>
      <c r="CS28" s="2954"/>
      <c r="CT28" s="2954"/>
      <c r="CU28" s="2954"/>
      <c r="CV28" s="1302"/>
      <c r="CW28" s="2954"/>
      <c r="CX28" s="1303"/>
      <c r="CY28" s="1303"/>
      <c r="CZ28" s="1303"/>
      <c r="DA28" s="1303"/>
      <c r="DB28" s="2955"/>
      <c r="DC28" s="2955"/>
      <c r="DD28" s="2956"/>
      <c r="DE28" s="1303"/>
      <c r="DF28" s="2955"/>
      <c r="DG28" s="2955"/>
      <c r="DH28" s="2956"/>
      <c r="DI28" s="1303"/>
      <c r="DJ28" s="2955"/>
      <c r="DK28" s="2955"/>
      <c r="DL28" s="2955"/>
      <c r="DM28" s="2955"/>
      <c r="DN28" s="2955"/>
      <c r="DO28" s="2955"/>
      <c r="DP28" s="2955"/>
      <c r="DQ28" s="2955"/>
      <c r="DR28" s="2955"/>
      <c r="DS28" s="2955"/>
      <c r="DT28" s="2955"/>
      <c r="DU28" s="2955"/>
      <c r="DV28" s="2955"/>
      <c r="DW28" s="2955"/>
      <c r="DX28" s="2955"/>
      <c r="DY28" s="2955"/>
      <c r="DZ28" s="2955"/>
      <c r="EA28" s="2955"/>
      <c r="EB28" s="2955"/>
      <c r="EC28" s="2955"/>
      <c r="ED28" s="2955"/>
      <c r="EE28" s="1304"/>
      <c r="EF28" s="2957"/>
      <c r="EG28" s="2955"/>
      <c r="EH28" s="2955"/>
      <c r="EI28" s="2955"/>
      <c r="EJ28" s="2955"/>
      <c r="EK28" s="2955"/>
      <c r="EL28" s="2955"/>
      <c r="EM28" s="2955"/>
      <c r="EN28" s="2955"/>
      <c r="EO28" s="2955"/>
      <c r="EP28" s="2955"/>
      <c r="EQ28" s="2955"/>
      <c r="ER28" s="2955"/>
      <c r="ES28" s="2955"/>
      <c r="ET28" s="2955"/>
      <c r="EU28" s="1305"/>
      <c r="EV28" s="1304"/>
      <c r="EW28" s="2955"/>
      <c r="EX28" s="2955"/>
      <c r="EY28" s="2955"/>
      <c r="EZ28" s="2955"/>
      <c r="FA28" s="2955"/>
      <c r="FB28" s="2955"/>
      <c r="FC28" s="2955"/>
      <c r="FD28" s="2955"/>
      <c r="FE28" s="2955"/>
      <c r="FF28" s="2955"/>
      <c r="FG28" s="2955"/>
      <c r="FH28" s="2955"/>
      <c r="FI28" s="2955"/>
      <c r="FJ28" s="2955"/>
      <c r="FK28" s="2955"/>
      <c r="FL28" s="1305"/>
      <c r="FM28" s="1304"/>
      <c r="FN28" s="2955"/>
      <c r="FO28" s="2955"/>
      <c r="FP28" s="2958"/>
      <c r="FQ28" s="2958"/>
      <c r="FR28" s="2958"/>
      <c r="FS28" s="2958"/>
      <c r="FT28" s="2958"/>
      <c r="FU28" s="2958"/>
      <c r="FV28" s="2958"/>
      <c r="FW28" s="2958"/>
      <c r="FX28" s="1306"/>
      <c r="FY28" s="1306"/>
      <c r="FZ28" s="1306"/>
      <c r="GA28" s="1306"/>
      <c r="GB28" s="1306"/>
      <c r="GC28" s="1307"/>
      <c r="GD28" s="1308"/>
      <c r="GE28" s="1306"/>
      <c r="GF28" s="1306"/>
      <c r="GG28" s="1306"/>
      <c r="GH28" s="1306"/>
      <c r="GI28" s="1306"/>
      <c r="GJ28" s="1306"/>
      <c r="GK28" s="1306"/>
      <c r="GL28" s="1306"/>
      <c r="GM28" s="1306"/>
      <c r="GN28" s="1306"/>
      <c r="GO28" s="1306"/>
      <c r="GP28" s="1306"/>
      <c r="GQ28" s="1306"/>
      <c r="GR28" s="1306"/>
      <c r="GS28" s="1306"/>
      <c r="GT28" s="1309"/>
      <c r="GU28" s="1308">
        <v>4022.8622692500071</v>
      </c>
      <c r="GV28" s="1306">
        <v>46.084739980001004</v>
      </c>
      <c r="GW28" s="1306">
        <v>2067.6843024999721</v>
      </c>
      <c r="GX28" s="1306">
        <f t="shared" si="32"/>
        <v>6136.6313117299796</v>
      </c>
      <c r="GY28" s="1306">
        <v>259.94675617000462</v>
      </c>
      <c r="GZ28" s="1306">
        <v>1495.0181905099917</v>
      </c>
      <c r="HA28" s="1306">
        <v>766.06477092996329</v>
      </c>
      <c r="HB28" s="1306">
        <f t="shared" si="33"/>
        <v>2521.0297176099593</v>
      </c>
      <c r="HC28" s="1306">
        <v>3011.8497955699627</v>
      </c>
      <c r="HD28" s="1306">
        <v>3486.5639736600256</v>
      </c>
      <c r="HE28" s="1306">
        <v>2277.6029278499987</v>
      </c>
      <c r="HF28" s="1306">
        <f t="shared" si="34"/>
        <v>8776.0166970799874</v>
      </c>
      <c r="HG28" s="1306">
        <v>0</v>
      </c>
      <c r="HH28" s="1306">
        <v>1427.1505749200005</v>
      </c>
      <c r="HI28" s="1306">
        <v>573.72701952000523</v>
      </c>
      <c r="HJ28" s="1306">
        <f t="shared" si="35"/>
        <v>2000.8775944400059</v>
      </c>
      <c r="HK28" s="1307">
        <v>19434.55532085993</v>
      </c>
      <c r="HL28" s="1308">
        <v>2710.1257719499963</v>
      </c>
      <c r="HM28" s="1306">
        <v>3511.5991446105513</v>
      </c>
      <c r="HN28" s="1306">
        <v>1159.9926791139114</v>
      </c>
      <c r="HO28" s="1306">
        <f t="shared" si="36"/>
        <v>7381.7175956744595</v>
      </c>
      <c r="HP28" s="1306">
        <v>1668.2128932399387</v>
      </c>
      <c r="HQ28" s="1306">
        <v>747.63721877845194</v>
      </c>
      <c r="HR28" s="1306">
        <v>5.1629782799938697</v>
      </c>
      <c r="HS28" s="1306">
        <f t="shared" si="37"/>
        <v>2421.0130902983842</v>
      </c>
      <c r="HT28" s="1306">
        <v>8327.9164142860191</v>
      </c>
      <c r="HU28" s="1306">
        <v>1307.9674684593026</v>
      </c>
      <c r="HV28" s="1306">
        <v>1571.0205030534946</v>
      </c>
      <c r="HW28" s="1306">
        <f t="shared" si="38"/>
        <v>11206.904385798816</v>
      </c>
      <c r="HX28" s="1306">
        <v>2821.0603009042088</v>
      </c>
      <c r="HY28" s="1306">
        <v>946.76739777928401</v>
      </c>
      <c r="HZ28" s="1306">
        <v>3201.5784694563913</v>
      </c>
      <c r="IA28" s="1306">
        <f t="shared" si="22"/>
        <v>6969.4061681398834</v>
      </c>
      <c r="IB28" s="1306">
        <f t="shared" si="23"/>
        <v>27979.041239911545</v>
      </c>
      <c r="IC28" s="1310">
        <v>0</v>
      </c>
      <c r="ID28" s="1306">
        <v>2608.0754853829312</v>
      </c>
      <c r="IE28" s="1306">
        <v>327.80707457390241</v>
      </c>
      <c r="IF28" s="1306">
        <f t="shared" si="24"/>
        <v>2935.8825599568336</v>
      </c>
      <c r="IG28" s="1306">
        <v>3037.0791976600085</v>
      </c>
      <c r="IH28" s="1306">
        <v>689.35384673999999</v>
      </c>
      <c r="II28" s="1306">
        <v>271.02269999999925</v>
      </c>
      <c r="IJ28" s="1306">
        <f t="shared" si="25"/>
        <v>3997.4557444000075</v>
      </c>
      <c r="IK28" s="1306"/>
      <c r="IL28" s="1306"/>
      <c r="IM28" s="1306"/>
      <c r="IN28" s="1306"/>
      <c r="IO28" s="1306"/>
      <c r="IP28" s="1306"/>
      <c r="IQ28" s="1306"/>
      <c r="IR28" s="1306"/>
      <c r="IS28" s="1311"/>
      <c r="IT28" s="1310"/>
      <c r="IU28" s="1306"/>
      <c r="IV28" s="1306"/>
      <c r="IW28" s="1306"/>
      <c r="IX28" s="1306"/>
      <c r="IY28" s="1306"/>
      <c r="IZ28" s="1306"/>
      <c r="JA28" s="1306"/>
      <c r="JB28" s="1306"/>
      <c r="JC28" s="1306"/>
      <c r="JD28" s="1306"/>
      <c r="JE28" s="1306"/>
      <c r="JF28" s="1306"/>
      <c r="JG28" s="1306"/>
      <c r="JH28" s="1306"/>
      <c r="JI28" s="329">
        <f t="shared" si="6"/>
        <v>0</v>
      </c>
      <c r="JJ28" s="1307"/>
      <c r="JK28" s="400"/>
      <c r="JL28" s="329"/>
      <c r="JM28" s="329"/>
      <c r="JN28" s="401"/>
      <c r="JO28" s="1312"/>
      <c r="JP28" s="1312"/>
      <c r="JQ28" s="1312"/>
    </row>
    <row r="29" spans="1:277" ht="36.75" customHeight="1">
      <c r="A29" s="2947" t="s">
        <v>964</v>
      </c>
      <c r="B29" s="2928"/>
      <c r="C29" s="2928"/>
      <c r="D29" s="2928"/>
      <c r="E29" s="2928"/>
      <c r="F29" s="2928"/>
      <c r="G29" s="2928"/>
      <c r="H29" s="2928"/>
      <c r="I29" s="2928"/>
      <c r="J29" s="2928"/>
      <c r="K29" s="2928"/>
      <c r="L29" s="2928"/>
      <c r="M29" s="2928"/>
      <c r="N29" s="2928"/>
      <c r="O29" s="2928"/>
      <c r="P29" s="2928"/>
      <c r="Q29" s="2959"/>
      <c r="R29" s="1314"/>
      <c r="S29" s="2960"/>
      <c r="T29" s="2960"/>
      <c r="U29" s="1240"/>
      <c r="V29" s="1240"/>
      <c r="W29" s="2960"/>
      <c r="X29" s="2960"/>
      <c r="Y29" s="1240"/>
      <c r="Z29" s="1240"/>
      <c r="AA29" s="1226"/>
      <c r="AB29" s="2937"/>
      <c r="AC29" s="2932"/>
      <c r="AD29" s="2932"/>
      <c r="AE29" s="2932"/>
      <c r="AF29" s="2932"/>
      <c r="AG29" s="2932"/>
      <c r="AH29" s="2932"/>
      <c r="AI29" s="2932"/>
      <c r="AJ29" s="2932"/>
      <c r="AK29" s="2932"/>
      <c r="AL29" s="2932"/>
      <c r="AM29" s="2932"/>
      <c r="AN29" s="2932"/>
      <c r="AO29" s="2931"/>
      <c r="AP29" s="2961"/>
      <c r="AQ29" s="2961"/>
      <c r="AR29" s="2961"/>
      <c r="AS29" s="2932"/>
      <c r="AT29" s="2961"/>
      <c r="AU29" s="2962"/>
      <c r="AV29" s="1200"/>
      <c r="AW29" s="2932"/>
      <c r="AX29" s="2932"/>
      <c r="AY29" s="2932"/>
      <c r="AZ29" s="2932"/>
      <c r="BA29" s="2932"/>
      <c r="BB29" s="2932"/>
      <c r="BC29" s="1200"/>
      <c r="BD29" s="1200"/>
      <c r="BE29" s="1200"/>
      <c r="BF29" s="2932"/>
      <c r="BG29" s="1200"/>
      <c r="BH29" s="1200"/>
      <c r="BI29" s="1200"/>
      <c r="BJ29" s="2932"/>
      <c r="BK29" s="2932">
        <f t="shared" si="29"/>
        <v>0</v>
      </c>
      <c r="BL29" s="1200"/>
      <c r="BM29" s="1200"/>
      <c r="BN29" s="1200"/>
      <c r="BO29" s="2932"/>
      <c r="BP29" s="2932">
        <f t="shared" si="30"/>
        <v>0</v>
      </c>
      <c r="BQ29" s="1200"/>
      <c r="BR29" s="1200"/>
      <c r="BS29" s="1200"/>
      <c r="BT29" s="2932"/>
      <c r="BU29" s="2932"/>
      <c r="BV29" s="2932"/>
      <c r="BW29" s="2932"/>
      <c r="BX29" s="2932"/>
      <c r="BY29" s="2932"/>
      <c r="BZ29" s="2932"/>
      <c r="CA29" s="2932"/>
      <c r="CB29" s="2932"/>
      <c r="CC29" s="2932"/>
      <c r="CD29" s="2932"/>
      <c r="CE29" s="2932"/>
      <c r="CF29" s="2932"/>
      <c r="CG29" s="2932"/>
      <c r="CH29" s="2932"/>
      <c r="CI29" s="2932"/>
      <c r="CJ29" s="2932"/>
      <c r="CK29" s="2932"/>
      <c r="CL29" s="2932"/>
      <c r="CM29" s="2932"/>
      <c r="CN29" s="2932"/>
      <c r="CO29" s="2932"/>
      <c r="CP29" s="2932"/>
      <c r="CQ29" s="2932"/>
      <c r="CR29" s="2932"/>
      <c r="CS29" s="2932"/>
      <c r="CT29" s="2932"/>
      <c r="CU29" s="2932"/>
      <c r="CV29" s="2932"/>
      <c r="CW29" s="2932"/>
      <c r="CX29" s="2938"/>
      <c r="CY29" s="2938"/>
      <c r="CZ29" s="2938"/>
      <c r="DA29" s="1231"/>
      <c r="DB29" s="2938"/>
      <c r="DC29" s="2938"/>
      <c r="DD29" s="2938"/>
      <c r="DE29" s="1231"/>
      <c r="DF29" s="2938"/>
      <c r="DG29" s="2938"/>
      <c r="DH29" s="2938"/>
      <c r="DI29" s="1231"/>
      <c r="DJ29" s="2938"/>
      <c r="DK29" s="2938"/>
      <c r="DL29" s="2938"/>
      <c r="DM29" s="2938"/>
      <c r="DN29" s="2938"/>
      <c r="DO29" s="2938"/>
      <c r="DP29" s="2938"/>
      <c r="DQ29" s="2938"/>
      <c r="DR29" s="2938"/>
      <c r="DS29" s="2938"/>
      <c r="DT29" s="2938"/>
      <c r="DU29" s="2938"/>
      <c r="DV29" s="2938"/>
      <c r="DW29" s="2938"/>
      <c r="DX29" s="2938"/>
      <c r="DY29" s="2938"/>
      <c r="DZ29" s="2938"/>
      <c r="EA29" s="2938"/>
      <c r="EB29" s="2938"/>
      <c r="EC29" s="2938"/>
      <c r="ED29" s="2938"/>
      <c r="EE29" s="1315"/>
      <c r="EF29" s="2938"/>
      <c r="EG29" s="2938"/>
      <c r="EH29" s="2938"/>
      <c r="EI29" s="2938"/>
      <c r="EJ29" s="2938"/>
      <c r="EK29" s="2938"/>
      <c r="EL29" s="2938"/>
      <c r="EM29" s="2938"/>
      <c r="EN29" s="2938"/>
      <c r="EO29" s="2938"/>
      <c r="EP29" s="2938"/>
      <c r="EQ29" s="2938"/>
      <c r="ER29" s="2938"/>
      <c r="ES29" s="2938"/>
      <c r="ET29" s="2938"/>
      <c r="EU29" s="1316"/>
      <c r="EV29" s="1315"/>
      <c r="EW29" s="2938"/>
      <c r="EX29" s="2938"/>
      <c r="EY29" s="2938"/>
      <c r="EZ29" s="2938"/>
      <c r="FA29" s="2938"/>
      <c r="FB29" s="2938"/>
      <c r="FC29" s="2938"/>
      <c r="FD29" s="2938"/>
      <c r="FE29" s="2938"/>
      <c r="FF29" s="2938"/>
      <c r="FG29" s="2938"/>
      <c r="FH29" s="2938"/>
      <c r="FI29" s="2938"/>
      <c r="FJ29" s="2938"/>
      <c r="FK29" s="2938"/>
      <c r="FL29" s="1316"/>
      <c r="FM29" s="1315"/>
      <c r="FN29" s="2938"/>
      <c r="FO29" s="2938"/>
      <c r="FP29" s="1268"/>
      <c r="FQ29" s="1268"/>
      <c r="FR29" s="1268"/>
      <c r="FS29" s="1268"/>
      <c r="FT29" s="1268"/>
      <c r="FU29" s="1268"/>
      <c r="FV29" s="1268"/>
      <c r="FW29" s="1268"/>
      <c r="FX29" s="1268"/>
      <c r="FY29" s="1268"/>
      <c r="FZ29" s="1268"/>
      <c r="GA29" s="1268"/>
      <c r="GB29" s="1268"/>
      <c r="GC29" s="1317"/>
      <c r="GD29" s="1318"/>
      <c r="GE29" s="1268"/>
      <c r="GF29" s="1268"/>
      <c r="GG29" s="329"/>
      <c r="GH29" s="1268"/>
      <c r="GI29" s="1268"/>
      <c r="GJ29" s="1268"/>
      <c r="GK29" s="329"/>
      <c r="GL29" s="329"/>
      <c r="GM29" s="329"/>
      <c r="GN29" s="329"/>
      <c r="GO29" s="350"/>
      <c r="GP29" s="329"/>
      <c r="GQ29" s="329"/>
      <c r="GR29" s="329"/>
      <c r="GS29" s="350"/>
      <c r="GT29" s="393"/>
      <c r="GU29" s="1318"/>
      <c r="GV29" s="1268"/>
      <c r="GW29" s="1268"/>
      <c r="GX29" s="329"/>
      <c r="GY29" s="329"/>
      <c r="GZ29" s="329"/>
      <c r="HA29" s="329"/>
      <c r="HB29" s="329"/>
      <c r="HC29" s="329"/>
      <c r="HD29" s="329"/>
      <c r="HE29" s="329"/>
      <c r="HF29" s="329"/>
      <c r="HG29" s="329"/>
      <c r="HH29" s="329"/>
      <c r="HI29" s="329"/>
      <c r="HJ29" s="329"/>
      <c r="HK29" s="401"/>
      <c r="HL29" s="1318"/>
      <c r="HM29" s="1268"/>
      <c r="HN29" s="1268"/>
      <c r="HO29" s="329"/>
      <c r="HP29" s="329"/>
      <c r="HQ29" s="329"/>
      <c r="HR29" s="329"/>
      <c r="HS29" s="329"/>
      <c r="HT29" s="329"/>
      <c r="HU29" s="329"/>
      <c r="HV29" s="329"/>
      <c r="HW29" s="329"/>
      <c r="HX29" s="329"/>
      <c r="HY29" s="329"/>
      <c r="HZ29" s="329"/>
      <c r="IA29" s="329"/>
      <c r="IB29" s="329"/>
      <c r="IC29" s="1251"/>
      <c r="ID29" s="329"/>
      <c r="IE29" s="329"/>
      <c r="IF29" s="329"/>
      <c r="IG29" s="329"/>
      <c r="IH29" s="329"/>
      <c r="II29" s="329"/>
      <c r="IJ29" s="329"/>
      <c r="IK29" s="329"/>
      <c r="IL29" s="329"/>
      <c r="IM29" s="329"/>
      <c r="IN29" s="329"/>
      <c r="IO29" s="329"/>
      <c r="IP29" s="329"/>
      <c r="IQ29" s="329"/>
      <c r="IR29" s="329"/>
      <c r="IS29" s="1252"/>
      <c r="IT29" s="1251"/>
      <c r="IU29" s="329"/>
      <c r="IV29" s="329"/>
      <c r="IW29" s="329"/>
      <c r="IX29" s="329"/>
      <c r="IY29" s="329"/>
      <c r="IZ29" s="329"/>
      <c r="JA29" s="329"/>
      <c r="JB29" s="329"/>
      <c r="JC29" s="329"/>
      <c r="JD29" s="329"/>
      <c r="JE29" s="329"/>
      <c r="JF29" s="329"/>
      <c r="JG29" s="329"/>
      <c r="JH29" s="329"/>
      <c r="JI29" s="329"/>
      <c r="JJ29" s="401"/>
      <c r="JK29" s="400"/>
      <c r="JL29" s="329"/>
      <c r="JM29" s="329"/>
      <c r="JN29" s="401"/>
    </row>
    <row r="30" spans="1:277" ht="36.75" customHeight="1">
      <c r="A30" s="2934" t="s">
        <v>965</v>
      </c>
      <c r="B30" s="2935">
        <v>586.78399999999999</v>
      </c>
      <c r="C30" s="2935">
        <v>419.09</v>
      </c>
      <c r="D30" s="2935">
        <v>469.1</v>
      </c>
      <c r="E30" s="2935">
        <v>518.37480000000005</v>
      </c>
      <c r="F30" s="2935">
        <v>779.60149999999999</v>
      </c>
      <c r="G30" s="2935">
        <v>505.0718</v>
      </c>
      <c r="H30" s="2935">
        <v>486.15690000000001</v>
      </c>
      <c r="I30" s="2935">
        <v>607.83339999999998</v>
      </c>
      <c r="J30" s="2935">
        <v>622.79330000000004</v>
      </c>
      <c r="K30" s="2935">
        <v>43101</v>
      </c>
      <c r="L30" s="2935">
        <v>604.99249999999995</v>
      </c>
      <c r="M30" s="2935">
        <v>545.49120000000005</v>
      </c>
      <c r="N30" s="2935">
        <v>527.31060000000002</v>
      </c>
      <c r="O30" s="2935">
        <v>674.04859999999996</v>
      </c>
      <c r="P30" s="2935">
        <v>552.73069999999996</v>
      </c>
      <c r="Q30" s="2935">
        <v>788.72349999999994</v>
      </c>
      <c r="R30" s="1259">
        <v>1124.2979</v>
      </c>
      <c r="S30" s="1240">
        <v>7545.0411000000004</v>
      </c>
      <c r="T30" s="2936">
        <v>711.41489999999999</v>
      </c>
      <c r="U30" s="1241">
        <v>783.69770000000005</v>
      </c>
      <c r="V30" s="1241"/>
      <c r="W30" s="2936">
        <v>756.19449999999995</v>
      </c>
      <c r="X30" s="2936">
        <v>656.68579999999997</v>
      </c>
      <c r="Y30" s="1240">
        <v>889.82860000000005</v>
      </c>
      <c r="Z30" s="1240">
        <v>1338.9989</v>
      </c>
      <c r="AA30" s="1244">
        <v>689.4828</v>
      </c>
      <c r="AB30" s="2937">
        <v>702.19849999999997</v>
      </c>
      <c r="AC30" s="2932">
        <v>1062.1198999999999</v>
      </c>
      <c r="AD30" s="2932">
        <v>980.88109999999995</v>
      </c>
      <c r="AE30" s="2932">
        <v>730.74760000000003</v>
      </c>
      <c r="AF30" s="2932">
        <v>1376.4070999999999</v>
      </c>
      <c r="AG30" s="2932">
        <v>10678.657300000001</v>
      </c>
      <c r="AH30" s="2932"/>
      <c r="AI30" s="2932">
        <v>651.26509431999818</v>
      </c>
      <c r="AJ30" s="2932">
        <v>1205.8578391599992</v>
      </c>
      <c r="AK30" s="2932">
        <v>1291.8044147100211</v>
      </c>
      <c r="AL30" s="2932"/>
      <c r="AM30" s="2932"/>
      <c r="AN30" s="2932"/>
      <c r="AO30" s="2932">
        <f t="shared" si="46"/>
        <v>3148.9273481900186</v>
      </c>
      <c r="AP30" s="2932">
        <v>808.02867633999949</v>
      </c>
      <c r="AQ30" s="2932">
        <v>1132.0775241399988</v>
      </c>
      <c r="AR30" s="2932">
        <v>1418.7349543899995</v>
      </c>
      <c r="AS30" s="2932">
        <f t="shared" si="47"/>
        <v>6507.7685030600169</v>
      </c>
      <c r="AT30" s="2932">
        <v>895.30224941999779</v>
      </c>
      <c r="AU30" s="2932">
        <v>972.48584510999945</v>
      </c>
      <c r="AV30" s="2932">
        <v>1007.4522019399984</v>
      </c>
      <c r="AW30" s="2932">
        <f t="shared" si="8"/>
        <v>9383.0087995300128</v>
      </c>
      <c r="AX30" s="2932">
        <v>1100.0788471300011</v>
      </c>
      <c r="AY30" s="2932">
        <v>1079.5451645299995</v>
      </c>
      <c r="AZ30" s="2932">
        <v>1817.9859045299995</v>
      </c>
      <c r="BA30" s="2932">
        <f t="shared" si="28"/>
        <v>13380.618715720013</v>
      </c>
      <c r="BB30" s="2932"/>
      <c r="BC30" s="2932">
        <v>875.58930098799999</v>
      </c>
      <c r="BD30" s="2932">
        <v>1176.8736406</v>
      </c>
      <c r="BE30" s="2932">
        <v>1350.11001876</v>
      </c>
      <c r="BF30" s="2932">
        <f t="shared" si="9"/>
        <v>3402.5729603480004</v>
      </c>
      <c r="BG30" s="2932">
        <v>1240.0087560899999</v>
      </c>
      <c r="BH30" s="2932">
        <v>1021.6136864600002</v>
      </c>
      <c r="BI30" s="2932">
        <v>1402.5073185200001</v>
      </c>
      <c r="BJ30" s="2932">
        <f t="shared" si="10"/>
        <v>3664.1297610700003</v>
      </c>
      <c r="BK30" s="2932">
        <f t="shared" si="29"/>
        <v>7066.7027214180007</v>
      </c>
      <c r="BL30" s="2932">
        <v>939.21647432000009</v>
      </c>
      <c r="BM30" s="2932">
        <v>983.22102872999972</v>
      </c>
      <c r="BN30" s="2932">
        <v>1022.2734119999989</v>
      </c>
      <c r="BO30" s="2932">
        <f t="shared" si="11"/>
        <v>2944.7109150499987</v>
      </c>
      <c r="BP30" s="2932">
        <f t="shared" si="30"/>
        <v>10011.413636468</v>
      </c>
      <c r="BQ30" s="2932">
        <v>1495.0480678100007</v>
      </c>
      <c r="BR30" s="2932">
        <v>1106.298759699999</v>
      </c>
      <c r="BS30" s="2932">
        <v>1605.1379586100002</v>
      </c>
      <c r="BT30" s="2932">
        <f t="shared" si="12"/>
        <v>4206.4847861199996</v>
      </c>
      <c r="BU30" s="2932">
        <f t="shared" si="13"/>
        <v>14217.898422587999</v>
      </c>
      <c r="BV30" s="2932"/>
      <c r="BW30" s="2932">
        <v>1216.3238398300002</v>
      </c>
      <c r="BX30" s="2932">
        <v>1205.1173558800015</v>
      </c>
      <c r="BY30" s="2932">
        <v>1572.444385870001</v>
      </c>
      <c r="BZ30" s="2932">
        <f t="shared" si="14"/>
        <v>3993.885581580003</v>
      </c>
      <c r="CA30" s="2932">
        <v>1557.504507209999</v>
      </c>
      <c r="CB30" s="2932">
        <v>1421.0951735570418</v>
      </c>
      <c r="CC30" s="2932">
        <v>1509.7013236543623</v>
      </c>
      <c r="CD30" s="2932">
        <f t="shared" si="15"/>
        <v>4488.3010044214034</v>
      </c>
      <c r="CE30" s="2932">
        <v>2248.3373202099988</v>
      </c>
      <c r="CF30" s="2932">
        <v>5567.0462659839895</v>
      </c>
      <c r="CG30" s="2932"/>
      <c r="CH30" s="2932">
        <v>1525.0415406800005</v>
      </c>
      <c r="CI30" s="2932">
        <v>1916.2545874699945</v>
      </c>
      <c r="CJ30" s="2932">
        <v>2917.7120690100014</v>
      </c>
      <c r="CK30" s="2932">
        <f t="shared" si="16"/>
        <v>6359.0081971599957</v>
      </c>
      <c r="CL30" s="2932">
        <v>1866.2813803028382</v>
      </c>
      <c r="CM30" s="2932">
        <v>2058.7258992200036</v>
      </c>
      <c r="CN30" s="2932">
        <v>2727.2075586600026</v>
      </c>
      <c r="CO30" s="2932">
        <f t="shared" si="17"/>
        <v>6652.2148381828447</v>
      </c>
      <c r="CP30" s="2932">
        <v>2111.3781317841026</v>
      </c>
      <c r="CQ30" s="2932">
        <v>1915.2849136754405</v>
      </c>
      <c r="CR30" s="2932">
        <v>1664.3213642099997</v>
      </c>
      <c r="CS30" s="2932">
        <f t="shared" si="18"/>
        <v>5690.9844096695433</v>
      </c>
      <c r="CT30" s="2932">
        <v>2103.4761663799995</v>
      </c>
      <c r="CU30" s="2932">
        <v>2057.5043731095557</v>
      </c>
      <c r="CV30" s="39">
        <v>2632.4909480699998</v>
      </c>
      <c r="CW30" s="2932">
        <f>SUM(CT30:CV30)</f>
        <v>6793.4714875595555</v>
      </c>
      <c r="CX30" s="1261">
        <v>1701.2233123499975</v>
      </c>
      <c r="CY30" s="1261">
        <v>1937.2295629530051</v>
      </c>
      <c r="CZ30" s="1261">
        <v>2276.4344108000146</v>
      </c>
      <c r="DA30" s="1231">
        <v>5914.8872861030177</v>
      </c>
      <c r="DB30" s="2939">
        <v>3466.4248183300265</v>
      </c>
      <c r="DC30" s="2939">
        <v>2040.3135152999666</v>
      </c>
      <c r="DD30" s="2939">
        <v>2129.1486710100025</v>
      </c>
      <c r="DE30" s="1231">
        <v>7635.8870046399952</v>
      </c>
      <c r="DF30" s="2939">
        <v>2458.4008433399999</v>
      </c>
      <c r="DG30" s="2939">
        <v>1910.6390614520974</v>
      </c>
      <c r="DH30" s="2939">
        <v>2226.5209442899582</v>
      </c>
      <c r="DI30" s="1231">
        <v>6595.5608490820559</v>
      </c>
      <c r="DJ30" s="2939">
        <v>3703.6069634998589</v>
      </c>
      <c r="DK30" s="2939">
        <v>2060.4723302000029</v>
      </c>
      <c r="DL30" s="2939">
        <v>2730.4401741352394</v>
      </c>
      <c r="DM30" s="2939">
        <v>8494.5194678351018</v>
      </c>
      <c r="DN30" s="2939">
        <v>2118.3362333949135</v>
      </c>
      <c r="DO30" s="2939">
        <v>2027.4982530199993</v>
      </c>
      <c r="DP30" s="2939">
        <v>2607.6304175987329</v>
      </c>
      <c r="DQ30" s="2939">
        <v>6753.4649040136446</v>
      </c>
      <c r="DR30" s="2939">
        <v>2320.320041519913</v>
      </c>
      <c r="DS30" s="2939">
        <v>2576.189729430002</v>
      </c>
      <c r="DT30" s="2939">
        <v>2468.2140412299941</v>
      </c>
      <c r="DU30" s="2939">
        <v>7364.7238121799101</v>
      </c>
      <c r="DV30" s="2939">
        <v>2537.4553350199221</v>
      </c>
      <c r="DW30" s="2939">
        <v>3087.054728299996</v>
      </c>
      <c r="DX30" s="2939">
        <v>2597.8271687214983</v>
      </c>
      <c r="DY30" s="2939">
        <v>8222.3372320414182</v>
      </c>
      <c r="DZ30" s="2939">
        <v>2980.7344210500464</v>
      </c>
      <c r="EA30" s="2939">
        <v>3189.2494752899956</v>
      </c>
      <c r="EB30" s="2939">
        <v>4258.6377974087745</v>
      </c>
      <c r="EC30" s="2939">
        <v>10428.621693748815</v>
      </c>
      <c r="ED30" s="2939">
        <v>32769.147641983793</v>
      </c>
      <c r="EE30" s="1246">
        <v>2391.0588438499999</v>
      </c>
      <c r="EF30" s="2939">
        <v>3623.2608594099966</v>
      </c>
      <c r="EG30" s="2939">
        <v>2805.2286861099992</v>
      </c>
      <c r="EH30" s="2939">
        <v>8819.5483893699966</v>
      </c>
      <c r="EI30" s="2939">
        <v>2814.6973064199992</v>
      </c>
      <c r="EJ30" s="2939">
        <v>3101.0995468970341</v>
      </c>
      <c r="EK30" s="2939">
        <v>3883.4198881600005</v>
      </c>
      <c r="EL30" s="2939">
        <v>9799.2167414770338</v>
      </c>
      <c r="EM30" s="2939">
        <v>3743.0195420833161</v>
      </c>
      <c r="EN30" s="2939">
        <v>3654.5463621589288</v>
      </c>
      <c r="EO30" s="2939">
        <v>3810.3102968899866</v>
      </c>
      <c r="EP30" s="2939">
        <v>11207.876201132232</v>
      </c>
      <c r="EQ30" s="2939">
        <v>3136.7062111399991</v>
      </c>
      <c r="ER30" s="2939">
        <v>3535.672087310023</v>
      </c>
      <c r="ES30" s="2939">
        <v>5803.3293499099909</v>
      </c>
      <c r="ET30" s="2939">
        <v>12475.707648360012</v>
      </c>
      <c r="EU30" s="1247">
        <v>42302.348980339273</v>
      </c>
      <c r="EV30" s="1246">
        <v>2991.9410882599955</v>
      </c>
      <c r="EW30" s="2939">
        <v>2822.4406706299978</v>
      </c>
      <c r="EX30" s="2939">
        <v>3180.7669435499979</v>
      </c>
      <c r="EY30" s="2939">
        <v>8995.1487024399921</v>
      </c>
      <c r="EZ30" s="2939">
        <v>3489.5932895999981</v>
      </c>
      <c r="FA30" s="2939">
        <v>3155.217946050001</v>
      </c>
      <c r="FB30" s="2939">
        <v>3351.7666694923987</v>
      </c>
      <c r="FC30" s="2939">
        <v>9996.5779051423979</v>
      </c>
      <c r="FD30" s="2939">
        <v>4825.0586000000358</v>
      </c>
      <c r="FE30" s="2939">
        <v>3863.1205666035694</v>
      </c>
      <c r="FF30" s="2939">
        <v>3965.4732609520865</v>
      </c>
      <c r="FG30" s="2939">
        <v>12653.652427555691</v>
      </c>
      <c r="FH30" s="2939">
        <v>3713.0729656000012</v>
      </c>
      <c r="FI30" s="2941">
        <v>3313.357808960001</v>
      </c>
      <c r="FJ30" s="2941">
        <v>7593.2619654977971</v>
      </c>
      <c r="FK30" s="2941">
        <v>14619.692740057802</v>
      </c>
      <c r="FL30" s="1248">
        <v>46265.071775195873</v>
      </c>
      <c r="FM30" s="1257">
        <v>3582.455582409993</v>
      </c>
      <c r="FN30" s="2941">
        <v>2511.3319241200002</v>
      </c>
      <c r="FO30" s="2941">
        <v>3167.9041599799989</v>
      </c>
      <c r="FP30" s="1268">
        <v>9261.6916665099907</v>
      </c>
      <c r="FQ30" s="1268">
        <v>5366.3754236855957</v>
      </c>
      <c r="FR30" s="1268">
        <v>2733.5035049800008</v>
      </c>
      <c r="FS30" s="1268">
        <v>3615.1553727099999</v>
      </c>
      <c r="FT30" s="1268">
        <v>11715.034301375596</v>
      </c>
      <c r="FU30" s="1268">
        <v>4459.3019066899988</v>
      </c>
      <c r="FV30" s="1268">
        <v>3304.996695186951</v>
      </c>
      <c r="FW30" s="1268">
        <v>6234.5946423700207</v>
      </c>
      <c r="FX30" s="1268">
        <v>13998.89324424697</v>
      </c>
      <c r="FY30" s="1268">
        <v>4614.1949523799985</v>
      </c>
      <c r="FZ30" s="1268">
        <v>3929.0296959399966</v>
      </c>
      <c r="GA30" s="1268">
        <v>7104.2581024607325</v>
      </c>
      <c r="GB30" s="1268">
        <v>15647.482750780728</v>
      </c>
      <c r="GC30" s="1317">
        <v>50623.101962913279</v>
      </c>
      <c r="GD30" s="1318">
        <v>4447.1136307946472</v>
      </c>
      <c r="GE30" s="1268">
        <v>3780.9579376000011</v>
      </c>
      <c r="GF30" s="1268">
        <v>5351.6774650599937</v>
      </c>
      <c r="GG30" s="329">
        <f t="shared" si="39"/>
        <v>13579.749033454642</v>
      </c>
      <c r="GH30" s="1268">
        <v>4765.2819203800018</v>
      </c>
      <c r="GI30" s="1268">
        <v>3586.5159603999987</v>
      </c>
      <c r="GJ30" s="1268">
        <v>5711.9701294425049</v>
      </c>
      <c r="GK30" s="329">
        <f t="shared" si="31"/>
        <v>14063.768010222506</v>
      </c>
      <c r="GL30" s="329">
        <v>5290.1371957300007</v>
      </c>
      <c r="GM30" s="329">
        <v>4088.7875416200018</v>
      </c>
      <c r="GN30" s="329">
        <v>5896.9852479200017</v>
      </c>
      <c r="GO30" s="329">
        <f>GL30+GM30+GN30</f>
        <v>15275.909985270004</v>
      </c>
      <c r="GP30" s="329">
        <v>6630.0450915200026</v>
      </c>
      <c r="GQ30" s="329">
        <v>4269.1043928799991</v>
      </c>
      <c r="GR30" s="329">
        <v>8524.0813218700005</v>
      </c>
      <c r="GS30" s="329">
        <f>GP30+GQ30+GR30</f>
        <v>19423.230806270003</v>
      </c>
      <c r="GT30" s="393">
        <f t="shared" si="21"/>
        <v>62342.657835217156</v>
      </c>
      <c r="GU30" s="1318">
        <v>4186.8536878700079</v>
      </c>
      <c r="GV30" s="1268">
        <v>3919.8328745199674</v>
      </c>
      <c r="GW30" s="1268">
        <v>5898.2593036600001</v>
      </c>
      <c r="GX30" s="329">
        <f t="shared" si="32"/>
        <v>14004.945866049977</v>
      </c>
      <c r="GY30" s="329">
        <v>7028.279160640006</v>
      </c>
      <c r="GZ30" s="329">
        <v>4892.1702450300008</v>
      </c>
      <c r="HA30" s="329">
        <v>6281.0748797199976</v>
      </c>
      <c r="HB30" s="329">
        <f t="shared" si="33"/>
        <v>18201.524285390005</v>
      </c>
      <c r="HC30" s="329">
        <v>6146.8481922699993</v>
      </c>
      <c r="HD30" s="329">
        <v>5980.6904458599984</v>
      </c>
      <c r="HE30" s="329">
        <v>9669.6958267300088</v>
      </c>
      <c r="HF30" s="329">
        <f t="shared" si="34"/>
        <v>21797.234464860005</v>
      </c>
      <c r="HG30" s="329">
        <v>7231.9471153999975</v>
      </c>
      <c r="HH30" s="329">
        <v>7562.2794576600181</v>
      </c>
      <c r="HI30" s="329">
        <v>12069.29447458</v>
      </c>
      <c r="HJ30" s="329">
        <f t="shared" si="35"/>
        <v>26863.521047640017</v>
      </c>
      <c r="HK30" s="401">
        <v>80867.22566394</v>
      </c>
      <c r="HL30" s="1318">
        <v>5306.9719054199995</v>
      </c>
      <c r="HM30" s="1268">
        <v>6315.4825231700015</v>
      </c>
      <c r="HN30" s="1268">
        <v>12451.240977060008</v>
      </c>
      <c r="HO30" s="329">
        <f t="shared" ref="HO30:HO31" si="51">HL30+HM30+HN30</f>
        <v>24073.695405650011</v>
      </c>
      <c r="HP30" s="329">
        <v>7139.7577560499876</v>
      </c>
      <c r="HQ30" s="329">
        <v>8963.9563639499993</v>
      </c>
      <c r="HR30" s="329">
        <v>14949.298867985852</v>
      </c>
      <c r="HS30" s="329">
        <f t="shared" ref="HS30:HS31" si="52">HP30+HQ30+HR30</f>
        <v>31053.012987985836</v>
      </c>
      <c r="HT30" s="329">
        <v>10079.928616339997</v>
      </c>
      <c r="HU30" s="329">
        <v>8304.9975745499996</v>
      </c>
      <c r="HV30" s="329">
        <v>9038.5356465199238</v>
      </c>
      <c r="HW30" s="329">
        <f t="shared" ref="HW30:HW31" si="53">HT30+HU30+HV30</f>
        <v>27423.461837409923</v>
      </c>
      <c r="HX30" s="329">
        <v>9754.7752431799927</v>
      </c>
      <c r="HY30" s="329">
        <v>8442.9971525600049</v>
      </c>
      <c r="HZ30" s="329">
        <v>16534.916327690007</v>
      </c>
      <c r="IA30" s="329">
        <f>HX30+HY30+HZ30</f>
        <v>34732.688723430008</v>
      </c>
      <c r="IB30" s="329">
        <f>IA30+HW30+HS30+HO30</f>
        <v>117282.85895447579</v>
      </c>
      <c r="IC30" s="1251">
        <v>7359.9855977050192</v>
      </c>
      <c r="ID30" s="329">
        <v>8089.4639039429039</v>
      </c>
      <c r="IE30" s="329">
        <v>8913.6782629539648</v>
      </c>
      <c r="IF30" s="329">
        <f t="shared" si="24"/>
        <v>24363.127764601886</v>
      </c>
      <c r="IG30" s="329">
        <v>12846.83831374</v>
      </c>
      <c r="IH30" s="329">
        <v>11309.308252679963</v>
      </c>
      <c r="II30" s="329">
        <v>14433.343085381084</v>
      </c>
      <c r="IJ30" s="329">
        <f t="shared" si="25"/>
        <v>38589.48965180105</v>
      </c>
      <c r="IK30" s="329">
        <v>14215.981273062482</v>
      </c>
      <c r="IL30" s="329">
        <v>9642.0938381499818</v>
      </c>
      <c r="IM30" s="329">
        <v>10604.804833860057</v>
      </c>
      <c r="IN30" s="329">
        <v>34462.87994507252</v>
      </c>
      <c r="IO30" s="329">
        <v>16765.117153109935</v>
      </c>
      <c r="IP30" s="329">
        <v>12875.288579837894</v>
      </c>
      <c r="IQ30" s="329">
        <v>38114.752860588669</v>
      </c>
      <c r="IR30" s="329">
        <v>67755.1585935365</v>
      </c>
      <c r="IS30" s="1252">
        <v>165170.65595501196</v>
      </c>
      <c r="IT30" s="1251">
        <v>10203.309666262872</v>
      </c>
      <c r="IU30" s="329">
        <f t="shared" ref="IU30:IV30" si="54">IU4</f>
        <v>9992.0908393300051</v>
      </c>
      <c r="IV30" s="329">
        <f t="shared" si="54"/>
        <v>19484.300981090713</v>
      </c>
      <c r="IW30" s="329">
        <f>IT30+IU30+IV30</f>
        <v>39679.701486683596</v>
      </c>
      <c r="IX30" s="329">
        <f t="shared" ref="IX30:IZ30" si="55">IX4</f>
        <v>17486.850849960007</v>
      </c>
      <c r="IY30" s="329">
        <f t="shared" si="55"/>
        <v>12957.979737139354</v>
      </c>
      <c r="IZ30" s="329">
        <f t="shared" si="55"/>
        <v>15407.770811518103</v>
      </c>
      <c r="JA30" s="329">
        <f>IX30+IY30+IZ30</f>
        <v>45852.601398617466</v>
      </c>
      <c r="JB30" s="329">
        <f t="shared" ref="JB30:JD30" si="56">JB4</f>
        <v>12467.136080630014</v>
      </c>
      <c r="JC30" s="329">
        <f t="shared" si="56"/>
        <v>21198.117105090008</v>
      </c>
      <c r="JD30" s="329">
        <f t="shared" si="56"/>
        <v>19466.931049282535</v>
      </c>
      <c r="JE30" s="329">
        <f>JB30+JC30+JD30</f>
        <v>53132.184235002554</v>
      </c>
      <c r="JF30" s="329">
        <f t="shared" ref="JF30:JH30" si="57">JF4</f>
        <v>18080.542254437558</v>
      </c>
      <c r="JG30" s="329">
        <f t="shared" si="57"/>
        <v>14966.979422106113</v>
      </c>
      <c r="JH30" s="329">
        <f t="shared" si="57"/>
        <v>33789.430390770001</v>
      </c>
      <c r="JI30" s="329">
        <f t="shared" si="6"/>
        <v>66836.952067313672</v>
      </c>
      <c r="JJ30" s="401">
        <f>IW30+JA30+JE30+JI30</f>
        <v>205501.43918761727</v>
      </c>
      <c r="JK30" s="400">
        <v>14683.663289019985</v>
      </c>
      <c r="JL30" s="329">
        <v>13785.20030837993</v>
      </c>
      <c r="JM30" s="329">
        <v>19964.373328079677</v>
      </c>
      <c r="JN30" s="401">
        <v>48433.236925479592</v>
      </c>
      <c r="JO30" s="1253"/>
    </row>
    <row r="31" spans="1:277" ht="36.75" customHeight="1">
      <c r="A31" s="2934" t="s">
        <v>966</v>
      </c>
      <c r="B31" s="2935">
        <v>308.416</v>
      </c>
      <c r="C31" s="2935">
        <v>540.11</v>
      </c>
      <c r="D31" s="2935">
        <v>539.5</v>
      </c>
      <c r="E31" s="2935">
        <v>803.16380000000004</v>
      </c>
      <c r="F31" s="2935">
        <v>916.10609999999997</v>
      </c>
      <c r="G31" s="2935">
        <v>844.01919999999996</v>
      </c>
      <c r="H31" s="2935">
        <v>645.23940000000005</v>
      </c>
      <c r="I31" s="2935">
        <v>720.41780000000006</v>
      </c>
      <c r="J31" s="2935">
        <v>782.37149999999997</v>
      </c>
      <c r="K31" s="2935">
        <v>585.43380000000002</v>
      </c>
      <c r="L31" s="2935">
        <v>587.75840000000005</v>
      </c>
      <c r="M31" s="2935">
        <v>786.10879999999997</v>
      </c>
      <c r="N31" s="2935">
        <v>734.97159999999997</v>
      </c>
      <c r="O31" s="2935">
        <v>824.97900000000004</v>
      </c>
      <c r="P31" s="2935">
        <v>1022.3732</v>
      </c>
      <c r="Q31" s="2935">
        <v>714.90509999999995</v>
      </c>
      <c r="R31" s="1259">
        <v>965.17470000000003</v>
      </c>
      <c r="S31" s="1240">
        <v>9211.4415000000008</v>
      </c>
      <c r="T31" s="2936">
        <v>603.69709999999998</v>
      </c>
      <c r="U31" s="1241">
        <v>1090.3996999999999</v>
      </c>
      <c r="V31" s="1241"/>
      <c r="W31" s="2936">
        <v>1355.1505</v>
      </c>
      <c r="X31" s="2936">
        <v>965.44960000000003</v>
      </c>
      <c r="Y31" s="1240">
        <v>1178.2709</v>
      </c>
      <c r="Z31" s="1240">
        <v>695.33190000000002</v>
      </c>
      <c r="AA31" s="1244">
        <v>1118.7713000000001</v>
      </c>
      <c r="AB31" s="2937">
        <v>841.39350000000002</v>
      </c>
      <c r="AC31" s="2932">
        <v>1103.4840999999999</v>
      </c>
      <c r="AD31" s="2932">
        <v>1418.8100999999999</v>
      </c>
      <c r="AE31" s="2932">
        <v>1270.2666999999999</v>
      </c>
      <c r="AF31" s="2932">
        <v>1102.7043000000001</v>
      </c>
      <c r="AG31" s="2932">
        <v>12743.729300000001</v>
      </c>
      <c r="AH31" s="2932"/>
      <c r="AI31" s="2932">
        <v>1478.1931059200083</v>
      </c>
      <c r="AJ31" s="2932">
        <v>1260.7397381599992</v>
      </c>
      <c r="AK31" s="2932">
        <v>1127.614341380001</v>
      </c>
      <c r="AL31" s="2932"/>
      <c r="AM31" s="2932"/>
      <c r="AN31" s="2932"/>
      <c r="AO31" s="2932">
        <f t="shared" si="46"/>
        <v>3866.5471854600087</v>
      </c>
      <c r="AP31" s="2932">
        <v>1802.4324514700224</v>
      </c>
      <c r="AQ31" s="2932">
        <v>1885.1345427000056</v>
      </c>
      <c r="AR31" s="2932">
        <v>2194.9107991799879</v>
      </c>
      <c r="AS31" s="2932">
        <f t="shared" si="47"/>
        <v>9749.0249788100245</v>
      </c>
      <c r="AT31" s="2932">
        <v>1575.3894065200132</v>
      </c>
      <c r="AU31" s="2932">
        <v>1127.4187482999769</v>
      </c>
      <c r="AV31" s="2932">
        <v>1442.9984175200088</v>
      </c>
      <c r="AW31" s="2932">
        <f t="shared" si="8"/>
        <v>13894.831551150022</v>
      </c>
      <c r="AX31" s="2932">
        <v>1405.9397298099984</v>
      </c>
      <c r="AY31" s="2932">
        <v>2676.3227650900062</v>
      </c>
      <c r="AZ31" s="2932">
        <v>1889.4347781800061</v>
      </c>
      <c r="BA31" s="2932">
        <f t="shared" si="28"/>
        <v>19866.528824230034</v>
      </c>
      <c r="BB31" s="2932"/>
      <c r="BC31" s="2932">
        <v>2298.5446835979988</v>
      </c>
      <c r="BD31" s="2932">
        <v>2094.7912059399996</v>
      </c>
      <c r="BE31" s="2932">
        <v>908.67864384000234</v>
      </c>
      <c r="BF31" s="2932">
        <f t="shared" si="9"/>
        <v>5302.0145333780001</v>
      </c>
      <c r="BG31" s="2932">
        <v>2079.8713903799994</v>
      </c>
      <c r="BH31" s="2932">
        <v>1515.5838107300008</v>
      </c>
      <c r="BI31" s="2932">
        <v>1247.7511493500003</v>
      </c>
      <c r="BJ31" s="2932">
        <f t="shared" si="10"/>
        <v>4843.206350460001</v>
      </c>
      <c r="BK31" s="2932">
        <f t="shared" si="29"/>
        <v>10145.220883838001</v>
      </c>
      <c r="BL31" s="2932">
        <v>1819.427767880002</v>
      </c>
      <c r="BM31" s="2932">
        <v>1887.5900458900026</v>
      </c>
      <c r="BN31" s="2932">
        <v>2295.5283047200001</v>
      </c>
      <c r="BO31" s="2932">
        <f t="shared" si="11"/>
        <v>6002.546118490005</v>
      </c>
      <c r="BP31" s="2932">
        <f t="shared" si="30"/>
        <v>16147.767002328008</v>
      </c>
      <c r="BQ31" s="2932">
        <v>2611.7363748300031</v>
      </c>
      <c r="BR31" s="2932">
        <v>1564.7080279000072</v>
      </c>
      <c r="BS31" s="2932">
        <v>1739.4803652400071</v>
      </c>
      <c r="BT31" s="2932">
        <f t="shared" si="12"/>
        <v>5915.9247679700175</v>
      </c>
      <c r="BU31" s="2932">
        <f t="shared" si="13"/>
        <v>22063.691770298024</v>
      </c>
      <c r="BV31" s="2932"/>
      <c r="BW31" s="2932">
        <v>2623.2839231899766</v>
      </c>
      <c r="BX31" s="2932">
        <v>1738.3175448400139</v>
      </c>
      <c r="BY31" s="2932">
        <v>1657.6495330399891</v>
      </c>
      <c r="BZ31" s="2932">
        <f t="shared" si="14"/>
        <v>6019.2510010699798</v>
      </c>
      <c r="CA31" s="2932">
        <v>1876.8559871399857</v>
      </c>
      <c r="CB31" s="2932">
        <v>2421.927278197028</v>
      </c>
      <c r="CC31" s="2932">
        <v>1828.8532230743676</v>
      </c>
      <c r="CD31" s="2932">
        <f t="shared" si="15"/>
        <v>6127.6364884113809</v>
      </c>
      <c r="CE31" s="2932">
        <v>3604.7116391100094</v>
      </c>
      <c r="CF31" s="2932">
        <v>8099.5037175408761</v>
      </c>
      <c r="CG31" s="2932"/>
      <c r="CH31" s="2932">
        <v>2031.1455888300022</v>
      </c>
      <c r="CI31" s="2932">
        <v>2338.5655374399998</v>
      </c>
      <c r="CJ31" s="2932">
        <v>2054.5239006800066</v>
      </c>
      <c r="CK31" s="2932">
        <f t="shared" si="16"/>
        <v>6424.2350269500084</v>
      </c>
      <c r="CL31" s="2932">
        <v>2858.1607785328383</v>
      </c>
      <c r="CM31" s="2932">
        <v>1835.1423115399996</v>
      </c>
      <c r="CN31" s="2932">
        <v>2669.05765131</v>
      </c>
      <c r="CO31" s="2932">
        <f t="shared" si="17"/>
        <v>7362.3607413828377</v>
      </c>
      <c r="CP31" s="2932">
        <v>3011.7543260240982</v>
      </c>
      <c r="CQ31" s="2932">
        <v>3238.2960528654476</v>
      </c>
      <c r="CR31" s="2932">
        <v>2234.0553069399798</v>
      </c>
      <c r="CS31" s="2932">
        <f t="shared" si="18"/>
        <v>8484.1056858295251</v>
      </c>
      <c r="CT31" s="2932">
        <v>2910.503251609995</v>
      </c>
      <c r="CU31" s="2932">
        <v>2199.0151675195611</v>
      </c>
      <c r="CV31" s="39">
        <v>3780.1581650500325</v>
      </c>
      <c r="CW31" s="2932">
        <f>SUM(CT31:CV31)</f>
        <v>8889.6765841795877</v>
      </c>
      <c r="CX31" s="1319">
        <v>2763.7326912899671</v>
      </c>
      <c r="CY31" s="1319">
        <v>3513.792835023005</v>
      </c>
      <c r="CZ31" s="1319">
        <v>2683.9997539599999</v>
      </c>
      <c r="DA31" s="1231">
        <v>8961.5252802729719</v>
      </c>
      <c r="DB31" s="2939">
        <v>3191.65881193</v>
      </c>
      <c r="DC31" s="2939">
        <v>2997.0104143399976</v>
      </c>
      <c r="DD31" s="2939">
        <v>3048.7134105199725</v>
      </c>
      <c r="DE31" s="1231">
        <v>9237.382636789971</v>
      </c>
      <c r="DF31" s="2939">
        <v>4167.7604310199704</v>
      </c>
      <c r="DG31" s="2939">
        <v>3094.3467552920674</v>
      </c>
      <c r="DH31" s="2939">
        <v>2498.2191232599903</v>
      </c>
      <c r="DI31" s="1231">
        <v>9760.3263095720304</v>
      </c>
      <c r="DJ31" s="2939">
        <v>3290.5213791321721</v>
      </c>
      <c r="DK31" s="2939">
        <v>3422.5780522600517</v>
      </c>
      <c r="DL31" s="2939">
        <v>4155.6615232452286</v>
      </c>
      <c r="DM31" s="2939">
        <v>10868.760954637453</v>
      </c>
      <c r="DN31" s="2939">
        <v>4433.8648089448907</v>
      </c>
      <c r="DO31" s="2939">
        <v>2345.9662886499959</v>
      </c>
      <c r="DP31" s="2939">
        <v>2175.119655368705</v>
      </c>
      <c r="DQ31" s="2939">
        <v>8954.9507529635921</v>
      </c>
      <c r="DR31" s="2939">
        <v>2878.96524365</v>
      </c>
      <c r="DS31" s="2939">
        <v>3390.6977168699977</v>
      </c>
      <c r="DT31" s="2939">
        <v>4183.1085815398874</v>
      </c>
      <c r="DU31" s="2939">
        <v>10452.771542059885</v>
      </c>
      <c r="DV31" s="2939">
        <v>4008.8360068399988</v>
      </c>
      <c r="DW31" s="2939">
        <v>3220.4140447200011</v>
      </c>
      <c r="DX31" s="2939">
        <v>2769.6252193215182</v>
      </c>
      <c r="DY31" s="2939">
        <v>9998.8752708815191</v>
      </c>
      <c r="DZ31" s="2939">
        <v>4341.0309197300012</v>
      </c>
      <c r="EA31" s="2939">
        <v>3650.0571928300424</v>
      </c>
      <c r="EB31" s="2939">
        <v>4398.2264964387696</v>
      </c>
      <c r="EC31" s="2939">
        <v>12389.314608998813</v>
      </c>
      <c r="ED31" s="2939">
        <v>41795.910174903809</v>
      </c>
      <c r="EE31" s="1246">
        <v>4661.2665094399963</v>
      </c>
      <c r="EF31" s="2939">
        <v>2993.4926703200003</v>
      </c>
      <c r="EG31" s="2939">
        <v>3565.66217951</v>
      </c>
      <c r="EH31" s="2939">
        <v>11220.421359269994</v>
      </c>
      <c r="EI31" s="2939">
        <v>5547.8221539247588</v>
      </c>
      <c r="EJ31" s="2939">
        <v>4425.7179277700016</v>
      </c>
      <c r="EK31" s="2939">
        <v>3799.9670405500051</v>
      </c>
      <c r="EL31" s="2939">
        <v>13773.507122244764</v>
      </c>
      <c r="EM31" s="2939">
        <v>5199.8643324500008</v>
      </c>
      <c r="EN31" s="2939">
        <v>3845.1827615512188</v>
      </c>
      <c r="EO31" s="2939">
        <v>4177.7171687099999</v>
      </c>
      <c r="EP31" s="2939">
        <v>13222.76426271122</v>
      </c>
      <c r="EQ31" s="2939">
        <v>5327.7181270499914</v>
      </c>
      <c r="ER31" s="2939">
        <v>5009.5648886400004</v>
      </c>
      <c r="ES31" s="2939">
        <v>4881.6256335199987</v>
      </c>
      <c r="ET31" s="2939">
        <v>15218.90864920999</v>
      </c>
      <c r="EU31" s="1247">
        <v>53435.601393435973</v>
      </c>
      <c r="EV31" s="1246">
        <v>4634.2812209900349</v>
      </c>
      <c r="EW31" s="2939">
        <v>4079.3442782999964</v>
      </c>
      <c r="EX31" s="2939">
        <v>4426.7755976710523</v>
      </c>
      <c r="EY31" s="2939">
        <v>13140.401096961084</v>
      </c>
      <c r="EZ31" s="2939">
        <v>5810.4661300300304</v>
      </c>
      <c r="FA31" s="2939">
        <v>6699.8364167500067</v>
      </c>
      <c r="FB31" s="2939">
        <v>4308.3232769323831</v>
      </c>
      <c r="FC31" s="2939">
        <v>16018.62582371242</v>
      </c>
      <c r="FD31" s="2939">
        <v>6938.1111696003527</v>
      </c>
      <c r="FE31" s="2939">
        <v>4576.6504105036311</v>
      </c>
      <c r="FF31" s="2939">
        <v>7492.1524297721162</v>
      </c>
      <c r="FG31" s="2939">
        <v>19006.914009876102</v>
      </c>
      <c r="FH31" s="2939">
        <v>5173.4980958300366</v>
      </c>
      <c r="FI31" s="2941">
        <v>5610.0031012800191</v>
      </c>
      <c r="FJ31" s="2941">
        <v>6217.661760337759</v>
      </c>
      <c r="FK31" s="2941">
        <v>17001.162957447817</v>
      </c>
      <c r="FL31" s="1248">
        <v>62752.103887997422</v>
      </c>
      <c r="FM31" s="1257">
        <v>6813.2699895500109</v>
      </c>
      <c r="FN31" s="2941">
        <v>7392.8494992500109</v>
      </c>
      <c r="FO31" s="2941">
        <v>10063.440038689991</v>
      </c>
      <c r="FP31" s="1268">
        <v>24269.559527490012</v>
      </c>
      <c r="FQ31" s="1268">
        <v>6806.9667932799957</v>
      </c>
      <c r="FR31" s="1268">
        <v>7496.7524673997714</v>
      </c>
      <c r="FS31" s="1268">
        <v>8077.6238640599704</v>
      </c>
      <c r="FT31" s="1268">
        <v>22381.343124739735</v>
      </c>
      <c r="FU31" s="1268">
        <v>8725.6757600099827</v>
      </c>
      <c r="FV31" s="1268">
        <v>8411.0313046529773</v>
      </c>
      <c r="FW31" s="1268">
        <v>6586.3257159400009</v>
      </c>
      <c r="FX31" s="1268">
        <v>23723.03278060296</v>
      </c>
      <c r="FY31" s="1268">
        <v>9652.8742199999615</v>
      </c>
      <c r="FZ31" s="1268">
        <v>8056.4828460699746</v>
      </c>
      <c r="GA31" s="1268">
        <v>9622.0490447207922</v>
      </c>
      <c r="GB31" s="1268">
        <v>27331.406110790729</v>
      </c>
      <c r="GC31" s="1317">
        <v>97705.340543623446</v>
      </c>
      <c r="GD31" s="1318">
        <v>8844.479454504617</v>
      </c>
      <c r="GE31" s="1268">
        <v>5530.8080442399987</v>
      </c>
      <c r="GF31" s="1268">
        <v>8299.5309361700274</v>
      </c>
      <c r="GG31" s="329">
        <f t="shared" si="39"/>
        <v>22674.818434914643</v>
      </c>
      <c r="GH31" s="1268">
        <v>7349.5545719300771</v>
      </c>
      <c r="GI31" s="1268">
        <v>8596.8448580999975</v>
      </c>
      <c r="GJ31" s="1268">
        <v>7098.0276650424557</v>
      </c>
      <c r="GK31" s="329">
        <f t="shared" si="31"/>
        <v>23044.427095072529</v>
      </c>
      <c r="GL31" s="329">
        <v>9403.2485977499709</v>
      </c>
      <c r="GM31" s="329">
        <v>7957.4716758499999</v>
      </c>
      <c r="GN31" s="329">
        <v>10263.14462356006</v>
      </c>
      <c r="GO31" s="329">
        <f>GL31+GM31+GN31</f>
        <v>27623.864897160031</v>
      </c>
      <c r="GP31" s="329">
        <v>7206.2447703099251</v>
      </c>
      <c r="GQ31" s="329">
        <v>9602.7791144499624</v>
      </c>
      <c r="GR31" s="329">
        <v>8138.7421392999231</v>
      </c>
      <c r="GS31" s="329">
        <f>GP31+GQ31+GR31</f>
        <v>24947.766024059812</v>
      </c>
      <c r="GT31" s="393">
        <f t="shared" si="21"/>
        <v>98290.876451207005</v>
      </c>
      <c r="GU31" s="1318">
        <v>11478.096109190008</v>
      </c>
      <c r="GV31" s="1268">
        <v>5536.11119469</v>
      </c>
      <c r="GW31" s="1268">
        <v>10383.564625219973</v>
      </c>
      <c r="GX31" s="329">
        <f t="shared" si="32"/>
        <v>27397.771929099981</v>
      </c>
      <c r="GY31" s="329">
        <v>9123.5807087300054</v>
      </c>
      <c r="GZ31" s="329">
        <v>9836.9967977499928</v>
      </c>
      <c r="HA31" s="329">
        <v>7712.8617584999629</v>
      </c>
      <c r="HB31" s="329">
        <f t="shared" si="33"/>
        <v>26673.439264979959</v>
      </c>
      <c r="HC31" s="329">
        <v>11059.361158509964</v>
      </c>
      <c r="HD31" s="329">
        <v>12382.204853430025</v>
      </c>
      <c r="HE31" s="329">
        <v>12105.82231112</v>
      </c>
      <c r="HF31" s="329">
        <f t="shared" si="34"/>
        <v>35547.388323059989</v>
      </c>
      <c r="HG31" s="329">
        <v>9602.3787453900022</v>
      </c>
      <c r="HH31" s="329">
        <v>12877.70931224</v>
      </c>
      <c r="HI31" s="329">
        <v>10995.051302340005</v>
      </c>
      <c r="HJ31" s="329">
        <f t="shared" si="35"/>
        <v>33475.13935997001</v>
      </c>
      <c r="HK31" s="401">
        <v>123093.73887710994</v>
      </c>
      <c r="HL31" s="1318">
        <v>11805.790383809996</v>
      </c>
      <c r="HM31" s="1268">
        <v>10762.074220210035</v>
      </c>
      <c r="HN31" s="1268">
        <v>9221.9224167499797</v>
      </c>
      <c r="HO31" s="329">
        <f t="shared" si="51"/>
        <v>31789.787020770011</v>
      </c>
      <c r="HP31" s="329">
        <v>9845.7722548799484</v>
      </c>
      <c r="HQ31" s="329">
        <v>9667.882355580914</v>
      </c>
      <c r="HR31" s="329">
        <v>8694.345980914999</v>
      </c>
      <c r="HS31" s="329">
        <f t="shared" si="52"/>
        <v>28208.000591375865</v>
      </c>
      <c r="HT31" s="329">
        <v>18643.826636466019</v>
      </c>
      <c r="HU31" s="329">
        <v>13189.642401730034</v>
      </c>
      <c r="HV31" s="329">
        <v>12770.375049375076</v>
      </c>
      <c r="HW31" s="329">
        <f t="shared" si="53"/>
        <v>44603.844087571131</v>
      </c>
      <c r="HX31" s="329">
        <v>13227.162239294208</v>
      </c>
      <c r="HY31" s="329">
        <v>11081.519716220017</v>
      </c>
      <c r="HZ31" s="329">
        <v>15532.155491519938</v>
      </c>
      <c r="IA31" s="329">
        <f>HX31+HY31+HZ31</f>
        <v>39840.837447034166</v>
      </c>
      <c r="IB31" s="329">
        <f t="shared" si="23"/>
        <v>144442.46914675119</v>
      </c>
      <c r="IC31" s="1251">
        <v>15290.941801459991</v>
      </c>
      <c r="ID31" s="329">
        <v>22864.84633775293</v>
      </c>
      <c r="IE31" s="329">
        <v>11615.433990803902</v>
      </c>
      <c r="IF31" s="329">
        <f t="shared" si="24"/>
        <v>49771.222130016817</v>
      </c>
      <c r="IG31" s="329">
        <v>19392.511534130012</v>
      </c>
      <c r="IH31" s="329">
        <v>14494.642022419999</v>
      </c>
      <c r="II31" s="329">
        <v>12400.324524751111</v>
      </c>
      <c r="IJ31" s="329">
        <f t="shared" si="25"/>
        <v>46287.478081301124</v>
      </c>
      <c r="IK31" s="329">
        <v>17428.236425238483</v>
      </c>
      <c r="IL31" s="329">
        <v>27568.233750784919</v>
      </c>
      <c r="IM31" s="329">
        <v>17212.416722122012</v>
      </c>
      <c r="IN31" s="329">
        <v>62208.886898145414</v>
      </c>
      <c r="IO31" s="329">
        <v>20563.139619916928</v>
      </c>
      <c r="IP31" s="329">
        <v>16163.917376607933</v>
      </c>
      <c r="IQ31" s="329">
        <v>17578.859625699461</v>
      </c>
      <c r="IR31" s="329">
        <v>54305.916622224315</v>
      </c>
      <c r="IS31" s="1252">
        <v>212573.50373168767</v>
      </c>
      <c r="IT31" s="1251">
        <v>22051.198741531152</v>
      </c>
      <c r="IU31" s="329">
        <f t="shared" ref="IU31:IV31" si="58">IU17</f>
        <v>20721.564075444221</v>
      </c>
      <c r="IV31" s="329">
        <f t="shared" si="58"/>
        <v>13361.829781330001</v>
      </c>
      <c r="IW31" s="329">
        <f>IT31+IU31+IV31</f>
        <v>56134.592598305375</v>
      </c>
      <c r="IX31" s="329">
        <f t="shared" ref="IX31:IZ31" si="59">IX17</f>
        <v>15065.565081901243</v>
      </c>
      <c r="IY31" s="329">
        <f t="shared" si="59"/>
        <v>17600.457869490001</v>
      </c>
      <c r="IZ31" s="329">
        <f t="shared" si="59"/>
        <v>18092.610413525148</v>
      </c>
      <c r="JA31" s="329">
        <f>IX31+IY31+IZ31</f>
        <v>50758.633364916386</v>
      </c>
      <c r="JB31" s="329">
        <f t="shared" ref="JB31:JD31" si="60">JB17</f>
        <v>8930.9302706505041</v>
      </c>
      <c r="JC31" s="329">
        <f t="shared" si="60"/>
        <v>20529.917863540002</v>
      </c>
      <c r="JD31" s="329">
        <f t="shared" si="60"/>
        <v>11284.037210160026</v>
      </c>
      <c r="JE31" s="329">
        <f>JB31+JC31+JD31</f>
        <v>40744.885344350536</v>
      </c>
      <c r="JF31" s="329">
        <f t="shared" ref="JF31:JH31" si="61">JF17</f>
        <v>19484.883159510005</v>
      </c>
      <c r="JG31" s="329">
        <f t="shared" si="61"/>
        <v>20462.427535473966</v>
      </c>
      <c r="JH31" s="329">
        <f t="shared" si="61"/>
        <v>58876.069404484071</v>
      </c>
      <c r="JI31" s="329">
        <f t="shared" si="6"/>
        <v>98823.38009946805</v>
      </c>
      <c r="JJ31" s="401">
        <f>IW31+JA31+JE31+JI31</f>
        <v>246461.49140704033</v>
      </c>
      <c r="JK31" s="400">
        <v>14777.354468599349</v>
      </c>
      <c r="JL31" s="329">
        <v>23575.859293789999</v>
      </c>
      <c r="JM31" s="329">
        <v>15079.175008430253</v>
      </c>
      <c r="JN31" s="401">
        <v>53432.388770819605</v>
      </c>
      <c r="JO31" s="1253"/>
    </row>
    <row r="32" spans="1:277" s="1239" customFormat="1" ht="36.75" customHeight="1" thickBot="1">
      <c r="A32" s="2963" t="s">
        <v>967</v>
      </c>
      <c r="B32" s="1320">
        <v>278.36799999999999</v>
      </c>
      <c r="C32" s="1320">
        <v>-121.02</v>
      </c>
      <c r="D32" s="1320">
        <f>D30-D31</f>
        <v>-70.399999999999977</v>
      </c>
      <c r="E32" s="1320">
        <v>-284.78899999999999</v>
      </c>
      <c r="F32" s="1320">
        <v>-136.50460000000001</v>
      </c>
      <c r="G32" s="1320">
        <v>-338.92809999999997</v>
      </c>
      <c r="H32" s="1320">
        <v>-159.08260000000001</v>
      </c>
      <c r="I32" s="1320">
        <v>-112.5844</v>
      </c>
      <c r="J32" s="1320">
        <v>-159.57820000000001</v>
      </c>
      <c r="K32" s="1320">
        <v>44013</v>
      </c>
      <c r="L32" s="1320">
        <v>17.234100000000002</v>
      </c>
      <c r="M32" s="1320">
        <v>-240.61760000000001</v>
      </c>
      <c r="N32" s="1320">
        <v>-207.661</v>
      </c>
      <c r="O32" s="1320">
        <v>-150.93</v>
      </c>
      <c r="P32" s="1320">
        <v>-469.64249999999998</v>
      </c>
      <c r="Q32" s="1320">
        <v>73.818399999999997</v>
      </c>
      <c r="R32" s="1321">
        <f>R30-R31</f>
        <v>159.1232</v>
      </c>
      <c r="S32" s="1322">
        <f t="shared" ref="S32:AC32" si="62">S30-S31</f>
        <v>-1666.4004000000004</v>
      </c>
      <c r="T32" s="1322">
        <f t="shared" si="62"/>
        <v>107.71780000000001</v>
      </c>
      <c r="U32" s="1322">
        <f t="shared" si="62"/>
        <v>-306.70199999999988</v>
      </c>
      <c r="V32" s="1322"/>
      <c r="W32" s="1322">
        <f t="shared" si="62"/>
        <v>-598.95600000000002</v>
      </c>
      <c r="X32" s="1322">
        <f t="shared" si="62"/>
        <v>-308.76380000000006</v>
      </c>
      <c r="Y32" s="1322">
        <f t="shared" si="62"/>
        <v>-288.44229999999993</v>
      </c>
      <c r="Z32" s="1322">
        <f t="shared" si="62"/>
        <v>643.66700000000003</v>
      </c>
      <c r="AA32" s="1322">
        <f t="shared" si="62"/>
        <v>-429.28850000000011</v>
      </c>
      <c r="AB32" s="1322">
        <f t="shared" si="62"/>
        <v>-139.19500000000005</v>
      </c>
      <c r="AC32" s="1323">
        <f t="shared" si="62"/>
        <v>-41.364199999999983</v>
      </c>
      <c r="AD32" s="1323">
        <f>AD30-AD31</f>
        <v>-437.92899999999997</v>
      </c>
      <c r="AE32" s="1323">
        <f>AE30-AE31</f>
        <v>-539.51909999999987</v>
      </c>
      <c r="AF32" s="1323">
        <f>AF30-AF31</f>
        <v>273.7027999999998</v>
      </c>
      <c r="AG32" s="1323">
        <f>AG30-AG31</f>
        <v>-2065.0720000000001</v>
      </c>
      <c r="AH32" s="1323"/>
      <c r="AI32" s="1323">
        <v>-826.92801160001022</v>
      </c>
      <c r="AJ32" s="1323">
        <v>-54.881898999999976</v>
      </c>
      <c r="AK32" s="1323">
        <v>164.19007333002006</v>
      </c>
      <c r="AL32" s="1323"/>
      <c r="AM32" s="1323"/>
      <c r="AN32" s="1323"/>
      <c r="AO32" s="1323">
        <f t="shared" si="46"/>
        <v>-717.61983726999017</v>
      </c>
      <c r="AP32" s="1323">
        <v>-994.40377513002306</v>
      </c>
      <c r="AQ32" s="1323">
        <v>-753.05701856000678</v>
      </c>
      <c r="AR32" s="1323">
        <v>-776.17584478998833</v>
      </c>
      <c r="AS32" s="1323">
        <f>AR32+AO32+AP32+AQ32</f>
        <v>-3241.2564757500081</v>
      </c>
      <c r="AT32" s="1323">
        <v>-680.08715710001547</v>
      </c>
      <c r="AU32" s="1323">
        <v>-154.9329031899774</v>
      </c>
      <c r="AV32" s="1323">
        <v>-435.54621558001031</v>
      </c>
      <c r="AW32" s="1323">
        <f t="shared" si="8"/>
        <v>-4511.8227516200113</v>
      </c>
      <c r="AX32" s="1323">
        <v>-305.86088267999747</v>
      </c>
      <c r="AY32" s="1323">
        <v>-1596.7776005600069</v>
      </c>
      <c r="AZ32" s="1323">
        <v>-71.448873650006718</v>
      </c>
      <c r="BA32" s="1323">
        <f t="shared" si="28"/>
        <v>-6485.9101085100228</v>
      </c>
      <c r="BB32" s="1323"/>
      <c r="BC32" s="1323">
        <v>-1422.9553826099989</v>
      </c>
      <c r="BD32" s="1323">
        <v>-917.91756533999956</v>
      </c>
      <c r="BE32" s="1323">
        <v>441.43137491999755</v>
      </c>
      <c r="BF32" s="1323">
        <f t="shared" si="9"/>
        <v>-1899.4415730300009</v>
      </c>
      <c r="BG32" s="1323">
        <v>-839.86263428999951</v>
      </c>
      <c r="BH32" s="1323">
        <v>-493.97012427000061</v>
      </c>
      <c r="BI32" s="1323">
        <v>154.75616916999988</v>
      </c>
      <c r="BJ32" s="1323">
        <f t="shared" si="10"/>
        <v>-1179.0765893900002</v>
      </c>
      <c r="BK32" s="1323">
        <f t="shared" si="29"/>
        <v>-3078.5181624200013</v>
      </c>
      <c r="BL32" s="1323">
        <v>-880.21129356000199</v>
      </c>
      <c r="BM32" s="1323">
        <v>-904.36901716000284</v>
      </c>
      <c r="BN32" s="1323">
        <v>-1273.254892720001</v>
      </c>
      <c r="BO32" s="1323">
        <f t="shared" si="11"/>
        <v>-3057.8352034400059</v>
      </c>
      <c r="BP32" s="1323">
        <f t="shared" si="30"/>
        <v>-6136.3533658600063</v>
      </c>
      <c r="BQ32" s="1323">
        <v>-1116.6883070200022</v>
      </c>
      <c r="BR32" s="1323">
        <v>-458.40926820000846</v>
      </c>
      <c r="BS32" s="1323">
        <v>-134.34240663000708</v>
      </c>
      <c r="BT32" s="1323">
        <f t="shared" si="12"/>
        <v>-1709.4399818500178</v>
      </c>
      <c r="BU32" s="1323">
        <f t="shared" si="13"/>
        <v>-7845.793347710025</v>
      </c>
      <c r="BV32" s="1323">
        <f>BG32+BK32+BP32+BU32</f>
        <v>-17900.52751028003</v>
      </c>
      <c r="BW32" s="1323">
        <v>-1406.9600833599766</v>
      </c>
      <c r="BX32" s="1323">
        <v>-533.20018896001227</v>
      </c>
      <c r="BY32" s="1323">
        <v>-85.205147169988138</v>
      </c>
      <c r="BZ32" s="1323">
        <f t="shared" si="14"/>
        <v>-2025.3654194899771</v>
      </c>
      <c r="CA32" s="1323">
        <v>-319.35147992998662</v>
      </c>
      <c r="CB32" s="1323">
        <v>-1000.8321046399865</v>
      </c>
      <c r="CC32" s="1323">
        <v>-319.15189942000552</v>
      </c>
      <c r="CD32" s="1323">
        <f t="shared" si="15"/>
        <v>-1639.3354839899787</v>
      </c>
      <c r="CE32" s="1323">
        <v>-1356.3743189000106</v>
      </c>
      <c r="CF32" s="1323">
        <v>-2532.4574515568875</v>
      </c>
      <c r="CG32" s="1323"/>
      <c r="CH32" s="1323">
        <v>-506.10404815000157</v>
      </c>
      <c r="CI32" s="1323">
        <v>-422.31094997000508</v>
      </c>
      <c r="CJ32" s="1323">
        <v>863.18816832999516</v>
      </c>
      <c r="CK32" s="1323">
        <f t="shared" si="16"/>
        <v>-65.226829790011493</v>
      </c>
      <c r="CL32" s="1323">
        <v>-991.87939823000022</v>
      </c>
      <c r="CM32" s="1323">
        <v>223.58358768000406</v>
      </c>
      <c r="CN32" s="1323">
        <v>58.149907350002323</v>
      </c>
      <c r="CO32" s="1323">
        <f t="shared" si="17"/>
        <v>-710.14590319999388</v>
      </c>
      <c r="CP32" s="1323">
        <v>-900.37619423999593</v>
      </c>
      <c r="CQ32" s="1323">
        <v>-1323.011139190007</v>
      </c>
      <c r="CR32" s="1323">
        <v>-569.73394272998019</v>
      </c>
      <c r="CS32" s="1323">
        <f t="shared" si="18"/>
        <v>-2793.1212761599832</v>
      </c>
      <c r="CT32" s="1323">
        <v>-807.02708522999569</v>
      </c>
      <c r="CU32" s="1323">
        <v>-141.51079441000522</v>
      </c>
      <c r="CV32" s="1324">
        <v>-1147.6672169800313</v>
      </c>
      <c r="CW32" s="1323">
        <f>SUM(CT32:CV32)</f>
        <v>-2096.2050966200322</v>
      </c>
      <c r="CX32" s="1325">
        <v>-1062.5093789399696</v>
      </c>
      <c r="CY32" s="1325">
        <v>-1576.56327207</v>
      </c>
      <c r="CZ32" s="1325">
        <v>-407.56534315998528</v>
      </c>
      <c r="DA32" s="1325">
        <v>-3046.6379941699543</v>
      </c>
      <c r="DB32" s="1326">
        <v>274.76600640002687</v>
      </c>
      <c r="DC32" s="1326">
        <v>-956.69689904003121</v>
      </c>
      <c r="DD32" s="1326">
        <v>-919.56473950996997</v>
      </c>
      <c r="DE32" s="1325">
        <v>-1601.4956321499749</v>
      </c>
      <c r="DF32" s="1326">
        <v>-1709.3595876799704</v>
      </c>
      <c r="DG32" s="1326">
        <v>-1183.7076938399698</v>
      </c>
      <c r="DH32" s="1326">
        <v>-271.69817897003236</v>
      </c>
      <c r="DI32" s="1325">
        <v>-3164.7654604899744</v>
      </c>
      <c r="DJ32" s="1326">
        <v>413.08558436768686</v>
      </c>
      <c r="DK32" s="1326">
        <v>-1362.1057220600485</v>
      </c>
      <c r="DL32" s="1326">
        <v>-1425.2213491099892</v>
      </c>
      <c r="DM32" s="1326">
        <v>-2374.2414868023507</v>
      </c>
      <c r="DN32" s="1326">
        <v>-2315.5285755499767</v>
      </c>
      <c r="DO32" s="1326">
        <v>-318.46803562999656</v>
      </c>
      <c r="DP32" s="1326">
        <v>432.51076223002792</v>
      </c>
      <c r="DQ32" s="1326">
        <v>-2201.4858489499466</v>
      </c>
      <c r="DR32" s="1326">
        <v>-558.64520213008723</v>
      </c>
      <c r="DS32" s="1326">
        <v>-814.50798743999565</v>
      </c>
      <c r="DT32" s="1326">
        <v>-1714.894540309893</v>
      </c>
      <c r="DU32" s="1326">
        <v>-3088.0477298799751</v>
      </c>
      <c r="DV32" s="1326">
        <v>-1471.3806718200767</v>
      </c>
      <c r="DW32" s="1326">
        <v>-133.35931642000517</v>
      </c>
      <c r="DX32" s="1326">
        <v>-171.79805060001974</v>
      </c>
      <c r="DY32" s="1326">
        <v>-1776.5380388401011</v>
      </c>
      <c r="DZ32" s="1326">
        <v>-1360.2964986799545</v>
      </c>
      <c r="EA32" s="1326">
        <v>-460.80771754004667</v>
      </c>
      <c r="EB32" s="1326">
        <v>-139.58869902999513</v>
      </c>
      <c r="EC32" s="1326">
        <v>-1960.6929152499977</v>
      </c>
      <c r="ED32" s="1326">
        <v>-9026.7625329200182</v>
      </c>
      <c r="EE32" s="1327">
        <v>-2270.2076655899964</v>
      </c>
      <c r="EF32" s="1326">
        <v>629.76818908999633</v>
      </c>
      <c r="EG32" s="1326">
        <v>-760.433493400001</v>
      </c>
      <c r="EH32" s="1326">
        <v>-2400.8729698999991</v>
      </c>
      <c r="EI32" s="1326">
        <v>-2733.1248475047591</v>
      </c>
      <c r="EJ32" s="1326">
        <v>-1324.6183808729677</v>
      </c>
      <c r="EK32" s="1326">
        <v>83.452847609995402</v>
      </c>
      <c r="EL32" s="1326">
        <v>-3974.2903807677312</v>
      </c>
      <c r="EM32" s="1326">
        <v>-1456.8447903666845</v>
      </c>
      <c r="EN32" s="1326">
        <v>-190.63639939229003</v>
      </c>
      <c r="EO32" s="1326">
        <v>-367.40687182001352</v>
      </c>
      <c r="EP32" s="1326">
        <v>-2014.8880615789872</v>
      </c>
      <c r="EQ32" s="1326">
        <v>-2191.0119159099918</v>
      </c>
      <c r="ER32" s="1326">
        <v>-1473.8928013299774</v>
      </c>
      <c r="ES32" s="1326">
        <v>921.70371638999222</v>
      </c>
      <c r="ET32" s="1326">
        <v>-2743.2010008499792</v>
      </c>
      <c r="EU32" s="1328">
        <v>-11133.252413096696</v>
      </c>
      <c r="EV32" s="1326">
        <v>-1642.3401327300394</v>
      </c>
      <c r="EW32" s="1326">
        <v>-1256.9036076699988</v>
      </c>
      <c r="EX32" s="1326">
        <v>-1246.0086541210544</v>
      </c>
      <c r="EY32" s="1326">
        <v>-4145.2523945210933</v>
      </c>
      <c r="EZ32" s="1326">
        <v>-2320.8728404300323</v>
      </c>
      <c r="FA32" s="1326">
        <v>-3544.6184707000057</v>
      </c>
      <c r="FB32" s="1326">
        <v>-956.55660743998408</v>
      </c>
      <c r="FC32" s="1326">
        <v>-6022.0479185700215</v>
      </c>
      <c r="FD32" s="1326">
        <v>-2113.0525696003165</v>
      </c>
      <c r="FE32" s="1327">
        <v>-713.52984390006213</v>
      </c>
      <c r="FF32" s="1326">
        <v>-3526.6791688200296</v>
      </c>
      <c r="FG32" s="1326">
        <v>-6353.2615823204105</v>
      </c>
      <c r="FH32" s="1326">
        <v>-1460.4251302300352</v>
      </c>
      <c r="FI32" s="1326">
        <v>-2296.6452923200177</v>
      </c>
      <c r="FJ32" s="1326">
        <v>1375.6002051600385</v>
      </c>
      <c r="FK32" s="1326">
        <v>-2381.4702173900137</v>
      </c>
      <c r="FL32" s="1329">
        <v>-16487.032112801546</v>
      </c>
      <c r="FM32" s="1326">
        <v>-3230.8144071400184</v>
      </c>
      <c r="FN32" s="1326">
        <v>-4881.5175751300103</v>
      </c>
      <c r="FO32" s="1326">
        <v>-6895.5358787099922</v>
      </c>
      <c r="FP32" s="1326">
        <v>-15007.867860980021</v>
      </c>
      <c r="FQ32" s="1326">
        <v>-1440.5913695944007</v>
      </c>
      <c r="FR32" s="1326">
        <v>-4763.2489624197706</v>
      </c>
      <c r="FS32" s="1326">
        <v>-4462.4684913499714</v>
      </c>
      <c r="FT32" s="1326">
        <v>-10666.308823364143</v>
      </c>
      <c r="FU32" s="1326">
        <v>-4266.3738533199848</v>
      </c>
      <c r="FV32" s="1326">
        <v>-5106.0346094660263</v>
      </c>
      <c r="FW32" s="1326">
        <v>-351.73107356997951</v>
      </c>
      <c r="FX32" s="1326">
        <v>-9724.1395363559895</v>
      </c>
      <c r="FY32" s="1326">
        <v>-5038.679267619963</v>
      </c>
      <c r="FZ32" s="1326">
        <v>-4127.453150129978</v>
      </c>
      <c r="GA32" s="1326">
        <v>-2517.7909422600587</v>
      </c>
      <c r="GB32" s="1326">
        <v>-11683.92336001</v>
      </c>
      <c r="GC32" s="1328">
        <v>-47082.238580710167</v>
      </c>
      <c r="GD32" s="1327">
        <v>-4397.3658237099698</v>
      </c>
      <c r="GE32" s="1326">
        <v>-1749.8501066399976</v>
      </c>
      <c r="GF32" s="1326">
        <v>-2947.8534711100328</v>
      </c>
      <c r="GG32" s="1326">
        <f>GD32+GE32+GF32</f>
        <v>-9095.0694014600012</v>
      </c>
      <c r="GH32" s="1326">
        <v>-2584.2726515500749</v>
      </c>
      <c r="GI32" s="1326">
        <v>-5010.3288976999984</v>
      </c>
      <c r="GJ32" s="1326">
        <v>-1386.0575355999506</v>
      </c>
      <c r="GK32" s="1326">
        <f>GH32+GI32+GJ32</f>
        <v>-8980.6590848500236</v>
      </c>
      <c r="GL32" s="1326">
        <v>-4113.1114020199702</v>
      </c>
      <c r="GM32" s="1326">
        <v>-3868.6841342299986</v>
      </c>
      <c r="GN32" s="1326">
        <v>-4366.159375640058</v>
      </c>
      <c r="GO32" s="1330">
        <f>GL32+GM32+GN32</f>
        <v>-12347.954911890027</v>
      </c>
      <c r="GP32" s="1326">
        <v>-576.19967878992202</v>
      </c>
      <c r="GQ32" s="1326">
        <v>-5333.6747215699634</v>
      </c>
      <c r="GR32" s="1326">
        <v>385.33918257007747</v>
      </c>
      <c r="GS32" s="1330">
        <f>GP32+GQ32+GR32</f>
        <v>-5524.5352177898085</v>
      </c>
      <c r="GT32" s="1331">
        <f t="shared" si="21"/>
        <v>-35948.218615989863</v>
      </c>
      <c r="GU32" s="1327">
        <v>-7291.2424213200011</v>
      </c>
      <c r="GV32" s="1326">
        <v>-1616.2783201700329</v>
      </c>
      <c r="GW32" s="1326">
        <v>-4485.305321559973</v>
      </c>
      <c r="GX32" s="1326">
        <f>GU32+GV32+GW32</f>
        <v>-13392.826063050008</v>
      </c>
      <c r="GY32" s="1326">
        <v>-2095.301548089999</v>
      </c>
      <c r="GZ32" s="1326">
        <v>-4944.8265527199919</v>
      </c>
      <c r="HA32" s="1326">
        <v>-1431.7868787799655</v>
      </c>
      <c r="HB32" s="1326">
        <f>GY32+GZ32+HA32</f>
        <v>-8471.9149795899557</v>
      </c>
      <c r="HC32" s="1326">
        <v>-4912.512966239965</v>
      </c>
      <c r="HD32" s="1326">
        <v>-6401.5144075700264</v>
      </c>
      <c r="HE32" s="1326">
        <v>-2436.1264843899908</v>
      </c>
      <c r="HF32" s="1326">
        <f>HC32+HD32+HE32</f>
        <v>-13750.153858199981</v>
      </c>
      <c r="HG32" s="1326">
        <v>-2370.4316299900038</v>
      </c>
      <c r="HH32" s="1326">
        <v>-5315.429854579982</v>
      </c>
      <c r="HI32" s="1326">
        <v>1074.2431722399947</v>
      </c>
      <c r="HJ32" s="1326">
        <f>HG32+HH32+HI32</f>
        <v>-6611.6183123299907</v>
      </c>
      <c r="HK32" s="1328">
        <v>-42226.513213169936</v>
      </c>
      <c r="HL32" s="1327">
        <v>-6498.8184783899951</v>
      </c>
      <c r="HM32" s="1326">
        <v>-4446.5916970400349</v>
      </c>
      <c r="HN32" s="1326">
        <v>3229.3185603100287</v>
      </c>
      <c r="HO32" s="1326">
        <f>HL32+HM32+HN32</f>
        <v>-7716.0916151200017</v>
      </c>
      <c r="HP32" s="1326">
        <v>-2706.0144988299598</v>
      </c>
      <c r="HQ32" s="1326">
        <v>-703.92599163091552</v>
      </c>
      <c r="HR32" s="1326">
        <v>6254.9528870708536</v>
      </c>
      <c r="HS32" s="1326">
        <f>HP32+HQ32+HR32</f>
        <v>2845.0123966099782</v>
      </c>
      <c r="HT32" s="1326">
        <v>-8563.8980201260201</v>
      </c>
      <c r="HU32" s="1326">
        <v>-4884.6448271800346</v>
      </c>
      <c r="HV32" s="1326">
        <v>-3731.8394028551525</v>
      </c>
      <c r="HW32" s="1326">
        <f>HT32+HU32+HV32</f>
        <v>-17180.382250161209</v>
      </c>
      <c r="HX32" s="1326">
        <v>-3472.3869961142168</v>
      </c>
      <c r="HY32" s="1326">
        <v>-2638.5225636600107</v>
      </c>
      <c r="HZ32" s="1326">
        <v>1002.7608361700699</v>
      </c>
      <c r="IA32" s="1326">
        <f>HX32+HY32+HZ32</f>
        <v>-5108.1487236041576</v>
      </c>
      <c r="IB32" s="1326">
        <f t="shared" si="23"/>
        <v>-27159.610192275388</v>
      </c>
      <c r="IC32" s="1332">
        <v>-7930.9562037549704</v>
      </c>
      <c r="ID32" s="1326">
        <v>-14775.382433810028</v>
      </c>
      <c r="IE32" s="1326">
        <v>-2701.7557278499362</v>
      </c>
      <c r="IF32" s="1326">
        <f t="shared" si="24"/>
        <v>-25408.094365414934</v>
      </c>
      <c r="IG32" s="1326">
        <v>-6545.673220390011</v>
      </c>
      <c r="IH32" s="1326">
        <v>-3185.3337697400357</v>
      </c>
      <c r="II32" s="1326">
        <v>2033.0185606299731</v>
      </c>
      <c r="IJ32" s="1326">
        <f t="shared" si="25"/>
        <v>-7697.9884295000738</v>
      </c>
      <c r="IK32" s="1326">
        <v>-3212.2551521760001</v>
      </c>
      <c r="IL32" s="1326">
        <v>-17926.139912634939</v>
      </c>
      <c r="IM32" s="1326">
        <v>-6607.6118882619567</v>
      </c>
      <c r="IN32" s="1326">
        <v>-27746.006953072898</v>
      </c>
      <c r="IO32" s="1326">
        <v>-3798.0224668069909</v>
      </c>
      <c r="IP32" s="1326">
        <v>-3288.6287967700382</v>
      </c>
      <c r="IQ32" s="1326">
        <v>20535.893234889209</v>
      </c>
      <c r="IR32" s="1326">
        <v>13449.24197131218</v>
      </c>
      <c r="IS32" s="1333">
        <v>-47402.847776675721</v>
      </c>
      <c r="IT32" s="1332">
        <f t="shared" ref="IT32:JH32" si="63">IT30-IT31</f>
        <v>-11847.88907526828</v>
      </c>
      <c r="IU32" s="1326">
        <f t="shared" si="63"/>
        <v>-10729.473236114216</v>
      </c>
      <c r="IV32" s="1326">
        <f t="shared" si="63"/>
        <v>6122.4711997607119</v>
      </c>
      <c r="IW32" s="1326">
        <f>IW30-IW31</f>
        <v>-16454.891111621779</v>
      </c>
      <c r="IX32" s="1326">
        <f t="shared" ref="IX32:IZ32" si="64">IX30-IX31</f>
        <v>2421.285768058764</v>
      </c>
      <c r="IY32" s="1326">
        <f t="shared" si="64"/>
        <v>-4642.4781323506468</v>
      </c>
      <c r="IZ32" s="1326">
        <f t="shared" si="64"/>
        <v>-2684.839602007045</v>
      </c>
      <c r="JA32" s="1326">
        <f t="shared" si="63"/>
        <v>-4906.0319662989205</v>
      </c>
      <c r="JB32" s="1326">
        <f t="shared" si="63"/>
        <v>3536.2058099795104</v>
      </c>
      <c r="JC32" s="1326">
        <f t="shared" si="63"/>
        <v>668.19924155000626</v>
      </c>
      <c r="JD32" s="1326">
        <f t="shared" si="63"/>
        <v>8182.8938391225092</v>
      </c>
      <c r="JE32" s="1326">
        <f t="shared" si="63"/>
        <v>12387.298890652019</v>
      </c>
      <c r="JF32" s="1326">
        <f t="shared" si="63"/>
        <v>-1404.3409050724476</v>
      </c>
      <c r="JG32" s="1326">
        <f t="shared" si="63"/>
        <v>-5495.4481133678528</v>
      </c>
      <c r="JH32" s="1326">
        <f t="shared" si="63"/>
        <v>-25086.63901371407</v>
      </c>
      <c r="JI32" s="1330">
        <f t="shared" si="6"/>
        <v>-31986.42803215437</v>
      </c>
      <c r="JJ32" s="1331">
        <f>IW32+JA32+JE32+JI32</f>
        <v>-40960.052219423051</v>
      </c>
      <c r="JK32" s="416">
        <v>-93.691179579363961</v>
      </c>
      <c r="JL32" s="364">
        <v>-9790.6589854100694</v>
      </c>
      <c r="JM32" s="364">
        <v>4885.1983196494239</v>
      </c>
      <c r="JN32" s="415">
        <v>-4999.1518453400095</v>
      </c>
      <c r="JO32" s="1284"/>
    </row>
    <row r="33" spans="1:275" ht="41.5" customHeight="1">
      <c r="A33" s="1334" t="s">
        <v>1549</v>
      </c>
      <c r="B33" s="1335"/>
      <c r="C33" s="1335"/>
      <c r="D33" s="1335"/>
      <c r="E33" s="1335"/>
      <c r="F33" s="1335"/>
      <c r="G33" s="1335"/>
      <c r="H33" s="1335"/>
      <c r="I33" s="1335"/>
      <c r="J33" s="1335"/>
      <c r="K33" s="1335"/>
      <c r="L33" s="1335"/>
      <c r="M33" s="1335"/>
      <c r="N33" s="1335"/>
      <c r="O33" s="1335"/>
      <c r="P33" s="1335"/>
      <c r="Q33" s="1335"/>
      <c r="R33" s="1336"/>
      <c r="S33" s="1336"/>
      <c r="T33" s="1336"/>
      <c r="U33" s="1336"/>
      <c r="V33" s="1336"/>
      <c r="W33" s="1336"/>
      <c r="X33" s="1336"/>
      <c r="Y33" s="1336"/>
      <c r="Z33" s="1336"/>
      <c r="AA33" s="1336"/>
      <c r="AB33" s="1336"/>
      <c r="AC33" s="1337"/>
      <c r="AD33" s="1337"/>
      <c r="AE33" s="1337"/>
      <c r="AF33" s="1337"/>
      <c r="AG33" s="1337"/>
      <c r="AH33" s="1337"/>
      <c r="AI33" s="1337"/>
      <c r="AJ33" s="1337"/>
      <c r="AK33" s="1337"/>
      <c r="AL33" s="1337"/>
      <c r="AM33" s="1337"/>
      <c r="AN33" s="1337"/>
      <c r="AO33" s="1337"/>
      <c r="AP33" s="1337"/>
      <c r="AQ33" s="1337"/>
      <c r="AR33" s="1337"/>
      <c r="AS33" s="1337"/>
      <c r="AT33" s="1337"/>
      <c r="AU33" s="1337"/>
      <c r="AV33" s="1337"/>
      <c r="AW33" s="1337"/>
      <c r="AX33" s="1337"/>
      <c r="AY33" s="1337"/>
      <c r="AZ33" s="1337"/>
      <c r="BA33" s="1337"/>
      <c r="BB33" s="1337"/>
      <c r="BC33" s="1337"/>
      <c r="BD33" s="1337"/>
      <c r="BE33" s="1337"/>
      <c r="BF33" s="1337"/>
      <c r="BG33" s="1337"/>
      <c r="BH33" s="1337"/>
      <c r="BI33" s="1337"/>
      <c r="BJ33" s="1337"/>
      <c r="BK33" s="1337"/>
      <c r="BL33" s="1337"/>
      <c r="BM33" s="1337"/>
      <c r="BN33" s="1337"/>
      <c r="BO33" s="1337"/>
      <c r="BP33" s="1337"/>
      <c r="BQ33" s="1337"/>
      <c r="BR33" s="1337"/>
      <c r="BS33" s="1337"/>
      <c r="BT33" s="1337"/>
      <c r="BU33" s="1337"/>
      <c r="BV33" s="1337"/>
      <c r="BW33" s="1337"/>
      <c r="BX33" s="1337"/>
      <c r="BY33" s="1337"/>
      <c r="BZ33" s="1337"/>
      <c r="CA33" s="1337"/>
      <c r="CB33" s="1337"/>
      <c r="CC33" s="1337"/>
      <c r="CD33" s="1337"/>
      <c r="CE33" s="1337"/>
      <c r="CF33" s="1337"/>
      <c r="CG33" s="1337"/>
      <c r="CH33" s="1338"/>
      <c r="CI33" s="1338"/>
      <c r="CJ33" s="1338"/>
      <c r="CK33" s="1338"/>
      <c r="CL33" s="1337"/>
      <c r="CM33" s="1338"/>
      <c r="CN33" s="1338"/>
      <c r="CO33" s="1338"/>
      <c r="CP33" s="1338"/>
      <c r="CQ33" s="1338"/>
      <c r="CR33" s="1338"/>
      <c r="CS33" s="1338"/>
      <c r="CT33" s="1338"/>
      <c r="CU33" s="1338"/>
      <c r="CV33" s="1339"/>
      <c r="CW33" s="1338"/>
      <c r="CX33" s="1340"/>
      <c r="CY33" s="1340"/>
      <c r="CZ33" s="1340"/>
      <c r="DA33" s="1340"/>
      <c r="DB33" s="1341"/>
      <c r="DC33" s="1341"/>
      <c r="DD33" s="1341"/>
      <c r="DE33" s="1340"/>
      <c r="DF33" s="1341"/>
      <c r="DG33" s="1341"/>
      <c r="DH33" s="1341"/>
      <c r="DI33" s="1340"/>
      <c r="DJ33" s="1341"/>
      <c r="DK33" s="1341"/>
      <c r="DL33" s="1341"/>
      <c r="DM33" s="1341"/>
      <c r="DN33" s="1341"/>
      <c r="DO33" s="1341"/>
      <c r="DP33" s="1341"/>
      <c r="DQ33" s="1341"/>
      <c r="DR33" s="1341"/>
      <c r="DS33" s="1341"/>
      <c r="DT33" s="1341"/>
      <c r="DU33" s="1341"/>
      <c r="DV33" s="1341"/>
      <c r="DW33" s="1341"/>
      <c r="DX33" s="1341"/>
      <c r="DY33" s="1341"/>
      <c r="DZ33" s="1341"/>
      <c r="EA33" s="1341"/>
      <c r="EB33" s="1341"/>
      <c r="EC33" s="1341"/>
      <c r="ED33" s="1341"/>
      <c r="EE33" s="1341"/>
      <c r="EF33" s="1341"/>
      <c r="EG33" s="1341"/>
      <c r="EH33" s="1341"/>
      <c r="EI33" s="1341"/>
      <c r="EJ33" s="1341"/>
      <c r="EK33" s="1341"/>
      <c r="EL33" s="1341"/>
      <c r="EM33" s="1341"/>
      <c r="EN33" s="1341"/>
      <c r="EO33" s="1341"/>
      <c r="EP33" s="1341"/>
      <c r="EQ33" s="1341"/>
      <c r="ER33" s="1341"/>
      <c r="ES33" s="1341"/>
      <c r="ET33" s="1341"/>
      <c r="EU33" s="1341"/>
      <c r="EV33" s="1341"/>
      <c r="EW33" s="1341"/>
      <c r="EX33" s="1341"/>
      <c r="EY33" s="1341"/>
      <c r="EZ33" s="1341"/>
      <c r="FA33" s="1341"/>
      <c r="FB33" s="1341"/>
      <c r="FC33" s="1341"/>
      <c r="FD33" s="1341"/>
      <c r="FE33" s="1341"/>
      <c r="FF33" s="1341"/>
      <c r="FG33" s="1341"/>
      <c r="FH33" s="1341"/>
      <c r="FI33" s="1341"/>
      <c r="FJ33" s="1341"/>
      <c r="FK33" s="1341"/>
      <c r="FL33" s="1341"/>
      <c r="FM33" s="1341"/>
      <c r="FN33" s="1341"/>
      <c r="FO33" s="1341"/>
      <c r="FP33" s="1341"/>
      <c r="FQ33" s="1341"/>
      <c r="FR33" s="1341"/>
      <c r="FS33" s="1341"/>
      <c r="FT33" s="1341"/>
      <c r="FU33" s="1341"/>
      <c r="FV33" s="1341"/>
      <c r="FW33" s="1341"/>
      <c r="FX33" s="1341"/>
      <c r="FY33" s="1341"/>
      <c r="FZ33" s="1341"/>
      <c r="GA33" s="1341"/>
      <c r="GB33" s="1341"/>
      <c r="GC33" s="1341"/>
      <c r="GD33" s="1341"/>
      <c r="GE33" s="1341"/>
      <c r="GF33" s="1341"/>
      <c r="GG33" s="1341"/>
      <c r="GH33" s="1341"/>
      <c r="GI33" s="1341"/>
      <c r="GJ33" s="1341"/>
      <c r="GK33" s="1341"/>
      <c r="GL33" s="1341"/>
      <c r="GM33" s="1341"/>
      <c r="GN33" s="1341"/>
      <c r="GO33" s="1341"/>
      <c r="GP33" s="1341"/>
      <c r="GQ33" s="1341"/>
      <c r="GR33" s="1341"/>
      <c r="GS33" s="1341"/>
      <c r="GT33" s="1341"/>
      <c r="GU33" s="1341"/>
      <c r="GV33" s="1341"/>
      <c r="GW33" s="1341"/>
      <c r="GX33" s="1341"/>
      <c r="GY33" s="1341"/>
      <c r="GZ33" s="1341"/>
      <c r="HA33" s="1341"/>
      <c r="HB33" s="1341"/>
      <c r="HC33" s="1341"/>
      <c r="HD33" s="1341"/>
      <c r="HE33" s="1341"/>
      <c r="HF33" s="1341"/>
      <c r="HG33" s="1341"/>
      <c r="HH33" s="1341"/>
      <c r="HI33" s="1341"/>
      <c r="HJ33" s="1341"/>
      <c r="HK33" s="1341"/>
      <c r="HL33" s="1341"/>
      <c r="HM33" s="1341"/>
      <c r="HN33" s="1341"/>
      <c r="HO33" s="1341"/>
      <c r="HP33" s="1341"/>
      <c r="HQ33" s="1341"/>
      <c r="HR33" s="1341"/>
      <c r="HS33" s="1341"/>
      <c r="HT33" s="1341"/>
      <c r="HU33" s="1341"/>
      <c r="HV33" s="1341"/>
      <c r="HW33" s="1341"/>
      <c r="HX33" s="1341"/>
      <c r="HY33" s="1341"/>
      <c r="HZ33" s="1341"/>
      <c r="IA33" s="1341"/>
      <c r="IB33" s="1341"/>
      <c r="IC33" s="1341"/>
      <c r="ID33" s="1341"/>
      <c r="IE33" s="1341"/>
      <c r="IF33" s="1341"/>
      <c r="IG33" s="1341"/>
      <c r="IH33" s="1341"/>
      <c r="II33" s="1341"/>
      <c r="IJ33" s="1341"/>
      <c r="IK33" s="1341"/>
      <c r="IL33" s="1341"/>
      <c r="IM33" s="1341"/>
      <c r="IN33" s="1341"/>
      <c r="IO33" s="1341"/>
      <c r="IP33" s="1341"/>
      <c r="IQ33" s="1341"/>
      <c r="IR33" s="1341"/>
      <c r="IS33" s="1341"/>
      <c r="IT33" s="1341"/>
      <c r="IU33" s="1341"/>
      <c r="IV33" s="1341"/>
      <c r="IW33" s="1341"/>
      <c r="IX33" s="1341"/>
      <c r="IY33" s="1341"/>
      <c r="IZ33" s="1341"/>
      <c r="JA33" s="1341"/>
      <c r="JB33" s="1341"/>
      <c r="JC33" s="1341"/>
      <c r="JD33" s="1341"/>
      <c r="JE33" s="1341"/>
      <c r="JF33" s="1341"/>
      <c r="JG33" s="1341"/>
      <c r="JH33" s="1341"/>
      <c r="JI33" s="1341"/>
      <c r="JJ33" s="1341"/>
      <c r="JK33" s="1341"/>
      <c r="JL33" s="1341"/>
      <c r="JM33" s="1341"/>
      <c r="JN33" s="1341"/>
      <c r="JO33" s="1253"/>
    </row>
    <row r="34" spans="1:275" ht="33" customHeight="1">
      <c r="A34" s="1342"/>
      <c r="R34" s="1343"/>
      <c r="S34" s="1343"/>
      <c r="T34" s="1343"/>
      <c r="U34" s="1343"/>
      <c r="V34" s="1343"/>
      <c r="W34" s="1344"/>
      <c r="X34" s="1344"/>
      <c r="Y34" s="1344"/>
      <c r="Z34" s="1344"/>
      <c r="AA34" s="1344"/>
      <c r="AB34" s="1344"/>
      <c r="AC34" s="1344"/>
      <c r="AD34" s="1344"/>
      <c r="AE34" s="1344"/>
      <c r="AF34" s="1344"/>
      <c r="AG34" s="1344"/>
      <c r="AH34" s="1343"/>
      <c r="AI34" s="1343"/>
      <c r="AJ34" s="1343"/>
      <c r="AK34" s="1343"/>
      <c r="AL34" s="1343"/>
      <c r="AM34" s="1343"/>
      <c r="AN34" s="1343"/>
      <c r="AO34" s="1343"/>
      <c r="AP34" s="1343"/>
      <c r="AQ34" s="1343"/>
      <c r="AR34" s="1343"/>
      <c r="AS34" s="1343"/>
      <c r="AT34" s="1343"/>
      <c r="AU34" s="1343"/>
      <c r="AV34" s="1343"/>
      <c r="AW34" s="1343"/>
      <c r="CJ34" s="1345"/>
      <c r="CK34" s="1345"/>
      <c r="CL34" s="1345"/>
      <c r="CM34" s="1345"/>
      <c r="CN34" s="1345"/>
      <c r="CO34" s="1345"/>
      <c r="CP34" s="1345"/>
      <c r="CQ34" s="1345"/>
      <c r="CR34" s="1345"/>
      <c r="CS34" s="1345"/>
      <c r="CT34" s="1345"/>
      <c r="CU34" s="1345"/>
      <c r="CV34" s="1345"/>
      <c r="CW34" s="1345"/>
      <c r="CX34" s="1346"/>
      <c r="CY34" s="1346"/>
      <c r="CZ34" s="1346"/>
      <c r="DA34" s="1346"/>
      <c r="DB34" s="1346"/>
      <c r="DC34" s="1346"/>
      <c r="DD34" s="1346"/>
      <c r="DE34" s="1346"/>
      <c r="DF34" s="1346"/>
      <c r="DG34" s="1346"/>
      <c r="DH34" s="1346"/>
      <c r="DI34" s="1346"/>
      <c r="DJ34" s="1346"/>
      <c r="DK34" s="1346"/>
      <c r="DL34" s="1346"/>
      <c r="DM34" s="1346"/>
      <c r="DN34" s="1346"/>
      <c r="DO34" s="1346"/>
      <c r="DP34" s="1346"/>
      <c r="DQ34" s="1346"/>
      <c r="DR34" s="1346"/>
      <c r="DS34" s="1346"/>
      <c r="DT34" s="1346"/>
      <c r="DU34" s="1346"/>
      <c r="DV34" s="1346"/>
      <c r="DW34" s="1346"/>
      <c r="DX34" s="1346"/>
      <c r="DY34" s="1346"/>
      <c r="DZ34" s="1346"/>
      <c r="EA34" s="1346"/>
      <c r="EB34" s="1346"/>
      <c r="EC34" s="1346"/>
      <c r="ED34" s="1346"/>
      <c r="EE34" s="1346"/>
      <c r="EF34" s="1346"/>
      <c r="EG34" s="1346"/>
      <c r="EH34" s="1346"/>
      <c r="EI34" s="1346"/>
      <c r="EJ34" s="1346"/>
      <c r="EK34" s="1346"/>
      <c r="EL34" s="1346"/>
      <c r="EM34" s="1346"/>
      <c r="EN34" s="1346"/>
      <c r="EO34" s="1346"/>
      <c r="EP34" s="1346"/>
      <c r="EQ34" s="1346"/>
      <c r="ER34" s="1346"/>
      <c r="ES34" s="1346"/>
      <c r="ET34" s="1346"/>
      <c r="EU34" s="1346"/>
      <c r="EV34" s="1346"/>
      <c r="EW34" s="1346"/>
      <c r="EX34" s="1346"/>
      <c r="EY34" s="1346"/>
      <c r="EZ34" s="1346"/>
      <c r="FA34" s="1346"/>
      <c r="FB34" s="1346"/>
      <c r="FC34" s="1346"/>
      <c r="FD34" s="1346"/>
      <c r="FE34" s="1346"/>
      <c r="FF34" s="1346"/>
      <c r="FG34" s="1346"/>
      <c r="FH34" s="1346"/>
      <c r="FI34" s="1346"/>
      <c r="FJ34" s="1346"/>
      <c r="FK34" s="1346"/>
      <c r="FL34" s="1346"/>
      <c r="FM34" s="1341"/>
      <c r="FN34" s="1341"/>
      <c r="FO34" s="1341"/>
    </row>
    <row r="35" spans="1:275" ht="33" customHeight="1">
      <c r="CT35" s="1204"/>
      <c r="CU35" s="1204"/>
      <c r="CV35" s="1204"/>
      <c r="CW35" s="1204"/>
      <c r="CX35" s="1204"/>
      <c r="CY35" s="1204"/>
      <c r="CZ35" s="1204"/>
      <c r="DA35" s="1204"/>
      <c r="DB35" s="1204"/>
      <c r="DC35" s="1204"/>
      <c r="DD35" s="1204"/>
      <c r="DE35" s="1204"/>
      <c r="DF35" s="1204"/>
      <c r="DG35" s="1204"/>
      <c r="DH35" s="1204"/>
      <c r="DI35" s="1204"/>
      <c r="DJ35" s="1204"/>
      <c r="DK35" s="1204"/>
      <c r="DL35" s="1204"/>
      <c r="DM35" s="1204"/>
      <c r="DN35" s="1204"/>
      <c r="DO35" s="1204"/>
      <c r="DP35" s="1204"/>
      <c r="DQ35" s="1204"/>
      <c r="DR35" s="1204"/>
      <c r="DS35" s="1204"/>
      <c r="DT35" s="1204"/>
      <c r="DU35" s="1204"/>
      <c r="DV35" s="1204"/>
      <c r="DW35" s="1204"/>
      <c r="DX35" s="1204"/>
      <c r="DY35" s="1204"/>
      <c r="DZ35" s="1204"/>
      <c r="EA35" s="1204"/>
      <c r="EB35" s="1204"/>
      <c r="EC35" s="1204"/>
      <c r="ED35" s="1204"/>
      <c r="EE35" s="1204"/>
      <c r="EF35" s="1204"/>
      <c r="EG35" s="1204"/>
      <c r="EH35" s="1204"/>
      <c r="EI35" s="1204"/>
      <c r="EJ35" s="1204"/>
      <c r="EK35" s="1204"/>
      <c r="EL35" s="1204"/>
      <c r="EM35" s="1204"/>
      <c r="EN35" s="1204"/>
      <c r="EO35" s="1204"/>
      <c r="EP35" s="1204"/>
      <c r="EQ35" s="1204"/>
      <c r="ER35" s="1204"/>
      <c r="ES35" s="1204"/>
      <c r="ET35" s="1204"/>
      <c r="EU35" s="1204"/>
      <c r="EV35" s="1204"/>
      <c r="EW35" s="1204"/>
      <c r="EX35" s="1204"/>
      <c r="EY35" s="1204"/>
      <c r="EZ35" s="1204"/>
      <c r="FA35" s="1204"/>
      <c r="FB35" s="1204"/>
      <c r="FC35" s="1204"/>
      <c r="FD35" s="1345"/>
      <c r="FE35" s="1345"/>
      <c r="FF35" s="1345"/>
      <c r="FG35" s="1345"/>
      <c r="FH35" s="1345"/>
      <c r="FI35" s="1345"/>
      <c r="FJ35" s="1345"/>
      <c r="FK35" s="1345"/>
      <c r="FL35" s="1345"/>
      <c r="FM35" s="1345"/>
      <c r="FN35" s="1345"/>
      <c r="FO35" s="1345"/>
      <c r="FP35" s="1345"/>
      <c r="FQ35" s="1345"/>
      <c r="FR35" s="1345"/>
      <c r="FS35" s="1345"/>
      <c r="FT35" s="1345"/>
      <c r="FU35" s="1345"/>
      <c r="FV35" s="1345"/>
      <c r="FW35" s="1345"/>
      <c r="FX35" s="1345"/>
      <c r="FY35" s="1345"/>
      <c r="FZ35" s="1345"/>
      <c r="GA35" s="1345"/>
      <c r="GB35" s="1345"/>
      <c r="GC35" s="1345"/>
      <c r="GD35" s="1345"/>
      <c r="GE35" s="1345"/>
      <c r="GF35" s="1345"/>
      <c r="GG35" s="1345"/>
      <c r="GH35" s="1345"/>
      <c r="GI35" s="1345"/>
      <c r="GJ35" s="1345"/>
      <c r="GK35" s="1345"/>
      <c r="GL35" s="1345"/>
      <c r="GM35" s="1345"/>
      <c r="GN35" s="1345"/>
      <c r="GO35" s="1345"/>
      <c r="GP35" s="1345"/>
      <c r="GQ35" s="1345"/>
      <c r="GR35" s="1345"/>
      <c r="GS35" s="1345"/>
      <c r="GT35" s="1345"/>
      <c r="GU35" s="1345"/>
      <c r="GV35" s="1345"/>
      <c r="GW35" s="1345"/>
      <c r="GX35" s="1345"/>
      <c r="GY35" s="1345"/>
      <c r="GZ35" s="1345"/>
      <c r="HA35" s="1345"/>
      <c r="HB35" s="1345"/>
      <c r="HC35" s="1345"/>
      <c r="HD35" s="1345"/>
      <c r="HE35" s="1345"/>
      <c r="HF35" s="1345"/>
      <c r="HG35" s="1345"/>
      <c r="HH35" s="1345"/>
      <c r="HI35" s="1345"/>
      <c r="HJ35" s="1345"/>
      <c r="HK35" s="1345"/>
      <c r="HL35" s="1345"/>
      <c r="HM35" s="1345"/>
      <c r="HN35" s="1345"/>
      <c r="HO35" s="1345"/>
      <c r="HP35" s="1345"/>
      <c r="HQ35" s="1345"/>
      <c r="HR35" s="1345"/>
      <c r="HS35" s="1345"/>
      <c r="HT35" s="1345"/>
      <c r="HU35" s="1345"/>
      <c r="HV35" s="1345"/>
      <c r="HW35" s="1345"/>
      <c r="HX35" s="1345"/>
      <c r="HY35" s="1345"/>
      <c r="HZ35" s="1345"/>
      <c r="IA35" s="1345"/>
      <c r="IB35" s="1345"/>
      <c r="IC35" s="1345"/>
      <c r="ID35" s="1345"/>
      <c r="IE35" s="1345"/>
      <c r="IF35" s="1345"/>
      <c r="IG35" s="1345"/>
      <c r="IH35" s="1345"/>
      <c r="II35" s="1345"/>
      <c r="IJ35" s="1345"/>
      <c r="IK35" s="1345"/>
      <c r="IL35" s="1345"/>
      <c r="IM35" s="1345"/>
      <c r="IN35" s="1345"/>
      <c r="IO35" s="1345"/>
      <c r="IP35" s="1345"/>
      <c r="IQ35" s="1345"/>
      <c r="IR35" s="1345"/>
      <c r="IS35" s="1345"/>
      <c r="IT35" s="1345"/>
      <c r="IU35" s="1345"/>
      <c r="IV35" s="1345"/>
      <c r="IW35" s="1345"/>
      <c r="IX35" s="1345"/>
      <c r="IY35" s="1345"/>
      <c r="IZ35" s="1345"/>
      <c r="JA35" s="1345"/>
      <c r="JB35" s="1345"/>
      <c r="JC35" s="1345"/>
      <c r="JD35" s="1345"/>
      <c r="JE35" s="1345"/>
      <c r="JF35" s="1345"/>
      <c r="JG35" s="1345"/>
      <c r="JH35" s="1345"/>
      <c r="JI35" s="1345"/>
      <c r="JJ35" s="1345"/>
      <c r="JK35" s="1345"/>
      <c r="JL35" s="1345"/>
      <c r="JM35" s="1345"/>
      <c r="JN35" s="1345"/>
    </row>
    <row r="36" spans="1:275" ht="33" customHeight="1">
      <c r="CT36" s="1204"/>
      <c r="CU36" s="1204"/>
      <c r="CV36" s="1204"/>
      <c r="CW36" s="1204"/>
      <c r="CX36" s="1204"/>
      <c r="CY36" s="1204"/>
      <c r="CZ36" s="1204"/>
      <c r="DA36" s="1204"/>
      <c r="DB36" s="1204"/>
      <c r="DC36" s="1204"/>
      <c r="DD36" s="1204"/>
      <c r="DE36" s="1204"/>
      <c r="DF36" s="1204"/>
      <c r="DG36" s="1204"/>
      <c r="DH36" s="1204"/>
      <c r="DI36" s="1204"/>
      <c r="DJ36" s="1204"/>
      <c r="DK36" s="1204"/>
      <c r="DL36" s="1204"/>
      <c r="DM36" s="1204"/>
      <c r="DN36" s="1204"/>
      <c r="DO36" s="1204"/>
      <c r="DP36" s="1204"/>
      <c r="DQ36" s="1204"/>
      <c r="DR36" s="1204"/>
      <c r="DS36" s="1204"/>
      <c r="DT36" s="1204"/>
      <c r="DU36" s="1204"/>
      <c r="DV36" s="1204"/>
      <c r="DW36" s="1204"/>
      <c r="DX36" s="1204"/>
      <c r="DY36" s="1204"/>
      <c r="DZ36" s="1204"/>
      <c r="EA36" s="1204"/>
      <c r="EB36" s="1204"/>
      <c r="EC36" s="1204"/>
      <c r="ED36" s="1204"/>
      <c r="EE36" s="1204"/>
      <c r="EF36" s="1204"/>
      <c r="EG36" s="1204"/>
      <c r="EH36" s="1204"/>
      <c r="EI36" s="1204"/>
      <c r="EJ36" s="1204"/>
      <c r="EK36" s="1204"/>
      <c r="EL36" s="1204"/>
      <c r="EM36" s="1204"/>
      <c r="EN36" s="1204"/>
      <c r="EO36" s="1204"/>
      <c r="EP36" s="1204"/>
      <c r="EQ36" s="1204"/>
      <c r="ER36" s="1204"/>
      <c r="ES36" s="1204"/>
      <c r="ET36" s="1204"/>
      <c r="EU36" s="1204"/>
      <c r="EV36" s="1204"/>
      <c r="EW36" s="1204"/>
      <c r="EX36" s="1204"/>
      <c r="EY36" s="1204"/>
      <c r="EZ36" s="1204"/>
      <c r="FA36" s="1204"/>
      <c r="FB36" s="1204"/>
      <c r="FC36" s="1204"/>
      <c r="FD36" s="1204"/>
      <c r="FE36" s="1204"/>
      <c r="FF36" s="1204"/>
      <c r="FG36" s="1204"/>
      <c r="FH36" s="1204"/>
      <c r="FI36" s="1204"/>
      <c r="FJ36" s="1204"/>
      <c r="FK36" s="1204"/>
      <c r="FL36" s="1204"/>
      <c r="FM36" s="1279"/>
      <c r="FN36" s="1279"/>
      <c r="FO36" s="1279"/>
    </row>
    <row r="37" spans="1:275" ht="33" customHeight="1">
      <c r="A37" s="3023"/>
      <c r="N37" s="1347"/>
      <c r="O37" s="1347"/>
      <c r="P37" s="1347"/>
      <c r="Q37" s="1347"/>
      <c r="R37" s="1348"/>
      <c r="S37" s="1348"/>
      <c r="CT37" s="1204"/>
      <c r="CU37" s="1204"/>
      <c r="CV37" s="1204"/>
      <c r="CW37" s="1204"/>
      <c r="CX37" s="1204"/>
      <c r="CY37" s="1204"/>
      <c r="CZ37" s="1204"/>
      <c r="DA37" s="1204"/>
      <c r="DB37" s="1204"/>
      <c r="DC37" s="1204"/>
      <c r="DD37" s="1204"/>
      <c r="DE37" s="1204"/>
      <c r="DF37" s="1204"/>
      <c r="DG37" s="1204"/>
      <c r="DH37" s="1204"/>
      <c r="DI37" s="1204"/>
      <c r="DJ37" s="1204"/>
      <c r="DK37" s="1204"/>
      <c r="DL37" s="1204"/>
      <c r="DM37" s="1204"/>
      <c r="DN37" s="1204"/>
      <c r="DO37" s="1204"/>
      <c r="DP37" s="1204"/>
      <c r="DQ37" s="1204"/>
      <c r="DR37" s="1204"/>
      <c r="DS37" s="1204"/>
      <c r="DT37" s="1204"/>
      <c r="DU37" s="1204"/>
      <c r="DV37" s="1204"/>
      <c r="DW37" s="1204"/>
      <c r="DX37" s="1204"/>
      <c r="DY37" s="1204"/>
      <c r="DZ37" s="1204"/>
      <c r="EA37" s="1204"/>
      <c r="EB37" s="1204"/>
      <c r="EC37" s="1204"/>
      <c r="ED37" s="1204"/>
      <c r="EE37" s="1204"/>
      <c r="EF37" s="1204"/>
      <c r="EG37" s="1204"/>
      <c r="EH37" s="1204"/>
      <c r="EI37" s="1204"/>
      <c r="EJ37" s="1204"/>
      <c r="EK37" s="1204"/>
      <c r="EL37" s="1204"/>
      <c r="EM37" s="1204"/>
      <c r="EN37" s="1204"/>
      <c r="EO37" s="1204"/>
      <c r="EP37" s="1204"/>
      <c r="EQ37" s="1204"/>
      <c r="ER37" s="1204"/>
      <c r="ES37" s="1204"/>
      <c r="ET37" s="1204"/>
      <c r="EU37" s="1204"/>
      <c r="EV37" s="1204"/>
      <c r="EW37" s="1204"/>
      <c r="EX37" s="1204"/>
      <c r="EY37" s="1204"/>
      <c r="EZ37" s="1204"/>
      <c r="FA37" s="1204"/>
      <c r="FB37" s="1204"/>
      <c r="FC37" s="1204"/>
      <c r="FD37" s="1204"/>
      <c r="FE37" s="1204"/>
      <c r="FF37" s="1204"/>
      <c r="FG37" s="1204"/>
      <c r="FH37" s="1204"/>
      <c r="FI37" s="1204"/>
      <c r="FJ37" s="1204"/>
      <c r="FK37" s="1204"/>
      <c r="FL37" s="1204"/>
      <c r="FM37" s="1279"/>
      <c r="FN37" s="1279"/>
      <c r="FO37" s="1279"/>
    </row>
    <row r="38" spans="1:275" ht="33" customHeight="1">
      <c r="CT38" s="1204"/>
      <c r="CU38" s="1204"/>
      <c r="CV38" s="1204"/>
      <c r="CW38" s="1204"/>
      <c r="CX38" s="1204"/>
      <c r="CY38" s="1204"/>
      <c r="CZ38" s="1204"/>
      <c r="DA38" s="1204"/>
      <c r="DB38" s="1204"/>
      <c r="DC38" s="1204"/>
      <c r="DD38" s="1204"/>
      <c r="DE38" s="1204"/>
      <c r="DF38" s="1204"/>
      <c r="DG38" s="1204"/>
      <c r="DH38" s="1204"/>
      <c r="DI38" s="1204"/>
      <c r="DJ38" s="1204"/>
      <c r="DK38" s="1204"/>
      <c r="DL38" s="1204"/>
      <c r="DM38" s="1204"/>
      <c r="DN38" s="1204"/>
      <c r="DO38" s="1204"/>
      <c r="DP38" s="1204"/>
      <c r="DQ38" s="1204"/>
      <c r="DR38" s="1204"/>
      <c r="DS38" s="1204"/>
      <c r="DT38" s="1204"/>
      <c r="DU38" s="1204"/>
      <c r="DV38" s="1204"/>
      <c r="DW38" s="1204"/>
      <c r="DX38" s="1204"/>
      <c r="DY38" s="1204"/>
      <c r="DZ38" s="1204"/>
      <c r="EA38" s="1204"/>
      <c r="EB38" s="1204"/>
      <c r="EC38" s="1204"/>
      <c r="ED38" s="1204"/>
      <c r="EE38" s="1204"/>
      <c r="EF38" s="1204"/>
      <c r="EG38" s="1204"/>
      <c r="EH38" s="1204"/>
      <c r="EI38" s="1204"/>
      <c r="EJ38" s="1204"/>
      <c r="EK38" s="1204"/>
      <c r="EL38" s="1204"/>
      <c r="EM38" s="1204"/>
      <c r="EN38" s="1204"/>
      <c r="EO38" s="1204"/>
      <c r="EP38" s="1204"/>
      <c r="EQ38" s="1204"/>
      <c r="ER38" s="1204"/>
      <c r="ES38" s="1204"/>
      <c r="ET38" s="1204"/>
      <c r="EU38" s="1204"/>
      <c r="EV38" s="1204"/>
      <c r="EW38" s="1204"/>
      <c r="EX38" s="1204"/>
      <c r="EY38" s="1204"/>
      <c r="EZ38" s="1204"/>
      <c r="FA38" s="1204"/>
      <c r="FB38" s="1204"/>
      <c r="FC38" s="1204"/>
      <c r="FD38" s="1204"/>
      <c r="FE38" s="1204"/>
      <c r="FF38" s="1204"/>
      <c r="FG38" s="1204"/>
      <c r="FH38" s="1204"/>
      <c r="FI38" s="1204"/>
      <c r="FJ38" s="1204"/>
      <c r="FK38" s="1204"/>
      <c r="FL38" s="1204"/>
      <c r="FM38" s="1279"/>
      <c r="FN38" s="1279"/>
      <c r="FO38" s="1279"/>
      <c r="FR38" s="1349"/>
      <c r="FS38" s="1349"/>
    </row>
    <row r="39" spans="1:275" ht="33" customHeight="1">
      <c r="CT39" s="1204"/>
      <c r="CU39" s="1204"/>
      <c r="CV39" s="1204"/>
      <c r="CW39" s="1204"/>
      <c r="CX39" s="1204"/>
      <c r="CY39" s="1204"/>
      <c r="CZ39" s="1204"/>
      <c r="DA39" s="1204"/>
      <c r="DB39" s="1204"/>
      <c r="DC39" s="1204"/>
      <c r="DD39" s="1204"/>
      <c r="DE39" s="1204"/>
      <c r="DF39" s="1204"/>
      <c r="DG39" s="1204"/>
      <c r="DH39" s="1204"/>
      <c r="DI39" s="1204"/>
      <c r="DJ39" s="1204"/>
      <c r="DK39" s="1204"/>
      <c r="DL39" s="1204"/>
      <c r="DM39" s="1204"/>
      <c r="DN39" s="1204"/>
      <c r="DO39" s="1204"/>
      <c r="DP39" s="1204"/>
      <c r="DQ39" s="1204"/>
      <c r="DR39" s="1204"/>
      <c r="DS39" s="1204"/>
      <c r="DT39" s="1204"/>
      <c r="DU39" s="1204"/>
      <c r="DV39" s="1204"/>
      <c r="DW39" s="1204"/>
      <c r="DX39" s="1204"/>
      <c r="DY39" s="1204"/>
      <c r="DZ39" s="1204"/>
      <c r="EA39" s="1204"/>
      <c r="EB39" s="1204"/>
      <c r="EC39" s="1204"/>
      <c r="ED39" s="1204"/>
      <c r="EE39" s="1204"/>
      <c r="EF39" s="1204"/>
      <c r="EG39" s="1204"/>
      <c r="EH39" s="1204"/>
      <c r="EI39" s="1204"/>
      <c r="EJ39" s="1204"/>
      <c r="EK39" s="1204"/>
      <c r="EL39" s="1204"/>
      <c r="EM39" s="1204"/>
      <c r="EN39" s="1204"/>
      <c r="EO39" s="1204"/>
      <c r="EP39" s="1204"/>
      <c r="EQ39" s="1204"/>
      <c r="ER39" s="1204"/>
      <c r="ES39" s="1204"/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4"/>
      <c r="FM39" s="1279"/>
      <c r="FN39" s="1279"/>
      <c r="FO39" s="1279"/>
      <c r="FR39" s="1349"/>
      <c r="FS39" s="1349"/>
    </row>
    <row r="40" spans="1:275" ht="27" customHeight="1">
      <c r="CT40" s="1204"/>
      <c r="CU40" s="1204"/>
      <c r="CV40" s="1204"/>
      <c r="CW40" s="1204"/>
      <c r="CX40" s="1204"/>
      <c r="CY40" s="1204"/>
      <c r="CZ40" s="1204"/>
      <c r="DA40" s="1204"/>
      <c r="DB40" s="1204"/>
      <c r="DC40" s="1204"/>
      <c r="DD40" s="1204"/>
      <c r="DE40" s="1204"/>
      <c r="DF40" s="1204"/>
      <c r="DG40" s="1204"/>
      <c r="DH40" s="1204"/>
      <c r="DI40" s="1204"/>
      <c r="DJ40" s="1204"/>
      <c r="DK40" s="1204"/>
      <c r="DL40" s="1204"/>
      <c r="DM40" s="1204"/>
      <c r="DN40" s="1204"/>
      <c r="DO40" s="1204"/>
      <c r="DP40" s="1204"/>
      <c r="DQ40" s="1204"/>
      <c r="DR40" s="1204"/>
      <c r="DS40" s="1204"/>
      <c r="DT40" s="1204"/>
      <c r="DU40" s="1204"/>
      <c r="DV40" s="1204"/>
      <c r="DW40" s="1204"/>
      <c r="DX40" s="1204"/>
      <c r="DY40" s="1204"/>
      <c r="DZ40" s="1204"/>
      <c r="EA40" s="1204"/>
      <c r="EB40" s="1204"/>
      <c r="EC40" s="1204"/>
      <c r="ED40" s="1204"/>
      <c r="EE40" s="1204"/>
      <c r="EF40" s="1204"/>
      <c r="EG40" s="1204"/>
      <c r="EH40" s="1204"/>
      <c r="EI40" s="1204"/>
      <c r="EJ40" s="1204"/>
      <c r="EK40" s="1204"/>
      <c r="EL40" s="1204"/>
      <c r="EM40" s="1204"/>
      <c r="EN40" s="1204"/>
      <c r="EO40" s="1204"/>
      <c r="EP40" s="1204"/>
      <c r="EQ40" s="1204"/>
      <c r="ER40" s="1204"/>
      <c r="ES40" s="1204"/>
      <c r="ET40" s="1204"/>
      <c r="EU40" s="1204"/>
      <c r="EV40" s="1204"/>
      <c r="EW40" s="1204"/>
      <c r="EX40" s="1204"/>
      <c r="EY40" s="1204"/>
      <c r="EZ40" s="1204"/>
      <c r="FA40" s="1204"/>
      <c r="FB40" s="1204"/>
      <c r="FC40" s="1204"/>
      <c r="FD40" s="1204"/>
      <c r="FE40" s="1204"/>
      <c r="FF40" s="1204"/>
      <c r="FG40" s="1204"/>
      <c r="FH40" s="1204"/>
      <c r="FI40" s="1204"/>
      <c r="FJ40" s="1204"/>
      <c r="FK40" s="1204"/>
      <c r="FL40" s="1204"/>
      <c r="FM40" s="1279"/>
      <c r="FN40" s="1279"/>
      <c r="FO40" s="1279"/>
      <c r="FR40" s="1349"/>
      <c r="FS40" s="1349"/>
      <c r="FT40" s="1204"/>
      <c r="FU40" s="1204"/>
      <c r="FV40" s="1204"/>
      <c r="FW40" s="1204"/>
      <c r="FX40" s="1204"/>
      <c r="FY40" s="1204"/>
      <c r="FZ40" s="1204"/>
      <c r="GA40" s="1204"/>
      <c r="GB40" s="1204"/>
      <c r="GC40" s="1204"/>
      <c r="GD40" s="1204"/>
      <c r="GE40" s="1204"/>
      <c r="GF40" s="1204"/>
      <c r="GG40" s="1204"/>
      <c r="GH40" s="1204"/>
      <c r="GI40" s="1204"/>
      <c r="GJ40" s="1204"/>
      <c r="GK40" s="1204"/>
      <c r="GL40" s="1204"/>
      <c r="GM40" s="1204"/>
      <c r="GN40" s="1204"/>
      <c r="GO40" s="1204"/>
      <c r="GP40" s="1204"/>
      <c r="GQ40" s="1204"/>
      <c r="GR40" s="1204"/>
      <c r="GS40" s="1204"/>
      <c r="GT40" s="1204"/>
      <c r="GU40" s="1204"/>
      <c r="GV40" s="1204"/>
      <c r="GW40" s="1204"/>
      <c r="GX40" s="1204"/>
      <c r="GY40" s="1204"/>
      <c r="GZ40" s="1204"/>
      <c r="HA40" s="1204"/>
      <c r="HB40" s="1204"/>
      <c r="HC40" s="1204"/>
      <c r="HD40" s="1204"/>
      <c r="HE40" s="1204"/>
      <c r="HF40" s="1204"/>
      <c r="HG40" s="1204"/>
      <c r="HH40" s="1204"/>
      <c r="HI40" s="1204"/>
      <c r="HJ40" s="1204"/>
      <c r="HK40" s="1204"/>
      <c r="HL40" s="1204"/>
      <c r="HM40" s="1204"/>
      <c r="HN40" s="1204"/>
      <c r="HO40" s="1204"/>
      <c r="HP40" s="1204"/>
      <c r="HQ40" s="1204"/>
      <c r="HR40" s="1204"/>
      <c r="HS40" s="1204"/>
      <c r="HT40" s="1204"/>
      <c r="HU40" s="1204"/>
      <c r="HV40" s="1204"/>
      <c r="HW40" s="1204"/>
      <c r="HX40" s="1204"/>
      <c r="HY40" s="1204"/>
      <c r="HZ40" s="1204"/>
      <c r="IA40" s="1204"/>
      <c r="IB40" s="1204"/>
      <c r="IC40" s="1204"/>
      <c r="ID40" s="1204"/>
      <c r="IE40" s="1204"/>
      <c r="IF40" s="1204"/>
      <c r="IG40" s="1204"/>
      <c r="IH40" s="1204"/>
      <c r="II40" s="1204"/>
      <c r="IJ40" s="1204"/>
      <c r="IK40" s="1204"/>
      <c r="IL40" s="1204"/>
      <c r="IM40" s="1204"/>
      <c r="IN40" s="1204"/>
      <c r="IO40" s="1204"/>
      <c r="IP40" s="1204"/>
      <c r="IQ40" s="1204"/>
      <c r="IR40" s="1204"/>
      <c r="IS40" s="1204"/>
      <c r="IT40" s="1204"/>
      <c r="IU40" s="1204"/>
      <c r="IV40" s="1204"/>
      <c r="IW40" s="1204"/>
      <c r="IX40" s="1204"/>
      <c r="IY40" s="1204"/>
      <c r="IZ40" s="1204"/>
      <c r="JA40" s="1204"/>
      <c r="JB40" s="1204"/>
      <c r="JC40" s="1204"/>
      <c r="JD40" s="1204"/>
      <c r="JE40" s="1204"/>
      <c r="JF40" s="1204"/>
      <c r="JG40" s="1204"/>
      <c r="JH40" s="1204"/>
      <c r="JI40" s="1204"/>
      <c r="JJ40" s="1204"/>
      <c r="JK40" s="1204"/>
      <c r="JL40" s="1204"/>
      <c r="JM40" s="1204"/>
      <c r="JN40" s="1204"/>
    </row>
    <row r="41" spans="1:275" ht="23.25" customHeight="1">
      <c r="CT41" s="1204"/>
      <c r="CU41" s="1204"/>
      <c r="CV41" s="1204"/>
      <c r="CW41" s="1204"/>
      <c r="CX41" s="1204"/>
      <c r="CY41" s="1204"/>
      <c r="CZ41" s="1204"/>
      <c r="DA41" s="1204"/>
      <c r="DB41" s="1204"/>
      <c r="DC41" s="1204"/>
      <c r="DD41" s="1204"/>
      <c r="DE41" s="1204"/>
      <c r="DF41" s="1204"/>
      <c r="DG41" s="1204"/>
      <c r="DH41" s="1204"/>
      <c r="DI41" s="1204"/>
      <c r="DJ41" s="1204"/>
      <c r="DK41" s="1204"/>
      <c r="DL41" s="1204"/>
      <c r="DM41" s="1204"/>
      <c r="DN41" s="1204"/>
      <c r="DO41" s="1204"/>
      <c r="DP41" s="1204"/>
      <c r="DQ41" s="1204"/>
      <c r="DR41" s="1204"/>
      <c r="DS41" s="1204"/>
      <c r="DT41" s="1204"/>
      <c r="DU41" s="1204"/>
      <c r="DV41" s="1204"/>
      <c r="DW41" s="1204"/>
      <c r="DX41" s="1204"/>
      <c r="DY41" s="1204"/>
      <c r="DZ41" s="1204"/>
      <c r="EA41" s="1204"/>
      <c r="EB41" s="1204"/>
      <c r="EC41" s="1204"/>
      <c r="ED41" s="1204"/>
      <c r="EE41" s="1204"/>
      <c r="EF41" s="1204"/>
      <c r="EG41" s="1204"/>
      <c r="EH41" s="1204"/>
      <c r="EI41" s="1204"/>
      <c r="EJ41" s="1204"/>
      <c r="EK41" s="1204"/>
      <c r="EL41" s="1204"/>
      <c r="EM41" s="1204"/>
      <c r="EN41" s="1204"/>
      <c r="EO41" s="1204"/>
      <c r="EP41" s="1204"/>
      <c r="EQ41" s="1204"/>
      <c r="ER41" s="1204"/>
      <c r="ES41" s="1204"/>
      <c r="ET41" s="1204"/>
      <c r="EU41" s="1204"/>
      <c r="EV41" s="1204"/>
      <c r="EW41" s="1204"/>
      <c r="EX41" s="1204"/>
      <c r="EY41" s="1204"/>
      <c r="EZ41" s="1204"/>
      <c r="FA41" s="1204"/>
      <c r="FB41" s="1204"/>
      <c r="FC41" s="1204"/>
      <c r="FD41" s="1204"/>
      <c r="FE41" s="1204"/>
      <c r="FF41" s="1204"/>
      <c r="FG41" s="1204"/>
      <c r="FH41" s="1204"/>
      <c r="FI41" s="1204"/>
      <c r="FJ41" s="1204"/>
      <c r="FK41" s="1204"/>
      <c r="FL41" s="1204"/>
      <c r="FM41" s="1279"/>
      <c r="FN41" s="1279"/>
      <c r="FO41" s="1279"/>
      <c r="FR41" s="1349"/>
      <c r="FS41" s="1349"/>
      <c r="FT41" s="1204"/>
      <c r="FU41" s="1204"/>
      <c r="FV41" s="1204"/>
      <c r="FW41" s="1204"/>
      <c r="FX41" s="1204"/>
      <c r="FY41" s="1204"/>
      <c r="FZ41" s="1204"/>
      <c r="GA41" s="1204"/>
      <c r="GB41" s="1204"/>
      <c r="GC41" s="1204"/>
      <c r="GD41" s="1204"/>
      <c r="GE41" s="1204"/>
      <c r="GF41" s="1204"/>
      <c r="GG41" s="1204"/>
      <c r="GH41" s="1204"/>
      <c r="GI41" s="1204"/>
      <c r="GJ41" s="1204"/>
      <c r="GK41" s="1204"/>
      <c r="GL41" s="1204"/>
      <c r="GM41" s="1204"/>
      <c r="GN41" s="1204"/>
      <c r="GO41" s="1204"/>
      <c r="GP41" s="1204"/>
      <c r="GQ41" s="1204"/>
      <c r="GR41" s="1204"/>
      <c r="GS41" s="1204"/>
      <c r="GT41" s="1204"/>
      <c r="GU41" s="1204"/>
      <c r="GV41" s="1204"/>
      <c r="GW41" s="1204"/>
      <c r="GX41" s="1204"/>
      <c r="GY41" s="1204"/>
      <c r="GZ41" s="1204"/>
      <c r="HA41" s="1204"/>
      <c r="HB41" s="1204"/>
      <c r="HC41" s="1204"/>
      <c r="HD41" s="1204"/>
      <c r="HE41" s="1204"/>
      <c r="HF41" s="1204"/>
      <c r="HG41" s="1204"/>
      <c r="HH41" s="1204"/>
      <c r="HI41" s="1204"/>
      <c r="HJ41" s="1204"/>
      <c r="HK41" s="1204"/>
      <c r="HL41" s="1204"/>
      <c r="HM41" s="1204"/>
      <c r="HN41" s="1204"/>
      <c r="HO41" s="1204"/>
      <c r="HP41" s="1204"/>
      <c r="HQ41" s="1204"/>
      <c r="HR41" s="1204"/>
      <c r="HS41" s="1204"/>
      <c r="HT41" s="1204"/>
      <c r="HU41" s="1204"/>
      <c r="HV41" s="1204"/>
      <c r="HW41" s="1204"/>
      <c r="HX41" s="1204"/>
      <c r="HY41" s="1204"/>
      <c r="HZ41" s="1204"/>
      <c r="IA41" s="1204"/>
      <c r="IB41" s="1204"/>
      <c r="IC41" s="1204"/>
      <c r="ID41" s="1204"/>
      <c r="IE41" s="1204"/>
      <c r="IF41" s="1204"/>
      <c r="IG41" s="1204"/>
      <c r="IH41" s="1204"/>
      <c r="II41" s="1204"/>
      <c r="IJ41" s="1204"/>
      <c r="IK41" s="1204"/>
      <c r="IL41" s="1204"/>
      <c r="IM41" s="1204"/>
      <c r="IN41" s="1204"/>
      <c r="IO41" s="1204"/>
      <c r="IP41" s="1204"/>
      <c r="IQ41" s="1204"/>
      <c r="IR41" s="1204"/>
      <c r="IS41" s="1204"/>
      <c r="IT41" s="1204"/>
      <c r="IU41" s="1204"/>
      <c r="IV41" s="1204"/>
      <c r="IW41" s="1204"/>
      <c r="IX41" s="1204"/>
      <c r="IY41" s="1204"/>
      <c r="IZ41" s="1204"/>
      <c r="JA41" s="1204"/>
      <c r="JB41" s="1204"/>
      <c r="JC41" s="1204"/>
      <c r="JD41" s="1204"/>
      <c r="JE41" s="1204"/>
      <c r="JF41" s="1204"/>
      <c r="JG41" s="1204"/>
      <c r="JH41" s="1204"/>
      <c r="JI41" s="1204"/>
      <c r="JJ41" s="1204"/>
      <c r="JK41" s="1204"/>
      <c r="JL41" s="1204"/>
      <c r="JM41" s="1204"/>
      <c r="JN41" s="1204"/>
    </row>
    <row r="42" spans="1:275" ht="21" customHeight="1">
      <c r="CT42" s="1204"/>
      <c r="CU42" s="1204"/>
      <c r="CV42" s="1204"/>
      <c r="CW42" s="1204"/>
      <c r="CX42" s="1204"/>
      <c r="CY42" s="1204"/>
      <c r="CZ42" s="1204"/>
      <c r="DA42" s="1204"/>
      <c r="DB42" s="1204"/>
      <c r="DC42" s="1204"/>
      <c r="DD42" s="1204"/>
      <c r="DE42" s="1204"/>
      <c r="DF42" s="1204"/>
      <c r="DG42" s="1204"/>
      <c r="DH42" s="1204"/>
      <c r="DI42" s="1204"/>
      <c r="DJ42" s="1204"/>
      <c r="DK42" s="1204"/>
      <c r="DL42" s="1204"/>
      <c r="DM42" s="1204"/>
      <c r="DN42" s="1204"/>
      <c r="DO42" s="1204"/>
      <c r="DP42" s="1204"/>
      <c r="DQ42" s="1204"/>
      <c r="DR42" s="1204"/>
      <c r="DS42" s="1204"/>
      <c r="DT42" s="1204"/>
      <c r="DU42" s="1204"/>
      <c r="DV42" s="1204"/>
      <c r="DW42" s="1204"/>
      <c r="DX42" s="1204"/>
      <c r="DY42" s="1204"/>
      <c r="DZ42" s="1204"/>
      <c r="EA42" s="1204"/>
      <c r="EB42" s="1204"/>
      <c r="EC42" s="1204"/>
      <c r="ED42" s="1204"/>
      <c r="EE42" s="1204"/>
      <c r="EF42" s="1204"/>
      <c r="EG42" s="1204"/>
      <c r="EH42" s="1204"/>
      <c r="EI42" s="1204"/>
      <c r="EJ42" s="1204"/>
      <c r="EK42" s="1204"/>
      <c r="EL42" s="1204"/>
      <c r="EM42" s="1204"/>
      <c r="EN42" s="1204"/>
      <c r="EO42" s="1204"/>
      <c r="EP42" s="1204"/>
      <c r="EQ42" s="1204"/>
      <c r="ER42" s="1204"/>
      <c r="ES42" s="1204"/>
      <c r="ET42" s="1204"/>
      <c r="EU42" s="1204"/>
      <c r="EV42" s="1204"/>
      <c r="EW42" s="1204"/>
      <c r="EX42" s="1204"/>
      <c r="EY42" s="1204"/>
      <c r="EZ42" s="1204"/>
      <c r="FA42" s="1204"/>
      <c r="FB42" s="1204"/>
      <c r="FC42" s="1204"/>
      <c r="FD42" s="1204"/>
      <c r="FE42" s="1204"/>
      <c r="FF42" s="1204"/>
      <c r="FG42" s="1204"/>
      <c r="FH42" s="1204"/>
      <c r="FI42" s="1204"/>
      <c r="FJ42" s="1204"/>
      <c r="FK42" s="1204"/>
      <c r="FL42" s="1204"/>
      <c r="FM42" s="1279"/>
      <c r="FN42" s="1279"/>
      <c r="FO42" s="1279"/>
      <c r="FT42" s="1204"/>
      <c r="FU42" s="1204"/>
      <c r="FV42" s="1204"/>
      <c r="FW42" s="1204"/>
      <c r="FX42" s="1204"/>
      <c r="FY42" s="1204"/>
      <c r="FZ42" s="1204"/>
      <c r="GA42" s="1204"/>
      <c r="GB42" s="1204"/>
      <c r="GC42" s="1204"/>
      <c r="GD42" s="1204"/>
      <c r="GE42" s="1204"/>
      <c r="GF42" s="1204"/>
      <c r="GG42" s="1204"/>
      <c r="GH42" s="1204"/>
      <c r="GI42" s="1204"/>
      <c r="GJ42" s="1204"/>
      <c r="GK42" s="1204"/>
      <c r="GL42" s="1204"/>
      <c r="GM42" s="1204"/>
      <c r="GN42" s="1204"/>
      <c r="GO42" s="1204"/>
      <c r="GP42" s="1204"/>
      <c r="GQ42" s="1204"/>
      <c r="GR42" s="1204"/>
      <c r="GS42" s="1204"/>
      <c r="GT42" s="1204"/>
      <c r="GU42" s="1204"/>
      <c r="GV42" s="1204"/>
      <c r="GW42" s="1204"/>
      <c r="GX42" s="1204"/>
      <c r="GY42" s="1204"/>
      <c r="GZ42" s="1204"/>
      <c r="HA42" s="1204"/>
      <c r="HB42" s="1204"/>
      <c r="HC42" s="1204"/>
      <c r="HD42" s="1204"/>
      <c r="HE42" s="1204"/>
      <c r="HF42" s="1204"/>
      <c r="HG42" s="1204"/>
      <c r="HH42" s="1204"/>
      <c r="HI42" s="1204"/>
      <c r="HJ42" s="1204"/>
      <c r="HK42" s="1204"/>
      <c r="HL42" s="1204"/>
      <c r="HM42" s="1204"/>
      <c r="HN42" s="1204"/>
      <c r="HO42" s="1204"/>
      <c r="HP42" s="1204"/>
      <c r="HQ42" s="1204"/>
      <c r="HR42" s="1204"/>
      <c r="HS42" s="1204"/>
      <c r="HT42" s="1204"/>
      <c r="HU42" s="1204"/>
      <c r="HV42" s="1204"/>
      <c r="HW42" s="1204"/>
      <c r="HX42" s="1204"/>
      <c r="HY42" s="1204"/>
      <c r="HZ42" s="1204"/>
      <c r="IA42" s="1204"/>
      <c r="IB42" s="1204"/>
      <c r="IC42" s="1204"/>
      <c r="ID42" s="1204"/>
      <c r="IE42" s="1204"/>
      <c r="IF42" s="1204"/>
      <c r="IG42" s="1204"/>
      <c r="IH42" s="1204"/>
      <c r="II42" s="1204"/>
      <c r="IJ42" s="1204"/>
      <c r="IK42" s="1204"/>
      <c r="IL42" s="1204"/>
      <c r="IM42" s="1204"/>
      <c r="IN42" s="1204"/>
      <c r="IO42" s="1204"/>
      <c r="IP42" s="1204"/>
      <c r="IQ42" s="1204"/>
      <c r="IR42" s="1204"/>
      <c r="IS42" s="1204"/>
      <c r="IT42" s="1204"/>
      <c r="IU42" s="1204"/>
      <c r="IV42" s="1204"/>
      <c r="IW42" s="1204"/>
      <c r="IX42" s="1204"/>
      <c r="IY42" s="1204"/>
      <c r="IZ42" s="1204"/>
      <c r="JA42" s="1204"/>
      <c r="JB42" s="1204"/>
      <c r="JC42" s="1204"/>
      <c r="JD42" s="1204"/>
      <c r="JE42" s="1204"/>
      <c r="JF42" s="1204"/>
      <c r="JG42" s="1204"/>
      <c r="JH42" s="1204"/>
      <c r="JI42" s="1204"/>
      <c r="JJ42" s="1204"/>
      <c r="JK42" s="1204"/>
      <c r="JL42" s="1204"/>
      <c r="JM42" s="1204"/>
      <c r="JN42" s="1204"/>
    </row>
    <row r="43" spans="1:275" ht="19.5" customHeight="1">
      <c r="CT43" s="1204"/>
      <c r="CU43" s="1204"/>
      <c r="CV43" s="1204"/>
      <c r="CW43" s="1204"/>
      <c r="CX43" s="1204"/>
      <c r="CY43" s="1204"/>
      <c r="CZ43" s="1204"/>
      <c r="DA43" s="1204"/>
      <c r="DB43" s="1204"/>
      <c r="DC43" s="1204"/>
      <c r="DD43" s="1204"/>
      <c r="DE43" s="1204"/>
      <c r="DF43" s="1204"/>
      <c r="DG43" s="1204"/>
      <c r="DH43" s="1204"/>
      <c r="DI43" s="1204"/>
      <c r="DJ43" s="1204"/>
      <c r="DK43" s="1204"/>
      <c r="DL43" s="1204"/>
      <c r="DM43" s="1204"/>
      <c r="DN43" s="1204"/>
      <c r="DO43" s="1204"/>
      <c r="DP43" s="1204"/>
      <c r="DQ43" s="1204"/>
      <c r="DR43" s="1204"/>
      <c r="DS43" s="1204"/>
      <c r="DT43" s="1204"/>
      <c r="DU43" s="1204"/>
      <c r="DV43" s="1204"/>
      <c r="DW43" s="1204"/>
      <c r="DX43" s="1204"/>
      <c r="DY43" s="1204"/>
      <c r="DZ43" s="1204"/>
      <c r="EA43" s="1204"/>
      <c r="EB43" s="1204"/>
      <c r="EC43" s="1204"/>
      <c r="ED43" s="1204"/>
      <c r="EE43" s="1204"/>
      <c r="EF43" s="1204"/>
      <c r="EG43" s="1204"/>
      <c r="EH43" s="1204"/>
      <c r="EI43" s="1204"/>
      <c r="EJ43" s="1204"/>
      <c r="EK43" s="1204"/>
      <c r="EL43" s="1204"/>
      <c r="EM43" s="1204"/>
      <c r="EN43" s="1204"/>
      <c r="EO43" s="1204"/>
      <c r="EP43" s="1204"/>
      <c r="EQ43" s="1204"/>
      <c r="ER43" s="1204"/>
      <c r="ES43" s="1204"/>
      <c r="ET43" s="1204"/>
      <c r="EU43" s="1204"/>
      <c r="EV43" s="1204"/>
      <c r="EW43" s="1204"/>
      <c r="EX43" s="1204"/>
      <c r="EY43" s="1204"/>
      <c r="EZ43" s="1204"/>
      <c r="FA43" s="1204"/>
      <c r="FB43" s="1204"/>
      <c r="FC43" s="1204"/>
      <c r="FD43" s="1204"/>
      <c r="FE43" s="1204"/>
      <c r="FF43" s="1204"/>
      <c r="FG43" s="1204"/>
      <c r="FH43" s="1204"/>
      <c r="FI43" s="1204"/>
      <c r="FJ43" s="1204"/>
      <c r="FK43" s="1204"/>
      <c r="FL43" s="1204"/>
      <c r="FM43" s="1279"/>
      <c r="FN43" s="1279"/>
      <c r="FO43" s="1279"/>
      <c r="FR43" s="1349"/>
      <c r="FS43" s="1349"/>
      <c r="FT43" s="1204"/>
      <c r="FU43" s="1204"/>
      <c r="FV43" s="1204"/>
      <c r="FW43" s="1204"/>
      <c r="FX43" s="1204"/>
      <c r="FY43" s="1204"/>
      <c r="FZ43" s="1204"/>
      <c r="GA43" s="1204"/>
      <c r="GB43" s="1204"/>
      <c r="GC43" s="1204"/>
      <c r="GD43" s="1204"/>
      <c r="GE43" s="1204"/>
      <c r="GF43" s="1204"/>
      <c r="GG43" s="1204"/>
      <c r="GH43" s="1204"/>
      <c r="GI43" s="1204"/>
      <c r="GJ43" s="1204"/>
      <c r="GK43" s="1204"/>
      <c r="GL43" s="1204"/>
      <c r="GM43" s="1204"/>
      <c r="GN43" s="1204"/>
      <c r="GO43" s="1204"/>
      <c r="GP43" s="1204"/>
      <c r="GQ43" s="1204"/>
      <c r="GR43" s="1204"/>
      <c r="GS43" s="1204"/>
      <c r="GT43" s="1204"/>
      <c r="GU43" s="1204"/>
      <c r="GV43" s="1204"/>
      <c r="GW43" s="1204"/>
      <c r="GX43" s="1204"/>
      <c r="GY43" s="1204"/>
      <c r="GZ43" s="1204"/>
      <c r="HA43" s="1204"/>
      <c r="HB43" s="1204"/>
      <c r="HC43" s="1204"/>
      <c r="HD43" s="1204"/>
      <c r="HE43" s="1204"/>
      <c r="HF43" s="1204"/>
      <c r="HG43" s="1204"/>
      <c r="HH43" s="1204"/>
      <c r="HI43" s="1204"/>
      <c r="HJ43" s="1204"/>
      <c r="HK43" s="1204"/>
      <c r="HL43" s="1204"/>
      <c r="HM43" s="1204"/>
      <c r="HN43" s="1204"/>
      <c r="HO43" s="1204"/>
      <c r="HP43" s="1204"/>
      <c r="HQ43" s="1204"/>
      <c r="HR43" s="1204"/>
      <c r="HS43" s="1204"/>
      <c r="HT43" s="1204"/>
      <c r="HU43" s="1204"/>
      <c r="HV43" s="1204"/>
      <c r="HW43" s="1204"/>
      <c r="HX43" s="1204"/>
      <c r="HY43" s="1204"/>
      <c r="HZ43" s="1204"/>
      <c r="IA43" s="1204"/>
      <c r="IB43" s="1204"/>
      <c r="IC43" s="1204"/>
      <c r="ID43" s="1204"/>
      <c r="IE43" s="1204"/>
      <c r="IF43" s="1204"/>
      <c r="IG43" s="1204"/>
      <c r="IH43" s="1204"/>
      <c r="II43" s="1204"/>
      <c r="IJ43" s="1204"/>
      <c r="IK43" s="1204"/>
      <c r="IL43" s="1204"/>
      <c r="IM43" s="1204"/>
      <c r="IN43" s="1204"/>
      <c r="IO43" s="1204"/>
      <c r="IP43" s="1204"/>
      <c r="IQ43" s="1204"/>
      <c r="IR43" s="1204"/>
      <c r="IS43" s="1204"/>
      <c r="IT43" s="1204"/>
      <c r="IU43" s="1204"/>
      <c r="IV43" s="1204"/>
      <c r="IW43" s="1204"/>
      <c r="IX43" s="1204"/>
      <c r="IY43" s="1204"/>
      <c r="IZ43" s="1204"/>
      <c r="JA43" s="1204"/>
      <c r="JB43" s="1204"/>
      <c r="JC43" s="1204"/>
      <c r="JD43" s="1204"/>
      <c r="JE43" s="1204"/>
      <c r="JF43" s="1204"/>
      <c r="JG43" s="1204"/>
      <c r="JH43" s="1204"/>
      <c r="JI43" s="1204"/>
      <c r="JJ43" s="1204"/>
      <c r="JK43" s="1204"/>
      <c r="JL43" s="1204"/>
      <c r="JM43" s="1204"/>
      <c r="JN43" s="1204"/>
    </row>
    <row r="44" spans="1:275" ht="18.75" customHeight="1">
      <c r="CT44" s="1204"/>
      <c r="CU44" s="1204"/>
      <c r="CV44" s="1204"/>
      <c r="CW44" s="1204"/>
      <c r="CX44" s="1204"/>
      <c r="CY44" s="1204"/>
      <c r="CZ44" s="1204"/>
      <c r="DA44" s="1204"/>
      <c r="DB44" s="1204"/>
      <c r="DC44" s="1204"/>
      <c r="DD44" s="1204"/>
      <c r="DE44" s="1204"/>
      <c r="DF44" s="1204"/>
      <c r="DG44" s="1204"/>
      <c r="DH44" s="1204"/>
      <c r="DI44" s="1204"/>
      <c r="DJ44" s="1204"/>
      <c r="DK44" s="1204"/>
      <c r="DL44" s="1204"/>
      <c r="DM44" s="1204"/>
      <c r="DN44" s="1204"/>
      <c r="DO44" s="1204"/>
      <c r="DP44" s="1204"/>
      <c r="DQ44" s="1204"/>
      <c r="DR44" s="1204"/>
      <c r="DS44" s="1204"/>
      <c r="DT44" s="1204"/>
      <c r="DU44" s="1204"/>
      <c r="DV44" s="1204"/>
      <c r="DW44" s="1204"/>
      <c r="DX44" s="1204"/>
      <c r="DY44" s="1204"/>
      <c r="DZ44" s="1204"/>
      <c r="EA44" s="1204"/>
      <c r="EB44" s="1204"/>
      <c r="EC44" s="1204"/>
      <c r="ED44" s="1204"/>
      <c r="EE44" s="1204"/>
      <c r="EF44" s="1204"/>
      <c r="EG44" s="1204"/>
      <c r="EH44" s="1204"/>
      <c r="EI44" s="1204"/>
      <c r="EJ44" s="1204"/>
      <c r="EK44" s="1204"/>
      <c r="EL44" s="1204"/>
      <c r="EM44" s="1204"/>
      <c r="EN44" s="1204"/>
      <c r="EO44" s="1204"/>
      <c r="EP44" s="1204"/>
      <c r="EQ44" s="1204"/>
      <c r="ER44" s="1204"/>
      <c r="ES44" s="1204"/>
      <c r="ET44" s="1204"/>
      <c r="EU44" s="1204"/>
      <c r="EV44" s="1204"/>
      <c r="EW44" s="1204"/>
      <c r="EX44" s="1204"/>
      <c r="EY44" s="1204"/>
      <c r="EZ44" s="1204"/>
      <c r="FA44" s="1204"/>
      <c r="FB44" s="1204"/>
      <c r="FC44" s="1204"/>
      <c r="FD44" s="1204"/>
      <c r="FE44" s="1204"/>
      <c r="FF44" s="1204"/>
      <c r="FG44" s="1204"/>
      <c r="FH44" s="1204"/>
      <c r="FI44" s="1204"/>
      <c r="FJ44" s="1204"/>
      <c r="FK44" s="1204"/>
      <c r="FL44" s="1204"/>
      <c r="FM44" s="1279"/>
      <c r="FN44" s="1279"/>
      <c r="FO44" s="1279"/>
      <c r="FT44" s="1204"/>
      <c r="FU44" s="1204"/>
      <c r="FV44" s="1204"/>
      <c r="FW44" s="1204"/>
      <c r="FX44" s="1204"/>
      <c r="FY44" s="1204"/>
      <c r="FZ44" s="1204"/>
      <c r="GA44" s="1204"/>
      <c r="GB44" s="1204"/>
      <c r="GC44" s="1204"/>
      <c r="GD44" s="1204"/>
      <c r="GE44" s="1204"/>
      <c r="GF44" s="1204"/>
      <c r="GG44" s="1204"/>
      <c r="GH44" s="1204"/>
      <c r="GI44" s="1204"/>
      <c r="GJ44" s="1204"/>
      <c r="GK44" s="1204"/>
      <c r="GL44" s="1204"/>
      <c r="GM44" s="1204"/>
      <c r="GN44" s="1204"/>
      <c r="GO44" s="1204"/>
      <c r="GP44" s="1204"/>
      <c r="GQ44" s="1204"/>
      <c r="GR44" s="1204"/>
      <c r="GS44" s="1204"/>
      <c r="GT44" s="1204"/>
      <c r="GU44" s="1204"/>
      <c r="GV44" s="1204"/>
      <c r="GW44" s="1204"/>
      <c r="GX44" s="1204"/>
      <c r="GY44" s="1204"/>
      <c r="GZ44" s="1204"/>
      <c r="HA44" s="1204"/>
      <c r="HB44" s="1204"/>
      <c r="HC44" s="1204"/>
      <c r="HD44" s="1204"/>
      <c r="HE44" s="1204"/>
      <c r="HF44" s="1204"/>
      <c r="HG44" s="1204"/>
      <c r="HH44" s="1204"/>
      <c r="HI44" s="1204"/>
      <c r="HJ44" s="1204"/>
      <c r="HK44" s="1204"/>
      <c r="HL44" s="1204"/>
      <c r="HM44" s="1204"/>
      <c r="HN44" s="1204"/>
      <c r="HO44" s="1204"/>
      <c r="HP44" s="1204"/>
      <c r="HQ44" s="1204"/>
      <c r="HR44" s="1204"/>
      <c r="HS44" s="1204"/>
      <c r="HT44" s="1204"/>
      <c r="HU44" s="1204"/>
      <c r="HV44" s="1204"/>
      <c r="HW44" s="1204"/>
      <c r="HX44" s="1204"/>
      <c r="HY44" s="1204"/>
      <c r="HZ44" s="1204"/>
      <c r="IA44" s="1204"/>
      <c r="IB44" s="1204"/>
      <c r="IC44" s="1204"/>
      <c r="ID44" s="1204"/>
      <c r="IE44" s="1204"/>
      <c r="IF44" s="1204"/>
      <c r="IG44" s="1204"/>
      <c r="IH44" s="1204"/>
      <c r="II44" s="1204"/>
      <c r="IJ44" s="1204"/>
      <c r="IK44" s="1204"/>
      <c r="IL44" s="1204"/>
      <c r="IM44" s="1204"/>
      <c r="IN44" s="1204"/>
      <c r="IO44" s="1204"/>
      <c r="IP44" s="1204"/>
      <c r="IQ44" s="1204"/>
      <c r="IR44" s="1204"/>
      <c r="IS44" s="1204"/>
      <c r="IT44" s="1204"/>
      <c r="IU44" s="1204"/>
      <c r="IV44" s="1204"/>
      <c r="IW44" s="1204"/>
      <c r="IX44" s="1204"/>
      <c r="IY44" s="1204"/>
      <c r="IZ44" s="1204"/>
      <c r="JA44" s="1204"/>
      <c r="JB44" s="1204"/>
      <c r="JC44" s="1204"/>
      <c r="JD44" s="1204"/>
      <c r="JE44" s="1204"/>
      <c r="JF44" s="1204"/>
      <c r="JG44" s="1204"/>
      <c r="JH44" s="1204"/>
      <c r="JI44" s="1204"/>
      <c r="JJ44" s="1204"/>
      <c r="JK44" s="1204"/>
      <c r="JL44" s="1204"/>
      <c r="JM44" s="1204"/>
      <c r="JN44" s="1204"/>
    </row>
    <row r="45" spans="1:275" ht="21.75" customHeight="1">
      <c r="CT45" s="1204"/>
      <c r="CU45" s="1204"/>
      <c r="CV45" s="1204"/>
      <c r="CW45" s="1204"/>
      <c r="CX45" s="1204"/>
      <c r="CY45" s="1204"/>
      <c r="CZ45" s="1204"/>
      <c r="DA45" s="1204"/>
      <c r="DB45" s="1204"/>
      <c r="DC45" s="1204"/>
      <c r="DD45" s="1204"/>
      <c r="DE45" s="1204"/>
      <c r="DF45" s="1204"/>
      <c r="DG45" s="1204"/>
      <c r="DH45" s="1204"/>
      <c r="DI45" s="1204"/>
      <c r="DJ45" s="1204"/>
      <c r="DK45" s="1204"/>
      <c r="DL45" s="1204"/>
      <c r="DM45" s="1204"/>
      <c r="DN45" s="1204"/>
      <c r="DO45" s="1204"/>
      <c r="DP45" s="1204"/>
      <c r="DQ45" s="1204"/>
      <c r="DR45" s="1204"/>
      <c r="DS45" s="1204"/>
      <c r="DT45" s="1204"/>
      <c r="DU45" s="1204"/>
      <c r="DV45" s="1204"/>
      <c r="DW45" s="1204"/>
      <c r="DX45" s="1204"/>
      <c r="DY45" s="1204"/>
      <c r="DZ45" s="1204"/>
      <c r="EA45" s="1204"/>
      <c r="EB45" s="1204"/>
      <c r="EC45" s="1204"/>
      <c r="ED45" s="1204"/>
      <c r="EE45" s="1204"/>
      <c r="EF45" s="1204"/>
      <c r="EG45" s="1204"/>
      <c r="EH45" s="1204"/>
      <c r="EI45" s="1204"/>
      <c r="EJ45" s="1204"/>
      <c r="EK45" s="1204"/>
      <c r="EL45" s="1204"/>
      <c r="EM45" s="1204"/>
      <c r="EN45" s="1204"/>
      <c r="EO45" s="1204"/>
      <c r="EP45" s="1204"/>
      <c r="EQ45" s="1204"/>
      <c r="ER45" s="1204"/>
      <c r="ES45" s="1204"/>
      <c r="ET45" s="1204"/>
      <c r="EU45" s="1204"/>
      <c r="EV45" s="1204"/>
      <c r="EW45" s="1204"/>
      <c r="EX45" s="1204"/>
      <c r="EY45" s="1204"/>
      <c r="EZ45" s="1204"/>
      <c r="FA45" s="1204"/>
      <c r="FB45" s="1204"/>
      <c r="FC45" s="1204"/>
      <c r="FD45" s="1204"/>
      <c r="FE45" s="1204"/>
      <c r="FF45" s="1204"/>
      <c r="FG45" s="1204"/>
      <c r="FH45" s="1204"/>
      <c r="FI45" s="1204"/>
      <c r="FJ45" s="1204"/>
      <c r="FK45" s="1204"/>
      <c r="FL45" s="1204"/>
      <c r="FM45" s="1279"/>
      <c r="FN45" s="1279"/>
      <c r="FO45" s="1279"/>
      <c r="FR45" s="1349"/>
      <c r="FS45" s="1349"/>
      <c r="FT45" s="1204"/>
      <c r="FU45" s="1204"/>
      <c r="FV45" s="1204"/>
      <c r="FW45" s="1204"/>
      <c r="FX45" s="1204"/>
      <c r="FY45" s="1204"/>
      <c r="FZ45" s="1204"/>
      <c r="GA45" s="1204"/>
      <c r="GB45" s="1204"/>
      <c r="GC45" s="1204"/>
      <c r="GD45" s="1204"/>
      <c r="GE45" s="1204"/>
      <c r="GF45" s="1204"/>
      <c r="GG45" s="1204"/>
      <c r="GH45" s="1204"/>
      <c r="GI45" s="1204"/>
      <c r="GJ45" s="1204"/>
      <c r="GK45" s="1204"/>
      <c r="GL45" s="1204"/>
      <c r="GM45" s="1204"/>
      <c r="GN45" s="1204"/>
      <c r="GO45" s="1204"/>
      <c r="GP45" s="1204"/>
      <c r="GQ45" s="1204"/>
      <c r="GR45" s="1204"/>
      <c r="GS45" s="1204"/>
      <c r="GT45" s="1204"/>
      <c r="GU45" s="1204"/>
      <c r="GV45" s="1204"/>
      <c r="GW45" s="1204"/>
      <c r="GX45" s="1204"/>
      <c r="GY45" s="1204"/>
      <c r="GZ45" s="1204"/>
      <c r="HA45" s="1204"/>
      <c r="HB45" s="1204"/>
      <c r="HC45" s="1204"/>
      <c r="HD45" s="1204"/>
      <c r="HE45" s="1204"/>
      <c r="HF45" s="1204"/>
      <c r="HG45" s="1204"/>
      <c r="HH45" s="1204"/>
      <c r="HI45" s="1204"/>
      <c r="HJ45" s="1204"/>
      <c r="HK45" s="1204"/>
      <c r="HL45" s="1204"/>
      <c r="HM45" s="1204"/>
      <c r="HN45" s="1204"/>
      <c r="HO45" s="1204"/>
      <c r="HP45" s="1204"/>
      <c r="HQ45" s="1204"/>
      <c r="HR45" s="1204"/>
      <c r="HS45" s="1204"/>
      <c r="HT45" s="1204"/>
      <c r="HU45" s="1204"/>
      <c r="HV45" s="1204"/>
      <c r="HW45" s="1204"/>
      <c r="HX45" s="1204"/>
      <c r="HY45" s="1204"/>
      <c r="HZ45" s="1204"/>
      <c r="IA45" s="1204"/>
      <c r="IB45" s="1204"/>
      <c r="IC45" s="1204"/>
      <c r="ID45" s="1204"/>
      <c r="IE45" s="1204"/>
      <c r="IF45" s="1204"/>
      <c r="IG45" s="1204"/>
      <c r="IH45" s="1204"/>
      <c r="II45" s="1204"/>
      <c r="IJ45" s="1204"/>
      <c r="IK45" s="1204"/>
      <c r="IL45" s="1204"/>
      <c r="IM45" s="1204"/>
      <c r="IN45" s="1204"/>
      <c r="IO45" s="1204"/>
      <c r="IP45" s="1204"/>
      <c r="IQ45" s="1204"/>
      <c r="IR45" s="1204"/>
      <c r="IS45" s="1204"/>
      <c r="IT45" s="1204"/>
      <c r="IU45" s="1204"/>
      <c r="IV45" s="1204"/>
      <c r="IW45" s="1204"/>
      <c r="IX45" s="1204"/>
      <c r="IY45" s="1204"/>
      <c r="IZ45" s="1204"/>
      <c r="JA45" s="1204"/>
      <c r="JB45" s="1204"/>
      <c r="JC45" s="1204"/>
      <c r="JD45" s="1204"/>
      <c r="JE45" s="1204"/>
      <c r="JF45" s="1204"/>
      <c r="JG45" s="1204"/>
      <c r="JH45" s="1204"/>
      <c r="JI45" s="1204"/>
      <c r="JJ45" s="1204"/>
      <c r="JK45" s="1204"/>
      <c r="JL45" s="1204"/>
      <c r="JM45" s="1204"/>
      <c r="JN45" s="1204"/>
    </row>
    <row r="46" spans="1:275" ht="21.75" customHeight="1">
      <c r="CT46" s="1204"/>
      <c r="CU46" s="1204"/>
      <c r="CV46" s="1204"/>
      <c r="CW46" s="1204"/>
      <c r="CX46" s="1204"/>
      <c r="CY46" s="1204"/>
      <c r="CZ46" s="1204"/>
      <c r="DA46" s="1204"/>
      <c r="DB46" s="1204"/>
      <c r="DC46" s="1204"/>
      <c r="DD46" s="1204"/>
      <c r="DE46" s="1204"/>
      <c r="DF46" s="1204"/>
      <c r="DG46" s="1204"/>
      <c r="DH46" s="1204"/>
      <c r="DI46" s="1204"/>
      <c r="DJ46" s="1204"/>
      <c r="DK46" s="1204"/>
      <c r="DL46" s="1204"/>
      <c r="DM46" s="1204"/>
      <c r="DN46" s="1204"/>
      <c r="DO46" s="1204"/>
      <c r="DP46" s="1204"/>
      <c r="DQ46" s="1204"/>
      <c r="DR46" s="1204"/>
      <c r="DS46" s="1204"/>
      <c r="DT46" s="1204"/>
      <c r="DU46" s="1204"/>
      <c r="DV46" s="1204"/>
      <c r="DW46" s="1204"/>
      <c r="DX46" s="1204"/>
      <c r="DY46" s="1204"/>
      <c r="DZ46" s="1204"/>
      <c r="EA46" s="1204"/>
      <c r="EB46" s="1204"/>
      <c r="EC46" s="1204"/>
      <c r="ED46" s="1204"/>
      <c r="EE46" s="1204"/>
      <c r="EF46" s="1204"/>
      <c r="EG46" s="1204"/>
      <c r="EH46" s="1204"/>
      <c r="EI46" s="1204"/>
      <c r="EJ46" s="1204"/>
      <c r="EK46" s="1204"/>
      <c r="EL46" s="1204"/>
      <c r="EM46" s="1204"/>
      <c r="EN46" s="1204"/>
      <c r="EO46" s="1204"/>
      <c r="EP46" s="1204"/>
      <c r="EQ46" s="1204"/>
      <c r="ER46" s="1204"/>
      <c r="ES46" s="1204"/>
      <c r="ET46" s="1204"/>
      <c r="EU46" s="1204"/>
      <c r="EV46" s="1204"/>
      <c r="EW46" s="1204"/>
      <c r="EX46" s="1204"/>
      <c r="EY46" s="1204"/>
      <c r="EZ46" s="1204"/>
      <c r="FA46" s="1204"/>
      <c r="FB46" s="1204"/>
      <c r="FC46" s="1204"/>
      <c r="FD46" s="1204"/>
      <c r="FE46" s="1204"/>
      <c r="FF46" s="1204"/>
      <c r="FG46" s="1204"/>
      <c r="FH46" s="1204"/>
      <c r="FI46" s="1204"/>
      <c r="FJ46" s="1204"/>
      <c r="FK46" s="1204"/>
      <c r="FL46" s="1204"/>
      <c r="FM46" s="1279"/>
      <c r="FN46" s="1279"/>
      <c r="FO46" s="1279"/>
      <c r="FT46" s="1204"/>
      <c r="FU46" s="1204"/>
      <c r="FV46" s="1204"/>
      <c r="FW46" s="1204"/>
      <c r="FX46" s="1204"/>
      <c r="FY46" s="1204"/>
      <c r="FZ46" s="1204"/>
      <c r="GA46" s="1204"/>
      <c r="GB46" s="1204"/>
      <c r="GC46" s="1204"/>
      <c r="GD46" s="1204"/>
      <c r="GE46" s="1204"/>
      <c r="GF46" s="1204"/>
      <c r="GG46" s="1204"/>
      <c r="GH46" s="1204"/>
      <c r="GI46" s="1204"/>
      <c r="GJ46" s="1204"/>
      <c r="GK46" s="1204"/>
      <c r="GL46" s="1204"/>
      <c r="GM46" s="1204"/>
      <c r="GN46" s="1204"/>
      <c r="GO46" s="1204"/>
      <c r="GP46" s="1204"/>
      <c r="GQ46" s="1204"/>
      <c r="GR46" s="1204"/>
      <c r="GS46" s="1204"/>
      <c r="GT46" s="1204"/>
      <c r="GU46" s="1204"/>
      <c r="GV46" s="1204"/>
      <c r="GW46" s="1204"/>
      <c r="GX46" s="1204"/>
      <c r="GY46" s="1204"/>
      <c r="GZ46" s="1204"/>
      <c r="HA46" s="1204"/>
      <c r="HB46" s="1204"/>
      <c r="HC46" s="1204"/>
      <c r="HD46" s="1204"/>
      <c r="HE46" s="1204"/>
      <c r="HF46" s="1204"/>
      <c r="HG46" s="1204"/>
      <c r="HH46" s="1204"/>
      <c r="HI46" s="1204"/>
      <c r="HJ46" s="1204"/>
      <c r="HK46" s="1204"/>
      <c r="HL46" s="1204"/>
      <c r="HM46" s="1204"/>
      <c r="HN46" s="1204"/>
      <c r="HO46" s="1204"/>
      <c r="HP46" s="1204"/>
      <c r="HQ46" s="1204"/>
      <c r="HR46" s="1204"/>
      <c r="HS46" s="1204"/>
      <c r="HT46" s="1204"/>
      <c r="HU46" s="1204"/>
      <c r="HV46" s="1204"/>
      <c r="HW46" s="1204"/>
      <c r="HX46" s="1204"/>
      <c r="HY46" s="1204"/>
      <c r="HZ46" s="1204"/>
      <c r="IA46" s="1204"/>
      <c r="IB46" s="1204"/>
      <c r="IC46" s="1204"/>
      <c r="ID46" s="1204"/>
      <c r="IE46" s="1204"/>
      <c r="IF46" s="1204"/>
      <c r="IG46" s="1204"/>
      <c r="IH46" s="1204"/>
      <c r="II46" s="1204"/>
      <c r="IJ46" s="1204"/>
      <c r="IK46" s="1204"/>
      <c r="IL46" s="1204"/>
      <c r="IM46" s="1204"/>
      <c r="IN46" s="1204"/>
      <c r="IO46" s="1204"/>
      <c r="IP46" s="1204"/>
      <c r="IQ46" s="1204"/>
      <c r="IR46" s="1204"/>
      <c r="IS46" s="1204"/>
      <c r="IT46" s="1204"/>
      <c r="IU46" s="1204"/>
      <c r="IV46" s="1204"/>
      <c r="IW46" s="1204"/>
      <c r="IX46" s="1204"/>
      <c r="IY46" s="1204"/>
      <c r="IZ46" s="1204"/>
      <c r="JA46" s="1204"/>
      <c r="JB46" s="1204"/>
      <c r="JC46" s="1204"/>
      <c r="JD46" s="1204"/>
      <c r="JE46" s="1204"/>
      <c r="JF46" s="1204"/>
      <c r="JG46" s="1204"/>
      <c r="JH46" s="1204"/>
      <c r="JI46" s="1204"/>
      <c r="JJ46" s="1204"/>
      <c r="JK46" s="1204"/>
      <c r="JL46" s="1204"/>
      <c r="JM46" s="1204"/>
      <c r="JN46" s="1204"/>
    </row>
    <row r="47" spans="1:275" ht="21" customHeight="1">
      <c r="CT47" s="1204"/>
      <c r="CU47" s="1204"/>
      <c r="CV47" s="1204"/>
      <c r="CW47" s="1204"/>
      <c r="CX47" s="1204"/>
      <c r="CY47" s="1204"/>
      <c r="CZ47" s="1204"/>
      <c r="DA47" s="1204"/>
      <c r="DB47" s="1204"/>
      <c r="DC47" s="1204"/>
      <c r="DD47" s="1204"/>
      <c r="DE47" s="1204"/>
      <c r="DF47" s="1204"/>
      <c r="DG47" s="1204"/>
      <c r="DH47" s="1204"/>
      <c r="DI47" s="1204"/>
      <c r="DJ47" s="1204"/>
      <c r="DK47" s="1204"/>
      <c r="DL47" s="1204"/>
      <c r="DM47" s="1204"/>
      <c r="DN47" s="1204"/>
      <c r="DO47" s="1204"/>
      <c r="DP47" s="1204"/>
      <c r="DQ47" s="1204"/>
      <c r="DR47" s="1204"/>
      <c r="DS47" s="1204"/>
      <c r="DT47" s="1204"/>
      <c r="DU47" s="1204"/>
      <c r="DV47" s="1204"/>
      <c r="DW47" s="1204"/>
      <c r="DX47" s="1204"/>
      <c r="DY47" s="1204"/>
      <c r="DZ47" s="1204"/>
      <c r="EA47" s="1204"/>
      <c r="EB47" s="1204"/>
      <c r="EC47" s="1204"/>
      <c r="ED47" s="1204"/>
      <c r="EE47" s="1204"/>
      <c r="EF47" s="1204"/>
      <c r="EG47" s="1204"/>
      <c r="EH47" s="1204"/>
      <c r="EI47" s="1204"/>
      <c r="EJ47" s="1204"/>
      <c r="EK47" s="1204"/>
      <c r="EL47" s="1204"/>
      <c r="EM47" s="1204"/>
      <c r="EN47" s="1204"/>
      <c r="EO47" s="1204"/>
      <c r="EP47" s="1204"/>
      <c r="EQ47" s="1204"/>
      <c r="ER47" s="1204"/>
      <c r="ES47" s="1204"/>
      <c r="ET47" s="1204"/>
      <c r="EU47" s="1204"/>
      <c r="EV47" s="1204"/>
      <c r="EW47" s="1204"/>
      <c r="EX47" s="1204"/>
      <c r="EY47" s="1204"/>
      <c r="EZ47" s="1204"/>
      <c r="FA47" s="1204"/>
      <c r="FB47" s="1204"/>
      <c r="FC47" s="1204"/>
      <c r="FD47" s="1204"/>
      <c r="FE47" s="1204"/>
      <c r="FF47" s="1204"/>
      <c r="FG47" s="1204"/>
      <c r="FH47" s="1204"/>
      <c r="FI47" s="1204"/>
      <c r="FJ47" s="1204"/>
      <c r="FK47" s="1204"/>
      <c r="FL47" s="1204"/>
      <c r="FM47" s="1279"/>
      <c r="FN47" s="1279"/>
      <c r="FO47" s="1279"/>
      <c r="FR47" s="1349"/>
      <c r="FS47" s="1349"/>
      <c r="FT47" s="1204"/>
      <c r="FU47" s="1204"/>
      <c r="FV47" s="1204"/>
      <c r="FW47" s="1204"/>
      <c r="FX47" s="1204"/>
      <c r="FY47" s="1204"/>
      <c r="FZ47" s="1204"/>
      <c r="GA47" s="1204"/>
      <c r="GB47" s="1204"/>
      <c r="GC47" s="1204"/>
      <c r="GD47" s="1204"/>
      <c r="GE47" s="1204"/>
      <c r="GF47" s="1204"/>
      <c r="GG47" s="1204"/>
      <c r="GH47" s="1204"/>
      <c r="GI47" s="1204"/>
      <c r="GJ47" s="1204"/>
      <c r="GK47" s="1204"/>
      <c r="GL47" s="1204"/>
      <c r="GM47" s="1204"/>
      <c r="GN47" s="1204"/>
      <c r="GO47" s="1204"/>
      <c r="GP47" s="1204"/>
      <c r="GQ47" s="1204"/>
      <c r="GR47" s="1204"/>
      <c r="GS47" s="1204"/>
      <c r="GT47" s="1204"/>
      <c r="GU47" s="1204"/>
      <c r="GV47" s="1204"/>
      <c r="GW47" s="1204"/>
      <c r="GX47" s="1204"/>
      <c r="GY47" s="1204"/>
      <c r="GZ47" s="1204"/>
      <c r="HA47" s="1204"/>
      <c r="HB47" s="1204"/>
      <c r="HC47" s="1204"/>
      <c r="HD47" s="1204"/>
      <c r="HE47" s="1204"/>
      <c r="HF47" s="1204"/>
      <c r="HG47" s="1204"/>
      <c r="HH47" s="1204"/>
      <c r="HI47" s="1204"/>
      <c r="HJ47" s="1204"/>
      <c r="HK47" s="1204"/>
      <c r="HL47" s="1204"/>
      <c r="HM47" s="1204"/>
      <c r="HN47" s="1204"/>
      <c r="HO47" s="1204"/>
      <c r="HP47" s="1204"/>
      <c r="HQ47" s="1204"/>
      <c r="HR47" s="1204"/>
      <c r="HS47" s="1204"/>
      <c r="HT47" s="1204"/>
      <c r="HU47" s="1204"/>
      <c r="HV47" s="1204"/>
      <c r="HW47" s="1204"/>
      <c r="HX47" s="1204"/>
      <c r="HY47" s="1204"/>
      <c r="HZ47" s="1204"/>
      <c r="IA47" s="1204"/>
      <c r="IB47" s="1204"/>
      <c r="IC47" s="1204"/>
      <c r="ID47" s="1204"/>
      <c r="IE47" s="1204"/>
      <c r="IF47" s="1204"/>
      <c r="IG47" s="1204"/>
      <c r="IH47" s="1204"/>
      <c r="II47" s="1204"/>
      <c r="IJ47" s="1204"/>
      <c r="IK47" s="1204"/>
      <c r="IL47" s="1204"/>
      <c r="IM47" s="1204"/>
      <c r="IN47" s="1204"/>
      <c r="IO47" s="1204"/>
      <c r="IP47" s="1204"/>
      <c r="IQ47" s="1204"/>
      <c r="IR47" s="1204"/>
      <c r="IS47" s="1204"/>
      <c r="IT47" s="1204"/>
      <c r="IU47" s="1204"/>
      <c r="IV47" s="1204"/>
      <c r="IW47" s="1204"/>
      <c r="IX47" s="1204"/>
      <c r="IY47" s="1204"/>
      <c r="IZ47" s="1204"/>
      <c r="JA47" s="1204"/>
      <c r="JB47" s="1204"/>
      <c r="JC47" s="1204"/>
      <c r="JD47" s="1204"/>
      <c r="JE47" s="1204"/>
      <c r="JF47" s="1204"/>
      <c r="JG47" s="1204"/>
      <c r="JH47" s="1204"/>
      <c r="JI47" s="1204"/>
      <c r="JJ47" s="1204"/>
      <c r="JK47" s="1204"/>
      <c r="JL47" s="1204"/>
      <c r="JM47" s="1204"/>
      <c r="JN47" s="1204"/>
    </row>
    <row r="48" spans="1:275" ht="21.75" customHeight="1">
      <c r="CT48" s="1204"/>
      <c r="CU48" s="1204"/>
      <c r="CV48" s="1204"/>
      <c r="CW48" s="1204"/>
      <c r="CX48" s="1204"/>
      <c r="CY48" s="1204"/>
      <c r="CZ48" s="1204"/>
      <c r="DA48" s="1204"/>
      <c r="DB48" s="1204"/>
      <c r="DC48" s="1204"/>
      <c r="DD48" s="1204"/>
      <c r="DE48" s="1204"/>
      <c r="DF48" s="1204"/>
      <c r="DG48" s="1204"/>
      <c r="DH48" s="1204"/>
      <c r="DI48" s="1204"/>
      <c r="DJ48" s="1204"/>
      <c r="DK48" s="1204"/>
      <c r="DL48" s="1204"/>
      <c r="DM48" s="1204"/>
      <c r="DN48" s="1204"/>
      <c r="DO48" s="1204"/>
      <c r="DP48" s="1204"/>
      <c r="DQ48" s="1204"/>
      <c r="DR48" s="1204"/>
      <c r="DS48" s="1204"/>
      <c r="DT48" s="1204"/>
      <c r="DU48" s="1204"/>
      <c r="DV48" s="1204"/>
      <c r="DW48" s="1204"/>
      <c r="DX48" s="1204"/>
      <c r="DY48" s="1204"/>
      <c r="DZ48" s="1204"/>
      <c r="EA48" s="1204"/>
      <c r="EB48" s="1204"/>
      <c r="EC48" s="1204"/>
      <c r="ED48" s="1204"/>
      <c r="EE48" s="1204"/>
      <c r="EF48" s="1204"/>
      <c r="EG48" s="1204"/>
      <c r="EH48" s="1204"/>
      <c r="EI48" s="1204"/>
      <c r="EJ48" s="1204"/>
      <c r="EK48" s="1204"/>
      <c r="EL48" s="1204"/>
      <c r="EM48" s="1204"/>
      <c r="EN48" s="1204"/>
      <c r="EO48" s="1204"/>
      <c r="EP48" s="1204"/>
      <c r="EQ48" s="1204"/>
      <c r="ER48" s="1204"/>
      <c r="ES48" s="1204"/>
      <c r="ET48" s="1204"/>
      <c r="EU48" s="1204"/>
      <c r="EV48" s="1204"/>
      <c r="EW48" s="1204"/>
      <c r="EX48" s="1204"/>
      <c r="EY48" s="1204"/>
      <c r="EZ48" s="1204"/>
      <c r="FA48" s="1204"/>
      <c r="FB48" s="1204"/>
      <c r="FC48" s="1204"/>
      <c r="FD48" s="1204"/>
      <c r="FE48" s="1204"/>
      <c r="FF48" s="1204"/>
      <c r="FG48" s="1204"/>
      <c r="FH48" s="1204"/>
      <c r="FI48" s="1204"/>
      <c r="FJ48" s="1204"/>
      <c r="FK48" s="1204"/>
      <c r="FL48" s="1204"/>
      <c r="FM48" s="1279"/>
      <c r="FN48" s="1279"/>
      <c r="FO48" s="1279"/>
      <c r="FR48" s="1349"/>
      <c r="FS48" s="1349"/>
      <c r="FT48" s="1204"/>
      <c r="FU48" s="1204"/>
      <c r="FV48" s="1204"/>
      <c r="FW48" s="1204"/>
      <c r="FX48" s="1204"/>
      <c r="FY48" s="1204"/>
      <c r="FZ48" s="1204"/>
      <c r="GA48" s="1204"/>
      <c r="GB48" s="1204"/>
      <c r="GC48" s="1204"/>
      <c r="GD48" s="1204"/>
      <c r="GE48" s="1204"/>
      <c r="GF48" s="1204"/>
      <c r="GG48" s="1204"/>
      <c r="GH48" s="1204"/>
      <c r="GI48" s="1204"/>
      <c r="GJ48" s="1204"/>
      <c r="GK48" s="1204"/>
      <c r="GL48" s="1204"/>
      <c r="GM48" s="1204"/>
      <c r="GN48" s="1204"/>
      <c r="GO48" s="1204"/>
      <c r="GP48" s="1204"/>
      <c r="GQ48" s="1204"/>
      <c r="GR48" s="1204"/>
      <c r="GS48" s="1204"/>
      <c r="GT48" s="1204"/>
      <c r="GU48" s="1204"/>
      <c r="GV48" s="1204"/>
      <c r="GW48" s="1204"/>
      <c r="GX48" s="1204"/>
      <c r="GY48" s="1204"/>
      <c r="GZ48" s="1204"/>
      <c r="HA48" s="1204"/>
      <c r="HB48" s="1204"/>
      <c r="HC48" s="1204"/>
      <c r="HD48" s="1204"/>
      <c r="HE48" s="1204"/>
      <c r="HF48" s="1204"/>
      <c r="HG48" s="1204"/>
      <c r="HH48" s="1204"/>
      <c r="HI48" s="1204"/>
      <c r="HJ48" s="1204"/>
      <c r="HK48" s="1204"/>
      <c r="HL48" s="1204"/>
      <c r="HM48" s="1204"/>
      <c r="HN48" s="1204"/>
      <c r="HO48" s="1204"/>
      <c r="HP48" s="1204"/>
      <c r="HQ48" s="1204"/>
      <c r="HR48" s="1204"/>
      <c r="HS48" s="1204"/>
      <c r="HT48" s="1204"/>
      <c r="HU48" s="1204"/>
      <c r="HV48" s="1204"/>
      <c r="HW48" s="1204"/>
      <c r="HX48" s="1204"/>
      <c r="HY48" s="1204"/>
      <c r="HZ48" s="1204"/>
      <c r="IA48" s="1204"/>
      <c r="IB48" s="1204"/>
      <c r="IC48" s="1204"/>
      <c r="ID48" s="1204"/>
      <c r="IE48" s="1204"/>
      <c r="IF48" s="1204"/>
      <c r="IG48" s="1204"/>
      <c r="IH48" s="1204"/>
      <c r="II48" s="1204"/>
      <c r="IJ48" s="1204"/>
      <c r="IK48" s="1204"/>
      <c r="IL48" s="1204"/>
      <c r="IM48" s="1204"/>
      <c r="IN48" s="1204"/>
      <c r="IO48" s="1204"/>
      <c r="IP48" s="1204"/>
      <c r="IQ48" s="1204"/>
      <c r="IR48" s="1204"/>
      <c r="IS48" s="1204"/>
      <c r="IT48" s="1204"/>
      <c r="IU48" s="1204"/>
      <c r="IV48" s="1204"/>
      <c r="IW48" s="1204"/>
      <c r="IX48" s="1204"/>
      <c r="IY48" s="1204"/>
      <c r="IZ48" s="1204"/>
      <c r="JA48" s="1204"/>
      <c r="JB48" s="1204"/>
      <c r="JC48" s="1204"/>
      <c r="JD48" s="1204"/>
      <c r="JE48" s="1204"/>
      <c r="JF48" s="1204"/>
      <c r="JG48" s="1204"/>
      <c r="JH48" s="1204"/>
      <c r="JI48" s="1204"/>
      <c r="JJ48" s="1204"/>
      <c r="JK48" s="1204"/>
      <c r="JL48" s="1204"/>
      <c r="JM48" s="1204"/>
      <c r="JN48" s="1204"/>
    </row>
    <row r="49" spans="169:175" s="1204" customFormat="1" ht="21.75" hidden="1" customHeight="1">
      <c r="FM49" s="1279"/>
      <c r="FN49" s="1279"/>
      <c r="FO49" s="1279"/>
      <c r="FP49" s="1279"/>
      <c r="FQ49" s="1279"/>
      <c r="FR49" s="1349"/>
      <c r="FS49" s="1349"/>
    </row>
    <row r="50" spans="169:175" s="1204" customFormat="1" ht="21.75" customHeight="1">
      <c r="FM50" s="1279"/>
      <c r="FN50" s="1279"/>
      <c r="FO50" s="1279"/>
      <c r="FP50" s="1279"/>
      <c r="FQ50" s="1279"/>
      <c r="FR50" s="1349"/>
      <c r="FS50" s="1349"/>
    </row>
    <row r="51" spans="169:175" s="1204" customFormat="1" ht="21.75" customHeight="1">
      <c r="FM51" s="1279"/>
      <c r="FN51" s="1279"/>
      <c r="FO51" s="1279"/>
      <c r="FP51" s="1279"/>
      <c r="FQ51" s="1279"/>
      <c r="FR51" s="1279"/>
      <c r="FS51" s="1279"/>
    </row>
    <row r="52" spans="169:175" s="1204" customFormat="1" ht="22.5" customHeight="1">
      <c r="FM52" s="1279"/>
      <c r="FN52" s="1279"/>
      <c r="FO52" s="1279"/>
      <c r="FP52" s="1279"/>
      <c r="FQ52" s="1279"/>
      <c r="FR52" s="1279"/>
      <c r="FS52" s="1279"/>
    </row>
    <row r="53" spans="169:175" s="1204" customFormat="1" ht="22.5" hidden="1" customHeight="1">
      <c r="FM53" s="1279"/>
      <c r="FN53" s="1279"/>
      <c r="FO53" s="1279"/>
      <c r="FP53" s="1279"/>
      <c r="FQ53" s="1279"/>
      <c r="FR53" s="1349"/>
      <c r="FS53" s="1349"/>
    </row>
    <row r="54" spans="169:175" s="1204" customFormat="1" ht="22.5" customHeight="1">
      <c r="FM54" s="1279"/>
      <c r="FN54" s="1279"/>
      <c r="FO54" s="1279"/>
      <c r="FP54" s="1279"/>
      <c r="FQ54" s="1279"/>
      <c r="FR54" s="1349"/>
      <c r="FS54" s="1349"/>
    </row>
    <row r="55" spans="169:175" s="1204" customFormat="1" ht="23.25" customHeight="1">
      <c r="FM55" s="1279"/>
      <c r="FN55" s="1279"/>
      <c r="FO55" s="1279"/>
      <c r="FP55" s="1279"/>
      <c r="FQ55" s="1279"/>
      <c r="FR55" s="1349"/>
      <c r="FS55" s="1349"/>
    </row>
    <row r="56" spans="169:175" s="1204" customFormat="1" ht="23.25" customHeight="1">
      <c r="FM56" s="1279"/>
      <c r="FN56" s="1279"/>
      <c r="FO56" s="1279"/>
      <c r="FP56" s="1279"/>
      <c r="FQ56" s="1279"/>
      <c r="FR56" s="1349"/>
      <c r="FS56" s="1349"/>
    </row>
    <row r="57" spans="169:175" s="1204" customFormat="1" ht="24.75" customHeight="1">
      <c r="FM57" s="1279"/>
      <c r="FN57" s="1279"/>
      <c r="FO57" s="1279"/>
      <c r="FP57" s="1279"/>
      <c r="FQ57" s="1279"/>
      <c r="FR57" s="1349"/>
      <c r="FS57" s="1349"/>
    </row>
    <row r="58" spans="169:175" s="1204" customFormat="1" ht="20.25" customHeight="1">
      <c r="FM58" s="1279"/>
      <c r="FN58" s="1279"/>
      <c r="FO58" s="1279"/>
      <c r="FP58" s="1279"/>
      <c r="FQ58" s="1279"/>
      <c r="FR58" s="1349"/>
      <c r="FS58" s="1349"/>
    </row>
    <row r="59" spans="169:175" s="1204" customFormat="1" ht="20.25" customHeight="1">
      <c r="FM59" s="1279"/>
      <c r="FN59" s="1279"/>
      <c r="FO59" s="1279"/>
      <c r="FP59" s="1279"/>
      <c r="FQ59" s="1279"/>
      <c r="FR59" s="1349"/>
      <c r="FS59" s="1349"/>
    </row>
    <row r="60" spans="169:175" s="1204" customFormat="1" ht="19.5" customHeight="1">
      <c r="FM60" s="1279"/>
      <c r="FN60" s="1279"/>
      <c r="FO60" s="1279"/>
      <c r="FP60" s="1279"/>
      <c r="FQ60" s="1279"/>
      <c r="FR60" s="1349"/>
      <c r="FS60" s="1349"/>
    </row>
    <row r="61" spans="169:175" s="1204" customFormat="1" ht="20.25" customHeight="1">
      <c r="FM61" s="1279"/>
      <c r="FN61" s="1279"/>
      <c r="FO61" s="1279"/>
      <c r="FP61" s="1279"/>
      <c r="FQ61" s="1279"/>
      <c r="FR61" s="1349"/>
      <c r="FS61" s="1349"/>
    </row>
    <row r="62" spans="169:175" s="1204" customFormat="1" ht="20.25" customHeight="1">
      <c r="FM62" s="1279"/>
      <c r="FN62" s="1279"/>
      <c r="FO62" s="1279"/>
      <c r="FP62" s="1279"/>
      <c r="FQ62" s="1279"/>
      <c r="FR62" s="1349"/>
      <c r="FS62" s="1349"/>
    </row>
    <row r="63" spans="169:175" s="1204" customFormat="1" ht="19.5" hidden="1" customHeight="1">
      <c r="FM63" s="1279"/>
      <c r="FN63" s="1279"/>
      <c r="FO63" s="1279"/>
      <c r="FP63" s="1279"/>
      <c r="FQ63" s="1279"/>
      <c r="FR63" s="1279"/>
      <c r="FS63" s="1279"/>
    </row>
    <row r="64" spans="169:175" s="1204" customFormat="1" ht="21.75" hidden="1" customHeight="1">
      <c r="FM64" s="1279"/>
      <c r="FN64" s="1279"/>
      <c r="FO64" s="1279"/>
      <c r="FP64" s="1279"/>
      <c r="FQ64" s="1279"/>
      <c r="FR64" s="1349"/>
      <c r="FS64" s="1349"/>
    </row>
    <row r="65" spans="169:175" s="1204" customFormat="1" ht="28.5" customHeight="1">
      <c r="FM65" s="1279"/>
      <c r="FN65" s="1279"/>
      <c r="FO65" s="1279"/>
      <c r="FP65" s="1279"/>
      <c r="FQ65" s="1279"/>
      <c r="FR65" s="1349"/>
      <c r="FS65" s="1349"/>
    </row>
    <row r="66" spans="169:175" s="1204" customFormat="1" ht="19.5">
      <c r="FM66" s="1279"/>
      <c r="FN66" s="1279"/>
      <c r="FO66" s="1279"/>
      <c r="FP66" s="1279"/>
      <c r="FQ66" s="1279"/>
      <c r="FR66" s="1349"/>
      <c r="FS66" s="1349"/>
    </row>
    <row r="67" spans="169:175" s="1204" customFormat="1" ht="19.5">
      <c r="FM67" s="1279"/>
      <c r="FN67" s="1279"/>
      <c r="FO67" s="1279"/>
      <c r="FP67" s="1279"/>
      <c r="FQ67" s="1279"/>
      <c r="FR67" s="1349"/>
      <c r="FS67" s="1349"/>
    </row>
    <row r="68" spans="169:175" s="1204" customFormat="1" ht="19.5">
      <c r="FM68" s="1279"/>
      <c r="FN68" s="1279"/>
      <c r="FO68" s="1279"/>
      <c r="FP68" s="1279"/>
      <c r="FQ68" s="1279"/>
      <c r="FR68" s="1349"/>
      <c r="FS68" s="1349"/>
    </row>
    <row r="69" spans="169:175" s="1204" customFormat="1" ht="19.5">
      <c r="FM69" s="1279"/>
      <c r="FN69" s="1279"/>
      <c r="FO69" s="1279"/>
      <c r="FP69" s="1279"/>
      <c r="FQ69" s="1279"/>
      <c r="FR69" s="1349"/>
      <c r="FS69" s="1349"/>
    </row>
    <row r="70" spans="169:175" s="1204" customFormat="1" ht="19.5">
      <c r="FM70" s="1279"/>
      <c r="FN70" s="1279"/>
      <c r="FO70" s="1279"/>
      <c r="FP70" s="1279"/>
      <c r="FQ70" s="1279"/>
      <c r="FR70" s="1349"/>
      <c r="FS70" s="1349"/>
    </row>
    <row r="71" spans="169:175" s="1204" customFormat="1" ht="19.5">
      <c r="FM71" s="1279"/>
      <c r="FN71" s="1279"/>
      <c r="FO71" s="1279"/>
      <c r="FP71" s="1279"/>
      <c r="FQ71" s="1279"/>
      <c r="FR71" s="1349"/>
      <c r="FS71" s="1349"/>
    </row>
    <row r="72" spans="169:175" s="1204" customFormat="1" ht="19.5">
      <c r="FM72" s="1279"/>
      <c r="FN72" s="1279"/>
      <c r="FO72" s="1279"/>
    </row>
    <row r="73" spans="169:175" s="1204" customFormat="1" ht="19.5">
      <c r="FM73" s="1279"/>
      <c r="FN73" s="1279"/>
      <c r="FO73" s="1279"/>
    </row>
    <row r="74" spans="169:175" s="1204" customFormat="1" ht="19.5">
      <c r="FM74" s="1279"/>
      <c r="FN74" s="1279"/>
      <c r="FO74" s="1279"/>
    </row>
    <row r="75" spans="169:175" s="1204" customFormat="1" ht="19.5">
      <c r="FM75" s="1279"/>
      <c r="FN75" s="1279"/>
      <c r="FO75" s="1279"/>
    </row>
    <row r="76" spans="169:175" s="1204" customFormat="1" ht="19.5">
      <c r="FM76" s="1279"/>
      <c r="FN76" s="1279"/>
      <c r="FO76" s="1279"/>
    </row>
    <row r="77" spans="169:175" s="1204" customFormat="1" ht="19.5">
      <c r="FM77" s="1279"/>
      <c r="FN77" s="1279"/>
      <c r="FO77" s="1279"/>
    </row>
    <row r="78" spans="169:175" s="1204" customFormat="1" ht="19.5">
      <c r="FM78" s="1279"/>
      <c r="FN78" s="1279"/>
      <c r="FO78" s="1279"/>
    </row>
    <row r="79" spans="169:175" s="1204" customFormat="1" ht="19.5">
      <c r="FM79" s="1279"/>
      <c r="FN79" s="1279"/>
      <c r="FO79" s="1279"/>
    </row>
    <row r="80" spans="169:175" s="1204" customFormat="1" ht="19.5">
      <c r="FM80" s="1279"/>
      <c r="FN80" s="1279"/>
      <c r="FO80" s="1279"/>
    </row>
    <row r="81" spans="2:274" ht="19.5">
      <c r="CT81" s="1204"/>
      <c r="CU81" s="1204"/>
      <c r="CV81" s="1204"/>
      <c r="CW81" s="1204"/>
      <c r="CX81" s="1204"/>
      <c r="CY81" s="1204"/>
      <c r="CZ81" s="1204"/>
      <c r="DA81" s="1204"/>
      <c r="DB81" s="1204"/>
      <c r="DC81" s="1204"/>
      <c r="DD81" s="1204"/>
      <c r="DE81" s="1204"/>
      <c r="DF81" s="1204"/>
      <c r="DG81" s="1204"/>
      <c r="DH81" s="1204"/>
      <c r="DI81" s="1204"/>
      <c r="DJ81" s="1204"/>
      <c r="DK81" s="1204"/>
      <c r="DL81" s="1204"/>
      <c r="DM81" s="1204"/>
      <c r="DN81" s="1204"/>
      <c r="DO81" s="1204"/>
      <c r="DP81" s="1204"/>
      <c r="DQ81" s="1204"/>
      <c r="DR81" s="1204"/>
      <c r="DS81" s="1204"/>
      <c r="DT81" s="1204"/>
      <c r="DU81" s="1204"/>
      <c r="DV81" s="1204"/>
      <c r="DW81" s="1204"/>
      <c r="DX81" s="1204"/>
      <c r="DY81" s="1204"/>
      <c r="DZ81" s="1204"/>
      <c r="EA81" s="1204"/>
      <c r="EB81" s="1204"/>
      <c r="EC81" s="1204"/>
      <c r="ED81" s="1204"/>
      <c r="EE81" s="1204"/>
      <c r="EF81" s="1204"/>
      <c r="EG81" s="1204"/>
      <c r="EH81" s="1204"/>
      <c r="EI81" s="1204"/>
      <c r="EJ81" s="1204"/>
      <c r="EK81" s="1204"/>
      <c r="EL81" s="1204"/>
      <c r="EM81" s="1204"/>
      <c r="EN81" s="1204"/>
      <c r="EO81" s="1204"/>
      <c r="EP81" s="1204"/>
      <c r="EQ81" s="1204"/>
      <c r="ER81" s="1204"/>
      <c r="ES81" s="1204"/>
      <c r="ET81" s="1204"/>
      <c r="EU81" s="1204"/>
      <c r="EV81" s="1204"/>
      <c r="EW81" s="1204"/>
      <c r="EX81" s="1204"/>
      <c r="EY81" s="1204"/>
      <c r="EZ81" s="1204"/>
      <c r="FA81" s="1204"/>
      <c r="FB81" s="1204"/>
      <c r="FC81" s="1204"/>
      <c r="FD81" s="1204"/>
      <c r="FE81" s="1204"/>
      <c r="FF81" s="1204"/>
      <c r="FG81" s="1204"/>
      <c r="FH81" s="1204"/>
      <c r="FI81" s="1204"/>
      <c r="FJ81" s="1204"/>
      <c r="FK81" s="1204"/>
      <c r="FL81" s="1204"/>
      <c r="FM81" s="1279"/>
      <c r="FN81" s="1279"/>
      <c r="FO81" s="1279"/>
      <c r="FP81" s="1204"/>
      <c r="FQ81" s="1204"/>
      <c r="FR81" s="1204"/>
      <c r="FS81" s="1204"/>
      <c r="FT81" s="1204"/>
      <c r="FU81" s="1204"/>
      <c r="FV81" s="1204"/>
      <c r="FW81" s="1204"/>
      <c r="FX81" s="1204"/>
      <c r="FY81" s="1204"/>
      <c r="FZ81" s="1204"/>
      <c r="GA81" s="1204"/>
      <c r="GB81" s="1204"/>
      <c r="GC81" s="1204"/>
      <c r="GD81" s="1204"/>
      <c r="GE81" s="1204"/>
      <c r="GF81" s="1204"/>
      <c r="GG81" s="1204"/>
      <c r="GH81" s="1204"/>
      <c r="GI81" s="1204"/>
      <c r="GJ81" s="1204"/>
      <c r="GK81" s="1204"/>
      <c r="GL81" s="1204"/>
      <c r="GM81" s="1204"/>
      <c r="GN81" s="1204"/>
      <c r="GO81" s="1204"/>
      <c r="GP81" s="1204"/>
      <c r="GQ81" s="1204"/>
      <c r="GR81" s="1204"/>
      <c r="GS81" s="1204"/>
      <c r="GT81" s="1204"/>
      <c r="GU81" s="1204"/>
      <c r="GV81" s="1204"/>
      <c r="GW81" s="1204"/>
      <c r="GX81" s="1204"/>
      <c r="GY81" s="1204"/>
      <c r="GZ81" s="1204"/>
      <c r="HA81" s="1204"/>
      <c r="HB81" s="1204"/>
      <c r="HC81" s="1204"/>
      <c r="HD81" s="1204"/>
      <c r="HE81" s="1204"/>
      <c r="HF81" s="1204"/>
      <c r="HG81" s="1204"/>
      <c r="HH81" s="1204"/>
      <c r="HI81" s="1204"/>
      <c r="HJ81" s="1204"/>
      <c r="HK81" s="1204"/>
      <c r="HL81" s="1204"/>
      <c r="HM81" s="1204"/>
      <c r="HN81" s="1204"/>
      <c r="HO81" s="1204"/>
      <c r="HP81" s="1204"/>
      <c r="HQ81" s="1204"/>
      <c r="HR81" s="1204"/>
      <c r="HS81" s="1204"/>
      <c r="HT81" s="1204"/>
      <c r="HU81" s="1204"/>
      <c r="HV81" s="1204"/>
      <c r="HW81" s="1204"/>
      <c r="HX81" s="1204"/>
      <c r="HY81" s="1204"/>
      <c r="HZ81" s="1204"/>
      <c r="IA81" s="1204"/>
      <c r="IB81" s="1204"/>
      <c r="IC81" s="1204"/>
      <c r="ID81" s="1204"/>
      <c r="IE81" s="1204"/>
      <c r="IF81" s="1204"/>
      <c r="IG81" s="1204"/>
      <c r="IH81" s="1204"/>
      <c r="II81" s="1204"/>
      <c r="IJ81" s="1204"/>
      <c r="IK81" s="1204"/>
      <c r="IL81" s="1204"/>
      <c r="IM81" s="1204"/>
      <c r="IN81" s="1204"/>
      <c r="IO81" s="1204"/>
      <c r="IP81" s="1204"/>
      <c r="IQ81" s="1204"/>
      <c r="IR81" s="1204"/>
      <c r="IS81" s="1204"/>
      <c r="IT81" s="1204"/>
      <c r="IU81" s="1204"/>
      <c r="IV81" s="1204"/>
      <c r="IW81" s="1204"/>
      <c r="IX81" s="1204"/>
      <c r="IY81" s="1204"/>
      <c r="IZ81" s="1204"/>
      <c r="JA81" s="1204"/>
      <c r="JB81" s="1204"/>
      <c r="JC81" s="1204"/>
      <c r="JD81" s="1204"/>
      <c r="JE81" s="1204"/>
      <c r="JF81" s="1204"/>
      <c r="JG81" s="1204"/>
      <c r="JH81" s="1204"/>
      <c r="JI81" s="1204"/>
      <c r="JJ81" s="1204"/>
      <c r="JK81" s="1204"/>
      <c r="JL81" s="1204"/>
      <c r="JM81" s="1204"/>
      <c r="JN81" s="1204"/>
    </row>
    <row r="82" spans="2:274" ht="19.5">
      <c r="CT82" s="1204"/>
      <c r="CU82" s="1204"/>
      <c r="CV82" s="1204"/>
      <c r="CW82" s="1204"/>
      <c r="CX82" s="1204"/>
      <c r="CY82" s="1204"/>
      <c r="CZ82" s="1204"/>
      <c r="DA82" s="1204"/>
      <c r="DB82" s="1204"/>
      <c r="DC82" s="1204"/>
      <c r="DD82" s="1204"/>
      <c r="DE82" s="1204"/>
      <c r="DF82" s="1204"/>
      <c r="DG82" s="1204"/>
      <c r="DH82" s="1204"/>
      <c r="DI82" s="1204"/>
      <c r="DJ82" s="1204"/>
      <c r="DK82" s="1204"/>
      <c r="DL82" s="1204"/>
      <c r="DM82" s="1204"/>
      <c r="DN82" s="1204"/>
      <c r="DO82" s="1204"/>
      <c r="DP82" s="1204"/>
      <c r="DQ82" s="1204"/>
      <c r="DR82" s="1204"/>
      <c r="DS82" s="1204"/>
      <c r="DT82" s="1204"/>
      <c r="DU82" s="1204"/>
      <c r="DV82" s="1204"/>
      <c r="DW82" s="1204"/>
      <c r="DX82" s="1204"/>
      <c r="DY82" s="1204"/>
      <c r="DZ82" s="1204"/>
      <c r="EA82" s="1204"/>
      <c r="EB82" s="1204"/>
      <c r="EC82" s="1204"/>
      <c r="ED82" s="1204"/>
      <c r="EE82" s="1204"/>
      <c r="EF82" s="1204"/>
      <c r="EG82" s="1204"/>
      <c r="EH82" s="1204"/>
      <c r="EI82" s="1204"/>
      <c r="EJ82" s="1204"/>
      <c r="EK82" s="1204"/>
      <c r="EL82" s="1204"/>
      <c r="EM82" s="1204"/>
      <c r="EN82" s="1204"/>
      <c r="EO82" s="1204"/>
      <c r="EP82" s="1204"/>
      <c r="EQ82" s="1204"/>
      <c r="ER82" s="1204"/>
      <c r="ES82" s="1204"/>
      <c r="ET82" s="1204"/>
      <c r="EU82" s="1204"/>
      <c r="EV82" s="1204"/>
      <c r="EW82" s="1204"/>
      <c r="EX82" s="1204"/>
      <c r="EY82" s="1204"/>
      <c r="EZ82" s="1204"/>
      <c r="FA82" s="1204"/>
      <c r="FB82" s="1204"/>
      <c r="FC82" s="1204"/>
      <c r="FD82" s="1204"/>
      <c r="FE82" s="1204"/>
      <c r="FF82" s="1204"/>
      <c r="FG82" s="1204"/>
      <c r="FH82" s="1204"/>
      <c r="FI82" s="1204"/>
      <c r="FJ82" s="1204"/>
      <c r="FK82" s="1204"/>
      <c r="FL82" s="1204"/>
      <c r="FM82" s="1279"/>
      <c r="FN82" s="1279"/>
      <c r="FO82" s="1279"/>
      <c r="FP82" s="1204"/>
      <c r="FQ82" s="1204"/>
      <c r="FR82" s="1204"/>
      <c r="FS82" s="1204"/>
      <c r="FT82" s="1204"/>
      <c r="FU82" s="1204"/>
      <c r="FV82" s="1204"/>
      <c r="FW82" s="1204"/>
      <c r="FX82" s="1204"/>
      <c r="FY82" s="1204"/>
      <c r="FZ82" s="1204"/>
      <c r="GA82" s="1204"/>
      <c r="GB82" s="1204"/>
      <c r="GC82" s="1204"/>
      <c r="GD82" s="1204"/>
      <c r="GE82" s="1204"/>
      <c r="GF82" s="1204"/>
      <c r="GG82" s="1204"/>
      <c r="GH82" s="1204"/>
      <c r="GI82" s="1204"/>
      <c r="GJ82" s="1204"/>
      <c r="GK82" s="1204"/>
      <c r="GL82" s="1204"/>
      <c r="GM82" s="1204"/>
      <c r="GN82" s="1204"/>
      <c r="GO82" s="1204"/>
      <c r="GP82" s="1204"/>
      <c r="GQ82" s="1204"/>
      <c r="GR82" s="1204"/>
      <c r="GS82" s="1204"/>
      <c r="GT82" s="1204"/>
      <c r="GU82" s="1204"/>
      <c r="GV82" s="1204"/>
      <c r="GW82" s="1204"/>
      <c r="GX82" s="1204"/>
      <c r="GY82" s="1204"/>
      <c r="GZ82" s="1204"/>
      <c r="HA82" s="1204"/>
      <c r="HB82" s="1204"/>
      <c r="HC82" s="1204"/>
      <c r="HD82" s="1204"/>
      <c r="HE82" s="1204"/>
      <c r="HF82" s="1204"/>
      <c r="HG82" s="1204"/>
      <c r="HH82" s="1204"/>
      <c r="HI82" s="1204"/>
      <c r="HJ82" s="1204"/>
      <c r="HK82" s="1204"/>
      <c r="HL82" s="1204"/>
      <c r="HM82" s="1204"/>
      <c r="HN82" s="1204"/>
      <c r="HO82" s="1204"/>
      <c r="HP82" s="1204"/>
      <c r="HQ82" s="1204"/>
      <c r="HR82" s="1204"/>
      <c r="HS82" s="1204"/>
      <c r="HT82" s="1204"/>
      <c r="HU82" s="1204"/>
      <c r="HV82" s="1204"/>
      <c r="HW82" s="1204"/>
      <c r="HX82" s="1204"/>
      <c r="HY82" s="1204"/>
      <c r="HZ82" s="1204"/>
      <c r="IA82" s="1204"/>
      <c r="IB82" s="1204"/>
      <c r="IC82" s="1204"/>
      <c r="ID82" s="1204"/>
      <c r="IE82" s="1204"/>
      <c r="IF82" s="1204"/>
      <c r="IG82" s="1204"/>
      <c r="IH82" s="1204"/>
      <c r="II82" s="1204"/>
      <c r="IJ82" s="1204"/>
      <c r="IK82" s="1204"/>
      <c r="IL82" s="1204"/>
      <c r="IM82" s="1204"/>
      <c r="IN82" s="1204"/>
      <c r="IO82" s="1204"/>
      <c r="IP82" s="1204"/>
      <c r="IQ82" s="1204"/>
      <c r="IR82" s="1204"/>
      <c r="IS82" s="1204"/>
      <c r="IT82" s="1204"/>
      <c r="IU82" s="1204"/>
      <c r="IV82" s="1204"/>
      <c r="IW82" s="1204"/>
      <c r="IX82" s="1204"/>
      <c r="IY82" s="1204"/>
      <c r="IZ82" s="1204"/>
      <c r="JA82" s="1204"/>
      <c r="JB82" s="1204"/>
      <c r="JC82" s="1204"/>
      <c r="JD82" s="1204"/>
      <c r="JE82" s="1204"/>
      <c r="JF82" s="1204"/>
      <c r="JG82" s="1204"/>
      <c r="JH82" s="1204"/>
      <c r="JI82" s="1204"/>
      <c r="JJ82" s="1204"/>
      <c r="JK82" s="1204"/>
      <c r="JL82" s="1204"/>
      <c r="JM82" s="1204"/>
      <c r="JN82" s="1204"/>
    </row>
    <row r="83" spans="2:274" ht="19.5">
      <c r="CT83" s="1204"/>
      <c r="CU83" s="1204"/>
      <c r="CV83" s="1204"/>
      <c r="CW83" s="1204"/>
      <c r="CX83" s="1204"/>
      <c r="CY83" s="1204"/>
      <c r="CZ83" s="1204"/>
      <c r="DA83" s="1204"/>
      <c r="DB83" s="1204"/>
      <c r="DC83" s="1204"/>
      <c r="DD83" s="1204"/>
      <c r="DE83" s="1204"/>
      <c r="DF83" s="1204"/>
      <c r="DG83" s="1204"/>
      <c r="DH83" s="1204"/>
      <c r="DI83" s="1204"/>
      <c r="DJ83" s="1204"/>
      <c r="DK83" s="1204"/>
      <c r="DL83" s="1204"/>
      <c r="DM83" s="1204"/>
      <c r="DN83" s="1204"/>
      <c r="DO83" s="1204"/>
      <c r="DP83" s="1204"/>
      <c r="DQ83" s="1204"/>
      <c r="DR83" s="1204"/>
      <c r="DS83" s="1204"/>
      <c r="DT83" s="1204"/>
      <c r="DU83" s="1204"/>
      <c r="DV83" s="1204"/>
      <c r="DW83" s="1204"/>
      <c r="DX83" s="1204"/>
      <c r="DY83" s="1204"/>
      <c r="DZ83" s="1204"/>
      <c r="EA83" s="1204"/>
      <c r="EB83" s="1204"/>
      <c r="EC83" s="1204"/>
      <c r="ED83" s="1204"/>
      <c r="EE83" s="1204"/>
      <c r="EF83" s="1204"/>
      <c r="EG83" s="1204"/>
      <c r="EH83" s="1204"/>
      <c r="EI83" s="1204"/>
      <c r="EJ83" s="1204"/>
      <c r="EK83" s="1204"/>
      <c r="EL83" s="1204"/>
      <c r="EM83" s="1204"/>
      <c r="EN83" s="1204"/>
      <c r="EO83" s="1204"/>
      <c r="EP83" s="1204"/>
      <c r="EQ83" s="1204"/>
      <c r="ER83" s="1204"/>
      <c r="ES83" s="1204"/>
      <c r="ET83" s="1204"/>
      <c r="EU83" s="1204"/>
      <c r="EV83" s="1204"/>
      <c r="EW83" s="1204"/>
      <c r="EX83" s="1204"/>
      <c r="EY83" s="1204"/>
      <c r="EZ83" s="1204"/>
      <c r="FA83" s="1204"/>
      <c r="FB83" s="1204"/>
      <c r="FC83" s="1204"/>
      <c r="FD83" s="1204"/>
      <c r="FE83" s="1204"/>
      <c r="FF83" s="1204"/>
      <c r="FG83" s="1204"/>
      <c r="FH83" s="1204"/>
      <c r="FI83" s="1204"/>
      <c r="FJ83" s="1204"/>
      <c r="FK83" s="1204"/>
      <c r="FL83" s="1204"/>
      <c r="FM83" s="1279"/>
      <c r="FN83" s="1279"/>
      <c r="FO83" s="1279"/>
      <c r="FP83" s="1204"/>
      <c r="FQ83" s="1204"/>
      <c r="FR83" s="1204"/>
      <c r="FS83" s="1204"/>
      <c r="FT83" s="1204"/>
      <c r="FU83" s="1204"/>
      <c r="FV83" s="1204"/>
      <c r="FW83" s="1204"/>
      <c r="FX83" s="1204"/>
      <c r="FY83" s="1204"/>
      <c r="FZ83" s="1204"/>
      <c r="GA83" s="1204"/>
      <c r="GB83" s="1204"/>
      <c r="GC83" s="1204"/>
      <c r="GD83" s="1204"/>
      <c r="GE83" s="1204"/>
      <c r="GF83" s="1204"/>
      <c r="GG83" s="1204"/>
      <c r="GH83" s="1204"/>
      <c r="GI83" s="1204"/>
      <c r="GJ83" s="1204"/>
      <c r="GK83" s="1204"/>
      <c r="GL83" s="1204"/>
      <c r="GM83" s="1204"/>
      <c r="GN83" s="1204"/>
      <c r="GO83" s="1204"/>
      <c r="GP83" s="1204"/>
      <c r="GQ83" s="1204"/>
      <c r="GR83" s="1204"/>
      <c r="GS83" s="1204"/>
      <c r="GT83" s="1204"/>
      <c r="GU83" s="1204"/>
      <c r="GV83" s="1204"/>
      <c r="GW83" s="1204"/>
      <c r="GX83" s="1204"/>
      <c r="GY83" s="1204"/>
      <c r="GZ83" s="1204"/>
      <c r="HA83" s="1204"/>
      <c r="HB83" s="1204"/>
      <c r="HC83" s="1204"/>
      <c r="HD83" s="1204"/>
      <c r="HE83" s="1204"/>
      <c r="HF83" s="1204"/>
      <c r="HG83" s="1204"/>
      <c r="HH83" s="1204"/>
      <c r="HI83" s="1204"/>
      <c r="HJ83" s="1204"/>
      <c r="HK83" s="1204"/>
      <c r="HL83" s="1204"/>
      <c r="HM83" s="1204"/>
      <c r="HN83" s="1204"/>
      <c r="HO83" s="1204"/>
      <c r="HP83" s="1204"/>
      <c r="HQ83" s="1204"/>
      <c r="HR83" s="1204"/>
      <c r="HS83" s="1204"/>
      <c r="HT83" s="1204"/>
      <c r="HU83" s="1204"/>
      <c r="HV83" s="1204"/>
      <c r="HW83" s="1204"/>
      <c r="HX83" s="1204"/>
      <c r="HY83" s="1204"/>
      <c r="HZ83" s="1204"/>
      <c r="IA83" s="1204"/>
      <c r="IB83" s="1204"/>
      <c r="IC83" s="1204"/>
      <c r="ID83" s="1204"/>
      <c r="IE83" s="1204"/>
      <c r="IF83" s="1204"/>
      <c r="IG83" s="1204"/>
      <c r="IH83" s="1204"/>
      <c r="II83" s="1204"/>
      <c r="IJ83" s="1204"/>
      <c r="IK83" s="1204"/>
      <c r="IL83" s="1204"/>
      <c r="IM83" s="1204"/>
      <c r="IN83" s="1204"/>
      <c r="IO83" s="1204"/>
      <c r="IP83" s="1204"/>
      <c r="IQ83" s="1204"/>
      <c r="IR83" s="1204"/>
      <c r="IS83" s="1204"/>
      <c r="IT83" s="1204"/>
      <c r="IU83" s="1204"/>
      <c r="IV83" s="1204"/>
      <c r="IW83" s="1204"/>
      <c r="IX83" s="1204"/>
      <c r="IY83" s="1204"/>
      <c r="IZ83" s="1204"/>
      <c r="JA83" s="1204"/>
      <c r="JB83" s="1204"/>
      <c r="JC83" s="1204"/>
      <c r="JD83" s="1204"/>
      <c r="JE83" s="1204"/>
      <c r="JF83" s="1204"/>
      <c r="JG83" s="1204"/>
      <c r="JH83" s="1204"/>
      <c r="JI83" s="1204"/>
      <c r="JJ83" s="1204"/>
      <c r="JK83" s="1204"/>
      <c r="JL83" s="1204"/>
      <c r="JM83" s="1204"/>
      <c r="JN83" s="1204"/>
    </row>
    <row r="84" spans="2:274" ht="19.5">
      <c r="CT84" s="1204"/>
      <c r="CU84" s="1204"/>
      <c r="CV84" s="1204"/>
      <c r="CW84" s="1204"/>
      <c r="CX84" s="1204"/>
      <c r="CY84" s="1204"/>
      <c r="CZ84" s="1204"/>
      <c r="DA84" s="1204"/>
      <c r="DB84" s="1204"/>
      <c r="DC84" s="1204"/>
      <c r="DD84" s="1204"/>
      <c r="DE84" s="1204"/>
      <c r="DF84" s="1204"/>
      <c r="DG84" s="1204"/>
      <c r="DH84" s="1204"/>
      <c r="DI84" s="1204"/>
      <c r="DJ84" s="1204"/>
      <c r="DK84" s="1204"/>
      <c r="DL84" s="1204"/>
      <c r="DM84" s="1204"/>
      <c r="DN84" s="1204"/>
      <c r="DO84" s="1204"/>
      <c r="DP84" s="1204"/>
      <c r="DQ84" s="1204"/>
      <c r="DR84" s="1204"/>
      <c r="DS84" s="1204"/>
      <c r="DT84" s="1204"/>
      <c r="DU84" s="1204"/>
      <c r="DV84" s="1204"/>
      <c r="DW84" s="1204"/>
      <c r="DX84" s="1204"/>
      <c r="DY84" s="1204"/>
      <c r="DZ84" s="1204"/>
      <c r="EA84" s="1204"/>
      <c r="EB84" s="1204"/>
      <c r="EC84" s="1204"/>
      <c r="ED84" s="1204"/>
      <c r="EE84" s="1204"/>
      <c r="EF84" s="1204"/>
      <c r="EG84" s="1204"/>
      <c r="EH84" s="1204"/>
      <c r="EI84" s="1204"/>
      <c r="EJ84" s="1204"/>
      <c r="EK84" s="1204"/>
      <c r="EL84" s="1204"/>
      <c r="EM84" s="1204"/>
      <c r="EN84" s="1204"/>
      <c r="EO84" s="1204"/>
      <c r="EP84" s="1204"/>
      <c r="EQ84" s="1204"/>
      <c r="ER84" s="1204"/>
      <c r="ES84" s="1204"/>
      <c r="ET84" s="1204"/>
      <c r="EU84" s="1204"/>
      <c r="EV84" s="1204"/>
      <c r="EW84" s="1204"/>
      <c r="EX84" s="1204"/>
      <c r="EY84" s="1204"/>
      <c r="EZ84" s="1204"/>
      <c r="FA84" s="1204"/>
      <c r="FB84" s="1204"/>
      <c r="FC84" s="1204"/>
      <c r="FD84" s="1204"/>
      <c r="FE84" s="1204"/>
      <c r="FF84" s="1204"/>
      <c r="FG84" s="1204"/>
      <c r="FH84" s="1204"/>
      <c r="FI84" s="1204"/>
      <c r="FJ84" s="1204"/>
      <c r="FK84" s="1204"/>
      <c r="FL84" s="1204"/>
      <c r="FM84" s="1279"/>
      <c r="FN84" s="1279"/>
      <c r="FO84" s="1279"/>
      <c r="FP84" s="1204"/>
      <c r="FQ84" s="1204"/>
      <c r="FR84" s="1204"/>
      <c r="FS84" s="1204"/>
      <c r="FT84" s="1204"/>
      <c r="FU84" s="1204"/>
      <c r="FV84" s="1204"/>
      <c r="FW84" s="1204"/>
      <c r="FX84" s="1204"/>
      <c r="FY84" s="1204"/>
      <c r="FZ84" s="1204"/>
      <c r="GA84" s="1204"/>
      <c r="GB84" s="1204"/>
      <c r="GC84" s="1204"/>
      <c r="GD84" s="1204"/>
      <c r="GE84" s="1204"/>
      <c r="GF84" s="1204"/>
      <c r="GG84" s="1204"/>
      <c r="GH84" s="1204"/>
      <c r="GI84" s="1204"/>
      <c r="GJ84" s="1204"/>
      <c r="GK84" s="1204"/>
      <c r="GL84" s="1204"/>
      <c r="GM84" s="1204"/>
      <c r="GN84" s="1204"/>
      <c r="GO84" s="1204"/>
      <c r="GP84" s="1204"/>
      <c r="GQ84" s="1204"/>
      <c r="GR84" s="1204"/>
      <c r="GS84" s="1204"/>
      <c r="GT84" s="1204"/>
      <c r="GU84" s="1204"/>
      <c r="GV84" s="1204"/>
      <c r="GW84" s="1204"/>
      <c r="GX84" s="1204"/>
      <c r="GY84" s="1204"/>
      <c r="GZ84" s="1204"/>
      <c r="HA84" s="1204"/>
      <c r="HB84" s="1204"/>
      <c r="HC84" s="1204"/>
      <c r="HD84" s="1204"/>
      <c r="HE84" s="1204"/>
      <c r="HF84" s="1204"/>
      <c r="HG84" s="1204"/>
      <c r="HH84" s="1204"/>
      <c r="HI84" s="1204"/>
      <c r="HJ84" s="1204"/>
      <c r="HK84" s="1204"/>
      <c r="HL84" s="1204"/>
      <c r="HM84" s="1204"/>
      <c r="HN84" s="1204"/>
      <c r="HO84" s="1204"/>
      <c r="HP84" s="1204"/>
      <c r="HQ84" s="1204"/>
      <c r="HR84" s="1204"/>
      <c r="HS84" s="1204"/>
      <c r="HT84" s="1204"/>
      <c r="HU84" s="1204"/>
      <c r="HV84" s="1204"/>
      <c r="HW84" s="1204"/>
      <c r="HX84" s="1204"/>
      <c r="HY84" s="1204"/>
      <c r="HZ84" s="1204"/>
      <c r="IA84" s="1204"/>
      <c r="IB84" s="1204"/>
      <c r="IC84" s="1204"/>
      <c r="ID84" s="1204"/>
      <c r="IE84" s="1204"/>
      <c r="IF84" s="1204"/>
      <c r="IG84" s="1204"/>
      <c r="IH84" s="1204"/>
      <c r="II84" s="1204"/>
      <c r="IJ84" s="1204"/>
      <c r="IK84" s="1204"/>
      <c r="IL84" s="1204"/>
      <c r="IM84" s="1204"/>
      <c r="IN84" s="1204"/>
      <c r="IO84" s="1204"/>
      <c r="IP84" s="1204"/>
      <c r="IQ84" s="1204"/>
      <c r="IR84" s="1204"/>
      <c r="IS84" s="1204"/>
      <c r="IT84" s="1204"/>
      <c r="IU84" s="1204"/>
      <c r="IV84" s="1204"/>
      <c r="IW84" s="1204"/>
      <c r="IX84" s="1204"/>
      <c r="IY84" s="1204"/>
      <c r="IZ84" s="1204"/>
      <c r="JA84" s="1204"/>
      <c r="JB84" s="1204"/>
      <c r="JC84" s="1204"/>
      <c r="JD84" s="1204"/>
      <c r="JE84" s="1204"/>
      <c r="JF84" s="1204"/>
      <c r="JG84" s="1204"/>
      <c r="JH84" s="1204"/>
      <c r="JI84" s="1204"/>
      <c r="JJ84" s="1204"/>
      <c r="JK84" s="1204"/>
      <c r="JL84" s="1204"/>
      <c r="JM84" s="1204"/>
      <c r="JN84" s="1204"/>
    </row>
    <row r="85" spans="2:274" ht="6" customHeight="1">
      <c r="CT85" s="1204"/>
      <c r="CU85" s="1204"/>
      <c r="CV85" s="1204"/>
      <c r="CW85" s="1204"/>
      <c r="CX85" s="1204"/>
      <c r="CY85" s="1204"/>
      <c r="CZ85" s="1204"/>
      <c r="DA85" s="1204"/>
      <c r="DB85" s="1204"/>
      <c r="DC85" s="1204"/>
      <c r="DD85" s="1204"/>
      <c r="DE85" s="1204"/>
      <c r="DF85" s="1204"/>
      <c r="DG85" s="1204"/>
      <c r="DH85" s="1204"/>
      <c r="DI85" s="1204"/>
      <c r="DJ85" s="1204"/>
      <c r="DK85" s="1204"/>
      <c r="DL85" s="1204"/>
      <c r="DM85" s="1204"/>
      <c r="DN85" s="1204"/>
      <c r="DO85" s="1204"/>
      <c r="DP85" s="1204"/>
      <c r="DQ85" s="1204"/>
      <c r="DR85" s="1204"/>
      <c r="DS85" s="1204"/>
      <c r="DT85" s="1204"/>
      <c r="DU85" s="1204"/>
      <c r="DV85" s="1204"/>
      <c r="DW85" s="1204"/>
      <c r="DX85" s="1204"/>
      <c r="DY85" s="1204"/>
      <c r="DZ85" s="1204"/>
      <c r="EA85" s="1204"/>
      <c r="EB85" s="1204"/>
      <c r="EC85" s="1204"/>
      <c r="ED85" s="1204"/>
      <c r="EE85" s="1204"/>
      <c r="EF85" s="1204"/>
      <c r="EG85" s="1204"/>
      <c r="EH85" s="1204"/>
      <c r="EI85" s="1204"/>
      <c r="EJ85" s="1204"/>
      <c r="EK85" s="1204"/>
      <c r="EL85" s="1204"/>
      <c r="EM85" s="1204"/>
      <c r="EN85" s="1204"/>
      <c r="EO85" s="1204"/>
      <c r="EP85" s="1204"/>
      <c r="EQ85" s="1204"/>
      <c r="ER85" s="1204"/>
      <c r="ES85" s="1204"/>
      <c r="ET85" s="1204"/>
      <c r="EU85" s="1204"/>
      <c r="EV85" s="1204"/>
      <c r="EW85" s="1204"/>
      <c r="EX85" s="1204"/>
      <c r="EY85" s="1204"/>
      <c r="EZ85" s="1204"/>
      <c r="FA85" s="1204"/>
      <c r="FB85" s="1204"/>
      <c r="FC85" s="1204"/>
      <c r="FD85" s="1204"/>
      <c r="FE85" s="1204"/>
      <c r="FF85" s="1204"/>
      <c r="FG85" s="1204"/>
      <c r="FH85" s="1204"/>
      <c r="FI85" s="1204"/>
      <c r="FJ85" s="1204"/>
      <c r="FK85" s="1204"/>
      <c r="FL85" s="1204"/>
      <c r="FM85" s="1279"/>
      <c r="FN85" s="1279"/>
      <c r="FO85" s="1279"/>
      <c r="FP85" s="1204"/>
      <c r="FQ85" s="1204"/>
      <c r="FR85" s="1204"/>
      <c r="FS85" s="1204"/>
      <c r="FT85" s="1204"/>
      <c r="FU85" s="1204"/>
      <c r="FV85" s="1204"/>
      <c r="FW85" s="1204"/>
      <c r="FX85" s="1204"/>
      <c r="FY85" s="1204"/>
      <c r="FZ85" s="1204"/>
      <c r="GA85" s="1204"/>
      <c r="GB85" s="1204"/>
      <c r="GC85" s="1204"/>
      <c r="GD85" s="1204"/>
      <c r="GE85" s="1204"/>
      <c r="GF85" s="1204"/>
      <c r="GG85" s="1204"/>
      <c r="GH85" s="1204"/>
      <c r="GI85" s="1204"/>
      <c r="GJ85" s="1204"/>
      <c r="GK85" s="1204"/>
      <c r="GL85" s="1204"/>
      <c r="GM85" s="1204"/>
      <c r="GN85" s="1204"/>
      <c r="GO85" s="1204"/>
      <c r="GP85" s="1204"/>
      <c r="GQ85" s="1204"/>
      <c r="GR85" s="1204"/>
      <c r="GS85" s="1204"/>
      <c r="GT85" s="1204"/>
      <c r="GU85" s="1204"/>
      <c r="GV85" s="1204"/>
      <c r="GW85" s="1204"/>
      <c r="GX85" s="1204"/>
      <c r="GY85" s="1204"/>
      <c r="GZ85" s="1204"/>
      <c r="HA85" s="1204"/>
      <c r="HB85" s="1204"/>
      <c r="HC85" s="1204"/>
      <c r="HD85" s="1204"/>
      <c r="HE85" s="1204"/>
      <c r="HF85" s="1204"/>
      <c r="HG85" s="1204"/>
      <c r="HH85" s="1204"/>
      <c r="HI85" s="1204"/>
      <c r="HJ85" s="1204"/>
      <c r="HK85" s="1204"/>
      <c r="HL85" s="1204"/>
      <c r="HM85" s="1204"/>
      <c r="HN85" s="1204"/>
      <c r="HO85" s="1204"/>
      <c r="HP85" s="1204"/>
      <c r="HQ85" s="1204"/>
      <c r="HR85" s="1204"/>
      <c r="HS85" s="1204"/>
      <c r="HT85" s="1204"/>
      <c r="HU85" s="1204"/>
      <c r="HV85" s="1204"/>
      <c r="HW85" s="1204"/>
      <c r="HX85" s="1204"/>
      <c r="HY85" s="1204"/>
      <c r="HZ85" s="1204"/>
      <c r="IA85" s="1204"/>
      <c r="IB85" s="1204"/>
      <c r="IC85" s="1204"/>
      <c r="ID85" s="1204"/>
      <c r="IE85" s="1204"/>
      <c r="IF85" s="1204"/>
      <c r="IG85" s="1204"/>
      <c r="IH85" s="1204"/>
      <c r="II85" s="1204"/>
      <c r="IJ85" s="1204"/>
      <c r="IK85" s="1204"/>
      <c r="IL85" s="1204"/>
      <c r="IM85" s="1204"/>
      <c r="IN85" s="1204"/>
      <c r="IO85" s="1204"/>
      <c r="IP85" s="1204"/>
      <c r="IQ85" s="1204"/>
      <c r="IR85" s="1204"/>
      <c r="IS85" s="1204"/>
      <c r="IT85" s="1204"/>
      <c r="IU85" s="1204"/>
      <c r="IV85" s="1204"/>
      <c r="IW85" s="1204"/>
      <c r="IX85" s="1204"/>
      <c r="IY85" s="1204"/>
      <c r="IZ85" s="1204"/>
      <c r="JA85" s="1204"/>
      <c r="JB85" s="1204"/>
      <c r="JC85" s="1204"/>
      <c r="JD85" s="1204"/>
      <c r="JE85" s="1204"/>
      <c r="JF85" s="1204"/>
      <c r="JG85" s="1204"/>
      <c r="JH85" s="1204"/>
      <c r="JI85" s="1204"/>
      <c r="JJ85" s="1204"/>
      <c r="JK85" s="1204"/>
      <c r="JL85" s="1204"/>
      <c r="JM85" s="1204"/>
      <c r="JN85" s="1204"/>
    </row>
    <row r="86" spans="2:274" ht="19.5">
      <c r="B86" s="3036" t="s">
        <v>1551</v>
      </c>
      <c r="CT86" s="1204"/>
      <c r="CU86" s="1204"/>
      <c r="CV86" s="1204"/>
      <c r="CW86" s="1204"/>
      <c r="CX86" s="1204"/>
      <c r="CY86" s="1204"/>
      <c r="CZ86" s="1204"/>
      <c r="DA86" s="1204"/>
      <c r="DB86" s="1204"/>
      <c r="DC86" s="1204"/>
      <c r="DD86" s="1204"/>
      <c r="DE86" s="1204"/>
      <c r="DF86" s="1204"/>
      <c r="DG86" s="1204"/>
      <c r="DH86" s="1204"/>
      <c r="DI86" s="1204"/>
      <c r="DJ86" s="1204"/>
      <c r="DK86" s="1204"/>
      <c r="DL86" s="1204"/>
      <c r="DM86" s="1204"/>
      <c r="DN86" s="1204"/>
      <c r="DO86" s="1204"/>
      <c r="DP86" s="1204"/>
      <c r="DQ86" s="1204"/>
      <c r="DR86" s="1204"/>
      <c r="DS86" s="1204"/>
      <c r="DT86" s="1204"/>
      <c r="DU86" s="1204"/>
      <c r="DV86" s="1204"/>
      <c r="DW86" s="1204"/>
      <c r="DX86" s="1204"/>
      <c r="DY86" s="1204"/>
      <c r="DZ86" s="1204"/>
      <c r="EA86" s="1204"/>
      <c r="EB86" s="1204"/>
      <c r="EC86" s="1204"/>
      <c r="ED86" s="1204"/>
      <c r="EE86" s="1204"/>
      <c r="EF86" s="1204"/>
      <c r="EG86" s="1204"/>
      <c r="EH86" s="1204"/>
      <c r="EI86" s="1204"/>
      <c r="EJ86" s="1204"/>
      <c r="EK86" s="1204"/>
      <c r="EL86" s="1204"/>
      <c r="EM86" s="1204"/>
      <c r="EN86" s="1204"/>
      <c r="EO86" s="1204"/>
      <c r="EP86" s="1204"/>
      <c r="EQ86" s="1204"/>
      <c r="ER86" s="1204"/>
      <c r="ES86" s="1204"/>
      <c r="ET86" s="1204"/>
      <c r="EU86" s="1204"/>
      <c r="EV86" s="1204"/>
      <c r="EW86" s="1204"/>
      <c r="EX86" s="1204"/>
      <c r="EY86" s="1204"/>
      <c r="EZ86" s="1204"/>
      <c r="FA86" s="1204"/>
      <c r="FB86" s="1204"/>
      <c r="FC86" s="1204"/>
      <c r="FD86" s="1204"/>
      <c r="FE86" s="1204"/>
      <c r="FF86" s="1204"/>
      <c r="FG86" s="1204"/>
      <c r="FH86" s="1204"/>
      <c r="FI86" s="1204"/>
      <c r="FJ86" s="1204"/>
      <c r="FK86" s="1204"/>
      <c r="FL86" s="1204"/>
      <c r="FM86" s="1279"/>
      <c r="FN86" s="1279"/>
      <c r="FO86" s="1279"/>
      <c r="FP86" s="1204"/>
      <c r="FQ86" s="1204"/>
      <c r="FR86" s="1204"/>
      <c r="FS86" s="1204"/>
      <c r="FT86" s="1204"/>
      <c r="FU86" s="1204"/>
      <c r="FV86" s="1204"/>
      <c r="FW86" s="1204"/>
      <c r="FX86" s="1204"/>
      <c r="FY86" s="1204"/>
      <c r="FZ86" s="1204"/>
      <c r="GA86" s="1204"/>
      <c r="GB86" s="1204"/>
      <c r="GC86" s="1204"/>
      <c r="GD86" s="1204"/>
      <c r="GE86" s="1204"/>
      <c r="GF86" s="1204"/>
      <c r="GG86" s="1204"/>
      <c r="GH86" s="1204"/>
      <c r="GI86" s="1204"/>
      <c r="GJ86" s="1204"/>
      <c r="GK86" s="1204"/>
      <c r="GL86" s="1204"/>
      <c r="GM86" s="1204"/>
      <c r="GN86" s="1204"/>
      <c r="GO86" s="1204"/>
      <c r="GP86" s="1204"/>
      <c r="GQ86" s="1204"/>
      <c r="GR86" s="1204"/>
      <c r="GS86" s="1204"/>
      <c r="GT86" s="1204"/>
      <c r="GU86" s="1204"/>
      <c r="GV86" s="1204"/>
      <c r="GW86" s="1204"/>
      <c r="GX86" s="1204"/>
      <c r="GY86" s="1204"/>
      <c r="GZ86" s="1204"/>
      <c r="HA86" s="1204"/>
      <c r="HB86" s="1204"/>
      <c r="HC86" s="1204"/>
      <c r="HD86" s="1204"/>
      <c r="HE86" s="1204"/>
      <c r="HF86" s="1204"/>
      <c r="HG86" s="1204"/>
      <c r="HH86" s="1204"/>
      <c r="HI86" s="1204"/>
      <c r="HJ86" s="1204"/>
      <c r="HK86" s="1204"/>
      <c r="HL86" s="1204"/>
      <c r="HM86" s="1204"/>
      <c r="HN86" s="1204"/>
      <c r="HO86" s="1204"/>
      <c r="HP86" s="1204"/>
      <c r="HQ86" s="1204"/>
      <c r="HR86" s="1204"/>
      <c r="HS86" s="1204"/>
      <c r="HT86" s="1204"/>
      <c r="HU86" s="1204"/>
      <c r="HV86" s="1204"/>
      <c r="HW86" s="1204"/>
      <c r="HX86" s="1204"/>
      <c r="HY86" s="1204"/>
      <c r="HZ86" s="1204"/>
      <c r="IA86" s="1204"/>
      <c r="IB86" s="1204"/>
      <c r="IC86" s="1204"/>
      <c r="ID86" s="1204"/>
      <c r="IE86" s="1204"/>
      <c r="IF86" s="1204"/>
      <c r="IG86" s="1204"/>
      <c r="IH86" s="1204"/>
      <c r="II86" s="1204"/>
      <c r="IJ86" s="1204"/>
      <c r="IK86" s="1204"/>
      <c r="IL86" s="1204"/>
      <c r="IM86" s="1204"/>
      <c r="IN86" s="1204"/>
      <c r="IO86" s="1204"/>
      <c r="IP86" s="1204"/>
      <c r="IQ86" s="1204"/>
      <c r="IR86" s="1204"/>
      <c r="IS86" s="1204"/>
      <c r="IT86" s="1204"/>
      <c r="IU86" s="1204"/>
      <c r="IV86" s="1204"/>
      <c r="IW86" s="1204"/>
      <c r="IX86" s="1204"/>
      <c r="IY86" s="1204"/>
      <c r="IZ86" s="1204"/>
      <c r="JA86" s="1204"/>
      <c r="JB86" s="1204"/>
      <c r="JC86" s="1204"/>
      <c r="JD86" s="1204"/>
      <c r="JE86" s="1204"/>
      <c r="JF86" s="1204"/>
      <c r="JG86" s="1204"/>
      <c r="JH86" s="1204"/>
      <c r="JI86" s="1204"/>
      <c r="JJ86" s="1204"/>
      <c r="JK86" s="1204"/>
      <c r="JL86" s="1204"/>
      <c r="JM86" s="1204"/>
      <c r="JN86" s="1204"/>
    </row>
    <row r="87" spans="2:274" ht="19.5">
      <c r="CT87" s="1204"/>
      <c r="CU87" s="1204"/>
      <c r="CV87" s="1204"/>
      <c r="CW87" s="1204"/>
      <c r="CX87" s="1204"/>
      <c r="CY87" s="1204"/>
      <c r="CZ87" s="1204"/>
      <c r="DA87" s="1204"/>
      <c r="DB87" s="1204"/>
      <c r="DC87" s="1204"/>
      <c r="DD87" s="1204"/>
      <c r="DE87" s="1204"/>
      <c r="DF87" s="1204"/>
      <c r="DG87" s="1204"/>
      <c r="DH87" s="1204"/>
      <c r="DI87" s="1204"/>
      <c r="DJ87" s="1204"/>
      <c r="DK87" s="1204"/>
      <c r="DL87" s="1204"/>
      <c r="DM87" s="1204"/>
      <c r="DN87" s="1204"/>
      <c r="DO87" s="1204"/>
      <c r="DP87" s="1204"/>
      <c r="DQ87" s="1204"/>
      <c r="DR87" s="1204"/>
      <c r="DS87" s="1204"/>
      <c r="DT87" s="1204"/>
      <c r="DU87" s="1204"/>
      <c r="DV87" s="1204"/>
      <c r="DW87" s="1204"/>
      <c r="DX87" s="1204"/>
      <c r="DY87" s="1204"/>
      <c r="DZ87" s="1204"/>
      <c r="EA87" s="1204"/>
      <c r="EB87" s="1204"/>
      <c r="EC87" s="1204"/>
      <c r="ED87" s="1204"/>
      <c r="EE87" s="1204"/>
      <c r="EF87" s="1204"/>
      <c r="EG87" s="1204"/>
      <c r="EH87" s="1204"/>
      <c r="EI87" s="1204"/>
      <c r="EJ87" s="1204"/>
      <c r="EK87" s="1204"/>
      <c r="EL87" s="1204"/>
      <c r="EM87" s="1204"/>
      <c r="EN87" s="1204"/>
      <c r="EO87" s="1204"/>
      <c r="EP87" s="1204"/>
      <c r="EQ87" s="1204"/>
      <c r="ER87" s="1204"/>
      <c r="ES87" s="1204"/>
      <c r="ET87" s="1204"/>
      <c r="EU87" s="1204"/>
      <c r="EV87" s="1204"/>
      <c r="EW87" s="1204"/>
      <c r="EX87" s="1204"/>
      <c r="EY87" s="1204"/>
      <c r="EZ87" s="1204"/>
      <c r="FA87" s="1204"/>
      <c r="FB87" s="1204"/>
      <c r="FC87" s="1204"/>
      <c r="FD87" s="1204"/>
      <c r="FE87" s="1204"/>
      <c r="FF87" s="1204"/>
      <c r="FG87" s="1204"/>
      <c r="FH87" s="1204"/>
      <c r="FI87" s="1204"/>
      <c r="FJ87" s="1204"/>
      <c r="FK87" s="1204"/>
      <c r="FL87" s="1204"/>
      <c r="FM87" s="1279"/>
      <c r="FN87" s="1279"/>
      <c r="FO87" s="1279"/>
      <c r="FP87" s="1204"/>
      <c r="FQ87" s="1204"/>
      <c r="FR87" s="1204"/>
      <c r="FS87" s="1204"/>
      <c r="FT87" s="1204"/>
      <c r="FU87" s="1204"/>
      <c r="FV87" s="1204"/>
      <c r="FW87" s="1204"/>
      <c r="FX87" s="1204"/>
      <c r="FY87" s="1204"/>
      <c r="FZ87" s="1204"/>
      <c r="GA87" s="1204"/>
      <c r="GB87" s="1204"/>
      <c r="GC87" s="1204"/>
      <c r="GD87" s="1204"/>
      <c r="GE87" s="1204"/>
      <c r="GF87" s="1204"/>
      <c r="GG87" s="1204"/>
      <c r="GH87" s="1204"/>
      <c r="GI87" s="1204"/>
      <c r="GJ87" s="1204"/>
      <c r="GK87" s="1204"/>
      <c r="GL87" s="1204"/>
      <c r="GM87" s="1204"/>
      <c r="GN87" s="1204"/>
      <c r="GO87" s="1204"/>
      <c r="GP87" s="1204"/>
      <c r="GQ87" s="1204"/>
      <c r="GR87" s="1204"/>
      <c r="GS87" s="1204"/>
      <c r="GT87" s="1204"/>
      <c r="GU87" s="1204"/>
      <c r="GV87" s="1204"/>
      <c r="GW87" s="1204"/>
      <c r="GX87" s="1204"/>
      <c r="GY87" s="1204"/>
      <c r="GZ87" s="1204"/>
      <c r="HA87" s="1204"/>
      <c r="HB87" s="1204"/>
      <c r="HC87" s="1204"/>
      <c r="HD87" s="1204"/>
      <c r="HE87" s="1204"/>
      <c r="HF87" s="1204"/>
      <c r="HG87" s="1204"/>
      <c r="HH87" s="1204"/>
      <c r="HI87" s="1204"/>
      <c r="HJ87" s="1204"/>
      <c r="HK87" s="1204"/>
      <c r="HL87" s="1204"/>
      <c r="HM87" s="1204"/>
      <c r="HN87" s="1204"/>
      <c r="HO87" s="1204"/>
      <c r="HP87" s="1204"/>
      <c r="HQ87" s="1204"/>
      <c r="HR87" s="1204"/>
      <c r="HS87" s="1204"/>
      <c r="HT87" s="1204"/>
      <c r="HU87" s="1204"/>
      <c r="HV87" s="1204"/>
      <c r="HW87" s="1204"/>
      <c r="HX87" s="1204"/>
      <c r="HY87" s="1204"/>
      <c r="HZ87" s="1204"/>
      <c r="IA87" s="1204"/>
      <c r="IB87" s="1204"/>
      <c r="IC87" s="1204"/>
      <c r="ID87" s="1204"/>
      <c r="IE87" s="1204"/>
      <c r="IF87" s="1204"/>
      <c r="IG87" s="1204"/>
      <c r="IH87" s="1204"/>
      <c r="II87" s="1204"/>
      <c r="IJ87" s="1204"/>
      <c r="IK87" s="1204"/>
      <c r="IL87" s="1204"/>
      <c r="IM87" s="1204"/>
      <c r="IN87" s="1204"/>
      <c r="IO87" s="1204"/>
      <c r="IP87" s="1204"/>
      <c r="IQ87" s="1204"/>
      <c r="IR87" s="1204"/>
      <c r="IS87" s="1204"/>
      <c r="IT87" s="1204"/>
      <c r="IU87" s="1204"/>
      <c r="IV87" s="1204"/>
      <c r="IW87" s="1204"/>
      <c r="IX87" s="1204"/>
      <c r="IY87" s="1204"/>
      <c r="IZ87" s="1204"/>
      <c r="JA87" s="1204"/>
      <c r="JB87" s="1204"/>
      <c r="JC87" s="1204"/>
      <c r="JD87" s="1204"/>
      <c r="JE87" s="1204"/>
      <c r="JF87" s="1204"/>
      <c r="JG87" s="1204"/>
      <c r="JH87" s="1204"/>
      <c r="JI87" s="1204"/>
      <c r="JJ87" s="1204"/>
      <c r="JK87" s="1204"/>
      <c r="JL87" s="1204"/>
      <c r="JM87" s="1204"/>
      <c r="JN87" s="1204"/>
    </row>
    <row r="88" spans="2:274" ht="19.5">
      <c r="CT88" s="1204"/>
      <c r="CU88" s="1204"/>
      <c r="CV88" s="1204"/>
      <c r="CW88" s="1204"/>
      <c r="CX88" s="1204"/>
      <c r="CY88" s="1204"/>
      <c r="CZ88" s="1204"/>
      <c r="DA88" s="1204"/>
      <c r="DB88" s="1204"/>
      <c r="DC88" s="1204"/>
      <c r="DD88" s="1204"/>
      <c r="DE88" s="1204"/>
      <c r="DF88" s="1204"/>
      <c r="DG88" s="1204"/>
      <c r="DH88" s="1204"/>
      <c r="DI88" s="1204"/>
      <c r="DJ88" s="1204"/>
      <c r="DK88" s="1204"/>
      <c r="DL88" s="1204"/>
      <c r="DM88" s="1204"/>
      <c r="DN88" s="1204"/>
      <c r="DO88" s="1204"/>
      <c r="DP88" s="1204"/>
      <c r="DQ88" s="1204"/>
      <c r="DR88" s="1204"/>
      <c r="DS88" s="1204"/>
      <c r="DT88" s="1204"/>
      <c r="DU88" s="1204"/>
      <c r="DV88" s="1204"/>
      <c r="DW88" s="1204"/>
      <c r="DX88" s="1204"/>
      <c r="DY88" s="1204"/>
      <c r="DZ88" s="1204"/>
      <c r="EA88" s="1204"/>
      <c r="EB88" s="1204"/>
      <c r="EC88" s="1204"/>
      <c r="ED88" s="1204"/>
      <c r="EE88" s="1204"/>
      <c r="EF88" s="1204"/>
      <c r="EG88" s="1204"/>
      <c r="EH88" s="1204"/>
      <c r="EI88" s="1204"/>
      <c r="EJ88" s="1204"/>
      <c r="EK88" s="1204"/>
      <c r="EL88" s="1204"/>
      <c r="EM88" s="1204"/>
      <c r="EN88" s="1204"/>
      <c r="EO88" s="1204"/>
      <c r="EP88" s="1204"/>
      <c r="EQ88" s="1204"/>
      <c r="ER88" s="1204"/>
      <c r="ES88" s="1204"/>
      <c r="ET88" s="1204"/>
      <c r="EU88" s="1204"/>
      <c r="EV88" s="1204"/>
      <c r="EW88" s="1204"/>
      <c r="EX88" s="1204"/>
      <c r="EY88" s="1204"/>
      <c r="EZ88" s="1204"/>
      <c r="FA88" s="1204"/>
      <c r="FB88" s="1204"/>
      <c r="FC88" s="1204"/>
      <c r="FD88" s="1204"/>
      <c r="FE88" s="1204"/>
      <c r="FF88" s="1204"/>
      <c r="FG88" s="1204"/>
      <c r="FH88" s="1204"/>
      <c r="FI88" s="1204"/>
      <c r="FJ88" s="1204"/>
      <c r="FK88" s="1204"/>
      <c r="FL88" s="1204"/>
      <c r="FM88" s="1279"/>
      <c r="FN88" s="1279"/>
      <c r="FO88" s="1279"/>
      <c r="FP88" s="1204"/>
      <c r="FQ88" s="1204"/>
      <c r="FR88" s="1204"/>
      <c r="FS88" s="1204"/>
      <c r="FT88" s="1204"/>
      <c r="FU88" s="1204"/>
      <c r="FV88" s="1204"/>
      <c r="FW88" s="1204"/>
      <c r="FX88" s="1204"/>
      <c r="FY88" s="1204"/>
      <c r="FZ88" s="1204"/>
      <c r="GA88" s="1204"/>
      <c r="GB88" s="1204"/>
      <c r="GC88" s="1204"/>
      <c r="GD88" s="1204"/>
      <c r="GE88" s="1204"/>
      <c r="GF88" s="1204"/>
      <c r="GG88" s="1204"/>
      <c r="GH88" s="1204"/>
      <c r="GI88" s="1204"/>
      <c r="GJ88" s="1204"/>
      <c r="GK88" s="1204"/>
      <c r="GL88" s="1204"/>
      <c r="GM88" s="1204"/>
      <c r="GN88" s="1204"/>
      <c r="GO88" s="1204"/>
      <c r="GP88" s="1204"/>
      <c r="GQ88" s="1204"/>
      <c r="GR88" s="1204"/>
      <c r="GS88" s="1204"/>
      <c r="GT88" s="1204"/>
      <c r="GU88" s="1204"/>
      <c r="GV88" s="1204"/>
      <c r="GW88" s="1204"/>
      <c r="GX88" s="1204"/>
      <c r="GY88" s="1204"/>
      <c r="GZ88" s="1204"/>
      <c r="HA88" s="1204"/>
      <c r="HB88" s="1204"/>
      <c r="HC88" s="1204"/>
      <c r="HD88" s="1204"/>
      <c r="HE88" s="1204"/>
      <c r="HF88" s="1204"/>
      <c r="HG88" s="1204"/>
      <c r="HH88" s="1204"/>
      <c r="HI88" s="1204"/>
      <c r="HJ88" s="1204"/>
      <c r="HK88" s="1204"/>
      <c r="HL88" s="1204"/>
      <c r="HM88" s="1204"/>
      <c r="HN88" s="1204"/>
      <c r="HO88" s="1204"/>
      <c r="HP88" s="1204"/>
      <c r="HQ88" s="1204"/>
      <c r="HR88" s="1204"/>
      <c r="HS88" s="1204"/>
      <c r="HT88" s="1204"/>
      <c r="HU88" s="1204"/>
      <c r="HV88" s="1204"/>
      <c r="HW88" s="1204"/>
      <c r="HX88" s="1204"/>
      <c r="HY88" s="1204"/>
      <c r="HZ88" s="1204"/>
      <c r="IA88" s="1204"/>
      <c r="IB88" s="1204"/>
      <c r="IC88" s="1204"/>
      <c r="ID88" s="1204"/>
      <c r="IE88" s="1204"/>
      <c r="IF88" s="1204"/>
      <c r="IG88" s="1204"/>
      <c r="IH88" s="1204"/>
      <c r="II88" s="1204"/>
      <c r="IJ88" s="1204"/>
      <c r="IK88" s="1204"/>
      <c r="IL88" s="1204"/>
      <c r="IM88" s="1204"/>
      <c r="IN88" s="1204"/>
      <c r="IO88" s="1204"/>
      <c r="IP88" s="1204"/>
      <c r="IQ88" s="1204"/>
      <c r="IR88" s="1204"/>
      <c r="IS88" s="1204"/>
      <c r="IT88" s="1204"/>
      <c r="IU88" s="1204"/>
      <c r="IV88" s="1204"/>
      <c r="IW88" s="1204"/>
      <c r="IX88" s="1204"/>
      <c r="IY88" s="1204"/>
      <c r="IZ88" s="1204"/>
      <c r="JA88" s="1204"/>
      <c r="JB88" s="1204"/>
      <c r="JC88" s="1204"/>
      <c r="JD88" s="1204"/>
      <c r="JE88" s="1204"/>
      <c r="JF88" s="1204"/>
      <c r="JG88" s="1204"/>
      <c r="JH88" s="1204"/>
      <c r="JI88" s="1204"/>
      <c r="JJ88" s="1204"/>
      <c r="JK88" s="1204"/>
      <c r="JL88" s="1204"/>
      <c r="JM88" s="1204"/>
      <c r="JN88" s="1204"/>
    </row>
    <row r="89" spans="2:274" ht="19.5">
      <c r="CT89" s="1204"/>
      <c r="CU89" s="1204"/>
      <c r="CV89" s="1204"/>
      <c r="CW89" s="1204"/>
      <c r="CX89" s="1204"/>
      <c r="CY89" s="1204"/>
      <c r="CZ89" s="1204"/>
      <c r="DA89" s="1204"/>
      <c r="DB89" s="1204"/>
      <c r="DC89" s="1204"/>
      <c r="DD89" s="1204"/>
      <c r="DE89" s="1204"/>
      <c r="DF89" s="1204"/>
      <c r="DG89" s="1204"/>
      <c r="DH89" s="1204"/>
      <c r="DI89" s="1204"/>
      <c r="DJ89" s="1204"/>
      <c r="DK89" s="1204"/>
      <c r="DL89" s="1204"/>
      <c r="DM89" s="1204"/>
      <c r="DN89" s="1204"/>
      <c r="DO89" s="1204"/>
      <c r="DP89" s="1204"/>
      <c r="DQ89" s="1204"/>
      <c r="DR89" s="1204"/>
      <c r="DS89" s="1204"/>
      <c r="DT89" s="1204"/>
      <c r="DU89" s="1204"/>
      <c r="DV89" s="1204"/>
      <c r="DW89" s="1204"/>
      <c r="DX89" s="1204"/>
      <c r="DY89" s="1204"/>
      <c r="DZ89" s="1204"/>
      <c r="EA89" s="1204"/>
      <c r="EB89" s="1204"/>
      <c r="EC89" s="1204"/>
      <c r="ED89" s="1204"/>
      <c r="EE89" s="1204"/>
      <c r="EF89" s="1204"/>
      <c r="EG89" s="1204"/>
      <c r="EH89" s="1204"/>
      <c r="EI89" s="1204"/>
      <c r="EJ89" s="1204"/>
      <c r="EK89" s="1204"/>
      <c r="EL89" s="1204"/>
      <c r="EM89" s="1204"/>
      <c r="EN89" s="1204"/>
      <c r="EO89" s="1204"/>
      <c r="EP89" s="1204"/>
      <c r="EQ89" s="1204"/>
      <c r="ER89" s="1204"/>
      <c r="ES89" s="1204"/>
      <c r="ET89" s="1204"/>
      <c r="EU89" s="1204"/>
      <c r="EV89" s="1204"/>
      <c r="EW89" s="1204"/>
      <c r="EX89" s="1204"/>
      <c r="EY89" s="1204"/>
      <c r="EZ89" s="1204"/>
      <c r="FA89" s="1204"/>
      <c r="FB89" s="1204"/>
      <c r="FC89" s="1204"/>
      <c r="FD89" s="1204"/>
      <c r="FE89" s="1204"/>
      <c r="FF89" s="1204"/>
      <c r="FG89" s="1204"/>
      <c r="FH89" s="1204"/>
      <c r="FI89" s="1204"/>
      <c r="FJ89" s="1204"/>
      <c r="FK89" s="1204"/>
      <c r="FL89" s="1204"/>
      <c r="FM89" s="1279"/>
      <c r="FN89" s="1279"/>
      <c r="FO89" s="1279"/>
      <c r="FP89" s="1204"/>
      <c r="FQ89" s="1204"/>
      <c r="FR89" s="1204"/>
      <c r="FS89" s="1204"/>
      <c r="FT89" s="1204"/>
      <c r="FU89" s="1204"/>
      <c r="FV89" s="1204"/>
      <c r="FW89" s="1204"/>
      <c r="FX89" s="1204"/>
      <c r="FY89" s="1204"/>
      <c r="FZ89" s="1204"/>
      <c r="GA89" s="1204"/>
      <c r="GB89" s="1204"/>
      <c r="GC89" s="1204"/>
      <c r="GD89" s="1204"/>
      <c r="GE89" s="1204"/>
      <c r="GF89" s="1204"/>
      <c r="GG89" s="1204"/>
      <c r="GH89" s="1204"/>
      <c r="GI89" s="1204"/>
      <c r="GJ89" s="1204"/>
      <c r="GK89" s="1204"/>
      <c r="GL89" s="1204"/>
      <c r="GM89" s="1204"/>
      <c r="GN89" s="1204"/>
      <c r="GO89" s="1204"/>
      <c r="GP89" s="1204"/>
      <c r="GQ89" s="1204"/>
      <c r="GR89" s="1204"/>
      <c r="GS89" s="1204"/>
      <c r="GT89" s="1204"/>
      <c r="GU89" s="1204"/>
      <c r="GV89" s="1204"/>
      <c r="GW89" s="1204"/>
      <c r="GX89" s="1204"/>
      <c r="GY89" s="1204"/>
      <c r="GZ89" s="1204"/>
      <c r="HA89" s="1204"/>
      <c r="HB89" s="1204"/>
      <c r="HC89" s="1204"/>
      <c r="HD89" s="1204"/>
      <c r="HE89" s="1204"/>
      <c r="HF89" s="1204"/>
      <c r="HG89" s="1204"/>
      <c r="HH89" s="1204"/>
      <c r="HI89" s="1204"/>
      <c r="HJ89" s="1204"/>
      <c r="HK89" s="1204"/>
      <c r="HL89" s="1204"/>
      <c r="HM89" s="1204"/>
      <c r="HN89" s="1204"/>
      <c r="HO89" s="1204"/>
      <c r="HP89" s="1204"/>
      <c r="HQ89" s="1204"/>
      <c r="HR89" s="1204"/>
      <c r="HS89" s="1204"/>
      <c r="HT89" s="1204"/>
      <c r="HU89" s="1204"/>
      <c r="HV89" s="1204"/>
      <c r="HW89" s="1204"/>
      <c r="HX89" s="1204"/>
      <c r="HY89" s="1204"/>
      <c r="HZ89" s="1204"/>
      <c r="IA89" s="1204"/>
      <c r="IB89" s="1204"/>
      <c r="IC89" s="1204"/>
      <c r="ID89" s="1204"/>
      <c r="IE89" s="1204"/>
      <c r="IF89" s="1204"/>
      <c r="IG89" s="1204"/>
      <c r="IH89" s="1204"/>
      <c r="II89" s="1204"/>
      <c r="IJ89" s="1204"/>
      <c r="IK89" s="1204"/>
      <c r="IL89" s="1204"/>
      <c r="IM89" s="1204"/>
      <c r="IN89" s="1204"/>
      <c r="IO89" s="1204"/>
      <c r="IP89" s="1204"/>
      <c r="IQ89" s="1204"/>
      <c r="IR89" s="1204"/>
      <c r="IS89" s="1204"/>
      <c r="IT89" s="1204"/>
      <c r="IU89" s="1204"/>
      <c r="IV89" s="1204"/>
      <c r="IW89" s="1204"/>
      <c r="IX89" s="1204"/>
      <c r="IY89" s="1204"/>
      <c r="IZ89" s="1204"/>
      <c r="JA89" s="1204"/>
      <c r="JB89" s="1204"/>
      <c r="JC89" s="1204"/>
      <c r="JD89" s="1204"/>
      <c r="JE89" s="1204"/>
      <c r="JF89" s="1204"/>
      <c r="JG89" s="1204"/>
      <c r="JH89" s="1204"/>
      <c r="JI89" s="1204"/>
      <c r="JJ89" s="1204"/>
      <c r="JK89" s="1204"/>
      <c r="JL89" s="1204"/>
      <c r="JM89" s="1204"/>
      <c r="JN89" s="1204"/>
    </row>
    <row r="90" spans="2:274" ht="19.5">
      <c r="CT90" s="1204"/>
      <c r="CU90" s="1204"/>
      <c r="CV90" s="1204"/>
      <c r="CW90" s="1204"/>
      <c r="CX90" s="1204"/>
      <c r="CY90" s="1204"/>
      <c r="CZ90" s="1204"/>
      <c r="DA90" s="1204"/>
      <c r="DB90" s="1204"/>
      <c r="DC90" s="1204"/>
      <c r="DD90" s="1204"/>
      <c r="DE90" s="1204"/>
      <c r="DF90" s="1204"/>
      <c r="DG90" s="1204"/>
      <c r="DH90" s="1204"/>
      <c r="DI90" s="1204"/>
      <c r="DJ90" s="1204"/>
      <c r="DK90" s="1204"/>
      <c r="DL90" s="1204"/>
      <c r="DM90" s="1204"/>
      <c r="DN90" s="1204"/>
      <c r="DO90" s="1204"/>
      <c r="DP90" s="1204"/>
      <c r="DQ90" s="1204"/>
      <c r="DR90" s="1204"/>
      <c r="DS90" s="1204"/>
      <c r="DT90" s="1204"/>
      <c r="DU90" s="1204"/>
      <c r="DV90" s="1204"/>
      <c r="DW90" s="1204"/>
      <c r="DX90" s="1204"/>
      <c r="DY90" s="1204"/>
      <c r="DZ90" s="1204"/>
      <c r="EA90" s="1204"/>
      <c r="EB90" s="1204"/>
      <c r="EC90" s="1204"/>
      <c r="ED90" s="1204"/>
      <c r="EE90" s="1204"/>
      <c r="EF90" s="1204"/>
      <c r="EG90" s="1204"/>
      <c r="EH90" s="1204"/>
      <c r="EI90" s="1204"/>
      <c r="EJ90" s="1204"/>
      <c r="EK90" s="1204"/>
      <c r="EL90" s="1204"/>
      <c r="EM90" s="1204"/>
      <c r="EN90" s="1204"/>
      <c r="EO90" s="1204"/>
      <c r="EP90" s="1204"/>
      <c r="EQ90" s="1204"/>
      <c r="ER90" s="1204"/>
      <c r="ES90" s="1204"/>
      <c r="ET90" s="1204"/>
      <c r="EU90" s="1204"/>
      <c r="EV90" s="1204"/>
      <c r="EW90" s="1204"/>
      <c r="EX90" s="1204"/>
      <c r="EY90" s="1204"/>
      <c r="EZ90" s="1204"/>
      <c r="FA90" s="1204"/>
      <c r="FB90" s="1204"/>
      <c r="FC90" s="1204"/>
      <c r="FD90" s="1204"/>
      <c r="FE90" s="1204"/>
      <c r="FF90" s="1204"/>
      <c r="FG90" s="1204"/>
      <c r="FH90" s="1204"/>
      <c r="FI90" s="1204"/>
      <c r="FJ90" s="1204"/>
      <c r="FK90" s="1204"/>
      <c r="FL90" s="1204"/>
      <c r="FM90" s="1279"/>
      <c r="FN90" s="1279"/>
      <c r="FO90" s="1279"/>
      <c r="FP90" s="1204"/>
      <c r="FQ90" s="1204"/>
      <c r="FR90" s="1204"/>
      <c r="FS90" s="1204"/>
      <c r="FT90" s="1204"/>
      <c r="FU90" s="1204"/>
      <c r="FV90" s="1204"/>
      <c r="FW90" s="1204"/>
      <c r="FX90" s="1204"/>
      <c r="FY90" s="1204"/>
      <c r="FZ90" s="1204"/>
      <c r="GA90" s="1204"/>
      <c r="GB90" s="1204"/>
      <c r="GC90" s="1204"/>
      <c r="GD90" s="1204"/>
      <c r="GE90" s="1204"/>
      <c r="GF90" s="1204"/>
      <c r="GG90" s="1204"/>
      <c r="GH90" s="1204"/>
      <c r="GI90" s="1204"/>
      <c r="GJ90" s="1204"/>
      <c r="GK90" s="1204"/>
      <c r="GL90" s="1204"/>
      <c r="GM90" s="1204"/>
      <c r="GN90" s="1204"/>
      <c r="GO90" s="1204"/>
      <c r="GP90" s="1204"/>
      <c r="GQ90" s="1204"/>
      <c r="GR90" s="1204"/>
      <c r="GS90" s="1204"/>
      <c r="GT90" s="1204"/>
      <c r="GU90" s="1204"/>
      <c r="GV90" s="1204"/>
      <c r="GW90" s="1204"/>
      <c r="GX90" s="1204"/>
      <c r="GY90" s="1204"/>
      <c r="GZ90" s="1204"/>
      <c r="HA90" s="1204"/>
      <c r="HB90" s="1204"/>
      <c r="HC90" s="1204"/>
      <c r="HD90" s="1204"/>
      <c r="HE90" s="1204"/>
      <c r="HF90" s="1204"/>
      <c r="HG90" s="1204"/>
      <c r="HH90" s="1204"/>
      <c r="HI90" s="1204"/>
      <c r="HJ90" s="1204"/>
      <c r="HK90" s="1204"/>
      <c r="HL90" s="1204"/>
      <c r="HM90" s="1204"/>
      <c r="HN90" s="1204"/>
      <c r="HO90" s="1204"/>
      <c r="HP90" s="1204"/>
      <c r="HQ90" s="1204"/>
      <c r="HR90" s="1204"/>
      <c r="HS90" s="1204"/>
      <c r="HT90" s="1204"/>
      <c r="HU90" s="1204"/>
      <c r="HV90" s="1204"/>
      <c r="HW90" s="1204"/>
      <c r="HX90" s="1204"/>
      <c r="HY90" s="1204"/>
      <c r="HZ90" s="1204"/>
      <c r="IA90" s="1204"/>
      <c r="IB90" s="1204"/>
      <c r="IC90" s="1204"/>
      <c r="ID90" s="1204"/>
      <c r="IE90" s="1204"/>
      <c r="IF90" s="1204"/>
      <c r="IG90" s="1204"/>
      <c r="IH90" s="1204"/>
      <c r="II90" s="1204"/>
      <c r="IJ90" s="1204"/>
      <c r="IK90" s="1204"/>
      <c r="IL90" s="1204"/>
      <c r="IM90" s="1204"/>
      <c r="IN90" s="1204"/>
      <c r="IO90" s="1204"/>
      <c r="IP90" s="1204"/>
      <c r="IQ90" s="1204"/>
      <c r="IR90" s="1204"/>
      <c r="IS90" s="1204"/>
      <c r="IT90" s="1204"/>
      <c r="IU90" s="1204"/>
      <c r="IV90" s="1204"/>
      <c r="IW90" s="1204"/>
      <c r="IX90" s="1204"/>
      <c r="IY90" s="1204"/>
      <c r="IZ90" s="1204"/>
      <c r="JA90" s="1204"/>
      <c r="JB90" s="1204"/>
      <c r="JC90" s="1204"/>
      <c r="JD90" s="1204"/>
      <c r="JE90" s="1204"/>
      <c r="JF90" s="1204"/>
      <c r="JG90" s="1204"/>
      <c r="JH90" s="1204"/>
      <c r="JI90" s="1204"/>
      <c r="JJ90" s="1204"/>
      <c r="JK90" s="1204"/>
      <c r="JL90" s="1204"/>
      <c r="JM90" s="1204"/>
      <c r="JN90" s="1204"/>
    </row>
    <row r="91" spans="2:274" ht="19.5">
      <c r="CT91" s="1204"/>
      <c r="CU91" s="1204"/>
      <c r="CV91" s="1204"/>
      <c r="CW91" s="1204"/>
      <c r="CX91" s="1204"/>
      <c r="CY91" s="1204"/>
      <c r="CZ91" s="1204"/>
      <c r="DA91" s="1204"/>
      <c r="DB91" s="1204"/>
      <c r="DC91" s="1204"/>
      <c r="DD91" s="1204"/>
      <c r="DE91" s="1204"/>
      <c r="DF91" s="1204"/>
      <c r="DG91" s="1204"/>
      <c r="DH91" s="1204"/>
      <c r="DI91" s="1204"/>
      <c r="DJ91" s="1204"/>
      <c r="DK91" s="1204"/>
      <c r="DL91" s="1204"/>
      <c r="DM91" s="1204"/>
      <c r="DN91" s="1204"/>
      <c r="DO91" s="1204"/>
      <c r="DP91" s="1204"/>
      <c r="DQ91" s="1204"/>
      <c r="DR91" s="1204"/>
      <c r="DS91" s="1204"/>
      <c r="DT91" s="1204"/>
      <c r="DU91" s="1204"/>
      <c r="DV91" s="1204"/>
      <c r="DW91" s="1204"/>
      <c r="DX91" s="1204"/>
      <c r="DY91" s="1204"/>
      <c r="DZ91" s="1204"/>
      <c r="EA91" s="1204"/>
      <c r="EB91" s="1204"/>
      <c r="EC91" s="1204"/>
      <c r="ED91" s="1204"/>
      <c r="EE91" s="1204"/>
      <c r="EF91" s="1204"/>
      <c r="EG91" s="1204"/>
      <c r="EH91" s="1204"/>
      <c r="EI91" s="1204"/>
      <c r="EJ91" s="1204"/>
      <c r="EK91" s="1204"/>
      <c r="EL91" s="1204"/>
      <c r="EM91" s="1204"/>
      <c r="EN91" s="1204"/>
      <c r="EO91" s="1204"/>
      <c r="EP91" s="1204"/>
      <c r="EQ91" s="1204"/>
      <c r="ER91" s="1204"/>
      <c r="ES91" s="1204"/>
      <c r="ET91" s="1204"/>
      <c r="EU91" s="1204"/>
      <c r="EV91" s="1204"/>
      <c r="EW91" s="1204"/>
      <c r="EX91" s="1204"/>
      <c r="EY91" s="1204"/>
      <c r="EZ91" s="1204"/>
      <c r="FA91" s="1204"/>
      <c r="FB91" s="1204"/>
      <c r="FC91" s="1204"/>
      <c r="FD91" s="1204"/>
      <c r="FE91" s="1204"/>
      <c r="FF91" s="1204"/>
      <c r="FG91" s="1204"/>
      <c r="FH91" s="1204"/>
      <c r="FI91" s="1204"/>
      <c r="FJ91" s="1204"/>
      <c r="FK91" s="1204"/>
      <c r="FL91" s="1204"/>
      <c r="FM91" s="1279"/>
      <c r="FN91" s="1279"/>
      <c r="FO91" s="1279"/>
      <c r="FP91" s="1204"/>
      <c r="FQ91" s="1204"/>
      <c r="FR91" s="1204"/>
      <c r="FS91" s="1204"/>
      <c r="FT91" s="1204"/>
      <c r="FU91" s="1204"/>
      <c r="FV91" s="1204"/>
      <c r="FW91" s="1204"/>
      <c r="FX91" s="1204"/>
      <c r="FY91" s="1204"/>
      <c r="FZ91" s="1204"/>
      <c r="GA91" s="1204"/>
      <c r="GB91" s="1204"/>
      <c r="GC91" s="1204"/>
      <c r="GD91" s="1204"/>
      <c r="GE91" s="1204"/>
      <c r="GF91" s="1204"/>
      <c r="GG91" s="1204"/>
      <c r="GH91" s="1204"/>
      <c r="GI91" s="1204"/>
      <c r="GJ91" s="1204"/>
      <c r="GK91" s="1204"/>
      <c r="GL91" s="1204"/>
      <c r="GM91" s="1204"/>
      <c r="GN91" s="1204"/>
      <c r="GO91" s="1204"/>
      <c r="GP91" s="1204"/>
      <c r="GQ91" s="1204"/>
      <c r="GR91" s="1204"/>
      <c r="GS91" s="1204"/>
      <c r="GT91" s="1204"/>
      <c r="GU91" s="1204"/>
      <c r="GV91" s="1204"/>
      <c r="GW91" s="1204"/>
      <c r="GX91" s="1204"/>
      <c r="GY91" s="1204"/>
      <c r="GZ91" s="1204"/>
      <c r="HA91" s="1204"/>
      <c r="HB91" s="1204"/>
      <c r="HC91" s="1204"/>
      <c r="HD91" s="1204"/>
      <c r="HE91" s="1204"/>
      <c r="HF91" s="1204"/>
      <c r="HG91" s="1204"/>
      <c r="HH91" s="1204"/>
      <c r="HI91" s="1204"/>
      <c r="HJ91" s="1204"/>
      <c r="HK91" s="1204"/>
      <c r="HL91" s="1204"/>
      <c r="HM91" s="1204"/>
      <c r="HN91" s="1204"/>
      <c r="HO91" s="1204"/>
      <c r="HP91" s="1204"/>
      <c r="HQ91" s="1204"/>
      <c r="HR91" s="1204"/>
      <c r="HS91" s="1204"/>
      <c r="HT91" s="1204"/>
      <c r="HU91" s="1204"/>
      <c r="HV91" s="1204"/>
      <c r="HW91" s="1204"/>
      <c r="HX91" s="1204"/>
      <c r="HY91" s="1204"/>
      <c r="HZ91" s="1204"/>
      <c r="IA91" s="1204"/>
      <c r="IB91" s="1204"/>
      <c r="IC91" s="1204"/>
      <c r="ID91" s="1204"/>
      <c r="IE91" s="1204"/>
      <c r="IF91" s="1204"/>
      <c r="IG91" s="1204"/>
      <c r="IH91" s="1204"/>
      <c r="II91" s="1204"/>
      <c r="IJ91" s="1204"/>
      <c r="IK91" s="1204"/>
      <c r="IL91" s="1204"/>
      <c r="IM91" s="1204"/>
      <c r="IN91" s="1204"/>
      <c r="IO91" s="1204"/>
      <c r="IP91" s="1204"/>
      <c r="IQ91" s="1204"/>
      <c r="IR91" s="1204"/>
      <c r="IS91" s="1204"/>
      <c r="IT91" s="1204"/>
      <c r="IU91" s="1204"/>
      <c r="IV91" s="1204"/>
      <c r="IW91" s="1204"/>
      <c r="IX91" s="1204"/>
      <c r="IY91" s="1204"/>
      <c r="IZ91" s="1204"/>
      <c r="JA91" s="1204"/>
      <c r="JB91" s="1204"/>
      <c r="JC91" s="1204"/>
      <c r="JD91" s="1204"/>
      <c r="JE91" s="1204"/>
      <c r="JF91" s="1204"/>
      <c r="JG91" s="1204"/>
      <c r="JH91" s="1204"/>
      <c r="JI91" s="1204"/>
      <c r="JJ91" s="1204"/>
      <c r="JK91" s="1204"/>
      <c r="JL91" s="1204"/>
      <c r="JM91" s="1204"/>
      <c r="JN91" s="1204"/>
    </row>
    <row r="92" spans="2:274" ht="19.5">
      <c r="CT92" s="1204"/>
      <c r="CU92" s="1204"/>
      <c r="CV92" s="1204"/>
      <c r="CW92" s="1204"/>
      <c r="CX92" s="1204"/>
      <c r="CY92" s="1204"/>
      <c r="CZ92" s="1204"/>
      <c r="DA92" s="1204"/>
      <c r="DB92" s="1204"/>
      <c r="DC92" s="1204"/>
      <c r="DD92" s="1204"/>
      <c r="DE92" s="1204"/>
      <c r="DF92" s="1204"/>
      <c r="DG92" s="1204"/>
      <c r="DH92" s="1204"/>
      <c r="DI92" s="1204"/>
      <c r="DJ92" s="1204"/>
      <c r="DK92" s="1204"/>
      <c r="DL92" s="1204"/>
      <c r="DM92" s="1204"/>
      <c r="DN92" s="1204"/>
      <c r="DO92" s="1204"/>
      <c r="DP92" s="1204"/>
      <c r="DQ92" s="1204"/>
      <c r="DR92" s="1204"/>
      <c r="DS92" s="1204"/>
      <c r="DT92" s="1204"/>
      <c r="DU92" s="1204"/>
      <c r="DV92" s="1204"/>
      <c r="DW92" s="1204"/>
      <c r="DX92" s="1204"/>
      <c r="DY92" s="1204"/>
      <c r="DZ92" s="1204"/>
      <c r="EA92" s="1204"/>
      <c r="EB92" s="1204"/>
      <c r="EC92" s="1204"/>
      <c r="ED92" s="1204"/>
      <c r="EE92" s="1204"/>
      <c r="EF92" s="1204"/>
      <c r="EG92" s="1204"/>
      <c r="EH92" s="1204"/>
      <c r="EI92" s="1204"/>
      <c r="EJ92" s="1204"/>
      <c r="EK92" s="1204"/>
      <c r="EL92" s="1204"/>
      <c r="EM92" s="1204"/>
      <c r="EN92" s="1204"/>
      <c r="EO92" s="1204"/>
      <c r="EP92" s="1204"/>
      <c r="EQ92" s="1204"/>
      <c r="ER92" s="1204"/>
      <c r="ES92" s="1204"/>
      <c r="ET92" s="1204"/>
      <c r="EU92" s="1204"/>
      <c r="EV92" s="1204"/>
      <c r="EW92" s="1204"/>
      <c r="EX92" s="1204"/>
      <c r="EY92" s="1204"/>
      <c r="EZ92" s="1204"/>
      <c r="FA92" s="1204"/>
      <c r="FB92" s="1204"/>
      <c r="FC92" s="1204"/>
      <c r="FD92" s="1204"/>
      <c r="FE92" s="1204"/>
      <c r="FF92" s="1204"/>
      <c r="FG92" s="1204"/>
      <c r="FH92" s="1204"/>
      <c r="FI92" s="1204"/>
      <c r="FJ92" s="1204"/>
      <c r="FK92" s="1204"/>
      <c r="FL92" s="1204"/>
      <c r="FM92" s="1279"/>
      <c r="FN92" s="1279"/>
      <c r="FO92" s="1279"/>
      <c r="FP92" s="1204"/>
      <c r="FQ92" s="1204"/>
      <c r="FR92" s="1204"/>
      <c r="FS92" s="1204"/>
      <c r="FT92" s="1204"/>
      <c r="FU92" s="1204"/>
      <c r="FV92" s="1204"/>
      <c r="FW92" s="1204"/>
      <c r="FX92" s="1204"/>
      <c r="FY92" s="1204"/>
      <c r="FZ92" s="1204"/>
      <c r="GA92" s="1204"/>
      <c r="GB92" s="1204"/>
      <c r="GC92" s="1204"/>
      <c r="GD92" s="1204"/>
      <c r="GE92" s="1204"/>
      <c r="GF92" s="1204"/>
      <c r="GG92" s="1204"/>
      <c r="GH92" s="1204"/>
      <c r="GI92" s="1204"/>
      <c r="GJ92" s="1204"/>
      <c r="GK92" s="1204"/>
      <c r="GL92" s="1204"/>
      <c r="GM92" s="1204"/>
      <c r="GN92" s="1204"/>
      <c r="GO92" s="1204"/>
      <c r="GP92" s="1204"/>
      <c r="GQ92" s="1204"/>
      <c r="GR92" s="1204"/>
      <c r="GS92" s="1204"/>
      <c r="GT92" s="1204"/>
      <c r="GU92" s="1204"/>
      <c r="GV92" s="1204"/>
      <c r="GW92" s="1204"/>
      <c r="GX92" s="1204"/>
      <c r="GY92" s="1204"/>
      <c r="GZ92" s="1204"/>
      <c r="HA92" s="1204"/>
      <c r="HB92" s="1204"/>
      <c r="HC92" s="1204"/>
      <c r="HD92" s="1204"/>
      <c r="HE92" s="1204"/>
      <c r="HF92" s="1204"/>
      <c r="HG92" s="1204"/>
      <c r="HH92" s="1204"/>
      <c r="HI92" s="1204"/>
      <c r="HJ92" s="1204"/>
      <c r="HK92" s="1204"/>
      <c r="HL92" s="1204"/>
      <c r="HM92" s="1204"/>
      <c r="HN92" s="1204"/>
      <c r="HO92" s="1204"/>
      <c r="HP92" s="1204"/>
      <c r="HQ92" s="1204"/>
      <c r="HR92" s="1204"/>
      <c r="HS92" s="1204"/>
      <c r="HT92" s="1204"/>
      <c r="HU92" s="1204"/>
      <c r="HV92" s="1204"/>
      <c r="HW92" s="1204"/>
      <c r="HX92" s="1204"/>
      <c r="HY92" s="1204"/>
      <c r="HZ92" s="1204"/>
      <c r="IA92" s="1204"/>
      <c r="IB92" s="1204"/>
      <c r="IC92" s="1204"/>
      <c r="ID92" s="1204"/>
      <c r="IE92" s="1204"/>
      <c r="IF92" s="1204"/>
      <c r="IG92" s="1204"/>
      <c r="IH92" s="1204"/>
      <c r="II92" s="1204"/>
      <c r="IJ92" s="1204"/>
      <c r="IK92" s="1204"/>
      <c r="IL92" s="1204"/>
      <c r="IM92" s="1204"/>
      <c r="IN92" s="1204"/>
      <c r="IO92" s="1204"/>
      <c r="IP92" s="1204"/>
      <c r="IQ92" s="1204"/>
      <c r="IR92" s="1204"/>
      <c r="IS92" s="1204"/>
      <c r="IT92" s="1204"/>
      <c r="IU92" s="1204"/>
      <c r="IV92" s="1204"/>
      <c r="IW92" s="1204"/>
      <c r="IX92" s="1204"/>
      <c r="IY92" s="1204"/>
      <c r="IZ92" s="1204"/>
      <c r="JA92" s="1204"/>
      <c r="JB92" s="1204"/>
      <c r="JC92" s="1204"/>
      <c r="JD92" s="1204"/>
      <c r="JE92" s="1204"/>
      <c r="JF92" s="1204"/>
      <c r="JG92" s="1204"/>
      <c r="JH92" s="1204"/>
      <c r="JI92" s="1204"/>
      <c r="JJ92" s="1204"/>
      <c r="JK92" s="1204"/>
      <c r="JL92" s="1204"/>
      <c r="JM92" s="1204"/>
      <c r="JN92" s="1204"/>
    </row>
    <row r="93" spans="2:274" ht="19.5">
      <c r="CT93" s="1204"/>
      <c r="CU93" s="1204"/>
      <c r="CV93" s="1204"/>
      <c r="CW93" s="1204"/>
      <c r="CX93" s="1204"/>
      <c r="CY93" s="1204"/>
      <c r="CZ93" s="1204"/>
      <c r="DA93" s="1204"/>
      <c r="DB93" s="1204"/>
      <c r="DC93" s="1204"/>
      <c r="DD93" s="1204"/>
      <c r="DE93" s="1204"/>
      <c r="DF93" s="1204"/>
      <c r="DG93" s="1204"/>
      <c r="DH93" s="1204"/>
      <c r="DI93" s="1204"/>
      <c r="DJ93" s="1204"/>
      <c r="DK93" s="1204"/>
      <c r="DL93" s="1204"/>
      <c r="DM93" s="1204"/>
      <c r="DN93" s="1204"/>
      <c r="DO93" s="1204"/>
      <c r="DP93" s="1204"/>
      <c r="DQ93" s="1204"/>
      <c r="DR93" s="1204"/>
      <c r="DS93" s="1204"/>
      <c r="DT93" s="1204"/>
      <c r="DU93" s="1204"/>
      <c r="DV93" s="1204"/>
      <c r="DW93" s="1204"/>
      <c r="DX93" s="1204"/>
      <c r="DY93" s="1204"/>
      <c r="DZ93" s="1204"/>
      <c r="EA93" s="1204"/>
      <c r="EB93" s="1204"/>
      <c r="EC93" s="1204"/>
      <c r="ED93" s="1204"/>
      <c r="EE93" s="1204"/>
      <c r="EF93" s="1204"/>
      <c r="EG93" s="1204"/>
      <c r="EH93" s="1204"/>
      <c r="EI93" s="1204"/>
      <c r="EJ93" s="1204"/>
      <c r="EK93" s="1204"/>
      <c r="EL93" s="1204"/>
      <c r="EM93" s="1204"/>
      <c r="EN93" s="1204"/>
      <c r="EO93" s="1204"/>
      <c r="EP93" s="1204"/>
      <c r="EQ93" s="1204"/>
      <c r="ER93" s="1204"/>
      <c r="ES93" s="1204"/>
      <c r="ET93" s="1204"/>
      <c r="EU93" s="1204"/>
      <c r="EV93" s="1204"/>
      <c r="EW93" s="1204"/>
      <c r="EX93" s="1204"/>
      <c r="EY93" s="1204"/>
      <c r="EZ93" s="1204"/>
      <c r="FA93" s="1204"/>
      <c r="FB93" s="1204"/>
      <c r="FC93" s="1204"/>
      <c r="FD93" s="1204"/>
      <c r="FE93" s="1204"/>
      <c r="FF93" s="1204"/>
      <c r="FG93" s="1204"/>
      <c r="FH93" s="1204"/>
      <c r="FI93" s="1204"/>
      <c r="FJ93" s="1204"/>
      <c r="FK93" s="1204"/>
      <c r="FL93" s="1204"/>
      <c r="FM93" s="1279"/>
      <c r="FN93" s="1279"/>
      <c r="FO93" s="1279"/>
      <c r="FP93" s="1204"/>
      <c r="FQ93" s="1204"/>
      <c r="FR93" s="1204"/>
      <c r="FS93" s="1204"/>
      <c r="FT93" s="1204"/>
      <c r="FU93" s="1204"/>
      <c r="FV93" s="1204"/>
      <c r="FW93" s="1204"/>
      <c r="FX93" s="1204"/>
      <c r="FY93" s="1204"/>
      <c r="FZ93" s="1204"/>
      <c r="GA93" s="1204"/>
      <c r="GB93" s="1204"/>
      <c r="GC93" s="1204"/>
      <c r="GD93" s="1204"/>
      <c r="GE93" s="1204"/>
      <c r="GF93" s="1204"/>
      <c r="GG93" s="1204"/>
      <c r="GH93" s="1204"/>
      <c r="GI93" s="1204"/>
      <c r="GJ93" s="1204"/>
      <c r="GK93" s="1204"/>
      <c r="GL93" s="1204"/>
      <c r="GM93" s="1204"/>
      <c r="GN93" s="1204"/>
      <c r="GO93" s="1204"/>
      <c r="GP93" s="1204"/>
      <c r="GQ93" s="1204"/>
      <c r="GR93" s="1204"/>
      <c r="GS93" s="1204"/>
      <c r="GT93" s="1204"/>
      <c r="GU93" s="1204"/>
      <c r="GV93" s="1204"/>
      <c r="GW93" s="1204"/>
      <c r="GX93" s="1204"/>
      <c r="GY93" s="1204"/>
      <c r="GZ93" s="1204"/>
      <c r="HA93" s="1204"/>
      <c r="HB93" s="1204"/>
      <c r="HC93" s="1204"/>
      <c r="HD93" s="1204"/>
      <c r="HE93" s="1204"/>
      <c r="HF93" s="1204"/>
      <c r="HG93" s="1204"/>
      <c r="HH93" s="1204"/>
      <c r="HI93" s="1204"/>
      <c r="HJ93" s="1204"/>
      <c r="HK93" s="1204"/>
      <c r="HL93" s="1204"/>
      <c r="HM93" s="1204"/>
      <c r="HN93" s="1204"/>
      <c r="HO93" s="1204"/>
      <c r="HP93" s="1204"/>
      <c r="HQ93" s="1204"/>
      <c r="HR93" s="1204"/>
      <c r="HS93" s="1204"/>
      <c r="HT93" s="1204"/>
      <c r="HU93" s="1204"/>
      <c r="HV93" s="1204"/>
      <c r="HW93" s="1204"/>
      <c r="HX93" s="1204"/>
      <c r="HY93" s="1204"/>
      <c r="HZ93" s="1204"/>
      <c r="IA93" s="1204"/>
      <c r="IB93" s="1204"/>
      <c r="IC93" s="1204"/>
      <c r="ID93" s="1204"/>
      <c r="IE93" s="1204"/>
      <c r="IF93" s="1204"/>
      <c r="IG93" s="1204"/>
      <c r="IH93" s="1204"/>
      <c r="II93" s="1204"/>
      <c r="IJ93" s="1204"/>
      <c r="IK93" s="1204"/>
      <c r="IL93" s="1204"/>
      <c r="IM93" s="1204"/>
      <c r="IN93" s="1204"/>
      <c r="IO93" s="1204"/>
      <c r="IP93" s="1204"/>
      <c r="IQ93" s="1204"/>
      <c r="IR93" s="1204"/>
      <c r="IS93" s="1204"/>
      <c r="IT93" s="1204"/>
      <c r="IU93" s="1204"/>
      <c r="IV93" s="1204"/>
      <c r="IW93" s="1204"/>
      <c r="IX93" s="1204"/>
      <c r="IY93" s="1204"/>
      <c r="IZ93" s="1204"/>
      <c r="JA93" s="1204"/>
      <c r="JB93" s="1204"/>
      <c r="JC93" s="1204"/>
      <c r="JD93" s="1204"/>
      <c r="JE93" s="1204"/>
      <c r="JF93" s="1204"/>
      <c r="JG93" s="1204"/>
      <c r="JH93" s="1204"/>
      <c r="JI93" s="1204"/>
      <c r="JJ93" s="1204"/>
      <c r="JK93" s="1204"/>
      <c r="JL93" s="1204"/>
      <c r="JM93" s="1204"/>
      <c r="JN93" s="1204"/>
    </row>
    <row r="94" spans="2:274" ht="19.5">
      <c r="CT94" s="1204"/>
      <c r="CU94" s="1204"/>
      <c r="CV94" s="1204"/>
      <c r="CW94" s="1204"/>
      <c r="CX94" s="1204"/>
      <c r="CY94" s="1204"/>
      <c r="CZ94" s="1204"/>
      <c r="DA94" s="1204"/>
      <c r="DB94" s="1204"/>
      <c r="DC94" s="1204"/>
      <c r="DD94" s="1204"/>
      <c r="DE94" s="1204"/>
      <c r="DF94" s="1204"/>
      <c r="DG94" s="1204"/>
      <c r="DH94" s="1204"/>
      <c r="DI94" s="1204"/>
      <c r="DJ94" s="1204"/>
      <c r="DK94" s="1204"/>
      <c r="DL94" s="1204"/>
      <c r="DM94" s="1204"/>
      <c r="DN94" s="1204"/>
      <c r="DO94" s="1204"/>
      <c r="DP94" s="1204"/>
      <c r="DQ94" s="1204"/>
      <c r="DR94" s="1204"/>
      <c r="DS94" s="1204"/>
      <c r="DT94" s="1204"/>
      <c r="DU94" s="1204"/>
      <c r="DV94" s="1204"/>
      <c r="DW94" s="1204"/>
      <c r="DX94" s="1204"/>
      <c r="DY94" s="1204"/>
      <c r="DZ94" s="1204"/>
      <c r="EA94" s="1204"/>
      <c r="EB94" s="1204"/>
      <c r="EC94" s="1204"/>
      <c r="ED94" s="1204"/>
      <c r="EE94" s="1204"/>
      <c r="EF94" s="1204"/>
      <c r="EG94" s="1204"/>
      <c r="EH94" s="1204"/>
      <c r="EI94" s="1204"/>
      <c r="EJ94" s="1204"/>
      <c r="EK94" s="1204"/>
      <c r="EL94" s="1204"/>
      <c r="EM94" s="1204"/>
      <c r="EN94" s="1204"/>
      <c r="EO94" s="1204"/>
      <c r="EP94" s="1204"/>
      <c r="EQ94" s="1204"/>
      <c r="ER94" s="1204"/>
      <c r="ES94" s="1204"/>
      <c r="ET94" s="1204"/>
      <c r="EU94" s="1204"/>
      <c r="EV94" s="1204"/>
      <c r="EW94" s="1204"/>
      <c r="EX94" s="1204"/>
      <c r="EY94" s="1204"/>
      <c r="EZ94" s="1204"/>
      <c r="FA94" s="1204"/>
      <c r="FB94" s="1204"/>
      <c r="FC94" s="1204"/>
      <c r="FD94" s="1204"/>
      <c r="FE94" s="1204"/>
      <c r="FF94" s="1204"/>
      <c r="FG94" s="1204"/>
      <c r="FH94" s="1204"/>
      <c r="FI94" s="1204"/>
      <c r="FJ94" s="1204"/>
      <c r="FK94" s="1204"/>
      <c r="FL94" s="1204"/>
      <c r="FM94" s="1279"/>
      <c r="FN94" s="1279"/>
      <c r="FO94" s="1279"/>
      <c r="FP94" s="1204"/>
      <c r="FQ94" s="1204"/>
      <c r="FR94" s="1204"/>
      <c r="FS94" s="1204"/>
      <c r="FT94" s="1204"/>
      <c r="FU94" s="1204"/>
      <c r="FV94" s="1204"/>
      <c r="FW94" s="1204"/>
      <c r="FX94" s="1204"/>
      <c r="FY94" s="1204"/>
      <c r="FZ94" s="1204"/>
      <c r="GA94" s="1204"/>
      <c r="GB94" s="1204"/>
      <c r="GC94" s="1204"/>
      <c r="GD94" s="1204"/>
      <c r="GE94" s="1204"/>
      <c r="GF94" s="1204"/>
      <c r="GG94" s="1204"/>
      <c r="GH94" s="1204"/>
      <c r="GI94" s="1204"/>
      <c r="GJ94" s="1204"/>
      <c r="GK94" s="1204"/>
      <c r="GL94" s="1204"/>
      <c r="GM94" s="1204"/>
      <c r="GN94" s="1204"/>
      <c r="GO94" s="1204"/>
      <c r="GP94" s="1204"/>
      <c r="GQ94" s="1204"/>
      <c r="GR94" s="1204"/>
      <c r="GS94" s="1204"/>
      <c r="GT94" s="1204"/>
      <c r="GU94" s="1204"/>
      <c r="GV94" s="1204"/>
      <c r="GW94" s="1204"/>
      <c r="GX94" s="1204"/>
      <c r="GY94" s="1204"/>
      <c r="GZ94" s="1204"/>
      <c r="HA94" s="1204"/>
      <c r="HB94" s="1204"/>
      <c r="HC94" s="1204"/>
      <c r="HD94" s="1204"/>
      <c r="HE94" s="1204"/>
      <c r="HF94" s="1204"/>
      <c r="HG94" s="1204"/>
      <c r="HH94" s="1204"/>
      <c r="HI94" s="1204"/>
      <c r="HJ94" s="1204"/>
      <c r="HK94" s="1204"/>
      <c r="HL94" s="1204"/>
      <c r="HM94" s="1204"/>
      <c r="HN94" s="1204"/>
      <c r="HO94" s="1204"/>
      <c r="HP94" s="1204"/>
      <c r="HQ94" s="1204"/>
      <c r="HR94" s="1204"/>
      <c r="HS94" s="1204"/>
      <c r="HT94" s="1204"/>
      <c r="HU94" s="1204"/>
      <c r="HV94" s="1204"/>
      <c r="HW94" s="1204"/>
      <c r="HX94" s="1204"/>
      <c r="HY94" s="1204"/>
      <c r="HZ94" s="1204"/>
      <c r="IA94" s="1204"/>
      <c r="IB94" s="1204"/>
      <c r="IC94" s="1204"/>
      <c r="ID94" s="1204"/>
      <c r="IE94" s="1204"/>
      <c r="IF94" s="1204"/>
      <c r="IG94" s="1204"/>
      <c r="IH94" s="1204"/>
      <c r="II94" s="1204"/>
      <c r="IJ94" s="1204"/>
      <c r="IK94" s="1204"/>
      <c r="IL94" s="1204"/>
      <c r="IM94" s="1204"/>
      <c r="IN94" s="1204"/>
      <c r="IO94" s="1204"/>
      <c r="IP94" s="1204"/>
      <c r="IQ94" s="1204"/>
      <c r="IR94" s="1204"/>
      <c r="IS94" s="1204"/>
      <c r="IT94" s="1204"/>
      <c r="IU94" s="1204"/>
      <c r="IV94" s="1204"/>
      <c r="IW94" s="1204"/>
      <c r="IX94" s="1204"/>
      <c r="IY94" s="1204"/>
      <c r="IZ94" s="1204"/>
      <c r="JA94" s="1204"/>
      <c r="JB94" s="1204"/>
      <c r="JC94" s="1204"/>
      <c r="JD94" s="1204"/>
      <c r="JE94" s="1204"/>
      <c r="JF94" s="1204"/>
      <c r="JG94" s="1204"/>
      <c r="JH94" s="1204"/>
      <c r="JI94" s="1204"/>
      <c r="JJ94" s="1204"/>
      <c r="JK94" s="1204"/>
      <c r="JL94" s="1204"/>
      <c r="JM94" s="1204"/>
      <c r="JN94" s="1204"/>
    </row>
    <row r="95" spans="2:274" ht="19.5">
      <c r="CT95" s="1204"/>
      <c r="CU95" s="1204"/>
      <c r="CV95" s="1204"/>
      <c r="CW95" s="1204"/>
      <c r="CX95" s="1204"/>
      <c r="CY95" s="1204"/>
      <c r="CZ95" s="1204"/>
      <c r="DA95" s="1204"/>
      <c r="DB95" s="1204"/>
      <c r="DC95" s="1204"/>
      <c r="DD95" s="1204"/>
      <c r="DE95" s="1204"/>
      <c r="DF95" s="1204"/>
      <c r="DG95" s="1204"/>
      <c r="DH95" s="1204"/>
      <c r="DI95" s="1204"/>
      <c r="DJ95" s="1204"/>
      <c r="DK95" s="1204"/>
      <c r="DL95" s="1204"/>
      <c r="DM95" s="1204"/>
      <c r="DN95" s="1204"/>
      <c r="DO95" s="1204"/>
      <c r="DP95" s="1204"/>
      <c r="DQ95" s="1204"/>
      <c r="DR95" s="1204"/>
      <c r="DS95" s="1204"/>
      <c r="DT95" s="1204"/>
      <c r="DU95" s="1204"/>
      <c r="DV95" s="1204"/>
      <c r="DW95" s="1204"/>
      <c r="DX95" s="1204"/>
      <c r="DY95" s="1204"/>
      <c r="DZ95" s="1204"/>
      <c r="EA95" s="1204"/>
      <c r="EB95" s="1204"/>
      <c r="EC95" s="1204"/>
      <c r="ED95" s="1204"/>
      <c r="EE95" s="1204"/>
      <c r="EF95" s="1204"/>
      <c r="EG95" s="1204"/>
      <c r="EH95" s="1204"/>
      <c r="EI95" s="1204"/>
      <c r="EJ95" s="1204"/>
      <c r="EK95" s="1204"/>
      <c r="EL95" s="1204"/>
      <c r="EM95" s="1204"/>
      <c r="EN95" s="1204"/>
      <c r="EO95" s="1204"/>
      <c r="EP95" s="1204"/>
      <c r="EQ95" s="1204"/>
      <c r="ER95" s="1204"/>
      <c r="ES95" s="1204"/>
      <c r="ET95" s="1204"/>
      <c r="EU95" s="1204"/>
      <c r="EV95" s="1204"/>
      <c r="EW95" s="1204"/>
      <c r="EX95" s="1204"/>
      <c r="EY95" s="1204"/>
      <c r="EZ95" s="1204"/>
      <c r="FA95" s="1204"/>
      <c r="FB95" s="1204"/>
      <c r="FC95" s="1204"/>
      <c r="FD95" s="1204"/>
      <c r="FE95" s="1204"/>
      <c r="FF95" s="1204"/>
      <c r="FG95" s="1204"/>
      <c r="FH95" s="1204"/>
      <c r="FI95" s="1204"/>
      <c r="FJ95" s="1204"/>
      <c r="FK95" s="1204"/>
      <c r="FL95" s="1204"/>
      <c r="FM95" s="1279"/>
      <c r="FN95" s="1279"/>
      <c r="FO95" s="1279"/>
      <c r="FP95" s="1204"/>
      <c r="FQ95" s="1204"/>
      <c r="FR95" s="1204"/>
      <c r="FS95" s="1204"/>
      <c r="FT95" s="1204"/>
      <c r="FU95" s="1204"/>
      <c r="FV95" s="1204"/>
      <c r="FW95" s="1204"/>
      <c r="FX95" s="1204"/>
      <c r="FY95" s="1204"/>
      <c r="FZ95" s="1204"/>
      <c r="GA95" s="1204"/>
      <c r="GB95" s="1204"/>
      <c r="GC95" s="1204"/>
      <c r="GD95" s="1204"/>
      <c r="GE95" s="1204"/>
      <c r="GF95" s="1204"/>
      <c r="GG95" s="1204"/>
      <c r="GH95" s="1204"/>
      <c r="GI95" s="1204"/>
      <c r="GJ95" s="1204"/>
      <c r="GK95" s="1204"/>
      <c r="GL95" s="1204"/>
      <c r="GM95" s="1204"/>
      <c r="GN95" s="1204"/>
      <c r="GO95" s="1204"/>
      <c r="GP95" s="1204"/>
      <c r="GQ95" s="1204"/>
      <c r="GR95" s="1204"/>
      <c r="GS95" s="1204"/>
      <c r="GT95" s="1204"/>
      <c r="GU95" s="1204"/>
      <c r="GV95" s="1204"/>
      <c r="GW95" s="1204"/>
      <c r="GX95" s="1204"/>
      <c r="GY95" s="1204"/>
      <c r="GZ95" s="1204"/>
      <c r="HA95" s="1204"/>
      <c r="HB95" s="1204"/>
      <c r="HC95" s="1204"/>
      <c r="HD95" s="1204"/>
      <c r="HE95" s="1204"/>
      <c r="HF95" s="1204"/>
      <c r="HG95" s="1204"/>
      <c r="HH95" s="1204"/>
      <c r="HI95" s="1204"/>
      <c r="HJ95" s="1204"/>
      <c r="HK95" s="1204"/>
      <c r="HL95" s="1204"/>
      <c r="HM95" s="1204"/>
      <c r="HN95" s="1204"/>
      <c r="HO95" s="1204"/>
      <c r="HP95" s="1204"/>
      <c r="HQ95" s="1204"/>
      <c r="HR95" s="1204"/>
      <c r="HS95" s="1204"/>
      <c r="HT95" s="1204"/>
      <c r="HU95" s="1204"/>
      <c r="HV95" s="1204"/>
      <c r="HW95" s="1204"/>
      <c r="HX95" s="1204"/>
      <c r="HY95" s="1204"/>
      <c r="HZ95" s="1204"/>
      <c r="IA95" s="1204"/>
      <c r="IB95" s="1204"/>
      <c r="IC95" s="1204"/>
      <c r="ID95" s="1204"/>
      <c r="IE95" s="1204"/>
      <c r="IF95" s="1204"/>
      <c r="IG95" s="1204"/>
      <c r="IH95" s="1204"/>
      <c r="II95" s="1204"/>
      <c r="IJ95" s="1204"/>
      <c r="IK95" s="1204"/>
      <c r="IL95" s="1204"/>
      <c r="IM95" s="1204"/>
      <c r="IN95" s="1204"/>
      <c r="IO95" s="1204"/>
      <c r="IP95" s="1204"/>
      <c r="IQ95" s="1204"/>
      <c r="IR95" s="1204"/>
      <c r="IS95" s="1204"/>
      <c r="IT95" s="1204"/>
      <c r="IU95" s="1204"/>
      <c r="IV95" s="1204"/>
      <c r="IW95" s="1204"/>
      <c r="IX95" s="1204"/>
      <c r="IY95" s="1204"/>
      <c r="IZ95" s="1204"/>
      <c r="JA95" s="1204"/>
      <c r="JB95" s="1204"/>
      <c r="JC95" s="1204"/>
      <c r="JD95" s="1204"/>
      <c r="JE95" s="1204"/>
      <c r="JF95" s="1204"/>
      <c r="JG95" s="1204"/>
      <c r="JH95" s="1204"/>
      <c r="JI95" s="1204"/>
      <c r="JJ95" s="1204"/>
      <c r="JK95" s="1204"/>
      <c r="JL95" s="1204"/>
      <c r="JM95" s="1204"/>
      <c r="JN95" s="1204"/>
    </row>
    <row r="96" spans="2:274" ht="19.5">
      <c r="CT96" s="1204"/>
      <c r="CU96" s="1204"/>
      <c r="CV96" s="1204"/>
      <c r="CW96" s="1204"/>
      <c r="CX96" s="1204"/>
      <c r="CY96" s="1204"/>
      <c r="CZ96" s="1204"/>
      <c r="DA96" s="1204"/>
      <c r="DB96" s="1204"/>
      <c r="DC96" s="1204"/>
      <c r="DD96" s="1204"/>
      <c r="DE96" s="1204"/>
      <c r="DF96" s="1204"/>
      <c r="DG96" s="1204"/>
      <c r="DH96" s="1204"/>
      <c r="DI96" s="1204"/>
      <c r="DJ96" s="1204"/>
      <c r="DK96" s="1204"/>
      <c r="DL96" s="1204"/>
      <c r="DM96" s="1204"/>
      <c r="DN96" s="1204"/>
      <c r="DO96" s="1204"/>
      <c r="DP96" s="1204"/>
      <c r="DQ96" s="1204"/>
      <c r="DR96" s="1204"/>
      <c r="DS96" s="1204"/>
      <c r="DT96" s="1204"/>
      <c r="DU96" s="1204"/>
      <c r="DV96" s="1204"/>
      <c r="DW96" s="1204"/>
      <c r="DX96" s="1204"/>
      <c r="DY96" s="1204"/>
      <c r="DZ96" s="1204"/>
      <c r="EA96" s="1204"/>
      <c r="EB96" s="1204"/>
      <c r="EC96" s="1204"/>
      <c r="ED96" s="1204"/>
      <c r="EE96" s="1204"/>
      <c r="EF96" s="1204"/>
      <c r="EG96" s="1204"/>
      <c r="EH96" s="1204"/>
      <c r="EI96" s="1204"/>
      <c r="EJ96" s="1204"/>
      <c r="EK96" s="1204"/>
      <c r="EL96" s="1204"/>
      <c r="EM96" s="1204"/>
      <c r="EN96" s="1204"/>
      <c r="EO96" s="1204"/>
      <c r="EP96" s="1204"/>
      <c r="EQ96" s="1204"/>
      <c r="ER96" s="1204"/>
      <c r="ES96" s="1204"/>
      <c r="ET96" s="1204"/>
      <c r="EU96" s="1204"/>
      <c r="EV96" s="1204"/>
      <c r="EW96" s="1204"/>
      <c r="EX96" s="1204"/>
      <c r="EY96" s="1204"/>
      <c r="EZ96" s="1204"/>
      <c r="FA96" s="1204"/>
      <c r="FB96" s="1204"/>
      <c r="FC96" s="1204"/>
      <c r="FD96" s="1204"/>
      <c r="FE96" s="1204"/>
      <c r="FF96" s="1204"/>
      <c r="FG96" s="1204"/>
      <c r="FH96" s="1204"/>
      <c r="FI96" s="1204"/>
      <c r="FJ96" s="1204"/>
      <c r="FK96" s="1204"/>
      <c r="FL96" s="1204"/>
      <c r="FM96" s="1279"/>
      <c r="FN96" s="1279"/>
      <c r="FO96" s="1279"/>
      <c r="FP96" s="1204"/>
      <c r="FQ96" s="1204"/>
      <c r="FR96" s="1204"/>
      <c r="FS96" s="1204"/>
      <c r="FT96" s="1204"/>
      <c r="FU96" s="1204"/>
      <c r="FV96" s="1204"/>
      <c r="FW96" s="1204"/>
      <c r="FX96" s="1204"/>
      <c r="FY96" s="1204"/>
      <c r="FZ96" s="1204"/>
      <c r="GA96" s="1204"/>
      <c r="GB96" s="1204"/>
      <c r="GC96" s="1204"/>
      <c r="GD96" s="1204"/>
      <c r="GE96" s="1204"/>
      <c r="GF96" s="1204"/>
      <c r="GG96" s="1204"/>
      <c r="GH96" s="1204"/>
      <c r="GI96" s="1204"/>
      <c r="GJ96" s="1204"/>
      <c r="GK96" s="1204"/>
      <c r="GL96" s="1204"/>
      <c r="GM96" s="1204"/>
      <c r="GN96" s="1204"/>
      <c r="GO96" s="1204"/>
      <c r="GP96" s="1204"/>
      <c r="GQ96" s="1204"/>
      <c r="GR96" s="1204"/>
      <c r="GS96" s="1204"/>
      <c r="GT96" s="1204"/>
      <c r="GU96" s="1204"/>
      <c r="GV96" s="1204"/>
      <c r="GW96" s="1204"/>
      <c r="GX96" s="1204"/>
      <c r="GY96" s="1204"/>
      <c r="GZ96" s="1204"/>
      <c r="HA96" s="1204"/>
      <c r="HB96" s="1204"/>
      <c r="HC96" s="1204"/>
      <c r="HD96" s="1204"/>
      <c r="HE96" s="1204"/>
      <c r="HF96" s="1204"/>
      <c r="HG96" s="1204"/>
      <c r="HH96" s="1204"/>
      <c r="HI96" s="1204"/>
      <c r="HJ96" s="1204"/>
      <c r="HK96" s="1204"/>
      <c r="HL96" s="1204"/>
      <c r="HM96" s="1204"/>
      <c r="HN96" s="1204"/>
      <c r="HO96" s="1204"/>
      <c r="HP96" s="1204"/>
      <c r="HQ96" s="1204"/>
      <c r="HR96" s="1204"/>
      <c r="HS96" s="1204"/>
      <c r="HT96" s="1204"/>
      <c r="HU96" s="1204"/>
      <c r="HV96" s="1204"/>
      <c r="HW96" s="1204"/>
      <c r="HX96" s="1204"/>
      <c r="HY96" s="1204"/>
      <c r="HZ96" s="1204"/>
      <c r="IA96" s="1204"/>
      <c r="IB96" s="1204"/>
      <c r="IC96" s="1204"/>
      <c r="ID96" s="1204"/>
      <c r="IE96" s="1204"/>
      <c r="IF96" s="1204"/>
      <c r="IG96" s="1204"/>
      <c r="IH96" s="1204"/>
      <c r="II96" s="1204"/>
      <c r="IJ96" s="1204"/>
      <c r="IK96" s="1204"/>
      <c r="IL96" s="1204"/>
      <c r="IM96" s="1204"/>
      <c r="IN96" s="1204"/>
      <c r="IO96" s="1204"/>
      <c r="IP96" s="1204"/>
      <c r="IQ96" s="1204"/>
      <c r="IR96" s="1204"/>
      <c r="IS96" s="1204"/>
      <c r="IT96" s="1204"/>
      <c r="IU96" s="1204"/>
      <c r="IV96" s="1204"/>
      <c r="IW96" s="1204"/>
      <c r="IX96" s="1204"/>
      <c r="IY96" s="1204"/>
      <c r="IZ96" s="1204"/>
      <c r="JA96" s="1204"/>
      <c r="JB96" s="1204"/>
      <c r="JC96" s="1204"/>
      <c r="JD96" s="1204"/>
      <c r="JE96" s="1204"/>
      <c r="JF96" s="1204"/>
      <c r="JG96" s="1204"/>
      <c r="JH96" s="1204"/>
      <c r="JI96" s="1204"/>
      <c r="JJ96" s="1204"/>
      <c r="JK96" s="1204"/>
      <c r="JL96" s="1204"/>
      <c r="JM96" s="1204"/>
      <c r="JN96" s="1204"/>
    </row>
    <row r="97" spans="169:171" s="1204" customFormat="1" ht="19.5">
      <c r="FM97" s="1279"/>
      <c r="FN97" s="1279"/>
      <c r="FO97" s="1279"/>
    </row>
    <row r="98" spans="169:171" s="1204" customFormat="1" ht="19.5">
      <c r="FM98" s="1279"/>
      <c r="FN98" s="1279"/>
      <c r="FO98" s="1279"/>
    </row>
    <row r="99" spans="169:171" s="1204" customFormat="1" ht="19.5">
      <c r="FM99" s="1279"/>
      <c r="FN99" s="1279"/>
      <c r="FO99" s="1279"/>
    </row>
    <row r="100" spans="169:171" s="1204" customFormat="1" ht="19.5">
      <c r="FM100" s="1279"/>
      <c r="FN100" s="1279"/>
      <c r="FO100" s="1279"/>
    </row>
    <row r="101" spans="169:171" s="1204" customFormat="1" ht="19.5">
      <c r="FM101" s="1279"/>
      <c r="FN101" s="1279"/>
      <c r="FO101" s="1279"/>
    </row>
    <row r="102" spans="169:171" s="1204" customFormat="1" ht="19.5">
      <c r="FM102" s="1279"/>
      <c r="FN102" s="1279"/>
      <c r="FO102" s="1279"/>
    </row>
    <row r="103" spans="169:171" s="1204" customFormat="1" ht="19.5">
      <c r="FM103" s="1279"/>
      <c r="FN103" s="1279"/>
      <c r="FO103" s="1279"/>
    </row>
    <row r="104" spans="169:171" s="1204" customFormat="1" ht="19.5">
      <c r="FM104" s="1279"/>
      <c r="FN104" s="1279"/>
      <c r="FO104" s="1279"/>
    </row>
    <row r="105" spans="169:171" s="1204" customFormat="1" ht="19.5">
      <c r="FM105" s="1279"/>
      <c r="FN105" s="1279"/>
      <c r="FO105" s="1279"/>
    </row>
    <row r="106" spans="169:171" s="1204" customFormat="1" ht="19.5">
      <c r="FM106" s="1279"/>
      <c r="FN106" s="1279"/>
      <c r="FO106" s="1279"/>
    </row>
    <row r="107" spans="169:171" s="1204" customFormat="1" ht="19.5">
      <c r="FM107" s="1279"/>
      <c r="FN107" s="1279"/>
      <c r="FO107" s="1279"/>
    </row>
    <row r="108" spans="169:171" s="1204" customFormat="1" ht="19.5">
      <c r="FM108" s="1279"/>
      <c r="FN108" s="1279"/>
      <c r="FO108" s="1279"/>
    </row>
    <row r="109" spans="169:171" s="1204" customFormat="1" ht="19.5">
      <c r="FM109" s="1279"/>
      <c r="FN109" s="1279"/>
      <c r="FO109" s="1279"/>
    </row>
    <row r="110" spans="169:171" s="1204" customFormat="1" ht="19.5">
      <c r="FM110" s="1279"/>
      <c r="FN110" s="1279"/>
      <c r="FO110" s="1279"/>
    </row>
    <row r="111" spans="169:171" s="1204" customFormat="1" ht="19.5">
      <c r="FM111" s="1279"/>
      <c r="FN111" s="1279"/>
      <c r="FO111" s="1279"/>
    </row>
    <row r="112" spans="169:171" s="1204" customFormat="1" ht="19.5">
      <c r="FM112" s="1279"/>
      <c r="FN112" s="1279"/>
      <c r="FO112" s="1279"/>
    </row>
    <row r="113" spans="169:171" s="1204" customFormat="1" ht="19.5">
      <c r="FM113" s="1279"/>
      <c r="FN113" s="1279"/>
      <c r="FO113" s="1279"/>
    </row>
    <row r="114" spans="169:171" s="1204" customFormat="1" ht="19.5">
      <c r="FM114" s="1279"/>
      <c r="FN114" s="1279"/>
      <c r="FO114" s="1279"/>
    </row>
    <row r="115" spans="169:171" s="1204" customFormat="1" ht="19.5">
      <c r="FM115" s="1279"/>
      <c r="FN115" s="1279"/>
      <c r="FO115" s="1279"/>
    </row>
    <row r="116" spans="169:171" s="1204" customFormat="1" ht="19.5">
      <c r="FM116" s="1279"/>
      <c r="FN116" s="1279"/>
      <c r="FO116" s="1279"/>
    </row>
    <row r="117" spans="169:171" s="1204" customFormat="1" ht="19.5">
      <c r="FM117" s="1279"/>
      <c r="FN117" s="1279"/>
      <c r="FO117" s="1279"/>
    </row>
    <row r="118" spans="169:171" s="1204" customFormat="1" ht="19.5">
      <c r="FM118" s="1279"/>
      <c r="FN118" s="1279"/>
      <c r="FO118" s="1279"/>
    </row>
    <row r="119" spans="169:171" s="1204" customFormat="1" ht="19.5">
      <c r="FM119" s="1279"/>
      <c r="FN119" s="1279"/>
      <c r="FO119" s="1279"/>
    </row>
    <row r="120" spans="169:171" s="1204" customFormat="1" ht="19.5">
      <c r="FM120" s="1279"/>
      <c r="FN120" s="1279"/>
      <c r="FO120" s="1279"/>
    </row>
    <row r="121" spans="169:171" s="1204" customFormat="1" ht="19.5">
      <c r="FM121" s="1279"/>
      <c r="FN121" s="1279"/>
      <c r="FO121" s="1279"/>
    </row>
    <row r="122" spans="169:171" s="1204" customFormat="1" ht="19.5">
      <c r="FM122" s="1279"/>
      <c r="FN122" s="1279"/>
      <c r="FO122" s="1279"/>
    </row>
    <row r="123" spans="169:171" s="1204" customFormat="1" ht="19.5">
      <c r="FM123" s="1279"/>
      <c r="FN123" s="1279"/>
      <c r="FO123" s="1279"/>
    </row>
    <row r="124" spans="169:171" s="1204" customFormat="1" ht="19.5">
      <c r="FM124" s="1279"/>
      <c r="FN124" s="1279"/>
      <c r="FO124" s="1279"/>
    </row>
    <row r="125" spans="169:171" s="1204" customFormat="1" ht="19.5">
      <c r="FM125" s="1279"/>
      <c r="FN125" s="1279"/>
      <c r="FO125" s="1279"/>
    </row>
    <row r="126" spans="169:171" s="1204" customFormat="1" ht="19.5">
      <c r="FM126" s="1279"/>
      <c r="FN126" s="1279"/>
      <c r="FO126" s="1279"/>
    </row>
    <row r="127" spans="169:171" s="1204" customFormat="1" ht="19.5">
      <c r="FM127" s="1279"/>
      <c r="FN127" s="1279"/>
      <c r="FO127" s="1279"/>
    </row>
    <row r="128" spans="169:171" s="1204" customFormat="1" ht="19.5">
      <c r="FM128" s="1279"/>
      <c r="FN128" s="1279"/>
      <c r="FO128" s="1279"/>
    </row>
    <row r="129" spans="169:171" s="1204" customFormat="1" ht="19.5">
      <c r="FM129" s="1279"/>
      <c r="FN129" s="1279"/>
      <c r="FO129" s="1279"/>
    </row>
    <row r="130" spans="169:171" s="1204" customFormat="1" ht="19.5">
      <c r="FM130" s="1279"/>
      <c r="FN130" s="1279"/>
      <c r="FO130" s="1279"/>
    </row>
    <row r="131" spans="169:171" s="1204" customFormat="1" ht="19.5">
      <c r="FM131" s="1279"/>
      <c r="FN131" s="1279"/>
      <c r="FO131" s="1279"/>
    </row>
    <row r="132" spans="169:171" s="1204" customFormat="1" ht="19.5">
      <c r="FM132" s="1279"/>
      <c r="FN132" s="1279"/>
      <c r="FO132" s="1279"/>
    </row>
    <row r="133" spans="169:171" s="1204" customFormat="1" ht="19.5">
      <c r="FM133" s="1279"/>
      <c r="FN133" s="1279"/>
      <c r="FO133" s="1279"/>
    </row>
    <row r="134" spans="169:171" s="1204" customFormat="1" ht="19.5">
      <c r="FM134" s="1279"/>
      <c r="FN134" s="1279"/>
      <c r="FO134" s="1279"/>
    </row>
    <row r="135" spans="169:171" s="1204" customFormat="1" ht="19.5">
      <c r="FM135" s="1279"/>
      <c r="FN135" s="1279"/>
      <c r="FO135" s="1279"/>
    </row>
    <row r="136" spans="169:171" s="1204" customFormat="1" ht="19.5">
      <c r="FM136" s="1279"/>
      <c r="FN136" s="1279"/>
      <c r="FO136" s="1279"/>
    </row>
    <row r="137" spans="169:171" s="1204" customFormat="1" ht="19.5">
      <c r="FM137" s="1279"/>
      <c r="FN137" s="1279"/>
      <c r="FO137" s="1279"/>
    </row>
    <row r="138" spans="169:171" s="1204" customFormat="1" ht="19.5">
      <c r="FM138" s="1279"/>
      <c r="FN138" s="1279"/>
      <c r="FO138" s="1279"/>
    </row>
    <row r="139" spans="169:171" s="1204" customFormat="1" ht="19.5">
      <c r="FM139" s="1279"/>
      <c r="FN139" s="1279"/>
      <c r="FO139" s="1279"/>
    </row>
    <row r="140" spans="169:171" s="1204" customFormat="1" ht="19.5">
      <c r="FM140" s="1279"/>
      <c r="FN140" s="1279"/>
      <c r="FO140" s="1279"/>
    </row>
    <row r="141" spans="169:171" s="1204" customFormat="1" ht="19.5">
      <c r="FM141" s="1279"/>
      <c r="FN141" s="1279"/>
      <c r="FO141" s="1279"/>
    </row>
    <row r="142" spans="169:171" s="1204" customFormat="1" ht="19.5">
      <c r="FM142" s="1279"/>
      <c r="FN142" s="1279"/>
      <c r="FO142" s="1279"/>
    </row>
    <row r="143" spans="169:171" s="1204" customFormat="1" ht="19.5">
      <c r="FM143" s="1279"/>
      <c r="FN143" s="1279"/>
      <c r="FO143" s="1279"/>
    </row>
    <row r="144" spans="169:171" s="1204" customFormat="1" ht="19.5">
      <c r="FM144" s="1279"/>
      <c r="FN144" s="1279"/>
      <c r="FO144" s="1279"/>
    </row>
    <row r="145" spans="169:171" s="1204" customFormat="1" ht="19.5">
      <c r="FM145" s="1279"/>
      <c r="FN145" s="1279"/>
      <c r="FO145" s="1279"/>
    </row>
    <row r="146" spans="169:171" s="1204" customFormat="1" ht="19.5">
      <c r="FM146" s="1279"/>
      <c r="FN146" s="1279"/>
      <c r="FO146" s="1279"/>
    </row>
    <row r="147" spans="169:171" s="1204" customFormat="1" ht="19.5">
      <c r="FM147" s="1279"/>
      <c r="FN147" s="1279"/>
      <c r="FO147" s="1279"/>
    </row>
    <row r="148" spans="169:171" s="1204" customFormat="1" ht="19.5">
      <c r="FM148" s="1279"/>
      <c r="FN148" s="1279"/>
      <c r="FO148" s="1279"/>
    </row>
    <row r="149" spans="169:171" s="1204" customFormat="1" ht="19.5">
      <c r="FM149" s="1279"/>
      <c r="FN149" s="1279"/>
      <c r="FO149" s="1279"/>
    </row>
    <row r="150" spans="169:171" s="1204" customFormat="1" ht="19.5">
      <c r="FM150" s="1279"/>
      <c r="FN150" s="1279"/>
      <c r="FO150" s="1279"/>
    </row>
    <row r="151" spans="169:171" s="1204" customFormat="1" ht="19.5">
      <c r="FM151" s="1279"/>
      <c r="FN151" s="1279"/>
      <c r="FO151" s="1279"/>
    </row>
    <row r="152" spans="169:171" s="1204" customFormat="1" ht="19.5">
      <c r="FM152" s="1279"/>
      <c r="FN152" s="1279"/>
      <c r="FO152" s="1279"/>
    </row>
    <row r="153" spans="169:171" s="1204" customFormat="1" ht="19.5">
      <c r="FM153" s="1279"/>
      <c r="FN153" s="1279"/>
      <c r="FO153" s="1279"/>
    </row>
    <row r="154" spans="169:171" s="1204" customFormat="1" ht="19.5">
      <c r="FM154" s="1279"/>
      <c r="FN154" s="1279"/>
      <c r="FO154" s="1279"/>
    </row>
    <row r="155" spans="169:171" s="1204" customFormat="1" ht="19.5">
      <c r="FM155" s="1279"/>
      <c r="FN155" s="1279"/>
      <c r="FO155" s="1279"/>
    </row>
    <row r="156" spans="169:171" s="1204" customFormat="1" ht="19.5">
      <c r="FM156" s="1279"/>
      <c r="FN156" s="1279"/>
      <c r="FO156" s="1279"/>
    </row>
    <row r="157" spans="169:171" s="1204" customFormat="1" ht="19.5">
      <c r="FM157" s="1279"/>
      <c r="FN157" s="1279"/>
      <c r="FO157" s="1279"/>
    </row>
    <row r="158" spans="169:171" s="1204" customFormat="1" ht="19.5">
      <c r="FM158" s="1279"/>
      <c r="FN158" s="1279"/>
      <c r="FO158" s="1279"/>
    </row>
    <row r="159" spans="169:171" s="1204" customFormat="1" ht="19.5">
      <c r="FM159" s="1279"/>
      <c r="FN159" s="1279"/>
      <c r="FO159" s="1279"/>
    </row>
    <row r="160" spans="169:171" s="1204" customFormat="1" ht="19.5">
      <c r="FM160" s="1279"/>
      <c r="FN160" s="1279"/>
      <c r="FO160" s="1279"/>
    </row>
    <row r="161" spans="169:171" s="1204" customFormat="1" ht="19.5">
      <c r="FM161" s="1279"/>
      <c r="FN161" s="1279"/>
      <c r="FO161" s="1279"/>
    </row>
    <row r="162" spans="169:171" s="1204" customFormat="1" ht="19.5">
      <c r="FM162" s="1279"/>
      <c r="FN162" s="1279"/>
      <c r="FO162" s="1279"/>
    </row>
    <row r="163" spans="169:171" s="1204" customFormat="1" ht="19.5">
      <c r="FM163" s="1279"/>
      <c r="FN163" s="1279"/>
      <c r="FO163" s="1279"/>
    </row>
    <row r="164" spans="169:171" s="1204" customFormat="1" ht="19.5">
      <c r="FM164" s="1279"/>
      <c r="FN164" s="1279"/>
      <c r="FO164" s="1279"/>
    </row>
    <row r="165" spans="169:171" s="1204" customFormat="1" ht="19.5">
      <c r="FM165" s="1279"/>
      <c r="FN165" s="1279"/>
      <c r="FO165" s="1279"/>
    </row>
    <row r="166" spans="169:171" s="1204" customFormat="1" ht="19.5">
      <c r="FM166" s="1279"/>
      <c r="FN166" s="1279"/>
      <c r="FO166" s="1279"/>
    </row>
    <row r="167" spans="169:171" s="1204" customFormat="1" ht="19.5">
      <c r="FM167" s="1279"/>
      <c r="FN167" s="1279"/>
      <c r="FO167" s="1279"/>
    </row>
    <row r="168" spans="169:171" s="1204" customFormat="1" ht="19.5">
      <c r="FM168" s="1279"/>
      <c r="FN168" s="1279"/>
      <c r="FO168" s="1279"/>
    </row>
    <row r="169" spans="169:171" s="1204" customFormat="1" ht="19.5">
      <c r="FM169" s="1279"/>
      <c r="FN169" s="1279"/>
      <c r="FO169" s="1279"/>
    </row>
    <row r="170" spans="169:171" s="1204" customFormat="1" ht="19.5">
      <c r="FM170" s="1279"/>
      <c r="FN170" s="1279"/>
      <c r="FO170" s="1279"/>
    </row>
    <row r="171" spans="169:171" s="1204" customFormat="1" ht="19.5">
      <c r="FM171" s="1279"/>
      <c r="FN171" s="1279"/>
      <c r="FO171" s="1279"/>
    </row>
    <row r="172" spans="169:171" s="1204" customFormat="1" ht="19.5">
      <c r="FM172" s="1279"/>
      <c r="FN172" s="1279"/>
      <c r="FO172" s="1279"/>
    </row>
    <row r="173" spans="169:171" s="1204" customFormat="1" ht="19.5">
      <c r="FM173" s="1279"/>
      <c r="FN173" s="1279"/>
      <c r="FO173" s="1279"/>
    </row>
    <row r="174" spans="169:171" s="1204" customFormat="1" ht="19.5">
      <c r="FM174" s="1279"/>
      <c r="FN174" s="1279"/>
      <c r="FO174" s="1279"/>
    </row>
    <row r="175" spans="169:171" s="1204" customFormat="1" ht="19.5">
      <c r="FM175" s="1279"/>
      <c r="FN175" s="1279"/>
      <c r="FO175" s="1279"/>
    </row>
    <row r="176" spans="169:171" s="1204" customFormat="1" ht="19.5">
      <c r="FM176" s="1279"/>
      <c r="FN176" s="1279"/>
      <c r="FO176" s="1279"/>
    </row>
    <row r="177" spans="169:171" s="1204" customFormat="1" ht="19.5">
      <c r="FM177" s="1279"/>
      <c r="FN177" s="1279"/>
      <c r="FO177" s="1279"/>
    </row>
    <row r="178" spans="169:171" s="1204" customFormat="1" ht="19.5">
      <c r="FM178" s="1279"/>
      <c r="FN178" s="1279"/>
      <c r="FO178" s="1279"/>
    </row>
    <row r="179" spans="169:171" s="1204" customFormat="1" ht="19.5">
      <c r="FM179" s="1279"/>
      <c r="FN179" s="1279"/>
      <c r="FO179" s="1279"/>
    </row>
    <row r="180" spans="169:171" s="1204" customFormat="1" ht="19.5">
      <c r="FM180" s="1279"/>
      <c r="FN180" s="1279"/>
      <c r="FO180" s="1279"/>
    </row>
    <row r="181" spans="169:171" s="1204" customFormat="1" ht="19.5">
      <c r="FM181" s="1279"/>
      <c r="FN181" s="1279"/>
      <c r="FO181" s="1279"/>
    </row>
    <row r="182" spans="169:171" s="1204" customFormat="1" ht="19.5">
      <c r="FM182" s="1279"/>
      <c r="FN182" s="1279"/>
      <c r="FO182" s="1279"/>
    </row>
    <row r="183" spans="169:171" s="1204" customFormat="1" ht="19.5">
      <c r="FM183" s="1279"/>
      <c r="FN183" s="1279"/>
      <c r="FO183" s="1279"/>
    </row>
    <row r="184" spans="169:171" s="1204" customFormat="1" ht="19.5">
      <c r="FM184" s="1279"/>
      <c r="FN184" s="1279"/>
      <c r="FO184" s="1279"/>
    </row>
    <row r="185" spans="169:171" s="1204" customFormat="1" ht="19.5">
      <c r="FM185" s="1279"/>
      <c r="FN185" s="1279"/>
      <c r="FO185" s="1279"/>
    </row>
    <row r="186" spans="169:171" s="1204" customFormat="1" ht="19.5">
      <c r="FM186" s="1279"/>
      <c r="FN186" s="1279"/>
      <c r="FO186" s="1279"/>
    </row>
    <row r="187" spans="169:171" s="1204" customFormat="1" ht="19.5">
      <c r="FM187" s="1279"/>
      <c r="FN187" s="1279"/>
      <c r="FO187" s="1279"/>
    </row>
    <row r="188" spans="169:171" s="1204" customFormat="1" ht="19.5">
      <c r="FM188" s="1279"/>
      <c r="FN188" s="1279"/>
      <c r="FO188" s="1279"/>
    </row>
    <row r="189" spans="169:171" s="1204" customFormat="1" ht="19.5">
      <c r="FM189" s="1279"/>
      <c r="FN189" s="1279"/>
      <c r="FO189" s="1279"/>
    </row>
    <row r="190" spans="169:171" s="1204" customFormat="1" ht="19.5">
      <c r="FM190" s="1279"/>
      <c r="FN190" s="1279"/>
      <c r="FO190" s="1279"/>
    </row>
    <row r="191" spans="169:171" s="1204" customFormat="1" ht="19.5">
      <c r="FM191" s="1279"/>
      <c r="FN191" s="1279"/>
      <c r="FO191" s="1279"/>
    </row>
    <row r="192" spans="169:171" s="1204" customFormat="1" ht="19.5">
      <c r="FM192" s="1279"/>
      <c r="FN192" s="1279"/>
      <c r="FO192" s="1279"/>
    </row>
    <row r="193" spans="169:171" s="1204" customFormat="1" ht="19.5">
      <c r="FM193" s="1279"/>
      <c r="FN193" s="1279"/>
      <c r="FO193" s="1279"/>
    </row>
    <row r="194" spans="169:171" s="1204" customFormat="1" ht="19.5">
      <c r="FM194" s="1279"/>
      <c r="FN194" s="1279"/>
      <c r="FO194" s="1279"/>
    </row>
    <row r="195" spans="169:171" s="1204" customFormat="1" ht="19.5">
      <c r="FM195" s="1279"/>
      <c r="FN195" s="1279"/>
      <c r="FO195" s="1279"/>
    </row>
    <row r="196" spans="169:171" s="1204" customFormat="1" ht="19.5">
      <c r="FM196" s="1279"/>
      <c r="FN196" s="1279"/>
      <c r="FO196" s="1279"/>
    </row>
    <row r="197" spans="169:171" s="1204" customFormat="1" ht="19.5">
      <c r="FM197" s="1279"/>
      <c r="FN197" s="1279"/>
      <c r="FO197" s="1279"/>
    </row>
    <row r="198" spans="169:171" s="1204" customFormat="1" ht="19.5">
      <c r="FM198" s="1279"/>
      <c r="FN198" s="1279"/>
      <c r="FO198" s="1279"/>
    </row>
    <row r="199" spans="169:171" s="1204" customFormat="1" ht="19.5">
      <c r="FM199" s="1279"/>
      <c r="FN199" s="1279"/>
      <c r="FO199" s="1279"/>
    </row>
    <row r="200" spans="169:171" s="1204" customFormat="1" ht="19.5">
      <c r="FM200" s="1279"/>
      <c r="FN200" s="1279"/>
      <c r="FO200" s="1279"/>
    </row>
    <row r="201" spans="169:171" s="1204" customFormat="1" ht="19.5">
      <c r="FM201" s="1279"/>
      <c r="FN201" s="1279"/>
      <c r="FO201" s="1279"/>
    </row>
    <row r="202" spans="169:171" s="1204" customFormat="1" ht="19.5">
      <c r="FM202" s="1279"/>
      <c r="FN202" s="1279"/>
      <c r="FO202" s="1279"/>
    </row>
    <row r="203" spans="169:171" s="1204" customFormat="1" ht="19.5">
      <c r="FM203" s="1279"/>
      <c r="FN203" s="1279"/>
      <c r="FO203" s="1279"/>
    </row>
    <row r="204" spans="169:171" s="1204" customFormat="1" ht="19.5">
      <c r="FM204" s="1279"/>
      <c r="FN204" s="1279"/>
      <c r="FO204" s="1279"/>
    </row>
    <row r="205" spans="169:171" s="1204" customFormat="1" ht="19.5">
      <c r="FM205" s="1279"/>
      <c r="FN205" s="1279"/>
      <c r="FO205" s="1279"/>
    </row>
    <row r="206" spans="169:171" s="1204" customFormat="1" ht="19.5">
      <c r="FM206" s="1279"/>
      <c r="FN206" s="1279"/>
      <c r="FO206" s="1279"/>
    </row>
    <row r="207" spans="169:171" s="1204" customFormat="1" ht="19.5">
      <c r="FM207" s="1279"/>
      <c r="FN207" s="1279"/>
      <c r="FO207" s="1279"/>
    </row>
    <row r="208" spans="169:171" s="1204" customFormat="1" ht="19.5">
      <c r="FM208" s="1279"/>
      <c r="FN208" s="1279"/>
      <c r="FO208" s="1279"/>
    </row>
    <row r="209" spans="98:274" ht="19.5">
      <c r="CT209" s="1204"/>
      <c r="CU209" s="1204"/>
      <c r="CV209" s="1204"/>
      <c r="CW209" s="1204"/>
      <c r="CX209" s="1204"/>
      <c r="CY209" s="1204"/>
      <c r="CZ209" s="1204"/>
      <c r="DA209" s="1204"/>
      <c r="DB209" s="1204"/>
      <c r="DC209" s="1204"/>
      <c r="DD209" s="1204"/>
      <c r="DE209" s="1204"/>
      <c r="DF209" s="1204"/>
      <c r="DG209" s="1204"/>
      <c r="DH209" s="1204"/>
      <c r="DI209" s="1204"/>
      <c r="DJ209" s="1204"/>
      <c r="DK209" s="1204"/>
      <c r="DL209" s="1204"/>
      <c r="DM209" s="1204"/>
      <c r="DN209" s="1204"/>
      <c r="DO209" s="1204"/>
      <c r="DP209" s="1204"/>
      <c r="DQ209" s="1204"/>
      <c r="DR209" s="1204"/>
      <c r="DS209" s="1204"/>
      <c r="DT209" s="1204"/>
      <c r="DU209" s="1204"/>
      <c r="DV209" s="1204"/>
      <c r="DW209" s="1204"/>
      <c r="DX209" s="1204"/>
      <c r="DY209" s="1204"/>
      <c r="DZ209" s="1204"/>
      <c r="EA209" s="1204"/>
      <c r="EB209" s="1204"/>
      <c r="EC209" s="1204"/>
      <c r="ED209" s="1204"/>
      <c r="EE209" s="1204"/>
      <c r="EF209" s="1204"/>
      <c r="EG209" s="1204"/>
      <c r="EH209" s="1204"/>
      <c r="EI209" s="1204"/>
      <c r="EJ209" s="1204"/>
      <c r="EK209" s="1204"/>
      <c r="EL209" s="1204"/>
      <c r="EM209" s="1204"/>
      <c r="EN209" s="1204"/>
      <c r="EO209" s="1204"/>
      <c r="EP209" s="1204"/>
      <c r="EQ209" s="1204"/>
      <c r="ER209" s="1204"/>
      <c r="ES209" s="1204"/>
      <c r="ET209" s="1204"/>
      <c r="EU209" s="1204"/>
      <c r="EV209" s="1204"/>
      <c r="EW209" s="1204"/>
      <c r="EX209" s="1204"/>
      <c r="EY209" s="1204"/>
      <c r="EZ209" s="1204"/>
      <c r="FA209" s="1204"/>
      <c r="FB209" s="1204"/>
      <c r="FC209" s="1204"/>
      <c r="FD209" s="1204"/>
      <c r="FE209" s="1204"/>
      <c r="FF209" s="1204"/>
      <c r="FG209" s="1204"/>
      <c r="FH209" s="1204"/>
      <c r="FI209" s="1204"/>
      <c r="FJ209" s="1204"/>
      <c r="FK209" s="1204"/>
      <c r="FL209" s="1204"/>
      <c r="FM209" s="1279"/>
      <c r="FN209" s="1279"/>
      <c r="FO209" s="1279"/>
      <c r="FP209" s="1204"/>
      <c r="FQ209" s="1204"/>
      <c r="FR209" s="1204"/>
      <c r="FS209" s="1204"/>
      <c r="FT209" s="1204"/>
      <c r="FU209" s="1204"/>
      <c r="FV209" s="1204"/>
      <c r="FW209" s="1204"/>
      <c r="FX209" s="1204"/>
      <c r="FY209" s="1204"/>
      <c r="FZ209" s="1204"/>
      <c r="GA209" s="1204"/>
      <c r="GB209" s="1204"/>
      <c r="GC209" s="1204"/>
      <c r="GD209" s="1204"/>
      <c r="GE209" s="1204"/>
      <c r="GF209" s="1204"/>
      <c r="GG209" s="1204"/>
      <c r="GH209" s="1204"/>
      <c r="GI209" s="1204"/>
      <c r="GJ209" s="1204"/>
      <c r="GK209" s="1204"/>
      <c r="GL209" s="1204"/>
      <c r="GM209" s="1204"/>
      <c r="GN209" s="1204"/>
      <c r="GO209" s="1204"/>
      <c r="GP209" s="1204"/>
      <c r="GQ209" s="1204"/>
      <c r="GR209" s="1204"/>
      <c r="GS209" s="1204"/>
      <c r="GT209" s="1204"/>
      <c r="GU209" s="1204"/>
      <c r="GV209" s="1204"/>
      <c r="GW209" s="1204"/>
      <c r="GX209" s="1204"/>
      <c r="GY209" s="1204"/>
      <c r="GZ209" s="1204"/>
      <c r="HA209" s="1204"/>
      <c r="HB209" s="1204"/>
      <c r="HC209" s="1204"/>
      <c r="HD209" s="1204"/>
      <c r="HE209" s="1204"/>
      <c r="HF209" s="1204"/>
      <c r="HG209" s="1204"/>
      <c r="HH209" s="1204"/>
      <c r="HI209" s="1204"/>
      <c r="HJ209" s="1204"/>
      <c r="HK209" s="1204"/>
      <c r="HL209" s="1204"/>
      <c r="HM209" s="1204"/>
      <c r="HN209" s="1204"/>
      <c r="HO209" s="1204"/>
      <c r="HP209" s="1204"/>
      <c r="HQ209" s="1204"/>
      <c r="HR209" s="1204"/>
      <c r="HS209" s="1204"/>
      <c r="HT209" s="1204"/>
      <c r="HU209" s="1204"/>
      <c r="HV209" s="1204"/>
      <c r="HW209" s="1204"/>
      <c r="HX209" s="1204"/>
      <c r="HY209" s="1204"/>
      <c r="HZ209" s="1204"/>
      <c r="IA209" s="1204"/>
      <c r="IB209" s="1204"/>
      <c r="IC209" s="1204"/>
      <c r="ID209" s="1204"/>
      <c r="IE209" s="1204"/>
      <c r="IF209" s="1204"/>
      <c r="IG209" s="1204"/>
      <c r="IH209" s="1204"/>
      <c r="II209" s="1204"/>
      <c r="IJ209" s="1204"/>
      <c r="IK209" s="1204"/>
      <c r="IL209" s="1204"/>
      <c r="IM209" s="1204"/>
      <c r="IN209" s="1204"/>
      <c r="IO209" s="1204"/>
      <c r="IP209" s="1204"/>
      <c r="IQ209" s="1204"/>
      <c r="IR209" s="1204"/>
      <c r="IS209" s="1204"/>
      <c r="IT209" s="1204"/>
      <c r="IU209" s="1204"/>
      <c r="IV209" s="1204"/>
      <c r="IW209" s="1204"/>
      <c r="IX209" s="1204"/>
      <c r="IY209" s="1204"/>
      <c r="IZ209" s="1204"/>
      <c r="JA209" s="1204"/>
      <c r="JB209" s="1204"/>
      <c r="JC209" s="1204"/>
      <c r="JD209" s="1204"/>
      <c r="JE209" s="1204"/>
      <c r="JF209" s="1204"/>
      <c r="JG209" s="1204"/>
      <c r="JH209" s="1204"/>
      <c r="JI209" s="1204"/>
      <c r="JJ209" s="1204"/>
      <c r="JK209" s="1204"/>
      <c r="JL209" s="1204"/>
      <c r="JM209" s="1204"/>
      <c r="JN209" s="1204"/>
    </row>
    <row r="210" spans="98:274" ht="19.5">
      <c r="CT210" s="1204"/>
      <c r="CU210" s="1204"/>
      <c r="CV210" s="1204"/>
      <c r="CW210" s="1204"/>
      <c r="CX210" s="1204"/>
      <c r="CY210" s="1204"/>
      <c r="CZ210" s="1204"/>
      <c r="DA210" s="1204"/>
      <c r="DB210" s="1204"/>
      <c r="DC210" s="1204"/>
      <c r="DD210" s="1204"/>
      <c r="DE210" s="1204"/>
      <c r="DF210" s="1204"/>
      <c r="DG210" s="1204"/>
      <c r="DH210" s="1204"/>
      <c r="DI210" s="1204"/>
      <c r="DJ210" s="1204"/>
      <c r="DK210" s="1204"/>
      <c r="DL210" s="1204"/>
      <c r="DM210" s="1204"/>
      <c r="DN210" s="1204"/>
      <c r="DO210" s="1204"/>
      <c r="DP210" s="1204"/>
      <c r="DQ210" s="1204"/>
      <c r="DR210" s="1204"/>
      <c r="DS210" s="1204"/>
      <c r="DT210" s="1204"/>
      <c r="DU210" s="1204"/>
      <c r="DV210" s="1204"/>
      <c r="DW210" s="1204"/>
      <c r="DX210" s="1204"/>
      <c r="DY210" s="1204"/>
      <c r="DZ210" s="1204"/>
      <c r="EA210" s="1204"/>
      <c r="EB210" s="1204"/>
      <c r="EC210" s="1204"/>
      <c r="ED210" s="1204"/>
      <c r="EE210" s="1204"/>
      <c r="EF210" s="1204"/>
      <c r="EG210" s="1204"/>
      <c r="EH210" s="1204"/>
      <c r="EI210" s="1204"/>
      <c r="EJ210" s="1204"/>
      <c r="EK210" s="1204"/>
      <c r="EL210" s="1204"/>
      <c r="EM210" s="1204"/>
      <c r="EN210" s="1204"/>
      <c r="EO210" s="1204"/>
      <c r="EP210" s="1204"/>
      <c r="EQ210" s="1204"/>
      <c r="ER210" s="1204"/>
      <c r="ES210" s="1204"/>
      <c r="ET210" s="1204"/>
      <c r="EU210" s="1204"/>
      <c r="EV210" s="1204"/>
      <c r="EW210" s="1204"/>
      <c r="EX210" s="1204"/>
      <c r="EY210" s="1204"/>
      <c r="EZ210" s="1204"/>
      <c r="FA210" s="1204"/>
      <c r="FB210" s="1204"/>
      <c r="FC210" s="1204"/>
      <c r="FD210" s="1204"/>
      <c r="FE210" s="1204"/>
      <c r="FF210" s="1204"/>
      <c r="FG210" s="1204"/>
      <c r="FH210" s="1204"/>
      <c r="FI210" s="1204"/>
      <c r="FJ210" s="1204"/>
      <c r="FK210" s="1204"/>
      <c r="FL210" s="1204"/>
      <c r="FM210" s="1279"/>
      <c r="FN210" s="1279"/>
      <c r="FO210" s="1279"/>
      <c r="FP210" s="1204"/>
      <c r="FQ210" s="1204"/>
      <c r="FR210" s="1204"/>
      <c r="FS210" s="1204"/>
      <c r="FT210" s="1204"/>
      <c r="FU210" s="1204"/>
      <c r="FV210" s="1204"/>
      <c r="FW210" s="1204"/>
      <c r="FX210" s="1204"/>
      <c r="FY210" s="1204"/>
      <c r="FZ210" s="1204"/>
      <c r="GA210" s="1204"/>
      <c r="GB210" s="1204"/>
      <c r="GC210" s="1204"/>
      <c r="GD210" s="1204"/>
      <c r="GE210" s="1204"/>
      <c r="GF210" s="1204"/>
      <c r="GG210" s="1204"/>
      <c r="GH210" s="1204"/>
      <c r="GI210" s="1204"/>
      <c r="GJ210" s="1204"/>
      <c r="GK210" s="1204"/>
      <c r="GL210" s="1204"/>
      <c r="GM210" s="1204"/>
      <c r="GN210" s="1204"/>
      <c r="GO210" s="1204"/>
      <c r="GP210" s="1204"/>
      <c r="GQ210" s="1204"/>
      <c r="GR210" s="1204"/>
      <c r="GS210" s="1204"/>
      <c r="GT210" s="1204"/>
      <c r="GU210" s="1204"/>
      <c r="GV210" s="1204"/>
      <c r="GW210" s="1204"/>
      <c r="GX210" s="1204"/>
      <c r="GY210" s="1204"/>
      <c r="GZ210" s="1204"/>
      <c r="HA210" s="1204"/>
      <c r="HB210" s="1204"/>
      <c r="HC210" s="1204"/>
      <c r="HD210" s="1204"/>
      <c r="HE210" s="1204"/>
      <c r="HF210" s="1204"/>
      <c r="HG210" s="1204"/>
      <c r="HH210" s="1204"/>
      <c r="HI210" s="1204"/>
      <c r="HJ210" s="1204"/>
      <c r="HK210" s="1204"/>
      <c r="HL210" s="1204"/>
      <c r="HM210" s="1204"/>
      <c r="HN210" s="1204"/>
      <c r="HO210" s="1204"/>
      <c r="HP210" s="1204"/>
      <c r="HQ210" s="1204"/>
      <c r="HR210" s="1204"/>
      <c r="HS210" s="1204"/>
      <c r="HT210" s="1204"/>
      <c r="HU210" s="1204"/>
      <c r="HV210" s="1204"/>
      <c r="HW210" s="1204"/>
      <c r="HX210" s="1204"/>
      <c r="HY210" s="1204"/>
      <c r="HZ210" s="1204"/>
      <c r="IA210" s="1204"/>
      <c r="IB210" s="1204"/>
      <c r="IC210" s="1204"/>
      <c r="ID210" s="1204"/>
      <c r="IE210" s="1204"/>
      <c r="IF210" s="1204"/>
      <c r="IG210" s="1204"/>
      <c r="IH210" s="1204"/>
      <c r="II210" s="1204"/>
      <c r="IJ210" s="1204"/>
      <c r="IK210" s="1204"/>
      <c r="IL210" s="1204"/>
      <c r="IM210" s="1204"/>
      <c r="IN210" s="1204"/>
      <c r="IO210" s="1204"/>
      <c r="IP210" s="1204"/>
      <c r="IQ210" s="1204"/>
      <c r="IR210" s="1204"/>
      <c r="IS210" s="1204"/>
      <c r="IT210" s="1204"/>
      <c r="IU210" s="1204"/>
      <c r="IV210" s="1204"/>
      <c r="IW210" s="1204"/>
      <c r="IX210" s="1204"/>
      <c r="IY210" s="1204"/>
      <c r="IZ210" s="1204"/>
      <c r="JA210" s="1204"/>
      <c r="JB210" s="1204"/>
      <c r="JC210" s="1204"/>
      <c r="JD210" s="1204"/>
      <c r="JE210" s="1204"/>
      <c r="JF210" s="1204"/>
      <c r="JG210" s="1204"/>
      <c r="JH210" s="1204"/>
      <c r="JI210" s="1204"/>
      <c r="JJ210" s="1204"/>
      <c r="JK210" s="1204"/>
      <c r="JL210" s="1204"/>
      <c r="JM210" s="1204"/>
      <c r="JN210" s="1204"/>
    </row>
    <row r="211" spans="98:274" ht="19.5">
      <c r="CT211" s="1204"/>
      <c r="CU211" s="1204"/>
      <c r="CV211" s="1204"/>
      <c r="CW211" s="1204"/>
      <c r="CX211" s="1204"/>
      <c r="CY211" s="1204"/>
      <c r="CZ211" s="1204"/>
      <c r="DA211" s="1204"/>
      <c r="DB211" s="1204"/>
      <c r="DC211" s="1204"/>
      <c r="DD211" s="1204"/>
      <c r="DE211" s="1204"/>
      <c r="DF211" s="1204"/>
      <c r="DG211" s="1204"/>
      <c r="DH211" s="1204"/>
      <c r="DI211" s="1204"/>
      <c r="DJ211" s="1204"/>
      <c r="DK211" s="1204"/>
      <c r="DL211" s="1204"/>
      <c r="DM211" s="1204"/>
      <c r="DN211" s="1204"/>
      <c r="DO211" s="1204"/>
      <c r="DP211" s="1204"/>
      <c r="DQ211" s="1204"/>
      <c r="DR211" s="1204"/>
      <c r="DS211" s="1204"/>
      <c r="DT211" s="1204"/>
      <c r="DU211" s="1204"/>
      <c r="DV211" s="1204"/>
      <c r="DW211" s="1204"/>
      <c r="DX211" s="1204"/>
      <c r="DY211" s="1204"/>
      <c r="DZ211" s="1204"/>
      <c r="EA211" s="1204"/>
      <c r="EB211" s="1204"/>
      <c r="EC211" s="1204"/>
      <c r="ED211" s="1204"/>
      <c r="EE211" s="1204"/>
      <c r="EF211" s="1204"/>
      <c r="EG211" s="1204"/>
      <c r="EH211" s="1204"/>
      <c r="EI211" s="1204"/>
      <c r="EJ211" s="1204"/>
      <c r="EK211" s="1204"/>
      <c r="EL211" s="1204"/>
      <c r="EM211" s="1204"/>
      <c r="EN211" s="1204"/>
      <c r="EO211" s="1204"/>
      <c r="EP211" s="1204"/>
      <c r="EQ211" s="1204"/>
      <c r="ER211" s="1204"/>
      <c r="ES211" s="1204"/>
      <c r="ET211" s="1204"/>
      <c r="EU211" s="1204"/>
      <c r="EV211" s="1204"/>
      <c r="EW211" s="1204"/>
      <c r="EX211" s="1204"/>
      <c r="EY211" s="1204"/>
      <c r="EZ211" s="1204"/>
      <c r="FA211" s="1204"/>
      <c r="FB211" s="1204"/>
      <c r="FC211" s="1204"/>
      <c r="FD211" s="1204"/>
      <c r="FE211" s="1204"/>
      <c r="FF211" s="1204"/>
      <c r="FG211" s="1204"/>
      <c r="FH211" s="1204"/>
      <c r="FI211" s="1204"/>
      <c r="FJ211" s="1204"/>
      <c r="FK211" s="1204"/>
      <c r="FL211" s="1204"/>
      <c r="FM211" s="1279"/>
      <c r="FN211" s="1279"/>
      <c r="FO211" s="1279"/>
      <c r="FP211" s="1204"/>
      <c r="FQ211" s="1204"/>
      <c r="FR211" s="1204"/>
      <c r="FS211" s="1204"/>
      <c r="FT211" s="1204"/>
      <c r="FU211" s="1204"/>
      <c r="FV211" s="1204"/>
      <c r="FW211" s="1204"/>
      <c r="FX211" s="1204"/>
      <c r="FY211" s="1204"/>
      <c r="FZ211" s="1204"/>
      <c r="GA211" s="1204"/>
      <c r="GB211" s="1204"/>
      <c r="GC211" s="1204"/>
      <c r="GD211" s="1204"/>
      <c r="GE211" s="1204"/>
      <c r="GF211" s="1204"/>
      <c r="GG211" s="1204"/>
      <c r="GH211" s="1204"/>
      <c r="GI211" s="1204"/>
      <c r="GJ211" s="1204"/>
      <c r="GK211" s="1204"/>
      <c r="GL211" s="1204"/>
      <c r="GM211" s="1204"/>
      <c r="GN211" s="1204"/>
      <c r="GO211" s="1204"/>
      <c r="GP211" s="1204"/>
      <c r="GQ211" s="1204"/>
      <c r="GR211" s="1204"/>
      <c r="GS211" s="1204"/>
      <c r="GT211" s="1204"/>
      <c r="GU211" s="1204"/>
      <c r="GV211" s="1204"/>
      <c r="GW211" s="1204"/>
      <c r="GX211" s="1204"/>
      <c r="GY211" s="1204"/>
      <c r="GZ211" s="1204"/>
      <c r="HA211" s="1204"/>
      <c r="HB211" s="1204"/>
      <c r="HC211" s="1204"/>
      <c r="HD211" s="1204"/>
      <c r="HE211" s="1204"/>
      <c r="HF211" s="1204"/>
      <c r="HG211" s="1204"/>
      <c r="HH211" s="1204"/>
      <c r="HI211" s="1204"/>
      <c r="HJ211" s="1204"/>
      <c r="HK211" s="1204"/>
      <c r="HL211" s="1204"/>
      <c r="HM211" s="1204"/>
      <c r="HN211" s="1204"/>
      <c r="HO211" s="1204"/>
      <c r="HP211" s="1204"/>
      <c r="HQ211" s="1204"/>
      <c r="HR211" s="1204"/>
      <c r="HS211" s="1204"/>
      <c r="HT211" s="1204"/>
      <c r="HU211" s="1204"/>
      <c r="HV211" s="1204"/>
      <c r="HW211" s="1204"/>
      <c r="HX211" s="1204"/>
      <c r="HY211" s="1204"/>
      <c r="HZ211" s="1204"/>
      <c r="IA211" s="1204"/>
      <c r="IB211" s="1204"/>
      <c r="IC211" s="1204"/>
      <c r="ID211" s="1204"/>
      <c r="IE211" s="1204"/>
      <c r="IF211" s="1204"/>
      <c r="IG211" s="1204"/>
      <c r="IH211" s="1204"/>
      <c r="II211" s="1204"/>
      <c r="IJ211" s="1204"/>
      <c r="IK211" s="1204"/>
      <c r="IL211" s="1204"/>
      <c r="IM211" s="1204"/>
      <c r="IN211" s="1204"/>
      <c r="IO211" s="1204"/>
      <c r="IP211" s="1204"/>
      <c r="IQ211" s="1204"/>
      <c r="IR211" s="1204"/>
      <c r="IS211" s="1204"/>
      <c r="IT211" s="1204"/>
      <c r="IU211" s="1204"/>
      <c r="IV211" s="1204"/>
      <c r="IW211" s="1204"/>
      <c r="IX211" s="1204"/>
      <c r="IY211" s="1204"/>
      <c r="IZ211" s="1204"/>
      <c r="JA211" s="1204"/>
      <c r="JB211" s="1204"/>
      <c r="JC211" s="1204"/>
      <c r="JD211" s="1204"/>
      <c r="JE211" s="1204"/>
      <c r="JF211" s="1204"/>
      <c r="JG211" s="1204"/>
      <c r="JH211" s="1204"/>
      <c r="JI211" s="1204"/>
      <c r="JJ211" s="1204"/>
      <c r="JK211" s="1204"/>
      <c r="JL211" s="1204"/>
      <c r="JM211" s="1204"/>
      <c r="JN211" s="1204"/>
    </row>
    <row r="212" spans="98:274" ht="19.5">
      <c r="CT212" s="1204"/>
      <c r="CU212" s="1204"/>
      <c r="CV212" s="1204"/>
      <c r="CW212" s="1204"/>
      <c r="CX212" s="1204"/>
      <c r="CY212" s="1204"/>
      <c r="CZ212" s="1204"/>
      <c r="DA212" s="1204"/>
      <c r="DB212" s="1204"/>
      <c r="DC212" s="1204"/>
      <c r="DD212" s="1204"/>
      <c r="DE212" s="1204"/>
      <c r="DF212" s="1204"/>
      <c r="DG212" s="1204"/>
      <c r="DH212" s="1204"/>
      <c r="DI212" s="1204"/>
      <c r="DJ212" s="1204"/>
      <c r="DK212" s="1204"/>
      <c r="DL212" s="1204"/>
      <c r="DM212" s="1204"/>
      <c r="DN212" s="1204"/>
      <c r="DO212" s="1204"/>
      <c r="DP212" s="1204"/>
      <c r="DQ212" s="1204"/>
      <c r="DR212" s="1204"/>
      <c r="DS212" s="1204"/>
      <c r="DT212" s="1204"/>
      <c r="DU212" s="1204"/>
      <c r="DV212" s="1204"/>
      <c r="DW212" s="1204"/>
      <c r="DX212" s="1204"/>
      <c r="DY212" s="1204"/>
      <c r="DZ212" s="1204"/>
      <c r="EA212" s="1204"/>
      <c r="EB212" s="1204"/>
      <c r="EC212" s="1204"/>
      <c r="ED212" s="1204"/>
      <c r="EE212" s="1204"/>
      <c r="EF212" s="1204"/>
      <c r="EG212" s="1204"/>
      <c r="EH212" s="1204"/>
      <c r="EI212" s="1204"/>
      <c r="EJ212" s="1204"/>
      <c r="EK212" s="1204"/>
      <c r="EL212" s="1204"/>
      <c r="EM212" s="1204"/>
      <c r="EN212" s="1204"/>
      <c r="EO212" s="1204"/>
      <c r="EP212" s="1204"/>
      <c r="EQ212" s="1204"/>
      <c r="ER212" s="1204"/>
      <c r="ES212" s="1204"/>
      <c r="ET212" s="1204"/>
      <c r="EU212" s="1204"/>
      <c r="EV212" s="1204"/>
      <c r="EW212" s="1204"/>
      <c r="EX212" s="1204"/>
      <c r="EY212" s="1204"/>
      <c r="EZ212" s="1204"/>
      <c r="FA212" s="1204"/>
      <c r="FB212" s="1204"/>
      <c r="FC212" s="1204"/>
      <c r="FD212" s="1204"/>
      <c r="FE212" s="1204"/>
      <c r="FF212" s="1204"/>
      <c r="FG212" s="1204"/>
      <c r="FH212" s="1204"/>
      <c r="FI212" s="1204"/>
      <c r="FJ212" s="1204"/>
      <c r="FK212" s="1204"/>
      <c r="FL212" s="1204"/>
      <c r="FM212" s="1279"/>
      <c r="FN212" s="1279"/>
      <c r="FO212" s="1279"/>
      <c r="FP212" s="1204"/>
      <c r="FQ212" s="1204"/>
      <c r="FR212" s="1204"/>
      <c r="FS212" s="1204"/>
      <c r="FT212" s="1204"/>
      <c r="FU212" s="1204"/>
      <c r="FV212" s="1204"/>
      <c r="FW212" s="1204"/>
      <c r="FX212" s="1204"/>
      <c r="FY212" s="1204"/>
      <c r="FZ212" s="1204"/>
      <c r="GA212" s="1204"/>
      <c r="GB212" s="1204"/>
      <c r="GC212" s="1204"/>
      <c r="GD212" s="1204"/>
      <c r="GE212" s="1204"/>
      <c r="GF212" s="1204"/>
      <c r="GG212" s="1204"/>
      <c r="GH212" s="1204"/>
      <c r="GI212" s="1204"/>
      <c r="GJ212" s="1204"/>
      <c r="GK212" s="1204"/>
      <c r="GL212" s="1204"/>
      <c r="GM212" s="1204"/>
      <c r="GN212" s="1204"/>
      <c r="GO212" s="1204"/>
      <c r="GP212" s="1204"/>
      <c r="GQ212" s="1204"/>
      <c r="GR212" s="1204"/>
      <c r="GS212" s="1204"/>
      <c r="GT212" s="1204"/>
      <c r="GU212" s="1204"/>
      <c r="GV212" s="1204"/>
      <c r="GW212" s="1204"/>
      <c r="GX212" s="1204"/>
      <c r="GY212" s="1204"/>
      <c r="GZ212" s="1204"/>
      <c r="HA212" s="1204"/>
      <c r="HB212" s="1204"/>
      <c r="HC212" s="1204"/>
      <c r="HD212" s="1204"/>
      <c r="HE212" s="1204"/>
      <c r="HF212" s="1204"/>
      <c r="HG212" s="1204"/>
      <c r="HH212" s="1204"/>
      <c r="HI212" s="1204"/>
      <c r="HJ212" s="1204"/>
      <c r="HK212" s="1204"/>
      <c r="HL212" s="1204"/>
      <c r="HM212" s="1204"/>
      <c r="HN212" s="1204"/>
      <c r="HO212" s="1204"/>
      <c r="HP212" s="1204"/>
      <c r="HQ212" s="1204"/>
      <c r="HR212" s="1204"/>
      <c r="HS212" s="1204"/>
      <c r="HT212" s="1204"/>
      <c r="HU212" s="1204"/>
      <c r="HV212" s="1204"/>
      <c r="HW212" s="1204"/>
      <c r="HX212" s="1204"/>
      <c r="HY212" s="1204"/>
      <c r="HZ212" s="1204"/>
      <c r="IA212" s="1204"/>
      <c r="IB212" s="1204"/>
      <c r="IC212" s="1204"/>
      <c r="ID212" s="1204"/>
      <c r="IE212" s="1204"/>
      <c r="IF212" s="1204"/>
      <c r="IG212" s="1204"/>
      <c r="IH212" s="1204"/>
      <c r="II212" s="1204"/>
      <c r="IJ212" s="1204"/>
      <c r="IK212" s="1204"/>
      <c r="IL212" s="1204"/>
      <c r="IM212" s="1204"/>
      <c r="IN212" s="1204"/>
      <c r="IO212" s="1204"/>
      <c r="IP212" s="1204"/>
      <c r="IQ212" s="1204"/>
      <c r="IR212" s="1204"/>
      <c r="IS212" s="1204"/>
      <c r="IT212" s="1204"/>
      <c r="IU212" s="1204"/>
      <c r="IV212" s="1204"/>
      <c r="IW212" s="1204"/>
      <c r="IX212" s="1204"/>
      <c r="IY212" s="1204"/>
      <c r="IZ212" s="1204"/>
      <c r="JA212" s="1204"/>
      <c r="JB212" s="1204"/>
      <c r="JC212" s="1204"/>
      <c r="JD212" s="1204"/>
      <c r="JE212" s="1204"/>
      <c r="JF212" s="1204"/>
      <c r="JG212" s="1204"/>
      <c r="JH212" s="1204"/>
      <c r="JI212" s="1204"/>
      <c r="JJ212" s="1204"/>
      <c r="JK212" s="1204"/>
      <c r="JL212" s="1204"/>
      <c r="JM212" s="1204"/>
      <c r="JN212" s="1204"/>
    </row>
    <row r="213" spans="98:274" ht="19.5">
      <c r="CT213" s="1204"/>
      <c r="CU213" s="1204"/>
      <c r="CV213" s="1204"/>
      <c r="CW213" s="1204"/>
      <c r="CX213" s="1204"/>
      <c r="CY213" s="1204"/>
      <c r="CZ213" s="1204"/>
      <c r="DA213" s="1204"/>
      <c r="DB213" s="1204"/>
      <c r="DC213" s="1204"/>
      <c r="DD213" s="1204"/>
      <c r="DE213" s="1204"/>
      <c r="DF213" s="1204"/>
      <c r="DG213" s="1204"/>
      <c r="DH213" s="1204"/>
      <c r="DI213" s="1204"/>
      <c r="DJ213" s="1204"/>
      <c r="DK213" s="1204"/>
      <c r="DL213" s="1204"/>
      <c r="DM213" s="1204"/>
      <c r="DN213" s="1204"/>
      <c r="DO213" s="1204"/>
      <c r="DP213" s="1204"/>
      <c r="DQ213" s="1204"/>
      <c r="DR213" s="1204"/>
      <c r="DS213" s="1204"/>
      <c r="DT213" s="1204"/>
      <c r="DU213" s="1204"/>
      <c r="DV213" s="1204"/>
      <c r="DW213" s="1204"/>
      <c r="DX213" s="1204"/>
      <c r="DY213" s="1204"/>
      <c r="DZ213" s="1204"/>
      <c r="EA213" s="1204"/>
      <c r="EB213" s="1204"/>
      <c r="EC213" s="1204"/>
      <c r="ED213" s="1204"/>
      <c r="EE213" s="1204"/>
      <c r="EF213" s="1204"/>
      <c r="EG213" s="1204"/>
      <c r="EH213" s="1204"/>
      <c r="EI213" s="1204"/>
      <c r="EJ213" s="1204"/>
      <c r="EK213" s="1204"/>
      <c r="EL213" s="1204"/>
      <c r="EM213" s="1204"/>
      <c r="EN213" s="1204"/>
      <c r="EO213" s="1204"/>
      <c r="EP213" s="1204"/>
      <c r="EQ213" s="1204"/>
      <c r="ER213" s="1204"/>
      <c r="ES213" s="1204"/>
      <c r="ET213" s="1204"/>
      <c r="EU213" s="1204"/>
      <c r="EV213" s="1204"/>
      <c r="EW213" s="1204"/>
      <c r="EX213" s="1204"/>
      <c r="EY213" s="1204"/>
      <c r="EZ213" s="1204"/>
      <c r="FA213" s="1204"/>
      <c r="FB213" s="1204"/>
      <c r="FC213" s="1204"/>
      <c r="FD213" s="1204"/>
      <c r="FE213" s="1204"/>
      <c r="FF213" s="1204"/>
      <c r="FG213" s="1204"/>
      <c r="FH213" s="1204"/>
      <c r="FI213" s="1204"/>
      <c r="FJ213" s="1204"/>
      <c r="FK213" s="1204"/>
      <c r="FL213" s="1204"/>
      <c r="FM213" s="1279"/>
      <c r="FN213" s="1279"/>
      <c r="FO213" s="1279"/>
      <c r="FP213" s="1204"/>
      <c r="FQ213" s="1204"/>
      <c r="FR213" s="1204"/>
      <c r="FS213" s="1204"/>
      <c r="FT213" s="1204"/>
      <c r="FU213" s="1204"/>
      <c r="FV213" s="1204"/>
      <c r="FW213" s="1204"/>
      <c r="FX213" s="1204"/>
      <c r="FY213" s="1204"/>
      <c r="FZ213" s="1204"/>
      <c r="GA213" s="1204"/>
      <c r="GB213" s="1204"/>
      <c r="GC213" s="1204"/>
      <c r="GD213" s="1204"/>
      <c r="GE213" s="1204"/>
      <c r="GF213" s="1204"/>
      <c r="GG213" s="1204"/>
      <c r="GH213" s="1204"/>
      <c r="GI213" s="1204"/>
      <c r="GJ213" s="1204"/>
      <c r="GK213" s="1204"/>
      <c r="GL213" s="1204"/>
      <c r="GM213" s="1204"/>
      <c r="GN213" s="1204"/>
      <c r="GO213" s="1204"/>
      <c r="GP213" s="1204"/>
      <c r="GQ213" s="1204"/>
      <c r="GR213" s="1204"/>
      <c r="GS213" s="1204"/>
      <c r="GT213" s="1204"/>
      <c r="GU213" s="1204"/>
      <c r="GV213" s="1204"/>
      <c r="GW213" s="1204"/>
      <c r="GX213" s="1204"/>
      <c r="GY213" s="1204"/>
      <c r="GZ213" s="1204"/>
      <c r="HA213" s="1204"/>
      <c r="HB213" s="1204"/>
      <c r="HC213" s="1204"/>
      <c r="HD213" s="1204"/>
      <c r="HE213" s="1204"/>
      <c r="HF213" s="1204"/>
      <c r="HG213" s="1204"/>
      <c r="HH213" s="1204"/>
      <c r="HI213" s="1204"/>
      <c r="HJ213" s="1204"/>
      <c r="HK213" s="1204"/>
      <c r="HL213" s="1204"/>
      <c r="HM213" s="1204"/>
      <c r="HN213" s="1204"/>
      <c r="HO213" s="1204"/>
      <c r="HP213" s="1204"/>
      <c r="HQ213" s="1204"/>
      <c r="HR213" s="1204"/>
      <c r="HS213" s="1204"/>
      <c r="HT213" s="1204"/>
      <c r="HU213" s="1204"/>
      <c r="HV213" s="1204"/>
      <c r="HW213" s="1204"/>
      <c r="HX213" s="1204"/>
      <c r="HY213" s="1204"/>
      <c r="HZ213" s="1204"/>
      <c r="IA213" s="1204"/>
      <c r="IB213" s="1204"/>
      <c r="IC213" s="1204"/>
      <c r="ID213" s="1204"/>
      <c r="IE213" s="1204"/>
      <c r="IF213" s="1204"/>
      <c r="IG213" s="1204"/>
      <c r="IH213" s="1204"/>
      <c r="II213" s="1204"/>
      <c r="IJ213" s="1204"/>
      <c r="IK213" s="1204"/>
      <c r="IL213" s="1204"/>
      <c r="IM213" s="1204"/>
      <c r="IN213" s="1204"/>
      <c r="IO213" s="1204"/>
      <c r="IP213" s="1204"/>
      <c r="IQ213" s="1204"/>
      <c r="IR213" s="1204"/>
      <c r="IS213" s="1204"/>
      <c r="IT213" s="1204"/>
      <c r="IU213" s="1204"/>
      <c r="IV213" s="1204"/>
      <c r="IW213" s="1204"/>
      <c r="IX213" s="1204"/>
      <c r="IY213" s="1204"/>
      <c r="IZ213" s="1204"/>
      <c r="JA213" s="1204"/>
      <c r="JB213" s="1204"/>
      <c r="JC213" s="1204"/>
      <c r="JD213" s="1204"/>
      <c r="JE213" s="1204"/>
      <c r="JF213" s="1204"/>
      <c r="JG213" s="1204"/>
      <c r="JH213" s="1204"/>
      <c r="JI213" s="1204"/>
      <c r="JJ213" s="1204"/>
      <c r="JK213" s="1204"/>
      <c r="JL213" s="1204"/>
      <c r="JM213" s="1204"/>
      <c r="JN213" s="1204"/>
    </row>
    <row r="214" spans="98:274" ht="19.5">
      <c r="FP214" s="1204"/>
      <c r="FQ214" s="1204"/>
      <c r="FR214" s="1204"/>
      <c r="FS214" s="1204"/>
      <c r="FT214" s="1204"/>
      <c r="FU214" s="1204"/>
      <c r="FV214" s="1204"/>
      <c r="FW214" s="1204"/>
      <c r="FX214" s="1204"/>
      <c r="FY214" s="1204"/>
      <c r="FZ214" s="1204"/>
      <c r="GA214" s="1204"/>
      <c r="GB214" s="1204"/>
      <c r="GC214" s="1204"/>
      <c r="GD214" s="1204"/>
      <c r="GE214" s="1204"/>
      <c r="GF214" s="1204"/>
      <c r="GG214" s="1204"/>
      <c r="GH214" s="1204"/>
      <c r="GI214" s="1204"/>
      <c r="GJ214" s="1204"/>
      <c r="GK214" s="1204"/>
      <c r="GL214" s="1204"/>
      <c r="GM214" s="1204"/>
      <c r="GN214" s="1204"/>
      <c r="GO214" s="1204"/>
      <c r="GP214" s="1204"/>
      <c r="GQ214" s="1204"/>
      <c r="GR214" s="1204"/>
      <c r="GS214" s="1204"/>
      <c r="GT214" s="1204"/>
      <c r="GU214" s="1204"/>
      <c r="GV214" s="1204"/>
      <c r="GW214" s="1204"/>
      <c r="GX214" s="1204"/>
      <c r="GY214" s="1204"/>
      <c r="GZ214" s="1204"/>
      <c r="HA214" s="1204"/>
      <c r="HB214" s="1204"/>
      <c r="HC214" s="1204"/>
      <c r="HD214" s="1204"/>
      <c r="HE214" s="1204"/>
      <c r="HF214" s="1204"/>
      <c r="HG214" s="1204"/>
      <c r="HH214" s="1204"/>
      <c r="HI214" s="1204"/>
      <c r="HJ214" s="1204"/>
      <c r="HK214" s="1204"/>
      <c r="HL214" s="1204"/>
      <c r="HM214" s="1204"/>
      <c r="HN214" s="1204"/>
      <c r="HO214" s="1204"/>
      <c r="HP214" s="1204"/>
      <c r="HQ214" s="1204"/>
      <c r="HR214" s="1204"/>
      <c r="HS214" s="1204"/>
      <c r="HT214" s="1204"/>
      <c r="HU214" s="1204"/>
      <c r="HV214" s="1204"/>
      <c r="HW214" s="1204"/>
      <c r="HX214" s="1204"/>
      <c r="HY214" s="1204"/>
      <c r="HZ214" s="1204"/>
      <c r="IA214" s="1204"/>
      <c r="IB214" s="1204"/>
      <c r="IC214" s="1204"/>
      <c r="ID214" s="1204"/>
      <c r="IE214" s="1204"/>
      <c r="IF214" s="1204"/>
      <c r="IG214" s="1204"/>
      <c r="IH214" s="1204"/>
      <c r="II214" s="1204"/>
      <c r="IJ214" s="1204"/>
      <c r="IK214" s="1204"/>
      <c r="IL214" s="1204"/>
      <c r="IM214" s="1204"/>
      <c r="IN214" s="1204"/>
      <c r="IO214" s="1204"/>
      <c r="IP214" s="1204"/>
      <c r="IQ214" s="1204"/>
      <c r="IR214" s="1204"/>
      <c r="IS214" s="1204"/>
      <c r="IT214" s="1204"/>
      <c r="IU214" s="1204"/>
      <c r="IV214" s="1204"/>
      <c r="IW214" s="1204"/>
      <c r="IX214" s="1204"/>
      <c r="IY214" s="1204"/>
      <c r="IZ214" s="1204"/>
      <c r="JA214" s="1204"/>
      <c r="JB214" s="1204"/>
      <c r="JC214" s="1204"/>
      <c r="JD214" s="1204"/>
      <c r="JE214" s="1204"/>
      <c r="JF214" s="1204"/>
      <c r="JG214" s="1204"/>
      <c r="JH214" s="1204"/>
      <c r="JI214" s="1204"/>
      <c r="JJ214" s="1204"/>
      <c r="JK214" s="1204"/>
      <c r="JL214" s="1204"/>
      <c r="JM214" s="1204"/>
      <c r="JN214" s="1204"/>
    </row>
    <row r="215" spans="98:274" ht="19.5">
      <c r="FP215" s="1204"/>
      <c r="FQ215" s="1204"/>
      <c r="FR215" s="1204"/>
      <c r="FS215" s="1204"/>
      <c r="FT215" s="1204"/>
      <c r="FU215" s="1204"/>
      <c r="FV215" s="1204"/>
      <c r="FW215" s="1204"/>
      <c r="FX215" s="1204"/>
      <c r="FY215" s="1204"/>
      <c r="FZ215" s="1204"/>
      <c r="GA215" s="1204"/>
      <c r="GB215" s="1204"/>
      <c r="GC215" s="1204"/>
      <c r="GD215" s="1204"/>
      <c r="GE215" s="1204"/>
      <c r="GF215" s="1204"/>
      <c r="GG215" s="1204"/>
      <c r="GH215" s="1204"/>
      <c r="GI215" s="1204"/>
      <c r="GJ215" s="1204"/>
      <c r="GK215" s="1204"/>
      <c r="GL215" s="1204"/>
      <c r="GM215" s="1204"/>
      <c r="GN215" s="1204"/>
      <c r="GO215" s="1204"/>
      <c r="GP215" s="1204"/>
      <c r="GQ215" s="1204"/>
      <c r="GR215" s="1204"/>
      <c r="GS215" s="1204"/>
      <c r="GT215" s="1204"/>
      <c r="GU215" s="1204"/>
      <c r="GV215" s="1204"/>
      <c r="GW215" s="1204"/>
      <c r="GX215" s="1204"/>
      <c r="GY215" s="1204"/>
      <c r="GZ215" s="1204"/>
      <c r="HA215" s="1204"/>
      <c r="HB215" s="1204"/>
      <c r="HC215" s="1204"/>
      <c r="HD215" s="1204"/>
      <c r="HE215" s="1204"/>
      <c r="HF215" s="1204"/>
      <c r="HG215" s="1204"/>
      <c r="HH215" s="1204"/>
      <c r="HI215" s="1204"/>
      <c r="HJ215" s="1204"/>
      <c r="HK215" s="1204"/>
      <c r="HL215" s="1204"/>
      <c r="HM215" s="1204"/>
      <c r="HN215" s="1204"/>
      <c r="HO215" s="1204"/>
      <c r="HP215" s="1204"/>
      <c r="HQ215" s="1204"/>
      <c r="HR215" s="1204"/>
      <c r="HS215" s="1204"/>
      <c r="HT215" s="1204"/>
      <c r="HU215" s="1204"/>
      <c r="HV215" s="1204"/>
      <c r="HW215" s="1204"/>
      <c r="HX215" s="1204"/>
      <c r="HY215" s="1204"/>
      <c r="HZ215" s="1204"/>
      <c r="IA215" s="1204"/>
      <c r="IB215" s="1204"/>
      <c r="IC215" s="1204"/>
      <c r="ID215" s="1204"/>
      <c r="IE215" s="1204"/>
      <c r="IF215" s="1204"/>
      <c r="IG215" s="1204"/>
      <c r="IH215" s="1204"/>
      <c r="II215" s="1204"/>
      <c r="IJ215" s="1204"/>
      <c r="IK215" s="1204"/>
      <c r="IL215" s="1204"/>
      <c r="IM215" s="1204"/>
      <c r="IN215" s="1204"/>
      <c r="IO215" s="1204"/>
      <c r="IP215" s="1204"/>
      <c r="IQ215" s="1204"/>
      <c r="IR215" s="1204"/>
      <c r="IS215" s="1204"/>
      <c r="IT215" s="1204"/>
      <c r="IU215" s="1204"/>
      <c r="IV215" s="1204"/>
      <c r="IW215" s="1204"/>
      <c r="IX215" s="1204"/>
      <c r="IY215" s="1204"/>
      <c r="IZ215" s="1204"/>
      <c r="JA215" s="1204"/>
      <c r="JB215" s="1204"/>
      <c r="JC215" s="1204"/>
      <c r="JD215" s="1204"/>
      <c r="JE215" s="1204"/>
      <c r="JF215" s="1204"/>
      <c r="JG215" s="1204"/>
      <c r="JH215" s="1204"/>
      <c r="JI215" s="1204"/>
      <c r="JJ215" s="1204"/>
      <c r="JK215" s="1204"/>
      <c r="JL215" s="1204"/>
      <c r="JM215" s="1204"/>
      <c r="JN215" s="1204"/>
    </row>
    <row r="216" spans="98:274" ht="19.5">
      <c r="FP216" s="1204"/>
      <c r="FQ216" s="1204"/>
      <c r="FR216" s="1204"/>
      <c r="FS216" s="1204"/>
      <c r="FT216" s="1204"/>
      <c r="FU216" s="1204"/>
      <c r="FV216" s="1204"/>
      <c r="FW216" s="1204"/>
      <c r="FX216" s="1204"/>
      <c r="FY216" s="1204"/>
      <c r="FZ216" s="1204"/>
      <c r="GA216" s="1204"/>
      <c r="GB216" s="1204"/>
      <c r="GC216" s="1204"/>
      <c r="GD216" s="1204"/>
      <c r="GE216" s="1204"/>
      <c r="GF216" s="1204"/>
      <c r="GG216" s="1204"/>
      <c r="GH216" s="1204"/>
      <c r="GI216" s="1204"/>
      <c r="GJ216" s="1204"/>
      <c r="GK216" s="1204"/>
      <c r="GL216" s="1204"/>
      <c r="GM216" s="1204"/>
      <c r="GN216" s="1204"/>
      <c r="GO216" s="1204"/>
      <c r="GP216" s="1204"/>
      <c r="GQ216" s="1204"/>
      <c r="GR216" s="1204"/>
      <c r="GS216" s="1204"/>
      <c r="GT216" s="1204"/>
      <c r="GU216" s="1204"/>
      <c r="GV216" s="1204"/>
      <c r="GW216" s="1204"/>
      <c r="GX216" s="1204"/>
      <c r="GY216" s="1204"/>
      <c r="GZ216" s="1204"/>
      <c r="HA216" s="1204"/>
      <c r="HB216" s="1204"/>
      <c r="HC216" s="1204"/>
      <c r="HD216" s="1204"/>
      <c r="HE216" s="1204"/>
      <c r="HF216" s="1204"/>
      <c r="HG216" s="1204"/>
      <c r="HH216" s="1204"/>
      <c r="HI216" s="1204"/>
      <c r="HJ216" s="1204"/>
      <c r="HK216" s="1204"/>
      <c r="HL216" s="1204"/>
      <c r="HM216" s="1204"/>
      <c r="HN216" s="1204"/>
      <c r="HO216" s="1204"/>
      <c r="HP216" s="1204"/>
      <c r="HQ216" s="1204"/>
      <c r="HR216" s="1204"/>
      <c r="HS216" s="1204"/>
      <c r="HT216" s="1204"/>
      <c r="HU216" s="1204"/>
      <c r="HV216" s="1204"/>
      <c r="HW216" s="1204"/>
      <c r="HX216" s="1204"/>
      <c r="HY216" s="1204"/>
      <c r="HZ216" s="1204"/>
      <c r="IA216" s="1204"/>
      <c r="IB216" s="1204"/>
      <c r="IC216" s="1204"/>
      <c r="ID216" s="1204"/>
      <c r="IE216" s="1204"/>
      <c r="IF216" s="1204"/>
      <c r="IG216" s="1204"/>
      <c r="IH216" s="1204"/>
      <c r="II216" s="1204"/>
      <c r="IJ216" s="1204"/>
      <c r="IK216" s="1204"/>
      <c r="IL216" s="1204"/>
      <c r="IM216" s="1204"/>
      <c r="IN216" s="1204"/>
      <c r="IO216" s="1204"/>
      <c r="IP216" s="1204"/>
      <c r="IQ216" s="1204"/>
      <c r="IR216" s="1204"/>
      <c r="IS216" s="1204"/>
      <c r="IT216" s="1204"/>
      <c r="IU216" s="1204"/>
      <c r="IV216" s="1204"/>
      <c r="IW216" s="1204"/>
      <c r="IX216" s="1204"/>
      <c r="IY216" s="1204"/>
      <c r="IZ216" s="1204"/>
      <c r="JA216" s="1204"/>
      <c r="JB216" s="1204"/>
      <c r="JC216" s="1204"/>
      <c r="JD216" s="1204"/>
      <c r="JE216" s="1204"/>
      <c r="JF216" s="1204"/>
      <c r="JG216" s="1204"/>
      <c r="JH216" s="1204"/>
      <c r="JI216" s="1204"/>
      <c r="JJ216" s="1204"/>
      <c r="JK216" s="1204"/>
      <c r="JL216" s="1204"/>
      <c r="JM216" s="1204"/>
      <c r="JN216" s="1204"/>
    </row>
    <row r="217" spans="98:274" ht="19">
      <c r="CT217" s="1204"/>
      <c r="CU217" s="1204"/>
      <c r="CV217" s="1204"/>
      <c r="CW217" s="1204"/>
      <c r="CX217" s="1204"/>
      <c r="CY217" s="1204"/>
      <c r="CZ217" s="1204"/>
      <c r="DA217" s="1204"/>
      <c r="DB217" s="1204"/>
      <c r="DC217" s="1204"/>
      <c r="DD217" s="1204"/>
      <c r="DE217" s="1204"/>
      <c r="DF217" s="1204"/>
      <c r="DG217" s="1204"/>
      <c r="DH217" s="1204"/>
      <c r="DI217" s="1204"/>
      <c r="DJ217" s="1204"/>
      <c r="DK217" s="1204"/>
      <c r="DL217" s="1204"/>
      <c r="DM217" s="1204"/>
      <c r="DN217" s="1204"/>
      <c r="DO217" s="1204"/>
      <c r="DP217" s="1204"/>
      <c r="DQ217" s="1204"/>
      <c r="DR217" s="1204"/>
      <c r="DS217" s="1204"/>
      <c r="DT217" s="1204"/>
      <c r="DU217" s="1204"/>
      <c r="DV217" s="1204"/>
      <c r="DW217" s="1204"/>
      <c r="DX217" s="1204"/>
      <c r="DY217" s="1204"/>
      <c r="DZ217" s="1204"/>
      <c r="EA217" s="1204"/>
      <c r="EB217" s="1204"/>
      <c r="EC217" s="1204"/>
      <c r="ED217" s="1204"/>
      <c r="EE217" s="1204"/>
      <c r="EF217" s="1204"/>
      <c r="EG217" s="1204"/>
      <c r="EH217" s="1204"/>
      <c r="EI217" s="1204"/>
      <c r="EJ217" s="1204"/>
      <c r="EK217" s="1204"/>
      <c r="EL217" s="1204"/>
      <c r="EM217" s="1204"/>
      <c r="EN217" s="1204"/>
      <c r="EO217" s="1204"/>
      <c r="EP217" s="1204"/>
      <c r="EQ217" s="1204"/>
      <c r="ER217" s="1204"/>
      <c r="ES217" s="1204"/>
      <c r="ET217" s="1204"/>
      <c r="EU217" s="1204"/>
      <c r="EV217" s="1204"/>
      <c r="EW217" s="1204"/>
      <c r="EX217" s="1204"/>
      <c r="EY217" s="1204"/>
      <c r="EZ217" s="1204"/>
      <c r="FA217" s="1204"/>
      <c r="FB217" s="1204"/>
      <c r="FC217" s="1204"/>
      <c r="FD217" s="1204"/>
      <c r="FE217" s="1204"/>
      <c r="FF217" s="1204"/>
      <c r="FG217" s="1204"/>
      <c r="FH217" s="1204"/>
      <c r="FI217" s="1204"/>
      <c r="FJ217" s="1204"/>
      <c r="FK217" s="1204"/>
      <c r="FL217" s="1204"/>
      <c r="FM217" s="1204"/>
      <c r="FN217" s="1204"/>
      <c r="FO217" s="1204"/>
      <c r="FP217" s="1204"/>
      <c r="FQ217" s="1204"/>
      <c r="FR217" s="1204"/>
      <c r="FS217" s="1204"/>
      <c r="FT217" s="1204"/>
      <c r="FU217" s="1204"/>
      <c r="FV217" s="1204"/>
      <c r="FW217" s="1204"/>
      <c r="FX217" s="1204"/>
      <c r="FY217" s="1204"/>
      <c r="FZ217" s="1204"/>
      <c r="GA217" s="1204"/>
      <c r="GB217" s="1204"/>
      <c r="GC217" s="1204"/>
      <c r="GD217" s="1204"/>
      <c r="GE217" s="1204"/>
      <c r="GF217" s="1204"/>
      <c r="GG217" s="1204"/>
      <c r="GH217" s="1204"/>
      <c r="GI217" s="1204"/>
      <c r="GJ217" s="1204"/>
      <c r="GK217" s="1204"/>
      <c r="GL217" s="1204"/>
      <c r="GM217" s="1204"/>
      <c r="GN217" s="1204"/>
      <c r="GO217" s="1204"/>
      <c r="GP217" s="1204"/>
      <c r="GQ217" s="1204"/>
      <c r="GR217" s="1204"/>
      <c r="GS217" s="1204"/>
      <c r="GT217" s="1204"/>
      <c r="GU217" s="1204"/>
      <c r="GV217" s="1204"/>
      <c r="GW217" s="1204"/>
      <c r="GX217" s="1204"/>
      <c r="GY217" s="1204"/>
      <c r="GZ217" s="1204"/>
      <c r="HA217" s="1204"/>
      <c r="HB217" s="1204"/>
      <c r="HC217" s="1204"/>
      <c r="HD217" s="1204"/>
      <c r="HE217" s="1204"/>
      <c r="HF217" s="1204"/>
      <c r="HG217" s="1204"/>
      <c r="HH217" s="1204"/>
      <c r="HI217" s="1204"/>
      <c r="HJ217" s="1204"/>
      <c r="HK217" s="1204"/>
      <c r="HL217" s="1204"/>
      <c r="HM217" s="1204"/>
      <c r="HN217" s="1204"/>
      <c r="HO217" s="1204"/>
      <c r="HP217" s="1204"/>
      <c r="HQ217" s="1204"/>
      <c r="HR217" s="1204"/>
      <c r="HS217" s="1204"/>
      <c r="HT217" s="1204"/>
      <c r="HU217" s="1204"/>
      <c r="HV217" s="1204"/>
      <c r="HW217" s="1204"/>
      <c r="HX217" s="1204"/>
      <c r="HY217" s="1204"/>
      <c r="HZ217" s="1204"/>
      <c r="IA217" s="1204"/>
      <c r="IB217" s="1204"/>
      <c r="IC217" s="1204"/>
      <c r="ID217" s="1204"/>
      <c r="IE217" s="1204"/>
      <c r="IF217" s="1204"/>
      <c r="IG217" s="1204"/>
      <c r="IH217" s="1204"/>
      <c r="II217" s="1204"/>
      <c r="IJ217" s="1204"/>
      <c r="IK217" s="1204"/>
      <c r="IL217" s="1204"/>
      <c r="IM217" s="1204"/>
      <c r="IN217" s="1204"/>
      <c r="IO217" s="1204"/>
      <c r="IP217" s="1204"/>
      <c r="IQ217" s="1204"/>
      <c r="IR217" s="1204"/>
      <c r="IS217" s="1204"/>
      <c r="IT217" s="1204"/>
      <c r="IU217" s="1204"/>
      <c r="IV217" s="1204"/>
      <c r="IW217" s="1204"/>
      <c r="IX217" s="1204"/>
      <c r="IY217" s="1204"/>
      <c r="IZ217" s="1204"/>
      <c r="JA217" s="1204"/>
      <c r="JB217" s="1204"/>
      <c r="JC217" s="1204"/>
      <c r="JD217" s="1204"/>
      <c r="JE217" s="1204"/>
      <c r="JF217" s="1204"/>
      <c r="JG217" s="1204"/>
      <c r="JH217" s="1204"/>
      <c r="JI217" s="1204"/>
      <c r="JJ217" s="1204"/>
      <c r="JK217" s="1204"/>
      <c r="JL217" s="1204"/>
      <c r="JM217" s="1204"/>
      <c r="JN217" s="1204"/>
    </row>
    <row r="218" spans="98:274" ht="19">
      <c r="CT218" s="1204"/>
      <c r="CU218" s="1204"/>
      <c r="CV218" s="1204"/>
      <c r="CW218" s="1204"/>
      <c r="CX218" s="1204"/>
      <c r="CY218" s="1204"/>
      <c r="CZ218" s="1204"/>
      <c r="DA218" s="1204"/>
      <c r="DB218" s="1204"/>
      <c r="DC218" s="1204"/>
      <c r="DD218" s="1204"/>
      <c r="DE218" s="1204"/>
      <c r="DF218" s="1204"/>
      <c r="DG218" s="1204"/>
      <c r="DH218" s="1204"/>
      <c r="DI218" s="1204"/>
      <c r="DJ218" s="1204"/>
      <c r="DK218" s="1204"/>
      <c r="DL218" s="1204"/>
      <c r="DM218" s="1204"/>
      <c r="DN218" s="1204"/>
      <c r="DO218" s="1204"/>
      <c r="DP218" s="1204"/>
      <c r="DQ218" s="1204"/>
      <c r="DR218" s="1204"/>
      <c r="DS218" s="1204"/>
      <c r="DT218" s="1204"/>
      <c r="DU218" s="1204"/>
      <c r="DV218" s="1204"/>
      <c r="DW218" s="1204"/>
      <c r="DX218" s="1204"/>
      <c r="DY218" s="1204"/>
      <c r="DZ218" s="1204"/>
      <c r="EA218" s="1204"/>
      <c r="EB218" s="1204"/>
      <c r="EC218" s="1204"/>
      <c r="ED218" s="1204"/>
      <c r="EE218" s="1204"/>
      <c r="EF218" s="1204"/>
      <c r="EG218" s="1204"/>
      <c r="EH218" s="1204"/>
      <c r="EI218" s="1204"/>
      <c r="EJ218" s="1204"/>
      <c r="EK218" s="1204"/>
      <c r="EL218" s="1204"/>
      <c r="EM218" s="1204"/>
      <c r="EN218" s="1204"/>
      <c r="EO218" s="1204"/>
      <c r="EP218" s="1204"/>
      <c r="EQ218" s="1204"/>
      <c r="ER218" s="1204"/>
      <c r="ES218" s="1204"/>
      <c r="ET218" s="1204"/>
      <c r="EU218" s="1204"/>
      <c r="EV218" s="1204"/>
      <c r="EW218" s="1204"/>
      <c r="EX218" s="1204"/>
      <c r="EY218" s="1204"/>
      <c r="EZ218" s="1204"/>
      <c r="FA218" s="1204"/>
      <c r="FB218" s="1204"/>
      <c r="FC218" s="1204"/>
      <c r="FD218" s="1204"/>
      <c r="FE218" s="1204"/>
      <c r="FF218" s="1204"/>
      <c r="FG218" s="1204"/>
      <c r="FH218" s="1204"/>
      <c r="FI218" s="1204"/>
      <c r="FJ218" s="1204"/>
      <c r="FK218" s="1204"/>
      <c r="FL218" s="1204"/>
      <c r="FM218" s="1204"/>
      <c r="FN218" s="1204"/>
      <c r="FO218" s="1204"/>
      <c r="FP218" s="1204"/>
      <c r="FQ218" s="1204"/>
      <c r="FR218" s="1204"/>
      <c r="FS218" s="1204"/>
      <c r="FT218" s="1204"/>
      <c r="FU218" s="1204"/>
      <c r="FV218" s="1204"/>
      <c r="FW218" s="1204"/>
      <c r="FX218" s="1204"/>
      <c r="FY218" s="1204"/>
      <c r="FZ218" s="1204"/>
      <c r="GA218" s="1204"/>
      <c r="GB218" s="1204"/>
      <c r="GC218" s="1204"/>
      <c r="GD218" s="1204"/>
      <c r="GE218" s="1204"/>
      <c r="GF218" s="1204"/>
      <c r="GG218" s="1204"/>
      <c r="GH218" s="1204"/>
      <c r="GI218" s="1204"/>
      <c r="GJ218" s="1204"/>
      <c r="GK218" s="1204"/>
      <c r="GL218" s="1204"/>
      <c r="GM218" s="1204"/>
      <c r="GN218" s="1204"/>
      <c r="GO218" s="1204"/>
      <c r="GP218" s="1204"/>
      <c r="GQ218" s="1204"/>
      <c r="GR218" s="1204"/>
      <c r="GS218" s="1204"/>
      <c r="GT218" s="1204"/>
      <c r="GU218" s="1204"/>
      <c r="GV218" s="1204"/>
      <c r="GW218" s="1204"/>
      <c r="GX218" s="1204"/>
      <c r="GY218" s="1204"/>
      <c r="GZ218" s="1204"/>
      <c r="HA218" s="1204"/>
      <c r="HB218" s="1204"/>
      <c r="HC218" s="1204"/>
      <c r="HD218" s="1204"/>
      <c r="HE218" s="1204"/>
      <c r="HF218" s="1204"/>
      <c r="HG218" s="1204"/>
      <c r="HH218" s="1204"/>
      <c r="HI218" s="1204"/>
      <c r="HJ218" s="1204"/>
      <c r="HK218" s="1204"/>
      <c r="HL218" s="1204"/>
      <c r="HM218" s="1204"/>
      <c r="HN218" s="1204"/>
      <c r="HO218" s="1204"/>
      <c r="HP218" s="1204"/>
      <c r="HQ218" s="1204"/>
      <c r="HR218" s="1204"/>
      <c r="HS218" s="1204"/>
      <c r="HT218" s="1204"/>
      <c r="HU218" s="1204"/>
      <c r="HV218" s="1204"/>
      <c r="HW218" s="1204"/>
      <c r="HX218" s="1204"/>
      <c r="HY218" s="1204"/>
      <c r="HZ218" s="1204"/>
      <c r="IA218" s="1204"/>
      <c r="IB218" s="1204"/>
      <c r="IC218" s="1204"/>
      <c r="ID218" s="1204"/>
      <c r="IE218" s="1204"/>
      <c r="IF218" s="1204"/>
      <c r="IG218" s="1204"/>
      <c r="IH218" s="1204"/>
      <c r="II218" s="1204"/>
      <c r="IJ218" s="1204"/>
      <c r="IK218" s="1204"/>
      <c r="IL218" s="1204"/>
      <c r="IM218" s="1204"/>
      <c r="IN218" s="1204"/>
      <c r="IO218" s="1204"/>
      <c r="IP218" s="1204"/>
      <c r="IQ218" s="1204"/>
      <c r="IR218" s="1204"/>
      <c r="IS218" s="1204"/>
      <c r="IT218" s="1204"/>
      <c r="IU218" s="1204"/>
      <c r="IV218" s="1204"/>
      <c r="IW218" s="1204"/>
      <c r="IX218" s="1204"/>
      <c r="IY218" s="1204"/>
      <c r="IZ218" s="1204"/>
      <c r="JA218" s="1204"/>
      <c r="JB218" s="1204"/>
      <c r="JC218" s="1204"/>
      <c r="JD218" s="1204"/>
      <c r="JE218" s="1204"/>
      <c r="JF218" s="1204"/>
      <c r="JG218" s="1204"/>
      <c r="JH218" s="1204"/>
      <c r="JI218" s="1204"/>
      <c r="JJ218" s="1204"/>
      <c r="JK218" s="1204"/>
      <c r="JL218" s="1204"/>
      <c r="JM218" s="1204"/>
      <c r="JN218" s="1204"/>
    </row>
    <row r="219" spans="98:274" ht="19">
      <c r="CT219" s="1204"/>
      <c r="CU219" s="1204"/>
      <c r="CV219" s="1204"/>
      <c r="CW219" s="1204"/>
      <c r="CX219" s="1204"/>
      <c r="CY219" s="1204"/>
      <c r="CZ219" s="1204"/>
      <c r="DA219" s="1204"/>
      <c r="DB219" s="1204"/>
      <c r="DC219" s="1204"/>
      <c r="DD219" s="1204"/>
      <c r="DE219" s="1204"/>
      <c r="DF219" s="1204"/>
      <c r="DG219" s="1204"/>
      <c r="DH219" s="1204"/>
      <c r="DI219" s="1204"/>
      <c r="DJ219" s="1204"/>
      <c r="DK219" s="1204"/>
      <c r="DL219" s="1204"/>
      <c r="DM219" s="1204"/>
      <c r="DN219" s="1204"/>
      <c r="DO219" s="1204"/>
      <c r="DP219" s="1204"/>
      <c r="DQ219" s="1204"/>
      <c r="DR219" s="1204"/>
      <c r="DS219" s="1204"/>
      <c r="DT219" s="1204"/>
      <c r="DU219" s="1204"/>
      <c r="DV219" s="1204"/>
      <c r="DW219" s="1204"/>
      <c r="DX219" s="1204"/>
      <c r="DY219" s="1204"/>
      <c r="DZ219" s="1204"/>
      <c r="EA219" s="1204"/>
      <c r="EB219" s="1204"/>
      <c r="EC219" s="1204"/>
      <c r="ED219" s="1204"/>
      <c r="EE219" s="1204"/>
      <c r="EF219" s="1204"/>
      <c r="EG219" s="1204"/>
      <c r="EH219" s="1204"/>
      <c r="EI219" s="1204"/>
      <c r="EJ219" s="1204"/>
      <c r="EK219" s="1204"/>
      <c r="EL219" s="1204"/>
      <c r="EM219" s="1204"/>
      <c r="EN219" s="1204"/>
      <c r="EO219" s="1204"/>
      <c r="EP219" s="1204"/>
      <c r="EQ219" s="1204"/>
      <c r="ER219" s="1204"/>
      <c r="ES219" s="1204"/>
      <c r="ET219" s="1204"/>
      <c r="EU219" s="1204"/>
      <c r="EV219" s="1204"/>
      <c r="EW219" s="1204"/>
      <c r="EX219" s="1204"/>
      <c r="EY219" s="1204"/>
      <c r="EZ219" s="1204"/>
      <c r="FA219" s="1204"/>
      <c r="FB219" s="1204"/>
      <c r="FC219" s="1204"/>
      <c r="FD219" s="1204"/>
      <c r="FE219" s="1204"/>
      <c r="FF219" s="1204"/>
      <c r="FG219" s="1204"/>
      <c r="FH219" s="1204"/>
      <c r="FI219" s="1204"/>
      <c r="FJ219" s="1204"/>
      <c r="FK219" s="1204"/>
      <c r="FL219" s="1204"/>
      <c r="FM219" s="1204"/>
      <c r="FN219" s="1204"/>
      <c r="FO219" s="1204"/>
      <c r="FP219" s="1204"/>
      <c r="FQ219" s="1204"/>
      <c r="FR219" s="1204"/>
      <c r="FS219" s="1204"/>
      <c r="FT219" s="1204"/>
      <c r="FU219" s="1204"/>
      <c r="FV219" s="1204"/>
      <c r="FW219" s="1204"/>
      <c r="FX219" s="1204"/>
      <c r="FY219" s="1204"/>
      <c r="FZ219" s="1204"/>
      <c r="GA219" s="1204"/>
      <c r="GB219" s="1204"/>
      <c r="GC219" s="1204"/>
      <c r="GD219" s="1204"/>
      <c r="GE219" s="1204"/>
      <c r="GF219" s="1204"/>
      <c r="GG219" s="1204"/>
      <c r="GH219" s="1204"/>
      <c r="GI219" s="1204"/>
      <c r="GJ219" s="1204"/>
      <c r="GK219" s="1204"/>
      <c r="GL219" s="1204"/>
      <c r="GM219" s="1204"/>
      <c r="GN219" s="1204"/>
      <c r="GO219" s="1204"/>
      <c r="GP219" s="1204"/>
      <c r="GQ219" s="1204"/>
      <c r="GR219" s="1204"/>
      <c r="GS219" s="1204"/>
      <c r="GT219" s="1204"/>
      <c r="GU219" s="1204"/>
      <c r="GV219" s="1204"/>
      <c r="GW219" s="1204"/>
      <c r="GX219" s="1204"/>
      <c r="GY219" s="1204"/>
      <c r="GZ219" s="1204"/>
      <c r="HA219" s="1204"/>
      <c r="HB219" s="1204"/>
      <c r="HC219" s="1204"/>
      <c r="HD219" s="1204"/>
      <c r="HE219" s="1204"/>
      <c r="HF219" s="1204"/>
      <c r="HG219" s="1204"/>
      <c r="HH219" s="1204"/>
      <c r="HI219" s="1204"/>
      <c r="HJ219" s="1204"/>
      <c r="HK219" s="1204"/>
      <c r="HL219" s="1204"/>
      <c r="HM219" s="1204"/>
      <c r="HN219" s="1204"/>
      <c r="HO219" s="1204"/>
      <c r="HP219" s="1204"/>
      <c r="HQ219" s="1204"/>
      <c r="HR219" s="1204"/>
      <c r="HS219" s="1204"/>
      <c r="HT219" s="1204"/>
      <c r="HU219" s="1204"/>
      <c r="HV219" s="1204"/>
      <c r="HW219" s="1204"/>
      <c r="HX219" s="1204"/>
      <c r="HY219" s="1204"/>
      <c r="HZ219" s="1204"/>
      <c r="IA219" s="1204"/>
      <c r="IB219" s="1204"/>
      <c r="IC219" s="1204"/>
      <c r="ID219" s="1204"/>
      <c r="IE219" s="1204"/>
      <c r="IF219" s="1204"/>
      <c r="IG219" s="1204"/>
      <c r="IH219" s="1204"/>
      <c r="II219" s="1204"/>
      <c r="IJ219" s="1204"/>
      <c r="IK219" s="1204"/>
      <c r="IL219" s="1204"/>
      <c r="IM219" s="1204"/>
      <c r="IN219" s="1204"/>
      <c r="IO219" s="1204"/>
      <c r="IP219" s="1204"/>
      <c r="IQ219" s="1204"/>
      <c r="IR219" s="1204"/>
      <c r="IS219" s="1204"/>
      <c r="IT219" s="1204"/>
      <c r="IU219" s="1204"/>
      <c r="IV219" s="1204"/>
      <c r="IW219" s="1204"/>
      <c r="IX219" s="1204"/>
      <c r="IY219" s="1204"/>
      <c r="IZ219" s="1204"/>
      <c r="JA219" s="1204"/>
      <c r="JB219" s="1204"/>
      <c r="JC219" s="1204"/>
      <c r="JD219" s="1204"/>
      <c r="JE219" s="1204"/>
      <c r="JF219" s="1204"/>
      <c r="JG219" s="1204"/>
      <c r="JH219" s="1204"/>
      <c r="JI219" s="1204"/>
      <c r="JJ219" s="1204"/>
      <c r="JK219" s="1204"/>
      <c r="JL219" s="1204"/>
      <c r="JM219" s="1204"/>
      <c r="JN219" s="1204"/>
    </row>
    <row r="220" spans="98:274" ht="19">
      <c r="CT220" s="1204"/>
      <c r="CU220" s="1204"/>
      <c r="CV220" s="1204"/>
      <c r="CW220" s="1204"/>
      <c r="CX220" s="1204"/>
      <c r="CY220" s="1204"/>
      <c r="CZ220" s="1204"/>
      <c r="DA220" s="1204"/>
      <c r="DB220" s="1204"/>
      <c r="DC220" s="1204"/>
      <c r="DD220" s="1204"/>
      <c r="DE220" s="1204"/>
      <c r="DF220" s="1204"/>
      <c r="DG220" s="1204"/>
      <c r="DH220" s="1204"/>
      <c r="DI220" s="1204"/>
      <c r="DJ220" s="1204"/>
      <c r="DK220" s="1204"/>
      <c r="DL220" s="1204"/>
      <c r="DM220" s="1204"/>
      <c r="DN220" s="1204"/>
      <c r="DO220" s="1204"/>
      <c r="DP220" s="1204"/>
      <c r="DQ220" s="1204"/>
      <c r="DR220" s="1204"/>
      <c r="DS220" s="1204"/>
      <c r="DT220" s="1204"/>
      <c r="DU220" s="1204"/>
      <c r="DV220" s="1204"/>
      <c r="DW220" s="1204"/>
      <c r="DX220" s="1204"/>
      <c r="DY220" s="1204"/>
      <c r="DZ220" s="1204"/>
      <c r="EA220" s="1204"/>
      <c r="EB220" s="1204"/>
      <c r="EC220" s="1204"/>
      <c r="ED220" s="1204"/>
      <c r="EE220" s="1204"/>
      <c r="EF220" s="1204"/>
      <c r="EG220" s="1204"/>
      <c r="EH220" s="1204"/>
      <c r="EI220" s="1204"/>
      <c r="EJ220" s="1204"/>
      <c r="EK220" s="1204"/>
      <c r="EL220" s="1204"/>
      <c r="EM220" s="1204"/>
      <c r="EN220" s="1204"/>
      <c r="EO220" s="1204"/>
      <c r="EP220" s="1204"/>
      <c r="EQ220" s="1204"/>
      <c r="ER220" s="1204"/>
      <c r="ES220" s="1204"/>
      <c r="ET220" s="1204"/>
      <c r="EU220" s="1204"/>
      <c r="EV220" s="1204"/>
      <c r="EW220" s="1204"/>
      <c r="EX220" s="1204"/>
      <c r="EY220" s="1204"/>
      <c r="EZ220" s="1204"/>
      <c r="FA220" s="1204"/>
      <c r="FB220" s="1204"/>
      <c r="FC220" s="1204"/>
      <c r="FD220" s="1204"/>
      <c r="FE220" s="1204"/>
      <c r="FF220" s="1204"/>
      <c r="FG220" s="1204"/>
      <c r="FH220" s="1204"/>
      <c r="FI220" s="1204"/>
      <c r="FJ220" s="1204"/>
      <c r="FK220" s="1204"/>
      <c r="FL220" s="1204"/>
      <c r="FM220" s="1204"/>
      <c r="FN220" s="1204"/>
      <c r="FO220" s="1204"/>
      <c r="FP220" s="1204"/>
      <c r="FQ220" s="1204"/>
      <c r="FR220" s="1204"/>
      <c r="FS220" s="1204"/>
      <c r="FT220" s="1204"/>
      <c r="FU220" s="1204"/>
      <c r="FV220" s="1204"/>
      <c r="FW220" s="1204"/>
      <c r="FX220" s="1204"/>
      <c r="FY220" s="1204"/>
      <c r="FZ220" s="1204"/>
      <c r="GA220" s="1204"/>
      <c r="GB220" s="1204"/>
      <c r="GC220" s="1204"/>
      <c r="GD220" s="1204"/>
      <c r="GE220" s="1204"/>
      <c r="GF220" s="1204"/>
      <c r="GG220" s="1204"/>
      <c r="GH220" s="1204"/>
      <c r="GI220" s="1204"/>
      <c r="GJ220" s="1204"/>
      <c r="GK220" s="1204"/>
      <c r="GL220" s="1204"/>
      <c r="GM220" s="1204"/>
      <c r="GN220" s="1204"/>
      <c r="GO220" s="1204"/>
      <c r="GP220" s="1204"/>
      <c r="GQ220" s="1204"/>
      <c r="GR220" s="1204"/>
      <c r="GS220" s="1204"/>
      <c r="GT220" s="1204"/>
      <c r="GU220" s="1204"/>
      <c r="GV220" s="1204"/>
      <c r="GW220" s="1204"/>
      <c r="GX220" s="1204"/>
      <c r="GY220" s="1204"/>
      <c r="GZ220" s="1204"/>
      <c r="HA220" s="1204"/>
      <c r="HB220" s="1204"/>
      <c r="HC220" s="1204"/>
      <c r="HD220" s="1204"/>
      <c r="HE220" s="1204"/>
      <c r="HF220" s="1204"/>
      <c r="HG220" s="1204"/>
      <c r="HH220" s="1204"/>
      <c r="HI220" s="1204"/>
      <c r="HJ220" s="1204"/>
      <c r="HK220" s="1204"/>
      <c r="HL220" s="1204"/>
      <c r="HM220" s="1204"/>
      <c r="HN220" s="1204"/>
      <c r="HO220" s="1204"/>
      <c r="HP220" s="1204"/>
      <c r="HQ220" s="1204"/>
      <c r="HR220" s="1204"/>
      <c r="HS220" s="1204"/>
      <c r="HT220" s="1204"/>
      <c r="HU220" s="1204"/>
      <c r="HV220" s="1204"/>
      <c r="HW220" s="1204"/>
      <c r="HX220" s="1204"/>
      <c r="HY220" s="1204"/>
      <c r="HZ220" s="1204"/>
      <c r="IA220" s="1204"/>
      <c r="IB220" s="1204"/>
      <c r="IC220" s="1204"/>
      <c r="ID220" s="1204"/>
      <c r="IE220" s="1204"/>
      <c r="IF220" s="1204"/>
      <c r="IG220" s="1204"/>
      <c r="IH220" s="1204"/>
      <c r="II220" s="1204"/>
      <c r="IJ220" s="1204"/>
      <c r="IK220" s="1204"/>
      <c r="IL220" s="1204"/>
      <c r="IM220" s="1204"/>
      <c r="IN220" s="1204"/>
      <c r="IO220" s="1204"/>
      <c r="IP220" s="1204"/>
      <c r="IQ220" s="1204"/>
      <c r="IR220" s="1204"/>
      <c r="IS220" s="1204"/>
      <c r="IT220" s="1204"/>
      <c r="IU220" s="1204"/>
      <c r="IV220" s="1204"/>
      <c r="IW220" s="1204"/>
      <c r="IX220" s="1204"/>
      <c r="IY220" s="1204"/>
      <c r="IZ220" s="1204"/>
      <c r="JA220" s="1204"/>
      <c r="JB220" s="1204"/>
      <c r="JC220" s="1204"/>
      <c r="JD220" s="1204"/>
      <c r="JE220" s="1204"/>
      <c r="JF220" s="1204"/>
      <c r="JG220" s="1204"/>
      <c r="JH220" s="1204"/>
      <c r="JI220" s="1204"/>
      <c r="JJ220" s="1204"/>
      <c r="JK220" s="1204"/>
      <c r="JL220" s="1204"/>
      <c r="JM220" s="1204"/>
      <c r="JN220" s="1204"/>
    </row>
    <row r="221" spans="98:274" ht="19">
      <c r="CT221" s="1204"/>
      <c r="CU221" s="1204"/>
      <c r="CV221" s="1204"/>
      <c r="CW221" s="1204"/>
      <c r="CX221" s="1204"/>
      <c r="CY221" s="1204"/>
      <c r="CZ221" s="1204"/>
      <c r="DA221" s="1204"/>
      <c r="DB221" s="1204"/>
      <c r="DC221" s="1204"/>
      <c r="DD221" s="1204"/>
      <c r="DE221" s="1204"/>
      <c r="DF221" s="1204"/>
      <c r="DG221" s="1204"/>
      <c r="DH221" s="1204"/>
      <c r="DI221" s="1204"/>
      <c r="DJ221" s="1204"/>
      <c r="DK221" s="1204"/>
      <c r="DL221" s="1204"/>
      <c r="DM221" s="1204"/>
      <c r="DN221" s="1204"/>
      <c r="DO221" s="1204"/>
      <c r="DP221" s="1204"/>
      <c r="DQ221" s="1204"/>
      <c r="DR221" s="1204"/>
      <c r="DS221" s="1204"/>
      <c r="DT221" s="1204"/>
      <c r="DU221" s="1204"/>
      <c r="DV221" s="1204"/>
      <c r="DW221" s="1204"/>
      <c r="DX221" s="1204"/>
      <c r="DY221" s="1204"/>
      <c r="DZ221" s="1204"/>
      <c r="EA221" s="1204"/>
      <c r="EB221" s="1204"/>
      <c r="EC221" s="1204"/>
      <c r="ED221" s="1204"/>
      <c r="EE221" s="1204"/>
      <c r="EF221" s="1204"/>
      <c r="EG221" s="1204"/>
      <c r="EH221" s="1204"/>
      <c r="EI221" s="1204"/>
      <c r="EJ221" s="1204"/>
      <c r="EK221" s="1204"/>
      <c r="EL221" s="1204"/>
      <c r="EM221" s="1204"/>
      <c r="EN221" s="1204"/>
      <c r="EO221" s="1204"/>
      <c r="EP221" s="1204"/>
      <c r="EQ221" s="1204"/>
      <c r="ER221" s="1204"/>
      <c r="ES221" s="1204"/>
      <c r="ET221" s="1204"/>
      <c r="EU221" s="1204"/>
      <c r="EV221" s="1204"/>
      <c r="EW221" s="1204"/>
      <c r="EX221" s="1204"/>
      <c r="EY221" s="1204"/>
      <c r="EZ221" s="1204"/>
      <c r="FA221" s="1204"/>
      <c r="FB221" s="1204"/>
      <c r="FC221" s="1204"/>
      <c r="FD221" s="1204"/>
      <c r="FE221" s="1204"/>
      <c r="FF221" s="1204"/>
      <c r="FG221" s="1204"/>
      <c r="FH221" s="1204"/>
      <c r="FI221" s="1204"/>
      <c r="FJ221" s="1204"/>
      <c r="FK221" s="1204"/>
      <c r="FL221" s="1204"/>
      <c r="FM221" s="1204"/>
      <c r="FN221" s="1204"/>
      <c r="FO221" s="1204"/>
      <c r="FP221" s="1204"/>
      <c r="FQ221" s="1204"/>
      <c r="FR221" s="1204"/>
      <c r="FS221" s="1204"/>
      <c r="FT221" s="1204"/>
      <c r="FU221" s="1204"/>
      <c r="FV221" s="1204"/>
      <c r="FW221" s="1204"/>
      <c r="FX221" s="1204"/>
      <c r="FY221" s="1204"/>
      <c r="FZ221" s="1204"/>
      <c r="GA221" s="1204"/>
      <c r="GB221" s="1204"/>
      <c r="GC221" s="1204"/>
      <c r="GD221" s="1204"/>
      <c r="GE221" s="1204"/>
      <c r="GF221" s="1204"/>
      <c r="GG221" s="1204"/>
      <c r="GH221" s="1204"/>
      <c r="GI221" s="1204"/>
      <c r="GJ221" s="1204"/>
      <c r="GK221" s="1204"/>
      <c r="GL221" s="1204"/>
      <c r="GM221" s="1204"/>
      <c r="GN221" s="1204"/>
      <c r="GO221" s="1204"/>
      <c r="GP221" s="1204"/>
      <c r="GQ221" s="1204"/>
      <c r="GR221" s="1204"/>
      <c r="GS221" s="1204"/>
      <c r="GT221" s="1204"/>
      <c r="GU221" s="1204"/>
      <c r="GV221" s="1204"/>
      <c r="GW221" s="1204"/>
      <c r="GX221" s="1204"/>
      <c r="GY221" s="1204"/>
      <c r="GZ221" s="1204"/>
      <c r="HA221" s="1204"/>
      <c r="HB221" s="1204"/>
      <c r="HC221" s="1204"/>
      <c r="HD221" s="1204"/>
      <c r="HE221" s="1204"/>
      <c r="HF221" s="1204"/>
      <c r="HG221" s="1204"/>
      <c r="HH221" s="1204"/>
      <c r="HI221" s="1204"/>
      <c r="HJ221" s="1204"/>
      <c r="HK221" s="1204"/>
      <c r="HL221" s="1204"/>
      <c r="HM221" s="1204"/>
      <c r="HN221" s="1204"/>
      <c r="HO221" s="1204"/>
      <c r="HP221" s="1204"/>
      <c r="HQ221" s="1204"/>
      <c r="HR221" s="1204"/>
      <c r="HS221" s="1204"/>
      <c r="HT221" s="1204"/>
      <c r="HU221" s="1204"/>
      <c r="HV221" s="1204"/>
      <c r="HW221" s="1204"/>
      <c r="HX221" s="1204"/>
      <c r="HY221" s="1204"/>
      <c r="HZ221" s="1204"/>
      <c r="IA221" s="1204"/>
      <c r="IB221" s="1204"/>
      <c r="IC221" s="1204"/>
      <c r="ID221" s="1204"/>
      <c r="IE221" s="1204"/>
      <c r="IF221" s="1204"/>
      <c r="IG221" s="1204"/>
      <c r="IH221" s="1204"/>
      <c r="II221" s="1204"/>
      <c r="IJ221" s="1204"/>
      <c r="IK221" s="1204"/>
      <c r="IL221" s="1204"/>
      <c r="IM221" s="1204"/>
      <c r="IN221" s="1204"/>
      <c r="IO221" s="1204"/>
      <c r="IP221" s="1204"/>
      <c r="IQ221" s="1204"/>
      <c r="IR221" s="1204"/>
      <c r="IS221" s="1204"/>
      <c r="IT221" s="1204"/>
      <c r="IU221" s="1204"/>
      <c r="IV221" s="1204"/>
      <c r="IW221" s="1204"/>
      <c r="IX221" s="1204"/>
      <c r="IY221" s="1204"/>
      <c r="IZ221" s="1204"/>
      <c r="JA221" s="1204"/>
      <c r="JB221" s="1204"/>
      <c r="JC221" s="1204"/>
      <c r="JD221" s="1204"/>
      <c r="JE221" s="1204"/>
      <c r="JF221" s="1204"/>
      <c r="JG221" s="1204"/>
      <c r="JH221" s="1204"/>
      <c r="JI221" s="1204"/>
      <c r="JJ221" s="1204"/>
      <c r="JK221" s="1204"/>
      <c r="JL221" s="1204"/>
      <c r="JM221" s="1204"/>
      <c r="JN221" s="1204"/>
    </row>
    <row r="222" spans="98:274" ht="19">
      <c r="CT222" s="1204"/>
      <c r="CU222" s="1204"/>
      <c r="CV222" s="1204"/>
      <c r="CW222" s="1204"/>
      <c r="CX222" s="1204"/>
      <c r="CY222" s="1204"/>
      <c r="CZ222" s="1204"/>
      <c r="DA222" s="1204"/>
      <c r="DB222" s="1204"/>
      <c r="DC222" s="1204"/>
      <c r="DD222" s="1204"/>
      <c r="DE222" s="1204"/>
      <c r="DF222" s="1204"/>
      <c r="DG222" s="1204"/>
      <c r="DH222" s="1204"/>
      <c r="DI222" s="1204"/>
      <c r="DJ222" s="1204"/>
      <c r="DK222" s="1204"/>
      <c r="DL222" s="1204"/>
      <c r="DM222" s="1204"/>
      <c r="DN222" s="1204"/>
      <c r="DO222" s="1204"/>
      <c r="DP222" s="1204"/>
      <c r="DQ222" s="1204"/>
      <c r="DR222" s="1204"/>
      <c r="DS222" s="1204"/>
      <c r="DT222" s="1204"/>
      <c r="DU222" s="1204"/>
      <c r="DV222" s="1204"/>
      <c r="DW222" s="1204"/>
      <c r="DX222" s="1204"/>
      <c r="DY222" s="1204"/>
      <c r="DZ222" s="1204"/>
      <c r="EA222" s="1204"/>
      <c r="EB222" s="1204"/>
      <c r="EC222" s="1204"/>
      <c r="ED222" s="1204"/>
      <c r="EE222" s="1204"/>
      <c r="EF222" s="1204"/>
      <c r="EG222" s="1204"/>
      <c r="EH222" s="1204"/>
      <c r="EI222" s="1204"/>
      <c r="EJ222" s="1204"/>
      <c r="EK222" s="1204"/>
      <c r="EL222" s="1204"/>
      <c r="EM222" s="1204"/>
      <c r="EN222" s="1204"/>
      <c r="EO222" s="1204"/>
      <c r="EP222" s="1204"/>
      <c r="EQ222" s="1204"/>
      <c r="ER222" s="1204"/>
      <c r="ES222" s="1204"/>
      <c r="ET222" s="1204"/>
      <c r="EU222" s="1204"/>
      <c r="EV222" s="1204"/>
      <c r="EW222" s="1204"/>
      <c r="EX222" s="1204"/>
      <c r="EY222" s="1204"/>
      <c r="EZ222" s="1204"/>
      <c r="FA222" s="1204"/>
      <c r="FB222" s="1204"/>
      <c r="FC222" s="1204"/>
      <c r="FD222" s="1204"/>
      <c r="FE222" s="1204"/>
      <c r="FF222" s="1204"/>
      <c r="FG222" s="1204"/>
      <c r="FH222" s="1204"/>
      <c r="FI222" s="1204"/>
      <c r="FJ222" s="1204"/>
      <c r="FK222" s="1204"/>
      <c r="FL222" s="1204"/>
      <c r="FM222" s="1204"/>
      <c r="FN222" s="1204"/>
      <c r="FO222" s="1204"/>
      <c r="FP222" s="1204"/>
      <c r="FQ222" s="1204"/>
      <c r="FR222" s="1204"/>
      <c r="FS222" s="1204"/>
      <c r="FT222" s="1204"/>
      <c r="FU222" s="1204"/>
      <c r="FV222" s="1204"/>
      <c r="FW222" s="1204"/>
      <c r="FX222" s="1204"/>
      <c r="FY222" s="1204"/>
      <c r="FZ222" s="1204"/>
      <c r="GA222" s="1204"/>
      <c r="GB222" s="1204"/>
      <c r="GC222" s="1204"/>
      <c r="GD222" s="1204"/>
      <c r="GE222" s="1204"/>
      <c r="GF222" s="1204"/>
      <c r="GG222" s="1204"/>
      <c r="GH222" s="1204"/>
      <c r="GI222" s="1204"/>
      <c r="GJ222" s="1204"/>
      <c r="GK222" s="1204"/>
      <c r="GL222" s="1204"/>
      <c r="GM222" s="1204"/>
      <c r="GN222" s="1204"/>
      <c r="GO222" s="1204"/>
      <c r="GP222" s="1204"/>
      <c r="GQ222" s="1204"/>
      <c r="GR222" s="1204"/>
      <c r="GS222" s="1204"/>
      <c r="GT222" s="1204"/>
      <c r="GU222" s="1204"/>
      <c r="GV222" s="1204"/>
      <c r="GW222" s="1204"/>
      <c r="GX222" s="1204"/>
      <c r="GY222" s="1204"/>
      <c r="GZ222" s="1204"/>
      <c r="HA222" s="1204"/>
      <c r="HB222" s="1204"/>
      <c r="HC222" s="1204"/>
      <c r="HD222" s="1204"/>
      <c r="HE222" s="1204"/>
      <c r="HF222" s="1204"/>
      <c r="HG222" s="1204"/>
      <c r="HH222" s="1204"/>
      <c r="HI222" s="1204"/>
      <c r="HJ222" s="1204"/>
      <c r="HK222" s="1204"/>
      <c r="HL222" s="1204"/>
      <c r="HM222" s="1204"/>
      <c r="HN222" s="1204"/>
      <c r="HO222" s="1204"/>
      <c r="HP222" s="1204"/>
      <c r="HQ222" s="1204"/>
      <c r="HR222" s="1204"/>
      <c r="HS222" s="1204"/>
      <c r="HT222" s="1204"/>
      <c r="HU222" s="1204"/>
      <c r="HV222" s="1204"/>
      <c r="HW222" s="1204"/>
      <c r="HX222" s="1204"/>
      <c r="HY222" s="1204"/>
      <c r="HZ222" s="1204"/>
      <c r="IA222" s="1204"/>
      <c r="IB222" s="1204"/>
      <c r="IC222" s="1204"/>
      <c r="ID222" s="1204"/>
      <c r="IE222" s="1204"/>
      <c r="IF222" s="1204"/>
      <c r="IG222" s="1204"/>
      <c r="IH222" s="1204"/>
      <c r="II222" s="1204"/>
      <c r="IJ222" s="1204"/>
      <c r="IK222" s="1204"/>
      <c r="IL222" s="1204"/>
      <c r="IM222" s="1204"/>
      <c r="IN222" s="1204"/>
      <c r="IO222" s="1204"/>
      <c r="IP222" s="1204"/>
      <c r="IQ222" s="1204"/>
      <c r="IR222" s="1204"/>
      <c r="IS222" s="1204"/>
      <c r="IT222" s="1204"/>
      <c r="IU222" s="1204"/>
      <c r="IV222" s="1204"/>
      <c r="IW222" s="1204"/>
      <c r="IX222" s="1204"/>
      <c r="IY222" s="1204"/>
      <c r="IZ222" s="1204"/>
      <c r="JA222" s="1204"/>
      <c r="JB222" s="1204"/>
      <c r="JC222" s="1204"/>
      <c r="JD222" s="1204"/>
      <c r="JE222" s="1204"/>
      <c r="JF222" s="1204"/>
      <c r="JG222" s="1204"/>
      <c r="JH222" s="1204"/>
      <c r="JI222" s="1204"/>
      <c r="JJ222" s="1204"/>
      <c r="JK222" s="1204"/>
      <c r="JL222" s="1204"/>
      <c r="JM222" s="1204"/>
      <c r="JN222" s="1204"/>
    </row>
    <row r="223" spans="98:274" ht="19">
      <c r="CT223" s="1204"/>
      <c r="CU223" s="1204"/>
      <c r="CV223" s="1204"/>
      <c r="CW223" s="1204"/>
      <c r="CX223" s="1204"/>
      <c r="CY223" s="1204"/>
      <c r="CZ223" s="1204"/>
      <c r="DA223" s="1204"/>
      <c r="DB223" s="1204"/>
      <c r="DC223" s="1204"/>
      <c r="DD223" s="1204"/>
      <c r="DE223" s="1204"/>
      <c r="DF223" s="1204"/>
      <c r="DG223" s="1204"/>
      <c r="DH223" s="1204"/>
      <c r="DI223" s="1204"/>
      <c r="DJ223" s="1204"/>
      <c r="DK223" s="1204"/>
      <c r="DL223" s="1204"/>
      <c r="DM223" s="1204"/>
      <c r="DN223" s="1204"/>
      <c r="DO223" s="1204"/>
      <c r="DP223" s="1204"/>
      <c r="DQ223" s="1204"/>
      <c r="DR223" s="1204"/>
      <c r="DS223" s="1204"/>
      <c r="DT223" s="1204"/>
      <c r="DU223" s="1204"/>
      <c r="DV223" s="1204"/>
      <c r="DW223" s="1204"/>
      <c r="DX223" s="1204"/>
      <c r="DY223" s="1204"/>
      <c r="DZ223" s="1204"/>
      <c r="EA223" s="1204"/>
      <c r="EB223" s="1204"/>
      <c r="EC223" s="1204"/>
      <c r="ED223" s="1204"/>
      <c r="EE223" s="1204"/>
      <c r="EF223" s="1204"/>
      <c r="EG223" s="1204"/>
      <c r="EH223" s="1204"/>
      <c r="EI223" s="1204"/>
      <c r="EJ223" s="1204"/>
      <c r="EK223" s="1204"/>
      <c r="EL223" s="1204"/>
      <c r="EM223" s="1204"/>
      <c r="EN223" s="1204"/>
      <c r="EO223" s="1204"/>
      <c r="EP223" s="1204"/>
      <c r="EQ223" s="1204"/>
      <c r="ER223" s="1204"/>
      <c r="ES223" s="1204"/>
      <c r="ET223" s="1204"/>
      <c r="EU223" s="1204"/>
      <c r="EV223" s="1204"/>
      <c r="EW223" s="1204"/>
      <c r="EX223" s="1204"/>
      <c r="EY223" s="1204"/>
      <c r="EZ223" s="1204"/>
      <c r="FA223" s="1204"/>
      <c r="FB223" s="1204"/>
      <c r="FC223" s="1204"/>
      <c r="FD223" s="1204"/>
      <c r="FE223" s="1204"/>
      <c r="FF223" s="1204"/>
      <c r="FG223" s="1204"/>
      <c r="FH223" s="1204"/>
      <c r="FI223" s="1204"/>
      <c r="FJ223" s="1204"/>
      <c r="FK223" s="1204"/>
      <c r="FL223" s="1204"/>
      <c r="FM223" s="1204"/>
      <c r="FN223" s="1204"/>
      <c r="FO223" s="1204"/>
      <c r="FP223" s="1204"/>
      <c r="FQ223" s="1204"/>
      <c r="FR223" s="1204"/>
      <c r="FS223" s="1204"/>
      <c r="FT223" s="1204"/>
      <c r="FU223" s="1204"/>
      <c r="FV223" s="1204"/>
      <c r="FW223" s="1204"/>
      <c r="FX223" s="1204"/>
      <c r="FY223" s="1204"/>
      <c r="FZ223" s="1204"/>
      <c r="GA223" s="1204"/>
      <c r="GB223" s="1204"/>
      <c r="GC223" s="1204"/>
      <c r="GD223" s="1204"/>
      <c r="GE223" s="1204"/>
      <c r="GF223" s="1204"/>
      <c r="GG223" s="1204"/>
      <c r="GH223" s="1204"/>
      <c r="GI223" s="1204"/>
      <c r="GJ223" s="1204"/>
      <c r="GK223" s="1204"/>
      <c r="GL223" s="1204"/>
      <c r="GM223" s="1204"/>
      <c r="GN223" s="1204"/>
      <c r="GO223" s="1204"/>
      <c r="GP223" s="1204"/>
      <c r="GQ223" s="1204"/>
      <c r="GR223" s="1204"/>
      <c r="GS223" s="1204"/>
      <c r="GT223" s="1204"/>
      <c r="GU223" s="1204"/>
      <c r="GV223" s="1204"/>
      <c r="GW223" s="1204"/>
      <c r="GX223" s="1204"/>
      <c r="GY223" s="1204"/>
      <c r="GZ223" s="1204"/>
      <c r="HA223" s="1204"/>
      <c r="HB223" s="1204"/>
      <c r="HC223" s="1204"/>
      <c r="HD223" s="1204"/>
      <c r="HE223" s="1204"/>
      <c r="HF223" s="1204"/>
      <c r="HG223" s="1204"/>
      <c r="HH223" s="1204"/>
      <c r="HI223" s="1204"/>
      <c r="HJ223" s="1204"/>
      <c r="HK223" s="1204"/>
      <c r="HL223" s="1204"/>
      <c r="HM223" s="1204"/>
      <c r="HN223" s="1204"/>
      <c r="HO223" s="1204"/>
      <c r="HP223" s="1204"/>
      <c r="HQ223" s="1204"/>
      <c r="HR223" s="1204"/>
      <c r="HS223" s="1204"/>
      <c r="HT223" s="1204"/>
      <c r="HU223" s="1204"/>
      <c r="HV223" s="1204"/>
      <c r="HW223" s="1204"/>
      <c r="HX223" s="1204"/>
      <c r="HY223" s="1204"/>
      <c r="HZ223" s="1204"/>
      <c r="IA223" s="1204"/>
      <c r="IB223" s="1204"/>
      <c r="IC223" s="1204"/>
      <c r="ID223" s="1204"/>
      <c r="IE223" s="1204"/>
      <c r="IF223" s="1204"/>
      <c r="IG223" s="1204"/>
      <c r="IH223" s="1204"/>
      <c r="II223" s="1204"/>
      <c r="IJ223" s="1204"/>
      <c r="IK223" s="1204"/>
      <c r="IL223" s="1204"/>
      <c r="IM223" s="1204"/>
      <c r="IN223" s="1204"/>
      <c r="IO223" s="1204"/>
      <c r="IP223" s="1204"/>
      <c r="IQ223" s="1204"/>
      <c r="IR223" s="1204"/>
      <c r="IS223" s="1204"/>
      <c r="IT223" s="1204"/>
      <c r="IU223" s="1204"/>
      <c r="IV223" s="1204"/>
      <c r="IW223" s="1204"/>
      <c r="IX223" s="1204"/>
      <c r="IY223" s="1204"/>
      <c r="IZ223" s="1204"/>
      <c r="JA223" s="1204"/>
      <c r="JB223" s="1204"/>
      <c r="JC223" s="1204"/>
      <c r="JD223" s="1204"/>
      <c r="JE223" s="1204"/>
      <c r="JF223" s="1204"/>
      <c r="JG223" s="1204"/>
      <c r="JH223" s="1204"/>
      <c r="JI223" s="1204"/>
      <c r="JJ223" s="1204"/>
      <c r="JK223" s="1204"/>
      <c r="JL223" s="1204"/>
      <c r="JM223" s="1204"/>
      <c r="JN223" s="1204"/>
    </row>
    <row r="224" spans="98:274" ht="19">
      <c r="CT224" s="1204"/>
      <c r="CU224" s="1204"/>
      <c r="CV224" s="1204"/>
      <c r="CW224" s="1204"/>
      <c r="CX224" s="1204"/>
      <c r="CY224" s="1204"/>
      <c r="CZ224" s="1204"/>
      <c r="DA224" s="1204"/>
      <c r="DB224" s="1204"/>
      <c r="DC224" s="1204"/>
      <c r="DD224" s="1204"/>
      <c r="DE224" s="1204"/>
      <c r="DF224" s="1204"/>
      <c r="DG224" s="1204"/>
      <c r="DH224" s="1204"/>
      <c r="DI224" s="1204"/>
      <c r="DJ224" s="1204"/>
      <c r="DK224" s="1204"/>
      <c r="DL224" s="1204"/>
      <c r="DM224" s="1204"/>
      <c r="DN224" s="1204"/>
      <c r="DO224" s="1204"/>
      <c r="DP224" s="1204"/>
      <c r="DQ224" s="1204"/>
      <c r="DR224" s="1204"/>
      <c r="DS224" s="1204"/>
      <c r="DT224" s="1204"/>
      <c r="DU224" s="1204"/>
      <c r="DV224" s="1204"/>
      <c r="DW224" s="1204"/>
      <c r="DX224" s="1204"/>
      <c r="DY224" s="1204"/>
      <c r="DZ224" s="1204"/>
      <c r="EA224" s="1204"/>
      <c r="EB224" s="1204"/>
      <c r="EC224" s="1204"/>
      <c r="ED224" s="1204"/>
      <c r="EE224" s="1204"/>
      <c r="EF224" s="1204"/>
      <c r="EG224" s="1204"/>
      <c r="EH224" s="1204"/>
      <c r="EI224" s="1204"/>
      <c r="EJ224" s="1204"/>
      <c r="EK224" s="1204"/>
      <c r="EL224" s="1204"/>
      <c r="EM224" s="1204"/>
      <c r="EN224" s="1204"/>
      <c r="EO224" s="1204"/>
      <c r="EP224" s="1204"/>
      <c r="EQ224" s="1204"/>
      <c r="ER224" s="1204"/>
      <c r="ES224" s="1204"/>
      <c r="ET224" s="1204"/>
      <c r="EU224" s="1204"/>
      <c r="EV224" s="1204"/>
      <c r="EW224" s="1204"/>
      <c r="EX224" s="1204"/>
      <c r="EY224" s="1204"/>
      <c r="EZ224" s="1204"/>
      <c r="FA224" s="1204"/>
      <c r="FB224" s="1204"/>
      <c r="FC224" s="1204"/>
      <c r="FD224" s="1204"/>
      <c r="FE224" s="1204"/>
      <c r="FF224" s="1204"/>
      <c r="FG224" s="1204"/>
      <c r="FH224" s="1204"/>
      <c r="FI224" s="1204"/>
      <c r="FJ224" s="1204"/>
      <c r="FK224" s="1204"/>
      <c r="FL224" s="1204"/>
      <c r="FM224" s="1204"/>
      <c r="FN224" s="1204"/>
      <c r="FO224" s="1204"/>
      <c r="FP224" s="1204"/>
      <c r="FQ224" s="1204"/>
      <c r="FR224" s="1204"/>
      <c r="FS224" s="1204"/>
      <c r="FT224" s="1204"/>
      <c r="FU224" s="1204"/>
      <c r="FV224" s="1204"/>
      <c r="FW224" s="1204"/>
      <c r="FX224" s="1204"/>
      <c r="FY224" s="1204"/>
      <c r="FZ224" s="1204"/>
      <c r="GA224" s="1204"/>
      <c r="GB224" s="1204"/>
      <c r="GC224" s="1204"/>
      <c r="GD224" s="1204"/>
      <c r="GE224" s="1204"/>
      <c r="GF224" s="1204"/>
      <c r="GG224" s="1204"/>
      <c r="GH224" s="1204"/>
      <c r="GI224" s="1204"/>
      <c r="GJ224" s="1204"/>
      <c r="GK224" s="1204"/>
      <c r="GL224" s="1204"/>
      <c r="GM224" s="1204"/>
      <c r="GN224" s="1204"/>
      <c r="GO224" s="1204"/>
      <c r="GP224" s="1204"/>
      <c r="GQ224" s="1204"/>
      <c r="GR224" s="1204"/>
      <c r="GS224" s="1204"/>
      <c r="GT224" s="1204"/>
      <c r="GU224" s="1204"/>
      <c r="GV224" s="1204"/>
      <c r="GW224" s="1204"/>
      <c r="GX224" s="1204"/>
      <c r="GY224" s="1204"/>
      <c r="GZ224" s="1204"/>
      <c r="HA224" s="1204"/>
      <c r="HB224" s="1204"/>
      <c r="HC224" s="1204"/>
      <c r="HD224" s="1204"/>
      <c r="HE224" s="1204"/>
      <c r="HF224" s="1204"/>
      <c r="HG224" s="1204"/>
      <c r="HH224" s="1204"/>
      <c r="HI224" s="1204"/>
      <c r="HJ224" s="1204"/>
      <c r="HK224" s="1204"/>
      <c r="HL224" s="1204"/>
      <c r="HM224" s="1204"/>
      <c r="HN224" s="1204"/>
      <c r="HO224" s="1204"/>
      <c r="HP224" s="1204"/>
      <c r="HQ224" s="1204"/>
      <c r="HR224" s="1204"/>
      <c r="HS224" s="1204"/>
      <c r="HT224" s="1204"/>
      <c r="HU224" s="1204"/>
      <c r="HV224" s="1204"/>
      <c r="HW224" s="1204"/>
      <c r="HX224" s="1204"/>
      <c r="HY224" s="1204"/>
      <c r="HZ224" s="1204"/>
      <c r="IA224" s="1204"/>
      <c r="IB224" s="1204"/>
      <c r="IC224" s="1204"/>
      <c r="ID224" s="1204"/>
      <c r="IE224" s="1204"/>
      <c r="IF224" s="1204"/>
      <c r="IG224" s="1204"/>
      <c r="IH224" s="1204"/>
      <c r="II224" s="1204"/>
      <c r="IJ224" s="1204"/>
      <c r="IK224" s="1204"/>
      <c r="IL224" s="1204"/>
      <c r="IM224" s="1204"/>
      <c r="IN224" s="1204"/>
      <c r="IO224" s="1204"/>
      <c r="IP224" s="1204"/>
      <c r="IQ224" s="1204"/>
      <c r="IR224" s="1204"/>
      <c r="IS224" s="1204"/>
      <c r="IT224" s="1204"/>
      <c r="IU224" s="1204"/>
      <c r="IV224" s="1204"/>
      <c r="IW224" s="1204"/>
      <c r="IX224" s="1204"/>
      <c r="IY224" s="1204"/>
      <c r="IZ224" s="1204"/>
      <c r="JA224" s="1204"/>
      <c r="JB224" s="1204"/>
      <c r="JC224" s="1204"/>
      <c r="JD224" s="1204"/>
      <c r="JE224" s="1204"/>
      <c r="JF224" s="1204"/>
      <c r="JG224" s="1204"/>
      <c r="JH224" s="1204"/>
      <c r="JI224" s="1204"/>
      <c r="JJ224" s="1204"/>
      <c r="JK224" s="1204"/>
      <c r="JL224" s="1204"/>
      <c r="JM224" s="1204"/>
      <c r="JN224" s="1204"/>
    </row>
    <row r="225" s="1204" customFormat="1" ht="19"/>
    <row r="226" s="1204" customFormat="1" ht="19"/>
    <row r="227" s="1204" customFormat="1" ht="19"/>
    <row r="228" s="1204" customFormat="1" ht="19"/>
    <row r="229" s="1204" customFormat="1" ht="19"/>
    <row r="230" s="1204" customFormat="1" ht="19"/>
    <row r="231" s="1204" customFormat="1" ht="19"/>
    <row r="232" s="1204" customFormat="1" ht="19"/>
    <row r="233" s="1204" customFormat="1" ht="19"/>
    <row r="234" s="1204" customFormat="1" ht="19"/>
    <row r="235" s="1204" customFormat="1" ht="19"/>
    <row r="236" s="1204" customFormat="1" ht="19"/>
    <row r="237" s="1204" customFormat="1" ht="19"/>
    <row r="238" s="1204" customFormat="1" ht="19"/>
    <row r="239" s="1204" customFormat="1" ht="19"/>
    <row r="240" s="1204" customFormat="1" ht="19"/>
    <row r="241" s="1204" customFormat="1" ht="19"/>
    <row r="242" s="1204" customFormat="1" ht="19"/>
    <row r="243" s="1204" customFormat="1" ht="19"/>
    <row r="244" s="1204" customFormat="1" ht="19"/>
    <row r="245" s="1204" customFormat="1" ht="19"/>
  </sheetData>
  <mergeCells count="27">
    <mergeCell ref="EV2:FL2"/>
    <mergeCell ref="FM2:GC2"/>
    <mergeCell ref="GD2:GT2"/>
    <mergeCell ref="GU2:HK2"/>
    <mergeCell ref="HL2:IB2"/>
    <mergeCell ref="IT2:JJ2"/>
    <mergeCell ref="JK2:JN2"/>
    <mergeCell ref="DN2:ED2"/>
    <mergeCell ref="L2:L3"/>
    <mergeCell ref="M2:M3"/>
    <mergeCell ref="N2:N3"/>
    <mergeCell ref="O2:O3"/>
    <mergeCell ref="P2:P3"/>
    <mergeCell ref="S2:S3"/>
    <mergeCell ref="BC2:BU2"/>
    <mergeCell ref="CH2:CW2"/>
    <mergeCell ref="CX2:DM2"/>
    <mergeCell ref="AA2:AL2"/>
    <mergeCell ref="AM2:AO2"/>
    <mergeCell ref="IC2:IS2"/>
    <mergeCell ref="EE2:EU2"/>
    <mergeCell ref="K2:K3"/>
    <mergeCell ref="B2:B3"/>
    <mergeCell ref="C2:C3"/>
    <mergeCell ref="D2:D3"/>
    <mergeCell ref="E2:E3"/>
    <mergeCell ref="F2:F3"/>
  </mergeCells>
  <printOptions horizontalCentered="1"/>
  <pageMargins left="0" right="0" top="0.51181102362204722" bottom="0.74803149606299213" header="0.31496062992125984" footer="0.31496062992125984"/>
  <pageSetup paperSize="9" scale="41" orientation="landscape" r:id="rId1"/>
  <headerFooter alignWithMargins="0">
    <oddHeader>&amp;C&amp;"Aptos"&amp;10&amp;K000000 PUBLIC&amp;1#_x000D_&amp;"Arialri"&amp;10&amp;K000000&amp;"Arialri"&amp;10&amp;K000000&amp;"Arialri"&amp;10&amp;K000000&amp;"Calibri"&amp;11&amp;K000000&amp;G</oddHeader>
    <oddFooter>&amp;C&amp;12 18&amp;10_x000D_&amp;1#&amp;"Aptos"&amp;10&amp;K000000 PUBLIC</oddFooter>
  </headerFooter>
  <ignoredErrors>
    <ignoredError sqref="JE17 JA17 JE30:JE31 JA30:JA31 IW30:IW31 IW17 IW4 JE4" formula="1"/>
  </ignoredError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7411A-65BB-4E75-9041-E471654331DD}">
  <dimension ref="A1:KC205"/>
  <sheetViews>
    <sheetView showGridLines="0" zoomScaleNormal="100" zoomScaleSheetLayoutView="40" workbookViewId="0">
      <pane xSplit="1" ySplit="3" topLeftCell="JG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31"/>
  <cols>
    <col min="1" max="1" width="63.36328125" style="885" customWidth="1"/>
    <col min="2" max="2" width="10.1796875" style="885" hidden="1" customWidth="1"/>
    <col min="3" max="3" width="9.81640625" style="885" hidden="1" customWidth="1"/>
    <col min="4" max="4" width="11.453125" style="885" hidden="1" customWidth="1"/>
    <col min="5" max="5" width="11" style="885" hidden="1" customWidth="1"/>
    <col min="6" max="6" width="11.81640625" style="885" hidden="1" customWidth="1"/>
    <col min="7" max="8" width="10.1796875" style="885" hidden="1" customWidth="1"/>
    <col min="9" max="9" width="11" style="885" hidden="1" customWidth="1"/>
    <col min="10" max="11" width="10.1796875" style="885" hidden="1" customWidth="1"/>
    <col min="12" max="12" width="11" style="885" hidden="1" customWidth="1"/>
    <col min="13" max="14" width="10.1796875" style="885" hidden="1" customWidth="1"/>
    <col min="15" max="15" width="11" style="885" hidden="1" customWidth="1"/>
    <col min="16" max="16" width="10.1796875" style="885" hidden="1" customWidth="1"/>
    <col min="17" max="17" width="1.81640625" style="885" hidden="1" customWidth="1"/>
    <col min="18" max="18" width="12.1796875" style="885" hidden="1" customWidth="1"/>
    <col min="19" max="19" width="0.1796875" style="885" hidden="1" customWidth="1"/>
    <col min="20" max="20" width="6.54296875" style="885" hidden="1" customWidth="1"/>
    <col min="21" max="21" width="8.1796875" style="885" hidden="1" customWidth="1"/>
    <col min="22" max="22" width="1.54296875" style="885" hidden="1" customWidth="1"/>
    <col min="23" max="23" width="13.81640625" style="885" hidden="1" customWidth="1"/>
    <col min="24" max="25" width="0.1796875" style="885" hidden="1" customWidth="1"/>
    <col min="26" max="26" width="15.1796875" style="885" hidden="1" customWidth="1"/>
    <col min="27" max="27" width="0.1796875" style="885" hidden="1" customWidth="1"/>
    <col min="28" max="28" width="0.453125" style="885" hidden="1" customWidth="1"/>
    <col min="29" max="29" width="15.54296875" style="885" hidden="1" customWidth="1"/>
    <col min="30" max="30" width="0.453125" style="885" hidden="1" customWidth="1"/>
    <col min="31" max="31" width="10.6328125" style="885" hidden="1" customWidth="1"/>
    <col min="32" max="32" width="12.1796875" style="885" hidden="1" customWidth="1"/>
    <col min="33" max="33" width="16" style="885" hidden="1" customWidth="1"/>
    <col min="34" max="34" width="3.1796875" style="885" hidden="1" customWidth="1"/>
    <col min="35" max="35" width="11.453125" style="885" hidden="1" customWidth="1"/>
    <col min="36" max="36" width="13.54296875" style="885" hidden="1" customWidth="1"/>
    <col min="37" max="40" width="13.81640625" style="885" hidden="1" customWidth="1"/>
    <col min="41" max="41" width="14.453125" style="885" hidden="1" customWidth="1"/>
    <col min="42" max="42" width="0.1796875" style="885" hidden="1" customWidth="1"/>
    <col min="43" max="43" width="5.453125" style="885" hidden="1" customWidth="1"/>
    <col min="44" max="44" width="14" style="885" hidden="1" customWidth="1"/>
    <col min="45" max="45" width="15.54296875" style="885" hidden="1" customWidth="1"/>
    <col min="46" max="46" width="11.54296875" style="885" hidden="1" customWidth="1"/>
    <col min="47" max="47" width="16.1796875" style="885" hidden="1" customWidth="1"/>
    <col min="48" max="48" width="15.1796875" style="885" hidden="1" customWidth="1"/>
    <col min="49" max="49" width="15.81640625" style="885" hidden="1" customWidth="1"/>
    <col min="50" max="50" width="14" style="885" hidden="1" customWidth="1"/>
    <col min="51" max="51" width="15.453125" style="885" hidden="1" customWidth="1"/>
    <col min="52" max="52" width="2.81640625" style="885" hidden="1" customWidth="1"/>
    <col min="53" max="53" width="15.54296875" style="885" hidden="1" customWidth="1"/>
    <col min="54" max="54" width="4.1796875" style="885" hidden="1" customWidth="1"/>
    <col min="55" max="55" width="10.1796875" style="885" hidden="1" customWidth="1"/>
    <col min="56" max="56" width="13.1796875" style="885" hidden="1" customWidth="1"/>
    <col min="57" max="57" width="13.54296875" style="885" hidden="1" customWidth="1"/>
    <col min="58" max="58" width="11" style="885" hidden="1" customWidth="1"/>
    <col min="59" max="59" width="15.453125" style="885" hidden="1" customWidth="1"/>
    <col min="60" max="60" width="15.1796875" style="885" hidden="1" customWidth="1"/>
    <col min="61" max="61" width="16.1796875" style="885" hidden="1" customWidth="1"/>
    <col min="62" max="62" width="13.81640625" style="885" hidden="1" customWidth="1"/>
    <col min="63" max="63" width="14.453125" style="885" hidden="1" customWidth="1"/>
    <col min="64" max="66" width="12.54296875" style="885" hidden="1" customWidth="1"/>
    <col min="67" max="67" width="13" style="885" hidden="1" customWidth="1"/>
    <col min="68" max="68" width="12.81640625" style="885" hidden="1" customWidth="1"/>
    <col min="69" max="69" width="11.81640625" style="885" hidden="1" customWidth="1"/>
    <col min="70" max="70" width="11.1796875" style="885" hidden="1" customWidth="1"/>
    <col min="71" max="71" width="11.54296875" style="885" hidden="1" customWidth="1"/>
    <col min="72" max="72" width="12.1796875" style="885" hidden="1" customWidth="1"/>
    <col min="73" max="73" width="13.81640625" style="885" hidden="1" customWidth="1"/>
    <col min="74" max="74" width="1.81640625" style="885" hidden="1" customWidth="1"/>
    <col min="75" max="75" width="12.1796875" style="885" hidden="1" customWidth="1"/>
    <col min="76" max="76" width="13.1796875" style="885" hidden="1" customWidth="1"/>
    <col min="77" max="77" width="13.453125" style="885" hidden="1" customWidth="1"/>
    <col min="78" max="78" width="14.1796875" style="885" hidden="1" customWidth="1"/>
    <col min="79" max="79" width="12.1796875" style="885" hidden="1" customWidth="1"/>
    <col min="80" max="80" width="12.453125" style="885" hidden="1" customWidth="1"/>
    <col min="81" max="81" width="12.81640625" style="885" hidden="1" customWidth="1"/>
    <col min="82" max="82" width="13" style="885" hidden="1" customWidth="1"/>
    <col min="83" max="84" width="12.1796875" style="885" hidden="1" customWidth="1"/>
    <col min="85" max="85" width="4.453125" style="885" hidden="1" customWidth="1"/>
    <col min="86" max="89" width="12.1796875" style="885" hidden="1" customWidth="1"/>
    <col min="90" max="90" width="14.453125" style="885" hidden="1" customWidth="1"/>
    <col min="91" max="97" width="13.1796875" style="885" hidden="1" customWidth="1"/>
    <col min="98" max="101" width="13.1796875" style="884" hidden="1" customWidth="1"/>
    <col min="102" max="105" width="13.1796875" style="1054" hidden="1" customWidth="1"/>
    <col min="106" max="107" width="13.1796875" style="1493" hidden="1" customWidth="1"/>
    <col min="108" max="108" width="13.1796875" style="1054" hidden="1" customWidth="1"/>
    <col min="109" max="109" width="12.453125" style="884" hidden="1" customWidth="1"/>
    <col min="110" max="111" width="13.1796875" style="1493" hidden="1" customWidth="1"/>
    <col min="112" max="112" width="13.1796875" style="1054" hidden="1" customWidth="1"/>
    <col min="113" max="156" width="13.1796875" style="1493" hidden="1" customWidth="1"/>
    <col min="157" max="157" width="15" style="1493" hidden="1" customWidth="1"/>
    <col min="158" max="160" width="13.1796875" style="1493" hidden="1" customWidth="1"/>
    <col min="161" max="168" width="12.81640625" style="1493" hidden="1" customWidth="1"/>
    <col min="169" max="171" width="12.81640625" style="1054" hidden="1" customWidth="1"/>
    <col min="172" max="172" width="12.81640625" style="884" hidden="1" customWidth="1"/>
    <col min="173" max="179" width="13.453125" style="884" hidden="1" customWidth="1"/>
    <col min="180" max="180" width="13.81640625" style="884" hidden="1" customWidth="1"/>
    <col min="181" max="196" width="13.453125" style="884" hidden="1" customWidth="1"/>
    <col min="197" max="199" width="15.54296875" style="884" hidden="1" customWidth="1"/>
    <col min="200" max="205" width="14.81640625" style="884" hidden="1" customWidth="1"/>
    <col min="206" max="212" width="12.81640625" style="884" hidden="1" customWidth="1"/>
    <col min="213" max="219" width="14.81640625" style="884" hidden="1" customWidth="1"/>
    <col min="220" max="221" width="14.453125" style="884" hidden="1" customWidth="1"/>
    <col min="222" max="225" width="14.81640625" style="884" hidden="1" customWidth="1"/>
    <col min="226" max="236" width="15.7265625" style="884" hidden="1" customWidth="1"/>
    <col min="237" max="253" width="16.1796875" style="884" hidden="1" customWidth="1"/>
    <col min="254" max="254" width="18.6328125" style="884" hidden="1" customWidth="1"/>
    <col min="255" max="255" width="17.453125" style="884" hidden="1" customWidth="1"/>
    <col min="256" max="256" width="15.81640625" style="884" customWidth="1"/>
    <col min="257" max="257" width="16.1796875" style="884" customWidth="1"/>
    <col min="258" max="258" width="17.81640625" style="884" customWidth="1"/>
    <col min="259" max="259" width="16.7265625" style="884" customWidth="1"/>
    <col min="260" max="260" width="16" style="884" customWidth="1"/>
    <col min="261" max="261" width="16.81640625" style="884" customWidth="1"/>
    <col min="262" max="262" width="16.90625" style="884" customWidth="1"/>
    <col min="263" max="263" width="16" style="884" customWidth="1"/>
    <col min="264" max="264" width="17.26953125" style="884" customWidth="1"/>
    <col min="265" max="265" width="16.54296875" style="884" customWidth="1"/>
    <col min="266" max="266" width="18" style="884" customWidth="1"/>
    <col min="267" max="267" width="16.54296875" style="884" customWidth="1"/>
    <col min="268" max="268" width="16.1796875" style="884" customWidth="1"/>
    <col min="269" max="273" width="18" style="884" customWidth="1"/>
    <col min="274" max="274" width="16.90625" style="884" customWidth="1"/>
    <col min="275" max="275" width="7" style="885" customWidth="1"/>
    <col min="276" max="289" width="25.54296875" style="1495" customWidth="1"/>
    <col min="290" max="16384" width="9.1796875" style="885"/>
  </cols>
  <sheetData>
    <row r="1" spans="1:289" ht="34.5" customHeight="1" thickBot="1">
      <c r="A1" s="1352" t="s">
        <v>1533</v>
      </c>
      <c r="B1" s="1200"/>
      <c r="C1" s="1200"/>
      <c r="D1" s="1200"/>
      <c r="E1" s="1200"/>
      <c r="F1" s="1200"/>
      <c r="G1" s="1200"/>
      <c r="H1" s="1200"/>
      <c r="I1" s="1200"/>
      <c r="J1" s="1200"/>
      <c r="K1" s="1200"/>
      <c r="L1" s="1200"/>
      <c r="M1" s="1200"/>
      <c r="N1" s="1200"/>
      <c r="O1" s="1200"/>
      <c r="P1" s="1200"/>
      <c r="Q1" s="1200"/>
      <c r="R1" s="1200"/>
      <c r="S1" s="1200"/>
      <c r="T1" s="1200"/>
      <c r="U1" s="1200"/>
      <c r="V1" s="1200"/>
      <c r="W1" s="1200"/>
      <c r="X1" s="1200"/>
      <c r="Y1" s="1200"/>
      <c r="Z1" s="1200"/>
      <c r="AA1" s="1200"/>
      <c r="AB1" s="1200"/>
      <c r="AC1" s="1200"/>
      <c r="AD1" s="1200"/>
      <c r="AE1" s="1200"/>
      <c r="AF1" s="1200"/>
      <c r="AG1" s="1200"/>
      <c r="AH1" s="1200"/>
      <c r="AI1" s="1200"/>
      <c r="AJ1" s="1200"/>
      <c r="AK1" s="1200"/>
      <c r="AL1" s="1200"/>
      <c r="AM1" s="1200"/>
      <c r="AN1" s="1200"/>
      <c r="AO1" s="1200"/>
      <c r="AP1" s="1200"/>
      <c r="AQ1" s="1200"/>
      <c r="AR1" s="1200"/>
      <c r="AS1" s="1200"/>
      <c r="AT1" s="1200"/>
      <c r="AU1" s="1200"/>
      <c r="AV1" s="1200"/>
      <c r="AW1" s="1200"/>
      <c r="AX1" s="1200"/>
      <c r="AY1" s="1200"/>
      <c r="AZ1" s="1200"/>
      <c r="BA1" s="1200"/>
      <c r="BB1" s="1200"/>
      <c r="BC1" s="1200"/>
      <c r="BD1" s="1200"/>
      <c r="BE1" s="1200"/>
      <c r="BF1" s="1200"/>
      <c r="BG1" s="1200"/>
      <c r="BH1" s="1200"/>
      <c r="BI1" s="1200"/>
      <c r="BJ1" s="1200"/>
      <c r="BK1" s="1200"/>
      <c r="BL1" s="1200"/>
      <c r="BM1" s="1200"/>
      <c r="BN1" s="1200"/>
      <c r="BO1" s="1200"/>
      <c r="BP1" s="1200"/>
      <c r="BQ1" s="1200"/>
      <c r="BR1" s="1200"/>
      <c r="BS1" s="1200"/>
      <c r="BT1" s="1200"/>
      <c r="BU1" s="1200"/>
      <c r="BV1" s="1200"/>
      <c r="BW1" s="1200"/>
      <c r="BX1" s="1200"/>
      <c r="BY1" s="1200"/>
      <c r="BZ1" s="1200"/>
      <c r="CA1" s="1200"/>
      <c r="CB1" s="1200"/>
      <c r="CC1" s="1200"/>
      <c r="CD1" s="1200"/>
      <c r="CE1" s="1200"/>
      <c r="CF1" s="1200"/>
      <c r="CG1" s="1200"/>
      <c r="CH1" s="1200"/>
      <c r="CI1" s="1200"/>
      <c r="CJ1" s="1200"/>
      <c r="CK1" s="1200"/>
      <c r="CL1" s="1200"/>
      <c r="CM1" s="1200"/>
      <c r="CN1" s="1200"/>
      <c r="CO1" s="1200"/>
      <c r="CP1" s="1200"/>
      <c r="CQ1" s="1200"/>
      <c r="CR1" s="1200"/>
      <c r="CS1" s="1200"/>
      <c r="CT1" s="1201"/>
      <c r="CU1" s="1201"/>
      <c r="CV1" s="1201"/>
      <c r="CW1" s="1201"/>
      <c r="CX1" s="1202"/>
      <c r="CY1" s="1202"/>
      <c r="CZ1" s="1202"/>
      <c r="DA1" s="1202"/>
      <c r="DB1" s="1203"/>
      <c r="DC1" s="1203"/>
      <c r="DD1" s="1202"/>
      <c r="DE1" s="1201"/>
      <c r="DF1" s="1203"/>
      <c r="DG1" s="1203"/>
      <c r="DH1" s="1202"/>
      <c r="DI1" s="1203"/>
      <c r="DJ1" s="1203"/>
      <c r="DK1" s="1203"/>
      <c r="DL1" s="1203"/>
      <c r="DM1" s="1203"/>
      <c r="DN1" s="1203"/>
      <c r="DO1" s="1203"/>
      <c r="DP1" s="1203"/>
      <c r="DQ1" s="1203"/>
      <c r="DR1" s="1203"/>
      <c r="DS1" s="1203"/>
      <c r="DT1" s="1203"/>
      <c r="DU1" s="1203"/>
      <c r="DV1" s="1203"/>
      <c r="DW1" s="1203"/>
      <c r="DX1" s="1203"/>
      <c r="DY1" s="1203"/>
      <c r="DZ1" s="1203"/>
      <c r="EA1" s="1203"/>
      <c r="EB1" s="1203"/>
      <c r="EC1" s="1203"/>
      <c r="ED1" s="1203"/>
      <c r="EE1" s="1203"/>
      <c r="EF1" s="1203"/>
      <c r="EG1" s="1203"/>
      <c r="EH1" s="1203"/>
      <c r="EI1" s="1203"/>
      <c r="EJ1" s="1203"/>
      <c r="EK1" s="1203"/>
      <c r="EL1" s="1203"/>
      <c r="EM1" s="1203"/>
      <c r="EN1" s="1203"/>
      <c r="EO1" s="1203"/>
      <c r="EP1" s="1203"/>
      <c r="EQ1" s="1203"/>
      <c r="ER1" s="1203"/>
      <c r="ES1" s="1203"/>
      <c r="ET1" s="1203"/>
      <c r="EU1" s="1203"/>
      <c r="EV1" s="1203"/>
      <c r="EW1" s="1203"/>
      <c r="EX1" s="1203"/>
      <c r="EY1" s="1203"/>
      <c r="EZ1" s="1203"/>
      <c r="FA1" s="1203"/>
      <c r="FB1" s="1203"/>
      <c r="FC1" s="1203"/>
      <c r="FD1" s="1203"/>
      <c r="FE1" s="1203"/>
      <c r="FF1" s="1203"/>
      <c r="FG1" s="1203"/>
      <c r="FH1" s="1203"/>
      <c r="FI1" s="1203"/>
      <c r="FJ1" s="1203"/>
      <c r="FK1" s="1203"/>
      <c r="FL1" s="1203"/>
      <c r="FM1" s="1202"/>
      <c r="FN1" s="1202"/>
      <c r="FO1" s="1202"/>
      <c r="FP1" s="1201"/>
      <c r="FQ1" s="1201"/>
      <c r="FR1" s="1201"/>
      <c r="FS1" s="1201"/>
      <c r="FT1" s="1201"/>
      <c r="FU1" s="1201"/>
      <c r="FV1" s="1201"/>
      <c r="FW1" s="1201"/>
      <c r="FX1" s="1201"/>
      <c r="FY1" s="1201"/>
      <c r="FZ1" s="1201"/>
      <c r="GA1" s="1201"/>
      <c r="GB1" s="1201"/>
      <c r="GC1" s="1201"/>
      <c r="GD1" s="1201"/>
      <c r="GE1" s="1201"/>
      <c r="GF1" s="1201"/>
      <c r="GG1" s="1201"/>
      <c r="GH1" s="1201"/>
      <c r="GI1" s="1201"/>
      <c r="GJ1" s="1201"/>
      <c r="GK1" s="1201"/>
      <c r="GL1" s="1201"/>
      <c r="GM1" s="1201"/>
      <c r="GN1" s="1201"/>
      <c r="GO1" s="1201"/>
      <c r="GP1" s="1201"/>
      <c r="GQ1" s="1201"/>
      <c r="GR1" s="1201"/>
      <c r="GS1" s="1201"/>
      <c r="GT1" s="1201"/>
      <c r="GU1" s="1201"/>
      <c r="GV1" s="1201"/>
      <c r="GW1" s="1201"/>
      <c r="GX1" s="1201"/>
      <c r="GY1" s="1201"/>
      <c r="GZ1" s="1201"/>
      <c r="HA1" s="1201"/>
      <c r="HB1" s="1201"/>
      <c r="HC1" s="1201"/>
      <c r="HD1" s="1201"/>
      <c r="HE1" s="1201"/>
      <c r="HF1" s="1201"/>
      <c r="HG1" s="1201"/>
      <c r="HH1" s="1201"/>
      <c r="HI1" s="1201"/>
      <c r="HJ1" s="1201"/>
      <c r="HK1" s="1201"/>
      <c r="HL1" s="1201"/>
      <c r="HM1" s="1201"/>
      <c r="HN1" s="1201"/>
      <c r="HO1" s="1201"/>
      <c r="HP1" s="1201"/>
      <c r="HQ1" s="1201"/>
      <c r="HR1" s="1201"/>
      <c r="HS1" s="1201"/>
      <c r="HT1" s="1201"/>
      <c r="HU1" s="1201"/>
      <c r="HV1" s="1201"/>
      <c r="HW1" s="1201"/>
      <c r="HX1" s="1201"/>
      <c r="HY1" s="1201"/>
      <c r="HZ1" s="1201"/>
      <c r="IA1" s="1201"/>
      <c r="IB1" s="1201"/>
      <c r="IC1" s="1201"/>
      <c r="ID1" s="1201"/>
      <c r="IE1" s="1201"/>
      <c r="IF1" s="1201"/>
      <c r="IG1" s="1201"/>
      <c r="IH1" s="1201"/>
      <c r="II1" s="1201"/>
      <c r="IJ1" s="1201"/>
      <c r="IK1" s="1201"/>
      <c r="IL1" s="1201"/>
      <c r="IM1" s="1201"/>
      <c r="IN1" s="1201"/>
      <c r="IO1" s="1201"/>
      <c r="IP1" s="1201"/>
      <c r="IQ1" s="1201"/>
      <c r="IR1" s="1201"/>
      <c r="IS1" s="1201"/>
      <c r="IT1" s="1201"/>
      <c r="IU1" s="1201"/>
      <c r="IV1" s="1201"/>
      <c r="IW1" s="1201"/>
      <c r="IX1" s="1201"/>
      <c r="IY1" s="1201"/>
      <c r="IZ1" s="1201"/>
      <c r="JA1" s="1201"/>
      <c r="JB1" s="1201"/>
      <c r="JC1" s="1201"/>
      <c r="JD1" s="1268"/>
      <c r="JE1" s="1268"/>
      <c r="JF1" s="1268"/>
      <c r="JG1" s="1268"/>
      <c r="JH1" s="1268"/>
      <c r="JI1" s="1268"/>
      <c r="JJ1" s="1268"/>
      <c r="JK1" s="1268"/>
      <c r="JL1" s="1268"/>
      <c r="JM1" s="1268"/>
      <c r="JN1" s="1268"/>
      <c r="JP1" s="1496"/>
      <c r="JQ1" s="1496"/>
      <c r="JR1" s="1496"/>
      <c r="JS1" s="1496"/>
      <c r="JT1" s="1496"/>
      <c r="JU1" s="1496"/>
      <c r="JV1" s="1496"/>
      <c r="JW1" s="1496"/>
      <c r="JX1" s="1496"/>
      <c r="JY1" s="1496"/>
      <c r="JZ1" s="1496"/>
      <c r="KA1" s="1496"/>
      <c r="KB1" s="1496"/>
      <c r="KC1" s="1496"/>
    </row>
    <row r="2" spans="1:289" ht="26.25" customHeight="1" thickTop="1" thickBot="1">
      <c r="A2" s="1353"/>
      <c r="B2" s="3154" t="s">
        <v>934</v>
      </c>
      <c r="C2" s="3154" t="s">
        <v>935</v>
      </c>
      <c r="D2" s="3154" t="s">
        <v>936</v>
      </c>
      <c r="E2" s="3154" t="s">
        <v>937</v>
      </c>
      <c r="F2" s="3154" t="s">
        <v>938</v>
      </c>
      <c r="G2" s="1354">
        <v>2010</v>
      </c>
      <c r="H2" s="1354"/>
      <c r="I2" s="1354"/>
      <c r="J2" s="1354"/>
      <c r="K2" s="3154"/>
      <c r="L2" s="3154"/>
      <c r="M2" s="3154"/>
      <c r="N2" s="3154"/>
      <c r="O2" s="3154"/>
      <c r="P2" s="3154"/>
      <c r="Q2" s="1354"/>
      <c r="R2" s="1355">
        <v>2010</v>
      </c>
      <c r="S2" s="3159"/>
      <c r="T2" s="1356" t="s">
        <v>939</v>
      </c>
      <c r="U2" s="1356"/>
      <c r="V2" s="1356"/>
      <c r="W2" s="1357">
        <v>2011</v>
      </c>
      <c r="X2" s="1357"/>
      <c r="Y2" s="1357"/>
      <c r="Z2" s="1357"/>
      <c r="AA2" s="3162">
        <v>2012</v>
      </c>
      <c r="AB2" s="3163"/>
      <c r="AC2" s="3163"/>
      <c r="AD2" s="3163"/>
      <c r="AE2" s="3163"/>
      <c r="AF2" s="3163"/>
      <c r="AG2" s="3163"/>
      <c r="AH2" s="3163"/>
      <c r="AI2" s="3163"/>
      <c r="AJ2" s="3163"/>
      <c r="AK2" s="3163"/>
      <c r="AL2" s="3163"/>
      <c r="AM2" s="3162"/>
      <c r="AN2" s="3163"/>
      <c r="AO2" s="3164"/>
      <c r="AP2" s="2788"/>
      <c r="AQ2" s="2788"/>
      <c r="AR2" s="2788"/>
      <c r="AS2" s="2788"/>
      <c r="AT2" s="2788"/>
      <c r="AU2" s="2788"/>
      <c r="AV2" s="2788"/>
      <c r="AW2" s="2788"/>
      <c r="AX2" s="2788"/>
      <c r="AY2" s="2788"/>
      <c r="AZ2" s="2788"/>
      <c r="BA2" s="2788"/>
      <c r="BB2" s="1358"/>
      <c r="BC2" s="3160">
        <v>2013</v>
      </c>
      <c r="BD2" s="3160"/>
      <c r="BE2" s="3160"/>
      <c r="BF2" s="3160"/>
      <c r="BG2" s="3160"/>
      <c r="BH2" s="3160"/>
      <c r="BI2" s="3160"/>
      <c r="BJ2" s="3160"/>
      <c r="BK2" s="3160"/>
      <c r="BL2" s="3160"/>
      <c r="BM2" s="3160"/>
      <c r="BN2" s="3160"/>
      <c r="BO2" s="3160"/>
      <c r="BP2" s="3160"/>
      <c r="BQ2" s="3160"/>
      <c r="BR2" s="3160"/>
      <c r="BS2" s="3160"/>
      <c r="BT2" s="3160"/>
      <c r="BU2" s="3160"/>
      <c r="BV2" s="1359"/>
      <c r="BW2" s="1357">
        <v>2014</v>
      </c>
      <c r="BX2" s="1357"/>
      <c r="BY2" s="1357"/>
      <c r="BZ2" s="1357"/>
      <c r="CA2" s="1357"/>
      <c r="CB2" s="1357"/>
      <c r="CC2" s="1357"/>
      <c r="CD2" s="1357"/>
      <c r="CE2" s="1357">
        <v>2014</v>
      </c>
      <c r="CF2" s="1360"/>
      <c r="CG2" s="1359"/>
      <c r="CH2" s="3160">
        <v>2015</v>
      </c>
      <c r="CI2" s="3160"/>
      <c r="CJ2" s="3160"/>
      <c r="CK2" s="3160"/>
      <c r="CL2" s="3160"/>
      <c r="CM2" s="3160"/>
      <c r="CN2" s="3160"/>
      <c r="CO2" s="3160"/>
      <c r="CP2" s="3160"/>
      <c r="CQ2" s="3160"/>
      <c r="CR2" s="3160"/>
      <c r="CS2" s="3160"/>
      <c r="CT2" s="3160"/>
      <c r="CU2" s="3160"/>
      <c r="CV2" s="3160"/>
      <c r="CW2" s="3161"/>
      <c r="CX2" s="3156">
        <v>2016</v>
      </c>
      <c r="CY2" s="3157"/>
      <c r="CZ2" s="3157"/>
      <c r="DA2" s="3157"/>
      <c r="DB2" s="3157"/>
      <c r="DC2" s="3157"/>
      <c r="DD2" s="3157"/>
      <c r="DE2" s="3157"/>
      <c r="DF2" s="3157"/>
      <c r="DG2" s="3157"/>
      <c r="DH2" s="3157"/>
      <c r="DI2" s="3157"/>
      <c r="DJ2" s="3157"/>
      <c r="DK2" s="3157"/>
      <c r="DL2" s="3157"/>
      <c r="DM2" s="3158"/>
      <c r="DN2" s="3156">
        <v>2017</v>
      </c>
      <c r="DO2" s="3157"/>
      <c r="DP2" s="3157"/>
      <c r="DQ2" s="3157"/>
      <c r="DR2" s="3157"/>
      <c r="DS2" s="3157"/>
      <c r="DT2" s="3157"/>
      <c r="DU2" s="3157"/>
      <c r="DV2" s="3157"/>
      <c r="DW2" s="3157"/>
      <c r="DX2" s="3157"/>
      <c r="DY2" s="3157"/>
      <c r="DZ2" s="3157"/>
      <c r="EA2" s="3157"/>
      <c r="EB2" s="3157"/>
      <c r="EC2" s="3157"/>
      <c r="ED2" s="3157"/>
      <c r="EE2" s="3156">
        <v>2018</v>
      </c>
      <c r="EF2" s="3157"/>
      <c r="EG2" s="3157"/>
      <c r="EH2" s="3157"/>
      <c r="EI2" s="3157"/>
      <c r="EJ2" s="3157"/>
      <c r="EK2" s="3157"/>
      <c r="EL2" s="3157"/>
      <c r="EM2" s="3157"/>
      <c r="EN2" s="3157"/>
      <c r="EO2" s="3157"/>
      <c r="EP2" s="3157"/>
      <c r="EQ2" s="3157"/>
      <c r="ER2" s="3157"/>
      <c r="ES2" s="3157"/>
      <c r="ET2" s="3157"/>
      <c r="EU2" s="3158"/>
      <c r="EV2" s="3156">
        <v>2019</v>
      </c>
      <c r="EW2" s="3157"/>
      <c r="EX2" s="3157"/>
      <c r="EY2" s="3157"/>
      <c r="EZ2" s="3157"/>
      <c r="FA2" s="3157"/>
      <c r="FB2" s="3157"/>
      <c r="FC2" s="3157"/>
      <c r="FD2" s="3157"/>
      <c r="FE2" s="3157"/>
      <c r="FF2" s="3157"/>
      <c r="FG2" s="3157"/>
      <c r="FH2" s="3157"/>
      <c r="FI2" s="3157"/>
      <c r="FJ2" s="3157"/>
      <c r="FK2" s="3157"/>
      <c r="FL2" s="3158"/>
      <c r="FM2" s="3156">
        <v>2020</v>
      </c>
      <c r="FN2" s="3157"/>
      <c r="FO2" s="3157"/>
      <c r="FP2" s="3157"/>
      <c r="FQ2" s="3157"/>
      <c r="FR2" s="3157"/>
      <c r="FS2" s="3157"/>
      <c r="FT2" s="3157"/>
      <c r="FU2" s="3157"/>
      <c r="FV2" s="3157"/>
      <c r="FW2" s="3157"/>
      <c r="FX2" s="3157"/>
      <c r="FY2" s="3157"/>
      <c r="FZ2" s="3157"/>
      <c r="GA2" s="3157"/>
      <c r="GB2" s="3157"/>
      <c r="GC2" s="3158"/>
      <c r="GD2" s="3156">
        <v>2021</v>
      </c>
      <c r="GE2" s="3157"/>
      <c r="GF2" s="3157"/>
      <c r="GG2" s="3157"/>
      <c r="GH2" s="3157"/>
      <c r="GI2" s="3157"/>
      <c r="GJ2" s="3157"/>
      <c r="GK2" s="3157"/>
      <c r="GL2" s="3157"/>
      <c r="GM2" s="3157"/>
      <c r="GN2" s="3157"/>
      <c r="GO2" s="3157"/>
      <c r="GP2" s="3157"/>
      <c r="GQ2" s="3157"/>
      <c r="GR2" s="3157"/>
      <c r="GS2" s="3157"/>
      <c r="GT2" s="3158"/>
      <c r="GU2" s="3156">
        <v>2022</v>
      </c>
      <c r="GV2" s="3157"/>
      <c r="GW2" s="3157"/>
      <c r="GX2" s="3157"/>
      <c r="GY2" s="3157"/>
      <c r="GZ2" s="3157"/>
      <c r="HA2" s="3157"/>
      <c r="HB2" s="3157"/>
      <c r="HC2" s="3157"/>
      <c r="HD2" s="3157"/>
      <c r="HE2" s="3157"/>
      <c r="HF2" s="3157"/>
      <c r="HG2" s="3157"/>
      <c r="HH2" s="3157"/>
      <c r="HI2" s="3157"/>
      <c r="HJ2" s="3157"/>
      <c r="HK2" s="3158"/>
      <c r="HL2" s="3156">
        <v>2023</v>
      </c>
      <c r="HM2" s="3157"/>
      <c r="HN2" s="3157"/>
      <c r="HO2" s="3157"/>
      <c r="HP2" s="3157"/>
      <c r="HQ2" s="3157"/>
      <c r="HR2" s="3157"/>
      <c r="HS2" s="3157"/>
      <c r="HT2" s="3157"/>
      <c r="HU2" s="3157"/>
      <c r="HV2" s="3157"/>
      <c r="HW2" s="3157"/>
      <c r="HX2" s="3157"/>
      <c r="HY2" s="3157"/>
      <c r="HZ2" s="3157"/>
      <c r="IA2" s="3157"/>
      <c r="IB2" s="3158"/>
      <c r="IC2" s="3156">
        <v>2024</v>
      </c>
      <c r="ID2" s="3157"/>
      <c r="IE2" s="3157"/>
      <c r="IF2" s="3157"/>
      <c r="IG2" s="3157"/>
      <c r="IH2" s="3157"/>
      <c r="II2" s="3157"/>
      <c r="IJ2" s="3157"/>
      <c r="IK2" s="3157"/>
      <c r="IL2" s="3157"/>
      <c r="IM2" s="3157"/>
      <c r="IN2" s="3157"/>
      <c r="IO2" s="3157"/>
      <c r="IP2" s="3157"/>
      <c r="IQ2" s="3157"/>
      <c r="IR2" s="3157"/>
      <c r="IS2" s="3158"/>
      <c r="IT2" s="3156">
        <v>2025</v>
      </c>
      <c r="IU2" s="3157"/>
      <c r="IV2" s="3157"/>
      <c r="IW2" s="3157"/>
      <c r="IX2" s="3157"/>
      <c r="IY2" s="3157"/>
      <c r="IZ2" s="3157"/>
      <c r="JA2" s="3157"/>
      <c r="JB2" s="3157"/>
      <c r="JC2" s="3157"/>
      <c r="JD2" s="3157"/>
      <c r="JE2" s="3157"/>
      <c r="JF2" s="3157"/>
      <c r="JG2" s="3157"/>
      <c r="JH2" s="3157"/>
      <c r="JI2" s="3157"/>
      <c r="JJ2" s="3158"/>
      <c r="JK2" s="3156">
        <v>2026</v>
      </c>
      <c r="JL2" s="3157"/>
      <c r="JM2" s="3157"/>
      <c r="JN2" s="3158"/>
      <c r="JP2" s="1498"/>
      <c r="JQ2" s="1498"/>
      <c r="JR2" s="1498"/>
      <c r="JS2" s="1498"/>
      <c r="JT2" s="1498"/>
      <c r="JU2" s="1498"/>
      <c r="JV2" s="1498"/>
      <c r="JW2" s="1498"/>
      <c r="JX2" s="1498"/>
      <c r="JY2" s="1498"/>
      <c r="JZ2" s="1498"/>
      <c r="KA2" s="1498"/>
      <c r="KB2" s="1498"/>
      <c r="KC2" s="1498"/>
    </row>
    <row r="3" spans="1:289" ht="26.15" customHeight="1" thickTop="1" thickBot="1">
      <c r="A3" s="1361"/>
      <c r="B3" s="3155"/>
      <c r="C3" s="3155"/>
      <c r="D3" s="3155"/>
      <c r="E3" s="3155"/>
      <c r="F3" s="3155"/>
      <c r="G3" s="1362" t="s">
        <v>121</v>
      </c>
      <c r="H3" s="1362" t="s">
        <v>122</v>
      </c>
      <c r="I3" s="1362" t="s">
        <v>123</v>
      </c>
      <c r="J3" s="1362" t="s">
        <v>124</v>
      </c>
      <c r="K3" s="3155"/>
      <c r="L3" s="3155"/>
      <c r="M3" s="3155"/>
      <c r="N3" s="3155"/>
      <c r="O3" s="3155"/>
      <c r="P3" s="3155"/>
      <c r="Q3" s="1362" t="s">
        <v>131</v>
      </c>
      <c r="R3" s="1355" t="s">
        <v>132</v>
      </c>
      <c r="S3" s="3159" t="s">
        <v>176</v>
      </c>
      <c r="T3" s="1357" t="s">
        <v>121</v>
      </c>
      <c r="U3" s="1357" t="s">
        <v>122</v>
      </c>
      <c r="V3" s="1357"/>
      <c r="W3" s="1357" t="s">
        <v>123</v>
      </c>
      <c r="X3" s="1357" t="s">
        <v>124</v>
      </c>
      <c r="Y3" s="1357" t="s">
        <v>125</v>
      </c>
      <c r="Z3" s="1357" t="s">
        <v>126</v>
      </c>
      <c r="AA3" s="1363" t="s">
        <v>127</v>
      </c>
      <c r="AB3" s="1363" t="s">
        <v>128</v>
      </c>
      <c r="AC3" s="1363" t="s">
        <v>129</v>
      </c>
      <c r="AD3" s="1363" t="s">
        <v>130</v>
      </c>
      <c r="AE3" s="1363" t="s">
        <v>131</v>
      </c>
      <c r="AF3" s="1364" t="s">
        <v>132</v>
      </c>
      <c r="AG3" s="1363" t="s">
        <v>940</v>
      </c>
      <c r="AH3" s="1363"/>
      <c r="AI3" s="1363" t="s">
        <v>121</v>
      </c>
      <c r="AJ3" s="1363" t="s">
        <v>122</v>
      </c>
      <c r="AK3" s="1363" t="s">
        <v>123</v>
      </c>
      <c r="AL3" s="1363" t="s">
        <v>941</v>
      </c>
      <c r="AM3" s="2811" t="s">
        <v>121</v>
      </c>
      <c r="AN3" s="1357" t="s">
        <v>122</v>
      </c>
      <c r="AO3" s="1360" t="s">
        <v>123</v>
      </c>
      <c r="AP3" s="1357" t="s">
        <v>124</v>
      </c>
      <c r="AQ3" s="1357" t="s">
        <v>125</v>
      </c>
      <c r="AR3" s="1357" t="s">
        <v>126</v>
      </c>
      <c r="AS3" s="1357" t="s">
        <v>942</v>
      </c>
      <c r="AT3" s="1357" t="s">
        <v>127</v>
      </c>
      <c r="AU3" s="1357" t="s">
        <v>128</v>
      </c>
      <c r="AV3" s="1357" t="s">
        <v>129</v>
      </c>
      <c r="AW3" s="1357" t="s">
        <v>943</v>
      </c>
      <c r="AX3" s="1357" t="s">
        <v>130</v>
      </c>
      <c r="AY3" s="1357" t="s">
        <v>131</v>
      </c>
      <c r="AZ3" s="1357" t="s">
        <v>132</v>
      </c>
      <c r="BA3" s="1363" t="s">
        <v>716</v>
      </c>
      <c r="BB3" s="1363"/>
      <c r="BC3" s="1363" t="s">
        <v>121</v>
      </c>
      <c r="BD3" s="1357" t="s">
        <v>122</v>
      </c>
      <c r="BE3" s="1357" t="s">
        <v>123</v>
      </c>
      <c r="BF3" s="1363" t="s">
        <v>172</v>
      </c>
      <c r="BG3" s="1357" t="s">
        <v>179</v>
      </c>
      <c r="BH3" s="1357" t="s">
        <v>125</v>
      </c>
      <c r="BI3" s="1357" t="s">
        <v>135</v>
      </c>
      <c r="BJ3" s="1363" t="s">
        <v>173</v>
      </c>
      <c r="BK3" s="1357" t="s">
        <v>944</v>
      </c>
      <c r="BL3" s="1357" t="s">
        <v>127</v>
      </c>
      <c r="BM3" s="1357" t="s">
        <v>128</v>
      </c>
      <c r="BN3" s="1357" t="s">
        <v>129</v>
      </c>
      <c r="BO3" s="1363" t="s">
        <v>174</v>
      </c>
      <c r="BP3" s="1357" t="s">
        <v>943</v>
      </c>
      <c r="BQ3" s="1357" t="s">
        <v>130</v>
      </c>
      <c r="BR3" s="1357" t="s">
        <v>131</v>
      </c>
      <c r="BS3" s="1357" t="s">
        <v>132</v>
      </c>
      <c r="BT3" s="1363" t="s">
        <v>175</v>
      </c>
      <c r="BU3" s="1363" t="s">
        <v>716</v>
      </c>
      <c r="BV3" s="1363"/>
      <c r="BW3" s="1364" t="s">
        <v>121</v>
      </c>
      <c r="BX3" s="1364" t="s">
        <v>122</v>
      </c>
      <c r="BY3" s="1364" t="s">
        <v>123</v>
      </c>
      <c r="BZ3" s="1364" t="s">
        <v>172</v>
      </c>
      <c r="CA3" s="1357" t="s">
        <v>179</v>
      </c>
      <c r="CB3" s="1357" t="s">
        <v>125</v>
      </c>
      <c r="CC3" s="1357" t="s">
        <v>135</v>
      </c>
      <c r="CD3" s="1363" t="s">
        <v>173</v>
      </c>
      <c r="CE3" s="1357" t="s">
        <v>132</v>
      </c>
      <c r="CF3" s="1360" t="s">
        <v>175</v>
      </c>
      <c r="CG3" s="1363"/>
      <c r="CH3" s="1357" t="s">
        <v>121</v>
      </c>
      <c r="CI3" s="1357" t="s">
        <v>122</v>
      </c>
      <c r="CJ3" s="1357" t="s">
        <v>123</v>
      </c>
      <c r="CK3" s="1357" t="s">
        <v>172</v>
      </c>
      <c r="CL3" s="1357" t="s">
        <v>124</v>
      </c>
      <c r="CM3" s="1357" t="s">
        <v>125</v>
      </c>
      <c r="CN3" s="1357" t="s">
        <v>126</v>
      </c>
      <c r="CO3" s="1357" t="s">
        <v>173</v>
      </c>
      <c r="CP3" s="1357" t="s">
        <v>718</v>
      </c>
      <c r="CQ3" s="1357" t="s">
        <v>128</v>
      </c>
      <c r="CR3" s="1357" t="s">
        <v>129</v>
      </c>
      <c r="CS3" s="1357" t="s">
        <v>174</v>
      </c>
      <c r="CT3" s="1365" t="s">
        <v>130</v>
      </c>
      <c r="CU3" s="1365" t="s">
        <v>131</v>
      </c>
      <c r="CV3" s="1365" t="s">
        <v>132</v>
      </c>
      <c r="CW3" s="1366" t="s">
        <v>175</v>
      </c>
      <c r="CX3" s="1367" t="s">
        <v>121</v>
      </c>
      <c r="CY3" s="1367" t="s">
        <v>122</v>
      </c>
      <c r="CZ3" s="1367" t="s">
        <v>123</v>
      </c>
      <c r="DA3" s="1367" t="s">
        <v>172</v>
      </c>
      <c r="DB3" s="1368" t="s">
        <v>124</v>
      </c>
      <c r="DC3" s="1368" t="s">
        <v>125</v>
      </c>
      <c r="DD3" s="1367" t="s">
        <v>126</v>
      </c>
      <c r="DE3" s="1365" t="s">
        <v>173</v>
      </c>
      <c r="DF3" s="1368" t="s">
        <v>127</v>
      </c>
      <c r="DG3" s="1368" t="s">
        <v>128</v>
      </c>
      <c r="DH3" s="1367" t="s">
        <v>129</v>
      </c>
      <c r="DI3" s="1368" t="s">
        <v>174</v>
      </c>
      <c r="DJ3" s="1368" t="s">
        <v>130</v>
      </c>
      <c r="DK3" s="1368" t="s">
        <v>131</v>
      </c>
      <c r="DL3" s="1368" t="s">
        <v>132</v>
      </c>
      <c r="DM3" s="1369" t="s">
        <v>175</v>
      </c>
      <c r="DN3" s="1370" t="s">
        <v>121</v>
      </c>
      <c r="DO3" s="1368" t="s">
        <v>122</v>
      </c>
      <c r="DP3" s="1368" t="s">
        <v>123</v>
      </c>
      <c r="DQ3" s="1368" t="s">
        <v>172</v>
      </c>
      <c r="DR3" s="1368" t="s">
        <v>124</v>
      </c>
      <c r="DS3" s="1368" t="s">
        <v>125</v>
      </c>
      <c r="DT3" s="1368" t="s">
        <v>126</v>
      </c>
      <c r="DU3" s="1368" t="s">
        <v>173</v>
      </c>
      <c r="DV3" s="1368" t="s">
        <v>127</v>
      </c>
      <c r="DW3" s="1368" t="s">
        <v>128</v>
      </c>
      <c r="DX3" s="1368" t="s">
        <v>129</v>
      </c>
      <c r="DY3" s="1368" t="s">
        <v>174</v>
      </c>
      <c r="DZ3" s="1368" t="s">
        <v>130</v>
      </c>
      <c r="EA3" s="1368" t="s">
        <v>131</v>
      </c>
      <c r="EB3" s="1368" t="s">
        <v>132</v>
      </c>
      <c r="EC3" s="1368" t="s">
        <v>175</v>
      </c>
      <c r="ED3" s="1368" t="s">
        <v>176</v>
      </c>
      <c r="EE3" s="1370" t="s">
        <v>121</v>
      </c>
      <c r="EF3" s="1368" t="s">
        <v>122</v>
      </c>
      <c r="EG3" s="1368" t="s">
        <v>123</v>
      </c>
      <c r="EH3" s="1368" t="s">
        <v>172</v>
      </c>
      <c r="EI3" s="1368" t="s">
        <v>124</v>
      </c>
      <c r="EJ3" s="1368" t="s">
        <v>125</v>
      </c>
      <c r="EK3" s="1368" t="s">
        <v>126</v>
      </c>
      <c r="EL3" s="1368" t="s">
        <v>173</v>
      </c>
      <c r="EM3" s="1368" t="s">
        <v>127</v>
      </c>
      <c r="EN3" s="1368" t="s">
        <v>128</v>
      </c>
      <c r="EO3" s="1368" t="s">
        <v>129</v>
      </c>
      <c r="EP3" s="1368" t="s">
        <v>174</v>
      </c>
      <c r="EQ3" s="1368" t="s">
        <v>130</v>
      </c>
      <c r="ER3" s="1368" t="s">
        <v>131</v>
      </c>
      <c r="ES3" s="1368" t="s">
        <v>132</v>
      </c>
      <c r="ET3" s="1368" t="s">
        <v>175</v>
      </c>
      <c r="EU3" s="1369" t="s">
        <v>176</v>
      </c>
      <c r="EV3" s="1370" t="s">
        <v>121</v>
      </c>
      <c r="EW3" s="1368" t="s">
        <v>122</v>
      </c>
      <c r="EX3" s="1368" t="s">
        <v>123</v>
      </c>
      <c r="EY3" s="1368" t="s">
        <v>172</v>
      </c>
      <c r="EZ3" s="1368" t="s">
        <v>124</v>
      </c>
      <c r="FA3" s="1368" t="s">
        <v>125</v>
      </c>
      <c r="FB3" s="1368" t="s">
        <v>126</v>
      </c>
      <c r="FC3" s="1368" t="s">
        <v>173</v>
      </c>
      <c r="FD3" s="1368" t="s">
        <v>127</v>
      </c>
      <c r="FE3" s="1368" t="s">
        <v>128</v>
      </c>
      <c r="FF3" s="1368" t="s">
        <v>129</v>
      </c>
      <c r="FG3" s="1368" t="s">
        <v>174</v>
      </c>
      <c r="FH3" s="1368" t="s">
        <v>130</v>
      </c>
      <c r="FI3" s="1368" t="s">
        <v>131</v>
      </c>
      <c r="FJ3" s="1368" t="s">
        <v>132</v>
      </c>
      <c r="FK3" s="1368" t="s">
        <v>175</v>
      </c>
      <c r="FL3" s="1369" t="s">
        <v>176</v>
      </c>
      <c r="FM3" s="1371" t="s">
        <v>121</v>
      </c>
      <c r="FN3" s="1367" t="s">
        <v>122</v>
      </c>
      <c r="FO3" s="1367" t="s">
        <v>123</v>
      </c>
      <c r="FP3" s="1367" t="s">
        <v>172</v>
      </c>
      <c r="FQ3" s="1367" t="s">
        <v>124</v>
      </c>
      <c r="FR3" s="1367" t="s">
        <v>125</v>
      </c>
      <c r="FS3" s="1367" t="s">
        <v>126</v>
      </c>
      <c r="FT3" s="1367" t="s">
        <v>173</v>
      </c>
      <c r="FU3" s="1367" t="s">
        <v>127</v>
      </c>
      <c r="FV3" s="1367" t="s">
        <v>128</v>
      </c>
      <c r="FW3" s="1367" t="s">
        <v>129</v>
      </c>
      <c r="FX3" s="1367" t="s">
        <v>174</v>
      </c>
      <c r="FY3" s="1367" t="s">
        <v>130</v>
      </c>
      <c r="FZ3" s="1367" t="s">
        <v>131</v>
      </c>
      <c r="GA3" s="1367" t="s">
        <v>132</v>
      </c>
      <c r="GB3" s="1367" t="s">
        <v>175</v>
      </c>
      <c r="GC3" s="1372" t="s">
        <v>176</v>
      </c>
      <c r="GD3" s="1371" t="s">
        <v>121</v>
      </c>
      <c r="GE3" s="1367" t="s">
        <v>122</v>
      </c>
      <c r="GF3" s="1367" t="s">
        <v>123</v>
      </c>
      <c r="GG3" s="1367" t="s">
        <v>172</v>
      </c>
      <c r="GH3" s="1367" t="s">
        <v>124</v>
      </c>
      <c r="GI3" s="1367" t="s">
        <v>125</v>
      </c>
      <c r="GJ3" s="1367" t="s">
        <v>126</v>
      </c>
      <c r="GK3" s="1367" t="s">
        <v>173</v>
      </c>
      <c r="GL3" s="1367" t="s">
        <v>127</v>
      </c>
      <c r="GM3" s="1367" t="s">
        <v>128</v>
      </c>
      <c r="GN3" s="1367" t="s">
        <v>129</v>
      </c>
      <c r="GO3" s="1367" t="s">
        <v>174</v>
      </c>
      <c r="GP3" s="1367" t="s">
        <v>130</v>
      </c>
      <c r="GQ3" s="1367" t="s">
        <v>131</v>
      </c>
      <c r="GR3" s="1367" t="s">
        <v>132</v>
      </c>
      <c r="GS3" s="1367" t="s">
        <v>175</v>
      </c>
      <c r="GT3" s="1372" t="s">
        <v>176</v>
      </c>
      <c r="GU3" s="1371" t="s">
        <v>121</v>
      </c>
      <c r="GV3" s="1367" t="s">
        <v>122</v>
      </c>
      <c r="GW3" s="1367" t="s">
        <v>123</v>
      </c>
      <c r="GX3" s="1367" t="s">
        <v>172</v>
      </c>
      <c r="GY3" s="1367" t="s">
        <v>124</v>
      </c>
      <c r="GZ3" s="1367" t="s">
        <v>125</v>
      </c>
      <c r="HA3" s="1367" t="s">
        <v>126</v>
      </c>
      <c r="HB3" s="1367" t="s">
        <v>173</v>
      </c>
      <c r="HC3" s="1367" t="s">
        <v>127</v>
      </c>
      <c r="HD3" s="1367" t="s">
        <v>128</v>
      </c>
      <c r="HE3" s="1367" t="s">
        <v>129</v>
      </c>
      <c r="HF3" s="1367" t="s">
        <v>174</v>
      </c>
      <c r="HG3" s="1367" t="s">
        <v>130</v>
      </c>
      <c r="HH3" s="1367" t="s">
        <v>131</v>
      </c>
      <c r="HI3" s="1367" t="s">
        <v>132</v>
      </c>
      <c r="HJ3" s="1367" t="s">
        <v>175</v>
      </c>
      <c r="HK3" s="1372" t="s">
        <v>176</v>
      </c>
      <c r="HL3" s="1371" t="s">
        <v>121</v>
      </c>
      <c r="HM3" s="1367" t="s">
        <v>122</v>
      </c>
      <c r="HN3" s="1367" t="s">
        <v>123</v>
      </c>
      <c r="HO3" s="1367" t="s">
        <v>172</v>
      </c>
      <c r="HP3" s="1367" t="s">
        <v>124</v>
      </c>
      <c r="HQ3" s="1367" t="s">
        <v>125</v>
      </c>
      <c r="HR3" s="1367" t="s">
        <v>126</v>
      </c>
      <c r="HS3" s="1367" t="s">
        <v>173</v>
      </c>
      <c r="HT3" s="1367" t="s">
        <v>127</v>
      </c>
      <c r="HU3" s="1367" t="s">
        <v>128</v>
      </c>
      <c r="HV3" s="1367" t="s">
        <v>129</v>
      </c>
      <c r="HW3" s="1367" t="s">
        <v>174</v>
      </c>
      <c r="HX3" s="1367" t="s">
        <v>130</v>
      </c>
      <c r="HY3" s="1367" t="s">
        <v>131</v>
      </c>
      <c r="HZ3" s="1367" t="s">
        <v>132</v>
      </c>
      <c r="IA3" s="1367" t="s">
        <v>175</v>
      </c>
      <c r="IB3" s="1372" t="s">
        <v>176</v>
      </c>
      <c r="IC3" s="1371" t="s">
        <v>121</v>
      </c>
      <c r="ID3" s="1367" t="s">
        <v>122</v>
      </c>
      <c r="IE3" s="1367" t="s">
        <v>123</v>
      </c>
      <c r="IF3" s="1367" t="s">
        <v>172</v>
      </c>
      <c r="IG3" s="1367" t="s">
        <v>124</v>
      </c>
      <c r="IH3" s="1367" t="s">
        <v>125</v>
      </c>
      <c r="II3" s="1367" t="s">
        <v>126</v>
      </c>
      <c r="IJ3" s="1367" t="s">
        <v>173</v>
      </c>
      <c r="IK3" s="1367" t="s">
        <v>127</v>
      </c>
      <c r="IL3" s="1367" t="s">
        <v>128</v>
      </c>
      <c r="IM3" s="1367" t="s">
        <v>129</v>
      </c>
      <c r="IN3" s="1367" t="s">
        <v>174</v>
      </c>
      <c r="IO3" s="1367" t="s">
        <v>130</v>
      </c>
      <c r="IP3" s="1367" t="s">
        <v>131</v>
      </c>
      <c r="IQ3" s="1367" t="s">
        <v>132</v>
      </c>
      <c r="IR3" s="1367" t="s">
        <v>175</v>
      </c>
      <c r="IS3" s="1372" t="s">
        <v>176</v>
      </c>
      <c r="IT3" s="1371" t="s">
        <v>121</v>
      </c>
      <c r="IU3" s="1367" t="s">
        <v>122</v>
      </c>
      <c r="IV3" s="1367" t="s">
        <v>123</v>
      </c>
      <c r="IW3" s="1367" t="s">
        <v>172</v>
      </c>
      <c r="IX3" s="1367" t="s">
        <v>124</v>
      </c>
      <c r="IY3" s="1367" t="s">
        <v>125</v>
      </c>
      <c r="IZ3" s="1367" t="s">
        <v>126</v>
      </c>
      <c r="JA3" s="1367" t="s">
        <v>173</v>
      </c>
      <c r="JB3" s="1367" t="s">
        <v>127</v>
      </c>
      <c r="JC3" s="1367" t="s">
        <v>128</v>
      </c>
      <c r="JD3" s="1367" t="s">
        <v>129</v>
      </c>
      <c r="JE3" s="1367" t="s">
        <v>174</v>
      </c>
      <c r="JF3" s="1367" t="s">
        <v>130</v>
      </c>
      <c r="JG3" s="1367" t="s">
        <v>131</v>
      </c>
      <c r="JH3" s="1367" t="s">
        <v>132</v>
      </c>
      <c r="JI3" s="1367" t="s">
        <v>175</v>
      </c>
      <c r="JJ3" s="1372" t="s">
        <v>176</v>
      </c>
      <c r="JK3" s="1371" t="s">
        <v>121</v>
      </c>
      <c r="JL3" s="1367" t="s">
        <v>122</v>
      </c>
      <c r="JM3" s="1367" t="s">
        <v>123</v>
      </c>
      <c r="JN3" s="1372" t="s">
        <v>172</v>
      </c>
      <c r="JP3" s="1506"/>
      <c r="JQ3" s="1506"/>
      <c r="JR3" s="1506"/>
      <c r="JS3" s="1506"/>
      <c r="JT3" s="1506"/>
      <c r="JU3" s="1506"/>
      <c r="JV3" s="1506"/>
      <c r="JW3" s="1506"/>
      <c r="JX3" s="1506"/>
      <c r="JY3" s="1506"/>
      <c r="JZ3" s="1506"/>
      <c r="KA3" s="1506"/>
      <c r="KB3" s="1506"/>
      <c r="KC3" s="1506"/>
    </row>
    <row r="4" spans="1:289" s="923" customFormat="1" ht="35.15" customHeight="1" thickTop="1">
      <c r="A4" s="1373" t="s">
        <v>968</v>
      </c>
      <c r="B4" s="1335">
        <v>-278.36799999999999</v>
      </c>
      <c r="C4" s="1335">
        <v>121.02</v>
      </c>
      <c r="D4" s="1335" t="e">
        <f>-#REF!</f>
        <v>#REF!</v>
      </c>
      <c r="E4" s="1335">
        <v>284.78899999999999</v>
      </c>
      <c r="F4" s="1335">
        <v>136.50460000000001</v>
      </c>
      <c r="G4" s="1335">
        <v>338.92809999999997</v>
      </c>
      <c r="H4" s="1374">
        <v>159.08260000000001</v>
      </c>
      <c r="I4" s="1335">
        <v>112.5844</v>
      </c>
      <c r="J4" s="1335">
        <v>159.57820000000001</v>
      </c>
      <c r="K4" s="1335">
        <v>72.070400000000006</v>
      </c>
      <c r="L4" s="1335">
        <v>-17.234100000000002</v>
      </c>
      <c r="M4" s="1335">
        <v>240.61760000000001</v>
      </c>
      <c r="N4" s="1335">
        <v>207.661</v>
      </c>
      <c r="O4" s="1335">
        <v>150.93039999999999</v>
      </c>
      <c r="P4" s="1335">
        <v>469.64249999999998</v>
      </c>
      <c r="Q4" s="1335">
        <v>-73.818399999999997</v>
      </c>
      <c r="R4" s="1375" t="e">
        <f>-#REF!</f>
        <v>#REF!</v>
      </c>
      <c r="S4" s="1336" t="e">
        <f>-#REF!</f>
        <v>#REF!</v>
      </c>
      <c r="T4" s="1336" t="e">
        <f>-#REF!</f>
        <v>#REF!</v>
      </c>
      <c r="U4" s="1336" t="e">
        <f>-#REF!</f>
        <v>#REF!</v>
      </c>
      <c r="V4" s="1336"/>
      <c r="W4" s="1336" t="e">
        <f>-#REF!</f>
        <v>#REF!</v>
      </c>
      <c r="X4" s="1336" t="e">
        <f>-#REF!</f>
        <v>#REF!</v>
      </c>
      <c r="Y4" s="1336" t="e">
        <f>-#REF!</f>
        <v>#REF!</v>
      </c>
      <c r="Z4" s="1336" t="e">
        <f>-#REF!</f>
        <v>#REF!</v>
      </c>
      <c r="AA4" s="1336" t="e">
        <f>-#REF!</f>
        <v>#REF!</v>
      </c>
      <c r="AB4" s="1336" t="e">
        <f>-#REF!</f>
        <v>#REF!</v>
      </c>
      <c r="AC4" s="1337" t="e">
        <f>-#REF!</f>
        <v>#REF!</v>
      </c>
      <c r="AD4" s="1337" t="e">
        <f>-#REF!</f>
        <v>#REF!</v>
      </c>
      <c r="AE4" s="1337" t="e">
        <f>-#REF!</f>
        <v>#REF!</v>
      </c>
      <c r="AF4" s="1337" t="e">
        <f>-#REF!</f>
        <v>#REF!</v>
      </c>
      <c r="AG4" s="1337" t="e">
        <f>-#REF!</f>
        <v>#REF!</v>
      </c>
      <c r="AH4" s="1337"/>
      <c r="AI4" s="1337">
        <v>826.92801160001034</v>
      </c>
      <c r="AJ4" s="1337">
        <v>54.881898999999969</v>
      </c>
      <c r="AK4" s="1337">
        <v>-164.19007432002056</v>
      </c>
      <c r="AL4" s="1337">
        <f t="shared" ref="AL4:AL12" si="0">AK4+AJ4+AI4</f>
        <v>717.61983627998973</v>
      </c>
      <c r="AM4" s="2812"/>
      <c r="AN4" s="1337"/>
      <c r="AO4" s="2791"/>
      <c r="AP4" s="1337">
        <v>994.40377513002306</v>
      </c>
      <c r="AQ4" s="1337">
        <v>753.05701856000678</v>
      </c>
      <c r="AR4" s="1337">
        <v>776.17584478998856</v>
      </c>
      <c r="AS4" s="1337">
        <f t="shared" ref="AS4:AS12" si="1">AR4+AL4+AP4+AQ4</f>
        <v>3241.2564747600081</v>
      </c>
      <c r="AT4" s="1337">
        <v>680.08715710001536</v>
      </c>
      <c r="AU4" s="1337">
        <v>154.93290318997558</v>
      </c>
      <c r="AV4" s="1337">
        <v>435.54621558001043</v>
      </c>
      <c r="AW4" s="1337">
        <f t="shared" ref="AW4:AW15" si="2">AS4+AT4+AU4+AV4</f>
        <v>4511.8227506300091</v>
      </c>
      <c r="AX4" s="1337">
        <v>305.86088267999736</v>
      </c>
      <c r="AY4" s="1337">
        <v>1596.7776005600069</v>
      </c>
      <c r="AZ4" s="1337">
        <v>71.448873650006831</v>
      </c>
      <c r="BA4" s="1337">
        <f t="shared" ref="BA4:BA15" si="3">AZ4+AY4+AX4+AW4</f>
        <v>6485.9101075200197</v>
      </c>
      <c r="BB4" s="1337"/>
      <c r="BC4" s="1337">
        <v>1422.9553826099991</v>
      </c>
      <c r="BD4" s="1337">
        <v>917.91756533999933</v>
      </c>
      <c r="BE4" s="1337">
        <v>-441.43137491999789</v>
      </c>
      <c r="BF4" s="1337">
        <f t="shared" ref="BF4:BF15" si="4">BE4+BD4+BC4</f>
        <v>1899.4415730300007</v>
      </c>
      <c r="BG4" s="1337">
        <v>839.86263428999928</v>
      </c>
      <c r="BH4" s="1337">
        <v>493.97012427000061</v>
      </c>
      <c r="BI4" s="1337">
        <v>-154.75616917000002</v>
      </c>
      <c r="BJ4" s="1337">
        <f t="shared" ref="BJ4:BJ15" si="5">BG4+BH4+BI4</f>
        <v>1179.07658939</v>
      </c>
      <c r="BK4" s="1337">
        <f t="shared" ref="BK4:BK15" si="6">BF4+BG4+BH4+BI4</f>
        <v>3078.5181624200004</v>
      </c>
      <c r="BL4" s="1337">
        <v>880.21129356000245</v>
      </c>
      <c r="BM4" s="1337">
        <v>904.36901716000307</v>
      </c>
      <c r="BN4" s="1337">
        <v>1273.2548927200003</v>
      </c>
      <c r="BO4" s="1337">
        <f t="shared" ref="BO4:BO15" si="7">BL4+BM4+BN4</f>
        <v>3057.8352034400059</v>
      </c>
      <c r="BP4" s="1337">
        <f t="shared" ref="BP4:BP15" si="8">BK4+BL4+BM4+BN4</f>
        <v>6136.3533658600063</v>
      </c>
      <c r="BQ4" s="1337">
        <v>1116.6883070200026</v>
      </c>
      <c r="BR4" s="1337">
        <v>458.40926820000857</v>
      </c>
      <c r="BS4" s="1337">
        <v>134.34240663000739</v>
      </c>
      <c r="BT4" s="1337">
        <f t="shared" ref="BT4:BT15" si="9">BQ4+BR4+BS4</f>
        <v>1709.4399818500185</v>
      </c>
      <c r="BU4" s="1337">
        <f t="shared" ref="BU4:BU26" si="10">BF4+BJ4+BO4+BT4</f>
        <v>7845.793347710025</v>
      </c>
      <c r="BV4" s="1337"/>
      <c r="BW4" s="1337">
        <v>1406.9600833599766</v>
      </c>
      <c r="BX4" s="1337">
        <v>533.20018896001238</v>
      </c>
      <c r="BY4" s="1337">
        <v>85.205147169988152</v>
      </c>
      <c r="BZ4" s="1337">
        <f t="shared" ref="BZ4:BZ15" si="11">BW4+BX4+BY4</f>
        <v>2025.3654194899771</v>
      </c>
      <c r="CA4" s="1337">
        <v>319.35147992998662</v>
      </c>
      <c r="CB4" s="1337">
        <v>1000.8321046399867</v>
      </c>
      <c r="CC4" s="1337">
        <v>319.15189942000563</v>
      </c>
      <c r="CD4" s="1337">
        <f t="shared" ref="CD4:CD15" si="12">CA4+CB4+CC4</f>
        <v>1639.3354839899789</v>
      </c>
      <c r="CE4" s="1337">
        <v>1356.3743189000104</v>
      </c>
      <c r="CF4" s="1337">
        <v>2532.457451556887</v>
      </c>
      <c r="CG4" s="1337"/>
      <c r="CH4" s="1337">
        <v>506.10404815000163</v>
      </c>
      <c r="CI4" s="1337">
        <v>422.31094997000503</v>
      </c>
      <c r="CJ4" s="1337">
        <v>-863.18816832999539</v>
      </c>
      <c r="CK4" s="1337">
        <f t="shared" ref="CK4:CK15" si="13">CH4+CI4+CJ4</f>
        <v>65.226829790011266</v>
      </c>
      <c r="CL4" s="1337">
        <v>991.87939822999908</v>
      </c>
      <c r="CM4" s="1337">
        <v>-223.58358768000403</v>
      </c>
      <c r="CN4" s="1337">
        <v>-58.149907350002351</v>
      </c>
      <c r="CO4" s="1337">
        <f t="shared" ref="CO4:CO15" si="14">CL4+CM4+CN4</f>
        <v>710.14590319999274</v>
      </c>
      <c r="CP4" s="1337">
        <v>900.37619423999547</v>
      </c>
      <c r="CQ4" s="1337">
        <v>1323.0111391900075</v>
      </c>
      <c r="CR4" s="1337">
        <v>569.73394272998109</v>
      </c>
      <c r="CS4" s="1337">
        <f t="shared" ref="CS4:CS15" si="15">CP4+CQ4+CR4</f>
        <v>2793.1212761599841</v>
      </c>
      <c r="CT4" s="1337">
        <v>807.02708522999524</v>
      </c>
      <c r="CU4" s="1337">
        <v>141.5107944100051</v>
      </c>
      <c r="CV4" s="1376">
        <v>1147.6672169800313</v>
      </c>
      <c r="CW4" s="1337">
        <f t="shared" ref="CW4:CW15" si="16">SUM(CT4:CV4)</f>
        <v>2096.2050966200318</v>
      </c>
      <c r="CX4" s="1377">
        <v>1062.5093789399691</v>
      </c>
      <c r="CY4" s="1377">
        <v>1576.56327207</v>
      </c>
      <c r="CZ4" s="1377">
        <v>407.56534315998476</v>
      </c>
      <c r="DA4" s="1377">
        <v>3046.6379941699538</v>
      </c>
      <c r="DB4" s="1378">
        <v>-274.76600640002647</v>
      </c>
      <c r="DC4" s="1378">
        <v>956.69689904003121</v>
      </c>
      <c r="DD4" s="1378">
        <v>919.56473950997008</v>
      </c>
      <c r="DE4" s="1377">
        <v>1601.4956321499749</v>
      </c>
      <c r="DF4" s="1378">
        <v>1709.3595876799698</v>
      </c>
      <c r="DG4" s="1378">
        <v>1183.7076938399714</v>
      </c>
      <c r="DH4" s="1378">
        <v>271.69817897003247</v>
      </c>
      <c r="DI4" s="1377">
        <v>3164.765460489974</v>
      </c>
      <c r="DJ4" s="1378">
        <v>-413.08558436768686</v>
      </c>
      <c r="DK4" s="1378">
        <v>1362.1057219600493</v>
      </c>
      <c r="DL4" s="1378">
        <v>1425.22134920999</v>
      </c>
      <c r="DM4" s="1378">
        <v>2374.2414868023525</v>
      </c>
      <c r="DN4" s="1378">
        <v>2315.5285755499763</v>
      </c>
      <c r="DO4" s="1378">
        <v>318.46803562999617</v>
      </c>
      <c r="DP4" s="1378">
        <v>-432.51076223002786</v>
      </c>
      <c r="DQ4" s="1378">
        <v>2201.4858489499447</v>
      </c>
      <c r="DR4" s="1378">
        <v>558.6452021300862</v>
      </c>
      <c r="DS4" s="1378">
        <v>814.50798743999542</v>
      </c>
      <c r="DT4" s="1378">
        <v>1714.894540309893</v>
      </c>
      <c r="DU4" s="1378">
        <v>3088.0477298799742</v>
      </c>
      <c r="DV4" s="1378">
        <v>1471.3806718200776</v>
      </c>
      <c r="DW4" s="1378">
        <v>133.35932642000489</v>
      </c>
      <c r="DX4" s="1378">
        <v>171.79805060002033</v>
      </c>
      <c r="DY4" s="1378">
        <v>1776.5380488401029</v>
      </c>
      <c r="DZ4" s="1378">
        <v>1360.296498679955</v>
      </c>
      <c r="EA4" s="1378">
        <v>460.80771754004428</v>
      </c>
      <c r="EB4" s="1378">
        <v>139.58869902999675</v>
      </c>
      <c r="EC4" s="1378">
        <v>1960.6929152499961</v>
      </c>
      <c r="ED4" s="1378">
        <v>9026.7625429200198</v>
      </c>
      <c r="EE4" s="1379">
        <v>2270.2076655899964</v>
      </c>
      <c r="EF4" s="1378">
        <v>-629.76818908999633</v>
      </c>
      <c r="EG4" s="1378">
        <v>760.43349340000088</v>
      </c>
      <c r="EH4" s="1378">
        <v>2400.872969900001</v>
      </c>
      <c r="EI4" s="1378">
        <v>2733.1248475047591</v>
      </c>
      <c r="EJ4" s="1378">
        <v>1324.6183808729677</v>
      </c>
      <c r="EK4" s="1378">
        <v>-83.452847609995402</v>
      </c>
      <c r="EL4" s="1378">
        <v>3974.2903807677312</v>
      </c>
      <c r="EM4" s="1378">
        <v>1456.8447903666845</v>
      </c>
      <c r="EN4" s="1378">
        <v>190.63639939228969</v>
      </c>
      <c r="EO4" s="1378">
        <v>367.40687182001363</v>
      </c>
      <c r="EP4" s="1378">
        <v>2014.8880615789878</v>
      </c>
      <c r="EQ4" s="1378">
        <v>2191.0119159099918</v>
      </c>
      <c r="ER4" s="1378">
        <v>1473.8928013299794</v>
      </c>
      <c r="ES4" s="1378">
        <v>-921.7037163899912</v>
      </c>
      <c r="ET4" s="1378">
        <v>2743.2010008499806</v>
      </c>
      <c r="EU4" s="1380">
        <v>11133.252413096699</v>
      </c>
      <c r="EV4" s="1379">
        <v>1642.3401327300428</v>
      </c>
      <c r="EW4" s="1378">
        <v>1256.9036076699986</v>
      </c>
      <c r="EX4" s="1378">
        <v>1246.0086541210544</v>
      </c>
      <c r="EY4" s="1378">
        <v>4145.2523945210969</v>
      </c>
      <c r="EZ4" s="1378">
        <v>2320.8728404300323</v>
      </c>
      <c r="FA4" s="1378">
        <v>3544.6184707000061</v>
      </c>
      <c r="FB4" s="1378">
        <v>956.55660743998476</v>
      </c>
      <c r="FC4" s="1378">
        <v>6022.0479185700242</v>
      </c>
      <c r="FD4" s="1378">
        <v>2113.0525696003542</v>
      </c>
      <c r="FE4" s="1378">
        <v>713.52984390006338</v>
      </c>
      <c r="FF4" s="1378">
        <v>3526.6791688200292</v>
      </c>
      <c r="FG4" s="1378">
        <v>6353.2615823204478</v>
      </c>
      <c r="FH4" s="1378">
        <v>1460.4251305300356</v>
      </c>
      <c r="FI4" s="1378">
        <v>2296.6452923200177</v>
      </c>
      <c r="FJ4" s="1378">
        <v>-1375.600205160039</v>
      </c>
      <c r="FK4" s="1378">
        <v>2381.4702176900137</v>
      </c>
      <c r="FL4" s="1380">
        <v>16487.032113101581</v>
      </c>
      <c r="FM4" s="1379">
        <v>3230.8144071400184</v>
      </c>
      <c r="FN4" s="1378">
        <v>4881.5175751300103</v>
      </c>
      <c r="FO4" s="1378">
        <v>6895.5358787099913</v>
      </c>
      <c r="FP4" s="1374">
        <v>15007.867860980019</v>
      </c>
      <c r="FQ4" s="1374">
        <v>1440.5913695944018</v>
      </c>
      <c r="FR4" s="1374">
        <v>4763.248962419776</v>
      </c>
      <c r="FS4" s="1374">
        <v>4462.4684534999751</v>
      </c>
      <c r="FT4" s="1374">
        <v>10666.308785514153</v>
      </c>
      <c r="FU4" s="1374">
        <v>4266.3738533199848</v>
      </c>
      <c r="FV4" s="1374">
        <v>5106.0346094660263</v>
      </c>
      <c r="FW4" s="1374">
        <v>351.73107356997929</v>
      </c>
      <c r="FX4" s="1374">
        <v>9724.1395363559895</v>
      </c>
      <c r="FY4" s="1374">
        <v>5038.6792676199639</v>
      </c>
      <c r="FZ4" s="1374">
        <v>4127.4531603299938</v>
      </c>
      <c r="GA4" s="1374">
        <v>2517.7909422600587</v>
      </c>
      <c r="GB4" s="1374">
        <v>11683.923370210015</v>
      </c>
      <c r="GC4" s="1381">
        <v>47082.238553060182</v>
      </c>
      <c r="GD4" s="1382">
        <v>4397.3658001599688</v>
      </c>
      <c r="GE4" s="1374">
        <v>1749.8501066399974</v>
      </c>
      <c r="GF4" s="1374">
        <v>2947.8534711100324</v>
      </c>
      <c r="GG4" s="1374">
        <f>GD4+GE4+GF4</f>
        <v>9095.0693779099984</v>
      </c>
      <c r="GH4" s="1374">
        <v>2584.2726515500749</v>
      </c>
      <c r="GI4" s="1374">
        <v>5010.328897700002</v>
      </c>
      <c r="GJ4" s="1374">
        <v>1386.0575355999524</v>
      </c>
      <c r="GK4" s="1374">
        <f>GH4+GI4+GJ4</f>
        <v>8980.6590848500291</v>
      </c>
      <c r="GL4" s="1374">
        <v>4113.1114022099709</v>
      </c>
      <c r="GM4" s="1374">
        <v>3868.6841342299963</v>
      </c>
      <c r="GN4" s="1374">
        <v>4366.1593756400562</v>
      </c>
      <c r="GO4" s="1383">
        <f>GL4+GM4+GN4</f>
        <v>12347.954912080024</v>
      </c>
      <c r="GP4" s="1383">
        <v>576.1996792899223</v>
      </c>
      <c r="GQ4" s="1383">
        <v>5333.6747215699634</v>
      </c>
      <c r="GR4" s="1383">
        <v>-385.33918257007747</v>
      </c>
      <c r="GS4" s="1383">
        <f>GP4+GQ4+GR4</f>
        <v>5524.5352182898087</v>
      </c>
      <c r="GT4" s="1384">
        <f>GG4+GK4+GO4+GS4</f>
        <v>35948.218593129859</v>
      </c>
      <c r="GU4" s="1382">
        <v>7291.2424213200011</v>
      </c>
      <c r="GV4" s="1374">
        <v>1616.2783201700329</v>
      </c>
      <c r="GW4" s="1374">
        <v>4485.305321559973</v>
      </c>
      <c r="GX4" s="1374">
        <f>GU4+GV4+GW4</f>
        <v>13392.826063050008</v>
      </c>
      <c r="GY4" s="1374">
        <v>2095.3015480899985</v>
      </c>
      <c r="GZ4" s="1374">
        <v>4944.8265527199919</v>
      </c>
      <c r="HA4" s="1374">
        <v>1431.7868787799662</v>
      </c>
      <c r="HB4" s="1374">
        <f>GY4+GZ4+HA4</f>
        <v>8471.9149795899575</v>
      </c>
      <c r="HC4" s="1374">
        <v>4912.512966239965</v>
      </c>
      <c r="HD4" s="1374">
        <v>6401.5144075700264</v>
      </c>
      <c r="HE4" s="1374">
        <v>2436.1264843899899</v>
      </c>
      <c r="HF4" s="1374">
        <f>HC4+HD4+HE4</f>
        <v>13750.153858199981</v>
      </c>
      <c r="HG4" s="1374">
        <v>2370.4316299900038</v>
      </c>
      <c r="HH4" s="1374">
        <v>5315.429854579982</v>
      </c>
      <c r="HI4" s="1374">
        <v>-1074.2431722399947</v>
      </c>
      <c r="HJ4" s="1374">
        <f>HG4+HH4+HI4</f>
        <v>6611.6183123299907</v>
      </c>
      <c r="HK4" s="1381">
        <v>42226.513213169936</v>
      </c>
      <c r="HL4" s="1382">
        <v>6131.7724853899826</v>
      </c>
      <c r="HM4" s="1374">
        <v>3935.9351045400335</v>
      </c>
      <c r="HN4" s="1374">
        <v>-3774.6340521900297</v>
      </c>
      <c r="HO4" s="1374">
        <f>HL4+HM4+HN4</f>
        <v>6293.0735377399869</v>
      </c>
      <c r="HP4" s="1374">
        <v>2085.0474991099622</v>
      </c>
      <c r="HQ4" s="1374">
        <v>653.92599163091461</v>
      </c>
      <c r="HR4" s="1374">
        <v>-6282.6314277008614</v>
      </c>
      <c r="HS4" s="1374">
        <f>HP4+HQ4+HR4</f>
        <v>-3543.6579369599845</v>
      </c>
      <c r="HT4" s="1374">
        <v>8563.8980200860369</v>
      </c>
      <c r="HU4" s="1374">
        <v>4884.6448271800336</v>
      </c>
      <c r="HV4" s="1374">
        <v>3731.8394028551525</v>
      </c>
      <c r="HW4" s="1374">
        <f>HT4+HU4+HV4</f>
        <v>17180.382250121223</v>
      </c>
      <c r="HX4" s="1374">
        <v>3472.3869961142186</v>
      </c>
      <c r="HY4" s="1374">
        <v>2638.522563660033</v>
      </c>
      <c r="HZ4" s="1374">
        <v>-1083.6385786300366</v>
      </c>
      <c r="IA4" s="1374">
        <f>HX4+HY4+HZ4</f>
        <v>5027.2709811442146</v>
      </c>
      <c r="IB4" s="1381">
        <f>IA4+HW4+HS4+HO4</f>
        <v>24957.068832045439</v>
      </c>
      <c r="IC4" s="1382">
        <v>7930.9562037549813</v>
      </c>
      <c r="ID4" s="1374">
        <v>14775.382433810029</v>
      </c>
      <c r="IE4" s="1374">
        <v>2701.7557278499839</v>
      </c>
      <c r="IF4" s="1374">
        <v>25408.094365414992</v>
      </c>
      <c r="IG4" s="1374">
        <v>6545.6732203900137</v>
      </c>
      <c r="IH4" s="1374">
        <v>3185.3337697400357</v>
      </c>
      <c r="II4" s="1374">
        <v>-2033.0185606299988</v>
      </c>
      <c r="IJ4" s="1374">
        <v>7697.9884295000502</v>
      </c>
      <c r="IK4" s="1374">
        <v>3212.2551521760029</v>
      </c>
      <c r="IL4" s="1374">
        <v>17926.139912634979</v>
      </c>
      <c r="IM4" s="1374">
        <v>6607.6101453419597</v>
      </c>
      <c r="IN4" s="1374">
        <v>27746.005210152944</v>
      </c>
      <c r="IO4" s="1374">
        <v>3798.0224667370053</v>
      </c>
      <c r="IP4" s="1374">
        <v>3288.628796920003</v>
      </c>
      <c r="IQ4" s="1374">
        <v>-20535.893234859152</v>
      </c>
      <c r="IR4" s="1374">
        <v>-13449.2419712021</v>
      </c>
      <c r="IS4" s="1374">
        <v>47402.846033865841</v>
      </c>
      <c r="IT4" s="2645">
        <f>'15a'!IT32</f>
        <v>-11847.88907526828</v>
      </c>
      <c r="IU4" s="1383">
        <f>'15a'!IU32</f>
        <v>-10729.473236114216</v>
      </c>
      <c r="IV4" s="1383">
        <f>'15a'!IV32</f>
        <v>6122.4711997607119</v>
      </c>
      <c r="IW4" s="1383">
        <f>IT4+IU4+IV4</f>
        <v>-16454.891111621782</v>
      </c>
      <c r="IX4" s="1383">
        <f>'15a'!IX32</f>
        <v>2421.285768058764</v>
      </c>
      <c r="IY4" s="1383">
        <f>'15a'!IY32</f>
        <v>-4642.4781323506468</v>
      </c>
      <c r="IZ4" s="1383">
        <f>'15a'!IZ32</f>
        <v>-2684.839602007045</v>
      </c>
      <c r="JA4" s="1383">
        <f>IX4+IY4+IZ4</f>
        <v>-4906.0319662989277</v>
      </c>
      <c r="JB4" s="1383">
        <f>'15a'!JB32</f>
        <v>3536.2058099795104</v>
      </c>
      <c r="JC4" s="1383">
        <f>'15a'!JC32</f>
        <v>668.19924155000626</v>
      </c>
      <c r="JD4" s="1383">
        <f>'15a'!JD32</f>
        <v>8182.8938391225092</v>
      </c>
      <c r="JE4" s="1383">
        <f>JB4+JC4+JD4</f>
        <v>12387.298890652026</v>
      </c>
      <c r="JF4" s="1383">
        <f>'15a'!JF32</f>
        <v>-1404.3409050724476</v>
      </c>
      <c r="JG4" s="1383">
        <f>'15a'!JG32</f>
        <v>-5495.4481133678528</v>
      </c>
      <c r="JH4" s="1383">
        <f>'15a'!JH32</f>
        <v>-25086.63901371407</v>
      </c>
      <c r="JI4" s="1383">
        <f>JF4+JG4+JH4</f>
        <v>-31986.42803215437</v>
      </c>
      <c r="JJ4" s="1384">
        <f t="shared" ref="JJ4:JJ18" si="17">IW4+JA4+JE4+JI4</f>
        <v>-40960.052219423058</v>
      </c>
      <c r="JK4" s="2645">
        <v>93.691177329786129</v>
      </c>
      <c r="JL4" s="1383">
        <v>9790.6589854100675</v>
      </c>
      <c r="JM4" s="1383">
        <v>-4885.1983196494393</v>
      </c>
      <c r="JN4" s="1384">
        <v>4999.1518430904152</v>
      </c>
      <c r="JO4" s="921"/>
      <c r="JP4" s="1522"/>
      <c r="JQ4" s="1522"/>
      <c r="JR4" s="1522"/>
      <c r="JS4" s="1522"/>
      <c r="JT4" s="1522"/>
      <c r="JU4" s="1522"/>
      <c r="JV4" s="1522"/>
      <c r="JW4" s="1522"/>
      <c r="JX4" s="1522"/>
      <c r="JY4" s="1522"/>
      <c r="JZ4" s="1522"/>
      <c r="KA4" s="1522"/>
      <c r="KB4" s="1522"/>
      <c r="KC4" s="1522"/>
    </row>
    <row r="5" spans="1:289" s="923" customFormat="1" ht="35.15" customHeight="1">
      <c r="A5" s="1385" t="s">
        <v>969</v>
      </c>
      <c r="B5" s="1335">
        <v>-334.61500000000001</v>
      </c>
      <c r="C5" s="1335">
        <v>101.23</v>
      </c>
      <c r="D5" s="1335">
        <v>87.1</v>
      </c>
      <c r="E5" s="1335">
        <v>249.696</v>
      </c>
      <c r="F5" s="1335">
        <v>90.006299999999996</v>
      </c>
      <c r="G5" s="1335">
        <v>310.5727</v>
      </c>
      <c r="H5" s="1335">
        <v>176.4941</v>
      </c>
      <c r="I5" s="1335">
        <v>577.01610000000005</v>
      </c>
      <c r="J5" s="1335">
        <v>192.03960000000001</v>
      </c>
      <c r="K5" s="1335">
        <v>93.729100000000003</v>
      </c>
      <c r="L5" s="1335">
        <v>-199.43049999999999</v>
      </c>
      <c r="M5" s="1335">
        <v>254.1129</v>
      </c>
      <c r="N5" s="1335">
        <v>227.14099999999999</v>
      </c>
      <c r="O5" s="1335">
        <v>167.16149999999999</v>
      </c>
      <c r="P5" s="1335">
        <v>527.48209999999995</v>
      </c>
      <c r="Q5" s="1335">
        <v>-46.4602</v>
      </c>
      <c r="R5" s="1375">
        <v>-141.8212</v>
      </c>
      <c r="S5" s="1386">
        <v>2142.5504999999998</v>
      </c>
      <c r="T5" s="1336">
        <v>-91.594800000000006</v>
      </c>
      <c r="U5" s="1387">
        <v>2.5224000000000002</v>
      </c>
      <c r="V5" s="1387"/>
      <c r="W5" s="1336">
        <v>629.44000000000005</v>
      </c>
      <c r="X5" s="1336">
        <v>348.27769999999998</v>
      </c>
      <c r="Y5" s="1336">
        <v>322.47219999999999</v>
      </c>
      <c r="Z5" s="1336">
        <v>-610.65319999999997</v>
      </c>
      <c r="AA5" s="1336">
        <v>445.47140000000002</v>
      </c>
      <c r="AB5" s="1388">
        <v>179.58619999999999</v>
      </c>
      <c r="AC5" s="1337">
        <v>67.745199999999997</v>
      </c>
      <c r="AD5" s="1337">
        <v>461.85910000000001</v>
      </c>
      <c r="AE5" s="1337">
        <v>598.66110000000003</v>
      </c>
      <c r="AF5" s="1337">
        <v>-261.84190000000001</v>
      </c>
      <c r="AG5" s="1337">
        <v>2091.9454000000001</v>
      </c>
      <c r="AH5" s="1337"/>
      <c r="AI5" s="1337">
        <v>761.89682300001039</v>
      </c>
      <c r="AJ5" s="1337">
        <v>95.785388999999967</v>
      </c>
      <c r="AK5" s="1337">
        <v>-117.04625600002053</v>
      </c>
      <c r="AL5" s="1337">
        <f t="shared" si="0"/>
        <v>740.63595599998985</v>
      </c>
      <c r="AM5" s="2812"/>
      <c r="AN5" s="1337"/>
      <c r="AO5" s="2791"/>
      <c r="AP5" s="1337">
        <v>1027.507065000023</v>
      </c>
      <c r="AQ5" s="1337">
        <v>816.6778710000068</v>
      </c>
      <c r="AR5" s="1337">
        <v>827.06811897998864</v>
      </c>
      <c r="AS5" s="1337">
        <f t="shared" si="1"/>
        <v>3411.8890109800082</v>
      </c>
      <c r="AT5" s="1337">
        <v>731.53662365001537</v>
      </c>
      <c r="AU5" s="1337">
        <v>179.98850632997556</v>
      </c>
      <c r="AV5" s="1337">
        <v>506.28342267001045</v>
      </c>
      <c r="AW5" s="1337">
        <f t="shared" si="2"/>
        <v>4829.6975636300094</v>
      </c>
      <c r="AX5" s="1337">
        <v>355.65117705999734</v>
      </c>
      <c r="AY5" s="1337">
        <v>1579.848810410007</v>
      </c>
      <c r="AZ5" s="1337">
        <v>156.66988501000685</v>
      </c>
      <c r="BA5" s="1337">
        <f t="shared" si="3"/>
        <v>6921.8674361100202</v>
      </c>
      <c r="BB5" s="1337"/>
      <c r="BC5" s="1337">
        <v>1433.9913009299989</v>
      </c>
      <c r="BD5" s="1337">
        <v>956.48001868999927</v>
      </c>
      <c r="BE5" s="1337">
        <v>-407.14334893999791</v>
      </c>
      <c r="BF5" s="1337">
        <f t="shared" si="4"/>
        <v>1983.3279706800004</v>
      </c>
      <c r="BG5" s="1337">
        <v>931.9859343499993</v>
      </c>
      <c r="BH5" s="1337">
        <v>560.7274608200006</v>
      </c>
      <c r="BI5" s="1337">
        <v>-134.78449121</v>
      </c>
      <c r="BJ5" s="1337">
        <f t="shared" si="5"/>
        <v>1357.9289039599998</v>
      </c>
      <c r="BK5" s="1337">
        <f t="shared" si="6"/>
        <v>3341.2568746400002</v>
      </c>
      <c r="BL5" s="1337">
        <v>964.20774651000249</v>
      </c>
      <c r="BM5" s="1337">
        <v>-513.58422353999686</v>
      </c>
      <c r="BN5" s="1337">
        <v>1314.1050391700003</v>
      </c>
      <c r="BO5" s="1337">
        <f t="shared" si="7"/>
        <v>1764.728562140006</v>
      </c>
      <c r="BP5" s="1337">
        <f t="shared" si="8"/>
        <v>5105.9854367800062</v>
      </c>
      <c r="BQ5" s="1337">
        <v>1154.5644288100027</v>
      </c>
      <c r="BR5" s="1337">
        <v>605.03611530000853</v>
      </c>
      <c r="BS5" s="1337">
        <v>84.976091480007398</v>
      </c>
      <c r="BT5" s="1337">
        <f t="shared" si="9"/>
        <v>1844.5766355900187</v>
      </c>
      <c r="BU5" s="1337">
        <f t="shared" si="10"/>
        <v>6950.5620723700249</v>
      </c>
      <c r="BV5" s="1337"/>
      <c r="BW5" s="1337">
        <v>1460.7261737699764</v>
      </c>
      <c r="BX5" s="1337">
        <v>585.5409780200124</v>
      </c>
      <c r="BY5" s="1337">
        <v>122.06578482998815</v>
      </c>
      <c r="BZ5" s="1337">
        <f t="shared" si="11"/>
        <v>2168.3329366199769</v>
      </c>
      <c r="CA5" s="1337">
        <v>464.79286230998673</v>
      </c>
      <c r="CB5" s="1337">
        <v>674.9671826899862</v>
      </c>
      <c r="CC5" s="1337">
        <v>460.10201535000562</v>
      </c>
      <c r="CD5" s="1337">
        <f t="shared" si="12"/>
        <v>1599.8620603499785</v>
      </c>
      <c r="CE5" s="1337">
        <v>1484.7222649500102</v>
      </c>
      <c r="CF5" s="1337">
        <v>2662.591817526014</v>
      </c>
      <c r="CG5" s="1337"/>
      <c r="CH5" s="1337">
        <v>548.06053042000156</v>
      </c>
      <c r="CI5" s="1337">
        <v>468.44337566000502</v>
      </c>
      <c r="CJ5" s="1337">
        <v>-590.53583831999549</v>
      </c>
      <c r="CK5" s="1337">
        <f t="shared" si="13"/>
        <v>425.96806776001108</v>
      </c>
      <c r="CL5" s="1337">
        <v>1191.362830909999</v>
      </c>
      <c r="CM5" s="1337">
        <v>21.848130959996023</v>
      </c>
      <c r="CN5" s="1337">
        <v>134.77307558999769</v>
      </c>
      <c r="CO5" s="1337">
        <f t="shared" si="14"/>
        <v>1347.9840374599928</v>
      </c>
      <c r="CP5" s="1337">
        <v>1249.2105437699956</v>
      </c>
      <c r="CQ5" s="1337">
        <v>291.12674570000729</v>
      </c>
      <c r="CR5" s="1389">
        <v>875.48532878998105</v>
      </c>
      <c r="CS5" s="1337">
        <f>CP5+CQ5+CR5</f>
        <v>2415.8226182599838</v>
      </c>
      <c r="CT5" s="1337">
        <v>-2536.5061704200048</v>
      </c>
      <c r="CU5" s="1337">
        <v>345.02819942000508</v>
      </c>
      <c r="CV5" s="1376">
        <v>1370.026921710031</v>
      </c>
      <c r="CW5" s="1337">
        <f t="shared" si="16"/>
        <v>-821.45104928996875</v>
      </c>
      <c r="CX5" s="1377">
        <v>1259.672308969969</v>
      </c>
      <c r="CY5" s="1377">
        <v>1653.1403136700001</v>
      </c>
      <c r="CZ5" s="1377">
        <v>659.28307876998463</v>
      </c>
      <c r="DA5" s="1377">
        <v>3572.0957014099536</v>
      </c>
      <c r="DB5" s="1378">
        <v>-108.01953858002648</v>
      </c>
      <c r="DC5" s="1378">
        <v>1178.4179198900313</v>
      </c>
      <c r="DD5" s="1378">
        <v>1339.6583552299701</v>
      </c>
      <c r="DE5" s="1377">
        <v>2410.0567365399747</v>
      </c>
      <c r="DF5" s="1378">
        <v>2053.9436259399699</v>
      </c>
      <c r="DG5" s="1378">
        <v>1281.0161841299716</v>
      </c>
      <c r="DH5" s="1378">
        <v>558.52831542003253</v>
      </c>
      <c r="DI5" s="1377">
        <v>3893.4881254899738</v>
      </c>
      <c r="DJ5" s="1378">
        <v>-2358.4302740100034</v>
      </c>
      <c r="DK5" s="1378">
        <v>1671.4941832900495</v>
      </c>
      <c r="DL5" s="1378">
        <v>2127.5413206299895</v>
      </c>
      <c r="DM5" s="1378">
        <v>1440.6052299100356</v>
      </c>
      <c r="DN5" s="1378">
        <v>2698.9810929299765</v>
      </c>
      <c r="DO5" s="1378">
        <v>375.93730755999616</v>
      </c>
      <c r="DP5" s="1378">
        <v>-146.49348851002787</v>
      </c>
      <c r="DQ5" s="1378">
        <v>2928.4249119799442</v>
      </c>
      <c r="DR5" s="1378">
        <v>826.82777442008626</v>
      </c>
      <c r="DS5" s="1378">
        <v>983.62550183999542</v>
      </c>
      <c r="DT5" s="1378">
        <v>2139.998711289893</v>
      </c>
      <c r="DU5" s="1378">
        <v>3950.4519875499745</v>
      </c>
      <c r="DV5" s="1378">
        <v>1853.2875599100776</v>
      </c>
      <c r="DW5" s="1378">
        <v>396.8816169300049</v>
      </c>
      <c r="DX5" s="1378">
        <v>-555.99645709997958</v>
      </c>
      <c r="DY5" s="1378">
        <v>1694.172719740103</v>
      </c>
      <c r="DZ5" s="1378">
        <v>2635.3676458299551</v>
      </c>
      <c r="EA5" s="1378">
        <v>733.64922975004413</v>
      </c>
      <c r="EB5" s="1378">
        <v>27.764480779996607</v>
      </c>
      <c r="EC5" s="1378">
        <v>3396.7813563599957</v>
      </c>
      <c r="ED5" s="1378">
        <v>11969.828975630018</v>
      </c>
      <c r="EE5" s="1379">
        <v>2548.3188997099969</v>
      </c>
      <c r="EF5" s="1378">
        <v>-459.67016431999627</v>
      </c>
      <c r="EG5" s="1378">
        <v>1026.9725777800008</v>
      </c>
      <c r="EH5" s="1378">
        <v>3115.621313170001</v>
      </c>
      <c r="EI5" s="1378">
        <v>2633.5458401899991</v>
      </c>
      <c r="EJ5" s="1378">
        <v>-2970.4589166800006</v>
      </c>
      <c r="EK5" s="1378">
        <v>651.32692287000452</v>
      </c>
      <c r="EL5" s="1378">
        <v>314.41384638000278</v>
      </c>
      <c r="EM5" s="1378">
        <v>1935.6536097900137</v>
      </c>
      <c r="EN5" s="1378">
        <v>-1044.1170378200104</v>
      </c>
      <c r="EO5" s="1378">
        <v>620.61469406001368</v>
      </c>
      <c r="EP5" s="1378">
        <v>1512.1512660300168</v>
      </c>
      <c r="EQ5" s="1378">
        <v>2467.8981980899916</v>
      </c>
      <c r="ER5" s="1378">
        <v>2083.9011728699793</v>
      </c>
      <c r="ES5" s="1378">
        <v>-97.737904069991203</v>
      </c>
      <c r="ET5" s="1378">
        <v>4454.0614668899807</v>
      </c>
      <c r="EU5" s="1380">
        <v>9396.2478924700008</v>
      </c>
      <c r="EV5" s="1379">
        <v>2492.3044108200429</v>
      </c>
      <c r="EW5" s="1378">
        <v>1943.5777756199986</v>
      </c>
      <c r="EX5" s="1378">
        <v>-11801.384368080046</v>
      </c>
      <c r="EY5" s="1378">
        <v>-7365.5021816400049</v>
      </c>
      <c r="EZ5" s="1378">
        <v>3591.9536097700325</v>
      </c>
      <c r="FA5" s="1378">
        <v>4615.5414034200057</v>
      </c>
      <c r="FB5" s="1378">
        <v>1760.7035900499848</v>
      </c>
      <c r="FC5" s="1378">
        <v>9168.1986032400237</v>
      </c>
      <c r="FD5" s="1378">
        <v>3226.9891212200027</v>
      </c>
      <c r="FE5" s="1378">
        <v>1548.6213179000636</v>
      </c>
      <c r="FF5" s="1378">
        <v>4607.7183921300293</v>
      </c>
      <c r="FG5" s="1378">
        <v>9383.3288312500954</v>
      </c>
      <c r="FH5" s="1378">
        <v>1831.2494230300356</v>
      </c>
      <c r="FI5" s="1378">
        <v>2889.1654957400178</v>
      </c>
      <c r="FJ5" s="1378">
        <v>-404.28522269003884</v>
      </c>
      <c r="FK5" s="1378">
        <v>4316.1296960800137</v>
      </c>
      <c r="FL5" s="1380">
        <v>13087.154948930127</v>
      </c>
      <c r="FM5" s="1379">
        <v>1736.4143454500231</v>
      </c>
      <c r="FN5" s="1378">
        <v>-2177.6519430899916</v>
      </c>
      <c r="FO5" s="1378">
        <v>7601.3500246299918</v>
      </c>
      <c r="FP5" s="1374">
        <v>7160.1124269900229</v>
      </c>
      <c r="FQ5" s="1374">
        <v>1277.1000297844018</v>
      </c>
      <c r="FR5" s="1374">
        <v>5812.4895216097766</v>
      </c>
      <c r="FS5" s="1374">
        <v>5330.5578483099753</v>
      </c>
      <c r="FT5" s="1374">
        <v>12420.147399704154</v>
      </c>
      <c r="FU5" s="1374">
        <v>4796.7329957999846</v>
      </c>
      <c r="FV5" s="1374">
        <v>5296.6210693660269</v>
      </c>
      <c r="FW5" s="1374">
        <v>2126.0846342099794</v>
      </c>
      <c r="FX5" s="1374">
        <v>12219.438699375991</v>
      </c>
      <c r="FY5" s="1374">
        <v>5989.6176210499589</v>
      </c>
      <c r="FZ5" s="1374">
        <v>5231.1916823799938</v>
      </c>
      <c r="GA5" s="1374">
        <v>3823.6756143200582</v>
      </c>
      <c r="GB5" s="1374">
        <v>15044.484917750011</v>
      </c>
      <c r="GC5" s="1381">
        <v>46844.18244382018</v>
      </c>
      <c r="GD5" s="1382">
        <v>4480.9929601599688</v>
      </c>
      <c r="GE5" s="1374">
        <v>2994.3887104499972</v>
      </c>
      <c r="GF5" s="1374">
        <v>4043.8765711100323</v>
      </c>
      <c r="GG5" s="1374">
        <f>GD5+GE5+GF5</f>
        <v>11519.258241719999</v>
      </c>
      <c r="GH5" s="1374">
        <v>-11916.158975119924</v>
      </c>
      <c r="GI5" s="1374">
        <v>5204.7966503400021</v>
      </c>
      <c r="GJ5" s="1374">
        <v>2597.7527790799522</v>
      </c>
      <c r="GK5" s="1374">
        <f>GH5+GI5+GJ5</f>
        <v>-4113.6095456999701</v>
      </c>
      <c r="GL5" s="1374">
        <v>4921.7127363399704</v>
      </c>
      <c r="GM5" s="1374">
        <v>5232.9920042299964</v>
      </c>
      <c r="GN5" s="1374">
        <v>5314.8906385900564</v>
      </c>
      <c r="GO5" s="1374">
        <f t="shared" ref="GO5:GO18" si="18">GL5+GM5+GN5</f>
        <v>15469.595379160022</v>
      </c>
      <c r="GP5" s="1374">
        <v>1924.7177450599224</v>
      </c>
      <c r="GQ5" s="1374">
        <v>6664.4055902299642</v>
      </c>
      <c r="GR5" s="1374">
        <v>-6653.6846687600782</v>
      </c>
      <c r="GS5" s="1374">
        <f t="shared" ref="GS5:GS18" si="19">GP5+GQ5+GR5</f>
        <v>1935.4386665298089</v>
      </c>
      <c r="GT5" s="1381">
        <f t="shared" ref="GT5:GT18" si="20">GG5+GK5+GO5+GS5</f>
        <v>24810.682741709861</v>
      </c>
      <c r="GU5" s="1382">
        <v>7742.9754348300003</v>
      </c>
      <c r="GV5" s="1374">
        <v>2602.5363048900331</v>
      </c>
      <c r="GW5" s="1374">
        <v>6113.6195968099728</v>
      </c>
      <c r="GX5" s="1374">
        <f t="shared" ref="GX5:GX18" si="21">GU5+GV5+GW5</f>
        <v>16459.131336530008</v>
      </c>
      <c r="GY5" s="1374">
        <v>2892.5297978999984</v>
      </c>
      <c r="GZ5" s="1374">
        <v>5833.3142109799919</v>
      </c>
      <c r="HA5" s="1374">
        <v>2939.3953799599662</v>
      </c>
      <c r="HB5" s="1374">
        <f t="shared" ref="HB5:HB18" si="22">GY5+GZ5+HA5</f>
        <v>11665.239388839957</v>
      </c>
      <c r="HC5" s="1374">
        <v>3445.0354465399646</v>
      </c>
      <c r="HD5" s="1374">
        <v>7495.6865726300275</v>
      </c>
      <c r="HE5" s="1374">
        <v>-2263.6995558800099</v>
      </c>
      <c r="HF5" s="1374">
        <f t="shared" ref="HF5:HF18" si="23">HC5+HD5+HE5</f>
        <v>8677.0224632899826</v>
      </c>
      <c r="HG5" s="1374">
        <v>13420.682158430025</v>
      </c>
      <c r="HH5" s="1374">
        <v>7895.5784972699821</v>
      </c>
      <c r="HI5" s="1374">
        <v>-12577.329314599994</v>
      </c>
      <c r="HJ5" s="1374">
        <f t="shared" ref="HJ5:HJ18" si="24">HG5+HH5+HI5</f>
        <v>8738.931341100013</v>
      </c>
      <c r="HK5" s="1381">
        <v>45540.324529759957</v>
      </c>
      <c r="HL5" s="1382">
        <v>6800.5305317299826</v>
      </c>
      <c r="HM5" s="1374">
        <v>4765.8318629000332</v>
      </c>
      <c r="HN5" s="1374">
        <v>-2944.8220920600297</v>
      </c>
      <c r="HO5" s="1374">
        <f t="shared" ref="HO5:HO18" si="25">HL5+HM5+HN5</f>
        <v>8621.5403025699852</v>
      </c>
      <c r="HP5" s="1374">
        <v>3107.5548492199619</v>
      </c>
      <c r="HQ5" s="1374">
        <v>1133.7484466209146</v>
      </c>
      <c r="HR5" s="1374">
        <v>-7292.0026708408614</v>
      </c>
      <c r="HS5" s="1374">
        <f t="shared" ref="HS5:HS18" si="26">HP5+HQ5+HR5</f>
        <v>-3050.6993749999847</v>
      </c>
      <c r="HT5" s="1374">
        <v>9386.6844282299771</v>
      </c>
      <c r="HU5" s="1374">
        <v>2288.2977560900331</v>
      </c>
      <c r="HV5" s="1374">
        <v>-11736.003012029647</v>
      </c>
      <c r="HW5" s="1374">
        <f t="shared" ref="HW5:HW15" si="27">HT5+HU5+HV5</f>
        <v>-61.02082770963716</v>
      </c>
      <c r="HX5" s="1374">
        <v>3004.8718125742184</v>
      </c>
      <c r="HY5" s="1374">
        <v>2878.089582020033</v>
      </c>
      <c r="HZ5" s="1374">
        <v>-1436.3746151900366</v>
      </c>
      <c r="IA5" s="1374">
        <f t="shared" ref="IA5:IA18" si="28">HX5+HY5+HZ5</f>
        <v>4446.5867794042142</v>
      </c>
      <c r="IB5" s="1381">
        <f t="shared" ref="IB5:IB26" si="29">IA5+HW5+HS5+HO5</f>
        <v>9956.4068792645776</v>
      </c>
      <c r="IC5" s="1382">
        <f>IC6+IC9</f>
        <v>7096.3365397099815</v>
      </c>
      <c r="ID5" s="1374">
        <f>ID6+ID9</f>
        <v>7238.2908295500292</v>
      </c>
      <c r="IE5" s="1374">
        <f>IE6+IE9</f>
        <v>-1030.0654676500162</v>
      </c>
      <c r="IF5" s="1374">
        <f>IC5+ID5+IE5</f>
        <v>13304.561901609995</v>
      </c>
      <c r="IG5" s="1374">
        <f>IG6+IG9</f>
        <v>6836.3914139400131</v>
      </c>
      <c r="IH5" s="1374">
        <f t="shared" ref="IH5:IK5" si="30">IH6+IH9</f>
        <v>3445.8904826100356</v>
      </c>
      <c r="II5" s="1374">
        <f t="shared" si="30"/>
        <v>-1983.5517771699988</v>
      </c>
      <c r="IJ5" s="1374">
        <f>IG5+IH5+II5</f>
        <v>8298.7301193800486</v>
      </c>
      <c r="IK5" s="1374">
        <f t="shared" si="30"/>
        <v>3505.4694314960025</v>
      </c>
      <c r="IL5" s="1374">
        <f t="shared" ref="IL5" si="31">IL6+IL9</f>
        <v>14264.039189044979</v>
      </c>
      <c r="IM5" s="1374">
        <f t="shared" ref="IM5" si="32">IM6+IM9</f>
        <v>5776.6026469419603</v>
      </c>
      <c r="IN5" s="1374">
        <f>IK5+IL5+IM5</f>
        <v>23546.111267482942</v>
      </c>
      <c r="IO5" s="1374">
        <f>IO6+IO9</f>
        <v>2837.3204114470054</v>
      </c>
      <c r="IP5" s="1374">
        <f t="shared" ref="IP5:IQ5" si="33">IP6+IP9</f>
        <v>3700.6046626300031</v>
      </c>
      <c r="IQ5" s="1374">
        <f t="shared" si="33"/>
        <v>-10150.59</v>
      </c>
      <c r="IR5" s="1374">
        <f>IO5+IP5+IQ5</f>
        <v>-3612.6649259229916</v>
      </c>
      <c r="IS5" s="1374">
        <f>IF5+IJ5+IN5+IR5</f>
        <v>41536.738362549993</v>
      </c>
      <c r="IT5" s="1382">
        <f>IT6+IT9</f>
        <v>10303.314792781139</v>
      </c>
      <c r="IU5" s="1374">
        <f t="shared" ref="IU5:JH5" si="34">IU6+IU9</f>
        <v>10868.712536684227</v>
      </c>
      <c r="IV5" s="1374">
        <f t="shared" si="34"/>
        <v>-5828.5519678306464</v>
      </c>
      <c r="IW5" s="1374">
        <f>IT5+IU5+IV5</f>
        <v>15343.475361634721</v>
      </c>
      <c r="IX5" s="1374">
        <f t="shared" si="34"/>
        <v>-1987.703907908766</v>
      </c>
      <c r="IY5" s="1374">
        <f t="shared" si="34"/>
        <v>3893.1391279714594</v>
      </c>
      <c r="IZ5" s="1374">
        <f t="shared" si="34"/>
        <v>2793.1570132170436</v>
      </c>
      <c r="JA5" s="1374">
        <f>IX5+IY5+IZ5</f>
        <v>4698.5922332797372</v>
      </c>
      <c r="JB5" s="1374">
        <f t="shared" si="34"/>
        <v>-5391.5908871796109</v>
      </c>
      <c r="JC5" s="1374">
        <f t="shared" si="34"/>
        <v>1147.9827328587371</v>
      </c>
      <c r="JD5" s="1374">
        <f t="shared" si="34"/>
        <v>-8207.1576395225075</v>
      </c>
      <c r="JE5" s="1374">
        <f>JB5+JC5+JD5</f>
        <v>-12450.76579384338</v>
      </c>
      <c r="JF5" s="1374">
        <f t="shared" si="34"/>
        <v>-1626.4801927052704</v>
      </c>
      <c r="JG5" s="1374">
        <f t="shared" si="34"/>
        <v>5792.6939335278566</v>
      </c>
      <c r="JH5" s="1374">
        <f t="shared" si="34"/>
        <v>26793.34629818075</v>
      </c>
      <c r="JI5" s="1374">
        <f>JF5+JG5+JH5</f>
        <v>30959.560039003336</v>
      </c>
      <c r="JJ5" s="1381">
        <f t="shared" si="17"/>
        <v>38550.861840074416</v>
      </c>
      <c r="JK5" s="1382">
        <v>-4253.2927650335041</v>
      </c>
      <c r="JL5" s="1374">
        <v>23865.659415289971</v>
      </c>
      <c r="JM5" s="1374">
        <v>-17532.728317869442</v>
      </c>
      <c r="JN5" s="1381">
        <v>2079.638332387025</v>
      </c>
      <c r="JO5" s="921"/>
      <c r="JP5" s="1522"/>
      <c r="JQ5" s="1522"/>
      <c r="JR5" s="1522"/>
      <c r="JS5" s="1522"/>
      <c r="JT5" s="1522"/>
      <c r="JU5" s="1522"/>
      <c r="JV5" s="1522"/>
      <c r="JW5" s="1522"/>
      <c r="JX5" s="1522"/>
      <c r="JY5" s="1522"/>
      <c r="JZ5" s="1522"/>
      <c r="KA5" s="1522"/>
      <c r="KB5" s="1522"/>
      <c r="KC5" s="1522"/>
    </row>
    <row r="6" spans="1:289" ht="35.15" customHeight="1">
      <c r="A6" s="1390" t="s">
        <v>890</v>
      </c>
      <c r="B6" s="1391">
        <v>-369.88200000000001</v>
      </c>
      <c r="C6" s="1391">
        <v>3.25</v>
      </c>
      <c r="D6" s="1391">
        <v>-5.7</v>
      </c>
      <c r="E6" s="1391">
        <v>245.20480000000001</v>
      </c>
      <c r="F6" s="1391">
        <v>94.280299999999997</v>
      </c>
      <c r="G6" s="1391">
        <v>234.39490000000001</v>
      </c>
      <c r="H6" s="1391">
        <v>7.5382999999999996</v>
      </c>
      <c r="I6" s="1391">
        <v>176.15809999999999</v>
      </c>
      <c r="J6" s="1391">
        <v>137.39330000000001</v>
      </c>
      <c r="K6" s="1391">
        <v>67.700199999999995</v>
      </c>
      <c r="L6" s="1391">
        <v>-316.37119999999999</v>
      </c>
      <c r="M6" s="1391">
        <v>172.18469999999999</v>
      </c>
      <c r="N6" s="1391">
        <v>289.06209999999999</v>
      </c>
      <c r="O6" s="1391">
        <v>106.161</v>
      </c>
      <c r="P6" s="1391">
        <v>325.41520000000003</v>
      </c>
      <c r="Q6" s="1391">
        <v>-182.97219999999999</v>
      </c>
      <c r="R6" s="1392">
        <v>-43.7241</v>
      </c>
      <c r="S6" s="1393">
        <v>972.94039999999995</v>
      </c>
      <c r="T6" s="1344">
        <v>-300.37450000000001</v>
      </c>
      <c r="U6" s="1394">
        <v>-481.84969999999998</v>
      </c>
      <c r="V6" s="1394"/>
      <c r="W6" s="1344">
        <v>465.67239999999998</v>
      </c>
      <c r="X6" s="1344">
        <v>347.1936</v>
      </c>
      <c r="Y6" s="1344">
        <v>100.6837</v>
      </c>
      <c r="Z6" s="1344">
        <v>-772.94060000000002</v>
      </c>
      <c r="AA6" s="1344">
        <v>224.0762</v>
      </c>
      <c r="AB6" s="1395">
        <v>-134.71250000000001</v>
      </c>
      <c r="AC6" s="1338">
        <v>185.08680000000001</v>
      </c>
      <c r="AD6" s="1338">
        <v>385.18630000000002</v>
      </c>
      <c r="AE6" s="1338">
        <v>592.74120000000005</v>
      </c>
      <c r="AF6" s="1338">
        <v>-191.39619999999999</v>
      </c>
      <c r="AG6" s="1338">
        <v>419.36669999999998</v>
      </c>
      <c r="AH6" s="1338"/>
      <c r="AI6" s="1338">
        <v>694.29506900001013</v>
      </c>
      <c r="AJ6" s="1338">
        <v>-45.760879999999425</v>
      </c>
      <c r="AK6" s="1338">
        <v>-440.19903200002153</v>
      </c>
      <c r="AL6" s="1338">
        <f t="shared" si="0"/>
        <v>208.33515699998918</v>
      </c>
      <c r="AM6" s="2813"/>
      <c r="AN6" s="1338"/>
      <c r="AO6" s="2814"/>
      <c r="AP6" s="1338">
        <v>1006.5578790000237</v>
      </c>
      <c r="AQ6" s="1338">
        <v>326.94380400000608</v>
      </c>
      <c r="AR6" s="1338">
        <v>569.96641797998916</v>
      </c>
      <c r="AS6" s="1338">
        <f t="shared" si="1"/>
        <v>2111.8032579800079</v>
      </c>
      <c r="AT6" s="1338">
        <v>26.269235650015993</v>
      </c>
      <c r="AU6" s="1338">
        <v>-774.25636682002528</v>
      </c>
      <c r="AV6" s="1338">
        <v>371.09352082001044</v>
      </c>
      <c r="AW6" s="1338">
        <f t="shared" si="2"/>
        <v>1734.9096476300092</v>
      </c>
      <c r="AX6" s="1338">
        <v>-915.50722106000319</v>
      </c>
      <c r="AY6" s="1338">
        <v>1322.9137620100075</v>
      </c>
      <c r="AZ6" s="1338">
        <v>393.5852525700065</v>
      </c>
      <c r="BA6" s="1338">
        <f t="shared" si="3"/>
        <v>2535.9014411500202</v>
      </c>
      <c r="BB6" s="1338"/>
      <c r="BC6" s="1338">
        <v>1019.1888127900002</v>
      </c>
      <c r="BD6" s="1338">
        <v>412.29038508999906</v>
      </c>
      <c r="BE6" s="1338">
        <v>-295.69750626999775</v>
      </c>
      <c r="BF6" s="1338">
        <f t="shared" si="4"/>
        <v>1135.7816916100014</v>
      </c>
      <c r="BG6" s="1338">
        <v>668.38552427999912</v>
      </c>
      <c r="BH6" s="1338">
        <v>255.22998462000118</v>
      </c>
      <c r="BI6" s="1338">
        <v>-649.43384584</v>
      </c>
      <c r="BJ6" s="1338">
        <f t="shared" si="5"/>
        <v>274.18166306000035</v>
      </c>
      <c r="BK6" s="1338">
        <f t="shared" si="6"/>
        <v>1409.9633546700018</v>
      </c>
      <c r="BL6" s="1338">
        <v>1196.6729450900023</v>
      </c>
      <c r="BM6" s="1338">
        <v>-616.9939108599965</v>
      </c>
      <c r="BN6" s="1338">
        <v>859.08616745999973</v>
      </c>
      <c r="BO6" s="1338">
        <f t="shared" si="7"/>
        <v>1438.7652016900056</v>
      </c>
      <c r="BP6" s="1338">
        <f t="shared" si="8"/>
        <v>2848.7285563600071</v>
      </c>
      <c r="BQ6" s="1338">
        <v>1065.167316210003</v>
      </c>
      <c r="BR6" s="1338">
        <v>-128.42760857999278</v>
      </c>
      <c r="BS6" s="1338">
        <v>-175.16424569999148</v>
      </c>
      <c r="BT6" s="1338">
        <f t="shared" si="9"/>
        <v>761.57546193001872</v>
      </c>
      <c r="BU6" s="1338">
        <f t="shared" si="10"/>
        <v>3610.3040182900259</v>
      </c>
      <c r="BV6" s="1338"/>
      <c r="BW6" s="1338">
        <v>1354.0196320199766</v>
      </c>
      <c r="BX6" s="1338">
        <v>915.49098317001199</v>
      </c>
      <c r="BY6" s="1338">
        <v>71.874705019987189</v>
      </c>
      <c r="BZ6" s="1338">
        <f t="shared" si="11"/>
        <v>2341.3853202099758</v>
      </c>
      <c r="CA6" s="1338">
        <v>39.652148279989142</v>
      </c>
      <c r="CB6" s="1338">
        <v>492.92030159998501</v>
      </c>
      <c r="CC6" s="1338">
        <v>236.32324575000723</v>
      </c>
      <c r="CD6" s="1338">
        <f t="shared" si="12"/>
        <v>768.89569562998133</v>
      </c>
      <c r="CE6" s="1338">
        <v>684.25758361001033</v>
      </c>
      <c r="CF6" s="1338">
        <v>1241.5201602360157</v>
      </c>
      <c r="CG6" s="1338"/>
      <c r="CH6" s="1338">
        <v>374.24642189000082</v>
      </c>
      <c r="CI6" s="1338">
        <v>318.17603954000305</v>
      </c>
      <c r="CJ6" s="1338">
        <v>-1320.929405709996</v>
      </c>
      <c r="CK6" s="1338">
        <f t="shared" si="13"/>
        <v>-628.50694427999213</v>
      </c>
      <c r="CL6" s="1338">
        <v>1151.8189042099993</v>
      </c>
      <c r="CM6" s="1338">
        <v>-207.51701326000691</v>
      </c>
      <c r="CN6" s="1338">
        <v>-248.06419579999988</v>
      </c>
      <c r="CO6" s="1338">
        <f t="shared" si="14"/>
        <v>696.23769514999253</v>
      </c>
      <c r="CP6" s="1338">
        <v>1278.7344200799948</v>
      </c>
      <c r="CQ6" s="1338">
        <v>-82.262323599994176</v>
      </c>
      <c r="CR6" s="1338">
        <v>732.0956307999827</v>
      </c>
      <c r="CS6" s="1338">
        <f t="shared" si="15"/>
        <v>1928.5677272799833</v>
      </c>
      <c r="CT6" s="1338">
        <v>-2803.7726351000042</v>
      </c>
      <c r="CU6" s="1338">
        <v>-378.03434599999713</v>
      </c>
      <c r="CV6" s="1396">
        <v>1069.8727130100317</v>
      </c>
      <c r="CW6" s="1338">
        <f t="shared" si="16"/>
        <v>-2111.9342680899699</v>
      </c>
      <c r="CX6" s="1340">
        <v>896.05025210996905</v>
      </c>
      <c r="CY6" s="1340">
        <v>440.40837198000213</v>
      </c>
      <c r="CZ6" s="1340">
        <v>104.90778216998372</v>
      </c>
      <c r="DA6" s="1340">
        <v>1441.3664062599548</v>
      </c>
      <c r="DB6" s="1341">
        <v>-1641.9752233100292</v>
      </c>
      <c r="DC6" s="1341">
        <v>1255.6936739400346</v>
      </c>
      <c r="DD6" s="1341">
        <v>436.75183576996812</v>
      </c>
      <c r="DE6" s="1340">
        <v>50.47028639997356</v>
      </c>
      <c r="DF6" s="1341">
        <v>3616.7970213799708</v>
      </c>
      <c r="DG6" s="1341">
        <v>-3154.6650758400283</v>
      </c>
      <c r="DH6" s="1341">
        <v>2478.2562637500346</v>
      </c>
      <c r="DI6" s="1340">
        <v>2940.3882092899767</v>
      </c>
      <c r="DJ6" s="1341">
        <v>-2963.2942892200062</v>
      </c>
      <c r="DK6" s="1341">
        <v>1831.5606365200485</v>
      </c>
      <c r="DL6" s="1341">
        <v>2297.6925077499932</v>
      </c>
      <c r="DM6" s="1341">
        <v>1165.9588550500357</v>
      </c>
      <c r="DN6" s="1341">
        <v>-4122.2275251400242</v>
      </c>
      <c r="DO6" s="1341">
        <v>1153.4241846799973</v>
      </c>
      <c r="DP6" s="1341">
        <v>-360.77861402003128</v>
      </c>
      <c r="DQ6" s="1341">
        <v>-3329.5819544800584</v>
      </c>
      <c r="DR6" s="1341">
        <v>-7571.8825995899124</v>
      </c>
      <c r="DS6" s="1341">
        <v>1134.612195679998</v>
      </c>
      <c r="DT6" s="1341">
        <v>1750.4756036398924</v>
      </c>
      <c r="DU6" s="1341">
        <v>-4686.7948002700223</v>
      </c>
      <c r="DV6" s="1341">
        <v>2964.0754841800817</v>
      </c>
      <c r="DW6" s="1341">
        <v>-1373.9279164700017</v>
      </c>
      <c r="DX6" s="1341">
        <v>-914.91963913998177</v>
      </c>
      <c r="DY6" s="1341">
        <v>675.22792857009824</v>
      </c>
      <c r="DZ6" s="1341">
        <v>2321.8572040499544</v>
      </c>
      <c r="EA6" s="1341">
        <v>1302.6456165200429</v>
      </c>
      <c r="EB6" s="1341">
        <v>-2721.2040484000013</v>
      </c>
      <c r="EC6" s="1341">
        <v>903.29877216999603</v>
      </c>
      <c r="ED6" s="1341">
        <v>-6437.8520540099862</v>
      </c>
      <c r="EE6" s="1397">
        <v>2486.2306435100036</v>
      </c>
      <c r="EF6" s="1341">
        <v>-1459.0236956200008</v>
      </c>
      <c r="EG6" s="1341">
        <v>93.850669200003153</v>
      </c>
      <c r="EH6" s="1341">
        <v>1121.0576170900054</v>
      </c>
      <c r="EI6" s="1341">
        <v>2121.4846530299988</v>
      </c>
      <c r="EJ6" s="1341">
        <v>-3502.7184161700011</v>
      </c>
      <c r="EK6" s="1341">
        <v>444.45317533000372</v>
      </c>
      <c r="EL6" s="1341">
        <v>-936.78058780999856</v>
      </c>
      <c r="EM6" s="1341">
        <v>1513.2567097900135</v>
      </c>
      <c r="EN6" s="1341">
        <v>-1035.4302458500144</v>
      </c>
      <c r="EO6" s="1341">
        <v>928.61055234001299</v>
      </c>
      <c r="EP6" s="1341">
        <v>1406.4370162800119</v>
      </c>
      <c r="EQ6" s="1341">
        <v>2292.6935441499959</v>
      </c>
      <c r="ER6" s="1341">
        <v>1030.9975259999735</v>
      </c>
      <c r="ES6" s="1341">
        <v>487.02764794000683</v>
      </c>
      <c r="ET6" s="1341">
        <v>3810.7187180899764</v>
      </c>
      <c r="EU6" s="1398">
        <v>5401.4327636499956</v>
      </c>
      <c r="EV6" s="1397">
        <v>2498.697710400043</v>
      </c>
      <c r="EW6" s="1341">
        <v>1428.2474081699997</v>
      </c>
      <c r="EX6" s="1341">
        <v>-14940.164913640045</v>
      </c>
      <c r="EY6" s="1341">
        <v>-11013.219795070001</v>
      </c>
      <c r="EZ6" s="1341">
        <v>2304.4679107000334</v>
      </c>
      <c r="FA6" s="1341">
        <v>3985.6306444900047</v>
      </c>
      <c r="FB6" s="1341">
        <v>1869.4040212199791</v>
      </c>
      <c r="FC6" s="1341">
        <v>7359.5025764100174</v>
      </c>
      <c r="FD6" s="1341">
        <v>2690.0603035700087</v>
      </c>
      <c r="FE6" s="1341">
        <v>885.34740461005833</v>
      </c>
      <c r="FF6" s="1341">
        <v>4238.81359213003</v>
      </c>
      <c r="FG6" s="1341">
        <v>7814.2213003100969</v>
      </c>
      <c r="FH6" s="1341">
        <v>1327.0399378000368</v>
      </c>
      <c r="FI6" s="1341">
        <v>2367.5161957400182</v>
      </c>
      <c r="FJ6" s="1341">
        <v>-2652.3332226900388</v>
      </c>
      <c r="FK6" s="1341">
        <v>1042.222910850016</v>
      </c>
      <c r="FL6" s="1398">
        <v>2787.7269925001265</v>
      </c>
      <c r="FM6" s="1397">
        <v>31.251183230014519</v>
      </c>
      <c r="FN6" s="1341">
        <v>-3145.6204804099912</v>
      </c>
      <c r="FO6" s="1341">
        <v>7096.4937852299881</v>
      </c>
      <c r="FP6" s="1399">
        <v>3982.1244880500121</v>
      </c>
      <c r="FQ6" s="1399">
        <v>1235.0077035742011</v>
      </c>
      <c r="FR6" s="1399">
        <v>6180.3909710299904</v>
      </c>
      <c r="FS6" s="1399">
        <v>4174.321586159971</v>
      </c>
      <c r="FT6" s="1399">
        <v>11589.720260764163</v>
      </c>
      <c r="FU6" s="1399">
        <v>2469.696650689978</v>
      </c>
      <c r="FV6" s="1399">
        <v>3534.933630206026</v>
      </c>
      <c r="FW6" s="1399">
        <v>1464.1312899399736</v>
      </c>
      <c r="FX6" s="1399">
        <v>7468.7615708359781</v>
      </c>
      <c r="FY6" s="1399">
        <v>2959.2664560599624</v>
      </c>
      <c r="FZ6" s="1399">
        <v>4625.3351874499904</v>
      </c>
      <c r="GA6" s="1399">
        <v>293.11122861006112</v>
      </c>
      <c r="GB6" s="1399">
        <v>7877.7128721200143</v>
      </c>
      <c r="GC6" s="1400">
        <v>30918.31819177017</v>
      </c>
      <c r="GD6" s="1401">
        <v>-883.89305258002878</v>
      </c>
      <c r="GE6" s="1399">
        <v>1605.9395065400004</v>
      </c>
      <c r="GF6" s="1399">
        <v>2949.9468700900225</v>
      </c>
      <c r="GG6" s="1399">
        <f>GD6+GE6+GF6</f>
        <v>3671.993324049994</v>
      </c>
      <c r="GH6" s="1399">
        <v>-14015.593093639909</v>
      </c>
      <c r="GI6" s="1399">
        <v>3325.5278853799996</v>
      </c>
      <c r="GJ6" s="1399">
        <v>1334.3179075599544</v>
      </c>
      <c r="GK6" s="1399">
        <f>GH6+GI6+GJ6</f>
        <v>-9355.7473006999553</v>
      </c>
      <c r="GL6" s="1399">
        <v>4083.6244553099673</v>
      </c>
      <c r="GM6" s="1399">
        <v>3752.5696059200018</v>
      </c>
      <c r="GN6" s="1399">
        <v>6530.2631137300468</v>
      </c>
      <c r="GO6" s="1399">
        <f t="shared" si="18"/>
        <v>14366.457174960016</v>
      </c>
      <c r="GP6" s="1399">
        <v>1408.4132974999211</v>
      </c>
      <c r="GQ6" s="1399">
        <v>5166.5525527999607</v>
      </c>
      <c r="GR6" s="1399">
        <v>-7278.2722373300658</v>
      </c>
      <c r="GS6" s="1399">
        <f t="shared" si="19"/>
        <v>-703.30638703018394</v>
      </c>
      <c r="GT6" s="1400">
        <f t="shared" si="20"/>
        <v>7979.3968112798711</v>
      </c>
      <c r="GU6" s="1401">
        <v>7898.0874191999937</v>
      </c>
      <c r="GV6" s="1399">
        <v>1905.4840326800197</v>
      </c>
      <c r="GW6" s="1399">
        <v>2669.8613081699841</v>
      </c>
      <c r="GX6" s="1399">
        <f t="shared" si="21"/>
        <v>12473.432760049998</v>
      </c>
      <c r="GY6" s="1399">
        <v>3304.1883323199968</v>
      </c>
      <c r="GZ6" s="1399">
        <v>3760.8279376099827</v>
      </c>
      <c r="HA6" s="1399">
        <v>1588.4723329499691</v>
      </c>
      <c r="HB6" s="1399">
        <f t="shared" si="22"/>
        <v>8653.4886028799483</v>
      </c>
      <c r="HC6" s="1399">
        <v>4983.566697979998</v>
      </c>
      <c r="HD6" s="1399">
        <v>10079.959861399999</v>
      </c>
      <c r="HE6" s="1399">
        <v>-2555.8011490800081</v>
      </c>
      <c r="HF6" s="1399">
        <f t="shared" si="23"/>
        <v>12507.725410299987</v>
      </c>
      <c r="HG6" s="1399">
        <v>12220.323803360008</v>
      </c>
      <c r="HH6" s="1399">
        <v>12546.715059720005</v>
      </c>
      <c r="HI6" s="1399">
        <v>-11161.619679789999</v>
      </c>
      <c r="HJ6" s="1399">
        <f t="shared" si="24"/>
        <v>13605.419183290016</v>
      </c>
      <c r="HK6" s="1400">
        <v>47240.065956519946</v>
      </c>
      <c r="HL6" s="1401">
        <v>7572.207927499966</v>
      </c>
      <c r="HM6" s="1399">
        <v>6089.4469953200369</v>
      </c>
      <c r="HN6" s="1399">
        <v>-1835.3134167000262</v>
      </c>
      <c r="HO6" s="1399">
        <f t="shared" si="25"/>
        <v>11826.341506119976</v>
      </c>
      <c r="HP6" s="1399">
        <v>1572.257571459982</v>
      </c>
      <c r="HQ6" s="1399">
        <v>-1283.4392658766458</v>
      </c>
      <c r="HR6" s="1399">
        <v>-7324.9417362433278</v>
      </c>
      <c r="HS6" s="1399">
        <f t="shared" si="26"/>
        <v>-7036.1234306599918</v>
      </c>
      <c r="HT6" s="1399">
        <v>5283.4271158400052</v>
      </c>
      <c r="HU6" s="1399">
        <v>1928.306616410016</v>
      </c>
      <c r="HV6" s="1399">
        <v>-26694.8706866586</v>
      </c>
      <c r="HW6" s="1399">
        <f t="shared" si="27"/>
        <v>-19483.136954408579</v>
      </c>
      <c r="HX6" s="1399">
        <v>70.297925273192575</v>
      </c>
      <c r="HY6" s="1399">
        <v>2021.8622399399951</v>
      </c>
      <c r="HZ6" s="1399">
        <v>-6166.617176729992</v>
      </c>
      <c r="IA6" s="1399">
        <f t="shared" si="28"/>
        <v>-4074.4570115168044</v>
      </c>
      <c r="IB6" s="1400">
        <f t="shared" si="29"/>
        <v>-18767.375890465402</v>
      </c>
      <c r="IC6" s="1401">
        <v>2593.2003421499803</v>
      </c>
      <c r="ID6" s="1399">
        <v>4162.0189708700209</v>
      </c>
      <c r="IE6" s="1399">
        <v>-5774.7660954900039</v>
      </c>
      <c r="IF6" s="1399">
        <v>980.45321752999735</v>
      </c>
      <c r="IG6" s="1399">
        <v>2379.2429437100209</v>
      </c>
      <c r="IH6" s="1399">
        <v>-335.26151749999451</v>
      </c>
      <c r="II6" s="1399">
        <v>-6171.2637057099937</v>
      </c>
      <c r="IJ6" s="1399">
        <v>-4127.2822794999674</v>
      </c>
      <c r="IK6" s="1399">
        <v>270.0643266759671</v>
      </c>
      <c r="IL6" s="1399">
        <v>8304.7957665950071</v>
      </c>
      <c r="IM6" s="1399">
        <v>695.99243924198902</v>
      </c>
      <c r="IN6" s="1399">
        <v>9270.8525325129631</v>
      </c>
      <c r="IO6" s="1399">
        <v>1950.2755917470108</v>
      </c>
      <c r="IP6" s="1399">
        <v>1116.5126840399946</v>
      </c>
      <c r="IQ6" s="1399">
        <v>-15848.18</v>
      </c>
      <c r="IR6" s="1399">
        <v>-12781.39</v>
      </c>
      <c r="IS6" s="1399">
        <f>IF6+IJ6+IN6+IR6</f>
        <v>-6657.3665294570064</v>
      </c>
      <c r="IT6" s="1402">
        <f>IT7+IT8</f>
        <v>3680.1259361137209</v>
      </c>
      <c r="IU6" s="2642">
        <f t="shared" ref="IU6:JH6" si="35">IU7+IU8</f>
        <v>5520.647030373736</v>
      </c>
      <c r="IV6" s="1399">
        <f t="shared" si="35"/>
        <v>-10632.222988609723</v>
      </c>
      <c r="IW6" s="1399">
        <f>IT6+IU6+IV6</f>
        <v>-1431.4500221222661</v>
      </c>
      <c r="IX6" s="1399">
        <f t="shared" si="35"/>
        <v>-468.42006783721826</v>
      </c>
      <c r="IY6" s="2642">
        <v>4119.8100000000004</v>
      </c>
      <c r="IZ6" s="2642">
        <f t="shared" si="35"/>
        <v>15.554610222181964</v>
      </c>
      <c r="JA6" s="1399">
        <f>IX6+IY6+IZ6</f>
        <v>3666.9445423849643</v>
      </c>
      <c r="JB6" s="2642">
        <f t="shared" si="35"/>
        <v>10614.056953721261</v>
      </c>
      <c r="JC6" s="2642">
        <f t="shared" si="35"/>
        <v>1417.0227328587371</v>
      </c>
      <c r="JD6" s="1399">
        <f>JD7+JD8</f>
        <v>-8758.5436445425476</v>
      </c>
      <c r="JE6" s="1399">
        <f>JB6+JC6+JD6</f>
        <v>3272.5360420374509</v>
      </c>
      <c r="JF6" s="2642">
        <f t="shared" si="35"/>
        <v>2490.32980729473</v>
      </c>
      <c r="JG6" s="1399">
        <f t="shared" si="35"/>
        <v>-7701.1161893233275</v>
      </c>
      <c r="JH6" s="2642">
        <f t="shared" si="35"/>
        <v>20146.359664709846</v>
      </c>
      <c r="JI6" s="1399">
        <f>JF6+JG6+JH6</f>
        <v>14935.573282681249</v>
      </c>
      <c r="JJ6" s="1400">
        <f t="shared" si="17"/>
        <v>20443.6038449814</v>
      </c>
      <c r="JK6" s="1401">
        <v>-5475.1460377422272</v>
      </c>
      <c r="JL6" s="1399">
        <v>12713.752315289968</v>
      </c>
      <c r="JM6" s="1399">
        <v>-9705.61921786944</v>
      </c>
      <c r="JN6" s="1400">
        <v>-2467.0129403216988</v>
      </c>
      <c r="JO6" s="921"/>
      <c r="JP6" s="1542"/>
      <c r="JQ6" s="1542"/>
      <c r="JR6" s="1542"/>
      <c r="JS6" s="1542"/>
      <c r="JT6" s="1542"/>
      <c r="JU6" s="1542"/>
      <c r="JV6" s="1542"/>
      <c r="JW6" s="1542"/>
      <c r="JX6" s="1542"/>
      <c r="JY6" s="1542"/>
      <c r="JZ6" s="1542"/>
      <c r="KA6" s="1542"/>
      <c r="KB6" s="1542"/>
      <c r="KC6" s="1542"/>
    </row>
    <row r="7" spans="1:289" ht="35.15" customHeight="1">
      <c r="A7" s="1403" t="s">
        <v>891</v>
      </c>
      <c r="B7" s="1391">
        <v>-338.98086147999987</v>
      </c>
      <c r="C7" s="1391">
        <v>-46.79</v>
      </c>
      <c r="D7" s="1391">
        <v>-9.9</v>
      </c>
      <c r="E7" s="1391">
        <v>149.02979999999999</v>
      </c>
      <c r="F7" s="1391">
        <v>-176.3272</v>
      </c>
      <c r="G7" s="1391">
        <v>-179.346</v>
      </c>
      <c r="H7" s="1391">
        <v>56.509799999999998</v>
      </c>
      <c r="I7" s="1391">
        <v>-27.0776</v>
      </c>
      <c r="J7" s="1391">
        <v>107.1309</v>
      </c>
      <c r="K7" s="1391" t="s">
        <v>330</v>
      </c>
      <c r="L7" s="1391">
        <v>-256.56450000000001</v>
      </c>
      <c r="M7" s="1391">
        <v>148.23910000000001</v>
      </c>
      <c r="N7" s="1391">
        <v>83.663399999999996</v>
      </c>
      <c r="O7" s="1391">
        <v>5.9253999999999998</v>
      </c>
      <c r="P7" s="1391">
        <v>38.9754</v>
      </c>
      <c r="Q7" s="1391">
        <v>-200.46199999999999</v>
      </c>
      <c r="R7" s="1392">
        <v>-51.049100000000003</v>
      </c>
      <c r="S7" s="1344">
        <v>-182.61070000000001</v>
      </c>
      <c r="T7" s="1344">
        <v>-200.46340000000001</v>
      </c>
      <c r="U7" s="1394">
        <v>-470.47539999999998</v>
      </c>
      <c r="V7" s="1394"/>
      <c r="W7" s="1344">
        <v>602.94770000000005</v>
      </c>
      <c r="X7" s="1344">
        <v>286.63810000000001</v>
      </c>
      <c r="Y7" s="1344">
        <v>-50.462800000000001</v>
      </c>
      <c r="Z7" s="1344">
        <v>-861.0924</v>
      </c>
      <c r="AA7" s="1344">
        <v>402.52519999999998</v>
      </c>
      <c r="AB7" s="1395">
        <v>-67.371600000000001</v>
      </c>
      <c r="AC7" s="1338">
        <v>236.68090000000001</v>
      </c>
      <c r="AD7" s="1338">
        <v>597.57460000000003</v>
      </c>
      <c r="AE7" s="1338">
        <v>513.27909999999997</v>
      </c>
      <c r="AF7" s="1338">
        <v>-328.58019999999999</v>
      </c>
      <c r="AG7" s="1338">
        <v>661.19979999999998</v>
      </c>
      <c r="AH7" s="1338"/>
      <c r="AI7" s="1338">
        <v>491.19111900001042</v>
      </c>
      <c r="AJ7" s="1338">
        <v>-156.15193999999994</v>
      </c>
      <c r="AK7" s="1338">
        <v>-357.84602500002177</v>
      </c>
      <c r="AL7" s="1338">
        <f t="shared" si="0"/>
        <v>-22.806846000011319</v>
      </c>
      <c r="AM7" s="2813"/>
      <c r="AN7" s="1338"/>
      <c r="AO7" s="2814"/>
      <c r="AP7" s="1338">
        <v>1256.964525000024</v>
      </c>
      <c r="AQ7" s="1338">
        <v>187.95783400000539</v>
      </c>
      <c r="AR7" s="1338">
        <v>689.00086997998972</v>
      </c>
      <c r="AS7" s="1338">
        <f t="shared" si="1"/>
        <v>2111.1163829800075</v>
      </c>
      <c r="AT7" s="1338">
        <v>452.47793665001632</v>
      </c>
      <c r="AU7" s="1338">
        <v>-709.88164400002552</v>
      </c>
      <c r="AV7" s="1338">
        <v>549.9566530000111</v>
      </c>
      <c r="AW7" s="1338">
        <f t="shared" si="2"/>
        <v>2403.6693286300097</v>
      </c>
      <c r="AX7" s="1338">
        <v>-1118.7762250000033</v>
      </c>
      <c r="AY7" s="1338">
        <v>1130.7442510000076</v>
      </c>
      <c r="AZ7" s="1338">
        <v>-218.85130899999385</v>
      </c>
      <c r="BA7" s="1338">
        <f t="shared" si="3"/>
        <v>2196.78604563002</v>
      </c>
      <c r="BB7" s="1338"/>
      <c r="BC7" s="1338">
        <v>411.67210331000013</v>
      </c>
      <c r="BD7" s="1338">
        <v>215.82099474</v>
      </c>
      <c r="BE7" s="1338">
        <v>-325.01231182999891</v>
      </c>
      <c r="BF7" s="1338">
        <f t="shared" si="4"/>
        <v>302.48078622000122</v>
      </c>
      <c r="BG7" s="1338">
        <v>522.60153618999891</v>
      </c>
      <c r="BH7" s="1338">
        <v>341.81639820000248</v>
      </c>
      <c r="BI7" s="1338">
        <v>-655.40621223000096</v>
      </c>
      <c r="BJ7" s="1338">
        <f t="shared" si="5"/>
        <v>209.01172216000043</v>
      </c>
      <c r="BK7" s="1338">
        <f t="shared" si="6"/>
        <v>511.49250838000182</v>
      </c>
      <c r="BL7" s="1338">
        <v>523.89516895000145</v>
      </c>
      <c r="BM7" s="1338">
        <v>-739.80583240999465</v>
      </c>
      <c r="BN7" s="1338">
        <v>653.5523065599981</v>
      </c>
      <c r="BO7" s="1338">
        <f t="shared" si="7"/>
        <v>437.6416431000049</v>
      </c>
      <c r="BP7" s="1338">
        <f t="shared" si="8"/>
        <v>949.13415148000672</v>
      </c>
      <c r="BQ7" s="1338">
        <v>1281.8138530500041</v>
      </c>
      <c r="BR7" s="1338">
        <v>-477.65851604999182</v>
      </c>
      <c r="BS7" s="1338">
        <v>-586.94070228999203</v>
      </c>
      <c r="BT7" s="1338">
        <f t="shared" si="9"/>
        <v>217.21463471002028</v>
      </c>
      <c r="BU7" s="1338">
        <f t="shared" si="10"/>
        <v>1166.3487861900267</v>
      </c>
      <c r="BV7" s="1338"/>
      <c r="BW7" s="1338">
        <v>1361.8218387599768</v>
      </c>
      <c r="BX7" s="1338">
        <v>1087.2909241300104</v>
      </c>
      <c r="BY7" s="1338">
        <v>272.30015160998795</v>
      </c>
      <c r="BZ7" s="1338">
        <f t="shared" si="11"/>
        <v>2721.4129144999752</v>
      </c>
      <c r="CA7" s="1338">
        <v>118.4595648199888</v>
      </c>
      <c r="CB7" s="1338">
        <v>670.59430897998618</v>
      </c>
      <c r="CC7" s="1338">
        <v>-159.49610280999354</v>
      </c>
      <c r="CD7" s="1338">
        <f t="shared" si="12"/>
        <v>629.55777098998146</v>
      </c>
      <c r="CE7" s="1338">
        <v>-630.56021606998797</v>
      </c>
      <c r="CF7" s="1338">
        <v>-768.96570394398179</v>
      </c>
      <c r="CG7" s="1338"/>
      <c r="CH7" s="1338">
        <v>423.21640761000009</v>
      </c>
      <c r="CI7" s="1338">
        <v>312.05122631000262</v>
      </c>
      <c r="CJ7" s="1338">
        <v>-2363.6839961699966</v>
      </c>
      <c r="CK7" s="1338">
        <f t="shared" si="13"/>
        <v>-1628.4163622499939</v>
      </c>
      <c r="CL7" s="1338">
        <v>1265.6034934999998</v>
      </c>
      <c r="CM7" s="1338">
        <v>677.76392324999347</v>
      </c>
      <c r="CN7" s="1338">
        <v>84.812832740002307</v>
      </c>
      <c r="CO7" s="1338">
        <f t="shared" si="14"/>
        <v>2028.1802494899955</v>
      </c>
      <c r="CP7" s="1338">
        <v>1246.1018907599944</v>
      </c>
      <c r="CQ7" s="1338">
        <v>-983.51478384999564</v>
      </c>
      <c r="CR7" s="1338">
        <v>1197.944825299983</v>
      </c>
      <c r="CS7" s="1338">
        <f t="shared" si="15"/>
        <v>1460.5319322099817</v>
      </c>
      <c r="CT7" s="1338">
        <v>-3168.9562896500051</v>
      </c>
      <c r="CU7" s="1338">
        <v>308.28663807000407</v>
      </c>
      <c r="CV7" s="1396">
        <v>531.40668751003034</v>
      </c>
      <c r="CW7" s="1338">
        <f t="shared" si="16"/>
        <v>-2329.2629640699711</v>
      </c>
      <c r="CX7" s="1340">
        <v>1375.7126348499694</v>
      </c>
      <c r="CY7" s="1340">
        <v>481.60565872000439</v>
      </c>
      <c r="CZ7" s="1340">
        <v>-428.74935006001778</v>
      </c>
      <c r="DA7" s="1340">
        <v>1428.5689435099559</v>
      </c>
      <c r="DB7" s="1341">
        <v>-1299.5555170300277</v>
      </c>
      <c r="DC7" s="1341">
        <v>1618.7726912900321</v>
      </c>
      <c r="DD7" s="1341">
        <v>-431.25699912003057</v>
      </c>
      <c r="DE7" s="1340">
        <v>-112.03982486002613</v>
      </c>
      <c r="DF7" s="1341">
        <v>653.73731303996965</v>
      </c>
      <c r="DG7" s="1341">
        <v>748.93216111997287</v>
      </c>
      <c r="DH7" s="1341">
        <v>242.21933627003432</v>
      </c>
      <c r="DI7" s="1340">
        <v>1644.8888104299767</v>
      </c>
      <c r="DJ7" s="1341">
        <v>-2378.9581436000076</v>
      </c>
      <c r="DK7" s="1341">
        <v>184.70080588004924</v>
      </c>
      <c r="DL7" s="1341">
        <v>1676.5219765199927</v>
      </c>
      <c r="DM7" s="1341">
        <v>-517.73536119996572</v>
      </c>
      <c r="DN7" s="1341">
        <v>192.17958755997603</v>
      </c>
      <c r="DO7" s="1341">
        <v>120.70155633999704</v>
      </c>
      <c r="DP7" s="1341">
        <v>-235.926889370032</v>
      </c>
      <c r="DQ7" s="1341">
        <v>76.954254529941068</v>
      </c>
      <c r="DR7" s="1341">
        <v>-7738.6668955499117</v>
      </c>
      <c r="DS7" s="1341">
        <v>580.8961686699987</v>
      </c>
      <c r="DT7" s="1341">
        <v>1312.3386163498899</v>
      </c>
      <c r="DU7" s="1341">
        <v>-5845.4321105300232</v>
      </c>
      <c r="DV7" s="1341">
        <v>1485.7451013700831</v>
      </c>
      <c r="DW7" s="1341">
        <v>929.21450520999804</v>
      </c>
      <c r="DX7" s="1341">
        <v>-909.78844553998101</v>
      </c>
      <c r="DY7" s="1341">
        <v>1505.1711610401003</v>
      </c>
      <c r="DZ7" s="1341">
        <v>2199.749149849953</v>
      </c>
      <c r="EA7" s="1341">
        <v>789.28187572004492</v>
      </c>
      <c r="EB7" s="1341">
        <v>-2289.3817706200002</v>
      </c>
      <c r="EC7" s="1341">
        <v>699.64925494999807</v>
      </c>
      <c r="ED7" s="1341">
        <v>-3563.6574400099844</v>
      </c>
      <c r="EE7" s="1397">
        <v>1974.72414106</v>
      </c>
      <c r="EF7" s="1341">
        <v>-675.69537224000101</v>
      </c>
      <c r="EG7" s="1341">
        <v>-848.20869067999536</v>
      </c>
      <c r="EH7" s="1341">
        <v>450.8200781400036</v>
      </c>
      <c r="EI7" s="1341">
        <v>1748.2987795899976</v>
      </c>
      <c r="EJ7" s="1341">
        <v>-3720.4322410500013</v>
      </c>
      <c r="EK7" s="1341">
        <v>455.25215109000823</v>
      </c>
      <c r="EL7" s="1341">
        <v>-1516.8813103699954</v>
      </c>
      <c r="EM7" s="1341">
        <v>2129.1395097900136</v>
      </c>
      <c r="EN7" s="1341">
        <v>-1322.2599156800127</v>
      </c>
      <c r="EO7" s="1341">
        <v>-1259.4939028699873</v>
      </c>
      <c r="EP7" s="1341">
        <v>-452.61430875998644</v>
      </c>
      <c r="EQ7" s="1341">
        <v>1732.2764292699965</v>
      </c>
      <c r="ER7" s="1341">
        <v>2.3057806399716063</v>
      </c>
      <c r="ES7" s="1341">
        <v>668.38275203000455</v>
      </c>
      <c r="ET7" s="1341">
        <v>2402.9649619399729</v>
      </c>
      <c r="EU7" s="1398">
        <v>884.28942094999456</v>
      </c>
      <c r="EV7" s="1397">
        <v>811.86305156004994</v>
      </c>
      <c r="EW7" s="1341">
        <v>32.20654279000312</v>
      </c>
      <c r="EX7" s="1341">
        <v>-14694.169509120051</v>
      </c>
      <c r="EY7" s="1341">
        <v>-13850.099914769999</v>
      </c>
      <c r="EZ7" s="1341">
        <v>2435.8236973600306</v>
      </c>
      <c r="FA7" s="1341">
        <v>3220.1119762400099</v>
      </c>
      <c r="FB7" s="1341">
        <v>1126.1478397399737</v>
      </c>
      <c r="FC7" s="1341">
        <v>5982.0835133400142</v>
      </c>
      <c r="FD7" s="1341">
        <v>2014.8282569400062</v>
      </c>
      <c r="FE7" s="1341">
        <v>-315.73420393993894</v>
      </c>
      <c r="FF7" s="1341">
        <v>3321.7692370100299</v>
      </c>
      <c r="FG7" s="1341">
        <v>5020.8632900100974</v>
      </c>
      <c r="FH7" s="1341">
        <v>1492.8977130800392</v>
      </c>
      <c r="FI7" s="1341">
        <v>1480.2535641500131</v>
      </c>
      <c r="FJ7" s="1341">
        <v>-3600.6713841200403</v>
      </c>
      <c r="FK7" s="1341">
        <v>-627.5201068899878</v>
      </c>
      <c r="FL7" s="1398">
        <v>-5889.6732183098757</v>
      </c>
      <c r="FM7" s="1397">
        <v>291.58268323001454</v>
      </c>
      <c r="FN7" s="1341">
        <v>-2483.7324351099951</v>
      </c>
      <c r="FO7" s="1341">
        <v>6603.0635541399888</v>
      </c>
      <c r="FP7" s="1399">
        <v>4410.9138022600073</v>
      </c>
      <c r="FQ7" s="1399">
        <v>-30.404739200005302</v>
      </c>
      <c r="FR7" s="1399">
        <v>5204.2627710299903</v>
      </c>
      <c r="FS7" s="1399">
        <v>3660.6144419299699</v>
      </c>
      <c r="FT7" s="1399">
        <v>8834.4724737599554</v>
      </c>
      <c r="FU7" s="1399">
        <v>2737.8533671099881</v>
      </c>
      <c r="FV7" s="1399">
        <v>903.8972382860261</v>
      </c>
      <c r="FW7" s="1399">
        <v>4513.7789388499632</v>
      </c>
      <c r="FX7" s="1399">
        <v>8155.5295442459774</v>
      </c>
      <c r="FY7" s="1399">
        <v>-389.66245401003584</v>
      </c>
      <c r="FZ7" s="1399">
        <v>2205.41052110999</v>
      </c>
      <c r="GA7" s="1399">
        <v>45.718946610063313</v>
      </c>
      <c r="GB7" s="1399">
        <v>1861.4670137100175</v>
      </c>
      <c r="GC7" s="1400">
        <v>23262.38283397596</v>
      </c>
      <c r="GD7" s="1401">
        <v>-804.20635199002925</v>
      </c>
      <c r="GE7" s="1399">
        <v>1231.1444913000091</v>
      </c>
      <c r="GF7" s="1399">
        <v>344.51660446000847</v>
      </c>
      <c r="GG7" s="1399">
        <f t="shared" ref="GG7:GG18" si="36">GD7+GE7+GF7</f>
        <v>771.45474376998834</v>
      </c>
      <c r="GH7" s="1399">
        <v>-15964.7304214299</v>
      </c>
      <c r="GI7" s="1399">
        <v>1303.0833267299902</v>
      </c>
      <c r="GJ7" s="1399">
        <v>1499.8794344599701</v>
      </c>
      <c r="GK7" s="1399">
        <f t="shared" ref="GK7:GK18" si="37">GH7+GI7+GJ7</f>
        <v>-13161.767660239941</v>
      </c>
      <c r="GL7" s="1399">
        <v>4796.4518714099704</v>
      </c>
      <c r="GM7" s="1399">
        <v>1991.1054550099968</v>
      </c>
      <c r="GN7" s="1399">
        <v>5051.0498834700402</v>
      </c>
      <c r="GO7" s="1399">
        <f t="shared" si="18"/>
        <v>11838.607209890008</v>
      </c>
      <c r="GP7" s="1399">
        <v>2629.5768704799302</v>
      </c>
      <c r="GQ7" s="1399">
        <v>3986.9479523999598</v>
      </c>
      <c r="GR7" s="1399">
        <v>-8406.3955988199214</v>
      </c>
      <c r="GS7" s="1399">
        <f t="shared" si="19"/>
        <v>-1789.8707759400313</v>
      </c>
      <c r="GT7" s="1400">
        <f t="shared" si="20"/>
        <v>-2341.5764825199767</v>
      </c>
      <c r="GU7" s="1401">
        <v>6866.2355984199994</v>
      </c>
      <c r="GV7" s="1399">
        <v>-295.67384413000201</v>
      </c>
      <c r="GW7" s="1399">
        <v>3536.5843849900002</v>
      </c>
      <c r="GX7" s="1399">
        <f t="shared" si="21"/>
        <v>10107.146139279997</v>
      </c>
      <c r="GY7" s="1399">
        <v>3688.6507301200104</v>
      </c>
      <c r="GZ7" s="1399">
        <v>5720.8038489599794</v>
      </c>
      <c r="HA7" s="1399">
        <v>2531.6756198899698</v>
      </c>
      <c r="HB7" s="1399">
        <f t="shared" si="22"/>
        <v>11941.130198969959</v>
      </c>
      <c r="HC7" s="1399">
        <v>2841.86995716</v>
      </c>
      <c r="HD7" s="1399">
        <v>9353.7038071499901</v>
      </c>
      <c r="HE7" s="1399">
        <v>-1212.9027567100002</v>
      </c>
      <c r="HF7" s="1399">
        <f t="shared" si="23"/>
        <v>10982.671007599989</v>
      </c>
      <c r="HG7" s="1399">
        <v>11681.109020020001</v>
      </c>
      <c r="HH7" s="1399">
        <v>12603.297779869999</v>
      </c>
      <c r="HI7" s="1399">
        <v>-12794.734230890001</v>
      </c>
      <c r="HJ7" s="1399">
        <f t="shared" si="24"/>
        <v>11489.672568999998</v>
      </c>
      <c r="HK7" s="1400">
        <v>44520.619914849944</v>
      </c>
      <c r="HL7" s="1401">
        <v>6111.3428708499832</v>
      </c>
      <c r="HM7" s="1399">
        <v>-1002.2303170099854</v>
      </c>
      <c r="HN7" s="1399">
        <v>-1697.1686368200017</v>
      </c>
      <c r="HO7" s="1399">
        <f t="shared" si="25"/>
        <v>3411.9439170199958</v>
      </c>
      <c r="HP7" s="1399">
        <v>1103.2552498599919</v>
      </c>
      <c r="HQ7" s="1399">
        <v>-862.76037021999309</v>
      </c>
      <c r="HR7" s="1399">
        <v>-4427.3311332200001</v>
      </c>
      <c r="HS7" s="1399">
        <f t="shared" si="26"/>
        <v>-4186.8362535800015</v>
      </c>
      <c r="HT7" s="1399">
        <v>3791.4572320700004</v>
      </c>
      <c r="HU7" s="1399">
        <v>870.30512272999351</v>
      </c>
      <c r="HV7" s="1399">
        <v>-25463.017613549993</v>
      </c>
      <c r="HW7" s="1399">
        <f t="shared" si="27"/>
        <v>-20801.255258749999</v>
      </c>
      <c r="HX7" s="1399">
        <v>-1606.5466569000059</v>
      </c>
      <c r="HY7" s="1399">
        <v>-823.19747545000166</v>
      </c>
      <c r="HZ7" s="1399">
        <v>-7442.6819495899899</v>
      </c>
      <c r="IA7" s="1399">
        <f t="shared" si="28"/>
        <v>-9872.4260819399969</v>
      </c>
      <c r="IB7" s="1400">
        <f t="shared" si="29"/>
        <v>-31448.573677250006</v>
      </c>
      <c r="IC7" s="1401">
        <v>291.62769064999372</v>
      </c>
      <c r="ID7" s="1399">
        <v>-343.25865244000113</v>
      </c>
      <c r="IE7" s="1399">
        <v>-5900.9274744299901</v>
      </c>
      <c r="IF7" s="1399">
        <v>-5952.5584362199979</v>
      </c>
      <c r="IG7" s="1399">
        <v>3818.1834737299969</v>
      </c>
      <c r="IH7" s="1399">
        <v>746.27221705999602</v>
      </c>
      <c r="II7" s="1399">
        <v>-2686.9273503499926</v>
      </c>
      <c r="IJ7" s="1399">
        <v>1877.5283404400002</v>
      </c>
      <c r="IK7" s="1399">
        <v>887.83790399999987</v>
      </c>
      <c r="IL7" s="1399">
        <v>6952.5284331499952</v>
      </c>
      <c r="IM7" s="1399">
        <v>3074.4932625000015</v>
      </c>
      <c r="IN7" s="1399">
        <v>10914.859599649997</v>
      </c>
      <c r="IO7" s="1399">
        <v>1103.1565652299996</v>
      </c>
      <c r="IP7" s="1399">
        <v>185.24888462000294</v>
      </c>
      <c r="IQ7" s="1399">
        <v>-15848.179971590009</v>
      </c>
      <c r="IR7" s="1399">
        <v>-14559.774521740006</v>
      </c>
      <c r="IS7" s="1399">
        <f>IF7+IJ7+IN7+IR7</f>
        <v>-7719.9450178700063</v>
      </c>
      <c r="IT7" s="1401">
        <v>-1621.3073400200101</v>
      </c>
      <c r="IU7" s="1399">
        <v>4550.9053498300154</v>
      </c>
      <c r="IV7" s="1399">
        <v>-4413.8681132200136</v>
      </c>
      <c r="IW7" s="1399">
        <f>IT7+IU7+IV7</f>
        <v>-1484.2701034100082</v>
      </c>
      <c r="IX7" s="1399">
        <v>380.39319448000703</v>
      </c>
      <c r="IY7" s="1399">
        <v>9500.6618200101875</v>
      </c>
      <c r="IZ7" s="1399">
        <v>-3814.091254609817</v>
      </c>
      <c r="JA7" s="1399">
        <f t="shared" ref="JA7:JA15" si="38">IX7+IY7+IZ7</f>
        <v>6066.9637598803783</v>
      </c>
      <c r="JB7" s="1399">
        <v>-3501.7366023200079</v>
      </c>
      <c r="JC7" s="1399">
        <v>6685.3001402300051</v>
      </c>
      <c r="JD7" s="1399">
        <v>-6528.9619939100021</v>
      </c>
      <c r="JE7" s="1399">
        <f t="shared" ref="JE7:JE15" si="39">JB7+JC7+JD7</f>
        <v>-3345.3984560000049</v>
      </c>
      <c r="JF7" s="1399">
        <v>6976.3293584100047</v>
      </c>
      <c r="JG7" s="1399">
        <v>1340.174517020017</v>
      </c>
      <c r="JH7" s="1399">
        <v>9253.0396647098441</v>
      </c>
      <c r="JI7" s="1399">
        <f t="shared" ref="JI7:JI18" si="40">JF7+JG7+JH7</f>
        <v>17569.543540139864</v>
      </c>
      <c r="JJ7" s="1400">
        <f t="shared" si="17"/>
        <v>18806.83874061023</v>
      </c>
      <c r="JK7" s="1401">
        <v>-12139.074936090543</v>
      </c>
      <c r="JL7" s="1399">
        <v>1213.6282152899689</v>
      </c>
      <c r="JM7" s="1399">
        <v>-10355.14181786944</v>
      </c>
      <c r="JN7" s="1400">
        <v>-21280.588538670014</v>
      </c>
      <c r="JO7" s="921"/>
      <c r="JP7" s="1542"/>
      <c r="JQ7" s="1542"/>
      <c r="JR7" s="1542"/>
      <c r="JS7" s="1542"/>
      <c r="JT7" s="1542"/>
      <c r="JU7" s="1542"/>
      <c r="JV7" s="1542"/>
      <c r="JW7" s="1542"/>
      <c r="JX7" s="1542"/>
      <c r="JY7" s="1542"/>
      <c r="JZ7" s="1542"/>
      <c r="KA7" s="1542"/>
      <c r="KB7" s="1542"/>
      <c r="KC7" s="1542"/>
    </row>
    <row r="8" spans="1:289" ht="35.15" customHeight="1">
      <c r="A8" s="1403" t="s">
        <v>970</v>
      </c>
      <c r="B8" s="1391">
        <v>-30.901</v>
      </c>
      <c r="C8" s="1391">
        <v>50.04</v>
      </c>
      <c r="D8" s="1391">
        <v>4.2</v>
      </c>
      <c r="E8" s="1391">
        <v>96.174999999999997</v>
      </c>
      <c r="F8" s="1391">
        <v>270.60750000000002</v>
      </c>
      <c r="G8" s="1391">
        <v>413.74090000000001</v>
      </c>
      <c r="H8" s="1391">
        <v>-48.971600000000002</v>
      </c>
      <c r="I8" s="1391">
        <v>203.23570000000001</v>
      </c>
      <c r="J8" s="1391">
        <v>30.2624</v>
      </c>
      <c r="K8" s="1391">
        <v>-23.744299999999999</v>
      </c>
      <c r="L8" s="1391">
        <v>-59.806699999999999</v>
      </c>
      <c r="M8" s="1391">
        <v>23.945699999999999</v>
      </c>
      <c r="N8" s="1391">
        <v>205.39879999999999</v>
      </c>
      <c r="O8" s="1391">
        <v>100.2355</v>
      </c>
      <c r="P8" s="1391">
        <v>286.43979999999999</v>
      </c>
      <c r="Q8" s="1391">
        <v>17.489799999999999</v>
      </c>
      <c r="R8" s="1392">
        <v>7.3250000000000002</v>
      </c>
      <c r="S8" s="1393">
        <v>1155.5510999999999</v>
      </c>
      <c r="T8" s="1344">
        <v>-99.911000000000001</v>
      </c>
      <c r="U8" s="1394">
        <v>-11.3743</v>
      </c>
      <c r="V8" s="1394"/>
      <c r="W8" s="1344">
        <v>-137.27529999999999</v>
      </c>
      <c r="X8" s="1344">
        <v>60.555500000000002</v>
      </c>
      <c r="Y8" s="1344">
        <v>151.1464</v>
      </c>
      <c r="Z8" s="1393">
        <v>88.151799999999994</v>
      </c>
      <c r="AA8" s="1344">
        <v>-178.44900000000001</v>
      </c>
      <c r="AB8" s="1395">
        <v>-67.340900000000005</v>
      </c>
      <c r="AC8" s="1338">
        <v>-51.594099999999997</v>
      </c>
      <c r="AD8" s="1338">
        <v>-212.38829999999999</v>
      </c>
      <c r="AE8" s="1338">
        <v>79.462100000000007</v>
      </c>
      <c r="AF8" s="1338">
        <v>137.18389999999999</v>
      </c>
      <c r="AG8" s="1338">
        <v>-241.8331</v>
      </c>
      <c r="AH8" s="1338"/>
      <c r="AI8" s="1338">
        <v>203.10394999999971</v>
      </c>
      <c r="AJ8" s="1338">
        <v>110.39106000000052</v>
      </c>
      <c r="AK8" s="1338">
        <v>-82.353006999999749</v>
      </c>
      <c r="AL8" s="1338">
        <f t="shared" si="0"/>
        <v>231.1420030000005</v>
      </c>
      <c r="AM8" s="2813"/>
      <c r="AN8" s="1338"/>
      <c r="AO8" s="2814"/>
      <c r="AP8" s="1338">
        <v>-250.40664600000019</v>
      </c>
      <c r="AQ8" s="1338">
        <v>138.98597000000066</v>
      </c>
      <c r="AR8" s="1338">
        <v>-119.03445200000051</v>
      </c>
      <c r="AS8" s="1338">
        <f t="shared" si="1"/>
        <v>0.68687500000046953</v>
      </c>
      <c r="AT8" s="1338">
        <v>-426.20870100000036</v>
      </c>
      <c r="AU8" s="1338">
        <v>-64.374722819999789</v>
      </c>
      <c r="AV8" s="1338">
        <v>-178.86313218000066</v>
      </c>
      <c r="AW8" s="1338">
        <f t="shared" si="2"/>
        <v>-668.75968100000034</v>
      </c>
      <c r="AX8" s="1338">
        <v>203.2690039400002</v>
      </c>
      <c r="AY8" s="1338">
        <v>192.16951101000001</v>
      </c>
      <c r="AZ8" s="1338">
        <v>612.43656157000032</v>
      </c>
      <c r="BA8" s="1338">
        <f t="shared" si="3"/>
        <v>339.11539552000011</v>
      </c>
      <c r="BB8" s="1338"/>
      <c r="BC8" s="1338">
        <v>607.51670947999992</v>
      </c>
      <c r="BD8" s="1338">
        <v>196.46939034999906</v>
      </c>
      <c r="BE8" s="1338">
        <v>29.314805560001172</v>
      </c>
      <c r="BF8" s="1338">
        <f t="shared" si="4"/>
        <v>833.30090539000014</v>
      </c>
      <c r="BG8" s="1338">
        <v>145.78398809000012</v>
      </c>
      <c r="BH8" s="1338">
        <v>-86.586413580001334</v>
      </c>
      <c r="BI8" s="1338">
        <v>5.9723663900010289</v>
      </c>
      <c r="BJ8" s="1338">
        <f t="shared" si="5"/>
        <v>65.169940899999816</v>
      </c>
      <c r="BK8" s="1338">
        <f t="shared" si="6"/>
        <v>898.47084628999994</v>
      </c>
      <c r="BL8" s="1338">
        <v>672.7777761400007</v>
      </c>
      <c r="BM8" s="1338">
        <v>122.81192154999822</v>
      </c>
      <c r="BN8" s="1338">
        <v>205.5338609000016</v>
      </c>
      <c r="BO8" s="1338">
        <f t="shared" si="7"/>
        <v>1001.1235585900006</v>
      </c>
      <c r="BP8" s="1338">
        <f t="shared" si="8"/>
        <v>1899.5944048800004</v>
      </c>
      <c r="BQ8" s="1338">
        <v>-216.64653684000112</v>
      </c>
      <c r="BR8" s="1338">
        <v>349.23090746999907</v>
      </c>
      <c r="BS8" s="1338">
        <v>411.77645659000052</v>
      </c>
      <c r="BT8" s="1338">
        <f t="shared" si="9"/>
        <v>544.36082721999844</v>
      </c>
      <c r="BU8" s="1338">
        <f t="shared" si="10"/>
        <v>2443.9552320999992</v>
      </c>
      <c r="BV8" s="1338"/>
      <c r="BW8" s="1338">
        <v>-7.802206740000285</v>
      </c>
      <c r="BX8" s="1338">
        <v>-171.79994095999839</v>
      </c>
      <c r="BY8" s="1338">
        <v>-200.42544659000077</v>
      </c>
      <c r="BZ8" s="1338">
        <f t="shared" si="11"/>
        <v>-380.02759428999946</v>
      </c>
      <c r="CA8" s="1338">
        <v>-78.80741653999965</v>
      </c>
      <c r="CB8" s="1338">
        <v>-177.67400738000126</v>
      </c>
      <c r="CC8" s="1338">
        <v>395.81934856000078</v>
      </c>
      <c r="CD8" s="1338">
        <f t="shared" si="12"/>
        <v>139.33792463999987</v>
      </c>
      <c r="CE8" s="1338">
        <v>1314.8177996799984</v>
      </c>
      <c r="CF8" s="1338">
        <v>2010.4858641799979</v>
      </c>
      <c r="CG8" s="1338"/>
      <c r="CH8" s="1338">
        <v>-48.9699857199993</v>
      </c>
      <c r="CI8" s="1338">
        <v>6.1248132300004361</v>
      </c>
      <c r="CJ8" s="1338">
        <v>1042.7545904600006</v>
      </c>
      <c r="CK8" s="1338">
        <f t="shared" si="13"/>
        <v>999.90941797000175</v>
      </c>
      <c r="CL8" s="1338">
        <v>-113.7845892900005</v>
      </c>
      <c r="CM8" s="1338">
        <v>-885.2809365100004</v>
      </c>
      <c r="CN8" s="1338">
        <v>-332.87702854000219</v>
      </c>
      <c r="CO8" s="1338">
        <f t="shared" si="14"/>
        <v>-1331.942554340003</v>
      </c>
      <c r="CP8" s="1338">
        <v>32.632529320000671</v>
      </c>
      <c r="CQ8" s="1338">
        <v>901.25246025000138</v>
      </c>
      <c r="CR8" s="1338">
        <v>-465.84919450000024</v>
      </c>
      <c r="CS8" s="1338">
        <f t="shared" si="15"/>
        <v>468.03579507000183</v>
      </c>
      <c r="CT8" s="1338">
        <v>365.18365455000105</v>
      </c>
      <c r="CU8" s="1338">
        <v>-686.32098407000115</v>
      </c>
      <c r="CV8" s="1396">
        <v>538.46602550000136</v>
      </c>
      <c r="CW8" s="1338">
        <f t="shared" si="16"/>
        <v>217.32869598000127</v>
      </c>
      <c r="CX8" s="1340">
        <v>-479.66238274000028</v>
      </c>
      <c r="CY8" s="1340">
        <v>-41.19728674000222</v>
      </c>
      <c r="CZ8" s="1340">
        <v>533.65713223000148</v>
      </c>
      <c r="DA8" s="1340">
        <v>12.797462749999017</v>
      </c>
      <c r="DB8" s="1341">
        <v>-342.41970628000144</v>
      </c>
      <c r="DC8" s="1341">
        <v>-363.07901734999751</v>
      </c>
      <c r="DD8" s="1341">
        <v>868.00883488999864</v>
      </c>
      <c r="DE8" s="1340">
        <v>162.51011125999969</v>
      </c>
      <c r="DF8" s="1341">
        <v>2963.0597083400012</v>
      </c>
      <c r="DG8" s="1341">
        <v>-3903.5972369600013</v>
      </c>
      <c r="DH8" s="1341">
        <v>2236.03692748</v>
      </c>
      <c r="DI8" s="1340">
        <v>1295.4993988600002</v>
      </c>
      <c r="DJ8" s="1341">
        <v>-584.33614561999866</v>
      </c>
      <c r="DK8" s="1341">
        <v>1646.8598306399995</v>
      </c>
      <c r="DL8" s="1341">
        <v>621.17053123000073</v>
      </c>
      <c r="DM8" s="1341">
        <v>1683.6942162500015</v>
      </c>
      <c r="DN8" s="1341">
        <v>-4314.4071127000007</v>
      </c>
      <c r="DO8" s="1341">
        <v>1032.7226283400003</v>
      </c>
      <c r="DP8" s="1341">
        <v>-124.85172464999928</v>
      </c>
      <c r="DQ8" s="1341">
        <v>-3406.5362090099993</v>
      </c>
      <c r="DR8" s="1341">
        <v>166.78429595999978</v>
      </c>
      <c r="DS8" s="1341">
        <v>553.71602700999938</v>
      </c>
      <c r="DT8" s="1341">
        <v>438.13698729000242</v>
      </c>
      <c r="DU8" s="1341">
        <v>1158.6373102600016</v>
      </c>
      <c r="DV8" s="1341">
        <v>1478.3303828099984</v>
      </c>
      <c r="DW8" s="1341">
        <v>-2303.1424216799996</v>
      </c>
      <c r="DX8" s="1341">
        <v>-5.131193600000814</v>
      </c>
      <c r="DY8" s="1341">
        <v>-829.94323247000204</v>
      </c>
      <c r="DZ8" s="1341">
        <v>122.10805420000106</v>
      </c>
      <c r="EA8" s="1341">
        <v>513.36374079999791</v>
      </c>
      <c r="EB8" s="1341">
        <v>-431.82227778000106</v>
      </c>
      <c r="EC8" s="1341">
        <v>203.64951721999793</v>
      </c>
      <c r="ED8" s="1341">
        <v>-2874.1946140000018</v>
      </c>
      <c r="EE8" s="1397">
        <v>511.50650245000327</v>
      </c>
      <c r="EF8" s="1341">
        <v>-783.32832337999992</v>
      </c>
      <c r="EG8" s="1341">
        <v>942.05935987999851</v>
      </c>
      <c r="EH8" s="1341">
        <v>670.23753895000186</v>
      </c>
      <c r="EI8" s="1341">
        <v>373.18587344000116</v>
      </c>
      <c r="EJ8" s="1341">
        <v>217.7138248800002</v>
      </c>
      <c r="EK8" s="1341">
        <v>-10.798975760004483</v>
      </c>
      <c r="EL8" s="1341">
        <v>580.10072255999683</v>
      </c>
      <c r="EM8" s="1341">
        <v>-615.88280000000009</v>
      </c>
      <c r="EN8" s="1341">
        <v>286.82966982999818</v>
      </c>
      <c r="EO8" s="1341">
        <v>2188.1044552100002</v>
      </c>
      <c r="EP8" s="1341">
        <v>1859.0513250399983</v>
      </c>
      <c r="EQ8" s="1341">
        <v>560.4171148799993</v>
      </c>
      <c r="ER8" s="1341">
        <v>1028.691745360002</v>
      </c>
      <c r="ES8" s="1341">
        <v>-181.3551040899977</v>
      </c>
      <c r="ET8" s="1341">
        <v>1407.7537561500035</v>
      </c>
      <c r="EU8" s="1398">
        <v>4517.1433427000011</v>
      </c>
      <c r="EV8" s="1397">
        <v>1686.8346588399932</v>
      </c>
      <c r="EW8" s="1341">
        <v>1396.0408653799966</v>
      </c>
      <c r="EX8" s="1341">
        <v>-245.9954045199938</v>
      </c>
      <c r="EY8" s="1341">
        <v>2836.8801196999962</v>
      </c>
      <c r="EZ8" s="1341">
        <v>-131.35578665999697</v>
      </c>
      <c r="FA8" s="1341">
        <v>765.51866824999456</v>
      </c>
      <c r="FB8" s="1341">
        <v>743.25618148000535</v>
      </c>
      <c r="FC8" s="1341">
        <v>1377.4190630700029</v>
      </c>
      <c r="FD8" s="1341">
        <v>675.23204663000251</v>
      </c>
      <c r="FE8" s="1341">
        <v>1201.0816085499971</v>
      </c>
      <c r="FF8" s="1341">
        <v>917.04435511999952</v>
      </c>
      <c r="FG8" s="1341">
        <v>2793.3580102999995</v>
      </c>
      <c r="FH8" s="1341">
        <v>-165.8577752800025</v>
      </c>
      <c r="FI8" s="1341">
        <v>887.26263159000496</v>
      </c>
      <c r="FJ8" s="1341">
        <v>948.33816143000126</v>
      </c>
      <c r="FK8" s="1341">
        <v>1669.7430177400038</v>
      </c>
      <c r="FL8" s="1398">
        <v>8677.4002108100012</v>
      </c>
      <c r="FM8" s="1397">
        <v>-260.33150000000001</v>
      </c>
      <c r="FN8" s="1341">
        <v>-661.88804529999572</v>
      </c>
      <c r="FO8" s="1341">
        <v>493.43023108999989</v>
      </c>
      <c r="FP8" s="1399">
        <v>-428.78931420999578</v>
      </c>
      <c r="FQ8" s="1399">
        <v>1265.4124427742065</v>
      </c>
      <c r="FR8" s="1399">
        <v>976.12819999999999</v>
      </c>
      <c r="FS8" s="1399">
        <v>513.70714423000106</v>
      </c>
      <c r="FT8" s="1399">
        <v>2755.2477870042076</v>
      </c>
      <c r="FU8" s="1399">
        <v>-268.15671642000973</v>
      </c>
      <c r="FV8" s="1399">
        <v>2631.0363919200004</v>
      </c>
      <c r="FW8" s="1399">
        <v>-3049.6476489099896</v>
      </c>
      <c r="FX8" s="1399">
        <v>-686.76797340999883</v>
      </c>
      <c r="FY8" s="1399">
        <v>3348.9289100699984</v>
      </c>
      <c r="FZ8" s="1399">
        <v>2419.9246663400008</v>
      </c>
      <c r="GA8" s="1399">
        <v>247.39228199999781</v>
      </c>
      <c r="GB8" s="1399">
        <v>6016.2458584099977</v>
      </c>
      <c r="GC8" s="1400">
        <v>7655.9353577942093</v>
      </c>
      <c r="GD8" s="1401">
        <v>-79.68670058999956</v>
      </c>
      <c r="GE8" s="1399">
        <v>374.79501523999124</v>
      </c>
      <c r="GF8" s="1399">
        <v>2605.4302656300142</v>
      </c>
      <c r="GG8" s="1399">
        <f t="shared" si="36"/>
        <v>2900.538580280006</v>
      </c>
      <c r="GH8" s="1399">
        <v>1949.137327789992</v>
      </c>
      <c r="GI8" s="1399">
        <v>2022.4445586500094</v>
      </c>
      <c r="GJ8" s="1399">
        <v>-165.56152690001576</v>
      </c>
      <c r="GK8" s="1399">
        <f t="shared" si="37"/>
        <v>3806.0203595399857</v>
      </c>
      <c r="GL8" s="1399">
        <v>-712.82741610000278</v>
      </c>
      <c r="GM8" s="1399">
        <v>1761.4641509100049</v>
      </c>
      <c r="GN8" s="1399">
        <v>1479.2132302600071</v>
      </c>
      <c r="GO8" s="1399">
        <f t="shared" si="18"/>
        <v>2527.8499650700091</v>
      </c>
      <c r="GP8" s="1399">
        <v>-1221.1635729800091</v>
      </c>
      <c r="GQ8" s="1399">
        <v>1179.6046004000009</v>
      </c>
      <c r="GR8" s="1399">
        <v>1128.1233614898549</v>
      </c>
      <c r="GS8" s="1399">
        <f t="shared" si="19"/>
        <v>1086.5643889098467</v>
      </c>
      <c r="GT8" s="1400">
        <f t="shared" si="20"/>
        <v>10320.973293799847</v>
      </c>
      <c r="GU8" s="1401">
        <v>1031.8518207799941</v>
      </c>
      <c r="GV8" s="1399">
        <v>2201.1578768100217</v>
      </c>
      <c r="GW8" s="1399">
        <v>-866.72307682001588</v>
      </c>
      <c r="GX8" s="1399">
        <f t="shared" si="21"/>
        <v>2366.2866207699999</v>
      </c>
      <c r="GY8" s="1399">
        <v>-384.46239780001343</v>
      </c>
      <c r="GZ8" s="1399">
        <v>-1959.975911349997</v>
      </c>
      <c r="HA8" s="1399">
        <v>-943.20328694000091</v>
      </c>
      <c r="HB8" s="1399">
        <f t="shared" si="22"/>
        <v>-3287.6415960900113</v>
      </c>
      <c r="HC8" s="1399">
        <v>2141.696740819998</v>
      </c>
      <c r="HD8" s="1399">
        <v>726.25605425000936</v>
      </c>
      <c r="HE8" s="1399">
        <v>-1342.898392370008</v>
      </c>
      <c r="HF8" s="1399">
        <f t="shared" si="23"/>
        <v>1525.0544026999996</v>
      </c>
      <c r="HG8" s="1399">
        <v>539.2147833400071</v>
      </c>
      <c r="HH8" s="1399">
        <v>-56.582720149993897</v>
      </c>
      <c r="HI8" s="1399">
        <v>1633.1145511000007</v>
      </c>
      <c r="HJ8" s="1399">
        <f t="shared" si="24"/>
        <v>2115.7466142900139</v>
      </c>
      <c r="HK8" s="1400">
        <v>2719.4460416700022</v>
      </c>
      <c r="HL8" s="1401">
        <v>1460.865056649983</v>
      </c>
      <c r="HM8" s="1399">
        <v>7091.6773123300227</v>
      </c>
      <c r="HN8" s="1399">
        <v>-138.14477988002449</v>
      </c>
      <c r="HO8" s="1399">
        <f t="shared" si="25"/>
        <v>8414.3975890999827</v>
      </c>
      <c r="HP8" s="1399">
        <v>469.00232159999013</v>
      </c>
      <c r="HQ8" s="1399">
        <v>-420.67889565665274</v>
      </c>
      <c r="HR8" s="1399">
        <v>-2897.6106030233277</v>
      </c>
      <c r="HS8" s="1399">
        <f t="shared" si="26"/>
        <v>-2849.2871770799902</v>
      </c>
      <c r="HT8" s="1399">
        <v>1491.9698837700039</v>
      </c>
      <c r="HU8" s="1399">
        <v>1058.0014936800226</v>
      </c>
      <c r="HV8" s="1399">
        <v>-1231.8530731086059</v>
      </c>
      <c r="HW8" s="1399">
        <f t="shared" si="27"/>
        <v>1318.1183043414205</v>
      </c>
      <c r="HX8" s="1399">
        <v>1676.8445821731984</v>
      </c>
      <c r="HY8" s="1399">
        <v>2845.0597153899967</v>
      </c>
      <c r="HZ8" s="1399">
        <v>1276.0647728599981</v>
      </c>
      <c r="IA8" s="1399">
        <f t="shared" si="28"/>
        <v>5797.9690704231925</v>
      </c>
      <c r="IB8" s="1400">
        <f t="shared" si="29"/>
        <v>12681.197786784605</v>
      </c>
      <c r="IC8" s="1401">
        <v>2301.5726514999865</v>
      </c>
      <c r="ID8" s="1399">
        <v>4505.2776233100221</v>
      </c>
      <c r="IE8" s="1399">
        <v>126.16137893998624</v>
      </c>
      <c r="IF8" s="1399">
        <v>6933.0116537499944</v>
      </c>
      <c r="IG8" s="1399">
        <v>-1438.9405300199762</v>
      </c>
      <c r="IH8" s="1399">
        <v>-1081.5337345599905</v>
      </c>
      <c r="II8" s="1399">
        <v>-3484.3363553600011</v>
      </c>
      <c r="IJ8" s="1399">
        <v>-6004.8106199399681</v>
      </c>
      <c r="IK8" s="1399">
        <v>-617.77357732403277</v>
      </c>
      <c r="IL8" s="1399">
        <v>1352.2673334450126</v>
      </c>
      <c r="IM8" s="1399">
        <v>-2378.5008232580126</v>
      </c>
      <c r="IN8" s="1399">
        <v>-1644.0070671370327</v>
      </c>
      <c r="IO8" s="1399">
        <v>847.11902651701121</v>
      </c>
      <c r="IP8" s="1399">
        <v>931.26379941999164</v>
      </c>
      <c r="IQ8" s="1399">
        <v>0</v>
      </c>
      <c r="IR8" s="1399">
        <v>1778.73</v>
      </c>
      <c r="IS8" s="1399">
        <f>IF8+IJ8+IN8+IR8</f>
        <v>1062.9239666729936</v>
      </c>
      <c r="IT8" s="1401">
        <v>5301.4332761337309</v>
      </c>
      <c r="IU8" s="1399">
        <v>969.74168054372092</v>
      </c>
      <c r="IV8" s="1399">
        <v>-6218.3548753897103</v>
      </c>
      <c r="IW8" s="1399">
        <f>IT8+IU8+IV8</f>
        <v>52.820081287741232</v>
      </c>
      <c r="IX8" s="1399">
        <v>-848.81326231722528</v>
      </c>
      <c r="IY8" s="1399">
        <v>-5380.85</v>
      </c>
      <c r="IZ8" s="1399">
        <v>3829.645864831999</v>
      </c>
      <c r="JA8" s="1399">
        <f t="shared" si="38"/>
        <v>-2400.0173974852264</v>
      </c>
      <c r="JB8" s="1399">
        <v>14115.79355604127</v>
      </c>
      <c r="JC8" s="1399">
        <v>-5268.2774073712681</v>
      </c>
      <c r="JD8" s="1399">
        <v>-2229.5816506325455</v>
      </c>
      <c r="JE8" s="1399">
        <f t="shared" si="39"/>
        <v>6617.9344980374563</v>
      </c>
      <c r="JF8" s="1399">
        <v>-4485.9995511152747</v>
      </c>
      <c r="JG8" s="1399">
        <v>-9041.2907063433449</v>
      </c>
      <c r="JH8" s="1399">
        <v>10893.32</v>
      </c>
      <c r="JI8" s="1399">
        <f t="shared" si="40"/>
        <v>-2633.970257458619</v>
      </c>
      <c r="JJ8" s="1400">
        <f t="shared" si="17"/>
        <v>1636.7669243813525</v>
      </c>
      <c r="JK8" s="1401">
        <v>6663.9288983483166</v>
      </c>
      <c r="JL8" s="1399">
        <v>11500.124100000001</v>
      </c>
      <c r="JM8" s="1399">
        <v>649.52261493149399</v>
      </c>
      <c r="JN8" s="1400">
        <v>18813.575613279812</v>
      </c>
      <c r="JO8" s="921"/>
      <c r="JP8" s="1522"/>
      <c r="JQ8" s="1522"/>
      <c r="JR8" s="1522"/>
      <c r="JS8" s="1522"/>
      <c r="JT8" s="1522"/>
      <c r="JU8" s="1522"/>
      <c r="JV8" s="1522"/>
      <c r="JW8" s="1522"/>
      <c r="JX8" s="1522"/>
      <c r="JY8" s="1522"/>
      <c r="JZ8" s="1522"/>
      <c r="KA8" s="1522"/>
      <c r="KB8" s="1522"/>
      <c r="KC8" s="1522"/>
    </row>
    <row r="9" spans="1:289" ht="35.15" customHeight="1">
      <c r="A9" s="1390" t="s">
        <v>971</v>
      </c>
      <c r="B9" s="1391">
        <v>35.266329999999996</v>
      </c>
      <c r="C9" s="1391">
        <v>97.99</v>
      </c>
      <c r="D9" s="1391">
        <v>92.8</v>
      </c>
      <c r="E9" s="1391">
        <v>4.4912000000000001</v>
      </c>
      <c r="F9" s="1391">
        <v>-4.2737999999999996</v>
      </c>
      <c r="G9" s="1391">
        <v>76.177800000000005</v>
      </c>
      <c r="H9" s="1391">
        <v>168.95580000000001</v>
      </c>
      <c r="I9" s="1391">
        <v>400.858</v>
      </c>
      <c r="J9" s="1391">
        <v>54.6464</v>
      </c>
      <c r="K9" s="1391">
        <v>26.0288</v>
      </c>
      <c r="L9" s="1391">
        <v>116.94070000000001</v>
      </c>
      <c r="M9" s="1391">
        <v>81.928200000000004</v>
      </c>
      <c r="N9" s="1391">
        <v>-61.921100000000003</v>
      </c>
      <c r="O9" s="1391">
        <v>61.500500000000002</v>
      </c>
      <c r="P9" s="1391">
        <v>202.0669</v>
      </c>
      <c r="Q9" s="1391">
        <v>136.5119</v>
      </c>
      <c r="R9" s="1392">
        <v>-98.097099999999998</v>
      </c>
      <c r="S9" s="1393">
        <v>1169.6101000000001</v>
      </c>
      <c r="T9" s="1344">
        <v>208.77969999999999</v>
      </c>
      <c r="U9" s="1394">
        <v>484.37209999999999</v>
      </c>
      <c r="V9" s="1394"/>
      <c r="W9" s="1344">
        <v>163.76759999999999</v>
      </c>
      <c r="X9" s="1344">
        <v>1.0841000000000001</v>
      </c>
      <c r="Y9" s="1344">
        <v>221.7885</v>
      </c>
      <c r="Z9" s="1393">
        <v>162.28739999999999</v>
      </c>
      <c r="AA9" s="1344">
        <v>221.39519999999999</v>
      </c>
      <c r="AB9" s="1395">
        <v>314.2987</v>
      </c>
      <c r="AC9" s="1338">
        <v>-117.3416</v>
      </c>
      <c r="AD9" s="1338">
        <v>76.672799999999995</v>
      </c>
      <c r="AE9" s="1338">
        <v>5.9199000000000002</v>
      </c>
      <c r="AF9" s="1338">
        <v>-70.445700000000002</v>
      </c>
      <c r="AG9" s="1338">
        <v>1672.5787</v>
      </c>
      <c r="AH9" s="1338"/>
      <c r="AI9" s="1338">
        <v>67.601754000000184</v>
      </c>
      <c r="AJ9" s="1338">
        <v>141.5462689999994</v>
      </c>
      <c r="AK9" s="1338">
        <v>323.15277600000098</v>
      </c>
      <c r="AL9" s="1338">
        <f t="shared" si="0"/>
        <v>532.30079900000055</v>
      </c>
      <c r="AM9" s="2813"/>
      <c r="AN9" s="1338"/>
      <c r="AO9" s="2814"/>
      <c r="AP9" s="1338">
        <v>20.949185999999287</v>
      </c>
      <c r="AQ9" s="1338">
        <v>489.73406700000072</v>
      </c>
      <c r="AR9" s="1338">
        <v>257.10170099999942</v>
      </c>
      <c r="AS9" s="1338">
        <f t="shared" si="1"/>
        <v>1300.0857529999998</v>
      </c>
      <c r="AT9" s="1338">
        <v>705.2673879999993</v>
      </c>
      <c r="AU9" s="1338">
        <v>954.24487315000079</v>
      </c>
      <c r="AV9" s="1338">
        <v>135.18990184999998</v>
      </c>
      <c r="AW9" s="1338">
        <f t="shared" si="2"/>
        <v>3094.7879159999998</v>
      </c>
      <c r="AX9" s="1338">
        <v>1271.1583981200006</v>
      </c>
      <c r="AY9" s="1338">
        <v>256.93504839999929</v>
      </c>
      <c r="AZ9" s="1338">
        <v>-236.91536755999968</v>
      </c>
      <c r="BA9" s="1338">
        <f t="shared" si="3"/>
        <v>4385.96599496</v>
      </c>
      <c r="BB9" s="1338"/>
      <c r="BC9" s="1338">
        <v>414.80248813999896</v>
      </c>
      <c r="BD9" s="1338">
        <v>544.18963360000021</v>
      </c>
      <c r="BE9" s="1338">
        <v>-111.44584267000016</v>
      </c>
      <c r="BF9" s="1338">
        <f t="shared" si="4"/>
        <v>847.54627906999895</v>
      </c>
      <c r="BG9" s="1338">
        <v>263.60041007000024</v>
      </c>
      <c r="BH9" s="1338">
        <v>305.49747619999943</v>
      </c>
      <c r="BI9" s="1338">
        <v>514.64935462999995</v>
      </c>
      <c r="BJ9" s="1338">
        <f t="shared" si="5"/>
        <v>1083.7472408999997</v>
      </c>
      <c r="BK9" s="1338">
        <f t="shared" si="6"/>
        <v>1931.2935199699987</v>
      </c>
      <c r="BL9" s="1338">
        <v>-232.46519857999962</v>
      </c>
      <c r="BM9" s="1338">
        <v>103.40968731999956</v>
      </c>
      <c r="BN9" s="1338">
        <v>455.01887171000055</v>
      </c>
      <c r="BO9" s="1338">
        <f t="shared" si="7"/>
        <v>325.96336045000049</v>
      </c>
      <c r="BP9" s="1338">
        <f t="shared" si="8"/>
        <v>2257.2568804199991</v>
      </c>
      <c r="BQ9" s="1338">
        <v>89.397112599999645</v>
      </c>
      <c r="BR9" s="1338">
        <v>733.46372388000134</v>
      </c>
      <c r="BS9" s="1338">
        <v>260.14033717999888</v>
      </c>
      <c r="BT9" s="1338">
        <f t="shared" si="9"/>
        <v>1083.0011736599999</v>
      </c>
      <c r="BU9" s="1338">
        <f t="shared" si="10"/>
        <v>3340.2580540799991</v>
      </c>
      <c r="BV9" s="1338"/>
      <c r="BW9" s="1338">
        <v>106.70654174999986</v>
      </c>
      <c r="BX9" s="1338">
        <v>-329.95000514999964</v>
      </c>
      <c r="BY9" s="1338">
        <v>50.191079810000957</v>
      </c>
      <c r="BZ9" s="1338">
        <f t="shared" si="11"/>
        <v>-173.05238358999881</v>
      </c>
      <c r="CA9" s="1338">
        <v>425.14071402999758</v>
      </c>
      <c r="CB9" s="1338">
        <v>182.04688109000119</v>
      </c>
      <c r="CC9" s="1338">
        <v>223.77876959999838</v>
      </c>
      <c r="CD9" s="1338">
        <f t="shared" si="12"/>
        <v>830.96636471999727</v>
      </c>
      <c r="CE9" s="1338">
        <v>800.46468133999986</v>
      </c>
      <c r="CF9" s="1338">
        <v>1421.0716572899978</v>
      </c>
      <c r="CG9" s="1338"/>
      <c r="CH9" s="1338">
        <v>173.81410853000079</v>
      </c>
      <c r="CI9" s="1338">
        <v>150.26733612000197</v>
      </c>
      <c r="CJ9" s="1338">
        <v>730.3935673900005</v>
      </c>
      <c r="CK9" s="1338">
        <f t="shared" si="13"/>
        <v>1054.4750120400033</v>
      </c>
      <c r="CL9" s="1338">
        <v>39.543926699999723</v>
      </c>
      <c r="CM9" s="1338">
        <v>229.36514422000292</v>
      </c>
      <c r="CN9" s="1338">
        <v>382.83727138999757</v>
      </c>
      <c r="CO9" s="1338">
        <f t="shared" si="14"/>
        <v>651.74634231000027</v>
      </c>
      <c r="CP9" s="1338">
        <v>-29.523876309999263</v>
      </c>
      <c r="CQ9" s="1338">
        <v>373.38906930000149</v>
      </c>
      <c r="CR9" s="1338">
        <v>143.38969798999838</v>
      </c>
      <c r="CS9" s="1338">
        <f t="shared" si="15"/>
        <v>487.2548909800006</v>
      </c>
      <c r="CT9" s="1338">
        <v>267.26646467999927</v>
      </c>
      <c r="CU9" s="1338">
        <v>723.06254542000215</v>
      </c>
      <c r="CV9" s="1396">
        <v>300.1542086999994</v>
      </c>
      <c r="CW9" s="1338">
        <f t="shared" si="16"/>
        <v>1290.4832188000007</v>
      </c>
      <c r="CX9" s="1340">
        <v>363.62205685999987</v>
      </c>
      <c r="CY9" s="1340">
        <v>1212.7319416899979</v>
      </c>
      <c r="CZ9" s="1340">
        <v>554.37529660000098</v>
      </c>
      <c r="DA9" s="1340">
        <v>2130.729295149999</v>
      </c>
      <c r="DB9" s="1341">
        <v>1533.9556847300028</v>
      </c>
      <c r="DC9" s="1341">
        <v>-77.275754050003371</v>
      </c>
      <c r="DD9" s="1341">
        <v>902.90651946000196</v>
      </c>
      <c r="DE9" s="1340">
        <v>2359.586450140001</v>
      </c>
      <c r="DF9" s="1341">
        <v>-1562.8533954400011</v>
      </c>
      <c r="DG9" s="1341">
        <v>4435.6812599699997</v>
      </c>
      <c r="DH9" s="1341">
        <v>-1919.7279483300019</v>
      </c>
      <c r="DI9" s="1340">
        <v>953.0999161999971</v>
      </c>
      <c r="DJ9" s="1341">
        <v>604.86401521000266</v>
      </c>
      <c r="DK9" s="1341">
        <v>-160.06645322999918</v>
      </c>
      <c r="DL9" s="1341">
        <v>-170.15118712000361</v>
      </c>
      <c r="DM9" s="1341">
        <v>274.64637485999987</v>
      </c>
      <c r="DN9" s="1341">
        <v>6821.2086180700007</v>
      </c>
      <c r="DO9" s="1341">
        <v>-777.48687712000128</v>
      </c>
      <c r="DP9" s="1341">
        <v>214.28512551000341</v>
      </c>
      <c r="DQ9" s="1341">
        <v>6258.006866460003</v>
      </c>
      <c r="DR9" s="1341">
        <v>8398.7103740099992</v>
      </c>
      <c r="DS9" s="1341">
        <v>-150.98669384000263</v>
      </c>
      <c r="DT9" s="1341">
        <v>389.52310765000061</v>
      </c>
      <c r="DU9" s="1341">
        <v>8637.2467878199968</v>
      </c>
      <c r="DV9" s="1341">
        <v>-1110.7879242700039</v>
      </c>
      <c r="DW9" s="1341">
        <v>1770.8095334000066</v>
      </c>
      <c r="DX9" s="1341">
        <v>358.92318204000219</v>
      </c>
      <c r="DY9" s="1341">
        <v>1018.9447911700048</v>
      </c>
      <c r="DZ9" s="1341">
        <v>313.51044178000092</v>
      </c>
      <c r="EA9" s="1341">
        <v>-568.99638676999882</v>
      </c>
      <c r="EB9" s="1341">
        <v>2748.9685291799979</v>
      </c>
      <c r="EC9" s="1341">
        <v>2493.4825841899997</v>
      </c>
      <c r="ED9" s="1341">
        <v>18407.681029640004</v>
      </c>
      <c r="EE9" s="1397">
        <v>62.088256199993197</v>
      </c>
      <c r="EF9" s="1341">
        <v>999.35353130000453</v>
      </c>
      <c r="EG9" s="1341">
        <v>933.12190857999769</v>
      </c>
      <c r="EH9" s="1341">
        <v>1994.5636960799955</v>
      </c>
      <c r="EI9" s="1341">
        <v>512.06118716000026</v>
      </c>
      <c r="EJ9" s="1341">
        <v>532.25949949000028</v>
      </c>
      <c r="EK9" s="1341">
        <v>206.87374754000083</v>
      </c>
      <c r="EL9" s="1341">
        <v>1251.1944341900014</v>
      </c>
      <c r="EM9" s="1341">
        <v>422.39690000000002</v>
      </c>
      <c r="EN9" s="1341">
        <v>-8.6867919699959462</v>
      </c>
      <c r="EO9" s="1341">
        <v>-307.99585827999937</v>
      </c>
      <c r="EP9" s="1341">
        <v>105.71424975000473</v>
      </c>
      <c r="EQ9" s="1341">
        <v>175.20465393999592</v>
      </c>
      <c r="ER9" s="1341">
        <v>1052.9036468700058</v>
      </c>
      <c r="ES9" s="1341">
        <v>-584.76555200999803</v>
      </c>
      <c r="ET9" s="1341">
        <v>643.34274880000373</v>
      </c>
      <c r="EU9" s="1398">
        <v>3994.8151288200052</v>
      </c>
      <c r="EV9" s="1397">
        <v>-6.3932995800003409</v>
      </c>
      <c r="EW9" s="1341">
        <v>515.33036744999902</v>
      </c>
      <c r="EX9" s="1341">
        <v>3138.7805455599987</v>
      </c>
      <c r="EY9" s="1341">
        <v>3647.7176134299971</v>
      </c>
      <c r="EZ9" s="1341">
        <v>1287.4856990699991</v>
      </c>
      <c r="FA9" s="1341">
        <v>629.91075893000141</v>
      </c>
      <c r="FB9" s="1341">
        <v>-108.70043116999418</v>
      </c>
      <c r="FC9" s="1341">
        <v>1808.6960268300063</v>
      </c>
      <c r="FD9" s="1341">
        <v>536.92881764999402</v>
      </c>
      <c r="FE9" s="1341">
        <v>663.27391329000523</v>
      </c>
      <c r="FF9" s="1341">
        <v>368.90479999999997</v>
      </c>
      <c r="FG9" s="1341">
        <v>1569.1075309399994</v>
      </c>
      <c r="FH9" s="1341">
        <v>504.20948522999885</v>
      </c>
      <c r="FI9" s="1341">
        <v>521.64930000000004</v>
      </c>
      <c r="FJ9" s="1341">
        <v>2248.0479999999998</v>
      </c>
      <c r="FK9" s="1341">
        <v>3273.9067852299986</v>
      </c>
      <c r="FL9" s="1398">
        <v>10299.427956430001</v>
      </c>
      <c r="FM9" s="1397">
        <v>1705.1631622200086</v>
      </c>
      <c r="FN9" s="1341">
        <v>967.9685373199992</v>
      </c>
      <c r="FO9" s="1341">
        <v>504.85623940000312</v>
      </c>
      <c r="FP9" s="1399">
        <v>3177.9879389400112</v>
      </c>
      <c r="FQ9" s="1399">
        <v>42.092326210200788</v>
      </c>
      <c r="FR9" s="1399">
        <v>-367.90144942021368</v>
      </c>
      <c r="FS9" s="1399">
        <v>1156.2362621500044</v>
      </c>
      <c r="FT9" s="1399">
        <v>830.42713893999155</v>
      </c>
      <c r="FU9" s="1399">
        <v>2327.0363451100066</v>
      </c>
      <c r="FV9" s="1399">
        <v>1761.6874391600002</v>
      </c>
      <c r="FW9" s="1399">
        <v>661.9533442700058</v>
      </c>
      <c r="FX9" s="1399">
        <v>4750.6771285400127</v>
      </c>
      <c r="FY9" s="1399">
        <v>3030.3511649899965</v>
      </c>
      <c r="FZ9" s="1399">
        <v>605.85649493000278</v>
      </c>
      <c r="GA9" s="1399">
        <v>3530.5643857099972</v>
      </c>
      <c r="GB9" s="1399">
        <v>7166.7720456299958</v>
      </c>
      <c r="GC9" s="1400">
        <v>15925.864252050013</v>
      </c>
      <c r="GD9" s="1401">
        <v>5364.8860127399976</v>
      </c>
      <c r="GE9" s="1399">
        <v>1388.4492039099969</v>
      </c>
      <c r="GF9" s="1399">
        <v>1093.9297010200098</v>
      </c>
      <c r="GG9" s="1399">
        <f t="shared" si="36"/>
        <v>7847.2649176700043</v>
      </c>
      <c r="GH9" s="1399">
        <v>2099.4341185199842</v>
      </c>
      <c r="GI9" s="1399">
        <v>1879.268764960002</v>
      </c>
      <c r="GJ9" s="1399">
        <v>1263.4348715199976</v>
      </c>
      <c r="GK9" s="1399">
        <f t="shared" si="37"/>
        <v>5242.1377549999834</v>
      </c>
      <c r="GL9" s="1399">
        <v>838.08828103000303</v>
      </c>
      <c r="GM9" s="1399">
        <v>1480.4223983099944</v>
      </c>
      <c r="GN9" s="1399">
        <v>-1215.3724751399905</v>
      </c>
      <c r="GO9" s="1399">
        <f t="shared" si="18"/>
        <v>1103.1382042000068</v>
      </c>
      <c r="GP9" s="1399">
        <v>516.30444756000111</v>
      </c>
      <c r="GQ9" s="1399">
        <v>1497.8530374300033</v>
      </c>
      <c r="GR9" s="1399">
        <v>624.58756856998798</v>
      </c>
      <c r="GS9" s="1399">
        <f t="shared" si="19"/>
        <v>2638.7450535599924</v>
      </c>
      <c r="GT9" s="1400">
        <f t="shared" si="20"/>
        <v>16831.285930429989</v>
      </c>
      <c r="GU9" s="1401">
        <v>-155.11198436999322</v>
      </c>
      <c r="GV9" s="1399">
        <v>697.05227221001314</v>
      </c>
      <c r="GW9" s="1399">
        <v>3443.7582886399887</v>
      </c>
      <c r="GX9" s="1399">
        <f t="shared" si="21"/>
        <v>3985.6985764800083</v>
      </c>
      <c r="GY9" s="1399">
        <v>-411.65853441999855</v>
      </c>
      <c r="GZ9" s="1399">
        <v>2072.4862733700088</v>
      </c>
      <c r="HA9" s="1399">
        <v>1350.9230470099972</v>
      </c>
      <c r="HB9" s="1399">
        <f t="shared" si="22"/>
        <v>3011.7507859600073</v>
      </c>
      <c r="HC9" s="1399">
        <v>-1538.5312514400334</v>
      </c>
      <c r="HD9" s="1399">
        <v>-2584.2732887699717</v>
      </c>
      <c r="HE9" s="1399">
        <v>292.10159319999815</v>
      </c>
      <c r="HF9" s="1399">
        <f t="shared" si="23"/>
        <v>-3830.7029470100069</v>
      </c>
      <c r="HG9" s="1399">
        <v>1200.3583550700173</v>
      </c>
      <c r="HH9" s="1399">
        <v>-4651.1365624500231</v>
      </c>
      <c r="HI9" s="1399">
        <v>-1415.7096348099951</v>
      </c>
      <c r="HJ9" s="1399">
        <f t="shared" si="24"/>
        <v>-4866.4878421900012</v>
      </c>
      <c r="HK9" s="1400">
        <v>-1699.7414267599918</v>
      </c>
      <c r="HL9" s="1401">
        <v>-771.67739576998349</v>
      </c>
      <c r="HM9" s="1399">
        <v>-1323.6151324200034</v>
      </c>
      <c r="HN9" s="1399">
        <v>-1109.5086753600035</v>
      </c>
      <c r="HO9" s="1399">
        <f t="shared" si="25"/>
        <v>-3204.8012035499905</v>
      </c>
      <c r="HP9" s="1399">
        <v>1535.29727775998</v>
      </c>
      <c r="HQ9" s="1399">
        <v>2417.1877124975604</v>
      </c>
      <c r="HR9" s="1399">
        <v>32.939065402466802</v>
      </c>
      <c r="HS9" s="1399">
        <f t="shared" si="26"/>
        <v>3985.4240556600075</v>
      </c>
      <c r="HT9" s="1399">
        <v>4103.257312389972</v>
      </c>
      <c r="HU9" s="1399">
        <v>359.99113968001677</v>
      </c>
      <c r="HV9" s="1399">
        <v>14958.867674628951</v>
      </c>
      <c r="HW9" s="1399">
        <f t="shared" si="27"/>
        <v>19422.11612669894</v>
      </c>
      <c r="HX9" s="1399">
        <v>2934.5738873010259</v>
      </c>
      <c r="HY9" s="1399">
        <v>856.22734208003806</v>
      </c>
      <c r="HZ9" s="1399">
        <v>4730.2425615399552</v>
      </c>
      <c r="IA9" s="1399">
        <f t="shared" si="28"/>
        <v>8521.0437909210195</v>
      </c>
      <c r="IB9" s="1400">
        <f t="shared" si="29"/>
        <v>28723.78276972998</v>
      </c>
      <c r="IC9" s="1401">
        <v>4503.1361975600012</v>
      </c>
      <c r="ID9" s="1399">
        <v>3076.2718586800079</v>
      </c>
      <c r="IE9" s="1399">
        <v>4744.7006278399876</v>
      </c>
      <c r="IF9" s="1399">
        <v>12324.108684079996</v>
      </c>
      <c r="IG9" s="1399">
        <v>4457.1484702299922</v>
      </c>
      <c r="IH9" s="1399">
        <v>3781.1520001100303</v>
      </c>
      <c r="II9" s="1399">
        <v>4187.7119285399949</v>
      </c>
      <c r="IJ9" s="1399">
        <v>12426.012398880019</v>
      </c>
      <c r="IK9" s="1399">
        <v>3235.4051048200354</v>
      </c>
      <c r="IL9" s="1399">
        <v>5959.2434224499721</v>
      </c>
      <c r="IM9" s="1399">
        <v>5080.6102076999714</v>
      </c>
      <c r="IN9" s="1399">
        <v>14275.258734969979</v>
      </c>
      <c r="IO9" s="1399">
        <v>887.04481969999472</v>
      </c>
      <c r="IP9" s="1399">
        <v>2584.0919785900082</v>
      </c>
      <c r="IQ9" s="1399">
        <v>5697.59</v>
      </c>
      <c r="IR9" s="1399">
        <v>9168.73</v>
      </c>
      <c r="IS9" s="1399">
        <f>IF9+IJ9+IN9+IR9</f>
        <v>48194.109817929988</v>
      </c>
      <c r="IT9" s="1401">
        <v>6623.1888566674179</v>
      </c>
      <c r="IU9" s="1399">
        <v>5348.0655063104905</v>
      </c>
      <c r="IV9" s="1399">
        <v>4803.6710207790766</v>
      </c>
      <c r="IW9" s="1399">
        <f t="shared" ref="IW9:IW10" si="41">IT9+IU9+IV9</f>
        <v>16774.925383756985</v>
      </c>
      <c r="IX9" s="1399">
        <v>-1519.2838400715477</v>
      </c>
      <c r="IY9" s="1399">
        <v>-226.67087202854083</v>
      </c>
      <c r="IZ9" s="1399">
        <v>2777.6024029948617</v>
      </c>
      <c r="JA9" s="1399">
        <f t="shared" si="38"/>
        <v>1031.6476908947732</v>
      </c>
      <c r="JB9" s="1399">
        <v>-16005.647840900872</v>
      </c>
      <c r="JC9" s="1399">
        <v>-269.04000000000002</v>
      </c>
      <c r="JD9" s="1399">
        <v>551.3860050200401</v>
      </c>
      <c r="JE9" s="1399">
        <f t="shared" si="39"/>
        <v>-15723.301835880833</v>
      </c>
      <c r="JF9" s="1399">
        <v>-4116.8100000000004</v>
      </c>
      <c r="JG9" s="1399">
        <v>13493.810122851184</v>
      </c>
      <c r="JH9" s="1399">
        <v>6646.9866334709041</v>
      </c>
      <c r="JI9" s="1399">
        <v>16023.99</v>
      </c>
      <c r="JJ9" s="1400">
        <f t="shared" si="17"/>
        <v>18107.261238770923</v>
      </c>
      <c r="JK9" s="1401">
        <v>1221.8532727087234</v>
      </c>
      <c r="JL9" s="1399">
        <v>11151.9071</v>
      </c>
      <c r="JM9" s="1399">
        <v>-7827.1091426809262</v>
      </c>
      <c r="JN9" s="1400">
        <v>4546.6512300277982</v>
      </c>
      <c r="JO9" s="921"/>
      <c r="JP9" s="1542"/>
      <c r="JQ9" s="1542"/>
      <c r="JR9" s="1542"/>
      <c r="JS9" s="1542"/>
      <c r="JT9" s="1542"/>
      <c r="JU9" s="1542"/>
      <c r="JV9" s="1542"/>
      <c r="JW9" s="1542"/>
      <c r="JX9" s="1542"/>
      <c r="JY9" s="1542"/>
      <c r="JZ9" s="1542"/>
      <c r="KA9" s="1542"/>
      <c r="KB9" s="1542"/>
      <c r="KC9" s="1542"/>
    </row>
    <row r="10" spans="1:289" s="952" customFormat="1" ht="35.15" customHeight="1">
      <c r="A10" s="1404" t="s">
        <v>972</v>
      </c>
      <c r="B10" s="1405"/>
      <c r="C10" s="1405"/>
      <c r="D10" s="1405"/>
      <c r="E10" s="1405">
        <v>0</v>
      </c>
      <c r="F10" s="1405">
        <v>0</v>
      </c>
      <c r="G10" s="1405"/>
      <c r="H10" s="1405"/>
      <c r="I10" s="1405"/>
      <c r="J10" s="1405"/>
      <c r="K10" s="1405"/>
      <c r="L10" s="1405"/>
      <c r="M10" s="1405"/>
      <c r="N10" s="1405"/>
      <c r="O10" s="1405"/>
      <c r="P10" s="1405"/>
      <c r="Q10" s="1405"/>
      <c r="R10" s="1406">
        <v>0</v>
      </c>
      <c r="S10" s="1407"/>
      <c r="T10" s="1407">
        <v>34.8812</v>
      </c>
      <c r="U10" s="1408">
        <v>417.20170000000002</v>
      </c>
      <c r="V10" s="1408"/>
      <c r="W10" s="1407">
        <v>0</v>
      </c>
      <c r="X10" s="1407">
        <v>0</v>
      </c>
      <c r="Y10" s="1407">
        <v>276.49</v>
      </c>
      <c r="Z10" s="1409">
        <v>185.22499999999999</v>
      </c>
      <c r="AA10" s="1407">
        <v>64.268299999999996</v>
      </c>
      <c r="AB10" s="1410">
        <v>56.161299999999997</v>
      </c>
      <c r="AC10" s="1411">
        <v>-65.384299999999996</v>
      </c>
      <c r="AD10" s="1411">
        <v>-79.443299999999994</v>
      </c>
      <c r="AE10" s="1411">
        <v>0</v>
      </c>
      <c r="AF10" s="1411">
        <v>-76.837100000000007</v>
      </c>
      <c r="AG10" s="1411">
        <v>812.56269999999995</v>
      </c>
      <c r="AH10" s="1411"/>
      <c r="AI10" s="1411">
        <v>15.822658999999986</v>
      </c>
      <c r="AJ10" s="1411">
        <v>-0.5085469999997877</v>
      </c>
      <c r="AK10" s="1411">
        <v>195.42120899999981</v>
      </c>
      <c r="AL10" s="1411">
        <f t="shared" si="0"/>
        <v>210.735321</v>
      </c>
      <c r="AM10" s="2815"/>
      <c r="AN10" s="1411"/>
      <c r="AO10" s="2793"/>
      <c r="AP10" s="1411">
        <v>-68.132263999999964</v>
      </c>
      <c r="AQ10" s="1411">
        <v>434.86700600000006</v>
      </c>
      <c r="AR10" s="1411">
        <v>9.718297999999951</v>
      </c>
      <c r="AS10" s="1411">
        <f t="shared" si="1"/>
        <v>587.18836099999999</v>
      </c>
      <c r="AT10" s="1411">
        <v>428.65859699999959</v>
      </c>
      <c r="AU10" s="1411">
        <v>822.20255580000025</v>
      </c>
      <c r="AV10" s="1411">
        <v>70.778419200000357</v>
      </c>
      <c r="AW10" s="1411">
        <f t="shared" si="2"/>
        <v>1908.8279330000003</v>
      </c>
      <c r="AX10" s="1411">
        <v>1188.2002822099998</v>
      </c>
      <c r="AY10" s="1411">
        <v>38.951304219999351</v>
      </c>
      <c r="AZ10" s="1411">
        <v>-464.66208566999995</v>
      </c>
      <c r="BA10" s="1411">
        <f t="shared" si="3"/>
        <v>2671.3174337599994</v>
      </c>
      <c r="BB10" s="1411"/>
      <c r="BC10" s="1411">
        <v>351.08920023999997</v>
      </c>
      <c r="BD10" s="1411">
        <v>79.816427000000104</v>
      </c>
      <c r="BE10" s="1411">
        <v>34.182699219999797</v>
      </c>
      <c r="BF10" s="1411">
        <f t="shared" si="4"/>
        <v>465.08832645999985</v>
      </c>
      <c r="BG10" s="1411">
        <v>-42.881439220000061</v>
      </c>
      <c r="BH10" s="1411">
        <v>57.656144000000317</v>
      </c>
      <c r="BI10" s="1411">
        <v>316.74969133999946</v>
      </c>
      <c r="BJ10" s="1411">
        <f t="shared" si="5"/>
        <v>331.52439611999972</v>
      </c>
      <c r="BK10" s="1411">
        <f t="shared" si="6"/>
        <v>796.61272257999963</v>
      </c>
      <c r="BL10" s="1411">
        <v>-77.165704339999706</v>
      </c>
      <c r="BM10" s="1411">
        <v>-27.5</v>
      </c>
      <c r="BN10" s="1411">
        <v>204.42225999999977</v>
      </c>
      <c r="BO10" s="1411">
        <f t="shared" si="7"/>
        <v>99.75655566000006</v>
      </c>
      <c r="BP10" s="1411">
        <f t="shared" si="8"/>
        <v>896.36927823999963</v>
      </c>
      <c r="BQ10" s="1411">
        <v>0</v>
      </c>
      <c r="BR10" s="1411">
        <v>-44.173000000000002</v>
      </c>
      <c r="BS10" s="1411">
        <v>-33.78</v>
      </c>
      <c r="BT10" s="1411">
        <f t="shared" si="9"/>
        <v>-77.953000000000003</v>
      </c>
      <c r="BU10" s="1411">
        <f t="shared" si="10"/>
        <v>818.41627823999966</v>
      </c>
      <c r="BV10" s="1411"/>
      <c r="BW10" s="1411">
        <v>-8.85</v>
      </c>
      <c r="BX10" s="1411">
        <v>-449.05342100000007</v>
      </c>
      <c r="BY10" s="1411">
        <v>-137.79464499999955</v>
      </c>
      <c r="BZ10" s="1411">
        <f t="shared" si="11"/>
        <v>-595.6980659999997</v>
      </c>
      <c r="CA10" s="1411">
        <v>350.6712379999999</v>
      </c>
      <c r="CB10" s="1411">
        <v>-119.99415899999998</v>
      </c>
      <c r="CC10" s="1411">
        <v>0</v>
      </c>
      <c r="CD10" s="1411">
        <f t="shared" si="12"/>
        <v>230.67707899999994</v>
      </c>
      <c r="CE10" s="1411">
        <v>-96.126509000000539</v>
      </c>
      <c r="CF10" s="1411">
        <v>7.9738929999992365</v>
      </c>
      <c r="CG10" s="1411"/>
      <c r="CH10" s="1411">
        <v>-81.224627999999555</v>
      </c>
      <c r="CI10" s="1411">
        <v>70.900000000000006</v>
      </c>
      <c r="CJ10" s="1411">
        <v>162.12915899999999</v>
      </c>
      <c r="CK10" s="1411">
        <f t="shared" si="13"/>
        <v>151.80453100000045</v>
      </c>
      <c r="CL10" s="1411">
        <v>73.158466000000018</v>
      </c>
      <c r="CM10" s="1411">
        <v>151.36206600000057</v>
      </c>
      <c r="CN10" s="1411">
        <v>33.670038999999875</v>
      </c>
      <c r="CO10" s="1411">
        <f t="shared" si="14"/>
        <v>258.19057100000043</v>
      </c>
      <c r="CP10" s="1411">
        <v>-141.69108900000063</v>
      </c>
      <c r="CQ10" s="1411">
        <v>189.23618500000052</v>
      </c>
      <c r="CR10" s="1411">
        <v>2</v>
      </c>
      <c r="CS10" s="1411">
        <f t="shared" si="15"/>
        <v>49.545095999999887</v>
      </c>
      <c r="CT10" s="1411">
        <v>-397.21792300000044</v>
      </c>
      <c r="CU10" s="1411">
        <v>608.12</v>
      </c>
      <c r="CV10" s="1412">
        <v>72.319999999999993</v>
      </c>
      <c r="CW10" s="1411">
        <f t="shared" si="16"/>
        <v>283.22207699999956</v>
      </c>
      <c r="CX10" s="1413">
        <v>-135.9</v>
      </c>
      <c r="CY10" s="1413">
        <v>769.86747800000012</v>
      </c>
      <c r="CZ10" s="1413">
        <v>392.8144210000001</v>
      </c>
      <c r="DA10" s="1413">
        <v>1026.7818990000003</v>
      </c>
      <c r="DB10" s="1414">
        <v>1383.818</v>
      </c>
      <c r="DC10" s="1414">
        <v>-309.32299999999998</v>
      </c>
      <c r="DD10" s="1414">
        <v>670.21240000000034</v>
      </c>
      <c r="DE10" s="1413">
        <v>1744.7074000000005</v>
      </c>
      <c r="DF10" s="1414">
        <v>857.28346099999919</v>
      </c>
      <c r="DG10" s="1414">
        <v>735.7966999999993</v>
      </c>
      <c r="DH10" s="1414">
        <v>86.265000000000001</v>
      </c>
      <c r="DI10" s="1413">
        <v>1679.3451609999984</v>
      </c>
      <c r="DJ10" s="1414">
        <v>219.74100000000001</v>
      </c>
      <c r="DK10" s="1414">
        <v>189.87043300000207</v>
      </c>
      <c r="DL10" s="1414">
        <v>16.529750999998303</v>
      </c>
      <c r="DM10" s="1414">
        <v>426.14118400000035</v>
      </c>
      <c r="DN10" s="1414">
        <v>2091.7981019999997</v>
      </c>
      <c r="DO10" s="1414">
        <v>-345.23230000000001</v>
      </c>
      <c r="DP10" s="1414">
        <v>615.65896499999985</v>
      </c>
      <c r="DQ10" s="1414">
        <v>2362.2247670000002</v>
      </c>
      <c r="DR10" s="1414">
        <v>8692.9322109999994</v>
      </c>
      <c r="DS10" s="1414">
        <v>-424.01780000000076</v>
      </c>
      <c r="DT10" s="1414">
        <v>-79.39</v>
      </c>
      <c r="DU10" s="1414">
        <v>8189.5244109999985</v>
      </c>
      <c r="DV10" s="1414">
        <v>-530.66800000000001</v>
      </c>
      <c r="DW10" s="1414">
        <v>1166.375627000004</v>
      </c>
      <c r="DX10" s="1414">
        <v>491.62060799999909</v>
      </c>
      <c r="DY10" s="1414">
        <v>1127.3282350000031</v>
      </c>
      <c r="DZ10" s="1414">
        <v>499.7258849999979</v>
      </c>
      <c r="EA10" s="1414">
        <v>16.044320000000297</v>
      </c>
      <c r="EB10" s="1414">
        <v>1876.3488560000026</v>
      </c>
      <c r="EC10" s="1414">
        <v>2392.1190610000008</v>
      </c>
      <c r="ED10" s="1414">
        <v>14071.196474000004</v>
      </c>
      <c r="EE10" s="1415">
        <v>372.97321099999544</v>
      </c>
      <c r="EF10" s="1414">
        <v>1122.5840820000024</v>
      </c>
      <c r="EG10" s="1414">
        <v>803.7867</v>
      </c>
      <c r="EH10" s="1414">
        <v>2299.3439929999981</v>
      </c>
      <c r="EI10" s="1414">
        <v>240.89673799999804</v>
      </c>
      <c r="EJ10" s="1414">
        <v>-49.97338799999654</v>
      </c>
      <c r="EK10" s="1414">
        <v>-263.35720199999957</v>
      </c>
      <c r="EL10" s="1414">
        <v>-72.433851999998097</v>
      </c>
      <c r="EM10" s="1414">
        <v>43.623026999995112</v>
      </c>
      <c r="EN10" s="1414">
        <v>-176.49115399999917</v>
      </c>
      <c r="EO10" s="1414">
        <v>-562.05184099999815</v>
      </c>
      <c r="EP10" s="1414">
        <v>-694.9199680000022</v>
      </c>
      <c r="EQ10" s="1414">
        <v>-549.11134700000287</v>
      </c>
      <c r="ER10" s="1414">
        <v>-200.95120799999685</v>
      </c>
      <c r="ES10" s="1414">
        <v>-371.35791899999975</v>
      </c>
      <c r="ET10" s="1414">
        <v>-1121.4204739999996</v>
      </c>
      <c r="EU10" s="1416">
        <v>410.56969899999814</v>
      </c>
      <c r="EV10" s="1415">
        <v>-761.16582505999872</v>
      </c>
      <c r="EW10" s="1414">
        <v>-138.69211711000278</v>
      </c>
      <c r="EX10" s="1414">
        <v>1163.0744675500021</v>
      </c>
      <c r="EY10" s="1414">
        <v>263.21652538000046</v>
      </c>
      <c r="EZ10" s="1414">
        <v>-641.78330739999933</v>
      </c>
      <c r="FA10" s="1414">
        <v>-413.3677144800015</v>
      </c>
      <c r="FB10" s="1414">
        <v>-99.839030959997331</v>
      </c>
      <c r="FC10" s="1414">
        <v>-1154.990052839998</v>
      </c>
      <c r="FD10" s="1414">
        <v>677.31695496999851</v>
      </c>
      <c r="FE10" s="1414">
        <v>-224.49072910000012</v>
      </c>
      <c r="FF10" s="1414">
        <v>22.955724620003252</v>
      </c>
      <c r="FG10" s="1414">
        <v>475.78195049000158</v>
      </c>
      <c r="FH10" s="1414">
        <v>39.602079399999234</v>
      </c>
      <c r="FI10" s="1414">
        <v>-397.48909098999945</v>
      </c>
      <c r="FJ10" s="1414">
        <v>989.95752173999699</v>
      </c>
      <c r="FK10" s="1414">
        <v>632.07051014999672</v>
      </c>
      <c r="FL10" s="1416">
        <v>216.07893318000063</v>
      </c>
      <c r="FM10" s="1415">
        <v>1285.3870639100001</v>
      </c>
      <c r="FN10" s="1414">
        <v>-519.88416626999901</v>
      </c>
      <c r="FO10" s="1414">
        <v>63.099407009996476</v>
      </c>
      <c r="FP10" s="1417">
        <v>828.60230464999745</v>
      </c>
      <c r="FQ10" s="1417">
        <v>-1298.1299276800007</v>
      </c>
      <c r="FR10" s="1417">
        <v>-979.92589561999591</v>
      </c>
      <c r="FS10" s="1417">
        <v>-74.801878389999274</v>
      </c>
      <c r="FT10" s="1417">
        <v>-2352.8577016899958</v>
      </c>
      <c r="FU10" s="1417">
        <v>748.30028052999819</v>
      </c>
      <c r="FV10" s="1417">
        <v>34.423115380000006</v>
      </c>
      <c r="FW10" s="1417">
        <v>13.882901319995522</v>
      </c>
      <c r="FX10" s="1417">
        <v>796.60629722999374</v>
      </c>
      <c r="FY10" s="1417">
        <v>921.34550813000271</v>
      </c>
      <c r="FZ10" s="1417">
        <v>-129.21959349999949</v>
      </c>
      <c r="GA10" s="1417">
        <v>1330.4479459999986</v>
      </c>
      <c r="GB10" s="1417">
        <v>2122.5738606300019</v>
      </c>
      <c r="GC10" s="1418">
        <v>1394.9247608199971</v>
      </c>
      <c r="GD10" s="1419">
        <v>3244.7765610000006</v>
      </c>
      <c r="GE10" s="1417">
        <v>1013.2855029999949</v>
      </c>
      <c r="GF10" s="1417">
        <v>-175.34943799999357</v>
      </c>
      <c r="GG10" s="1417">
        <f t="shared" si="36"/>
        <v>4082.7126260000018</v>
      </c>
      <c r="GH10" s="1417">
        <v>1008.88940899999</v>
      </c>
      <c r="GI10" s="1417">
        <v>864.692587369997</v>
      </c>
      <c r="GJ10" s="1417">
        <v>150.34835113000869</v>
      </c>
      <c r="GK10" s="1417">
        <f t="shared" si="37"/>
        <v>2023.9303474999956</v>
      </c>
      <c r="GL10" s="1417">
        <v>-316.01684136000648</v>
      </c>
      <c r="GM10" s="1417">
        <v>635.03468256000053</v>
      </c>
      <c r="GN10" s="1417">
        <v>-1776.5367033099978</v>
      </c>
      <c r="GO10" s="1417">
        <f t="shared" si="18"/>
        <v>-1457.5188621100037</v>
      </c>
      <c r="GP10" s="1417">
        <v>-2340.2420510100014</v>
      </c>
      <c r="GQ10" s="1417">
        <v>-325.4359978099987</v>
      </c>
      <c r="GR10" s="1417">
        <v>-503.56248397000132</v>
      </c>
      <c r="GS10" s="1417">
        <f t="shared" si="19"/>
        <v>-3169.2405327900015</v>
      </c>
      <c r="GT10" s="1418">
        <f t="shared" si="20"/>
        <v>1479.8835785999927</v>
      </c>
      <c r="GU10" s="1419">
        <v>-1865.9849289200008</v>
      </c>
      <c r="GV10" s="1417">
        <v>-94.358035979997368</v>
      </c>
      <c r="GW10" s="1417">
        <v>1912.2332222999967</v>
      </c>
      <c r="GX10" s="1417">
        <f t="shared" si="21"/>
        <v>-48.109742600001482</v>
      </c>
      <c r="GY10" s="1417">
        <v>-481.33983699999749</v>
      </c>
      <c r="GZ10" s="1417">
        <v>-369.88888399999962</v>
      </c>
      <c r="HA10" s="1417">
        <v>-727.1518758400008</v>
      </c>
      <c r="HB10" s="1417">
        <f t="shared" si="22"/>
        <v>-1578.3805968399979</v>
      </c>
      <c r="HC10" s="1417">
        <v>-3948.8522119500039</v>
      </c>
      <c r="HD10" s="1417">
        <v>-4926.0921116799973</v>
      </c>
      <c r="HE10" s="1417">
        <v>-1187.1708830199987</v>
      </c>
      <c r="HF10" s="1417">
        <f t="shared" si="23"/>
        <v>-10062.11520665</v>
      </c>
      <c r="HG10" s="1417">
        <v>-175.01709898000212</v>
      </c>
      <c r="HH10" s="1417">
        <v>-3232.3213666799979</v>
      </c>
      <c r="HI10" s="1417">
        <v>-251.75477590999938</v>
      </c>
      <c r="HJ10" s="1417">
        <f t="shared" si="24"/>
        <v>-3659.0932415699995</v>
      </c>
      <c r="HK10" s="1418">
        <v>-15347.69878766</v>
      </c>
      <c r="HL10" s="1419">
        <v>-489.26580347000061</v>
      </c>
      <c r="HM10" s="1417">
        <v>-1035.3903535899967</v>
      </c>
      <c r="HN10" s="1417">
        <v>-70.246909670004626</v>
      </c>
      <c r="HO10" s="1417">
        <f t="shared" si="25"/>
        <v>-1594.9030667300021</v>
      </c>
      <c r="HP10" s="1417">
        <v>144.47718078999966</v>
      </c>
      <c r="HQ10" s="1417">
        <v>-12.348889000000431</v>
      </c>
      <c r="HR10" s="1417">
        <v>147.76300769999995</v>
      </c>
      <c r="HS10" s="1417">
        <f t="shared" si="26"/>
        <v>279.89129948999914</v>
      </c>
      <c r="HT10" s="1417">
        <v>-44.148563959999009</v>
      </c>
      <c r="HU10" s="1417">
        <v>154.5836148400046</v>
      </c>
      <c r="HV10" s="1417">
        <v>-701.61759559620168</v>
      </c>
      <c r="HW10" s="1417">
        <f t="shared" si="27"/>
        <v>-591.18254471619605</v>
      </c>
      <c r="HX10" s="1417">
        <v>-539.93810042379982</v>
      </c>
      <c r="HY10" s="1417">
        <v>12.170399560000748</v>
      </c>
      <c r="HZ10" s="1417">
        <v>382.55011343999951</v>
      </c>
      <c r="IA10" s="1417">
        <f t="shared" si="28"/>
        <v>-145.21758742379956</v>
      </c>
      <c r="IB10" s="1418">
        <f t="shared" si="29"/>
        <v>-2051.4118993799984</v>
      </c>
      <c r="IC10" s="1419">
        <v>8.5436166799999782</v>
      </c>
      <c r="ID10" s="1417">
        <v>215.77071275999955</v>
      </c>
      <c r="IE10" s="1417">
        <v>-82.231578240001568</v>
      </c>
      <c r="IF10" s="1417">
        <v>142.08275119999797</v>
      </c>
      <c r="IG10" s="1417">
        <v>2.0554546000007541</v>
      </c>
      <c r="IH10" s="1417">
        <v>-5.9722738199979064</v>
      </c>
      <c r="II10" s="1417">
        <v>7.9623032799996434</v>
      </c>
      <c r="IJ10" s="1417">
        <v>4.0454840600024911</v>
      </c>
      <c r="IK10" s="1417">
        <v>365.06079394000022</v>
      </c>
      <c r="IL10" s="1417">
        <v>167.77666243999823</v>
      </c>
      <c r="IM10" s="1417">
        <v>-208.15167519999855</v>
      </c>
      <c r="IN10" s="1417">
        <v>324.68578117999994</v>
      </c>
      <c r="IO10" s="1417">
        <v>398.40507208000122</v>
      </c>
      <c r="IP10" s="1417">
        <v>-322.89417556999996</v>
      </c>
      <c r="IQ10" s="1417">
        <v>-204.15154795460032</v>
      </c>
      <c r="IR10" s="1417">
        <v>-128.64065144459903</v>
      </c>
      <c r="IS10" s="1417">
        <v>342.17336499540136</v>
      </c>
      <c r="IT10" s="1419">
        <v>177.6959692563</v>
      </c>
      <c r="IU10" s="1417">
        <v>550.90602538209998</v>
      </c>
      <c r="IV10" s="1417">
        <v>-187.39690700000153</v>
      </c>
      <c r="IW10" s="1399">
        <f t="shared" si="41"/>
        <v>541.20508763839848</v>
      </c>
      <c r="IX10" s="1417">
        <v>173.06399415529893</v>
      </c>
      <c r="IY10" s="1417">
        <v>-654.03837631199883</v>
      </c>
      <c r="IZ10" s="1417">
        <v>-419.79674181790091</v>
      </c>
      <c r="JA10" s="1399">
        <f t="shared" si="38"/>
        <v>-900.77112397460087</v>
      </c>
      <c r="JB10" s="1417">
        <v>343.73608854210005</v>
      </c>
      <c r="JC10" s="1417">
        <v>97.412715572899202</v>
      </c>
      <c r="JD10" s="1417">
        <v>3688.8796807882245</v>
      </c>
      <c r="JE10" s="1399">
        <f t="shared" si="39"/>
        <v>4130.0284849032241</v>
      </c>
      <c r="JF10" s="1417">
        <v>98.087111296499145</v>
      </c>
      <c r="JG10" s="1417">
        <v>-649.23005384750104</v>
      </c>
      <c r="JH10" s="1417">
        <v>1302.2768019800001</v>
      </c>
      <c r="JI10" s="1399">
        <f t="shared" si="40"/>
        <v>751.13385942899822</v>
      </c>
      <c r="JJ10" s="1400">
        <f t="shared" si="17"/>
        <v>4521.5963079960202</v>
      </c>
      <c r="JK10" s="1401">
        <v>1338.0452117875</v>
      </c>
      <c r="JL10" s="1399">
        <v>879.06590000000006</v>
      </c>
      <c r="JM10" s="1399">
        <v>-332.47539999999998</v>
      </c>
      <c r="JN10" s="1400">
        <v>1884.6357117874998</v>
      </c>
      <c r="JO10" s="1420"/>
      <c r="JP10" s="1542"/>
      <c r="JQ10" s="1542"/>
      <c r="JR10" s="1542"/>
      <c r="JS10" s="1542"/>
      <c r="JT10" s="1542"/>
      <c r="JU10" s="1542"/>
      <c r="JV10" s="1542"/>
      <c r="JW10" s="1542"/>
      <c r="JX10" s="1542"/>
      <c r="JY10" s="1542"/>
      <c r="JZ10" s="1542"/>
      <c r="KA10" s="1542"/>
      <c r="KB10" s="1542"/>
      <c r="KC10" s="1542"/>
    </row>
    <row r="11" spans="1:289" s="923" customFormat="1" ht="35.15" customHeight="1">
      <c r="A11" s="1385" t="s">
        <v>973</v>
      </c>
      <c r="B11" s="1335">
        <v>8.8811331000000013</v>
      </c>
      <c r="C11" s="1335">
        <v>-23.13</v>
      </c>
      <c r="D11" s="1335">
        <v>-16.8</v>
      </c>
      <c r="E11" s="1335">
        <v>35.093000000000004</v>
      </c>
      <c r="F11" s="1335">
        <v>46.498100000000001</v>
      </c>
      <c r="G11" s="1335">
        <v>28.3553</v>
      </c>
      <c r="H11" s="1335">
        <v>-17.4116</v>
      </c>
      <c r="I11" s="1335">
        <v>-19.4316</v>
      </c>
      <c r="J11" s="1335">
        <v>-32.461399999999998</v>
      </c>
      <c r="K11" s="1335">
        <v>-21.6587</v>
      </c>
      <c r="L11" s="1335">
        <v>182.19630000000001</v>
      </c>
      <c r="M11" s="1335">
        <v>-13.4953</v>
      </c>
      <c r="N11" s="1335">
        <v>-19.48</v>
      </c>
      <c r="O11" s="1335">
        <v>-16.231100000000001</v>
      </c>
      <c r="P11" s="1335">
        <v>-57.839700000000001</v>
      </c>
      <c r="Q11" s="1335">
        <v>-27.3581</v>
      </c>
      <c r="R11" s="1375">
        <v>-17.3019</v>
      </c>
      <c r="S11" s="1336">
        <v>-31.15</v>
      </c>
      <c r="T11" s="1336">
        <v>-16.123000000000001</v>
      </c>
      <c r="U11" s="1387">
        <v>304.17959999999999</v>
      </c>
      <c r="V11" s="1387"/>
      <c r="W11" s="1336">
        <v>-30.484000000000002</v>
      </c>
      <c r="X11" s="1336">
        <v>-39.5139</v>
      </c>
      <c r="Y11" s="1336">
        <v>-34.029800000000002</v>
      </c>
      <c r="Z11" s="1387">
        <v>-33.013800000000003</v>
      </c>
      <c r="AA11" s="1336">
        <v>-16.1829</v>
      </c>
      <c r="AB11" s="1388">
        <v>-40.391199999999998</v>
      </c>
      <c r="AC11" s="1337">
        <v>-26.381</v>
      </c>
      <c r="AD11" s="1337">
        <v>-23.930099999999999</v>
      </c>
      <c r="AE11" s="1337">
        <v>-59.142000000000003</v>
      </c>
      <c r="AF11" s="1337">
        <v>-11.860900000000001</v>
      </c>
      <c r="AG11" s="1337">
        <v>-26.873000000000001</v>
      </c>
      <c r="AH11" s="1337"/>
      <c r="AI11" s="1337">
        <v>65.031188600000007</v>
      </c>
      <c r="AJ11" s="1337">
        <v>-40.903489999999998</v>
      </c>
      <c r="AK11" s="1337">
        <v>-47.143818320000008</v>
      </c>
      <c r="AL11" s="1337">
        <f t="shared" si="0"/>
        <v>-23.016119720000006</v>
      </c>
      <c r="AM11" s="2812"/>
      <c r="AN11" s="1337"/>
      <c r="AO11" s="2791"/>
      <c r="AP11" s="1337">
        <v>-33.103289869999998</v>
      </c>
      <c r="AQ11" s="1337">
        <v>-63.620852439999993</v>
      </c>
      <c r="AR11" s="1337">
        <v>-50.892274189999995</v>
      </c>
      <c r="AS11" s="1337">
        <f t="shared" si="1"/>
        <v>-170.63253621999999</v>
      </c>
      <c r="AT11" s="1337">
        <v>-51.449466549999997</v>
      </c>
      <c r="AU11" s="1337">
        <v>-25.055603139999999</v>
      </c>
      <c r="AV11" s="1337">
        <v>-70.737207090000012</v>
      </c>
      <c r="AW11" s="1337">
        <f t="shared" si="2"/>
        <v>-317.87481299999996</v>
      </c>
      <c r="AX11" s="1337">
        <v>-49.790294379999992</v>
      </c>
      <c r="AY11" s="1337">
        <v>16.928790150000001</v>
      </c>
      <c r="AZ11" s="1337">
        <v>-85.221011360000006</v>
      </c>
      <c r="BA11" s="1337">
        <f t="shared" si="3"/>
        <v>-435.95732858999997</v>
      </c>
      <c r="BB11" s="1337"/>
      <c r="BC11" s="1337">
        <v>-11.035918319999993</v>
      </c>
      <c r="BD11" s="1337">
        <v>-38.562453350000006</v>
      </c>
      <c r="BE11" s="1337">
        <v>-34.28802598</v>
      </c>
      <c r="BF11" s="1337">
        <f t="shared" si="4"/>
        <v>-83.886397650000006</v>
      </c>
      <c r="BG11" s="1337">
        <v>-92.123300060000034</v>
      </c>
      <c r="BH11" s="1337">
        <v>-66.757336550000005</v>
      </c>
      <c r="BI11" s="1337">
        <v>-19.971677960000001</v>
      </c>
      <c r="BJ11" s="1337">
        <f t="shared" si="5"/>
        <v>-178.85231457000003</v>
      </c>
      <c r="BK11" s="1337">
        <f t="shared" si="6"/>
        <v>-262.73871222000008</v>
      </c>
      <c r="BL11" s="1337">
        <v>-83.996452950000005</v>
      </c>
      <c r="BM11" s="1337">
        <v>1417.9532406999999</v>
      </c>
      <c r="BN11" s="1337">
        <v>-40.850146449999997</v>
      </c>
      <c r="BO11" s="1337">
        <f t="shared" si="7"/>
        <v>1293.1066412999999</v>
      </c>
      <c r="BP11" s="1337">
        <f t="shared" si="8"/>
        <v>1030.3679290799998</v>
      </c>
      <c r="BQ11" s="1337">
        <v>-37.876121789999999</v>
      </c>
      <c r="BR11" s="1337">
        <v>-146.62684710000002</v>
      </c>
      <c r="BS11" s="1337">
        <v>-57.993684850000015</v>
      </c>
      <c r="BT11" s="1337">
        <f t="shared" si="9"/>
        <v>-242.49665374000006</v>
      </c>
      <c r="BU11" s="1337">
        <f t="shared" si="10"/>
        <v>787.87127533999978</v>
      </c>
      <c r="BV11" s="1337"/>
      <c r="BW11" s="1337">
        <v>-53.766090409999983</v>
      </c>
      <c r="BX11" s="1337">
        <v>-52.340789059999999</v>
      </c>
      <c r="BY11" s="1337">
        <v>-36.860637659999995</v>
      </c>
      <c r="BZ11" s="1337">
        <f t="shared" si="11"/>
        <v>-142.96751712999998</v>
      </c>
      <c r="CA11" s="1337">
        <v>-145.44138238000005</v>
      </c>
      <c r="CB11" s="1337">
        <v>-168.70272742999953</v>
      </c>
      <c r="CC11" s="1337">
        <v>-140.95011592999998</v>
      </c>
      <c r="CD11" s="1337">
        <f t="shared" si="12"/>
        <v>-455.09422573999956</v>
      </c>
      <c r="CE11" s="1337">
        <v>-128.34794604999996</v>
      </c>
      <c r="CF11" s="1337">
        <v>-496.37452590999993</v>
      </c>
      <c r="CG11" s="1337"/>
      <c r="CH11" s="1337">
        <v>0</v>
      </c>
      <c r="CI11" s="1337">
        <v>0</v>
      </c>
      <c r="CJ11" s="1337">
        <v>0</v>
      </c>
      <c r="CK11" s="1337">
        <f t="shared" si="13"/>
        <v>0</v>
      </c>
      <c r="CL11" s="1337">
        <v>0</v>
      </c>
      <c r="CM11" s="1337">
        <v>0</v>
      </c>
      <c r="CN11" s="1337">
        <v>0</v>
      </c>
      <c r="CO11" s="1337">
        <f t="shared" si="14"/>
        <v>0</v>
      </c>
      <c r="CP11" s="1337">
        <v>0</v>
      </c>
      <c r="CQ11" s="1337">
        <v>0</v>
      </c>
      <c r="CR11" s="1337">
        <v>0</v>
      </c>
      <c r="CS11" s="1337">
        <f t="shared" si="15"/>
        <v>0</v>
      </c>
      <c r="CT11" s="1337">
        <v>3343.5332556500002</v>
      </c>
      <c r="CU11" s="1337">
        <v>-203.51740500999998</v>
      </c>
      <c r="CV11" s="1376">
        <v>-222.35970472999998</v>
      </c>
      <c r="CW11" s="1337">
        <f t="shared" si="16"/>
        <v>2917.6561459100003</v>
      </c>
      <c r="CX11" s="1389">
        <v>-197.16293003000001</v>
      </c>
      <c r="CY11" s="1389">
        <v>-76.577041600000015</v>
      </c>
      <c r="CZ11" s="1389">
        <v>-251.71773560999992</v>
      </c>
      <c r="DA11" s="1377">
        <v>-525.45770723999988</v>
      </c>
      <c r="DB11" s="1421">
        <v>-166.74646782000002</v>
      </c>
      <c r="DC11" s="1421">
        <v>-221.72102085</v>
      </c>
      <c r="DD11" s="1421">
        <v>-420.09361572</v>
      </c>
      <c r="DE11" s="1377">
        <v>-808.56110438999997</v>
      </c>
      <c r="DF11" s="1421">
        <v>-344.58403826</v>
      </c>
      <c r="DG11" s="1421">
        <v>-97.308490289999995</v>
      </c>
      <c r="DH11" s="1421">
        <v>-286.83013645</v>
      </c>
      <c r="DI11" s="1377">
        <v>-728.72266500000001</v>
      </c>
      <c r="DJ11" s="1378">
        <v>1945.3446896423166</v>
      </c>
      <c r="DK11" s="1421">
        <v>-309.38846133000004</v>
      </c>
      <c r="DL11" s="1421">
        <v>-702.31997142</v>
      </c>
      <c r="DM11" s="1421">
        <v>933.63625689231696</v>
      </c>
      <c r="DN11" s="1421">
        <v>-383.45251737999996</v>
      </c>
      <c r="DO11" s="1421">
        <v>-57.469271930000005</v>
      </c>
      <c r="DP11" s="1421">
        <v>-286.01727371999999</v>
      </c>
      <c r="DQ11" s="1421">
        <v>-726.93906302999994</v>
      </c>
      <c r="DR11" s="1421">
        <v>-268.18257229</v>
      </c>
      <c r="DS11" s="1421">
        <v>-169.11751439999998</v>
      </c>
      <c r="DT11" s="1421">
        <v>-425.10417097999999</v>
      </c>
      <c r="DU11" s="1421">
        <v>-862.40425766999999</v>
      </c>
      <c r="DV11" s="1421">
        <v>-381.90688809</v>
      </c>
      <c r="DW11" s="1421">
        <v>-263.52229051</v>
      </c>
      <c r="DX11" s="1421">
        <v>-152.12549230000002</v>
      </c>
      <c r="DY11" s="1421">
        <v>-797.55467090000002</v>
      </c>
      <c r="DZ11" s="1421">
        <v>-1275.0711471500001</v>
      </c>
      <c r="EA11" s="1421">
        <v>-272.84151220999991</v>
      </c>
      <c r="EB11" s="1421">
        <v>111.82421825000016</v>
      </c>
      <c r="EC11" s="1378">
        <v>-1436.0884411099998</v>
      </c>
      <c r="ED11" s="1378">
        <v>-3822.9864327100004</v>
      </c>
      <c r="EE11" s="1379">
        <v>-278.11123412000001</v>
      </c>
      <c r="EF11" s="1378">
        <v>-170.09802476999999</v>
      </c>
      <c r="EG11" s="1378">
        <v>-266.53908438000002</v>
      </c>
      <c r="EH11" s="1378">
        <v>-714.74834326999996</v>
      </c>
      <c r="EI11" s="1378">
        <v>-242.79557025</v>
      </c>
      <c r="EJ11" s="1378">
        <v>4295.077297552968</v>
      </c>
      <c r="EK11" s="1378">
        <v>-734.77977047999991</v>
      </c>
      <c r="EL11" s="1378">
        <v>3317.5019568229682</v>
      </c>
      <c r="EM11" s="1378">
        <v>-478.80881942332906</v>
      </c>
      <c r="EN11" s="1378">
        <v>630.04201343030002</v>
      </c>
      <c r="EO11" s="1378">
        <v>-253.20782224000001</v>
      </c>
      <c r="EP11" s="1378">
        <v>-101.97462823302904</v>
      </c>
      <c r="EQ11" s="1378">
        <v>-276.88628217999997</v>
      </c>
      <c r="ER11" s="1378">
        <v>-610.00837153999998</v>
      </c>
      <c r="ES11" s="1378">
        <v>-823.96581232000005</v>
      </c>
      <c r="ET11" s="1378">
        <v>-1710.8604660399999</v>
      </c>
      <c r="EU11" s="1380">
        <v>789.91851927993912</v>
      </c>
      <c r="EV11" s="1379">
        <v>-849.96427808999988</v>
      </c>
      <c r="EW11" s="1378">
        <v>-686.67416794999997</v>
      </c>
      <c r="EX11" s="1378">
        <v>13047.3930222011</v>
      </c>
      <c r="EY11" s="1378">
        <v>11510.754576161102</v>
      </c>
      <c r="EZ11" s="1378">
        <v>-1271.0807693400002</v>
      </c>
      <c r="FA11" s="1378">
        <v>-1070.9229327199998</v>
      </c>
      <c r="FB11" s="1378">
        <v>-804.14698261000001</v>
      </c>
      <c r="FC11" s="1378">
        <v>-3146.1506846700004</v>
      </c>
      <c r="FD11" s="1378">
        <v>-1930.9587296500001</v>
      </c>
      <c r="FE11" s="1378">
        <v>-835.09147400000006</v>
      </c>
      <c r="FF11" s="1378">
        <v>-1081.0392233100001</v>
      </c>
      <c r="FG11" s="1378">
        <v>-3847.0894269599999</v>
      </c>
      <c r="FH11" s="1378">
        <v>-549.80710152000006</v>
      </c>
      <c r="FI11" s="1378">
        <v>-592.52020342000003</v>
      </c>
      <c r="FJ11" s="1378">
        <v>-971.31498247000002</v>
      </c>
      <c r="FK11" s="1378">
        <v>-2113.6422874100003</v>
      </c>
      <c r="FL11" s="1380">
        <v>2403.8721771211008</v>
      </c>
      <c r="FM11" s="1379">
        <v>-781.05888556000002</v>
      </c>
      <c r="FN11" s="1378">
        <v>7059.1695182200019</v>
      </c>
      <c r="FO11" s="1378">
        <v>-705.81414591999999</v>
      </c>
      <c r="FP11" s="1374">
        <v>5572.2964867400015</v>
      </c>
      <c r="FQ11" s="1374">
        <v>-1040.2237459599999</v>
      </c>
      <c r="FR11" s="1374">
        <v>-1049.2405591899999</v>
      </c>
      <c r="FS11" s="1374">
        <v>-868.08939480999993</v>
      </c>
      <c r="FT11" s="1374">
        <v>-2957.5536999599999</v>
      </c>
      <c r="FU11" s="1374">
        <v>-530.35914248000006</v>
      </c>
      <c r="FV11" s="1374">
        <v>-190.58645989999999</v>
      </c>
      <c r="FW11" s="1374">
        <v>-1774.3535606400001</v>
      </c>
      <c r="FX11" s="1374">
        <v>-2495.2991630200004</v>
      </c>
      <c r="FY11" s="1374">
        <v>-950.93835342999591</v>
      </c>
      <c r="FZ11" s="1374">
        <v>-1103.73852205</v>
      </c>
      <c r="GA11" s="1374">
        <v>-1305.88467206</v>
      </c>
      <c r="GB11" s="1374">
        <v>-3360.5615475399959</v>
      </c>
      <c r="GC11" s="1381">
        <v>-3241.1179237799952</v>
      </c>
      <c r="GD11" s="1382">
        <v>-83.627160000000003</v>
      </c>
      <c r="GE11" s="1374">
        <v>-1244.53860381</v>
      </c>
      <c r="GF11" s="1374">
        <v>-1096.0231000000001</v>
      </c>
      <c r="GG11" s="1374">
        <f t="shared" si="36"/>
        <v>-2424.1888638099999</v>
      </c>
      <c r="GH11" s="1374">
        <v>14500.431626669999</v>
      </c>
      <c r="GI11" s="1374">
        <v>-853.23650999999995</v>
      </c>
      <c r="GJ11" s="1374">
        <v>-1211.69524348</v>
      </c>
      <c r="GK11" s="1374">
        <f t="shared" si="37"/>
        <v>12435.499873189998</v>
      </c>
      <c r="GL11" s="1374">
        <v>-808.60133412999994</v>
      </c>
      <c r="GM11" s="1374">
        <v>-1364.3078700000001</v>
      </c>
      <c r="GN11" s="1374">
        <v>-948.73126294999997</v>
      </c>
      <c r="GO11" s="1374">
        <f t="shared" si="18"/>
        <v>-3121.6404670800002</v>
      </c>
      <c r="GP11" s="1374">
        <v>-1348.51806577</v>
      </c>
      <c r="GQ11" s="1374">
        <v>-1330.7308686599999</v>
      </c>
      <c r="GR11" s="1374">
        <v>-1449.21451381</v>
      </c>
      <c r="GS11" s="1374">
        <f t="shared" si="19"/>
        <v>-4128.4634482399997</v>
      </c>
      <c r="GT11" s="1381">
        <f t="shared" si="20"/>
        <v>2761.2070940599988</v>
      </c>
      <c r="GU11" s="1382">
        <v>-451.73301351000003</v>
      </c>
      <c r="GV11" s="1374">
        <v>-986.25798471999997</v>
      </c>
      <c r="GW11" s="1374">
        <v>-1628.31427525</v>
      </c>
      <c r="GX11" s="1374">
        <f t="shared" si="21"/>
        <v>-3066.3052734800003</v>
      </c>
      <c r="GY11" s="1374">
        <v>-797.22824980999997</v>
      </c>
      <c r="GZ11" s="1374">
        <v>-888.4876582600001</v>
      </c>
      <c r="HA11" s="1374">
        <v>-1507.6085011799998</v>
      </c>
      <c r="HB11" s="1374">
        <f t="shared" si="22"/>
        <v>-3193.3244092499999</v>
      </c>
      <c r="HC11" s="1374">
        <v>-834.78233030000001</v>
      </c>
      <c r="HD11" s="1374">
        <v>-1094.17216506</v>
      </c>
      <c r="HE11" s="1374">
        <v>4699.8260402699998</v>
      </c>
      <c r="HF11" s="1374">
        <f t="shared" si="23"/>
        <v>2770.87154491</v>
      </c>
      <c r="HG11" s="1374">
        <v>-2270.39137067</v>
      </c>
      <c r="HH11" s="1374">
        <v>-2580.1486426900001</v>
      </c>
      <c r="HI11" s="1374">
        <v>-945.34259539999994</v>
      </c>
      <c r="HJ11" s="1374">
        <f t="shared" si="24"/>
        <v>-5795.8826087599991</v>
      </c>
      <c r="HK11" s="1381">
        <v>-9284.6407465800003</v>
      </c>
      <c r="HL11" s="1382">
        <v>-668.75804633999996</v>
      </c>
      <c r="HM11" s="1374">
        <v>-829.89675835999992</v>
      </c>
      <c r="HN11" s="1374">
        <v>-829.81196012999999</v>
      </c>
      <c r="HO11" s="1374">
        <f t="shared" si="25"/>
        <v>-2328.4667648300001</v>
      </c>
      <c r="HP11" s="1374">
        <v>-1022.5073501099999</v>
      </c>
      <c r="HQ11" s="1374">
        <v>-479.82245498999998</v>
      </c>
      <c r="HR11" s="1374">
        <v>1009.3712431399999</v>
      </c>
      <c r="HS11" s="1374">
        <f t="shared" si="26"/>
        <v>-492.95856196</v>
      </c>
      <c r="HT11" s="1374">
        <v>-1200.3727876299999</v>
      </c>
      <c r="HU11" s="1374">
        <v>2596.3470710900001</v>
      </c>
      <c r="HV11" s="1374">
        <v>961.03107012999999</v>
      </c>
      <c r="HW11" s="1374">
        <f t="shared" si="27"/>
        <v>2357.0053535900001</v>
      </c>
      <c r="HX11" s="1374">
        <v>-354.76024161999999</v>
      </c>
      <c r="HY11" s="1374">
        <v>-239.56701835999999</v>
      </c>
      <c r="HZ11" s="1374">
        <v>352.73603656000006</v>
      </c>
      <c r="IA11" s="1374">
        <f t="shared" si="28"/>
        <v>-241.59122341999995</v>
      </c>
      <c r="IB11" s="1381">
        <f t="shared" si="29"/>
        <v>-706.01119661999996</v>
      </c>
      <c r="IC11" s="1382">
        <v>-247.33660986000001</v>
      </c>
      <c r="ID11" s="1374">
        <v>7537.0916042599993</v>
      </c>
      <c r="IE11" s="1374">
        <v>3731.8211954999997</v>
      </c>
      <c r="IF11" s="1374">
        <v>11021.576189899999</v>
      </c>
      <c r="IG11" s="1374">
        <v>-290.71819355000002</v>
      </c>
      <c r="IH11" s="1374">
        <v>-260.55671287000001</v>
      </c>
      <c r="II11" s="1374">
        <v>-49.466783460000002</v>
      </c>
      <c r="IJ11" s="1374">
        <v>-600.74168987999997</v>
      </c>
      <c r="IK11" s="1374">
        <v>-293.21427931999995</v>
      </c>
      <c r="IL11" s="1374">
        <v>3662.1024665100003</v>
      </c>
      <c r="IM11" s="1374">
        <v>831.00924132</v>
      </c>
      <c r="IN11" s="1374">
        <v>4199.8974285100003</v>
      </c>
      <c r="IO11" s="1374">
        <v>-2606.4612384299999</v>
      </c>
      <c r="IP11" s="1374">
        <v>-411.97412278999997</v>
      </c>
      <c r="IQ11" s="1374">
        <v>449.31635922999999</v>
      </c>
      <c r="IR11" s="1374">
        <v>-2569.11900199</v>
      </c>
      <c r="IS11" s="1374">
        <v>12051.61292654</v>
      </c>
      <c r="IT11" s="1382">
        <f>IT12+IT15</f>
        <v>1545.3762093199998</v>
      </c>
      <c r="IU11" s="1374">
        <f t="shared" ref="IU11:JH11" si="42">IU12+IU15</f>
        <v>-139.23930056999998</v>
      </c>
      <c r="IV11" s="1374">
        <f t="shared" si="42"/>
        <v>-293.91923680000002</v>
      </c>
      <c r="IW11" s="1374">
        <f>IT11+IU11+IV11</f>
        <v>1112.2176719499998</v>
      </c>
      <c r="IX11" s="1374">
        <f t="shared" si="42"/>
        <v>-433.58186015000001</v>
      </c>
      <c r="IY11" s="1374">
        <f t="shared" si="42"/>
        <v>-276.62560449</v>
      </c>
      <c r="IZ11" s="1374">
        <f t="shared" si="42"/>
        <v>-108.31741121</v>
      </c>
      <c r="JA11" s="1374">
        <f t="shared" si="38"/>
        <v>-818.52487585000006</v>
      </c>
      <c r="JB11" s="1374">
        <f t="shared" si="42"/>
        <v>1855.3850777600001</v>
      </c>
      <c r="JC11" s="1374">
        <f t="shared" si="42"/>
        <v>-130.67724520000002</v>
      </c>
      <c r="JD11" s="1374">
        <f t="shared" si="42"/>
        <v>24.26380039999998</v>
      </c>
      <c r="JE11" s="1374">
        <f t="shared" si="39"/>
        <v>1748.9716329600001</v>
      </c>
      <c r="JF11" s="1374">
        <f t="shared" si="42"/>
        <v>-552.77211222000005</v>
      </c>
      <c r="JG11" s="1374">
        <f t="shared" si="42"/>
        <v>-297.24582015999999</v>
      </c>
      <c r="JH11" s="1374">
        <f t="shared" si="42"/>
        <v>-2756.7065899700001</v>
      </c>
      <c r="JI11" s="1374">
        <f t="shared" si="40"/>
        <v>-3606.7245223500004</v>
      </c>
      <c r="JJ11" s="1381">
        <f t="shared" si="17"/>
        <v>-1564.0600932900006</v>
      </c>
      <c r="JK11" s="1382">
        <v>-216.16280171999998</v>
      </c>
      <c r="JL11" s="1374">
        <v>-345.38502772000004</v>
      </c>
      <c r="JM11" s="1374">
        <v>-244.99143968000001</v>
      </c>
      <c r="JN11" s="1381">
        <v>-806.53926911999997</v>
      </c>
      <c r="JO11" s="921"/>
      <c r="JP11" s="1522"/>
      <c r="JQ11" s="1522"/>
      <c r="JR11" s="1522"/>
      <c r="JS11" s="1522"/>
      <c r="JT11" s="1522"/>
      <c r="JU11" s="1522"/>
      <c r="JV11" s="1522"/>
      <c r="JW11" s="1522"/>
      <c r="JX11" s="1522"/>
      <c r="JY11" s="1522"/>
      <c r="JZ11" s="1522"/>
      <c r="KA11" s="1522"/>
      <c r="KB11" s="1522"/>
      <c r="KC11" s="1522"/>
    </row>
    <row r="12" spans="1:289" ht="35.15" customHeight="1">
      <c r="A12" s="1390" t="s">
        <v>974</v>
      </c>
      <c r="B12" s="1391">
        <v>28.601172900000002</v>
      </c>
      <c r="C12" s="1391">
        <v>0</v>
      </c>
      <c r="D12" s="1391">
        <v>0</v>
      </c>
      <c r="E12" s="1391">
        <v>54.597900000000003</v>
      </c>
      <c r="F12" s="1391">
        <v>68.915300000000002</v>
      </c>
      <c r="G12" s="1391">
        <v>44.354399999999998</v>
      </c>
      <c r="H12" s="1391">
        <v>0</v>
      </c>
      <c r="I12" s="1391">
        <v>0</v>
      </c>
      <c r="J12" s="1391">
        <v>0</v>
      </c>
      <c r="K12" s="1391">
        <v>0</v>
      </c>
      <c r="L12" s="1391">
        <v>203.18860000000001</v>
      </c>
      <c r="M12" s="1391">
        <v>0</v>
      </c>
      <c r="N12" s="1391">
        <v>0</v>
      </c>
      <c r="O12" s="1391">
        <v>0</v>
      </c>
      <c r="P12" s="1391">
        <v>0</v>
      </c>
      <c r="Q12" s="1391">
        <v>22.312799999999999</v>
      </c>
      <c r="R12" s="1392">
        <v>0</v>
      </c>
      <c r="S12" s="1393">
        <v>269.85579999999999</v>
      </c>
      <c r="T12" s="1344">
        <v>0</v>
      </c>
      <c r="U12" s="1394">
        <v>326.9914</v>
      </c>
      <c r="V12" s="1394"/>
      <c r="W12" s="1344">
        <v>0</v>
      </c>
      <c r="X12" s="1344">
        <v>0</v>
      </c>
      <c r="Y12" s="1344">
        <v>0</v>
      </c>
      <c r="Z12" s="1344">
        <v>0</v>
      </c>
      <c r="AA12" s="1344">
        <v>0</v>
      </c>
      <c r="AB12" s="1395">
        <v>0</v>
      </c>
      <c r="AC12" s="1338">
        <v>0</v>
      </c>
      <c r="AD12" s="1338">
        <v>0</v>
      </c>
      <c r="AE12" s="1338">
        <v>0</v>
      </c>
      <c r="AF12" s="1338">
        <v>0</v>
      </c>
      <c r="AG12" s="1338">
        <v>326.9914</v>
      </c>
      <c r="AH12" s="1338"/>
      <c r="AI12" s="1338">
        <v>87.551286590000004</v>
      </c>
      <c r="AJ12" s="1338">
        <v>0</v>
      </c>
      <c r="AK12" s="1338">
        <v>0</v>
      </c>
      <c r="AL12" s="1338">
        <f t="shared" si="0"/>
        <v>87.551286590000004</v>
      </c>
      <c r="AM12" s="2813"/>
      <c r="AN12" s="1338"/>
      <c r="AO12" s="2814"/>
      <c r="AP12" s="1338">
        <v>0</v>
      </c>
      <c r="AQ12" s="1338">
        <v>0</v>
      </c>
      <c r="AR12" s="1338">
        <v>0</v>
      </c>
      <c r="AS12" s="1338">
        <f t="shared" si="1"/>
        <v>87.551286590000004</v>
      </c>
      <c r="AT12" s="1338">
        <v>0</v>
      </c>
      <c r="AU12" s="1338">
        <v>0</v>
      </c>
      <c r="AV12" s="1338">
        <v>0</v>
      </c>
      <c r="AW12" s="1338">
        <f t="shared" si="2"/>
        <v>87.551286590000004</v>
      </c>
      <c r="AX12" s="1338">
        <v>0</v>
      </c>
      <c r="AY12" s="1338">
        <v>100.09532601999999</v>
      </c>
      <c r="AZ12" s="1338">
        <v>0</v>
      </c>
      <c r="BA12" s="1338">
        <f t="shared" si="3"/>
        <v>187.64661260999998</v>
      </c>
      <c r="BB12" s="1338"/>
      <c r="BC12" s="1338">
        <v>0</v>
      </c>
      <c r="BD12" s="1338">
        <v>0</v>
      </c>
      <c r="BE12" s="1338">
        <v>0</v>
      </c>
      <c r="BF12" s="1338">
        <f t="shared" si="4"/>
        <v>0</v>
      </c>
      <c r="BG12" s="1338">
        <v>0</v>
      </c>
      <c r="BH12" s="1338">
        <v>0</v>
      </c>
      <c r="BI12" s="1338">
        <v>0</v>
      </c>
      <c r="BJ12" s="1338">
        <f t="shared" si="5"/>
        <v>0</v>
      </c>
      <c r="BK12" s="1338">
        <f t="shared" si="6"/>
        <v>0</v>
      </c>
      <c r="BL12" s="1338">
        <v>0</v>
      </c>
      <c r="BM12" s="1338">
        <v>1448.93090366</v>
      </c>
      <c r="BN12" s="1338">
        <v>0</v>
      </c>
      <c r="BO12" s="1338">
        <f t="shared" si="7"/>
        <v>1448.93090366</v>
      </c>
      <c r="BP12" s="1338">
        <f t="shared" si="8"/>
        <v>1448.93090366</v>
      </c>
      <c r="BQ12" s="1338">
        <v>0</v>
      </c>
      <c r="BR12" s="1338">
        <v>0</v>
      </c>
      <c r="BS12" s="1338">
        <v>0</v>
      </c>
      <c r="BT12" s="1338">
        <f t="shared" si="9"/>
        <v>0</v>
      </c>
      <c r="BU12" s="1338">
        <f t="shared" si="10"/>
        <v>1448.93090366</v>
      </c>
      <c r="BV12" s="1338"/>
      <c r="BW12" s="1338">
        <v>0</v>
      </c>
      <c r="BX12" s="1338">
        <v>0</v>
      </c>
      <c r="BY12" s="1338">
        <v>0</v>
      </c>
      <c r="BZ12" s="1338">
        <f t="shared" si="11"/>
        <v>0</v>
      </c>
      <c r="CA12" s="1338">
        <f>SUM(BX12:BZ12)</f>
        <v>0</v>
      </c>
      <c r="CB12" s="1338">
        <f>SUM(BY12:CA12)</f>
        <v>0</v>
      </c>
      <c r="CC12" s="1338">
        <f>SUM(BZ12:CB12)</f>
        <v>0</v>
      </c>
      <c r="CD12" s="1338">
        <f t="shared" si="12"/>
        <v>0</v>
      </c>
      <c r="CE12" s="1338">
        <v>0</v>
      </c>
      <c r="CF12" s="1338">
        <v>0</v>
      </c>
      <c r="CG12" s="1338"/>
      <c r="CH12" s="1338">
        <v>-41.956482269999981</v>
      </c>
      <c r="CI12" s="1338">
        <v>-46.132425690000005</v>
      </c>
      <c r="CJ12" s="1338">
        <v>-272.65233000999996</v>
      </c>
      <c r="CK12" s="1338">
        <f t="shared" si="13"/>
        <v>-360.74123796999993</v>
      </c>
      <c r="CL12" s="1338">
        <v>-199.48343267999999</v>
      </c>
      <c r="CM12" s="1338">
        <v>-245.43171864000007</v>
      </c>
      <c r="CN12" s="1338">
        <v>-192.92298294000005</v>
      </c>
      <c r="CO12" s="1338">
        <f t="shared" si="14"/>
        <v>-637.83813426000006</v>
      </c>
      <c r="CP12" s="1338">
        <v>-348.83434953000017</v>
      </c>
      <c r="CQ12" s="1338">
        <v>1031.8843934900001</v>
      </c>
      <c r="CR12" s="1338">
        <v>-305.75138606000002</v>
      </c>
      <c r="CS12" s="1338">
        <f t="shared" si="15"/>
        <v>377.29865789999991</v>
      </c>
      <c r="CT12" s="1338">
        <v>3615.0492377700002</v>
      </c>
      <c r="CU12" s="1338">
        <v>0</v>
      </c>
      <c r="CV12" s="1396">
        <v>209.98159620000001</v>
      </c>
      <c r="CW12" s="1338">
        <f t="shared" si="16"/>
        <v>3825.0308339700005</v>
      </c>
      <c r="CX12" s="1422">
        <v>0</v>
      </c>
      <c r="CY12" s="1422">
        <v>0</v>
      </c>
      <c r="CZ12" s="1422">
        <v>0</v>
      </c>
      <c r="DA12" s="1340">
        <v>0</v>
      </c>
      <c r="DB12" s="1341">
        <v>0</v>
      </c>
      <c r="DC12" s="1341">
        <v>0</v>
      </c>
      <c r="DD12" s="1341">
        <v>0</v>
      </c>
      <c r="DE12" s="1340">
        <v>0</v>
      </c>
      <c r="DF12" s="1341">
        <v>0</v>
      </c>
      <c r="DG12" s="1341">
        <v>0</v>
      </c>
      <c r="DH12" s="1341">
        <v>0</v>
      </c>
      <c r="DI12" s="1340">
        <v>0</v>
      </c>
      <c r="DJ12" s="1341">
        <v>2943.1848219824919</v>
      </c>
      <c r="DK12" s="1341">
        <v>0</v>
      </c>
      <c r="DL12" s="1341">
        <v>0</v>
      </c>
      <c r="DM12" s="1341">
        <v>2943.1848219824919</v>
      </c>
      <c r="DN12" s="1341">
        <v>0</v>
      </c>
      <c r="DO12" s="1341">
        <v>0</v>
      </c>
      <c r="DP12" s="1341">
        <v>0</v>
      </c>
      <c r="DQ12" s="1341">
        <v>0</v>
      </c>
      <c r="DR12" s="1341">
        <v>0</v>
      </c>
      <c r="DS12" s="1341">
        <v>200.79621576</v>
      </c>
      <c r="DT12" s="1341">
        <v>0</v>
      </c>
      <c r="DU12" s="1341">
        <v>200.79621576</v>
      </c>
      <c r="DV12" s="1341">
        <v>0</v>
      </c>
      <c r="DW12" s="1341">
        <v>0</v>
      </c>
      <c r="DX12" s="1341">
        <v>0</v>
      </c>
      <c r="DY12" s="1341">
        <v>0</v>
      </c>
      <c r="DZ12" s="1341">
        <v>0</v>
      </c>
      <c r="EA12" s="1341">
        <v>0</v>
      </c>
      <c r="EB12" s="1341">
        <v>888.92855421000002</v>
      </c>
      <c r="EC12" s="1341">
        <v>888.92855421000002</v>
      </c>
      <c r="ED12" s="1341">
        <v>1089.7247699700001</v>
      </c>
      <c r="EE12" s="1397">
        <v>0</v>
      </c>
      <c r="EF12" s="1341">
        <v>0</v>
      </c>
      <c r="EG12" s="1341">
        <v>0</v>
      </c>
      <c r="EH12" s="1341">
        <v>0</v>
      </c>
      <c r="EI12" s="1341">
        <v>0</v>
      </c>
      <c r="EJ12" s="1341">
        <v>5169.3795057629686</v>
      </c>
      <c r="EK12" s="1341">
        <v>0</v>
      </c>
      <c r="EL12" s="1341">
        <v>5169.3795057629686</v>
      </c>
      <c r="EM12" s="1341">
        <v>0</v>
      </c>
      <c r="EN12" s="1341">
        <v>889.10460137030009</v>
      </c>
      <c r="EO12" s="1341">
        <v>0</v>
      </c>
      <c r="EP12" s="1341">
        <v>889.10460137030009</v>
      </c>
      <c r="EQ12" s="1341">
        <v>0</v>
      </c>
      <c r="ER12" s="1341">
        <v>0</v>
      </c>
      <c r="ES12" s="1341">
        <v>0</v>
      </c>
      <c r="ET12" s="1341">
        <v>0</v>
      </c>
      <c r="EU12" s="1398">
        <v>6058.4841071332685</v>
      </c>
      <c r="EV12" s="1397">
        <v>0</v>
      </c>
      <c r="EW12" s="1341">
        <v>0</v>
      </c>
      <c r="EX12" s="1341">
        <v>13646.557251031101</v>
      </c>
      <c r="EY12" s="1341">
        <v>13646.557251031101</v>
      </c>
      <c r="EZ12" s="1341">
        <v>0</v>
      </c>
      <c r="FA12" s="1341">
        <v>0</v>
      </c>
      <c r="FB12" s="1341">
        <v>0</v>
      </c>
      <c r="FC12" s="1341">
        <v>0</v>
      </c>
      <c r="FD12" s="1341">
        <v>0</v>
      </c>
      <c r="FE12" s="1341">
        <v>0</v>
      </c>
      <c r="FF12" s="1341">
        <v>0</v>
      </c>
      <c r="FG12" s="1341">
        <v>0</v>
      </c>
      <c r="FH12" s="1341">
        <v>0</v>
      </c>
      <c r="FI12" s="1341">
        <v>0</v>
      </c>
      <c r="FJ12" s="1341">
        <v>0</v>
      </c>
      <c r="FK12" s="1341">
        <v>0</v>
      </c>
      <c r="FL12" s="1398">
        <v>13646.557251031101</v>
      </c>
      <c r="FM12" s="1397">
        <v>0</v>
      </c>
      <c r="FN12" s="1341">
        <v>7656.4350000000022</v>
      </c>
      <c r="FO12" s="1341">
        <v>0</v>
      </c>
      <c r="FP12" s="1399">
        <v>7656.4350000000022</v>
      </c>
      <c r="FQ12" s="1399">
        <v>0</v>
      </c>
      <c r="FR12" s="1399">
        <v>0</v>
      </c>
      <c r="FS12" s="1399">
        <v>0</v>
      </c>
      <c r="FT12" s="1399">
        <v>0</v>
      </c>
      <c r="FU12" s="1399">
        <v>0</v>
      </c>
      <c r="FV12" s="1399">
        <v>0</v>
      </c>
      <c r="FW12" s="1399">
        <v>0</v>
      </c>
      <c r="FX12" s="1399">
        <v>0</v>
      </c>
      <c r="FY12" s="1399">
        <v>398.745781930004</v>
      </c>
      <c r="FZ12" s="1399">
        <v>0</v>
      </c>
      <c r="GA12" s="1399">
        <v>0</v>
      </c>
      <c r="GB12" s="1399">
        <v>398.745781930004</v>
      </c>
      <c r="GC12" s="1400">
        <v>8055.1807819300066</v>
      </c>
      <c r="GD12" s="1401">
        <v>0</v>
      </c>
      <c r="GE12" s="1399">
        <v>0</v>
      </c>
      <c r="GF12" s="1399">
        <v>0</v>
      </c>
      <c r="GG12" s="1399">
        <f t="shared" si="36"/>
        <v>0</v>
      </c>
      <c r="GH12" s="1399">
        <v>15795.991876669999</v>
      </c>
      <c r="GI12" s="1399">
        <v>0</v>
      </c>
      <c r="GJ12" s="1399">
        <v>0</v>
      </c>
      <c r="GK12" s="1399">
        <f t="shared" si="37"/>
        <v>15795.991876669999</v>
      </c>
      <c r="GL12" s="1399">
        <v>0</v>
      </c>
      <c r="GM12" s="1399">
        <v>0</v>
      </c>
      <c r="GN12" s="1399">
        <v>0</v>
      </c>
      <c r="GO12" s="1399">
        <f t="shared" si="18"/>
        <v>0</v>
      </c>
      <c r="GP12" s="1399">
        <v>0</v>
      </c>
      <c r="GQ12" s="1399">
        <v>0</v>
      </c>
      <c r="GR12" s="1399">
        <v>0</v>
      </c>
      <c r="GS12" s="1399">
        <f t="shared" si="19"/>
        <v>0</v>
      </c>
      <c r="GT12" s="1400">
        <f t="shared" si="20"/>
        <v>15795.991876669999</v>
      </c>
      <c r="GU12" s="1401">
        <v>0</v>
      </c>
      <c r="GV12" s="1399">
        <v>0</v>
      </c>
      <c r="GW12" s="1399">
        <v>0</v>
      </c>
      <c r="GX12" s="1399">
        <f t="shared" si="21"/>
        <v>0</v>
      </c>
      <c r="GY12" s="1399">
        <v>0</v>
      </c>
      <c r="GZ12" s="1399">
        <v>0</v>
      </c>
      <c r="HA12" s="1399">
        <v>0</v>
      </c>
      <c r="HB12" s="1399">
        <f t="shared" si="22"/>
        <v>0</v>
      </c>
      <c r="HC12" s="1399">
        <v>0</v>
      </c>
      <c r="HD12" s="1399">
        <v>0</v>
      </c>
      <c r="HE12" s="1399">
        <v>5861.0155825600004</v>
      </c>
      <c r="HF12" s="1399">
        <f t="shared" si="23"/>
        <v>5861.0155825600004</v>
      </c>
      <c r="HG12" s="1399">
        <v>0</v>
      </c>
      <c r="HH12" s="1399">
        <v>0</v>
      </c>
      <c r="HI12" s="1399">
        <v>0</v>
      </c>
      <c r="HJ12" s="1399">
        <f t="shared" si="24"/>
        <v>0</v>
      </c>
      <c r="HK12" s="1400">
        <v>5861.0155825600004</v>
      </c>
      <c r="HL12" s="1401">
        <v>0</v>
      </c>
      <c r="HM12" s="1399">
        <v>0</v>
      </c>
      <c r="HN12" s="1399">
        <v>0</v>
      </c>
      <c r="HO12" s="1399">
        <f t="shared" si="25"/>
        <v>0</v>
      </c>
      <c r="HP12" s="1399">
        <v>0</v>
      </c>
      <c r="HQ12" s="1399">
        <v>0</v>
      </c>
      <c r="HR12" s="1399">
        <v>1500</v>
      </c>
      <c r="HS12" s="1399">
        <f t="shared" si="26"/>
        <v>1500</v>
      </c>
      <c r="HT12" s="1399">
        <v>0</v>
      </c>
      <c r="HU12" s="1399">
        <v>2612.4047394200002</v>
      </c>
      <c r="HV12" s="1399">
        <v>1500</v>
      </c>
      <c r="HW12" s="1399">
        <f t="shared" si="27"/>
        <v>4112.4047394200006</v>
      </c>
      <c r="HX12" s="1399">
        <v>0</v>
      </c>
      <c r="HY12" s="1399">
        <v>0</v>
      </c>
      <c r="HZ12" s="1399">
        <v>560</v>
      </c>
      <c r="IA12" s="1399">
        <f t="shared" si="28"/>
        <v>560</v>
      </c>
      <c r="IB12" s="1400">
        <f t="shared" si="29"/>
        <v>6172.4047394200006</v>
      </c>
      <c r="IC12" s="1401">
        <v>0</v>
      </c>
      <c r="ID12" s="1399">
        <v>7640.5445130899998</v>
      </c>
      <c r="IE12" s="1399">
        <v>3858.72</v>
      </c>
      <c r="IF12" s="1399">
        <v>11499.26451309</v>
      </c>
      <c r="IG12" s="1399">
        <v>0</v>
      </c>
      <c r="IH12" s="1399">
        <v>0</v>
      </c>
      <c r="II12" s="1399">
        <v>0</v>
      </c>
      <c r="IJ12" s="1399">
        <v>0</v>
      </c>
      <c r="IK12" s="1399">
        <v>0</v>
      </c>
      <c r="IL12" s="1399">
        <v>3737.58</v>
      </c>
      <c r="IM12" s="1399">
        <v>1240.5832230000001</v>
      </c>
      <c r="IN12" s="1399">
        <v>4978.1632229999996</v>
      </c>
      <c r="IO12" s="1399">
        <v>220</v>
      </c>
      <c r="IP12" s="1399">
        <v>0</v>
      </c>
      <c r="IQ12" s="1399">
        <v>841</v>
      </c>
      <c r="IR12" s="1399">
        <v>1061</v>
      </c>
      <c r="IS12" s="1399">
        <v>17538.427736090001</v>
      </c>
      <c r="IT12" s="1401">
        <f>(IT13+IT14)</f>
        <v>4505</v>
      </c>
      <c r="IU12" s="1399">
        <f t="shared" ref="IU12:IV12" si="43">IU13+IU14</f>
        <v>0</v>
      </c>
      <c r="IV12" s="1399">
        <f t="shared" si="43"/>
        <v>0</v>
      </c>
      <c r="IW12" s="1399">
        <f t="shared" ref="IW12:IW15" si="44">IT12+IU12+IV12</f>
        <v>4505</v>
      </c>
      <c r="IX12" s="1399">
        <f t="shared" ref="IX12:IZ12" si="45">IX13+IX14</f>
        <v>0</v>
      </c>
      <c r="IY12" s="1399">
        <f t="shared" si="45"/>
        <v>0</v>
      </c>
      <c r="IZ12" s="1399">
        <f t="shared" si="45"/>
        <v>0</v>
      </c>
      <c r="JA12" s="1399">
        <f t="shared" si="38"/>
        <v>0</v>
      </c>
      <c r="JB12" s="1399">
        <f t="shared" ref="JB12:JD12" si="46">JB13+JB14</f>
        <v>3798.0130820700001</v>
      </c>
      <c r="JC12" s="1399">
        <f t="shared" si="46"/>
        <v>0</v>
      </c>
      <c r="JD12" s="1399">
        <f t="shared" si="46"/>
        <v>440</v>
      </c>
      <c r="JE12" s="1399">
        <f t="shared" si="39"/>
        <v>4238.0130820699997</v>
      </c>
      <c r="JF12" s="1399">
        <f t="shared" ref="JF12:JH12" si="47">JF13+JF14</f>
        <v>0</v>
      </c>
      <c r="JG12" s="1399">
        <f t="shared" si="47"/>
        <v>0</v>
      </c>
      <c r="JH12" s="1399">
        <f t="shared" si="47"/>
        <v>4134.348</v>
      </c>
      <c r="JI12" s="1399">
        <f t="shared" si="40"/>
        <v>4134.348</v>
      </c>
      <c r="JJ12" s="1400">
        <f t="shared" si="17"/>
        <v>12877.36108207</v>
      </c>
      <c r="JK12" s="1401">
        <v>0</v>
      </c>
      <c r="JL12" s="1399">
        <v>0</v>
      </c>
      <c r="JM12" s="1399">
        <v>0</v>
      </c>
      <c r="JN12" s="1400">
        <v>0</v>
      </c>
      <c r="JO12" s="921"/>
      <c r="JP12" s="1542"/>
      <c r="JQ12" s="1542"/>
      <c r="JR12" s="1542"/>
      <c r="JS12" s="1542"/>
      <c r="JT12" s="1542"/>
      <c r="JU12" s="1542"/>
      <c r="JV12" s="1542"/>
      <c r="JW12" s="1542"/>
      <c r="JX12" s="1542"/>
      <c r="JY12" s="1542"/>
      <c r="JZ12" s="1542"/>
      <c r="KA12" s="1542"/>
      <c r="KB12" s="1542"/>
      <c r="KC12" s="1542"/>
    </row>
    <row r="13" spans="1:289" ht="35.15" customHeight="1">
      <c r="A13" s="1403" t="s">
        <v>975</v>
      </c>
      <c r="B13" s="1391"/>
      <c r="C13" s="1391"/>
      <c r="D13" s="1391"/>
      <c r="E13" s="1391"/>
      <c r="F13" s="1391"/>
      <c r="G13" s="1391"/>
      <c r="H13" s="1391"/>
      <c r="I13" s="1391"/>
      <c r="J13" s="1391"/>
      <c r="K13" s="1391"/>
      <c r="L13" s="1391"/>
      <c r="M13" s="1391"/>
      <c r="N13" s="1391"/>
      <c r="O13" s="1391"/>
      <c r="P13" s="1391"/>
      <c r="Q13" s="1391"/>
      <c r="R13" s="1392"/>
      <c r="S13" s="1393"/>
      <c r="T13" s="1344"/>
      <c r="U13" s="1394"/>
      <c r="V13" s="1394"/>
      <c r="W13" s="1344"/>
      <c r="X13" s="1344"/>
      <c r="Y13" s="1344"/>
      <c r="Z13" s="1344"/>
      <c r="AA13" s="1344"/>
      <c r="AB13" s="1395"/>
      <c r="AC13" s="1338"/>
      <c r="AD13" s="1338"/>
      <c r="AE13" s="1338"/>
      <c r="AF13" s="1338"/>
      <c r="AG13" s="1338"/>
      <c r="AH13" s="1338"/>
      <c r="AI13" s="1338"/>
      <c r="AJ13" s="1338"/>
      <c r="AK13" s="1338"/>
      <c r="AL13" s="1338"/>
      <c r="AM13" s="2813"/>
      <c r="AN13" s="1338"/>
      <c r="AO13" s="2814"/>
      <c r="AP13" s="1338"/>
      <c r="AQ13" s="1338"/>
      <c r="AR13" s="1338"/>
      <c r="AS13" s="1338"/>
      <c r="AT13" s="1338"/>
      <c r="AU13" s="1338"/>
      <c r="AV13" s="1338"/>
      <c r="AW13" s="1338"/>
      <c r="AX13" s="1338"/>
      <c r="AY13" s="1338"/>
      <c r="AZ13" s="1338"/>
      <c r="BA13" s="1338"/>
      <c r="BB13" s="1338"/>
      <c r="BC13" s="1338"/>
      <c r="BD13" s="1338"/>
      <c r="BE13" s="1338"/>
      <c r="BF13" s="1338"/>
      <c r="BG13" s="1338"/>
      <c r="BH13" s="1338"/>
      <c r="BI13" s="1338"/>
      <c r="BJ13" s="1338"/>
      <c r="BK13" s="1338"/>
      <c r="BL13" s="1338"/>
      <c r="BM13" s="1338"/>
      <c r="BN13" s="1338"/>
      <c r="BO13" s="1338"/>
      <c r="BP13" s="1338"/>
      <c r="BQ13" s="1338"/>
      <c r="BR13" s="1338"/>
      <c r="BS13" s="1338"/>
      <c r="BT13" s="1338"/>
      <c r="BU13" s="1338"/>
      <c r="BV13" s="1338"/>
      <c r="BW13" s="1338"/>
      <c r="BX13" s="1338"/>
      <c r="BY13" s="1338"/>
      <c r="BZ13" s="1338"/>
      <c r="CA13" s="1338"/>
      <c r="CB13" s="1338"/>
      <c r="CC13" s="1338"/>
      <c r="CD13" s="1338"/>
      <c r="CE13" s="1338"/>
      <c r="CF13" s="1338"/>
      <c r="CG13" s="1338"/>
      <c r="CH13" s="1338">
        <v>463.75384711999999</v>
      </c>
      <c r="CI13" s="1338">
        <v>0</v>
      </c>
      <c r="CJ13" s="1338">
        <v>0</v>
      </c>
      <c r="CK13" s="1338">
        <f t="shared" si="13"/>
        <v>463.75384711999999</v>
      </c>
      <c r="CL13" s="1338">
        <v>0</v>
      </c>
      <c r="CM13" s="1338">
        <v>0</v>
      </c>
      <c r="CN13" s="1338">
        <v>0</v>
      </c>
      <c r="CO13" s="1338">
        <f t="shared" si="14"/>
        <v>0</v>
      </c>
      <c r="CP13" s="1338">
        <v>0</v>
      </c>
      <c r="CQ13" s="1338">
        <v>1090.2758170700001</v>
      </c>
      <c r="CR13" s="1338">
        <v>0</v>
      </c>
      <c r="CS13" s="1338">
        <f t="shared" si="15"/>
        <v>1090.2758170700001</v>
      </c>
      <c r="CT13" s="1338">
        <v>0</v>
      </c>
      <c r="CU13" s="1338">
        <v>0</v>
      </c>
      <c r="CV13" s="1396">
        <v>209.98159620000001</v>
      </c>
      <c r="CW13" s="1338">
        <f t="shared" si="16"/>
        <v>209.98159620000001</v>
      </c>
      <c r="CX13" s="1422">
        <v>0</v>
      </c>
      <c r="CY13" s="1422">
        <v>0</v>
      </c>
      <c r="CZ13" s="1422">
        <v>0</v>
      </c>
      <c r="DA13" s="1340">
        <v>0</v>
      </c>
      <c r="DB13" s="1341">
        <v>0</v>
      </c>
      <c r="DC13" s="1341">
        <v>0</v>
      </c>
      <c r="DD13" s="1350">
        <v>0</v>
      </c>
      <c r="DE13" s="1340">
        <v>0</v>
      </c>
      <c r="DF13" s="1341">
        <v>0</v>
      </c>
      <c r="DG13" s="1341">
        <v>0</v>
      </c>
      <c r="DH13" s="1350">
        <v>0</v>
      </c>
      <c r="DI13" s="1340">
        <v>0</v>
      </c>
      <c r="DJ13" s="1341"/>
      <c r="DK13" s="1341"/>
      <c r="DL13" s="1341"/>
      <c r="DM13" s="1341"/>
      <c r="DN13" s="1341"/>
      <c r="DO13" s="1341">
        <v>0</v>
      </c>
      <c r="DP13" s="1341"/>
      <c r="DQ13" s="1341">
        <v>0</v>
      </c>
      <c r="DR13" s="1341">
        <v>0</v>
      </c>
      <c r="DS13" s="1341">
        <v>0</v>
      </c>
      <c r="DT13" s="1341">
        <v>0</v>
      </c>
      <c r="DU13" s="1341">
        <v>0</v>
      </c>
      <c r="DV13" s="1341">
        <v>0</v>
      </c>
      <c r="DW13" s="1341">
        <v>0</v>
      </c>
      <c r="DX13" s="1341">
        <v>0</v>
      </c>
      <c r="DY13" s="1341">
        <v>0</v>
      </c>
      <c r="DZ13" s="1341">
        <v>0</v>
      </c>
      <c r="EA13" s="1341">
        <v>0</v>
      </c>
      <c r="EB13" s="1341">
        <v>0</v>
      </c>
      <c r="EC13" s="1341">
        <v>0</v>
      </c>
      <c r="ED13" s="1341">
        <v>0</v>
      </c>
      <c r="EE13" s="1397">
        <v>0</v>
      </c>
      <c r="EF13" s="1341">
        <v>0</v>
      </c>
      <c r="EG13" s="1341">
        <v>0</v>
      </c>
      <c r="EH13" s="1341">
        <v>0</v>
      </c>
      <c r="EI13" s="1341">
        <v>0</v>
      </c>
      <c r="EJ13" s="1341">
        <v>0</v>
      </c>
      <c r="EK13" s="1341">
        <v>0</v>
      </c>
      <c r="EL13" s="1341">
        <v>0</v>
      </c>
      <c r="EM13" s="1341">
        <v>0</v>
      </c>
      <c r="EN13" s="1341">
        <v>889.10460137030009</v>
      </c>
      <c r="EO13" s="1341">
        <v>0</v>
      </c>
      <c r="EP13" s="1341">
        <v>889.10460137030009</v>
      </c>
      <c r="EQ13" s="1341">
        <v>0</v>
      </c>
      <c r="ER13" s="1341">
        <v>0</v>
      </c>
      <c r="ES13" s="1341">
        <v>0</v>
      </c>
      <c r="ET13" s="1341">
        <v>0</v>
      </c>
      <c r="EU13" s="1398">
        <v>889.10460137030009</v>
      </c>
      <c r="EV13" s="1397">
        <v>0</v>
      </c>
      <c r="EW13" s="1341">
        <v>0</v>
      </c>
      <c r="EX13" s="1341">
        <v>0</v>
      </c>
      <c r="EY13" s="1341">
        <v>0</v>
      </c>
      <c r="EZ13" s="1341">
        <v>0</v>
      </c>
      <c r="FA13" s="1341">
        <v>0</v>
      </c>
      <c r="FB13" s="1341">
        <v>0</v>
      </c>
      <c r="FC13" s="1341">
        <v>0</v>
      </c>
      <c r="FD13" s="1341">
        <v>0</v>
      </c>
      <c r="FE13" s="1341">
        <v>0</v>
      </c>
      <c r="FF13" s="1341">
        <v>0</v>
      </c>
      <c r="FG13" s="1341">
        <v>0</v>
      </c>
      <c r="FH13" s="1341">
        <v>0</v>
      </c>
      <c r="FI13" s="1341">
        <v>0</v>
      </c>
      <c r="FJ13" s="1341">
        <v>0</v>
      </c>
      <c r="FK13" s="1341">
        <v>0</v>
      </c>
      <c r="FL13" s="1398">
        <v>0</v>
      </c>
      <c r="FM13" s="1397">
        <v>0</v>
      </c>
      <c r="FN13" s="1341">
        <v>0</v>
      </c>
      <c r="FO13" s="1341">
        <v>0</v>
      </c>
      <c r="FP13" s="1399">
        <v>0</v>
      </c>
      <c r="FQ13" s="1399">
        <v>0</v>
      </c>
      <c r="FR13" s="1399">
        <v>0</v>
      </c>
      <c r="FS13" s="1399">
        <v>0</v>
      </c>
      <c r="FT13" s="1399">
        <v>0</v>
      </c>
      <c r="FU13" s="1399">
        <v>0</v>
      </c>
      <c r="FV13" s="1399">
        <v>0</v>
      </c>
      <c r="FW13" s="1399">
        <v>0</v>
      </c>
      <c r="FX13" s="1399">
        <v>0</v>
      </c>
      <c r="FY13" s="1399">
        <v>398.745781930004</v>
      </c>
      <c r="FZ13" s="1399">
        <v>0</v>
      </c>
      <c r="GA13" s="1399">
        <v>0</v>
      </c>
      <c r="GB13" s="1399">
        <v>398.745781930004</v>
      </c>
      <c r="GC13" s="1400">
        <v>398.745781930004</v>
      </c>
      <c r="GD13" s="1401">
        <v>0</v>
      </c>
      <c r="GE13" s="1399">
        <v>0</v>
      </c>
      <c r="GF13" s="1399">
        <v>0</v>
      </c>
      <c r="GG13" s="1399">
        <f t="shared" si="36"/>
        <v>0</v>
      </c>
      <c r="GH13" s="1399">
        <v>0</v>
      </c>
      <c r="GI13" s="1399">
        <v>0</v>
      </c>
      <c r="GJ13" s="1399">
        <v>0</v>
      </c>
      <c r="GK13" s="1399">
        <f t="shared" si="37"/>
        <v>0</v>
      </c>
      <c r="GL13" s="1399">
        <v>0</v>
      </c>
      <c r="GM13" s="1399">
        <v>0</v>
      </c>
      <c r="GN13" s="1399">
        <v>0</v>
      </c>
      <c r="GO13" s="1399">
        <f t="shared" si="18"/>
        <v>0</v>
      </c>
      <c r="GP13" s="1399">
        <v>0</v>
      </c>
      <c r="GQ13" s="1399">
        <v>0</v>
      </c>
      <c r="GR13" s="1399">
        <v>0</v>
      </c>
      <c r="GS13" s="1399">
        <f t="shared" si="19"/>
        <v>0</v>
      </c>
      <c r="GT13" s="1400">
        <f t="shared" si="20"/>
        <v>0</v>
      </c>
      <c r="GU13" s="1401">
        <v>0</v>
      </c>
      <c r="GV13" s="1399">
        <v>0</v>
      </c>
      <c r="GW13" s="1399">
        <v>0</v>
      </c>
      <c r="GX13" s="1399">
        <f t="shared" si="21"/>
        <v>0</v>
      </c>
      <c r="GY13" s="1399">
        <v>0</v>
      </c>
      <c r="GZ13" s="1399">
        <v>0</v>
      </c>
      <c r="HA13" s="1399">
        <v>0</v>
      </c>
      <c r="HB13" s="1399">
        <f t="shared" si="22"/>
        <v>0</v>
      </c>
      <c r="HC13" s="1399">
        <v>0</v>
      </c>
      <c r="HD13" s="1399">
        <v>0</v>
      </c>
      <c r="HE13" s="1399">
        <v>0</v>
      </c>
      <c r="HF13" s="1399">
        <f t="shared" si="23"/>
        <v>0</v>
      </c>
      <c r="HG13" s="1399">
        <v>0</v>
      </c>
      <c r="HH13" s="1399">
        <v>0</v>
      </c>
      <c r="HI13" s="1399">
        <v>0</v>
      </c>
      <c r="HJ13" s="1399">
        <f t="shared" si="24"/>
        <v>0</v>
      </c>
      <c r="HK13" s="1400">
        <v>0</v>
      </c>
      <c r="HL13" s="1401">
        <v>0</v>
      </c>
      <c r="HM13" s="1399">
        <v>0</v>
      </c>
      <c r="HN13" s="1399">
        <v>0</v>
      </c>
      <c r="HO13" s="1399">
        <f t="shared" si="25"/>
        <v>0</v>
      </c>
      <c r="HP13" s="1399">
        <v>0</v>
      </c>
      <c r="HQ13" s="1399">
        <v>0</v>
      </c>
      <c r="HR13" s="1399">
        <v>1500</v>
      </c>
      <c r="HS13" s="1399">
        <f t="shared" si="26"/>
        <v>1500</v>
      </c>
      <c r="HT13" s="1399">
        <v>0</v>
      </c>
      <c r="HU13" s="1399">
        <v>2612.4047394200002</v>
      </c>
      <c r="HV13" s="1399">
        <v>1500</v>
      </c>
      <c r="HW13" s="1399">
        <f t="shared" si="27"/>
        <v>4112.4047394200006</v>
      </c>
      <c r="HX13" s="1399">
        <v>0</v>
      </c>
      <c r="HY13" s="1399">
        <v>0</v>
      </c>
      <c r="HZ13" s="1399">
        <v>560</v>
      </c>
      <c r="IA13" s="1399">
        <f t="shared" si="28"/>
        <v>560</v>
      </c>
      <c r="IB13" s="1400">
        <f t="shared" si="29"/>
        <v>6172.4047394200006</v>
      </c>
      <c r="IC13" s="1401">
        <v>0</v>
      </c>
      <c r="ID13" s="1399">
        <v>7640.5445130899998</v>
      </c>
      <c r="IE13" s="1399">
        <v>3858.72</v>
      </c>
      <c r="IF13" s="1399">
        <v>11499.26451309</v>
      </c>
      <c r="IG13" s="1399">
        <v>0</v>
      </c>
      <c r="IH13" s="1399">
        <v>0</v>
      </c>
      <c r="II13" s="1399">
        <v>0</v>
      </c>
      <c r="IJ13" s="1399">
        <v>0</v>
      </c>
      <c r="IK13" s="1399">
        <v>0</v>
      </c>
      <c r="IL13" s="1399">
        <v>3737.58</v>
      </c>
      <c r="IM13" s="1399">
        <v>1240.5832230000001</v>
      </c>
      <c r="IN13" s="1399">
        <v>4978.1632229999996</v>
      </c>
      <c r="IO13" s="1399">
        <v>220</v>
      </c>
      <c r="IP13" s="1399">
        <v>0</v>
      </c>
      <c r="IQ13" s="1399">
        <v>841</v>
      </c>
      <c r="IR13" s="1399">
        <v>1061</v>
      </c>
      <c r="IS13" s="1399">
        <v>17538.427736090001</v>
      </c>
      <c r="IT13" s="1401">
        <v>4505</v>
      </c>
      <c r="IU13" s="1399">
        <v>0</v>
      </c>
      <c r="IV13" s="1399">
        <v>0</v>
      </c>
      <c r="IW13" s="1399">
        <f t="shared" si="44"/>
        <v>4505</v>
      </c>
      <c r="IX13" s="1399">
        <v>0</v>
      </c>
      <c r="IY13" s="1399">
        <v>0</v>
      </c>
      <c r="IZ13" s="1399">
        <v>0</v>
      </c>
      <c r="JA13" s="1399">
        <f t="shared" si="38"/>
        <v>0</v>
      </c>
      <c r="JB13" s="1399">
        <v>3798.0130820700001</v>
      </c>
      <c r="JC13" s="1399">
        <v>0</v>
      </c>
      <c r="JD13" s="1399">
        <v>440</v>
      </c>
      <c r="JE13" s="1399">
        <f t="shared" si="39"/>
        <v>4238.0130820699997</v>
      </c>
      <c r="JF13" s="1399">
        <v>0</v>
      </c>
      <c r="JG13" s="1399">
        <v>0</v>
      </c>
      <c r="JH13" s="1399">
        <v>4134.348</v>
      </c>
      <c r="JI13" s="1399">
        <f t="shared" si="40"/>
        <v>4134.348</v>
      </c>
      <c r="JJ13" s="1400">
        <f t="shared" si="17"/>
        <v>12877.36108207</v>
      </c>
      <c r="JK13" s="1401">
        <v>0</v>
      </c>
      <c r="JL13" s="1399">
        <v>0</v>
      </c>
      <c r="JM13" s="1399">
        <v>0</v>
      </c>
      <c r="JN13" s="1400">
        <v>0</v>
      </c>
      <c r="JO13" s="921"/>
      <c r="JP13" s="1542"/>
      <c r="JQ13" s="1542"/>
      <c r="JR13" s="1542"/>
      <c r="JS13" s="1542"/>
      <c r="JT13" s="1542"/>
      <c r="JU13" s="1542"/>
      <c r="JV13" s="1542"/>
      <c r="JW13" s="1542"/>
      <c r="JX13" s="1542"/>
      <c r="JY13" s="1542"/>
      <c r="JZ13" s="1542"/>
      <c r="KA13" s="1542"/>
      <c r="KB13" s="1542"/>
      <c r="KC13" s="1542"/>
    </row>
    <row r="14" spans="1:289" ht="35.15" customHeight="1" thickBot="1">
      <c r="A14" s="1403" t="s">
        <v>976</v>
      </c>
      <c r="B14" s="1391"/>
      <c r="C14" s="1391"/>
      <c r="D14" s="1391"/>
      <c r="E14" s="1391"/>
      <c r="F14" s="1391"/>
      <c r="G14" s="1391"/>
      <c r="H14" s="1391"/>
      <c r="I14" s="1391"/>
      <c r="J14" s="1391"/>
      <c r="K14" s="1391"/>
      <c r="L14" s="1391"/>
      <c r="M14" s="1391"/>
      <c r="N14" s="1391"/>
      <c r="O14" s="1391"/>
      <c r="P14" s="1391"/>
      <c r="Q14" s="1391"/>
      <c r="R14" s="1392"/>
      <c r="S14" s="1393"/>
      <c r="T14" s="1344"/>
      <c r="U14" s="1394"/>
      <c r="V14" s="1394"/>
      <c r="W14" s="1344"/>
      <c r="X14" s="1344"/>
      <c r="Y14" s="1344"/>
      <c r="Z14" s="1344"/>
      <c r="AA14" s="1344"/>
      <c r="AB14" s="1395"/>
      <c r="AC14" s="1338"/>
      <c r="AD14" s="1338"/>
      <c r="AE14" s="1338"/>
      <c r="AF14" s="1338"/>
      <c r="AG14" s="1338"/>
      <c r="AH14" s="1338"/>
      <c r="AI14" s="1338"/>
      <c r="AJ14" s="1338"/>
      <c r="AK14" s="1338"/>
      <c r="AL14" s="1338"/>
      <c r="AM14" s="2816"/>
      <c r="AN14" s="1473"/>
      <c r="AO14" s="2817"/>
      <c r="AP14" s="1338"/>
      <c r="AQ14" s="1338"/>
      <c r="AR14" s="1338"/>
      <c r="AS14" s="1338"/>
      <c r="AT14" s="1338"/>
      <c r="AU14" s="1338"/>
      <c r="AV14" s="1338"/>
      <c r="AW14" s="1338"/>
      <c r="AX14" s="1338"/>
      <c r="AY14" s="1338"/>
      <c r="AZ14" s="1338"/>
      <c r="BA14" s="1338"/>
      <c r="BB14" s="1338"/>
      <c r="BC14" s="1338"/>
      <c r="BD14" s="1338"/>
      <c r="BE14" s="1338"/>
      <c r="BF14" s="1338"/>
      <c r="BG14" s="1338"/>
      <c r="BH14" s="1338"/>
      <c r="BI14" s="1338"/>
      <c r="BJ14" s="1338"/>
      <c r="BK14" s="1338"/>
      <c r="BL14" s="1338"/>
      <c r="BM14" s="1338"/>
      <c r="BN14" s="1338"/>
      <c r="BO14" s="1338"/>
      <c r="BP14" s="1338"/>
      <c r="BQ14" s="1338"/>
      <c r="BR14" s="1338"/>
      <c r="BS14" s="1338"/>
      <c r="BT14" s="1338"/>
      <c r="BU14" s="1338"/>
      <c r="BV14" s="1338"/>
      <c r="BW14" s="1338"/>
      <c r="BX14" s="1338"/>
      <c r="BY14" s="1338"/>
      <c r="BZ14" s="1338"/>
      <c r="CA14" s="1338"/>
      <c r="CB14" s="1338"/>
      <c r="CC14" s="1338"/>
      <c r="CD14" s="1338"/>
      <c r="CE14" s="1338"/>
      <c r="CF14" s="1338"/>
      <c r="CG14" s="1338"/>
      <c r="CH14" s="1338">
        <v>463.75384711999999</v>
      </c>
      <c r="CI14" s="1338">
        <v>0</v>
      </c>
      <c r="CJ14" s="1338">
        <v>0</v>
      </c>
      <c r="CK14" s="1338">
        <f t="shared" si="13"/>
        <v>463.75384711999999</v>
      </c>
      <c r="CL14" s="1338">
        <v>0</v>
      </c>
      <c r="CM14" s="1338">
        <v>0</v>
      </c>
      <c r="CN14" s="1338">
        <v>0</v>
      </c>
      <c r="CO14" s="1338">
        <f t="shared" si="14"/>
        <v>0</v>
      </c>
      <c r="CP14" s="1338">
        <v>0</v>
      </c>
      <c r="CQ14" s="1338">
        <v>1090.2758170700001</v>
      </c>
      <c r="CR14" s="1338">
        <v>0</v>
      </c>
      <c r="CS14" s="1338">
        <f t="shared" si="15"/>
        <v>1090.2758170700001</v>
      </c>
      <c r="CT14" s="1338">
        <v>3615.0492377700002</v>
      </c>
      <c r="CU14" s="1338">
        <v>0</v>
      </c>
      <c r="CV14" s="1396">
        <v>0</v>
      </c>
      <c r="CW14" s="1338">
        <f t="shared" si="16"/>
        <v>3615.0492377700002</v>
      </c>
      <c r="CX14" s="1422">
        <v>0</v>
      </c>
      <c r="CY14" s="1422">
        <v>0</v>
      </c>
      <c r="CZ14" s="1422">
        <v>0</v>
      </c>
      <c r="DA14" s="1340">
        <v>0</v>
      </c>
      <c r="DB14" s="1341">
        <v>0</v>
      </c>
      <c r="DC14" s="1341">
        <v>0</v>
      </c>
      <c r="DD14" s="1350">
        <v>0</v>
      </c>
      <c r="DE14" s="1340">
        <v>0</v>
      </c>
      <c r="DF14" s="1341">
        <v>0</v>
      </c>
      <c r="DG14" s="1341">
        <v>0</v>
      </c>
      <c r="DH14" s="1350">
        <v>0</v>
      </c>
      <c r="DI14" s="1340">
        <v>0</v>
      </c>
      <c r="DJ14" s="1341"/>
      <c r="DK14" s="1341"/>
      <c r="DL14" s="1341"/>
      <c r="DM14" s="1341"/>
      <c r="DN14" s="1341"/>
      <c r="DO14" s="1341">
        <v>0</v>
      </c>
      <c r="DP14" s="1341"/>
      <c r="DQ14" s="1341">
        <v>0</v>
      </c>
      <c r="DR14" s="1341">
        <v>0</v>
      </c>
      <c r="DS14" s="1341">
        <v>0</v>
      </c>
      <c r="DT14" s="1341">
        <v>0</v>
      </c>
      <c r="DU14" s="1341">
        <v>0</v>
      </c>
      <c r="DV14" s="1341">
        <v>0</v>
      </c>
      <c r="DW14" s="1341">
        <v>0</v>
      </c>
      <c r="DX14" s="1341">
        <v>0</v>
      </c>
      <c r="DY14" s="1341">
        <v>0</v>
      </c>
      <c r="DZ14" s="1341">
        <v>0</v>
      </c>
      <c r="EA14" s="1341">
        <v>0</v>
      </c>
      <c r="EB14" s="1341">
        <v>0</v>
      </c>
      <c r="EC14" s="1341">
        <v>0</v>
      </c>
      <c r="ED14" s="1341">
        <v>0</v>
      </c>
      <c r="EE14" s="1397">
        <v>0</v>
      </c>
      <c r="EF14" s="1341">
        <v>0</v>
      </c>
      <c r="EG14" s="1341">
        <v>0</v>
      </c>
      <c r="EH14" s="1341">
        <v>0</v>
      </c>
      <c r="EI14" s="1341">
        <v>0</v>
      </c>
      <c r="EJ14" s="1341">
        <v>5169.3795057629686</v>
      </c>
      <c r="EK14" s="1341">
        <v>0</v>
      </c>
      <c r="EL14" s="1341">
        <v>5169.3795057629686</v>
      </c>
      <c r="EM14" s="1341">
        <v>0</v>
      </c>
      <c r="EN14" s="1341">
        <v>0</v>
      </c>
      <c r="EO14" s="1341">
        <v>0</v>
      </c>
      <c r="EP14" s="1341">
        <v>0</v>
      </c>
      <c r="EQ14" s="1341">
        <v>0</v>
      </c>
      <c r="ER14" s="1341">
        <v>0</v>
      </c>
      <c r="ES14" s="1341">
        <v>0</v>
      </c>
      <c r="ET14" s="1341">
        <v>0</v>
      </c>
      <c r="EU14" s="1398">
        <v>5169.3795057629686</v>
      </c>
      <c r="EV14" s="1397">
        <v>0</v>
      </c>
      <c r="EW14" s="1341">
        <v>0</v>
      </c>
      <c r="EX14" s="1341">
        <v>13646.557251031101</v>
      </c>
      <c r="EY14" s="1341">
        <v>13646.557251031101</v>
      </c>
      <c r="EZ14" s="1341">
        <v>0</v>
      </c>
      <c r="FA14" s="1341">
        <v>0</v>
      </c>
      <c r="FB14" s="1341">
        <v>0</v>
      </c>
      <c r="FC14" s="1341">
        <v>0</v>
      </c>
      <c r="FD14" s="1341">
        <v>0</v>
      </c>
      <c r="FE14" s="1341">
        <v>0</v>
      </c>
      <c r="FF14" s="1341">
        <v>0</v>
      </c>
      <c r="FG14" s="1341">
        <v>0</v>
      </c>
      <c r="FH14" s="1341">
        <v>0</v>
      </c>
      <c r="FI14" s="1341">
        <v>0</v>
      </c>
      <c r="FJ14" s="1341">
        <v>0</v>
      </c>
      <c r="FK14" s="1341">
        <v>0</v>
      </c>
      <c r="FL14" s="1398">
        <v>13646.557251031101</v>
      </c>
      <c r="FM14" s="1397">
        <v>0</v>
      </c>
      <c r="FN14" s="1341">
        <v>7656.4350000000022</v>
      </c>
      <c r="FO14" s="1341">
        <v>0</v>
      </c>
      <c r="FP14" s="1399">
        <v>7656.4350000000022</v>
      </c>
      <c r="FQ14" s="1399">
        <v>0</v>
      </c>
      <c r="FR14" s="1399">
        <v>0</v>
      </c>
      <c r="FS14" s="1399">
        <v>0</v>
      </c>
      <c r="FT14" s="1399">
        <v>0</v>
      </c>
      <c r="FU14" s="1399">
        <v>0</v>
      </c>
      <c r="FV14" s="1399">
        <v>0</v>
      </c>
      <c r="FW14" s="1399">
        <v>0</v>
      </c>
      <c r="FX14" s="1399">
        <v>0</v>
      </c>
      <c r="FY14" s="1399">
        <v>0</v>
      </c>
      <c r="FZ14" s="1399">
        <v>0</v>
      </c>
      <c r="GA14" s="1399">
        <v>0</v>
      </c>
      <c r="GB14" s="1399">
        <v>0</v>
      </c>
      <c r="GC14" s="1400">
        <v>7656.4350000000022</v>
      </c>
      <c r="GD14" s="1401">
        <v>0</v>
      </c>
      <c r="GE14" s="1399">
        <v>0</v>
      </c>
      <c r="GF14" s="1399">
        <v>0</v>
      </c>
      <c r="GG14" s="1399">
        <f t="shared" si="36"/>
        <v>0</v>
      </c>
      <c r="GH14" s="1399">
        <v>15795.991876669999</v>
      </c>
      <c r="GI14" s="1399">
        <v>0</v>
      </c>
      <c r="GJ14" s="1399">
        <v>0</v>
      </c>
      <c r="GK14" s="1399">
        <f t="shared" si="37"/>
        <v>15795.991876669999</v>
      </c>
      <c r="GL14" s="1399">
        <v>0</v>
      </c>
      <c r="GM14" s="1399">
        <v>0</v>
      </c>
      <c r="GN14" s="1399">
        <v>0</v>
      </c>
      <c r="GO14" s="1399">
        <f t="shared" si="18"/>
        <v>0</v>
      </c>
      <c r="GP14" s="1399">
        <v>0</v>
      </c>
      <c r="GQ14" s="1399">
        <v>0</v>
      </c>
      <c r="GR14" s="1399">
        <v>0</v>
      </c>
      <c r="GS14" s="1399">
        <f t="shared" si="19"/>
        <v>0</v>
      </c>
      <c r="GT14" s="1400">
        <f t="shared" si="20"/>
        <v>15795.991876669999</v>
      </c>
      <c r="GU14" s="1401">
        <v>0</v>
      </c>
      <c r="GV14" s="1399">
        <v>0</v>
      </c>
      <c r="GW14" s="1399">
        <v>0</v>
      </c>
      <c r="GX14" s="1399">
        <f t="shared" si="21"/>
        <v>0</v>
      </c>
      <c r="GY14" s="1399">
        <v>0</v>
      </c>
      <c r="GZ14" s="1399">
        <v>0</v>
      </c>
      <c r="HA14" s="1399">
        <v>0</v>
      </c>
      <c r="HB14" s="1399">
        <f t="shared" si="22"/>
        <v>0</v>
      </c>
      <c r="HC14" s="1399">
        <v>0</v>
      </c>
      <c r="HD14" s="1399">
        <v>0</v>
      </c>
      <c r="HE14" s="1399">
        <v>5861.0155825600004</v>
      </c>
      <c r="HF14" s="1399">
        <f t="shared" si="23"/>
        <v>5861.0155825600004</v>
      </c>
      <c r="HG14" s="1399">
        <v>0</v>
      </c>
      <c r="HH14" s="1399">
        <v>0</v>
      </c>
      <c r="HI14" s="1399">
        <v>0</v>
      </c>
      <c r="HJ14" s="1399">
        <f t="shared" si="24"/>
        <v>0</v>
      </c>
      <c r="HK14" s="1400">
        <v>5861.0155825600004</v>
      </c>
      <c r="HL14" s="1401">
        <v>0</v>
      </c>
      <c r="HM14" s="1399">
        <v>0</v>
      </c>
      <c r="HN14" s="1399">
        <v>0</v>
      </c>
      <c r="HO14" s="1399">
        <f t="shared" si="25"/>
        <v>0</v>
      </c>
      <c r="HP14" s="1399">
        <v>0</v>
      </c>
      <c r="HQ14" s="1399">
        <v>0</v>
      </c>
      <c r="HR14" s="1399">
        <v>0</v>
      </c>
      <c r="HS14" s="1399">
        <f t="shared" si="26"/>
        <v>0</v>
      </c>
      <c r="HT14" s="1399">
        <v>0</v>
      </c>
      <c r="HU14" s="1399">
        <v>0</v>
      </c>
      <c r="HV14" s="1399">
        <v>0</v>
      </c>
      <c r="HW14" s="1399">
        <f t="shared" si="27"/>
        <v>0</v>
      </c>
      <c r="HX14" s="1399">
        <v>0</v>
      </c>
      <c r="HY14" s="1399">
        <v>0</v>
      </c>
      <c r="HZ14" s="1399">
        <v>0</v>
      </c>
      <c r="IA14" s="1399">
        <f t="shared" si="28"/>
        <v>0</v>
      </c>
      <c r="IB14" s="1400">
        <f t="shared" si="29"/>
        <v>0</v>
      </c>
      <c r="IC14" s="1401">
        <v>0</v>
      </c>
      <c r="ID14" s="1399">
        <v>0</v>
      </c>
      <c r="IE14" s="1399">
        <v>0</v>
      </c>
      <c r="IF14" s="1399">
        <v>0</v>
      </c>
      <c r="IG14" s="1399">
        <v>0</v>
      </c>
      <c r="IH14" s="1399">
        <v>0</v>
      </c>
      <c r="II14" s="1399">
        <v>0</v>
      </c>
      <c r="IJ14" s="1399">
        <v>0</v>
      </c>
      <c r="IK14" s="1399">
        <v>0</v>
      </c>
      <c r="IL14" s="1399">
        <v>0</v>
      </c>
      <c r="IM14" s="1399">
        <v>0</v>
      </c>
      <c r="IN14" s="1399">
        <v>0</v>
      </c>
      <c r="IO14" s="1399">
        <v>0</v>
      </c>
      <c r="IP14" s="1399">
        <v>0</v>
      </c>
      <c r="IQ14" s="1399">
        <v>0</v>
      </c>
      <c r="IR14" s="1399">
        <v>0</v>
      </c>
      <c r="IS14" s="1399">
        <v>0</v>
      </c>
      <c r="IT14" s="1401">
        <v>0</v>
      </c>
      <c r="IU14" s="1399">
        <v>0</v>
      </c>
      <c r="IV14" s="1399">
        <v>0</v>
      </c>
      <c r="IW14" s="1399">
        <f t="shared" si="44"/>
        <v>0</v>
      </c>
      <c r="IX14" s="1399">
        <v>0</v>
      </c>
      <c r="IY14" s="1399">
        <v>0</v>
      </c>
      <c r="IZ14" s="1399">
        <v>0</v>
      </c>
      <c r="JA14" s="1399">
        <f t="shared" si="38"/>
        <v>0</v>
      </c>
      <c r="JB14" s="1399">
        <v>0</v>
      </c>
      <c r="JC14" s="1399">
        <v>0</v>
      </c>
      <c r="JD14" s="1399">
        <v>0</v>
      </c>
      <c r="JE14" s="1399">
        <f t="shared" si="39"/>
        <v>0</v>
      </c>
      <c r="JF14" s="1399">
        <v>0</v>
      </c>
      <c r="JG14" s="1399">
        <v>0</v>
      </c>
      <c r="JH14" s="1399">
        <v>0</v>
      </c>
      <c r="JI14" s="1399">
        <f t="shared" si="40"/>
        <v>0</v>
      </c>
      <c r="JJ14" s="1400">
        <f t="shared" si="17"/>
        <v>0</v>
      </c>
      <c r="JK14" s="1401">
        <v>0</v>
      </c>
      <c r="JL14" s="1399">
        <v>0</v>
      </c>
      <c r="JM14" s="1399">
        <v>0</v>
      </c>
      <c r="JN14" s="1400">
        <v>0</v>
      </c>
      <c r="JO14" s="921"/>
      <c r="JP14" s="1522"/>
      <c r="JQ14" s="1522"/>
      <c r="JR14" s="1522"/>
      <c r="JS14" s="1522"/>
      <c r="JT14" s="1522"/>
      <c r="JU14" s="1522"/>
      <c r="JV14" s="1522"/>
      <c r="JW14" s="1522"/>
      <c r="JX14" s="1522"/>
      <c r="JY14" s="1522"/>
      <c r="JZ14" s="1522"/>
      <c r="KA14" s="1522"/>
      <c r="KB14" s="1522"/>
      <c r="KC14" s="1522"/>
    </row>
    <row r="15" spans="1:289" ht="35.15" customHeight="1" thickTop="1">
      <c r="A15" s="1390" t="s">
        <v>977</v>
      </c>
      <c r="B15" s="1391">
        <v>-19.720039799999999</v>
      </c>
      <c r="C15" s="1391">
        <v>-23.13</v>
      </c>
      <c r="D15" s="1391">
        <v>-16.8</v>
      </c>
      <c r="E15" s="1391">
        <v>-19.504999999999999</v>
      </c>
      <c r="F15" s="1391">
        <v>-22.417300000000001</v>
      </c>
      <c r="G15" s="1391">
        <v>-15.9991</v>
      </c>
      <c r="H15" s="1391">
        <v>-17.4116</v>
      </c>
      <c r="I15" s="1391">
        <v>-19.4316</v>
      </c>
      <c r="J15" s="1391">
        <v>-32.461399999999998</v>
      </c>
      <c r="K15" s="1391">
        <v>-21.6587</v>
      </c>
      <c r="L15" s="1391">
        <v>-20.9922</v>
      </c>
      <c r="M15" s="1391">
        <v>-13.4953</v>
      </c>
      <c r="N15" s="1391">
        <v>-19.48</v>
      </c>
      <c r="O15" s="1391">
        <v>-16.231100000000001</v>
      </c>
      <c r="P15" s="1391">
        <v>-57.839700000000001</v>
      </c>
      <c r="Q15" s="1391">
        <v>-49.670999999999999</v>
      </c>
      <c r="R15" s="1392">
        <v>-17.3019</v>
      </c>
      <c r="S15" s="1344">
        <v>-301.0059</v>
      </c>
      <c r="T15" s="1344">
        <v>-16.123000000000001</v>
      </c>
      <c r="U15" s="1394">
        <v>-22.811800000000002</v>
      </c>
      <c r="V15" s="1394"/>
      <c r="W15" s="1344">
        <v>-30.484000000000002</v>
      </c>
      <c r="X15" s="1344">
        <v>-39.5139</v>
      </c>
      <c r="Y15" s="1344">
        <v>-34.029800000000002</v>
      </c>
      <c r="Z15" s="1394">
        <v>-33.013800000000003</v>
      </c>
      <c r="AA15" s="1344">
        <v>-16.1829</v>
      </c>
      <c r="AB15" s="1395">
        <v>-40.391199999999998</v>
      </c>
      <c r="AC15" s="1338">
        <v>-26.381</v>
      </c>
      <c r="AD15" s="1338">
        <v>-23.930099999999999</v>
      </c>
      <c r="AE15" s="1338">
        <v>-59.142000000000003</v>
      </c>
      <c r="AF15" s="1338">
        <v>-11.860900000000001</v>
      </c>
      <c r="AG15" s="1338">
        <v>-353.86430000000001</v>
      </c>
      <c r="AH15" s="1338"/>
      <c r="AI15" s="1338">
        <v>-22.520097990000004</v>
      </c>
      <c r="AJ15" s="1338">
        <v>-40.903489999999998</v>
      </c>
      <c r="AK15" s="1338">
        <v>-47.143818320000008</v>
      </c>
      <c r="AL15" s="1338"/>
      <c r="AM15" s="1338"/>
      <c r="AN15" s="1338"/>
      <c r="AO15" s="1338">
        <f t="shared" ref="AO15" si="48">AK15+AJ15+AI15</f>
        <v>-110.56740631000002</v>
      </c>
      <c r="AP15" s="1338">
        <v>-33.103289869999998</v>
      </c>
      <c r="AQ15" s="1338">
        <v>-63.620852439999993</v>
      </c>
      <c r="AR15" s="1338">
        <v>-50.892274189999995</v>
      </c>
      <c r="AS15" s="1338">
        <f t="shared" ref="AS15" si="49">AR15+AO15+AP15+AQ15</f>
        <v>-258.18382281000004</v>
      </c>
      <c r="AT15" s="1338">
        <v>-51.449466549999997</v>
      </c>
      <c r="AU15" s="1338">
        <v>-25.055603139999999</v>
      </c>
      <c r="AV15" s="1338">
        <v>-70.737207090000012</v>
      </c>
      <c r="AW15" s="1338">
        <f t="shared" si="2"/>
        <v>-405.42609959000009</v>
      </c>
      <c r="AX15" s="1338">
        <v>-49.790294379999992</v>
      </c>
      <c r="AY15" s="1338">
        <v>-83.16653586999999</v>
      </c>
      <c r="AZ15" s="1338">
        <v>-85.221011360000006</v>
      </c>
      <c r="BA15" s="1338">
        <f t="shared" si="3"/>
        <v>-623.60394120000001</v>
      </c>
      <c r="BB15" s="1338"/>
      <c r="BC15" s="1338">
        <v>-11.035918319999993</v>
      </c>
      <c r="BD15" s="1338">
        <v>-38.562453350000006</v>
      </c>
      <c r="BE15" s="1338">
        <v>-34.28802598</v>
      </c>
      <c r="BF15" s="1338">
        <f t="shared" si="4"/>
        <v>-83.886397650000006</v>
      </c>
      <c r="BG15" s="1338">
        <v>-92.123300060000034</v>
      </c>
      <c r="BH15" s="1338">
        <v>-176.00969771000004</v>
      </c>
      <c r="BI15" s="1338">
        <v>-66.757336550000005</v>
      </c>
      <c r="BJ15" s="1338">
        <f t="shared" si="5"/>
        <v>-334.89033432000008</v>
      </c>
      <c r="BK15" s="1338">
        <f t="shared" si="6"/>
        <v>-418.77673197000007</v>
      </c>
      <c r="BL15" s="1338">
        <v>-83.996452950000005</v>
      </c>
      <c r="BM15" s="1338">
        <v>-30.97766296</v>
      </c>
      <c r="BN15" s="1338">
        <v>-40.850146449999997</v>
      </c>
      <c r="BO15" s="1338">
        <f t="shared" si="7"/>
        <v>-155.82426236000001</v>
      </c>
      <c r="BP15" s="1338">
        <f t="shared" si="8"/>
        <v>-574.60099433000005</v>
      </c>
      <c r="BQ15" s="1338">
        <v>-37.876121789999999</v>
      </c>
      <c r="BR15" s="1338">
        <v>-146.62684710000002</v>
      </c>
      <c r="BS15" s="1338">
        <v>-57.993684850000015</v>
      </c>
      <c r="BT15" s="1338">
        <f t="shared" si="9"/>
        <v>-242.49665374000006</v>
      </c>
      <c r="BU15" s="1338">
        <f t="shared" si="10"/>
        <v>-817.0976480700001</v>
      </c>
      <c r="BV15" s="1338"/>
      <c r="BW15" s="1338">
        <v>-53.766090409999983</v>
      </c>
      <c r="BX15" s="1338">
        <v>-52.340789059999999</v>
      </c>
      <c r="BY15" s="1338">
        <v>-36.860637659999995</v>
      </c>
      <c r="BZ15" s="1338">
        <f t="shared" si="11"/>
        <v>-142.96751712999998</v>
      </c>
      <c r="CA15" s="1338">
        <v>-145.44138238000005</v>
      </c>
      <c r="CB15" s="1338">
        <v>-168.70272742999953</v>
      </c>
      <c r="CC15" s="1338">
        <v>-140.95011592999998</v>
      </c>
      <c r="CD15" s="1338">
        <f t="shared" si="12"/>
        <v>-455.09422573999956</v>
      </c>
      <c r="CE15" s="1338">
        <v>-128.34794604999996</v>
      </c>
      <c r="CF15" s="1338">
        <v>-496.37452590999993</v>
      </c>
      <c r="CG15" s="1338"/>
      <c r="CH15" s="1338">
        <v>0</v>
      </c>
      <c r="CI15" s="1338">
        <v>0</v>
      </c>
      <c r="CJ15" s="1338">
        <v>0</v>
      </c>
      <c r="CK15" s="1338">
        <f t="shared" si="13"/>
        <v>0</v>
      </c>
      <c r="CL15" s="1338">
        <v>0</v>
      </c>
      <c r="CM15" s="1338">
        <v>0</v>
      </c>
      <c r="CN15" s="1338">
        <v>0</v>
      </c>
      <c r="CO15" s="1338">
        <f t="shared" si="14"/>
        <v>0</v>
      </c>
      <c r="CP15" s="1338">
        <v>0</v>
      </c>
      <c r="CQ15" s="1338">
        <v>0</v>
      </c>
      <c r="CR15" s="1338">
        <v>0</v>
      </c>
      <c r="CS15" s="1338">
        <f t="shared" si="15"/>
        <v>0</v>
      </c>
      <c r="CT15" s="1338">
        <v>-271.51598211999999</v>
      </c>
      <c r="CU15" s="1338">
        <v>-203.51740500999998</v>
      </c>
      <c r="CV15" s="1396">
        <v>-432.34130092999999</v>
      </c>
      <c r="CW15" s="1338">
        <f t="shared" si="16"/>
        <v>-907.37468805999993</v>
      </c>
      <c r="CX15" s="1422">
        <v>-197.16293003000001</v>
      </c>
      <c r="CY15" s="1422">
        <v>-76.577041600000015</v>
      </c>
      <c r="CZ15" s="1422">
        <v>-251.71773560999992</v>
      </c>
      <c r="DA15" s="1340">
        <v>-525.45770723999988</v>
      </c>
      <c r="DB15" s="1341">
        <v>-166.74646782000002</v>
      </c>
      <c r="DC15" s="1341">
        <v>-221.72102085</v>
      </c>
      <c r="DD15" s="1423">
        <v>-420.09361572</v>
      </c>
      <c r="DE15" s="1340">
        <v>-808.56110438999997</v>
      </c>
      <c r="DF15" s="1341">
        <v>-344.58403826</v>
      </c>
      <c r="DG15" s="1341">
        <v>-97.308490289999995</v>
      </c>
      <c r="DH15" s="1423">
        <v>-286.83013645</v>
      </c>
      <c r="DI15" s="1340">
        <v>-728.72266500000001</v>
      </c>
      <c r="DJ15" s="1341">
        <v>-997.84013234017493</v>
      </c>
      <c r="DK15" s="1341">
        <v>-309.38846133000004</v>
      </c>
      <c r="DL15" s="1341">
        <v>-702.31997142</v>
      </c>
      <c r="DM15" s="1341">
        <v>-2009.5485650901749</v>
      </c>
      <c r="DN15" s="1341">
        <v>-383.45251737999996</v>
      </c>
      <c r="DO15" s="1341">
        <v>-57.469271930000005</v>
      </c>
      <c r="DP15" s="1341">
        <v>-286.01727371999999</v>
      </c>
      <c r="DQ15" s="1341">
        <v>-726.93906302999994</v>
      </c>
      <c r="DR15" s="1341">
        <v>-268.18257229</v>
      </c>
      <c r="DS15" s="1341">
        <v>-369.91373016</v>
      </c>
      <c r="DT15" s="1341">
        <v>-425.10417097999999</v>
      </c>
      <c r="DU15" s="1341">
        <v>-1063.2004734300001</v>
      </c>
      <c r="DV15" s="1341">
        <v>-381.90688809</v>
      </c>
      <c r="DW15" s="1341">
        <v>-263.52229051</v>
      </c>
      <c r="DX15" s="1341">
        <v>-152.12549230000002</v>
      </c>
      <c r="DY15" s="1341">
        <v>-797.55467090000002</v>
      </c>
      <c r="DZ15" s="1341">
        <v>-1275.0711471500001</v>
      </c>
      <c r="EA15" s="1341">
        <v>-272.84151220999991</v>
      </c>
      <c r="EB15" s="1341">
        <v>-777.10433595999984</v>
      </c>
      <c r="EC15" s="1341">
        <v>-2325.0169953199998</v>
      </c>
      <c r="ED15" s="1341">
        <v>-4912.7112026800005</v>
      </c>
      <c r="EE15" s="1397">
        <v>-278.11123412000001</v>
      </c>
      <c r="EF15" s="1341">
        <v>-170.09802476999999</v>
      </c>
      <c r="EG15" s="1341">
        <v>-266.53908438000002</v>
      </c>
      <c r="EH15" s="1341">
        <v>-714.74834326999996</v>
      </c>
      <c r="EI15" s="1341">
        <v>-242.79557025</v>
      </c>
      <c r="EJ15" s="1341">
        <v>-874.30220821</v>
      </c>
      <c r="EK15" s="1341">
        <v>-734.77977047999991</v>
      </c>
      <c r="EL15" s="1341">
        <v>-1851.87754894</v>
      </c>
      <c r="EM15" s="1341">
        <v>-478.80881942332906</v>
      </c>
      <c r="EN15" s="1341">
        <v>-259.06258794000001</v>
      </c>
      <c r="EO15" s="1341">
        <v>-253.20782224000001</v>
      </c>
      <c r="EP15" s="1341">
        <v>-991.07922960332905</v>
      </c>
      <c r="EQ15" s="1341">
        <v>-276.88628217999997</v>
      </c>
      <c r="ER15" s="1341">
        <v>-610.00837153999998</v>
      </c>
      <c r="ES15" s="1341">
        <v>-823.96581232000005</v>
      </c>
      <c r="ET15" s="1341">
        <v>-1710.8604660399999</v>
      </c>
      <c r="EU15" s="1398">
        <v>-5268.5655878533289</v>
      </c>
      <c r="EV15" s="1397">
        <v>-849.96427808999988</v>
      </c>
      <c r="EW15" s="1341">
        <v>-686.67416794999997</v>
      </c>
      <c r="EX15" s="1341">
        <v>-599.16422883000007</v>
      </c>
      <c r="EY15" s="1341">
        <v>-2135.8026748699999</v>
      </c>
      <c r="EZ15" s="1341">
        <v>-1271.0807693400002</v>
      </c>
      <c r="FA15" s="1341">
        <v>-1070.9229327199998</v>
      </c>
      <c r="FB15" s="1341">
        <v>-804.14698261000001</v>
      </c>
      <c r="FC15" s="1341">
        <v>-3146.1506846700004</v>
      </c>
      <c r="FD15" s="1341">
        <v>-1930.9587296500001</v>
      </c>
      <c r="FE15" s="1341">
        <v>-835.09147400000006</v>
      </c>
      <c r="FF15" s="1341">
        <v>-1081.0392233100001</v>
      </c>
      <c r="FG15" s="1341">
        <v>-3847.0894269599999</v>
      </c>
      <c r="FH15" s="1341">
        <v>-549.80710152000006</v>
      </c>
      <c r="FI15" s="1341">
        <v>-592.52020342000003</v>
      </c>
      <c r="FJ15" s="1341">
        <v>-971.31498247000002</v>
      </c>
      <c r="FK15" s="1341">
        <v>-2113.6422874100003</v>
      </c>
      <c r="FL15" s="1398">
        <v>-11242.685073909999</v>
      </c>
      <c r="FM15" s="1397">
        <v>-781.05888556000002</v>
      </c>
      <c r="FN15" s="1341">
        <v>-597.26548178000007</v>
      </c>
      <c r="FO15" s="1341">
        <v>-705.81414591999999</v>
      </c>
      <c r="FP15" s="1341">
        <v>-2084.1385132599999</v>
      </c>
      <c r="FQ15" s="1341">
        <v>-1040.2237459599999</v>
      </c>
      <c r="FR15" s="1341">
        <v>-1049.2405591899999</v>
      </c>
      <c r="FS15" s="1341">
        <v>-868.08939480999993</v>
      </c>
      <c r="FT15" s="1341">
        <v>-2957.5536999599999</v>
      </c>
      <c r="FU15" s="1341">
        <v>-530.35914248000006</v>
      </c>
      <c r="FV15" s="1341">
        <v>-190.58645989999999</v>
      </c>
      <c r="FW15" s="1341">
        <v>-1774.3535606400001</v>
      </c>
      <c r="FX15" s="1341">
        <v>-2495.2991630200004</v>
      </c>
      <c r="FY15" s="1341">
        <v>-1349.68413536</v>
      </c>
      <c r="FZ15" s="1341">
        <v>-1103.73852205</v>
      </c>
      <c r="GA15" s="1341">
        <v>-1305.88467206</v>
      </c>
      <c r="GB15" s="1341">
        <v>-3759.3073294700002</v>
      </c>
      <c r="GC15" s="1398">
        <v>-11296.298705710002</v>
      </c>
      <c r="GD15" s="1397">
        <v>-83.627160000000003</v>
      </c>
      <c r="GE15" s="1341">
        <v>-1244.53860381</v>
      </c>
      <c r="GF15" s="1341">
        <v>-1096.0231000000001</v>
      </c>
      <c r="GG15" s="1399">
        <f t="shared" si="36"/>
        <v>-2424.1888638099999</v>
      </c>
      <c r="GH15" s="1341">
        <v>-1295.56025</v>
      </c>
      <c r="GI15" s="1341">
        <v>-853.23650999999995</v>
      </c>
      <c r="GJ15" s="1341">
        <v>-1211.69524348</v>
      </c>
      <c r="GK15" s="1399">
        <f t="shared" si="37"/>
        <v>-3360.4920034800002</v>
      </c>
      <c r="GL15" s="1399">
        <v>-808.60133412999994</v>
      </c>
      <c r="GM15" s="1399">
        <v>-1364.3078700000001</v>
      </c>
      <c r="GN15" s="1399">
        <v>-948.73126294999997</v>
      </c>
      <c r="GO15" s="1399">
        <f t="shared" si="18"/>
        <v>-3121.6404670800002</v>
      </c>
      <c r="GP15" s="1399">
        <v>-1348.51806577</v>
      </c>
      <c r="GQ15" s="1399">
        <v>-1330.7308686599999</v>
      </c>
      <c r="GR15" s="1399">
        <v>-1449.21451381</v>
      </c>
      <c r="GS15" s="1399">
        <f t="shared" si="19"/>
        <v>-4128.4634482399997</v>
      </c>
      <c r="GT15" s="1400">
        <f t="shared" si="20"/>
        <v>-13034.784782610001</v>
      </c>
      <c r="GU15" s="1401">
        <v>-451.73301351000003</v>
      </c>
      <c r="GV15" s="1399">
        <v>-986.25798471999997</v>
      </c>
      <c r="GW15" s="1399">
        <v>-1628.31427525</v>
      </c>
      <c r="GX15" s="1399">
        <f t="shared" si="21"/>
        <v>-3066.3052734800003</v>
      </c>
      <c r="GY15" s="1399">
        <v>-797.22824980999997</v>
      </c>
      <c r="GZ15" s="1399">
        <v>-888.4876582600001</v>
      </c>
      <c r="HA15" s="1399">
        <v>-1507.6085011799998</v>
      </c>
      <c r="HB15" s="1399">
        <f t="shared" si="22"/>
        <v>-3193.3244092499999</v>
      </c>
      <c r="HC15" s="1399">
        <v>-834.78233030000001</v>
      </c>
      <c r="HD15" s="1399">
        <v>-1094.17216506</v>
      </c>
      <c r="HE15" s="1399">
        <v>-1161.18954229</v>
      </c>
      <c r="HF15" s="1399">
        <f t="shared" si="23"/>
        <v>-3090.14403765</v>
      </c>
      <c r="HG15" s="1399">
        <v>-2270.39137067</v>
      </c>
      <c r="HH15" s="1399">
        <v>-2580.1486426900001</v>
      </c>
      <c r="HI15" s="1399">
        <v>-945.34259539999994</v>
      </c>
      <c r="HJ15" s="1399">
        <f t="shared" si="24"/>
        <v>-5795.8826087599991</v>
      </c>
      <c r="HK15" s="1400">
        <v>-15145.656329140002</v>
      </c>
      <c r="HL15" s="1401">
        <v>-668.75804633999996</v>
      </c>
      <c r="HM15" s="1399">
        <v>-829.89675835999992</v>
      </c>
      <c r="HN15" s="1399">
        <v>-829.81196012999999</v>
      </c>
      <c r="HO15" s="1399">
        <f t="shared" si="25"/>
        <v>-2328.4667648300001</v>
      </c>
      <c r="HP15" s="1399">
        <v>-1022.5073501099999</v>
      </c>
      <c r="HQ15" s="1399">
        <v>-479.82245498999998</v>
      </c>
      <c r="HR15" s="1399">
        <v>-490.62875686000001</v>
      </c>
      <c r="HS15" s="1399">
        <f t="shared" si="26"/>
        <v>-1992.95856196</v>
      </c>
      <c r="HT15" s="1399">
        <v>-1200.3727876299999</v>
      </c>
      <c r="HU15" s="1399">
        <v>-16.057668330000002</v>
      </c>
      <c r="HV15" s="1399">
        <v>-538.96892987000001</v>
      </c>
      <c r="HW15" s="1399">
        <f t="shared" si="27"/>
        <v>-1755.39938583</v>
      </c>
      <c r="HX15" s="1399">
        <v>-354.76024161999999</v>
      </c>
      <c r="HY15" s="1399">
        <v>-239.56701835999999</v>
      </c>
      <c r="HZ15" s="1399">
        <v>-207.26396344</v>
      </c>
      <c r="IA15" s="1399">
        <f t="shared" si="28"/>
        <v>-801.59122342000001</v>
      </c>
      <c r="IB15" s="1400">
        <f t="shared" si="29"/>
        <v>-6878.4159360399999</v>
      </c>
      <c r="IC15" s="1401">
        <v>-247.33660986000001</v>
      </c>
      <c r="ID15" s="1399">
        <v>-103.45290883</v>
      </c>
      <c r="IE15" s="1399">
        <v>-126.8988045</v>
      </c>
      <c r="IF15" s="1399">
        <v>-477.68832319000001</v>
      </c>
      <c r="IG15" s="1399">
        <v>-290.71819355000002</v>
      </c>
      <c r="IH15" s="1399">
        <v>-260.55671287000001</v>
      </c>
      <c r="II15" s="1399">
        <v>-49.466783460000002</v>
      </c>
      <c r="IJ15" s="1399">
        <v>-600.74168987999997</v>
      </c>
      <c r="IK15" s="1399">
        <v>-293.21427931999995</v>
      </c>
      <c r="IL15" s="1399">
        <v>-75.477533489999999</v>
      </c>
      <c r="IM15" s="1399">
        <v>-409.57398168000003</v>
      </c>
      <c r="IN15" s="1399">
        <v>-778.26579448999996</v>
      </c>
      <c r="IO15" s="1399">
        <v>-2826.4612384299999</v>
      </c>
      <c r="IP15" s="1399">
        <v>-411.97412278999997</v>
      </c>
      <c r="IQ15" s="1399">
        <v>-391.68364077000001</v>
      </c>
      <c r="IR15" s="1399">
        <v>-3630.1190019899996</v>
      </c>
      <c r="IS15" s="1399">
        <v>-5486.8148095499992</v>
      </c>
      <c r="IT15" s="1401">
        <v>-2959.6237906800002</v>
      </c>
      <c r="IU15" s="1399">
        <v>-139.23930056999998</v>
      </c>
      <c r="IV15" s="1399">
        <v>-293.91923680000002</v>
      </c>
      <c r="IW15" s="1399">
        <f t="shared" si="44"/>
        <v>-3392.7823280500002</v>
      </c>
      <c r="IX15" s="1399">
        <v>-433.58186015000001</v>
      </c>
      <c r="IY15" s="1399">
        <v>-276.62560449</v>
      </c>
      <c r="IZ15" s="1399">
        <v>-108.31741121</v>
      </c>
      <c r="JA15" s="1399">
        <f t="shared" si="38"/>
        <v>-818.52487585000006</v>
      </c>
      <c r="JB15" s="1399">
        <v>-1942.6280043100001</v>
      </c>
      <c r="JC15" s="1399">
        <v>-130.67724520000002</v>
      </c>
      <c r="JD15" s="1399">
        <v>-415.73619960000002</v>
      </c>
      <c r="JE15" s="1399">
        <f t="shared" si="39"/>
        <v>-2489.04144911</v>
      </c>
      <c r="JF15" s="1399">
        <v>-552.77211222000005</v>
      </c>
      <c r="JG15" s="1399">
        <v>-297.24582015999999</v>
      </c>
      <c r="JH15" s="1399">
        <v>-6891.0545899700001</v>
      </c>
      <c r="JI15" s="1399">
        <f t="shared" si="40"/>
        <v>-7741.0725223500003</v>
      </c>
      <c r="JJ15" s="1400">
        <f t="shared" si="17"/>
        <v>-14441.421175359999</v>
      </c>
      <c r="JK15" s="1401">
        <v>-216.16280171999998</v>
      </c>
      <c r="JL15" s="1399">
        <v>-345.38502772000004</v>
      </c>
      <c r="JM15" s="1399">
        <v>-244.99143968000001</v>
      </c>
      <c r="JN15" s="1400">
        <v>-806.53926911999997</v>
      </c>
      <c r="JO15" s="921"/>
      <c r="JP15" s="1542"/>
      <c r="JQ15" s="1542"/>
      <c r="JR15" s="1542"/>
      <c r="JS15" s="1542"/>
      <c r="JT15" s="1542"/>
      <c r="JU15" s="1542"/>
      <c r="JV15" s="1542"/>
      <c r="JW15" s="1542"/>
      <c r="JX15" s="1542"/>
      <c r="JY15" s="1542"/>
      <c r="JZ15" s="1542"/>
      <c r="KA15" s="1542"/>
      <c r="KB15" s="1542"/>
      <c r="KC15" s="1542"/>
    </row>
    <row r="16" spans="1:289" s="923" customFormat="1" ht="35.15" customHeight="1">
      <c r="A16" s="1385" t="s">
        <v>978</v>
      </c>
      <c r="B16" s="1335"/>
      <c r="C16" s="1335"/>
      <c r="D16" s="1335"/>
      <c r="E16" s="1335"/>
      <c r="F16" s="1335"/>
      <c r="G16" s="1335"/>
      <c r="H16" s="1335"/>
      <c r="I16" s="1335"/>
      <c r="J16" s="1335"/>
      <c r="K16" s="1335"/>
      <c r="L16" s="1335"/>
      <c r="M16" s="1335"/>
      <c r="N16" s="1335"/>
      <c r="O16" s="1335"/>
      <c r="P16" s="1335"/>
      <c r="Q16" s="1335"/>
      <c r="R16" s="1375"/>
      <c r="S16" s="1336"/>
      <c r="T16" s="1336"/>
      <c r="U16" s="1336"/>
      <c r="V16" s="1336"/>
      <c r="W16" s="1336"/>
      <c r="X16" s="1336"/>
      <c r="Y16" s="1336"/>
      <c r="Z16" s="1336"/>
      <c r="AA16" s="1336"/>
      <c r="AB16" s="1388"/>
      <c r="AC16" s="1337"/>
      <c r="AD16" s="1337"/>
      <c r="AE16" s="1337"/>
      <c r="AF16" s="1337"/>
      <c r="AG16" s="1337"/>
      <c r="AH16" s="1337"/>
      <c r="AI16" s="1337"/>
      <c r="AJ16" s="1337"/>
      <c r="AK16" s="1337"/>
      <c r="AL16" s="1337"/>
      <c r="AM16" s="1337"/>
      <c r="AN16" s="1337"/>
      <c r="AO16" s="1337"/>
      <c r="AP16" s="1337"/>
      <c r="AQ16" s="1337"/>
      <c r="AR16" s="1337"/>
      <c r="AS16" s="1337"/>
      <c r="AT16" s="1337"/>
      <c r="AU16" s="1337"/>
      <c r="AV16" s="1337"/>
      <c r="AW16" s="1337"/>
      <c r="AX16" s="1337"/>
      <c r="AY16" s="1337"/>
      <c r="AZ16" s="1337"/>
      <c r="BA16" s="1337"/>
      <c r="BB16" s="1337"/>
      <c r="BC16" s="1337"/>
      <c r="BD16" s="1337"/>
      <c r="BE16" s="1337"/>
      <c r="BF16" s="1337"/>
      <c r="BG16" s="1337"/>
      <c r="BH16" s="1337"/>
      <c r="BI16" s="1337"/>
      <c r="BJ16" s="1337"/>
      <c r="BK16" s="1337"/>
      <c r="BL16" s="1337"/>
      <c r="BM16" s="1337"/>
      <c r="BN16" s="1337"/>
      <c r="BO16" s="1337"/>
      <c r="BP16" s="1337"/>
      <c r="BQ16" s="1337"/>
      <c r="BR16" s="1337"/>
      <c r="BS16" s="1337"/>
      <c r="BT16" s="1337"/>
      <c r="BU16" s="1337"/>
      <c r="BV16" s="1337"/>
      <c r="BW16" s="1337"/>
      <c r="BX16" s="1337"/>
      <c r="BY16" s="1337"/>
      <c r="BZ16" s="1337"/>
      <c r="CA16" s="1337"/>
      <c r="CB16" s="1337"/>
      <c r="CC16" s="1337"/>
      <c r="CD16" s="1337"/>
      <c r="CE16" s="1337"/>
      <c r="CF16" s="1337"/>
      <c r="CG16" s="1337"/>
      <c r="CH16" s="1337"/>
      <c r="CI16" s="1337"/>
      <c r="CJ16" s="1337"/>
      <c r="CK16" s="1337"/>
      <c r="CL16" s="1337"/>
      <c r="CM16" s="1337"/>
      <c r="CN16" s="1337"/>
      <c r="CO16" s="1337"/>
      <c r="CP16" s="1337"/>
      <c r="CQ16" s="1337"/>
      <c r="CR16" s="1337"/>
      <c r="CS16" s="1337"/>
      <c r="CT16" s="1337"/>
      <c r="CU16" s="1337"/>
      <c r="CV16" s="1337"/>
      <c r="CW16" s="1337"/>
      <c r="CX16" s="1337"/>
      <c r="CY16" s="1337"/>
      <c r="CZ16" s="1337"/>
      <c r="DA16" s="1424"/>
      <c r="DB16" s="1374"/>
      <c r="DC16" s="1374"/>
      <c r="DD16" s="1374"/>
      <c r="DE16" s="1424"/>
      <c r="DF16" s="1374"/>
      <c r="DG16" s="1374"/>
      <c r="DH16" s="1374"/>
      <c r="DI16" s="1424">
        <v>0</v>
      </c>
      <c r="DJ16" s="1425">
        <v>0</v>
      </c>
      <c r="DK16" s="1425">
        <v>0</v>
      </c>
      <c r="DL16" s="1425">
        <v>0</v>
      </c>
      <c r="DM16" s="1425">
        <v>0</v>
      </c>
      <c r="DN16" s="1425">
        <v>0</v>
      </c>
      <c r="DO16" s="1425">
        <v>0</v>
      </c>
      <c r="DP16" s="1425">
        <v>0</v>
      </c>
      <c r="DQ16" s="1425">
        <v>0</v>
      </c>
      <c r="DR16" s="1425">
        <v>0</v>
      </c>
      <c r="DS16" s="1425">
        <v>0</v>
      </c>
      <c r="DT16" s="1425">
        <v>0</v>
      </c>
      <c r="DU16" s="1425">
        <v>0</v>
      </c>
      <c r="DV16" s="1425">
        <v>0</v>
      </c>
      <c r="DW16" s="1425">
        <v>0</v>
      </c>
      <c r="DX16" s="1425">
        <v>879.92</v>
      </c>
      <c r="DY16" s="1425">
        <v>879.92</v>
      </c>
      <c r="DZ16" s="1425">
        <v>0</v>
      </c>
      <c r="EA16" s="1425">
        <v>0</v>
      </c>
      <c r="EB16" s="1425">
        <v>0</v>
      </c>
      <c r="EC16" s="1425">
        <v>0</v>
      </c>
      <c r="ED16" s="1425">
        <v>879.92</v>
      </c>
      <c r="EE16" s="1426">
        <v>0</v>
      </c>
      <c r="EF16" s="1425">
        <v>0</v>
      </c>
      <c r="EG16" s="1425">
        <v>0</v>
      </c>
      <c r="EH16" s="1425">
        <v>0</v>
      </c>
      <c r="EI16" s="1425">
        <v>0</v>
      </c>
      <c r="EJ16" s="1425">
        <v>0</v>
      </c>
      <c r="EK16" s="1425">
        <v>0</v>
      </c>
      <c r="EL16" s="1425">
        <v>0</v>
      </c>
      <c r="EM16" s="1425">
        <v>0</v>
      </c>
      <c r="EN16" s="1425">
        <v>0</v>
      </c>
      <c r="EO16" s="1425">
        <v>0</v>
      </c>
      <c r="EP16" s="1425">
        <v>0</v>
      </c>
      <c r="EQ16" s="1425">
        <v>0</v>
      </c>
      <c r="ER16" s="1425">
        <v>0</v>
      </c>
      <c r="ES16" s="1425">
        <v>0</v>
      </c>
      <c r="ET16" s="1425">
        <v>0</v>
      </c>
      <c r="EU16" s="1427">
        <v>0</v>
      </c>
      <c r="EV16" s="1426">
        <v>0</v>
      </c>
      <c r="EW16" s="1425">
        <v>0</v>
      </c>
      <c r="EX16" s="1425">
        <v>0</v>
      </c>
      <c r="EY16" s="1425">
        <v>0</v>
      </c>
      <c r="EZ16" s="1425">
        <v>0</v>
      </c>
      <c r="FA16" s="1425">
        <v>0</v>
      </c>
      <c r="FB16" s="1425">
        <v>0</v>
      </c>
      <c r="FC16" s="1425">
        <v>0</v>
      </c>
      <c r="FD16" s="1425">
        <v>0</v>
      </c>
      <c r="FE16" s="1425">
        <v>0</v>
      </c>
      <c r="FF16" s="1425">
        <v>0</v>
      </c>
      <c r="FG16" s="1425">
        <v>0</v>
      </c>
      <c r="FH16" s="1425">
        <v>0</v>
      </c>
      <c r="FI16" s="1425">
        <v>0</v>
      </c>
      <c r="FJ16" s="1425">
        <v>0</v>
      </c>
      <c r="FK16" s="1425">
        <v>0</v>
      </c>
      <c r="FL16" s="1427">
        <v>0</v>
      </c>
      <c r="FM16" s="1428">
        <v>0</v>
      </c>
      <c r="FN16" s="1425">
        <v>0</v>
      </c>
      <c r="FO16" s="1425">
        <v>0</v>
      </c>
      <c r="FP16" s="1424">
        <v>0</v>
      </c>
      <c r="FQ16" s="1424">
        <v>0</v>
      </c>
      <c r="FR16" s="1424">
        <v>0</v>
      </c>
      <c r="FS16" s="1424">
        <v>0</v>
      </c>
      <c r="FT16" s="1424">
        <v>0</v>
      </c>
      <c r="FU16" s="1424">
        <v>0</v>
      </c>
      <c r="FV16" s="1424">
        <v>0</v>
      </c>
      <c r="FW16" s="1424">
        <v>0</v>
      </c>
      <c r="FX16" s="1424">
        <v>0</v>
      </c>
      <c r="FY16" s="1424">
        <v>0</v>
      </c>
      <c r="FZ16" s="1424">
        <v>0</v>
      </c>
      <c r="GA16" s="1424">
        <v>0</v>
      </c>
      <c r="GB16" s="1424">
        <v>0</v>
      </c>
      <c r="GC16" s="1429">
        <v>0</v>
      </c>
      <c r="GD16" s="1430">
        <v>0</v>
      </c>
      <c r="GE16" s="1424">
        <v>0</v>
      </c>
      <c r="GF16" s="1424">
        <v>0</v>
      </c>
      <c r="GG16" s="1374">
        <v>0</v>
      </c>
      <c r="GH16" s="1424">
        <v>0</v>
      </c>
      <c r="GI16" s="1424">
        <v>0</v>
      </c>
      <c r="GJ16" s="1424">
        <v>0</v>
      </c>
      <c r="GK16" s="1374">
        <v>0</v>
      </c>
      <c r="GL16" s="1374">
        <v>0</v>
      </c>
      <c r="GM16" s="1374">
        <v>0</v>
      </c>
      <c r="GN16" s="1374">
        <v>0</v>
      </c>
      <c r="GO16" s="1374">
        <v>0</v>
      </c>
      <c r="GP16" s="1374">
        <v>0</v>
      </c>
      <c r="GQ16" s="1374">
        <v>0</v>
      </c>
      <c r="GR16" s="1374">
        <v>5938.08</v>
      </c>
      <c r="GS16" s="1374">
        <v>5938.08</v>
      </c>
      <c r="GT16" s="1381">
        <v>5938.08</v>
      </c>
      <c r="GU16" s="1382">
        <v>0</v>
      </c>
      <c r="GV16" s="1374">
        <v>0</v>
      </c>
      <c r="GW16" s="1374">
        <v>0</v>
      </c>
      <c r="GX16" s="1374">
        <v>0</v>
      </c>
      <c r="GY16" s="1374">
        <v>0</v>
      </c>
      <c r="GZ16" s="1374">
        <v>0</v>
      </c>
      <c r="HA16" s="1374">
        <v>0</v>
      </c>
      <c r="HB16" s="1374">
        <v>0</v>
      </c>
      <c r="HC16" s="1374">
        <v>0</v>
      </c>
      <c r="HD16" s="1374">
        <v>0</v>
      </c>
      <c r="HE16" s="1374">
        <v>0</v>
      </c>
      <c r="HF16" s="1374">
        <v>0</v>
      </c>
      <c r="HG16" s="1374">
        <v>0</v>
      </c>
      <c r="HH16" s="1374">
        <v>0</v>
      </c>
      <c r="HI16" s="1374">
        <v>0</v>
      </c>
      <c r="HJ16" s="1374">
        <v>0</v>
      </c>
      <c r="HK16" s="1381">
        <v>0</v>
      </c>
      <c r="HL16" s="1382">
        <v>0</v>
      </c>
      <c r="HM16" s="1374">
        <v>0</v>
      </c>
      <c r="HN16" s="1374">
        <v>0</v>
      </c>
      <c r="HO16" s="1374">
        <v>0</v>
      </c>
      <c r="HP16" s="1374">
        <v>0</v>
      </c>
      <c r="HQ16" s="1374">
        <v>0</v>
      </c>
      <c r="HR16" s="1374">
        <v>0</v>
      </c>
      <c r="HS16" s="1374">
        <v>0</v>
      </c>
      <c r="HT16" s="1374">
        <v>0</v>
      </c>
      <c r="HU16" s="1374">
        <v>0</v>
      </c>
      <c r="HV16" s="1374">
        <v>0</v>
      </c>
      <c r="HW16" s="1374">
        <v>0</v>
      </c>
      <c r="HX16" s="1374">
        <v>0</v>
      </c>
      <c r="HY16" s="1374">
        <v>0</v>
      </c>
      <c r="HZ16" s="1374">
        <v>0</v>
      </c>
      <c r="IA16" s="1374">
        <v>0</v>
      </c>
      <c r="IB16" s="1381">
        <f t="shared" si="29"/>
        <v>0</v>
      </c>
      <c r="IC16" s="1382">
        <v>0</v>
      </c>
      <c r="ID16" s="1374">
        <v>0</v>
      </c>
      <c r="IE16" s="1374">
        <v>0</v>
      </c>
      <c r="IF16" s="1374">
        <v>0</v>
      </c>
      <c r="IG16" s="1374">
        <v>0</v>
      </c>
      <c r="IH16" s="1374">
        <v>0</v>
      </c>
      <c r="II16" s="1374">
        <v>0</v>
      </c>
      <c r="IJ16" s="1374">
        <v>0</v>
      </c>
      <c r="IK16" s="1374">
        <v>0</v>
      </c>
      <c r="IL16" s="1374">
        <v>0</v>
      </c>
      <c r="IM16" s="1374">
        <v>0</v>
      </c>
      <c r="IN16" s="1374">
        <v>0</v>
      </c>
      <c r="IO16" s="1374">
        <v>0</v>
      </c>
      <c r="IP16" s="1374">
        <v>0</v>
      </c>
      <c r="IQ16" s="1374">
        <v>0</v>
      </c>
      <c r="IR16" s="1374">
        <v>0</v>
      </c>
      <c r="IS16" s="1374">
        <v>0</v>
      </c>
      <c r="IT16" s="1382">
        <v>0</v>
      </c>
      <c r="IU16" s="1374">
        <v>0</v>
      </c>
      <c r="IV16" s="1374">
        <v>0</v>
      </c>
      <c r="IW16" s="1374">
        <v>0</v>
      </c>
      <c r="IX16" s="1374">
        <v>0</v>
      </c>
      <c r="IY16" s="1374">
        <v>0</v>
      </c>
      <c r="IZ16" s="1374">
        <v>0</v>
      </c>
      <c r="JA16" s="1374">
        <v>0</v>
      </c>
      <c r="JB16" s="1374">
        <v>0</v>
      </c>
      <c r="JC16" s="1374">
        <v>0</v>
      </c>
      <c r="JD16" s="1374">
        <v>0</v>
      </c>
      <c r="JE16" s="1374">
        <v>0</v>
      </c>
      <c r="JF16" s="1374">
        <v>0</v>
      </c>
      <c r="JG16" s="1374">
        <v>0</v>
      </c>
      <c r="JH16" s="1374">
        <v>0</v>
      </c>
      <c r="JI16" s="1374">
        <f t="shared" si="40"/>
        <v>0</v>
      </c>
      <c r="JJ16" s="1381">
        <f t="shared" si="17"/>
        <v>0</v>
      </c>
      <c r="JK16" s="1382">
        <v>0</v>
      </c>
      <c r="JL16" s="1374">
        <v>0</v>
      </c>
      <c r="JM16" s="1374">
        <v>0</v>
      </c>
      <c r="JN16" s="1381">
        <v>0</v>
      </c>
      <c r="JO16" s="921"/>
      <c r="JP16" s="1542"/>
      <c r="JQ16" s="1542"/>
      <c r="JR16" s="1542"/>
      <c r="JS16" s="1542"/>
      <c r="JT16" s="1542"/>
      <c r="JU16" s="1542"/>
      <c r="JV16" s="1542"/>
      <c r="JW16" s="1542"/>
      <c r="JX16" s="1542"/>
      <c r="JY16" s="1542"/>
      <c r="JZ16" s="1542"/>
      <c r="KA16" s="1542"/>
      <c r="KB16" s="1542"/>
      <c r="KC16" s="1542"/>
    </row>
    <row r="17" spans="1:289" s="923" customFormat="1" ht="35.15" customHeight="1">
      <c r="A17" s="1385" t="s">
        <v>979</v>
      </c>
      <c r="B17" s="1335">
        <v>47.366</v>
      </c>
      <c r="C17" s="1335">
        <v>42.91</v>
      </c>
      <c r="D17" s="1335">
        <v>0</v>
      </c>
      <c r="E17" s="1335">
        <v>0</v>
      </c>
      <c r="F17" s="1335">
        <v>0</v>
      </c>
      <c r="G17" s="1335">
        <v>0</v>
      </c>
      <c r="H17" s="1335">
        <v>0</v>
      </c>
      <c r="I17" s="1335">
        <v>-445</v>
      </c>
      <c r="J17" s="1335">
        <v>0</v>
      </c>
      <c r="K17" s="1335">
        <v>0</v>
      </c>
      <c r="L17" s="1335">
        <v>0</v>
      </c>
      <c r="M17" s="1335">
        <v>0</v>
      </c>
      <c r="N17" s="1335">
        <v>0</v>
      </c>
      <c r="O17" s="1335">
        <v>0</v>
      </c>
      <c r="P17" s="1335">
        <v>0</v>
      </c>
      <c r="Q17" s="1335">
        <v>0</v>
      </c>
      <c r="R17" s="1375">
        <v>0</v>
      </c>
      <c r="S17" s="1336">
        <v>-445</v>
      </c>
      <c r="T17" s="1336">
        <v>0</v>
      </c>
      <c r="U17" s="1336">
        <v>0</v>
      </c>
      <c r="V17" s="1336"/>
      <c r="W17" s="1336">
        <v>0</v>
      </c>
      <c r="X17" s="1336">
        <v>0</v>
      </c>
      <c r="Y17" s="1336">
        <v>0</v>
      </c>
      <c r="Z17" s="1336">
        <v>0</v>
      </c>
      <c r="AA17" s="1336">
        <v>0</v>
      </c>
      <c r="AB17" s="1388">
        <v>0</v>
      </c>
      <c r="AC17" s="1337">
        <v>0</v>
      </c>
      <c r="AD17" s="1337">
        <v>0</v>
      </c>
      <c r="AE17" s="1337">
        <v>0</v>
      </c>
      <c r="AF17" s="1337">
        <v>0</v>
      </c>
      <c r="AG17" s="1337">
        <v>0</v>
      </c>
      <c r="AH17" s="1337"/>
      <c r="AI17" s="1337">
        <v>0</v>
      </c>
      <c r="AJ17" s="1337">
        <v>0</v>
      </c>
      <c r="AK17" s="1337">
        <v>0</v>
      </c>
      <c r="AL17" s="1337"/>
      <c r="AM17" s="1337"/>
      <c r="AN17" s="1337"/>
      <c r="AO17" s="1337">
        <v>0</v>
      </c>
      <c r="AP17" s="1337">
        <v>0</v>
      </c>
      <c r="AQ17" s="1337">
        <v>0</v>
      </c>
      <c r="AR17" s="1337">
        <v>0</v>
      </c>
      <c r="AS17" s="1337">
        <v>0</v>
      </c>
      <c r="AT17" s="1337">
        <v>0</v>
      </c>
      <c r="AU17" s="1337">
        <v>0</v>
      </c>
      <c r="AV17" s="1337">
        <v>0</v>
      </c>
      <c r="AW17" s="1337">
        <v>0</v>
      </c>
      <c r="AX17" s="1337">
        <v>0</v>
      </c>
      <c r="AY17" s="1337">
        <v>0</v>
      </c>
      <c r="AZ17" s="1337">
        <v>0</v>
      </c>
      <c r="BA17" s="1337">
        <v>0</v>
      </c>
      <c r="BB17" s="1337"/>
      <c r="BC17" s="1337">
        <v>0</v>
      </c>
      <c r="BD17" s="1337">
        <v>0</v>
      </c>
      <c r="BE17" s="1337">
        <v>0</v>
      </c>
      <c r="BF17" s="1337">
        <v>0</v>
      </c>
      <c r="BG17" s="1337">
        <v>0</v>
      </c>
      <c r="BH17" s="1337">
        <v>0</v>
      </c>
      <c r="BI17" s="1337">
        <v>0</v>
      </c>
      <c r="BJ17" s="1337">
        <v>0</v>
      </c>
      <c r="BK17" s="1337">
        <v>0</v>
      </c>
      <c r="BL17" s="1337">
        <v>0</v>
      </c>
      <c r="BM17" s="1337">
        <v>0</v>
      </c>
      <c r="BN17" s="1337">
        <v>0</v>
      </c>
      <c r="BO17" s="1337">
        <v>0</v>
      </c>
      <c r="BP17" s="1337">
        <v>0</v>
      </c>
      <c r="BQ17" s="1337">
        <v>0</v>
      </c>
      <c r="BR17" s="1337">
        <v>0</v>
      </c>
      <c r="BS17" s="1337">
        <v>0</v>
      </c>
      <c r="BT17" s="1337">
        <v>0</v>
      </c>
      <c r="BU17" s="1337">
        <v>0</v>
      </c>
      <c r="BV17" s="1337">
        <v>0</v>
      </c>
      <c r="BW17" s="1337">
        <v>0</v>
      </c>
      <c r="BX17" s="1337">
        <v>0</v>
      </c>
      <c r="BY17" s="1337">
        <v>0</v>
      </c>
      <c r="BZ17" s="1337">
        <v>0</v>
      </c>
      <c r="CA17" s="1337">
        <v>0</v>
      </c>
      <c r="CB17" s="1337">
        <v>0</v>
      </c>
      <c r="CC17" s="1337">
        <v>0</v>
      </c>
      <c r="CD17" s="1337">
        <v>0</v>
      </c>
      <c r="CE17" s="1337">
        <v>0</v>
      </c>
      <c r="CF17" s="1337">
        <v>366.24015994087296</v>
      </c>
      <c r="CG17" s="1337"/>
      <c r="CH17" s="1337">
        <v>0</v>
      </c>
      <c r="CI17" s="1337">
        <v>0</v>
      </c>
      <c r="CJ17" s="1337">
        <v>0</v>
      </c>
      <c r="CK17" s="1337">
        <v>0</v>
      </c>
      <c r="CL17" s="1337">
        <v>0</v>
      </c>
      <c r="CM17" s="1337">
        <v>0</v>
      </c>
      <c r="CN17" s="1337">
        <v>0</v>
      </c>
      <c r="CO17" s="1337">
        <v>0</v>
      </c>
      <c r="CP17" s="1337">
        <v>0</v>
      </c>
      <c r="CQ17" s="1337">
        <v>0</v>
      </c>
      <c r="CR17" s="1337">
        <v>0</v>
      </c>
      <c r="CS17" s="1337">
        <v>0</v>
      </c>
      <c r="CT17" s="1337">
        <v>0</v>
      </c>
      <c r="CU17" s="1337">
        <v>0</v>
      </c>
      <c r="CV17" s="1337">
        <v>0</v>
      </c>
      <c r="CW17" s="1337">
        <v>0</v>
      </c>
      <c r="CX17" s="1337">
        <v>0</v>
      </c>
      <c r="CY17" s="1337">
        <v>0</v>
      </c>
      <c r="CZ17" s="1337">
        <v>0</v>
      </c>
      <c r="DA17" s="1424">
        <v>0</v>
      </c>
      <c r="DB17" s="1374">
        <v>0</v>
      </c>
      <c r="DC17" s="1374">
        <v>0</v>
      </c>
      <c r="DD17" s="1374">
        <v>0</v>
      </c>
      <c r="DE17" s="1424">
        <v>0</v>
      </c>
      <c r="DF17" s="1374">
        <v>0</v>
      </c>
      <c r="DG17" s="1374">
        <v>0</v>
      </c>
      <c r="DH17" s="1374">
        <v>0</v>
      </c>
      <c r="DI17" s="1424">
        <v>0</v>
      </c>
      <c r="DJ17" s="1425">
        <v>0</v>
      </c>
      <c r="DK17" s="1425">
        <v>0</v>
      </c>
      <c r="DL17" s="1425">
        <v>0</v>
      </c>
      <c r="DM17" s="1425">
        <v>0</v>
      </c>
      <c r="DN17" s="1425">
        <v>0</v>
      </c>
      <c r="DO17" s="1425">
        <v>0</v>
      </c>
      <c r="DP17" s="1425">
        <v>0</v>
      </c>
      <c r="DQ17" s="1425">
        <v>0</v>
      </c>
      <c r="DR17" s="1425">
        <v>0</v>
      </c>
      <c r="DS17" s="1425">
        <v>0</v>
      </c>
      <c r="DT17" s="1425">
        <v>0</v>
      </c>
      <c r="DU17" s="1425">
        <v>0</v>
      </c>
      <c r="DV17" s="1425">
        <v>0</v>
      </c>
      <c r="DW17" s="1425">
        <v>0</v>
      </c>
      <c r="DX17" s="1425">
        <v>0</v>
      </c>
      <c r="DY17" s="1425">
        <v>0</v>
      </c>
      <c r="DZ17" s="1425">
        <v>0</v>
      </c>
      <c r="EA17" s="1425">
        <v>0</v>
      </c>
      <c r="EB17" s="1425">
        <v>0</v>
      </c>
      <c r="EC17" s="1425">
        <v>0</v>
      </c>
      <c r="ED17" s="1425">
        <v>0</v>
      </c>
      <c r="EE17" s="1426">
        <v>0</v>
      </c>
      <c r="EF17" s="1425">
        <v>0</v>
      </c>
      <c r="EG17" s="1425">
        <v>0</v>
      </c>
      <c r="EH17" s="1425">
        <v>0</v>
      </c>
      <c r="EI17" s="1425">
        <v>0</v>
      </c>
      <c r="EJ17" s="1425">
        <v>0</v>
      </c>
      <c r="EK17" s="1425">
        <v>0</v>
      </c>
      <c r="EL17" s="1425">
        <v>0</v>
      </c>
      <c r="EM17" s="1425">
        <v>0</v>
      </c>
      <c r="EN17" s="1425">
        <v>0</v>
      </c>
      <c r="EO17" s="1425">
        <v>0</v>
      </c>
      <c r="EP17" s="1425">
        <v>0</v>
      </c>
      <c r="EQ17" s="1425">
        <v>0</v>
      </c>
      <c r="ER17" s="1425">
        <v>0</v>
      </c>
      <c r="ES17" s="1425">
        <v>0</v>
      </c>
      <c r="ET17" s="1425">
        <v>0</v>
      </c>
      <c r="EU17" s="1427">
        <v>0</v>
      </c>
      <c r="EV17" s="1426">
        <v>0</v>
      </c>
      <c r="EW17" s="1425">
        <v>0</v>
      </c>
      <c r="EX17" s="1425">
        <v>0</v>
      </c>
      <c r="EY17" s="1425">
        <v>0</v>
      </c>
      <c r="EZ17" s="1425">
        <v>0</v>
      </c>
      <c r="FA17" s="1425">
        <v>0</v>
      </c>
      <c r="FB17" s="1425">
        <v>0</v>
      </c>
      <c r="FC17" s="1425">
        <v>0</v>
      </c>
      <c r="FD17" s="1425">
        <v>0</v>
      </c>
      <c r="FE17" s="1425">
        <v>0</v>
      </c>
      <c r="FF17" s="1425">
        <v>0</v>
      </c>
      <c r="FG17" s="1425">
        <v>0</v>
      </c>
      <c r="FH17" s="1425">
        <v>0</v>
      </c>
      <c r="FI17" s="1425">
        <v>0</v>
      </c>
      <c r="FJ17" s="1425">
        <v>0</v>
      </c>
      <c r="FK17" s="1425">
        <v>0</v>
      </c>
      <c r="FL17" s="1427">
        <v>0</v>
      </c>
      <c r="FM17" s="1424">
        <v>1786.5465821399953</v>
      </c>
      <c r="FN17" s="1424">
        <v>0</v>
      </c>
      <c r="FO17" s="1424">
        <v>0</v>
      </c>
      <c r="FP17" s="1424">
        <v>1786.5465821399953</v>
      </c>
      <c r="FQ17" s="1424">
        <v>0</v>
      </c>
      <c r="FR17" s="1424">
        <v>0</v>
      </c>
      <c r="FS17" s="1424">
        <v>0</v>
      </c>
      <c r="FT17" s="1424">
        <v>0</v>
      </c>
      <c r="FU17" s="1424">
        <v>0</v>
      </c>
      <c r="FV17" s="1424">
        <v>0</v>
      </c>
      <c r="FW17" s="1424">
        <v>0</v>
      </c>
      <c r="FX17" s="1424">
        <v>0</v>
      </c>
      <c r="FY17" s="1424">
        <v>0</v>
      </c>
      <c r="FZ17" s="1424">
        <v>0</v>
      </c>
      <c r="GA17" s="1424">
        <v>0</v>
      </c>
      <c r="GB17" s="1424">
        <v>0</v>
      </c>
      <c r="GC17" s="1429">
        <v>1786.5465821399953</v>
      </c>
      <c r="GD17" s="1430">
        <v>0</v>
      </c>
      <c r="GE17" s="1424">
        <v>0</v>
      </c>
      <c r="GF17" s="1424">
        <v>0</v>
      </c>
      <c r="GG17" s="1374">
        <v>0</v>
      </c>
      <c r="GH17" s="1424">
        <v>0</v>
      </c>
      <c r="GI17" s="1424">
        <v>0</v>
      </c>
      <c r="GJ17" s="1424">
        <v>0</v>
      </c>
      <c r="GK17" s="1374">
        <v>0</v>
      </c>
      <c r="GL17" s="1374">
        <v>0</v>
      </c>
      <c r="GM17" s="1374">
        <v>0</v>
      </c>
      <c r="GN17" s="1374">
        <v>0</v>
      </c>
      <c r="GO17" s="1374">
        <v>0</v>
      </c>
      <c r="GP17" s="1374">
        <v>0</v>
      </c>
      <c r="GQ17" s="1374">
        <v>0</v>
      </c>
      <c r="GR17" s="1374">
        <v>1779.48</v>
      </c>
      <c r="GS17" s="1374">
        <v>1779.48</v>
      </c>
      <c r="GT17" s="1381">
        <v>1779.48</v>
      </c>
      <c r="GU17" s="1382">
        <v>0</v>
      </c>
      <c r="GV17" s="1374">
        <v>0</v>
      </c>
      <c r="GW17" s="1374">
        <v>0</v>
      </c>
      <c r="GX17" s="1374">
        <v>0</v>
      </c>
      <c r="GY17" s="1374">
        <v>0</v>
      </c>
      <c r="GZ17" s="1374">
        <v>0</v>
      </c>
      <c r="HA17" s="1374">
        <v>0</v>
      </c>
      <c r="HB17" s="1374">
        <v>0</v>
      </c>
      <c r="HC17" s="1374">
        <v>0</v>
      </c>
      <c r="HD17" s="1374">
        <v>0</v>
      </c>
      <c r="HE17" s="1374">
        <v>0</v>
      </c>
      <c r="HF17" s="1374">
        <v>0</v>
      </c>
      <c r="HG17" s="1374">
        <v>-8779.8591577700208</v>
      </c>
      <c r="HH17" s="1374">
        <v>0</v>
      </c>
      <c r="HI17" s="1374">
        <v>12448.428737759999</v>
      </c>
      <c r="HJ17" s="1374">
        <f>HI17+HH17+HG17</f>
        <v>3668.5695799899786</v>
      </c>
      <c r="HK17" s="1381">
        <v>3668.5695799899786</v>
      </c>
      <c r="HL17" s="1382">
        <v>0</v>
      </c>
      <c r="HM17" s="1374">
        <v>0</v>
      </c>
      <c r="HN17" s="1374">
        <v>0</v>
      </c>
      <c r="HO17" s="1374">
        <v>-6570.2</v>
      </c>
      <c r="HP17" s="1374">
        <v>0</v>
      </c>
      <c r="HQ17" s="1374">
        <v>0</v>
      </c>
      <c r="HR17" s="1374">
        <v>0</v>
      </c>
      <c r="HS17" s="1374">
        <v>0</v>
      </c>
      <c r="HT17" s="1374">
        <v>0</v>
      </c>
      <c r="HU17" s="1374">
        <v>0</v>
      </c>
      <c r="HV17" s="1374">
        <v>14506.8113447548</v>
      </c>
      <c r="HW17" s="1374">
        <v>0</v>
      </c>
      <c r="HX17" s="1374">
        <v>0</v>
      </c>
      <c r="HY17" s="1374">
        <v>0</v>
      </c>
      <c r="HZ17" s="1374">
        <v>0</v>
      </c>
      <c r="IA17" s="1374">
        <v>0</v>
      </c>
      <c r="IB17" s="1381">
        <f t="shared" si="29"/>
        <v>-6570.2</v>
      </c>
      <c r="IC17" s="1382">
        <v>0</v>
      </c>
      <c r="ID17" s="1374">
        <v>0</v>
      </c>
      <c r="IE17" s="1374">
        <v>0</v>
      </c>
      <c r="IF17" s="1374">
        <v>0</v>
      </c>
      <c r="IG17" s="1374">
        <v>0</v>
      </c>
      <c r="IH17" s="1374">
        <v>0</v>
      </c>
      <c r="II17" s="1374">
        <v>0</v>
      </c>
      <c r="IJ17" s="1374">
        <v>0</v>
      </c>
      <c r="IK17" s="1374">
        <v>0</v>
      </c>
      <c r="IL17" s="1374">
        <v>0</v>
      </c>
      <c r="IM17" s="1374">
        <v>0</v>
      </c>
      <c r="IN17" s="1374">
        <v>0</v>
      </c>
      <c r="IO17" s="1374">
        <v>0</v>
      </c>
      <c r="IP17" s="1374">
        <v>0</v>
      </c>
      <c r="IQ17" s="1374">
        <v>0</v>
      </c>
      <c r="IR17" s="1374">
        <v>0</v>
      </c>
      <c r="IS17" s="1374">
        <v>0</v>
      </c>
      <c r="IT17" s="1382">
        <v>0</v>
      </c>
      <c r="IU17" s="1374">
        <v>0</v>
      </c>
      <c r="IV17" s="1374">
        <v>0</v>
      </c>
      <c r="IW17" s="1374">
        <v>0</v>
      </c>
      <c r="IX17" s="1374">
        <v>0</v>
      </c>
      <c r="IY17" s="1374">
        <v>0</v>
      </c>
      <c r="IZ17" s="1374">
        <v>0</v>
      </c>
      <c r="JA17" s="1374">
        <v>0</v>
      </c>
      <c r="JB17" s="1374">
        <v>0</v>
      </c>
      <c r="JC17" s="1374">
        <v>0</v>
      </c>
      <c r="JD17" s="1374">
        <v>0</v>
      </c>
      <c r="JE17" s="1374">
        <v>0</v>
      </c>
      <c r="JF17" s="1374">
        <v>0</v>
      </c>
      <c r="JG17" s="1374">
        <v>0</v>
      </c>
      <c r="JH17" s="1374">
        <v>0</v>
      </c>
      <c r="JI17" s="1374">
        <f t="shared" si="40"/>
        <v>0</v>
      </c>
      <c r="JJ17" s="1381">
        <f t="shared" si="17"/>
        <v>0</v>
      </c>
      <c r="JK17" s="1382">
        <v>4563.1467440832903</v>
      </c>
      <c r="JL17" s="1374">
        <v>-13729.6154021599</v>
      </c>
      <c r="JM17" s="1374">
        <v>12892.521437899999</v>
      </c>
      <c r="JN17" s="1381">
        <v>3726.0527798233888</v>
      </c>
      <c r="JO17" s="921"/>
      <c r="JP17" s="1506"/>
      <c r="JQ17" s="1506"/>
      <c r="JR17" s="1506"/>
      <c r="JS17" s="1506"/>
      <c r="JT17" s="1506"/>
      <c r="JU17" s="1506"/>
      <c r="JV17" s="1506"/>
      <c r="JW17" s="1506"/>
      <c r="JX17" s="1506"/>
      <c r="JY17" s="1506"/>
      <c r="JZ17" s="1506"/>
      <c r="KA17" s="1506"/>
      <c r="KB17" s="1506"/>
      <c r="KC17" s="1506"/>
    </row>
    <row r="18" spans="1:289" s="923" customFormat="1" ht="35.15" customHeight="1">
      <c r="A18" s="1385" t="s">
        <v>980</v>
      </c>
      <c r="B18" s="1335"/>
      <c r="C18" s="1335"/>
      <c r="D18" s="1335"/>
      <c r="E18" s="1335"/>
      <c r="F18" s="1335"/>
      <c r="G18" s="1335"/>
      <c r="H18" s="1335"/>
      <c r="I18" s="1335"/>
      <c r="J18" s="1335"/>
      <c r="K18" s="1335"/>
      <c r="L18" s="1335"/>
      <c r="M18" s="1335"/>
      <c r="N18" s="1335"/>
      <c r="O18" s="1335"/>
      <c r="P18" s="1335"/>
      <c r="Q18" s="1335"/>
      <c r="R18" s="1375"/>
      <c r="S18" s="1336"/>
      <c r="T18" s="1336"/>
      <c r="U18" s="1336"/>
      <c r="V18" s="1336"/>
      <c r="W18" s="1336"/>
      <c r="X18" s="1336"/>
      <c r="Y18" s="1336"/>
      <c r="Z18" s="1336"/>
      <c r="AA18" s="1336"/>
      <c r="AB18" s="1388"/>
      <c r="AC18" s="1337"/>
      <c r="AD18" s="1337"/>
      <c r="AE18" s="1337"/>
      <c r="AF18" s="1337"/>
      <c r="AG18" s="1337"/>
      <c r="AH18" s="1337"/>
      <c r="AI18" s="1337"/>
      <c r="AJ18" s="1337"/>
      <c r="AK18" s="1337"/>
      <c r="AL18" s="1337"/>
      <c r="AM18" s="1337"/>
      <c r="AN18" s="1337"/>
      <c r="AO18" s="1337"/>
      <c r="AP18" s="1337"/>
      <c r="AQ18" s="1337"/>
      <c r="AR18" s="1337"/>
      <c r="AS18" s="1337"/>
      <c r="AT18" s="1337"/>
      <c r="AU18" s="1337"/>
      <c r="AV18" s="1337"/>
      <c r="AW18" s="1337"/>
      <c r="AX18" s="1337"/>
      <c r="AY18" s="1337"/>
      <c r="AZ18" s="1337"/>
      <c r="BA18" s="1337"/>
      <c r="BB18" s="1337"/>
      <c r="BC18" s="1337"/>
      <c r="BD18" s="1337"/>
      <c r="BE18" s="1337"/>
      <c r="BF18" s="1337"/>
      <c r="BG18" s="1337"/>
      <c r="BH18" s="1337"/>
      <c r="BI18" s="1337"/>
      <c r="BJ18" s="1337"/>
      <c r="BK18" s="1337"/>
      <c r="BL18" s="1337"/>
      <c r="BM18" s="1337"/>
      <c r="BN18" s="1337"/>
      <c r="BO18" s="1337"/>
      <c r="BP18" s="1337"/>
      <c r="BQ18" s="1337"/>
      <c r="BR18" s="1337"/>
      <c r="BS18" s="1337"/>
      <c r="BT18" s="1337"/>
      <c r="BU18" s="1337"/>
      <c r="BV18" s="1337"/>
      <c r="BW18" s="1337"/>
      <c r="BX18" s="1337"/>
      <c r="BY18" s="1337"/>
      <c r="BZ18" s="1337"/>
      <c r="CA18" s="1337"/>
      <c r="CB18" s="1337"/>
      <c r="CC18" s="1337"/>
      <c r="CD18" s="1337"/>
      <c r="CE18" s="1337"/>
      <c r="CF18" s="1337"/>
      <c r="CG18" s="1337"/>
      <c r="CH18" s="1337"/>
      <c r="CI18" s="1337"/>
      <c r="CJ18" s="1337"/>
      <c r="CK18" s="1337"/>
      <c r="CL18" s="1337"/>
      <c r="CM18" s="1337"/>
      <c r="CN18" s="1337"/>
      <c r="CO18" s="1337"/>
      <c r="CP18" s="1337"/>
      <c r="CQ18" s="1337"/>
      <c r="CR18" s="1337"/>
      <c r="CS18" s="1337"/>
      <c r="CT18" s="1337"/>
      <c r="CU18" s="1337"/>
      <c r="CV18" s="1337"/>
      <c r="CW18" s="1337"/>
      <c r="CX18" s="1337"/>
      <c r="CY18" s="1337"/>
      <c r="CZ18" s="1337"/>
      <c r="DA18" s="1424"/>
      <c r="DB18" s="1374"/>
      <c r="DC18" s="1374"/>
      <c r="DD18" s="1374"/>
      <c r="DE18" s="1424"/>
      <c r="DF18" s="1374"/>
      <c r="DG18" s="1374"/>
      <c r="DH18" s="1374"/>
      <c r="DI18" s="1424"/>
      <c r="DJ18" s="1425"/>
      <c r="DK18" s="1425"/>
      <c r="DL18" s="1425"/>
      <c r="DM18" s="1425"/>
      <c r="DN18" s="1425"/>
      <c r="DO18" s="1425"/>
      <c r="DP18" s="1425"/>
      <c r="DQ18" s="1425"/>
      <c r="DR18" s="1425"/>
      <c r="DS18" s="1425"/>
      <c r="DT18" s="1425"/>
      <c r="DU18" s="1425">
        <v>0</v>
      </c>
      <c r="DV18" s="1425">
        <v>0</v>
      </c>
      <c r="DW18" s="1425">
        <v>0</v>
      </c>
      <c r="DX18" s="1425">
        <v>0</v>
      </c>
      <c r="DY18" s="1425">
        <v>0</v>
      </c>
      <c r="DZ18" s="1425">
        <v>0</v>
      </c>
      <c r="EA18" s="1425">
        <v>0</v>
      </c>
      <c r="EB18" s="1425">
        <v>0</v>
      </c>
      <c r="EC18" s="1425">
        <v>0</v>
      </c>
      <c r="ED18" s="1425">
        <v>0</v>
      </c>
      <c r="EE18" s="1426">
        <v>0</v>
      </c>
      <c r="EF18" s="1431">
        <v>0</v>
      </c>
      <c r="EG18" s="1425">
        <v>0</v>
      </c>
      <c r="EH18" s="1425">
        <v>0</v>
      </c>
      <c r="EI18" s="1425">
        <v>342.37457756476005</v>
      </c>
      <c r="EJ18" s="1425">
        <v>0</v>
      </c>
      <c r="EK18" s="1425">
        <v>0</v>
      </c>
      <c r="EL18" s="1425">
        <v>342.37457756476005</v>
      </c>
      <c r="EM18" s="1425">
        <v>0</v>
      </c>
      <c r="EN18" s="1425">
        <v>604.71142378200011</v>
      </c>
      <c r="EO18" s="1425">
        <v>0</v>
      </c>
      <c r="EP18" s="1425">
        <v>604.71142378200011</v>
      </c>
      <c r="EQ18" s="1425">
        <v>0</v>
      </c>
      <c r="ER18" s="1425">
        <v>0</v>
      </c>
      <c r="ES18" s="1425">
        <v>0</v>
      </c>
      <c r="ET18" s="1425">
        <v>0</v>
      </c>
      <c r="EU18" s="1427">
        <v>947.08600134676021</v>
      </c>
      <c r="EV18" s="1426">
        <v>0</v>
      </c>
      <c r="EW18" s="1425">
        <v>0</v>
      </c>
      <c r="EX18" s="1425">
        <v>0</v>
      </c>
      <c r="EY18" s="1425">
        <v>0</v>
      </c>
      <c r="EZ18" s="1425">
        <v>0</v>
      </c>
      <c r="FA18" s="1425">
        <v>0</v>
      </c>
      <c r="FB18" s="1425">
        <v>0</v>
      </c>
      <c r="FC18" s="1425">
        <v>0</v>
      </c>
      <c r="FD18" s="1425">
        <v>817.0221780303516</v>
      </c>
      <c r="FE18" s="1425">
        <v>0</v>
      </c>
      <c r="FF18" s="1425">
        <v>0</v>
      </c>
      <c r="FG18" s="1425">
        <v>817.0221780303516</v>
      </c>
      <c r="FH18" s="1425">
        <v>178.98280901999999</v>
      </c>
      <c r="FI18" s="1425">
        <v>0</v>
      </c>
      <c r="FJ18" s="1425">
        <v>0</v>
      </c>
      <c r="FK18" s="1425">
        <v>178.98280901999999</v>
      </c>
      <c r="FL18" s="1427">
        <v>996.0049870503517</v>
      </c>
      <c r="FM18" s="1432">
        <v>488.91236511</v>
      </c>
      <c r="FN18" s="1425">
        <v>0</v>
      </c>
      <c r="FO18" s="1425">
        <v>0</v>
      </c>
      <c r="FP18" s="1424">
        <v>488.91236511</v>
      </c>
      <c r="FQ18" s="1424">
        <v>1203.7150857700001</v>
      </c>
      <c r="FR18" s="1424">
        <v>0</v>
      </c>
      <c r="FS18" s="1424">
        <v>0</v>
      </c>
      <c r="FT18" s="1424">
        <v>1203.7150857700001</v>
      </c>
      <c r="FU18" s="1424">
        <v>0</v>
      </c>
      <c r="FV18" s="1424">
        <v>0</v>
      </c>
      <c r="FW18" s="1424">
        <v>0</v>
      </c>
      <c r="FX18" s="1424">
        <v>0</v>
      </c>
      <c r="FY18" s="1424">
        <v>0</v>
      </c>
      <c r="FZ18" s="1424">
        <v>0</v>
      </c>
      <c r="GA18" s="1424">
        <v>0</v>
      </c>
      <c r="GB18" s="1424">
        <v>0</v>
      </c>
      <c r="GC18" s="1429">
        <v>1692.62745088</v>
      </c>
      <c r="GD18" s="1430">
        <v>0</v>
      </c>
      <c r="GE18" s="1424">
        <v>0</v>
      </c>
      <c r="GF18" s="1424">
        <v>0</v>
      </c>
      <c r="GG18" s="1374">
        <f t="shared" si="36"/>
        <v>0</v>
      </c>
      <c r="GH18" s="1424">
        <v>0</v>
      </c>
      <c r="GI18" s="1424">
        <v>658.76875736</v>
      </c>
      <c r="GJ18" s="1424">
        <v>0</v>
      </c>
      <c r="GK18" s="1374">
        <f t="shared" si="37"/>
        <v>658.76875736</v>
      </c>
      <c r="GL18" s="1374">
        <v>0</v>
      </c>
      <c r="GM18" s="1374">
        <v>0</v>
      </c>
      <c r="GN18" s="1374">
        <v>0</v>
      </c>
      <c r="GO18" s="1374">
        <f t="shared" si="18"/>
        <v>0</v>
      </c>
      <c r="GP18" s="1374">
        <v>0</v>
      </c>
      <c r="GQ18" s="1374">
        <v>0</v>
      </c>
      <c r="GR18" s="1374">
        <v>0</v>
      </c>
      <c r="GS18" s="1374">
        <f t="shared" si="19"/>
        <v>0</v>
      </c>
      <c r="GT18" s="1381">
        <f t="shared" si="20"/>
        <v>658.76875736</v>
      </c>
      <c r="GU18" s="1382">
        <v>0</v>
      </c>
      <c r="GV18" s="1374">
        <v>0</v>
      </c>
      <c r="GW18" s="1374">
        <v>0</v>
      </c>
      <c r="GX18" s="1374">
        <f t="shared" si="21"/>
        <v>0</v>
      </c>
      <c r="GY18" s="1374">
        <v>0</v>
      </c>
      <c r="GZ18" s="1374">
        <v>0</v>
      </c>
      <c r="HA18" s="1374">
        <v>0</v>
      </c>
      <c r="HB18" s="1374">
        <f t="shared" si="22"/>
        <v>0</v>
      </c>
      <c r="HC18" s="1374">
        <v>2302.2598499999999</v>
      </c>
      <c r="HD18" s="1374">
        <v>0</v>
      </c>
      <c r="HE18" s="1374">
        <v>0</v>
      </c>
      <c r="HF18" s="1374">
        <f t="shared" si="23"/>
        <v>2302.2598499999999</v>
      </c>
      <c r="HG18" s="1374">
        <v>0</v>
      </c>
      <c r="HH18" s="1374">
        <v>0</v>
      </c>
      <c r="HI18" s="1374">
        <v>0</v>
      </c>
      <c r="HJ18" s="1374">
        <f t="shared" si="24"/>
        <v>0</v>
      </c>
      <c r="HK18" s="1381">
        <v>2302.2598499999999</v>
      </c>
      <c r="HL18" s="1382">
        <v>0</v>
      </c>
      <c r="HM18" s="1374">
        <v>0</v>
      </c>
      <c r="HN18" s="1374">
        <v>0</v>
      </c>
      <c r="HO18" s="1374">
        <f t="shared" si="25"/>
        <v>0</v>
      </c>
      <c r="HP18" s="1374">
        <v>0</v>
      </c>
      <c r="HQ18" s="1374">
        <v>0</v>
      </c>
      <c r="HR18" s="1374">
        <v>0</v>
      </c>
      <c r="HS18" s="1374">
        <f t="shared" si="26"/>
        <v>0</v>
      </c>
      <c r="HT18" s="1374">
        <v>377.58637948606003</v>
      </c>
      <c r="HU18" s="1374">
        <v>0</v>
      </c>
      <c r="HV18" s="1374">
        <v>0</v>
      </c>
      <c r="HW18" s="1374">
        <f t="shared" ref="HW18" si="50">HT18+HU18+HV18</f>
        <v>377.58637948606003</v>
      </c>
      <c r="HX18" s="1374">
        <v>822.27542516000005</v>
      </c>
      <c r="HY18" s="1374">
        <v>0</v>
      </c>
      <c r="HZ18" s="1374">
        <v>0</v>
      </c>
      <c r="IA18" s="1374">
        <f t="shared" si="28"/>
        <v>822.27542516000005</v>
      </c>
      <c r="IB18" s="1381">
        <f t="shared" si="29"/>
        <v>1199.8618046460601</v>
      </c>
      <c r="IC18" s="1382">
        <v>1081.956273905</v>
      </c>
      <c r="ID18" s="1374">
        <v>0</v>
      </c>
      <c r="IE18" s="1374">
        <v>0</v>
      </c>
      <c r="IF18" s="1374">
        <v>1081.956273905</v>
      </c>
      <c r="IG18" s="1374">
        <v>0</v>
      </c>
      <c r="IH18" s="1374">
        <v>0</v>
      </c>
      <c r="II18" s="1374">
        <v>0</v>
      </c>
      <c r="IJ18" s="1374">
        <v>0</v>
      </c>
      <c r="IK18" s="1374">
        <v>0</v>
      </c>
      <c r="IL18" s="1374">
        <v>0</v>
      </c>
      <c r="IM18" s="1374">
        <v>0</v>
      </c>
      <c r="IN18" s="1374">
        <v>0</v>
      </c>
      <c r="IO18" s="1374">
        <v>3567.1650366399999</v>
      </c>
      <c r="IP18" s="1374">
        <v>0</v>
      </c>
      <c r="IQ18" s="1374">
        <v>0</v>
      </c>
      <c r="IR18" s="1374">
        <v>3567.1650366399999</v>
      </c>
      <c r="IS18" s="1374">
        <v>4649.1213105449997</v>
      </c>
      <c r="IT18" s="1382">
        <v>0</v>
      </c>
      <c r="IU18" s="1374">
        <v>0</v>
      </c>
      <c r="IV18" s="1374">
        <v>0</v>
      </c>
      <c r="IW18" s="1374">
        <v>0</v>
      </c>
      <c r="IX18" s="1374">
        <v>0</v>
      </c>
      <c r="IY18" s="1374">
        <v>0</v>
      </c>
      <c r="IZ18" s="1374">
        <v>0</v>
      </c>
      <c r="JA18" s="1374">
        <v>0</v>
      </c>
      <c r="JB18" s="1374">
        <v>0</v>
      </c>
      <c r="JC18" s="1374">
        <v>0</v>
      </c>
      <c r="JD18" s="1374">
        <v>0</v>
      </c>
      <c r="JE18" s="1374">
        <v>0</v>
      </c>
      <c r="JF18" s="1374">
        <v>0</v>
      </c>
      <c r="JG18" s="1374">
        <v>0</v>
      </c>
      <c r="JH18" s="1374">
        <v>0</v>
      </c>
      <c r="JI18" s="1374">
        <f t="shared" si="40"/>
        <v>0</v>
      </c>
      <c r="JJ18" s="1381">
        <f t="shared" si="17"/>
        <v>0</v>
      </c>
      <c r="JK18" s="1382">
        <v>0</v>
      </c>
      <c r="JL18" s="1374">
        <v>0</v>
      </c>
      <c r="JM18" s="1374">
        <v>0</v>
      </c>
      <c r="JN18" s="1381">
        <v>0</v>
      </c>
      <c r="JO18" s="921"/>
      <c r="JP18" s="1522"/>
      <c r="JQ18" s="1522"/>
      <c r="JR18" s="1522"/>
      <c r="JS18" s="1522"/>
      <c r="JT18" s="1522"/>
      <c r="JU18" s="1522"/>
      <c r="JV18" s="1522"/>
      <c r="JW18" s="1522"/>
      <c r="JX18" s="1522"/>
      <c r="JY18" s="1522"/>
      <c r="JZ18" s="1522"/>
      <c r="KA18" s="1522"/>
      <c r="KB18" s="1522"/>
      <c r="KC18" s="1522"/>
    </row>
    <row r="19" spans="1:289" ht="35.15" customHeight="1">
      <c r="A19" s="1373" t="s">
        <v>981</v>
      </c>
      <c r="B19" s="1335"/>
      <c r="C19" s="1335"/>
      <c r="D19" s="1335"/>
      <c r="E19" s="1335"/>
      <c r="F19" s="1335"/>
      <c r="G19" s="1335"/>
      <c r="H19" s="1335"/>
      <c r="I19" s="1335"/>
      <c r="J19" s="1335"/>
      <c r="K19" s="1335"/>
      <c r="L19" s="1335"/>
      <c r="M19" s="1335"/>
      <c r="N19" s="1335"/>
      <c r="O19" s="1335"/>
      <c r="P19" s="1335"/>
      <c r="Q19" s="1433"/>
      <c r="R19" s="1434"/>
      <c r="S19" s="1435"/>
      <c r="T19" s="1435"/>
      <c r="U19" s="1393"/>
      <c r="V19" s="1393"/>
      <c r="W19" s="1435"/>
      <c r="X19" s="1435"/>
      <c r="Y19" s="1393"/>
      <c r="Z19" s="1393"/>
      <c r="AA19" s="1393"/>
      <c r="AB19" s="1395"/>
      <c r="AC19" s="1338"/>
      <c r="AD19" s="1338"/>
      <c r="AE19" s="1338"/>
      <c r="AF19" s="1338"/>
      <c r="AG19" s="1338"/>
      <c r="AH19" s="1338"/>
      <c r="AI19" s="1338"/>
      <c r="AJ19" s="1338"/>
      <c r="AK19" s="1338"/>
      <c r="AL19" s="1338"/>
      <c r="AM19" s="1338"/>
      <c r="AN19" s="1338"/>
      <c r="AO19" s="1338"/>
      <c r="AP19" s="1436"/>
      <c r="AQ19" s="1343"/>
      <c r="AR19" s="1343"/>
      <c r="AS19" s="1343"/>
      <c r="AT19" s="1343"/>
      <c r="AU19" s="1345"/>
      <c r="AV19" s="1204"/>
      <c r="AW19" s="1204"/>
      <c r="AX19" s="1338"/>
      <c r="AY19" s="1338"/>
      <c r="AZ19" s="1338"/>
      <c r="BA19" s="1204"/>
      <c r="BB19" s="1204"/>
      <c r="BC19" s="1204"/>
      <c r="BD19" s="1204"/>
      <c r="BE19" s="1204"/>
      <c r="BF19" s="1204"/>
      <c r="BG19" s="1204"/>
      <c r="BH19" s="1204"/>
      <c r="BI19" s="1204"/>
      <c r="BJ19" s="1204"/>
      <c r="BK19" s="1204"/>
      <c r="BL19" s="1345"/>
      <c r="BM19" s="1204"/>
      <c r="BN19" s="1204"/>
      <c r="BO19" s="1204"/>
      <c r="BP19" s="1204"/>
      <c r="BQ19" s="1204"/>
      <c r="BR19" s="1204"/>
      <c r="BS19" s="1204"/>
      <c r="BT19" s="1204"/>
      <c r="BU19" s="1338"/>
      <c r="BV19" s="1338"/>
      <c r="BW19" s="1204"/>
      <c r="BX19" s="1204"/>
      <c r="BY19" s="1204"/>
      <c r="BZ19" s="1204"/>
      <c r="CA19" s="1204"/>
      <c r="CB19" s="1204"/>
      <c r="CC19" s="1204"/>
      <c r="CD19" s="1337"/>
      <c r="CE19" s="1204"/>
      <c r="CF19" s="1204"/>
      <c r="CG19" s="1204"/>
      <c r="CH19" s="1437"/>
      <c r="CI19" s="1437"/>
      <c r="CJ19" s="1438"/>
      <c r="CK19" s="1337"/>
      <c r="CL19" s="1438"/>
      <c r="CM19" s="1438"/>
      <c r="CN19" s="1438"/>
      <c r="CO19" s="1337"/>
      <c r="CP19" s="1438"/>
      <c r="CQ19" s="1438"/>
      <c r="CR19" s="1438"/>
      <c r="CS19" s="1438"/>
      <c r="CT19" s="1338"/>
      <c r="CU19" s="1338"/>
      <c r="CV19" s="1338"/>
      <c r="CW19" s="1338"/>
      <c r="CX19" s="1439" t="s">
        <v>145</v>
      </c>
      <c r="CY19" s="1439"/>
      <c r="CZ19" s="1439"/>
      <c r="DA19" s="1439"/>
      <c r="DB19" s="1341"/>
      <c r="DC19" s="1341"/>
      <c r="DD19" s="1350"/>
      <c r="DE19" s="1374"/>
      <c r="DF19" s="1341"/>
      <c r="DG19" s="1341"/>
      <c r="DH19" s="1350"/>
      <c r="DI19" s="1341"/>
      <c r="DJ19" s="1350"/>
      <c r="DK19" s="1350"/>
      <c r="DL19" s="1350"/>
      <c r="DM19" s="1350"/>
      <c r="DN19" s="1350"/>
      <c r="DO19" s="1350"/>
      <c r="DP19" s="1350"/>
      <c r="DQ19" s="1350"/>
      <c r="DR19" s="1350"/>
      <c r="DS19" s="1350"/>
      <c r="DT19" s="1350"/>
      <c r="DU19" s="1350"/>
      <c r="DV19" s="1350"/>
      <c r="DW19" s="1350"/>
      <c r="DX19" s="1350"/>
      <c r="DY19" s="1350"/>
      <c r="DZ19" s="1350"/>
      <c r="EA19" s="1350"/>
      <c r="EB19" s="1350"/>
      <c r="EC19" s="1350"/>
      <c r="ED19" s="1350"/>
      <c r="EE19" s="1440"/>
      <c r="EF19" s="1350"/>
      <c r="EG19" s="1350"/>
      <c r="EH19" s="1350"/>
      <c r="EI19" s="1350"/>
      <c r="EJ19" s="1350"/>
      <c r="EK19" s="1350"/>
      <c r="EL19" s="1350"/>
      <c r="EM19" s="1350"/>
      <c r="EN19" s="1350"/>
      <c r="EO19" s="1350"/>
      <c r="EP19" s="1350"/>
      <c r="EQ19" s="1350"/>
      <c r="ER19" s="1350"/>
      <c r="ES19" s="1350"/>
      <c r="ET19" s="1350"/>
      <c r="EU19" s="1441"/>
      <c r="EV19" s="1440"/>
      <c r="EW19" s="1350"/>
      <c r="EX19" s="1350"/>
      <c r="EY19" s="1350"/>
      <c r="EZ19" s="1350"/>
      <c r="FA19" s="1350"/>
      <c r="FB19" s="1350"/>
      <c r="FC19" s="1350"/>
      <c r="FD19" s="1350"/>
      <c r="FE19" s="1350"/>
      <c r="FF19" s="1350"/>
      <c r="FG19" s="1350"/>
      <c r="FH19" s="1350"/>
      <c r="FI19" s="1350"/>
      <c r="FJ19" s="1350"/>
      <c r="FK19" s="1350"/>
      <c r="FL19" s="1441"/>
      <c r="FM19" s="1442"/>
      <c r="FN19" s="1350"/>
      <c r="FO19" s="1350"/>
      <c r="FP19" s="1399"/>
      <c r="FQ19" s="1399"/>
      <c r="FR19" s="1399"/>
      <c r="FS19" s="1399"/>
      <c r="FT19" s="1399"/>
      <c r="FU19" s="1399"/>
      <c r="FV19" s="1399"/>
      <c r="FW19" s="1399"/>
      <c r="FX19" s="1399"/>
      <c r="FY19" s="1399"/>
      <c r="FZ19" s="1399"/>
      <c r="GA19" s="1399"/>
      <c r="GB19" s="1399"/>
      <c r="GC19" s="1400"/>
      <c r="GD19" s="1401"/>
      <c r="GE19" s="1399"/>
      <c r="GF19" s="1399"/>
      <c r="GG19" s="1399"/>
      <c r="GH19" s="1399"/>
      <c r="GI19" s="1399"/>
      <c r="GJ19" s="1399"/>
      <c r="GK19" s="1399"/>
      <c r="GL19" s="1399"/>
      <c r="GM19" s="1399"/>
      <c r="GN19" s="1399"/>
      <c r="GO19" s="1374"/>
      <c r="GP19" s="1374"/>
      <c r="GQ19" s="1374"/>
      <c r="GR19" s="1374"/>
      <c r="GS19" s="1374"/>
      <c r="GT19" s="1381"/>
      <c r="GU19" s="1443"/>
      <c r="GV19" s="1444"/>
      <c r="GW19" s="1444"/>
      <c r="GX19" s="1444"/>
      <c r="GY19" s="1444"/>
      <c r="GZ19" s="1444"/>
      <c r="HA19" s="1444"/>
      <c r="HB19" s="1444"/>
      <c r="HC19" s="1444"/>
      <c r="HD19" s="1444"/>
      <c r="HE19" s="1444"/>
      <c r="HF19" s="1444"/>
      <c r="HG19" s="1444"/>
      <c r="HH19" s="1444"/>
      <c r="HI19" s="1444"/>
      <c r="HJ19" s="1444"/>
      <c r="HK19" s="1445"/>
      <c r="HL19" s="1443"/>
      <c r="HM19" s="1444"/>
      <c r="HN19" s="1444"/>
      <c r="HO19" s="1444"/>
      <c r="HP19" s="1444"/>
      <c r="HQ19" s="1444"/>
      <c r="HR19" s="1444"/>
      <c r="HS19" s="1444"/>
      <c r="HT19" s="1444"/>
      <c r="HU19" s="1444"/>
      <c r="HV19" s="1444"/>
      <c r="HW19" s="1444"/>
      <c r="HX19" s="1444"/>
      <c r="HY19" s="1444"/>
      <c r="HZ19" s="1444"/>
      <c r="IA19" s="1444"/>
      <c r="IB19" s="1445"/>
      <c r="IC19" s="1443"/>
      <c r="ID19" s="1444"/>
      <c r="IE19" s="1444"/>
      <c r="IF19" s="1444"/>
      <c r="IG19" s="1444"/>
      <c r="IH19" s="1444"/>
      <c r="II19" s="1444"/>
      <c r="IJ19" s="1444"/>
      <c r="IK19" s="1444"/>
      <c r="IL19" s="1444"/>
      <c r="IM19" s="1444"/>
      <c r="IN19" s="1444"/>
      <c r="IO19" s="1444"/>
      <c r="IP19" s="1444"/>
      <c r="IQ19" s="1444"/>
      <c r="IR19" s="1444"/>
      <c r="IS19" s="1444"/>
      <c r="IT19" s="1443"/>
      <c r="IU19" s="1444"/>
      <c r="IV19" s="1444"/>
      <c r="IW19" s="1444"/>
      <c r="IX19" s="1444"/>
      <c r="IY19" s="1444"/>
      <c r="IZ19" s="1444"/>
      <c r="JA19" s="1444"/>
      <c r="JB19" s="1444"/>
      <c r="JC19" s="1444"/>
      <c r="JD19" s="1444"/>
      <c r="JE19" s="1444"/>
      <c r="JF19" s="1444"/>
      <c r="JG19" s="1444"/>
      <c r="JH19" s="1444"/>
      <c r="JI19" s="1444"/>
      <c r="JJ19" s="1445"/>
      <c r="JK19" s="1443"/>
      <c r="JL19" s="1444"/>
      <c r="JM19" s="1444"/>
      <c r="JN19" s="1445"/>
      <c r="JO19" s="921"/>
      <c r="JP19" s="1542"/>
      <c r="JQ19" s="1542"/>
      <c r="JR19" s="1542"/>
      <c r="JS19" s="1542"/>
      <c r="JT19" s="1542"/>
      <c r="JU19" s="1542"/>
      <c r="JV19" s="1542"/>
      <c r="JW19" s="1542"/>
      <c r="JX19" s="1542"/>
      <c r="JY19" s="1542"/>
      <c r="JZ19" s="1542"/>
      <c r="KA19" s="1542"/>
      <c r="KB19" s="1542"/>
      <c r="KC19" s="1542"/>
    </row>
    <row r="20" spans="1:289" ht="35.15" customHeight="1">
      <c r="A20" s="1446" t="s">
        <v>982</v>
      </c>
      <c r="B20" s="1391"/>
      <c r="C20" s="1391"/>
      <c r="D20" s="1391"/>
      <c r="E20" s="1391"/>
      <c r="F20" s="1391"/>
      <c r="G20" s="1391"/>
      <c r="H20" s="1391"/>
      <c r="I20" s="1391"/>
      <c r="J20" s="1391"/>
      <c r="K20" s="1391"/>
      <c r="L20" s="1391"/>
      <c r="M20" s="1391"/>
      <c r="N20" s="1391"/>
      <c r="O20" s="1391"/>
      <c r="P20" s="1391"/>
      <c r="Q20" s="1391"/>
      <c r="R20" s="1392">
        <v>46042</v>
      </c>
      <c r="S20" s="1344"/>
      <c r="T20" s="1344">
        <v>56828</v>
      </c>
      <c r="U20" s="1344">
        <v>56828</v>
      </c>
      <c r="V20" s="1344"/>
      <c r="W20" s="1344">
        <v>56828</v>
      </c>
      <c r="X20" s="1344">
        <v>56828</v>
      </c>
      <c r="Y20" s="1344">
        <v>56828</v>
      </c>
      <c r="Z20" s="1344">
        <v>56828</v>
      </c>
      <c r="AA20" s="1344">
        <v>56828</v>
      </c>
      <c r="AB20" s="1344">
        <v>56828</v>
      </c>
      <c r="AC20" s="1338">
        <v>56828</v>
      </c>
      <c r="AD20" s="1338">
        <v>56828</v>
      </c>
      <c r="AE20" s="1338">
        <v>56828</v>
      </c>
      <c r="AF20" s="1338">
        <v>56828</v>
      </c>
      <c r="AG20" s="1338">
        <v>59816</v>
      </c>
      <c r="AH20" s="1338"/>
      <c r="AI20" s="1338">
        <v>73109</v>
      </c>
      <c r="AJ20" s="1338">
        <v>73109</v>
      </c>
      <c r="AK20" s="1338">
        <v>73109</v>
      </c>
      <c r="AL20" s="1338"/>
      <c r="AM20" s="1338"/>
      <c r="AN20" s="1338"/>
      <c r="AO20" s="1338">
        <v>73109</v>
      </c>
      <c r="AP20" s="1338">
        <v>73109</v>
      </c>
      <c r="AQ20" s="1338">
        <v>73109</v>
      </c>
      <c r="AR20" s="1338">
        <v>73109</v>
      </c>
      <c r="AS20" s="1338">
        <v>73109</v>
      </c>
      <c r="AT20" s="1338">
        <v>73109</v>
      </c>
      <c r="AU20" s="1338">
        <v>73109</v>
      </c>
      <c r="AV20" s="1338">
        <v>73109</v>
      </c>
      <c r="AW20" s="1338">
        <v>73109</v>
      </c>
      <c r="AX20" s="1338">
        <v>73109</v>
      </c>
      <c r="AY20" s="1338">
        <v>73109</v>
      </c>
      <c r="AZ20" s="1338">
        <v>73109</v>
      </c>
      <c r="BA20" s="1447">
        <v>74959</v>
      </c>
      <c r="BB20" s="1338"/>
      <c r="BC20" s="1338">
        <v>88764</v>
      </c>
      <c r="BD20" s="1338">
        <v>88764</v>
      </c>
      <c r="BE20" s="1338">
        <v>88764</v>
      </c>
      <c r="BF20" s="1447">
        <v>93461</v>
      </c>
      <c r="BG20" s="1447">
        <v>93461</v>
      </c>
      <c r="BH20" s="1447">
        <v>93461</v>
      </c>
      <c r="BI20" s="1447">
        <v>93461</v>
      </c>
      <c r="BJ20" s="1447">
        <v>93461</v>
      </c>
      <c r="BK20" s="1447">
        <v>93461</v>
      </c>
      <c r="BL20" s="1447">
        <v>93461</v>
      </c>
      <c r="BM20" s="1447">
        <v>93461</v>
      </c>
      <c r="BN20" s="1447">
        <v>93461</v>
      </c>
      <c r="BO20" s="1447">
        <v>93461</v>
      </c>
      <c r="BP20" s="1447">
        <v>93461</v>
      </c>
      <c r="BQ20" s="1447">
        <v>93461</v>
      </c>
      <c r="BR20" s="1447">
        <v>93461</v>
      </c>
      <c r="BS20" s="1447">
        <v>93461</v>
      </c>
      <c r="BT20" s="1447">
        <v>93461</v>
      </c>
      <c r="BU20" s="1447">
        <v>93461</v>
      </c>
      <c r="BV20" s="1447">
        <v>105503.600003</v>
      </c>
      <c r="BW20" s="1447">
        <v>112611</v>
      </c>
      <c r="BX20" s="1447">
        <v>112611</v>
      </c>
      <c r="BY20" s="1447">
        <v>112611</v>
      </c>
      <c r="BZ20" s="1447">
        <v>112611</v>
      </c>
      <c r="CA20" s="1447">
        <v>112611</v>
      </c>
      <c r="CB20" s="1447">
        <v>112611</v>
      </c>
      <c r="CC20" s="1447">
        <v>112611</v>
      </c>
      <c r="CD20" s="1447">
        <v>112611</v>
      </c>
      <c r="CE20" s="1447">
        <v>112611</v>
      </c>
      <c r="CF20" s="1447">
        <v>112611</v>
      </c>
      <c r="CG20" s="1447"/>
      <c r="CH20" s="1447">
        <v>133344.08012723501</v>
      </c>
      <c r="CI20" s="1447">
        <v>133344.08012723501</v>
      </c>
      <c r="CJ20" s="1448">
        <v>133344.08012723501</v>
      </c>
      <c r="CK20" s="1448">
        <v>133344.08012723501</v>
      </c>
      <c r="CL20" s="1448">
        <v>133344.08012723501</v>
      </c>
      <c r="CM20" s="1448">
        <v>133344.08012723501</v>
      </c>
      <c r="CN20" s="1448">
        <v>133344.08012723501</v>
      </c>
      <c r="CO20" s="1448">
        <v>139936</v>
      </c>
      <c r="CP20" s="1448">
        <v>139936</v>
      </c>
      <c r="CQ20" s="1448">
        <v>139936</v>
      </c>
      <c r="CR20" s="1448">
        <v>139936</v>
      </c>
      <c r="CS20" s="1448">
        <v>139936</v>
      </c>
      <c r="CT20" s="1448">
        <v>139936</v>
      </c>
      <c r="CU20" s="1448">
        <v>139936</v>
      </c>
      <c r="CV20" s="1448">
        <v>139936</v>
      </c>
      <c r="CW20" s="1448">
        <v>139936</v>
      </c>
      <c r="CX20" s="1340">
        <v>166768.473</v>
      </c>
      <c r="CY20" s="1340">
        <v>166768.473</v>
      </c>
      <c r="CZ20" s="1340">
        <v>166768.473</v>
      </c>
      <c r="DA20" s="1340">
        <v>166768.473</v>
      </c>
      <c r="DB20" s="1340">
        <v>166768.473</v>
      </c>
      <c r="DC20" s="1340">
        <v>166768.473</v>
      </c>
      <c r="DD20" s="1340">
        <v>166768.473</v>
      </c>
      <c r="DE20" s="1340">
        <v>166768.473</v>
      </c>
      <c r="DF20" s="1340">
        <v>166768.473</v>
      </c>
      <c r="DG20" s="1340">
        <v>166768.473</v>
      </c>
      <c r="DH20" s="1340">
        <v>166768.473</v>
      </c>
      <c r="DI20" s="1340">
        <v>166768.473</v>
      </c>
      <c r="DJ20" s="1340">
        <v>166768.473</v>
      </c>
      <c r="DK20" s="1340">
        <v>166768.473</v>
      </c>
      <c r="DL20" s="1340">
        <v>166768.473</v>
      </c>
      <c r="DM20" s="1340">
        <v>166768.473</v>
      </c>
      <c r="DN20" s="1340">
        <v>202010</v>
      </c>
      <c r="DO20" s="1340">
        <v>202010</v>
      </c>
      <c r="DP20" s="1340">
        <v>202010</v>
      </c>
      <c r="DQ20" s="1340">
        <v>202010</v>
      </c>
      <c r="DR20" s="1340">
        <v>202010</v>
      </c>
      <c r="DS20" s="1340">
        <v>202010</v>
      </c>
      <c r="DT20" s="1340">
        <v>202010</v>
      </c>
      <c r="DU20" s="1340">
        <v>202010</v>
      </c>
      <c r="DV20" s="1340">
        <v>202010</v>
      </c>
      <c r="DW20" s="1340">
        <v>202010</v>
      </c>
      <c r="DX20" s="1340">
        <v>202010</v>
      </c>
      <c r="DY20" s="1340">
        <v>202010</v>
      </c>
      <c r="DZ20" s="1340">
        <v>202010</v>
      </c>
      <c r="EA20" s="1340">
        <v>202010</v>
      </c>
      <c r="EB20" s="1340">
        <v>202010</v>
      </c>
      <c r="EC20" s="1340">
        <v>202010</v>
      </c>
      <c r="ED20" s="1340">
        <v>202010</v>
      </c>
      <c r="EE20" s="1449">
        <v>298699.4798977591</v>
      </c>
      <c r="EF20" s="1340">
        <v>298699.4798977591</v>
      </c>
      <c r="EG20" s="1340">
        <v>298699.47989775898</v>
      </c>
      <c r="EH20" s="1340">
        <v>298699.4798977591</v>
      </c>
      <c r="EI20" s="1340">
        <v>298699.4798977591</v>
      </c>
      <c r="EJ20" s="1340">
        <v>298699.4798977591</v>
      </c>
      <c r="EK20" s="1340">
        <v>298699.4798977591</v>
      </c>
      <c r="EL20" s="1340">
        <v>298699.4798977591</v>
      </c>
      <c r="EM20" s="1340">
        <v>298699.4798977591</v>
      </c>
      <c r="EN20" s="1340">
        <v>298699.4798977591</v>
      </c>
      <c r="EO20" s="1340">
        <v>298699.4798977591</v>
      </c>
      <c r="EP20" s="1340">
        <v>298699.4798977591</v>
      </c>
      <c r="EQ20" s="1340">
        <v>298699.4798977591</v>
      </c>
      <c r="ER20" s="1340">
        <v>298699.4798977591</v>
      </c>
      <c r="ES20" s="1340">
        <v>298699.4798977591</v>
      </c>
      <c r="ET20" s="1340">
        <v>298699.4798977591</v>
      </c>
      <c r="EU20" s="1450">
        <v>298699.4798977591</v>
      </c>
      <c r="EV20" s="1340">
        <v>345946.25495195843</v>
      </c>
      <c r="EW20" s="1340">
        <v>345946.25495195843</v>
      </c>
      <c r="EX20" s="1340">
        <v>345946.25495195843</v>
      </c>
      <c r="EY20" s="1340">
        <v>345946.25495195843</v>
      </c>
      <c r="EZ20" s="1340">
        <v>345946.25495195843</v>
      </c>
      <c r="FA20" s="1340">
        <v>345946.25495195843</v>
      </c>
      <c r="FB20" s="1340">
        <v>345946.25495195843</v>
      </c>
      <c r="FC20" s="1340">
        <v>345946.25495195843</v>
      </c>
      <c r="FD20" s="1340">
        <v>345946.25495195843</v>
      </c>
      <c r="FE20" s="1340">
        <v>345946.25495195843</v>
      </c>
      <c r="FF20" s="1340">
        <v>345946.25495195843</v>
      </c>
      <c r="FG20" s="1340">
        <v>345946.25495195843</v>
      </c>
      <c r="FH20" s="1340">
        <v>345946.25495195843</v>
      </c>
      <c r="FI20" s="1340">
        <v>345946.25495195843</v>
      </c>
      <c r="FJ20" s="1340">
        <v>345946.25495195843</v>
      </c>
      <c r="FK20" s="1340">
        <v>345946.25495195843</v>
      </c>
      <c r="FL20" s="1450">
        <v>345946.25495195843</v>
      </c>
      <c r="FM20" s="1449">
        <v>385378.02921800001</v>
      </c>
      <c r="FN20" s="1340">
        <v>385378.02921800001</v>
      </c>
      <c r="FO20" s="1340">
        <v>385378.02921800001</v>
      </c>
      <c r="FP20" s="1399">
        <v>385378.02921800001</v>
      </c>
      <c r="FQ20" s="1399">
        <v>385378.02921800001</v>
      </c>
      <c r="FR20" s="1399">
        <v>385378.02921800001</v>
      </c>
      <c r="FS20" s="1399">
        <v>385378.02921800001</v>
      </c>
      <c r="FT20" s="1341">
        <v>385378.02921800001</v>
      </c>
      <c r="FU20" s="1341">
        <v>385378.02921800001</v>
      </c>
      <c r="FV20" s="1341">
        <v>385378.02921800001</v>
      </c>
      <c r="FW20" s="1341">
        <v>385378.02921800001</v>
      </c>
      <c r="FX20" s="1341">
        <v>385378.02921800001</v>
      </c>
      <c r="FY20" s="1341">
        <v>385378.02921800001</v>
      </c>
      <c r="FZ20" s="1341">
        <v>385378.02921800001</v>
      </c>
      <c r="GA20" s="1341">
        <v>385378.02921800001</v>
      </c>
      <c r="GB20" s="1341">
        <v>385378.02921800001</v>
      </c>
      <c r="GC20" s="1398">
        <v>385378.02921800001</v>
      </c>
      <c r="GD20" s="1397">
        <v>459130.92153951299</v>
      </c>
      <c r="GE20" s="1341">
        <v>459130.92153951299</v>
      </c>
      <c r="GF20" s="1341">
        <v>459130.92153951299</v>
      </c>
      <c r="GG20" s="1341">
        <v>459130.92153951299</v>
      </c>
      <c r="GH20" s="1341">
        <v>459130.92153951299</v>
      </c>
      <c r="GI20" s="1341">
        <v>459130.92153951299</v>
      </c>
      <c r="GJ20" s="1341">
        <v>459130.92153951299</v>
      </c>
      <c r="GK20" s="1341">
        <v>459130.92153951299</v>
      </c>
      <c r="GL20" s="1341">
        <v>459130.92153951299</v>
      </c>
      <c r="GM20" s="1341">
        <v>459130.92153951299</v>
      </c>
      <c r="GN20" s="1341">
        <v>459130.92153951299</v>
      </c>
      <c r="GO20" s="1399">
        <v>459130.92153951299</v>
      </c>
      <c r="GP20" s="1399">
        <v>459130.92153951299</v>
      </c>
      <c r="GQ20" s="1399">
        <v>459130.92153951299</v>
      </c>
      <c r="GR20" s="1399">
        <v>459130.92153951299</v>
      </c>
      <c r="GS20" s="1399">
        <v>459130.92153951299</v>
      </c>
      <c r="GT20" s="1399">
        <v>459130.92153951299</v>
      </c>
      <c r="GU20" s="1401">
        <v>610222.29231138306</v>
      </c>
      <c r="GV20" s="1399">
        <v>610222.29231138306</v>
      </c>
      <c r="GW20" s="1399">
        <v>610222.29231138306</v>
      </c>
      <c r="GX20" s="1399">
        <v>610222.29231138306</v>
      </c>
      <c r="GY20" s="1399">
        <v>610222.29231138306</v>
      </c>
      <c r="GZ20" s="1399">
        <v>610222.29231138306</v>
      </c>
      <c r="HA20" s="1399">
        <v>610222.29231138306</v>
      </c>
      <c r="HB20" s="1399">
        <v>610222.29231138306</v>
      </c>
      <c r="HC20" s="1399">
        <v>610222.29231138306</v>
      </c>
      <c r="HD20" s="1399">
        <v>610222.29231138306</v>
      </c>
      <c r="HE20" s="1399">
        <v>610222.29231138306</v>
      </c>
      <c r="HF20" s="1399">
        <v>610222.29231138306</v>
      </c>
      <c r="HG20" s="1399">
        <v>610222.29231138306</v>
      </c>
      <c r="HH20" s="1399">
        <v>610222.29231138306</v>
      </c>
      <c r="HI20" s="1399">
        <v>610222.29231138306</v>
      </c>
      <c r="HJ20" s="1399">
        <v>610222.29231138306</v>
      </c>
      <c r="HK20" s="1400">
        <v>610222.29231138306</v>
      </c>
      <c r="HL20" s="1401">
        <v>854834.48510637297</v>
      </c>
      <c r="HM20" s="1399">
        <v>854834.48510637297</v>
      </c>
      <c r="HN20" s="1399">
        <v>854834.48510637297</v>
      </c>
      <c r="HO20" s="1399">
        <v>854834.48510637297</v>
      </c>
      <c r="HP20" s="1399">
        <v>854834.48510637297</v>
      </c>
      <c r="HQ20" s="1399">
        <v>854834.48510637297</v>
      </c>
      <c r="HR20" s="1399">
        <v>854834.48510637297</v>
      </c>
      <c r="HS20" s="1399">
        <v>854834.48510637297</v>
      </c>
      <c r="HT20" s="1399">
        <v>854834.48510637297</v>
      </c>
      <c r="HU20" s="1399">
        <v>854834.48510637297</v>
      </c>
      <c r="HV20" s="1399">
        <v>854834.48510637297</v>
      </c>
      <c r="HW20" s="1399">
        <v>854834.48510637297</v>
      </c>
      <c r="HX20" s="1399">
        <v>854834.48510637297</v>
      </c>
      <c r="HY20" s="1399">
        <v>854834.48510637297</v>
      </c>
      <c r="HZ20" s="1399">
        <v>854834.48510637297</v>
      </c>
      <c r="IA20" s="1399">
        <v>854834.48510637297</v>
      </c>
      <c r="IB20" s="1400">
        <v>854834.48510637297</v>
      </c>
      <c r="IC20" s="1401">
        <v>1050978.2635573</v>
      </c>
      <c r="ID20" s="1399">
        <v>1050978.2635573</v>
      </c>
      <c r="IE20" s="1399">
        <v>1050978.2635573</v>
      </c>
      <c r="IF20" s="1399">
        <v>1050978.2635573</v>
      </c>
      <c r="IG20" s="1399">
        <v>1050978.2635573</v>
      </c>
      <c r="IH20" s="1399">
        <v>1050978.2635573</v>
      </c>
      <c r="II20" s="1399">
        <v>1050978.2635573</v>
      </c>
      <c r="IJ20" s="1399">
        <v>3152934.7906718999</v>
      </c>
      <c r="IK20" s="1399">
        <v>1176219.9005669998</v>
      </c>
      <c r="IL20" s="1399">
        <v>1176219.9005669998</v>
      </c>
      <c r="IM20" s="1399">
        <v>1176219.9005669998</v>
      </c>
      <c r="IN20" s="1399">
        <v>3528659.7017009994</v>
      </c>
      <c r="IO20" s="1399">
        <v>1176219.9005669998</v>
      </c>
      <c r="IP20" s="1399">
        <v>1176219.9005669998</v>
      </c>
      <c r="IQ20" s="1399">
        <v>1176219.9005669998</v>
      </c>
      <c r="IR20" s="1399">
        <v>1176219.9005669998</v>
      </c>
      <c r="IS20" s="1399">
        <v>1176219.900567</v>
      </c>
      <c r="IT20" s="1401">
        <v>1400006.0856349999</v>
      </c>
      <c r="IU20" s="1399">
        <v>1400006.0856349999</v>
      </c>
      <c r="IV20" s="1399">
        <v>1400006.0856349999</v>
      </c>
      <c r="IW20" s="1399">
        <v>1400006.0856349999</v>
      </c>
      <c r="IX20" s="1399">
        <v>1400006.0856349999</v>
      </c>
      <c r="IY20" s="1399">
        <v>1400006.0856349999</v>
      </c>
      <c r="IZ20" s="1399">
        <v>1400006.0856349999</v>
      </c>
      <c r="JA20" s="1399">
        <v>1400006.0856349999</v>
      </c>
      <c r="JB20" s="1399">
        <v>1400006.0856349999</v>
      </c>
      <c r="JC20" s="1399">
        <v>1400006.0856349999</v>
      </c>
      <c r="JD20" s="1399">
        <v>1400006.0856349999</v>
      </c>
      <c r="JE20" s="1399">
        <v>1400006.0856349999</v>
      </c>
      <c r="JF20" s="1399">
        <v>1400006.0856349999</v>
      </c>
      <c r="JG20" s="1399">
        <v>1400006.0856349999</v>
      </c>
      <c r="JH20" s="1399">
        <v>1400006.0856349999</v>
      </c>
      <c r="JI20" s="1399">
        <v>1400006.0856349999</v>
      </c>
      <c r="JJ20" s="1400">
        <v>1400006.0856349999</v>
      </c>
      <c r="JK20" s="1401">
        <v>1597456.6146855319</v>
      </c>
      <c r="JL20" s="1399">
        <v>1597456.6146855319</v>
      </c>
      <c r="JM20" s="1399">
        <v>1597456.6146855319</v>
      </c>
      <c r="JN20" s="1400">
        <v>1597456.6146855319</v>
      </c>
      <c r="JO20" s="921"/>
      <c r="JP20" s="1542"/>
      <c r="JQ20" s="1542"/>
      <c r="JR20" s="1542"/>
      <c r="JS20" s="1542"/>
      <c r="JT20" s="1542"/>
      <c r="JU20" s="1542"/>
      <c r="JV20" s="1542"/>
      <c r="JW20" s="1542"/>
      <c r="JX20" s="1542"/>
      <c r="JY20" s="1542"/>
      <c r="JZ20" s="1542"/>
      <c r="KA20" s="1542"/>
      <c r="KB20" s="1542"/>
      <c r="KC20" s="1542"/>
    </row>
    <row r="21" spans="1:289" ht="35.15" customHeight="1">
      <c r="A21" s="1446" t="s">
        <v>983</v>
      </c>
      <c r="B21" s="1391">
        <v>9631.9</v>
      </c>
      <c r="C21" s="1391">
        <v>11232.03</v>
      </c>
      <c r="D21" s="1391">
        <v>13976.7</v>
      </c>
      <c r="E21" s="1391">
        <v>16295.839</v>
      </c>
      <c r="F21" s="1391">
        <v>21630</v>
      </c>
      <c r="G21" s="1391">
        <v>25934</v>
      </c>
      <c r="H21" s="1391">
        <v>25934</v>
      </c>
      <c r="I21" s="1391">
        <v>25934</v>
      </c>
      <c r="J21" s="1391">
        <v>25934</v>
      </c>
      <c r="K21" s="1391">
        <v>25934</v>
      </c>
      <c r="L21" s="1391">
        <v>25934</v>
      </c>
      <c r="M21" s="1391">
        <v>25934</v>
      </c>
      <c r="N21" s="1391">
        <v>25934</v>
      </c>
      <c r="O21" s="1391">
        <v>25934</v>
      </c>
      <c r="P21" s="1391">
        <v>25934</v>
      </c>
      <c r="Q21" s="1391">
        <v>25934</v>
      </c>
      <c r="R21" s="1392">
        <v>25934</v>
      </c>
      <c r="S21" s="1344">
        <v>25934</v>
      </c>
      <c r="T21" s="1344">
        <v>53411</v>
      </c>
      <c r="U21" s="1344">
        <v>53411</v>
      </c>
      <c r="V21" s="1344"/>
      <c r="W21" s="1344">
        <v>53411</v>
      </c>
      <c r="X21" s="1344">
        <v>53411</v>
      </c>
      <c r="Y21" s="1344">
        <v>53411</v>
      </c>
      <c r="Z21" s="1344">
        <v>53411</v>
      </c>
      <c r="AA21" s="1344">
        <v>53411</v>
      </c>
      <c r="AB21" s="1338">
        <v>53411</v>
      </c>
      <c r="AC21" s="1338">
        <v>53411</v>
      </c>
      <c r="AD21" s="1338">
        <v>53411</v>
      </c>
      <c r="AE21" s="1338">
        <v>53411</v>
      </c>
      <c r="AF21" s="1338">
        <v>53411</v>
      </c>
      <c r="AG21" s="1338">
        <v>53411</v>
      </c>
      <c r="AH21" s="1338"/>
      <c r="AI21" s="1338">
        <v>71847</v>
      </c>
      <c r="AJ21" s="1338">
        <v>71847</v>
      </c>
      <c r="AK21" s="1338">
        <v>71847</v>
      </c>
      <c r="AL21" s="1338"/>
      <c r="AM21" s="1338"/>
      <c r="AN21" s="1338"/>
      <c r="AO21" s="1338">
        <v>73109</v>
      </c>
      <c r="AP21" s="1338">
        <v>73109</v>
      </c>
      <c r="AQ21" s="1338">
        <v>73109</v>
      </c>
      <c r="AR21" s="1338">
        <v>73109</v>
      </c>
      <c r="AS21" s="1338">
        <v>73109</v>
      </c>
      <c r="AT21" s="1338">
        <v>73109</v>
      </c>
      <c r="AU21" s="1338">
        <v>73109</v>
      </c>
      <c r="AV21" s="1338">
        <v>73109</v>
      </c>
      <c r="AW21" s="1338">
        <v>73109</v>
      </c>
      <c r="AX21" s="1338">
        <v>73109</v>
      </c>
      <c r="AY21" s="1338">
        <v>73109</v>
      </c>
      <c r="AZ21" s="1338">
        <v>73109</v>
      </c>
      <c r="BA21" s="1447">
        <v>71627</v>
      </c>
      <c r="BB21" s="1338"/>
      <c r="BC21" s="1338">
        <v>81464</v>
      </c>
      <c r="BD21" s="1338">
        <v>81464</v>
      </c>
      <c r="BE21" s="1338">
        <v>81464</v>
      </c>
      <c r="BF21" s="1447">
        <v>89545</v>
      </c>
      <c r="BG21" s="1447">
        <v>89545</v>
      </c>
      <c r="BH21" s="1447">
        <v>89545</v>
      </c>
      <c r="BI21" s="1447">
        <v>89545</v>
      </c>
      <c r="BJ21" s="1447">
        <v>89545</v>
      </c>
      <c r="BK21" s="1447">
        <v>89545</v>
      </c>
      <c r="BL21" s="1447">
        <v>89545</v>
      </c>
      <c r="BM21" s="1447">
        <v>89545</v>
      </c>
      <c r="BN21" s="1447">
        <v>89545</v>
      </c>
      <c r="BO21" s="1447">
        <v>89545</v>
      </c>
      <c r="BP21" s="1447">
        <v>89545</v>
      </c>
      <c r="BQ21" s="1447">
        <v>89545</v>
      </c>
      <c r="BR21" s="1447">
        <v>89545</v>
      </c>
      <c r="BS21" s="1447">
        <v>89545</v>
      </c>
      <c r="BT21" s="1447">
        <v>89545</v>
      </c>
      <c r="BU21" s="1447">
        <v>89545</v>
      </c>
      <c r="BV21" s="1447">
        <v>97270.700003000005</v>
      </c>
      <c r="BW21" s="1447">
        <v>104818</v>
      </c>
      <c r="BX21" s="1447">
        <v>104818</v>
      </c>
      <c r="BY21" s="1447">
        <v>104818</v>
      </c>
      <c r="BZ21" s="1447">
        <v>104818</v>
      </c>
      <c r="CA21" s="1447">
        <v>104818</v>
      </c>
      <c r="CB21" s="1447">
        <v>104818</v>
      </c>
      <c r="CC21" s="1447">
        <v>104818</v>
      </c>
      <c r="CD21" s="1447">
        <v>104818</v>
      </c>
      <c r="CE21" s="1447">
        <v>104818</v>
      </c>
      <c r="CF21" s="1447">
        <v>104818</v>
      </c>
      <c r="CG21" s="1447"/>
      <c r="CH21" s="1447">
        <v>123098.634578</v>
      </c>
      <c r="CI21" s="1447">
        <v>123098.634578</v>
      </c>
      <c r="CJ21" s="1448">
        <v>123098.634578</v>
      </c>
      <c r="CK21" s="1448">
        <v>123098.634578</v>
      </c>
      <c r="CL21" s="1448">
        <v>123098.634578</v>
      </c>
      <c r="CM21" s="1448">
        <v>123098.634578</v>
      </c>
      <c r="CN21" s="1448">
        <v>123098.634578</v>
      </c>
      <c r="CO21" s="1448">
        <v>132538</v>
      </c>
      <c r="CP21" s="1448">
        <v>132538</v>
      </c>
      <c r="CQ21" s="1448">
        <v>132538</v>
      </c>
      <c r="CR21" s="1448">
        <v>132538</v>
      </c>
      <c r="CS21" s="1448">
        <v>132538</v>
      </c>
      <c r="CT21" s="1448">
        <v>132538</v>
      </c>
      <c r="CU21" s="1448">
        <v>132538</v>
      </c>
      <c r="CV21" s="1448">
        <v>132538</v>
      </c>
      <c r="CW21" s="1448">
        <v>132538</v>
      </c>
      <c r="CX21" s="1340">
        <v>162527.84830000001</v>
      </c>
      <c r="CY21" s="1340">
        <v>162527.84830000001</v>
      </c>
      <c r="CZ21" s="1340">
        <v>162527.84830000001</v>
      </c>
      <c r="DA21" s="1340">
        <v>162527.84830000001</v>
      </c>
      <c r="DB21" s="1340">
        <v>162527.84830000001</v>
      </c>
      <c r="DC21" s="1340">
        <v>162527.84830000001</v>
      </c>
      <c r="DD21" s="1340">
        <v>162527.84830000001</v>
      </c>
      <c r="DE21" s="1340">
        <v>162527.84830000001</v>
      </c>
      <c r="DF21" s="1340">
        <v>162527.84830000001</v>
      </c>
      <c r="DG21" s="1340">
        <v>162527.84830000001</v>
      </c>
      <c r="DH21" s="1340">
        <v>162527.84830000001</v>
      </c>
      <c r="DI21" s="1340">
        <v>162527.84830000001</v>
      </c>
      <c r="DJ21" s="1340">
        <v>162527.84830000001</v>
      </c>
      <c r="DK21" s="1340">
        <v>162527.84830000001</v>
      </c>
      <c r="DL21" s="1340">
        <v>162527.84830000001</v>
      </c>
      <c r="DM21" s="1340">
        <v>162527.84830000001</v>
      </c>
      <c r="DN21" s="1340">
        <v>195062</v>
      </c>
      <c r="DO21" s="1340">
        <v>195062</v>
      </c>
      <c r="DP21" s="1340">
        <v>195062</v>
      </c>
      <c r="DQ21" s="1340">
        <v>195062</v>
      </c>
      <c r="DR21" s="1340">
        <v>195062</v>
      </c>
      <c r="DS21" s="1340">
        <v>195062</v>
      </c>
      <c r="DT21" s="1340">
        <v>195062</v>
      </c>
      <c r="DU21" s="1340">
        <v>195062</v>
      </c>
      <c r="DV21" s="1340">
        <v>195062</v>
      </c>
      <c r="DW21" s="1340">
        <v>195062</v>
      </c>
      <c r="DX21" s="1340">
        <v>195062</v>
      </c>
      <c r="DY21" s="1340">
        <v>195062</v>
      </c>
      <c r="DZ21" s="1340">
        <v>195062</v>
      </c>
      <c r="EA21" s="1340">
        <v>195062</v>
      </c>
      <c r="EB21" s="1340">
        <v>195062</v>
      </c>
      <c r="EC21" s="1340">
        <v>195062</v>
      </c>
      <c r="ED21" s="1340">
        <v>195062</v>
      </c>
      <c r="EE21" s="1449">
        <v>285921.00610834261</v>
      </c>
      <c r="EF21" s="1340">
        <v>285921.00610834261</v>
      </c>
      <c r="EG21" s="1340">
        <v>285921.00610834261</v>
      </c>
      <c r="EH21" s="1340">
        <v>285921.00610834261</v>
      </c>
      <c r="EI21" s="1340">
        <v>285921.00610834261</v>
      </c>
      <c r="EJ21" s="1340">
        <v>285921.00610834261</v>
      </c>
      <c r="EK21" s="1340">
        <v>285921.00610834261</v>
      </c>
      <c r="EL21" s="1340">
        <v>285921.00610834261</v>
      </c>
      <c r="EM21" s="1340">
        <v>285921.00610834261</v>
      </c>
      <c r="EN21" s="1340">
        <v>285921.00610834261</v>
      </c>
      <c r="EO21" s="1340">
        <v>285921.00610834261</v>
      </c>
      <c r="EP21" s="1340">
        <v>285921.00610834261</v>
      </c>
      <c r="EQ21" s="1340">
        <v>285921.00610834261</v>
      </c>
      <c r="ER21" s="1340">
        <v>285921.00610834261</v>
      </c>
      <c r="ES21" s="1340">
        <v>285921.00610834261</v>
      </c>
      <c r="ET21" s="1340">
        <v>285921.00610834261</v>
      </c>
      <c r="EU21" s="1450">
        <v>285921.00610834261</v>
      </c>
      <c r="EV21" s="1451">
        <v>332228.55979104008</v>
      </c>
      <c r="EW21" s="1451">
        <v>332228.55979104008</v>
      </c>
      <c r="EX21" s="1451">
        <v>332228.55979104008</v>
      </c>
      <c r="EY21" s="1451">
        <v>332228.55979104008</v>
      </c>
      <c r="EZ21" s="1451">
        <v>332228.55979104008</v>
      </c>
      <c r="FA21" s="1451">
        <v>332228.55979104008</v>
      </c>
      <c r="FB21" s="1451">
        <v>332228.55979104008</v>
      </c>
      <c r="FC21" s="1451">
        <v>332228.55979104008</v>
      </c>
      <c r="FD21" s="1451">
        <v>332228.55979104008</v>
      </c>
      <c r="FE21" s="1451">
        <v>332228.55979104008</v>
      </c>
      <c r="FF21" s="1340">
        <v>332228.55979104008</v>
      </c>
      <c r="FG21" s="1340">
        <v>332228.55979104008</v>
      </c>
      <c r="FH21" s="1340">
        <v>332228.55979104008</v>
      </c>
      <c r="FI21" s="1340">
        <v>332228.55979104008</v>
      </c>
      <c r="FJ21" s="1340">
        <v>332228.55979104008</v>
      </c>
      <c r="FK21" s="1340">
        <v>332228.55979104008</v>
      </c>
      <c r="FL21" s="1450">
        <v>332228.55979104008</v>
      </c>
      <c r="FM21" s="1449">
        <v>376332.82076800003</v>
      </c>
      <c r="FN21" s="1340">
        <v>376332.82076800003</v>
      </c>
      <c r="FO21" s="1340">
        <v>376332.82076800003</v>
      </c>
      <c r="FP21" s="1399">
        <v>376332.82076800003</v>
      </c>
      <c r="FQ21" s="1399">
        <v>376332.82076800003</v>
      </c>
      <c r="FR21" s="1399">
        <v>376332.82076800003</v>
      </c>
      <c r="FS21" s="1399">
        <v>376332.82076800003</v>
      </c>
      <c r="FT21" s="1341">
        <v>376332.82076800003</v>
      </c>
      <c r="FU21" s="1341">
        <v>376332.82076800003</v>
      </c>
      <c r="FV21" s="1341">
        <v>376332.82076800003</v>
      </c>
      <c r="FW21" s="1341">
        <v>376332.82076800003</v>
      </c>
      <c r="FX21" s="1341">
        <v>376332.82076800003</v>
      </c>
      <c r="FY21" s="1341">
        <v>376332.82076800003</v>
      </c>
      <c r="FZ21" s="1341">
        <v>376332.82076800003</v>
      </c>
      <c r="GA21" s="1341">
        <v>376332.82076800003</v>
      </c>
      <c r="GB21" s="1341">
        <v>376332.82076800003</v>
      </c>
      <c r="GC21" s="1398">
        <v>376332.82076800003</v>
      </c>
      <c r="GD21" s="1397">
        <v>426704.81854046299</v>
      </c>
      <c r="GE21" s="1341">
        <v>426704.81854046299</v>
      </c>
      <c r="GF21" s="1341">
        <v>426704.81854046299</v>
      </c>
      <c r="GG21" s="1341">
        <v>426704.81854046299</v>
      </c>
      <c r="GH21" s="1341">
        <v>426704.81854046299</v>
      </c>
      <c r="GI21" s="1341">
        <v>426704.81854046299</v>
      </c>
      <c r="GJ21" s="1341">
        <v>426704.81854046299</v>
      </c>
      <c r="GK21" s="1341">
        <v>426704.81854046299</v>
      </c>
      <c r="GL21" s="1341">
        <v>426704.81854046299</v>
      </c>
      <c r="GM21" s="1341">
        <v>426704.81854046299</v>
      </c>
      <c r="GN21" s="1341">
        <v>426704.81854046299</v>
      </c>
      <c r="GO21" s="1399">
        <v>426704.81854046299</v>
      </c>
      <c r="GP21" s="1399">
        <v>426704.81854046299</v>
      </c>
      <c r="GQ21" s="1399">
        <v>426704.81854046299</v>
      </c>
      <c r="GR21" s="1399">
        <v>426704.81854046299</v>
      </c>
      <c r="GS21" s="1399">
        <v>426704.81854046299</v>
      </c>
      <c r="GT21" s="1399">
        <v>426704.81854046299</v>
      </c>
      <c r="GU21" s="1401">
        <v>577282.96184570482</v>
      </c>
      <c r="GV21" s="1399">
        <v>577282.96184570482</v>
      </c>
      <c r="GW21" s="1399">
        <v>577282.96184570482</v>
      </c>
      <c r="GX21" s="1399">
        <v>577282.96184570482</v>
      </c>
      <c r="GY21" s="1399">
        <v>577282.96184570482</v>
      </c>
      <c r="GZ21" s="1399">
        <v>577282.96184570482</v>
      </c>
      <c r="HA21" s="1399">
        <v>577282.96184570482</v>
      </c>
      <c r="HB21" s="1399">
        <v>577282.96184570482</v>
      </c>
      <c r="HC21" s="1399">
        <v>577282.96184570482</v>
      </c>
      <c r="HD21" s="1399">
        <v>577282.96184570482</v>
      </c>
      <c r="HE21" s="1399">
        <v>577282.96184570482</v>
      </c>
      <c r="HF21" s="1399">
        <v>577282.96184570482</v>
      </c>
      <c r="HG21" s="1399">
        <v>577282.96184570482</v>
      </c>
      <c r="HH21" s="1399">
        <v>577282.96184570482</v>
      </c>
      <c r="HI21" s="1399">
        <v>577282.96184570482</v>
      </c>
      <c r="HJ21" s="1399">
        <v>577282.96184570482</v>
      </c>
      <c r="HK21" s="1400">
        <v>577282.96184570482</v>
      </c>
      <c r="HL21" s="1401">
        <v>803093.33599203709</v>
      </c>
      <c r="HM21" s="1399">
        <v>803093.33599203709</v>
      </c>
      <c r="HN21" s="1399">
        <v>803093.33599203709</v>
      </c>
      <c r="HO21" s="1399">
        <v>803093.33599203709</v>
      </c>
      <c r="HP21" s="1399">
        <v>803093.33599203709</v>
      </c>
      <c r="HQ21" s="1399">
        <v>803093.33599203709</v>
      </c>
      <c r="HR21" s="1399">
        <v>803093.33599203709</v>
      </c>
      <c r="HS21" s="1399">
        <v>803093.33599203709</v>
      </c>
      <c r="HT21" s="1399">
        <v>803093.33599203709</v>
      </c>
      <c r="HU21" s="1399">
        <v>803093.33599203709</v>
      </c>
      <c r="HV21" s="1399">
        <v>803093.33599203709</v>
      </c>
      <c r="HW21" s="1399">
        <v>803093.33599203709</v>
      </c>
      <c r="HX21" s="1399">
        <v>803093.33599203709</v>
      </c>
      <c r="HY21" s="1399">
        <v>803093.33599203709</v>
      </c>
      <c r="HZ21" s="1399">
        <v>803093.33599203709</v>
      </c>
      <c r="IA21" s="1399">
        <v>803093.33599203709</v>
      </c>
      <c r="IB21" s="1400">
        <v>803093.33599203709</v>
      </c>
      <c r="IC21" s="1401">
        <v>979407.74111028539</v>
      </c>
      <c r="ID21" s="1399">
        <v>979407.74111028539</v>
      </c>
      <c r="IE21" s="1399">
        <v>979407.74111028539</v>
      </c>
      <c r="IF21" s="1399">
        <v>979407.74111028539</v>
      </c>
      <c r="IG21" s="1399">
        <v>979407.74111028539</v>
      </c>
      <c r="IH21" s="1399">
        <v>979407.74111028539</v>
      </c>
      <c r="II21" s="1399">
        <v>979407.74111028539</v>
      </c>
      <c r="IJ21" s="1399">
        <v>2938223.2233308563</v>
      </c>
      <c r="IK21" s="1399">
        <v>904452.9028535746</v>
      </c>
      <c r="IL21" s="1399">
        <v>904452.9028535746</v>
      </c>
      <c r="IM21" s="1399">
        <v>904452.9028535746</v>
      </c>
      <c r="IN21" s="1399">
        <v>2713358.7085607238</v>
      </c>
      <c r="IO21" s="1399">
        <v>904452.9028535746</v>
      </c>
      <c r="IP21" s="1399">
        <v>904452.9028535746</v>
      </c>
      <c r="IQ21" s="1399">
        <v>904452.9028535746</v>
      </c>
      <c r="IR21" s="1399">
        <v>904452.9028535746</v>
      </c>
      <c r="IS21" s="1399">
        <v>904452.90285357495</v>
      </c>
      <c r="IT21" s="1401">
        <v>1350563.81039</v>
      </c>
      <c r="IU21" s="1399">
        <v>1350563.81039</v>
      </c>
      <c r="IV21" s="1399">
        <v>1350563.81039</v>
      </c>
      <c r="IW21" s="1399">
        <v>1350563.81039</v>
      </c>
      <c r="IX21" s="1399">
        <v>1350563.81039</v>
      </c>
      <c r="IY21" s="1399">
        <v>1350563.81039</v>
      </c>
      <c r="IZ21" s="1399">
        <v>1350563.81039</v>
      </c>
      <c r="JA21" s="1399">
        <v>1350563.81039</v>
      </c>
      <c r="JB21" s="1399">
        <v>1350563.81039</v>
      </c>
      <c r="JC21" s="1399">
        <v>1350563.81039</v>
      </c>
      <c r="JD21" s="1399">
        <v>1350563.81039</v>
      </c>
      <c r="JE21" s="1399">
        <v>1350563.81039</v>
      </c>
      <c r="JF21" s="1399">
        <v>1350563.81039</v>
      </c>
      <c r="JG21" s="1399">
        <v>1350563.81039</v>
      </c>
      <c r="JH21" s="1399">
        <v>1350563.81039</v>
      </c>
      <c r="JI21" s="1399">
        <v>1350563.81039</v>
      </c>
      <c r="JJ21" s="1400">
        <v>1350563.81039</v>
      </c>
      <c r="JK21" s="1401">
        <v>1556323.25378484</v>
      </c>
      <c r="JL21" s="1399">
        <v>1556323.25378484</v>
      </c>
      <c r="JM21" s="1399">
        <v>1556323.25378484</v>
      </c>
      <c r="JN21" s="1400">
        <v>1556323.25378484</v>
      </c>
      <c r="JO21" s="921"/>
      <c r="JP21" s="1522"/>
      <c r="JQ21" s="1522"/>
      <c r="JR21" s="1522"/>
      <c r="JS21" s="1522"/>
      <c r="JT21" s="1522"/>
      <c r="JU21" s="1522"/>
      <c r="JV21" s="1522"/>
      <c r="JW21" s="1522"/>
      <c r="JX21" s="1522"/>
      <c r="JY21" s="1522"/>
      <c r="JZ21" s="1522"/>
      <c r="KA21" s="1522"/>
      <c r="KB21" s="1522"/>
      <c r="KC21" s="1522"/>
    </row>
    <row r="22" spans="1:289" ht="35.15" customHeight="1">
      <c r="A22" s="1452" t="s">
        <v>984</v>
      </c>
      <c r="B22" s="1391">
        <v>278.37</v>
      </c>
      <c r="C22" s="1391">
        <v>-121.02</v>
      </c>
      <c r="D22" s="1391">
        <v>-70.400000000000006</v>
      </c>
      <c r="E22" s="1391">
        <v>-284.78899999999999</v>
      </c>
      <c r="F22" s="1391">
        <v>136.50460000000001</v>
      </c>
      <c r="G22" s="1391">
        <v>-338.92809999999997</v>
      </c>
      <c r="H22" s="1391">
        <v>-159.08260000000001</v>
      </c>
      <c r="I22" s="1391">
        <v>-112.5844</v>
      </c>
      <c r="J22" s="1391">
        <v>-159.57820000000001</v>
      </c>
      <c r="K22" s="1391">
        <v>-72.070400000000006</v>
      </c>
      <c r="L22" s="1391">
        <v>17.234100000000002</v>
      </c>
      <c r="M22" s="1391">
        <v>-240.61760000000001</v>
      </c>
      <c r="N22" s="1391">
        <v>-207.661</v>
      </c>
      <c r="O22" s="1391">
        <v>-150.93039999999999</v>
      </c>
      <c r="P22" s="1391">
        <v>-469.64249999999998</v>
      </c>
      <c r="Q22" s="1391">
        <v>73.818399999999997</v>
      </c>
      <c r="R22" s="1392">
        <v>159.12309999999999</v>
      </c>
      <c r="S22" s="1344">
        <v>-1666.4004</v>
      </c>
      <c r="T22" s="1344">
        <v>107.7178</v>
      </c>
      <c r="U22" s="1394">
        <v>-306.702</v>
      </c>
      <c r="V22" s="1394"/>
      <c r="W22" s="1344">
        <v>-598.95600000000002</v>
      </c>
      <c r="X22" s="1344">
        <v>-308.7638</v>
      </c>
      <c r="Y22" s="1344">
        <v>-288.44240000000002</v>
      </c>
      <c r="Z22" s="1344">
        <v>643.66700000000003</v>
      </c>
      <c r="AA22" s="1344">
        <v>-429.2885</v>
      </c>
      <c r="AB22" s="1395">
        <v>-139.19499999999999</v>
      </c>
      <c r="AC22" s="1338">
        <v>-41.364199999999997</v>
      </c>
      <c r="AD22" s="1338">
        <v>-437.92899999999997</v>
      </c>
      <c r="AE22" s="1338">
        <v>-539.51909999999998</v>
      </c>
      <c r="AF22" s="1338">
        <v>273.70280000000002</v>
      </c>
      <c r="AG22" s="1338">
        <v>-2065.0724</v>
      </c>
      <c r="AH22" s="1338"/>
      <c r="AI22" s="1338">
        <v>-826.92801160001022</v>
      </c>
      <c r="AJ22" s="1338">
        <v>-54.881898999999976</v>
      </c>
      <c r="AK22" s="1338">
        <v>164.19007333002006</v>
      </c>
      <c r="AL22" s="1338"/>
      <c r="AM22" s="1338"/>
      <c r="AN22" s="1338"/>
      <c r="AO22" s="1338">
        <v>-717.61983726999017</v>
      </c>
      <c r="AP22" s="1338">
        <v>-994.40377513002306</v>
      </c>
      <c r="AQ22" s="1338">
        <v>-753.05701856000678</v>
      </c>
      <c r="AR22" s="1338">
        <v>-776.17584478998833</v>
      </c>
      <c r="AS22" s="1338">
        <f>AR22+AO22+AP22+AQ22</f>
        <v>-3241.2564757500081</v>
      </c>
      <c r="AT22" s="1338">
        <v>-680.08715710001547</v>
      </c>
      <c r="AU22" s="1338">
        <v>-154.9329031899774</v>
      </c>
      <c r="AV22" s="1338">
        <v>-435.54621558001031</v>
      </c>
      <c r="AW22" s="1338">
        <f>AS22+AT22+AU22+AV22</f>
        <v>-4511.8227516200113</v>
      </c>
      <c r="AX22" s="1338">
        <v>-305.86088267999747</v>
      </c>
      <c r="AY22" s="1338">
        <v>-1596.7776005600069</v>
      </c>
      <c r="AZ22" s="1338">
        <v>-71.448873650006718</v>
      </c>
      <c r="BA22" s="1338">
        <f>AZ22+AY22+AX22+AW22</f>
        <v>-6485.9101085100228</v>
      </c>
      <c r="BB22" s="1338"/>
      <c r="BC22" s="1338">
        <v>-1422.9553826099989</v>
      </c>
      <c r="BD22" s="1338">
        <v>-917.91756533999956</v>
      </c>
      <c r="BE22" s="1338">
        <v>441.43137491999755</v>
      </c>
      <c r="BF22" s="1338">
        <v>-1899.4415730300002</v>
      </c>
      <c r="BG22" s="1338">
        <v>-839.86263428999951</v>
      </c>
      <c r="BH22" s="1338">
        <v>-493.97012427000061</v>
      </c>
      <c r="BI22" s="1338">
        <v>154.75616916999988</v>
      </c>
      <c r="BJ22" s="1338">
        <f>BG22+BH22+BI22</f>
        <v>-1179.0765893900002</v>
      </c>
      <c r="BK22" s="1338">
        <v>-3078.5181624200018</v>
      </c>
      <c r="BL22" s="1338">
        <v>-880.21129356000199</v>
      </c>
      <c r="BM22" s="1338">
        <v>-904.36901716000284</v>
      </c>
      <c r="BN22" s="1338">
        <v>-1273.254892720001</v>
      </c>
      <c r="BO22" s="1338">
        <f>BL22+BM22+BN22</f>
        <v>-3057.8352034400059</v>
      </c>
      <c r="BP22" s="1338">
        <v>-6136.3533658600054</v>
      </c>
      <c r="BQ22" s="1338">
        <f>-1116688.30702/1000</f>
        <v>-1116.6883070199999</v>
      </c>
      <c r="BR22" s="1338">
        <f>-458409.268200008/1000</f>
        <v>-458.409268200008</v>
      </c>
      <c r="BS22" s="1338">
        <f>-134342.406630007/1000</f>
        <v>-134.34240663000699</v>
      </c>
      <c r="BT22" s="1338">
        <f>BQ22+BR22+BS22</f>
        <v>-1709.4399818500149</v>
      </c>
      <c r="BU22" s="1338">
        <f>BF22+BJ22+BO22+BT22</f>
        <v>-7845.7933477100214</v>
      </c>
      <c r="BV22" s="1338">
        <f>BG22+BK22+BP22+BU22</f>
        <v>-17900.52751028003</v>
      </c>
      <c r="BW22" s="1338">
        <v>-1406.9600833599766</v>
      </c>
      <c r="BX22" s="1338">
        <v>-533.20018896001227</v>
      </c>
      <c r="BY22" s="1338">
        <v>-85.205147169988138</v>
      </c>
      <c r="BZ22" s="1338">
        <f>BW22+BX22+BY22</f>
        <v>-2025.3654194899771</v>
      </c>
      <c r="CA22" s="1338">
        <v>-319.35147992998662</v>
      </c>
      <c r="CB22" s="1338">
        <v>-970.90810463998696</v>
      </c>
      <c r="CC22" s="1338">
        <v>-319.15189942000552</v>
      </c>
      <c r="CD22" s="1338">
        <f>CA22+CB22+CC22</f>
        <v>-1609.4114839899792</v>
      </c>
      <c r="CE22" s="1338">
        <v>-1356.3743189000106</v>
      </c>
      <c r="CF22" s="1338">
        <v>-2532.4574515568875</v>
      </c>
      <c r="CG22" s="1338"/>
      <c r="CH22" s="1338">
        <v>-506.10404815000157</v>
      </c>
      <c r="CI22" s="1338">
        <v>-422.31094997000508</v>
      </c>
      <c r="CJ22" s="1338">
        <v>863.18816832999516</v>
      </c>
      <c r="CK22" s="1338">
        <f>CH22+CI22+CJ22</f>
        <v>-65.226829790011493</v>
      </c>
      <c r="CL22" s="1338">
        <v>-991.87939823000022</v>
      </c>
      <c r="CM22" s="1338">
        <v>223.58358768000406</v>
      </c>
      <c r="CN22" s="1338">
        <v>58.149907350002323</v>
      </c>
      <c r="CO22" s="1338">
        <f>CL22+CM22+CN22</f>
        <v>-710.14590319999388</v>
      </c>
      <c r="CP22" s="1338">
        <v>-900.37619423999593</v>
      </c>
      <c r="CQ22" s="1338">
        <v>-1323.011139190007</v>
      </c>
      <c r="CR22" s="1338">
        <v>-569.73394272998019</v>
      </c>
      <c r="CS22" s="1338">
        <f>CP22+CQ22+CR22</f>
        <v>-2793.1212761599832</v>
      </c>
      <c r="CT22" s="1338">
        <v>-807.02708522999569</v>
      </c>
      <c r="CU22" s="1338">
        <v>-141.51079441000522</v>
      </c>
      <c r="CV22" s="1396">
        <v>-1147.6672169800313</v>
      </c>
      <c r="CW22" s="1338">
        <f>SUM(CT22:CV22)</f>
        <v>-2096.2050966200322</v>
      </c>
      <c r="CX22" s="1340">
        <v>-1062.5093789399696</v>
      </c>
      <c r="CY22" s="1340">
        <v>-1576.56327207</v>
      </c>
      <c r="CZ22" s="1340">
        <v>-407.56534315998528</v>
      </c>
      <c r="DA22" s="1340">
        <v>-3046.6379941699543</v>
      </c>
      <c r="DB22" s="1423">
        <v>274.76600640002687</v>
      </c>
      <c r="DC22" s="1423">
        <v>-956.69689904003121</v>
      </c>
      <c r="DD22" s="1423">
        <v>-919.56473950996997</v>
      </c>
      <c r="DE22" s="1399">
        <v>-1601.4956321499749</v>
      </c>
      <c r="DF22" s="1423">
        <v>-1709.3595876799704</v>
      </c>
      <c r="DG22" s="1423">
        <v>-1183.7076938399698</v>
      </c>
      <c r="DH22" s="1423">
        <v>-271.69817897003236</v>
      </c>
      <c r="DI22" s="1423">
        <v>-3164.7654604899744</v>
      </c>
      <c r="DJ22" s="1340">
        <v>413.08558436768686</v>
      </c>
      <c r="DK22" s="1340">
        <v>-1362.1057220600485</v>
      </c>
      <c r="DL22" s="1340">
        <v>-1425.2213491099892</v>
      </c>
      <c r="DM22" s="1340">
        <v>-2374.2414868023507</v>
      </c>
      <c r="DN22" s="1340">
        <v>-2315.5285755499767</v>
      </c>
      <c r="DO22" s="1340">
        <v>-318.46803562999656</v>
      </c>
      <c r="DP22" s="1340">
        <v>432.51076223002792</v>
      </c>
      <c r="DQ22" s="1340">
        <v>-2201.4858489499466</v>
      </c>
      <c r="DR22" s="1340">
        <v>-558.64520213008723</v>
      </c>
      <c r="DS22" s="1340">
        <v>-814.50798743999565</v>
      </c>
      <c r="DT22" s="1340">
        <v>-1714.894540309893</v>
      </c>
      <c r="DU22" s="1340">
        <v>-3088.0477298799751</v>
      </c>
      <c r="DV22" s="1340">
        <v>-1471.3806718200767</v>
      </c>
      <c r="DW22" s="1340">
        <v>-133.35931642000517</v>
      </c>
      <c r="DX22" s="1340">
        <v>-171.79805060001974</v>
      </c>
      <c r="DY22" s="1340">
        <v>-1776.5380388401011</v>
      </c>
      <c r="DZ22" s="1340">
        <v>-1360.2964986799545</v>
      </c>
      <c r="EA22" s="1340">
        <v>-460.80771754004667</v>
      </c>
      <c r="EB22" s="1340">
        <v>-139.58869902999513</v>
      </c>
      <c r="EC22" s="1340">
        <v>-1960.6929152499977</v>
      </c>
      <c r="ED22" s="1340">
        <v>-9026.7625329200182</v>
      </c>
      <c r="EE22" s="1449">
        <v>-2270.2076655899964</v>
      </c>
      <c r="EF22" s="1340">
        <v>629.76818908999633</v>
      </c>
      <c r="EG22" s="1340">
        <v>-760.433493400001</v>
      </c>
      <c r="EH22" s="1340">
        <v>-2400.8729698999991</v>
      </c>
      <c r="EI22" s="1340">
        <v>-2733.1248475047591</v>
      </c>
      <c r="EJ22" s="1340">
        <v>-1324.6183808729677</v>
      </c>
      <c r="EK22" s="1340">
        <v>83.452847609995402</v>
      </c>
      <c r="EL22" s="1340">
        <v>-3974.2903807677312</v>
      </c>
      <c r="EM22" s="1340">
        <v>-1456.8447903666845</v>
      </c>
      <c r="EN22" s="1340">
        <v>-190.63639939229003</v>
      </c>
      <c r="EO22" s="1340">
        <v>-367.40687182001352</v>
      </c>
      <c r="EP22" s="1340">
        <v>-2014.8880615789872</v>
      </c>
      <c r="EQ22" s="1340">
        <v>-2191.0119159099918</v>
      </c>
      <c r="ER22" s="1340">
        <v>-1473.8928013299774</v>
      </c>
      <c r="ES22" s="1340">
        <v>921.70371638999222</v>
      </c>
      <c r="ET22" s="1340">
        <v>-2743.2010008499792</v>
      </c>
      <c r="EU22" s="1450">
        <v>-11133.252413096696</v>
      </c>
      <c r="EV22" s="1449">
        <v>-1642.3401327300394</v>
      </c>
      <c r="EW22" s="1340">
        <v>-1256.9036076699988</v>
      </c>
      <c r="EX22" s="1340">
        <v>-1246.0086541210544</v>
      </c>
      <c r="EY22" s="1340">
        <v>-4145.2523945210933</v>
      </c>
      <c r="EZ22" s="1340">
        <v>-2320.8728404300323</v>
      </c>
      <c r="FA22" s="1340">
        <v>-3544.6184707000057</v>
      </c>
      <c r="FB22" s="1340">
        <v>-956.55660743998408</v>
      </c>
      <c r="FC22" s="1340">
        <v>-6022.0479185700215</v>
      </c>
      <c r="FD22" s="1340">
        <v>-2113.0525696003165</v>
      </c>
      <c r="FE22" s="1340">
        <v>-713.52984390006213</v>
      </c>
      <c r="FF22" s="1340">
        <v>-3526.6791688200296</v>
      </c>
      <c r="FG22" s="1340">
        <v>-6353.2615823204105</v>
      </c>
      <c r="FH22" s="1340">
        <v>-1460.4251302300352</v>
      </c>
      <c r="FI22" s="1340">
        <v>-2296.6452923200177</v>
      </c>
      <c r="FJ22" s="1340">
        <v>1375.6002051600385</v>
      </c>
      <c r="FK22" s="1340">
        <v>-2381.4702173900137</v>
      </c>
      <c r="FL22" s="1450">
        <v>-16487.032112801546</v>
      </c>
      <c r="FM22" s="1449">
        <v>-3230.8144071400184</v>
      </c>
      <c r="FN22" s="1340">
        <v>-4881.5175751300103</v>
      </c>
      <c r="FO22" s="1340">
        <v>-6895.5358787099922</v>
      </c>
      <c r="FP22" s="1341">
        <v>-15007.867860980021</v>
      </c>
      <c r="FQ22" s="1341">
        <v>-1440.5913695944007</v>
      </c>
      <c r="FR22" s="1341">
        <v>-4763.2489624197706</v>
      </c>
      <c r="FS22" s="1341">
        <v>-4462.4684913499714</v>
      </c>
      <c r="FT22" s="1341">
        <v>-10666.308823364143</v>
      </c>
      <c r="FU22" s="1341">
        <v>-4266.3738533199848</v>
      </c>
      <c r="FV22" s="1341">
        <v>-5106.0346094660263</v>
      </c>
      <c r="FW22" s="1341">
        <v>-351.73107356997951</v>
      </c>
      <c r="FX22" s="1341">
        <v>-9724.1395363559895</v>
      </c>
      <c r="FY22" s="1341">
        <v>-5038.679267619963</v>
      </c>
      <c r="FZ22" s="1341">
        <v>-4127.453150129978</v>
      </c>
      <c r="GA22" s="1341">
        <v>-2517.7909422600587</v>
      </c>
      <c r="GB22" s="1341">
        <v>-11683.92336001</v>
      </c>
      <c r="GC22" s="1398">
        <v>-47082.238580710167</v>
      </c>
      <c r="GD22" s="1397">
        <v>-4397.3658237099698</v>
      </c>
      <c r="GE22" s="1341">
        <v>-1749.8501066399976</v>
      </c>
      <c r="GF22" s="1341">
        <v>-2947.8534711100328</v>
      </c>
      <c r="GG22" s="1341">
        <f>GD22+GE22+GF22</f>
        <v>-9095.0694014600012</v>
      </c>
      <c r="GH22" s="1341">
        <v>-2584.2726515500749</v>
      </c>
      <c r="GI22" s="1341">
        <v>-5010.3288976999984</v>
      </c>
      <c r="GJ22" s="1341">
        <v>-1386.0575355999506</v>
      </c>
      <c r="GK22" s="1341">
        <f>GH22+GI22+GJ22</f>
        <v>-8980.6590848500236</v>
      </c>
      <c r="GL22" s="1341">
        <v>-4113.1114020199702</v>
      </c>
      <c r="GM22" s="1341">
        <v>-3868.6841342299986</v>
      </c>
      <c r="GN22" s="1341">
        <v>-4366.159375640058</v>
      </c>
      <c r="GO22" s="1341">
        <f>GL22+GM22+GN22</f>
        <v>-12347.954911890027</v>
      </c>
      <c r="GP22" s="1399">
        <v>-576.19967878992202</v>
      </c>
      <c r="GQ22" s="1399">
        <v>-5333.6747215699634</v>
      </c>
      <c r="GR22" s="1399">
        <v>385.33918257007747</v>
      </c>
      <c r="GS22" s="1341">
        <f>GP22+GQ22+GR22</f>
        <v>-5524.5352177898085</v>
      </c>
      <c r="GT22" s="1400">
        <f>GG22+GK22+GO22+GS22</f>
        <v>-35948.218615989863</v>
      </c>
      <c r="GU22" s="1401">
        <v>-7291.2424213200011</v>
      </c>
      <c r="GV22" s="1399">
        <v>-1616.2783201700329</v>
      </c>
      <c r="GW22" s="1399">
        <v>-4485.305321559973</v>
      </c>
      <c r="GX22" s="1341">
        <f>GU22+GV22+GW22</f>
        <v>-13392.826063050008</v>
      </c>
      <c r="GY22" s="1341">
        <v>-2095.301548089999</v>
      </c>
      <c r="GZ22" s="1341">
        <v>-4944.8265527199919</v>
      </c>
      <c r="HA22" s="1341">
        <v>-1431.7868787799655</v>
      </c>
      <c r="HB22" s="1341">
        <f>GY22+GZ22+HA22</f>
        <v>-8471.9149795899557</v>
      </c>
      <c r="HC22" s="1341">
        <v>-4912.512966239965</v>
      </c>
      <c r="HD22" s="1341">
        <v>-6401.5144075700264</v>
      </c>
      <c r="HE22" s="1341">
        <v>-2436.1264843899908</v>
      </c>
      <c r="HF22" s="1341">
        <f>HC22+HD22+HE22</f>
        <v>-13750.153858199981</v>
      </c>
      <c r="HG22" s="1341">
        <v>-2370.4316299900038</v>
      </c>
      <c r="HH22" s="1341">
        <v>-5315.429854579982</v>
      </c>
      <c r="HI22" s="1341">
        <v>1074.2431722399947</v>
      </c>
      <c r="HJ22" s="1341">
        <f>HG22+HH22+HI22</f>
        <v>-6611.6183123299907</v>
      </c>
      <c r="HK22" s="1398">
        <v>-42226.513213169936</v>
      </c>
      <c r="HL22" s="1401">
        <v>-6131.7724853899945</v>
      </c>
      <c r="HM22" s="1399">
        <v>-3935.9351045400331</v>
      </c>
      <c r="HN22" s="1399">
        <v>3774.6340521900283</v>
      </c>
      <c r="HO22" s="1341">
        <f>HL22+HM22+HN22</f>
        <v>-6293.0735377399988</v>
      </c>
      <c r="HP22" s="1341">
        <v>-2085.0474991099622</v>
      </c>
      <c r="HQ22" s="1341">
        <v>-653.92599163091552</v>
      </c>
      <c r="HR22" s="1341">
        <v>6282.6314277008514</v>
      </c>
      <c r="HS22" s="1341">
        <f>HP22+HQ22+HR22</f>
        <v>3543.6579369599735</v>
      </c>
      <c r="HT22" s="1341">
        <v>-8563.8980201260201</v>
      </c>
      <c r="HU22" s="1341">
        <v>-4884.6448271800346</v>
      </c>
      <c r="HV22" s="1341">
        <v>-3731.8394028551525</v>
      </c>
      <c r="HW22" s="1341">
        <f>HT22+HU22+HV22</f>
        <v>-17180.382250161209</v>
      </c>
      <c r="HX22" s="1341">
        <v>-3472.3869961142168</v>
      </c>
      <c r="HY22" s="1341">
        <v>-2638.5225636600107</v>
      </c>
      <c r="HZ22" s="1341">
        <v>1083.6385587500743</v>
      </c>
      <c r="IA22" s="1341">
        <f>HX22+HY22+HZ22</f>
        <v>-5027.2710010241526</v>
      </c>
      <c r="IB22" s="1398">
        <f t="shared" si="29"/>
        <v>-24957.068851965385</v>
      </c>
      <c r="IC22" s="1401">
        <v>-7930.9562037549704</v>
      </c>
      <c r="ID22" s="1399">
        <v>-14775.382433810028</v>
      </c>
      <c r="IE22" s="1399">
        <v>-2701.7557278499362</v>
      </c>
      <c r="IF22" s="1341">
        <v>-25408.094365414934</v>
      </c>
      <c r="IG22" s="1341">
        <v>-6545.673220390011</v>
      </c>
      <c r="IH22" s="1341">
        <v>-3185.3337697400357</v>
      </c>
      <c r="II22" s="1341">
        <v>2033.0185606299731</v>
      </c>
      <c r="IJ22" s="1341">
        <v>-7697.9884295000738</v>
      </c>
      <c r="IK22" s="1341">
        <v>-3212.2551521760001</v>
      </c>
      <c r="IL22" s="1341">
        <v>-17926.139912634939</v>
      </c>
      <c r="IM22" s="1341">
        <v>-6607.6101507444882</v>
      </c>
      <c r="IN22" s="1341">
        <v>-27746.005215555426</v>
      </c>
      <c r="IO22" s="1341">
        <v>-3798.0224668069909</v>
      </c>
      <c r="IP22" s="1341">
        <v>-3288.6287967700382</v>
      </c>
      <c r="IQ22" s="1341">
        <v>20535.893234889209</v>
      </c>
      <c r="IR22" s="1341">
        <v>13449.24197131218</v>
      </c>
      <c r="IS22" s="1341">
        <v>-47402.846039158263</v>
      </c>
      <c r="IT22" s="1397">
        <v>-11848.691002101146</v>
      </c>
      <c r="IU22" s="1341">
        <v>-10729.473236114218</v>
      </c>
      <c r="IV22" s="1341">
        <v>6122.4711997607092</v>
      </c>
      <c r="IW22" s="1341">
        <f>IT22+IU22+IV22</f>
        <v>-16455.693038454658</v>
      </c>
      <c r="IX22" s="1341">
        <v>2421.2857680587658</v>
      </c>
      <c r="IY22" s="1341">
        <v>-4642.4781323506459</v>
      </c>
      <c r="IZ22" s="1341">
        <v>-2684.8396020070481</v>
      </c>
      <c r="JA22" s="1341">
        <f>IX22+IY22+IZ22</f>
        <v>-4906.0319662989277</v>
      </c>
      <c r="JB22" s="1341">
        <f>JB4</f>
        <v>3536.2058099795104</v>
      </c>
      <c r="JC22" s="1341">
        <f>JC4</f>
        <v>668.19924155000626</v>
      </c>
      <c r="JD22" s="1341">
        <v>8182.8937999999998</v>
      </c>
      <c r="JE22" s="1341">
        <f>JB22+JC22++JD22</f>
        <v>12387.298851529516</v>
      </c>
      <c r="JF22" s="1341">
        <v>-1404.3408999999999</v>
      </c>
      <c r="JG22" s="1341">
        <v>-5495.4481133678537</v>
      </c>
      <c r="JH22" s="1341">
        <v>-25086.639013714066</v>
      </c>
      <c r="JI22" s="1341">
        <f>JF22+JG22+JH22</f>
        <v>-31986.428027081922</v>
      </c>
      <c r="JJ22" s="1400">
        <f>IW22+JA22+JE22+JI22</f>
        <v>-40960.854180305992</v>
      </c>
      <c r="JK22" s="1397">
        <v>-93.691179579363961</v>
      </c>
      <c r="JL22" s="1341">
        <v>-9790.6589854100694</v>
      </c>
      <c r="JM22" s="1341">
        <v>4885.1983196494239</v>
      </c>
      <c r="JN22" s="1398">
        <v>-4999.1518453400095</v>
      </c>
      <c r="JO22" s="921"/>
      <c r="JP22" s="1542"/>
      <c r="JQ22" s="1542"/>
      <c r="JR22" s="1542"/>
      <c r="JS22" s="1542"/>
      <c r="JT22" s="1542"/>
      <c r="JU22" s="1542"/>
      <c r="JV22" s="1542"/>
      <c r="JW22" s="1542"/>
      <c r="JX22" s="1542"/>
      <c r="JY22" s="1542"/>
      <c r="JZ22" s="1542"/>
      <c r="KA22" s="1542"/>
      <c r="KB22" s="1542"/>
      <c r="KC22" s="1542"/>
    </row>
    <row r="23" spans="1:289" s="952" customFormat="1" ht="35.15" customHeight="1">
      <c r="A23" s="1453" t="s">
        <v>985</v>
      </c>
      <c r="B23" s="1405">
        <v>2.9</v>
      </c>
      <c r="C23" s="1405">
        <v>-1.08</v>
      </c>
      <c r="D23" s="1405">
        <v>-0.5</v>
      </c>
      <c r="E23" s="1405">
        <v>-1.75</v>
      </c>
      <c r="F23" s="1405">
        <v>-0.62</v>
      </c>
      <c r="G23" s="1405">
        <v>-1.31</v>
      </c>
      <c r="H23" s="1405">
        <v>-0.61</v>
      </c>
      <c r="I23" s="1405">
        <v>-0.43</v>
      </c>
      <c r="J23" s="1405">
        <v>-0.62</v>
      </c>
      <c r="K23" s="1405">
        <v>-0.28000000000000003</v>
      </c>
      <c r="L23" s="1405">
        <v>7.0000000000000007E-2</v>
      </c>
      <c r="M23" s="1405">
        <v>-0.93</v>
      </c>
      <c r="N23" s="1405">
        <v>-0.79</v>
      </c>
      <c r="O23" s="1405">
        <v>-0.57999999999999996</v>
      </c>
      <c r="P23" s="1405">
        <v>-1.81</v>
      </c>
      <c r="Q23" s="1405">
        <v>0.3</v>
      </c>
      <c r="R23" s="1406">
        <v>0.6</v>
      </c>
      <c r="S23" s="1454">
        <v>-6.43</v>
      </c>
      <c r="T23" s="1407">
        <v>0.2</v>
      </c>
      <c r="U23" s="1407">
        <v>-0.5</v>
      </c>
      <c r="V23" s="1407"/>
      <c r="W23" s="1407">
        <v>-1.0539804321813191</v>
      </c>
      <c r="X23" s="1407">
        <v>-0.54333040050679238</v>
      </c>
      <c r="Y23" s="1407">
        <v>-0.50757091574575919</v>
      </c>
      <c r="Z23" s="1407">
        <v>1.1326581966636167</v>
      </c>
      <c r="AA23" s="1407">
        <v>-0.75541722390370947</v>
      </c>
      <c r="AB23" s="1407">
        <v>-0.24494087421693531</v>
      </c>
      <c r="AC23" s="1407">
        <v>-7.2788414162032786E-2</v>
      </c>
      <c r="AD23" s="1407">
        <v>-0.77062187653973391</v>
      </c>
      <c r="AE23" s="1407">
        <v>-0.94938956148377562</v>
      </c>
      <c r="AF23" s="1407">
        <v>0.48163370169634689</v>
      </c>
      <c r="AG23" s="1407">
        <v>-3.4523746154874946</v>
      </c>
      <c r="AH23" s="1411"/>
      <c r="AI23" s="1411">
        <v>-1.1310892114514086</v>
      </c>
      <c r="AJ23" s="1411">
        <v>-7.5068594837844838E-2</v>
      </c>
      <c r="AK23" s="1411">
        <v>0.22458257304848933</v>
      </c>
      <c r="AL23" s="1411"/>
      <c r="AM23" s="1411"/>
      <c r="AN23" s="1411"/>
      <c r="AO23" s="1411">
        <v>-0.98157523324076401</v>
      </c>
      <c r="AP23" s="1411">
        <v>-1.3601660194094065</v>
      </c>
      <c r="AQ23" s="1411">
        <v>-1.0300469416351021</v>
      </c>
      <c r="AR23" s="1411">
        <v>-1.0616693495875862</v>
      </c>
      <c r="AS23" s="1411">
        <v>-4.4334575438728585</v>
      </c>
      <c r="AT23" s="1411">
        <v>-0.93023725820352543</v>
      </c>
      <c r="AU23" s="1411">
        <v>-0.21192042455782106</v>
      </c>
      <c r="AV23" s="1411">
        <v>-0.59574910829037508</v>
      </c>
      <c r="AW23" s="1411">
        <v>-6.1713643349245801</v>
      </c>
      <c r="AX23" s="1411">
        <v>-0.41836283177173461</v>
      </c>
      <c r="AY23" s="1411">
        <v>-2.1841053776689696</v>
      </c>
      <c r="AZ23" s="1411">
        <v>-9.7729244894618608E-2</v>
      </c>
      <c r="BA23" s="1411">
        <f>BA22/BA20*100</f>
        <v>-8.6526102382769547</v>
      </c>
      <c r="BB23" s="1411"/>
      <c r="BC23" s="1411">
        <f t="shared" ref="BC23:CD23" si="51">BC22/BC20*100</f>
        <v>-1.6030771288022156</v>
      </c>
      <c r="BD23" s="1411">
        <f t="shared" si="51"/>
        <v>-1.0341101858185746</v>
      </c>
      <c r="BE23" s="1411">
        <f t="shared" si="51"/>
        <v>0.49730901595241034</v>
      </c>
      <c r="BF23" s="1411">
        <f t="shared" si="51"/>
        <v>-2.0323360257540579</v>
      </c>
      <c r="BG23" s="1411">
        <f t="shared" si="51"/>
        <v>-0.89862363369747755</v>
      </c>
      <c r="BH23" s="1411">
        <f t="shared" si="51"/>
        <v>-0.52853075001337524</v>
      </c>
      <c r="BI23" s="1411">
        <f t="shared" si="51"/>
        <v>0.16558368642535376</v>
      </c>
      <c r="BJ23" s="1411">
        <f t="shared" si="51"/>
        <v>-1.261570697285499</v>
      </c>
      <c r="BK23" s="1411">
        <f t="shared" si="51"/>
        <v>-3.2939067230395587</v>
      </c>
      <c r="BL23" s="1411">
        <f t="shared" si="51"/>
        <v>-0.94179528740330409</v>
      </c>
      <c r="BM23" s="1411">
        <f t="shared" si="51"/>
        <v>-0.96764320642835289</v>
      </c>
      <c r="BN23" s="1411">
        <f t="shared" si="51"/>
        <v>-1.3623381867516942</v>
      </c>
      <c r="BO23" s="1411">
        <f t="shared" si="51"/>
        <v>-3.2717766805833515</v>
      </c>
      <c r="BP23" s="1411">
        <f t="shared" si="51"/>
        <v>-6.5656834036229075</v>
      </c>
      <c r="BQ23" s="1411">
        <f t="shared" si="51"/>
        <v>-1.1948174179818318</v>
      </c>
      <c r="BR23" s="1411">
        <f t="shared" si="51"/>
        <v>-0.49048187821659084</v>
      </c>
      <c r="BS23" s="1411">
        <f t="shared" si="51"/>
        <v>-0.14374167474134344</v>
      </c>
      <c r="BT23" s="1411">
        <f t="shared" si="51"/>
        <v>-1.8290409709397664</v>
      </c>
      <c r="BU23" s="1411">
        <f t="shared" si="51"/>
        <v>-8.3947243745626743</v>
      </c>
      <c r="BV23" s="1411">
        <f t="shared" si="51"/>
        <v>-16.966745693768772</v>
      </c>
      <c r="BW23" s="1455">
        <f t="shared" si="51"/>
        <v>-1.2493984454093974</v>
      </c>
      <c r="BX23" s="1455">
        <f t="shared" si="51"/>
        <v>-0.47348854815250041</v>
      </c>
      <c r="BY23" s="1455">
        <f t="shared" si="51"/>
        <v>-7.5663254184749382E-2</v>
      </c>
      <c r="BZ23" s="1455">
        <f t="shared" si="51"/>
        <v>-1.7985502477466473</v>
      </c>
      <c r="CA23" s="1455">
        <f t="shared" si="51"/>
        <v>-0.28358817516049639</v>
      </c>
      <c r="CB23" s="1455">
        <f t="shared" si="51"/>
        <v>-0.86217874331991284</v>
      </c>
      <c r="CC23" s="1455">
        <f t="shared" si="51"/>
        <v>-0.28341094512969917</v>
      </c>
      <c r="CD23" s="1455">
        <f t="shared" si="51"/>
        <v>-1.4291778636101085</v>
      </c>
      <c r="CE23" s="1455">
        <v>-1.2044776433030615</v>
      </c>
      <c r="CF23" s="1455">
        <v>-2.2488544205778189</v>
      </c>
      <c r="CG23" s="1455"/>
      <c r="CH23" s="1455">
        <f t="shared" ref="CH23:CW23" si="52">CH22/CH20*100</f>
        <v>-0.37954744422630865</v>
      </c>
      <c r="CI23" s="1455">
        <f t="shared" si="52"/>
        <v>-0.31670768553582734</v>
      </c>
      <c r="CJ23" s="1411">
        <f t="shared" si="52"/>
        <v>0.64733895011038622</v>
      </c>
      <c r="CK23" s="1411">
        <f t="shared" si="52"/>
        <v>-4.8916179651749811E-2</v>
      </c>
      <c r="CL23" s="1411">
        <f t="shared" si="52"/>
        <v>-0.74384959368542125</v>
      </c>
      <c r="CM23" s="1411">
        <f t="shared" si="52"/>
        <v>0.1676741760614073</v>
      </c>
      <c r="CN23" s="1411">
        <f t="shared" si="52"/>
        <v>4.3608915592290652E-2</v>
      </c>
      <c r="CO23" s="1456">
        <f t="shared" si="52"/>
        <v>-0.50747906414360411</v>
      </c>
      <c r="CP23" s="1456">
        <f t="shared" si="52"/>
        <v>-0.64341998788017096</v>
      </c>
      <c r="CQ23" s="1456">
        <f t="shared" si="52"/>
        <v>-0.94544015777927559</v>
      </c>
      <c r="CR23" s="1456">
        <f t="shared" si="52"/>
        <v>-0.40713893689256531</v>
      </c>
      <c r="CS23" s="1456">
        <f t="shared" si="52"/>
        <v>-1.9959990825520117</v>
      </c>
      <c r="CT23" s="1456">
        <f t="shared" si="52"/>
        <v>-0.57671155759060977</v>
      </c>
      <c r="CU23" s="1456">
        <f t="shared" si="52"/>
        <v>-0.10112536760376543</v>
      </c>
      <c r="CV23" s="1456">
        <f t="shared" si="52"/>
        <v>-0.82013721771383441</v>
      </c>
      <c r="CW23" s="1456">
        <f t="shared" si="52"/>
        <v>-1.4979741429082096</v>
      </c>
      <c r="CX23" s="1456">
        <v>-0.63711645242441561</v>
      </c>
      <c r="CY23" s="1456">
        <v>-0.94536050112421433</v>
      </c>
      <c r="CZ23" s="1456">
        <v>-0.24438992324405662</v>
      </c>
      <c r="DA23" s="1456">
        <v>-1.8268668767926863</v>
      </c>
      <c r="DB23" s="1456">
        <v>0.16475896280469443</v>
      </c>
      <c r="DC23" s="1456">
        <v>-0.57366772138042621</v>
      </c>
      <c r="DD23" s="1456">
        <v>-0.55140202639498281</v>
      </c>
      <c r="DE23" s="1456">
        <v>-0.96031078497071498</v>
      </c>
      <c r="DF23" s="1456">
        <v>-1.0249896499801676</v>
      </c>
      <c r="DG23" s="1456">
        <v>-0.70979104895921774</v>
      </c>
      <c r="DH23" s="1456">
        <v>-0.16291939002765371</v>
      </c>
      <c r="DI23" s="1456">
        <v>-1.8977000889670401</v>
      </c>
      <c r="DJ23" s="1413">
        <v>0.24770004601990142</v>
      </c>
      <c r="DK23" s="1413">
        <v>-0.81676452242867781</v>
      </c>
      <c r="DL23" s="1413">
        <f>DL22/DL20*100</f>
        <v>-0.85461078072591645</v>
      </c>
      <c r="DM23" s="1413">
        <f>DM22/DM20*100</f>
        <v>-1.4236752571346929</v>
      </c>
      <c r="DN23" s="1413">
        <f>DN22/DN20*100</f>
        <v>-1.146244530246016</v>
      </c>
      <c r="DO23" s="1413">
        <f>DO22/DO20*100</f>
        <v>-0.15764963894361494</v>
      </c>
      <c r="DP23" s="1413">
        <f t="shared" ref="DP23:EC23" si="53">DP22/DP20*100</f>
        <v>0.21410363953766046</v>
      </c>
      <c r="DQ23" s="1413">
        <f t="shared" si="53"/>
        <v>-1.089790529651971</v>
      </c>
      <c r="DR23" s="1413">
        <f>DR22/DR20*100</f>
        <v>-0.2765433404930881</v>
      </c>
      <c r="DS23" s="1413">
        <f t="shared" si="53"/>
        <v>-0.40320181547447936</v>
      </c>
      <c r="DT23" s="1413">
        <f t="shared" si="53"/>
        <v>-0.84891566769461568</v>
      </c>
      <c r="DU23" s="1413">
        <f t="shared" si="53"/>
        <v>-1.5286608236621826</v>
      </c>
      <c r="DV23" s="1413">
        <f t="shared" si="53"/>
        <v>-0.72837021524680789</v>
      </c>
      <c r="DW23" s="1413">
        <f t="shared" si="53"/>
        <v>-6.6016195445772571E-2</v>
      </c>
      <c r="DX23" s="1413">
        <f t="shared" si="53"/>
        <v>-8.5044329785663939E-2</v>
      </c>
      <c r="DY23" s="1413">
        <f t="shared" si="53"/>
        <v>-0.8794307404782441</v>
      </c>
      <c r="DZ23" s="1413">
        <f t="shared" si="53"/>
        <v>-0.67338077257559259</v>
      </c>
      <c r="EA23" s="1413">
        <f t="shared" si="53"/>
        <v>-0.22811133980498327</v>
      </c>
      <c r="EB23" s="1413">
        <f t="shared" si="53"/>
        <v>-6.9099895564573605E-2</v>
      </c>
      <c r="EC23" s="1413">
        <f t="shared" si="53"/>
        <v>-0.9705920079451501</v>
      </c>
      <c r="ED23" s="1413">
        <f>ED22/ED20*100</f>
        <v>-4.4684731116875493</v>
      </c>
      <c r="EE23" s="1457">
        <f t="shared" ref="EE23:FL23" si="54">EE22/EE20*100</f>
        <v>-0.7600306724226833</v>
      </c>
      <c r="EF23" s="1413">
        <f t="shared" si="54"/>
        <v>0.21083672100987846</v>
      </c>
      <c r="EG23" s="1413">
        <f t="shared" si="54"/>
        <v>-0.25458145881616118</v>
      </c>
      <c r="EH23" s="1413">
        <f t="shared" si="54"/>
        <v>-0.80377541022896537</v>
      </c>
      <c r="EI23" s="1413">
        <f t="shared" si="54"/>
        <v>-0.91500823785842267</v>
      </c>
      <c r="EJ23" s="1413">
        <f t="shared" si="54"/>
        <v>-0.44346189733117952</v>
      </c>
      <c r="EK23" s="1413">
        <f t="shared" si="54"/>
        <v>2.7938732145954926E-2</v>
      </c>
      <c r="EL23" s="1413">
        <f>EL22/EL20*100</f>
        <v>-1.3305314030436473</v>
      </c>
      <c r="EM23" s="1413">
        <f t="shared" si="54"/>
        <v>-0.48772926918565218</v>
      </c>
      <c r="EN23" s="1413">
        <f t="shared" si="54"/>
        <v>-6.3822139716327053E-2</v>
      </c>
      <c r="EO23" s="1413">
        <f t="shared" si="54"/>
        <v>-0.12300217996555336</v>
      </c>
      <c r="EP23" s="1413">
        <f t="shared" si="54"/>
        <v>-0.67455358886753225</v>
      </c>
      <c r="EQ23" s="1413">
        <f t="shared" si="54"/>
        <v>-0.73351715130536765</v>
      </c>
      <c r="ER23" s="1413">
        <f t="shared" si="54"/>
        <v>-0.4934366815216657</v>
      </c>
      <c r="ES23" s="1413">
        <f t="shared" si="54"/>
        <v>0.30857225352567713</v>
      </c>
      <c r="ET23" s="1413">
        <f t="shared" si="54"/>
        <v>-0.918381579301357</v>
      </c>
      <c r="EU23" s="1458">
        <f t="shared" si="54"/>
        <v>-3.7272419814415017</v>
      </c>
      <c r="EV23" s="1457">
        <f t="shared" si="54"/>
        <v>-0.474738520571096</v>
      </c>
      <c r="EW23" s="1413">
        <f t="shared" si="54"/>
        <v>-0.36332337456422098</v>
      </c>
      <c r="EX23" s="1413">
        <f t="shared" si="54"/>
        <v>-0.3601740548670162</v>
      </c>
      <c r="EY23" s="1413">
        <f t="shared" si="54"/>
        <v>-1.1982359500023334</v>
      </c>
      <c r="EZ23" s="1413">
        <f t="shared" si="54"/>
        <v>-0.67087670619597606</v>
      </c>
      <c r="FA23" s="1413">
        <f t="shared" si="54"/>
        <v>-1.0246153614792701</v>
      </c>
      <c r="FB23" s="1413">
        <f t="shared" si="54"/>
        <v>-0.27650439735872301</v>
      </c>
      <c r="FC23" s="1413">
        <f t="shared" si="54"/>
        <v>-1.7407466715910263</v>
      </c>
      <c r="FD23" s="1413">
        <f t="shared" si="54"/>
        <v>-0.61080371281769075</v>
      </c>
      <c r="FE23" s="1413">
        <f t="shared" si="54"/>
        <v>-0.20625453627158069</v>
      </c>
      <c r="FF23" s="1413">
        <f t="shared" si="54"/>
        <v>-1.019429786661451</v>
      </c>
      <c r="FG23" s="1413">
        <f t="shared" si="54"/>
        <v>-1.8364880357507232</v>
      </c>
      <c r="FH23" s="1413">
        <f t="shared" si="54"/>
        <v>-0.42215376213072303</v>
      </c>
      <c r="FI23" s="1413">
        <f t="shared" si="54"/>
        <v>-0.66387343682588873</v>
      </c>
      <c r="FJ23" s="1413">
        <f t="shared" si="54"/>
        <v>0.39763407912916071</v>
      </c>
      <c r="FK23" s="1413">
        <f t="shared" si="54"/>
        <v>-0.68839311982745077</v>
      </c>
      <c r="FL23" s="1458">
        <f t="shared" si="54"/>
        <v>-4.7657784632156526</v>
      </c>
      <c r="FM23" s="1457">
        <v>-0.83834940297346749</v>
      </c>
      <c r="FN23" s="1413">
        <v>-1.2666828944648116</v>
      </c>
      <c r="FO23" s="1413">
        <v>-1.7892913855785322</v>
      </c>
      <c r="FP23" s="1414">
        <v>-3.8943236830168115</v>
      </c>
      <c r="FQ23" s="1414">
        <v>-0.3738125322083396</v>
      </c>
      <c r="FR23" s="1414">
        <v>-1.23599390761462</v>
      </c>
      <c r="FS23" s="1414">
        <v>-1.1532750064575765</v>
      </c>
      <c r="FT23" s="1414">
        <v>-2.7630814462805362</v>
      </c>
      <c r="FU23" s="1414">
        <v>-1.1070620351599201</v>
      </c>
      <c r="FV23" s="1414">
        <v>-1.32494180320219</v>
      </c>
      <c r="FW23" s="1414">
        <v>-9.1269103815727101E-2</v>
      </c>
      <c r="FX23" s="1414">
        <v>-2.5232729421778375</v>
      </c>
      <c r="FY23" s="1414">
        <v>-1.3145357495648067</v>
      </c>
      <c r="FZ23" s="1414">
        <v>-1.0768069234663895</v>
      </c>
      <c r="GA23" s="1414">
        <v>-0.65686383826821104</v>
      </c>
      <c r="GB23" s="1414">
        <v>-3.0482065112994068</v>
      </c>
      <c r="GC23" s="1416">
        <v>-12.283235843490681</v>
      </c>
      <c r="GD23" s="1415">
        <v>-0.9577585863668584</v>
      </c>
      <c r="GE23" s="1414">
        <v>-0.38112225174740377</v>
      </c>
      <c r="GF23" s="1414">
        <v>-0.6420507382133136</v>
      </c>
      <c r="GG23" s="1414">
        <f t="shared" ref="GG23:GG25" si="55">GD23+GE23+GF23</f>
        <v>-1.9809315763275757</v>
      </c>
      <c r="GH23" s="1414">
        <v>-0.56286181790691514</v>
      </c>
      <c r="GI23" s="1414">
        <v>-1.0912636598075016</v>
      </c>
      <c r="GJ23" s="1414">
        <v>-0.30188721137586594</v>
      </c>
      <c r="GK23" s="1414">
        <f t="shared" ref="GK23:GK25" si="56">GH23+GI23+GJ23</f>
        <v>-1.9560126890902827</v>
      </c>
      <c r="GL23" s="1414">
        <v>-0.89584717758243915</v>
      </c>
      <c r="GM23" s="1414">
        <v>-0.84261023440937166</v>
      </c>
      <c r="GN23" s="1414">
        <v>-0.95096173461806466</v>
      </c>
      <c r="GO23" s="1414">
        <f t="shared" ref="GO23:GO25" si="57">GL23+GM23+GN23</f>
        <v>-2.6894191466098754</v>
      </c>
      <c r="GP23" s="1417">
        <v>-0.12549790305080424</v>
      </c>
      <c r="GQ23" s="1417">
        <v>-1.161689285418984</v>
      </c>
      <c r="GR23" s="1417">
        <v>8.3927952680249843E-2</v>
      </c>
      <c r="GS23" s="1414">
        <f t="shared" ref="GS23:GS25" si="58">GP23+GQ23+GR23</f>
        <v>-1.2032592357895384</v>
      </c>
      <c r="GT23" s="1418">
        <f t="shared" ref="GT23:GT25" si="59">GG23+GK23+GO23+GS23</f>
        <v>-7.8296226478172724</v>
      </c>
      <c r="GU23" s="1419">
        <v>-1.1948502231379381</v>
      </c>
      <c r="GV23" s="1417">
        <v>-0.26486713785036248</v>
      </c>
      <c r="GW23" s="1417">
        <v>-0.73502810009949959</v>
      </c>
      <c r="GX23" s="1414">
        <f t="shared" ref="GX23:GX25" si="60">GU23+GV23+GW23</f>
        <v>-2.1947454610878001</v>
      </c>
      <c r="GY23" s="1414">
        <v>-0.34336692947638375</v>
      </c>
      <c r="GZ23" s="1414">
        <v>-0.81033200770003266</v>
      </c>
      <c r="HA23" s="1414">
        <v>-0.23463365675427608</v>
      </c>
      <c r="HB23" s="1414">
        <f t="shared" ref="HB23:HB25" si="61">GY23+GZ23+HA23</f>
        <v>-1.3883325939306925</v>
      </c>
      <c r="HC23" s="1414">
        <v>-0.80503662814947075</v>
      </c>
      <c r="HD23" s="1414">
        <v>-1.0490463046380276</v>
      </c>
      <c r="HE23" s="1414">
        <v>-0.3992195164097494</v>
      </c>
      <c r="HF23" s="1414">
        <f t="shared" ref="HF23:HF25" si="62">HC23+HD23+HE23</f>
        <v>-2.253302449197248</v>
      </c>
      <c r="HG23" s="1414">
        <v>-0.38845379132436297</v>
      </c>
      <c r="HH23" s="1414">
        <v>-0.87106451559584053</v>
      </c>
      <c r="HI23" s="1414">
        <v>0.17604128622882759</v>
      </c>
      <c r="HJ23" s="1414">
        <f t="shared" ref="HJ23:HJ25" si="63">HG23+HH23+HI23</f>
        <v>-1.0834770206913757</v>
      </c>
      <c r="HK23" s="1416">
        <v>-6.9198575249071155</v>
      </c>
      <c r="HL23" s="1419">
        <v>-0.71730523185748363</v>
      </c>
      <c r="HM23" s="1417">
        <v>-0.46043241973915655</v>
      </c>
      <c r="HN23" s="1417">
        <v>0.44156314677926506</v>
      </c>
      <c r="HO23" s="1414">
        <f t="shared" ref="HO23:HO25" si="64">HL23+HM23+HN23</f>
        <v>-0.73617450481737512</v>
      </c>
      <c r="HP23" s="1414">
        <v>-0.24391242228026228</v>
      </c>
      <c r="HQ23" s="1414">
        <v>-7.6497380840870391E-2</v>
      </c>
      <c r="HR23" s="1414">
        <v>0.73495296892696838</v>
      </c>
      <c r="HS23" s="1414">
        <f t="shared" ref="HS23:HS25" si="65">HP23+HQ23+HR23</f>
        <v>0.41454316580583572</v>
      </c>
      <c r="HT23" s="1414">
        <v>-1.0018194363158333</v>
      </c>
      <c r="HU23" s="1414">
        <v>-0.57141410557064787</v>
      </c>
      <c r="HV23" s="1414">
        <v>-0.43655695551294627</v>
      </c>
      <c r="HW23" s="1414">
        <f t="shared" ref="HW23:HW25" si="66">HT23+HU23+HV23</f>
        <v>-2.0097904973994272</v>
      </c>
      <c r="HX23" s="1414">
        <v>-0.40620576925860963</v>
      </c>
      <c r="HY23" s="1414">
        <v>-0.30865888188070484</v>
      </c>
      <c r="HZ23" s="1414">
        <v>0.12676589183404666</v>
      </c>
      <c r="IA23" s="1414">
        <f t="shared" ref="IA23:IA25" si="67">HX23+HY23+HZ23</f>
        <v>-0.58809875930526778</v>
      </c>
      <c r="IB23" s="1416">
        <f t="shared" si="29"/>
        <v>-2.9195205957162345</v>
      </c>
      <c r="IC23" s="1419">
        <v>-0.75462609254264279</v>
      </c>
      <c r="ID23" s="1417">
        <v>-1.4058694595451511</v>
      </c>
      <c r="IE23" s="1417">
        <v>-0.25707056192629191</v>
      </c>
      <c r="IF23" s="1414">
        <v>-2.4175661140140856</v>
      </c>
      <c r="IG23" s="1414">
        <v>-0.62281718351001236</v>
      </c>
      <c r="IH23" s="1414">
        <v>-0.30308274492361748</v>
      </c>
      <c r="II23" s="1414">
        <v>0.19344059065015401</v>
      </c>
      <c r="IJ23" s="1414">
        <v>-0.73245933778347583</v>
      </c>
      <c r="IK23" s="1414">
        <v>-2.7309988129154454E-6</v>
      </c>
      <c r="IL23" s="1414">
        <v>-1.5240466433184472E-5</v>
      </c>
      <c r="IM23" s="1414">
        <v>-5.6176656657137598E-6</v>
      </c>
      <c r="IN23" s="1414">
        <v>-2.3589130911813678E-5</v>
      </c>
      <c r="IO23" s="1414">
        <v>-3.2290071482179005E-6</v>
      </c>
      <c r="IP23" s="1414">
        <v>-2.7959302467036532E-6</v>
      </c>
      <c r="IQ23" s="1414">
        <v>1.7459229541168133E-5</v>
      </c>
      <c r="IR23" s="1414">
        <v>1.1434292146246579E-5</v>
      </c>
      <c r="IS23" s="1414">
        <v>-3.1500376066363267</v>
      </c>
      <c r="IT23" s="1415">
        <v>-0.84633139267583557</v>
      </c>
      <c r="IU23" s="1414">
        <v>-0.76638761404009581</v>
      </c>
      <c r="IV23" s="1414">
        <v>0.43731747044397623</v>
      </c>
      <c r="IW23" s="1414">
        <v>-1.1754015362719552</v>
      </c>
      <c r="IX23" s="1414">
        <v>0.1729482316471892</v>
      </c>
      <c r="IY23" s="1414">
        <v>-0.33160413943807676</v>
      </c>
      <c r="IZ23" s="1414">
        <v>-0.1917734236697469</v>
      </c>
      <c r="JA23" s="1414">
        <v>-0.35042933146063449</v>
      </c>
      <c r="JB23" s="1414">
        <f>JB22/JB20*100</f>
        <v>0.25258503132688853</v>
      </c>
      <c r="JC23" s="1414">
        <f t="shared" ref="JC23:JI23" si="68">JC22/JC20*100</f>
        <v>4.7728309784234368E-2</v>
      </c>
      <c r="JD23" s="1414">
        <f t="shared" si="68"/>
        <v>0.58448987357712023</v>
      </c>
      <c r="JE23" s="1414">
        <f t="shared" si="68"/>
        <v>0.88480321468824308</v>
      </c>
      <c r="JF23" s="1414">
        <f t="shared" si="68"/>
        <v>-0.10030962825158247</v>
      </c>
      <c r="JG23" s="1414">
        <f t="shared" si="68"/>
        <v>-0.39253030181474435</v>
      </c>
      <c r="JH23" s="1414">
        <f t="shared" si="68"/>
        <v>-1.7918949975374954</v>
      </c>
      <c r="JI23" s="1414">
        <f t="shared" si="68"/>
        <v>-2.2847349276038225</v>
      </c>
      <c r="JJ23" s="1416">
        <f>JJ22/JJ20*100</f>
        <v>-2.9257625806481693</v>
      </c>
      <c r="JK23" s="1415">
        <v>-5.8650218552450378E-3</v>
      </c>
      <c r="JL23" s="1414">
        <v>-0.6128904469394566</v>
      </c>
      <c r="JM23" s="1414">
        <v>0.30581101700912872</v>
      </c>
      <c r="JN23" s="1416">
        <v>-0.31294445178557295</v>
      </c>
      <c r="JO23" s="1420"/>
      <c r="JP23" s="1542"/>
      <c r="JQ23" s="1542"/>
      <c r="JR23" s="1542"/>
      <c r="JS23" s="1542"/>
      <c r="JT23" s="1542"/>
      <c r="JU23" s="1542"/>
      <c r="JV23" s="1542"/>
      <c r="JW23" s="1542"/>
      <c r="JX23" s="1542"/>
      <c r="JY23" s="1542"/>
      <c r="JZ23" s="1542"/>
      <c r="KA23" s="1542"/>
      <c r="KB23" s="1542"/>
      <c r="KC23" s="1542"/>
    </row>
    <row r="24" spans="1:289" ht="35.15" customHeight="1" thickBot="1">
      <c r="A24" s="1452" t="s">
        <v>986</v>
      </c>
      <c r="B24" s="1391">
        <v>542.35799999999995</v>
      </c>
      <c r="C24" s="1391">
        <v>387.19</v>
      </c>
      <c r="D24" s="1391">
        <v>336.4</v>
      </c>
      <c r="E24" s="1391">
        <v>483.43419999999998</v>
      </c>
      <c r="F24" s="1391">
        <v>693.4384</v>
      </c>
      <c r="G24" s="1391">
        <v>396.47629999999998</v>
      </c>
      <c r="H24" s="1391">
        <v>459.48899999999998</v>
      </c>
      <c r="I24" s="1391">
        <v>437.8913</v>
      </c>
      <c r="J24" s="1391">
        <v>566.50070000000005</v>
      </c>
      <c r="K24" s="1391">
        <v>502.83030000000002</v>
      </c>
      <c r="L24" s="1391">
        <v>582.22900000000004</v>
      </c>
      <c r="M24" s="1391">
        <v>448.75229999999999</v>
      </c>
      <c r="N24" s="1391">
        <v>519.82330000000002</v>
      </c>
      <c r="O24" s="1391">
        <v>649.30409999999995</v>
      </c>
      <c r="P24" s="1391">
        <v>549.75729999999999</v>
      </c>
      <c r="Q24" s="1391">
        <v>752.65740000000005</v>
      </c>
      <c r="R24" s="1392">
        <v>1115.6045999999999</v>
      </c>
      <c r="S24" s="1393">
        <v>6973.5428000000002</v>
      </c>
      <c r="T24" s="1344">
        <v>627.80849999999998</v>
      </c>
      <c r="U24" s="1394">
        <v>782.96659999999997</v>
      </c>
      <c r="V24" s="1394"/>
      <c r="W24" s="1344">
        <v>701.36749999999995</v>
      </c>
      <c r="X24" s="1344">
        <v>672.25660000000005</v>
      </c>
      <c r="Y24" s="1344">
        <v>879.19500000000005</v>
      </c>
      <c r="Z24" s="1344">
        <v>1257.7669000000001</v>
      </c>
      <c r="AA24" s="1344">
        <v>689.4828</v>
      </c>
      <c r="AB24" s="1395">
        <v>645.76099999999997</v>
      </c>
      <c r="AC24" s="1338">
        <v>907.78200000000004</v>
      </c>
      <c r="AD24" s="1338">
        <v>980.88109999999995</v>
      </c>
      <c r="AE24" s="1338">
        <v>730.74760000000003</v>
      </c>
      <c r="AF24" s="1459">
        <v>1376.4070999999999</v>
      </c>
      <c r="AG24" s="1338">
        <v>10207.433000000001</v>
      </c>
      <c r="AH24" s="1338"/>
      <c r="AI24" s="1338">
        <v>651.26509431999818</v>
      </c>
      <c r="AJ24" s="1338">
        <v>1014.4335305099993</v>
      </c>
      <c r="AK24" s="1338">
        <v>1251.5389147100211</v>
      </c>
      <c r="AL24" s="1338"/>
      <c r="AM24" s="1338"/>
      <c r="AN24" s="1338"/>
      <c r="AO24" s="1338">
        <v>2917.237539540019</v>
      </c>
      <c r="AP24" s="1338">
        <v>741.44875190999949</v>
      </c>
      <c r="AQ24" s="1338">
        <v>1132.0775241399988</v>
      </c>
      <c r="AR24" s="1338">
        <v>1287.3193470099998</v>
      </c>
      <c r="AS24" s="1338">
        <f>AR24+AO24+AP24+AQ24</f>
        <v>6078.0831626000172</v>
      </c>
      <c r="AT24" s="1338">
        <v>825.6837427399978</v>
      </c>
      <c r="AU24" s="1338">
        <v>936.50195410999936</v>
      </c>
      <c r="AV24" s="1338">
        <v>997.00656459999846</v>
      </c>
      <c r="AW24" s="1338">
        <f>AS24+AT24+AU24+AV24</f>
        <v>8837.2754240500126</v>
      </c>
      <c r="AX24" s="1338">
        <v>1056.5889233300011</v>
      </c>
      <c r="AY24" s="1338">
        <v>1079.5451645299995</v>
      </c>
      <c r="AZ24" s="1338">
        <v>1793.2171522199997</v>
      </c>
      <c r="BA24" s="1338">
        <f>AZ24+AY24+AX24+AW24</f>
        <v>12766.626664130014</v>
      </c>
      <c r="BB24" s="1338"/>
      <c r="BC24" s="1338">
        <v>861.53347976800001</v>
      </c>
      <c r="BD24" s="1338">
        <v>969.52825951</v>
      </c>
      <c r="BE24" s="1338">
        <v>1350.11001876</v>
      </c>
      <c r="BF24" s="1338">
        <v>3181.171758038</v>
      </c>
      <c r="BG24" s="1338">
        <v>1209.5086469999999</v>
      </c>
      <c r="BH24" s="1338">
        <v>1021.6136864600002</v>
      </c>
      <c r="BI24" s="1338">
        <v>1402.5073185200001</v>
      </c>
      <c r="BJ24" s="1338">
        <f>BG24+BH24+BI24</f>
        <v>3633.6296519799998</v>
      </c>
      <c r="BK24" s="1338">
        <v>6814.8014100179998</v>
      </c>
      <c r="BL24" s="1338">
        <v>939.21647432000009</v>
      </c>
      <c r="BM24" s="1338">
        <v>983.22102872999972</v>
      </c>
      <c r="BN24" s="1338">
        <v>1022.2734119999989</v>
      </c>
      <c r="BO24" s="1338">
        <f>BL24+BM24+BN24</f>
        <v>2944.7109150499987</v>
      </c>
      <c r="BP24" s="1338">
        <v>9759.512325067999</v>
      </c>
      <c r="BQ24" s="1338">
        <v>1421.7211248100007</v>
      </c>
      <c r="BR24" s="1338">
        <v>1066.0640699099988</v>
      </c>
      <c r="BS24" s="1338">
        <v>1605.1379586100002</v>
      </c>
      <c r="BT24" s="1338">
        <f>BQ24+BR24+BS24</f>
        <v>4092.9231533299999</v>
      </c>
      <c r="BU24" s="1338">
        <f t="shared" si="10"/>
        <v>13852.435478397998</v>
      </c>
      <c r="BV24" s="1338">
        <f>BG24+BK24+BP24+BU24</f>
        <v>31636.257860483998</v>
      </c>
      <c r="BW24" s="1338">
        <v>1214.0920257300002</v>
      </c>
      <c r="BX24" s="1338">
        <v>1205.1173558800015</v>
      </c>
      <c r="BY24" s="1338">
        <v>1572.444385870001</v>
      </c>
      <c r="BZ24" s="1338">
        <f>BW24+BX24+BY24</f>
        <v>3991.6537674800024</v>
      </c>
      <c r="CA24" s="1338">
        <v>1557.504507209999</v>
      </c>
      <c r="CB24" s="1338">
        <v>1421.0951735570418</v>
      </c>
      <c r="CC24" s="1338">
        <v>1509.7013236543623</v>
      </c>
      <c r="CD24" s="1338">
        <f>CA24+CB24+CC24</f>
        <v>4488.3010044214034</v>
      </c>
      <c r="CE24" s="1338">
        <v>2248.3373202099988</v>
      </c>
      <c r="CF24" s="1338">
        <v>5567.0462659839895</v>
      </c>
      <c r="CG24" s="1338"/>
      <c r="CH24" s="1338">
        <v>1525.0415406800005</v>
      </c>
      <c r="CI24" s="1338">
        <v>1916.2545874699945</v>
      </c>
      <c r="CJ24" s="1338">
        <v>2917.7120690100014</v>
      </c>
      <c r="CK24" s="1338">
        <f>CH24+CI24+CJ24</f>
        <v>6359.0081971599957</v>
      </c>
      <c r="CL24" s="1338">
        <v>1866.2813803028382</v>
      </c>
      <c r="CM24" s="1338">
        <v>2058.7258992200036</v>
      </c>
      <c r="CN24" s="1338">
        <v>2275.1000345700027</v>
      </c>
      <c r="CO24" s="1338">
        <f>CL24+CM24+CN24</f>
        <v>6200.1073140928438</v>
      </c>
      <c r="CP24" s="1338">
        <v>1826.4064493341025</v>
      </c>
      <c r="CQ24" s="1338">
        <v>1915.2849136754405</v>
      </c>
      <c r="CR24" s="1338">
        <v>1607.7213642099998</v>
      </c>
      <c r="CS24" s="1338">
        <f>CP24+CQ24+CR24</f>
        <v>5349.4127272195428</v>
      </c>
      <c r="CT24" s="1338">
        <v>2103.4761663799995</v>
      </c>
      <c r="CU24" s="1338">
        <v>1984.9568512195558</v>
      </c>
      <c r="CV24" s="1396">
        <v>2549.3704072800015</v>
      </c>
      <c r="CW24" s="1338">
        <f>CT24+CU24+CV24</f>
        <v>6637.8034248795575</v>
      </c>
      <c r="CX24" s="1340">
        <v>1693.3839080199973</v>
      </c>
      <c r="CY24" s="1340">
        <v>1937.2295629530051</v>
      </c>
      <c r="CZ24" s="1340">
        <v>2269.6744108000148</v>
      </c>
      <c r="DA24" s="1340">
        <v>5900.287881773017</v>
      </c>
      <c r="DB24" s="1341">
        <v>3466.4248183300265</v>
      </c>
      <c r="DC24" s="1341">
        <v>2040.3135152999666</v>
      </c>
      <c r="DD24" s="1341">
        <v>2114.5362505700023</v>
      </c>
      <c r="DE24" s="1399">
        <v>7621.2745841999958</v>
      </c>
      <c r="DF24" s="1341">
        <v>2406.8088051</v>
      </c>
      <c r="DG24" s="1341">
        <v>1910.6390614520974</v>
      </c>
      <c r="DH24" s="1341">
        <v>2226.5152011299579</v>
      </c>
      <c r="DI24" s="1341">
        <v>6543.9630676820561</v>
      </c>
      <c r="DJ24" s="1341">
        <v>3703.6069634998589</v>
      </c>
      <c r="DK24" s="1340">
        <v>2040.5893302000029</v>
      </c>
      <c r="DL24" s="1340">
        <v>2730.4401741352394</v>
      </c>
      <c r="DM24" s="1340">
        <v>8474.6364678351019</v>
      </c>
      <c r="DN24" s="1340">
        <v>2118.3362333949135</v>
      </c>
      <c r="DO24" s="1340">
        <v>2027.4982530199993</v>
      </c>
      <c r="DP24" s="1340">
        <v>2607.6304175987329</v>
      </c>
      <c r="DQ24" s="1340">
        <v>6753.4649040136446</v>
      </c>
      <c r="DR24" s="1340">
        <v>2320.320041519913</v>
      </c>
      <c r="DS24" s="1340">
        <v>2576.189729430002</v>
      </c>
      <c r="DT24" s="1340">
        <v>2468.2140412299941</v>
      </c>
      <c r="DU24" s="1340">
        <v>7364.7238121799101</v>
      </c>
      <c r="DV24" s="1340">
        <v>2537.4553350199221</v>
      </c>
      <c r="DW24" s="1340">
        <v>3087.054728299996</v>
      </c>
      <c r="DX24" s="1340">
        <v>2597.8271687214983</v>
      </c>
      <c r="DY24" s="1340">
        <v>8222.3372320414182</v>
      </c>
      <c r="DZ24" s="1340">
        <v>2980.7344210500464</v>
      </c>
      <c r="EA24" s="1340">
        <v>3189.2494752899956</v>
      </c>
      <c r="EB24" s="1340">
        <v>4258.6377974087745</v>
      </c>
      <c r="EC24" s="1340">
        <v>10428.621693748815</v>
      </c>
      <c r="ED24" s="1340">
        <v>32769.147641983793</v>
      </c>
      <c r="EE24" s="1449">
        <v>2391.0588438499999</v>
      </c>
      <c r="EF24" s="1340">
        <v>3623.2608594099966</v>
      </c>
      <c r="EG24" s="1340">
        <v>2805.2286861099992</v>
      </c>
      <c r="EH24" s="1340">
        <v>8819.5483893699966</v>
      </c>
      <c r="EI24" s="1340">
        <v>2814.6973064199992</v>
      </c>
      <c r="EJ24" s="1340">
        <v>3087.9254373770341</v>
      </c>
      <c r="EK24" s="1340">
        <v>3883.4198881600005</v>
      </c>
      <c r="EL24" s="1340">
        <v>9786.0426319570342</v>
      </c>
      <c r="EM24" s="1340">
        <v>3743.0195420833161</v>
      </c>
      <c r="EN24" s="1340">
        <v>3654.5463621589288</v>
      </c>
      <c r="EO24" s="1340">
        <v>3810.3102968899866</v>
      </c>
      <c r="EP24" s="1340">
        <v>11207.876201132232</v>
      </c>
      <c r="EQ24" s="1340">
        <v>3136.7062111399991</v>
      </c>
      <c r="ER24" s="1340">
        <v>3514.9942965099985</v>
      </c>
      <c r="ES24" s="1340">
        <v>5803.3293499099909</v>
      </c>
      <c r="ET24" s="1340">
        <v>12455.029857559988</v>
      </c>
      <c r="EU24" s="1450">
        <v>42268.497080019253</v>
      </c>
      <c r="EV24" s="1449">
        <v>2991.9410882599955</v>
      </c>
      <c r="EW24" s="1340">
        <v>2822.4406706299978</v>
      </c>
      <c r="EX24" s="1340">
        <v>3180.7669435499979</v>
      </c>
      <c r="EY24" s="1340">
        <v>8995.1487024399921</v>
      </c>
      <c r="EZ24" s="1340">
        <v>3489.5932895999981</v>
      </c>
      <c r="FA24" s="1340">
        <v>3155.217946050001</v>
      </c>
      <c r="FB24" s="1340">
        <v>3351.7666694923987</v>
      </c>
      <c r="FC24" s="1340">
        <v>9996.5779051423979</v>
      </c>
      <c r="FD24" s="1340">
        <v>4825.0586000000358</v>
      </c>
      <c r="FE24" s="1340">
        <v>3863.1205666035694</v>
      </c>
      <c r="FF24" s="1340">
        <v>3965.4732609520865</v>
      </c>
      <c r="FG24" s="1340">
        <v>12653.652427555691</v>
      </c>
      <c r="FH24" s="1340">
        <v>3713.0729656000012</v>
      </c>
      <c r="FI24" s="1340">
        <v>3313.357808960001</v>
      </c>
      <c r="FJ24" s="1340">
        <v>7495.5489384577977</v>
      </c>
      <c r="FK24" s="1340">
        <v>14521.979713017803</v>
      </c>
      <c r="FL24" s="1450">
        <v>46167.358748155879</v>
      </c>
      <c r="FM24" s="1449">
        <v>3582.455582409993</v>
      </c>
      <c r="FN24" s="1340">
        <v>2511.3319241200002</v>
      </c>
      <c r="FO24" s="1340">
        <v>3167.9041599799989</v>
      </c>
      <c r="FP24" s="1399">
        <v>9261.6916665099907</v>
      </c>
      <c r="FQ24" s="1399">
        <v>5366.3754236855957</v>
      </c>
      <c r="FR24" s="1399">
        <v>2733.5035049800008</v>
      </c>
      <c r="FS24" s="1399">
        <v>3615.1553727099999</v>
      </c>
      <c r="FT24" s="1399">
        <v>11715.034301375596</v>
      </c>
      <c r="FU24" s="1399">
        <v>4459.3019066899988</v>
      </c>
      <c r="FV24" s="1399">
        <v>3304.996695186951</v>
      </c>
      <c r="FW24" s="1399">
        <v>6234.5946423700207</v>
      </c>
      <c r="FX24" s="1399">
        <v>13998.89324424697</v>
      </c>
      <c r="FY24" s="1399">
        <v>4614.1949523799985</v>
      </c>
      <c r="FZ24" s="1399">
        <v>3929.0296959399966</v>
      </c>
      <c r="GA24" s="1399">
        <v>7104.2581024607325</v>
      </c>
      <c r="GB24" s="1399">
        <v>15647.482750780728</v>
      </c>
      <c r="GC24" s="1400">
        <v>50623.101962913279</v>
      </c>
      <c r="GD24" s="1401">
        <v>4447.1136307946472</v>
      </c>
      <c r="GE24" s="1399">
        <v>3780.9579376000011</v>
      </c>
      <c r="GF24" s="1399">
        <v>5351.6774650599937</v>
      </c>
      <c r="GG24" s="1341">
        <f t="shared" si="55"/>
        <v>13579.749033454642</v>
      </c>
      <c r="GH24" s="1399">
        <v>4765.2819203800018</v>
      </c>
      <c r="GI24" s="1399">
        <v>3586.5159603999987</v>
      </c>
      <c r="GJ24" s="1399">
        <v>5711.9701294425049</v>
      </c>
      <c r="GK24" s="1341">
        <f t="shared" si="56"/>
        <v>14063.768010222506</v>
      </c>
      <c r="GL24" s="1341">
        <v>5290.1371957300007</v>
      </c>
      <c r="GM24" s="1341">
        <v>4088.7875416200018</v>
      </c>
      <c r="GN24" s="1341">
        <v>5896.9852479200017</v>
      </c>
      <c r="GO24" s="1341">
        <f t="shared" si="57"/>
        <v>15275.909985270004</v>
      </c>
      <c r="GP24" s="1399">
        <v>6630.0450915200026</v>
      </c>
      <c r="GQ24" s="1399">
        <v>4269.1043928799991</v>
      </c>
      <c r="GR24" s="1399">
        <v>8524.0813218700005</v>
      </c>
      <c r="GS24" s="1341">
        <f t="shared" si="58"/>
        <v>19423.230806270003</v>
      </c>
      <c r="GT24" s="1400">
        <f t="shared" si="59"/>
        <v>62342.657835217156</v>
      </c>
      <c r="GU24" s="1401">
        <v>4186.8536878700079</v>
      </c>
      <c r="GV24" s="1399">
        <v>3919.8328745199674</v>
      </c>
      <c r="GW24" s="1399">
        <v>5898.2593036600001</v>
      </c>
      <c r="GX24" s="1341">
        <f t="shared" si="60"/>
        <v>14004.945866049977</v>
      </c>
      <c r="GY24" s="1341">
        <v>7028.279160640006</v>
      </c>
      <c r="GZ24" s="1341">
        <v>4892.1702450300008</v>
      </c>
      <c r="HA24" s="1341">
        <v>6281.0748797199976</v>
      </c>
      <c r="HB24" s="1341">
        <f t="shared" si="61"/>
        <v>18201.524285390005</v>
      </c>
      <c r="HC24" s="1341">
        <v>6146.8481922699993</v>
      </c>
      <c r="HD24" s="1341">
        <v>5980.6904458599984</v>
      </c>
      <c r="HE24" s="1341">
        <v>9669.6958267300088</v>
      </c>
      <c r="HF24" s="1341">
        <f t="shared" si="62"/>
        <v>21797.234464860005</v>
      </c>
      <c r="HG24" s="1341">
        <v>7231.9471153999975</v>
      </c>
      <c r="HH24" s="1341">
        <v>7562.2794576600181</v>
      </c>
      <c r="HI24" s="1341">
        <v>12069.29447458</v>
      </c>
      <c r="HJ24" s="1341">
        <f t="shared" si="63"/>
        <v>26863.521047640017</v>
      </c>
      <c r="HK24" s="1398">
        <v>80867.22566394</v>
      </c>
      <c r="HL24" s="1401">
        <v>3906.6405825899983</v>
      </c>
      <c r="HM24" s="1399">
        <v>4605.8501915000024</v>
      </c>
      <c r="HN24" s="1399">
        <v>10241.53348707001</v>
      </c>
      <c r="HO24" s="1341">
        <f t="shared" si="64"/>
        <v>18754.024261160012</v>
      </c>
      <c r="HP24" s="1341">
        <v>5263.6641012699884</v>
      </c>
      <c r="HQ24" s="1341">
        <v>6185.0758868499997</v>
      </c>
      <c r="HR24" s="1341">
        <v>9103.9534549258515</v>
      </c>
      <c r="HS24" s="1341">
        <f t="shared" si="65"/>
        <v>20552.693443045842</v>
      </c>
      <c r="HT24" s="1341">
        <v>7281.9483255499999</v>
      </c>
      <c r="HU24" s="1341">
        <v>5613.6912736700006</v>
      </c>
      <c r="HV24" s="1341">
        <v>6776.0110044099238</v>
      </c>
      <c r="HW24" s="1341">
        <f t="shared" si="66"/>
        <v>19671.650603629925</v>
      </c>
      <c r="HX24" s="1341">
        <v>7034.9123461399931</v>
      </c>
      <c r="HY24" s="1341">
        <v>5536.8036117500033</v>
      </c>
      <c r="HZ24" s="1341">
        <v>13570.358660880007</v>
      </c>
      <c r="IA24" s="1341">
        <f t="shared" si="67"/>
        <v>26142.074618770002</v>
      </c>
      <c r="IB24" s="1398">
        <f t="shared" si="29"/>
        <v>85120.44292660577</v>
      </c>
      <c r="IC24" s="1401">
        <v>4414.4582725950295</v>
      </c>
      <c r="ID24" s="1399">
        <v>5421.2502365829032</v>
      </c>
      <c r="IE24" s="1399">
        <v>6360.2816732739566</v>
      </c>
      <c r="IF24" s="1341">
        <v>16195.990182451889</v>
      </c>
      <c r="IG24" s="1341">
        <v>9786.406034890002</v>
      </c>
      <c r="IH24" s="1341">
        <v>7704.5115262499621</v>
      </c>
      <c r="II24" s="1341">
        <v>11090.153843801087</v>
      </c>
      <c r="IJ24" s="1341">
        <v>28581.071404941053</v>
      </c>
      <c r="IK24" s="1341">
        <v>10498.348282182482</v>
      </c>
      <c r="IL24" s="1341">
        <v>6049.3072081199798</v>
      </c>
      <c r="IM24" s="1341">
        <v>6677.7759625000563</v>
      </c>
      <c r="IN24" s="1341">
        <v>23225.431452802521</v>
      </c>
      <c r="IO24" s="1341">
        <v>12369.913779589937</v>
      </c>
      <c r="IP24" s="1341">
        <v>8339.0222303578939</v>
      </c>
      <c r="IQ24" s="1341">
        <v>33714.188103638662</v>
      </c>
      <c r="IR24" s="1341">
        <v>54423.124113586491</v>
      </c>
      <c r="IS24" s="1341">
        <v>122425.61715378196</v>
      </c>
      <c r="IT24" s="1397">
        <v>6111.8140000000003</v>
      </c>
      <c r="IU24" s="1341">
        <v>6380.5352000000003</v>
      </c>
      <c r="IV24" s="1341">
        <v>15564.127899999999</v>
      </c>
      <c r="IW24" s="1341">
        <f>IT24+IU24+IV24</f>
        <v>28056.4771</v>
      </c>
      <c r="IX24" s="1341">
        <v>13536.571599999999</v>
      </c>
      <c r="IY24" s="1341">
        <v>8634.6725000000006</v>
      </c>
      <c r="IZ24" s="1341">
        <v>11792.1582</v>
      </c>
      <c r="JA24" s="1341">
        <f>IX24+IY24+IZ24</f>
        <v>33963.402300000002</v>
      </c>
      <c r="JB24" s="1341">
        <v>8475.3305999999993</v>
      </c>
      <c r="JC24" s="1341">
        <v>16556.27</v>
      </c>
      <c r="JD24" s="1341">
        <v>13651.7006</v>
      </c>
      <c r="JE24" s="1341">
        <f>JB24+JC24+JD24</f>
        <v>38683.301200000002</v>
      </c>
      <c r="JF24" s="1341">
        <v>13141.0321</v>
      </c>
      <c r="JG24" s="1341">
        <v>10246.5728</v>
      </c>
      <c r="JH24" s="1341">
        <v>28327.168399999999</v>
      </c>
      <c r="JI24" s="1341">
        <f>JF24+JG24+JH24</f>
        <v>51714.773300000001</v>
      </c>
      <c r="JJ24" s="1400">
        <f>IW24+JA24+JE24+JI24</f>
        <v>152417.95390000002</v>
      </c>
      <c r="JK24" s="1397">
        <v>10087.929756429994</v>
      </c>
      <c r="JL24" s="1341">
        <v>9932.2405719799281</v>
      </c>
      <c r="JM24" s="1341">
        <v>15926.21073598968</v>
      </c>
      <c r="JN24" s="1398">
        <v>35946.381064399597</v>
      </c>
      <c r="JO24" s="921"/>
      <c r="JP24" s="1522"/>
      <c r="JQ24" s="1522"/>
      <c r="JR24" s="1522"/>
      <c r="JS24" s="1522"/>
      <c r="JT24" s="1522"/>
      <c r="JU24" s="1522"/>
      <c r="JV24" s="1522"/>
      <c r="JW24" s="1522"/>
      <c r="JX24" s="1522"/>
      <c r="JY24" s="1522"/>
      <c r="JZ24" s="1522"/>
      <c r="KA24" s="1522"/>
      <c r="KB24" s="1522"/>
      <c r="KC24" s="1522"/>
    </row>
    <row r="25" spans="1:289" ht="35.15" customHeight="1" thickTop="1">
      <c r="A25" s="1452" t="s">
        <v>929</v>
      </c>
      <c r="B25" s="1391">
        <v>266.17</v>
      </c>
      <c r="C25" s="1391">
        <v>462.42</v>
      </c>
      <c r="D25" s="1391">
        <v>463.4</v>
      </c>
      <c r="E25" s="1391">
        <v>701.6902</v>
      </c>
      <c r="F25" s="1391">
        <v>783.05880000000002</v>
      </c>
      <c r="G25" s="1391">
        <v>-961.35310000000004</v>
      </c>
      <c r="H25" s="1391">
        <v>460.22680000000003</v>
      </c>
      <c r="I25" s="1391">
        <v>543.4588</v>
      </c>
      <c r="J25" s="1391">
        <v>603.71320000000003</v>
      </c>
      <c r="K25" s="1391">
        <v>467.70479999999998</v>
      </c>
      <c r="L25" s="1391">
        <v>452.94189999999998</v>
      </c>
      <c r="M25" s="1391">
        <v>655.27120000000002</v>
      </c>
      <c r="N25" s="1391">
        <v>653.3972</v>
      </c>
      <c r="O25" s="1391">
        <v>706.25519999999995</v>
      </c>
      <c r="P25" s="1391">
        <v>880.95950000000005</v>
      </c>
      <c r="Q25" s="1391">
        <v>620.6454</v>
      </c>
      <c r="R25" s="1392">
        <v>805.40359999999998</v>
      </c>
      <c r="S25" s="1460">
        <v>7458.7446</v>
      </c>
      <c r="T25" s="1461">
        <v>491.87180000000001</v>
      </c>
      <c r="U25" s="1462">
        <v>1023.1575</v>
      </c>
      <c r="V25" s="1462"/>
      <c r="W25" s="1461">
        <v>960.04740000000004</v>
      </c>
      <c r="X25" s="1461">
        <v>806.24530000000004</v>
      </c>
      <c r="Y25" s="1461">
        <v>1061.7230999999999</v>
      </c>
      <c r="Z25" s="1461">
        <v>564.49220000000003</v>
      </c>
      <c r="AA25" s="1461">
        <v>974.29250000000002</v>
      </c>
      <c r="AB25" s="1463">
        <v>646.81899999999996</v>
      </c>
      <c r="AC25" s="1464">
        <v>867.12559999999996</v>
      </c>
      <c r="AD25" s="1464">
        <v>1155.1558</v>
      </c>
      <c r="AE25" s="1464">
        <v>1062.2511</v>
      </c>
      <c r="AF25" s="1465">
        <v>943.54750000000001</v>
      </c>
      <c r="AG25" s="1338">
        <v>10556.7294</v>
      </c>
      <c r="AH25" s="1338"/>
      <c r="AI25" s="1338">
        <v>1364.1956854900086</v>
      </c>
      <c r="AJ25" s="1338">
        <v>1175.0900025099995</v>
      </c>
      <c r="AK25" s="1338">
        <v>991.40826202000017</v>
      </c>
      <c r="AL25" s="1338"/>
      <c r="AM25" s="1338"/>
      <c r="AN25" s="1338"/>
      <c r="AO25" s="1338">
        <v>3530.6939500200087</v>
      </c>
      <c r="AP25" s="1338">
        <v>1540.3630809500225</v>
      </c>
      <c r="AQ25" s="1338">
        <v>1729.2662391700053</v>
      </c>
      <c r="AR25" s="1338">
        <v>1940.7960217999882</v>
      </c>
      <c r="AS25" s="1338">
        <f>AR25+AO25+AP25+AQ25</f>
        <v>8741.1192919400255</v>
      </c>
      <c r="AT25" s="1338">
        <v>1381.5756522500128</v>
      </c>
      <c r="AU25" s="1338">
        <v>961.42025039997668</v>
      </c>
      <c r="AV25" s="1338">
        <v>1254.3491790400087</v>
      </c>
      <c r="AW25" s="1338">
        <f>AS25+AT25+AU25+AV25</f>
        <v>12338.464373630024</v>
      </c>
      <c r="AX25" s="1338">
        <v>1030.0153705199984</v>
      </c>
      <c r="AY25" s="1338">
        <v>2459.5397907200067</v>
      </c>
      <c r="AZ25" s="1338">
        <v>1602.3563575900057</v>
      </c>
      <c r="BA25" s="1338">
        <f>AZ25+AY25+AX25+AW25</f>
        <v>17430.375892460033</v>
      </c>
      <c r="BB25" s="1338"/>
      <c r="BC25" s="1338">
        <v>1908.4716154679986</v>
      </c>
      <c r="BD25" s="1338">
        <v>1760.6566787299996</v>
      </c>
      <c r="BE25" s="1338">
        <v>728.1699569600022</v>
      </c>
      <c r="BF25" s="1338">
        <v>4397.2982511580003</v>
      </c>
      <c r="BG25" s="1338">
        <v>1497.2850295599994</v>
      </c>
      <c r="BH25" s="1338">
        <v>1213.4851873300008</v>
      </c>
      <c r="BI25" s="1338">
        <v>1038.2532656600006</v>
      </c>
      <c r="BJ25" s="1338">
        <f>BG25+BH25+BI25</f>
        <v>3749.0234825500011</v>
      </c>
      <c r="BK25" s="1338">
        <v>8158.925789148002</v>
      </c>
      <c r="BL25" s="1338">
        <v>1426.4432141800023</v>
      </c>
      <c r="BM25" s="1338">
        <v>1498.171093310003</v>
      </c>
      <c r="BN25" s="1338">
        <v>1926.8556636299998</v>
      </c>
      <c r="BO25" s="1338">
        <f>BL25+BM25+BN25</f>
        <v>4851.4699711200055</v>
      </c>
      <c r="BP25" s="1338">
        <v>13010.617321688005</v>
      </c>
      <c r="BQ25" s="1338">
        <v>2191.7025490000028</v>
      </c>
      <c r="BR25" s="1338">
        <v>1260.6732115700072</v>
      </c>
      <c r="BS25" s="1338">
        <v>1403.6742481300071</v>
      </c>
      <c r="BT25" s="1338">
        <f>BQ25+BR25+BS25</f>
        <v>4856.0500087000173</v>
      </c>
      <c r="BU25" s="1338">
        <f t="shared" si="10"/>
        <v>17853.841713528025</v>
      </c>
      <c r="BV25" s="1338">
        <f>BG25+BK25+BP25+BU25</f>
        <v>40520.669853924031</v>
      </c>
      <c r="BW25" s="1338">
        <v>2222.8867110899764</v>
      </c>
      <c r="BX25" s="1338">
        <v>1230.6522105800134</v>
      </c>
      <c r="BY25" s="1338">
        <v>1193.6477774499897</v>
      </c>
      <c r="BZ25" s="1338">
        <f>BW25+BX25+BY25</f>
        <v>4647.1866991199795</v>
      </c>
      <c r="CA25" s="1338">
        <v>1342.5819823099866</v>
      </c>
      <c r="CB25" s="1338">
        <v>1547.4002461770278</v>
      </c>
      <c r="CC25" s="1338">
        <v>1439.4857114343677</v>
      </c>
      <c r="CD25" s="1338">
        <f>CA25+CB25+CC25</f>
        <v>4329.4679399213819</v>
      </c>
      <c r="CE25" s="1338">
        <v>2407.4728869400087</v>
      </c>
      <c r="CF25" s="1338">
        <v>5930.2130600508754</v>
      </c>
      <c r="CG25" s="1338"/>
      <c r="CH25" s="1338">
        <v>1400.9179353700022</v>
      </c>
      <c r="CI25" s="1338">
        <v>1607.0791394399996</v>
      </c>
      <c r="CJ25" s="1338">
        <v>1469.9932166100068</v>
      </c>
      <c r="CK25" s="1338">
        <f>CH25+CI25+CJ25</f>
        <v>4477.9902914200084</v>
      </c>
      <c r="CL25" s="1338">
        <v>2084.8125531528385</v>
      </c>
      <c r="CM25" s="1338">
        <v>1320.7655199300002</v>
      </c>
      <c r="CN25" s="1338">
        <v>2145.2264973000001</v>
      </c>
      <c r="CO25" s="1338">
        <f>CL25+CM25+CN25</f>
        <v>5550.8045703828393</v>
      </c>
      <c r="CP25" s="1338">
        <v>2014.1112893840977</v>
      </c>
      <c r="CQ25" s="1338">
        <v>2254.1795498354486</v>
      </c>
      <c r="CR25" s="1338">
        <v>1690.1827456499793</v>
      </c>
      <c r="CS25" s="1338">
        <f>CP25+CQ25+CR25</f>
        <v>5958.4735848695254</v>
      </c>
      <c r="CT25" s="1338">
        <v>1838.9864025899954</v>
      </c>
      <c r="CU25" s="1338">
        <v>1518.7701814095606</v>
      </c>
      <c r="CV25" s="1396">
        <v>2978.585129070033</v>
      </c>
      <c r="CW25" s="1338">
        <f>CT25+CU25+CV25</f>
        <v>6336.3417130695889</v>
      </c>
      <c r="CX25" s="1340">
        <v>2147.9544128199668</v>
      </c>
      <c r="CY25" s="1340">
        <v>2455.5984811930052</v>
      </c>
      <c r="CZ25" s="1340">
        <v>1981.1196206700006</v>
      </c>
      <c r="DA25" s="1340">
        <v>6584.6725146829731</v>
      </c>
      <c r="DB25" s="1341">
        <v>2316.8030070500008</v>
      </c>
      <c r="DC25" s="1341">
        <v>2277.3897999899996</v>
      </c>
      <c r="DD25" s="1341">
        <v>2498.7003173799721</v>
      </c>
      <c r="DE25" s="1399">
        <v>7092.8931244199721</v>
      </c>
      <c r="DF25" s="1341">
        <v>2838.94044862997</v>
      </c>
      <c r="DG25" s="1341">
        <v>1884.6340249220673</v>
      </c>
      <c r="DH25" s="1341">
        <v>1680.5525274499903</v>
      </c>
      <c r="DI25" s="1341">
        <v>6404.1270010020298</v>
      </c>
      <c r="DJ25" s="1341">
        <v>2189.0825632321726</v>
      </c>
      <c r="DK25" s="1340">
        <v>2681.0324838300526</v>
      </c>
      <c r="DL25" s="1340">
        <v>3296.743104515228</v>
      </c>
      <c r="DM25" s="1340">
        <v>8166.858151577454</v>
      </c>
      <c r="DN25" s="1340">
        <v>3226.5638396848899</v>
      </c>
      <c r="DO25" s="1340">
        <v>1471.4732357999958</v>
      </c>
      <c r="DP25" s="1340">
        <v>1241.6000544287031</v>
      </c>
      <c r="DQ25" s="1340">
        <v>5939.6371299135899</v>
      </c>
      <c r="DR25" s="1340">
        <v>1839.9235978400004</v>
      </c>
      <c r="DS25" s="1340">
        <v>2213.62599662</v>
      </c>
      <c r="DT25" s="1340">
        <v>2771.5220264698874</v>
      </c>
      <c r="DU25" s="1340">
        <v>6825.0716209298871</v>
      </c>
      <c r="DV25" s="1340">
        <v>2604.1222434500005</v>
      </c>
      <c r="DW25" s="1340">
        <v>2443.8009622900008</v>
      </c>
      <c r="DX25" s="1340">
        <v>2006.568387351517</v>
      </c>
      <c r="DY25" s="1340">
        <v>7054.4915930915195</v>
      </c>
      <c r="DZ25" s="1340">
        <v>2977.2305143499989</v>
      </c>
      <c r="EA25" s="1340">
        <v>2621.3932906700406</v>
      </c>
      <c r="EB25" s="1340">
        <v>2921.6874217487693</v>
      </c>
      <c r="EC25" s="1340">
        <v>8520.383320808809</v>
      </c>
      <c r="ED25" s="1340">
        <v>28339.581664743808</v>
      </c>
      <c r="EE25" s="1449">
        <v>3247.1796584899962</v>
      </c>
      <c r="EF25" s="1340">
        <v>2484.1686063300003</v>
      </c>
      <c r="EG25" s="1340">
        <v>2786.7887916</v>
      </c>
      <c r="EH25" s="1340">
        <v>8518.137056419997</v>
      </c>
      <c r="EI25" s="1340">
        <v>3903.0452657247588</v>
      </c>
      <c r="EJ25" s="1340">
        <v>2993.9211702400016</v>
      </c>
      <c r="EK25" s="1340">
        <v>3081.6364137700052</v>
      </c>
      <c r="EL25" s="1340">
        <v>9978.602849734767</v>
      </c>
      <c r="EM25" s="1340">
        <v>3307.9442877300003</v>
      </c>
      <c r="EN25" s="1340">
        <v>2970.50877447122</v>
      </c>
      <c r="EO25" s="1340">
        <v>2986.0495120099995</v>
      </c>
      <c r="EP25" s="1340">
        <v>9264.5025742112193</v>
      </c>
      <c r="EQ25" s="1340">
        <v>3472.1313239699925</v>
      </c>
      <c r="ER25" s="1340">
        <v>3513.5510625500019</v>
      </c>
      <c r="ES25" s="1340">
        <v>2958.2773551599998</v>
      </c>
      <c r="ET25" s="1340">
        <v>9943.9597416799952</v>
      </c>
      <c r="EU25" s="1450">
        <v>37705.202222045984</v>
      </c>
      <c r="EV25" s="1449">
        <v>2825.1333089500345</v>
      </c>
      <c r="EW25" s="1340">
        <v>2563.9183265699958</v>
      </c>
      <c r="EX25" s="1340">
        <v>2827.1612021110523</v>
      </c>
      <c r="EY25" s="1340">
        <v>8216.2128376310829</v>
      </c>
      <c r="EZ25" s="1340">
        <v>3348.7532038400304</v>
      </c>
      <c r="FA25" s="1340">
        <v>3086.2807752900067</v>
      </c>
      <c r="FB25" s="1340">
        <v>27.905640952381539</v>
      </c>
      <c r="FC25" s="1340">
        <v>9970.1371577224199</v>
      </c>
      <c r="FD25" s="1340">
        <v>3916.4125426703527</v>
      </c>
      <c r="FE25" s="1340">
        <v>3196.9300669036284</v>
      </c>
      <c r="FF25" s="1340">
        <v>4912.8419195621145</v>
      </c>
      <c r="FG25" s="1340">
        <v>12026.184529136097</v>
      </c>
      <c r="FH25" s="1340">
        <v>3540.5038536300394</v>
      </c>
      <c r="FI25" s="1340">
        <v>3420.0161647000177</v>
      </c>
      <c r="FJ25" s="1340">
        <v>4402.704619707757</v>
      </c>
      <c r="FK25" s="1340">
        <v>11363.224638037816</v>
      </c>
      <c r="FL25" s="1450">
        <v>39160.759162527407</v>
      </c>
      <c r="FM25" s="1449">
        <v>3940.6691618300115</v>
      </c>
      <c r="FN25" s="1340">
        <v>5280.8787782500103</v>
      </c>
      <c r="FO25" s="1340">
        <v>7343.8305142499912</v>
      </c>
      <c r="FP25" s="1399">
        <v>16565.378454330013</v>
      </c>
      <c r="FQ25" s="1399">
        <v>3825.5949611499959</v>
      </c>
      <c r="FR25" s="1399">
        <v>4922.1129942997713</v>
      </c>
      <c r="FS25" s="1399">
        <v>5753.4774406199695</v>
      </c>
      <c r="FT25" s="1399">
        <v>14501.185396069737</v>
      </c>
      <c r="FU25" s="1399">
        <v>6110.4008902199821</v>
      </c>
      <c r="FV25" s="1399">
        <v>5927.0105415329772</v>
      </c>
      <c r="FW25" s="1399">
        <v>3524.6835438299995</v>
      </c>
      <c r="FX25" s="1399">
        <v>15562.094975582961</v>
      </c>
      <c r="FY25" s="1399">
        <v>7212.3031462999616</v>
      </c>
      <c r="FZ25" s="1399">
        <v>5181.7212073599749</v>
      </c>
      <c r="GA25" s="1399">
        <v>7319.1813153407929</v>
      </c>
      <c r="GB25" s="1399">
        <v>19713.20566900073</v>
      </c>
      <c r="GC25" s="1400">
        <v>66341.863494983452</v>
      </c>
      <c r="GD25" s="1401">
        <v>6494.0284656746153</v>
      </c>
      <c r="GE25" s="1399">
        <v>3189.1735838600002</v>
      </c>
      <c r="GF25" s="1399">
        <v>4725.1403065000222</v>
      </c>
      <c r="GG25" s="1341">
        <f t="shared" si="55"/>
        <v>14408.342356034638</v>
      </c>
      <c r="GH25" s="1399">
        <v>5122.2221429300771</v>
      </c>
      <c r="GI25" s="1399">
        <v>6023.6859771999971</v>
      </c>
      <c r="GJ25" s="1399">
        <v>5143.9351562124557</v>
      </c>
      <c r="GK25" s="1341">
        <f t="shared" si="56"/>
        <v>16289.84327634253</v>
      </c>
      <c r="GL25" s="1341">
        <v>5833.0223712099696</v>
      </c>
      <c r="GM25" s="1341">
        <v>5050.2891592999995</v>
      </c>
      <c r="GN25" s="1341">
        <v>6396.4241761800595</v>
      </c>
      <c r="GO25" s="1341">
        <f t="shared" si="57"/>
        <v>17279.735706690029</v>
      </c>
      <c r="GP25" s="1399">
        <v>4598.4166838099245</v>
      </c>
      <c r="GQ25" s="1399">
        <v>6306.8091728799618</v>
      </c>
      <c r="GR25" s="1399">
        <v>5885.1435347999277</v>
      </c>
      <c r="GS25" s="1341">
        <f t="shared" si="58"/>
        <v>16790.369391489814</v>
      </c>
      <c r="GT25" s="1400">
        <f t="shared" si="59"/>
        <v>64768.290730557012</v>
      </c>
      <c r="GU25" s="1401">
        <v>7671.7619299800081</v>
      </c>
      <c r="GV25" s="1399">
        <v>2476.0006912600002</v>
      </c>
      <c r="GW25" s="1399">
        <v>6323.5100396099733</v>
      </c>
      <c r="GX25" s="1341">
        <f t="shared" si="60"/>
        <v>16471.27266084998</v>
      </c>
      <c r="GY25" s="1341">
        <v>6140.721763000005</v>
      </c>
      <c r="GZ25" s="1341">
        <v>5900.9149934899924</v>
      </c>
      <c r="HA25" s="1341">
        <v>5085.6476510899638</v>
      </c>
      <c r="HB25" s="1341">
        <f t="shared" si="61"/>
        <v>17127.284407579962</v>
      </c>
      <c r="HC25" s="1341">
        <v>7980.8135816599633</v>
      </c>
      <c r="HD25" s="1341">
        <v>8457.535526190024</v>
      </c>
      <c r="HE25" s="1341">
        <v>7544.9826162599993</v>
      </c>
      <c r="HF25" s="1341">
        <f t="shared" si="62"/>
        <v>23983.331724109987</v>
      </c>
      <c r="HG25" s="1341">
        <v>5597.6700148000018</v>
      </c>
      <c r="HH25" s="1341">
        <v>7340.786411099999</v>
      </c>
      <c r="HI25" s="1341">
        <v>7112.4221813000049</v>
      </c>
      <c r="HJ25" s="1341">
        <f t="shared" si="63"/>
        <v>20050.878607200004</v>
      </c>
      <c r="HK25" s="1398">
        <v>77632.76739973994</v>
      </c>
      <c r="HL25" s="1401">
        <v>7062.1429925199955</v>
      </c>
      <c r="HM25" s="1399">
        <v>8995.936511970549</v>
      </c>
      <c r="HN25" s="1399">
        <v>5773.7400379439114</v>
      </c>
      <c r="HO25" s="1341">
        <f t="shared" si="64"/>
        <v>21831.819542434456</v>
      </c>
      <c r="HP25" s="1341">
        <v>7311.0356205299413</v>
      </c>
      <c r="HQ25" s="1341">
        <v>6450.8943248684527</v>
      </c>
      <c r="HR25" s="1341">
        <v>6338.3628248199993</v>
      </c>
      <c r="HS25" s="1341">
        <f t="shared" si="65"/>
        <v>20100.292770218395</v>
      </c>
      <c r="HT25" s="1341">
        <v>15059.882036736019</v>
      </c>
      <c r="HU25" s="1341">
        <v>7763.6604213343107</v>
      </c>
      <c r="HV25" s="1341">
        <v>7729.1362947534953</v>
      </c>
      <c r="HW25" s="1341">
        <f t="shared" si="66"/>
        <v>30552.678752823824</v>
      </c>
      <c r="HX25" s="1341">
        <v>10255.123028304217</v>
      </c>
      <c r="HY25" s="1341">
        <v>7227.9859701092855</v>
      </c>
      <c r="HZ25" s="1341">
        <v>10685.110451881017</v>
      </c>
      <c r="IA25" s="1341">
        <f t="shared" si="67"/>
        <v>28168.21945029452</v>
      </c>
      <c r="IB25" s="1398">
        <f t="shared" si="29"/>
        <v>100653.0105157712</v>
      </c>
      <c r="IC25" s="1401">
        <v>10537.4238592</v>
      </c>
      <c r="ID25" s="1399">
        <v>11721.230760592933</v>
      </c>
      <c r="IE25" s="1399">
        <v>7254.6339820039002</v>
      </c>
      <c r="IF25" s="1341">
        <v>29513.288601796834</v>
      </c>
      <c r="IG25" s="1341">
        <v>12873.286137330013</v>
      </c>
      <c r="IH25" s="1341">
        <v>10554.41267833</v>
      </c>
      <c r="II25" s="1341">
        <v>8950.5823237799996</v>
      </c>
      <c r="IJ25" s="1341">
        <v>32378.281139440012</v>
      </c>
      <c r="IK25" s="1341">
        <v>12353.877115386011</v>
      </c>
      <c r="IL25" s="1341">
        <v>13670.075939764918</v>
      </c>
      <c r="IM25" s="1341">
        <v>12234.693580534547</v>
      </c>
      <c r="IN25" s="1341">
        <v>38258.64663568548</v>
      </c>
      <c r="IO25" s="1341">
        <v>13280.784751836927</v>
      </c>
      <c r="IP25" s="1341">
        <v>11112.885464250061</v>
      </c>
      <c r="IQ25" s="1341">
        <v>11058.509262979998</v>
      </c>
      <c r="IR25" s="1341">
        <v>35452.179479066981</v>
      </c>
      <c r="IS25" s="1341">
        <v>135602.39585598931</v>
      </c>
      <c r="IT25" s="1397">
        <v>13586.1258</v>
      </c>
      <c r="IU25" s="1341">
        <v>10430.987300000001</v>
      </c>
      <c r="IV25" s="1341">
        <v>10274.549800000001</v>
      </c>
      <c r="IW25" s="1341">
        <f>IT25+IU25+IV25</f>
        <v>34291.662900000003</v>
      </c>
      <c r="IX25" s="1341">
        <v>12477.2086</v>
      </c>
      <c r="IY25" s="1341">
        <v>14299.885944340002</v>
      </c>
      <c r="IZ25" s="1341">
        <v>16204.64023986515</v>
      </c>
      <c r="JA25" s="1341">
        <f>IX25+IY25+IZ25</f>
        <v>42981.734784205153</v>
      </c>
      <c r="JB25" s="1341">
        <v>3042.4639761405056</v>
      </c>
      <c r="JC25" s="1341">
        <v>8567.1392108899981</v>
      </c>
      <c r="JD25" s="1341">
        <v>8483.6679780900158</v>
      </c>
      <c r="JE25" s="1341">
        <f>JB25+JC25+JD25</f>
        <v>20093.271165120517</v>
      </c>
      <c r="JF25" s="1341">
        <v>13747.054886109801</v>
      </c>
      <c r="JG25" s="1341">
        <v>17934.117502593966</v>
      </c>
      <c r="JH25" s="1341">
        <v>45498.807276814063</v>
      </c>
      <c r="JI25" s="1341">
        <f t="shared" ref="JI25" si="69">JF25+JG25+JH25</f>
        <v>77179.979665517836</v>
      </c>
      <c r="JJ25" s="1400">
        <f>IW25+JA25+JE25+JI25</f>
        <v>174546.64851484349</v>
      </c>
      <c r="JK25" s="1397">
        <v>9973.3905632193655</v>
      </c>
      <c r="JL25" s="1341">
        <v>10738.752897129996</v>
      </c>
      <c r="JM25" s="1341">
        <v>10041.512408140254</v>
      </c>
      <c r="JN25" s="1398">
        <v>30753.655868489615</v>
      </c>
      <c r="JO25" s="921"/>
      <c r="JP25" s="1542"/>
      <c r="JQ25" s="1542"/>
      <c r="JR25" s="1542"/>
      <c r="JS25" s="1542"/>
      <c r="JT25" s="1542"/>
      <c r="JU25" s="1542"/>
      <c r="JV25" s="1542"/>
      <c r="JW25" s="1542"/>
      <c r="JX25" s="1542"/>
      <c r="JY25" s="1542"/>
      <c r="JZ25" s="1542"/>
      <c r="KA25" s="1542"/>
      <c r="KB25" s="1542"/>
      <c r="KC25" s="1542"/>
    </row>
    <row r="26" spans="1:289" ht="35.15" customHeight="1" thickBot="1">
      <c r="A26" s="1466" t="s">
        <v>987</v>
      </c>
      <c r="B26" s="1467">
        <v>-334.62</v>
      </c>
      <c r="C26" s="1467">
        <v>101.23</v>
      </c>
      <c r="D26" s="1467">
        <v>87.1</v>
      </c>
      <c r="E26" s="1467">
        <v>249.696</v>
      </c>
      <c r="F26" s="1467">
        <v>90.006500000000003</v>
      </c>
      <c r="G26" s="1467">
        <v>310.5727</v>
      </c>
      <c r="H26" s="1467">
        <v>176.4941</v>
      </c>
      <c r="I26" s="1467">
        <v>577.01610000000005</v>
      </c>
      <c r="J26" s="1467">
        <v>192.03960000000001</v>
      </c>
      <c r="K26" s="1467">
        <v>93.729100000000003</v>
      </c>
      <c r="L26" s="1467">
        <v>-199.43049999999999</v>
      </c>
      <c r="M26" s="1467">
        <v>254.1129</v>
      </c>
      <c r="N26" s="1467">
        <v>227.14099999999999</v>
      </c>
      <c r="O26" s="1467">
        <v>167.16149999999999</v>
      </c>
      <c r="P26" s="1467">
        <v>527.48209999999995</v>
      </c>
      <c r="Q26" s="1467">
        <v>-46.4602</v>
      </c>
      <c r="R26" s="1468">
        <v>-141.8212</v>
      </c>
      <c r="S26" s="1469">
        <v>2142.5504999999998</v>
      </c>
      <c r="T26" s="1470">
        <v>-91.594800000000006</v>
      </c>
      <c r="U26" s="1471">
        <v>2.5224000000000002</v>
      </c>
      <c r="V26" s="1471"/>
      <c r="W26" s="1470">
        <v>629.44000000000005</v>
      </c>
      <c r="X26" s="1470">
        <v>348.27769999999998</v>
      </c>
      <c r="Y26" s="1470">
        <v>322.47219999999999</v>
      </c>
      <c r="Z26" s="1470">
        <v>-610.65319999999997</v>
      </c>
      <c r="AA26" s="1470">
        <v>445.47140000000002</v>
      </c>
      <c r="AB26" s="1472">
        <v>179.58619999999999</v>
      </c>
      <c r="AC26" s="1473">
        <v>67.745199999999997</v>
      </c>
      <c r="AD26" s="1473">
        <v>461.85910000000001</v>
      </c>
      <c r="AE26" s="1473">
        <v>598.66110000000003</v>
      </c>
      <c r="AF26" s="1474">
        <v>-261.84190000000001</v>
      </c>
      <c r="AG26" s="1473">
        <v>2091.9454000000001</v>
      </c>
      <c r="AH26" s="1473"/>
      <c r="AI26" s="1473">
        <v>761.89682300001039</v>
      </c>
      <c r="AJ26" s="1473">
        <v>95.785388999999967</v>
      </c>
      <c r="AK26" s="1473">
        <v>-117.04625600002053</v>
      </c>
      <c r="AL26" s="1473"/>
      <c r="AM26" s="1473"/>
      <c r="AN26" s="1473"/>
      <c r="AO26" s="1473">
        <v>740.63595599998973</v>
      </c>
      <c r="AP26" s="1473">
        <v>1027.507065000023</v>
      </c>
      <c r="AQ26" s="1473">
        <v>816.6778710000068</v>
      </c>
      <c r="AR26" s="1473">
        <v>827.06811897998864</v>
      </c>
      <c r="AS26" s="1473">
        <f>AR26+AO26+AP26+AQ26</f>
        <v>3411.8890109800082</v>
      </c>
      <c r="AT26" s="1473">
        <v>731.53662365001537</v>
      </c>
      <c r="AU26" s="1473">
        <v>179.98850632997556</v>
      </c>
      <c r="AV26" s="1473">
        <v>506.28342267001045</v>
      </c>
      <c r="AW26" s="1473">
        <f>AS26+AT26+AU26+AV26</f>
        <v>4829.6975636300094</v>
      </c>
      <c r="AX26" s="1473">
        <v>355.65117705999734</v>
      </c>
      <c r="AY26" s="1473">
        <v>1579.848810410007</v>
      </c>
      <c r="AZ26" s="1473">
        <v>156.66988501000685</v>
      </c>
      <c r="BA26" s="1473">
        <f>AZ26+AY26+AX26+AW26</f>
        <v>6921.8674361100202</v>
      </c>
      <c r="BB26" s="1473"/>
      <c r="BC26" s="1473">
        <v>1433.9913009299989</v>
      </c>
      <c r="BD26" s="1473">
        <v>956.48001868999927</v>
      </c>
      <c r="BE26" s="1473">
        <v>-407.14334893999791</v>
      </c>
      <c r="BF26" s="1473">
        <v>1983.3279706800001</v>
      </c>
      <c r="BG26" s="1473">
        <v>931.9859343499993</v>
      </c>
      <c r="BH26" s="1473">
        <v>560.7274608200006</v>
      </c>
      <c r="BI26" s="1473">
        <v>-134.78449121</v>
      </c>
      <c r="BJ26" s="1473">
        <f>BG26+BH26+BI26</f>
        <v>1357.9289039599998</v>
      </c>
      <c r="BK26" s="1473">
        <v>3341.2568746400002</v>
      </c>
      <c r="BL26" s="1473">
        <v>964.20774651000249</v>
      </c>
      <c r="BM26" s="1473">
        <v>-513.58422353999686</v>
      </c>
      <c r="BN26" s="1473">
        <v>1314.1050391700003</v>
      </c>
      <c r="BO26" s="1473">
        <f>BL26+BM26+BN26</f>
        <v>1764.728562140006</v>
      </c>
      <c r="BP26" s="1473">
        <v>5105.9854367800062</v>
      </c>
      <c r="BQ26" s="1473">
        <v>1154.5644288100027</v>
      </c>
      <c r="BR26" s="1473">
        <v>605.03611530000853</v>
      </c>
      <c r="BS26" s="1473">
        <v>84.976091480007398</v>
      </c>
      <c r="BT26" s="1473">
        <f>BQ26+BR26+BS26</f>
        <v>1844.5766355900187</v>
      </c>
      <c r="BU26" s="1473">
        <f t="shared" si="10"/>
        <v>6950.5620723700249</v>
      </c>
      <c r="BV26" s="1473"/>
      <c r="BW26" s="1473">
        <v>1460.7261737699764</v>
      </c>
      <c r="BX26" s="1473">
        <v>585.5409780200124</v>
      </c>
      <c r="BY26" s="1473">
        <v>122.06578482998815</v>
      </c>
      <c r="BZ26" s="1473">
        <f>BW26+BX26+BY26</f>
        <v>2168.3329366199769</v>
      </c>
      <c r="CA26" s="1473">
        <v>464.79286230998673</v>
      </c>
      <c r="CB26" s="1473">
        <v>674.9671826899862</v>
      </c>
      <c r="CC26" s="1473">
        <v>460.10201535000562</v>
      </c>
      <c r="CD26" s="1473">
        <f>CA26+CB26+CC26</f>
        <v>1599.8620603499785</v>
      </c>
      <c r="CE26" s="1473">
        <v>1484.7222649500102</v>
      </c>
      <c r="CF26" s="1473">
        <v>2662.591817526014</v>
      </c>
      <c r="CG26" s="1473"/>
      <c r="CH26" s="1473">
        <v>0</v>
      </c>
      <c r="CI26" s="1473">
        <v>0</v>
      </c>
      <c r="CJ26" s="1473">
        <v>0</v>
      </c>
      <c r="CK26" s="1473">
        <f>CH26+CI26+CJ26</f>
        <v>0</v>
      </c>
      <c r="CL26" s="1473">
        <v>0</v>
      </c>
      <c r="CM26" s="1473">
        <v>0</v>
      </c>
      <c r="CN26" s="1473">
        <v>0</v>
      </c>
      <c r="CO26" s="1473">
        <f>CL26+CM26+CN26</f>
        <v>0</v>
      </c>
      <c r="CP26" s="1473">
        <v>0</v>
      </c>
      <c r="CQ26" s="1473">
        <v>0</v>
      </c>
      <c r="CR26" s="1473">
        <v>0</v>
      </c>
      <c r="CS26" s="1473">
        <f>CP26+CQ26+CR26</f>
        <v>0</v>
      </c>
      <c r="CT26" s="1473">
        <v>-2536.5061704200048</v>
      </c>
      <c r="CU26" s="1473">
        <v>345.02819942000508</v>
      </c>
      <c r="CV26" s="1475">
        <v>1370.026921710031</v>
      </c>
      <c r="CW26" s="1473">
        <v>-821.45104928996875</v>
      </c>
      <c r="CX26" s="1476">
        <v>1259.672308969969</v>
      </c>
      <c r="CY26" s="1476">
        <v>1653.1403136700001</v>
      </c>
      <c r="CZ26" s="1476">
        <v>659.28307876998463</v>
      </c>
      <c r="DA26" s="1476">
        <v>3572.0957014099536</v>
      </c>
      <c r="DB26" s="1477">
        <v>-108.01953858002648</v>
      </c>
      <c r="DC26" s="1477">
        <v>1178.4179198900313</v>
      </c>
      <c r="DD26" s="1478">
        <v>1339.6583552299701</v>
      </c>
      <c r="DE26" s="1479">
        <v>2410.0567365399747</v>
      </c>
      <c r="DF26" s="1477">
        <v>2053.9436259399699</v>
      </c>
      <c r="DG26" s="1477">
        <v>1281.0161841299716</v>
      </c>
      <c r="DH26" s="1478">
        <v>558.52831542003253</v>
      </c>
      <c r="DI26" s="1477">
        <v>3893.4881254899738</v>
      </c>
      <c r="DJ26" s="1477">
        <v>-2358.4302740100034</v>
      </c>
      <c r="DK26" s="1476">
        <v>1671.4941832900495</v>
      </c>
      <c r="DL26" s="1476">
        <v>2127.5413206299895</v>
      </c>
      <c r="DM26" s="1476">
        <v>1440.6052299100356</v>
      </c>
      <c r="DN26" s="1476">
        <v>2698.9810929299765</v>
      </c>
      <c r="DO26" s="1476">
        <v>375.93730755999616</v>
      </c>
      <c r="DP26" s="1476">
        <v>-146.49348851002787</v>
      </c>
      <c r="DQ26" s="1476">
        <v>2928.4249119799442</v>
      </c>
      <c r="DR26" s="1476">
        <v>826.82777442008626</v>
      </c>
      <c r="DS26" s="1476">
        <v>983.62550183999542</v>
      </c>
      <c r="DT26" s="1476">
        <v>2139.998711289893</v>
      </c>
      <c r="DU26" s="1476">
        <v>3950.4519875499745</v>
      </c>
      <c r="DV26" s="1476">
        <v>1853.2875599100776</v>
      </c>
      <c r="DW26" s="1476">
        <v>396.8816169300049</v>
      </c>
      <c r="DX26" s="1476">
        <v>-555.99645709997958</v>
      </c>
      <c r="DY26" s="1476">
        <v>1694.172719740103</v>
      </c>
      <c r="DZ26" s="1476">
        <v>2635.3676458299551</v>
      </c>
      <c r="EA26" s="1476">
        <v>733.64922975004413</v>
      </c>
      <c r="EB26" s="1476">
        <v>27.764480779996607</v>
      </c>
      <c r="EC26" s="1476">
        <v>3396.7813563599957</v>
      </c>
      <c r="ED26" s="1476">
        <v>11969.828975630018</v>
      </c>
      <c r="EE26" s="1480">
        <v>2548.3188997099969</v>
      </c>
      <c r="EF26" s="1476">
        <v>-459.67016431999627</v>
      </c>
      <c r="EG26" s="1476">
        <v>1026.9725777800008</v>
      </c>
      <c r="EH26" s="1476">
        <v>3115.621313170001</v>
      </c>
      <c r="EI26" s="1476">
        <v>2633.5458401899991</v>
      </c>
      <c r="EJ26" s="1476">
        <v>-2970.4589166800006</v>
      </c>
      <c r="EK26" s="1476">
        <v>651.32692287000452</v>
      </c>
      <c r="EL26" s="1476">
        <v>314.41384638000278</v>
      </c>
      <c r="EM26" s="1476">
        <v>1935.6536097900137</v>
      </c>
      <c r="EN26" s="1476">
        <v>-1044.1170378200104</v>
      </c>
      <c r="EO26" s="1476">
        <v>620.61469406001368</v>
      </c>
      <c r="EP26" s="1476">
        <v>1512.1512660300168</v>
      </c>
      <c r="EQ26" s="1476">
        <v>2467.8981980899916</v>
      </c>
      <c r="ER26" s="1476">
        <v>2083.9011728699793</v>
      </c>
      <c r="ES26" s="1476">
        <v>-97.737904069991203</v>
      </c>
      <c r="ET26" s="1476">
        <v>4454.0614668899807</v>
      </c>
      <c r="EU26" s="1481">
        <v>9396.2478924700008</v>
      </c>
      <c r="EV26" s="1480">
        <v>2492.3044108200429</v>
      </c>
      <c r="EW26" s="1476">
        <v>1943.5777756199986</v>
      </c>
      <c r="EX26" s="1476">
        <v>-11801.384368080046</v>
      </c>
      <c r="EY26" s="1476">
        <v>-7365.5021816400049</v>
      </c>
      <c r="EZ26" s="1476">
        <v>3591.9536097700325</v>
      </c>
      <c r="FA26" s="1476">
        <v>4615.5414034200057</v>
      </c>
      <c r="FB26" s="1476">
        <v>1760.7035900499848</v>
      </c>
      <c r="FC26" s="1476">
        <v>9168.1986032400237</v>
      </c>
      <c r="FD26" s="1476">
        <v>3226.9891212200027</v>
      </c>
      <c r="FE26" s="1476">
        <v>1548.6213179000636</v>
      </c>
      <c r="FF26" s="1476">
        <v>4607.7183921300293</v>
      </c>
      <c r="FG26" s="1476">
        <v>9383.3288312500954</v>
      </c>
      <c r="FH26" s="1476">
        <v>1831.2494230300356</v>
      </c>
      <c r="FI26" s="1476">
        <v>2889.1654957400178</v>
      </c>
      <c r="FJ26" s="1476">
        <v>-404.28522269003884</v>
      </c>
      <c r="FK26" s="1476">
        <v>4316.1296960800137</v>
      </c>
      <c r="FL26" s="1481">
        <v>13087.154948930127</v>
      </c>
      <c r="FM26" s="1480">
        <v>1736.4143454500231</v>
      </c>
      <c r="FN26" s="1476">
        <v>-2177.6519430899916</v>
      </c>
      <c r="FO26" s="1476">
        <v>7601.3500246299918</v>
      </c>
      <c r="FP26" s="1479">
        <v>7160.1124269900229</v>
      </c>
      <c r="FQ26" s="1479">
        <v>1277.1000297844018</v>
      </c>
      <c r="FR26" s="1479">
        <v>5812.4895216097766</v>
      </c>
      <c r="FS26" s="1479">
        <v>5330.5578483099753</v>
      </c>
      <c r="FT26" s="1479">
        <v>12420.147399704154</v>
      </c>
      <c r="FU26" s="1479">
        <v>4796.7329957999846</v>
      </c>
      <c r="FV26" s="1479">
        <v>5296.6210693660269</v>
      </c>
      <c r="FW26" s="1479">
        <v>2126.0846342099794</v>
      </c>
      <c r="FX26" s="1479">
        <v>12219.438699375991</v>
      </c>
      <c r="FY26" s="1479">
        <v>5989.6176210499589</v>
      </c>
      <c r="FZ26" s="1479">
        <v>5231.1916823799938</v>
      </c>
      <c r="GA26" s="1479">
        <v>3823.6756143200582</v>
      </c>
      <c r="GB26" s="1479">
        <v>15044.484917750011</v>
      </c>
      <c r="GC26" s="1482">
        <v>46844.18244382018</v>
      </c>
      <c r="GD26" s="1483">
        <v>4480.9929601599688</v>
      </c>
      <c r="GE26" s="1479">
        <v>2994.3887104499972</v>
      </c>
      <c r="GF26" s="1479">
        <v>4043.8765711100323</v>
      </c>
      <c r="GG26" s="1479">
        <f>GD26+GE26+GF26</f>
        <v>11519.258241719999</v>
      </c>
      <c r="GH26" s="1479">
        <v>-11916.158975119924</v>
      </c>
      <c r="GI26" s="1479">
        <v>5204.7966503400021</v>
      </c>
      <c r="GJ26" s="1479">
        <v>2597.7527790799522</v>
      </c>
      <c r="GK26" s="1479">
        <f>GH26+GI26+GJ26</f>
        <v>-4113.6095456999701</v>
      </c>
      <c r="GL26" s="1479">
        <v>4921.7127363399704</v>
      </c>
      <c r="GM26" s="1479">
        <v>5232.9920042299964</v>
      </c>
      <c r="GN26" s="1479">
        <v>5314.8906385900564</v>
      </c>
      <c r="GO26" s="1479">
        <f>GL26+GM26+GN26</f>
        <v>15469.595379160022</v>
      </c>
      <c r="GP26" s="1479">
        <v>1924.7177450599224</v>
      </c>
      <c r="GQ26" s="1479">
        <v>6664.4055902299642</v>
      </c>
      <c r="GR26" s="1479">
        <v>-6653.6846687600782</v>
      </c>
      <c r="GS26" s="1479">
        <f>GP26+GQ26+GR26</f>
        <v>1935.4386665298089</v>
      </c>
      <c r="GT26" s="1482">
        <f>GG26+GK26+GO26+GS26</f>
        <v>24810.682741709861</v>
      </c>
      <c r="GU26" s="1483">
        <v>7742.9754348300003</v>
      </c>
      <c r="GV26" s="1479">
        <v>2602.5363048900331</v>
      </c>
      <c r="GW26" s="1479">
        <v>6113.6195968099728</v>
      </c>
      <c r="GX26" s="1479">
        <f>GU26+GV26+GW26</f>
        <v>16459.131336530008</v>
      </c>
      <c r="GY26" s="1479">
        <v>2892.5297978999984</v>
      </c>
      <c r="GZ26" s="1479">
        <v>5833.3142109799919</v>
      </c>
      <c r="HA26" s="1479">
        <v>2939.3953799599662</v>
      </c>
      <c r="HB26" s="1479">
        <f>GY26+GZ26+HA26</f>
        <v>11665.239388839957</v>
      </c>
      <c r="HC26" s="1479">
        <v>3445.0354465399646</v>
      </c>
      <c r="HD26" s="1479">
        <v>7495.6865726300275</v>
      </c>
      <c r="HE26" s="1479">
        <v>-2263.6995558800099</v>
      </c>
      <c r="HF26" s="1479">
        <f>HC26+HD26+HE26</f>
        <v>8677.0224632899826</v>
      </c>
      <c r="HG26" s="1479">
        <v>13420.682158430025</v>
      </c>
      <c r="HH26" s="1479">
        <v>7895.5784972699821</v>
      </c>
      <c r="HI26" s="1479">
        <v>-12577.329314599994</v>
      </c>
      <c r="HJ26" s="1479">
        <f>HG26+HH26+HI26</f>
        <v>8738.931341100013</v>
      </c>
      <c r="HK26" s="1482">
        <v>45540.324529759957</v>
      </c>
      <c r="HL26" s="1483">
        <v>6800.5305317299826</v>
      </c>
      <c r="HM26" s="1479">
        <v>4765.8318629000332</v>
      </c>
      <c r="HN26" s="1479">
        <v>-2944.8220920600297</v>
      </c>
      <c r="HO26" s="1479">
        <f>HL26+HM26+HN26</f>
        <v>8621.5403025699852</v>
      </c>
      <c r="HP26" s="1479">
        <v>3107.5548492199619</v>
      </c>
      <c r="HQ26" s="1479">
        <v>1133.7484466209146</v>
      </c>
      <c r="HR26" s="1479">
        <v>-7292.0026708408614</v>
      </c>
      <c r="HS26" s="1479">
        <f>HP26+HQ26+HR26</f>
        <v>-3050.6993749999847</v>
      </c>
      <c r="HT26" s="1479">
        <v>9386.6844282299771</v>
      </c>
      <c r="HU26" s="1479">
        <v>2288.2977560900331</v>
      </c>
      <c r="HV26" s="1479">
        <v>-11736.003012029647</v>
      </c>
      <c r="HW26" s="1479">
        <f>HT26+HU26+HV26</f>
        <v>-61.02082770963716</v>
      </c>
      <c r="HX26" s="1479">
        <v>3004.8718125742184</v>
      </c>
      <c r="HY26" s="1479">
        <v>2878.089582020033</v>
      </c>
      <c r="HZ26" s="1479">
        <v>-1436.3746151900366</v>
      </c>
      <c r="IA26" s="1479">
        <f>HX26+HY26+HZ26</f>
        <v>4446.5867794042142</v>
      </c>
      <c r="IB26" s="1482">
        <f t="shared" si="29"/>
        <v>9956.4068792645776</v>
      </c>
      <c r="IC26" s="1483">
        <v>7096.3365397099815</v>
      </c>
      <c r="ID26" s="1479">
        <v>7238.2908295500292</v>
      </c>
      <c r="IE26" s="1479">
        <v>-1030.0654676500158</v>
      </c>
      <c r="IF26" s="1479">
        <v>13304.561901609995</v>
      </c>
      <c r="IG26" s="1479">
        <v>6836.3914139400131</v>
      </c>
      <c r="IH26" s="1479">
        <v>3445.8904826100356</v>
      </c>
      <c r="II26" s="1479">
        <v>-1983.5517771699988</v>
      </c>
      <c r="IJ26" s="1479">
        <v>8298.7301193800504</v>
      </c>
      <c r="IK26" s="1479">
        <v>3505.4694314960029</v>
      </c>
      <c r="IL26" s="1479">
        <v>14264.039189044981</v>
      </c>
      <c r="IM26" s="1479">
        <v>5776.6026469419603</v>
      </c>
      <c r="IN26" s="1479">
        <v>23546.111267482946</v>
      </c>
      <c r="IO26" s="1479">
        <v>2837.3204114470054</v>
      </c>
      <c r="IP26" s="1479">
        <v>3700.6046626300031</v>
      </c>
      <c r="IQ26" s="1479">
        <v>-20985.209594089152</v>
      </c>
      <c r="IR26" s="1479">
        <v>-14447.284520012145</v>
      </c>
      <c r="IS26" s="1479">
        <v>30702.118768460852</v>
      </c>
      <c r="IT26" s="2643">
        <f>IT5</f>
        <v>10303.314792781139</v>
      </c>
      <c r="IU26" s="1477">
        <f t="shared" ref="IU26:JI26" si="70">IU5</f>
        <v>10868.712536684227</v>
      </c>
      <c r="IV26" s="1477">
        <f>IV5</f>
        <v>-5828.5519678306464</v>
      </c>
      <c r="IW26" s="1477">
        <f t="shared" si="70"/>
        <v>15343.475361634721</v>
      </c>
      <c r="IX26" s="1477">
        <f t="shared" si="70"/>
        <v>-1987.703907908766</v>
      </c>
      <c r="IY26" s="1477">
        <f t="shared" si="70"/>
        <v>3893.1391279714594</v>
      </c>
      <c r="IZ26" s="1477">
        <f t="shared" si="70"/>
        <v>2793.1570132170436</v>
      </c>
      <c r="JA26" s="1477">
        <f t="shared" si="70"/>
        <v>4698.5922332797372</v>
      </c>
      <c r="JB26" s="1477">
        <f t="shared" si="70"/>
        <v>-5391.5908871796109</v>
      </c>
      <c r="JC26" s="1477">
        <f t="shared" si="70"/>
        <v>1147.9827328587371</v>
      </c>
      <c r="JD26" s="1477">
        <f t="shared" si="70"/>
        <v>-8207.1576395225075</v>
      </c>
      <c r="JE26" s="1477">
        <f t="shared" si="70"/>
        <v>-12450.76579384338</v>
      </c>
      <c r="JF26" s="1477">
        <f t="shared" si="70"/>
        <v>-1626.4801927052704</v>
      </c>
      <c r="JG26" s="1477">
        <f t="shared" si="70"/>
        <v>5792.6939335278566</v>
      </c>
      <c r="JH26" s="1477">
        <f t="shared" si="70"/>
        <v>26793.34629818075</v>
      </c>
      <c r="JI26" s="1477">
        <f t="shared" si="70"/>
        <v>30959.560039003336</v>
      </c>
      <c r="JJ26" s="2644">
        <f>JJ5</f>
        <v>38550.861840074416</v>
      </c>
      <c r="JK26" s="3007">
        <v>-4253.2927650335041</v>
      </c>
      <c r="JL26" s="3005">
        <v>23865.659415289971</v>
      </c>
      <c r="JM26" s="3005">
        <v>-17532.728317869442</v>
      </c>
      <c r="JN26" s="3011">
        <v>2079.638332387025</v>
      </c>
      <c r="JO26" s="921"/>
      <c r="JP26" s="1542"/>
      <c r="JQ26" s="1542"/>
      <c r="JR26" s="1542"/>
      <c r="JS26" s="1542"/>
      <c r="JT26" s="1542"/>
      <c r="JU26" s="1542"/>
      <c r="JV26" s="1542"/>
      <c r="JW26" s="1542"/>
      <c r="JX26" s="1542"/>
      <c r="JY26" s="1542"/>
      <c r="JZ26" s="1542"/>
      <c r="KA26" s="1542"/>
      <c r="KB26" s="1542"/>
      <c r="KC26" s="1542"/>
    </row>
    <row r="27" spans="1:289" ht="37.5" customHeight="1" thickTop="1">
      <c r="A27" s="1484"/>
      <c r="B27" s="1485"/>
      <c r="C27" s="1485"/>
      <c r="D27" s="1485"/>
      <c r="E27" s="1485"/>
      <c r="F27" s="1485"/>
      <c r="G27" s="1485"/>
      <c r="H27" s="1485"/>
      <c r="I27" s="1485"/>
      <c r="J27" s="1485"/>
      <c r="K27" s="1485"/>
      <c r="L27" s="1485"/>
      <c r="M27" s="1485"/>
      <c r="N27" s="1485"/>
      <c r="O27" s="1485"/>
      <c r="P27" s="1485"/>
      <c r="Q27" s="1485"/>
      <c r="R27" s="1486"/>
      <c r="S27" s="1486"/>
      <c r="T27" s="1486"/>
      <c r="U27" s="1486"/>
      <c r="V27" s="1486"/>
      <c r="W27" s="1487"/>
      <c r="X27" s="1487"/>
      <c r="Y27" s="1487"/>
      <c r="Z27" s="1487"/>
      <c r="AA27" s="1487"/>
      <c r="AB27" s="1487"/>
      <c r="AC27" s="1487"/>
      <c r="AD27" s="1487"/>
      <c r="AE27" s="1487"/>
      <c r="AF27" s="1487"/>
      <c r="AG27" s="1487"/>
      <c r="AH27" s="1486"/>
      <c r="AI27" s="1486"/>
      <c r="AJ27" s="1486"/>
      <c r="AK27" s="1486"/>
      <c r="AL27" s="1486"/>
      <c r="AM27" s="1486"/>
      <c r="AN27" s="1486"/>
      <c r="AO27" s="1486"/>
      <c r="AP27" s="1486"/>
      <c r="AQ27" s="1486"/>
      <c r="AR27" s="1486"/>
      <c r="AS27" s="1486"/>
      <c r="AT27" s="1486"/>
      <c r="AU27" s="1486"/>
      <c r="AV27" s="1486"/>
      <c r="AW27" s="1486"/>
      <c r="CJ27" s="937"/>
      <c r="CK27" s="937"/>
      <c r="CL27" s="937"/>
      <c r="CM27" s="937"/>
      <c r="CN27" s="937"/>
      <c r="CO27" s="937"/>
      <c r="CP27" s="937"/>
      <c r="CQ27" s="937"/>
      <c r="CR27" s="937"/>
      <c r="CS27" s="937"/>
      <c r="CT27" s="937"/>
      <c r="CU27" s="937"/>
      <c r="CV27" s="937"/>
      <c r="CW27" s="937"/>
      <c r="CX27" s="1488"/>
      <c r="CY27" s="1488"/>
      <c r="CZ27" s="1488"/>
      <c r="DA27" s="1488"/>
      <c r="DB27" s="1488"/>
      <c r="DC27" s="1488"/>
      <c r="DD27" s="1488"/>
      <c r="DE27" s="1488"/>
      <c r="DF27" s="1488"/>
      <c r="DG27" s="1488"/>
      <c r="DH27" s="1488"/>
      <c r="DI27" s="1488"/>
      <c r="DJ27" s="1488"/>
      <c r="DK27" s="1488"/>
      <c r="DL27" s="1488"/>
      <c r="DM27" s="1488"/>
      <c r="DN27" s="1488"/>
      <c r="DO27" s="1488"/>
      <c r="DP27" s="1488"/>
      <c r="DQ27" s="1488"/>
      <c r="DR27" s="1488"/>
      <c r="DS27" s="1488"/>
      <c r="DT27" s="1488"/>
      <c r="DU27" s="1488"/>
      <c r="DV27" s="1488"/>
      <c r="DW27" s="1488"/>
      <c r="DX27" s="1488"/>
      <c r="DY27" s="1488"/>
      <c r="DZ27" s="1488"/>
      <c r="EA27" s="1488"/>
      <c r="EB27" s="1488"/>
      <c r="EC27" s="1488"/>
      <c r="ED27" s="1488"/>
      <c r="EE27" s="1488"/>
      <c r="EF27" s="1488"/>
      <c r="EG27" s="1488"/>
      <c r="EH27" s="1488"/>
      <c r="EI27" s="1488"/>
      <c r="EJ27" s="1488"/>
      <c r="EK27" s="1488"/>
      <c r="EL27" s="1488"/>
      <c r="EM27" s="1488"/>
      <c r="EN27" s="1488"/>
      <c r="EO27" s="1488"/>
      <c r="EP27" s="1488"/>
      <c r="EQ27" s="1488"/>
      <c r="ER27" s="1488"/>
      <c r="ES27" s="1488"/>
      <c r="ET27" s="1488"/>
      <c r="EU27" s="1488"/>
      <c r="EV27" s="1488"/>
      <c r="EW27" s="1488"/>
      <c r="EX27" s="1488"/>
      <c r="EY27" s="1488"/>
      <c r="EZ27" s="1488"/>
      <c r="FA27" s="1488"/>
      <c r="FB27" s="1488"/>
      <c r="FC27" s="1488"/>
      <c r="FD27" s="1488"/>
      <c r="FE27" s="1488"/>
      <c r="FF27" s="1488"/>
      <c r="FG27" s="1488"/>
      <c r="FH27" s="1488"/>
      <c r="FI27" s="1488"/>
      <c r="FJ27" s="1488"/>
      <c r="FK27" s="1488"/>
      <c r="FL27" s="1488"/>
      <c r="FM27" s="1055"/>
      <c r="FN27" s="1055"/>
      <c r="FO27" s="1055"/>
      <c r="JP27" s="1522"/>
      <c r="JQ27" s="1522"/>
      <c r="JR27" s="1522"/>
      <c r="JS27" s="1522"/>
      <c r="JT27" s="1522"/>
      <c r="JU27" s="1522"/>
      <c r="JV27" s="1522"/>
      <c r="JW27" s="1522"/>
      <c r="JX27" s="1522"/>
      <c r="JY27" s="1522"/>
      <c r="JZ27" s="1522"/>
      <c r="KA27" s="1522"/>
      <c r="KB27" s="1522"/>
      <c r="KC27" s="1522"/>
    </row>
    <row r="28" spans="1:289"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885"/>
      <c r="ES28" s="885"/>
      <c r="ET28" s="885"/>
      <c r="EU28" s="885"/>
      <c r="EV28" s="885"/>
      <c r="EW28" s="885"/>
      <c r="EX28" s="885"/>
      <c r="EY28" s="885"/>
      <c r="EZ28" s="885"/>
      <c r="FA28" s="885"/>
      <c r="FB28" s="885"/>
      <c r="FC28" s="885"/>
      <c r="FD28" s="885"/>
      <c r="FE28" s="885"/>
      <c r="FF28" s="885"/>
      <c r="FG28" s="885"/>
      <c r="FH28" s="885"/>
      <c r="FI28" s="885"/>
      <c r="FJ28" s="885"/>
      <c r="FK28" s="885"/>
      <c r="FL28" s="885"/>
      <c r="FM28" s="884"/>
      <c r="FN28" s="884"/>
      <c r="FO28" s="884"/>
      <c r="GD28" s="662"/>
      <c r="GE28" s="662"/>
      <c r="GF28" s="662"/>
      <c r="GG28" s="662"/>
      <c r="GH28" s="662"/>
      <c r="GI28" s="662"/>
      <c r="GJ28" s="662"/>
      <c r="GK28" s="662"/>
      <c r="GL28" s="662"/>
      <c r="GM28" s="662"/>
      <c r="GN28" s="662"/>
      <c r="GO28" s="662"/>
      <c r="GP28" s="662"/>
      <c r="GQ28" s="662"/>
      <c r="GR28" s="662"/>
      <c r="GS28" s="662"/>
      <c r="GT28" s="662"/>
      <c r="GU28" s="662"/>
      <c r="GV28" s="662"/>
      <c r="GW28" s="662"/>
      <c r="GX28" s="662"/>
      <c r="GY28" s="662"/>
      <c r="GZ28" s="662"/>
      <c r="HA28" s="662"/>
      <c r="HB28" s="662"/>
      <c r="HC28" s="662"/>
      <c r="HD28" s="662"/>
      <c r="HE28" s="662"/>
      <c r="HF28" s="662"/>
      <c r="HG28" s="662"/>
      <c r="HH28" s="662"/>
      <c r="HI28" s="662"/>
      <c r="HJ28" s="662"/>
      <c r="HK28" s="662"/>
      <c r="HL28" s="662"/>
      <c r="HM28" s="662"/>
      <c r="HN28" s="662"/>
      <c r="HO28" s="662"/>
      <c r="HP28" s="662"/>
      <c r="HQ28" s="662"/>
      <c r="HR28" s="662"/>
      <c r="HS28" s="662"/>
      <c r="HT28" s="662"/>
      <c r="HU28" s="662"/>
      <c r="HV28" s="662"/>
      <c r="HW28" s="662"/>
      <c r="HX28" s="662"/>
      <c r="HY28" s="662"/>
      <c r="HZ28" s="662"/>
      <c r="IA28" s="662"/>
      <c r="IB28" s="662"/>
      <c r="IC28" s="662"/>
      <c r="ID28" s="662"/>
      <c r="IE28" s="662"/>
      <c r="IF28" s="662"/>
      <c r="IG28" s="662"/>
      <c r="IH28" s="662"/>
      <c r="II28" s="662"/>
      <c r="IJ28" s="662"/>
      <c r="IK28" s="662"/>
      <c r="IL28" s="662"/>
      <c r="IM28" s="662"/>
      <c r="IN28" s="662"/>
      <c r="IO28" s="662"/>
      <c r="IP28" s="662"/>
      <c r="IQ28" s="662"/>
      <c r="IR28" s="662"/>
      <c r="IS28" s="662"/>
      <c r="IT28" s="662"/>
      <c r="IU28" s="662"/>
      <c r="IV28" s="662"/>
      <c r="IW28" s="662"/>
      <c r="IX28" s="662"/>
      <c r="IY28" s="662"/>
      <c r="IZ28" s="662"/>
      <c r="JA28" s="662"/>
      <c r="JB28" s="662"/>
      <c r="JC28" s="662"/>
      <c r="JD28" s="662"/>
      <c r="JE28" s="662"/>
      <c r="JF28" s="662"/>
      <c r="JG28" s="662"/>
      <c r="JH28" s="662"/>
      <c r="JI28" s="662"/>
      <c r="JJ28" s="662"/>
      <c r="JK28" s="662"/>
      <c r="JL28" s="662"/>
      <c r="JM28" s="662"/>
      <c r="JN28" s="662"/>
      <c r="JP28" s="1542"/>
      <c r="JQ28" s="1542"/>
      <c r="JR28" s="1542"/>
      <c r="JS28" s="1542"/>
      <c r="JT28" s="1542"/>
      <c r="JU28" s="1542"/>
      <c r="JV28" s="1542"/>
      <c r="JW28" s="1542"/>
      <c r="JX28" s="1542"/>
      <c r="JY28" s="1542"/>
      <c r="JZ28" s="1542"/>
      <c r="KA28" s="1542"/>
      <c r="KB28" s="1542"/>
      <c r="KC28" s="1542"/>
    </row>
    <row r="29" spans="1:289">
      <c r="N29" s="1489"/>
      <c r="O29" s="1489"/>
      <c r="P29" s="1489"/>
      <c r="Q29" s="1489"/>
      <c r="R29" s="1490"/>
      <c r="S29" s="1490"/>
      <c r="CT29" s="885"/>
      <c r="CU29" s="885"/>
      <c r="CV29" s="885"/>
      <c r="CW29" s="885"/>
      <c r="CX29" s="885"/>
      <c r="CY29" s="885"/>
      <c r="CZ29" s="885"/>
      <c r="DA29" s="885"/>
      <c r="DB29" s="885"/>
      <c r="DC29" s="885"/>
      <c r="DD29" s="885"/>
      <c r="DE29" s="885"/>
      <c r="DF29" s="885"/>
      <c r="DG29" s="885"/>
      <c r="DH29" s="885"/>
      <c r="DI29" s="885"/>
      <c r="DJ29" s="885"/>
      <c r="DK29" s="885"/>
      <c r="DL29" s="885"/>
      <c r="DM29" s="885"/>
      <c r="DN29" s="885"/>
      <c r="DO29" s="885"/>
      <c r="DP29" s="885"/>
      <c r="DQ29" s="885"/>
      <c r="DR29" s="885"/>
      <c r="DS29" s="885"/>
      <c r="DT29" s="885"/>
      <c r="DU29" s="885"/>
      <c r="DV29" s="885"/>
      <c r="DW29" s="885"/>
      <c r="DX29" s="885"/>
      <c r="DY29" s="885"/>
      <c r="DZ29" s="885"/>
      <c r="EA29" s="885"/>
      <c r="EB29" s="885"/>
      <c r="EC29" s="885"/>
      <c r="ED29" s="885"/>
      <c r="EE29" s="885"/>
      <c r="EF29" s="885"/>
      <c r="EG29" s="885"/>
      <c r="EH29" s="885"/>
      <c r="EI29" s="885"/>
      <c r="EJ29" s="885"/>
      <c r="EK29" s="885"/>
      <c r="EL29" s="885"/>
      <c r="EM29" s="885"/>
      <c r="EN29" s="885"/>
      <c r="EO29" s="885"/>
      <c r="EP29" s="885"/>
      <c r="EQ29" s="885"/>
      <c r="ER29" s="885"/>
      <c r="ES29" s="885"/>
      <c r="ET29" s="885"/>
      <c r="EU29" s="885"/>
      <c r="EV29" s="885"/>
      <c r="EW29" s="885"/>
      <c r="EX29" s="885"/>
      <c r="EY29" s="885"/>
      <c r="EZ29" s="885"/>
      <c r="FA29" s="885"/>
      <c r="FB29" s="885"/>
      <c r="FC29" s="885"/>
      <c r="FD29" s="885"/>
      <c r="FE29" s="885"/>
      <c r="FF29" s="885"/>
      <c r="FG29" s="885"/>
      <c r="FH29" s="885"/>
      <c r="FI29" s="885"/>
      <c r="FJ29" s="885"/>
      <c r="FK29" s="885"/>
      <c r="FL29" s="885"/>
      <c r="FM29" s="884"/>
      <c r="FN29" s="884"/>
      <c r="FO29" s="884"/>
      <c r="GR29" s="930"/>
      <c r="JP29" s="1542"/>
      <c r="JQ29" s="1542"/>
      <c r="JR29" s="1542"/>
      <c r="JS29" s="1542"/>
      <c r="JT29" s="1542"/>
      <c r="JU29" s="1542"/>
      <c r="JV29" s="1542"/>
      <c r="JW29" s="1542"/>
      <c r="JX29" s="1542"/>
      <c r="JY29" s="1542"/>
      <c r="JZ29" s="1542"/>
      <c r="KA29" s="1542"/>
      <c r="KB29" s="1542"/>
      <c r="KC29" s="1542"/>
    </row>
    <row r="30" spans="1:289">
      <c r="CT30" s="885"/>
      <c r="CU30" s="885"/>
      <c r="CV30" s="885"/>
      <c r="CW30" s="885"/>
      <c r="CX30" s="885"/>
      <c r="CY30" s="885"/>
      <c r="CZ30" s="885"/>
      <c r="DA30" s="885"/>
      <c r="DB30" s="885"/>
      <c r="DC30" s="885"/>
      <c r="DD30" s="885"/>
      <c r="DE30" s="885"/>
      <c r="DF30" s="885"/>
      <c r="DG30" s="885"/>
      <c r="DH30" s="885"/>
      <c r="DI30" s="885"/>
      <c r="DJ30" s="885"/>
      <c r="DK30" s="885"/>
      <c r="DL30" s="885"/>
      <c r="DM30" s="885"/>
      <c r="DN30" s="885"/>
      <c r="DO30" s="885"/>
      <c r="DP30" s="885"/>
      <c r="DQ30" s="885"/>
      <c r="DR30" s="885"/>
      <c r="DS30" s="885"/>
      <c r="DT30" s="885"/>
      <c r="DU30" s="885"/>
      <c r="DV30" s="885"/>
      <c r="DW30" s="885"/>
      <c r="DX30" s="885"/>
      <c r="DY30" s="885"/>
      <c r="DZ30" s="885"/>
      <c r="EA30" s="885"/>
      <c r="EB30" s="885"/>
      <c r="EC30" s="885"/>
      <c r="ED30" s="885"/>
      <c r="EE30" s="885"/>
      <c r="EF30" s="885"/>
      <c r="EG30" s="885"/>
      <c r="EH30" s="885"/>
      <c r="EI30" s="885"/>
      <c r="EJ30" s="885"/>
      <c r="EK30" s="885"/>
      <c r="EL30" s="885"/>
      <c r="EM30" s="885"/>
      <c r="EN30" s="885"/>
      <c r="EO30" s="885"/>
      <c r="EP30" s="885"/>
      <c r="EQ30" s="885"/>
      <c r="ER30" s="885"/>
      <c r="ES30" s="885"/>
      <c r="ET30" s="885"/>
      <c r="EU30" s="885"/>
      <c r="EV30" s="885"/>
      <c r="EW30" s="885"/>
      <c r="EX30" s="885"/>
      <c r="EY30" s="885"/>
      <c r="EZ30" s="885"/>
      <c r="FA30" s="885"/>
      <c r="FB30" s="885"/>
      <c r="FC30" s="885"/>
      <c r="FD30" s="885"/>
      <c r="FE30" s="885"/>
      <c r="FF30" s="885"/>
      <c r="FG30" s="885"/>
      <c r="FH30" s="885"/>
      <c r="FI30" s="885"/>
      <c r="FJ30" s="885"/>
      <c r="FK30" s="885"/>
      <c r="FL30" s="885"/>
      <c r="FM30" s="884"/>
      <c r="FN30" s="884"/>
      <c r="FO30" s="884"/>
      <c r="FR30" s="1491"/>
      <c r="FS30" s="1491"/>
      <c r="GD30" s="1087"/>
      <c r="GE30" s="1087"/>
      <c r="GF30" s="1087"/>
      <c r="GG30" s="1087"/>
      <c r="GH30" s="1087"/>
      <c r="GI30" s="1087"/>
      <c r="GJ30" s="1087"/>
      <c r="GK30" s="1087"/>
      <c r="GL30" s="1087"/>
      <c r="GM30" s="1087"/>
      <c r="GN30" s="1087"/>
      <c r="GO30" s="1087"/>
      <c r="GP30" s="1087"/>
      <c r="GQ30" s="1087"/>
      <c r="GR30" s="1087"/>
      <c r="GS30" s="1087"/>
      <c r="GT30" s="1087"/>
      <c r="GU30" s="1087"/>
      <c r="GV30" s="1087"/>
      <c r="GW30" s="1087"/>
      <c r="GX30" s="1087"/>
      <c r="GY30" s="1087"/>
      <c r="GZ30" s="1087"/>
      <c r="HA30" s="1087"/>
      <c r="HB30" s="1087"/>
      <c r="HC30" s="1087"/>
      <c r="HD30" s="1087"/>
      <c r="HE30" s="1087"/>
      <c r="HF30" s="1087"/>
      <c r="HG30" s="1087"/>
      <c r="HH30" s="1087"/>
      <c r="HI30" s="1087"/>
      <c r="HJ30" s="1087"/>
      <c r="HK30" s="1087"/>
      <c r="HL30" s="1087"/>
      <c r="HM30" s="1087"/>
      <c r="HN30" s="1087"/>
      <c r="HO30" s="1087"/>
      <c r="HP30" s="1087"/>
      <c r="HQ30" s="1087"/>
      <c r="HR30" s="1087"/>
      <c r="HS30" s="1087"/>
      <c r="HT30" s="1087"/>
      <c r="HU30" s="1087"/>
      <c r="HV30" s="1087"/>
      <c r="HW30" s="1087"/>
      <c r="HX30" s="1087"/>
      <c r="HY30" s="1087"/>
      <c r="HZ30" s="1087"/>
      <c r="IA30" s="1087"/>
      <c r="IB30" s="1087"/>
      <c r="IC30" s="1087"/>
      <c r="ID30" s="1087"/>
      <c r="IE30" s="1087"/>
      <c r="IF30" s="1087"/>
      <c r="IG30" s="1087"/>
      <c r="IH30" s="1087"/>
      <c r="II30" s="1087"/>
      <c r="IJ30" s="1087"/>
      <c r="IK30" s="1087"/>
      <c r="IL30" s="1087"/>
      <c r="IM30" s="1087"/>
      <c r="IN30" s="1087"/>
      <c r="IO30" s="1087"/>
      <c r="IP30" s="1087"/>
      <c r="IQ30" s="1087"/>
      <c r="IR30" s="1087"/>
      <c r="IS30" s="1087"/>
      <c r="IT30" s="1087"/>
      <c r="IU30" s="1087"/>
      <c r="IV30" s="1087"/>
      <c r="IW30" s="1087"/>
      <c r="IX30" s="1087"/>
      <c r="IY30" s="1087"/>
      <c r="IZ30" s="1087"/>
      <c r="JA30" s="1087"/>
      <c r="JB30" s="1087"/>
      <c r="JC30" s="1087"/>
      <c r="JD30" s="1087"/>
      <c r="JE30" s="1087"/>
      <c r="JF30" s="1087"/>
      <c r="JG30" s="1087"/>
      <c r="JH30" s="1087"/>
      <c r="JI30" s="1087"/>
      <c r="JJ30" s="1087"/>
      <c r="JK30" s="1087"/>
      <c r="JL30" s="1087"/>
      <c r="JM30" s="1087"/>
      <c r="JN30" s="1087"/>
      <c r="JP30" s="1522"/>
      <c r="JQ30" s="1522"/>
      <c r="JR30" s="1522"/>
      <c r="JS30" s="1522"/>
      <c r="JT30" s="1522"/>
      <c r="JU30" s="1522"/>
      <c r="JV30" s="1522"/>
      <c r="JW30" s="1522"/>
      <c r="JX30" s="1522"/>
      <c r="JY30" s="1522"/>
      <c r="JZ30" s="1522"/>
      <c r="KA30" s="1522"/>
      <c r="KB30" s="1522"/>
      <c r="KC30" s="1522"/>
    </row>
    <row r="31" spans="1:289" ht="31.5" thickBot="1">
      <c r="CT31" s="885"/>
      <c r="CU31" s="885"/>
      <c r="CV31" s="885"/>
      <c r="CW31" s="885"/>
      <c r="CX31" s="885"/>
      <c r="CY31" s="885"/>
      <c r="CZ31" s="885"/>
      <c r="DA31" s="885"/>
      <c r="DB31" s="885"/>
      <c r="DC31" s="885"/>
      <c r="DD31" s="885"/>
      <c r="DE31" s="885"/>
      <c r="DF31" s="885"/>
      <c r="DG31" s="885"/>
      <c r="DH31" s="885"/>
      <c r="DI31" s="885"/>
      <c r="DJ31" s="885"/>
      <c r="DK31" s="885"/>
      <c r="DL31" s="885"/>
      <c r="DM31" s="885"/>
      <c r="DN31" s="885"/>
      <c r="DO31" s="885"/>
      <c r="DP31" s="885"/>
      <c r="DQ31" s="885"/>
      <c r="DR31" s="885"/>
      <c r="DS31" s="885"/>
      <c r="DT31" s="885"/>
      <c r="DU31" s="885"/>
      <c r="DV31" s="885"/>
      <c r="DW31" s="885"/>
      <c r="DX31" s="885"/>
      <c r="DY31" s="885"/>
      <c r="DZ31" s="885"/>
      <c r="EA31" s="885"/>
      <c r="EB31" s="885"/>
      <c r="EC31" s="885"/>
      <c r="ED31" s="885"/>
      <c r="EE31" s="885"/>
      <c r="EF31" s="885"/>
      <c r="EG31" s="885"/>
      <c r="EH31" s="885"/>
      <c r="EI31" s="885"/>
      <c r="EJ31" s="885"/>
      <c r="EK31" s="885"/>
      <c r="EL31" s="885"/>
      <c r="EM31" s="885"/>
      <c r="EN31" s="885"/>
      <c r="EO31" s="885"/>
      <c r="EP31" s="885"/>
      <c r="EQ31" s="885"/>
      <c r="ER31" s="885"/>
      <c r="ES31" s="885"/>
      <c r="ET31" s="885"/>
      <c r="EU31" s="885"/>
      <c r="EV31" s="885"/>
      <c r="EW31" s="885"/>
      <c r="EX31" s="885"/>
      <c r="EY31" s="885"/>
      <c r="EZ31" s="885"/>
      <c r="FA31" s="885"/>
      <c r="FB31" s="885"/>
      <c r="FC31" s="885"/>
      <c r="FD31" s="885"/>
      <c r="FE31" s="885"/>
      <c r="FF31" s="885"/>
      <c r="FG31" s="885"/>
      <c r="FH31" s="885"/>
      <c r="FI31" s="885"/>
      <c r="FJ31" s="885"/>
      <c r="FK31" s="885"/>
      <c r="FL31" s="885"/>
      <c r="FM31" s="884"/>
      <c r="FN31" s="884"/>
      <c r="FO31" s="884"/>
      <c r="FR31" s="1491"/>
      <c r="FS31" s="1491"/>
      <c r="JP31" s="1542"/>
      <c r="JQ31" s="1542"/>
      <c r="JR31" s="1542"/>
      <c r="JS31" s="1542"/>
      <c r="JT31" s="1542"/>
      <c r="JU31" s="1542"/>
      <c r="JV31" s="1542"/>
      <c r="JW31" s="1542"/>
      <c r="JX31" s="1542"/>
      <c r="JY31" s="1542"/>
      <c r="JZ31" s="1542"/>
      <c r="KA31" s="1542"/>
      <c r="KB31" s="1542"/>
      <c r="KC31" s="1542"/>
    </row>
    <row r="32" spans="1:289" s="884" customFormat="1" ht="31.5" thickTop="1">
      <c r="A32" s="885"/>
      <c r="B32" s="885"/>
      <c r="C32" s="885"/>
      <c r="D32" s="885"/>
      <c r="E32" s="885"/>
      <c r="F32" s="885"/>
      <c r="G32" s="885"/>
      <c r="H32" s="885"/>
      <c r="I32" s="885"/>
      <c r="J32" s="885"/>
      <c r="K32" s="885"/>
      <c r="L32" s="885"/>
      <c r="M32" s="885"/>
      <c r="N32" s="885"/>
      <c r="O32" s="885"/>
      <c r="P32" s="885"/>
      <c r="Q32" s="885"/>
      <c r="R32" s="885"/>
      <c r="S32" s="885"/>
      <c r="T32" s="885"/>
      <c r="U32" s="885"/>
      <c r="V32" s="885"/>
      <c r="W32" s="885"/>
      <c r="X32" s="885"/>
      <c r="Y32" s="885"/>
      <c r="Z32" s="885"/>
      <c r="AA32" s="885"/>
      <c r="AB32" s="885"/>
      <c r="AC32" s="885"/>
      <c r="AD32" s="885"/>
      <c r="AE32" s="885"/>
      <c r="AF32" s="885"/>
      <c r="AG32" s="885"/>
      <c r="AH32" s="885"/>
      <c r="AI32" s="885"/>
      <c r="AJ32" s="885"/>
      <c r="AK32" s="885"/>
      <c r="AL32" s="885"/>
      <c r="AM32" s="885"/>
      <c r="AN32" s="885"/>
      <c r="AO32" s="885"/>
      <c r="AP32" s="885"/>
      <c r="AQ32" s="885"/>
      <c r="AR32" s="885"/>
      <c r="AS32" s="885"/>
      <c r="AT32" s="885"/>
      <c r="AU32" s="885"/>
      <c r="AV32" s="885"/>
      <c r="AW32" s="885"/>
      <c r="AX32" s="885"/>
      <c r="AY32" s="885"/>
      <c r="AZ32" s="885"/>
      <c r="BA32" s="885"/>
      <c r="BB32" s="885"/>
      <c r="BC32" s="885"/>
      <c r="BD32" s="885"/>
      <c r="BE32" s="885"/>
      <c r="BF32" s="885"/>
      <c r="BG32" s="885"/>
      <c r="BH32" s="885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1492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885"/>
      <c r="ES32" s="885"/>
      <c r="ET32" s="885"/>
      <c r="EU32" s="885"/>
      <c r="EV32" s="885"/>
      <c r="EW32" s="885"/>
      <c r="EX32" s="885"/>
      <c r="EY32" s="885"/>
      <c r="EZ32" s="885"/>
      <c r="FA32" s="885"/>
      <c r="FB32" s="885"/>
      <c r="FC32" s="885"/>
      <c r="FD32" s="885"/>
      <c r="FE32" s="885"/>
      <c r="FF32" s="885"/>
      <c r="FG32" s="885"/>
      <c r="FH32" s="885"/>
      <c r="FI32" s="885"/>
      <c r="FJ32" s="885"/>
      <c r="FK32" s="885"/>
      <c r="FL32" s="885"/>
      <c r="FR32" s="1491"/>
      <c r="FS32" s="1491"/>
      <c r="JO32" s="885"/>
      <c r="JP32" s="1542"/>
      <c r="JQ32" s="1542"/>
      <c r="JR32" s="1542"/>
      <c r="JS32" s="1542"/>
      <c r="JT32" s="1542"/>
      <c r="JU32" s="1542"/>
      <c r="JV32" s="1542"/>
      <c r="JW32" s="1542"/>
      <c r="JX32" s="1542"/>
      <c r="JY32" s="1542"/>
      <c r="JZ32" s="1542"/>
      <c r="KA32" s="1542"/>
      <c r="KB32" s="1542"/>
      <c r="KC32" s="1542"/>
    </row>
    <row r="33" spans="1:289" s="884" customFormat="1">
      <c r="A33" s="885"/>
      <c r="B33" s="885"/>
      <c r="C33" s="885"/>
      <c r="D33" s="885"/>
      <c r="E33" s="885"/>
      <c r="F33" s="885"/>
      <c r="G33" s="885"/>
      <c r="H33" s="885"/>
      <c r="I33" s="885"/>
      <c r="J33" s="885"/>
      <c r="K33" s="885"/>
      <c r="L33" s="885"/>
      <c r="M33" s="885"/>
      <c r="N33" s="885"/>
      <c r="O33" s="885"/>
      <c r="P33" s="885"/>
      <c r="Q33" s="885"/>
      <c r="R33" s="885"/>
      <c r="S33" s="885"/>
      <c r="T33" s="885"/>
      <c r="U33" s="885"/>
      <c r="V33" s="885"/>
      <c r="W33" s="885"/>
      <c r="X33" s="885"/>
      <c r="Y33" s="885"/>
      <c r="Z33" s="885"/>
      <c r="AA33" s="885"/>
      <c r="AB33" s="885"/>
      <c r="AC33" s="885"/>
      <c r="AD33" s="885"/>
      <c r="AE33" s="885"/>
      <c r="AF33" s="885"/>
      <c r="AG33" s="885"/>
      <c r="AH33" s="885"/>
      <c r="AI33" s="885"/>
      <c r="AJ33" s="885"/>
      <c r="AK33" s="885"/>
      <c r="AL33" s="885"/>
      <c r="AM33" s="885"/>
      <c r="AN33" s="885"/>
      <c r="AO33" s="885"/>
      <c r="AP33" s="885"/>
      <c r="AQ33" s="885"/>
      <c r="AR33" s="885"/>
      <c r="AS33" s="885"/>
      <c r="AT33" s="885"/>
      <c r="AU33" s="885"/>
      <c r="AV33" s="885"/>
      <c r="AW33" s="885"/>
      <c r="AX33" s="885"/>
      <c r="AY33" s="885"/>
      <c r="AZ33" s="885"/>
      <c r="BA33" s="885"/>
      <c r="BB33" s="885"/>
      <c r="BC33" s="885"/>
      <c r="BD33" s="885"/>
      <c r="BE33" s="885"/>
      <c r="BF33" s="885"/>
      <c r="BG33" s="885"/>
      <c r="BH33" s="885"/>
      <c r="BI33" s="885"/>
      <c r="BJ33" s="885"/>
      <c r="BK33" s="885"/>
      <c r="BL33" s="885"/>
      <c r="BM33" s="885"/>
      <c r="BN33" s="885"/>
      <c r="BO33" s="885"/>
      <c r="BP33" s="885"/>
      <c r="BQ33" s="885"/>
      <c r="BR33" s="885"/>
      <c r="BS33" s="885"/>
      <c r="BT33" s="885"/>
      <c r="BU33" s="885"/>
      <c r="BV33" s="885"/>
      <c r="BW33" s="885"/>
      <c r="BX33" s="885"/>
      <c r="BY33" s="885"/>
      <c r="BZ33" s="885"/>
      <c r="CA33" s="885"/>
      <c r="CB33" s="885"/>
      <c r="CC33" s="885"/>
      <c r="CD33" s="885"/>
      <c r="CE33" s="885"/>
      <c r="CF33" s="885"/>
      <c r="CG33" s="885"/>
      <c r="CH33" s="885"/>
      <c r="CI33" s="885"/>
      <c r="CJ33" s="885"/>
      <c r="CK33" s="885"/>
      <c r="CL33" s="885"/>
      <c r="CM33" s="885"/>
      <c r="CN33" s="885"/>
      <c r="CO33" s="885"/>
      <c r="CP33" s="885"/>
      <c r="CQ33" s="885"/>
      <c r="CR33" s="885"/>
      <c r="CS33" s="885"/>
      <c r="CT33" s="885"/>
      <c r="CU33" s="885"/>
      <c r="CV33" s="885"/>
      <c r="CW33" s="885"/>
      <c r="CX33" s="885"/>
      <c r="CY33" s="885"/>
      <c r="CZ33" s="885"/>
      <c r="DA33" s="885"/>
      <c r="DB33" s="885"/>
      <c r="DC33" s="885"/>
      <c r="DD33" s="885"/>
      <c r="DE33" s="885"/>
      <c r="DF33" s="885"/>
      <c r="DG33" s="885"/>
      <c r="DH33" s="885"/>
      <c r="DI33" s="885"/>
      <c r="DJ33" s="885"/>
      <c r="DK33" s="885"/>
      <c r="DL33" s="885"/>
      <c r="DM33" s="885"/>
      <c r="DN33" s="885"/>
      <c r="DO33" s="885"/>
      <c r="DP33" s="885"/>
      <c r="DQ33" s="885"/>
      <c r="DR33" s="885"/>
      <c r="DS33" s="885"/>
      <c r="DT33" s="885"/>
      <c r="DU33" s="885"/>
      <c r="DV33" s="885"/>
      <c r="DW33" s="885"/>
      <c r="DX33" s="885"/>
      <c r="DY33" s="885"/>
      <c r="DZ33" s="885"/>
      <c r="EA33" s="885"/>
      <c r="EB33" s="885"/>
      <c r="EC33" s="885"/>
      <c r="ED33" s="885"/>
      <c r="EE33" s="885"/>
      <c r="EF33" s="885"/>
      <c r="EG33" s="885"/>
      <c r="EH33" s="885"/>
      <c r="EI33" s="885"/>
      <c r="EJ33" s="885"/>
      <c r="EK33" s="885"/>
      <c r="EL33" s="885"/>
      <c r="EM33" s="885"/>
      <c r="EN33" s="885"/>
      <c r="EO33" s="885"/>
      <c r="EP33" s="885"/>
      <c r="EQ33" s="885"/>
      <c r="ER33" s="885"/>
      <c r="ES33" s="885"/>
      <c r="ET33" s="885"/>
      <c r="EU33" s="885"/>
      <c r="EV33" s="885"/>
      <c r="EW33" s="885"/>
      <c r="EX33" s="885"/>
      <c r="EY33" s="885"/>
      <c r="EZ33" s="885"/>
      <c r="FA33" s="885"/>
      <c r="FB33" s="885"/>
      <c r="FC33" s="885"/>
      <c r="FD33" s="885"/>
      <c r="FE33" s="885"/>
      <c r="FF33" s="885"/>
      <c r="FG33" s="885"/>
      <c r="FH33" s="885"/>
      <c r="FI33" s="885"/>
      <c r="FJ33" s="885"/>
      <c r="FK33" s="885"/>
      <c r="FL33" s="885"/>
      <c r="FR33" s="1491"/>
      <c r="FS33" s="1491"/>
      <c r="JO33" s="885"/>
      <c r="JP33" s="1522"/>
      <c r="JQ33" s="1522"/>
      <c r="JR33" s="1522"/>
      <c r="JS33" s="1522"/>
      <c r="JT33" s="1522"/>
      <c r="JU33" s="1522"/>
      <c r="JV33" s="1522"/>
      <c r="JW33" s="1522"/>
      <c r="JX33" s="1522"/>
      <c r="JY33" s="1522"/>
      <c r="JZ33" s="1522"/>
      <c r="KA33" s="1522"/>
      <c r="KB33" s="1522"/>
      <c r="KC33" s="1522"/>
    </row>
    <row r="34" spans="1:289" s="884" customFormat="1">
      <c r="A34" s="885"/>
      <c r="B34" s="885"/>
      <c r="C34" s="885"/>
      <c r="D34" s="885"/>
      <c r="E34" s="885"/>
      <c r="F34" s="885"/>
      <c r="G34" s="885"/>
      <c r="H34" s="885"/>
      <c r="I34" s="885"/>
      <c r="J34" s="885"/>
      <c r="K34" s="885"/>
      <c r="L34" s="885"/>
      <c r="M34" s="885"/>
      <c r="N34" s="885"/>
      <c r="O34" s="885"/>
      <c r="P34" s="885"/>
      <c r="Q34" s="885"/>
      <c r="R34" s="885"/>
      <c r="S34" s="885"/>
      <c r="T34" s="885"/>
      <c r="U34" s="885"/>
      <c r="V34" s="885"/>
      <c r="W34" s="885"/>
      <c r="X34" s="885"/>
      <c r="Y34" s="885"/>
      <c r="Z34" s="885"/>
      <c r="AA34" s="885"/>
      <c r="AB34" s="885"/>
      <c r="AC34" s="885"/>
      <c r="AD34" s="885"/>
      <c r="AE34" s="885"/>
      <c r="AF34" s="885"/>
      <c r="AG34" s="885"/>
      <c r="AH34" s="885"/>
      <c r="AI34" s="885"/>
      <c r="AJ34" s="885"/>
      <c r="AK34" s="885"/>
      <c r="AL34" s="885"/>
      <c r="AM34" s="885"/>
      <c r="AN34" s="885"/>
      <c r="AO34" s="885"/>
      <c r="AP34" s="885"/>
      <c r="AQ34" s="885"/>
      <c r="AR34" s="885"/>
      <c r="AS34" s="885"/>
      <c r="AT34" s="885"/>
      <c r="AU34" s="885"/>
      <c r="AV34" s="885"/>
      <c r="AW34" s="885"/>
      <c r="AX34" s="885"/>
      <c r="AY34" s="885"/>
      <c r="AZ34" s="885"/>
      <c r="BA34" s="885"/>
      <c r="BB34" s="885"/>
      <c r="BC34" s="885"/>
      <c r="BD34" s="885"/>
      <c r="BE34" s="885"/>
      <c r="BF34" s="885"/>
      <c r="BG34" s="885"/>
      <c r="BH34" s="885"/>
      <c r="BI34" s="885"/>
      <c r="BJ34" s="885"/>
      <c r="BK34" s="885"/>
      <c r="BL34" s="885"/>
      <c r="BM34" s="885"/>
      <c r="BN34" s="885"/>
      <c r="BO34" s="885"/>
      <c r="BP34" s="885"/>
      <c r="BQ34" s="885"/>
      <c r="BR34" s="885"/>
      <c r="BS34" s="885"/>
      <c r="BT34" s="885"/>
      <c r="BU34" s="885"/>
      <c r="BV34" s="885"/>
      <c r="BW34" s="885"/>
      <c r="BX34" s="885"/>
      <c r="BY34" s="885"/>
      <c r="BZ34" s="885"/>
      <c r="CA34" s="885"/>
      <c r="CB34" s="885"/>
      <c r="CC34" s="885"/>
      <c r="CD34" s="885"/>
      <c r="CE34" s="885"/>
      <c r="CF34" s="885"/>
      <c r="CG34" s="885"/>
      <c r="CH34" s="885"/>
      <c r="CI34" s="885"/>
      <c r="CJ34" s="885"/>
      <c r="CK34" s="885"/>
      <c r="CL34" s="885"/>
      <c r="CM34" s="885"/>
      <c r="CN34" s="885"/>
      <c r="CO34" s="885"/>
      <c r="CP34" s="885"/>
      <c r="CQ34" s="885"/>
      <c r="CR34" s="885"/>
      <c r="CS34" s="885"/>
      <c r="CT34" s="885"/>
      <c r="CU34" s="885"/>
      <c r="CV34" s="885"/>
      <c r="CW34" s="885"/>
      <c r="CX34" s="885"/>
      <c r="CY34" s="885"/>
      <c r="CZ34" s="885"/>
      <c r="DA34" s="885"/>
      <c r="DB34" s="885"/>
      <c r="DC34" s="885"/>
      <c r="DD34" s="885"/>
      <c r="DE34" s="885"/>
      <c r="DF34" s="885"/>
      <c r="DG34" s="885"/>
      <c r="DH34" s="885"/>
      <c r="DI34" s="885"/>
      <c r="DJ34" s="885"/>
      <c r="DK34" s="885"/>
      <c r="DL34" s="885"/>
      <c r="DM34" s="885"/>
      <c r="DN34" s="885"/>
      <c r="DO34" s="885"/>
      <c r="DP34" s="885"/>
      <c r="DQ34" s="885"/>
      <c r="DR34" s="885"/>
      <c r="DS34" s="885"/>
      <c r="DT34" s="885"/>
      <c r="DU34" s="885"/>
      <c r="DV34" s="885"/>
      <c r="DW34" s="885"/>
      <c r="DX34" s="885"/>
      <c r="DY34" s="885"/>
      <c r="DZ34" s="885"/>
      <c r="EA34" s="885"/>
      <c r="EB34" s="885"/>
      <c r="EC34" s="885"/>
      <c r="ED34" s="885"/>
      <c r="EE34" s="885"/>
      <c r="EF34" s="885"/>
      <c r="EG34" s="885"/>
      <c r="EH34" s="885"/>
      <c r="EI34" s="885"/>
      <c r="EJ34" s="885"/>
      <c r="EK34" s="885"/>
      <c r="EL34" s="885"/>
      <c r="EM34" s="885"/>
      <c r="EN34" s="885"/>
      <c r="EO34" s="885"/>
      <c r="EP34" s="885"/>
      <c r="EQ34" s="885"/>
      <c r="ER34" s="885"/>
      <c r="ES34" s="885"/>
      <c r="ET34" s="885"/>
      <c r="EU34" s="885"/>
      <c r="EV34" s="885"/>
      <c r="EW34" s="885"/>
      <c r="EX34" s="885"/>
      <c r="EY34" s="885"/>
      <c r="EZ34" s="885"/>
      <c r="FA34" s="885"/>
      <c r="FB34" s="885"/>
      <c r="FC34" s="885"/>
      <c r="FD34" s="885"/>
      <c r="FE34" s="885"/>
      <c r="FF34" s="885"/>
      <c r="FG34" s="885"/>
      <c r="FH34" s="885"/>
      <c r="FI34" s="885"/>
      <c r="FJ34" s="885"/>
      <c r="FK34" s="885"/>
      <c r="FL34" s="885"/>
      <c r="FR34" s="1491"/>
      <c r="FS34" s="1491"/>
      <c r="JO34" s="885"/>
      <c r="JP34" s="1542"/>
      <c r="JQ34" s="1542"/>
      <c r="JR34" s="1542"/>
      <c r="JS34" s="1542"/>
      <c r="JT34" s="1542"/>
      <c r="JU34" s="1542"/>
      <c r="JV34" s="1542"/>
      <c r="JW34" s="1542"/>
      <c r="JX34" s="1542"/>
      <c r="JY34" s="1542"/>
      <c r="JZ34" s="1542"/>
      <c r="KA34" s="1542"/>
      <c r="KB34" s="1542"/>
      <c r="KC34" s="1542"/>
    </row>
    <row r="35" spans="1:289" s="884" customFormat="1">
      <c r="A35" s="885"/>
      <c r="B35" s="885"/>
      <c r="C35" s="885"/>
      <c r="D35" s="885"/>
      <c r="E35" s="885"/>
      <c r="F35" s="885"/>
      <c r="G35" s="885"/>
      <c r="H35" s="885"/>
      <c r="I35" s="885"/>
      <c r="J35" s="885"/>
      <c r="K35" s="885"/>
      <c r="L35" s="885"/>
      <c r="M35" s="885"/>
      <c r="N35" s="885"/>
      <c r="O35" s="885"/>
      <c r="P35" s="885"/>
      <c r="Q35" s="885"/>
      <c r="R35" s="885"/>
      <c r="S35" s="885"/>
      <c r="T35" s="885"/>
      <c r="U35" s="885"/>
      <c r="V35" s="885"/>
      <c r="W35" s="885"/>
      <c r="X35" s="885"/>
      <c r="Y35" s="885"/>
      <c r="Z35" s="885"/>
      <c r="AA35" s="885"/>
      <c r="AB35" s="885"/>
      <c r="AC35" s="885"/>
      <c r="AD35" s="885"/>
      <c r="AE35" s="885"/>
      <c r="AF35" s="885"/>
      <c r="AG35" s="885"/>
      <c r="AH35" s="885"/>
      <c r="AI35" s="885"/>
      <c r="AJ35" s="885"/>
      <c r="AK35" s="885"/>
      <c r="AL35" s="885"/>
      <c r="AM35" s="885"/>
      <c r="AN35" s="885"/>
      <c r="AO35" s="885"/>
      <c r="AP35" s="885"/>
      <c r="AQ35" s="885"/>
      <c r="AR35" s="885"/>
      <c r="AS35" s="885"/>
      <c r="AT35" s="885"/>
      <c r="AU35" s="885"/>
      <c r="AV35" s="885"/>
      <c r="AW35" s="885"/>
      <c r="AX35" s="885"/>
      <c r="AY35" s="885"/>
      <c r="AZ35" s="885"/>
      <c r="BA35" s="885"/>
      <c r="BB35" s="885"/>
      <c r="BC35" s="885"/>
      <c r="BD35" s="885"/>
      <c r="BE35" s="885"/>
      <c r="BF35" s="885"/>
      <c r="BG35" s="885"/>
      <c r="BH35" s="885"/>
      <c r="BI35" s="885"/>
      <c r="BJ35" s="885"/>
      <c r="BK35" s="885"/>
      <c r="BL35" s="885"/>
      <c r="BM35" s="885"/>
      <c r="BN35" s="885"/>
      <c r="BO35" s="885"/>
      <c r="BP35" s="885"/>
      <c r="BQ35" s="885"/>
      <c r="BR35" s="885"/>
      <c r="BS35" s="885"/>
      <c r="BT35" s="885"/>
      <c r="BU35" s="885"/>
      <c r="BV35" s="885"/>
      <c r="BW35" s="885"/>
      <c r="BX35" s="885"/>
      <c r="BY35" s="885"/>
      <c r="BZ35" s="885"/>
      <c r="CA35" s="885"/>
      <c r="CB35" s="885"/>
      <c r="CC35" s="885"/>
      <c r="CD35" s="885"/>
      <c r="CE35" s="885"/>
      <c r="CF35" s="885"/>
      <c r="CG35" s="885"/>
      <c r="CH35" s="885"/>
      <c r="CI35" s="885"/>
      <c r="CJ35" s="885"/>
      <c r="CK35" s="885"/>
      <c r="CL35" s="885"/>
      <c r="CM35" s="885"/>
      <c r="CN35" s="885"/>
      <c r="CO35" s="885"/>
      <c r="CP35" s="885"/>
      <c r="CQ35" s="885"/>
      <c r="CR35" s="885"/>
      <c r="CS35" s="885"/>
      <c r="CT35" s="885"/>
      <c r="CU35" s="885"/>
      <c r="CV35" s="885"/>
      <c r="CW35" s="885"/>
      <c r="CX35" s="885"/>
      <c r="CY35" s="885"/>
      <c r="CZ35" s="885"/>
      <c r="DA35" s="885"/>
      <c r="DB35" s="885"/>
      <c r="DC35" s="885"/>
      <c r="DD35" s="885"/>
      <c r="DE35" s="885"/>
      <c r="DF35" s="885"/>
      <c r="DG35" s="885"/>
      <c r="DH35" s="885"/>
      <c r="DI35" s="885"/>
      <c r="DJ35" s="885"/>
      <c r="DK35" s="885"/>
      <c r="DL35" s="885"/>
      <c r="DM35" s="885"/>
      <c r="DN35" s="885"/>
      <c r="DO35" s="885"/>
      <c r="DP35" s="885"/>
      <c r="DQ35" s="885"/>
      <c r="DR35" s="885"/>
      <c r="DS35" s="885"/>
      <c r="DT35" s="885"/>
      <c r="DU35" s="885"/>
      <c r="DV35" s="885"/>
      <c r="DW35" s="885"/>
      <c r="DX35" s="885"/>
      <c r="DY35" s="885"/>
      <c r="DZ35" s="885"/>
      <c r="EA35" s="885"/>
      <c r="EB35" s="885"/>
      <c r="EC35" s="885"/>
      <c r="ED35" s="885"/>
      <c r="EE35" s="885"/>
      <c r="EF35" s="885"/>
      <c r="EG35" s="885"/>
      <c r="EH35" s="885"/>
      <c r="EI35" s="885"/>
      <c r="EJ35" s="885"/>
      <c r="EK35" s="885"/>
      <c r="EL35" s="885"/>
      <c r="EM35" s="885"/>
      <c r="EN35" s="885"/>
      <c r="EO35" s="885"/>
      <c r="EP35" s="885"/>
      <c r="EQ35" s="885"/>
      <c r="ER35" s="885"/>
      <c r="ES35" s="885"/>
      <c r="ET35" s="885"/>
      <c r="EU35" s="885"/>
      <c r="EV35" s="885"/>
      <c r="EW35" s="885"/>
      <c r="EX35" s="885"/>
      <c r="EY35" s="885"/>
      <c r="EZ35" s="885"/>
      <c r="FA35" s="885"/>
      <c r="FB35" s="885"/>
      <c r="FC35" s="885"/>
      <c r="FD35" s="885"/>
      <c r="FE35" s="885"/>
      <c r="FF35" s="885"/>
      <c r="FG35" s="885"/>
      <c r="FH35" s="885"/>
      <c r="FI35" s="885"/>
      <c r="FJ35" s="885"/>
      <c r="FK35" s="885"/>
      <c r="FL35" s="885"/>
      <c r="JO35" s="885"/>
      <c r="JP35" s="1542"/>
      <c r="JQ35" s="1542"/>
      <c r="JR35" s="1542"/>
      <c r="JS35" s="1542"/>
      <c r="JT35" s="1542"/>
      <c r="JU35" s="1542"/>
      <c r="JV35" s="1542"/>
      <c r="JW35" s="1542"/>
      <c r="JX35" s="1542"/>
      <c r="JY35" s="1542"/>
      <c r="JZ35" s="1542"/>
      <c r="KA35" s="1542"/>
      <c r="KB35" s="1542"/>
      <c r="KC35" s="1542"/>
    </row>
    <row r="36" spans="1:289" s="884" customFormat="1">
      <c r="A36" s="885"/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885"/>
      <c r="M36" s="885"/>
      <c r="N36" s="885"/>
      <c r="O36" s="885"/>
      <c r="P36" s="885"/>
      <c r="Q36" s="885"/>
      <c r="R36" s="885"/>
      <c r="S36" s="885"/>
      <c r="T36" s="885"/>
      <c r="U36" s="885"/>
      <c r="V36" s="885"/>
      <c r="W36" s="885"/>
      <c r="X36" s="885"/>
      <c r="Y36" s="885"/>
      <c r="Z36" s="885"/>
      <c r="AA36" s="885"/>
      <c r="AB36" s="885"/>
      <c r="AC36" s="885"/>
      <c r="AD36" s="885"/>
      <c r="AE36" s="885"/>
      <c r="AF36" s="885"/>
      <c r="AG36" s="885"/>
      <c r="AH36" s="885"/>
      <c r="AI36" s="885"/>
      <c r="AJ36" s="885"/>
      <c r="AK36" s="885"/>
      <c r="AL36" s="885"/>
      <c r="AM36" s="885"/>
      <c r="AN36" s="885"/>
      <c r="AO36" s="885"/>
      <c r="AP36" s="885"/>
      <c r="AQ36" s="885"/>
      <c r="AR36" s="885"/>
      <c r="AS36" s="885"/>
      <c r="AT36" s="885"/>
      <c r="AU36" s="885"/>
      <c r="AV36" s="885"/>
      <c r="AW36" s="885"/>
      <c r="AX36" s="885"/>
      <c r="AY36" s="885"/>
      <c r="AZ36" s="885"/>
      <c r="BA36" s="885"/>
      <c r="BB36" s="885"/>
      <c r="BC36" s="885"/>
      <c r="BD36" s="885"/>
      <c r="BE36" s="885"/>
      <c r="BF36" s="885"/>
      <c r="BG36" s="885"/>
      <c r="BH36" s="885"/>
      <c r="BI36" s="885"/>
      <c r="BJ36" s="885"/>
      <c r="BK36" s="885"/>
      <c r="BL36" s="885"/>
      <c r="BM36" s="885"/>
      <c r="BN36" s="885"/>
      <c r="BO36" s="885"/>
      <c r="BP36" s="885"/>
      <c r="BQ36" s="885"/>
      <c r="BR36" s="885"/>
      <c r="BS36" s="885"/>
      <c r="BT36" s="885"/>
      <c r="BU36" s="885"/>
      <c r="BV36" s="885"/>
      <c r="BW36" s="885"/>
      <c r="BX36" s="885"/>
      <c r="BY36" s="885"/>
      <c r="BZ36" s="885"/>
      <c r="CA36" s="885"/>
      <c r="CB36" s="885"/>
      <c r="CC36" s="885"/>
      <c r="CD36" s="885"/>
      <c r="CE36" s="885"/>
      <c r="CF36" s="885"/>
      <c r="CG36" s="885"/>
      <c r="CH36" s="885"/>
      <c r="CI36" s="885"/>
      <c r="CJ36" s="885"/>
      <c r="CK36" s="885"/>
      <c r="CL36" s="885"/>
      <c r="CM36" s="885"/>
      <c r="CN36" s="885"/>
      <c r="CO36" s="885"/>
      <c r="CP36" s="885"/>
      <c r="CQ36" s="885"/>
      <c r="CR36" s="885"/>
      <c r="CS36" s="885"/>
      <c r="CT36" s="885"/>
      <c r="CU36" s="885"/>
      <c r="CV36" s="885"/>
      <c r="CW36" s="885"/>
      <c r="CX36" s="885"/>
      <c r="CY36" s="885"/>
      <c r="CZ36" s="885"/>
      <c r="DA36" s="885"/>
      <c r="DB36" s="885"/>
      <c r="DC36" s="885"/>
      <c r="DD36" s="885"/>
      <c r="DE36" s="885"/>
      <c r="DF36" s="885"/>
      <c r="DG36" s="885"/>
      <c r="DH36" s="885"/>
      <c r="DI36" s="885"/>
      <c r="DJ36" s="885"/>
      <c r="DK36" s="885"/>
      <c r="DL36" s="885"/>
      <c r="DM36" s="885"/>
      <c r="DN36" s="885"/>
      <c r="DO36" s="885"/>
      <c r="DP36" s="885"/>
      <c r="DQ36" s="885"/>
      <c r="DR36" s="885"/>
      <c r="DS36" s="885"/>
      <c r="DT36" s="885"/>
      <c r="DU36" s="885"/>
      <c r="DV36" s="885"/>
      <c r="DW36" s="885"/>
      <c r="DX36" s="885"/>
      <c r="DY36" s="885"/>
      <c r="DZ36" s="885"/>
      <c r="EA36" s="885"/>
      <c r="EB36" s="885"/>
      <c r="EC36" s="885"/>
      <c r="ED36" s="885"/>
      <c r="EE36" s="885"/>
      <c r="EF36" s="885"/>
      <c r="EG36" s="885"/>
      <c r="EH36" s="885"/>
      <c r="EI36" s="885"/>
      <c r="EJ36" s="885"/>
      <c r="EK36" s="885"/>
      <c r="EL36" s="885"/>
      <c r="EM36" s="885"/>
      <c r="EN36" s="885"/>
      <c r="EO36" s="885"/>
      <c r="EP36" s="885"/>
      <c r="EQ36" s="885"/>
      <c r="ER36" s="885"/>
      <c r="ES36" s="885"/>
      <c r="ET36" s="885"/>
      <c r="EU36" s="885"/>
      <c r="EV36" s="885"/>
      <c r="EW36" s="885"/>
      <c r="EX36" s="885"/>
      <c r="EY36" s="885"/>
      <c r="EZ36" s="885"/>
      <c r="FA36" s="885"/>
      <c r="FB36" s="885"/>
      <c r="FC36" s="885"/>
      <c r="FD36" s="885"/>
      <c r="FE36" s="885"/>
      <c r="FF36" s="885"/>
      <c r="FG36" s="885"/>
      <c r="FH36" s="885"/>
      <c r="FI36" s="885"/>
      <c r="FJ36" s="885"/>
      <c r="FK36" s="885"/>
      <c r="FL36" s="885"/>
      <c r="FR36" s="1491"/>
      <c r="FS36" s="1491"/>
      <c r="JO36" s="885"/>
      <c r="JP36" s="1542"/>
      <c r="JQ36" s="1542"/>
      <c r="JR36" s="1542"/>
      <c r="JS36" s="1542"/>
      <c r="JT36" s="1542"/>
      <c r="JU36" s="1542"/>
      <c r="JV36" s="1542"/>
      <c r="JW36" s="1542"/>
      <c r="JX36" s="1542"/>
      <c r="JY36" s="1542"/>
      <c r="JZ36" s="1542"/>
      <c r="KA36" s="1542"/>
      <c r="KB36" s="1542"/>
      <c r="KC36" s="1542"/>
    </row>
    <row r="37" spans="1:289" s="884" customFormat="1">
      <c r="A37" s="3023"/>
      <c r="B37" s="885"/>
      <c r="C37" s="885"/>
      <c r="D37" s="885"/>
      <c r="E37" s="885"/>
      <c r="F37" s="885"/>
      <c r="G37" s="885"/>
      <c r="H37" s="885"/>
      <c r="I37" s="885"/>
      <c r="J37" s="885"/>
      <c r="K37" s="885"/>
      <c r="L37" s="885"/>
      <c r="M37" s="885"/>
      <c r="N37" s="885"/>
      <c r="O37" s="885"/>
      <c r="P37" s="885"/>
      <c r="Q37" s="885"/>
      <c r="R37" s="885"/>
      <c r="S37" s="885"/>
      <c r="T37" s="885"/>
      <c r="U37" s="885"/>
      <c r="V37" s="885"/>
      <c r="W37" s="885"/>
      <c r="X37" s="885"/>
      <c r="Y37" s="885"/>
      <c r="Z37" s="885"/>
      <c r="AA37" s="885"/>
      <c r="AB37" s="885"/>
      <c r="AC37" s="885"/>
      <c r="AD37" s="885"/>
      <c r="AE37" s="885"/>
      <c r="AF37" s="885"/>
      <c r="AG37" s="885"/>
      <c r="AH37" s="885"/>
      <c r="AI37" s="885"/>
      <c r="AJ37" s="885"/>
      <c r="AK37" s="885"/>
      <c r="AL37" s="885"/>
      <c r="AM37" s="885"/>
      <c r="AN37" s="885"/>
      <c r="AO37" s="885"/>
      <c r="AP37" s="885"/>
      <c r="AQ37" s="885"/>
      <c r="AR37" s="885"/>
      <c r="AS37" s="885"/>
      <c r="AT37" s="885"/>
      <c r="AU37" s="885"/>
      <c r="AV37" s="885"/>
      <c r="AW37" s="885"/>
      <c r="AX37" s="885"/>
      <c r="AY37" s="885"/>
      <c r="AZ37" s="885"/>
      <c r="BA37" s="885"/>
      <c r="BB37" s="885"/>
      <c r="BC37" s="885"/>
      <c r="BD37" s="885"/>
      <c r="BE37" s="885"/>
      <c r="BF37" s="885"/>
      <c r="BG37" s="885"/>
      <c r="BH37" s="885"/>
      <c r="BI37" s="885"/>
      <c r="BJ37" s="885"/>
      <c r="BK37" s="885"/>
      <c r="BL37" s="885"/>
      <c r="BM37" s="885"/>
      <c r="BN37" s="885"/>
      <c r="BO37" s="885"/>
      <c r="BP37" s="885"/>
      <c r="BQ37" s="885"/>
      <c r="BR37" s="885"/>
      <c r="BS37" s="885"/>
      <c r="BT37" s="885"/>
      <c r="BU37" s="885"/>
      <c r="BV37" s="885"/>
      <c r="BW37" s="885"/>
      <c r="BX37" s="885"/>
      <c r="BY37" s="885"/>
      <c r="BZ37" s="885"/>
      <c r="CA37" s="885"/>
      <c r="CB37" s="885"/>
      <c r="CC37" s="885"/>
      <c r="CD37" s="885"/>
      <c r="CE37" s="885"/>
      <c r="CF37" s="885"/>
      <c r="CG37" s="885"/>
      <c r="CH37" s="885"/>
      <c r="CI37" s="885"/>
      <c r="CJ37" s="885"/>
      <c r="CK37" s="885"/>
      <c r="CL37" s="885"/>
      <c r="CM37" s="885"/>
      <c r="CN37" s="885"/>
      <c r="CO37" s="885"/>
      <c r="CP37" s="885"/>
      <c r="CQ37" s="885"/>
      <c r="CR37" s="885"/>
      <c r="CS37" s="885"/>
      <c r="CT37" s="885"/>
      <c r="CU37" s="885"/>
      <c r="CV37" s="885"/>
      <c r="CW37" s="885"/>
      <c r="CX37" s="885"/>
      <c r="CY37" s="885"/>
      <c r="CZ37" s="885"/>
      <c r="DA37" s="885"/>
      <c r="DB37" s="885"/>
      <c r="DC37" s="885"/>
      <c r="DD37" s="885"/>
      <c r="DE37" s="885"/>
      <c r="DF37" s="885"/>
      <c r="DG37" s="885"/>
      <c r="DH37" s="885"/>
      <c r="DI37" s="885"/>
      <c r="DJ37" s="885"/>
      <c r="DK37" s="885"/>
      <c r="DL37" s="885"/>
      <c r="DM37" s="885"/>
      <c r="DN37" s="885"/>
      <c r="DO37" s="885"/>
      <c r="DP37" s="885"/>
      <c r="DQ37" s="885"/>
      <c r="DR37" s="885"/>
      <c r="DS37" s="885"/>
      <c r="DT37" s="885"/>
      <c r="DU37" s="885"/>
      <c r="DV37" s="885"/>
      <c r="DW37" s="885"/>
      <c r="DX37" s="885"/>
      <c r="DY37" s="885"/>
      <c r="DZ37" s="885"/>
      <c r="EA37" s="885"/>
      <c r="EB37" s="885"/>
      <c r="EC37" s="885"/>
      <c r="ED37" s="885"/>
      <c r="EE37" s="885"/>
      <c r="EF37" s="885"/>
      <c r="EG37" s="885"/>
      <c r="EH37" s="885"/>
      <c r="EI37" s="885"/>
      <c r="EJ37" s="885"/>
      <c r="EK37" s="885"/>
      <c r="EL37" s="885"/>
      <c r="EM37" s="885"/>
      <c r="EN37" s="885"/>
      <c r="EO37" s="885"/>
      <c r="EP37" s="885"/>
      <c r="EQ37" s="885"/>
      <c r="ER37" s="885"/>
      <c r="ES37" s="885"/>
      <c r="ET37" s="885"/>
      <c r="EU37" s="885"/>
      <c r="EV37" s="885"/>
      <c r="EW37" s="885"/>
      <c r="EX37" s="885"/>
      <c r="EY37" s="885"/>
      <c r="EZ37" s="885"/>
      <c r="FA37" s="885"/>
      <c r="FB37" s="885"/>
      <c r="FC37" s="885"/>
      <c r="FD37" s="885"/>
      <c r="FE37" s="885"/>
      <c r="FF37" s="885"/>
      <c r="FG37" s="885"/>
      <c r="FH37" s="885"/>
      <c r="FI37" s="885"/>
      <c r="FJ37" s="885"/>
      <c r="FK37" s="885"/>
      <c r="FL37" s="885"/>
      <c r="JO37" s="885"/>
      <c r="JP37" s="1495"/>
      <c r="JQ37" s="1495"/>
      <c r="JR37" s="1495"/>
      <c r="JS37" s="1495"/>
      <c r="JT37" s="1495"/>
      <c r="JU37" s="1495"/>
      <c r="JV37" s="1495"/>
      <c r="JW37" s="1495"/>
      <c r="JX37" s="1495"/>
      <c r="JY37" s="1495"/>
      <c r="JZ37" s="1495"/>
      <c r="KA37" s="1495"/>
      <c r="KB37" s="1495"/>
      <c r="KC37" s="1495"/>
    </row>
    <row r="38" spans="1:289" s="884" customFormat="1">
      <c r="A38" s="885"/>
      <c r="B38" s="885"/>
      <c r="C38" s="885"/>
      <c r="D38" s="885"/>
      <c r="E38" s="885"/>
      <c r="F38" s="885"/>
      <c r="G38" s="885"/>
      <c r="H38" s="885"/>
      <c r="I38" s="885"/>
      <c r="J38" s="885"/>
      <c r="K38" s="885"/>
      <c r="L38" s="885"/>
      <c r="M38" s="885"/>
      <c r="N38" s="885"/>
      <c r="O38" s="885"/>
      <c r="P38" s="885"/>
      <c r="Q38" s="885"/>
      <c r="R38" s="885"/>
      <c r="S38" s="885"/>
      <c r="T38" s="885"/>
      <c r="U38" s="885"/>
      <c r="V38" s="885"/>
      <c r="W38" s="885"/>
      <c r="X38" s="885"/>
      <c r="Y38" s="885"/>
      <c r="Z38" s="885"/>
      <c r="AA38" s="885"/>
      <c r="AB38" s="885"/>
      <c r="AC38" s="885"/>
      <c r="AD38" s="885"/>
      <c r="AE38" s="885"/>
      <c r="AF38" s="885"/>
      <c r="AG38" s="885"/>
      <c r="AH38" s="885"/>
      <c r="AI38" s="885"/>
      <c r="AJ38" s="885"/>
      <c r="AK38" s="885"/>
      <c r="AL38" s="885"/>
      <c r="AM38" s="885"/>
      <c r="AN38" s="885"/>
      <c r="AO38" s="885"/>
      <c r="AP38" s="885"/>
      <c r="AQ38" s="885"/>
      <c r="AR38" s="885"/>
      <c r="AS38" s="885"/>
      <c r="AT38" s="885"/>
      <c r="AU38" s="885"/>
      <c r="AV38" s="885"/>
      <c r="AW38" s="885"/>
      <c r="AX38" s="885"/>
      <c r="AY38" s="885"/>
      <c r="AZ38" s="885"/>
      <c r="BA38" s="885"/>
      <c r="BB38" s="885"/>
      <c r="BC38" s="885"/>
      <c r="BD38" s="885"/>
      <c r="BE38" s="885"/>
      <c r="BF38" s="885"/>
      <c r="BG38" s="885"/>
      <c r="BH38" s="885"/>
      <c r="BI38" s="885"/>
      <c r="BJ38" s="885"/>
      <c r="BK38" s="885"/>
      <c r="BL38" s="885"/>
      <c r="BM38" s="885"/>
      <c r="BN38" s="885"/>
      <c r="BO38" s="885"/>
      <c r="BP38" s="885"/>
      <c r="BQ38" s="885"/>
      <c r="BR38" s="885"/>
      <c r="BS38" s="885"/>
      <c r="BT38" s="885"/>
      <c r="BU38" s="885"/>
      <c r="BV38" s="885"/>
      <c r="BW38" s="885"/>
      <c r="BX38" s="885"/>
      <c r="BY38" s="885"/>
      <c r="BZ38" s="885"/>
      <c r="CA38" s="885"/>
      <c r="CB38" s="885"/>
      <c r="CC38" s="885"/>
      <c r="CD38" s="885"/>
      <c r="CE38" s="885"/>
      <c r="CF38" s="885"/>
      <c r="CG38" s="885"/>
      <c r="CH38" s="885"/>
      <c r="CI38" s="885"/>
      <c r="CJ38" s="885"/>
      <c r="CK38" s="885"/>
      <c r="CL38" s="885"/>
      <c r="CM38" s="885"/>
      <c r="CN38" s="885"/>
      <c r="CO38" s="885"/>
      <c r="CP38" s="885"/>
      <c r="CQ38" s="885"/>
      <c r="CR38" s="885"/>
      <c r="CS38" s="885"/>
      <c r="CT38" s="885"/>
      <c r="CU38" s="885"/>
      <c r="CV38" s="885"/>
      <c r="CW38" s="885"/>
      <c r="CX38" s="885"/>
      <c r="CY38" s="885"/>
      <c r="CZ38" s="885"/>
      <c r="DA38" s="885"/>
      <c r="DB38" s="885"/>
      <c r="DC38" s="885"/>
      <c r="DD38" s="885"/>
      <c r="DE38" s="885"/>
      <c r="DF38" s="885"/>
      <c r="DG38" s="885"/>
      <c r="DH38" s="885"/>
      <c r="DI38" s="885"/>
      <c r="DJ38" s="885"/>
      <c r="DK38" s="885"/>
      <c r="DL38" s="885"/>
      <c r="DM38" s="885"/>
      <c r="DN38" s="885"/>
      <c r="DO38" s="885"/>
      <c r="DP38" s="885"/>
      <c r="DQ38" s="885"/>
      <c r="DR38" s="885"/>
      <c r="DS38" s="885"/>
      <c r="DT38" s="885"/>
      <c r="DU38" s="885"/>
      <c r="DV38" s="885"/>
      <c r="DW38" s="885"/>
      <c r="DX38" s="885"/>
      <c r="DY38" s="885"/>
      <c r="DZ38" s="885"/>
      <c r="EA38" s="885"/>
      <c r="EB38" s="885"/>
      <c r="EC38" s="885"/>
      <c r="ED38" s="885"/>
      <c r="EE38" s="885"/>
      <c r="EF38" s="885"/>
      <c r="EG38" s="885"/>
      <c r="EH38" s="885"/>
      <c r="EI38" s="885"/>
      <c r="EJ38" s="885"/>
      <c r="EK38" s="885"/>
      <c r="EL38" s="885"/>
      <c r="EM38" s="885"/>
      <c r="EN38" s="885"/>
      <c r="EO38" s="885"/>
      <c r="EP38" s="885"/>
      <c r="EQ38" s="885"/>
      <c r="ER38" s="885"/>
      <c r="ES38" s="885"/>
      <c r="ET38" s="885"/>
      <c r="EU38" s="885"/>
      <c r="EV38" s="885"/>
      <c r="EW38" s="885"/>
      <c r="EX38" s="885"/>
      <c r="EY38" s="885"/>
      <c r="EZ38" s="885"/>
      <c r="FA38" s="885"/>
      <c r="FB38" s="885"/>
      <c r="FC38" s="885"/>
      <c r="FD38" s="885"/>
      <c r="FE38" s="885"/>
      <c r="FF38" s="885"/>
      <c r="FG38" s="885"/>
      <c r="FH38" s="885"/>
      <c r="FI38" s="885"/>
      <c r="FJ38" s="885"/>
      <c r="FK38" s="885"/>
      <c r="FL38" s="885"/>
      <c r="FR38" s="1491"/>
      <c r="FS38" s="1491"/>
      <c r="JO38" s="885"/>
      <c r="JP38" s="1495"/>
      <c r="JQ38" s="1495"/>
      <c r="JR38" s="1495"/>
      <c r="JS38" s="1495"/>
      <c r="JT38" s="1495"/>
      <c r="JU38" s="1495"/>
      <c r="JV38" s="1495"/>
      <c r="JW38" s="1495"/>
      <c r="JX38" s="1495"/>
      <c r="JY38" s="1495"/>
      <c r="JZ38" s="1495"/>
      <c r="KA38" s="1495"/>
      <c r="KB38" s="1495"/>
      <c r="KC38" s="1495"/>
    </row>
    <row r="39" spans="1:289" s="884" customFormat="1">
      <c r="A39" s="885"/>
      <c r="B39" s="885"/>
      <c r="C39" s="885"/>
      <c r="D39" s="885"/>
      <c r="E39" s="885"/>
      <c r="F39" s="885"/>
      <c r="G39" s="885"/>
      <c r="H39" s="885"/>
      <c r="I39" s="885"/>
      <c r="J39" s="885"/>
      <c r="K39" s="885"/>
      <c r="L39" s="885"/>
      <c r="M39" s="885"/>
      <c r="N39" s="885"/>
      <c r="O39" s="885"/>
      <c r="P39" s="885"/>
      <c r="Q39" s="885"/>
      <c r="R39" s="885"/>
      <c r="S39" s="885"/>
      <c r="T39" s="885"/>
      <c r="U39" s="885"/>
      <c r="V39" s="885"/>
      <c r="W39" s="885"/>
      <c r="X39" s="885"/>
      <c r="Y39" s="885"/>
      <c r="Z39" s="885"/>
      <c r="AA39" s="885"/>
      <c r="AB39" s="885"/>
      <c r="AC39" s="885"/>
      <c r="AD39" s="885"/>
      <c r="AE39" s="885"/>
      <c r="AF39" s="885"/>
      <c r="AG39" s="885"/>
      <c r="AH39" s="885"/>
      <c r="AI39" s="885"/>
      <c r="AJ39" s="885"/>
      <c r="AK39" s="885"/>
      <c r="AL39" s="885"/>
      <c r="AM39" s="885"/>
      <c r="AN39" s="885"/>
      <c r="AO39" s="885"/>
      <c r="AP39" s="885"/>
      <c r="AQ39" s="885"/>
      <c r="AR39" s="885"/>
      <c r="AS39" s="885"/>
      <c r="AT39" s="885"/>
      <c r="AU39" s="885"/>
      <c r="AV39" s="885"/>
      <c r="AW39" s="885"/>
      <c r="AX39" s="885"/>
      <c r="AY39" s="885"/>
      <c r="AZ39" s="885"/>
      <c r="BA39" s="885"/>
      <c r="BB39" s="885"/>
      <c r="BC39" s="885"/>
      <c r="BD39" s="885"/>
      <c r="BE39" s="885"/>
      <c r="BF39" s="885"/>
      <c r="BG39" s="885"/>
      <c r="BH39" s="885"/>
      <c r="BI39" s="885"/>
      <c r="BJ39" s="885"/>
      <c r="BK39" s="885"/>
      <c r="BL39" s="885"/>
      <c r="BM39" s="885"/>
      <c r="BN39" s="885"/>
      <c r="BO39" s="885"/>
      <c r="BP39" s="885"/>
      <c r="BQ39" s="885"/>
      <c r="BR39" s="885"/>
      <c r="BS39" s="885"/>
      <c r="BT39" s="885"/>
      <c r="BU39" s="885"/>
      <c r="BV39" s="885"/>
      <c r="BW39" s="885"/>
      <c r="BX39" s="885"/>
      <c r="BY39" s="885"/>
      <c r="BZ39" s="885"/>
      <c r="CA39" s="885"/>
      <c r="CB39" s="885"/>
      <c r="CC39" s="885"/>
      <c r="CD39" s="885"/>
      <c r="CE39" s="885"/>
      <c r="CF39" s="885"/>
      <c r="CG39" s="885"/>
      <c r="CH39" s="885"/>
      <c r="CI39" s="885"/>
      <c r="CJ39" s="885"/>
      <c r="CK39" s="885"/>
      <c r="CL39" s="885"/>
      <c r="CM39" s="885"/>
      <c r="CN39" s="885"/>
      <c r="CO39" s="885"/>
      <c r="CP39" s="885"/>
      <c r="CQ39" s="885"/>
      <c r="CR39" s="885"/>
      <c r="CS39" s="885"/>
      <c r="CT39" s="885"/>
      <c r="CU39" s="885"/>
      <c r="CV39" s="885"/>
      <c r="CW39" s="885"/>
      <c r="CX39" s="885"/>
      <c r="CY39" s="885"/>
      <c r="CZ39" s="885"/>
      <c r="DA39" s="885"/>
      <c r="DB39" s="885"/>
      <c r="DC39" s="885"/>
      <c r="DD39" s="885"/>
      <c r="DE39" s="885"/>
      <c r="DF39" s="885"/>
      <c r="DG39" s="885"/>
      <c r="DH39" s="885"/>
      <c r="DI39" s="885"/>
      <c r="DJ39" s="885"/>
      <c r="DK39" s="885"/>
      <c r="DL39" s="885"/>
      <c r="DM39" s="885"/>
      <c r="DN39" s="885"/>
      <c r="DO39" s="885"/>
      <c r="DP39" s="885"/>
      <c r="DQ39" s="885"/>
      <c r="DR39" s="885"/>
      <c r="DS39" s="885"/>
      <c r="DT39" s="885"/>
      <c r="DU39" s="885"/>
      <c r="DV39" s="885"/>
      <c r="DW39" s="885"/>
      <c r="DX39" s="885"/>
      <c r="DY39" s="885"/>
      <c r="DZ39" s="885"/>
      <c r="EA39" s="885"/>
      <c r="EB39" s="885"/>
      <c r="EC39" s="885"/>
      <c r="ED39" s="885"/>
      <c r="EE39" s="885"/>
      <c r="EF39" s="885"/>
      <c r="EG39" s="885"/>
      <c r="EH39" s="885"/>
      <c r="EI39" s="885"/>
      <c r="EJ39" s="885"/>
      <c r="EK39" s="885"/>
      <c r="EL39" s="885"/>
      <c r="EM39" s="885"/>
      <c r="EN39" s="885"/>
      <c r="EO39" s="885"/>
      <c r="EP39" s="885"/>
      <c r="EQ39" s="885"/>
      <c r="ER39" s="885"/>
      <c r="ES39" s="885"/>
      <c r="ET39" s="885"/>
      <c r="EU39" s="885"/>
      <c r="EV39" s="885"/>
      <c r="EW39" s="885"/>
      <c r="EX39" s="885"/>
      <c r="EY39" s="885"/>
      <c r="EZ39" s="885"/>
      <c r="FA39" s="885"/>
      <c r="FB39" s="885"/>
      <c r="FC39" s="885"/>
      <c r="FD39" s="885"/>
      <c r="FE39" s="885"/>
      <c r="FF39" s="885"/>
      <c r="FG39" s="885"/>
      <c r="FH39" s="885"/>
      <c r="FI39" s="885"/>
      <c r="FJ39" s="885"/>
      <c r="FK39" s="885"/>
      <c r="FL39" s="885"/>
      <c r="JO39" s="885"/>
      <c r="JP39" s="1495"/>
      <c r="JQ39" s="1495"/>
      <c r="JR39" s="1495"/>
      <c r="JS39" s="1495"/>
      <c r="JT39" s="1495"/>
      <c r="JU39" s="1495"/>
      <c r="JV39" s="1495"/>
      <c r="JW39" s="1495"/>
      <c r="JX39" s="1495"/>
      <c r="JY39" s="1495"/>
      <c r="JZ39" s="1495"/>
      <c r="KA39" s="1495"/>
      <c r="KB39" s="1495"/>
      <c r="KC39" s="1495"/>
    </row>
    <row r="40" spans="1:289" s="884" customFormat="1">
      <c r="A40" s="885"/>
      <c r="B40" s="885"/>
      <c r="C40" s="885"/>
      <c r="D40" s="885"/>
      <c r="E40" s="885"/>
      <c r="F40" s="885"/>
      <c r="G40" s="885"/>
      <c r="H40" s="885"/>
      <c r="I40" s="885"/>
      <c r="J40" s="885"/>
      <c r="K40" s="885"/>
      <c r="L40" s="885"/>
      <c r="M40" s="885"/>
      <c r="N40" s="885"/>
      <c r="O40" s="885"/>
      <c r="P40" s="885"/>
      <c r="Q40" s="885"/>
      <c r="R40" s="885"/>
      <c r="S40" s="885"/>
      <c r="T40" s="885"/>
      <c r="U40" s="885"/>
      <c r="V40" s="885"/>
      <c r="W40" s="885"/>
      <c r="X40" s="885"/>
      <c r="Y40" s="885"/>
      <c r="Z40" s="885"/>
      <c r="AA40" s="885"/>
      <c r="AB40" s="885"/>
      <c r="AC40" s="885"/>
      <c r="AD40" s="885"/>
      <c r="AE40" s="885"/>
      <c r="AF40" s="885"/>
      <c r="AG40" s="885"/>
      <c r="AH40" s="885"/>
      <c r="AI40" s="885"/>
      <c r="AJ40" s="885"/>
      <c r="AK40" s="885"/>
      <c r="AL40" s="885"/>
      <c r="AM40" s="885"/>
      <c r="AN40" s="885"/>
      <c r="AO40" s="885"/>
      <c r="AP40" s="885"/>
      <c r="AQ40" s="885"/>
      <c r="AR40" s="885"/>
      <c r="AS40" s="885"/>
      <c r="AT40" s="885"/>
      <c r="AU40" s="885"/>
      <c r="AV40" s="885"/>
      <c r="AW40" s="885"/>
      <c r="AX40" s="885"/>
      <c r="AY40" s="885"/>
      <c r="AZ40" s="885"/>
      <c r="BA40" s="885"/>
      <c r="BB40" s="885"/>
      <c r="BC40" s="885"/>
      <c r="BD40" s="885"/>
      <c r="BE40" s="885"/>
      <c r="BF40" s="885"/>
      <c r="BG40" s="885"/>
      <c r="BH40" s="885"/>
      <c r="BI40" s="885"/>
      <c r="BJ40" s="885"/>
      <c r="BK40" s="885"/>
      <c r="BL40" s="885"/>
      <c r="BM40" s="885"/>
      <c r="BN40" s="885"/>
      <c r="BO40" s="885"/>
      <c r="BP40" s="885"/>
      <c r="BQ40" s="885"/>
      <c r="BR40" s="885"/>
      <c r="BS40" s="885"/>
      <c r="BT40" s="885"/>
      <c r="BU40" s="885"/>
      <c r="BV40" s="885"/>
      <c r="BW40" s="885"/>
      <c r="BX40" s="885"/>
      <c r="BY40" s="885"/>
      <c r="BZ40" s="885"/>
      <c r="CA40" s="885"/>
      <c r="CB40" s="885"/>
      <c r="CC40" s="885"/>
      <c r="CD40" s="885"/>
      <c r="CE40" s="885"/>
      <c r="CF40" s="885"/>
      <c r="CG40" s="885"/>
      <c r="CH40" s="885"/>
      <c r="CI40" s="885"/>
      <c r="CJ40" s="885"/>
      <c r="CK40" s="885"/>
      <c r="CL40" s="885"/>
      <c r="CM40" s="885"/>
      <c r="CN40" s="885"/>
      <c r="CO40" s="885"/>
      <c r="CP40" s="885"/>
      <c r="CQ40" s="885"/>
      <c r="CR40" s="885"/>
      <c r="CS40" s="885"/>
      <c r="CT40" s="885"/>
      <c r="CU40" s="885"/>
      <c r="CV40" s="885"/>
      <c r="CW40" s="885"/>
      <c r="CX40" s="885"/>
      <c r="CY40" s="885"/>
      <c r="CZ40" s="885"/>
      <c r="DA40" s="885"/>
      <c r="DB40" s="885"/>
      <c r="DC40" s="885"/>
      <c r="DD40" s="885"/>
      <c r="DE40" s="885"/>
      <c r="DF40" s="885"/>
      <c r="DG40" s="885"/>
      <c r="DH40" s="885"/>
      <c r="DI40" s="885"/>
      <c r="DJ40" s="885"/>
      <c r="DK40" s="885"/>
      <c r="DL40" s="885"/>
      <c r="DM40" s="885"/>
      <c r="DN40" s="885"/>
      <c r="DO40" s="885"/>
      <c r="DP40" s="885"/>
      <c r="DQ40" s="885"/>
      <c r="DR40" s="885"/>
      <c r="DS40" s="885"/>
      <c r="DT40" s="885"/>
      <c r="DU40" s="885"/>
      <c r="DV40" s="885"/>
      <c r="DW40" s="885"/>
      <c r="DX40" s="885"/>
      <c r="DY40" s="885"/>
      <c r="DZ40" s="885"/>
      <c r="EA40" s="885"/>
      <c r="EB40" s="885"/>
      <c r="EC40" s="885"/>
      <c r="ED40" s="885"/>
      <c r="EE40" s="885"/>
      <c r="EF40" s="885"/>
      <c r="EG40" s="885"/>
      <c r="EH40" s="885"/>
      <c r="EI40" s="885"/>
      <c r="EJ40" s="885"/>
      <c r="EK40" s="885"/>
      <c r="EL40" s="885"/>
      <c r="EM40" s="885"/>
      <c r="EN40" s="885"/>
      <c r="EO40" s="885"/>
      <c r="EP40" s="885"/>
      <c r="EQ40" s="885"/>
      <c r="ER40" s="885"/>
      <c r="ES40" s="885"/>
      <c r="ET40" s="885"/>
      <c r="EU40" s="885"/>
      <c r="EV40" s="885"/>
      <c r="EW40" s="885"/>
      <c r="EX40" s="885"/>
      <c r="EY40" s="885"/>
      <c r="EZ40" s="885"/>
      <c r="FA40" s="885"/>
      <c r="FB40" s="885"/>
      <c r="FC40" s="885"/>
      <c r="FD40" s="885"/>
      <c r="FE40" s="885"/>
      <c r="FF40" s="885"/>
      <c r="FG40" s="885"/>
      <c r="FH40" s="885"/>
      <c r="FI40" s="885"/>
      <c r="FJ40" s="885"/>
      <c r="FK40" s="885"/>
      <c r="FL40" s="885"/>
      <c r="FR40" s="1491"/>
      <c r="FS40" s="1491"/>
      <c r="JO40" s="885"/>
      <c r="JP40" s="1495"/>
      <c r="JQ40" s="1495"/>
      <c r="JR40" s="1495"/>
      <c r="JS40" s="1495"/>
      <c r="JT40" s="1495"/>
      <c r="JU40" s="1495"/>
      <c r="JV40" s="1495"/>
      <c r="JW40" s="1495"/>
      <c r="JX40" s="1495"/>
      <c r="JY40" s="1495"/>
      <c r="JZ40" s="1495"/>
      <c r="KA40" s="1495"/>
      <c r="KB40" s="1495"/>
      <c r="KC40" s="1495"/>
    </row>
    <row r="41" spans="1:289" s="884" customFormat="1">
      <c r="A41" s="885"/>
      <c r="B41" s="885"/>
      <c r="C41" s="885"/>
      <c r="D41" s="885"/>
      <c r="E41" s="885"/>
      <c r="F41" s="885"/>
      <c r="G41" s="885"/>
      <c r="H41" s="885"/>
      <c r="I41" s="885"/>
      <c r="J41" s="885"/>
      <c r="K41" s="885"/>
      <c r="L41" s="885"/>
      <c r="M41" s="885"/>
      <c r="N41" s="885"/>
      <c r="O41" s="885"/>
      <c r="P41" s="885"/>
      <c r="Q41" s="885"/>
      <c r="R41" s="885"/>
      <c r="S41" s="885"/>
      <c r="T41" s="885"/>
      <c r="U41" s="885"/>
      <c r="V41" s="885"/>
      <c r="W41" s="885"/>
      <c r="X41" s="885"/>
      <c r="Y41" s="885"/>
      <c r="Z41" s="885"/>
      <c r="AA41" s="885"/>
      <c r="AB41" s="885"/>
      <c r="AC41" s="885"/>
      <c r="AD41" s="885"/>
      <c r="AE41" s="885"/>
      <c r="AF41" s="885"/>
      <c r="AG41" s="885"/>
      <c r="AH41" s="885"/>
      <c r="AI41" s="885"/>
      <c r="AJ41" s="885"/>
      <c r="AK41" s="885"/>
      <c r="AL41" s="885"/>
      <c r="AM41" s="885"/>
      <c r="AN41" s="885"/>
      <c r="AO41" s="885"/>
      <c r="AP41" s="885"/>
      <c r="AQ41" s="885"/>
      <c r="AR41" s="885"/>
      <c r="AS41" s="885"/>
      <c r="AT41" s="885"/>
      <c r="AU41" s="885"/>
      <c r="AV41" s="885"/>
      <c r="AW41" s="885"/>
      <c r="AX41" s="885"/>
      <c r="AY41" s="885"/>
      <c r="AZ41" s="885"/>
      <c r="BA41" s="885"/>
      <c r="BB41" s="885"/>
      <c r="BC41" s="885"/>
      <c r="BD41" s="885"/>
      <c r="BE41" s="885"/>
      <c r="BF41" s="885"/>
      <c r="BG41" s="885"/>
      <c r="BH41" s="885"/>
      <c r="BI41" s="885"/>
      <c r="BJ41" s="885"/>
      <c r="BK41" s="885"/>
      <c r="BL41" s="885"/>
      <c r="BM41" s="885"/>
      <c r="BN41" s="885"/>
      <c r="BO41" s="885"/>
      <c r="BP41" s="885"/>
      <c r="BQ41" s="885"/>
      <c r="BR41" s="885"/>
      <c r="BS41" s="885"/>
      <c r="BT41" s="885"/>
      <c r="BU41" s="885"/>
      <c r="BV41" s="885"/>
      <c r="BW41" s="885"/>
      <c r="BX41" s="885"/>
      <c r="BY41" s="885"/>
      <c r="BZ41" s="885"/>
      <c r="CA41" s="885"/>
      <c r="CB41" s="885"/>
      <c r="CC41" s="885"/>
      <c r="CD41" s="885"/>
      <c r="CE41" s="885"/>
      <c r="CF41" s="885"/>
      <c r="CG41" s="885"/>
      <c r="CH41" s="885"/>
      <c r="CI41" s="885"/>
      <c r="CJ41" s="885"/>
      <c r="CK41" s="885"/>
      <c r="CL41" s="885"/>
      <c r="CM41" s="885"/>
      <c r="CN41" s="885"/>
      <c r="CO41" s="885"/>
      <c r="CP41" s="885"/>
      <c r="CQ41" s="885"/>
      <c r="CR41" s="885"/>
      <c r="CS41" s="885"/>
      <c r="CT41" s="885"/>
      <c r="CU41" s="885"/>
      <c r="CV41" s="885"/>
      <c r="CW41" s="885"/>
      <c r="CX41" s="885"/>
      <c r="CY41" s="885"/>
      <c r="CZ41" s="885"/>
      <c r="DA41" s="885"/>
      <c r="DB41" s="885"/>
      <c r="DC41" s="885"/>
      <c r="DD41" s="885"/>
      <c r="DE41" s="885"/>
      <c r="DF41" s="885"/>
      <c r="DG41" s="885"/>
      <c r="DH41" s="885"/>
      <c r="DI41" s="885"/>
      <c r="DJ41" s="885"/>
      <c r="DK41" s="885"/>
      <c r="DL41" s="885"/>
      <c r="DM41" s="885"/>
      <c r="DN41" s="885"/>
      <c r="DO41" s="885"/>
      <c r="DP41" s="885"/>
      <c r="DQ41" s="885"/>
      <c r="DR41" s="885"/>
      <c r="DS41" s="885"/>
      <c r="DT41" s="885"/>
      <c r="DU41" s="885"/>
      <c r="DV41" s="885"/>
      <c r="DW41" s="885"/>
      <c r="DX41" s="885"/>
      <c r="DY41" s="885"/>
      <c r="DZ41" s="885"/>
      <c r="EA41" s="885"/>
      <c r="EB41" s="885"/>
      <c r="EC41" s="885"/>
      <c r="ED41" s="885"/>
      <c r="EE41" s="885"/>
      <c r="EF41" s="885"/>
      <c r="EG41" s="885"/>
      <c r="EH41" s="885"/>
      <c r="EI41" s="885"/>
      <c r="EJ41" s="885"/>
      <c r="EK41" s="885"/>
      <c r="EL41" s="885"/>
      <c r="EM41" s="885"/>
      <c r="EN41" s="885"/>
      <c r="EO41" s="885"/>
      <c r="EP41" s="885"/>
      <c r="EQ41" s="885"/>
      <c r="ER41" s="885"/>
      <c r="ES41" s="885"/>
      <c r="ET41" s="885"/>
      <c r="EU41" s="885"/>
      <c r="EV41" s="885"/>
      <c r="EW41" s="885"/>
      <c r="EX41" s="885"/>
      <c r="EY41" s="885"/>
      <c r="EZ41" s="885"/>
      <c r="FA41" s="885"/>
      <c r="FB41" s="885"/>
      <c r="FC41" s="885"/>
      <c r="FD41" s="885"/>
      <c r="FE41" s="885"/>
      <c r="FF41" s="885"/>
      <c r="FG41" s="885"/>
      <c r="FH41" s="885"/>
      <c r="FI41" s="885"/>
      <c r="FJ41" s="885"/>
      <c r="FK41" s="885"/>
      <c r="FL41" s="885"/>
      <c r="FR41" s="1491"/>
      <c r="FS41" s="1491"/>
      <c r="JO41" s="885"/>
      <c r="JP41" s="1495"/>
      <c r="JQ41" s="1495"/>
      <c r="JR41" s="1495"/>
      <c r="JS41" s="1495"/>
      <c r="JT41" s="1495"/>
      <c r="JU41" s="1495"/>
      <c r="JV41" s="1495"/>
      <c r="JW41" s="1495"/>
      <c r="JX41" s="1495"/>
      <c r="JY41" s="1495"/>
      <c r="JZ41" s="1495"/>
      <c r="KA41" s="1495"/>
      <c r="KB41" s="1495"/>
      <c r="KC41" s="1495"/>
    </row>
    <row r="42" spans="1:289" s="884" customFormat="1">
      <c r="A42" s="885"/>
      <c r="B42" s="885"/>
      <c r="C42" s="885"/>
      <c r="D42" s="885"/>
      <c r="E42" s="885"/>
      <c r="F42" s="885"/>
      <c r="G42" s="885"/>
      <c r="H42" s="885"/>
      <c r="I42" s="885"/>
      <c r="J42" s="885"/>
      <c r="K42" s="885"/>
      <c r="L42" s="885"/>
      <c r="M42" s="885"/>
      <c r="N42" s="885"/>
      <c r="O42" s="885"/>
      <c r="P42" s="885"/>
      <c r="Q42" s="885"/>
      <c r="R42" s="885"/>
      <c r="S42" s="885"/>
      <c r="T42" s="885"/>
      <c r="U42" s="885"/>
      <c r="V42" s="885"/>
      <c r="W42" s="885"/>
      <c r="X42" s="885"/>
      <c r="Y42" s="885"/>
      <c r="Z42" s="885"/>
      <c r="AA42" s="885"/>
      <c r="AB42" s="885"/>
      <c r="AC42" s="885"/>
      <c r="AD42" s="885"/>
      <c r="AE42" s="885"/>
      <c r="AF42" s="885"/>
      <c r="AG42" s="885"/>
      <c r="AH42" s="885"/>
      <c r="AI42" s="885"/>
      <c r="AJ42" s="885"/>
      <c r="AK42" s="885"/>
      <c r="AL42" s="885"/>
      <c r="AM42" s="885"/>
      <c r="AN42" s="885"/>
      <c r="AO42" s="885"/>
      <c r="AP42" s="885"/>
      <c r="AQ42" s="885"/>
      <c r="AR42" s="885"/>
      <c r="AS42" s="885"/>
      <c r="AT42" s="885"/>
      <c r="AU42" s="885"/>
      <c r="AV42" s="885"/>
      <c r="AW42" s="885"/>
      <c r="AX42" s="885"/>
      <c r="AY42" s="885"/>
      <c r="AZ42" s="885"/>
      <c r="BA42" s="885"/>
      <c r="BB42" s="885"/>
      <c r="BC42" s="885"/>
      <c r="BD42" s="885"/>
      <c r="BE42" s="885"/>
      <c r="BF42" s="885"/>
      <c r="BG42" s="885"/>
      <c r="BH42" s="885"/>
      <c r="BI42" s="885"/>
      <c r="BJ42" s="885"/>
      <c r="BK42" s="885"/>
      <c r="BL42" s="885"/>
      <c r="BM42" s="885"/>
      <c r="BN42" s="885"/>
      <c r="BO42" s="885"/>
      <c r="BP42" s="885"/>
      <c r="BQ42" s="885"/>
      <c r="BR42" s="885"/>
      <c r="BS42" s="885"/>
      <c r="BT42" s="885"/>
      <c r="BU42" s="885"/>
      <c r="BV42" s="885"/>
      <c r="BW42" s="885"/>
      <c r="BX42" s="885"/>
      <c r="BY42" s="885"/>
      <c r="BZ42" s="885"/>
      <c r="CA42" s="885"/>
      <c r="CB42" s="885"/>
      <c r="CC42" s="885"/>
      <c r="CD42" s="885"/>
      <c r="CE42" s="885"/>
      <c r="CF42" s="885"/>
      <c r="CG42" s="885"/>
      <c r="CH42" s="885"/>
      <c r="CI42" s="885"/>
      <c r="CJ42" s="885"/>
      <c r="CK42" s="885"/>
      <c r="CL42" s="885"/>
      <c r="CM42" s="885"/>
      <c r="CN42" s="885"/>
      <c r="CO42" s="885"/>
      <c r="CP42" s="885"/>
      <c r="CQ42" s="885"/>
      <c r="CR42" s="885"/>
      <c r="CS42" s="885"/>
      <c r="CT42" s="885"/>
      <c r="CU42" s="885"/>
      <c r="CV42" s="885"/>
      <c r="CW42" s="885"/>
      <c r="CX42" s="885"/>
      <c r="CY42" s="885"/>
      <c r="CZ42" s="885"/>
      <c r="DA42" s="885"/>
      <c r="DB42" s="885"/>
      <c r="DC42" s="885"/>
      <c r="DD42" s="885"/>
      <c r="DE42" s="885"/>
      <c r="DF42" s="885"/>
      <c r="DG42" s="885"/>
      <c r="DH42" s="885"/>
      <c r="DI42" s="885"/>
      <c r="DJ42" s="885"/>
      <c r="DK42" s="885"/>
      <c r="DL42" s="885"/>
      <c r="DM42" s="885"/>
      <c r="DN42" s="885"/>
      <c r="DO42" s="885"/>
      <c r="DP42" s="885"/>
      <c r="DQ42" s="885"/>
      <c r="DR42" s="885"/>
      <c r="DS42" s="885"/>
      <c r="DT42" s="885"/>
      <c r="DU42" s="885"/>
      <c r="DV42" s="885"/>
      <c r="DW42" s="885"/>
      <c r="DX42" s="885"/>
      <c r="DY42" s="885"/>
      <c r="DZ42" s="885"/>
      <c r="EA42" s="885"/>
      <c r="EB42" s="885"/>
      <c r="EC42" s="885"/>
      <c r="ED42" s="885"/>
      <c r="EE42" s="885"/>
      <c r="EF42" s="885"/>
      <c r="EG42" s="885"/>
      <c r="EH42" s="885"/>
      <c r="EI42" s="885"/>
      <c r="EJ42" s="885"/>
      <c r="EK42" s="885"/>
      <c r="EL42" s="885"/>
      <c r="EM42" s="885"/>
      <c r="EN42" s="885"/>
      <c r="EO42" s="885"/>
      <c r="EP42" s="885"/>
      <c r="EQ42" s="885"/>
      <c r="ER42" s="885"/>
      <c r="ES42" s="885"/>
      <c r="ET42" s="885"/>
      <c r="EU42" s="885"/>
      <c r="EV42" s="885"/>
      <c r="EW42" s="885"/>
      <c r="EX42" s="885"/>
      <c r="EY42" s="885"/>
      <c r="EZ42" s="885"/>
      <c r="FA42" s="885"/>
      <c r="FB42" s="885"/>
      <c r="FC42" s="885"/>
      <c r="FD42" s="885"/>
      <c r="FE42" s="885"/>
      <c r="FF42" s="885"/>
      <c r="FG42" s="885"/>
      <c r="FH42" s="885"/>
      <c r="FI42" s="885"/>
      <c r="FJ42" s="885"/>
      <c r="FK42" s="885"/>
      <c r="FL42" s="885"/>
      <c r="FR42" s="1491"/>
      <c r="FS42" s="1491"/>
      <c r="JO42" s="885"/>
      <c r="JP42" s="1495"/>
      <c r="JQ42" s="1495"/>
      <c r="JR42" s="1495"/>
      <c r="JS42" s="1495"/>
      <c r="JT42" s="1495"/>
      <c r="JU42" s="1495"/>
      <c r="JV42" s="1495"/>
      <c r="JW42" s="1495"/>
      <c r="JX42" s="1495"/>
      <c r="JY42" s="1495"/>
      <c r="JZ42" s="1495"/>
      <c r="KA42" s="1495"/>
      <c r="KB42" s="1495"/>
      <c r="KC42" s="1495"/>
    </row>
    <row r="43" spans="1:289" s="884" customFormat="1">
      <c r="A43" s="885"/>
      <c r="B43" s="885"/>
      <c r="C43" s="885"/>
      <c r="D43" s="885"/>
      <c r="E43" s="885"/>
      <c r="F43" s="885"/>
      <c r="G43" s="885"/>
      <c r="H43" s="885"/>
      <c r="I43" s="885"/>
      <c r="J43" s="885"/>
      <c r="K43" s="885"/>
      <c r="L43" s="885"/>
      <c r="M43" s="885"/>
      <c r="N43" s="885"/>
      <c r="O43" s="885"/>
      <c r="P43" s="885"/>
      <c r="Q43" s="885"/>
      <c r="R43" s="885"/>
      <c r="S43" s="885"/>
      <c r="T43" s="885"/>
      <c r="U43" s="885"/>
      <c r="V43" s="885"/>
      <c r="W43" s="885"/>
      <c r="X43" s="885"/>
      <c r="Y43" s="885"/>
      <c r="Z43" s="885"/>
      <c r="AA43" s="885"/>
      <c r="AB43" s="885"/>
      <c r="AC43" s="885"/>
      <c r="AD43" s="885"/>
      <c r="AE43" s="885"/>
      <c r="AF43" s="885"/>
      <c r="AG43" s="885"/>
      <c r="AH43" s="885"/>
      <c r="AI43" s="885"/>
      <c r="AJ43" s="885"/>
      <c r="AK43" s="885"/>
      <c r="AL43" s="885"/>
      <c r="AM43" s="885"/>
      <c r="AN43" s="885"/>
      <c r="AO43" s="885"/>
      <c r="AP43" s="885"/>
      <c r="AQ43" s="885"/>
      <c r="AR43" s="885"/>
      <c r="AS43" s="885"/>
      <c r="AT43" s="885"/>
      <c r="AU43" s="885"/>
      <c r="AV43" s="885"/>
      <c r="AW43" s="885"/>
      <c r="AX43" s="885"/>
      <c r="AY43" s="885"/>
      <c r="AZ43" s="885"/>
      <c r="BA43" s="885"/>
      <c r="BB43" s="885"/>
      <c r="BC43" s="885"/>
      <c r="BD43" s="885"/>
      <c r="BE43" s="885"/>
      <c r="BF43" s="885"/>
      <c r="BG43" s="885"/>
      <c r="BH43" s="885"/>
      <c r="BI43" s="885"/>
      <c r="BJ43" s="885"/>
      <c r="BK43" s="885"/>
      <c r="BL43" s="885"/>
      <c r="BM43" s="885"/>
      <c r="BN43" s="885"/>
      <c r="BO43" s="885"/>
      <c r="BP43" s="885"/>
      <c r="BQ43" s="885"/>
      <c r="BR43" s="885"/>
      <c r="BS43" s="885"/>
      <c r="BT43" s="885"/>
      <c r="BU43" s="885"/>
      <c r="BV43" s="885"/>
      <c r="BW43" s="885"/>
      <c r="BX43" s="885"/>
      <c r="BY43" s="885"/>
      <c r="BZ43" s="885"/>
      <c r="CA43" s="885"/>
      <c r="CB43" s="885"/>
      <c r="CC43" s="885"/>
      <c r="CD43" s="885"/>
      <c r="CE43" s="885"/>
      <c r="CF43" s="885"/>
      <c r="CG43" s="885"/>
      <c r="CH43" s="885"/>
      <c r="CI43" s="885"/>
      <c r="CJ43" s="885"/>
      <c r="CK43" s="885"/>
      <c r="CL43" s="885"/>
      <c r="CM43" s="885"/>
      <c r="CN43" s="885"/>
      <c r="CO43" s="885"/>
      <c r="CP43" s="885"/>
      <c r="CQ43" s="885"/>
      <c r="CR43" s="885"/>
      <c r="CS43" s="885"/>
      <c r="CT43" s="885"/>
      <c r="CU43" s="885"/>
      <c r="CV43" s="885"/>
      <c r="CW43" s="885"/>
      <c r="CX43" s="885"/>
      <c r="CY43" s="885"/>
      <c r="CZ43" s="885"/>
      <c r="DA43" s="885"/>
      <c r="DB43" s="885"/>
      <c r="DC43" s="885"/>
      <c r="DD43" s="885"/>
      <c r="DE43" s="885"/>
      <c r="DF43" s="885"/>
      <c r="DG43" s="885"/>
      <c r="DH43" s="885"/>
      <c r="DI43" s="885"/>
      <c r="DJ43" s="885"/>
      <c r="DK43" s="885"/>
      <c r="DL43" s="885"/>
      <c r="DM43" s="885"/>
      <c r="DN43" s="885"/>
      <c r="DO43" s="885"/>
      <c r="DP43" s="885"/>
      <c r="DQ43" s="885"/>
      <c r="DR43" s="885"/>
      <c r="DS43" s="885"/>
      <c r="DT43" s="885"/>
      <c r="DU43" s="885"/>
      <c r="DV43" s="885"/>
      <c r="DW43" s="885"/>
      <c r="DX43" s="885"/>
      <c r="DY43" s="885"/>
      <c r="DZ43" s="885"/>
      <c r="EA43" s="885"/>
      <c r="EB43" s="885"/>
      <c r="EC43" s="885"/>
      <c r="ED43" s="885"/>
      <c r="EE43" s="885"/>
      <c r="EF43" s="885"/>
      <c r="EG43" s="885"/>
      <c r="EH43" s="885"/>
      <c r="EI43" s="885"/>
      <c r="EJ43" s="885"/>
      <c r="EK43" s="885"/>
      <c r="EL43" s="885"/>
      <c r="EM43" s="885"/>
      <c r="EN43" s="885"/>
      <c r="EO43" s="885"/>
      <c r="EP43" s="885"/>
      <c r="EQ43" s="885"/>
      <c r="ER43" s="885"/>
      <c r="ES43" s="885"/>
      <c r="ET43" s="885"/>
      <c r="EU43" s="885"/>
      <c r="EV43" s="885"/>
      <c r="EW43" s="885"/>
      <c r="EX43" s="885"/>
      <c r="EY43" s="885"/>
      <c r="EZ43" s="885"/>
      <c r="FA43" s="885"/>
      <c r="FB43" s="885"/>
      <c r="FC43" s="885"/>
      <c r="FD43" s="885"/>
      <c r="FE43" s="885"/>
      <c r="FF43" s="885"/>
      <c r="FG43" s="885"/>
      <c r="FH43" s="885"/>
      <c r="FI43" s="885"/>
      <c r="FJ43" s="885"/>
      <c r="FK43" s="885"/>
      <c r="FL43" s="885"/>
      <c r="JO43" s="885"/>
      <c r="JP43" s="1495"/>
      <c r="JQ43" s="1495"/>
      <c r="JR43" s="1495"/>
      <c r="JS43" s="1495"/>
      <c r="JT43" s="1495"/>
      <c r="JU43" s="1495"/>
      <c r="JV43" s="1495"/>
      <c r="JW43" s="1495"/>
      <c r="JX43" s="1495"/>
      <c r="JY43" s="1495"/>
      <c r="JZ43" s="1495"/>
      <c r="KA43" s="1495"/>
      <c r="KB43" s="1495"/>
      <c r="KC43" s="1495"/>
    </row>
    <row r="44" spans="1:289" s="884" customFormat="1">
      <c r="A44" s="885"/>
      <c r="B44" s="885"/>
      <c r="C44" s="885"/>
      <c r="D44" s="885"/>
      <c r="E44" s="885"/>
      <c r="F44" s="885"/>
      <c r="G44" s="885"/>
      <c r="H44" s="885"/>
      <c r="I44" s="885"/>
      <c r="J44" s="885"/>
      <c r="K44" s="885"/>
      <c r="L44" s="885"/>
      <c r="M44" s="885"/>
      <c r="N44" s="885"/>
      <c r="O44" s="885"/>
      <c r="P44" s="885"/>
      <c r="Q44" s="885"/>
      <c r="R44" s="885"/>
      <c r="S44" s="885"/>
      <c r="T44" s="885"/>
      <c r="U44" s="885"/>
      <c r="V44" s="885"/>
      <c r="W44" s="885"/>
      <c r="X44" s="885"/>
      <c r="Y44" s="885"/>
      <c r="Z44" s="885"/>
      <c r="AA44" s="885"/>
      <c r="AB44" s="885"/>
      <c r="AC44" s="885"/>
      <c r="AD44" s="885"/>
      <c r="AE44" s="885"/>
      <c r="AF44" s="885"/>
      <c r="AG44" s="885"/>
      <c r="AH44" s="885"/>
      <c r="AI44" s="885"/>
      <c r="AJ44" s="885"/>
      <c r="AK44" s="885"/>
      <c r="AL44" s="885"/>
      <c r="AM44" s="885"/>
      <c r="AN44" s="885"/>
      <c r="AO44" s="885"/>
      <c r="AP44" s="885"/>
      <c r="AQ44" s="885"/>
      <c r="AR44" s="885"/>
      <c r="AS44" s="885"/>
      <c r="AT44" s="885"/>
      <c r="AU44" s="885"/>
      <c r="AV44" s="885"/>
      <c r="AW44" s="885"/>
      <c r="AX44" s="885"/>
      <c r="AY44" s="885"/>
      <c r="AZ44" s="885"/>
      <c r="BA44" s="885"/>
      <c r="BB44" s="885"/>
      <c r="BC44" s="885"/>
      <c r="BD44" s="885"/>
      <c r="BE44" s="885"/>
      <c r="BF44" s="885"/>
      <c r="BG44" s="885"/>
      <c r="BH44" s="885"/>
      <c r="BI44" s="885"/>
      <c r="BJ44" s="885"/>
      <c r="BK44" s="885"/>
      <c r="BL44" s="885"/>
      <c r="BM44" s="885"/>
      <c r="BN44" s="885"/>
      <c r="BO44" s="885"/>
      <c r="BP44" s="885"/>
      <c r="BQ44" s="885"/>
      <c r="BR44" s="885"/>
      <c r="BS44" s="885"/>
      <c r="BT44" s="885"/>
      <c r="BU44" s="885"/>
      <c r="BV44" s="885"/>
      <c r="BW44" s="885"/>
      <c r="BX44" s="885"/>
      <c r="BY44" s="885"/>
      <c r="BZ44" s="885"/>
      <c r="CA44" s="885"/>
      <c r="CB44" s="885"/>
      <c r="CC44" s="885"/>
      <c r="CD44" s="885"/>
      <c r="CE44" s="885"/>
      <c r="CF44" s="885"/>
      <c r="CG44" s="885"/>
      <c r="CH44" s="885"/>
      <c r="CI44" s="885"/>
      <c r="CJ44" s="885"/>
      <c r="CK44" s="885"/>
      <c r="CL44" s="885"/>
      <c r="CM44" s="885"/>
      <c r="CN44" s="885"/>
      <c r="CO44" s="885"/>
      <c r="CP44" s="885"/>
      <c r="CQ44" s="885"/>
      <c r="CR44" s="885"/>
      <c r="CS44" s="885"/>
      <c r="CT44" s="885"/>
      <c r="CU44" s="885"/>
      <c r="CV44" s="885"/>
      <c r="CW44" s="885"/>
      <c r="CX44" s="885"/>
      <c r="CY44" s="885"/>
      <c r="CZ44" s="885"/>
      <c r="DA44" s="885"/>
      <c r="DB44" s="885"/>
      <c r="DC44" s="885"/>
      <c r="DD44" s="885"/>
      <c r="DE44" s="885"/>
      <c r="DF44" s="885"/>
      <c r="DG44" s="885"/>
      <c r="DH44" s="885"/>
      <c r="DI44" s="885"/>
      <c r="DJ44" s="885"/>
      <c r="DK44" s="885"/>
      <c r="DL44" s="885"/>
      <c r="DM44" s="885"/>
      <c r="DN44" s="885"/>
      <c r="DO44" s="885"/>
      <c r="DP44" s="885"/>
      <c r="DQ44" s="885"/>
      <c r="DR44" s="885"/>
      <c r="DS44" s="885"/>
      <c r="DT44" s="885"/>
      <c r="DU44" s="885"/>
      <c r="DV44" s="885"/>
      <c r="DW44" s="885"/>
      <c r="DX44" s="885"/>
      <c r="DY44" s="885"/>
      <c r="DZ44" s="885"/>
      <c r="EA44" s="885"/>
      <c r="EB44" s="885"/>
      <c r="EC44" s="885"/>
      <c r="ED44" s="885"/>
      <c r="EE44" s="885"/>
      <c r="EF44" s="885"/>
      <c r="EG44" s="885"/>
      <c r="EH44" s="885"/>
      <c r="EI44" s="885"/>
      <c r="EJ44" s="885"/>
      <c r="EK44" s="885"/>
      <c r="EL44" s="885"/>
      <c r="EM44" s="885"/>
      <c r="EN44" s="885"/>
      <c r="EO44" s="885"/>
      <c r="EP44" s="885"/>
      <c r="EQ44" s="885"/>
      <c r="ER44" s="885"/>
      <c r="ES44" s="885"/>
      <c r="ET44" s="885"/>
      <c r="EU44" s="885"/>
      <c r="EV44" s="885"/>
      <c r="EW44" s="885"/>
      <c r="EX44" s="885"/>
      <c r="EY44" s="885"/>
      <c r="EZ44" s="885"/>
      <c r="FA44" s="885"/>
      <c r="FB44" s="885"/>
      <c r="FC44" s="885"/>
      <c r="FD44" s="885"/>
      <c r="FE44" s="885"/>
      <c r="FF44" s="885"/>
      <c r="FG44" s="885"/>
      <c r="FH44" s="885"/>
      <c r="FI44" s="885"/>
      <c r="FJ44" s="885"/>
      <c r="FK44" s="885"/>
      <c r="FL44" s="885"/>
      <c r="JO44" s="885"/>
      <c r="JP44" s="1495"/>
      <c r="JQ44" s="1495"/>
      <c r="JR44" s="1495"/>
      <c r="JS44" s="1495"/>
      <c r="JT44" s="1495"/>
      <c r="JU44" s="1495"/>
      <c r="JV44" s="1495"/>
      <c r="JW44" s="1495"/>
      <c r="JX44" s="1495"/>
      <c r="JY44" s="1495"/>
      <c r="JZ44" s="1495"/>
      <c r="KA44" s="1495"/>
      <c r="KB44" s="1495"/>
      <c r="KC44" s="1495"/>
    </row>
    <row r="45" spans="1:289" s="884" customFormat="1">
      <c r="A45" s="885"/>
      <c r="B45" s="885"/>
      <c r="C45" s="885"/>
      <c r="D45" s="885"/>
      <c r="E45" s="885"/>
      <c r="F45" s="885"/>
      <c r="G45" s="885"/>
      <c r="H45" s="885"/>
      <c r="I45" s="885"/>
      <c r="J45" s="885"/>
      <c r="K45" s="885"/>
      <c r="L45" s="885"/>
      <c r="M45" s="885"/>
      <c r="N45" s="885"/>
      <c r="O45" s="885"/>
      <c r="P45" s="885"/>
      <c r="Q45" s="885"/>
      <c r="R45" s="885"/>
      <c r="S45" s="885"/>
      <c r="T45" s="885"/>
      <c r="U45" s="885"/>
      <c r="V45" s="885"/>
      <c r="W45" s="885"/>
      <c r="X45" s="885"/>
      <c r="Y45" s="885"/>
      <c r="Z45" s="885"/>
      <c r="AA45" s="885"/>
      <c r="AB45" s="885"/>
      <c r="AC45" s="885"/>
      <c r="AD45" s="885"/>
      <c r="AE45" s="885"/>
      <c r="AF45" s="885"/>
      <c r="AG45" s="885"/>
      <c r="AH45" s="885"/>
      <c r="AI45" s="885"/>
      <c r="AJ45" s="885"/>
      <c r="AK45" s="885"/>
      <c r="AL45" s="885"/>
      <c r="AM45" s="885"/>
      <c r="AN45" s="885"/>
      <c r="AO45" s="885"/>
      <c r="AP45" s="885"/>
      <c r="AQ45" s="885"/>
      <c r="AR45" s="885"/>
      <c r="AS45" s="885"/>
      <c r="AT45" s="885"/>
      <c r="AU45" s="885"/>
      <c r="AV45" s="885"/>
      <c r="AW45" s="885"/>
      <c r="AX45" s="885"/>
      <c r="AY45" s="885"/>
      <c r="AZ45" s="885"/>
      <c r="BA45" s="885"/>
      <c r="BB45" s="885"/>
      <c r="BC45" s="885"/>
      <c r="BD45" s="885"/>
      <c r="BE45" s="885"/>
      <c r="BF45" s="885"/>
      <c r="BG45" s="885"/>
      <c r="BH45" s="885"/>
      <c r="BI45" s="885"/>
      <c r="BJ45" s="885"/>
      <c r="BK45" s="885"/>
      <c r="BL45" s="885"/>
      <c r="BM45" s="885"/>
      <c r="BN45" s="885"/>
      <c r="BO45" s="885"/>
      <c r="BP45" s="885"/>
      <c r="BQ45" s="885"/>
      <c r="BR45" s="885"/>
      <c r="BS45" s="885"/>
      <c r="BT45" s="885"/>
      <c r="BU45" s="885"/>
      <c r="BV45" s="885"/>
      <c r="BW45" s="885"/>
      <c r="BX45" s="885"/>
      <c r="BY45" s="885"/>
      <c r="BZ45" s="885"/>
      <c r="CA45" s="885"/>
      <c r="CB45" s="885"/>
      <c r="CC45" s="885"/>
      <c r="CD45" s="885"/>
      <c r="CE45" s="885"/>
      <c r="CF45" s="885"/>
      <c r="CG45" s="885"/>
      <c r="CH45" s="885"/>
      <c r="CI45" s="885"/>
      <c r="CJ45" s="885"/>
      <c r="CK45" s="885"/>
      <c r="CL45" s="885"/>
      <c r="CM45" s="885"/>
      <c r="CN45" s="885"/>
      <c r="CO45" s="885"/>
      <c r="CP45" s="885"/>
      <c r="CQ45" s="885"/>
      <c r="CR45" s="885"/>
      <c r="CS45" s="885"/>
      <c r="CT45" s="885"/>
      <c r="CU45" s="885"/>
      <c r="CV45" s="885"/>
      <c r="CW45" s="885"/>
      <c r="CX45" s="885"/>
      <c r="CY45" s="885"/>
      <c r="CZ45" s="885"/>
      <c r="DA45" s="885"/>
      <c r="DB45" s="885"/>
      <c r="DC45" s="885"/>
      <c r="DD45" s="885"/>
      <c r="DE45" s="885"/>
      <c r="DF45" s="885"/>
      <c r="DG45" s="885"/>
      <c r="DH45" s="885"/>
      <c r="DI45" s="885"/>
      <c r="DJ45" s="885"/>
      <c r="DK45" s="885"/>
      <c r="DL45" s="885"/>
      <c r="DM45" s="885"/>
      <c r="DN45" s="885"/>
      <c r="DO45" s="885"/>
      <c r="DP45" s="885"/>
      <c r="DQ45" s="885"/>
      <c r="DR45" s="885"/>
      <c r="DS45" s="885"/>
      <c r="DT45" s="885"/>
      <c r="DU45" s="885"/>
      <c r="DV45" s="885"/>
      <c r="DW45" s="885"/>
      <c r="DX45" s="885"/>
      <c r="DY45" s="885"/>
      <c r="DZ45" s="885"/>
      <c r="EA45" s="885"/>
      <c r="EB45" s="885"/>
      <c r="EC45" s="885"/>
      <c r="ED45" s="885"/>
      <c r="EE45" s="885"/>
      <c r="EF45" s="885"/>
      <c r="EG45" s="885"/>
      <c r="EH45" s="885"/>
      <c r="EI45" s="885"/>
      <c r="EJ45" s="885"/>
      <c r="EK45" s="885"/>
      <c r="EL45" s="885"/>
      <c r="EM45" s="885"/>
      <c r="EN45" s="885"/>
      <c r="EO45" s="885"/>
      <c r="EP45" s="885"/>
      <c r="EQ45" s="885"/>
      <c r="ER45" s="885"/>
      <c r="ES45" s="885"/>
      <c r="ET45" s="885"/>
      <c r="EU45" s="885"/>
      <c r="EV45" s="885"/>
      <c r="EW45" s="885"/>
      <c r="EX45" s="885"/>
      <c r="EY45" s="885"/>
      <c r="EZ45" s="885"/>
      <c r="FA45" s="885"/>
      <c r="FB45" s="885"/>
      <c r="FC45" s="885"/>
      <c r="FD45" s="885"/>
      <c r="FE45" s="885"/>
      <c r="FF45" s="885"/>
      <c r="FG45" s="885"/>
      <c r="FH45" s="885"/>
      <c r="FI45" s="885"/>
      <c r="FJ45" s="885"/>
      <c r="FK45" s="885"/>
      <c r="FL45" s="885"/>
      <c r="FR45" s="1491"/>
      <c r="FS45" s="1491"/>
      <c r="JO45" s="885"/>
      <c r="JP45" s="1495"/>
      <c r="JQ45" s="1495"/>
      <c r="JR45" s="1495"/>
      <c r="JS45" s="1495"/>
      <c r="JT45" s="1495"/>
      <c r="JU45" s="1495"/>
      <c r="JV45" s="1495"/>
      <c r="JW45" s="1495"/>
      <c r="JX45" s="1495"/>
      <c r="JY45" s="1495"/>
      <c r="JZ45" s="1495"/>
      <c r="KA45" s="1495"/>
      <c r="KB45" s="1495"/>
      <c r="KC45" s="1495"/>
    </row>
    <row r="46" spans="1:289" s="884" customFormat="1">
      <c r="A46" s="885"/>
      <c r="B46" s="885"/>
      <c r="C46" s="885"/>
      <c r="D46" s="885"/>
      <c r="E46" s="885"/>
      <c r="F46" s="885"/>
      <c r="G46" s="885"/>
      <c r="H46" s="885"/>
      <c r="I46" s="885"/>
      <c r="J46" s="885"/>
      <c r="K46" s="885"/>
      <c r="L46" s="885"/>
      <c r="M46" s="885"/>
      <c r="N46" s="885"/>
      <c r="O46" s="885"/>
      <c r="P46" s="885"/>
      <c r="Q46" s="885"/>
      <c r="R46" s="885"/>
      <c r="S46" s="885"/>
      <c r="T46" s="885"/>
      <c r="U46" s="885"/>
      <c r="V46" s="885"/>
      <c r="W46" s="885"/>
      <c r="X46" s="885"/>
      <c r="Y46" s="885"/>
      <c r="Z46" s="885"/>
      <c r="AA46" s="885"/>
      <c r="AB46" s="885"/>
      <c r="AC46" s="885"/>
      <c r="AD46" s="885"/>
      <c r="AE46" s="885"/>
      <c r="AF46" s="885"/>
      <c r="AG46" s="885"/>
      <c r="AH46" s="885"/>
      <c r="AI46" s="885"/>
      <c r="AJ46" s="885"/>
      <c r="AK46" s="885"/>
      <c r="AL46" s="885"/>
      <c r="AM46" s="885"/>
      <c r="AN46" s="885"/>
      <c r="AO46" s="885"/>
      <c r="AP46" s="885"/>
      <c r="AQ46" s="885"/>
      <c r="AR46" s="885"/>
      <c r="AS46" s="885"/>
      <c r="AT46" s="885"/>
      <c r="AU46" s="885"/>
      <c r="AV46" s="885"/>
      <c r="AW46" s="885"/>
      <c r="AX46" s="885"/>
      <c r="AY46" s="885"/>
      <c r="AZ46" s="885"/>
      <c r="BA46" s="885"/>
      <c r="BB46" s="885"/>
      <c r="BC46" s="885"/>
      <c r="BD46" s="885"/>
      <c r="BE46" s="885"/>
      <c r="BF46" s="885"/>
      <c r="BG46" s="885"/>
      <c r="BH46" s="885"/>
      <c r="BI46" s="885"/>
      <c r="BJ46" s="885"/>
      <c r="BK46" s="885"/>
      <c r="BL46" s="885"/>
      <c r="BM46" s="885"/>
      <c r="BN46" s="885"/>
      <c r="BO46" s="885"/>
      <c r="BP46" s="885"/>
      <c r="BQ46" s="885"/>
      <c r="BR46" s="885"/>
      <c r="BS46" s="885"/>
      <c r="BT46" s="885"/>
      <c r="BU46" s="885"/>
      <c r="BV46" s="885"/>
      <c r="BW46" s="885"/>
      <c r="BX46" s="885"/>
      <c r="BY46" s="885"/>
      <c r="BZ46" s="885"/>
      <c r="CA46" s="885"/>
      <c r="CB46" s="885"/>
      <c r="CC46" s="885"/>
      <c r="CD46" s="885"/>
      <c r="CE46" s="885"/>
      <c r="CF46" s="885"/>
      <c r="CG46" s="885"/>
      <c r="CH46" s="885"/>
      <c r="CI46" s="885"/>
      <c r="CJ46" s="885"/>
      <c r="CK46" s="885"/>
      <c r="CL46" s="885"/>
      <c r="CM46" s="885"/>
      <c r="CN46" s="885"/>
      <c r="CO46" s="885"/>
      <c r="CP46" s="885"/>
      <c r="CQ46" s="885"/>
      <c r="CR46" s="885"/>
      <c r="CS46" s="885"/>
      <c r="CT46" s="885"/>
      <c r="CU46" s="885"/>
      <c r="CV46" s="885"/>
      <c r="CW46" s="885"/>
      <c r="CX46" s="885"/>
      <c r="CY46" s="885"/>
      <c r="CZ46" s="885"/>
      <c r="DA46" s="885"/>
      <c r="DB46" s="885"/>
      <c r="DC46" s="885"/>
      <c r="DD46" s="885"/>
      <c r="DE46" s="885"/>
      <c r="DF46" s="885"/>
      <c r="DG46" s="885"/>
      <c r="DH46" s="885"/>
      <c r="DI46" s="885"/>
      <c r="DJ46" s="885"/>
      <c r="DK46" s="885"/>
      <c r="DL46" s="885"/>
      <c r="DM46" s="885"/>
      <c r="DN46" s="885"/>
      <c r="DO46" s="885"/>
      <c r="DP46" s="885"/>
      <c r="DQ46" s="885"/>
      <c r="DR46" s="885"/>
      <c r="DS46" s="885"/>
      <c r="DT46" s="885"/>
      <c r="DU46" s="885"/>
      <c r="DV46" s="885"/>
      <c r="DW46" s="885"/>
      <c r="DX46" s="885"/>
      <c r="DY46" s="885"/>
      <c r="DZ46" s="885"/>
      <c r="EA46" s="885"/>
      <c r="EB46" s="885"/>
      <c r="EC46" s="885"/>
      <c r="ED46" s="885"/>
      <c r="EE46" s="885"/>
      <c r="EF46" s="885"/>
      <c r="EG46" s="885"/>
      <c r="EH46" s="885"/>
      <c r="EI46" s="885"/>
      <c r="EJ46" s="885"/>
      <c r="EK46" s="885"/>
      <c r="EL46" s="885"/>
      <c r="EM46" s="885"/>
      <c r="EN46" s="885"/>
      <c r="EO46" s="885"/>
      <c r="EP46" s="885"/>
      <c r="EQ46" s="885"/>
      <c r="ER46" s="885"/>
      <c r="ES46" s="885"/>
      <c r="ET46" s="885"/>
      <c r="EU46" s="885"/>
      <c r="EV46" s="885"/>
      <c r="EW46" s="885"/>
      <c r="EX46" s="885"/>
      <c r="EY46" s="885"/>
      <c r="EZ46" s="885"/>
      <c r="FA46" s="885"/>
      <c r="FB46" s="885"/>
      <c r="FC46" s="885"/>
      <c r="FD46" s="885"/>
      <c r="FE46" s="885"/>
      <c r="FF46" s="885"/>
      <c r="FG46" s="885"/>
      <c r="FH46" s="885"/>
      <c r="FI46" s="885"/>
      <c r="FJ46" s="885"/>
      <c r="FK46" s="885"/>
      <c r="FL46" s="885"/>
      <c r="FR46" s="1491"/>
      <c r="FS46" s="1491"/>
      <c r="JO46" s="885"/>
      <c r="JP46" s="1495"/>
      <c r="JQ46" s="1495"/>
      <c r="JR46" s="1495"/>
      <c r="JS46" s="1495"/>
      <c r="JT46" s="1495"/>
      <c r="JU46" s="1495"/>
      <c r="JV46" s="1495"/>
      <c r="JW46" s="1495"/>
      <c r="JX46" s="1495"/>
      <c r="JY46" s="1495"/>
      <c r="JZ46" s="1495"/>
      <c r="KA46" s="1495"/>
      <c r="KB46" s="1495"/>
      <c r="KC46" s="1495"/>
    </row>
    <row r="47" spans="1:289" s="884" customFormat="1">
      <c r="A47" s="885"/>
      <c r="B47" s="885"/>
      <c r="C47" s="885"/>
      <c r="D47" s="885"/>
      <c r="E47" s="885"/>
      <c r="F47" s="885"/>
      <c r="G47" s="885"/>
      <c r="H47" s="885"/>
      <c r="I47" s="885"/>
      <c r="J47" s="885"/>
      <c r="K47" s="885"/>
      <c r="L47" s="885"/>
      <c r="M47" s="885"/>
      <c r="N47" s="885"/>
      <c r="O47" s="885"/>
      <c r="P47" s="885"/>
      <c r="Q47" s="885"/>
      <c r="R47" s="885"/>
      <c r="S47" s="885"/>
      <c r="T47" s="885"/>
      <c r="U47" s="885"/>
      <c r="V47" s="885"/>
      <c r="W47" s="885"/>
      <c r="X47" s="885"/>
      <c r="Y47" s="885"/>
      <c r="Z47" s="885"/>
      <c r="AA47" s="885"/>
      <c r="AB47" s="885"/>
      <c r="AC47" s="885"/>
      <c r="AD47" s="885"/>
      <c r="AE47" s="885"/>
      <c r="AF47" s="885"/>
      <c r="AG47" s="885"/>
      <c r="AH47" s="885"/>
      <c r="AI47" s="885"/>
      <c r="AJ47" s="885"/>
      <c r="AK47" s="885"/>
      <c r="AL47" s="885"/>
      <c r="AM47" s="885"/>
      <c r="AN47" s="885"/>
      <c r="AO47" s="885"/>
      <c r="AP47" s="885"/>
      <c r="AQ47" s="885"/>
      <c r="AR47" s="885"/>
      <c r="AS47" s="885"/>
      <c r="AT47" s="885"/>
      <c r="AU47" s="885"/>
      <c r="AV47" s="885"/>
      <c r="AW47" s="885"/>
      <c r="AX47" s="885"/>
      <c r="AY47" s="885"/>
      <c r="AZ47" s="885"/>
      <c r="BA47" s="885"/>
      <c r="BB47" s="885"/>
      <c r="BC47" s="885"/>
      <c r="BD47" s="885"/>
      <c r="BE47" s="885"/>
      <c r="BF47" s="885"/>
      <c r="BG47" s="885"/>
      <c r="BH47" s="885"/>
      <c r="BI47" s="885"/>
      <c r="BJ47" s="885"/>
      <c r="BK47" s="885"/>
      <c r="BL47" s="885"/>
      <c r="BM47" s="885"/>
      <c r="BN47" s="885"/>
      <c r="BO47" s="885"/>
      <c r="BP47" s="885"/>
      <c r="BQ47" s="885"/>
      <c r="BR47" s="885"/>
      <c r="BS47" s="885"/>
      <c r="BT47" s="885"/>
      <c r="BU47" s="885"/>
      <c r="BV47" s="885"/>
      <c r="BW47" s="885"/>
      <c r="BX47" s="885"/>
      <c r="BY47" s="885"/>
      <c r="BZ47" s="885"/>
      <c r="CA47" s="885"/>
      <c r="CB47" s="885"/>
      <c r="CC47" s="885"/>
      <c r="CD47" s="885"/>
      <c r="CE47" s="885"/>
      <c r="CF47" s="885"/>
      <c r="CG47" s="885"/>
      <c r="CH47" s="885"/>
      <c r="CI47" s="885"/>
      <c r="CJ47" s="885"/>
      <c r="CK47" s="885"/>
      <c r="CL47" s="885"/>
      <c r="CM47" s="885"/>
      <c r="CN47" s="885"/>
      <c r="CO47" s="885"/>
      <c r="CP47" s="885"/>
      <c r="CQ47" s="885"/>
      <c r="CR47" s="885"/>
      <c r="CS47" s="885"/>
      <c r="CT47" s="885"/>
      <c r="CU47" s="885"/>
      <c r="CV47" s="885"/>
      <c r="CW47" s="885"/>
      <c r="CX47" s="885"/>
      <c r="CY47" s="885"/>
      <c r="CZ47" s="885"/>
      <c r="DA47" s="885"/>
      <c r="DB47" s="885"/>
      <c r="DC47" s="885"/>
      <c r="DD47" s="885"/>
      <c r="DE47" s="885"/>
      <c r="DF47" s="885"/>
      <c r="DG47" s="885"/>
      <c r="DH47" s="885"/>
      <c r="DI47" s="885"/>
      <c r="DJ47" s="885"/>
      <c r="DK47" s="885"/>
      <c r="DL47" s="885"/>
      <c r="DM47" s="885"/>
      <c r="DN47" s="885"/>
      <c r="DO47" s="885"/>
      <c r="DP47" s="885"/>
      <c r="DQ47" s="885"/>
      <c r="DR47" s="885"/>
      <c r="DS47" s="885"/>
      <c r="DT47" s="885"/>
      <c r="DU47" s="885"/>
      <c r="DV47" s="885"/>
      <c r="DW47" s="885"/>
      <c r="DX47" s="885"/>
      <c r="DY47" s="885"/>
      <c r="DZ47" s="885"/>
      <c r="EA47" s="885"/>
      <c r="EB47" s="885"/>
      <c r="EC47" s="885"/>
      <c r="ED47" s="885"/>
      <c r="EE47" s="885"/>
      <c r="EF47" s="885"/>
      <c r="EG47" s="885"/>
      <c r="EH47" s="885"/>
      <c r="EI47" s="885"/>
      <c r="EJ47" s="885"/>
      <c r="EK47" s="885"/>
      <c r="EL47" s="885"/>
      <c r="EM47" s="885"/>
      <c r="EN47" s="885"/>
      <c r="EO47" s="885"/>
      <c r="EP47" s="885"/>
      <c r="EQ47" s="885"/>
      <c r="ER47" s="885"/>
      <c r="ES47" s="885"/>
      <c r="ET47" s="885"/>
      <c r="EU47" s="885"/>
      <c r="EV47" s="885"/>
      <c r="EW47" s="885"/>
      <c r="EX47" s="885"/>
      <c r="EY47" s="885"/>
      <c r="EZ47" s="885"/>
      <c r="FA47" s="885"/>
      <c r="FB47" s="885"/>
      <c r="FC47" s="885"/>
      <c r="FD47" s="885"/>
      <c r="FE47" s="885"/>
      <c r="FF47" s="885"/>
      <c r="FG47" s="885"/>
      <c r="FH47" s="885"/>
      <c r="FI47" s="885"/>
      <c r="FJ47" s="885"/>
      <c r="FK47" s="885"/>
      <c r="FL47" s="885"/>
      <c r="FR47" s="1491"/>
      <c r="FS47" s="1491"/>
      <c r="JO47" s="885"/>
      <c r="JP47" s="1495"/>
      <c r="JQ47" s="1495"/>
      <c r="JR47" s="1495"/>
      <c r="JS47" s="1495"/>
      <c r="JT47" s="1495"/>
      <c r="JU47" s="1495"/>
      <c r="JV47" s="1495"/>
      <c r="JW47" s="1495"/>
      <c r="JX47" s="1495"/>
      <c r="JY47" s="1495"/>
      <c r="JZ47" s="1495"/>
      <c r="KA47" s="1495"/>
      <c r="KB47" s="1495"/>
      <c r="KC47" s="1495"/>
    </row>
    <row r="48" spans="1:289" s="884" customFormat="1">
      <c r="A48" s="885"/>
      <c r="B48" s="885"/>
      <c r="C48" s="885"/>
      <c r="D48" s="885"/>
      <c r="E48" s="885"/>
      <c r="F48" s="885"/>
      <c r="G48" s="885"/>
      <c r="H48" s="885"/>
      <c r="I48" s="885"/>
      <c r="J48" s="885"/>
      <c r="K48" s="885"/>
      <c r="L48" s="885"/>
      <c r="M48" s="885"/>
      <c r="N48" s="885"/>
      <c r="O48" s="885"/>
      <c r="P48" s="885"/>
      <c r="Q48" s="885"/>
      <c r="R48" s="885"/>
      <c r="S48" s="885"/>
      <c r="T48" s="885"/>
      <c r="U48" s="885"/>
      <c r="V48" s="885"/>
      <c r="W48" s="885"/>
      <c r="X48" s="885"/>
      <c r="Y48" s="885"/>
      <c r="Z48" s="885"/>
      <c r="AA48" s="885"/>
      <c r="AB48" s="885"/>
      <c r="AC48" s="885"/>
      <c r="AD48" s="885"/>
      <c r="AE48" s="885"/>
      <c r="AF48" s="885"/>
      <c r="AG48" s="885"/>
      <c r="AH48" s="885"/>
      <c r="AI48" s="885"/>
      <c r="AJ48" s="885"/>
      <c r="AK48" s="885"/>
      <c r="AL48" s="885"/>
      <c r="AM48" s="885"/>
      <c r="AN48" s="885"/>
      <c r="AO48" s="885"/>
      <c r="AP48" s="885"/>
      <c r="AQ48" s="885"/>
      <c r="AR48" s="885"/>
      <c r="AS48" s="885"/>
      <c r="AT48" s="885"/>
      <c r="AU48" s="885"/>
      <c r="AV48" s="885"/>
      <c r="AW48" s="885"/>
      <c r="AX48" s="885"/>
      <c r="AY48" s="885"/>
      <c r="AZ48" s="885"/>
      <c r="BA48" s="885"/>
      <c r="BB48" s="885"/>
      <c r="BC48" s="885"/>
      <c r="BD48" s="885"/>
      <c r="BE48" s="885"/>
      <c r="BF48" s="885"/>
      <c r="BG48" s="885"/>
      <c r="BH48" s="885"/>
      <c r="BI48" s="885"/>
      <c r="BJ48" s="885"/>
      <c r="BK48" s="885"/>
      <c r="BL48" s="885"/>
      <c r="BM48" s="885"/>
      <c r="BN48" s="885"/>
      <c r="BO48" s="885"/>
      <c r="BP48" s="885"/>
      <c r="BQ48" s="885"/>
      <c r="BR48" s="885"/>
      <c r="BS48" s="885"/>
      <c r="BT48" s="885"/>
      <c r="BU48" s="885"/>
      <c r="BV48" s="885"/>
      <c r="BW48" s="885"/>
      <c r="BX48" s="885"/>
      <c r="BY48" s="885"/>
      <c r="BZ48" s="885"/>
      <c r="CA48" s="885"/>
      <c r="CB48" s="885"/>
      <c r="CC48" s="885"/>
      <c r="CD48" s="885"/>
      <c r="CE48" s="885"/>
      <c r="CF48" s="885"/>
      <c r="CG48" s="885"/>
      <c r="CH48" s="885"/>
      <c r="CI48" s="885"/>
      <c r="CJ48" s="885"/>
      <c r="CK48" s="885"/>
      <c r="CL48" s="885"/>
      <c r="CM48" s="885"/>
      <c r="CN48" s="885"/>
      <c r="CO48" s="885"/>
      <c r="CP48" s="885"/>
      <c r="CQ48" s="885"/>
      <c r="CR48" s="885"/>
      <c r="CS48" s="885"/>
      <c r="CT48" s="885"/>
      <c r="CU48" s="885"/>
      <c r="CV48" s="885"/>
      <c r="CW48" s="885"/>
      <c r="CX48" s="885"/>
      <c r="CY48" s="885"/>
      <c r="CZ48" s="885"/>
      <c r="DA48" s="885"/>
      <c r="DB48" s="885"/>
      <c r="DC48" s="885"/>
      <c r="DD48" s="885"/>
      <c r="DE48" s="885"/>
      <c r="DF48" s="885"/>
      <c r="DG48" s="885"/>
      <c r="DH48" s="885"/>
      <c r="DI48" s="885"/>
      <c r="DJ48" s="885"/>
      <c r="DK48" s="885"/>
      <c r="DL48" s="885"/>
      <c r="DM48" s="885"/>
      <c r="DN48" s="885"/>
      <c r="DO48" s="885"/>
      <c r="DP48" s="885"/>
      <c r="DQ48" s="885"/>
      <c r="DR48" s="885"/>
      <c r="DS48" s="885"/>
      <c r="DT48" s="885"/>
      <c r="DU48" s="885"/>
      <c r="DV48" s="885"/>
      <c r="DW48" s="885"/>
      <c r="DX48" s="885"/>
      <c r="DY48" s="885"/>
      <c r="DZ48" s="885"/>
      <c r="EA48" s="885"/>
      <c r="EB48" s="885"/>
      <c r="EC48" s="885"/>
      <c r="ED48" s="885"/>
      <c r="EE48" s="885"/>
      <c r="EF48" s="885"/>
      <c r="EG48" s="885"/>
      <c r="EH48" s="885"/>
      <c r="EI48" s="885"/>
      <c r="EJ48" s="885"/>
      <c r="EK48" s="885"/>
      <c r="EL48" s="885"/>
      <c r="EM48" s="885"/>
      <c r="EN48" s="885"/>
      <c r="EO48" s="885"/>
      <c r="EP48" s="885"/>
      <c r="EQ48" s="885"/>
      <c r="ER48" s="885"/>
      <c r="ES48" s="885"/>
      <c r="ET48" s="885"/>
      <c r="EU48" s="885"/>
      <c r="EV48" s="885"/>
      <c r="EW48" s="885"/>
      <c r="EX48" s="885"/>
      <c r="EY48" s="885"/>
      <c r="EZ48" s="885"/>
      <c r="FA48" s="885"/>
      <c r="FB48" s="885"/>
      <c r="FC48" s="885"/>
      <c r="FD48" s="885"/>
      <c r="FE48" s="885"/>
      <c r="FF48" s="885"/>
      <c r="FG48" s="885"/>
      <c r="FH48" s="885"/>
      <c r="FI48" s="885"/>
      <c r="FJ48" s="885"/>
      <c r="FK48" s="885"/>
      <c r="FL48" s="885"/>
      <c r="FR48" s="1491"/>
      <c r="FS48" s="1491"/>
      <c r="JO48" s="885"/>
      <c r="JP48" s="1495"/>
      <c r="JQ48" s="1495"/>
      <c r="JR48" s="1495"/>
      <c r="JS48" s="1495"/>
      <c r="JT48" s="1495"/>
      <c r="JU48" s="1495"/>
      <c r="JV48" s="1495"/>
      <c r="JW48" s="1495"/>
      <c r="JX48" s="1495"/>
      <c r="JY48" s="1495"/>
      <c r="JZ48" s="1495"/>
      <c r="KA48" s="1495"/>
      <c r="KB48" s="1495"/>
      <c r="KC48" s="1495"/>
    </row>
    <row r="49" spans="1:289" s="884" customFormat="1">
      <c r="A49" s="885"/>
      <c r="B49" s="885"/>
      <c r="C49" s="885"/>
      <c r="D49" s="885"/>
      <c r="E49" s="885"/>
      <c r="F49" s="885"/>
      <c r="G49" s="885"/>
      <c r="H49" s="885"/>
      <c r="I49" s="885"/>
      <c r="J49" s="885"/>
      <c r="K49" s="885"/>
      <c r="L49" s="885"/>
      <c r="M49" s="885"/>
      <c r="N49" s="885"/>
      <c r="O49" s="885"/>
      <c r="P49" s="885"/>
      <c r="Q49" s="885"/>
      <c r="R49" s="885"/>
      <c r="S49" s="885"/>
      <c r="T49" s="885"/>
      <c r="U49" s="885"/>
      <c r="V49" s="885"/>
      <c r="W49" s="885"/>
      <c r="X49" s="885"/>
      <c r="Y49" s="885"/>
      <c r="Z49" s="885"/>
      <c r="AA49" s="885"/>
      <c r="AB49" s="885"/>
      <c r="AC49" s="885"/>
      <c r="AD49" s="885"/>
      <c r="AE49" s="885"/>
      <c r="AF49" s="885"/>
      <c r="AG49" s="885"/>
      <c r="AH49" s="885"/>
      <c r="AI49" s="885"/>
      <c r="AJ49" s="885"/>
      <c r="AK49" s="885"/>
      <c r="AL49" s="885"/>
      <c r="AM49" s="885"/>
      <c r="AN49" s="885"/>
      <c r="AO49" s="885"/>
      <c r="AP49" s="885"/>
      <c r="AQ49" s="885"/>
      <c r="AR49" s="885"/>
      <c r="AS49" s="885"/>
      <c r="AT49" s="885"/>
      <c r="AU49" s="885"/>
      <c r="AV49" s="885"/>
      <c r="AW49" s="885"/>
      <c r="AX49" s="885"/>
      <c r="AY49" s="885"/>
      <c r="AZ49" s="885"/>
      <c r="BA49" s="885"/>
      <c r="BB49" s="885"/>
      <c r="BC49" s="885"/>
      <c r="BD49" s="885"/>
      <c r="BE49" s="885"/>
      <c r="BF49" s="885"/>
      <c r="BG49" s="885"/>
      <c r="BH49" s="885"/>
      <c r="BI49" s="885"/>
      <c r="BJ49" s="885"/>
      <c r="BK49" s="885"/>
      <c r="BL49" s="885"/>
      <c r="BM49" s="885"/>
      <c r="BN49" s="885"/>
      <c r="BO49" s="885"/>
      <c r="BP49" s="885"/>
      <c r="BQ49" s="885"/>
      <c r="BR49" s="885"/>
      <c r="BS49" s="885"/>
      <c r="BT49" s="885"/>
      <c r="BU49" s="885"/>
      <c r="BV49" s="885"/>
      <c r="BW49" s="885"/>
      <c r="BX49" s="885"/>
      <c r="BY49" s="885"/>
      <c r="BZ49" s="885"/>
      <c r="CA49" s="885"/>
      <c r="CB49" s="885"/>
      <c r="CC49" s="885"/>
      <c r="CD49" s="885"/>
      <c r="CE49" s="885"/>
      <c r="CF49" s="885"/>
      <c r="CG49" s="885"/>
      <c r="CH49" s="885"/>
      <c r="CI49" s="885"/>
      <c r="CJ49" s="885"/>
      <c r="CK49" s="885"/>
      <c r="CL49" s="885"/>
      <c r="CM49" s="885"/>
      <c r="CN49" s="885"/>
      <c r="CO49" s="885"/>
      <c r="CP49" s="885"/>
      <c r="CQ49" s="885"/>
      <c r="CR49" s="885"/>
      <c r="CS49" s="885"/>
      <c r="CT49" s="885"/>
      <c r="CU49" s="885"/>
      <c r="CV49" s="885"/>
      <c r="CW49" s="885"/>
      <c r="CX49" s="885"/>
      <c r="CY49" s="885"/>
      <c r="CZ49" s="885"/>
      <c r="DA49" s="885"/>
      <c r="DB49" s="885"/>
      <c r="DC49" s="885"/>
      <c r="DD49" s="885"/>
      <c r="DE49" s="885"/>
      <c r="DF49" s="885"/>
      <c r="DG49" s="885"/>
      <c r="DH49" s="885"/>
      <c r="DI49" s="885"/>
      <c r="DJ49" s="885"/>
      <c r="DK49" s="885"/>
      <c r="DL49" s="885"/>
      <c r="DM49" s="885"/>
      <c r="DN49" s="885"/>
      <c r="DO49" s="885"/>
      <c r="DP49" s="885"/>
      <c r="DQ49" s="885"/>
      <c r="DR49" s="885"/>
      <c r="DS49" s="885"/>
      <c r="DT49" s="885"/>
      <c r="DU49" s="885"/>
      <c r="DV49" s="885"/>
      <c r="DW49" s="885"/>
      <c r="DX49" s="885"/>
      <c r="DY49" s="885"/>
      <c r="DZ49" s="885"/>
      <c r="EA49" s="885"/>
      <c r="EB49" s="885"/>
      <c r="EC49" s="885"/>
      <c r="ED49" s="885"/>
      <c r="EE49" s="885"/>
      <c r="EF49" s="885"/>
      <c r="EG49" s="885"/>
      <c r="EH49" s="885"/>
      <c r="EI49" s="885"/>
      <c r="EJ49" s="885"/>
      <c r="EK49" s="885"/>
      <c r="EL49" s="885"/>
      <c r="EM49" s="885"/>
      <c r="EN49" s="885"/>
      <c r="EO49" s="885"/>
      <c r="EP49" s="885"/>
      <c r="EQ49" s="885"/>
      <c r="ER49" s="885"/>
      <c r="ES49" s="885"/>
      <c r="ET49" s="885"/>
      <c r="EU49" s="885"/>
      <c r="EV49" s="885"/>
      <c r="EW49" s="885"/>
      <c r="EX49" s="885"/>
      <c r="EY49" s="885"/>
      <c r="EZ49" s="885"/>
      <c r="FA49" s="885"/>
      <c r="FB49" s="885"/>
      <c r="FC49" s="885"/>
      <c r="FD49" s="885"/>
      <c r="FE49" s="885"/>
      <c r="FF49" s="885"/>
      <c r="FG49" s="885"/>
      <c r="FH49" s="885"/>
      <c r="FI49" s="885"/>
      <c r="FJ49" s="885"/>
      <c r="FK49" s="885"/>
      <c r="FL49" s="885"/>
      <c r="FR49" s="1491"/>
      <c r="FS49" s="1491"/>
      <c r="JO49" s="885"/>
      <c r="JP49" s="1495"/>
      <c r="JQ49" s="1495"/>
      <c r="JR49" s="1495"/>
      <c r="JS49" s="1495"/>
      <c r="JT49" s="1495"/>
      <c r="JU49" s="1495"/>
      <c r="JV49" s="1495"/>
      <c r="JW49" s="1495"/>
      <c r="JX49" s="1495"/>
      <c r="JY49" s="1495"/>
      <c r="JZ49" s="1495"/>
      <c r="KA49" s="1495"/>
      <c r="KB49" s="1495"/>
      <c r="KC49" s="1495"/>
    </row>
    <row r="50" spans="1:289" s="884" customFormat="1">
      <c r="A50" s="885"/>
      <c r="B50" s="885"/>
      <c r="C50" s="885"/>
      <c r="D50" s="885"/>
      <c r="E50" s="885"/>
      <c r="F50" s="885"/>
      <c r="G50" s="885"/>
      <c r="H50" s="885"/>
      <c r="I50" s="885"/>
      <c r="J50" s="885"/>
      <c r="K50" s="885"/>
      <c r="L50" s="885"/>
      <c r="M50" s="885"/>
      <c r="N50" s="885"/>
      <c r="O50" s="885"/>
      <c r="P50" s="885"/>
      <c r="Q50" s="885"/>
      <c r="R50" s="885"/>
      <c r="S50" s="885"/>
      <c r="T50" s="885"/>
      <c r="U50" s="885"/>
      <c r="V50" s="885"/>
      <c r="W50" s="885"/>
      <c r="X50" s="885"/>
      <c r="Y50" s="885"/>
      <c r="Z50" s="885"/>
      <c r="AA50" s="885"/>
      <c r="AB50" s="885"/>
      <c r="AC50" s="885"/>
      <c r="AD50" s="885"/>
      <c r="AE50" s="885"/>
      <c r="AF50" s="885"/>
      <c r="AG50" s="885"/>
      <c r="AH50" s="885"/>
      <c r="AI50" s="885"/>
      <c r="AJ50" s="885"/>
      <c r="AK50" s="885"/>
      <c r="AL50" s="885"/>
      <c r="AM50" s="885"/>
      <c r="AN50" s="885"/>
      <c r="AO50" s="885"/>
      <c r="AP50" s="885"/>
      <c r="AQ50" s="885"/>
      <c r="AR50" s="885"/>
      <c r="AS50" s="885"/>
      <c r="AT50" s="885"/>
      <c r="AU50" s="885"/>
      <c r="AV50" s="885"/>
      <c r="AW50" s="885"/>
      <c r="AX50" s="885"/>
      <c r="AY50" s="885"/>
      <c r="AZ50" s="885"/>
      <c r="BA50" s="885"/>
      <c r="BB50" s="885"/>
      <c r="BC50" s="885"/>
      <c r="BD50" s="885"/>
      <c r="BE50" s="885"/>
      <c r="BF50" s="885"/>
      <c r="BG50" s="885"/>
      <c r="BH50" s="885"/>
      <c r="BI50" s="885"/>
      <c r="BJ50" s="885"/>
      <c r="BK50" s="885"/>
      <c r="BL50" s="885"/>
      <c r="BM50" s="885"/>
      <c r="BN50" s="885"/>
      <c r="BO50" s="885"/>
      <c r="BP50" s="885"/>
      <c r="BQ50" s="885"/>
      <c r="BR50" s="885"/>
      <c r="BS50" s="885"/>
      <c r="BT50" s="885"/>
      <c r="BU50" s="885"/>
      <c r="BV50" s="885"/>
      <c r="BW50" s="885"/>
      <c r="BX50" s="885"/>
      <c r="BY50" s="885"/>
      <c r="BZ50" s="885"/>
      <c r="CA50" s="885"/>
      <c r="CB50" s="885"/>
      <c r="CC50" s="885"/>
      <c r="CD50" s="885"/>
      <c r="CE50" s="885"/>
      <c r="CF50" s="885"/>
      <c r="CG50" s="885"/>
      <c r="CH50" s="885"/>
      <c r="CI50" s="885"/>
      <c r="CJ50" s="885"/>
      <c r="CK50" s="885"/>
      <c r="CL50" s="885"/>
      <c r="CM50" s="885"/>
      <c r="CN50" s="885"/>
      <c r="CO50" s="885"/>
      <c r="CP50" s="885"/>
      <c r="CQ50" s="885"/>
      <c r="CR50" s="885"/>
      <c r="CS50" s="885"/>
      <c r="CT50" s="885"/>
      <c r="CU50" s="885"/>
      <c r="CV50" s="885"/>
      <c r="CW50" s="885"/>
      <c r="CX50" s="885"/>
      <c r="CY50" s="885"/>
      <c r="CZ50" s="885"/>
      <c r="DA50" s="885"/>
      <c r="DB50" s="885"/>
      <c r="DC50" s="885"/>
      <c r="DD50" s="885"/>
      <c r="DE50" s="885"/>
      <c r="DF50" s="885"/>
      <c r="DG50" s="885"/>
      <c r="DH50" s="885"/>
      <c r="DI50" s="885"/>
      <c r="DJ50" s="885"/>
      <c r="DK50" s="885"/>
      <c r="DL50" s="885"/>
      <c r="DM50" s="885"/>
      <c r="DN50" s="885"/>
      <c r="DO50" s="885"/>
      <c r="DP50" s="885"/>
      <c r="DQ50" s="885"/>
      <c r="DR50" s="885"/>
      <c r="DS50" s="885"/>
      <c r="DT50" s="885"/>
      <c r="DU50" s="885"/>
      <c r="DV50" s="885"/>
      <c r="DW50" s="885"/>
      <c r="DX50" s="885"/>
      <c r="DY50" s="885"/>
      <c r="DZ50" s="885"/>
      <c r="EA50" s="885"/>
      <c r="EB50" s="885"/>
      <c r="EC50" s="885"/>
      <c r="ED50" s="885"/>
      <c r="EE50" s="885"/>
      <c r="EF50" s="885"/>
      <c r="EG50" s="885"/>
      <c r="EH50" s="885"/>
      <c r="EI50" s="885"/>
      <c r="EJ50" s="885"/>
      <c r="EK50" s="885"/>
      <c r="EL50" s="885"/>
      <c r="EM50" s="885"/>
      <c r="EN50" s="885"/>
      <c r="EO50" s="885"/>
      <c r="EP50" s="885"/>
      <c r="EQ50" s="885"/>
      <c r="ER50" s="885"/>
      <c r="ES50" s="885"/>
      <c r="ET50" s="885"/>
      <c r="EU50" s="885"/>
      <c r="EV50" s="885"/>
      <c r="EW50" s="885"/>
      <c r="EX50" s="885"/>
      <c r="EY50" s="885"/>
      <c r="EZ50" s="885"/>
      <c r="FA50" s="885"/>
      <c r="FB50" s="885"/>
      <c r="FC50" s="885"/>
      <c r="FD50" s="885"/>
      <c r="FE50" s="885"/>
      <c r="FF50" s="885"/>
      <c r="FG50" s="885"/>
      <c r="FH50" s="885"/>
      <c r="FI50" s="885"/>
      <c r="FJ50" s="885"/>
      <c r="FK50" s="885"/>
      <c r="FL50" s="885"/>
      <c r="FR50" s="1491"/>
      <c r="FS50" s="1491"/>
      <c r="JO50" s="885"/>
      <c r="JP50" s="1495"/>
      <c r="JQ50" s="1495"/>
      <c r="JR50" s="1495"/>
      <c r="JS50" s="1495"/>
      <c r="JT50" s="1495"/>
      <c r="JU50" s="1495"/>
      <c r="JV50" s="1495"/>
      <c r="JW50" s="1495"/>
      <c r="JX50" s="1495"/>
      <c r="JY50" s="1495"/>
      <c r="JZ50" s="1495"/>
      <c r="KA50" s="1495"/>
      <c r="KB50" s="1495"/>
      <c r="KC50" s="1495"/>
    </row>
    <row r="51" spans="1:289" s="884" customFormat="1">
      <c r="A51" s="885"/>
      <c r="B51" s="885"/>
      <c r="C51" s="885"/>
      <c r="D51" s="885"/>
      <c r="E51" s="885"/>
      <c r="F51" s="885"/>
      <c r="G51" s="885"/>
      <c r="H51" s="885"/>
      <c r="I51" s="885"/>
      <c r="J51" s="885"/>
      <c r="K51" s="885"/>
      <c r="L51" s="885"/>
      <c r="M51" s="885"/>
      <c r="N51" s="885"/>
      <c r="O51" s="885"/>
      <c r="P51" s="885"/>
      <c r="Q51" s="885"/>
      <c r="R51" s="885"/>
      <c r="S51" s="885"/>
      <c r="T51" s="885"/>
      <c r="U51" s="885"/>
      <c r="V51" s="885"/>
      <c r="W51" s="885"/>
      <c r="X51" s="885"/>
      <c r="Y51" s="885"/>
      <c r="Z51" s="885"/>
      <c r="AA51" s="885"/>
      <c r="AB51" s="885"/>
      <c r="AC51" s="885"/>
      <c r="AD51" s="885"/>
      <c r="AE51" s="885"/>
      <c r="AF51" s="885"/>
      <c r="AG51" s="885"/>
      <c r="AH51" s="885"/>
      <c r="AI51" s="885"/>
      <c r="AJ51" s="885"/>
      <c r="AK51" s="885"/>
      <c r="AL51" s="885"/>
      <c r="AM51" s="885"/>
      <c r="AN51" s="885"/>
      <c r="AO51" s="885"/>
      <c r="AP51" s="885"/>
      <c r="AQ51" s="885"/>
      <c r="AR51" s="885"/>
      <c r="AS51" s="885"/>
      <c r="AT51" s="885"/>
      <c r="AU51" s="885"/>
      <c r="AV51" s="885"/>
      <c r="AW51" s="885"/>
      <c r="AX51" s="885"/>
      <c r="AY51" s="885"/>
      <c r="AZ51" s="885"/>
      <c r="BA51" s="885"/>
      <c r="BB51" s="885"/>
      <c r="BC51" s="885"/>
      <c r="BD51" s="885"/>
      <c r="BE51" s="885"/>
      <c r="BF51" s="885"/>
      <c r="BG51" s="885"/>
      <c r="BH51" s="885"/>
      <c r="BI51" s="885"/>
      <c r="BJ51" s="885"/>
      <c r="BK51" s="885"/>
      <c r="BL51" s="885"/>
      <c r="BM51" s="885"/>
      <c r="BN51" s="885"/>
      <c r="BO51" s="885"/>
      <c r="BP51" s="885"/>
      <c r="BQ51" s="885"/>
      <c r="BR51" s="885"/>
      <c r="BS51" s="885"/>
      <c r="BT51" s="885"/>
      <c r="BU51" s="885"/>
      <c r="BV51" s="885"/>
      <c r="BW51" s="885"/>
      <c r="BX51" s="885"/>
      <c r="BY51" s="885"/>
      <c r="BZ51" s="885"/>
      <c r="CA51" s="885"/>
      <c r="CB51" s="885"/>
      <c r="CC51" s="885"/>
      <c r="CD51" s="885"/>
      <c r="CE51" s="885"/>
      <c r="CF51" s="885"/>
      <c r="CG51" s="885"/>
      <c r="CH51" s="885"/>
      <c r="CI51" s="885"/>
      <c r="CJ51" s="885"/>
      <c r="CK51" s="885"/>
      <c r="CL51" s="885"/>
      <c r="CM51" s="885"/>
      <c r="CN51" s="885"/>
      <c r="CO51" s="885"/>
      <c r="CP51" s="885"/>
      <c r="CQ51" s="885"/>
      <c r="CR51" s="885"/>
      <c r="CS51" s="885"/>
      <c r="CT51" s="885"/>
      <c r="CU51" s="885"/>
      <c r="CV51" s="885"/>
      <c r="CW51" s="885"/>
      <c r="CX51" s="885"/>
      <c r="CY51" s="885"/>
      <c r="CZ51" s="885"/>
      <c r="DA51" s="885"/>
      <c r="DB51" s="885"/>
      <c r="DC51" s="885"/>
      <c r="DD51" s="885"/>
      <c r="DE51" s="885"/>
      <c r="DF51" s="885"/>
      <c r="DG51" s="885"/>
      <c r="DH51" s="885"/>
      <c r="DI51" s="885"/>
      <c r="DJ51" s="885"/>
      <c r="DK51" s="885"/>
      <c r="DL51" s="885"/>
      <c r="DM51" s="885"/>
      <c r="DN51" s="885"/>
      <c r="DO51" s="885"/>
      <c r="DP51" s="885"/>
      <c r="DQ51" s="885"/>
      <c r="DR51" s="885"/>
      <c r="DS51" s="885"/>
      <c r="DT51" s="885"/>
      <c r="DU51" s="885"/>
      <c r="DV51" s="885"/>
      <c r="DW51" s="885"/>
      <c r="DX51" s="885"/>
      <c r="DY51" s="885"/>
      <c r="DZ51" s="885"/>
      <c r="EA51" s="885"/>
      <c r="EB51" s="885"/>
      <c r="EC51" s="885"/>
      <c r="ED51" s="885"/>
      <c r="EE51" s="885"/>
      <c r="EF51" s="885"/>
      <c r="EG51" s="885"/>
      <c r="EH51" s="885"/>
      <c r="EI51" s="885"/>
      <c r="EJ51" s="885"/>
      <c r="EK51" s="885"/>
      <c r="EL51" s="885"/>
      <c r="EM51" s="885"/>
      <c r="EN51" s="885"/>
      <c r="EO51" s="885"/>
      <c r="EP51" s="885"/>
      <c r="EQ51" s="885"/>
      <c r="ER51" s="885"/>
      <c r="ES51" s="885"/>
      <c r="ET51" s="885"/>
      <c r="EU51" s="885"/>
      <c r="EV51" s="885"/>
      <c r="EW51" s="885"/>
      <c r="EX51" s="885"/>
      <c r="EY51" s="885"/>
      <c r="EZ51" s="885"/>
      <c r="FA51" s="885"/>
      <c r="FB51" s="885"/>
      <c r="FC51" s="885"/>
      <c r="FD51" s="885"/>
      <c r="FE51" s="885"/>
      <c r="FF51" s="885"/>
      <c r="FG51" s="885"/>
      <c r="FH51" s="885"/>
      <c r="FI51" s="885"/>
      <c r="FJ51" s="885"/>
      <c r="FK51" s="885"/>
      <c r="FL51" s="885"/>
      <c r="FR51" s="1491"/>
      <c r="FS51" s="1491"/>
      <c r="JO51" s="885"/>
      <c r="JP51" s="1495"/>
      <c r="JQ51" s="1495"/>
      <c r="JR51" s="1495"/>
      <c r="JS51" s="1495"/>
      <c r="JT51" s="1495"/>
      <c r="JU51" s="1495"/>
      <c r="JV51" s="1495"/>
      <c r="JW51" s="1495"/>
      <c r="JX51" s="1495"/>
      <c r="JY51" s="1495"/>
      <c r="JZ51" s="1495"/>
      <c r="KA51" s="1495"/>
      <c r="KB51" s="1495"/>
      <c r="KC51" s="1495"/>
    </row>
    <row r="52" spans="1:289" s="884" customFormat="1">
      <c r="A52" s="885"/>
      <c r="B52" s="885"/>
      <c r="C52" s="885"/>
      <c r="D52" s="885"/>
      <c r="E52" s="885"/>
      <c r="F52" s="885"/>
      <c r="G52" s="885"/>
      <c r="H52" s="885"/>
      <c r="I52" s="885"/>
      <c r="J52" s="885"/>
      <c r="K52" s="885"/>
      <c r="L52" s="885"/>
      <c r="M52" s="885"/>
      <c r="N52" s="885"/>
      <c r="O52" s="885"/>
      <c r="P52" s="885"/>
      <c r="Q52" s="885"/>
      <c r="R52" s="885"/>
      <c r="S52" s="885"/>
      <c r="T52" s="885"/>
      <c r="U52" s="885"/>
      <c r="V52" s="885"/>
      <c r="W52" s="885"/>
      <c r="X52" s="885"/>
      <c r="Y52" s="885"/>
      <c r="Z52" s="885"/>
      <c r="AA52" s="885"/>
      <c r="AB52" s="885"/>
      <c r="AC52" s="885"/>
      <c r="AD52" s="885"/>
      <c r="AE52" s="885"/>
      <c r="AF52" s="885"/>
      <c r="AG52" s="885"/>
      <c r="AH52" s="885"/>
      <c r="AI52" s="885"/>
      <c r="AJ52" s="885"/>
      <c r="AK52" s="885"/>
      <c r="AL52" s="885"/>
      <c r="AM52" s="885"/>
      <c r="AN52" s="885"/>
      <c r="AO52" s="885"/>
      <c r="AP52" s="885"/>
      <c r="AQ52" s="885"/>
      <c r="AR52" s="885"/>
      <c r="AS52" s="885"/>
      <c r="AT52" s="885"/>
      <c r="AU52" s="885"/>
      <c r="AV52" s="885"/>
      <c r="AW52" s="885"/>
      <c r="AX52" s="885"/>
      <c r="AY52" s="885"/>
      <c r="AZ52" s="885"/>
      <c r="BA52" s="885"/>
      <c r="BB52" s="885"/>
      <c r="BC52" s="885"/>
      <c r="BD52" s="885"/>
      <c r="BE52" s="885"/>
      <c r="BF52" s="885"/>
      <c r="BG52" s="885"/>
      <c r="BH52" s="885"/>
      <c r="BI52" s="885"/>
      <c r="BJ52" s="885"/>
      <c r="BK52" s="885"/>
      <c r="BL52" s="885"/>
      <c r="BM52" s="885"/>
      <c r="BN52" s="885"/>
      <c r="BO52" s="885"/>
      <c r="BP52" s="885"/>
      <c r="BQ52" s="885"/>
      <c r="BR52" s="885"/>
      <c r="BS52" s="885"/>
      <c r="BT52" s="885"/>
      <c r="BU52" s="885"/>
      <c r="BV52" s="885"/>
      <c r="BW52" s="885"/>
      <c r="BX52" s="885"/>
      <c r="BY52" s="885"/>
      <c r="BZ52" s="885"/>
      <c r="CA52" s="885"/>
      <c r="CB52" s="885"/>
      <c r="CC52" s="885"/>
      <c r="CD52" s="885"/>
      <c r="CE52" s="885"/>
      <c r="CF52" s="885"/>
      <c r="CG52" s="885"/>
      <c r="CH52" s="885"/>
      <c r="CI52" s="885"/>
      <c r="CJ52" s="885"/>
      <c r="CK52" s="885"/>
      <c r="CL52" s="885"/>
      <c r="CM52" s="885"/>
      <c r="CN52" s="885"/>
      <c r="CO52" s="885"/>
      <c r="CP52" s="885"/>
      <c r="CQ52" s="885"/>
      <c r="CR52" s="885"/>
      <c r="CS52" s="885"/>
      <c r="CT52" s="885"/>
      <c r="CU52" s="885"/>
      <c r="CV52" s="885"/>
      <c r="CW52" s="885"/>
      <c r="CX52" s="885"/>
      <c r="CY52" s="885"/>
      <c r="CZ52" s="885"/>
      <c r="DA52" s="885"/>
      <c r="DB52" s="885"/>
      <c r="DC52" s="885"/>
      <c r="DD52" s="885"/>
      <c r="DE52" s="885"/>
      <c r="DF52" s="885"/>
      <c r="DG52" s="885"/>
      <c r="DH52" s="885"/>
      <c r="DI52" s="885"/>
      <c r="DJ52" s="885"/>
      <c r="DK52" s="885"/>
      <c r="DL52" s="885"/>
      <c r="DM52" s="885"/>
      <c r="DN52" s="885"/>
      <c r="DO52" s="885"/>
      <c r="DP52" s="885"/>
      <c r="DQ52" s="885"/>
      <c r="DR52" s="885"/>
      <c r="DS52" s="885"/>
      <c r="DT52" s="885"/>
      <c r="DU52" s="885"/>
      <c r="DV52" s="885"/>
      <c r="DW52" s="885"/>
      <c r="DX52" s="885"/>
      <c r="DY52" s="885"/>
      <c r="DZ52" s="885"/>
      <c r="EA52" s="885"/>
      <c r="EB52" s="885"/>
      <c r="EC52" s="885"/>
      <c r="ED52" s="885"/>
      <c r="EE52" s="885"/>
      <c r="EF52" s="885"/>
      <c r="EG52" s="885"/>
      <c r="EH52" s="885"/>
      <c r="EI52" s="885"/>
      <c r="EJ52" s="885"/>
      <c r="EK52" s="885"/>
      <c r="EL52" s="885"/>
      <c r="EM52" s="885"/>
      <c r="EN52" s="885"/>
      <c r="EO52" s="885"/>
      <c r="EP52" s="885"/>
      <c r="EQ52" s="885"/>
      <c r="ER52" s="885"/>
      <c r="ES52" s="885"/>
      <c r="ET52" s="885"/>
      <c r="EU52" s="885"/>
      <c r="EV52" s="885"/>
      <c r="EW52" s="885"/>
      <c r="EX52" s="885"/>
      <c r="EY52" s="885"/>
      <c r="EZ52" s="885"/>
      <c r="FA52" s="885"/>
      <c r="FB52" s="885"/>
      <c r="FC52" s="885"/>
      <c r="FD52" s="885"/>
      <c r="FE52" s="885"/>
      <c r="FF52" s="885"/>
      <c r="FG52" s="885"/>
      <c r="FH52" s="885"/>
      <c r="FI52" s="885"/>
      <c r="FJ52" s="885"/>
      <c r="FK52" s="885"/>
      <c r="FL52" s="885"/>
      <c r="FR52" s="1491"/>
      <c r="FS52" s="1491"/>
      <c r="JO52" s="885"/>
      <c r="JP52" s="1495"/>
      <c r="JQ52" s="1495"/>
      <c r="JR52" s="1495"/>
      <c r="JS52" s="1495"/>
      <c r="JT52" s="1495"/>
      <c r="JU52" s="1495"/>
      <c r="JV52" s="1495"/>
      <c r="JW52" s="1495"/>
      <c r="JX52" s="1495"/>
      <c r="JY52" s="1495"/>
      <c r="JZ52" s="1495"/>
      <c r="KA52" s="1495"/>
      <c r="KB52" s="1495"/>
      <c r="KC52" s="1495"/>
    </row>
    <row r="53" spans="1:289" s="884" customFormat="1">
      <c r="A53" s="885"/>
      <c r="B53" s="885"/>
      <c r="C53" s="885"/>
      <c r="D53" s="885"/>
      <c r="E53" s="885"/>
      <c r="F53" s="885"/>
      <c r="G53" s="885"/>
      <c r="H53" s="885"/>
      <c r="I53" s="885"/>
      <c r="J53" s="885"/>
      <c r="K53" s="885"/>
      <c r="L53" s="885"/>
      <c r="M53" s="885"/>
      <c r="N53" s="885"/>
      <c r="O53" s="885"/>
      <c r="P53" s="885"/>
      <c r="Q53" s="885"/>
      <c r="R53" s="885"/>
      <c r="S53" s="885"/>
      <c r="T53" s="885"/>
      <c r="U53" s="885"/>
      <c r="V53" s="885"/>
      <c r="W53" s="885"/>
      <c r="X53" s="885"/>
      <c r="Y53" s="885"/>
      <c r="Z53" s="885"/>
      <c r="AA53" s="885"/>
      <c r="AB53" s="885"/>
      <c r="AC53" s="885"/>
      <c r="AD53" s="885"/>
      <c r="AE53" s="885"/>
      <c r="AF53" s="885"/>
      <c r="AG53" s="885"/>
      <c r="AH53" s="885"/>
      <c r="AI53" s="885"/>
      <c r="AJ53" s="885"/>
      <c r="AK53" s="885"/>
      <c r="AL53" s="885"/>
      <c r="AM53" s="885"/>
      <c r="AN53" s="885"/>
      <c r="AO53" s="885"/>
      <c r="AP53" s="885"/>
      <c r="AQ53" s="885"/>
      <c r="AR53" s="885"/>
      <c r="AS53" s="885"/>
      <c r="AT53" s="885"/>
      <c r="AU53" s="885"/>
      <c r="AV53" s="885"/>
      <c r="AW53" s="885"/>
      <c r="AX53" s="885"/>
      <c r="AY53" s="885"/>
      <c r="AZ53" s="885"/>
      <c r="BA53" s="885"/>
      <c r="BB53" s="885"/>
      <c r="BC53" s="885"/>
      <c r="BD53" s="885"/>
      <c r="BE53" s="885"/>
      <c r="BF53" s="885"/>
      <c r="BG53" s="885"/>
      <c r="BH53" s="885"/>
      <c r="BI53" s="885"/>
      <c r="BJ53" s="885"/>
      <c r="BK53" s="885"/>
      <c r="BL53" s="885"/>
      <c r="BM53" s="885"/>
      <c r="BN53" s="885"/>
      <c r="BO53" s="885"/>
      <c r="BP53" s="885"/>
      <c r="BQ53" s="885"/>
      <c r="BR53" s="885"/>
      <c r="BS53" s="885"/>
      <c r="BT53" s="885"/>
      <c r="BU53" s="885"/>
      <c r="BV53" s="885"/>
      <c r="BW53" s="885"/>
      <c r="BX53" s="885"/>
      <c r="BY53" s="885"/>
      <c r="BZ53" s="885"/>
      <c r="CA53" s="885"/>
      <c r="CB53" s="885"/>
      <c r="CC53" s="885"/>
      <c r="CD53" s="885"/>
      <c r="CE53" s="885"/>
      <c r="CF53" s="885"/>
      <c r="CG53" s="885"/>
      <c r="CH53" s="885"/>
      <c r="CI53" s="885"/>
      <c r="CJ53" s="885"/>
      <c r="CK53" s="885"/>
      <c r="CL53" s="885"/>
      <c r="CM53" s="885"/>
      <c r="CN53" s="885"/>
      <c r="CO53" s="885"/>
      <c r="CP53" s="885"/>
      <c r="CQ53" s="885"/>
      <c r="CR53" s="885"/>
      <c r="CS53" s="885"/>
      <c r="CT53" s="885"/>
      <c r="CU53" s="885"/>
      <c r="CV53" s="885"/>
      <c r="CW53" s="885"/>
      <c r="CX53" s="885"/>
      <c r="CY53" s="885"/>
      <c r="CZ53" s="885"/>
      <c r="DA53" s="885"/>
      <c r="DB53" s="885"/>
      <c r="DC53" s="885"/>
      <c r="DD53" s="885"/>
      <c r="DE53" s="885"/>
      <c r="DF53" s="885"/>
      <c r="DG53" s="885"/>
      <c r="DH53" s="885"/>
      <c r="DI53" s="885"/>
      <c r="DJ53" s="885"/>
      <c r="DK53" s="885"/>
      <c r="DL53" s="885"/>
      <c r="DM53" s="885"/>
      <c r="DN53" s="885"/>
      <c r="DO53" s="885"/>
      <c r="DP53" s="885"/>
      <c r="DQ53" s="885"/>
      <c r="DR53" s="885"/>
      <c r="DS53" s="885"/>
      <c r="DT53" s="885"/>
      <c r="DU53" s="885"/>
      <c r="DV53" s="885"/>
      <c r="DW53" s="885"/>
      <c r="DX53" s="885"/>
      <c r="DY53" s="885"/>
      <c r="DZ53" s="885"/>
      <c r="EA53" s="885"/>
      <c r="EB53" s="885"/>
      <c r="EC53" s="885"/>
      <c r="ED53" s="885"/>
      <c r="EE53" s="885"/>
      <c r="EF53" s="885"/>
      <c r="EG53" s="885"/>
      <c r="EH53" s="885"/>
      <c r="EI53" s="885"/>
      <c r="EJ53" s="885"/>
      <c r="EK53" s="885"/>
      <c r="EL53" s="885"/>
      <c r="EM53" s="885"/>
      <c r="EN53" s="885"/>
      <c r="EO53" s="885"/>
      <c r="EP53" s="885"/>
      <c r="EQ53" s="885"/>
      <c r="ER53" s="885"/>
      <c r="ES53" s="885"/>
      <c r="ET53" s="885"/>
      <c r="EU53" s="885"/>
      <c r="EV53" s="885"/>
      <c r="EW53" s="885"/>
      <c r="EX53" s="885"/>
      <c r="EY53" s="885"/>
      <c r="EZ53" s="885"/>
      <c r="FA53" s="885"/>
      <c r="FB53" s="885"/>
      <c r="FC53" s="885"/>
      <c r="FD53" s="885"/>
      <c r="FE53" s="885"/>
      <c r="FF53" s="885"/>
      <c r="FG53" s="885"/>
      <c r="FH53" s="885"/>
      <c r="FI53" s="885"/>
      <c r="FJ53" s="885"/>
      <c r="FK53" s="885"/>
      <c r="FL53" s="885"/>
      <c r="FR53" s="1491"/>
      <c r="FS53" s="1491"/>
      <c r="JO53" s="885"/>
      <c r="JP53" s="1495"/>
      <c r="JQ53" s="1495"/>
      <c r="JR53" s="1495"/>
      <c r="JS53" s="1495"/>
      <c r="JT53" s="1495"/>
      <c r="JU53" s="1495"/>
      <c r="JV53" s="1495"/>
      <c r="JW53" s="1495"/>
      <c r="JX53" s="1495"/>
      <c r="JY53" s="1495"/>
      <c r="JZ53" s="1495"/>
      <c r="KA53" s="1495"/>
      <c r="KB53" s="1495"/>
      <c r="KC53" s="1495"/>
    </row>
    <row r="54" spans="1:289" s="884" customFormat="1">
      <c r="A54" s="885"/>
      <c r="B54" s="885"/>
      <c r="C54" s="885"/>
      <c r="D54" s="885"/>
      <c r="E54" s="885"/>
      <c r="F54" s="885"/>
      <c r="G54" s="885"/>
      <c r="H54" s="885"/>
      <c r="I54" s="885"/>
      <c r="J54" s="885"/>
      <c r="K54" s="885"/>
      <c r="L54" s="885"/>
      <c r="M54" s="885"/>
      <c r="N54" s="885"/>
      <c r="O54" s="885"/>
      <c r="P54" s="885"/>
      <c r="Q54" s="885"/>
      <c r="R54" s="885"/>
      <c r="S54" s="885"/>
      <c r="T54" s="885"/>
      <c r="U54" s="885"/>
      <c r="V54" s="885"/>
      <c r="W54" s="885"/>
      <c r="X54" s="885"/>
      <c r="Y54" s="885"/>
      <c r="Z54" s="885"/>
      <c r="AA54" s="885"/>
      <c r="AB54" s="885"/>
      <c r="AC54" s="885"/>
      <c r="AD54" s="885"/>
      <c r="AE54" s="885"/>
      <c r="AF54" s="885"/>
      <c r="AG54" s="885"/>
      <c r="AH54" s="885"/>
      <c r="AI54" s="885"/>
      <c r="AJ54" s="885"/>
      <c r="AK54" s="885"/>
      <c r="AL54" s="885"/>
      <c r="AM54" s="885"/>
      <c r="AN54" s="885"/>
      <c r="AO54" s="885"/>
      <c r="AP54" s="885"/>
      <c r="AQ54" s="885"/>
      <c r="AR54" s="885"/>
      <c r="AS54" s="885"/>
      <c r="AT54" s="885"/>
      <c r="AU54" s="885"/>
      <c r="AV54" s="885"/>
      <c r="AW54" s="885"/>
      <c r="AX54" s="885"/>
      <c r="AY54" s="885"/>
      <c r="AZ54" s="885"/>
      <c r="BA54" s="885"/>
      <c r="BB54" s="885"/>
      <c r="BC54" s="885"/>
      <c r="BD54" s="885"/>
      <c r="BE54" s="885"/>
      <c r="BF54" s="885"/>
      <c r="BG54" s="885"/>
      <c r="BH54" s="885"/>
      <c r="BI54" s="885"/>
      <c r="BJ54" s="885"/>
      <c r="BK54" s="885"/>
      <c r="BL54" s="885"/>
      <c r="BM54" s="885"/>
      <c r="BN54" s="885"/>
      <c r="BO54" s="885"/>
      <c r="BP54" s="885"/>
      <c r="BQ54" s="885"/>
      <c r="BR54" s="885"/>
      <c r="BS54" s="885"/>
      <c r="BT54" s="885"/>
      <c r="BU54" s="885"/>
      <c r="BV54" s="885"/>
      <c r="BW54" s="885"/>
      <c r="BX54" s="885"/>
      <c r="BY54" s="885"/>
      <c r="BZ54" s="885"/>
      <c r="CA54" s="885"/>
      <c r="CB54" s="885"/>
      <c r="CC54" s="885"/>
      <c r="CD54" s="885"/>
      <c r="CE54" s="885"/>
      <c r="CF54" s="885"/>
      <c r="CG54" s="885"/>
      <c r="CH54" s="885"/>
      <c r="CI54" s="885"/>
      <c r="CJ54" s="885"/>
      <c r="CK54" s="885"/>
      <c r="CL54" s="885"/>
      <c r="CM54" s="885"/>
      <c r="CN54" s="885"/>
      <c r="CO54" s="885"/>
      <c r="CP54" s="885"/>
      <c r="CQ54" s="885"/>
      <c r="CR54" s="885"/>
      <c r="CS54" s="885"/>
      <c r="CT54" s="885"/>
      <c r="CU54" s="885"/>
      <c r="CV54" s="885"/>
      <c r="CW54" s="885"/>
      <c r="CX54" s="885"/>
      <c r="CY54" s="885"/>
      <c r="CZ54" s="885"/>
      <c r="DA54" s="885"/>
      <c r="DB54" s="885"/>
      <c r="DC54" s="885"/>
      <c r="DD54" s="885"/>
      <c r="DE54" s="885"/>
      <c r="DF54" s="885"/>
      <c r="DG54" s="885"/>
      <c r="DH54" s="885"/>
      <c r="DI54" s="885"/>
      <c r="DJ54" s="885"/>
      <c r="DK54" s="885"/>
      <c r="DL54" s="885"/>
      <c r="DM54" s="885"/>
      <c r="DN54" s="885"/>
      <c r="DO54" s="885"/>
      <c r="DP54" s="885"/>
      <c r="DQ54" s="885"/>
      <c r="DR54" s="885"/>
      <c r="DS54" s="885"/>
      <c r="DT54" s="885"/>
      <c r="DU54" s="885"/>
      <c r="DV54" s="885"/>
      <c r="DW54" s="885"/>
      <c r="DX54" s="885"/>
      <c r="DY54" s="885"/>
      <c r="DZ54" s="885"/>
      <c r="EA54" s="885"/>
      <c r="EB54" s="885"/>
      <c r="EC54" s="885"/>
      <c r="ED54" s="885"/>
      <c r="EE54" s="885"/>
      <c r="EF54" s="885"/>
      <c r="EG54" s="885"/>
      <c r="EH54" s="885"/>
      <c r="EI54" s="885"/>
      <c r="EJ54" s="885"/>
      <c r="EK54" s="885"/>
      <c r="EL54" s="885"/>
      <c r="EM54" s="885"/>
      <c r="EN54" s="885"/>
      <c r="EO54" s="885"/>
      <c r="EP54" s="885"/>
      <c r="EQ54" s="885"/>
      <c r="ER54" s="885"/>
      <c r="ES54" s="885"/>
      <c r="ET54" s="885"/>
      <c r="EU54" s="885"/>
      <c r="EV54" s="885"/>
      <c r="EW54" s="885"/>
      <c r="EX54" s="885"/>
      <c r="EY54" s="885"/>
      <c r="EZ54" s="885"/>
      <c r="FA54" s="885"/>
      <c r="FB54" s="885"/>
      <c r="FC54" s="885"/>
      <c r="FD54" s="885"/>
      <c r="FE54" s="885"/>
      <c r="FF54" s="885"/>
      <c r="FG54" s="885"/>
      <c r="FH54" s="885"/>
      <c r="FI54" s="885"/>
      <c r="FJ54" s="885"/>
      <c r="FK54" s="885"/>
      <c r="FL54" s="885"/>
      <c r="FR54" s="1491"/>
      <c r="FS54" s="1491"/>
      <c r="JO54" s="885"/>
      <c r="JP54" s="1495"/>
      <c r="JQ54" s="1495"/>
      <c r="JR54" s="1495"/>
      <c r="JS54" s="1495"/>
      <c r="JT54" s="1495"/>
      <c r="JU54" s="1495"/>
      <c r="JV54" s="1495"/>
      <c r="JW54" s="1495"/>
      <c r="JX54" s="1495"/>
      <c r="JY54" s="1495"/>
      <c r="JZ54" s="1495"/>
      <c r="KA54" s="1495"/>
      <c r="KB54" s="1495"/>
      <c r="KC54" s="1495"/>
    </row>
    <row r="55" spans="1:289" s="884" customFormat="1">
      <c r="A55" s="885"/>
      <c r="B55" s="885"/>
      <c r="C55" s="885"/>
      <c r="D55" s="885"/>
      <c r="E55" s="885"/>
      <c r="F55" s="885"/>
      <c r="G55" s="885"/>
      <c r="H55" s="885"/>
      <c r="I55" s="885"/>
      <c r="J55" s="885"/>
      <c r="K55" s="885"/>
      <c r="L55" s="885"/>
      <c r="M55" s="885"/>
      <c r="N55" s="885"/>
      <c r="O55" s="885"/>
      <c r="P55" s="885"/>
      <c r="Q55" s="885"/>
      <c r="R55" s="885"/>
      <c r="S55" s="885"/>
      <c r="T55" s="885"/>
      <c r="U55" s="885"/>
      <c r="V55" s="885"/>
      <c r="W55" s="885"/>
      <c r="X55" s="885"/>
      <c r="Y55" s="885"/>
      <c r="Z55" s="885"/>
      <c r="AA55" s="885"/>
      <c r="AB55" s="885"/>
      <c r="AC55" s="885"/>
      <c r="AD55" s="885"/>
      <c r="AE55" s="885"/>
      <c r="AF55" s="885"/>
      <c r="AG55" s="885"/>
      <c r="AH55" s="885"/>
      <c r="AI55" s="885"/>
      <c r="AJ55" s="885"/>
      <c r="AK55" s="885"/>
      <c r="AL55" s="885"/>
      <c r="AM55" s="885"/>
      <c r="AN55" s="885"/>
      <c r="AO55" s="885"/>
      <c r="AP55" s="885"/>
      <c r="AQ55" s="885"/>
      <c r="AR55" s="885"/>
      <c r="AS55" s="885"/>
      <c r="AT55" s="885"/>
      <c r="AU55" s="885"/>
      <c r="AV55" s="885"/>
      <c r="AW55" s="885"/>
      <c r="AX55" s="885"/>
      <c r="AY55" s="885"/>
      <c r="AZ55" s="885"/>
      <c r="BA55" s="885"/>
      <c r="BB55" s="885"/>
      <c r="BC55" s="885"/>
      <c r="BD55" s="885"/>
      <c r="BE55" s="885"/>
      <c r="BF55" s="885"/>
      <c r="BG55" s="885"/>
      <c r="BH55" s="885"/>
      <c r="BI55" s="885"/>
      <c r="BJ55" s="885"/>
      <c r="BK55" s="885"/>
      <c r="BL55" s="885"/>
      <c r="BM55" s="885"/>
      <c r="BN55" s="885"/>
      <c r="BO55" s="885"/>
      <c r="BP55" s="885"/>
      <c r="BQ55" s="885"/>
      <c r="BR55" s="885"/>
      <c r="BS55" s="885"/>
      <c r="BT55" s="885"/>
      <c r="BU55" s="885"/>
      <c r="BV55" s="885"/>
      <c r="BW55" s="885"/>
      <c r="BX55" s="885"/>
      <c r="BY55" s="885"/>
      <c r="BZ55" s="885"/>
      <c r="CA55" s="885"/>
      <c r="CB55" s="885"/>
      <c r="CC55" s="885"/>
      <c r="CD55" s="885"/>
      <c r="CE55" s="885"/>
      <c r="CF55" s="885"/>
      <c r="CG55" s="885"/>
      <c r="CH55" s="885"/>
      <c r="CI55" s="885"/>
      <c r="CJ55" s="885"/>
      <c r="CK55" s="885"/>
      <c r="CL55" s="885"/>
      <c r="CM55" s="885"/>
      <c r="CN55" s="885"/>
      <c r="CO55" s="885"/>
      <c r="CP55" s="885"/>
      <c r="CQ55" s="885"/>
      <c r="CR55" s="885"/>
      <c r="CS55" s="885"/>
      <c r="CT55" s="885"/>
      <c r="CU55" s="885"/>
      <c r="CV55" s="885"/>
      <c r="CW55" s="885"/>
      <c r="CX55" s="885"/>
      <c r="CY55" s="885"/>
      <c r="CZ55" s="885"/>
      <c r="DA55" s="885"/>
      <c r="DB55" s="885"/>
      <c r="DC55" s="885"/>
      <c r="DD55" s="885"/>
      <c r="DE55" s="885"/>
      <c r="DF55" s="885"/>
      <c r="DG55" s="885"/>
      <c r="DH55" s="885"/>
      <c r="DI55" s="885"/>
      <c r="DJ55" s="885"/>
      <c r="DK55" s="885"/>
      <c r="DL55" s="885"/>
      <c r="DM55" s="885"/>
      <c r="DN55" s="885"/>
      <c r="DO55" s="885"/>
      <c r="DP55" s="885"/>
      <c r="DQ55" s="885"/>
      <c r="DR55" s="885"/>
      <c r="DS55" s="885"/>
      <c r="DT55" s="885"/>
      <c r="DU55" s="885"/>
      <c r="DV55" s="885"/>
      <c r="DW55" s="885"/>
      <c r="DX55" s="885"/>
      <c r="DY55" s="885"/>
      <c r="DZ55" s="885"/>
      <c r="EA55" s="885"/>
      <c r="EB55" s="885"/>
      <c r="EC55" s="885"/>
      <c r="ED55" s="885"/>
      <c r="EE55" s="885"/>
      <c r="EF55" s="885"/>
      <c r="EG55" s="885"/>
      <c r="EH55" s="885"/>
      <c r="EI55" s="885"/>
      <c r="EJ55" s="885"/>
      <c r="EK55" s="885"/>
      <c r="EL55" s="885"/>
      <c r="EM55" s="885"/>
      <c r="EN55" s="885"/>
      <c r="EO55" s="885"/>
      <c r="EP55" s="885"/>
      <c r="EQ55" s="885"/>
      <c r="ER55" s="885"/>
      <c r="ES55" s="885"/>
      <c r="ET55" s="885"/>
      <c r="EU55" s="885"/>
      <c r="EV55" s="885"/>
      <c r="EW55" s="885"/>
      <c r="EX55" s="885"/>
      <c r="EY55" s="885"/>
      <c r="EZ55" s="885"/>
      <c r="FA55" s="885"/>
      <c r="FB55" s="885"/>
      <c r="FC55" s="885"/>
      <c r="FD55" s="885"/>
      <c r="FE55" s="885"/>
      <c r="FF55" s="885"/>
      <c r="FG55" s="885"/>
      <c r="FH55" s="885"/>
      <c r="FI55" s="885"/>
      <c r="FJ55" s="885"/>
      <c r="FK55" s="885"/>
      <c r="FL55" s="885"/>
      <c r="JO55" s="885"/>
      <c r="JP55" s="1495"/>
      <c r="JQ55" s="1495"/>
      <c r="JR55" s="1495"/>
      <c r="JS55" s="1495"/>
      <c r="JT55" s="1495"/>
      <c r="JU55" s="1495"/>
      <c r="JV55" s="1495"/>
      <c r="JW55" s="1495"/>
      <c r="JX55" s="1495"/>
      <c r="JY55" s="1495"/>
      <c r="JZ55" s="1495"/>
      <c r="KA55" s="1495"/>
      <c r="KB55" s="1495"/>
      <c r="KC55" s="1495"/>
    </row>
    <row r="56" spans="1:289" s="884" customFormat="1">
      <c r="A56" s="885"/>
      <c r="B56" s="885"/>
      <c r="C56" s="885"/>
      <c r="D56" s="885"/>
      <c r="E56" s="885"/>
      <c r="F56" s="885"/>
      <c r="G56" s="885"/>
      <c r="H56" s="885"/>
      <c r="I56" s="885"/>
      <c r="J56" s="885"/>
      <c r="K56" s="885"/>
      <c r="L56" s="885"/>
      <c r="M56" s="885"/>
      <c r="N56" s="885"/>
      <c r="O56" s="885"/>
      <c r="P56" s="885"/>
      <c r="Q56" s="885"/>
      <c r="R56" s="885"/>
      <c r="S56" s="885"/>
      <c r="T56" s="885"/>
      <c r="U56" s="885"/>
      <c r="V56" s="885"/>
      <c r="W56" s="885"/>
      <c r="X56" s="885"/>
      <c r="Y56" s="885"/>
      <c r="Z56" s="885"/>
      <c r="AA56" s="885"/>
      <c r="AB56" s="885"/>
      <c r="AC56" s="885"/>
      <c r="AD56" s="885"/>
      <c r="AE56" s="885"/>
      <c r="AF56" s="885"/>
      <c r="AG56" s="885"/>
      <c r="AH56" s="885"/>
      <c r="AI56" s="885"/>
      <c r="AJ56" s="885"/>
      <c r="AK56" s="885"/>
      <c r="AL56" s="885"/>
      <c r="AM56" s="885"/>
      <c r="AN56" s="885"/>
      <c r="AO56" s="885"/>
      <c r="AP56" s="885"/>
      <c r="AQ56" s="885"/>
      <c r="AR56" s="885"/>
      <c r="AS56" s="885"/>
      <c r="AT56" s="885"/>
      <c r="AU56" s="885"/>
      <c r="AV56" s="885"/>
      <c r="AW56" s="885"/>
      <c r="AX56" s="885"/>
      <c r="AY56" s="885"/>
      <c r="AZ56" s="885"/>
      <c r="BA56" s="885"/>
      <c r="BB56" s="885"/>
      <c r="BC56" s="885"/>
      <c r="BD56" s="885"/>
      <c r="BE56" s="885"/>
      <c r="BF56" s="885"/>
      <c r="BG56" s="885"/>
      <c r="BH56" s="885"/>
      <c r="BI56" s="885"/>
      <c r="BJ56" s="885"/>
      <c r="BK56" s="885"/>
      <c r="BL56" s="885"/>
      <c r="BM56" s="885"/>
      <c r="BN56" s="885"/>
      <c r="BO56" s="885"/>
      <c r="BP56" s="885"/>
      <c r="BQ56" s="885"/>
      <c r="BR56" s="885"/>
      <c r="BS56" s="885"/>
      <c r="BT56" s="885"/>
      <c r="BU56" s="885"/>
      <c r="BV56" s="885"/>
      <c r="BW56" s="885"/>
      <c r="BX56" s="885"/>
      <c r="BY56" s="885"/>
      <c r="BZ56" s="885"/>
      <c r="CA56" s="885"/>
      <c r="CB56" s="885"/>
      <c r="CC56" s="885"/>
      <c r="CD56" s="885"/>
      <c r="CE56" s="885"/>
      <c r="CF56" s="885"/>
      <c r="CG56" s="885"/>
      <c r="CH56" s="885"/>
      <c r="CI56" s="885"/>
      <c r="CJ56" s="885"/>
      <c r="CK56" s="885"/>
      <c r="CL56" s="885"/>
      <c r="CM56" s="885"/>
      <c r="CN56" s="885"/>
      <c r="CO56" s="885"/>
      <c r="CP56" s="885"/>
      <c r="CQ56" s="885"/>
      <c r="CR56" s="885"/>
      <c r="CS56" s="885"/>
      <c r="CT56" s="885"/>
      <c r="CU56" s="885"/>
      <c r="CV56" s="885"/>
      <c r="CW56" s="885"/>
      <c r="CX56" s="885"/>
      <c r="CY56" s="885"/>
      <c r="CZ56" s="885"/>
      <c r="DA56" s="885"/>
      <c r="DB56" s="885"/>
      <c r="DC56" s="885"/>
      <c r="DD56" s="885"/>
      <c r="DE56" s="885"/>
      <c r="DF56" s="885"/>
      <c r="DG56" s="885"/>
      <c r="DH56" s="885"/>
      <c r="DI56" s="885"/>
      <c r="DJ56" s="885"/>
      <c r="DK56" s="885"/>
      <c r="DL56" s="885"/>
      <c r="DM56" s="885"/>
      <c r="DN56" s="885"/>
      <c r="DO56" s="885"/>
      <c r="DP56" s="885"/>
      <c r="DQ56" s="885"/>
      <c r="DR56" s="885"/>
      <c r="DS56" s="885"/>
      <c r="DT56" s="885"/>
      <c r="DU56" s="885"/>
      <c r="DV56" s="885"/>
      <c r="DW56" s="885"/>
      <c r="DX56" s="885"/>
      <c r="DY56" s="885"/>
      <c r="DZ56" s="885"/>
      <c r="EA56" s="885"/>
      <c r="EB56" s="885"/>
      <c r="EC56" s="885"/>
      <c r="ED56" s="885"/>
      <c r="EE56" s="885"/>
      <c r="EF56" s="885"/>
      <c r="EG56" s="885"/>
      <c r="EH56" s="885"/>
      <c r="EI56" s="885"/>
      <c r="EJ56" s="885"/>
      <c r="EK56" s="885"/>
      <c r="EL56" s="885"/>
      <c r="EM56" s="885"/>
      <c r="EN56" s="885"/>
      <c r="EO56" s="885"/>
      <c r="EP56" s="885"/>
      <c r="EQ56" s="885"/>
      <c r="ER56" s="885"/>
      <c r="ES56" s="885"/>
      <c r="ET56" s="885"/>
      <c r="EU56" s="885"/>
      <c r="EV56" s="885"/>
      <c r="EW56" s="885"/>
      <c r="EX56" s="885"/>
      <c r="EY56" s="885"/>
      <c r="EZ56" s="885"/>
      <c r="FA56" s="885"/>
      <c r="FB56" s="885"/>
      <c r="FC56" s="885"/>
      <c r="FD56" s="885"/>
      <c r="FE56" s="885"/>
      <c r="FF56" s="885"/>
      <c r="FG56" s="885"/>
      <c r="FH56" s="885"/>
      <c r="FI56" s="885"/>
      <c r="FJ56" s="885"/>
      <c r="FK56" s="885"/>
      <c r="FL56" s="885"/>
      <c r="FR56" s="1491"/>
      <c r="FS56" s="1491"/>
      <c r="JO56" s="885"/>
      <c r="JP56" s="1495"/>
      <c r="JQ56" s="1495"/>
      <c r="JR56" s="1495"/>
      <c r="JS56" s="1495"/>
      <c r="JT56" s="1495"/>
      <c r="JU56" s="1495"/>
      <c r="JV56" s="1495"/>
      <c r="JW56" s="1495"/>
      <c r="JX56" s="1495"/>
      <c r="JY56" s="1495"/>
      <c r="JZ56" s="1495"/>
      <c r="KA56" s="1495"/>
      <c r="KB56" s="1495"/>
      <c r="KC56" s="1495"/>
    </row>
    <row r="57" spans="1:289" s="884" customFormat="1">
      <c r="A57" s="885"/>
      <c r="B57" s="885"/>
      <c r="C57" s="885"/>
      <c r="D57" s="885"/>
      <c r="E57" s="885"/>
      <c r="F57" s="885"/>
      <c r="G57" s="885"/>
      <c r="H57" s="885"/>
      <c r="I57" s="885"/>
      <c r="J57" s="885"/>
      <c r="K57" s="885"/>
      <c r="L57" s="885"/>
      <c r="M57" s="885"/>
      <c r="N57" s="885"/>
      <c r="O57" s="885"/>
      <c r="P57" s="885"/>
      <c r="Q57" s="885"/>
      <c r="R57" s="885"/>
      <c r="S57" s="885"/>
      <c r="T57" s="885"/>
      <c r="U57" s="885"/>
      <c r="V57" s="885"/>
      <c r="W57" s="885"/>
      <c r="X57" s="885"/>
      <c r="Y57" s="885"/>
      <c r="Z57" s="885"/>
      <c r="AA57" s="885"/>
      <c r="AB57" s="885"/>
      <c r="AC57" s="885"/>
      <c r="AD57" s="885"/>
      <c r="AE57" s="885"/>
      <c r="AF57" s="885"/>
      <c r="AG57" s="885"/>
      <c r="AH57" s="885"/>
      <c r="AI57" s="885"/>
      <c r="AJ57" s="885"/>
      <c r="AK57" s="885"/>
      <c r="AL57" s="885"/>
      <c r="AM57" s="885"/>
      <c r="AN57" s="885"/>
      <c r="AO57" s="885"/>
      <c r="AP57" s="885"/>
      <c r="AQ57" s="885"/>
      <c r="AR57" s="885"/>
      <c r="AS57" s="885"/>
      <c r="AT57" s="885"/>
      <c r="AU57" s="885"/>
      <c r="AV57" s="885"/>
      <c r="AW57" s="885"/>
      <c r="AX57" s="885"/>
      <c r="AY57" s="885"/>
      <c r="AZ57" s="885"/>
      <c r="BA57" s="885"/>
      <c r="BB57" s="885"/>
      <c r="BC57" s="885"/>
      <c r="BD57" s="885"/>
      <c r="BE57" s="885"/>
      <c r="BF57" s="885"/>
      <c r="BG57" s="885"/>
      <c r="BH57" s="885"/>
      <c r="BI57" s="885"/>
      <c r="BJ57" s="885"/>
      <c r="BK57" s="885"/>
      <c r="BL57" s="885"/>
      <c r="BM57" s="885"/>
      <c r="BN57" s="885"/>
      <c r="BO57" s="885"/>
      <c r="BP57" s="885"/>
      <c r="BQ57" s="885"/>
      <c r="BR57" s="885"/>
      <c r="BS57" s="885"/>
      <c r="BT57" s="885"/>
      <c r="BU57" s="885"/>
      <c r="BV57" s="885"/>
      <c r="BW57" s="885"/>
      <c r="BX57" s="885"/>
      <c r="BY57" s="885"/>
      <c r="BZ57" s="885"/>
      <c r="CA57" s="885"/>
      <c r="CB57" s="885"/>
      <c r="CC57" s="885"/>
      <c r="CD57" s="885"/>
      <c r="CE57" s="885"/>
      <c r="CF57" s="885"/>
      <c r="CG57" s="885"/>
      <c r="CH57" s="885"/>
      <c r="CI57" s="885"/>
      <c r="CJ57" s="885"/>
      <c r="CK57" s="885"/>
      <c r="CL57" s="885"/>
      <c r="CM57" s="885"/>
      <c r="CN57" s="885"/>
      <c r="CO57" s="885"/>
      <c r="CP57" s="885"/>
      <c r="CQ57" s="885"/>
      <c r="CR57" s="885"/>
      <c r="CS57" s="885"/>
      <c r="CT57" s="885"/>
      <c r="CU57" s="885"/>
      <c r="CV57" s="885"/>
      <c r="CW57" s="885"/>
      <c r="CX57" s="885"/>
      <c r="CY57" s="885"/>
      <c r="CZ57" s="885"/>
      <c r="DA57" s="885"/>
      <c r="DB57" s="885"/>
      <c r="DC57" s="885"/>
      <c r="DD57" s="885"/>
      <c r="DE57" s="885"/>
      <c r="DF57" s="885"/>
      <c r="DG57" s="885"/>
      <c r="DH57" s="885"/>
      <c r="DI57" s="885"/>
      <c r="DJ57" s="885"/>
      <c r="DK57" s="885"/>
      <c r="DL57" s="885"/>
      <c r="DM57" s="885"/>
      <c r="DN57" s="885"/>
      <c r="DO57" s="885"/>
      <c r="DP57" s="885"/>
      <c r="DQ57" s="885"/>
      <c r="DR57" s="885"/>
      <c r="DS57" s="885"/>
      <c r="DT57" s="885"/>
      <c r="DU57" s="885"/>
      <c r="DV57" s="885"/>
      <c r="DW57" s="885"/>
      <c r="DX57" s="885"/>
      <c r="DY57" s="885"/>
      <c r="DZ57" s="885"/>
      <c r="EA57" s="885"/>
      <c r="EB57" s="885"/>
      <c r="EC57" s="885"/>
      <c r="ED57" s="885"/>
      <c r="EE57" s="885"/>
      <c r="EF57" s="885"/>
      <c r="EG57" s="885"/>
      <c r="EH57" s="885"/>
      <c r="EI57" s="885"/>
      <c r="EJ57" s="885"/>
      <c r="EK57" s="885"/>
      <c r="EL57" s="885"/>
      <c r="EM57" s="885"/>
      <c r="EN57" s="885"/>
      <c r="EO57" s="885"/>
      <c r="EP57" s="885"/>
      <c r="EQ57" s="885"/>
      <c r="ER57" s="885"/>
      <c r="ES57" s="885"/>
      <c r="ET57" s="885"/>
      <c r="EU57" s="885"/>
      <c r="EV57" s="885"/>
      <c r="EW57" s="885"/>
      <c r="EX57" s="885"/>
      <c r="EY57" s="885"/>
      <c r="EZ57" s="885"/>
      <c r="FA57" s="885"/>
      <c r="FB57" s="885"/>
      <c r="FC57" s="885"/>
      <c r="FD57" s="885"/>
      <c r="FE57" s="885"/>
      <c r="FF57" s="885"/>
      <c r="FG57" s="885"/>
      <c r="FH57" s="885"/>
      <c r="FI57" s="885"/>
      <c r="FJ57" s="885"/>
      <c r="FK57" s="885"/>
      <c r="FL57" s="885"/>
      <c r="FR57" s="1491"/>
      <c r="FS57" s="1491"/>
      <c r="JO57" s="885"/>
      <c r="JP57" s="1495"/>
      <c r="JQ57" s="1495"/>
      <c r="JR57" s="1495"/>
      <c r="JS57" s="1495"/>
      <c r="JT57" s="1495"/>
      <c r="JU57" s="1495"/>
      <c r="JV57" s="1495"/>
      <c r="JW57" s="1495"/>
      <c r="JX57" s="1495"/>
      <c r="JY57" s="1495"/>
      <c r="JZ57" s="1495"/>
      <c r="KA57" s="1495"/>
      <c r="KB57" s="1495"/>
      <c r="KC57" s="1495"/>
    </row>
    <row r="58" spans="1:289" s="884" customFormat="1">
      <c r="A58" s="885"/>
      <c r="B58" s="885"/>
      <c r="C58" s="885"/>
      <c r="D58" s="885"/>
      <c r="E58" s="885"/>
      <c r="F58" s="885"/>
      <c r="G58" s="885"/>
      <c r="H58" s="885"/>
      <c r="I58" s="885"/>
      <c r="J58" s="885"/>
      <c r="K58" s="885"/>
      <c r="L58" s="885"/>
      <c r="M58" s="885"/>
      <c r="N58" s="885"/>
      <c r="O58" s="885"/>
      <c r="P58" s="885"/>
      <c r="Q58" s="885"/>
      <c r="R58" s="885"/>
      <c r="S58" s="885"/>
      <c r="T58" s="885"/>
      <c r="U58" s="885"/>
      <c r="V58" s="885"/>
      <c r="W58" s="885"/>
      <c r="X58" s="885"/>
      <c r="Y58" s="885"/>
      <c r="Z58" s="885"/>
      <c r="AA58" s="885"/>
      <c r="AB58" s="885"/>
      <c r="AC58" s="885"/>
      <c r="AD58" s="885"/>
      <c r="AE58" s="885"/>
      <c r="AF58" s="885"/>
      <c r="AG58" s="885"/>
      <c r="AH58" s="885"/>
      <c r="AI58" s="885"/>
      <c r="AJ58" s="885"/>
      <c r="AK58" s="885"/>
      <c r="AL58" s="885"/>
      <c r="AM58" s="885"/>
      <c r="AN58" s="885"/>
      <c r="AO58" s="885"/>
      <c r="AP58" s="885"/>
      <c r="AQ58" s="885"/>
      <c r="AR58" s="885"/>
      <c r="AS58" s="885"/>
      <c r="AT58" s="885"/>
      <c r="AU58" s="885"/>
      <c r="AV58" s="885"/>
      <c r="AW58" s="885"/>
      <c r="AX58" s="885"/>
      <c r="AY58" s="885"/>
      <c r="AZ58" s="885"/>
      <c r="BA58" s="885"/>
      <c r="BB58" s="885"/>
      <c r="BC58" s="885"/>
      <c r="BD58" s="885"/>
      <c r="BE58" s="885"/>
      <c r="BF58" s="885"/>
      <c r="BG58" s="885"/>
      <c r="BH58" s="885"/>
      <c r="BI58" s="885"/>
      <c r="BJ58" s="885"/>
      <c r="BK58" s="885"/>
      <c r="BL58" s="885"/>
      <c r="BM58" s="885"/>
      <c r="BN58" s="885"/>
      <c r="BO58" s="885"/>
      <c r="BP58" s="885"/>
      <c r="BQ58" s="885"/>
      <c r="BR58" s="885"/>
      <c r="BS58" s="885"/>
      <c r="BT58" s="885"/>
      <c r="BU58" s="885"/>
      <c r="BV58" s="885"/>
      <c r="BW58" s="885"/>
      <c r="BX58" s="885"/>
      <c r="BY58" s="885"/>
      <c r="BZ58" s="885"/>
      <c r="CA58" s="885"/>
      <c r="CB58" s="885"/>
      <c r="CC58" s="885"/>
      <c r="CD58" s="885"/>
      <c r="CE58" s="885"/>
      <c r="CF58" s="885"/>
      <c r="CG58" s="885"/>
      <c r="CH58" s="885"/>
      <c r="CI58" s="885"/>
      <c r="CJ58" s="885"/>
      <c r="CK58" s="885"/>
      <c r="CL58" s="885"/>
      <c r="CM58" s="885"/>
      <c r="CN58" s="885"/>
      <c r="CO58" s="885"/>
      <c r="CP58" s="885"/>
      <c r="CQ58" s="885"/>
      <c r="CR58" s="885"/>
      <c r="CS58" s="885"/>
      <c r="CT58" s="885"/>
      <c r="CU58" s="885"/>
      <c r="CV58" s="885"/>
      <c r="CW58" s="885"/>
      <c r="CX58" s="885"/>
      <c r="CY58" s="885"/>
      <c r="CZ58" s="885"/>
      <c r="DA58" s="885"/>
      <c r="DB58" s="885"/>
      <c r="DC58" s="885"/>
      <c r="DD58" s="885"/>
      <c r="DE58" s="885"/>
      <c r="DF58" s="885"/>
      <c r="DG58" s="885"/>
      <c r="DH58" s="885"/>
      <c r="DI58" s="885"/>
      <c r="DJ58" s="885"/>
      <c r="DK58" s="885"/>
      <c r="DL58" s="885"/>
      <c r="DM58" s="885"/>
      <c r="DN58" s="885"/>
      <c r="DO58" s="885"/>
      <c r="DP58" s="885"/>
      <c r="DQ58" s="885"/>
      <c r="DR58" s="885"/>
      <c r="DS58" s="885"/>
      <c r="DT58" s="885"/>
      <c r="DU58" s="885"/>
      <c r="DV58" s="885"/>
      <c r="DW58" s="885"/>
      <c r="DX58" s="885"/>
      <c r="DY58" s="885"/>
      <c r="DZ58" s="885"/>
      <c r="EA58" s="885"/>
      <c r="EB58" s="885"/>
      <c r="EC58" s="885"/>
      <c r="ED58" s="885"/>
      <c r="EE58" s="885"/>
      <c r="EF58" s="885"/>
      <c r="EG58" s="885"/>
      <c r="EH58" s="885"/>
      <c r="EI58" s="885"/>
      <c r="EJ58" s="885"/>
      <c r="EK58" s="885"/>
      <c r="EL58" s="885"/>
      <c r="EM58" s="885"/>
      <c r="EN58" s="885"/>
      <c r="EO58" s="885"/>
      <c r="EP58" s="885"/>
      <c r="EQ58" s="885"/>
      <c r="ER58" s="885"/>
      <c r="ES58" s="885"/>
      <c r="ET58" s="885"/>
      <c r="EU58" s="885"/>
      <c r="EV58" s="885"/>
      <c r="EW58" s="885"/>
      <c r="EX58" s="885"/>
      <c r="EY58" s="885"/>
      <c r="EZ58" s="885"/>
      <c r="FA58" s="885"/>
      <c r="FB58" s="885"/>
      <c r="FC58" s="885"/>
      <c r="FD58" s="885"/>
      <c r="FE58" s="885"/>
      <c r="FF58" s="885"/>
      <c r="FG58" s="885"/>
      <c r="FH58" s="885"/>
      <c r="FI58" s="885"/>
      <c r="FJ58" s="885"/>
      <c r="FK58" s="885"/>
      <c r="FL58" s="885"/>
      <c r="FR58" s="1491"/>
      <c r="FS58" s="1491"/>
      <c r="JO58" s="885"/>
      <c r="JP58" s="1495"/>
      <c r="JQ58" s="1495"/>
      <c r="JR58" s="1495"/>
      <c r="JS58" s="1495"/>
      <c r="JT58" s="1495"/>
      <c r="JU58" s="1495"/>
      <c r="JV58" s="1495"/>
      <c r="JW58" s="1495"/>
      <c r="JX58" s="1495"/>
      <c r="JY58" s="1495"/>
      <c r="JZ58" s="1495"/>
      <c r="KA58" s="1495"/>
      <c r="KB58" s="1495"/>
      <c r="KC58" s="1495"/>
    </row>
    <row r="59" spans="1:289" s="884" customFormat="1">
      <c r="A59" s="885"/>
      <c r="B59" s="885"/>
      <c r="C59" s="885"/>
      <c r="D59" s="885"/>
      <c r="E59" s="885"/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885"/>
      <c r="AA59" s="885"/>
      <c r="AB59" s="885"/>
      <c r="AC59" s="885"/>
      <c r="AD59" s="885"/>
      <c r="AE59" s="885"/>
      <c r="AF59" s="885"/>
      <c r="AG59" s="885"/>
      <c r="AH59" s="885"/>
      <c r="AI59" s="885"/>
      <c r="AJ59" s="885"/>
      <c r="AK59" s="885"/>
      <c r="AL59" s="885"/>
      <c r="AM59" s="885"/>
      <c r="AN59" s="885"/>
      <c r="AO59" s="885"/>
      <c r="AP59" s="885"/>
      <c r="AQ59" s="885"/>
      <c r="AR59" s="885"/>
      <c r="AS59" s="885"/>
      <c r="AT59" s="885"/>
      <c r="AU59" s="885"/>
      <c r="AV59" s="885"/>
      <c r="AW59" s="885"/>
      <c r="AX59" s="885"/>
      <c r="AY59" s="885"/>
      <c r="AZ59" s="885"/>
      <c r="BA59" s="885"/>
      <c r="BB59" s="885"/>
      <c r="BC59" s="885"/>
      <c r="BD59" s="885"/>
      <c r="BE59" s="885"/>
      <c r="BF59" s="885"/>
      <c r="BG59" s="885"/>
      <c r="BH59" s="885"/>
      <c r="BI59" s="885"/>
      <c r="BJ59" s="885"/>
      <c r="BK59" s="885"/>
      <c r="BL59" s="885"/>
      <c r="BM59" s="885"/>
      <c r="BN59" s="885"/>
      <c r="BO59" s="885"/>
      <c r="BP59" s="885"/>
      <c r="BQ59" s="885"/>
      <c r="BR59" s="885"/>
      <c r="BS59" s="885"/>
      <c r="BT59" s="885"/>
      <c r="BU59" s="885"/>
      <c r="BV59" s="885"/>
      <c r="BW59" s="885"/>
      <c r="BX59" s="885"/>
      <c r="BY59" s="885"/>
      <c r="BZ59" s="885"/>
      <c r="CA59" s="885"/>
      <c r="CB59" s="885"/>
      <c r="CC59" s="885"/>
      <c r="CD59" s="885"/>
      <c r="CE59" s="885"/>
      <c r="CF59" s="885"/>
      <c r="CG59" s="885"/>
      <c r="CH59" s="885"/>
      <c r="CI59" s="885"/>
      <c r="CJ59" s="885"/>
      <c r="CK59" s="885"/>
      <c r="CL59" s="885"/>
      <c r="CM59" s="885"/>
      <c r="CN59" s="885"/>
      <c r="CO59" s="885"/>
      <c r="CP59" s="885"/>
      <c r="CQ59" s="885"/>
      <c r="CR59" s="885"/>
      <c r="CS59" s="885"/>
      <c r="CT59" s="885"/>
      <c r="CU59" s="885"/>
      <c r="CV59" s="885"/>
      <c r="CW59" s="885"/>
      <c r="CX59" s="885"/>
      <c r="CY59" s="885"/>
      <c r="CZ59" s="885"/>
      <c r="DA59" s="885"/>
      <c r="DB59" s="885"/>
      <c r="DC59" s="885"/>
      <c r="DD59" s="885"/>
      <c r="DE59" s="885"/>
      <c r="DF59" s="885"/>
      <c r="DG59" s="885"/>
      <c r="DH59" s="885"/>
      <c r="DI59" s="885"/>
      <c r="DJ59" s="885"/>
      <c r="DK59" s="885"/>
      <c r="DL59" s="885"/>
      <c r="DM59" s="885"/>
      <c r="DN59" s="885"/>
      <c r="DO59" s="885"/>
      <c r="DP59" s="885"/>
      <c r="DQ59" s="885"/>
      <c r="DR59" s="885"/>
      <c r="DS59" s="885"/>
      <c r="DT59" s="885"/>
      <c r="DU59" s="885"/>
      <c r="DV59" s="885"/>
      <c r="DW59" s="885"/>
      <c r="DX59" s="885"/>
      <c r="DY59" s="885"/>
      <c r="DZ59" s="885"/>
      <c r="EA59" s="885"/>
      <c r="EB59" s="885"/>
      <c r="EC59" s="885"/>
      <c r="ED59" s="885"/>
      <c r="EE59" s="885"/>
      <c r="EF59" s="885"/>
      <c r="EG59" s="885"/>
      <c r="EH59" s="885"/>
      <c r="EI59" s="885"/>
      <c r="EJ59" s="885"/>
      <c r="EK59" s="885"/>
      <c r="EL59" s="885"/>
      <c r="EM59" s="885"/>
      <c r="EN59" s="885"/>
      <c r="EO59" s="885"/>
      <c r="EP59" s="885"/>
      <c r="EQ59" s="885"/>
      <c r="ER59" s="885"/>
      <c r="ES59" s="885"/>
      <c r="ET59" s="885"/>
      <c r="EU59" s="885"/>
      <c r="EV59" s="885"/>
      <c r="EW59" s="885"/>
      <c r="EX59" s="885"/>
      <c r="EY59" s="885"/>
      <c r="EZ59" s="885"/>
      <c r="FA59" s="885"/>
      <c r="FB59" s="885"/>
      <c r="FC59" s="885"/>
      <c r="FD59" s="885"/>
      <c r="FE59" s="885"/>
      <c r="FF59" s="885"/>
      <c r="FG59" s="885"/>
      <c r="FH59" s="885"/>
      <c r="FI59" s="885"/>
      <c r="FJ59" s="885"/>
      <c r="FK59" s="885"/>
      <c r="FL59" s="885"/>
      <c r="FR59" s="1491"/>
      <c r="FS59" s="1491"/>
      <c r="JO59" s="885"/>
      <c r="JP59" s="1495"/>
      <c r="JQ59" s="1495"/>
      <c r="JR59" s="1495"/>
      <c r="JS59" s="1495"/>
      <c r="JT59" s="1495"/>
      <c r="JU59" s="1495"/>
      <c r="JV59" s="1495"/>
      <c r="JW59" s="1495"/>
      <c r="JX59" s="1495"/>
      <c r="JY59" s="1495"/>
      <c r="JZ59" s="1495"/>
      <c r="KA59" s="1495"/>
      <c r="KB59" s="1495"/>
      <c r="KC59" s="1495"/>
    </row>
    <row r="60" spans="1:289" s="884" customFormat="1">
      <c r="A60" s="885"/>
      <c r="B60" s="885"/>
      <c r="C60" s="885"/>
      <c r="D60" s="885"/>
      <c r="E60" s="885"/>
      <c r="F60" s="885"/>
      <c r="G60" s="885"/>
      <c r="H60" s="885"/>
      <c r="I60" s="885"/>
      <c r="J60" s="885"/>
      <c r="K60" s="885"/>
      <c r="L60" s="885"/>
      <c r="M60" s="885"/>
      <c r="N60" s="885"/>
      <c r="O60" s="885"/>
      <c r="P60" s="885"/>
      <c r="Q60" s="885"/>
      <c r="R60" s="885"/>
      <c r="S60" s="885"/>
      <c r="T60" s="885"/>
      <c r="U60" s="885"/>
      <c r="V60" s="885"/>
      <c r="W60" s="885"/>
      <c r="X60" s="885"/>
      <c r="Y60" s="885"/>
      <c r="Z60" s="885"/>
      <c r="AA60" s="885"/>
      <c r="AB60" s="885"/>
      <c r="AC60" s="885"/>
      <c r="AD60" s="885"/>
      <c r="AE60" s="885"/>
      <c r="AF60" s="885"/>
      <c r="AG60" s="885"/>
      <c r="AH60" s="885"/>
      <c r="AI60" s="885"/>
      <c r="AJ60" s="885"/>
      <c r="AK60" s="885"/>
      <c r="AL60" s="885"/>
      <c r="AM60" s="885"/>
      <c r="AN60" s="885"/>
      <c r="AO60" s="885"/>
      <c r="AP60" s="885"/>
      <c r="AQ60" s="885"/>
      <c r="AR60" s="885"/>
      <c r="AS60" s="885"/>
      <c r="AT60" s="885"/>
      <c r="AU60" s="885"/>
      <c r="AV60" s="885"/>
      <c r="AW60" s="885"/>
      <c r="AX60" s="885"/>
      <c r="AY60" s="885"/>
      <c r="AZ60" s="885"/>
      <c r="BA60" s="885"/>
      <c r="BB60" s="885"/>
      <c r="BC60" s="885"/>
      <c r="BD60" s="885"/>
      <c r="BE60" s="885"/>
      <c r="BF60" s="885"/>
      <c r="BG60" s="885"/>
      <c r="BH60" s="885"/>
      <c r="BI60" s="885"/>
      <c r="BJ60" s="885"/>
      <c r="BK60" s="885"/>
      <c r="BL60" s="885"/>
      <c r="BM60" s="885"/>
      <c r="BN60" s="885"/>
      <c r="BO60" s="885"/>
      <c r="BP60" s="885"/>
      <c r="BQ60" s="885"/>
      <c r="BR60" s="885"/>
      <c r="BS60" s="885"/>
      <c r="BT60" s="885"/>
      <c r="BU60" s="885"/>
      <c r="BV60" s="885"/>
      <c r="BW60" s="885"/>
      <c r="BX60" s="885"/>
      <c r="BY60" s="885"/>
      <c r="BZ60" s="885"/>
      <c r="CA60" s="885"/>
      <c r="CB60" s="885"/>
      <c r="CC60" s="885"/>
      <c r="CD60" s="885"/>
      <c r="CE60" s="885"/>
      <c r="CF60" s="885"/>
      <c r="CG60" s="885"/>
      <c r="CH60" s="885"/>
      <c r="CI60" s="885"/>
      <c r="CJ60" s="885"/>
      <c r="CK60" s="885"/>
      <c r="CL60" s="885"/>
      <c r="CM60" s="885"/>
      <c r="CN60" s="885"/>
      <c r="CO60" s="885"/>
      <c r="CP60" s="885"/>
      <c r="CQ60" s="885"/>
      <c r="CR60" s="885"/>
      <c r="CS60" s="885"/>
      <c r="CT60" s="885"/>
      <c r="CU60" s="885"/>
      <c r="CV60" s="885"/>
      <c r="CW60" s="885"/>
      <c r="CX60" s="885"/>
      <c r="CY60" s="885"/>
      <c r="CZ60" s="885"/>
      <c r="DA60" s="885"/>
      <c r="DB60" s="885"/>
      <c r="DC60" s="885"/>
      <c r="DD60" s="885"/>
      <c r="DE60" s="885"/>
      <c r="DF60" s="885"/>
      <c r="DG60" s="885"/>
      <c r="DH60" s="885"/>
      <c r="DI60" s="885"/>
      <c r="DJ60" s="885"/>
      <c r="DK60" s="885"/>
      <c r="DL60" s="885"/>
      <c r="DM60" s="885"/>
      <c r="DN60" s="885"/>
      <c r="DO60" s="885"/>
      <c r="DP60" s="885"/>
      <c r="DQ60" s="885"/>
      <c r="DR60" s="885"/>
      <c r="DS60" s="885"/>
      <c r="DT60" s="885"/>
      <c r="DU60" s="885"/>
      <c r="DV60" s="885"/>
      <c r="DW60" s="885"/>
      <c r="DX60" s="885"/>
      <c r="DY60" s="885"/>
      <c r="DZ60" s="885"/>
      <c r="EA60" s="885"/>
      <c r="EB60" s="885"/>
      <c r="EC60" s="885"/>
      <c r="ED60" s="885"/>
      <c r="EE60" s="885"/>
      <c r="EF60" s="885"/>
      <c r="EG60" s="885"/>
      <c r="EH60" s="885"/>
      <c r="EI60" s="885"/>
      <c r="EJ60" s="885"/>
      <c r="EK60" s="885"/>
      <c r="EL60" s="885"/>
      <c r="EM60" s="885"/>
      <c r="EN60" s="885"/>
      <c r="EO60" s="885"/>
      <c r="EP60" s="885"/>
      <c r="EQ60" s="885"/>
      <c r="ER60" s="885"/>
      <c r="ES60" s="885"/>
      <c r="ET60" s="885"/>
      <c r="EU60" s="885"/>
      <c r="EV60" s="885"/>
      <c r="EW60" s="885"/>
      <c r="EX60" s="885"/>
      <c r="EY60" s="885"/>
      <c r="EZ60" s="885"/>
      <c r="FA60" s="885"/>
      <c r="FB60" s="885"/>
      <c r="FC60" s="885"/>
      <c r="FD60" s="885"/>
      <c r="FE60" s="885"/>
      <c r="FF60" s="885"/>
      <c r="FG60" s="885"/>
      <c r="FH60" s="885"/>
      <c r="FI60" s="885"/>
      <c r="FJ60" s="885"/>
      <c r="FK60" s="885"/>
      <c r="FL60" s="885"/>
      <c r="FR60" s="1491"/>
      <c r="FS60" s="1491"/>
      <c r="JO60" s="885"/>
      <c r="JP60" s="1495"/>
      <c r="JQ60" s="1495"/>
      <c r="JR60" s="1495"/>
      <c r="JS60" s="1495"/>
      <c r="JT60" s="1495"/>
      <c r="JU60" s="1495"/>
      <c r="JV60" s="1495"/>
      <c r="JW60" s="1495"/>
      <c r="JX60" s="1495"/>
      <c r="JY60" s="1495"/>
      <c r="JZ60" s="1495"/>
      <c r="KA60" s="1495"/>
      <c r="KB60" s="1495"/>
      <c r="KC60" s="1495"/>
    </row>
    <row r="61" spans="1:289" s="884" customFormat="1">
      <c r="A61" s="885"/>
      <c r="B61" s="885"/>
      <c r="C61" s="885"/>
      <c r="D61" s="885"/>
      <c r="E61" s="885"/>
      <c r="F61" s="885"/>
      <c r="G61" s="885"/>
      <c r="H61" s="885"/>
      <c r="I61" s="885"/>
      <c r="J61" s="885"/>
      <c r="K61" s="885"/>
      <c r="L61" s="885"/>
      <c r="M61" s="885"/>
      <c r="N61" s="885"/>
      <c r="O61" s="885"/>
      <c r="P61" s="885"/>
      <c r="Q61" s="885"/>
      <c r="R61" s="885"/>
      <c r="S61" s="885"/>
      <c r="T61" s="885"/>
      <c r="U61" s="885"/>
      <c r="V61" s="885"/>
      <c r="W61" s="885"/>
      <c r="X61" s="885"/>
      <c r="Y61" s="885"/>
      <c r="Z61" s="885"/>
      <c r="AA61" s="885"/>
      <c r="AB61" s="885"/>
      <c r="AC61" s="885"/>
      <c r="AD61" s="885"/>
      <c r="AE61" s="885"/>
      <c r="AF61" s="885"/>
      <c r="AG61" s="885"/>
      <c r="AH61" s="885"/>
      <c r="AI61" s="885"/>
      <c r="AJ61" s="885"/>
      <c r="AK61" s="885"/>
      <c r="AL61" s="885"/>
      <c r="AM61" s="885"/>
      <c r="AN61" s="885"/>
      <c r="AO61" s="885"/>
      <c r="AP61" s="885"/>
      <c r="AQ61" s="885"/>
      <c r="AR61" s="885"/>
      <c r="AS61" s="885"/>
      <c r="AT61" s="885"/>
      <c r="AU61" s="885"/>
      <c r="AV61" s="885"/>
      <c r="AW61" s="885"/>
      <c r="AX61" s="885"/>
      <c r="AY61" s="885"/>
      <c r="AZ61" s="885"/>
      <c r="BA61" s="885"/>
      <c r="BB61" s="885"/>
      <c r="BC61" s="885"/>
      <c r="BD61" s="885"/>
      <c r="BE61" s="885"/>
      <c r="BF61" s="885"/>
      <c r="BG61" s="885"/>
      <c r="BH61" s="885"/>
      <c r="BI61" s="885"/>
      <c r="BJ61" s="885"/>
      <c r="BK61" s="885"/>
      <c r="BL61" s="885"/>
      <c r="BM61" s="885"/>
      <c r="BN61" s="885"/>
      <c r="BO61" s="885"/>
      <c r="BP61" s="885"/>
      <c r="BQ61" s="885"/>
      <c r="BR61" s="885"/>
      <c r="BS61" s="885"/>
      <c r="BT61" s="885"/>
      <c r="BU61" s="885"/>
      <c r="BV61" s="885"/>
      <c r="BW61" s="885"/>
      <c r="BX61" s="885"/>
      <c r="BY61" s="885"/>
      <c r="BZ61" s="885"/>
      <c r="CA61" s="885"/>
      <c r="CB61" s="885"/>
      <c r="CC61" s="885"/>
      <c r="CD61" s="885"/>
      <c r="CE61" s="885"/>
      <c r="CF61" s="885"/>
      <c r="CG61" s="885"/>
      <c r="CH61" s="885"/>
      <c r="CI61" s="885"/>
      <c r="CJ61" s="885"/>
      <c r="CK61" s="885"/>
      <c r="CL61" s="885"/>
      <c r="CM61" s="885"/>
      <c r="CN61" s="885"/>
      <c r="CO61" s="885"/>
      <c r="CP61" s="885"/>
      <c r="CQ61" s="885"/>
      <c r="CR61" s="885"/>
      <c r="CS61" s="885"/>
      <c r="CT61" s="885"/>
      <c r="CU61" s="885"/>
      <c r="CV61" s="885"/>
      <c r="CW61" s="885"/>
      <c r="CX61" s="885"/>
      <c r="CY61" s="885"/>
      <c r="CZ61" s="885"/>
      <c r="DA61" s="885"/>
      <c r="DB61" s="885"/>
      <c r="DC61" s="885"/>
      <c r="DD61" s="885"/>
      <c r="DE61" s="885"/>
      <c r="DF61" s="885"/>
      <c r="DG61" s="885"/>
      <c r="DH61" s="885"/>
      <c r="DI61" s="885"/>
      <c r="DJ61" s="885"/>
      <c r="DK61" s="885"/>
      <c r="DL61" s="885"/>
      <c r="DM61" s="885"/>
      <c r="DN61" s="885"/>
      <c r="DO61" s="885"/>
      <c r="DP61" s="885"/>
      <c r="DQ61" s="885"/>
      <c r="DR61" s="885"/>
      <c r="DS61" s="885"/>
      <c r="DT61" s="885"/>
      <c r="DU61" s="885"/>
      <c r="DV61" s="885"/>
      <c r="DW61" s="885"/>
      <c r="DX61" s="885"/>
      <c r="DY61" s="885"/>
      <c r="DZ61" s="885"/>
      <c r="EA61" s="885"/>
      <c r="EB61" s="885"/>
      <c r="EC61" s="885"/>
      <c r="ED61" s="885"/>
      <c r="EE61" s="885"/>
      <c r="EF61" s="885"/>
      <c r="EG61" s="885"/>
      <c r="EH61" s="885"/>
      <c r="EI61" s="885"/>
      <c r="EJ61" s="885"/>
      <c r="EK61" s="885"/>
      <c r="EL61" s="885"/>
      <c r="EM61" s="885"/>
      <c r="EN61" s="885"/>
      <c r="EO61" s="885"/>
      <c r="EP61" s="885"/>
      <c r="EQ61" s="885"/>
      <c r="ER61" s="885"/>
      <c r="ES61" s="885"/>
      <c r="ET61" s="885"/>
      <c r="EU61" s="885"/>
      <c r="EV61" s="885"/>
      <c r="EW61" s="885"/>
      <c r="EX61" s="885"/>
      <c r="EY61" s="885"/>
      <c r="EZ61" s="885"/>
      <c r="FA61" s="885"/>
      <c r="FB61" s="885"/>
      <c r="FC61" s="885"/>
      <c r="FD61" s="885"/>
      <c r="FE61" s="885"/>
      <c r="FF61" s="885"/>
      <c r="FG61" s="885"/>
      <c r="FH61" s="885"/>
      <c r="FI61" s="885"/>
      <c r="FJ61" s="885"/>
      <c r="FK61" s="885"/>
      <c r="FL61" s="885"/>
      <c r="FR61" s="1491"/>
      <c r="FS61" s="1491"/>
      <c r="JO61" s="885"/>
      <c r="JP61" s="1495"/>
      <c r="JQ61" s="1495"/>
      <c r="JR61" s="1495"/>
      <c r="JS61" s="1495"/>
      <c r="JT61" s="1495"/>
      <c r="JU61" s="1495"/>
      <c r="JV61" s="1495"/>
      <c r="JW61" s="1495"/>
      <c r="JX61" s="1495"/>
      <c r="JY61" s="1495"/>
      <c r="JZ61" s="1495"/>
      <c r="KA61" s="1495"/>
      <c r="KB61" s="1495"/>
      <c r="KC61" s="1495"/>
    </row>
    <row r="62" spans="1:289" s="884" customFormat="1">
      <c r="A62" s="885"/>
      <c r="B62" s="885"/>
      <c r="C62" s="885"/>
      <c r="D62" s="885"/>
      <c r="E62" s="885"/>
      <c r="F62" s="885"/>
      <c r="G62" s="885"/>
      <c r="H62" s="885"/>
      <c r="I62" s="885"/>
      <c r="J62" s="885"/>
      <c r="K62" s="885"/>
      <c r="L62" s="885"/>
      <c r="M62" s="885"/>
      <c r="N62" s="885"/>
      <c r="O62" s="885"/>
      <c r="P62" s="885"/>
      <c r="Q62" s="885"/>
      <c r="R62" s="885"/>
      <c r="S62" s="885"/>
      <c r="T62" s="885"/>
      <c r="U62" s="885"/>
      <c r="V62" s="885"/>
      <c r="W62" s="885"/>
      <c r="X62" s="885"/>
      <c r="Y62" s="885"/>
      <c r="Z62" s="885"/>
      <c r="AA62" s="885"/>
      <c r="AB62" s="885"/>
      <c r="AC62" s="885"/>
      <c r="AD62" s="885"/>
      <c r="AE62" s="885"/>
      <c r="AF62" s="885"/>
      <c r="AG62" s="885"/>
      <c r="AH62" s="885"/>
      <c r="AI62" s="885"/>
      <c r="AJ62" s="885"/>
      <c r="AK62" s="885"/>
      <c r="AL62" s="885"/>
      <c r="AM62" s="885"/>
      <c r="AN62" s="885"/>
      <c r="AO62" s="885"/>
      <c r="AP62" s="885"/>
      <c r="AQ62" s="885"/>
      <c r="AR62" s="885"/>
      <c r="AS62" s="885"/>
      <c r="AT62" s="885"/>
      <c r="AU62" s="885"/>
      <c r="AV62" s="885"/>
      <c r="AW62" s="885"/>
      <c r="AX62" s="885"/>
      <c r="AY62" s="885"/>
      <c r="AZ62" s="885"/>
      <c r="BA62" s="885"/>
      <c r="BB62" s="885"/>
      <c r="BC62" s="885"/>
      <c r="BD62" s="885"/>
      <c r="BE62" s="885"/>
      <c r="BF62" s="885"/>
      <c r="BG62" s="885"/>
      <c r="BH62" s="885"/>
      <c r="BI62" s="885"/>
      <c r="BJ62" s="885"/>
      <c r="BK62" s="885"/>
      <c r="BL62" s="885"/>
      <c r="BM62" s="885"/>
      <c r="BN62" s="885"/>
      <c r="BO62" s="885"/>
      <c r="BP62" s="885"/>
      <c r="BQ62" s="885"/>
      <c r="BR62" s="885"/>
      <c r="BS62" s="885"/>
      <c r="BT62" s="885"/>
      <c r="BU62" s="885"/>
      <c r="BV62" s="885"/>
      <c r="BW62" s="885"/>
      <c r="BX62" s="885"/>
      <c r="BY62" s="885"/>
      <c r="BZ62" s="885"/>
      <c r="CA62" s="885"/>
      <c r="CB62" s="885"/>
      <c r="CC62" s="885"/>
      <c r="CD62" s="885"/>
      <c r="CE62" s="885"/>
      <c r="CF62" s="885"/>
      <c r="CG62" s="885"/>
      <c r="CH62" s="885"/>
      <c r="CI62" s="885"/>
      <c r="CJ62" s="885"/>
      <c r="CK62" s="885"/>
      <c r="CL62" s="885"/>
      <c r="CM62" s="885"/>
      <c r="CN62" s="885"/>
      <c r="CO62" s="885"/>
      <c r="CP62" s="885"/>
      <c r="CQ62" s="885"/>
      <c r="CR62" s="885"/>
      <c r="CS62" s="885"/>
      <c r="CT62" s="885"/>
      <c r="CU62" s="885"/>
      <c r="CV62" s="885"/>
      <c r="CW62" s="885"/>
      <c r="CX62" s="885"/>
      <c r="CY62" s="885"/>
      <c r="CZ62" s="885"/>
      <c r="DA62" s="885"/>
      <c r="DB62" s="885"/>
      <c r="DC62" s="885"/>
      <c r="DD62" s="885"/>
      <c r="DE62" s="885"/>
      <c r="DF62" s="885"/>
      <c r="DG62" s="885"/>
      <c r="DH62" s="885"/>
      <c r="DI62" s="885"/>
      <c r="DJ62" s="885"/>
      <c r="DK62" s="885"/>
      <c r="DL62" s="885"/>
      <c r="DM62" s="885"/>
      <c r="DN62" s="885"/>
      <c r="DO62" s="885"/>
      <c r="DP62" s="885"/>
      <c r="DQ62" s="885"/>
      <c r="DR62" s="885"/>
      <c r="DS62" s="885"/>
      <c r="DT62" s="885"/>
      <c r="DU62" s="885"/>
      <c r="DV62" s="885"/>
      <c r="DW62" s="885"/>
      <c r="DX62" s="885"/>
      <c r="DY62" s="885"/>
      <c r="DZ62" s="885"/>
      <c r="EA62" s="885"/>
      <c r="EB62" s="885"/>
      <c r="EC62" s="885"/>
      <c r="ED62" s="885"/>
      <c r="EE62" s="885"/>
      <c r="EF62" s="885"/>
      <c r="EG62" s="885"/>
      <c r="EH62" s="885"/>
      <c r="EI62" s="885"/>
      <c r="EJ62" s="885"/>
      <c r="EK62" s="885"/>
      <c r="EL62" s="885"/>
      <c r="EM62" s="885"/>
      <c r="EN62" s="885"/>
      <c r="EO62" s="885"/>
      <c r="EP62" s="885"/>
      <c r="EQ62" s="885"/>
      <c r="ER62" s="885"/>
      <c r="ES62" s="885"/>
      <c r="ET62" s="885"/>
      <c r="EU62" s="885"/>
      <c r="EV62" s="885"/>
      <c r="EW62" s="885"/>
      <c r="EX62" s="885"/>
      <c r="EY62" s="885"/>
      <c r="EZ62" s="885"/>
      <c r="FA62" s="885"/>
      <c r="FB62" s="885"/>
      <c r="FC62" s="885"/>
      <c r="FD62" s="885"/>
      <c r="FE62" s="885"/>
      <c r="FF62" s="885"/>
      <c r="FG62" s="885"/>
      <c r="FH62" s="885"/>
      <c r="FI62" s="885"/>
      <c r="FJ62" s="885"/>
      <c r="FK62" s="885"/>
      <c r="FL62" s="885"/>
      <c r="FR62" s="1491"/>
      <c r="FS62" s="1491"/>
      <c r="JO62" s="885"/>
      <c r="JP62" s="1495"/>
      <c r="JQ62" s="1495"/>
      <c r="JR62" s="1495"/>
      <c r="JS62" s="1495"/>
      <c r="JT62" s="1495"/>
      <c r="JU62" s="1495"/>
      <c r="JV62" s="1495"/>
      <c r="JW62" s="1495"/>
      <c r="JX62" s="1495"/>
      <c r="JY62" s="1495"/>
      <c r="JZ62" s="1495"/>
      <c r="KA62" s="1495"/>
      <c r="KB62" s="1495"/>
      <c r="KC62" s="1495"/>
    </row>
    <row r="63" spans="1:289" s="884" customFormat="1">
      <c r="A63" s="885"/>
      <c r="B63" s="885"/>
      <c r="C63" s="885"/>
      <c r="D63" s="885"/>
      <c r="E63" s="885"/>
      <c r="F63" s="885"/>
      <c r="G63" s="885"/>
      <c r="H63" s="885"/>
      <c r="I63" s="885"/>
      <c r="J63" s="885"/>
      <c r="K63" s="885"/>
      <c r="L63" s="885"/>
      <c r="M63" s="885"/>
      <c r="N63" s="885"/>
      <c r="O63" s="885"/>
      <c r="P63" s="885"/>
      <c r="Q63" s="885"/>
      <c r="R63" s="885"/>
      <c r="S63" s="885"/>
      <c r="T63" s="885"/>
      <c r="U63" s="885"/>
      <c r="V63" s="885"/>
      <c r="W63" s="885"/>
      <c r="X63" s="885"/>
      <c r="Y63" s="885"/>
      <c r="Z63" s="885"/>
      <c r="AA63" s="885"/>
      <c r="AB63" s="885"/>
      <c r="AC63" s="885"/>
      <c r="AD63" s="885"/>
      <c r="AE63" s="885"/>
      <c r="AF63" s="885"/>
      <c r="AG63" s="885"/>
      <c r="AH63" s="885"/>
      <c r="AI63" s="885"/>
      <c r="AJ63" s="885"/>
      <c r="AK63" s="885"/>
      <c r="AL63" s="885"/>
      <c r="AM63" s="885"/>
      <c r="AN63" s="885"/>
      <c r="AO63" s="885"/>
      <c r="AP63" s="885"/>
      <c r="AQ63" s="885"/>
      <c r="AR63" s="885"/>
      <c r="AS63" s="885"/>
      <c r="AT63" s="885"/>
      <c r="AU63" s="885"/>
      <c r="AV63" s="885"/>
      <c r="AW63" s="885"/>
      <c r="AX63" s="885"/>
      <c r="AY63" s="885"/>
      <c r="AZ63" s="885"/>
      <c r="BA63" s="885"/>
      <c r="BB63" s="885"/>
      <c r="BC63" s="885"/>
      <c r="BD63" s="885"/>
      <c r="BE63" s="885"/>
      <c r="BF63" s="885"/>
      <c r="BG63" s="885"/>
      <c r="BH63" s="885"/>
      <c r="BI63" s="885"/>
      <c r="BJ63" s="885"/>
      <c r="BK63" s="885"/>
      <c r="BL63" s="885"/>
      <c r="BM63" s="885"/>
      <c r="BN63" s="885"/>
      <c r="BO63" s="885"/>
      <c r="BP63" s="885"/>
      <c r="BQ63" s="885"/>
      <c r="BR63" s="885"/>
      <c r="BS63" s="885"/>
      <c r="BT63" s="885"/>
      <c r="BU63" s="885"/>
      <c r="BV63" s="885"/>
      <c r="BW63" s="885"/>
      <c r="BX63" s="885"/>
      <c r="BY63" s="885"/>
      <c r="BZ63" s="885"/>
      <c r="CA63" s="885"/>
      <c r="CB63" s="885"/>
      <c r="CC63" s="885"/>
      <c r="CD63" s="885"/>
      <c r="CE63" s="885"/>
      <c r="CF63" s="885"/>
      <c r="CG63" s="885"/>
      <c r="CH63" s="885"/>
      <c r="CI63" s="885"/>
      <c r="CJ63" s="885"/>
      <c r="CK63" s="885"/>
      <c r="CL63" s="885"/>
      <c r="CM63" s="885"/>
      <c r="CN63" s="885"/>
      <c r="CO63" s="885"/>
      <c r="CP63" s="885"/>
      <c r="CQ63" s="885"/>
      <c r="CR63" s="885"/>
      <c r="CS63" s="885"/>
      <c r="CT63" s="885"/>
      <c r="CU63" s="885"/>
      <c r="CV63" s="885"/>
      <c r="CW63" s="885"/>
      <c r="CX63" s="885"/>
      <c r="CY63" s="885"/>
      <c r="CZ63" s="885"/>
      <c r="DA63" s="885"/>
      <c r="DB63" s="885"/>
      <c r="DC63" s="885"/>
      <c r="DD63" s="885"/>
      <c r="DE63" s="885"/>
      <c r="DF63" s="885"/>
      <c r="DG63" s="885"/>
      <c r="DH63" s="885"/>
      <c r="DI63" s="885"/>
      <c r="DJ63" s="885"/>
      <c r="DK63" s="885"/>
      <c r="DL63" s="885"/>
      <c r="DM63" s="885"/>
      <c r="DN63" s="885"/>
      <c r="DO63" s="885"/>
      <c r="DP63" s="885"/>
      <c r="DQ63" s="885"/>
      <c r="DR63" s="885"/>
      <c r="DS63" s="885"/>
      <c r="DT63" s="885"/>
      <c r="DU63" s="885"/>
      <c r="DV63" s="885"/>
      <c r="DW63" s="885"/>
      <c r="DX63" s="885"/>
      <c r="DY63" s="885"/>
      <c r="DZ63" s="885"/>
      <c r="EA63" s="885"/>
      <c r="EB63" s="885"/>
      <c r="EC63" s="885"/>
      <c r="ED63" s="885"/>
      <c r="EE63" s="885"/>
      <c r="EF63" s="885"/>
      <c r="EG63" s="885"/>
      <c r="EH63" s="885"/>
      <c r="EI63" s="885"/>
      <c r="EJ63" s="885"/>
      <c r="EK63" s="885"/>
      <c r="EL63" s="885"/>
      <c r="EM63" s="885"/>
      <c r="EN63" s="885"/>
      <c r="EO63" s="885"/>
      <c r="EP63" s="885"/>
      <c r="EQ63" s="885"/>
      <c r="ER63" s="885"/>
      <c r="ES63" s="885"/>
      <c r="ET63" s="885"/>
      <c r="EU63" s="885"/>
      <c r="EV63" s="885"/>
      <c r="EW63" s="885"/>
      <c r="EX63" s="885"/>
      <c r="EY63" s="885"/>
      <c r="EZ63" s="885"/>
      <c r="FA63" s="885"/>
      <c r="FB63" s="885"/>
      <c r="FC63" s="885"/>
      <c r="FD63" s="885"/>
      <c r="FE63" s="885"/>
      <c r="FF63" s="885"/>
      <c r="FG63" s="885"/>
      <c r="FH63" s="885"/>
      <c r="FI63" s="885"/>
      <c r="FJ63" s="885"/>
      <c r="FK63" s="885"/>
      <c r="FL63" s="885"/>
      <c r="FR63" s="1491"/>
      <c r="FS63" s="1491"/>
      <c r="JO63" s="885"/>
      <c r="JP63" s="1495"/>
      <c r="JQ63" s="1495"/>
      <c r="JR63" s="1495"/>
      <c r="JS63" s="1495"/>
      <c r="JT63" s="1495"/>
      <c r="JU63" s="1495"/>
      <c r="JV63" s="1495"/>
      <c r="JW63" s="1495"/>
      <c r="JX63" s="1495"/>
      <c r="JY63" s="1495"/>
      <c r="JZ63" s="1495"/>
      <c r="KA63" s="1495"/>
      <c r="KB63" s="1495"/>
      <c r="KC63" s="1495"/>
    </row>
    <row r="64" spans="1:289" s="884" customFormat="1">
      <c r="A64" s="885"/>
      <c r="B64" s="885"/>
      <c r="C64" s="885"/>
      <c r="D64" s="885"/>
      <c r="E64" s="885"/>
      <c r="F64" s="885"/>
      <c r="G64" s="885"/>
      <c r="H64" s="885"/>
      <c r="I64" s="885"/>
      <c r="J64" s="885"/>
      <c r="K64" s="885"/>
      <c r="L64" s="885"/>
      <c r="M64" s="885"/>
      <c r="N64" s="885"/>
      <c r="O64" s="885"/>
      <c r="P64" s="885"/>
      <c r="Q64" s="885"/>
      <c r="R64" s="885"/>
      <c r="S64" s="885"/>
      <c r="T64" s="885"/>
      <c r="U64" s="885"/>
      <c r="V64" s="885"/>
      <c r="W64" s="885"/>
      <c r="X64" s="885"/>
      <c r="Y64" s="885"/>
      <c r="Z64" s="885"/>
      <c r="AA64" s="885"/>
      <c r="AB64" s="885"/>
      <c r="AC64" s="885"/>
      <c r="AD64" s="885"/>
      <c r="AE64" s="885"/>
      <c r="AF64" s="885"/>
      <c r="AG64" s="885"/>
      <c r="AH64" s="885"/>
      <c r="AI64" s="885"/>
      <c r="AJ64" s="885"/>
      <c r="AK64" s="885"/>
      <c r="AL64" s="885"/>
      <c r="AM64" s="885"/>
      <c r="AN64" s="885"/>
      <c r="AO64" s="885"/>
      <c r="AP64" s="885"/>
      <c r="AQ64" s="885"/>
      <c r="AR64" s="885"/>
      <c r="AS64" s="885"/>
      <c r="AT64" s="885"/>
      <c r="AU64" s="885"/>
      <c r="AV64" s="885"/>
      <c r="AW64" s="885"/>
      <c r="AX64" s="885"/>
      <c r="AY64" s="885"/>
      <c r="AZ64" s="885"/>
      <c r="BA64" s="885"/>
      <c r="BB64" s="885"/>
      <c r="BC64" s="885"/>
      <c r="BD64" s="885"/>
      <c r="BE64" s="885"/>
      <c r="BF64" s="885"/>
      <c r="BG64" s="885"/>
      <c r="BH64" s="885"/>
      <c r="BI64" s="885"/>
      <c r="BJ64" s="885"/>
      <c r="BK64" s="885"/>
      <c r="BL64" s="885"/>
      <c r="BM64" s="885"/>
      <c r="BN64" s="885"/>
      <c r="BO64" s="885"/>
      <c r="BP64" s="885"/>
      <c r="BQ64" s="885"/>
      <c r="BR64" s="885"/>
      <c r="BS64" s="885"/>
      <c r="BT64" s="885"/>
      <c r="BU64" s="885"/>
      <c r="BV64" s="885"/>
      <c r="BW64" s="885"/>
      <c r="BX64" s="885"/>
      <c r="BY64" s="885"/>
      <c r="BZ64" s="885"/>
      <c r="CA64" s="885"/>
      <c r="CB64" s="885"/>
      <c r="CC64" s="885"/>
      <c r="CD64" s="885"/>
      <c r="CE64" s="885"/>
      <c r="CF64" s="885"/>
      <c r="CG64" s="885"/>
      <c r="CH64" s="885"/>
      <c r="CI64" s="885"/>
      <c r="CJ64" s="885"/>
      <c r="CK64" s="885"/>
      <c r="CL64" s="885"/>
      <c r="CM64" s="885"/>
      <c r="CN64" s="885"/>
      <c r="CO64" s="885"/>
      <c r="CP64" s="885"/>
      <c r="CQ64" s="885"/>
      <c r="CR64" s="885"/>
      <c r="CS64" s="885"/>
      <c r="CT64" s="885"/>
      <c r="CU64" s="885"/>
      <c r="CV64" s="885"/>
      <c r="CW64" s="885"/>
      <c r="CX64" s="885"/>
      <c r="CY64" s="885"/>
      <c r="CZ64" s="885"/>
      <c r="DA64" s="885"/>
      <c r="DB64" s="885"/>
      <c r="DC64" s="885"/>
      <c r="DD64" s="885"/>
      <c r="DE64" s="885"/>
      <c r="DF64" s="885"/>
      <c r="DG64" s="885"/>
      <c r="DH64" s="885"/>
      <c r="DI64" s="885"/>
      <c r="DJ64" s="885"/>
      <c r="DK64" s="885"/>
      <c r="DL64" s="885"/>
      <c r="DM64" s="885"/>
      <c r="DN64" s="885"/>
      <c r="DO64" s="885"/>
      <c r="DP64" s="885"/>
      <c r="DQ64" s="885"/>
      <c r="DR64" s="885"/>
      <c r="DS64" s="885"/>
      <c r="DT64" s="885"/>
      <c r="DU64" s="885"/>
      <c r="DV64" s="885"/>
      <c r="DW64" s="885"/>
      <c r="DX64" s="885"/>
      <c r="DY64" s="885"/>
      <c r="DZ64" s="885"/>
      <c r="EA64" s="885"/>
      <c r="EB64" s="885"/>
      <c r="EC64" s="885"/>
      <c r="ED64" s="885"/>
      <c r="EE64" s="885"/>
      <c r="EF64" s="885"/>
      <c r="EG64" s="885"/>
      <c r="EH64" s="885"/>
      <c r="EI64" s="885"/>
      <c r="EJ64" s="885"/>
      <c r="EK64" s="885"/>
      <c r="EL64" s="885"/>
      <c r="EM64" s="885"/>
      <c r="EN64" s="885"/>
      <c r="EO64" s="885"/>
      <c r="EP64" s="885"/>
      <c r="EQ64" s="885"/>
      <c r="ER64" s="885"/>
      <c r="ES64" s="885"/>
      <c r="ET64" s="885"/>
      <c r="EU64" s="885"/>
      <c r="EV64" s="885"/>
      <c r="EW64" s="885"/>
      <c r="EX64" s="885"/>
      <c r="EY64" s="885"/>
      <c r="EZ64" s="885"/>
      <c r="FA64" s="885"/>
      <c r="FB64" s="885"/>
      <c r="FC64" s="885"/>
      <c r="FD64" s="885"/>
      <c r="FE64" s="885"/>
      <c r="FF64" s="885"/>
      <c r="FG64" s="885"/>
      <c r="FH64" s="885"/>
      <c r="FI64" s="885"/>
      <c r="FJ64" s="885"/>
      <c r="FK64" s="885"/>
      <c r="FL64" s="885"/>
      <c r="JO64" s="885"/>
      <c r="JP64" s="1495"/>
      <c r="JQ64" s="1495"/>
      <c r="JR64" s="1495"/>
      <c r="JS64" s="1495"/>
      <c r="JT64" s="1495"/>
      <c r="JU64" s="1495"/>
      <c r="JV64" s="1495"/>
      <c r="JW64" s="1495"/>
      <c r="JX64" s="1495"/>
      <c r="JY64" s="1495"/>
      <c r="JZ64" s="1495"/>
      <c r="KA64" s="1495"/>
      <c r="KB64" s="1495"/>
      <c r="KC64" s="1495"/>
    </row>
    <row r="65" spans="1:289" s="884" customFormat="1">
      <c r="A65" s="885"/>
      <c r="B65" s="885"/>
      <c r="C65" s="885"/>
      <c r="D65" s="885"/>
      <c r="E65" s="885"/>
      <c r="F65" s="885"/>
      <c r="G65" s="885"/>
      <c r="H65" s="885"/>
      <c r="I65" s="885"/>
      <c r="J65" s="885"/>
      <c r="K65" s="885"/>
      <c r="L65" s="885"/>
      <c r="M65" s="885"/>
      <c r="N65" s="885"/>
      <c r="O65" s="885"/>
      <c r="P65" s="885"/>
      <c r="Q65" s="885"/>
      <c r="R65" s="885"/>
      <c r="S65" s="885"/>
      <c r="T65" s="885"/>
      <c r="U65" s="885"/>
      <c r="V65" s="885"/>
      <c r="W65" s="885"/>
      <c r="X65" s="885"/>
      <c r="Y65" s="885"/>
      <c r="Z65" s="885"/>
      <c r="AA65" s="885"/>
      <c r="AB65" s="885"/>
      <c r="AC65" s="885"/>
      <c r="AD65" s="885"/>
      <c r="AE65" s="885"/>
      <c r="AF65" s="885"/>
      <c r="AG65" s="885"/>
      <c r="AH65" s="885"/>
      <c r="AI65" s="885"/>
      <c r="AJ65" s="885"/>
      <c r="AK65" s="885"/>
      <c r="AL65" s="885"/>
      <c r="AM65" s="885"/>
      <c r="AN65" s="885"/>
      <c r="AO65" s="885"/>
      <c r="AP65" s="885"/>
      <c r="AQ65" s="885"/>
      <c r="AR65" s="885"/>
      <c r="AS65" s="885"/>
      <c r="AT65" s="885"/>
      <c r="AU65" s="885"/>
      <c r="AV65" s="885"/>
      <c r="AW65" s="885"/>
      <c r="AX65" s="885"/>
      <c r="AY65" s="885"/>
      <c r="AZ65" s="885"/>
      <c r="BA65" s="885"/>
      <c r="BB65" s="885"/>
      <c r="BC65" s="885"/>
      <c r="BD65" s="885"/>
      <c r="BE65" s="885"/>
      <c r="BF65" s="885"/>
      <c r="BG65" s="885"/>
      <c r="BH65" s="885"/>
      <c r="BI65" s="885"/>
      <c r="BJ65" s="885"/>
      <c r="BK65" s="885"/>
      <c r="BL65" s="885"/>
      <c r="BM65" s="885"/>
      <c r="BN65" s="885"/>
      <c r="BO65" s="885"/>
      <c r="BP65" s="885"/>
      <c r="BQ65" s="885"/>
      <c r="BR65" s="885"/>
      <c r="BS65" s="885"/>
      <c r="BT65" s="885"/>
      <c r="BU65" s="885"/>
      <c r="BV65" s="885"/>
      <c r="BW65" s="885"/>
      <c r="BX65" s="885"/>
      <c r="BY65" s="885"/>
      <c r="BZ65" s="885"/>
      <c r="CA65" s="885"/>
      <c r="CB65" s="885"/>
      <c r="CC65" s="885"/>
      <c r="CD65" s="885"/>
      <c r="CE65" s="885"/>
      <c r="CF65" s="885"/>
      <c r="CG65" s="885"/>
      <c r="CH65" s="885"/>
      <c r="CI65" s="885"/>
      <c r="CJ65" s="885"/>
      <c r="CK65" s="885"/>
      <c r="CL65" s="885"/>
      <c r="CM65" s="885"/>
      <c r="CN65" s="885"/>
      <c r="CO65" s="885"/>
      <c r="CP65" s="885"/>
      <c r="CQ65" s="885"/>
      <c r="CR65" s="885"/>
      <c r="CS65" s="885"/>
      <c r="CT65" s="885"/>
      <c r="CU65" s="885"/>
      <c r="CV65" s="885"/>
      <c r="CW65" s="885"/>
      <c r="CX65" s="885"/>
      <c r="CY65" s="885"/>
      <c r="CZ65" s="885"/>
      <c r="DA65" s="885"/>
      <c r="DB65" s="885"/>
      <c r="DC65" s="885"/>
      <c r="DD65" s="885"/>
      <c r="DE65" s="885"/>
      <c r="DF65" s="885"/>
      <c r="DG65" s="885"/>
      <c r="DH65" s="885"/>
      <c r="DI65" s="885"/>
      <c r="DJ65" s="885"/>
      <c r="DK65" s="885"/>
      <c r="DL65" s="885"/>
      <c r="DM65" s="885"/>
      <c r="DN65" s="885"/>
      <c r="DO65" s="885"/>
      <c r="DP65" s="885"/>
      <c r="DQ65" s="885"/>
      <c r="DR65" s="885"/>
      <c r="DS65" s="885"/>
      <c r="DT65" s="885"/>
      <c r="DU65" s="885"/>
      <c r="DV65" s="885"/>
      <c r="DW65" s="885"/>
      <c r="DX65" s="885"/>
      <c r="DY65" s="885"/>
      <c r="DZ65" s="885"/>
      <c r="EA65" s="885"/>
      <c r="EB65" s="885"/>
      <c r="EC65" s="885"/>
      <c r="ED65" s="885"/>
      <c r="EE65" s="885"/>
      <c r="EF65" s="885"/>
      <c r="EG65" s="885"/>
      <c r="EH65" s="885"/>
      <c r="EI65" s="885"/>
      <c r="EJ65" s="885"/>
      <c r="EK65" s="885"/>
      <c r="EL65" s="885"/>
      <c r="EM65" s="885"/>
      <c r="EN65" s="885"/>
      <c r="EO65" s="885"/>
      <c r="EP65" s="885"/>
      <c r="EQ65" s="885"/>
      <c r="ER65" s="885"/>
      <c r="ES65" s="885"/>
      <c r="ET65" s="885"/>
      <c r="EU65" s="885"/>
      <c r="EV65" s="885"/>
      <c r="EW65" s="885"/>
      <c r="EX65" s="885"/>
      <c r="EY65" s="885"/>
      <c r="EZ65" s="885"/>
      <c r="FA65" s="885"/>
      <c r="FB65" s="885"/>
      <c r="FC65" s="885"/>
      <c r="FD65" s="885"/>
      <c r="FE65" s="885"/>
      <c r="FF65" s="885"/>
      <c r="FG65" s="885"/>
      <c r="FH65" s="885"/>
      <c r="FI65" s="885"/>
      <c r="FJ65" s="885"/>
      <c r="FK65" s="885"/>
      <c r="FL65" s="885"/>
      <c r="JO65" s="885"/>
      <c r="JP65" s="1495"/>
      <c r="JQ65" s="1495"/>
      <c r="JR65" s="1495"/>
      <c r="JS65" s="1495"/>
      <c r="JT65" s="1495"/>
      <c r="JU65" s="1495"/>
      <c r="JV65" s="1495"/>
      <c r="JW65" s="1495"/>
      <c r="JX65" s="1495"/>
      <c r="JY65" s="1495"/>
      <c r="JZ65" s="1495"/>
      <c r="KA65" s="1495"/>
      <c r="KB65" s="1495"/>
      <c r="KC65" s="1495"/>
    </row>
    <row r="66" spans="1:289" s="884" customFormat="1">
      <c r="A66" s="885"/>
      <c r="B66" s="885"/>
      <c r="C66" s="885"/>
      <c r="D66" s="885"/>
      <c r="E66" s="885"/>
      <c r="F66" s="885"/>
      <c r="G66" s="885"/>
      <c r="H66" s="885"/>
      <c r="I66" s="885"/>
      <c r="J66" s="885"/>
      <c r="K66" s="885"/>
      <c r="L66" s="885"/>
      <c r="M66" s="885"/>
      <c r="N66" s="885"/>
      <c r="O66" s="885"/>
      <c r="P66" s="885"/>
      <c r="Q66" s="885"/>
      <c r="R66" s="885"/>
      <c r="S66" s="885"/>
      <c r="T66" s="885"/>
      <c r="U66" s="885"/>
      <c r="V66" s="885"/>
      <c r="W66" s="885"/>
      <c r="X66" s="885"/>
      <c r="Y66" s="885"/>
      <c r="Z66" s="885"/>
      <c r="AA66" s="885"/>
      <c r="AB66" s="885"/>
      <c r="AC66" s="885"/>
      <c r="AD66" s="885"/>
      <c r="AE66" s="885"/>
      <c r="AF66" s="885"/>
      <c r="AG66" s="885"/>
      <c r="AH66" s="885"/>
      <c r="AI66" s="885"/>
      <c r="AJ66" s="885"/>
      <c r="AK66" s="885"/>
      <c r="AL66" s="885"/>
      <c r="AM66" s="885"/>
      <c r="AN66" s="885"/>
      <c r="AO66" s="885"/>
      <c r="AP66" s="885"/>
      <c r="AQ66" s="885"/>
      <c r="AR66" s="885"/>
      <c r="AS66" s="885"/>
      <c r="AT66" s="885"/>
      <c r="AU66" s="885"/>
      <c r="AV66" s="885"/>
      <c r="AW66" s="885"/>
      <c r="AX66" s="885"/>
      <c r="AY66" s="885"/>
      <c r="AZ66" s="885"/>
      <c r="BA66" s="885"/>
      <c r="BB66" s="885"/>
      <c r="BC66" s="885"/>
      <c r="BD66" s="885"/>
      <c r="BE66" s="885"/>
      <c r="BF66" s="885"/>
      <c r="BG66" s="885"/>
      <c r="BH66" s="885"/>
      <c r="BI66" s="885"/>
      <c r="BJ66" s="885"/>
      <c r="BK66" s="885"/>
      <c r="BL66" s="885"/>
      <c r="BM66" s="885"/>
      <c r="BN66" s="885"/>
      <c r="BO66" s="885"/>
      <c r="BP66" s="885"/>
      <c r="BQ66" s="885"/>
      <c r="BR66" s="885"/>
      <c r="BS66" s="885"/>
      <c r="BT66" s="885"/>
      <c r="BU66" s="885"/>
      <c r="BV66" s="885"/>
      <c r="BW66" s="885"/>
      <c r="BX66" s="885"/>
      <c r="BY66" s="885"/>
      <c r="BZ66" s="885"/>
      <c r="CA66" s="885"/>
      <c r="CB66" s="885"/>
      <c r="CC66" s="885"/>
      <c r="CD66" s="885"/>
      <c r="CE66" s="885"/>
      <c r="CF66" s="885"/>
      <c r="CG66" s="885"/>
      <c r="CH66" s="885"/>
      <c r="CI66" s="885"/>
      <c r="CJ66" s="885"/>
      <c r="CK66" s="885"/>
      <c r="CL66" s="885"/>
      <c r="CM66" s="885"/>
      <c r="CN66" s="885"/>
      <c r="CO66" s="885"/>
      <c r="CP66" s="885"/>
      <c r="CQ66" s="885"/>
      <c r="CR66" s="885"/>
      <c r="CS66" s="885"/>
      <c r="CT66" s="885"/>
      <c r="CU66" s="885"/>
      <c r="CV66" s="885"/>
      <c r="CW66" s="885"/>
      <c r="CX66" s="885"/>
      <c r="CY66" s="885"/>
      <c r="CZ66" s="885"/>
      <c r="DA66" s="885"/>
      <c r="DB66" s="885"/>
      <c r="DC66" s="885"/>
      <c r="DD66" s="885"/>
      <c r="DE66" s="885"/>
      <c r="DF66" s="885"/>
      <c r="DG66" s="885"/>
      <c r="DH66" s="885"/>
      <c r="DI66" s="885"/>
      <c r="DJ66" s="885"/>
      <c r="DK66" s="885"/>
      <c r="DL66" s="885"/>
      <c r="DM66" s="885"/>
      <c r="DN66" s="885"/>
      <c r="DO66" s="885"/>
      <c r="DP66" s="885"/>
      <c r="DQ66" s="885"/>
      <c r="DR66" s="885"/>
      <c r="DS66" s="885"/>
      <c r="DT66" s="885"/>
      <c r="DU66" s="885"/>
      <c r="DV66" s="885"/>
      <c r="DW66" s="885"/>
      <c r="DX66" s="885"/>
      <c r="DY66" s="885"/>
      <c r="DZ66" s="885"/>
      <c r="EA66" s="885"/>
      <c r="EB66" s="885"/>
      <c r="EC66" s="885"/>
      <c r="ED66" s="885"/>
      <c r="EE66" s="885"/>
      <c r="EF66" s="885"/>
      <c r="EG66" s="885"/>
      <c r="EH66" s="885"/>
      <c r="EI66" s="885"/>
      <c r="EJ66" s="885"/>
      <c r="EK66" s="885"/>
      <c r="EL66" s="885"/>
      <c r="EM66" s="885"/>
      <c r="EN66" s="885"/>
      <c r="EO66" s="885"/>
      <c r="EP66" s="885"/>
      <c r="EQ66" s="885"/>
      <c r="ER66" s="885"/>
      <c r="ES66" s="885"/>
      <c r="ET66" s="885"/>
      <c r="EU66" s="885"/>
      <c r="EV66" s="885"/>
      <c r="EW66" s="885"/>
      <c r="EX66" s="885"/>
      <c r="EY66" s="885"/>
      <c r="EZ66" s="885"/>
      <c r="FA66" s="885"/>
      <c r="FB66" s="885"/>
      <c r="FC66" s="885"/>
      <c r="FD66" s="885"/>
      <c r="FE66" s="885"/>
      <c r="FF66" s="885"/>
      <c r="FG66" s="885"/>
      <c r="FH66" s="885"/>
      <c r="FI66" s="885"/>
      <c r="FJ66" s="885"/>
      <c r="FK66" s="885"/>
      <c r="FL66" s="885"/>
      <c r="JO66" s="885"/>
      <c r="JP66" s="1495"/>
      <c r="JQ66" s="1495"/>
      <c r="JR66" s="1495"/>
      <c r="JS66" s="1495"/>
      <c r="JT66" s="1495"/>
      <c r="JU66" s="1495"/>
      <c r="JV66" s="1495"/>
      <c r="JW66" s="1495"/>
      <c r="JX66" s="1495"/>
      <c r="JY66" s="1495"/>
      <c r="JZ66" s="1495"/>
      <c r="KA66" s="1495"/>
      <c r="KB66" s="1495"/>
      <c r="KC66" s="1495"/>
    </row>
    <row r="67" spans="1:289" s="884" customFormat="1">
      <c r="A67" s="885"/>
      <c r="B67" s="885"/>
      <c r="C67" s="885"/>
      <c r="D67" s="885"/>
      <c r="E67" s="885"/>
      <c r="F67" s="885"/>
      <c r="G67" s="885"/>
      <c r="H67" s="885"/>
      <c r="I67" s="885"/>
      <c r="J67" s="885"/>
      <c r="K67" s="885"/>
      <c r="L67" s="885"/>
      <c r="M67" s="885"/>
      <c r="N67" s="885"/>
      <c r="O67" s="885"/>
      <c r="P67" s="885"/>
      <c r="Q67" s="885"/>
      <c r="R67" s="885"/>
      <c r="S67" s="885"/>
      <c r="T67" s="885"/>
      <c r="U67" s="885"/>
      <c r="V67" s="885"/>
      <c r="W67" s="885"/>
      <c r="X67" s="885"/>
      <c r="Y67" s="885"/>
      <c r="Z67" s="885"/>
      <c r="AA67" s="885"/>
      <c r="AB67" s="885"/>
      <c r="AC67" s="885"/>
      <c r="AD67" s="885"/>
      <c r="AE67" s="885"/>
      <c r="AF67" s="885"/>
      <c r="AG67" s="885"/>
      <c r="AH67" s="885"/>
      <c r="AI67" s="885"/>
      <c r="AJ67" s="885"/>
      <c r="AK67" s="885"/>
      <c r="AL67" s="885"/>
      <c r="AM67" s="885"/>
      <c r="AN67" s="885"/>
      <c r="AO67" s="885"/>
      <c r="AP67" s="885"/>
      <c r="AQ67" s="885"/>
      <c r="AR67" s="885"/>
      <c r="AS67" s="885"/>
      <c r="AT67" s="885"/>
      <c r="AU67" s="885"/>
      <c r="AV67" s="885"/>
      <c r="AW67" s="885"/>
      <c r="AX67" s="885"/>
      <c r="AY67" s="885"/>
      <c r="AZ67" s="885"/>
      <c r="BA67" s="885"/>
      <c r="BB67" s="885"/>
      <c r="BC67" s="885"/>
      <c r="BD67" s="885"/>
      <c r="BE67" s="885"/>
      <c r="BF67" s="885"/>
      <c r="BG67" s="885"/>
      <c r="BH67" s="885"/>
      <c r="BI67" s="885"/>
      <c r="BJ67" s="885"/>
      <c r="BK67" s="885"/>
      <c r="BL67" s="885"/>
      <c r="BM67" s="885"/>
      <c r="BN67" s="885"/>
      <c r="BO67" s="885"/>
      <c r="BP67" s="885"/>
      <c r="BQ67" s="885"/>
      <c r="BR67" s="885"/>
      <c r="BS67" s="885"/>
      <c r="BT67" s="885"/>
      <c r="BU67" s="885"/>
      <c r="BV67" s="885"/>
      <c r="BW67" s="885"/>
      <c r="BX67" s="885"/>
      <c r="BY67" s="885"/>
      <c r="BZ67" s="885"/>
      <c r="CA67" s="885"/>
      <c r="CB67" s="885"/>
      <c r="CC67" s="885"/>
      <c r="CD67" s="885"/>
      <c r="CE67" s="885"/>
      <c r="CF67" s="885"/>
      <c r="CG67" s="885"/>
      <c r="CH67" s="885"/>
      <c r="CI67" s="885"/>
      <c r="CJ67" s="885"/>
      <c r="CK67" s="885"/>
      <c r="CL67" s="885"/>
      <c r="CM67" s="885"/>
      <c r="CN67" s="885"/>
      <c r="CO67" s="885"/>
      <c r="CP67" s="885"/>
      <c r="CQ67" s="885"/>
      <c r="CR67" s="885"/>
      <c r="CS67" s="885"/>
      <c r="CT67" s="885"/>
      <c r="CU67" s="885"/>
      <c r="CV67" s="885"/>
      <c r="CW67" s="885"/>
      <c r="CX67" s="885"/>
      <c r="CY67" s="885"/>
      <c r="CZ67" s="885"/>
      <c r="DA67" s="885"/>
      <c r="DB67" s="885"/>
      <c r="DC67" s="885"/>
      <c r="DD67" s="885"/>
      <c r="DE67" s="885"/>
      <c r="DF67" s="885"/>
      <c r="DG67" s="885"/>
      <c r="DH67" s="885"/>
      <c r="DI67" s="885"/>
      <c r="DJ67" s="885"/>
      <c r="DK67" s="885"/>
      <c r="DL67" s="885"/>
      <c r="DM67" s="885"/>
      <c r="DN67" s="885"/>
      <c r="DO67" s="885"/>
      <c r="DP67" s="885"/>
      <c r="DQ67" s="885"/>
      <c r="DR67" s="885"/>
      <c r="DS67" s="885"/>
      <c r="DT67" s="885"/>
      <c r="DU67" s="885"/>
      <c r="DV67" s="885"/>
      <c r="DW67" s="885"/>
      <c r="DX67" s="885"/>
      <c r="DY67" s="885"/>
      <c r="DZ67" s="885"/>
      <c r="EA67" s="885"/>
      <c r="EB67" s="885"/>
      <c r="EC67" s="885"/>
      <c r="ED67" s="885"/>
      <c r="EE67" s="885"/>
      <c r="EF67" s="885"/>
      <c r="EG67" s="885"/>
      <c r="EH67" s="885"/>
      <c r="EI67" s="885"/>
      <c r="EJ67" s="885"/>
      <c r="EK67" s="885"/>
      <c r="EL67" s="885"/>
      <c r="EM67" s="885"/>
      <c r="EN67" s="885"/>
      <c r="EO67" s="885"/>
      <c r="EP67" s="885"/>
      <c r="EQ67" s="885"/>
      <c r="ER67" s="885"/>
      <c r="ES67" s="885"/>
      <c r="ET67" s="885"/>
      <c r="EU67" s="885"/>
      <c r="EV67" s="885"/>
      <c r="EW67" s="885"/>
      <c r="EX67" s="885"/>
      <c r="EY67" s="885"/>
      <c r="EZ67" s="885"/>
      <c r="FA67" s="885"/>
      <c r="FB67" s="885"/>
      <c r="FC67" s="885"/>
      <c r="FD67" s="885"/>
      <c r="FE67" s="885"/>
      <c r="FF67" s="885"/>
      <c r="FG67" s="885"/>
      <c r="FH67" s="885"/>
      <c r="FI67" s="885"/>
      <c r="FJ67" s="885"/>
      <c r="FK67" s="885"/>
      <c r="FL67" s="885"/>
      <c r="JO67" s="885"/>
      <c r="JP67" s="1495"/>
      <c r="JQ67" s="1495"/>
      <c r="JR67" s="1495"/>
      <c r="JS67" s="1495"/>
      <c r="JT67" s="1495"/>
      <c r="JU67" s="1495"/>
      <c r="JV67" s="1495"/>
      <c r="JW67" s="1495"/>
      <c r="JX67" s="1495"/>
      <c r="JY67" s="1495"/>
      <c r="JZ67" s="1495"/>
      <c r="KA67" s="1495"/>
      <c r="KB67" s="1495"/>
      <c r="KC67" s="1495"/>
    </row>
    <row r="68" spans="1:289" s="884" customFormat="1">
      <c r="A68" s="885"/>
      <c r="B68" s="885"/>
      <c r="C68" s="885"/>
      <c r="D68" s="885"/>
      <c r="E68" s="885"/>
      <c r="F68" s="885"/>
      <c r="G68" s="885"/>
      <c r="H68" s="885"/>
      <c r="I68" s="885"/>
      <c r="J68" s="885"/>
      <c r="K68" s="885"/>
      <c r="L68" s="885"/>
      <c r="M68" s="885"/>
      <c r="N68" s="885"/>
      <c r="O68" s="885"/>
      <c r="P68" s="885"/>
      <c r="Q68" s="885"/>
      <c r="R68" s="885"/>
      <c r="S68" s="885"/>
      <c r="T68" s="885"/>
      <c r="U68" s="885"/>
      <c r="V68" s="885"/>
      <c r="W68" s="885"/>
      <c r="X68" s="885"/>
      <c r="Y68" s="885"/>
      <c r="Z68" s="885"/>
      <c r="AA68" s="885"/>
      <c r="AB68" s="885"/>
      <c r="AC68" s="885"/>
      <c r="AD68" s="885"/>
      <c r="AE68" s="885"/>
      <c r="AF68" s="885"/>
      <c r="AG68" s="885"/>
      <c r="AH68" s="885"/>
      <c r="AI68" s="885"/>
      <c r="AJ68" s="885"/>
      <c r="AK68" s="885"/>
      <c r="AL68" s="885"/>
      <c r="AM68" s="885"/>
      <c r="AN68" s="885"/>
      <c r="AO68" s="885"/>
      <c r="AP68" s="885"/>
      <c r="AQ68" s="885"/>
      <c r="AR68" s="885"/>
      <c r="AS68" s="885"/>
      <c r="AT68" s="885"/>
      <c r="AU68" s="885"/>
      <c r="AV68" s="885"/>
      <c r="AW68" s="885"/>
      <c r="AX68" s="885"/>
      <c r="AY68" s="885"/>
      <c r="AZ68" s="885"/>
      <c r="BA68" s="885"/>
      <c r="BB68" s="885"/>
      <c r="BC68" s="885"/>
      <c r="BD68" s="885"/>
      <c r="BE68" s="885"/>
      <c r="BF68" s="885"/>
      <c r="BG68" s="885"/>
      <c r="BH68" s="885"/>
      <c r="BI68" s="885"/>
      <c r="BJ68" s="885"/>
      <c r="BK68" s="885"/>
      <c r="BL68" s="885"/>
      <c r="BM68" s="885"/>
      <c r="BN68" s="885"/>
      <c r="BO68" s="885"/>
      <c r="BP68" s="885"/>
      <c r="BQ68" s="885"/>
      <c r="BR68" s="885"/>
      <c r="BS68" s="885"/>
      <c r="BT68" s="885"/>
      <c r="BU68" s="885"/>
      <c r="BV68" s="885"/>
      <c r="BW68" s="885"/>
      <c r="BX68" s="885"/>
      <c r="BY68" s="885"/>
      <c r="BZ68" s="885"/>
      <c r="CA68" s="885"/>
      <c r="CB68" s="885"/>
      <c r="CC68" s="885"/>
      <c r="CD68" s="885"/>
      <c r="CE68" s="885"/>
      <c r="CF68" s="885"/>
      <c r="CG68" s="885"/>
      <c r="CH68" s="885"/>
      <c r="CI68" s="885"/>
      <c r="CJ68" s="885"/>
      <c r="CK68" s="885"/>
      <c r="CL68" s="885"/>
      <c r="CM68" s="885"/>
      <c r="CN68" s="885"/>
      <c r="CO68" s="885"/>
      <c r="CP68" s="885"/>
      <c r="CQ68" s="885"/>
      <c r="CR68" s="885"/>
      <c r="CS68" s="885"/>
      <c r="CT68" s="885"/>
      <c r="CU68" s="885"/>
      <c r="CV68" s="885"/>
      <c r="CW68" s="885"/>
      <c r="CX68" s="885"/>
      <c r="CY68" s="885"/>
      <c r="CZ68" s="885"/>
      <c r="DA68" s="885"/>
      <c r="DB68" s="885"/>
      <c r="DC68" s="885"/>
      <c r="DD68" s="885"/>
      <c r="DE68" s="885"/>
      <c r="DF68" s="885"/>
      <c r="DG68" s="885"/>
      <c r="DH68" s="885"/>
      <c r="DI68" s="885"/>
      <c r="DJ68" s="885"/>
      <c r="DK68" s="885"/>
      <c r="DL68" s="885"/>
      <c r="DM68" s="885"/>
      <c r="DN68" s="885"/>
      <c r="DO68" s="885"/>
      <c r="DP68" s="885"/>
      <c r="DQ68" s="885"/>
      <c r="DR68" s="885"/>
      <c r="DS68" s="885"/>
      <c r="DT68" s="885"/>
      <c r="DU68" s="885"/>
      <c r="DV68" s="885"/>
      <c r="DW68" s="885"/>
      <c r="DX68" s="885"/>
      <c r="DY68" s="885"/>
      <c r="DZ68" s="885"/>
      <c r="EA68" s="885"/>
      <c r="EB68" s="885"/>
      <c r="EC68" s="885"/>
      <c r="ED68" s="885"/>
      <c r="EE68" s="885"/>
      <c r="EF68" s="885"/>
      <c r="EG68" s="885"/>
      <c r="EH68" s="885"/>
      <c r="EI68" s="885"/>
      <c r="EJ68" s="885"/>
      <c r="EK68" s="885"/>
      <c r="EL68" s="885"/>
      <c r="EM68" s="885"/>
      <c r="EN68" s="885"/>
      <c r="EO68" s="885"/>
      <c r="EP68" s="885"/>
      <c r="EQ68" s="885"/>
      <c r="ER68" s="885"/>
      <c r="ES68" s="885"/>
      <c r="ET68" s="885"/>
      <c r="EU68" s="885"/>
      <c r="EV68" s="885"/>
      <c r="EW68" s="885"/>
      <c r="EX68" s="885"/>
      <c r="EY68" s="885"/>
      <c r="EZ68" s="885"/>
      <c r="FA68" s="885"/>
      <c r="FB68" s="885"/>
      <c r="FC68" s="885"/>
      <c r="FD68" s="885"/>
      <c r="FE68" s="885"/>
      <c r="FF68" s="885"/>
      <c r="FG68" s="885"/>
      <c r="FH68" s="885"/>
      <c r="FI68" s="885"/>
      <c r="FJ68" s="885"/>
      <c r="FK68" s="885"/>
      <c r="FL68" s="885"/>
      <c r="JO68" s="885"/>
      <c r="JP68" s="1495"/>
      <c r="JQ68" s="1495"/>
      <c r="JR68" s="1495"/>
      <c r="JS68" s="1495"/>
      <c r="JT68" s="1495"/>
      <c r="JU68" s="1495"/>
      <c r="JV68" s="1495"/>
      <c r="JW68" s="1495"/>
      <c r="JX68" s="1495"/>
      <c r="JY68" s="1495"/>
      <c r="JZ68" s="1495"/>
      <c r="KA68" s="1495"/>
      <c r="KB68" s="1495"/>
      <c r="KC68" s="1495"/>
    </row>
    <row r="69" spans="1:289" s="884" customFormat="1">
      <c r="A69" s="885"/>
      <c r="B69" s="885"/>
      <c r="C69" s="885"/>
      <c r="D69" s="885"/>
      <c r="E69" s="885"/>
      <c r="F69" s="885"/>
      <c r="G69" s="885"/>
      <c r="H69" s="885"/>
      <c r="I69" s="885"/>
      <c r="J69" s="885"/>
      <c r="K69" s="885"/>
      <c r="L69" s="885"/>
      <c r="M69" s="885"/>
      <c r="N69" s="885"/>
      <c r="O69" s="885"/>
      <c r="P69" s="885"/>
      <c r="Q69" s="885"/>
      <c r="R69" s="885"/>
      <c r="S69" s="885"/>
      <c r="T69" s="885"/>
      <c r="U69" s="885"/>
      <c r="V69" s="885"/>
      <c r="W69" s="885"/>
      <c r="X69" s="885"/>
      <c r="Y69" s="885"/>
      <c r="Z69" s="885"/>
      <c r="AA69" s="885"/>
      <c r="AB69" s="885"/>
      <c r="AC69" s="885"/>
      <c r="AD69" s="885"/>
      <c r="AE69" s="885"/>
      <c r="AF69" s="885"/>
      <c r="AG69" s="885"/>
      <c r="AH69" s="885"/>
      <c r="AI69" s="885"/>
      <c r="AJ69" s="885"/>
      <c r="AK69" s="885"/>
      <c r="AL69" s="885"/>
      <c r="AM69" s="885"/>
      <c r="AN69" s="885"/>
      <c r="AO69" s="885"/>
      <c r="AP69" s="885"/>
      <c r="AQ69" s="885"/>
      <c r="AR69" s="885"/>
      <c r="AS69" s="885"/>
      <c r="AT69" s="885"/>
      <c r="AU69" s="885"/>
      <c r="AV69" s="885"/>
      <c r="AW69" s="885"/>
      <c r="AX69" s="885"/>
      <c r="AY69" s="885"/>
      <c r="AZ69" s="885"/>
      <c r="BA69" s="885"/>
      <c r="BB69" s="885"/>
      <c r="BC69" s="885"/>
      <c r="BD69" s="885"/>
      <c r="BE69" s="885"/>
      <c r="BF69" s="885"/>
      <c r="BG69" s="885"/>
      <c r="BH69" s="885"/>
      <c r="BI69" s="885"/>
      <c r="BJ69" s="885"/>
      <c r="BK69" s="885"/>
      <c r="BL69" s="885"/>
      <c r="BM69" s="885"/>
      <c r="BN69" s="885"/>
      <c r="BO69" s="885"/>
      <c r="BP69" s="885"/>
      <c r="BQ69" s="885"/>
      <c r="BR69" s="885"/>
      <c r="BS69" s="885"/>
      <c r="BT69" s="885"/>
      <c r="BU69" s="885"/>
      <c r="BV69" s="885"/>
      <c r="BW69" s="885"/>
      <c r="BX69" s="885"/>
      <c r="BY69" s="885"/>
      <c r="BZ69" s="885"/>
      <c r="CA69" s="885"/>
      <c r="CB69" s="885"/>
      <c r="CC69" s="885"/>
      <c r="CD69" s="885"/>
      <c r="CE69" s="885"/>
      <c r="CF69" s="885"/>
      <c r="CG69" s="885"/>
      <c r="CH69" s="885"/>
      <c r="CI69" s="885"/>
      <c r="CJ69" s="885"/>
      <c r="CK69" s="885"/>
      <c r="CL69" s="885"/>
      <c r="CM69" s="885"/>
      <c r="CN69" s="885"/>
      <c r="CO69" s="885"/>
      <c r="CP69" s="885"/>
      <c r="CQ69" s="885"/>
      <c r="CR69" s="885"/>
      <c r="CS69" s="885"/>
      <c r="CT69" s="885"/>
      <c r="CU69" s="885"/>
      <c r="CV69" s="885"/>
      <c r="CW69" s="885"/>
      <c r="CX69" s="885"/>
      <c r="CY69" s="885"/>
      <c r="CZ69" s="885"/>
      <c r="DA69" s="885"/>
      <c r="DB69" s="885"/>
      <c r="DC69" s="885"/>
      <c r="DD69" s="885"/>
      <c r="DE69" s="885"/>
      <c r="DF69" s="885"/>
      <c r="DG69" s="885"/>
      <c r="DH69" s="885"/>
      <c r="DI69" s="885"/>
      <c r="DJ69" s="885"/>
      <c r="DK69" s="885"/>
      <c r="DL69" s="885"/>
      <c r="DM69" s="885"/>
      <c r="DN69" s="885"/>
      <c r="DO69" s="885"/>
      <c r="DP69" s="885"/>
      <c r="DQ69" s="885"/>
      <c r="DR69" s="885"/>
      <c r="DS69" s="885"/>
      <c r="DT69" s="885"/>
      <c r="DU69" s="885"/>
      <c r="DV69" s="885"/>
      <c r="DW69" s="885"/>
      <c r="DX69" s="885"/>
      <c r="DY69" s="885"/>
      <c r="DZ69" s="885"/>
      <c r="EA69" s="885"/>
      <c r="EB69" s="885"/>
      <c r="EC69" s="885"/>
      <c r="ED69" s="885"/>
      <c r="EE69" s="885"/>
      <c r="EF69" s="885"/>
      <c r="EG69" s="885"/>
      <c r="EH69" s="885"/>
      <c r="EI69" s="885"/>
      <c r="EJ69" s="885"/>
      <c r="EK69" s="885"/>
      <c r="EL69" s="885"/>
      <c r="EM69" s="885"/>
      <c r="EN69" s="885"/>
      <c r="EO69" s="885"/>
      <c r="EP69" s="885"/>
      <c r="EQ69" s="885"/>
      <c r="ER69" s="885"/>
      <c r="ES69" s="885"/>
      <c r="ET69" s="885"/>
      <c r="EU69" s="885"/>
      <c r="EV69" s="885"/>
      <c r="EW69" s="885"/>
      <c r="EX69" s="885"/>
      <c r="EY69" s="885"/>
      <c r="EZ69" s="885"/>
      <c r="FA69" s="885"/>
      <c r="FB69" s="885"/>
      <c r="FC69" s="885"/>
      <c r="FD69" s="885"/>
      <c r="FE69" s="885"/>
      <c r="FF69" s="885"/>
      <c r="FG69" s="885"/>
      <c r="FH69" s="885"/>
      <c r="FI69" s="885"/>
      <c r="FJ69" s="885"/>
      <c r="FK69" s="885"/>
      <c r="FL69" s="885"/>
      <c r="JO69" s="885"/>
      <c r="JP69" s="1495"/>
      <c r="JQ69" s="1495"/>
      <c r="JR69" s="1495"/>
      <c r="JS69" s="1495"/>
      <c r="JT69" s="1495"/>
      <c r="JU69" s="1495"/>
      <c r="JV69" s="1495"/>
      <c r="JW69" s="1495"/>
      <c r="JX69" s="1495"/>
      <c r="JY69" s="1495"/>
      <c r="JZ69" s="1495"/>
      <c r="KA69" s="1495"/>
      <c r="KB69" s="1495"/>
      <c r="KC69" s="1495"/>
    </row>
    <row r="70" spans="1:289" s="884" customFormat="1">
      <c r="A70" s="885"/>
      <c r="B70" s="885"/>
      <c r="C70" s="885"/>
      <c r="D70" s="885"/>
      <c r="E70" s="885"/>
      <c r="F70" s="885"/>
      <c r="G70" s="885"/>
      <c r="H70" s="885"/>
      <c r="I70" s="885"/>
      <c r="J70" s="885"/>
      <c r="K70" s="885"/>
      <c r="L70" s="885"/>
      <c r="M70" s="885"/>
      <c r="N70" s="885"/>
      <c r="O70" s="885"/>
      <c r="P70" s="885"/>
      <c r="Q70" s="885"/>
      <c r="R70" s="885"/>
      <c r="S70" s="885"/>
      <c r="T70" s="885"/>
      <c r="U70" s="885"/>
      <c r="V70" s="885"/>
      <c r="W70" s="885"/>
      <c r="X70" s="885"/>
      <c r="Y70" s="885"/>
      <c r="Z70" s="885"/>
      <c r="AA70" s="885"/>
      <c r="AB70" s="885"/>
      <c r="AC70" s="885"/>
      <c r="AD70" s="885"/>
      <c r="AE70" s="885"/>
      <c r="AF70" s="885"/>
      <c r="AG70" s="885"/>
      <c r="AH70" s="885"/>
      <c r="AI70" s="885"/>
      <c r="AJ70" s="885"/>
      <c r="AK70" s="885"/>
      <c r="AL70" s="885"/>
      <c r="AM70" s="885"/>
      <c r="AN70" s="885"/>
      <c r="AO70" s="885"/>
      <c r="AP70" s="885"/>
      <c r="AQ70" s="885"/>
      <c r="AR70" s="885"/>
      <c r="AS70" s="885"/>
      <c r="AT70" s="885"/>
      <c r="AU70" s="885"/>
      <c r="AV70" s="885"/>
      <c r="AW70" s="885"/>
      <c r="AX70" s="885"/>
      <c r="AY70" s="885"/>
      <c r="AZ70" s="885"/>
      <c r="BA70" s="885"/>
      <c r="BB70" s="885"/>
      <c r="BC70" s="885"/>
      <c r="BD70" s="885"/>
      <c r="BE70" s="885"/>
      <c r="BF70" s="885"/>
      <c r="BG70" s="885"/>
      <c r="BH70" s="885"/>
      <c r="BI70" s="885"/>
      <c r="BJ70" s="885"/>
      <c r="BK70" s="885"/>
      <c r="BL70" s="885"/>
      <c r="BM70" s="885"/>
      <c r="BN70" s="885"/>
      <c r="BO70" s="885"/>
      <c r="BP70" s="885"/>
      <c r="BQ70" s="885"/>
      <c r="BR70" s="885"/>
      <c r="BS70" s="885"/>
      <c r="BT70" s="885"/>
      <c r="BU70" s="885"/>
      <c r="BV70" s="885"/>
      <c r="BW70" s="885"/>
      <c r="BX70" s="885"/>
      <c r="BY70" s="885"/>
      <c r="BZ70" s="885"/>
      <c r="CA70" s="885"/>
      <c r="CB70" s="885"/>
      <c r="CC70" s="885"/>
      <c r="CD70" s="885"/>
      <c r="CE70" s="885"/>
      <c r="CF70" s="885"/>
      <c r="CG70" s="885"/>
      <c r="CH70" s="885"/>
      <c r="CI70" s="885"/>
      <c r="CJ70" s="885"/>
      <c r="CK70" s="885"/>
      <c r="CL70" s="885"/>
      <c r="CM70" s="885"/>
      <c r="CN70" s="885"/>
      <c r="CO70" s="885"/>
      <c r="CP70" s="885"/>
      <c r="CQ70" s="885"/>
      <c r="CR70" s="885"/>
      <c r="CS70" s="885"/>
      <c r="CT70" s="885"/>
      <c r="CU70" s="885"/>
      <c r="CV70" s="885"/>
      <c r="CW70" s="885"/>
      <c r="CX70" s="885"/>
      <c r="CY70" s="885"/>
      <c r="CZ70" s="885"/>
      <c r="DA70" s="885"/>
      <c r="DB70" s="885"/>
      <c r="DC70" s="885"/>
      <c r="DD70" s="885"/>
      <c r="DE70" s="885"/>
      <c r="DF70" s="885"/>
      <c r="DG70" s="885"/>
      <c r="DH70" s="885"/>
      <c r="DI70" s="885"/>
      <c r="DJ70" s="885"/>
      <c r="DK70" s="885"/>
      <c r="DL70" s="885"/>
      <c r="DM70" s="885"/>
      <c r="DN70" s="885"/>
      <c r="DO70" s="885"/>
      <c r="DP70" s="885"/>
      <c r="DQ70" s="885"/>
      <c r="DR70" s="885"/>
      <c r="DS70" s="885"/>
      <c r="DT70" s="885"/>
      <c r="DU70" s="885"/>
      <c r="DV70" s="885"/>
      <c r="DW70" s="885"/>
      <c r="DX70" s="885"/>
      <c r="DY70" s="885"/>
      <c r="DZ70" s="885"/>
      <c r="EA70" s="885"/>
      <c r="EB70" s="885"/>
      <c r="EC70" s="885"/>
      <c r="ED70" s="885"/>
      <c r="EE70" s="885"/>
      <c r="EF70" s="885"/>
      <c r="EG70" s="885"/>
      <c r="EH70" s="885"/>
      <c r="EI70" s="885"/>
      <c r="EJ70" s="885"/>
      <c r="EK70" s="885"/>
      <c r="EL70" s="885"/>
      <c r="EM70" s="885"/>
      <c r="EN70" s="885"/>
      <c r="EO70" s="885"/>
      <c r="EP70" s="885"/>
      <c r="EQ70" s="885"/>
      <c r="ER70" s="885"/>
      <c r="ES70" s="885"/>
      <c r="ET70" s="885"/>
      <c r="EU70" s="885"/>
      <c r="EV70" s="885"/>
      <c r="EW70" s="885"/>
      <c r="EX70" s="885"/>
      <c r="EY70" s="885"/>
      <c r="EZ70" s="885"/>
      <c r="FA70" s="885"/>
      <c r="FB70" s="885"/>
      <c r="FC70" s="885"/>
      <c r="FD70" s="885"/>
      <c r="FE70" s="885"/>
      <c r="FF70" s="885"/>
      <c r="FG70" s="885"/>
      <c r="FH70" s="885"/>
      <c r="FI70" s="885"/>
      <c r="FJ70" s="885"/>
      <c r="FK70" s="885"/>
      <c r="FL70" s="885"/>
      <c r="JO70" s="885"/>
      <c r="JP70" s="1495"/>
      <c r="JQ70" s="1495"/>
      <c r="JR70" s="1495"/>
      <c r="JS70" s="1495"/>
      <c r="JT70" s="1495"/>
      <c r="JU70" s="1495"/>
      <c r="JV70" s="1495"/>
      <c r="JW70" s="1495"/>
      <c r="JX70" s="1495"/>
      <c r="JY70" s="1495"/>
      <c r="JZ70" s="1495"/>
      <c r="KA70" s="1495"/>
      <c r="KB70" s="1495"/>
      <c r="KC70" s="1495"/>
    </row>
    <row r="71" spans="1:289" s="884" customFormat="1">
      <c r="A71" s="885"/>
      <c r="B71" s="885"/>
      <c r="C71" s="885"/>
      <c r="D71" s="885"/>
      <c r="E71" s="885"/>
      <c r="F71" s="885"/>
      <c r="G71" s="885"/>
      <c r="H71" s="885"/>
      <c r="I71" s="885"/>
      <c r="J71" s="885"/>
      <c r="K71" s="885"/>
      <c r="L71" s="885"/>
      <c r="M71" s="885"/>
      <c r="N71" s="885"/>
      <c r="O71" s="885"/>
      <c r="P71" s="885"/>
      <c r="Q71" s="885"/>
      <c r="R71" s="885"/>
      <c r="S71" s="885"/>
      <c r="T71" s="885"/>
      <c r="U71" s="885"/>
      <c r="V71" s="885"/>
      <c r="W71" s="885"/>
      <c r="X71" s="885"/>
      <c r="Y71" s="885"/>
      <c r="Z71" s="885"/>
      <c r="AA71" s="885"/>
      <c r="AB71" s="885"/>
      <c r="AC71" s="885"/>
      <c r="AD71" s="885"/>
      <c r="AE71" s="885"/>
      <c r="AF71" s="885"/>
      <c r="AG71" s="885"/>
      <c r="AH71" s="885"/>
      <c r="AI71" s="885"/>
      <c r="AJ71" s="885"/>
      <c r="AK71" s="885"/>
      <c r="AL71" s="885"/>
      <c r="AM71" s="885"/>
      <c r="AN71" s="885"/>
      <c r="AO71" s="885"/>
      <c r="AP71" s="885"/>
      <c r="AQ71" s="885"/>
      <c r="AR71" s="885"/>
      <c r="AS71" s="885"/>
      <c r="AT71" s="885"/>
      <c r="AU71" s="885"/>
      <c r="AV71" s="885"/>
      <c r="AW71" s="885"/>
      <c r="AX71" s="885"/>
      <c r="AY71" s="885"/>
      <c r="AZ71" s="885"/>
      <c r="BA71" s="885"/>
      <c r="BB71" s="885"/>
      <c r="BC71" s="885"/>
      <c r="BD71" s="885"/>
      <c r="BE71" s="885"/>
      <c r="BF71" s="885"/>
      <c r="BG71" s="885"/>
      <c r="BH71" s="885"/>
      <c r="BI71" s="885"/>
      <c r="BJ71" s="885"/>
      <c r="BK71" s="885"/>
      <c r="BL71" s="885"/>
      <c r="BM71" s="885"/>
      <c r="BN71" s="885"/>
      <c r="BO71" s="885"/>
      <c r="BP71" s="885"/>
      <c r="BQ71" s="885"/>
      <c r="BR71" s="885"/>
      <c r="BS71" s="885"/>
      <c r="BT71" s="885"/>
      <c r="BU71" s="885"/>
      <c r="BV71" s="885"/>
      <c r="BW71" s="885"/>
      <c r="BX71" s="885"/>
      <c r="BY71" s="885"/>
      <c r="BZ71" s="885"/>
      <c r="CA71" s="885"/>
      <c r="CB71" s="885"/>
      <c r="CC71" s="885"/>
      <c r="CD71" s="885"/>
      <c r="CE71" s="885"/>
      <c r="CF71" s="885"/>
      <c r="CG71" s="885"/>
      <c r="CH71" s="885"/>
      <c r="CI71" s="885"/>
      <c r="CJ71" s="885"/>
      <c r="CK71" s="885"/>
      <c r="CL71" s="885"/>
      <c r="CM71" s="885"/>
      <c r="CN71" s="885"/>
      <c r="CO71" s="885"/>
      <c r="CP71" s="885"/>
      <c r="CQ71" s="885"/>
      <c r="CR71" s="885"/>
      <c r="CS71" s="885"/>
      <c r="CT71" s="885"/>
      <c r="CU71" s="885"/>
      <c r="CV71" s="885"/>
      <c r="CW71" s="885"/>
      <c r="CX71" s="885"/>
      <c r="CY71" s="885"/>
      <c r="CZ71" s="885"/>
      <c r="DA71" s="885"/>
      <c r="DB71" s="885"/>
      <c r="DC71" s="885"/>
      <c r="DD71" s="885"/>
      <c r="DE71" s="885"/>
      <c r="DF71" s="885"/>
      <c r="DG71" s="885"/>
      <c r="DH71" s="885"/>
      <c r="DI71" s="885"/>
      <c r="DJ71" s="885"/>
      <c r="DK71" s="885"/>
      <c r="DL71" s="885"/>
      <c r="DM71" s="885"/>
      <c r="DN71" s="885"/>
      <c r="DO71" s="885"/>
      <c r="DP71" s="885"/>
      <c r="DQ71" s="885"/>
      <c r="DR71" s="885"/>
      <c r="DS71" s="885"/>
      <c r="DT71" s="885"/>
      <c r="DU71" s="885"/>
      <c r="DV71" s="885"/>
      <c r="DW71" s="885"/>
      <c r="DX71" s="885"/>
      <c r="DY71" s="885"/>
      <c r="DZ71" s="885"/>
      <c r="EA71" s="885"/>
      <c r="EB71" s="885"/>
      <c r="EC71" s="885"/>
      <c r="ED71" s="885"/>
      <c r="EE71" s="885"/>
      <c r="EF71" s="885"/>
      <c r="EG71" s="885"/>
      <c r="EH71" s="885"/>
      <c r="EI71" s="885"/>
      <c r="EJ71" s="885"/>
      <c r="EK71" s="885"/>
      <c r="EL71" s="885"/>
      <c r="EM71" s="885"/>
      <c r="EN71" s="885"/>
      <c r="EO71" s="885"/>
      <c r="EP71" s="885"/>
      <c r="EQ71" s="885"/>
      <c r="ER71" s="885"/>
      <c r="ES71" s="885"/>
      <c r="ET71" s="885"/>
      <c r="EU71" s="885"/>
      <c r="EV71" s="885"/>
      <c r="EW71" s="885"/>
      <c r="EX71" s="885"/>
      <c r="EY71" s="885"/>
      <c r="EZ71" s="885"/>
      <c r="FA71" s="885"/>
      <c r="FB71" s="885"/>
      <c r="FC71" s="885"/>
      <c r="FD71" s="885"/>
      <c r="FE71" s="885"/>
      <c r="FF71" s="885"/>
      <c r="FG71" s="885"/>
      <c r="FH71" s="885"/>
      <c r="FI71" s="885"/>
      <c r="FJ71" s="885"/>
      <c r="FK71" s="885"/>
      <c r="FL71" s="885"/>
      <c r="JO71" s="885"/>
      <c r="JP71" s="1495"/>
      <c r="JQ71" s="1495"/>
      <c r="JR71" s="1495"/>
      <c r="JS71" s="1495"/>
      <c r="JT71" s="1495"/>
      <c r="JU71" s="1495"/>
      <c r="JV71" s="1495"/>
      <c r="JW71" s="1495"/>
      <c r="JX71" s="1495"/>
      <c r="JY71" s="1495"/>
      <c r="JZ71" s="1495"/>
      <c r="KA71" s="1495"/>
      <c r="KB71" s="1495"/>
      <c r="KC71" s="1495"/>
    </row>
    <row r="72" spans="1:289" s="884" customFormat="1">
      <c r="A72" s="885"/>
      <c r="B72" s="885"/>
      <c r="C72" s="885"/>
      <c r="D72" s="885"/>
      <c r="E72" s="885"/>
      <c r="F72" s="885"/>
      <c r="G72" s="885"/>
      <c r="H72" s="885"/>
      <c r="I72" s="885"/>
      <c r="J72" s="885"/>
      <c r="K72" s="885"/>
      <c r="L72" s="885"/>
      <c r="M72" s="885"/>
      <c r="N72" s="885"/>
      <c r="O72" s="885"/>
      <c r="P72" s="885"/>
      <c r="Q72" s="885"/>
      <c r="R72" s="885"/>
      <c r="S72" s="885"/>
      <c r="T72" s="885"/>
      <c r="U72" s="885"/>
      <c r="V72" s="885"/>
      <c r="W72" s="885"/>
      <c r="X72" s="885"/>
      <c r="Y72" s="885"/>
      <c r="Z72" s="885"/>
      <c r="AA72" s="885"/>
      <c r="AB72" s="885"/>
      <c r="AC72" s="885"/>
      <c r="AD72" s="885"/>
      <c r="AE72" s="885"/>
      <c r="AF72" s="885"/>
      <c r="AG72" s="885"/>
      <c r="AH72" s="885"/>
      <c r="AI72" s="885"/>
      <c r="AJ72" s="885"/>
      <c r="AK72" s="885"/>
      <c r="AL72" s="885"/>
      <c r="AM72" s="885"/>
      <c r="AN72" s="885"/>
      <c r="AO72" s="885"/>
      <c r="AP72" s="885"/>
      <c r="AQ72" s="885"/>
      <c r="AR72" s="885"/>
      <c r="AS72" s="885"/>
      <c r="AT72" s="885"/>
      <c r="AU72" s="885"/>
      <c r="AV72" s="885"/>
      <c r="AW72" s="885"/>
      <c r="AX72" s="885"/>
      <c r="AY72" s="885"/>
      <c r="AZ72" s="885"/>
      <c r="BA72" s="885"/>
      <c r="BB72" s="885"/>
      <c r="BC72" s="885"/>
      <c r="BD72" s="885"/>
      <c r="BE72" s="885"/>
      <c r="BF72" s="885"/>
      <c r="BG72" s="885"/>
      <c r="BH72" s="885"/>
      <c r="BI72" s="885"/>
      <c r="BJ72" s="885"/>
      <c r="BK72" s="885"/>
      <c r="BL72" s="885"/>
      <c r="BM72" s="885"/>
      <c r="BN72" s="885"/>
      <c r="BO72" s="885"/>
      <c r="BP72" s="885"/>
      <c r="BQ72" s="885"/>
      <c r="BR72" s="885"/>
      <c r="BS72" s="885"/>
      <c r="BT72" s="885"/>
      <c r="BU72" s="885"/>
      <c r="BV72" s="885"/>
      <c r="BW72" s="885"/>
      <c r="BX72" s="885"/>
      <c r="BY72" s="885"/>
      <c r="BZ72" s="885"/>
      <c r="CA72" s="885"/>
      <c r="CB72" s="885"/>
      <c r="CC72" s="885"/>
      <c r="CD72" s="885"/>
      <c r="CE72" s="885"/>
      <c r="CF72" s="885"/>
      <c r="CG72" s="885"/>
      <c r="CH72" s="885"/>
      <c r="CI72" s="885"/>
      <c r="CJ72" s="885"/>
      <c r="CK72" s="885"/>
      <c r="CL72" s="885"/>
      <c r="CM72" s="885"/>
      <c r="CN72" s="885"/>
      <c r="CO72" s="885"/>
      <c r="CP72" s="885"/>
      <c r="CQ72" s="885"/>
      <c r="CR72" s="885"/>
      <c r="CS72" s="885"/>
      <c r="CT72" s="885"/>
      <c r="CU72" s="885"/>
      <c r="CV72" s="885"/>
      <c r="CW72" s="885"/>
      <c r="CX72" s="885"/>
      <c r="CY72" s="885"/>
      <c r="CZ72" s="885"/>
      <c r="DA72" s="885"/>
      <c r="DB72" s="885"/>
      <c r="DC72" s="885"/>
      <c r="DD72" s="885"/>
      <c r="DE72" s="885"/>
      <c r="DF72" s="885"/>
      <c r="DG72" s="885"/>
      <c r="DH72" s="885"/>
      <c r="DI72" s="885"/>
      <c r="DJ72" s="885"/>
      <c r="DK72" s="885"/>
      <c r="DL72" s="885"/>
      <c r="DM72" s="885"/>
      <c r="DN72" s="885"/>
      <c r="DO72" s="885"/>
      <c r="DP72" s="885"/>
      <c r="DQ72" s="885"/>
      <c r="DR72" s="885"/>
      <c r="DS72" s="885"/>
      <c r="DT72" s="885"/>
      <c r="DU72" s="885"/>
      <c r="DV72" s="885"/>
      <c r="DW72" s="885"/>
      <c r="DX72" s="885"/>
      <c r="DY72" s="885"/>
      <c r="DZ72" s="885"/>
      <c r="EA72" s="885"/>
      <c r="EB72" s="885"/>
      <c r="EC72" s="885"/>
      <c r="ED72" s="885"/>
      <c r="EE72" s="885"/>
      <c r="EF72" s="885"/>
      <c r="EG72" s="885"/>
      <c r="EH72" s="885"/>
      <c r="EI72" s="885"/>
      <c r="EJ72" s="885"/>
      <c r="EK72" s="885"/>
      <c r="EL72" s="885"/>
      <c r="EM72" s="885"/>
      <c r="EN72" s="885"/>
      <c r="EO72" s="885"/>
      <c r="EP72" s="885"/>
      <c r="EQ72" s="885"/>
      <c r="ER72" s="885"/>
      <c r="ES72" s="885"/>
      <c r="ET72" s="885"/>
      <c r="EU72" s="885"/>
      <c r="EV72" s="885"/>
      <c r="EW72" s="885"/>
      <c r="EX72" s="885"/>
      <c r="EY72" s="885"/>
      <c r="EZ72" s="885"/>
      <c r="FA72" s="885"/>
      <c r="FB72" s="885"/>
      <c r="FC72" s="885"/>
      <c r="FD72" s="885"/>
      <c r="FE72" s="885"/>
      <c r="FF72" s="885"/>
      <c r="FG72" s="885"/>
      <c r="FH72" s="885"/>
      <c r="FI72" s="885"/>
      <c r="FJ72" s="885"/>
      <c r="FK72" s="885"/>
      <c r="FL72" s="885"/>
      <c r="JO72" s="885"/>
      <c r="JP72" s="1495"/>
      <c r="JQ72" s="1495"/>
      <c r="JR72" s="1495"/>
      <c r="JS72" s="1495"/>
      <c r="JT72" s="1495"/>
      <c r="JU72" s="1495"/>
      <c r="JV72" s="1495"/>
      <c r="JW72" s="1495"/>
      <c r="JX72" s="1495"/>
      <c r="JY72" s="1495"/>
      <c r="JZ72" s="1495"/>
      <c r="KA72" s="1495"/>
      <c r="KB72" s="1495"/>
      <c r="KC72" s="1495"/>
    </row>
    <row r="73" spans="1:289" s="884" customFormat="1">
      <c r="A73" s="885"/>
      <c r="B73" s="885"/>
      <c r="C73" s="885"/>
      <c r="D73" s="885"/>
      <c r="E73" s="885"/>
      <c r="F73" s="885"/>
      <c r="G73" s="885"/>
      <c r="H73" s="885"/>
      <c r="I73" s="885"/>
      <c r="J73" s="885"/>
      <c r="K73" s="885"/>
      <c r="L73" s="885"/>
      <c r="M73" s="885"/>
      <c r="N73" s="885"/>
      <c r="O73" s="885"/>
      <c r="P73" s="885"/>
      <c r="Q73" s="885"/>
      <c r="R73" s="885"/>
      <c r="S73" s="885"/>
      <c r="T73" s="885"/>
      <c r="U73" s="885"/>
      <c r="V73" s="885"/>
      <c r="W73" s="885"/>
      <c r="X73" s="885"/>
      <c r="Y73" s="885"/>
      <c r="Z73" s="885"/>
      <c r="AA73" s="885"/>
      <c r="AB73" s="885"/>
      <c r="AC73" s="885"/>
      <c r="AD73" s="885"/>
      <c r="AE73" s="885"/>
      <c r="AF73" s="885"/>
      <c r="AG73" s="885"/>
      <c r="AH73" s="885"/>
      <c r="AI73" s="885"/>
      <c r="AJ73" s="885"/>
      <c r="AK73" s="885"/>
      <c r="AL73" s="885"/>
      <c r="AM73" s="885"/>
      <c r="AN73" s="885"/>
      <c r="AO73" s="885"/>
      <c r="AP73" s="885"/>
      <c r="AQ73" s="885"/>
      <c r="AR73" s="885"/>
      <c r="AS73" s="885"/>
      <c r="AT73" s="885"/>
      <c r="AU73" s="885"/>
      <c r="AV73" s="885"/>
      <c r="AW73" s="885"/>
      <c r="AX73" s="885"/>
      <c r="AY73" s="885"/>
      <c r="AZ73" s="885"/>
      <c r="BA73" s="885"/>
      <c r="BB73" s="885"/>
      <c r="BC73" s="885"/>
      <c r="BD73" s="885"/>
      <c r="BE73" s="885"/>
      <c r="BF73" s="885"/>
      <c r="BG73" s="885"/>
      <c r="BH73" s="885"/>
      <c r="BI73" s="885"/>
      <c r="BJ73" s="885"/>
      <c r="BK73" s="885"/>
      <c r="BL73" s="885"/>
      <c r="BM73" s="885"/>
      <c r="BN73" s="885"/>
      <c r="BO73" s="885"/>
      <c r="BP73" s="885"/>
      <c r="BQ73" s="885"/>
      <c r="BR73" s="885"/>
      <c r="BS73" s="885"/>
      <c r="BT73" s="885"/>
      <c r="BU73" s="885"/>
      <c r="BV73" s="885"/>
      <c r="BW73" s="885"/>
      <c r="BX73" s="885"/>
      <c r="BY73" s="885"/>
      <c r="BZ73" s="885"/>
      <c r="CA73" s="885"/>
      <c r="CB73" s="885"/>
      <c r="CC73" s="885"/>
      <c r="CD73" s="885"/>
      <c r="CE73" s="885"/>
      <c r="CF73" s="885"/>
      <c r="CG73" s="885"/>
      <c r="CH73" s="885"/>
      <c r="CI73" s="885"/>
      <c r="CJ73" s="885"/>
      <c r="CK73" s="885"/>
      <c r="CL73" s="885"/>
      <c r="CM73" s="885"/>
      <c r="CN73" s="885"/>
      <c r="CO73" s="885"/>
      <c r="CP73" s="885"/>
      <c r="CQ73" s="885"/>
      <c r="CR73" s="885"/>
      <c r="CS73" s="885"/>
      <c r="CT73" s="885"/>
      <c r="CU73" s="885"/>
      <c r="CV73" s="885"/>
      <c r="CW73" s="885"/>
      <c r="CX73" s="885"/>
      <c r="CY73" s="885"/>
      <c r="CZ73" s="885"/>
      <c r="DA73" s="885"/>
      <c r="DB73" s="885"/>
      <c r="DC73" s="885"/>
      <c r="DD73" s="885"/>
      <c r="DE73" s="885"/>
      <c r="DF73" s="885"/>
      <c r="DG73" s="885"/>
      <c r="DH73" s="885"/>
      <c r="DI73" s="885"/>
      <c r="DJ73" s="885"/>
      <c r="DK73" s="885"/>
      <c r="DL73" s="885"/>
      <c r="DM73" s="885"/>
      <c r="DN73" s="885"/>
      <c r="DO73" s="885"/>
      <c r="DP73" s="885"/>
      <c r="DQ73" s="885"/>
      <c r="DR73" s="885"/>
      <c r="DS73" s="885"/>
      <c r="DT73" s="885"/>
      <c r="DU73" s="885"/>
      <c r="DV73" s="885"/>
      <c r="DW73" s="885"/>
      <c r="DX73" s="885"/>
      <c r="DY73" s="885"/>
      <c r="DZ73" s="885"/>
      <c r="EA73" s="885"/>
      <c r="EB73" s="885"/>
      <c r="EC73" s="885"/>
      <c r="ED73" s="885"/>
      <c r="EE73" s="885"/>
      <c r="EF73" s="885"/>
      <c r="EG73" s="885"/>
      <c r="EH73" s="885"/>
      <c r="EI73" s="885"/>
      <c r="EJ73" s="885"/>
      <c r="EK73" s="885"/>
      <c r="EL73" s="885"/>
      <c r="EM73" s="885"/>
      <c r="EN73" s="885"/>
      <c r="EO73" s="885"/>
      <c r="EP73" s="885"/>
      <c r="EQ73" s="885"/>
      <c r="ER73" s="885"/>
      <c r="ES73" s="885"/>
      <c r="ET73" s="885"/>
      <c r="EU73" s="885"/>
      <c r="EV73" s="885"/>
      <c r="EW73" s="885"/>
      <c r="EX73" s="885"/>
      <c r="EY73" s="885"/>
      <c r="EZ73" s="885"/>
      <c r="FA73" s="885"/>
      <c r="FB73" s="885"/>
      <c r="FC73" s="885"/>
      <c r="FD73" s="885"/>
      <c r="FE73" s="885"/>
      <c r="FF73" s="885"/>
      <c r="FG73" s="885"/>
      <c r="FH73" s="885"/>
      <c r="FI73" s="885"/>
      <c r="FJ73" s="885"/>
      <c r="FK73" s="885"/>
      <c r="FL73" s="885"/>
      <c r="JO73" s="885"/>
      <c r="JP73" s="1495"/>
      <c r="JQ73" s="1495"/>
      <c r="JR73" s="1495"/>
      <c r="JS73" s="1495"/>
      <c r="JT73" s="1495"/>
      <c r="JU73" s="1495"/>
      <c r="JV73" s="1495"/>
      <c r="JW73" s="1495"/>
      <c r="JX73" s="1495"/>
      <c r="JY73" s="1495"/>
      <c r="JZ73" s="1495"/>
      <c r="KA73" s="1495"/>
      <c r="KB73" s="1495"/>
      <c r="KC73" s="1495"/>
    </row>
    <row r="74" spans="1:289" s="884" customFormat="1">
      <c r="A74" s="885"/>
      <c r="B74" s="885"/>
      <c r="C74" s="885"/>
      <c r="D74" s="885"/>
      <c r="E74" s="885"/>
      <c r="F74" s="885"/>
      <c r="G74" s="885"/>
      <c r="H74" s="885"/>
      <c r="I74" s="885"/>
      <c r="J74" s="885"/>
      <c r="K74" s="885"/>
      <c r="L74" s="885"/>
      <c r="M74" s="885"/>
      <c r="N74" s="885"/>
      <c r="O74" s="885"/>
      <c r="P74" s="885"/>
      <c r="Q74" s="885"/>
      <c r="R74" s="885"/>
      <c r="S74" s="885"/>
      <c r="T74" s="885"/>
      <c r="U74" s="885"/>
      <c r="V74" s="885"/>
      <c r="W74" s="885"/>
      <c r="X74" s="885"/>
      <c r="Y74" s="885"/>
      <c r="Z74" s="885"/>
      <c r="AA74" s="885"/>
      <c r="AB74" s="885"/>
      <c r="AC74" s="885"/>
      <c r="AD74" s="885"/>
      <c r="AE74" s="885"/>
      <c r="AF74" s="885"/>
      <c r="AG74" s="885"/>
      <c r="AH74" s="885"/>
      <c r="AI74" s="885"/>
      <c r="AJ74" s="885"/>
      <c r="AK74" s="885"/>
      <c r="AL74" s="885"/>
      <c r="AM74" s="885"/>
      <c r="AN74" s="885"/>
      <c r="AO74" s="885"/>
      <c r="AP74" s="885"/>
      <c r="AQ74" s="885"/>
      <c r="AR74" s="885"/>
      <c r="AS74" s="885"/>
      <c r="AT74" s="885"/>
      <c r="AU74" s="885"/>
      <c r="AV74" s="885"/>
      <c r="AW74" s="885"/>
      <c r="AX74" s="885"/>
      <c r="AY74" s="885"/>
      <c r="AZ74" s="885"/>
      <c r="BA74" s="885"/>
      <c r="BB74" s="885"/>
      <c r="BC74" s="885"/>
      <c r="BD74" s="885"/>
      <c r="BE74" s="885"/>
      <c r="BF74" s="885"/>
      <c r="BG74" s="885"/>
      <c r="BH74" s="885"/>
      <c r="BI74" s="885"/>
      <c r="BJ74" s="885"/>
      <c r="BK74" s="885"/>
      <c r="BL74" s="885"/>
      <c r="BM74" s="885"/>
      <c r="BN74" s="885"/>
      <c r="BO74" s="885"/>
      <c r="BP74" s="885"/>
      <c r="BQ74" s="885"/>
      <c r="BR74" s="885"/>
      <c r="BS74" s="885"/>
      <c r="BT74" s="885"/>
      <c r="BU74" s="885"/>
      <c r="BV74" s="885"/>
      <c r="BW74" s="885"/>
      <c r="BX74" s="885"/>
      <c r="BY74" s="885"/>
      <c r="BZ74" s="885"/>
      <c r="CA74" s="885"/>
      <c r="CB74" s="885"/>
      <c r="CC74" s="885"/>
      <c r="CD74" s="885"/>
      <c r="CE74" s="885"/>
      <c r="CF74" s="885"/>
      <c r="CG74" s="885"/>
      <c r="CH74" s="885"/>
      <c r="CI74" s="885"/>
      <c r="CJ74" s="885"/>
      <c r="CK74" s="885"/>
      <c r="CL74" s="885"/>
      <c r="CM74" s="885"/>
      <c r="CN74" s="885"/>
      <c r="CO74" s="885"/>
      <c r="CP74" s="885"/>
      <c r="CQ74" s="885"/>
      <c r="CR74" s="885"/>
      <c r="CS74" s="885"/>
      <c r="CT74" s="885"/>
      <c r="CU74" s="885"/>
      <c r="CV74" s="885"/>
      <c r="CW74" s="885"/>
      <c r="CX74" s="885"/>
      <c r="CY74" s="885"/>
      <c r="CZ74" s="885"/>
      <c r="DA74" s="885"/>
      <c r="DB74" s="885"/>
      <c r="DC74" s="885"/>
      <c r="DD74" s="885"/>
      <c r="DE74" s="885"/>
      <c r="DF74" s="885"/>
      <c r="DG74" s="885"/>
      <c r="DH74" s="885"/>
      <c r="DI74" s="885"/>
      <c r="DJ74" s="885"/>
      <c r="DK74" s="885"/>
      <c r="DL74" s="885"/>
      <c r="DM74" s="885"/>
      <c r="DN74" s="885"/>
      <c r="DO74" s="885"/>
      <c r="DP74" s="885"/>
      <c r="DQ74" s="885"/>
      <c r="DR74" s="885"/>
      <c r="DS74" s="885"/>
      <c r="DT74" s="885"/>
      <c r="DU74" s="885"/>
      <c r="DV74" s="885"/>
      <c r="DW74" s="885"/>
      <c r="DX74" s="885"/>
      <c r="DY74" s="885"/>
      <c r="DZ74" s="885"/>
      <c r="EA74" s="885"/>
      <c r="EB74" s="885"/>
      <c r="EC74" s="885"/>
      <c r="ED74" s="885"/>
      <c r="EE74" s="885"/>
      <c r="EF74" s="885"/>
      <c r="EG74" s="885"/>
      <c r="EH74" s="885"/>
      <c r="EI74" s="885"/>
      <c r="EJ74" s="885"/>
      <c r="EK74" s="885"/>
      <c r="EL74" s="885"/>
      <c r="EM74" s="885"/>
      <c r="EN74" s="885"/>
      <c r="EO74" s="885"/>
      <c r="EP74" s="885"/>
      <c r="EQ74" s="885"/>
      <c r="ER74" s="885"/>
      <c r="ES74" s="885"/>
      <c r="ET74" s="885"/>
      <c r="EU74" s="885"/>
      <c r="EV74" s="885"/>
      <c r="EW74" s="885"/>
      <c r="EX74" s="885"/>
      <c r="EY74" s="885"/>
      <c r="EZ74" s="885"/>
      <c r="FA74" s="885"/>
      <c r="FB74" s="885"/>
      <c r="FC74" s="885"/>
      <c r="FD74" s="885"/>
      <c r="FE74" s="885"/>
      <c r="FF74" s="885"/>
      <c r="FG74" s="885"/>
      <c r="FH74" s="885"/>
      <c r="FI74" s="885"/>
      <c r="FJ74" s="885"/>
      <c r="FK74" s="885"/>
      <c r="FL74" s="885"/>
      <c r="JO74" s="885"/>
      <c r="JP74" s="1495"/>
      <c r="JQ74" s="1495"/>
      <c r="JR74" s="1495"/>
      <c r="JS74" s="1495"/>
      <c r="JT74" s="1495"/>
      <c r="JU74" s="1495"/>
      <c r="JV74" s="1495"/>
      <c r="JW74" s="1495"/>
      <c r="JX74" s="1495"/>
      <c r="JY74" s="1495"/>
      <c r="JZ74" s="1495"/>
      <c r="KA74" s="1495"/>
      <c r="KB74" s="1495"/>
      <c r="KC74" s="1495"/>
    </row>
    <row r="75" spans="1:289" s="884" customFormat="1">
      <c r="A75" s="885"/>
      <c r="B75" s="885"/>
      <c r="C75" s="885"/>
      <c r="D75" s="885"/>
      <c r="E75" s="885"/>
      <c r="F75" s="885"/>
      <c r="G75" s="885"/>
      <c r="H75" s="885"/>
      <c r="I75" s="885"/>
      <c r="J75" s="885"/>
      <c r="K75" s="885"/>
      <c r="L75" s="885"/>
      <c r="M75" s="885"/>
      <c r="N75" s="885"/>
      <c r="O75" s="885"/>
      <c r="P75" s="885"/>
      <c r="Q75" s="885"/>
      <c r="R75" s="885"/>
      <c r="S75" s="885"/>
      <c r="T75" s="885"/>
      <c r="U75" s="885"/>
      <c r="V75" s="885"/>
      <c r="W75" s="885"/>
      <c r="X75" s="885"/>
      <c r="Y75" s="885"/>
      <c r="Z75" s="885"/>
      <c r="AA75" s="885"/>
      <c r="AB75" s="885"/>
      <c r="AC75" s="885"/>
      <c r="AD75" s="885"/>
      <c r="AE75" s="885"/>
      <c r="AF75" s="885"/>
      <c r="AG75" s="885"/>
      <c r="AH75" s="885"/>
      <c r="AI75" s="885"/>
      <c r="AJ75" s="885"/>
      <c r="AK75" s="885"/>
      <c r="AL75" s="885"/>
      <c r="AM75" s="885"/>
      <c r="AN75" s="885"/>
      <c r="AO75" s="885"/>
      <c r="AP75" s="885"/>
      <c r="AQ75" s="885"/>
      <c r="AR75" s="885"/>
      <c r="AS75" s="885"/>
      <c r="AT75" s="885"/>
      <c r="AU75" s="885"/>
      <c r="AV75" s="885"/>
      <c r="AW75" s="885"/>
      <c r="AX75" s="885"/>
      <c r="AY75" s="885"/>
      <c r="AZ75" s="885"/>
      <c r="BA75" s="885"/>
      <c r="BB75" s="885"/>
      <c r="BC75" s="885"/>
      <c r="BD75" s="885"/>
      <c r="BE75" s="885"/>
      <c r="BF75" s="885"/>
      <c r="BG75" s="885"/>
      <c r="BH75" s="885"/>
      <c r="BI75" s="885"/>
      <c r="BJ75" s="885"/>
      <c r="BK75" s="885"/>
      <c r="BL75" s="885"/>
      <c r="BM75" s="885"/>
      <c r="BN75" s="885"/>
      <c r="BO75" s="885"/>
      <c r="BP75" s="885"/>
      <c r="BQ75" s="885"/>
      <c r="BR75" s="885"/>
      <c r="BS75" s="885"/>
      <c r="BT75" s="885"/>
      <c r="BU75" s="885"/>
      <c r="BV75" s="885"/>
      <c r="BW75" s="885"/>
      <c r="BX75" s="885"/>
      <c r="BY75" s="885"/>
      <c r="BZ75" s="885"/>
      <c r="CA75" s="885"/>
      <c r="CB75" s="885"/>
      <c r="CC75" s="885"/>
      <c r="CD75" s="885"/>
      <c r="CE75" s="885"/>
      <c r="CF75" s="885"/>
      <c r="CG75" s="885"/>
      <c r="CH75" s="885"/>
      <c r="CI75" s="885"/>
      <c r="CJ75" s="885"/>
      <c r="CK75" s="885"/>
      <c r="CL75" s="885"/>
      <c r="CM75" s="885"/>
      <c r="CN75" s="885"/>
      <c r="CO75" s="885"/>
      <c r="CP75" s="885"/>
      <c r="CQ75" s="885"/>
      <c r="CR75" s="885"/>
      <c r="CS75" s="885"/>
      <c r="CT75" s="885"/>
      <c r="CU75" s="885"/>
      <c r="CV75" s="885"/>
      <c r="CW75" s="885"/>
      <c r="CX75" s="885"/>
      <c r="CY75" s="885"/>
      <c r="CZ75" s="885"/>
      <c r="DA75" s="885"/>
      <c r="DB75" s="885"/>
      <c r="DC75" s="885"/>
      <c r="DD75" s="885"/>
      <c r="DE75" s="885"/>
      <c r="DF75" s="885"/>
      <c r="DG75" s="885"/>
      <c r="DH75" s="885"/>
      <c r="DI75" s="885"/>
      <c r="DJ75" s="885"/>
      <c r="DK75" s="885"/>
      <c r="DL75" s="885"/>
      <c r="DM75" s="885"/>
      <c r="DN75" s="885"/>
      <c r="DO75" s="885"/>
      <c r="DP75" s="885"/>
      <c r="DQ75" s="885"/>
      <c r="DR75" s="885"/>
      <c r="DS75" s="885"/>
      <c r="DT75" s="885"/>
      <c r="DU75" s="885"/>
      <c r="DV75" s="885"/>
      <c r="DW75" s="885"/>
      <c r="DX75" s="885"/>
      <c r="DY75" s="885"/>
      <c r="DZ75" s="885"/>
      <c r="EA75" s="885"/>
      <c r="EB75" s="885"/>
      <c r="EC75" s="885"/>
      <c r="ED75" s="885"/>
      <c r="EE75" s="885"/>
      <c r="EF75" s="885"/>
      <c r="EG75" s="885"/>
      <c r="EH75" s="885"/>
      <c r="EI75" s="885"/>
      <c r="EJ75" s="885"/>
      <c r="EK75" s="885"/>
      <c r="EL75" s="885"/>
      <c r="EM75" s="885"/>
      <c r="EN75" s="885"/>
      <c r="EO75" s="885"/>
      <c r="EP75" s="885"/>
      <c r="EQ75" s="885"/>
      <c r="ER75" s="885"/>
      <c r="ES75" s="885"/>
      <c r="ET75" s="885"/>
      <c r="EU75" s="885"/>
      <c r="EV75" s="885"/>
      <c r="EW75" s="885"/>
      <c r="EX75" s="885"/>
      <c r="EY75" s="885"/>
      <c r="EZ75" s="885"/>
      <c r="FA75" s="885"/>
      <c r="FB75" s="885"/>
      <c r="FC75" s="885"/>
      <c r="FD75" s="885"/>
      <c r="FE75" s="885"/>
      <c r="FF75" s="885"/>
      <c r="FG75" s="885"/>
      <c r="FH75" s="885"/>
      <c r="FI75" s="885"/>
      <c r="FJ75" s="885"/>
      <c r="FK75" s="885"/>
      <c r="FL75" s="885"/>
      <c r="JO75" s="885"/>
      <c r="JP75" s="1495"/>
      <c r="JQ75" s="1495"/>
      <c r="JR75" s="1495"/>
      <c r="JS75" s="1495"/>
      <c r="JT75" s="1495"/>
      <c r="JU75" s="1495"/>
      <c r="JV75" s="1495"/>
      <c r="JW75" s="1495"/>
      <c r="JX75" s="1495"/>
      <c r="JY75" s="1495"/>
      <c r="JZ75" s="1495"/>
      <c r="KA75" s="1495"/>
      <c r="KB75" s="1495"/>
      <c r="KC75" s="1495"/>
    </row>
    <row r="76" spans="1:289" s="884" customFormat="1">
      <c r="A76" s="885"/>
      <c r="B76" s="885"/>
      <c r="C76" s="885"/>
      <c r="D76" s="885"/>
      <c r="E76" s="885"/>
      <c r="F76" s="885"/>
      <c r="G76" s="885"/>
      <c r="H76" s="885"/>
      <c r="I76" s="885"/>
      <c r="J76" s="885"/>
      <c r="K76" s="885"/>
      <c r="L76" s="885"/>
      <c r="M76" s="885"/>
      <c r="N76" s="885"/>
      <c r="O76" s="885"/>
      <c r="P76" s="885"/>
      <c r="Q76" s="885"/>
      <c r="R76" s="885"/>
      <c r="S76" s="885"/>
      <c r="T76" s="885"/>
      <c r="U76" s="885"/>
      <c r="V76" s="885"/>
      <c r="W76" s="885"/>
      <c r="X76" s="885"/>
      <c r="Y76" s="885"/>
      <c r="Z76" s="885"/>
      <c r="AA76" s="885"/>
      <c r="AB76" s="885"/>
      <c r="AC76" s="885"/>
      <c r="AD76" s="885"/>
      <c r="AE76" s="885"/>
      <c r="AF76" s="885"/>
      <c r="AG76" s="885"/>
      <c r="AH76" s="885"/>
      <c r="AI76" s="885"/>
      <c r="AJ76" s="885"/>
      <c r="AK76" s="885"/>
      <c r="AL76" s="885"/>
      <c r="AM76" s="885"/>
      <c r="AN76" s="885"/>
      <c r="AO76" s="885"/>
      <c r="AP76" s="885"/>
      <c r="AQ76" s="885"/>
      <c r="AR76" s="885"/>
      <c r="AS76" s="885"/>
      <c r="AT76" s="885"/>
      <c r="AU76" s="885"/>
      <c r="AV76" s="885"/>
      <c r="AW76" s="885"/>
      <c r="AX76" s="885"/>
      <c r="AY76" s="885"/>
      <c r="AZ76" s="885"/>
      <c r="BA76" s="885"/>
      <c r="BB76" s="885"/>
      <c r="BC76" s="885"/>
      <c r="BD76" s="885"/>
      <c r="BE76" s="885"/>
      <c r="BF76" s="885"/>
      <c r="BG76" s="885"/>
      <c r="BH76" s="885"/>
      <c r="BI76" s="885"/>
      <c r="BJ76" s="885"/>
      <c r="BK76" s="885"/>
      <c r="BL76" s="885"/>
      <c r="BM76" s="885"/>
      <c r="BN76" s="885"/>
      <c r="BO76" s="885"/>
      <c r="BP76" s="885"/>
      <c r="BQ76" s="885"/>
      <c r="BR76" s="885"/>
      <c r="BS76" s="885"/>
      <c r="BT76" s="885"/>
      <c r="BU76" s="885"/>
      <c r="BV76" s="885"/>
      <c r="BW76" s="885"/>
      <c r="BX76" s="885"/>
      <c r="BY76" s="885"/>
      <c r="BZ76" s="885"/>
      <c r="CA76" s="885"/>
      <c r="CB76" s="885"/>
      <c r="CC76" s="885"/>
      <c r="CD76" s="885"/>
      <c r="CE76" s="885"/>
      <c r="CF76" s="885"/>
      <c r="CG76" s="885"/>
      <c r="CH76" s="885"/>
      <c r="CI76" s="885"/>
      <c r="CJ76" s="885"/>
      <c r="CK76" s="885"/>
      <c r="CL76" s="885"/>
      <c r="CM76" s="885"/>
      <c r="CN76" s="885"/>
      <c r="CO76" s="885"/>
      <c r="CP76" s="885"/>
      <c r="CQ76" s="885"/>
      <c r="CR76" s="885"/>
      <c r="CS76" s="885"/>
      <c r="CT76" s="885"/>
      <c r="CU76" s="885"/>
      <c r="CV76" s="885"/>
      <c r="CW76" s="885"/>
      <c r="CX76" s="885"/>
      <c r="CY76" s="885"/>
      <c r="CZ76" s="885"/>
      <c r="DA76" s="885"/>
      <c r="DB76" s="885"/>
      <c r="DC76" s="885"/>
      <c r="DD76" s="885"/>
      <c r="DE76" s="885"/>
      <c r="DF76" s="885"/>
      <c r="DG76" s="885"/>
      <c r="DH76" s="885"/>
      <c r="DI76" s="885"/>
      <c r="DJ76" s="885"/>
      <c r="DK76" s="885"/>
      <c r="DL76" s="885"/>
      <c r="DM76" s="885"/>
      <c r="DN76" s="885"/>
      <c r="DO76" s="885"/>
      <c r="DP76" s="885"/>
      <c r="DQ76" s="885"/>
      <c r="DR76" s="885"/>
      <c r="DS76" s="885"/>
      <c r="DT76" s="885"/>
      <c r="DU76" s="885"/>
      <c r="DV76" s="885"/>
      <c r="DW76" s="885"/>
      <c r="DX76" s="885"/>
      <c r="DY76" s="885"/>
      <c r="DZ76" s="885"/>
      <c r="EA76" s="885"/>
      <c r="EB76" s="885"/>
      <c r="EC76" s="885"/>
      <c r="ED76" s="885"/>
      <c r="EE76" s="885"/>
      <c r="EF76" s="885"/>
      <c r="EG76" s="885"/>
      <c r="EH76" s="885"/>
      <c r="EI76" s="885"/>
      <c r="EJ76" s="885"/>
      <c r="EK76" s="885"/>
      <c r="EL76" s="885"/>
      <c r="EM76" s="885"/>
      <c r="EN76" s="885"/>
      <c r="EO76" s="885"/>
      <c r="EP76" s="885"/>
      <c r="EQ76" s="885"/>
      <c r="ER76" s="885"/>
      <c r="ES76" s="885"/>
      <c r="ET76" s="885"/>
      <c r="EU76" s="885"/>
      <c r="EV76" s="885"/>
      <c r="EW76" s="885"/>
      <c r="EX76" s="885"/>
      <c r="EY76" s="885"/>
      <c r="EZ76" s="885"/>
      <c r="FA76" s="885"/>
      <c r="FB76" s="885"/>
      <c r="FC76" s="885"/>
      <c r="FD76" s="885"/>
      <c r="FE76" s="885"/>
      <c r="FF76" s="885"/>
      <c r="FG76" s="885"/>
      <c r="FH76" s="885"/>
      <c r="FI76" s="885"/>
      <c r="FJ76" s="885"/>
      <c r="FK76" s="885"/>
      <c r="FL76" s="885"/>
      <c r="JO76" s="885"/>
      <c r="JP76" s="1495"/>
      <c r="JQ76" s="1495"/>
      <c r="JR76" s="1495"/>
      <c r="JS76" s="1495"/>
      <c r="JT76" s="1495"/>
      <c r="JU76" s="1495"/>
      <c r="JV76" s="1495"/>
      <c r="JW76" s="1495"/>
      <c r="JX76" s="1495"/>
      <c r="JY76" s="1495"/>
      <c r="JZ76" s="1495"/>
      <c r="KA76" s="1495"/>
      <c r="KB76" s="1495"/>
      <c r="KC76" s="1495"/>
    </row>
    <row r="77" spans="1:289" s="884" customFormat="1">
      <c r="A77" s="885"/>
      <c r="B77" s="885"/>
      <c r="C77" s="885"/>
      <c r="D77" s="885"/>
      <c r="E77" s="885"/>
      <c r="F77" s="885"/>
      <c r="G77" s="885"/>
      <c r="H77" s="885"/>
      <c r="I77" s="885"/>
      <c r="J77" s="885"/>
      <c r="K77" s="885"/>
      <c r="L77" s="885"/>
      <c r="M77" s="885"/>
      <c r="N77" s="885"/>
      <c r="O77" s="885"/>
      <c r="P77" s="885"/>
      <c r="Q77" s="885"/>
      <c r="R77" s="885"/>
      <c r="S77" s="885"/>
      <c r="T77" s="885"/>
      <c r="U77" s="885"/>
      <c r="V77" s="885"/>
      <c r="W77" s="885"/>
      <c r="X77" s="885"/>
      <c r="Y77" s="885"/>
      <c r="Z77" s="885"/>
      <c r="AA77" s="885"/>
      <c r="AB77" s="885"/>
      <c r="AC77" s="885"/>
      <c r="AD77" s="885"/>
      <c r="AE77" s="885"/>
      <c r="AF77" s="885"/>
      <c r="AG77" s="885"/>
      <c r="AH77" s="885"/>
      <c r="AI77" s="885"/>
      <c r="AJ77" s="885"/>
      <c r="AK77" s="885"/>
      <c r="AL77" s="885"/>
      <c r="AM77" s="885"/>
      <c r="AN77" s="885"/>
      <c r="AO77" s="885"/>
      <c r="AP77" s="885"/>
      <c r="AQ77" s="885"/>
      <c r="AR77" s="885"/>
      <c r="AS77" s="885"/>
      <c r="AT77" s="885"/>
      <c r="AU77" s="885"/>
      <c r="AV77" s="885"/>
      <c r="AW77" s="885"/>
      <c r="AX77" s="885"/>
      <c r="AY77" s="885"/>
      <c r="AZ77" s="885"/>
      <c r="BA77" s="885"/>
      <c r="BB77" s="885"/>
      <c r="BC77" s="885"/>
      <c r="BD77" s="885"/>
      <c r="BE77" s="885"/>
      <c r="BF77" s="885"/>
      <c r="BG77" s="885"/>
      <c r="BH77" s="885"/>
      <c r="BI77" s="885"/>
      <c r="BJ77" s="885"/>
      <c r="BK77" s="885"/>
      <c r="BL77" s="885"/>
      <c r="BM77" s="885"/>
      <c r="BN77" s="885"/>
      <c r="BO77" s="885"/>
      <c r="BP77" s="885"/>
      <c r="BQ77" s="885"/>
      <c r="BR77" s="885"/>
      <c r="BS77" s="885"/>
      <c r="BT77" s="885"/>
      <c r="BU77" s="885"/>
      <c r="BV77" s="885"/>
      <c r="BW77" s="885"/>
      <c r="BX77" s="885"/>
      <c r="BY77" s="885"/>
      <c r="BZ77" s="885"/>
      <c r="CA77" s="885"/>
      <c r="CB77" s="885"/>
      <c r="CC77" s="885"/>
      <c r="CD77" s="885"/>
      <c r="CE77" s="885"/>
      <c r="CF77" s="885"/>
      <c r="CG77" s="885"/>
      <c r="CH77" s="885"/>
      <c r="CI77" s="885"/>
      <c r="CJ77" s="885"/>
      <c r="CK77" s="885"/>
      <c r="CL77" s="885"/>
      <c r="CM77" s="885"/>
      <c r="CN77" s="885"/>
      <c r="CO77" s="885"/>
      <c r="CP77" s="885"/>
      <c r="CQ77" s="885"/>
      <c r="CR77" s="885"/>
      <c r="CS77" s="885"/>
      <c r="CT77" s="885"/>
      <c r="CU77" s="885"/>
      <c r="CV77" s="885"/>
      <c r="CW77" s="885"/>
      <c r="CX77" s="885"/>
      <c r="CY77" s="885"/>
      <c r="CZ77" s="885"/>
      <c r="DA77" s="885"/>
      <c r="DB77" s="885"/>
      <c r="DC77" s="885"/>
      <c r="DD77" s="885"/>
      <c r="DE77" s="885"/>
      <c r="DF77" s="885"/>
      <c r="DG77" s="885"/>
      <c r="DH77" s="885"/>
      <c r="DI77" s="885"/>
      <c r="DJ77" s="885"/>
      <c r="DK77" s="885"/>
      <c r="DL77" s="885"/>
      <c r="DM77" s="885"/>
      <c r="DN77" s="885"/>
      <c r="DO77" s="885"/>
      <c r="DP77" s="885"/>
      <c r="DQ77" s="885"/>
      <c r="DR77" s="885"/>
      <c r="DS77" s="885"/>
      <c r="DT77" s="885"/>
      <c r="DU77" s="885"/>
      <c r="DV77" s="885"/>
      <c r="DW77" s="885"/>
      <c r="DX77" s="885"/>
      <c r="DY77" s="885"/>
      <c r="DZ77" s="885"/>
      <c r="EA77" s="885"/>
      <c r="EB77" s="885"/>
      <c r="EC77" s="885"/>
      <c r="ED77" s="885"/>
      <c r="EE77" s="885"/>
      <c r="EF77" s="885"/>
      <c r="EG77" s="885"/>
      <c r="EH77" s="885"/>
      <c r="EI77" s="885"/>
      <c r="EJ77" s="885"/>
      <c r="EK77" s="885"/>
      <c r="EL77" s="885"/>
      <c r="EM77" s="885"/>
      <c r="EN77" s="885"/>
      <c r="EO77" s="885"/>
      <c r="EP77" s="885"/>
      <c r="EQ77" s="885"/>
      <c r="ER77" s="885"/>
      <c r="ES77" s="885"/>
      <c r="ET77" s="885"/>
      <c r="EU77" s="885"/>
      <c r="EV77" s="885"/>
      <c r="EW77" s="885"/>
      <c r="EX77" s="885"/>
      <c r="EY77" s="885"/>
      <c r="EZ77" s="885"/>
      <c r="FA77" s="885"/>
      <c r="FB77" s="885"/>
      <c r="FC77" s="885"/>
      <c r="FD77" s="885"/>
      <c r="FE77" s="885"/>
      <c r="FF77" s="885"/>
      <c r="FG77" s="885"/>
      <c r="FH77" s="885"/>
      <c r="FI77" s="885"/>
      <c r="FJ77" s="885"/>
      <c r="FK77" s="885"/>
      <c r="FL77" s="885"/>
      <c r="JO77" s="885"/>
      <c r="JP77" s="1495"/>
      <c r="JQ77" s="1495"/>
      <c r="JR77" s="1495"/>
      <c r="JS77" s="1495"/>
      <c r="JT77" s="1495"/>
      <c r="JU77" s="1495"/>
      <c r="JV77" s="1495"/>
      <c r="JW77" s="1495"/>
      <c r="JX77" s="1495"/>
      <c r="JY77" s="1495"/>
      <c r="JZ77" s="1495"/>
      <c r="KA77" s="1495"/>
      <c r="KB77" s="1495"/>
      <c r="KC77" s="1495"/>
    </row>
    <row r="78" spans="1:289" s="884" customFormat="1">
      <c r="A78" s="885"/>
      <c r="B78" s="885"/>
      <c r="C78" s="885"/>
      <c r="D78" s="885"/>
      <c r="E78" s="885"/>
      <c r="F78" s="885"/>
      <c r="G78" s="885"/>
      <c r="H78" s="885"/>
      <c r="I78" s="885"/>
      <c r="J78" s="885"/>
      <c r="K78" s="885"/>
      <c r="L78" s="885"/>
      <c r="M78" s="885"/>
      <c r="N78" s="885"/>
      <c r="O78" s="885"/>
      <c r="P78" s="885"/>
      <c r="Q78" s="885"/>
      <c r="R78" s="885"/>
      <c r="S78" s="885"/>
      <c r="T78" s="885"/>
      <c r="U78" s="885"/>
      <c r="V78" s="885"/>
      <c r="W78" s="885"/>
      <c r="X78" s="885"/>
      <c r="Y78" s="885"/>
      <c r="Z78" s="885"/>
      <c r="AA78" s="885"/>
      <c r="AB78" s="885"/>
      <c r="AC78" s="885"/>
      <c r="AD78" s="885"/>
      <c r="AE78" s="885"/>
      <c r="AF78" s="885"/>
      <c r="AG78" s="885"/>
      <c r="AH78" s="885"/>
      <c r="AI78" s="885"/>
      <c r="AJ78" s="885"/>
      <c r="AK78" s="885"/>
      <c r="AL78" s="885"/>
      <c r="AM78" s="885"/>
      <c r="AN78" s="885"/>
      <c r="AO78" s="885"/>
      <c r="AP78" s="885"/>
      <c r="AQ78" s="885"/>
      <c r="AR78" s="885"/>
      <c r="AS78" s="885"/>
      <c r="AT78" s="885"/>
      <c r="AU78" s="885"/>
      <c r="AV78" s="885"/>
      <c r="AW78" s="885"/>
      <c r="AX78" s="885"/>
      <c r="AY78" s="885"/>
      <c r="AZ78" s="885"/>
      <c r="BA78" s="885"/>
      <c r="BB78" s="885"/>
      <c r="BC78" s="885"/>
      <c r="BD78" s="885"/>
      <c r="BE78" s="885"/>
      <c r="BF78" s="885"/>
      <c r="BG78" s="885"/>
      <c r="BH78" s="885"/>
      <c r="BI78" s="885"/>
      <c r="BJ78" s="885"/>
      <c r="BK78" s="885"/>
      <c r="BL78" s="885"/>
      <c r="BM78" s="885"/>
      <c r="BN78" s="885"/>
      <c r="BO78" s="885"/>
      <c r="BP78" s="885"/>
      <c r="BQ78" s="885"/>
      <c r="BR78" s="885"/>
      <c r="BS78" s="885"/>
      <c r="BT78" s="885"/>
      <c r="BU78" s="885"/>
      <c r="BV78" s="885"/>
      <c r="BW78" s="885"/>
      <c r="BX78" s="885"/>
      <c r="BY78" s="885"/>
      <c r="BZ78" s="885"/>
      <c r="CA78" s="885"/>
      <c r="CB78" s="885"/>
      <c r="CC78" s="885"/>
      <c r="CD78" s="885"/>
      <c r="CE78" s="885"/>
      <c r="CF78" s="885"/>
      <c r="CG78" s="885"/>
      <c r="CH78" s="885"/>
      <c r="CI78" s="885"/>
      <c r="CJ78" s="885"/>
      <c r="CK78" s="885"/>
      <c r="CL78" s="885"/>
      <c r="CM78" s="885"/>
      <c r="CN78" s="885"/>
      <c r="CO78" s="885"/>
      <c r="CP78" s="885"/>
      <c r="CQ78" s="885"/>
      <c r="CR78" s="885"/>
      <c r="CS78" s="885"/>
      <c r="CT78" s="885"/>
      <c r="CU78" s="885"/>
      <c r="CV78" s="885"/>
      <c r="CW78" s="885"/>
      <c r="CX78" s="885"/>
      <c r="CY78" s="885"/>
      <c r="CZ78" s="885"/>
      <c r="DA78" s="885"/>
      <c r="DB78" s="885"/>
      <c r="DC78" s="885"/>
      <c r="DD78" s="885"/>
      <c r="DE78" s="885"/>
      <c r="DF78" s="885"/>
      <c r="DG78" s="885"/>
      <c r="DH78" s="885"/>
      <c r="DI78" s="885"/>
      <c r="DJ78" s="885"/>
      <c r="DK78" s="885"/>
      <c r="DL78" s="885"/>
      <c r="DM78" s="885"/>
      <c r="DN78" s="885"/>
      <c r="DO78" s="885"/>
      <c r="DP78" s="885"/>
      <c r="DQ78" s="885"/>
      <c r="DR78" s="885"/>
      <c r="DS78" s="885"/>
      <c r="DT78" s="885"/>
      <c r="DU78" s="885"/>
      <c r="DV78" s="885"/>
      <c r="DW78" s="885"/>
      <c r="DX78" s="885"/>
      <c r="DY78" s="885"/>
      <c r="DZ78" s="885"/>
      <c r="EA78" s="885"/>
      <c r="EB78" s="885"/>
      <c r="EC78" s="885"/>
      <c r="ED78" s="885"/>
      <c r="EE78" s="885"/>
      <c r="EF78" s="885"/>
      <c r="EG78" s="885"/>
      <c r="EH78" s="885"/>
      <c r="EI78" s="885"/>
      <c r="EJ78" s="885"/>
      <c r="EK78" s="885"/>
      <c r="EL78" s="885"/>
      <c r="EM78" s="885"/>
      <c r="EN78" s="885"/>
      <c r="EO78" s="885"/>
      <c r="EP78" s="885"/>
      <c r="EQ78" s="885"/>
      <c r="ER78" s="885"/>
      <c r="ES78" s="885"/>
      <c r="ET78" s="885"/>
      <c r="EU78" s="885"/>
      <c r="EV78" s="885"/>
      <c r="EW78" s="885"/>
      <c r="EX78" s="885"/>
      <c r="EY78" s="885"/>
      <c r="EZ78" s="885"/>
      <c r="FA78" s="885"/>
      <c r="FB78" s="885"/>
      <c r="FC78" s="885"/>
      <c r="FD78" s="885"/>
      <c r="FE78" s="885"/>
      <c r="FF78" s="885"/>
      <c r="FG78" s="885"/>
      <c r="FH78" s="885"/>
      <c r="FI78" s="885"/>
      <c r="FJ78" s="885"/>
      <c r="FK78" s="885"/>
      <c r="FL78" s="885"/>
      <c r="JO78" s="885"/>
      <c r="JP78" s="1495"/>
      <c r="JQ78" s="1495"/>
      <c r="JR78" s="1495"/>
      <c r="JS78" s="1495"/>
      <c r="JT78" s="1495"/>
      <c r="JU78" s="1495"/>
      <c r="JV78" s="1495"/>
      <c r="JW78" s="1495"/>
      <c r="JX78" s="1495"/>
      <c r="JY78" s="1495"/>
      <c r="JZ78" s="1495"/>
      <c r="KA78" s="1495"/>
      <c r="KB78" s="1495"/>
      <c r="KC78" s="1495"/>
    </row>
    <row r="79" spans="1:289" s="884" customFormat="1">
      <c r="A79" s="885"/>
      <c r="B79" s="885"/>
      <c r="C79" s="885"/>
      <c r="D79" s="885"/>
      <c r="E79" s="885"/>
      <c r="F79" s="885"/>
      <c r="G79" s="885"/>
      <c r="H79" s="885"/>
      <c r="I79" s="885"/>
      <c r="J79" s="885"/>
      <c r="K79" s="885"/>
      <c r="L79" s="885"/>
      <c r="M79" s="885"/>
      <c r="N79" s="885"/>
      <c r="O79" s="885"/>
      <c r="P79" s="885"/>
      <c r="Q79" s="885"/>
      <c r="R79" s="885"/>
      <c r="S79" s="885"/>
      <c r="T79" s="885"/>
      <c r="U79" s="885"/>
      <c r="V79" s="885"/>
      <c r="W79" s="885"/>
      <c r="X79" s="885"/>
      <c r="Y79" s="885"/>
      <c r="Z79" s="885"/>
      <c r="AA79" s="885"/>
      <c r="AB79" s="885"/>
      <c r="AC79" s="885"/>
      <c r="AD79" s="885"/>
      <c r="AE79" s="885"/>
      <c r="AF79" s="885"/>
      <c r="AG79" s="885"/>
      <c r="AH79" s="885"/>
      <c r="AI79" s="885"/>
      <c r="AJ79" s="885"/>
      <c r="AK79" s="885"/>
      <c r="AL79" s="885"/>
      <c r="AM79" s="885"/>
      <c r="AN79" s="885"/>
      <c r="AO79" s="885"/>
      <c r="AP79" s="885"/>
      <c r="AQ79" s="885"/>
      <c r="AR79" s="885"/>
      <c r="AS79" s="885"/>
      <c r="AT79" s="885"/>
      <c r="AU79" s="885"/>
      <c r="AV79" s="885"/>
      <c r="AW79" s="885"/>
      <c r="AX79" s="885"/>
      <c r="AY79" s="885"/>
      <c r="AZ79" s="885"/>
      <c r="BA79" s="885"/>
      <c r="BB79" s="885"/>
      <c r="BC79" s="885"/>
      <c r="BD79" s="885"/>
      <c r="BE79" s="885"/>
      <c r="BF79" s="885"/>
      <c r="BG79" s="885"/>
      <c r="BH79" s="885"/>
      <c r="BI79" s="885"/>
      <c r="BJ79" s="885"/>
      <c r="BK79" s="885"/>
      <c r="BL79" s="885"/>
      <c r="BM79" s="885"/>
      <c r="BN79" s="885"/>
      <c r="BO79" s="885"/>
      <c r="BP79" s="885"/>
      <c r="BQ79" s="885"/>
      <c r="BR79" s="885"/>
      <c r="BS79" s="885"/>
      <c r="BT79" s="885"/>
      <c r="BU79" s="885"/>
      <c r="BV79" s="885"/>
      <c r="BW79" s="885"/>
      <c r="BX79" s="885"/>
      <c r="BY79" s="885"/>
      <c r="BZ79" s="885"/>
      <c r="CA79" s="885"/>
      <c r="CB79" s="885"/>
      <c r="CC79" s="885"/>
      <c r="CD79" s="885"/>
      <c r="CE79" s="885"/>
      <c r="CF79" s="885"/>
      <c r="CG79" s="885"/>
      <c r="CH79" s="885"/>
      <c r="CI79" s="885"/>
      <c r="CJ79" s="885"/>
      <c r="CK79" s="885"/>
      <c r="CL79" s="885"/>
      <c r="CM79" s="885"/>
      <c r="CN79" s="885"/>
      <c r="CO79" s="885"/>
      <c r="CP79" s="885"/>
      <c r="CQ79" s="885"/>
      <c r="CR79" s="885"/>
      <c r="CS79" s="885"/>
      <c r="CT79" s="885"/>
      <c r="CU79" s="885"/>
      <c r="CV79" s="885"/>
      <c r="CW79" s="885"/>
      <c r="CX79" s="885"/>
      <c r="CY79" s="885"/>
      <c r="CZ79" s="885"/>
      <c r="DA79" s="885"/>
      <c r="DB79" s="885"/>
      <c r="DC79" s="885"/>
      <c r="DD79" s="885"/>
      <c r="DE79" s="885"/>
      <c r="DF79" s="885"/>
      <c r="DG79" s="885"/>
      <c r="DH79" s="885"/>
      <c r="DI79" s="885"/>
      <c r="DJ79" s="885"/>
      <c r="DK79" s="885"/>
      <c r="DL79" s="885"/>
      <c r="DM79" s="885"/>
      <c r="DN79" s="885"/>
      <c r="DO79" s="885"/>
      <c r="DP79" s="885"/>
      <c r="DQ79" s="885"/>
      <c r="DR79" s="885"/>
      <c r="DS79" s="885"/>
      <c r="DT79" s="885"/>
      <c r="DU79" s="885"/>
      <c r="DV79" s="885"/>
      <c r="DW79" s="885"/>
      <c r="DX79" s="885"/>
      <c r="DY79" s="885"/>
      <c r="DZ79" s="885"/>
      <c r="EA79" s="885"/>
      <c r="EB79" s="885"/>
      <c r="EC79" s="885"/>
      <c r="ED79" s="885"/>
      <c r="EE79" s="885"/>
      <c r="EF79" s="885"/>
      <c r="EG79" s="885"/>
      <c r="EH79" s="885"/>
      <c r="EI79" s="885"/>
      <c r="EJ79" s="885"/>
      <c r="EK79" s="885"/>
      <c r="EL79" s="885"/>
      <c r="EM79" s="885"/>
      <c r="EN79" s="885"/>
      <c r="EO79" s="885"/>
      <c r="EP79" s="885"/>
      <c r="EQ79" s="885"/>
      <c r="ER79" s="885"/>
      <c r="ES79" s="885"/>
      <c r="ET79" s="885"/>
      <c r="EU79" s="885"/>
      <c r="EV79" s="885"/>
      <c r="EW79" s="885"/>
      <c r="EX79" s="885"/>
      <c r="EY79" s="885"/>
      <c r="EZ79" s="885"/>
      <c r="FA79" s="885"/>
      <c r="FB79" s="885"/>
      <c r="FC79" s="885"/>
      <c r="FD79" s="885"/>
      <c r="FE79" s="885"/>
      <c r="FF79" s="885"/>
      <c r="FG79" s="885"/>
      <c r="FH79" s="885"/>
      <c r="FI79" s="885"/>
      <c r="FJ79" s="885"/>
      <c r="FK79" s="885"/>
      <c r="FL79" s="885"/>
      <c r="JO79" s="885"/>
      <c r="JP79" s="1495"/>
      <c r="JQ79" s="1495"/>
      <c r="JR79" s="1495"/>
      <c r="JS79" s="1495"/>
      <c r="JT79" s="1495"/>
      <c r="JU79" s="1495"/>
      <c r="JV79" s="1495"/>
      <c r="JW79" s="1495"/>
      <c r="JX79" s="1495"/>
      <c r="JY79" s="1495"/>
      <c r="JZ79" s="1495"/>
      <c r="KA79" s="1495"/>
      <c r="KB79" s="1495"/>
      <c r="KC79" s="1495"/>
    </row>
    <row r="80" spans="1:289" s="884" customFormat="1">
      <c r="A80" s="885"/>
      <c r="B80" s="885"/>
      <c r="C80" s="885"/>
      <c r="D80" s="885"/>
      <c r="E80" s="885"/>
      <c r="F80" s="885"/>
      <c r="G80" s="885"/>
      <c r="H80" s="885"/>
      <c r="I80" s="885"/>
      <c r="J80" s="885"/>
      <c r="K80" s="885"/>
      <c r="L80" s="885"/>
      <c r="M80" s="885"/>
      <c r="N80" s="885"/>
      <c r="O80" s="885"/>
      <c r="P80" s="885"/>
      <c r="Q80" s="885"/>
      <c r="R80" s="885"/>
      <c r="S80" s="885"/>
      <c r="T80" s="885"/>
      <c r="U80" s="885"/>
      <c r="V80" s="885"/>
      <c r="W80" s="885"/>
      <c r="X80" s="885"/>
      <c r="Y80" s="885"/>
      <c r="Z80" s="885"/>
      <c r="AA80" s="885"/>
      <c r="AB80" s="885"/>
      <c r="AC80" s="885"/>
      <c r="AD80" s="885"/>
      <c r="AE80" s="885"/>
      <c r="AF80" s="885"/>
      <c r="AG80" s="885"/>
      <c r="AH80" s="885"/>
      <c r="AI80" s="885"/>
      <c r="AJ80" s="885"/>
      <c r="AK80" s="885"/>
      <c r="AL80" s="885"/>
      <c r="AM80" s="885"/>
      <c r="AN80" s="885"/>
      <c r="AO80" s="885"/>
      <c r="AP80" s="885"/>
      <c r="AQ80" s="885"/>
      <c r="AR80" s="885"/>
      <c r="AS80" s="885"/>
      <c r="AT80" s="885"/>
      <c r="AU80" s="885"/>
      <c r="AV80" s="885"/>
      <c r="AW80" s="885"/>
      <c r="AX80" s="885"/>
      <c r="AY80" s="885"/>
      <c r="AZ80" s="885"/>
      <c r="BA80" s="885"/>
      <c r="BB80" s="885"/>
      <c r="BC80" s="885"/>
      <c r="BD80" s="885"/>
      <c r="BE80" s="885"/>
      <c r="BF80" s="885"/>
      <c r="BG80" s="885"/>
      <c r="BH80" s="885"/>
      <c r="BI80" s="885"/>
      <c r="BJ80" s="885"/>
      <c r="BK80" s="885"/>
      <c r="BL80" s="885"/>
      <c r="BM80" s="885"/>
      <c r="BN80" s="885"/>
      <c r="BO80" s="885"/>
      <c r="BP80" s="885"/>
      <c r="BQ80" s="885"/>
      <c r="BR80" s="885"/>
      <c r="BS80" s="885"/>
      <c r="BT80" s="885"/>
      <c r="BU80" s="885"/>
      <c r="BV80" s="885"/>
      <c r="BW80" s="885"/>
      <c r="BX80" s="885"/>
      <c r="BY80" s="885"/>
      <c r="BZ80" s="885"/>
      <c r="CA80" s="885"/>
      <c r="CB80" s="885"/>
      <c r="CC80" s="885"/>
      <c r="CD80" s="885"/>
      <c r="CE80" s="885"/>
      <c r="CF80" s="885"/>
      <c r="CG80" s="885"/>
      <c r="CH80" s="885"/>
      <c r="CI80" s="885"/>
      <c r="CJ80" s="885"/>
      <c r="CK80" s="885"/>
      <c r="CL80" s="885"/>
      <c r="CM80" s="885"/>
      <c r="CN80" s="885"/>
      <c r="CO80" s="885"/>
      <c r="CP80" s="885"/>
      <c r="CQ80" s="885"/>
      <c r="CR80" s="885"/>
      <c r="CS80" s="885"/>
      <c r="CT80" s="885"/>
      <c r="CU80" s="885"/>
      <c r="CV80" s="885"/>
      <c r="CW80" s="885"/>
      <c r="CX80" s="885"/>
      <c r="CY80" s="885"/>
      <c r="CZ80" s="885"/>
      <c r="DA80" s="885"/>
      <c r="DB80" s="885"/>
      <c r="DC80" s="885"/>
      <c r="DD80" s="885"/>
      <c r="DE80" s="885"/>
      <c r="DF80" s="885"/>
      <c r="DG80" s="885"/>
      <c r="DH80" s="885"/>
      <c r="DI80" s="885"/>
      <c r="DJ80" s="885"/>
      <c r="DK80" s="885"/>
      <c r="DL80" s="885"/>
      <c r="DM80" s="885"/>
      <c r="DN80" s="885"/>
      <c r="DO80" s="885"/>
      <c r="DP80" s="885"/>
      <c r="DQ80" s="885"/>
      <c r="DR80" s="885"/>
      <c r="DS80" s="885"/>
      <c r="DT80" s="885"/>
      <c r="DU80" s="885"/>
      <c r="DV80" s="885"/>
      <c r="DW80" s="885"/>
      <c r="DX80" s="885"/>
      <c r="DY80" s="885"/>
      <c r="DZ80" s="885"/>
      <c r="EA80" s="885"/>
      <c r="EB80" s="885"/>
      <c r="EC80" s="885"/>
      <c r="ED80" s="885"/>
      <c r="EE80" s="885"/>
      <c r="EF80" s="885"/>
      <c r="EG80" s="885"/>
      <c r="EH80" s="885"/>
      <c r="EI80" s="885"/>
      <c r="EJ80" s="885"/>
      <c r="EK80" s="885"/>
      <c r="EL80" s="885"/>
      <c r="EM80" s="885"/>
      <c r="EN80" s="885"/>
      <c r="EO80" s="885"/>
      <c r="EP80" s="885"/>
      <c r="EQ80" s="885"/>
      <c r="ER80" s="885"/>
      <c r="ES80" s="885"/>
      <c r="ET80" s="885"/>
      <c r="EU80" s="885"/>
      <c r="EV80" s="885"/>
      <c r="EW80" s="885"/>
      <c r="EX80" s="885"/>
      <c r="EY80" s="885"/>
      <c r="EZ80" s="885"/>
      <c r="FA80" s="885"/>
      <c r="FB80" s="885"/>
      <c r="FC80" s="885"/>
      <c r="FD80" s="885"/>
      <c r="FE80" s="885"/>
      <c r="FF80" s="885"/>
      <c r="FG80" s="885"/>
      <c r="FH80" s="885"/>
      <c r="FI80" s="885"/>
      <c r="FJ80" s="885"/>
      <c r="FK80" s="885"/>
      <c r="FL80" s="885"/>
      <c r="JO80" s="885"/>
      <c r="JP80" s="1495"/>
      <c r="JQ80" s="1495"/>
      <c r="JR80" s="1495"/>
      <c r="JS80" s="1495"/>
      <c r="JT80" s="1495"/>
      <c r="JU80" s="1495"/>
      <c r="JV80" s="1495"/>
      <c r="JW80" s="1495"/>
      <c r="JX80" s="1495"/>
      <c r="JY80" s="1495"/>
      <c r="JZ80" s="1495"/>
      <c r="KA80" s="1495"/>
      <c r="KB80" s="1495"/>
      <c r="KC80" s="1495"/>
    </row>
    <row r="81" spans="1:289" s="884" customFormat="1">
      <c r="A81" s="885"/>
      <c r="B81" s="885"/>
      <c r="C81" s="885"/>
      <c r="D81" s="885"/>
      <c r="E81" s="885"/>
      <c r="F81" s="885"/>
      <c r="G81" s="885"/>
      <c r="H81" s="885"/>
      <c r="I81" s="885"/>
      <c r="J81" s="885"/>
      <c r="K81" s="885"/>
      <c r="L81" s="885"/>
      <c r="M81" s="885"/>
      <c r="N81" s="885"/>
      <c r="O81" s="885"/>
      <c r="P81" s="885"/>
      <c r="Q81" s="885"/>
      <c r="R81" s="885"/>
      <c r="S81" s="885"/>
      <c r="T81" s="885"/>
      <c r="U81" s="885"/>
      <c r="V81" s="885"/>
      <c r="W81" s="885"/>
      <c r="X81" s="885"/>
      <c r="Y81" s="885"/>
      <c r="Z81" s="885"/>
      <c r="AA81" s="885"/>
      <c r="AB81" s="885"/>
      <c r="AC81" s="885"/>
      <c r="AD81" s="885"/>
      <c r="AE81" s="885"/>
      <c r="AF81" s="885"/>
      <c r="AG81" s="885"/>
      <c r="AH81" s="885"/>
      <c r="AI81" s="885"/>
      <c r="AJ81" s="885"/>
      <c r="AK81" s="885"/>
      <c r="AL81" s="885"/>
      <c r="AM81" s="885"/>
      <c r="AN81" s="885"/>
      <c r="AO81" s="885"/>
      <c r="AP81" s="885"/>
      <c r="AQ81" s="885"/>
      <c r="AR81" s="885"/>
      <c r="AS81" s="885"/>
      <c r="AT81" s="885"/>
      <c r="AU81" s="885"/>
      <c r="AV81" s="885"/>
      <c r="AW81" s="885"/>
      <c r="AX81" s="885"/>
      <c r="AY81" s="885"/>
      <c r="AZ81" s="885"/>
      <c r="BA81" s="885"/>
      <c r="BB81" s="885"/>
      <c r="BC81" s="885"/>
      <c r="BD81" s="885"/>
      <c r="BE81" s="885"/>
      <c r="BF81" s="885"/>
      <c r="BG81" s="885"/>
      <c r="BH81" s="885"/>
      <c r="BI81" s="885"/>
      <c r="BJ81" s="885"/>
      <c r="BK81" s="885"/>
      <c r="BL81" s="885"/>
      <c r="BM81" s="885"/>
      <c r="BN81" s="885"/>
      <c r="BO81" s="885"/>
      <c r="BP81" s="885"/>
      <c r="BQ81" s="885"/>
      <c r="BR81" s="885"/>
      <c r="BS81" s="885"/>
      <c r="BT81" s="885"/>
      <c r="BU81" s="885"/>
      <c r="BV81" s="885"/>
      <c r="BW81" s="885"/>
      <c r="BX81" s="885"/>
      <c r="BY81" s="885"/>
      <c r="BZ81" s="885"/>
      <c r="CA81" s="885"/>
      <c r="CB81" s="885"/>
      <c r="CC81" s="885"/>
      <c r="CD81" s="885"/>
      <c r="CE81" s="885"/>
      <c r="CF81" s="885"/>
      <c r="CG81" s="885"/>
      <c r="CH81" s="885"/>
      <c r="CI81" s="885"/>
      <c r="CJ81" s="885"/>
      <c r="CK81" s="885"/>
      <c r="CL81" s="885"/>
      <c r="CM81" s="885"/>
      <c r="CN81" s="885"/>
      <c r="CO81" s="885"/>
      <c r="CP81" s="885"/>
      <c r="CQ81" s="885"/>
      <c r="CR81" s="885"/>
      <c r="CS81" s="885"/>
      <c r="CT81" s="885"/>
      <c r="CU81" s="885"/>
      <c r="CV81" s="885"/>
      <c r="CW81" s="885"/>
      <c r="CX81" s="885"/>
      <c r="CY81" s="885"/>
      <c r="CZ81" s="885"/>
      <c r="DA81" s="885"/>
      <c r="DB81" s="885"/>
      <c r="DC81" s="885"/>
      <c r="DD81" s="885"/>
      <c r="DE81" s="885"/>
      <c r="DF81" s="885"/>
      <c r="DG81" s="885"/>
      <c r="DH81" s="885"/>
      <c r="DI81" s="885"/>
      <c r="DJ81" s="885"/>
      <c r="DK81" s="885"/>
      <c r="DL81" s="885"/>
      <c r="DM81" s="885"/>
      <c r="DN81" s="885"/>
      <c r="DO81" s="885"/>
      <c r="DP81" s="885"/>
      <c r="DQ81" s="885"/>
      <c r="DR81" s="885"/>
      <c r="DS81" s="885"/>
      <c r="DT81" s="885"/>
      <c r="DU81" s="885"/>
      <c r="DV81" s="885"/>
      <c r="DW81" s="885"/>
      <c r="DX81" s="885"/>
      <c r="DY81" s="885"/>
      <c r="DZ81" s="885"/>
      <c r="EA81" s="885"/>
      <c r="EB81" s="885"/>
      <c r="EC81" s="885"/>
      <c r="ED81" s="885"/>
      <c r="EE81" s="885"/>
      <c r="EF81" s="885"/>
      <c r="EG81" s="885"/>
      <c r="EH81" s="885"/>
      <c r="EI81" s="885"/>
      <c r="EJ81" s="885"/>
      <c r="EK81" s="885"/>
      <c r="EL81" s="885"/>
      <c r="EM81" s="885"/>
      <c r="EN81" s="885"/>
      <c r="EO81" s="885"/>
      <c r="EP81" s="885"/>
      <c r="EQ81" s="885"/>
      <c r="ER81" s="885"/>
      <c r="ES81" s="885"/>
      <c r="ET81" s="885"/>
      <c r="EU81" s="885"/>
      <c r="EV81" s="885"/>
      <c r="EW81" s="885"/>
      <c r="EX81" s="885"/>
      <c r="EY81" s="885"/>
      <c r="EZ81" s="885"/>
      <c r="FA81" s="885"/>
      <c r="FB81" s="885"/>
      <c r="FC81" s="885"/>
      <c r="FD81" s="885"/>
      <c r="FE81" s="885"/>
      <c r="FF81" s="885"/>
      <c r="FG81" s="885"/>
      <c r="FH81" s="885"/>
      <c r="FI81" s="885"/>
      <c r="FJ81" s="885"/>
      <c r="FK81" s="885"/>
      <c r="FL81" s="885"/>
      <c r="JO81" s="885"/>
      <c r="JP81" s="1495"/>
      <c r="JQ81" s="1495"/>
      <c r="JR81" s="1495"/>
      <c r="JS81" s="1495"/>
      <c r="JT81" s="1495"/>
      <c r="JU81" s="1495"/>
      <c r="JV81" s="1495"/>
      <c r="JW81" s="1495"/>
      <c r="JX81" s="1495"/>
      <c r="JY81" s="1495"/>
      <c r="JZ81" s="1495"/>
      <c r="KA81" s="1495"/>
      <c r="KB81" s="1495"/>
      <c r="KC81" s="1495"/>
    </row>
    <row r="82" spans="1:289" s="884" customFormat="1">
      <c r="A82" s="885"/>
      <c r="B82" s="885"/>
      <c r="C82" s="885"/>
      <c r="D82" s="885"/>
      <c r="E82" s="885"/>
      <c r="F82" s="885"/>
      <c r="G82" s="885"/>
      <c r="H82" s="885"/>
      <c r="I82" s="885"/>
      <c r="J82" s="885"/>
      <c r="K82" s="885"/>
      <c r="L82" s="885"/>
      <c r="M82" s="885"/>
      <c r="N82" s="885"/>
      <c r="O82" s="885"/>
      <c r="P82" s="885"/>
      <c r="Q82" s="885"/>
      <c r="R82" s="885"/>
      <c r="S82" s="885"/>
      <c r="T82" s="885"/>
      <c r="U82" s="885"/>
      <c r="V82" s="885"/>
      <c r="W82" s="885"/>
      <c r="X82" s="885"/>
      <c r="Y82" s="885"/>
      <c r="Z82" s="885"/>
      <c r="AA82" s="885"/>
      <c r="AB82" s="885"/>
      <c r="AC82" s="885"/>
      <c r="AD82" s="885"/>
      <c r="AE82" s="885"/>
      <c r="AF82" s="885"/>
      <c r="AG82" s="885"/>
      <c r="AH82" s="885"/>
      <c r="AI82" s="885"/>
      <c r="AJ82" s="885"/>
      <c r="AK82" s="885"/>
      <c r="AL82" s="885"/>
      <c r="AM82" s="885"/>
      <c r="AN82" s="885"/>
      <c r="AO82" s="885"/>
      <c r="AP82" s="885"/>
      <c r="AQ82" s="885"/>
      <c r="AR82" s="885"/>
      <c r="AS82" s="885"/>
      <c r="AT82" s="885"/>
      <c r="AU82" s="885"/>
      <c r="AV82" s="885"/>
      <c r="AW82" s="885"/>
      <c r="AX82" s="885"/>
      <c r="AY82" s="885"/>
      <c r="AZ82" s="885"/>
      <c r="BA82" s="885"/>
      <c r="BB82" s="885"/>
      <c r="BC82" s="885"/>
      <c r="BD82" s="885"/>
      <c r="BE82" s="885"/>
      <c r="BF82" s="885"/>
      <c r="BG82" s="885"/>
      <c r="BH82" s="885"/>
      <c r="BI82" s="885"/>
      <c r="BJ82" s="885"/>
      <c r="BK82" s="885"/>
      <c r="BL82" s="885"/>
      <c r="BM82" s="885"/>
      <c r="BN82" s="885"/>
      <c r="BO82" s="885"/>
      <c r="BP82" s="885"/>
      <c r="BQ82" s="885"/>
      <c r="BR82" s="885"/>
      <c r="BS82" s="885"/>
      <c r="BT82" s="885"/>
      <c r="BU82" s="885"/>
      <c r="BV82" s="885"/>
      <c r="BW82" s="885"/>
      <c r="BX82" s="885"/>
      <c r="BY82" s="885"/>
      <c r="BZ82" s="885"/>
      <c r="CA82" s="885"/>
      <c r="CB82" s="885"/>
      <c r="CC82" s="885"/>
      <c r="CD82" s="885"/>
      <c r="CE82" s="885"/>
      <c r="CF82" s="885"/>
      <c r="CG82" s="885"/>
      <c r="CH82" s="885"/>
      <c r="CI82" s="885"/>
      <c r="CJ82" s="885"/>
      <c r="CK82" s="885"/>
      <c r="CL82" s="885"/>
      <c r="CM82" s="885"/>
      <c r="CN82" s="885"/>
      <c r="CO82" s="885"/>
      <c r="CP82" s="885"/>
      <c r="CQ82" s="885"/>
      <c r="CR82" s="885"/>
      <c r="CS82" s="885"/>
      <c r="CT82" s="885"/>
      <c r="CU82" s="885"/>
      <c r="CV82" s="885"/>
      <c r="CW82" s="885"/>
      <c r="CX82" s="885"/>
      <c r="CY82" s="885"/>
      <c r="CZ82" s="885"/>
      <c r="DA82" s="885"/>
      <c r="DB82" s="885"/>
      <c r="DC82" s="885"/>
      <c r="DD82" s="885"/>
      <c r="DE82" s="885"/>
      <c r="DF82" s="885"/>
      <c r="DG82" s="885"/>
      <c r="DH82" s="885"/>
      <c r="DI82" s="885"/>
      <c r="DJ82" s="885"/>
      <c r="DK82" s="885"/>
      <c r="DL82" s="885"/>
      <c r="DM82" s="885"/>
      <c r="DN82" s="885"/>
      <c r="DO82" s="885"/>
      <c r="DP82" s="885"/>
      <c r="DQ82" s="885"/>
      <c r="DR82" s="885"/>
      <c r="DS82" s="885"/>
      <c r="DT82" s="885"/>
      <c r="DU82" s="885"/>
      <c r="DV82" s="885"/>
      <c r="DW82" s="885"/>
      <c r="DX82" s="885"/>
      <c r="DY82" s="885"/>
      <c r="DZ82" s="885"/>
      <c r="EA82" s="885"/>
      <c r="EB82" s="885"/>
      <c r="EC82" s="885"/>
      <c r="ED82" s="885"/>
      <c r="EE82" s="885"/>
      <c r="EF82" s="885"/>
      <c r="EG82" s="885"/>
      <c r="EH82" s="885"/>
      <c r="EI82" s="885"/>
      <c r="EJ82" s="885"/>
      <c r="EK82" s="885"/>
      <c r="EL82" s="885"/>
      <c r="EM82" s="885"/>
      <c r="EN82" s="885"/>
      <c r="EO82" s="885"/>
      <c r="EP82" s="885"/>
      <c r="EQ82" s="885"/>
      <c r="ER82" s="885"/>
      <c r="ES82" s="885"/>
      <c r="ET82" s="885"/>
      <c r="EU82" s="885"/>
      <c r="EV82" s="885"/>
      <c r="EW82" s="885"/>
      <c r="EX82" s="885"/>
      <c r="EY82" s="885"/>
      <c r="EZ82" s="885"/>
      <c r="FA82" s="885"/>
      <c r="FB82" s="885"/>
      <c r="FC82" s="885"/>
      <c r="FD82" s="885"/>
      <c r="FE82" s="885"/>
      <c r="FF82" s="885"/>
      <c r="FG82" s="885"/>
      <c r="FH82" s="885"/>
      <c r="FI82" s="885"/>
      <c r="FJ82" s="885"/>
      <c r="FK82" s="885"/>
      <c r="FL82" s="885"/>
      <c r="JO82" s="885"/>
      <c r="JP82" s="1495"/>
      <c r="JQ82" s="1495"/>
      <c r="JR82" s="1495"/>
      <c r="JS82" s="1495"/>
      <c r="JT82" s="1495"/>
      <c r="JU82" s="1495"/>
      <c r="JV82" s="1495"/>
      <c r="JW82" s="1495"/>
      <c r="JX82" s="1495"/>
      <c r="JY82" s="1495"/>
      <c r="JZ82" s="1495"/>
      <c r="KA82" s="1495"/>
      <c r="KB82" s="1495"/>
      <c r="KC82" s="1495"/>
    </row>
    <row r="83" spans="1:289" s="884" customFormat="1">
      <c r="A83" s="885"/>
      <c r="B83" s="885"/>
      <c r="C83" s="885"/>
      <c r="D83" s="885"/>
      <c r="E83" s="885"/>
      <c r="F83" s="885"/>
      <c r="G83" s="885"/>
      <c r="H83" s="885"/>
      <c r="I83" s="885"/>
      <c r="J83" s="885"/>
      <c r="K83" s="885"/>
      <c r="L83" s="885"/>
      <c r="M83" s="885"/>
      <c r="N83" s="885"/>
      <c r="O83" s="885"/>
      <c r="P83" s="885"/>
      <c r="Q83" s="885"/>
      <c r="R83" s="885"/>
      <c r="S83" s="885"/>
      <c r="T83" s="885"/>
      <c r="U83" s="885"/>
      <c r="V83" s="885"/>
      <c r="W83" s="885"/>
      <c r="X83" s="885"/>
      <c r="Y83" s="885"/>
      <c r="Z83" s="885"/>
      <c r="AA83" s="885"/>
      <c r="AB83" s="885"/>
      <c r="AC83" s="885"/>
      <c r="AD83" s="885"/>
      <c r="AE83" s="885"/>
      <c r="AF83" s="885"/>
      <c r="AG83" s="885"/>
      <c r="AH83" s="885"/>
      <c r="AI83" s="885"/>
      <c r="AJ83" s="885"/>
      <c r="AK83" s="885"/>
      <c r="AL83" s="885"/>
      <c r="AM83" s="885"/>
      <c r="AN83" s="885"/>
      <c r="AO83" s="885"/>
      <c r="AP83" s="885"/>
      <c r="AQ83" s="885"/>
      <c r="AR83" s="885"/>
      <c r="AS83" s="885"/>
      <c r="AT83" s="885"/>
      <c r="AU83" s="885"/>
      <c r="AV83" s="885"/>
      <c r="AW83" s="885"/>
      <c r="AX83" s="885"/>
      <c r="AY83" s="885"/>
      <c r="AZ83" s="885"/>
      <c r="BA83" s="885"/>
      <c r="BB83" s="885"/>
      <c r="BC83" s="885"/>
      <c r="BD83" s="885"/>
      <c r="BE83" s="885"/>
      <c r="BF83" s="885"/>
      <c r="BG83" s="885"/>
      <c r="BH83" s="885"/>
      <c r="BI83" s="885"/>
      <c r="BJ83" s="885"/>
      <c r="BK83" s="885"/>
      <c r="BL83" s="885"/>
      <c r="BM83" s="885"/>
      <c r="BN83" s="885"/>
      <c r="BO83" s="885"/>
      <c r="BP83" s="885"/>
      <c r="BQ83" s="885"/>
      <c r="BR83" s="885"/>
      <c r="BS83" s="885"/>
      <c r="BT83" s="885"/>
      <c r="BU83" s="885"/>
      <c r="BV83" s="885"/>
      <c r="BW83" s="885"/>
      <c r="BX83" s="885"/>
      <c r="BY83" s="885"/>
      <c r="BZ83" s="885"/>
      <c r="CA83" s="885"/>
      <c r="CB83" s="885"/>
      <c r="CC83" s="885"/>
      <c r="CD83" s="885"/>
      <c r="CE83" s="885"/>
      <c r="CF83" s="885"/>
      <c r="CG83" s="885"/>
      <c r="CH83" s="885"/>
      <c r="CI83" s="885"/>
      <c r="CJ83" s="885"/>
      <c r="CK83" s="885"/>
      <c r="CL83" s="885"/>
      <c r="CM83" s="885"/>
      <c r="CN83" s="885"/>
      <c r="CO83" s="885"/>
      <c r="CP83" s="885"/>
      <c r="CQ83" s="885"/>
      <c r="CR83" s="885"/>
      <c r="CS83" s="885"/>
      <c r="CT83" s="885"/>
      <c r="CU83" s="885"/>
      <c r="CV83" s="885"/>
      <c r="CW83" s="885"/>
      <c r="CX83" s="885"/>
      <c r="CY83" s="885"/>
      <c r="CZ83" s="885"/>
      <c r="DA83" s="885"/>
      <c r="DB83" s="885"/>
      <c r="DC83" s="885"/>
      <c r="DD83" s="885"/>
      <c r="DE83" s="885"/>
      <c r="DF83" s="885"/>
      <c r="DG83" s="885"/>
      <c r="DH83" s="885"/>
      <c r="DI83" s="885"/>
      <c r="DJ83" s="885"/>
      <c r="DK83" s="885"/>
      <c r="DL83" s="885"/>
      <c r="DM83" s="885"/>
      <c r="DN83" s="885"/>
      <c r="DO83" s="885"/>
      <c r="DP83" s="885"/>
      <c r="DQ83" s="885"/>
      <c r="DR83" s="885"/>
      <c r="DS83" s="885"/>
      <c r="DT83" s="885"/>
      <c r="DU83" s="885"/>
      <c r="DV83" s="885"/>
      <c r="DW83" s="885"/>
      <c r="DX83" s="885"/>
      <c r="DY83" s="885"/>
      <c r="DZ83" s="885"/>
      <c r="EA83" s="885"/>
      <c r="EB83" s="885"/>
      <c r="EC83" s="885"/>
      <c r="ED83" s="885"/>
      <c r="EE83" s="885"/>
      <c r="EF83" s="885"/>
      <c r="EG83" s="885"/>
      <c r="EH83" s="885"/>
      <c r="EI83" s="885"/>
      <c r="EJ83" s="885"/>
      <c r="EK83" s="885"/>
      <c r="EL83" s="885"/>
      <c r="EM83" s="885"/>
      <c r="EN83" s="885"/>
      <c r="EO83" s="885"/>
      <c r="EP83" s="885"/>
      <c r="EQ83" s="885"/>
      <c r="ER83" s="885"/>
      <c r="ES83" s="885"/>
      <c r="ET83" s="885"/>
      <c r="EU83" s="885"/>
      <c r="EV83" s="885"/>
      <c r="EW83" s="885"/>
      <c r="EX83" s="885"/>
      <c r="EY83" s="885"/>
      <c r="EZ83" s="885"/>
      <c r="FA83" s="885"/>
      <c r="FB83" s="885"/>
      <c r="FC83" s="885"/>
      <c r="FD83" s="885"/>
      <c r="FE83" s="885"/>
      <c r="FF83" s="885"/>
      <c r="FG83" s="885"/>
      <c r="FH83" s="885"/>
      <c r="FI83" s="885"/>
      <c r="FJ83" s="885"/>
      <c r="FK83" s="885"/>
      <c r="FL83" s="885"/>
      <c r="JO83" s="885"/>
      <c r="JP83" s="1495"/>
      <c r="JQ83" s="1495"/>
      <c r="JR83" s="1495"/>
      <c r="JS83" s="1495"/>
      <c r="JT83" s="1495"/>
      <c r="JU83" s="1495"/>
      <c r="JV83" s="1495"/>
      <c r="JW83" s="1495"/>
      <c r="JX83" s="1495"/>
      <c r="JY83" s="1495"/>
      <c r="JZ83" s="1495"/>
      <c r="KA83" s="1495"/>
      <c r="KB83" s="1495"/>
      <c r="KC83" s="1495"/>
    </row>
    <row r="84" spans="1:289" s="884" customFormat="1">
      <c r="A84" s="885"/>
      <c r="B84" s="885"/>
      <c r="C84" s="885"/>
      <c r="D84" s="885"/>
      <c r="E84" s="885"/>
      <c r="F84" s="885"/>
      <c r="G84" s="885"/>
      <c r="H84" s="885"/>
      <c r="I84" s="885"/>
      <c r="J84" s="885"/>
      <c r="K84" s="885"/>
      <c r="L84" s="885"/>
      <c r="M84" s="885"/>
      <c r="N84" s="885"/>
      <c r="O84" s="885"/>
      <c r="P84" s="885"/>
      <c r="Q84" s="885"/>
      <c r="R84" s="885"/>
      <c r="S84" s="885"/>
      <c r="T84" s="885"/>
      <c r="U84" s="885"/>
      <c r="V84" s="885"/>
      <c r="W84" s="885"/>
      <c r="X84" s="885"/>
      <c r="Y84" s="885"/>
      <c r="Z84" s="885"/>
      <c r="AA84" s="885"/>
      <c r="AB84" s="885"/>
      <c r="AC84" s="885"/>
      <c r="AD84" s="885"/>
      <c r="AE84" s="885"/>
      <c r="AF84" s="885"/>
      <c r="AG84" s="885"/>
      <c r="AH84" s="885"/>
      <c r="AI84" s="885"/>
      <c r="AJ84" s="885"/>
      <c r="AK84" s="885"/>
      <c r="AL84" s="885"/>
      <c r="AM84" s="885"/>
      <c r="AN84" s="885"/>
      <c r="AO84" s="885"/>
      <c r="AP84" s="885"/>
      <c r="AQ84" s="885"/>
      <c r="AR84" s="885"/>
      <c r="AS84" s="885"/>
      <c r="AT84" s="885"/>
      <c r="AU84" s="885"/>
      <c r="AV84" s="885"/>
      <c r="AW84" s="885"/>
      <c r="AX84" s="885"/>
      <c r="AY84" s="885"/>
      <c r="AZ84" s="885"/>
      <c r="BA84" s="885"/>
      <c r="BB84" s="885"/>
      <c r="BC84" s="885"/>
      <c r="BD84" s="885"/>
      <c r="BE84" s="885"/>
      <c r="BF84" s="885"/>
      <c r="BG84" s="885"/>
      <c r="BH84" s="885"/>
      <c r="BI84" s="885"/>
      <c r="BJ84" s="885"/>
      <c r="BK84" s="885"/>
      <c r="BL84" s="885"/>
      <c r="BM84" s="885"/>
      <c r="BN84" s="885"/>
      <c r="BO84" s="885"/>
      <c r="BP84" s="885"/>
      <c r="BQ84" s="885"/>
      <c r="BR84" s="885"/>
      <c r="BS84" s="885"/>
      <c r="BT84" s="885"/>
      <c r="BU84" s="885"/>
      <c r="BV84" s="885"/>
      <c r="BW84" s="885"/>
      <c r="BX84" s="885"/>
      <c r="BY84" s="885"/>
      <c r="BZ84" s="885"/>
      <c r="CA84" s="885"/>
      <c r="CB84" s="885"/>
      <c r="CC84" s="885"/>
      <c r="CD84" s="885"/>
      <c r="CE84" s="885"/>
      <c r="CF84" s="885"/>
      <c r="CG84" s="885"/>
      <c r="CH84" s="885"/>
      <c r="CI84" s="885"/>
      <c r="CJ84" s="885"/>
      <c r="CK84" s="885"/>
      <c r="CL84" s="885"/>
      <c r="CM84" s="885"/>
      <c r="CN84" s="885"/>
      <c r="CO84" s="885"/>
      <c r="CP84" s="885"/>
      <c r="CQ84" s="885"/>
      <c r="CR84" s="885"/>
      <c r="CS84" s="885"/>
      <c r="CT84" s="885"/>
      <c r="CU84" s="885"/>
      <c r="CV84" s="885"/>
      <c r="CW84" s="885"/>
      <c r="CX84" s="885"/>
      <c r="CY84" s="885"/>
      <c r="CZ84" s="885"/>
      <c r="DA84" s="885"/>
      <c r="DB84" s="885"/>
      <c r="DC84" s="885"/>
      <c r="DD84" s="885"/>
      <c r="DE84" s="885"/>
      <c r="DF84" s="885"/>
      <c r="DG84" s="885"/>
      <c r="DH84" s="885"/>
      <c r="DI84" s="885"/>
      <c r="DJ84" s="885"/>
      <c r="DK84" s="885"/>
      <c r="DL84" s="885"/>
      <c r="DM84" s="885"/>
      <c r="DN84" s="885"/>
      <c r="DO84" s="885"/>
      <c r="DP84" s="885"/>
      <c r="DQ84" s="885"/>
      <c r="DR84" s="885"/>
      <c r="DS84" s="885"/>
      <c r="DT84" s="885"/>
      <c r="DU84" s="885"/>
      <c r="DV84" s="885"/>
      <c r="DW84" s="885"/>
      <c r="DX84" s="885"/>
      <c r="DY84" s="885"/>
      <c r="DZ84" s="885"/>
      <c r="EA84" s="885"/>
      <c r="EB84" s="885"/>
      <c r="EC84" s="885"/>
      <c r="ED84" s="885"/>
      <c r="EE84" s="885"/>
      <c r="EF84" s="885"/>
      <c r="EG84" s="885"/>
      <c r="EH84" s="885"/>
      <c r="EI84" s="885"/>
      <c r="EJ84" s="885"/>
      <c r="EK84" s="885"/>
      <c r="EL84" s="885"/>
      <c r="EM84" s="885"/>
      <c r="EN84" s="885"/>
      <c r="EO84" s="885"/>
      <c r="EP84" s="885"/>
      <c r="EQ84" s="885"/>
      <c r="ER84" s="885"/>
      <c r="ES84" s="885"/>
      <c r="ET84" s="885"/>
      <c r="EU84" s="885"/>
      <c r="EV84" s="885"/>
      <c r="EW84" s="885"/>
      <c r="EX84" s="885"/>
      <c r="EY84" s="885"/>
      <c r="EZ84" s="885"/>
      <c r="FA84" s="885"/>
      <c r="FB84" s="885"/>
      <c r="FC84" s="885"/>
      <c r="FD84" s="885"/>
      <c r="FE84" s="885"/>
      <c r="FF84" s="885"/>
      <c r="FG84" s="885"/>
      <c r="FH84" s="885"/>
      <c r="FI84" s="885"/>
      <c r="FJ84" s="885"/>
      <c r="FK84" s="885"/>
      <c r="FL84" s="885"/>
      <c r="JO84" s="885"/>
      <c r="JP84" s="1495"/>
      <c r="JQ84" s="1495"/>
      <c r="JR84" s="1495"/>
      <c r="JS84" s="1495"/>
      <c r="JT84" s="1495"/>
      <c r="JU84" s="1495"/>
      <c r="JV84" s="1495"/>
      <c r="JW84" s="1495"/>
      <c r="JX84" s="1495"/>
      <c r="JY84" s="1495"/>
      <c r="JZ84" s="1495"/>
      <c r="KA84" s="1495"/>
      <c r="KB84" s="1495"/>
      <c r="KC84" s="1495"/>
    </row>
    <row r="85" spans="1:289" s="884" customFormat="1" ht="6" customHeight="1">
      <c r="A85" s="885"/>
      <c r="B85" s="885"/>
      <c r="C85" s="885"/>
      <c r="D85" s="885"/>
      <c r="E85" s="885"/>
      <c r="F85" s="885"/>
      <c r="G85" s="885"/>
      <c r="H85" s="885"/>
      <c r="I85" s="885"/>
      <c r="J85" s="885"/>
      <c r="K85" s="885"/>
      <c r="L85" s="885"/>
      <c r="M85" s="885"/>
      <c r="N85" s="885"/>
      <c r="O85" s="885"/>
      <c r="P85" s="885"/>
      <c r="Q85" s="885"/>
      <c r="R85" s="885"/>
      <c r="S85" s="885"/>
      <c r="T85" s="885"/>
      <c r="U85" s="885"/>
      <c r="V85" s="885"/>
      <c r="W85" s="885"/>
      <c r="X85" s="885"/>
      <c r="Y85" s="885"/>
      <c r="Z85" s="885"/>
      <c r="AA85" s="885"/>
      <c r="AB85" s="885"/>
      <c r="AC85" s="885"/>
      <c r="AD85" s="885"/>
      <c r="AE85" s="885"/>
      <c r="AF85" s="885"/>
      <c r="AG85" s="885"/>
      <c r="AH85" s="885"/>
      <c r="AI85" s="885"/>
      <c r="AJ85" s="885"/>
      <c r="AK85" s="885"/>
      <c r="AL85" s="885"/>
      <c r="AM85" s="885"/>
      <c r="AN85" s="885"/>
      <c r="AO85" s="885"/>
      <c r="AP85" s="885"/>
      <c r="AQ85" s="885"/>
      <c r="AR85" s="885"/>
      <c r="AS85" s="885"/>
      <c r="AT85" s="885"/>
      <c r="AU85" s="885"/>
      <c r="AV85" s="885"/>
      <c r="AW85" s="885"/>
      <c r="AX85" s="885"/>
      <c r="AY85" s="885"/>
      <c r="AZ85" s="885"/>
      <c r="BA85" s="885"/>
      <c r="BB85" s="885"/>
      <c r="BC85" s="885"/>
      <c r="BD85" s="885"/>
      <c r="BE85" s="885"/>
      <c r="BF85" s="885"/>
      <c r="BG85" s="885"/>
      <c r="BH85" s="885"/>
      <c r="BI85" s="885"/>
      <c r="BJ85" s="885"/>
      <c r="BK85" s="885"/>
      <c r="BL85" s="885"/>
      <c r="BM85" s="885"/>
      <c r="BN85" s="885"/>
      <c r="BO85" s="885"/>
      <c r="BP85" s="885"/>
      <c r="BQ85" s="885"/>
      <c r="BR85" s="885"/>
      <c r="BS85" s="885"/>
      <c r="BT85" s="885"/>
      <c r="BU85" s="885"/>
      <c r="BV85" s="885"/>
      <c r="BW85" s="885"/>
      <c r="BX85" s="885"/>
      <c r="BY85" s="885"/>
      <c r="BZ85" s="885"/>
      <c r="CA85" s="885"/>
      <c r="CB85" s="885"/>
      <c r="CC85" s="885"/>
      <c r="CD85" s="885"/>
      <c r="CE85" s="885"/>
      <c r="CF85" s="885"/>
      <c r="CG85" s="885"/>
      <c r="CH85" s="885"/>
      <c r="CI85" s="885"/>
      <c r="CJ85" s="885"/>
      <c r="CK85" s="885"/>
      <c r="CL85" s="885"/>
      <c r="CM85" s="885"/>
      <c r="CN85" s="885"/>
      <c r="CO85" s="885"/>
      <c r="CP85" s="885"/>
      <c r="CQ85" s="885"/>
      <c r="CR85" s="885"/>
      <c r="CS85" s="885"/>
      <c r="CT85" s="885"/>
      <c r="CU85" s="885"/>
      <c r="CV85" s="885"/>
      <c r="CW85" s="885"/>
      <c r="CX85" s="885"/>
      <c r="CY85" s="885"/>
      <c r="CZ85" s="885"/>
      <c r="DA85" s="885"/>
      <c r="DB85" s="885"/>
      <c r="DC85" s="885"/>
      <c r="DD85" s="885"/>
      <c r="DE85" s="885"/>
      <c r="DF85" s="885"/>
      <c r="DG85" s="885"/>
      <c r="DH85" s="885"/>
      <c r="DI85" s="885"/>
      <c r="DJ85" s="885"/>
      <c r="DK85" s="885"/>
      <c r="DL85" s="885"/>
      <c r="DM85" s="885"/>
      <c r="DN85" s="885"/>
      <c r="DO85" s="885"/>
      <c r="DP85" s="885"/>
      <c r="DQ85" s="885"/>
      <c r="DR85" s="885"/>
      <c r="DS85" s="885"/>
      <c r="DT85" s="885"/>
      <c r="DU85" s="885"/>
      <c r="DV85" s="885"/>
      <c r="DW85" s="885"/>
      <c r="DX85" s="885"/>
      <c r="DY85" s="885"/>
      <c r="DZ85" s="885"/>
      <c r="EA85" s="885"/>
      <c r="EB85" s="885"/>
      <c r="EC85" s="885"/>
      <c r="ED85" s="885"/>
      <c r="EE85" s="885"/>
      <c r="EF85" s="885"/>
      <c r="EG85" s="885"/>
      <c r="EH85" s="885"/>
      <c r="EI85" s="885"/>
      <c r="EJ85" s="885"/>
      <c r="EK85" s="885"/>
      <c r="EL85" s="885"/>
      <c r="EM85" s="885"/>
      <c r="EN85" s="885"/>
      <c r="EO85" s="885"/>
      <c r="EP85" s="885"/>
      <c r="EQ85" s="885"/>
      <c r="ER85" s="885"/>
      <c r="ES85" s="885"/>
      <c r="ET85" s="885"/>
      <c r="EU85" s="885"/>
      <c r="EV85" s="885"/>
      <c r="EW85" s="885"/>
      <c r="EX85" s="885"/>
      <c r="EY85" s="885"/>
      <c r="EZ85" s="885"/>
      <c r="FA85" s="885"/>
      <c r="FB85" s="885"/>
      <c r="FC85" s="885"/>
      <c r="FD85" s="885"/>
      <c r="FE85" s="885"/>
      <c r="FF85" s="885"/>
      <c r="FG85" s="885"/>
      <c r="FH85" s="885"/>
      <c r="FI85" s="885"/>
      <c r="FJ85" s="885"/>
      <c r="FK85" s="885"/>
      <c r="FL85" s="885"/>
      <c r="JO85" s="885"/>
      <c r="JP85" s="1495"/>
      <c r="JQ85" s="1495"/>
      <c r="JR85" s="1495"/>
      <c r="JS85" s="1495"/>
      <c r="JT85" s="1495"/>
      <c r="JU85" s="1495"/>
      <c r="JV85" s="1495"/>
      <c r="JW85" s="1495"/>
      <c r="JX85" s="1495"/>
      <c r="JY85" s="1495"/>
      <c r="JZ85" s="1495"/>
      <c r="KA85" s="1495"/>
      <c r="KB85" s="1495"/>
      <c r="KC85" s="1495"/>
    </row>
    <row r="86" spans="1:289" s="884" customFormat="1">
      <c r="A86" s="885"/>
      <c r="B86" s="3036" t="s">
        <v>1551</v>
      </c>
      <c r="C86" s="885"/>
      <c r="D86" s="885"/>
      <c r="E86" s="885"/>
      <c r="F86" s="885"/>
      <c r="G86" s="885"/>
      <c r="H86" s="885"/>
      <c r="I86" s="885"/>
      <c r="J86" s="885"/>
      <c r="K86" s="885"/>
      <c r="L86" s="885"/>
      <c r="M86" s="885"/>
      <c r="N86" s="885"/>
      <c r="O86" s="885"/>
      <c r="P86" s="885"/>
      <c r="Q86" s="885"/>
      <c r="R86" s="885"/>
      <c r="S86" s="885"/>
      <c r="T86" s="885"/>
      <c r="U86" s="885"/>
      <c r="V86" s="885"/>
      <c r="W86" s="885"/>
      <c r="X86" s="885"/>
      <c r="Y86" s="885"/>
      <c r="Z86" s="885"/>
      <c r="AA86" s="885"/>
      <c r="AB86" s="885"/>
      <c r="AC86" s="885"/>
      <c r="AD86" s="885"/>
      <c r="AE86" s="885"/>
      <c r="AF86" s="885"/>
      <c r="AG86" s="885"/>
      <c r="AH86" s="885"/>
      <c r="AI86" s="885"/>
      <c r="AJ86" s="885"/>
      <c r="AK86" s="885"/>
      <c r="AL86" s="885"/>
      <c r="AM86" s="885"/>
      <c r="AN86" s="885"/>
      <c r="AO86" s="885"/>
      <c r="AP86" s="885"/>
      <c r="AQ86" s="885"/>
      <c r="AR86" s="885"/>
      <c r="AS86" s="885"/>
      <c r="AT86" s="885"/>
      <c r="AU86" s="885"/>
      <c r="AV86" s="885"/>
      <c r="AW86" s="885"/>
      <c r="AX86" s="885"/>
      <c r="AY86" s="885"/>
      <c r="AZ86" s="885"/>
      <c r="BA86" s="885"/>
      <c r="BB86" s="885"/>
      <c r="BC86" s="885"/>
      <c r="BD86" s="885"/>
      <c r="BE86" s="885"/>
      <c r="BF86" s="885"/>
      <c r="BG86" s="885"/>
      <c r="BH86" s="885"/>
      <c r="BI86" s="885"/>
      <c r="BJ86" s="885"/>
      <c r="BK86" s="885"/>
      <c r="BL86" s="885"/>
      <c r="BM86" s="885"/>
      <c r="BN86" s="885"/>
      <c r="BO86" s="885"/>
      <c r="BP86" s="885"/>
      <c r="BQ86" s="885"/>
      <c r="BR86" s="885"/>
      <c r="BS86" s="885"/>
      <c r="BT86" s="885"/>
      <c r="BU86" s="885"/>
      <c r="BV86" s="885"/>
      <c r="BW86" s="885"/>
      <c r="BX86" s="885"/>
      <c r="BY86" s="885"/>
      <c r="BZ86" s="885"/>
      <c r="CA86" s="885"/>
      <c r="CB86" s="885"/>
      <c r="CC86" s="885"/>
      <c r="CD86" s="885"/>
      <c r="CE86" s="885"/>
      <c r="CF86" s="885"/>
      <c r="CG86" s="885"/>
      <c r="CH86" s="885"/>
      <c r="CI86" s="885"/>
      <c r="CJ86" s="885"/>
      <c r="CK86" s="885"/>
      <c r="CL86" s="885"/>
      <c r="CM86" s="885"/>
      <c r="CN86" s="885"/>
      <c r="CO86" s="885"/>
      <c r="CP86" s="885"/>
      <c r="CQ86" s="885"/>
      <c r="CR86" s="885"/>
      <c r="CS86" s="885"/>
      <c r="CT86" s="885"/>
      <c r="CU86" s="885"/>
      <c r="CV86" s="885"/>
      <c r="CW86" s="885"/>
      <c r="CX86" s="885"/>
      <c r="CY86" s="885"/>
      <c r="CZ86" s="885"/>
      <c r="DA86" s="885"/>
      <c r="DB86" s="885"/>
      <c r="DC86" s="885"/>
      <c r="DD86" s="885"/>
      <c r="DE86" s="885"/>
      <c r="DF86" s="885"/>
      <c r="DG86" s="885"/>
      <c r="DH86" s="885"/>
      <c r="DI86" s="885"/>
      <c r="DJ86" s="885"/>
      <c r="DK86" s="885"/>
      <c r="DL86" s="885"/>
      <c r="DM86" s="885"/>
      <c r="DN86" s="885"/>
      <c r="DO86" s="885"/>
      <c r="DP86" s="885"/>
      <c r="DQ86" s="885"/>
      <c r="DR86" s="885"/>
      <c r="DS86" s="885"/>
      <c r="DT86" s="885"/>
      <c r="DU86" s="885"/>
      <c r="DV86" s="885"/>
      <c r="DW86" s="885"/>
      <c r="DX86" s="885"/>
      <c r="DY86" s="885"/>
      <c r="DZ86" s="885"/>
      <c r="EA86" s="885"/>
      <c r="EB86" s="885"/>
      <c r="EC86" s="885"/>
      <c r="ED86" s="885"/>
      <c r="EE86" s="885"/>
      <c r="EF86" s="885"/>
      <c r="EG86" s="885"/>
      <c r="EH86" s="885"/>
      <c r="EI86" s="885"/>
      <c r="EJ86" s="885"/>
      <c r="EK86" s="885"/>
      <c r="EL86" s="885"/>
      <c r="EM86" s="885"/>
      <c r="EN86" s="885"/>
      <c r="EO86" s="885"/>
      <c r="EP86" s="885"/>
      <c r="EQ86" s="885"/>
      <c r="ER86" s="885"/>
      <c r="ES86" s="885"/>
      <c r="ET86" s="885"/>
      <c r="EU86" s="885"/>
      <c r="EV86" s="885"/>
      <c r="EW86" s="885"/>
      <c r="EX86" s="885"/>
      <c r="EY86" s="885"/>
      <c r="EZ86" s="885"/>
      <c r="FA86" s="885"/>
      <c r="FB86" s="885"/>
      <c r="FC86" s="885"/>
      <c r="FD86" s="885"/>
      <c r="FE86" s="885"/>
      <c r="FF86" s="885"/>
      <c r="FG86" s="885"/>
      <c r="FH86" s="885"/>
      <c r="FI86" s="885"/>
      <c r="FJ86" s="885"/>
      <c r="FK86" s="885"/>
      <c r="FL86" s="885"/>
      <c r="JO86" s="885"/>
      <c r="JP86" s="1495"/>
      <c r="JQ86" s="1495"/>
      <c r="JR86" s="1495"/>
      <c r="JS86" s="1495"/>
      <c r="JT86" s="1495"/>
      <c r="JU86" s="1495"/>
      <c r="JV86" s="1495"/>
      <c r="JW86" s="1495"/>
      <c r="JX86" s="1495"/>
      <c r="JY86" s="1495"/>
      <c r="JZ86" s="1495"/>
      <c r="KA86" s="1495"/>
      <c r="KB86" s="1495"/>
      <c r="KC86" s="1495"/>
    </row>
    <row r="87" spans="1:289" s="884" customFormat="1">
      <c r="A87" s="885"/>
      <c r="B87" s="885"/>
      <c r="C87" s="885"/>
      <c r="D87" s="885"/>
      <c r="E87" s="885"/>
      <c r="F87" s="885"/>
      <c r="G87" s="885"/>
      <c r="H87" s="885"/>
      <c r="I87" s="885"/>
      <c r="J87" s="885"/>
      <c r="K87" s="885"/>
      <c r="L87" s="885"/>
      <c r="M87" s="885"/>
      <c r="N87" s="885"/>
      <c r="O87" s="885"/>
      <c r="P87" s="885"/>
      <c r="Q87" s="885"/>
      <c r="R87" s="885"/>
      <c r="S87" s="885"/>
      <c r="T87" s="885"/>
      <c r="U87" s="885"/>
      <c r="V87" s="885"/>
      <c r="W87" s="885"/>
      <c r="X87" s="885"/>
      <c r="Y87" s="885"/>
      <c r="Z87" s="885"/>
      <c r="AA87" s="885"/>
      <c r="AB87" s="885"/>
      <c r="AC87" s="885"/>
      <c r="AD87" s="885"/>
      <c r="AE87" s="885"/>
      <c r="AF87" s="885"/>
      <c r="AG87" s="885"/>
      <c r="AH87" s="885"/>
      <c r="AI87" s="885"/>
      <c r="AJ87" s="885"/>
      <c r="AK87" s="885"/>
      <c r="AL87" s="885"/>
      <c r="AM87" s="885"/>
      <c r="AN87" s="885"/>
      <c r="AO87" s="885"/>
      <c r="AP87" s="885"/>
      <c r="AQ87" s="885"/>
      <c r="AR87" s="885"/>
      <c r="AS87" s="885"/>
      <c r="AT87" s="885"/>
      <c r="AU87" s="885"/>
      <c r="AV87" s="885"/>
      <c r="AW87" s="885"/>
      <c r="AX87" s="885"/>
      <c r="AY87" s="885"/>
      <c r="AZ87" s="885"/>
      <c r="BA87" s="885"/>
      <c r="BB87" s="885"/>
      <c r="BC87" s="885"/>
      <c r="BD87" s="885"/>
      <c r="BE87" s="885"/>
      <c r="BF87" s="885"/>
      <c r="BG87" s="885"/>
      <c r="BH87" s="885"/>
      <c r="BI87" s="885"/>
      <c r="BJ87" s="885"/>
      <c r="BK87" s="885"/>
      <c r="BL87" s="885"/>
      <c r="BM87" s="885"/>
      <c r="BN87" s="885"/>
      <c r="BO87" s="885"/>
      <c r="BP87" s="885"/>
      <c r="BQ87" s="885"/>
      <c r="BR87" s="885"/>
      <c r="BS87" s="885"/>
      <c r="BT87" s="885"/>
      <c r="BU87" s="885"/>
      <c r="BV87" s="885"/>
      <c r="BW87" s="885"/>
      <c r="BX87" s="885"/>
      <c r="BY87" s="885"/>
      <c r="BZ87" s="885"/>
      <c r="CA87" s="885"/>
      <c r="CB87" s="885"/>
      <c r="CC87" s="885"/>
      <c r="CD87" s="885"/>
      <c r="CE87" s="885"/>
      <c r="CF87" s="885"/>
      <c r="CG87" s="885"/>
      <c r="CH87" s="885"/>
      <c r="CI87" s="885"/>
      <c r="CJ87" s="885"/>
      <c r="CK87" s="885"/>
      <c r="CL87" s="885"/>
      <c r="CM87" s="885"/>
      <c r="CN87" s="885"/>
      <c r="CO87" s="885"/>
      <c r="CP87" s="885"/>
      <c r="CQ87" s="885"/>
      <c r="CR87" s="885"/>
      <c r="CS87" s="885"/>
      <c r="CT87" s="885"/>
      <c r="CU87" s="885"/>
      <c r="CV87" s="885"/>
      <c r="CW87" s="885"/>
      <c r="CX87" s="885"/>
      <c r="CY87" s="885"/>
      <c r="CZ87" s="885"/>
      <c r="DA87" s="885"/>
      <c r="DB87" s="885"/>
      <c r="DC87" s="885"/>
      <c r="DD87" s="885"/>
      <c r="DE87" s="885"/>
      <c r="DF87" s="885"/>
      <c r="DG87" s="885"/>
      <c r="DH87" s="885"/>
      <c r="DI87" s="885"/>
      <c r="DJ87" s="885"/>
      <c r="DK87" s="885"/>
      <c r="DL87" s="885"/>
      <c r="DM87" s="885"/>
      <c r="DN87" s="885"/>
      <c r="DO87" s="885"/>
      <c r="DP87" s="885"/>
      <c r="DQ87" s="885"/>
      <c r="DR87" s="885"/>
      <c r="DS87" s="885"/>
      <c r="DT87" s="885"/>
      <c r="DU87" s="885"/>
      <c r="DV87" s="885"/>
      <c r="DW87" s="885"/>
      <c r="DX87" s="885"/>
      <c r="DY87" s="885"/>
      <c r="DZ87" s="885"/>
      <c r="EA87" s="885"/>
      <c r="EB87" s="885"/>
      <c r="EC87" s="885"/>
      <c r="ED87" s="885"/>
      <c r="EE87" s="885"/>
      <c r="EF87" s="885"/>
      <c r="EG87" s="885"/>
      <c r="EH87" s="885"/>
      <c r="EI87" s="885"/>
      <c r="EJ87" s="885"/>
      <c r="EK87" s="885"/>
      <c r="EL87" s="885"/>
      <c r="EM87" s="885"/>
      <c r="EN87" s="885"/>
      <c r="EO87" s="885"/>
      <c r="EP87" s="885"/>
      <c r="EQ87" s="885"/>
      <c r="ER87" s="885"/>
      <c r="ES87" s="885"/>
      <c r="ET87" s="885"/>
      <c r="EU87" s="885"/>
      <c r="EV87" s="885"/>
      <c r="EW87" s="885"/>
      <c r="EX87" s="885"/>
      <c r="EY87" s="885"/>
      <c r="EZ87" s="885"/>
      <c r="FA87" s="885"/>
      <c r="FB87" s="885"/>
      <c r="FC87" s="885"/>
      <c r="FD87" s="885"/>
      <c r="FE87" s="885"/>
      <c r="FF87" s="885"/>
      <c r="FG87" s="885"/>
      <c r="FH87" s="885"/>
      <c r="FI87" s="885"/>
      <c r="FJ87" s="885"/>
      <c r="FK87" s="885"/>
      <c r="FL87" s="885"/>
      <c r="JO87" s="885"/>
      <c r="JP87" s="1495"/>
      <c r="JQ87" s="1495"/>
      <c r="JR87" s="1495"/>
      <c r="JS87" s="1495"/>
      <c r="JT87" s="1495"/>
      <c r="JU87" s="1495"/>
      <c r="JV87" s="1495"/>
      <c r="JW87" s="1495"/>
      <c r="JX87" s="1495"/>
      <c r="JY87" s="1495"/>
      <c r="JZ87" s="1495"/>
      <c r="KA87" s="1495"/>
      <c r="KB87" s="1495"/>
      <c r="KC87" s="1495"/>
    </row>
    <row r="88" spans="1:289" s="884" customFormat="1">
      <c r="A88" s="885"/>
      <c r="B88" s="885"/>
      <c r="C88" s="885"/>
      <c r="D88" s="885"/>
      <c r="E88" s="885"/>
      <c r="F88" s="885"/>
      <c r="G88" s="885"/>
      <c r="H88" s="885"/>
      <c r="I88" s="885"/>
      <c r="J88" s="885"/>
      <c r="K88" s="885"/>
      <c r="L88" s="885"/>
      <c r="M88" s="885"/>
      <c r="N88" s="885"/>
      <c r="O88" s="885"/>
      <c r="P88" s="885"/>
      <c r="Q88" s="885"/>
      <c r="R88" s="885"/>
      <c r="S88" s="885"/>
      <c r="T88" s="885"/>
      <c r="U88" s="885"/>
      <c r="V88" s="885"/>
      <c r="W88" s="885"/>
      <c r="X88" s="885"/>
      <c r="Y88" s="885"/>
      <c r="Z88" s="885"/>
      <c r="AA88" s="885"/>
      <c r="AB88" s="885"/>
      <c r="AC88" s="885"/>
      <c r="AD88" s="885"/>
      <c r="AE88" s="885"/>
      <c r="AF88" s="885"/>
      <c r="AG88" s="885"/>
      <c r="AH88" s="885"/>
      <c r="AI88" s="885"/>
      <c r="AJ88" s="885"/>
      <c r="AK88" s="885"/>
      <c r="AL88" s="885"/>
      <c r="AM88" s="885"/>
      <c r="AN88" s="885"/>
      <c r="AO88" s="885"/>
      <c r="AP88" s="885"/>
      <c r="AQ88" s="885"/>
      <c r="AR88" s="885"/>
      <c r="AS88" s="885"/>
      <c r="AT88" s="885"/>
      <c r="AU88" s="885"/>
      <c r="AV88" s="885"/>
      <c r="AW88" s="885"/>
      <c r="AX88" s="885"/>
      <c r="AY88" s="885"/>
      <c r="AZ88" s="885"/>
      <c r="BA88" s="885"/>
      <c r="BB88" s="885"/>
      <c r="BC88" s="885"/>
      <c r="BD88" s="885"/>
      <c r="BE88" s="885"/>
      <c r="BF88" s="885"/>
      <c r="BG88" s="885"/>
      <c r="BH88" s="885"/>
      <c r="BI88" s="885"/>
      <c r="BJ88" s="885"/>
      <c r="BK88" s="885"/>
      <c r="BL88" s="885"/>
      <c r="BM88" s="885"/>
      <c r="BN88" s="885"/>
      <c r="BO88" s="885"/>
      <c r="BP88" s="885"/>
      <c r="BQ88" s="885"/>
      <c r="BR88" s="885"/>
      <c r="BS88" s="885"/>
      <c r="BT88" s="885"/>
      <c r="BU88" s="885"/>
      <c r="BV88" s="885"/>
      <c r="BW88" s="885"/>
      <c r="BX88" s="885"/>
      <c r="BY88" s="885"/>
      <c r="BZ88" s="885"/>
      <c r="CA88" s="885"/>
      <c r="CB88" s="885"/>
      <c r="CC88" s="885"/>
      <c r="CD88" s="885"/>
      <c r="CE88" s="885"/>
      <c r="CF88" s="885"/>
      <c r="CG88" s="885"/>
      <c r="CH88" s="885"/>
      <c r="CI88" s="885"/>
      <c r="CJ88" s="885"/>
      <c r="CK88" s="885"/>
      <c r="CL88" s="885"/>
      <c r="CM88" s="885"/>
      <c r="CN88" s="885"/>
      <c r="CO88" s="885"/>
      <c r="CP88" s="885"/>
      <c r="CQ88" s="885"/>
      <c r="CR88" s="885"/>
      <c r="CS88" s="885"/>
      <c r="CT88" s="885"/>
      <c r="CU88" s="885"/>
      <c r="CV88" s="885"/>
      <c r="CW88" s="885"/>
      <c r="CX88" s="885"/>
      <c r="CY88" s="885"/>
      <c r="CZ88" s="885"/>
      <c r="DA88" s="885"/>
      <c r="DB88" s="885"/>
      <c r="DC88" s="885"/>
      <c r="DD88" s="885"/>
      <c r="DE88" s="885"/>
      <c r="DF88" s="885"/>
      <c r="DG88" s="885"/>
      <c r="DH88" s="885"/>
      <c r="DI88" s="885"/>
      <c r="DJ88" s="885"/>
      <c r="DK88" s="885"/>
      <c r="DL88" s="885"/>
      <c r="DM88" s="885"/>
      <c r="DN88" s="885"/>
      <c r="DO88" s="885"/>
      <c r="DP88" s="885"/>
      <c r="DQ88" s="885"/>
      <c r="DR88" s="885"/>
      <c r="DS88" s="885"/>
      <c r="DT88" s="885"/>
      <c r="DU88" s="885"/>
      <c r="DV88" s="885"/>
      <c r="DW88" s="885"/>
      <c r="DX88" s="885"/>
      <c r="DY88" s="885"/>
      <c r="DZ88" s="885"/>
      <c r="EA88" s="885"/>
      <c r="EB88" s="885"/>
      <c r="EC88" s="885"/>
      <c r="ED88" s="885"/>
      <c r="EE88" s="885"/>
      <c r="EF88" s="885"/>
      <c r="EG88" s="885"/>
      <c r="EH88" s="885"/>
      <c r="EI88" s="885"/>
      <c r="EJ88" s="885"/>
      <c r="EK88" s="885"/>
      <c r="EL88" s="885"/>
      <c r="EM88" s="885"/>
      <c r="EN88" s="885"/>
      <c r="EO88" s="885"/>
      <c r="EP88" s="885"/>
      <c r="EQ88" s="885"/>
      <c r="ER88" s="885"/>
      <c r="ES88" s="885"/>
      <c r="ET88" s="885"/>
      <c r="EU88" s="885"/>
      <c r="EV88" s="885"/>
      <c r="EW88" s="885"/>
      <c r="EX88" s="885"/>
      <c r="EY88" s="885"/>
      <c r="EZ88" s="885"/>
      <c r="FA88" s="885"/>
      <c r="FB88" s="885"/>
      <c r="FC88" s="885"/>
      <c r="FD88" s="885"/>
      <c r="FE88" s="885"/>
      <c r="FF88" s="885"/>
      <c r="FG88" s="885"/>
      <c r="FH88" s="885"/>
      <c r="FI88" s="885"/>
      <c r="FJ88" s="885"/>
      <c r="FK88" s="885"/>
      <c r="FL88" s="885"/>
      <c r="JO88" s="885"/>
      <c r="JP88" s="1495"/>
      <c r="JQ88" s="1495"/>
      <c r="JR88" s="1495"/>
      <c r="JS88" s="1495"/>
      <c r="JT88" s="1495"/>
      <c r="JU88" s="1495"/>
      <c r="JV88" s="1495"/>
      <c r="JW88" s="1495"/>
      <c r="JX88" s="1495"/>
      <c r="JY88" s="1495"/>
      <c r="JZ88" s="1495"/>
      <c r="KA88" s="1495"/>
      <c r="KB88" s="1495"/>
      <c r="KC88" s="1495"/>
    </row>
    <row r="89" spans="1:289" s="884" customFormat="1">
      <c r="A89" s="885"/>
      <c r="B89" s="885"/>
      <c r="C89" s="885"/>
      <c r="D89" s="885"/>
      <c r="E89" s="885"/>
      <c r="F89" s="885"/>
      <c r="G89" s="885"/>
      <c r="H89" s="885"/>
      <c r="I89" s="885"/>
      <c r="J89" s="885"/>
      <c r="K89" s="885"/>
      <c r="L89" s="885"/>
      <c r="M89" s="885"/>
      <c r="N89" s="885"/>
      <c r="O89" s="885"/>
      <c r="P89" s="885"/>
      <c r="Q89" s="885"/>
      <c r="R89" s="885"/>
      <c r="S89" s="885"/>
      <c r="T89" s="885"/>
      <c r="U89" s="885"/>
      <c r="V89" s="885"/>
      <c r="W89" s="885"/>
      <c r="X89" s="885"/>
      <c r="Y89" s="885"/>
      <c r="Z89" s="885"/>
      <c r="AA89" s="885"/>
      <c r="AB89" s="885"/>
      <c r="AC89" s="885"/>
      <c r="AD89" s="885"/>
      <c r="AE89" s="885"/>
      <c r="AF89" s="885"/>
      <c r="AG89" s="885"/>
      <c r="AH89" s="885"/>
      <c r="AI89" s="885"/>
      <c r="AJ89" s="885"/>
      <c r="AK89" s="885"/>
      <c r="AL89" s="885"/>
      <c r="AM89" s="885"/>
      <c r="AN89" s="885"/>
      <c r="AO89" s="885"/>
      <c r="AP89" s="885"/>
      <c r="AQ89" s="885"/>
      <c r="AR89" s="885"/>
      <c r="AS89" s="885"/>
      <c r="AT89" s="885"/>
      <c r="AU89" s="885"/>
      <c r="AV89" s="885"/>
      <c r="AW89" s="885"/>
      <c r="AX89" s="885"/>
      <c r="AY89" s="885"/>
      <c r="AZ89" s="885"/>
      <c r="BA89" s="885"/>
      <c r="BB89" s="885"/>
      <c r="BC89" s="885"/>
      <c r="BD89" s="885"/>
      <c r="BE89" s="885"/>
      <c r="BF89" s="885"/>
      <c r="BG89" s="885"/>
      <c r="BH89" s="885"/>
      <c r="BI89" s="885"/>
      <c r="BJ89" s="885"/>
      <c r="BK89" s="885"/>
      <c r="BL89" s="885"/>
      <c r="BM89" s="885"/>
      <c r="BN89" s="885"/>
      <c r="BO89" s="885"/>
      <c r="BP89" s="885"/>
      <c r="BQ89" s="885"/>
      <c r="BR89" s="885"/>
      <c r="BS89" s="885"/>
      <c r="BT89" s="885"/>
      <c r="BU89" s="885"/>
      <c r="BV89" s="885"/>
      <c r="BW89" s="885"/>
      <c r="BX89" s="885"/>
      <c r="BY89" s="885"/>
      <c r="BZ89" s="885"/>
      <c r="CA89" s="885"/>
      <c r="CB89" s="885"/>
      <c r="CC89" s="885"/>
      <c r="CD89" s="885"/>
      <c r="CE89" s="885"/>
      <c r="CF89" s="885"/>
      <c r="CG89" s="885"/>
      <c r="CH89" s="885"/>
      <c r="CI89" s="885"/>
      <c r="CJ89" s="885"/>
      <c r="CK89" s="885"/>
      <c r="CL89" s="885"/>
      <c r="CM89" s="885"/>
      <c r="CN89" s="885"/>
      <c r="CO89" s="885"/>
      <c r="CP89" s="885"/>
      <c r="CQ89" s="885"/>
      <c r="CR89" s="885"/>
      <c r="CS89" s="885"/>
      <c r="CT89" s="885"/>
      <c r="CU89" s="885"/>
      <c r="CV89" s="885"/>
      <c r="CW89" s="885"/>
      <c r="CX89" s="885"/>
      <c r="CY89" s="885"/>
      <c r="CZ89" s="885"/>
      <c r="DA89" s="885"/>
      <c r="DB89" s="885"/>
      <c r="DC89" s="885"/>
      <c r="DD89" s="885"/>
      <c r="DE89" s="885"/>
      <c r="DF89" s="885"/>
      <c r="DG89" s="885"/>
      <c r="DH89" s="885"/>
      <c r="DI89" s="885"/>
      <c r="DJ89" s="885"/>
      <c r="DK89" s="885"/>
      <c r="DL89" s="885"/>
      <c r="DM89" s="885"/>
      <c r="DN89" s="885"/>
      <c r="DO89" s="885"/>
      <c r="DP89" s="885"/>
      <c r="DQ89" s="885"/>
      <c r="DR89" s="885"/>
      <c r="DS89" s="885"/>
      <c r="DT89" s="885"/>
      <c r="DU89" s="885"/>
      <c r="DV89" s="885"/>
      <c r="DW89" s="885"/>
      <c r="DX89" s="885"/>
      <c r="DY89" s="885"/>
      <c r="DZ89" s="885"/>
      <c r="EA89" s="885"/>
      <c r="EB89" s="885"/>
      <c r="EC89" s="885"/>
      <c r="ED89" s="885"/>
      <c r="EE89" s="885"/>
      <c r="EF89" s="885"/>
      <c r="EG89" s="885"/>
      <c r="EH89" s="885"/>
      <c r="EI89" s="885"/>
      <c r="EJ89" s="885"/>
      <c r="EK89" s="885"/>
      <c r="EL89" s="885"/>
      <c r="EM89" s="885"/>
      <c r="EN89" s="885"/>
      <c r="EO89" s="885"/>
      <c r="EP89" s="885"/>
      <c r="EQ89" s="885"/>
      <c r="ER89" s="885"/>
      <c r="ES89" s="885"/>
      <c r="ET89" s="885"/>
      <c r="EU89" s="885"/>
      <c r="EV89" s="885"/>
      <c r="EW89" s="885"/>
      <c r="EX89" s="885"/>
      <c r="EY89" s="885"/>
      <c r="EZ89" s="885"/>
      <c r="FA89" s="885"/>
      <c r="FB89" s="885"/>
      <c r="FC89" s="885"/>
      <c r="FD89" s="885"/>
      <c r="FE89" s="885"/>
      <c r="FF89" s="885"/>
      <c r="FG89" s="885"/>
      <c r="FH89" s="885"/>
      <c r="FI89" s="885"/>
      <c r="FJ89" s="885"/>
      <c r="FK89" s="885"/>
      <c r="FL89" s="885"/>
      <c r="JO89" s="885"/>
      <c r="JP89" s="1495"/>
      <c r="JQ89" s="1495"/>
      <c r="JR89" s="1495"/>
      <c r="JS89" s="1495"/>
      <c r="JT89" s="1495"/>
      <c r="JU89" s="1495"/>
      <c r="JV89" s="1495"/>
      <c r="JW89" s="1495"/>
      <c r="JX89" s="1495"/>
      <c r="JY89" s="1495"/>
      <c r="JZ89" s="1495"/>
      <c r="KA89" s="1495"/>
      <c r="KB89" s="1495"/>
      <c r="KC89" s="1495"/>
    </row>
    <row r="90" spans="1:289" s="884" customFormat="1">
      <c r="A90" s="885"/>
      <c r="B90" s="885"/>
      <c r="C90" s="885"/>
      <c r="D90" s="885"/>
      <c r="E90" s="885"/>
      <c r="F90" s="885"/>
      <c r="G90" s="885"/>
      <c r="H90" s="885"/>
      <c r="I90" s="885"/>
      <c r="J90" s="885"/>
      <c r="K90" s="885"/>
      <c r="L90" s="885"/>
      <c r="M90" s="885"/>
      <c r="N90" s="885"/>
      <c r="O90" s="885"/>
      <c r="P90" s="885"/>
      <c r="Q90" s="885"/>
      <c r="R90" s="885"/>
      <c r="S90" s="885"/>
      <c r="T90" s="885"/>
      <c r="U90" s="885"/>
      <c r="V90" s="885"/>
      <c r="W90" s="885"/>
      <c r="X90" s="885"/>
      <c r="Y90" s="885"/>
      <c r="Z90" s="885"/>
      <c r="AA90" s="885"/>
      <c r="AB90" s="885"/>
      <c r="AC90" s="885"/>
      <c r="AD90" s="885"/>
      <c r="AE90" s="885"/>
      <c r="AF90" s="885"/>
      <c r="AG90" s="885"/>
      <c r="AH90" s="885"/>
      <c r="AI90" s="885"/>
      <c r="AJ90" s="885"/>
      <c r="AK90" s="885"/>
      <c r="AL90" s="885"/>
      <c r="AM90" s="885"/>
      <c r="AN90" s="885"/>
      <c r="AO90" s="885"/>
      <c r="AP90" s="885"/>
      <c r="AQ90" s="885"/>
      <c r="AR90" s="885"/>
      <c r="AS90" s="885"/>
      <c r="AT90" s="885"/>
      <c r="AU90" s="885"/>
      <c r="AV90" s="885"/>
      <c r="AW90" s="885"/>
      <c r="AX90" s="885"/>
      <c r="AY90" s="885"/>
      <c r="AZ90" s="885"/>
      <c r="BA90" s="885"/>
      <c r="BB90" s="885"/>
      <c r="BC90" s="885"/>
      <c r="BD90" s="885"/>
      <c r="BE90" s="885"/>
      <c r="BF90" s="885"/>
      <c r="BG90" s="885"/>
      <c r="BH90" s="885"/>
      <c r="BI90" s="885"/>
      <c r="BJ90" s="885"/>
      <c r="BK90" s="885"/>
      <c r="BL90" s="885"/>
      <c r="BM90" s="885"/>
      <c r="BN90" s="885"/>
      <c r="BO90" s="885"/>
      <c r="BP90" s="885"/>
      <c r="BQ90" s="885"/>
      <c r="BR90" s="885"/>
      <c r="BS90" s="885"/>
      <c r="BT90" s="885"/>
      <c r="BU90" s="885"/>
      <c r="BV90" s="885"/>
      <c r="BW90" s="885"/>
      <c r="BX90" s="885"/>
      <c r="BY90" s="885"/>
      <c r="BZ90" s="885"/>
      <c r="CA90" s="885"/>
      <c r="CB90" s="885"/>
      <c r="CC90" s="885"/>
      <c r="CD90" s="885"/>
      <c r="CE90" s="885"/>
      <c r="CF90" s="885"/>
      <c r="CG90" s="885"/>
      <c r="CH90" s="885"/>
      <c r="CI90" s="885"/>
      <c r="CJ90" s="885"/>
      <c r="CK90" s="885"/>
      <c r="CL90" s="885"/>
      <c r="CM90" s="885"/>
      <c r="CN90" s="885"/>
      <c r="CO90" s="885"/>
      <c r="CP90" s="885"/>
      <c r="CQ90" s="885"/>
      <c r="CR90" s="885"/>
      <c r="CS90" s="885"/>
      <c r="CT90" s="885"/>
      <c r="CU90" s="885"/>
      <c r="CV90" s="885"/>
      <c r="CW90" s="885"/>
      <c r="CX90" s="885"/>
      <c r="CY90" s="885"/>
      <c r="CZ90" s="885"/>
      <c r="DA90" s="885"/>
      <c r="DB90" s="885"/>
      <c r="DC90" s="885"/>
      <c r="DD90" s="885"/>
      <c r="DE90" s="885"/>
      <c r="DF90" s="885"/>
      <c r="DG90" s="885"/>
      <c r="DH90" s="885"/>
      <c r="DI90" s="885"/>
      <c r="DJ90" s="885"/>
      <c r="DK90" s="885"/>
      <c r="DL90" s="885"/>
      <c r="DM90" s="885"/>
      <c r="DN90" s="885"/>
      <c r="DO90" s="885"/>
      <c r="DP90" s="885"/>
      <c r="DQ90" s="885"/>
      <c r="DR90" s="885"/>
      <c r="DS90" s="885"/>
      <c r="DT90" s="885"/>
      <c r="DU90" s="885"/>
      <c r="DV90" s="885"/>
      <c r="DW90" s="885"/>
      <c r="DX90" s="885"/>
      <c r="DY90" s="885"/>
      <c r="DZ90" s="885"/>
      <c r="EA90" s="885"/>
      <c r="EB90" s="885"/>
      <c r="EC90" s="885"/>
      <c r="ED90" s="885"/>
      <c r="EE90" s="885"/>
      <c r="EF90" s="885"/>
      <c r="EG90" s="885"/>
      <c r="EH90" s="885"/>
      <c r="EI90" s="885"/>
      <c r="EJ90" s="885"/>
      <c r="EK90" s="885"/>
      <c r="EL90" s="885"/>
      <c r="EM90" s="885"/>
      <c r="EN90" s="885"/>
      <c r="EO90" s="885"/>
      <c r="EP90" s="885"/>
      <c r="EQ90" s="885"/>
      <c r="ER90" s="885"/>
      <c r="ES90" s="885"/>
      <c r="ET90" s="885"/>
      <c r="EU90" s="885"/>
      <c r="EV90" s="885"/>
      <c r="EW90" s="885"/>
      <c r="EX90" s="885"/>
      <c r="EY90" s="885"/>
      <c r="EZ90" s="885"/>
      <c r="FA90" s="885"/>
      <c r="FB90" s="885"/>
      <c r="FC90" s="885"/>
      <c r="FD90" s="885"/>
      <c r="FE90" s="885"/>
      <c r="FF90" s="885"/>
      <c r="FG90" s="885"/>
      <c r="FH90" s="885"/>
      <c r="FI90" s="885"/>
      <c r="FJ90" s="885"/>
      <c r="FK90" s="885"/>
      <c r="FL90" s="885"/>
      <c r="JO90" s="885"/>
      <c r="JP90" s="1495"/>
      <c r="JQ90" s="1495"/>
      <c r="JR90" s="1495"/>
      <c r="JS90" s="1495"/>
      <c r="JT90" s="1495"/>
      <c r="JU90" s="1495"/>
      <c r="JV90" s="1495"/>
      <c r="JW90" s="1495"/>
      <c r="JX90" s="1495"/>
      <c r="JY90" s="1495"/>
      <c r="JZ90" s="1495"/>
      <c r="KA90" s="1495"/>
      <c r="KB90" s="1495"/>
      <c r="KC90" s="1495"/>
    </row>
    <row r="91" spans="1:289" s="884" customFormat="1">
      <c r="A91" s="885"/>
      <c r="B91" s="885"/>
      <c r="C91" s="885"/>
      <c r="D91" s="885"/>
      <c r="E91" s="885"/>
      <c r="F91" s="885"/>
      <c r="G91" s="885"/>
      <c r="H91" s="885"/>
      <c r="I91" s="885"/>
      <c r="J91" s="885"/>
      <c r="K91" s="885"/>
      <c r="L91" s="885"/>
      <c r="M91" s="885"/>
      <c r="N91" s="885"/>
      <c r="O91" s="885"/>
      <c r="P91" s="885"/>
      <c r="Q91" s="885"/>
      <c r="R91" s="885"/>
      <c r="S91" s="885"/>
      <c r="T91" s="885"/>
      <c r="U91" s="885"/>
      <c r="V91" s="885"/>
      <c r="W91" s="885"/>
      <c r="X91" s="885"/>
      <c r="Y91" s="885"/>
      <c r="Z91" s="885"/>
      <c r="AA91" s="885"/>
      <c r="AB91" s="885"/>
      <c r="AC91" s="885"/>
      <c r="AD91" s="885"/>
      <c r="AE91" s="885"/>
      <c r="AF91" s="885"/>
      <c r="AG91" s="885"/>
      <c r="AH91" s="885"/>
      <c r="AI91" s="885"/>
      <c r="AJ91" s="885"/>
      <c r="AK91" s="885"/>
      <c r="AL91" s="885"/>
      <c r="AM91" s="885"/>
      <c r="AN91" s="885"/>
      <c r="AO91" s="885"/>
      <c r="AP91" s="885"/>
      <c r="AQ91" s="885"/>
      <c r="AR91" s="885"/>
      <c r="AS91" s="885"/>
      <c r="AT91" s="885"/>
      <c r="AU91" s="885"/>
      <c r="AV91" s="885"/>
      <c r="AW91" s="885"/>
      <c r="AX91" s="885"/>
      <c r="AY91" s="885"/>
      <c r="AZ91" s="885"/>
      <c r="BA91" s="885"/>
      <c r="BB91" s="885"/>
      <c r="BC91" s="885"/>
      <c r="BD91" s="885"/>
      <c r="BE91" s="885"/>
      <c r="BF91" s="885"/>
      <c r="BG91" s="885"/>
      <c r="BH91" s="885"/>
      <c r="BI91" s="885"/>
      <c r="BJ91" s="885"/>
      <c r="BK91" s="885"/>
      <c r="BL91" s="885"/>
      <c r="BM91" s="885"/>
      <c r="BN91" s="885"/>
      <c r="BO91" s="885"/>
      <c r="BP91" s="885"/>
      <c r="BQ91" s="885"/>
      <c r="BR91" s="885"/>
      <c r="BS91" s="885"/>
      <c r="BT91" s="885"/>
      <c r="BU91" s="885"/>
      <c r="BV91" s="885"/>
      <c r="BW91" s="885"/>
      <c r="BX91" s="885"/>
      <c r="BY91" s="885"/>
      <c r="BZ91" s="885"/>
      <c r="CA91" s="885"/>
      <c r="CB91" s="885"/>
      <c r="CC91" s="885"/>
      <c r="CD91" s="885"/>
      <c r="CE91" s="885"/>
      <c r="CF91" s="885"/>
      <c r="CG91" s="885"/>
      <c r="CH91" s="885"/>
      <c r="CI91" s="885"/>
      <c r="CJ91" s="885"/>
      <c r="CK91" s="885"/>
      <c r="CL91" s="885"/>
      <c r="CM91" s="885"/>
      <c r="CN91" s="885"/>
      <c r="CO91" s="885"/>
      <c r="CP91" s="885"/>
      <c r="CQ91" s="885"/>
      <c r="CR91" s="885"/>
      <c r="CS91" s="885"/>
      <c r="CT91" s="885"/>
      <c r="CU91" s="885"/>
      <c r="CV91" s="885"/>
      <c r="CW91" s="885"/>
      <c r="CX91" s="885"/>
      <c r="CY91" s="885"/>
      <c r="CZ91" s="885"/>
      <c r="DA91" s="885"/>
      <c r="DB91" s="885"/>
      <c r="DC91" s="885"/>
      <c r="DD91" s="885"/>
      <c r="DE91" s="885"/>
      <c r="DF91" s="885"/>
      <c r="DG91" s="885"/>
      <c r="DH91" s="885"/>
      <c r="DI91" s="885"/>
      <c r="DJ91" s="885"/>
      <c r="DK91" s="885"/>
      <c r="DL91" s="885"/>
      <c r="DM91" s="885"/>
      <c r="DN91" s="885"/>
      <c r="DO91" s="885"/>
      <c r="DP91" s="885"/>
      <c r="DQ91" s="885"/>
      <c r="DR91" s="885"/>
      <c r="DS91" s="885"/>
      <c r="DT91" s="885"/>
      <c r="DU91" s="885"/>
      <c r="DV91" s="885"/>
      <c r="DW91" s="885"/>
      <c r="DX91" s="885"/>
      <c r="DY91" s="885"/>
      <c r="DZ91" s="885"/>
      <c r="EA91" s="885"/>
      <c r="EB91" s="885"/>
      <c r="EC91" s="885"/>
      <c r="ED91" s="885"/>
      <c r="EE91" s="885"/>
      <c r="EF91" s="885"/>
      <c r="EG91" s="885"/>
      <c r="EH91" s="885"/>
      <c r="EI91" s="885"/>
      <c r="EJ91" s="885"/>
      <c r="EK91" s="885"/>
      <c r="EL91" s="885"/>
      <c r="EM91" s="885"/>
      <c r="EN91" s="885"/>
      <c r="EO91" s="885"/>
      <c r="EP91" s="885"/>
      <c r="EQ91" s="885"/>
      <c r="ER91" s="885"/>
      <c r="ES91" s="885"/>
      <c r="ET91" s="885"/>
      <c r="EU91" s="885"/>
      <c r="EV91" s="885"/>
      <c r="EW91" s="885"/>
      <c r="EX91" s="885"/>
      <c r="EY91" s="885"/>
      <c r="EZ91" s="885"/>
      <c r="FA91" s="885"/>
      <c r="FB91" s="885"/>
      <c r="FC91" s="885"/>
      <c r="FD91" s="885"/>
      <c r="FE91" s="885"/>
      <c r="FF91" s="885"/>
      <c r="FG91" s="885"/>
      <c r="FH91" s="885"/>
      <c r="FI91" s="885"/>
      <c r="FJ91" s="885"/>
      <c r="FK91" s="885"/>
      <c r="FL91" s="885"/>
      <c r="JO91" s="885"/>
      <c r="JP91" s="1495"/>
      <c r="JQ91" s="1495"/>
      <c r="JR91" s="1495"/>
      <c r="JS91" s="1495"/>
      <c r="JT91" s="1495"/>
      <c r="JU91" s="1495"/>
      <c r="JV91" s="1495"/>
      <c r="JW91" s="1495"/>
      <c r="JX91" s="1495"/>
      <c r="JY91" s="1495"/>
      <c r="JZ91" s="1495"/>
      <c r="KA91" s="1495"/>
      <c r="KB91" s="1495"/>
      <c r="KC91" s="1495"/>
    </row>
    <row r="92" spans="1:289" s="884" customFormat="1">
      <c r="A92" s="885"/>
      <c r="B92" s="885"/>
      <c r="C92" s="885"/>
      <c r="D92" s="885"/>
      <c r="E92" s="885"/>
      <c r="F92" s="885"/>
      <c r="G92" s="885"/>
      <c r="H92" s="885"/>
      <c r="I92" s="885"/>
      <c r="J92" s="885"/>
      <c r="K92" s="885"/>
      <c r="L92" s="885"/>
      <c r="M92" s="885"/>
      <c r="N92" s="885"/>
      <c r="O92" s="885"/>
      <c r="P92" s="885"/>
      <c r="Q92" s="885"/>
      <c r="R92" s="885"/>
      <c r="S92" s="885"/>
      <c r="T92" s="885"/>
      <c r="U92" s="885"/>
      <c r="V92" s="885"/>
      <c r="W92" s="885"/>
      <c r="X92" s="885"/>
      <c r="Y92" s="885"/>
      <c r="Z92" s="885"/>
      <c r="AA92" s="885"/>
      <c r="AB92" s="885"/>
      <c r="AC92" s="885"/>
      <c r="AD92" s="885"/>
      <c r="AE92" s="885"/>
      <c r="AF92" s="885"/>
      <c r="AG92" s="885"/>
      <c r="AH92" s="885"/>
      <c r="AI92" s="885"/>
      <c r="AJ92" s="885"/>
      <c r="AK92" s="885"/>
      <c r="AL92" s="885"/>
      <c r="AM92" s="885"/>
      <c r="AN92" s="885"/>
      <c r="AO92" s="885"/>
      <c r="AP92" s="885"/>
      <c r="AQ92" s="885"/>
      <c r="AR92" s="885"/>
      <c r="AS92" s="885"/>
      <c r="AT92" s="885"/>
      <c r="AU92" s="885"/>
      <c r="AV92" s="885"/>
      <c r="AW92" s="885"/>
      <c r="AX92" s="885"/>
      <c r="AY92" s="885"/>
      <c r="AZ92" s="885"/>
      <c r="BA92" s="885"/>
      <c r="BB92" s="885"/>
      <c r="BC92" s="885"/>
      <c r="BD92" s="885"/>
      <c r="BE92" s="885"/>
      <c r="BF92" s="885"/>
      <c r="BG92" s="885"/>
      <c r="BH92" s="885"/>
      <c r="BI92" s="885"/>
      <c r="BJ92" s="885"/>
      <c r="BK92" s="885"/>
      <c r="BL92" s="885"/>
      <c r="BM92" s="885"/>
      <c r="BN92" s="885"/>
      <c r="BO92" s="885"/>
      <c r="BP92" s="885"/>
      <c r="BQ92" s="885"/>
      <c r="BR92" s="885"/>
      <c r="BS92" s="885"/>
      <c r="BT92" s="885"/>
      <c r="BU92" s="885"/>
      <c r="BV92" s="885"/>
      <c r="BW92" s="885"/>
      <c r="BX92" s="885"/>
      <c r="BY92" s="885"/>
      <c r="BZ92" s="885"/>
      <c r="CA92" s="885"/>
      <c r="CB92" s="885"/>
      <c r="CC92" s="885"/>
      <c r="CD92" s="885"/>
      <c r="CE92" s="885"/>
      <c r="CF92" s="885"/>
      <c r="CG92" s="885"/>
      <c r="CH92" s="885"/>
      <c r="CI92" s="885"/>
      <c r="CJ92" s="885"/>
      <c r="CK92" s="885"/>
      <c r="CL92" s="885"/>
      <c r="CM92" s="885"/>
      <c r="CN92" s="885"/>
      <c r="CO92" s="885"/>
      <c r="CP92" s="885"/>
      <c r="CQ92" s="885"/>
      <c r="CR92" s="885"/>
      <c r="CS92" s="885"/>
      <c r="CT92" s="885"/>
      <c r="CU92" s="885"/>
      <c r="CV92" s="885"/>
      <c r="CW92" s="885"/>
      <c r="CX92" s="885"/>
      <c r="CY92" s="885"/>
      <c r="CZ92" s="885"/>
      <c r="DA92" s="885"/>
      <c r="DB92" s="885"/>
      <c r="DC92" s="885"/>
      <c r="DD92" s="885"/>
      <c r="DE92" s="885"/>
      <c r="DF92" s="885"/>
      <c r="DG92" s="885"/>
      <c r="DH92" s="885"/>
      <c r="DI92" s="885"/>
      <c r="DJ92" s="885"/>
      <c r="DK92" s="885"/>
      <c r="DL92" s="885"/>
      <c r="DM92" s="885"/>
      <c r="DN92" s="885"/>
      <c r="DO92" s="885"/>
      <c r="DP92" s="885"/>
      <c r="DQ92" s="885"/>
      <c r="DR92" s="885"/>
      <c r="DS92" s="885"/>
      <c r="DT92" s="885"/>
      <c r="DU92" s="885"/>
      <c r="DV92" s="885"/>
      <c r="DW92" s="885"/>
      <c r="DX92" s="885"/>
      <c r="DY92" s="885"/>
      <c r="DZ92" s="885"/>
      <c r="EA92" s="885"/>
      <c r="EB92" s="885"/>
      <c r="EC92" s="885"/>
      <c r="ED92" s="885"/>
      <c r="EE92" s="885"/>
      <c r="EF92" s="885"/>
      <c r="EG92" s="885"/>
      <c r="EH92" s="885"/>
      <c r="EI92" s="885"/>
      <c r="EJ92" s="885"/>
      <c r="EK92" s="885"/>
      <c r="EL92" s="885"/>
      <c r="EM92" s="885"/>
      <c r="EN92" s="885"/>
      <c r="EO92" s="885"/>
      <c r="EP92" s="885"/>
      <c r="EQ92" s="885"/>
      <c r="ER92" s="885"/>
      <c r="ES92" s="885"/>
      <c r="ET92" s="885"/>
      <c r="EU92" s="885"/>
      <c r="EV92" s="885"/>
      <c r="EW92" s="885"/>
      <c r="EX92" s="885"/>
      <c r="EY92" s="885"/>
      <c r="EZ92" s="885"/>
      <c r="FA92" s="885"/>
      <c r="FB92" s="885"/>
      <c r="FC92" s="885"/>
      <c r="FD92" s="885"/>
      <c r="FE92" s="885"/>
      <c r="FF92" s="885"/>
      <c r="FG92" s="885"/>
      <c r="FH92" s="885"/>
      <c r="FI92" s="885"/>
      <c r="FJ92" s="885"/>
      <c r="FK92" s="885"/>
      <c r="FL92" s="885"/>
      <c r="JO92" s="885"/>
      <c r="JP92" s="1495"/>
      <c r="JQ92" s="1495"/>
      <c r="JR92" s="1495"/>
      <c r="JS92" s="1495"/>
      <c r="JT92" s="1495"/>
      <c r="JU92" s="1495"/>
      <c r="JV92" s="1495"/>
      <c r="JW92" s="1495"/>
      <c r="JX92" s="1495"/>
      <c r="JY92" s="1495"/>
      <c r="JZ92" s="1495"/>
      <c r="KA92" s="1495"/>
      <c r="KB92" s="1495"/>
      <c r="KC92" s="1495"/>
    </row>
    <row r="93" spans="1:289" s="884" customFormat="1">
      <c r="A93" s="885"/>
      <c r="B93" s="885"/>
      <c r="C93" s="885"/>
      <c r="D93" s="885"/>
      <c r="E93" s="885"/>
      <c r="F93" s="885"/>
      <c r="G93" s="885"/>
      <c r="H93" s="885"/>
      <c r="I93" s="885"/>
      <c r="J93" s="885"/>
      <c r="K93" s="885"/>
      <c r="L93" s="885"/>
      <c r="M93" s="885"/>
      <c r="N93" s="885"/>
      <c r="O93" s="885"/>
      <c r="P93" s="885"/>
      <c r="Q93" s="885"/>
      <c r="R93" s="885"/>
      <c r="S93" s="885"/>
      <c r="T93" s="885"/>
      <c r="U93" s="885"/>
      <c r="V93" s="885"/>
      <c r="W93" s="885"/>
      <c r="X93" s="885"/>
      <c r="Y93" s="885"/>
      <c r="Z93" s="885"/>
      <c r="AA93" s="885"/>
      <c r="AB93" s="885"/>
      <c r="AC93" s="885"/>
      <c r="AD93" s="885"/>
      <c r="AE93" s="885"/>
      <c r="AF93" s="885"/>
      <c r="AG93" s="885"/>
      <c r="AH93" s="885"/>
      <c r="AI93" s="885"/>
      <c r="AJ93" s="885"/>
      <c r="AK93" s="885"/>
      <c r="AL93" s="885"/>
      <c r="AM93" s="885"/>
      <c r="AN93" s="885"/>
      <c r="AO93" s="885"/>
      <c r="AP93" s="885"/>
      <c r="AQ93" s="885"/>
      <c r="AR93" s="885"/>
      <c r="AS93" s="885"/>
      <c r="AT93" s="885"/>
      <c r="AU93" s="885"/>
      <c r="AV93" s="885"/>
      <c r="AW93" s="885"/>
      <c r="AX93" s="885"/>
      <c r="AY93" s="885"/>
      <c r="AZ93" s="885"/>
      <c r="BA93" s="885"/>
      <c r="BB93" s="885"/>
      <c r="BC93" s="885"/>
      <c r="BD93" s="885"/>
      <c r="BE93" s="885"/>
      <c r="BF93" s="885"/>
      <c r="BG93" s="885"/>
      <c r="BH93" s="885"/>
      <c r="BI93" s="885"/>
      <c r="BJ93" s="885"/>
      <c r="BK93" s="885"/>
      <c r="BL93" s="885"/>
      <c r="BM93" s="885"/>
      <c r="BN93" s="885"/>
      <c r="BO93" s="885"/>
      <c r="BP93" s="885"/>
      <c r="BQ93" s="885"/>
      <c r="BR93" s="885"/>
      <c r="BS93" s="885"/>
      <c r="BT93" s="885"/>
      <c r="BU93" s="885"/>
      <c r="BV93" s="885"/>
      <c r="BW93" s="885"/>
      <c r="BX93" s="885"/>
      <c r="BY93" s="885"/>
      <c r="BZ93" s="885"/>
      <c r="CA93" s="885"/>
      <c r="CB93" s="885"/>
      <c r="CC93" s="885"/>
      <c r="CD93" s="885"/>
      <c r="CE93" s="885"/>
      <c r="CF93" s="885"/>
      <c r="CG93" s="885"/>
      <c r="CH93" s="885"/>
      <c r="CI93" s="885"/>
      <c r="CJ93" s="885"/>
      <c r="CK93" s="885"/>
      <c r="CL93" s="885"/>
      <c r="CM93" s="885"/>
      <c r="CN93" s="885"/>
      <c r="CO93" s="885"/>
      <c r="CP93" s="885"/>
      <c r="CQ93" s="885"/>
      <c r="CR93" s="885"/>
      <c r="CS93" s="885"/>
      <c r="CT93" s="885"/>
      <c r="CU93" s="885"/>
      <c r="CV93" s="885"/>
      <c r="CW93" s="885"/>
      <c r="CX93" s="885"/>
      <c r="CY93" s="885"/>
      <c r="CZ93" s="885"/>
      <c r="DA93" s="885"/>
      <c r="DB93" s="885"/>
      <c r="DC93" s="885"/>
      <c r="DD93" s="885"/>
      <c r="DE93" s="885"/>
      <c r="DF93" s="885"/>
      <c r="DG93" s="885"/>
      <c r="DH93" s="885"/>
      <c r="DI93" s="885"/>
      <c r="DJ93" s="885"/>
      <c r="DK93" s="885"/>
      <c r="DL93" s="885"/>
      <c r="DM93" s="885"/>
      <c r="DN93" s="885"/>
      <c r="DO93" s="885"/>
      <c r="DP93" s="885"/>
      <c r="DQ93" s="885"/>
      <c r="DR93" s="885"/>
      <c r="DS93" s="885"/>
      <c r="DT93" s="885"/>
      <c r="DU93" s="885"/>
      <c r="DV93" s="885"/>
      <c r="DW93" s="885"/>
      <c r="DX93" s="885"/>
      <c r="DY93" s="885"/>
      <c r="DZ93" s="885"/>
      <c r="EA93" s="885"/>
      <c r="EB93" s="885"/>
      <c r="EC93" s="885"/>
      <c r="ED93" s="885"/>
      <c r="EE93" s="885"/>
      <c r="EF93" s="885"/>
      <c r="EG93" s="885"/>
      <c r="EH93" s="885"/>
      <c r="EI93" s="885"/>
      <c r="EJ93" s="885"/>
      <c r="EK93" s="885"/>
      <c r="EL93" s="885"/>
      <c r="EM93" s="885"/>
      <c r="EN93" s="885"/>
      <c r="EO93" s="885"/>
      <c r="EP93" s="885"/>
      <c r="EQ93" s="885"/>
      <c r="ER93" s="885"/>
      <c r="ES93" s="885"/>
      <c r="ET93" s="885"/>
      <c r="EU93" s="885"/>
      <c r="EV93" s="885"/>
      <c r="EW93" s="885"/>
      <c r="EX93" s="885"/>
      <c r="EY93" s="885"/>
      <c r="EZ93" s="885"/>
      <c r="FA93" s="885"/>
      <c r="FB93" s="885"/>
      <c r="FC93" s="885"/>
      <c r="FD93" s="885"/>
      <c r="FE93" s="885"/>
      <c r="FF93" s="885"/>
      <c r="FG93" s="885"/>
      <c r="FH93" s="885"/>
      <c r="FI93" s="885"/>
      <c r="FJ93" s="885"/>
      <c r="FK93" s="885"/>
      <c r="FL93" s="885"/>
      <c r="JO93" s="885"/>
      <c r="JP93" s="1495"/>
      <c r="JQ93" s="1495"/>
      <c r="JR93" s="1495"/>
      <c r="JS93" s="1495"/>
      <c r="JT93" s="1495"/>
      <c r="JU93" s="1495"/>
      <c r="JV93" s="1495"/>
      <c r="JW93" s="1495"/>
      <c r="JX93" s="1495"/>
      <c r="JY93" s="1495"/>
      <c r="JZ93" s="1495"/>
      <c r="KA93" s="1495"/>
      <c r="KB93" s="1495"/>
      <c r="KC93" s="1495"/>
    </row>
    <row r="94" spans="1:289" s="884" customFormat="1">
      <c r="A94" s="885"/>
      <c r="B94" s="885"/>
      <c r="C94" s="885"/>
      <c r="D94" s="885"/>
      <c r="E94" s="885"/>
      <c r="F94" s="885"/>
      <c r="G94" s="885"/>
      <c r="H94" s="885"/>
      <c r="I94" s="885"/>
      <c r="J94" s="885"/>
      <c r="K94" s="885"/>
      <c r="L94" s="885"/>
      <c r="M94" s="885"/>
      <c r="N94" s="885"/>
      <c r="O94" s="885"/>
      <c r="P94" s="885"/>
      <c r="Q94" s="885"/>
      <c r="R94" s="885"/>
      <c r="S94" s="885"/>
      <c r="T94" s="885"/>
      <c r="U94" s="885"/>
      <c r="V94" s="885"/>
      <c r="W94" s="885"/>
      <c r="X94" s="885"/>
      <c r="Y94" s="885"/>
      <c r="Z94" s="885"/>
      <c r="AA94" s="885"/>
      <c r="AB94" s="885"/>
      <c r="AC94" s="885"/>
      <c r="AD94" s="885"/>
      <c r="AE94" s="885"/>
      <c r="AF94" s="885"/>
      <c r="AG94" s="885"/>
      <c r="AH94" s="885"/>
      <c r="AI94" s="885"/>
      <c r="AJ94" s="885"/>
      <c r="AK94" s="885"/>
      <c r="AL94" s="885"/>
      <c r="AM94" s="885"/>
      <c r="AN94" s="885"/>
      <c r="AO94" s="885"/>
      <c r="AP94" s="885"/>
      <c r="AQ94" s="885"/>
      <c r="AR94" s="885"/>
      <c r="AS94" s="885"/>
      <c r="AT94" s="885"/>
      <c r="AU94" s="885"/>
      <c r="AV94" s="885"/>
      <c r="AW94" s="885"/>
      <c r="AX94" s="885"/>
      <c r="AY94" s="885"/>
      <c r="AZ94" s="885"/>
      <c r="BA94" s="885"/>
      <c r="BB94" s="885"/>
      <c r="BC94" s="885"/>
      <c r="BD94" s="885"/>
      <c r="BE94" s="885"/>
      <c r="BF94" s="885"/>
      <c r="BG94" s="885"/>
      <c r="BH94" s="885"/>
      <c r="BI94" s="885"/>
      <c r="BJ94" s="885"/>
      <c r="BK94" s="885"/>
      <c r="BL94" s="885"/>
      <c r="BM94" s="885"/>
      <c r="BN94" s="885"/>
      <c r="BO94" s="885"/>
      <c r="BP94" s="885"/>
      <c r="BQ94" s="885"/>
      <c r="BR94" s="885"/>
      <c r="BS94" s="885"/>
      <c r="BT94" s="885"/>
      <c r="BU94" s="885"/>
      <c r="BV94" s="885"/>
      <c r="BW94" s="885"/>
      <c r="BX94" s="885"/>
      <c r="BY94" s="885"/>
      <c r="BZ94" s="885"/>
      <c r="CA94" s="885"/>
      <c r="CB94" s="885"/>
      <c r="CC94" s="885"/>
      <c r="CD94" s="885"/>
      <c r="CE94" s="885"/>
      <c r="CF94" s="885"/>
      <c r="CG94" s="885"/>
      <c r="CH94" s="885"/>
      <c r="CI94" s="885"/>
      <c r="CJ94" s="885"/>
      <c r="CK94" s="885"/>
      <c r="CL94" s="885"/>
      <c r="CM94" s="885"/>
      <c r="CN94" s="885"/>
      <c r="CO94" s="885"/>
      <c r="CP94" s="885"/>
      <c r="CQ94" s="885"/>
      <c r="CR94" s="885"/>
      <c r="CS94" s="885"/>
      <c r="CT94" s="885"/>
      <c r="CU94" s="885"/>
      <c r="CV94" s="885"/>
      <c r="CW94" s="885"/>
      <c r="CX94" s="885"/>
      <c r="CY94" s="885"/>
      <c r="CZ94" s="885"/>
      <c r="DA94" s="885"/>
      <c r="DB94" s="885"/>
      <c r="DC94" s="885"/>
      <c r="DD94" s="885"/>
      <c r="DE94" s="885"/>
      <c r="DF94" s="885"/>
      <c r="DG94" s="885"/>
      <c r="DH94" s="885"/>
      <c r="DI94" s="885"/>
      <c r="DJ94" s="885"/>
      <c r="DK94" s="885"/>
      <c r="DL94" s="885"/>
      <c r="DM94" s="885"/>
      <c r="DN94" s="885"/>
      <c r="DO94" s="885"/>
      <c r="DP94" s="885"/>
      <c r="DQ94" s="885"/>
      <c r="DR94" s="885"/>
      <c r="DS94" s="885"/>
      <c r="DT94" s="885"/>
      <c r="DU94" s="885"/>
      <c r="DV94" s="885"/>
      <c r="DW94" s="885"/>
      <c r="DX94" s="885"/>
      <c r="DY94" s="885"/>
      <c r="DZ94" s="885"/>
      <c r="EA94" s="885"/>
      <c r="EB94" s="885"/>
      <c r="EC94" s="885"/>
      <c r="ED94" s="885"/>
      <c r="EE94" s="885"/>
      <c r="EF94" s="885"/>
      <c r="EG94" s="885"/>
      <c r="EH94" s="885"/>
      <c r="EI94" s="885"/>
      <c r="EJ94" s="885"/>
      <c r="EK94" s="885"/>
      <c r="EL94" s="885"/>
      <c r="EM94" s="885"/>
      <c r="EN94" s="885"/>
      <c r="EO94" s="885"/>
      <c r="EP94" s="885"/>
      <c r="EQ94" s="885"/>
      <c r="ER94" s="885"/>
      <c r="ES94" s="885"/>
      <c r="ET94" s="885"/>
      <c r="EU94" s="885"/>
      <c r="EV94" s="885"/>
      <c r="EW94" s="885"/>
      <c r="EX94" s="885"/>
      <c r="EY94" s="885"/>
      <c r="EZ94" s="885"/>
      <c r="FA94" s="885"/>
      <c r="FB94" s="885"/>
      <c r="FC94" s="885"/>
      <c r="FD94" s="885"/>
      <c r="FE94" s="885"/>
      <c r="FF94" s="885"/>
      <c r="FG94" s="885"/>
      <c r="FH94" s="885"/>
      <c r="FI94" s="885"/>
      <c r="FJ94" s="885"/>
      <c r="FK94" s="885"/>
      <c r="FL94" s="885"/>
      <c r="JO94" s="885"/>
      <c r="JP94" s="1495"/>
      <c r="JQ94" s="1495"/>
      <c r="JR94" s="1495"/>
      <c r="JS94" s="1495"/>
      <c r="JT94" s="1495"/>
      <c r="JU94" s="1495"/>
      <c r="JV94" s="1495"/>
      <c r="JW94" s="1495"/>
      <c r="JX94" s="1495"/>
      <c r="JY94" s="1495"/>
      <c r="JZ94" s="1495"/>
      <c r="KA94" s="1495"/>
      <c r="KB94" s="1495"/>
      <c r="KC94" s="1495"/>
    </row>
    <row r="95" spans="1:289" s="884" customFormat="1">
      <c r="A95" s="885"/>
      <c r="B95" s="885"/>
      <c r="C95" s="885"/>
      <c r="D95" s="885"/>
      <c r="E95" s="885"/>
      <c r="F95" s="885"/>
      <c r="G95" s="885"/>
      <c r="H95" s="885"/>
      <c r="I95" s="885"/>
      <c r="J95" s="885"/>
      <c r="K95" s="885"/>
      <c r="L95" s="885"/>
      <c r="M95" s="885"/>
      <c r="N95" s="885"/>
      <c r="O95" s="885"/>
      <c r="P95" s="885"/>
      <c r="Q95" s="885"/>
      <c r="R95" s="885"/>
      <c r="S95" s="885"/>
      <c r="T95" s="885"/>
      <c r="U95" s="885"/>
      <c r="V95" s="885"/>
      <c r="W95" s="885"/>
      <c r="X95" s="885"/>
      <c r="Y95" s="885"/>
      <c r="Z95" s="885"/>
      <c r="AA95" s="885"/>
      <c r="AB95" s="885"/>
      <c r="AC95" s="885"/>
      <c r="AD95" s="885"/>
      <c r="AE95" s="885"/>
      <c r="AF95" s="885"/>
      <c r="AG95" s="885"/>
      <c r="AH95" s="885"/>
      <c r="AI95" s="885"/>
      <c r="AJ95" s="885"/>
      <c r="AK95" s="885"/>
      <c r="AL95" s="885"/>
      <c r="AM95" s="885"/>
      <c r="AN95" s="885"/>
      <c r="AO95" s="885"/>
      <c r="AP95" s="885"/>
      <c r="AQ95" s="885"/>
      <c r="AR95" s="885"/>
      <c r="AS95" s="885"/>
      <c r="AT95" s="885"/>
      <c r="AU95" s="885"/>
      <c r="AV95" s="885"/>
      <c r="AW95" s="885"/>
      <c r="AX95" s="885"/>
      <c r="AY95" s="885"/>
      <c r="AZ95" s="885"/>
      <c r="BA95" s="885"/>
      <c r="BB95" s="885"/>
      <c r="BC95" s="885"/>
      <c r="BD95" s="885"/>
      <c r="BE95" s="885"/>
      <c r="BF95" s="885"/>
      <c r="BG95" s="885"/>
      <c r="BH95" s="885"/>
      <c r="BI95" s="885"/>
      <c r="BJ95" s="885"/>
      <c r="BK95" s="885"/>
      <c r="BL95" s="885"/>
      <c r="BM95" s="885"/>
      <c r="BN95" s="885"/>
      <c r="BO95" s="885"/>
      <c r="BP95" s="885"/>
      <c r="BQ95" s="885"/>
      <c r="BR95" s="885"/>
      <c r="BS95" s="885"/>
      <c r="BT95" s="885"/>
      <c r="BU95" s="885"/>
      <c r="BV95" s="885"/>
      <c r="BW95" s="885"/>
      <c r="BX95" s="885"/>
      <c r="BY95" s="885"/>
      <c r="BZ95" s="885"/>
      <c r="CA95" s="885"/>
      <c r="CB95" s="885"/>
      <c r="CC95" s="885"/>
      <c r="CD95" s="885"/>
      <c r="CE95" s="885"/>
      <c r="CF95" s="885"/>
      <c r="CG95" s="885"/>
      <c r="CH95" s="885"/>
      <c r="CI95" s="885"/>
      <c r="CJ95" s="885"/>
      <c r="CK95" s="885"/>
      <c r="CL95" s="885"/>
      <c r="CM95" s="885"/>
      <c r="CN95" s="885"/>
      <c r="CO95" s="885"/>
      <c r="CP95" s="885"/>
      <c r="CQ95" s="885"/>
      <c r="CR95" s="885"/>
      <c r="CS95" s="885"/>
      <c r="CT95" s="885"/>
      <c r="CU95" s="885"/>
      <c r="CV95" s="885"/>
      <c r="CW95" s="885"/>
      <c r="CX95" s="885"/>
      <c r="CY95" s="885"/>
      <c r="CZ95" s="885"/>
      <c r="DA95" s="885"/>
      <c r="DB95" s="885"/>
      <c r="DC95" s="885"/>
      <c r="DD95" s="885"/>
      <c r="DE95" s="885"/>
      <c r="DF95" s="885"/>
      <c r="DG95" s="885"/>
      <c r="DH95" s="885"/>
      <c r="DI95" s="885"/>
      <c r="DJ95" s="885"/>
      <c r="DK95" s="885"/>
      <c r="DL95" s="885"/>
      <c r="DM95" s="885"/>
      <c r="DN95" s="885"/>
      <c r="DO95" s="885"/>
      <c r="DP95" s="885"/>
      <c r="DQ95" s="885"/>
      <c r="DR95" s="885"/>
      <c r="DS95" s="885"/>
      <c r="DT95" s="885"/>
      <c r="DU95" s="885"/>
      <c r="DV95" s="885"/>
      <c r="DW95" s="885"/>
      <c r="DX95" s="885"/>
      <c r="DY95" s="885"/>
      <c r="DZ95" s="885"/>
      <c r="EA95" s="885"/>
      <c r="EB95" s="885"/>
      <c r="EC95" s="885"/>
      <c r="ED95" s="885"/>
      <c r="EE95" s="885"/>
      <c r="EF95" s="885"/>
      <c r="EG95" s="885"/>
      <c r="EH95" s="885"/>
      <c r="EI95" s="885"/>
      <c r="EJ95" s="885"/>
      <c r="EK95" s="885"/>
      <c r="EL95" s="885"/>
      <c r="EM95" s="885"/>
      <c r="EN95" s="885"/>
      <c r="EO95" s="885"/>
      <c r="EP95" s="885"/>
      <c r="EQ95" s="885"/>
      <c r="ER95" s="885"/>
      <c r="ES95" s="885"/>
      <c r="ET95" s="885"/>
      <c r="EU95" s="885"/>
      <c r="EV95" s="885"/>
      <c r="EW95" s="885"/>
      <c r="EX95" s="885"/>
      <c r="EY95" s="885"/>
      <c r="EZ95" s="885"/>
      <c r="FA95" s="885"/>
      <c r="FB95" s="885"/>
      <c r="FC95" s="885"/>
      <c r="FD95" s="885"/>
      <c r="FE95" s="885"/>
      <c r="FF95" s="885"/>
      <c r="FG95" s="885"/>
      <c r="FH95" s="885"/>
      <c r="FI95" s="885"/>
      <c r="FJ95" s="885"/>
      <c r="FK95" s="885"/>
      <c r="FL95" s="885"/>
      <c r="JO95" s="885"/>
      <c r="JP95" s="1495"/>
      <c r="JQ95" s="1495"/>
      <c r="JR95" s="1495"/>
      <c r="JS95" s="1495"/>
      <c r="JT95" s="1495"/>
      <c r="JU95" s="1495"/>
      <c r="JV95" s="1495"/>
      <c r="JW95" s="1495"/>
      <c r="JX95" s="1495"/>
      <c r="JY95" s="1495"/>
      <c r="JZ95" s="1495"/>
      <c r="KA95" s="1495"/>
      <c r="KB95" s="1495"/>
      <c r="KC95" s="1495"/>
    </row>
    <row r="96" spans="1:289" s="884" customFormat="1">
      <c r="A96" s="885"/>
      <c r="B96" s="885"/>
      <c r="C96" s="885"/>
      <c r="D96" s="885"/>
      <c r="E96" s="885"/>
      <c r="F96" s="885"/>
      <c r="G96" s="885"/>
      <c r="H96" s="885"/>
      <c r="I96" s="885"/>
      <c r="J96" s="885"/>
      <c r="K96" s="885"/>
      <c r="L96" s="885"/>
      <c r="M96" s="885"/>
      <c r="N96" s="885"/>
      <c r="O96" s="885"/>
      <c r="P96" s="885"/>
      <c r="Q96" s="885"/>
      <c r="R96" s="885"/>
      <c r="S96" s="885"/>
      <c r="T96" s="885"/>
      <c r="U96" s="885"/>
      <c r="V96" s="885"/>
      <c r="W96" s="885"/>
      <c r="X96" s="885"/>
      <c r="Y96" s="885"/>
      <c r="Z96" s="885"/>
      <c r="AA96" s="885"/>
      <c r="AB96" s="885"/>
      <c r="AC96" s="885"/>
      <c r="AD96" s="885"/>
      <c r="AE96" s="885"/>
      <c r="AF96" s="885"/>
      <c r="AG96" s="885"/>
      <c r="AH96" s="885"/>
      <c r="AI96" s="885"/>
      <c r="AJ96" s="885"/>
      <c r="AK96" s="885"/>
      <c r="AL96" s="885"/>
      <c r="AM96" s="885"/>
      <c r="AN96" s="885"/>
      <c r="AO96" s="885"/>
      <c r="AP96" s="885"/>
      <c r="AQ96" s="885"/>
      <c r="AR96" s="885"/>
      <c r="AS96" s="885"/>
      <c r="AT96" s="885"/>
      <c r="AU96" s="885"/>
      <c r="AV96" s="885"/>
      <c r="AW96" s="885"/>
      <c r="AX96" s="885"/>
      <c r="AY96" s="885"/>
      <c r="AZ96" s="885"/>
      <c r="BA96" s="885"/>
      <c r="BB96" s="885"/>
      <c r="BC96" s="885"/>
      <c r="BD96" s="885"/>
      <c r="BE96" s="885"/>
      <c r="BF96" s="885"/>
      <c r="BG96" s="885"/>
      <c r="BH96" s="885"/>
      <c r="BI96" s="885"/>
      <c r="BJ96" s="885"/>
      <c r="BK96" s="885"/>
      <c r="BL96" s="885"/>
      <c r="BM96" s="885"/>
      <c r="BN96" s="885"/>
      <c r="BO96" s="885"/>
      <c r="BP96" s="885"/>
      <c r="BQ96" s="885"/>
      <c r="BR96" s="885"/>
      <c r="BS96" s="885"/>
      <c r="BT96" s="885"/>
      <c r="BU96" s="885"/>
      <c r="BV96" s="885"/>
      <c r="BW96" s="885"/>
      <c r="BX96" s="885"/>
      <c r="BY96" s="885"/>
      <c r="BZ96" s="885"/>
      <c r="CA96" s="885"/>
      <c r="CB96" s="885"/>
      <c r="CC96" s="885"/>
      <c r="CD96" s="885"/>
      <c r="CE96" s="885"/>
      <c r="CF96" s="885"/>
      <c r="CG96" s="885"/>
      <c r="CH96" s="885"/>
      <c r="CI96" s="885"/>
      <c r="CJ96" s="885"/>
      <c r="CK96" s="885"/>
      <c r="CL96" s="885"/>
      <c r="CM96" s="885"/>
      <c r="CN96" s="885"/>
      <c r="CO96" s="885"/>
      <c r="CP96" s="885"/>
      <c r="CQ96" s="885"/>
      <c r="CR96" s="885"/>
      <c r="CS96" s="885"/>
      <c r="CT96" s="885"/>
      <c r="CU96" s="885"/>
      <c r="CV96" s="885"/>
      <c r="CW96" s="885"/>
      <c r="CX96" s="885"/>
      <c r="CY96" s="885"/>
      <c r="CZ96" s="885"/>
      <c r="DA96" s="885"/>
      <c r="DB96" s="885"/>
      <c r="DC96" s="885"/>
      <c r="DD96" s="885"/>
      <c r="DE96" s="885"/>
      <c r="DF96" s="885"/>
      <c r="DG96" s="885"/>
      <c r="DH96" s="885"/>
      <c r="DI96" s="885"/>
      <c r="DJ96" s="885"/>
      <c r="DK96" s="885"/>
      <c r="DL96" s="885"/>
      <c r="DM96" s="885"/>
      <c r="DN96" s="885"/>
      <c r="DO96" s="885"/>
      <c r="DP96" s="885"/>
      <c r="DQ96" s="885"/>
      <c r="DR96" s="885"/>
      <c r="DS96" s="885"/>
      <c r="DT96" s="885"/>
      <c r="DU96" s="885"/>
      <c r="DV96" s="885"/>
      <c r="DW96" s="885"/>
      <c r="DX96" s="885"/>
      <c r="DY96" s="885"/>
      <c r="DZ96" s="885"/>
      <c r="EA96" s="885"/>
      <c r="EB96" s="885"/>
      <c r="EC96" s="885"/>
      <c r="ED96" s="885"/>
      <c r="EE96" s="885"/>
      <c r="EF96" s="885"/>
      <c r="EG96" s="885"/>
      <c r="EH96" s="885"/>
      <c r="EI96" s="885"/>
      <c r="EJ96" s="885"/>
      <c r="EK96" s="885"/>
      <c r="EL96" s="885"/>
      <c r="EM96" s="885"/>
      <c r="EN96" s="885"/>
      <c r="EO96" s="885"/>
      <c r="EP96" s="885"/>
      <c r="EQ96" s="885"/>
      <c r="ER96" s="885"/>
      <c r="ES96" s="885"/>
      <c r="ET96" s="885"/>
      <c r="EU96" s="885"/>
      <c r="EV96" s="885"/>
      <c r="EW96" s="885"/>
      <c r="EX96" s="885"/>
      <c r="EY96" s="885"/>
      <c r="EZ96" s="885"/>
      <c r="FA96" s="885"/>
      <c r="FB96" s="885"/>
      <c r="FC96" s="885"/>
      <c r="FD96" s="885"/>
      <c r="FE96" s="885"/>
      <c r="FF96" s="885"/>
      <c r="FG96" s="885"/>
      <c r="FH96" s="885"/>
      <c r="FI96" s="885"/>
      <c r="FJ96" s="885"/>
      <c r="FK96" s="885"/>
      <c r="FL96" s="885"/>
      <c r="JO96" s="885"/>
      <c r="JP96" s="1495"/>
      <c r="JQ96" s="1495"/>
      <c r="JR96" s="1495"/>
      <c r="JS96" s="1495"/>
      <c r="JT96" s="1495"/>
      <c r="JU96" s="1495"/>
      <c r="JV96" s="1495"/>
      <c r="JW96" s="1495"/>
      <c r="JX96" s="1495"/>
      <c r="JY96" s="1495"/>
      <c r="JZ96" s="1495"/>
      <c r="KA96" s="1495"/>
      <c r="KB96" s="1495"/>
      <c r="KC96" s="1495"/>
    </row>
    <row r="97" spans="1:289" s="884" customFormat="1">
      <c r="A97" s="885"/>
      <c r="B97" s="885"/>
      <c r="C97" s="885"/>
      <c r="D97" s="885"/>
      <c r="E97" s="885"/>
      <c r="F97" s="885"/>
      <c r="G97" s="885"/>
      <c r="H97" s="885"/>
      <c r="I97" s="885"/>
      <c r="J97" s="885"/>
      <c r="K97" s="885"/>
      <c r="L97" s="885"/>
      <c r="M97" s="885"/>
      <c r="N97" s="885"/>
      <c r="O97" s="885"/>
      <c r="P97" s="885"/>
      <c r="Q97" s="885"/>
      <c r="R97" s="885"/>
      <c r="S97" s="885"/>
      <c r="T97" s="885"/>
      <c r="U97" s="885"/>
      <c r="V97" s="885"/>
      <c r="W97" s="885"/>
      <c r="X97" s="885"/>
      <c r="Y97" s="885"/>
      <c r="Z97" s="885"/>
      <c r="AA97" s="885"/>
      <c r="AB97" s="885"/>
      <c r="AC97" s="885"/>
      <c r="AD97" s="885"/>
      <c r="AE97" s="885"/>
      <c r="AF97" s="885"/>
      <c r="AG97" s="885"/>
      <c r="AH97" s="885"/>
      <c r="AI97" s="885"/>
      <c r="AJ97" s="885"/>
      <c r="AK97" s="885"/>
      <c r="AL97" s="885"/>
      <c r="AM97" s="885"/>
      <c r="AN97" s="885"/>
      <c r="AO97" s="885"/>
      <c r="AP97" s="885"/>
      <c r="AQ97" s="885"/>
      <c r="AR97" s="885"/>
      <c r="AS97" s="885"/>
      <c r="AT97" s="885"/>
      <c r="AU97" s="885"/>
      <c r="AV97" s="885"/>
      <c r="AW97" s="885"/>
      <c r="AX97" s="885"/>
      <c r="AY97" s="885"/>
      <c r="AZ97" s="885"/>
      <c r="BA97" s="885"/>
      <c r="BB97" s="885"/>
      <c r="BC97" s="885"/>
      <c r="BD97" s="885"/>
      <c r="BE97" s="885"/>
      <c r="BF97" s="885"/>
      <c r="BG97" s="885"/>
      <c r="BH97" s="885"/>
      <c r="BI97" s="885"/>
      <c r="BJ97" s="885"/>
      <c r="BK97" s="885"/>
      <c r="BL97" s="885"/>
      <c r="BM97" s="885"/>
      <c r="BN97" s="885"/>
      <c r="BO97" s="885"/>
      <c r="BP97" s="885"/>
      <c r="BQ97" s="885"/>
      <c r="BR97" s="885"/>
      <c r="BS97" s="885"/>
      <c r="BT97" s="885"/>
      <c r="BU97" s="885"/>
      <c r="BV97" s="885"/>
      <c r="BW97" s="885"/>
      <c r="BX97" s="885"/>
      <c r="BY97" s="885"/>
      <c r="BZ97" s="885"/>
      <c r="CA97" s="885"/>
      <c r="CB97" s="885"/>
      <c r="CC97" s="885"/>
      <c r="CD97" s="885"/>
      <c r="CE97" s="885"/>
      <c r="CF97" s="885"/>
      <c r="CG97" s="885"/>
      <c r="CH97" s="885"/>
      <c r="CI97" s="885"/>
      <c r="CJ97" s="885"/>
      <c r="CK97" s="885"/>
      <c r="CL97" s="885"/>
      <c r="CM97" s="885"/>
      <c r="CN97" s="885"/>
      <c r="CO97" s="885"/>
      <c r="CP97" s="885"/>
      <c r="CQ97" s="885"/>
      <c r="CR97" s="885"/>
      <c r="CS97" s="885"/>
      <c r="CT97" s="885"/>
      <c r="CU97" s="885"/>
      <c r="CV97" s="885"/>
      <c r="CW97" s="885"/>
      <c r="CX97" s="885"/>
      <c r="CY97" s="885"/>
      <c r="CZ97" s="885"/>
      <c r="DA97" s="885"/>
      <c r="DB97" s="885"/>
      <c r="DC97" s="885"/>
      <c r="DD97" s="885"/>
      <c r="DE97" s="885"/>
      <c r="DF97" s="885"/>
      <c r="DG97" s="885"/>
      <c r="DH97" s="885"/>
      <c r="DI97" s="885"/>
      <c r="DJ97" s="885"/>
      <c r="DK97" s="885"/>
      <c r="DL97" s="885"/>
      <c r="DM97" s="885"/>
      <c r="DN97" s="885"/>
      <c r="DO97" s="885"/>
      <c r="DP97" s="885"/>
      <c r="DQ97" s="885"/>
      <c r="DR97" s="885"/>
      <c r="DS97" s="885"/>
      <c r="DT97" s="885"/>
      <c r="DU97" s="885"/>
      <c r="DV97" s="885"/>
      <c r="DW97" s="885"/>
      <c r="DX97" s="885"/>
      <c r="DY97" s="885"/>
      <c r="DZ97" s="885"/>
      <c r="EA97" s="885"/>
      <c r="EB97" s="885"/>
      <c r="EC97" s="885"/>
      <c r="ED97" s="885"/>
      <c r="EE97" s="885"/>
      <c r="EF97" s="885"/>
      <c r="EG97" s="885"/>
      <c r="EH97" s="885"/>
      <c r="EI97" s="885"/>
      <c r="EJ97" s="885"/>
      <c r="EK97" s="885"/>
      <c r="EL97" s="885"/>
      <c r="EM97" s="885"/>
      <c r="EN97" s="885"/>
      <c r="EO97" s="885"/>
      <c r="EP97" s="885"/>
      <c r="EQ97" s="885"/>
      <c r="ER97" s="885"/>
      <c r="ES97" s="885"/>
      <c r="ET97" s="885"/>
      <c r="EU97" s="885"/>
      <c r="EV97" s="885"/>
      <c r="EW97" s="885"/>
      <c r="EX97" s="885"/>
      <c r="EY97" s="885"/>
      <c r="EZ97" s="885"/>
      <c r="FA97" s="885"/>
      <c r="FB97" s="885"/>
      <c r="FC97" s="885"/>
      <c r="FD97" s="885"/>
      <c r="FE97" s="885"/>
      <c r="FF97" s="885"/>
      <c r="FG97" s="885"/>
      <c r="FH97" s="885"/>
      <c r="FI97" s="885"/>
      <c r="FJ97" s="885"/>
      <c r="FK97" s="885"/>
      <c r="FL97" s="885"/>
      <c r="JO97" s="885"/>
      <c r="JP97" s="1495"/>
      <c r="JQ97" s="1495"/>
      <c r="JR97" s="1495"/>
      <c r="JS97" s="1495"/>
      <c r="JT97" s="1495"/>
      <c r="JU97" s="1495"/>
      <c r="JV97" s="1495"/>
      <c r="JW97" s="1495"/>
      <c r="JX97" s="1495"/>
      <c r="JY97" s="1495"/>
      <c r="JZ97" s="1495"/>
      <c r="KA97" s="1495"/>
      <c r="KB97" s="1495"/>
      <c r="KC97" s="1495"/>
    </row>
    <row r="98" spans="1:289" s="884" customFormat="1">
      <c r="A98" s="885"/>
      <c r="B98" s="885"/>
      <c r="C98" s="885"/>
      <c r="D98" s="885"/>
      <c r="E98" s="885"/>
      <c r="F98" s="885"/>
      <c r="G98" s="885"/>
      <c r="H98" s="885"/>
      <c r="I98" s="885"/>
      <c r="J98" s="885"/>
      <c r="K98" s="885"/>
      <c r="L98" s="885"/>
      <c r="M98" s="885"/>
      <c r="N98" s="885"/>
      <c r="O98" s="885"/>
      <c r="P98" s="885"/>
      <c r="Q98" s="885"/>
      <c r="R98" s="885"/>
      <c r="S98" s="885"/>
      <c r="T98" s="885"/>
      <c r="U98" s="885"/>
      <c r="V98" s="885"/>
      <c r="W98" s="885"/>
      <c r="X98" s="885"/>
      <c r="Y98" s="885"/>
      <c r="Z98" s="885"/>
      <c r="AA98" s="885"/>
      <c r="AB98" s="885"/>
      <c r="AC98" s="885"/>
      <c r="AD98" s="885"/>
      <c r="AE98" s="885"/>
      <c r="AF98" s="885"/>
      <c r="AG98" s="885"/>
      <c r="AH98" s="885"/>
      <c r="AI98" s="885"/>
      <c r="AJ98" s="885"/>
      <c r="AK98" s="885"/>
      <c r="AL98" s="885"/>
      <c r="AM98" s="885"/>
      <c r="AN98" s="885"/>
      <c r="AO98" s="885"/>
      <c r="AP98" s="885"/>
      <c r="AQ98" s="885"/>
      <c r="AR98" s="885"/>
      <c r="AS98" s="885"/>
      <c r="AT98" s="885"/>
      <c r="AU98" s="885"/>
      <c r="AV98" s="885"/>
      <c r="AW98" s="885"/>
      <c r="AX98" s="885"/>
      <c r="AY98" s="885"/>
      <c r="AZ98" s="885"/>
      <c r="BA98" s="885"/>
      <c r="BB98" s="885"/>
      <c r="BC98" s="885"/>
      <c r="BD98" s="885"/>
      <c r="BE98" s="885"/>
      <c r="BF98" s="885"/>
      <c r="BG98" s="885"/>
      <c r="BH98" s="885"/>
      <c r="BI98" s="885"/>
      <c r="BJ98" s="885"/>
      <c r="BK98" s="885"/>
      <c r="BL98" s="885"/>
      <c r="BM98" s="885"/>
      <c r="BN98" s="885"/>
      <c r="BO98" s="885"/>
      <c r="BP98" s="885"/>
      <c r="BQ98" s="885"/>
      <c r="BR98" s="885"/>
      <c r="BS98" s="885"/>
      <c r="BT98" s="885"/>
      <c r="BU98" s="885"/>
      <c r="BV98" s="885"/>
      <c r="BW98" s="885"/>
      <c r="BX98" s="885"/>
      <c r="BY98" s="885"/>
      <c r="BZ98" s="885"/>
      <c r="CA98" s="885"/>
      <c r="CB98" s="885"/>
      <c r="CC98" s="885"/>
      <c r="CD98" s="885"/>
      <c r="CE98" s="885"/>
      <c r="CF98" s="885"/>
      <c r="CG98" s="885"/>
      <c r="CH98" s="885"/>
      <c r="CI98" s="885"/>
      <c r="CJ98" s="885"/>
      <c r="CK98" s="885"/>
      <c r="CL98" s="885"/>
      <c r="CM98" s="885"/>
      <c r="CN98" s="885"/>
      <c r="CO98" s="885"/>
      <c r="CP98" s="885"/>
      <c r="CQ98" s="885"/>
      <c r="CR98" s="885"/>
      <c r="CS98" s="885"/>
      <c r="CT98" s="885"/>
      <c r="CU98" s="885"/>
      <c r="CV98" s="885"/>
      <c r="CW98" s="885"/>
      <c r="CX98" s="885"/>
      <c r="CY98" s="885"/>
      <c r="CZ98" s="885"/>
      <c r="DA98" s="885"/>
      <c r="DB98" s="885"/>
      <c r="DC98" s="885"/>
      <c r="DD98" s="885"/>
      <c r="DE98" s="885"/>
      <c r="DF98" s="885"/>
      <c r="DG98" s="885"/>
      <c r="DH98" s="885"/>
      <c r="DI98" s="885"/>
      <c r="DJ98" s="885"/>
      <c r="DK98" s="885"/>
      <c r="DL98" s="885"/>
      <c r="DM98" s="885"/>
      <c r="DN98" s="885"/>
      <c r="DO98" s="885"/>
      <c r="DP98" s="885"/>
      <c r="DQ98" s="885"/>
      <c r="DR98" s="885"/>
      <c r="DS98" s="885"/>
      <c r="DT98" s="885"/>
      <c r="DU98" s="885"/>
      <c r="DV98" s="885"/>
      <c r="DW98" s="885"/>
      <c r="DX98" s="885"/>
      <c r="DY98" s="885"/>
      <c r="DZ98" s="885"/>
      <c r="EA98" s="885"/>
      <c r="EB98" s="885"/>
      <c r="EC98" s="885"/>
      <c r="ED98" s="885"/>
      <c r="EE98" s="885"/>
      <c r="EF98" s="885"/>
      <c r="EG98" s="885"/>
      <c r="EH98" s="885"/>
      <c r="EI98" s="885"/>
      <c r="EJ98" s="885"/>
      <c r="EK98" s="885"/>
      <c r="EL98" s="885"/>
      <c r="EM98" s="885"/>
      <c r="EN98" s="885"/>
      <c r="EO98" s="885"/>
      <c r="EP98" s="885"/>
      <c r="EQ98" s="885"/>
      <c r="ER98" s="885"/>
      <c r="ES98" s="885"/>
      <c r="ET98" s="885"/>
      <c r="EU98" s="885"/>
      <c r="EV98" s="885"/>
      <c r="EW98" s="885"/>
      <c r="EX98" s="885"/>
      <c r="EY98" s="885"/>
      <c r="EZ98" s="885"/>
      <c r="FA98" s="885"/>
      <c r="FB98" s="885"/>
      <c r="FC98" s="885"/>
      <c r="FD98" s="885"/>
      <c r="FE98" s="885"/>
      <c r="FF98" s="885"/>
      <c r="FG98" s="885"/>
      <c r="FH98" s="885"/>
      <c r="FI98" s="885"/>
      <c r="FJ98" s="885"/>
      <c r="FK98" s="885"/>
      <c r="FL98" s="885"/>
      <c r="JO98" s="885"/>
      <c r="JP98" s="1495"/>
      <c r="JQ98" s="1495"/>
      <c r="JR98" s="1495"/>
      <c r="JS98" s="1495"/>
      <c r="JT98" s="1495"/>
      <c r="JU98" s="1495"/>
      <c r="JV98" s="1495"/>
      <c r="JW98" s="1495"/>
      <c r="JX98" s="1495"/>
      <c r="JY98" s="1495"/>
      <c r="JZ98" s="1495"/>
      <c r="KA98" s="1495"/>
      <c r="KB98" s="1495"/>
      <c r="KC98" s="1495"/>
    </row>
    <row r="99" spans="1:289" s="884" customFormat="1">
      <c r="A99" s="885"/>
      <c r="B99" s="885"/>
      <c r="C99" s="885"/>
      <c r="D99" s="885"/>
      <c r="E99" s="885"/>
      <c r="F99" s="885"/>
      <c r="G99" s="885"/>
      <c r="H99" s="885"/>
      <c r="I99" s="885"/>
      <c r="J99" s="885"/>
      <c r="K99" s="885"/>
      <c r="L99" s="885"/>
      <c r="M99" s="885"/>
      <c r="N99" s="885"/>
      <c r="O99" s="885"/>
      <c r="P99" s="885"/>
      <c r="Q99" s="885"/>
      <c r="R99" s="885"/>
      <c r="S99" s="885"/>
      <c r="T99" s="885"/>
      <c r="U99" s="885"/>
      <c r="V99" s="885"/>
      <c r="W99" s="885"/>
      <c r="X99" s="885"/>
      <c r="Y99" s="885"/>
      <c r="Z99" s="885"/>
      <c r="AA99" s="885"/>
      <c r="AB99" s="885"/>
      <c r="AC99" s="885"/>
      <c r="AD99" s="885"/>
      <c r="AE99" s="885"/>
      <c r="AF99" s="885"/>
      <c r="AG99" s="885"/>
      <c r="AH99" s="885"/>
      <c r="AI99" s="885"/>
      <c r="AJ99" s="885"/>
      <c r="AK99" s="885"/>
      <c r="AL99" s="885"/>
      <c r="AM99" s="885"/>
      <c r="AN99" s="885"/>
      <c r="AO99" s="885"/>
      <c r="AP99" s="885"/>
      <c r="AQ99" s="885"/>
      <c r="AR99" s="885"/>
      <c r="AS99" s="885"/>
      <c r="AT99" s="885"/>
      <c r="AU99" s="885"/>
      <c r="AV99" s="885"/>
      <c r="AW99" s="885"/>
      <c r="AX99" s="885"/>
      <c r="AY99" s="885"/>
      <c r="AZ99" s="885"/>
      <c r="BA99" s="885"/>
      <c r="BB99" s="885"/>
      <c r="BC99" s="885"/>
      <c r="BD99" s="885"/>
      <c r="BE99" s="885"/>
      <c r="BF99" s="885"/>
      <c r="BG99" s="885"/>
      <c r="BH99" s="885"/>
      <c r="BI99" s="885"/>
      <c r="BJ99" s="885"/>
      <c r="BK99" s="885"/>
      <c r="BL99" s="885"/>
      <c r="BM99" s="885"/>
      <c r="BN99" s="885"/>
      <c r="BO99" s="885"/>
      <c r="BP99" s="885"/>
      <c r="BQ99" s="885"/>
      <c r="BR99" s="885"/>
      <c r="BS99" s="885"/>
      <c r="BT99" s="885"/>
      <c r="BU99" s="885"/>
      <c r="BV99" s="885"/>
      <c r="BW99" s="885"/>
      <c r="BX99" s="885"/>
      <c r="BY99" s="885"/>
      <c r="BZ99" s="885"/>
      <c r="CA99" s="885"/>
      <c r="CB99" s="885"/>
      <c r="CC99" s="885"/>
      <c r="CD99" s="885"/>
      <c r="CE99" s="885"/>
      <c r="CF99" s="885"/>
      <c r="CG99" s="885"/>
      <c r="CH99" s="885"/>
      <c r="CI99" s="885"/>
      <c r="CJ99" s="885"/>
      <c r="CK99" s="885"/>
      <c r="CL99" s="885"/>
      <c r="CM99" s="885"/>
      <c r="CN99" s="885"/>
      <c r="CO99" s="885"/>
      <c r="CP99" s="885"/>
      <c r="CQ99" s="885"/>
      <c r="CR99" s="885"/>
      <c r="CS99" s="885"/>
      <c r="CT99" s="885"/>
      <c r="CU99" s="885"/>
      <c r="CV99" s="885"/>
      <c r="CW99" s="885"/>
      <c r="CX99" s="885"/>
      <c r="CY99" s="885"/>
      <c r="CZ99" s="885"/>
      <c r="DA99" s="885"/>
      <c r="DB99" s="885"/>
      <c r="DC99" s="885"/>
      <c r="DD99" s="885"/>
      <c r="DE99" s="885"/>
      <c r="DF99" s="885"/>
      <c r="DG99" s="885"/>
      <c r="DH99" s="885"/>
      <c r="DI99" s="885"/>
      <c r="DJ99" s="885"/>
      <c r="DK99" s="885"/>
      <c r="DL99" s="885"/>
      <c r="DM99" s="885"/>
      <c r="DN99" s="885"/>
      <c r="DO99" s="885"/>
      <c r="DP99" s="885"/>
      <c r="DQ99" s="885"/>
      <c r="DR99" s="885"/>
      <c r="DS99" s="885"/>
      <c r="DT99" s="885"/>
      <c r="DU99" s="885"/>
      <c r="DV99" s="885"/>
      <c r="DW99" s="885"/>
      <c r="DX99" s="885"/>
      <c r="DY99" s="885"/>
      <c r="DZ99" s="885"/>
      <c r="EA99" s="885"/>
      <c r="EB99" s="885"/>
      <c r="EC99" s="885"/>
      <c r="ED99" s="885"/>
      <c r="EE99" s="885"/>
      <c r="EF99" s="885"/>
      <c r="EG99" s="885"/>
      <c r="EH99" s="885"/>
      <c r="EI99" s="885"/>
      <c r="EJ99" s="885"/>
      <c r="EK99" s="885"/>
      <c r="EL99" s="885"/>
      <c r="EM99" s="885"/>
      <c r="EN99" s="885"/>
      <c r="EO99" s="885"/>
      <c r="EP99" s="885"/>
      <c r="EQ99" s="885"/>
      <c r="ER99" s="885"/>
      <c r="ES99" s="885"/>
      <c r="ET99" s="885"/>
      <c r="EU99" s="885"/>
      <c r="EV99" s="885"/>
      <c r="EW99" s="885"/>
      <c r="EX99" s="885"/>
      <c r="EY99" s="885"/>
      <c r="EZ99" s="885"/>
      <c r="FA99" s="885"/>
      <c r="FB99" s="885"/>
      <c r="FC99" s="885"/>
      <c r="FD99" s="885"/>
      <c r="FE99" s="885"/>
      <c r="FF99" s="885"/>
      <c r="FG99" s="885"/>
      <c r="FH99" s="885"/>
      <c r="FI99" s="885"/>
      <c r="FJ99" s="885"/>
      <c r="FK99" s="885"/>
      <c r="FL99" s="885"/>
      <c r="JO99" s="885"/>
      <c r="JP99" s="1495"/>
      <c r="JQ99" s="1495"/>
      <c r="JR99" s="1495"/>
      <c r="JS99" s="1495"/>
      <c r="JT99" s="1495"/>
      <c r="JU99" s="1495"/>
      <c r="JV99" s="1495"/>
      <c r="JW99" s="1495"/>
      <c r="JX99" s="1495"/>
      <c r="JY99" s="1495"/>
      <c r="JZ99" s="1495"/>
      <c r="KA99" s="1495"/>
      <c r="KB99" s="1495"/>
      <c r="KC99" s="1495"/>
    </row>
    <row r="100" spans="1:289" s="884" customFormat="1">
      <c r="A100" s="885"/>
      <c r="B100" s="885"/>
      <c r="C100" s="885"/>
      <c r="D100" s="885"/>
      <c r="E100" s="885"/>
      <c r="F100" s="885"/>
      <c r="G100" s="885"/>
      <c r="H100" s="885"/>
      <c r="I100" s="885"/>
      <c r="J100" s="885"/>
      <c r="K100" s="885"/>
      <c r="L100" s="885"/>
      <c r="M100" s="885"/>
      <c r="N100" s="885"/>
      <c r="O100" s="885"/>
      <c r="P100" s="885"/>
      <c r="Q100" s="885"/>
      <c r="R100" s="885"/>
      <c r="S100" s="885"/>
      <c r="T100" s="885"/>
      <c r="U100" s="885"/>
      <c r="V100" s="885"/>
      <c r="W100" s="885"/>
      <c r="X100" s="885"/>
      <c r="Y100" s="885"/>
      <c r="Z100" s="885"/>
      <c r="AA100" s="885"/>
      <c r="AB100" s="885"/>
      <c r="AC100" s="885"/>
      <c r="AD100" s="885"/>
      <c r="AE100" s="885"/>
      <c r="AF100" s="885"/>
      <c r="AG100" s="885"/>
      <c r="AH100" s="885"/>
      <c r="AI100" s="885"/>
      <c r="AJ100" s="885"/>
      <c r="AK100" s="885"/>
      <c r="AL100" s="885"/>
      <c r="AM100" s="885"/>
      <c r="AN100" s="885"/>
      <c r="AO100" s="885"/>
      <c r="AP100" s="885"/>
      <c r="AQ100" s="885"/>
      <c r="AR100" s="885"/>
      <c r="AS100" s="885"/>
      <c r="AT100" s="885"/>
      <c r="AU100" s="885"/>
      <c r="AV100" s="885"/>
      <c r="AW100" s="885"/>
      <c r="AX100" s="885"/>
      <c r="AY100" s="885"/>
      <c r="AZ100" s="885"/>
      <c r="BA100" s="885"/>
      <c r="BB100" s="885"/>
      <c r="BC100" s="885"/>
      <c r="BD100" s="885"/>
      <c r="BE100" s="885"/>
      <c r="BF100" s="885"/>
      <c r="BG100" s="885"/>
      <c r="BH100" s="885"/>
      <c r="BI100" s="885"/>
      <c r="BJ100" s="885"/>
      <c r="BK100" s="885"/>
      <c r="BL100" s="885"/>
      <c r="BM100" s="885"/>
      <c r="BN100" s="885"/>
      <c r="BO100" s="885"/>
      <c r="BP100" s="885"/>
      <c r="BQ100" s="885"/>
      <c r="BR100" s="885"/>
      <c r="BS100" s="885"/>
      <c r="BT100" s="885"/>
      <c r="BU100" s="885"/>
      <c r="BV100" s="885"/>
      <c r="BW100" s="885"/>
      <c r="BX100" s="885"/>
      <c r="BY100" s="885"/>
      <c r="BZ100" s="885"/>
      <c r="CA100" s="885"/>
      <c r="CB100" s="885"/>
      <c r="CC100" s="885"/>
      <c r="CD100" s="885"/>
      <c r="CE100" s="885"/>
      <c r="CF100" s="885"/>
      <c r="CG100" s="885"/>
      <c r="CH100" s="885"/>
      <c r="CI100" s="885"/>
      <c r="CJ100" s="885"/>
      <c r="CK100" s="885"/>
      <c r="CL100" s="885"/>
      <c r="CM100" s="885"/>
      <c r="CN100" s="885"/>
      <c r="CO100" s="885"/>
      <c r="CP100" s="885"/>
      <c r="CQ100" s="885"/>
      <c r="CR100" s="885"/>
      <c r="CS100" s="885"/>
      <c r="CT100" s="885"/>
      <c r="CU100" s="885"/>
      <c r="CV100" s="885"/>
      <c r="CW100" s="885"/>
      <c r="CX100" s="885"/>
      <c r="CY100" s="885"/>
      <c r="CZ100" s="885"/>
      <c r="DA100" s="885"/>
      <c r="DB100" s="885"/>
      <c r="DC100" s="885"/>
      <c r="DD100" s="885"/>
      <c r="DE100" s="885"/>
      <c r="DF100" s="885"/>
      <c r="DG100" s="885"/>
      <c r="DH100" s="885"/>
      <c r="DI100" s="885"/>
      <c r="DJ100" s="885"/>
      <c r="DK100" s="885"/>
      <c r="DL100" s="885"/>
      <c r="DM100" s="885"/>
      <c r="DN100" s="885"/>
      <c r="DO100" s="885"/>
      <c r="DP100" s="885"/>
      <c r="DQ100" s="885"/>
      <c r="DR100" s="885"/>
      <c r="DS100" s="885"/>
      <c r="DT100" s="885"/>
      <c r="DU100" s="885"/>
      <c r="DV100" s="885"/>
      <c r="DW100" s="885"/>
      <c r="DX100" s="885"/>
      <c r="DY100" s="885"/>
      <c r="DZ100" s="885"/>
      <c r="EA100" s="885"/>
      <c r="EB100" s="885"/>
      <c r="EC100" s="885"/>
      <c r="ED100" s="885"/>
      <c r="EE100" s="885"/>
      <c r="EF100" s="885"/>
      <c r="EG100" s="885"/>
      <c r="EH100" s="885"/>
      <c r="EI100" s="885"/>
      <c r="EJ100" s="885"/>
      <c r="EK100" s="885"/>
      <c r="EL100" s="885"/>
      <c r="EM100" s="885"/>
      <c r="EN100" s="885"/>
      <c r="EO100" s="885"/>
      <c r="EP100" s="885"/>
      <c r="EQ100" s="885"/>
      <c r="ER100" s="885"/>
      <c r="ES100" s="885"/>
      <c r="ET100" s="885"/>
      <c r="EU100" s="885"/>
      <c r="EV100" s="885"/>
      <c r="EW100" s="885"/>
      <c r="EX100" s="885"/>
      <c r="EY100" s="885"/>
      <c r="EZ100" s="885"/>
      <c r="FA100" s="885"/>
      <c r="FB100" s="885"/>
      <c r="FC100" s="885"/>
      <c r="FD100" s="885"/>
      <c r="FE100" s="885"/>
      <c r="FF100" s="885"/>
      <c r="FG100" s="885"/>
      <c r="FH100" s="885"/>
      <c r="FI100" s="885"/>
      <c r="FJ100" s="885"/>
      <c r="FK100" s="885"/>
      <c r="FL100" s="885"/>
      <c r="JO100" s="885"/>
      <c r="JP100" s="1495"/>
      <c r="JQ100" s="1495"/>
      <c r="JR100" s="1495"/>
      <c r="JS100" s="1495"/>
      <c r="JT100" s="1495"/>
      <c r="JU100" s="1495"/>
      <c r="JV100" s="1495"/>
      <c r="JW100" s="1495"/>
      <c r="JX100" s="1495"/>
      <c r="JY100" s="1495"/>
      <c r="JZ100" s="1495"/>
      <c r="KA100" s="1495"/>
      <c r="KB100" s="1495"/>
      <c r="KC100" s="1495"/>
    </row>
    <row r="101" spans="1:289" s="884" customFormat="1">
      <c r="A101" s="885"/>
      <c r="B101" s="885"/>
      <c r="C101" s="885"/>
      <c r="D101" s="885"/>
      <c r="E101" s="885"/>
      <c r="F101" s="885"/>
      <c r="G101" s="885"/>
      <c r="H101" s="885"/>
      <c r="I101" s="885"/>
      <c r="J101" s="885"/>
      <c r="K101" s="885"/>
      <c r="L101" s="885"/>
      <c r="M101" s="885"/>
      <c r="N101" s="885"/>
      <c r="O101" s="885"/>
      <c r="P101" s="885"/>
      <c r="Q101" s="885"/>
      <c r="R101" s="885"/>
      <c r="S101" s="885"/>
      <c r="T101" s="885"/>
      <c r="U101" s="885"/>
      <c r="V101" s="885"/>
      <c r="W101" s="885"/>
      <c r="X101" s="885"/>
      <c r="Y101" s="885"/>
      <c r="Z101" s="885"/>
      <c r="AA101" s="885"/>
      <c r="AB101" s="885"/>
      <c r="AC101" s="885"/>
      <c r="AD101" s="885"/>
      <c r="AE101" s="885"/>
      <c r="AF101" s="885"/>
      <c r="AG101" s="885"/>
      <c r="AH101" s="885"/>
      <c r="AI101" s="885"/>
      <c r="AJ101" s="885"/>
      <c r="AK101" s="885"/>
      <c r="AL101" s="885"/>
      <c r="AM101" s="885"/>
      <c r="AN101" s="885"/>
      <c r="AO101" s="885"/>
      <c r="AP101" s="885"/>
      <c r="AQ101" s="885"/>
      <c r="AR101" s="885"/>
      <c r="AS101" s="885"/>
      <c r="AT101" s="885"/>
      <c r="AU101" s="885"/>
      <c r="AV101" s="885"/>
      <c r="AW101" s="885"/>
      <c r="AX101" s="885"/>
      <c r="AY101" s="885"/>
      <c r="AZ101" s="885"/>
      <c r="BA101" s="885"/>
      <c r="BB101" s="885"/>
      <c r="BC101" s="885"/>
      <c r="BD101" s="885"/>
      <c r="BE101" s="885"/>
      <c r="BF101" s="885"/>
      <c r="BG101" s="885"/>
      <c r="BH101" s="885"/>
      <c r="BI101" s="885"/>
      <c r="BJ101" s="885"/>
      <c r="BK101" s="885"/>
      <c r="BL101" s="885"/>
      <c r="BM101" s="885"/>
      <c r="BN101" s="885"/>
      <c r="BO101" s="885"/>
      <c r="BP101" s="885"/>
      <c r="BQ101" s="885"/>
      <c r="BR101" s="885"/>
      <c r="BS101" s="885"/>
      <c r="BT101" s="885"/>
      <c r="BU101" s="885"/>
      <c r="BV101" s="885"/>
      <c r="BW101" s="885"/>
      <c r="BX101" s="885"/>
      <c r="BY101" s="885"/>
      <c r="BZ101" s="885"/>
      <c r="CA101" s="885"/>
      <c r="CB101" s="885"/>
      <c r="CC101" s="885"/>
      <c r="CD101" s="885"/>
      <c r="CE101" s="885"/>
      <c r="CF101" s="885"/>
      <c r="CG101" s="885"/>
      <c r="CH101" s="885"/>
      <c r="CI101" s="885"/>
      <c r="CJ101" s="885"/>
      <c r="CK101" s="885"/>
      <c r="CL101" s="885"/>
      <c r="CM101" s="885"/>
      <c r="CN101" s="885"/>
      <c r="CO101" s="885"/>
      <c r="CP101" s="885"/>
      <c r="CQ101" s="885"/>
      <c r="CR101" s="885"/>
      <c r="CS101" s="885"/>
      <c r="CT101" s="885"/>
      <c r="CU101" s="885"/>
      <c r="CV101" s="885"/>
      <c r="CW101" s="885"/>
      <c r="CX101" s="885"/>
      <c r="CY101" s="885"/>
      <c r="CZ101" s="885"/>
      <c r="DA101" s="885"/>
      <c r="DB101" s="885"/>
      <c r="DC101" s="885"/>
      <c r="DD101" s="885"/>
      <c r="DE101" s="885"/>
      <c r="DF101" s="885"/>
      <c r="DG101" s="885"/>
      <c r="DH101" s="885"/>
      <c r="DI101" s="885"/>
      <c r="DJ101" s="885"/>
      <c r="DK101" s="885"/>
      <c r="DL101" s="885"/>
      <c r="DM101" s="885"/>
      <c r="DN101" s="885"/>
      <c r="DO101" s="885"/>
      <c r="DP101" s="885"/>
      <c r="DQ101" s="885"/>
      <c r="DR101" s="885"/>
      <c r="DS101" s="885"/>
      <c r="DT101" s="885"/>
      <c r="DU101" s="885"/>
      <c r="DV101" s="885"/>
      <c r="DW101" s="885"/>
      <c r="DX101" s="885"/>
      <c r="DY101" s="885"/>
      <c r="DZ101" s="885"/>
      <c r="EA101" s="885"/>
      <c r="EB101" s="885"/>
      <c r="EC101" s="885"/>
      <c r="ED101" s="885"/>
      <c r="EE101" s="885"/>
      <c r="EF101" s="885"/>
      <c r="EG101" s="885"/>
      <c r="EH101" s="885"/>
      <c r="EI101" s="885"/>
      <c r="EJ101" s="885"/>
      <c r="EK101" s="885"/>
      <c r="EL101" s="885"/>
      <c r="EM101" s="885"/>
      <c r="EN101" s="885"/>
      <c r="EO101" s="885"/>
      <c r="EP101" s="885"/>
      <c r="EQ101" s="885"/>
      <c r="ER101" s="885"/>
      <c r="ES101" s="885"/>
      <c r="ET101" s="885"/>
      <c r="EU101" s="885"/>
      <c r="EV101" s="885"/>
      <c r="EW101" s="885"/>
      <c r="EX101" s="885"/>
      <c r="EY101" s="885"/>
      <c r="EZ101" s="885"/>
      <c r="FA101" s="885"/>
      <c r="FB101" s="885"/>
      <c r="FC101" s="885"/>
      <c r="FD101" s="885"/>
      <c r="FE101" s="885"/>
      <c r="FF101" s="885"/>
      <c r="FG101" s="885"/>
      <c r="FH101" s="885"/>
      <c r="FI101" s="885"/>
      <c r="FJ101" s="885"/>
      <c r="FK101" s="885"/>
      <c r="FL101" s="885"/>
      <c r="JO101" s="885"/>
      <c r="JP101" s="1495"/>
      <c r="JQ101" s="1495"/>
      <c r="JR101" s="1495"/>
      <c r="JS101" s="1495"/>
      <c r="JT101" s="1495"/>
      <c r="JU101" s="1495"/>
      <c r="JV101" s="1495"/>
      <c r="JW101" s="1495"/>
      <c r="JX101" s="1495"/>
      <c r="JY101" s="1495"/>
      <c r="JZ101" s="1495"/>
      <c r="KA101" s="1495"/>
      <c r="KB101" s="1495"/>
      <c r="KC101" s="1495"/>
    </row>
    <row r="102" spans="1:289" s="884" customFormat="1">
      <c r="A102" s="885"/>
      <c r="B102" s="885"/>
      <c r="C102" s="885"/>
      <c r="D102" s="885"/>
      <c r="E102" s="885"/>
      <c r="F102" s="885"/>
      <c r="G102" s="885"/>
      <c r="H102" s="885"/>
      <c r="I102" s="885"/>
      <c r="J102" s="885"/>
      <c r="K102" s="885"/>
      <c r="L102" s="885"/>
      <c r="M102" s="885"/>
      <c r="N102" s="885"/>
      <c r="O102" s="885"/>
      <c r="P102" s="885"/>
      <c r="Q102" s="885"/>
      <c r="R102" s="885"/>
      <c r="S102" s="885"/>
      <c r="T102" s="885"/>
      <c r="U102" s="885"/>
      <c r="V102" s="885"/>
      <c r="W102" s="885"/>
      <c r="X102" s="885"/>
      <c r="Y102" s="885"/>
      <c r="Z102" s="885"/>
      <c r="AA102" s="885"/>
      <c r="AB102" s="885"/>
      <c r="AC102" s="885"/>
      <c r="AD102" s="885"/>
      <c r="AE102" s="885"/>
      <c r="AF102" s="885"/>
      <c r="AG102" s="885"/>
      <c r="AH102" s="885"/>
      <c r="AI102" s="885"/>
      <c r="AJ102" s="885"/>
      <c r="AK102" s="885"/>
      <c r="AL102" s="885"/>
      <c r="AM102" s="885"/>
      <c r="AN102" s="885"/>
      <c r="AO102" s="885"/>
      <c r="AP102" s="885"/>
      <c r="AQ102" s="885"/>
      <c r="AR102" s="885"/>
      <c r="AS102" s="885"/>
      <c r="AT102" s="885"/>
      <c r="AU102" s="885"/>
      <c r="AV102" s="885"/>
      <c r="AW102" s="885"/>
      <c r="AX102" s="885"/>
      <c r="AY102" s="885"/>
      <c r="AZ102" s="885"/>
      <c r="BA102" s="885"/>
      <c r="BB102" s="885"/>
      <c r="BC102" s="885"/>
      <c r="BD102" s="885"/>
      <c r="BE102" s="885"/>
      <c r="BF102" s="885"/>
      <c r="BG102" s="885"/>
      <c r="BH102" s="885"/>
      <c r="BI102" s="885"/>
      <c r="BJ102" s="885"/>
      <c r="BK102" s="885"/>
      <c r="BL102" s="885"/>
      <c r="BM102" s="885"/>
      <c r="BN102" s="885"/>
      <c r="BO102" s="885"/>
      <c r="BP102" s="885"/>
      <c r="BQ102" s="885"/>
      <c r="BR102" s="885"/>
      <c r="BS102" s="885"/>
      <c r="BT102" s="885"/>
      <c r="BU102" s="885"/>
      <c r="BV102" s="885"/>
      <c r="BW102" s="885"/>
      <c r="BX102" s="885"/>
      <c r="BY102" s="885"/>
      <c r="BZ102" s="885"/>
      <c r="CA102" s="885"/>
      <c r="CB102" s="885"/>
      <c r="CC102" s="885"/>
      <c r="CD102" s="885"/>
      <c r="CE102" s="885"/>
      <c r="CF102" s="885"/>
      <c r="CG102" s="885"/>
      <c r="CH102" s="885"/>
      <c r="CI102" s="885"/>
      <c r="CJ102" s="885"/>
      <c r="CK102" s="885"/>
      <c r="CL102" s="885"/>
      <c r="CM102" s="885"/>
      <c r="CN102" s="885"/>
      <c r="CO102" s="885"/>
      <c r="CP102" s="885"/>
      <c r="CQ102" s="885"/>
      <c r="CR102" s="885"/>
      <c r="CS102" s="885"/>
      <c r="CT102" s="885"/>
      <c r="CU102" s="885"/>
      <c r="CV102" s="885"/>
      <c r="CW102" s="885"/>
      <c r="CX102" s="885"/>
      <c r="CY102" s="885"/>
      <c r="CZ102" s="885"/>
      <c r="DA102" s="885"/>
      <c r="DB102" s="885"/>
      <c r="DC102" s="885"/>
      <c r="DD102" s="885"/>
      <c r="DE102" s="885"/>
      <c r="DF102" s="885"/>
      <c r="DG102" s="885"/>
      <c r="DH102" s="885"/>
      <c r="DI102" s="885"/>
      <c r="DJ102" s="885"/>
      <c r="DK102" s="885"/>
      <c r="DL102" s="885"/>
      <c r="DM102" s="885"/>
      <c r="DN102" s="885"/>
      <c r="DO102" s="885"/>
      <c r="DP102" s="885"/>
      <c r="DQ102" s="885"/>
      <c r="DR102" s="885"/>
      <c r="DS102" s="885"/>
      <c r="DT102" s="885"/>
      <c r="DU102" s="885"/>
      <c r="DV102" s="885"/>
      <c r="DW102" s="885"/>
      <c r="DX102" s="885"/>
      <c r="DY102" s="885"/>
      <c r="DZ102" s="885"/>
      <c r="EA102" s="885"/>
      <c r="EB102" s="885"/>
      <c r="EC102" s="885"/>
      <c r="ED102" s="885"/>
      <c r="EE102" s="885"/>
      <c r="EF102" s="885"/>
      <c r="EG102" s="885"/>
      <c r="EH102" s="885"/>
      <c r="EI102" s="885"/>
      <c r="EJ102" s="885"/>
      <c r="EK102" s="885"/>
      <c r="EL102" s="885"/>
      <c r="EM102" s="885"/>
      <c r="EN102" s="885"/>
      <c r="EO102" s="885"/>
      <c r="EP102" s="885"/>
      <c r="EQ102" s="885"/>
      <c r="ER102" s="885"/>
      <c r="ES102" s="885"/>
      <c r="ET102" s="885"/>
      <c r="EU102" s="885"/>
      <c r="EV102" s="885"/>
      <c r="EW102" s="885"/>
      <c r="EX102" s="885"/>
      <c r="EY102" s="885"/>
      <c r="EZ102" s="885"/>
      <c r="FA102" s="885"/>
      <c r="FB102" s="885"/>
      <c r="FC102" s="885"/>
      <c r="FD102" s="885"/>
      <c r="FE102" s="885"/>
      <c r="FF102" s="885"/>
      <c r="FG102" s="885"/>
      <c r="FH102" s="885"/>
      <c r="FI102" s="885"/>
      <c r="FJ102" s="885"/>
      <c r="FK102" s="885"/>
      <c r="FL102" s="885"/>
      <c r="JO102" s="885"/>
      <c r="JP102" s="1495"/>
      <c r="JQ102" s="1495"/>
      <c r="JR102" s="1495"/>
      <c r="JS102" s="1495"/>
      <c r="JT102" s="1495"/>
      <c r="JU102" s="1495"/>
      <c r="JV102" s="1495"/>
      <c r="JW102" s="1495"/>
      <c r="JX102" s="1495"/>
      <c r="JY102" s="1495"/>
      <c r="JZ102" s="1495"/>
      <c r="KA102" s="1495"/>
      <c r="KB102" s="1495"/>
      <c r="KC102" s="1495"/>
    </row>
    <row r="103" spans="1:289" s="884" customFormat="1">
      <c r="A103" s="885"/>
      <c r="B103" s="885"/>
      <c r="C103" s="885"/>
      <c r="D103" s="885"/>
      <c r="E103" s="885"/>
      <c r="F103" s="885"/>
      <c r="G103" s="885"/>
      <c r="H103" s="885"/>
      <c r="I103" s="885"/>
      <c r="J103" s="885"/>
      <c r="K103" s="885"/>
      <c r="L103" s="885"/>
      <c r="M103" s="885"/>
      <c r="N103" s="885"/>
      <c r="O103" s="885"/>
      <c r="P103" s="885"/>
      <c r="Q103" s="885"/>
      <c r="R103" s="885"/>
      <c r="S103" s="885"/>
      <c r="T103" s="885"/>
      <c r="U103" s="885"/>
      <c r="V103" s="885"/>
      <c r="W103" s="885"/>
      <c r="X103" s="885"/>
      <c r="Y103" s="885"/>
      <c r="Z103" s="885"/>
      <c r="AA103" s="885"/>
      <c r="AB103" s="885"/>
      <c r="AC103" s="885"/>
      <c r="AD103" s="885"/>
      <c r="AE103" s="885"/>
      <c r="AF103" s="885"/>
      <c r="AG103" s="885"/>
      <c r="AH103" s="885"/>
      <c r="AI103" s="885"/>
      <c r="AJ103" s="885"/>
      <c r="AK103" s="885"/>
      <c r="AL103" s="885"/>
      <c r="AM103" s="885"/>
      <c r="AN103" s="885"/>
      <c r="AO103" s="885"/>
      <c r="AP103" s="885"/>
      <c r="AQ103" s="885"/>
      <c r="AR103" s="885"/>
      <c r="AS103" s="885"/>
      <c r="AT103" s="885"/>
      <c r="AU103" s="885"/>
      <c r="AV103" s="885"/>
      <c r="AW103" s="885"/>
      <c r="AX103" s="885"/>
      <c r="AY103" s="885"/>
      <c r="AZ103" s="885"/>
      <c r="BA103" s="885"/>
      <c r="BB103" s="885"/>
      <c r="BC103" s="885"/>
      <c r="BD103" s="885"/>
      <c r="BE103" s="885"/>
      <c r="BF103" s="885"/>
      <c r="BG103" s="885"/>
      <c r="BH103" s="885"/>
      <c r="BI103" s="885"/>
      <c r="BJ103" s="885"/>
      <c r="BK103" s="885"/>
      <c r="BL103" s="885"/>
      <c r="BM103" s="885"/>
      <c r="BN103" s="885"/>
      <c r="BO103" s="885"/>
      <c r="BP103" s="885"/>
      <c r="BQ103" s="885"/>
      <c r="BR103" s="885"/>
      <c r="BS103" s="885"/>
      <c r="BT103" s="885"/>
      <c r="BU103" s="885"/>
      <c r="BV103" s="885"/>
      <c r="BW103" s="885"/>
      <c r="BX103" s="885"/>
      <c r="BY103" s="885"/>
      <c r="BZ103" s="885"/>
      <c r="CA103" s="885"/>
      <c r="CB103" s="885"/>
      <c r="CC103" s="885"/>
      <c r="CD103" s="885"/>
      <c r="CE103" s="885"/>
      <c r="CF103" s="885"/>
      <c r="CG103" s="885"/>
      <c r="CH103" s="885"/>
      <c r="CI103" s="885"/>
      <c r="CJ103" s="885"/>
      <c r="CK103" s="885"/>
      <c r="CL103" s="885"/>
      <c r="CM103" s="885"/>
      <c r="CN103" s="885"/>
      <c r="CO103" s="885"/>
      <c r="CP103" s="885"/>
      <c r="CQ103" s="885"/>
      <c r="CR103" s="885"/>
      <c r="CS103" s="885"/>
      <c r="CT103" s="885"/>
      <c r="CU103" s="885"/>
      <c r="CV103" s="885"/>
      <c r="CW103" s="885"/>
      <c r="CX103" s="885"/>
      <c r="CY103" s="885"/>
      <c r="CZ103" s="885"/>
      <c r="DA103" s="885"/>
      <c r="DB103" s="885"/>
      <c r="DC103" s="885"/>
      <c r="DD103" s="885"/>
      <c r="DE103" s="885"/>
      <c r="DF103" s="885"/>
      <c r="DG103" s="885"/>
      <c r="DH103" s="885"/>
      <c r="DI103" s="885"/>
      <c r="DJ103" s="885"/>
      <c r="DK103" s="885"/>
      <c r="DL103" s="885"/>
      <c r="DM103" s="885"/>
      <c r="DN103" s="885"/>
      <c r="DO103" s="885"/>
      <c r="DP103" s="885"/>
      <c r="DQ103" s="885"/>
      <c r="DR103" s="885"/>
      <c r="DS103" s="885"/>
      <c r="DT103" s="885"/>
      <c r="DU103" s="885"/>
      <c r="DV103" s="885"/>
      <c r="DW103" s="885"/>
      <c r="DX103" s="885"/>
      <c r="DY103" s="885"/>
      <c r="DZ103" s="885"/>
      <c r="EA103" s="885"/>
      <c r="EB103" s="885"/>
      <c r="EC103" s="885"/>
      <c r="ED103" s="885"/>
      <c r="EE103" s="885"/>
      <c r="EF103" s="885"/>
      <c r="EG103" s="885"/>
      <c r="EH103" s="885"/>
      <c r="EI103" s="885"/>
      <c r="EJ103" s="885"/>
      <c r="EK103" s="885"/>
      <c r="EL103" s="885"/>
      <c r="EM103" s="885"/>
      <c r="EN103" s="885"/>
      <c r="EO103" s="885"/>
      <c r="EP103" s="885"/>
      <c r="EQ103" s="885"/>
      <c r="ER103" s="885"/>
      <c r="ES103" s="885"/>
      <c r="ET103" s="885"/>
      <c r="EU103" s="885"/>
      <c r="EV103" s="885"/>
      <c r="EW103" s="885"/>
      <c r="EX103" s="885"/>
      <c r="EY103" s="885"/>
      <c r="EZ103" s="885"/>
      <c r="FA103" s="885"/>
      <c r="FB103" s="885"/>
      <c r="FC103" s="885"/>
      <c r="FD103" s="885"/>
      <c r="FE103" s="885"/>
      <c r="FF103" s="885"/>
      <c r="FG103" s="885"/>
      <c r="FH103" s="885"/>
      <c r="FI103" s="885"/>
      <c r="FJ103" s="885"/>
      <c r="FK103" s="885"/>
      <c r="FL103" s="885"/>
      <c r="JO103" s="885"/>
      <c r="JP103" s="1495"/>
      <c r="JQ103" s="1495"/>
      <c r="JR103" s="1495"/>
      <c r="JS103" s="1495"/>
      <c r="JT103" s="1495"/>
      <c r="JU103" s="1495"/>
      <c r="JV103" s="1495"/>
      <c r="JW103" s="1495"/>
      <c r="JX103" s="1495"/>
      <c r="JY103" s="1495"/>
      <c r="JZ103" s="1495"/>
      <c r="KA103" s="1495"/>
      <c r="KB103" s="1495"/>
      <c r="KC103" s="1495"/>
    </row>
    <row r="104" spans="1:289" s="884" customFormat="1">
      <c r="A104" s="885"/>
      <c r="B104" s="885"/>
      <c r="C104" s="885"/>
      <c r="D104" s="885"/>
      <c r="E104" s="885"/>
      <c r="F104" s="885"/>
      <c r="G104" s="885"/>
      <c r="H104" s="885"/>
      <c r="I104" s="885"/>
      <c r="J104" s="885"/>
      <c r="K104" s="885"/>
      <c r="L104" s="885"/>
      <c r="M104" s="885"/>
      <c r="N104" s="885"/>
      <c r="O104" s="885"/>
      <c r="P104" s="885"/>
      <c r="Q104" s="885"/>
      <c r="R104" s="885"/>
      <c r="S104" s="885"/>
      <c r="T104" s="885"/>
      <c r="U104" s="885"/>
      <c r="V104" s="885"/>
      <c r="W104" s="885"/>
      <c r="X104" s="885"/>
      <c r="Y104" s="885"/>
      <c r="Z104" s="885"/>
      <c r="AA104" s="885"/>
      <c r="AB104" s="885"/>
      <c r="AC104" s="885"/>
      <c r="AD104" s="885"/>
      <c r="AE104" s="885"/>
      <c r="AF104" s="885"/>
      <c r="AG104" s="885"/>
      <c r="AH104" s="885"/>
      <c r="AI104" s="885"/>
      <c r="AJ104" s="885"/>
      <c r="AK104" s="885"/>
      <c r="AL104" s="885"/>
      <c r="AM104" s="885"/>
      <c r="AN104" s="885"/>
      <c r="AO104" s="885"/>
      <c r="AP104" s="885"/>
      <c r="AQ104" s="885"/>
      <c r="AR104" s="885"/>
      <c r="AS104" s="885"/>
      <c r="AT104" s="885"/>
      <c r="AU104" s="885"/>
      <c r="AV104" s="885"/>
      <c r="AW104" s="885"/>
      <c r="AX104" s="885"/>
      <c r="AY104" s="885"/>
      <c r="AZ104" s="885"/>
      <c r="BA104" s="885"/>
      <c r="BB104" s="885"/>
      <c r="BC104" s="885"/>
      <c r="BD104" s="885"/>
      <c r="BE104" s="885"/>
      <c r="BF104" s="885"/>
      <c r="BG104" s="885"/>
      <c r="BH104" s="885"/>
      <c r="BI104" s="885"/>
      <c r="BJ104" s="885"/>
      <c r="BK104" s="885"/>
      <c r="BL104" s="885"/>
      <c r="BM104" s="885"/>
      <c r="BN104" s="885"/>
      <c r="BO104" s="885"/>
      <c r="BP104" s="885"/>
      <c r="BQ104" s="885"/>
      <c r="BR104" s="885"/>
      <c r="BS104" s="885"/>
      <c r="BT104" s="885"/>
      <c r="BU104" s="885"/>
      <c r="BV104" s="885"/>
      <c r="BW104" s="885"/>
      <c r="BX104" s="885"/>
      <c r="BY104" s="885"/>
      <c r="BZ104" s="885"/>
      <c r="CA104" s="885"/>
      <c r="CB104" s="885"/>
      <c r="CC104" s="885"/>
      <c r="CD104" s="885"/>
      <c r="CE104" s="885"/>
      <c r="CF104" s="885"/>
      <c r="CG104" s="885"/>
      <c r="CH104" s="885"/>
      <c r="CI104" s="885"/>
      <c r="CJ104" s="885"/>
      <c r="CK104" s="885"/>
      <c r="CL104" s="885"/>
      <c r="CM104" s="885"/>
      <c r="CN104" s="885"/>
      <c r="CO104" s="885"/>
      <c r="CP104" s="885"/>
      <c r="CQ104" s="885"/>
      <c r="CR104" s="885"/>
      <c r="CS104" s="885"/>
      <c r="CT104" s="885"/>
      <c r="CU104" s="885"/>
      <c r="CV104" s="885"/>
      <c r="CW104" s="885"/>
      <c r="CX104" s="885"/>
      <c r="CY104" s="885"/>
      <c r="CZ104" s="885"/>
      <c r="DA104" s="885"/>
      <c r="DB104" s="885"/>
      <c r="DC104" s="885"/>
      <c r="DD104" s="885"/>
      <c r="DE104" s="885"/>
      <c r="DF104" s="885"/>
      <c r="DG104" s="885"/>
      <c r="DH104" s="885"/>
      <c r="DI104" s="885"/>
      <c r="DJ104" s="885"/>
      <c r="DK104" s="885"/>
      <c r="DL104" s="885"/>
      <c r="DM104" s="885"/>
      <c r="DN104" s="885"/>
      <c r="DO104" s="885"/>
      <c r="DP104" s="885"/>
      <c r="DQ104" s="885"/>
      <c r="DR104" s="885"/>
      <c r="DS104" s="885"/>
      <c r="DT104" s="885"/>
      <c r="DU104" s="885"/>
      <c r="DV104" s="885"/>
      <c r="DW104" s="885"/>
      <c r="DX104" s="885"/>
      <c r="DY104" s="885"/>
      <c r="DZ104" s="885"/>
      <c r="EA104" s="885"/>
      <c r="EB104" s="885"/>
      <c r="EC104" s="885"/>
      <c r="ED104" s="885"/>
      <c r="EE104" s="885"/>
      <c r="EF104" s="885"/>
      <c r="EG104" s="885"/>
      <c r="EH104" s="885"/>
      <c r="EI104" s="885"/>
      <c r="EJ104" s="885"/>
      <c r="EK104" s="885"/>
      <c r="EL104" s="885"/>
      <c r="EM104" s="885"/>
      <c r="EN104" s="885"/>
      <c r="EO104" s="885"/>
      <c r="EP104" s="885"/>
      <c r="EQ104" s="885"/>
      <c r="ER104" s="885"/>
      <c r="ES104" s="885"/>
      <c r="ET104" s="885"/>
      <c r="EU104" s="885"/>
      <c r="EV104" s="885"/>
      <c r="EW104" s="885"/>
      <c r="EX104" s="885"/>
      <c r="EY104" s="885"/>
      <c r="EZ104" s="885"/>
      <c r="FA104" s="885"/>
      <c r="FB104" s="885"/>
      <c r="FC104" s="885"/>
      <c r="FD104" s="885"/>
      <c r="FE104" s="885"/>
      <c r="FF104" s="885"/>
      <c r="FG104" s="885"/>
      <c r="FH104" s="885"/>
      <c r="FI104" s="885"/>
      <c r="FJ104" s="885"/>
      <c r="FK104" s="885"/>
      <c r="FL104" s="885"/>
      <c r="JO104" s="885"/>
      <c r="JP104" s="1495"/>
      <c r="JQ104" s="1495"/>
      <c r="JR104" s="1495"/>
      <c r="JS104" s="1495"/>
      <c r="JT104" s="1495"/>
      <c r="JU104" s="1495"/>
      <c r="JV104" s="1495"/>
      <c r="JW104" s="1495"/>
      <c r="JX104" s="1495"/>
      <c r="JY104" s="1495"/>
      <c r="JZ104" s="1495"/>
      <c r="KA104" s="1495"/>
      <c r="KB104" s="1495"/>
      <c r="KC104" s="1495"/>
    </row>
    <row r="105" spans="1:289" s="884" customFormat="1">
      <c r="A105" s="885"/>
      <c r="B105" s="885"/>
      <c r="C105" s="885"/>
      <c r="D105" s="885"/>
      <c r="E105" s="885"/>
      <c r="F105" s="885"/>
      <c r="G105" s="885"/>
      <c r="H105" s="885"/>
      <c r="I105" s="885"/>
      <c r="J105" s="885"/>
      <c r="K105" s="885"/>
      <c r="L105" s="885"/>
      <c r="M105" s="885"/>
      <c r="N105" s="885"/>
      <c r="O105" s="885"/>
      <c r="P105" s="885"/>
      <c r="Q105" s="885"/>
      <c r="R105" s="885"/>
      <c r="S105" s="885"/>
      <c r="T105" s="885"/>
      <c r="U105" s="885"/>
      <c r="V105" s="885"/>
      <c r="W105" s="885"/>
      <c r="X105" s="885"/>
      <c r="Y105" s="885"/>
      <c r="Z105" s="885"/>
      <c r="AA105" s="885"/>
      <c r="AB105" s="885"/>
      <c r="AC105" s="885"/>
      <c r="AD105" s="885"/>
      <c r="AE105" s="885"/>
      <c r="AF105" s="885"/>
      <c r="AG105" s="885"/>
      <c r="AH105" s="885"/>
      <c r="AI105" s="885"/>
      <c r="AJ105" s="885"/>
      <c r="AK105" s="885"/>
      <c r="AL105" s="885"/>
      <c r="AM105" s="885"/>
      <c r="AN105" s="885"/>
      <c r="AO105" s="885"/>
      <c r="AP105" s="885"/>
      <c r="AQ105" s="885"/>
      <c r="AR105" s="885"/>
      <c r="AS105" s="885"/>
      <c r="AT105" s="885"/>
      <c r="AU105" s="885"/>
      <c r="AV105" s="885"/>
      <c r="AW105" s="885"/>
      <c r="AX105" s="885"/>
      <c r="AY105" s="885"/>
      <c r="AZ105" s="885"/>
      <c r="BA105" s="885"/>
      <c r="BB105" s="885"/>
      <c r="BC105" s="885"/>
      <c r="BD105" s="885"/>
      <c r="BE105" s="885"/>
      <c r="BF105" s="885"/>
      <c r="BG105" s="885"/>
      <c r="BH105" s="885"/>
      <c r="BI105" s="885"/>
      <c r="BJ105" s="885"/>
      <c r="BK105" s="885"/>
      <c r="BL105" s="885"/>
      <c r="BM105" s="885"/>
      <c r="BN105" s="885"/>
      <c r="BO105" s="885"/>
      <c r="BP105" s="885"/>
      <c r="BQ105" s="885"/>
      <c r="BR105" s="885"/>
      <c r="BS105" s="885"/>
      <c r="BT105" s="885"/>
      <c r="BU105" s="885"/>
      <c r="BV105" s="885"/>
      <c r="BW105" s="885"/>
      <c r="BX105" s="885"/>
      <c r="BY105" s="885"/>
      <c r="BZ105" s="885"/>
      <c r="CA105" s="885"/>
      <c r="CB105" s="885"/>
      <c r="CC105" s="885"/>
      <c r="CD105" s="885"/>
      <c r="CE105" s="885"/>
      <c r="CF105" s="885"/>
      <c r="CG105" s="885"/>
      <c r="CH105" s="885"/>
      <c r="CI105" s="885"/>
      <c r="CJ105" s="885"/>
      <c r="CK105" s="885"/>
      <c r="CL105" s="885"/>
      <c r="CM105" s="885"/>
      <c r="CN105" s="885"/>
      <c r="CO105" s="885"/>
      <c r="CP105" s="885"/>
      <c r="CQ105" s="885"/>
      <c r="CR105" s="885"/>
      <c r="CS105" s="885"/>
      <c r="CT105" s="885"/>
      <c r="CU105" s="885"/>
      <c r="CV105" s="885"/>
      <c r="CW105" s="885"/>
      <c r="CX105" s="885"/>
      <c r="CY105" s="885"/>
      <c r="CZ105" s="885"/>
      <c r="DA105" s="885"/>
      <c r="DB105" s="885"/>
      <c r="DC105" s="885"/>
      <c r="DD105" s="885"/>
      <c r="DE105" s="885"/>
      <c r="DF105" s="885"/>
      <c r="DG105" s="885"/>
      <c r="DH105" s="885"/>
      <c r="DI105" s="885"/>
      <c r="DJ105" s="885"/>
      <c r="DK105" s="885"/>
      <c r="DL105" s="885"/>
      <c r="DM105" s="885"/>
      <c r="DN105" s="885"/>
      <c r="DO105" s="885"/>
      <c r="DP105" s="885"/>
      <c r="DQ105" s="885"/>
      <c r="DR105" s="885"/>
      <c r="DS105" s="885"/>
      <c r="DT105" s="885"/>
      <c r="DU105" s="885"/>
      <c r="DV105" s="885"/>
      <c r="DW105" s="885"/>
      <c r="DX105" s="885"/>
      <c r="DY105" s="885"/>
      <c r="DZ105" s="885"/>
      <c r="EA105" s="885"/>
      <c r="EB105" s="885"/>
      <c r="EC105" s="885"/>
      <c r="ED105" s="885"/>
      <c r="EE105" s="885"/>
      <c r="EF105" s="885"/>
      <c r="EG105" s="885"/>
      <c r="EH105" s="885"/>
      <c r="EI105" s="885"/>
      <c r="EJ105" s="885"/>
      <c r="EK105" s="885"/>
      <c r="EL105" s="885"/>
      <c r="EM105" s="885"/>
      <c r="EN105" s="885"/>
      <c r="EO105" s="885"/>
      <c r="EP105" s="885"/>
      <c r="EQ105" s="885"/>
      <c r="ER105" s="885"/>
      <c r="ES105" s="885"/>
      <c r="ET105" s="885"/>
      <c r="EU105" s="885"/>
      <c r="EV105" s="885"/>
      <c r="EW105" s="885"/>
      <c r="EX105" s="885"/>
      <c r="EY105" s="885"/>
      <c r="EZ105" s="885"/>
      <c r="FA105" s="885"/>
      <c r="FB105" s="885"/>
      <c r="FC105" s="885"/>
      <c r="FD105" s="885"/>
      <c r="FE105" s="885"/>
      <c r="FF105" s="885"/>
      <c r="FG105" s="885"/>
      <c r="FH105" s="885"/>
      <c r="FI105" s="885"/>
      <c r="FJ105" s="885"/>
      <c r="FK105" s="885"/>
      <c r="FL105" s="885"/>
      <c r="JO105" s="885"/>
      <c r="JP105" s="1495"/>
      <c r="JQ105" s="1495"/>
      <c r="JR105" s="1495"/>
      <c r="JS105" s="1495"/>
      <c r="JT105" s="1495"/>
      <c r="JU105" s="1495"/>
      <c r="JV105" s="1495"/>
      <c r="JW105" s="1495"/>
      <c r="JX105" s="1495"/>
      <c r="JY105" s="1495"/>
      <c r="JZ105" s="1495"/>
      <c r="KA105" s="1495"/>
      <c r="KB105" s="1495"/>
      <c r="KC105" s="1495"/>
    </row>
    <row r="106" spans="1:289" s="884" customFormat="1">
      <c r="A106" s="885"/>
      <c r="B106" s="885"/>
      <c r="C106" s="885"/>
      <c r="D106" s="885"/>
      <c r="E106" s="885"/>
      <c r="F106" s="885"/>
      <c r="G106" s="885"/>
      <c r="H106" s="885"/>
      <c r="I106" s="885"/>
      <c r="J106" s="885"/>
      <c r="K106" s="885"/>
      <c r="L106" s="885"/>
      <c r="M106" s="885"/>
      <c r="N106" s="885"/>
      <c r="O106" s="885"/>
      <c r="P106" s="885"/>
      <c r="Q106" s="885"/>
      <c r="R106" s="885"/>
      <c r="S106" s="885"/>
      <c r="T106" s="885"/>
      <c r="U106" s="885"/>
      <c r="V106" s="885"/>
      <c r="W106" s="885"/>
      <c r="X106" s="885"/>
      <c r="Y106" s="885"/>
      <c r="Z106" s="885"/>
      <c r="AA106" s="885"/>
      <c r="AB106" s="885"/>
      <c r="AC106" s="885"/>
      <c r="AD106" s="885"/>
      <c r="AE106" s="885"/>
      <c r="AF106" s="885"/>
      <c r="AG106" s="885"/>
      <c r="AH106" s="885"/>
      <c r="AI106" s="885"/>
      <c r="AJ106" s="885"/>
      <c r="AK106" s="885"/>
      <c r="AL106" s="885"/>
      <c r="AM106" s="885"/>
      <c r="AN106" s="885"/>
      <c r="AO106" s="885"/>
      <c r="AP106" s="885"/>
      <c r="AQ106" s="885"/>
      <c r="AR106" s="885"/>
      <c r="AS106" s="885"/>
      <c r="AT106" s="885"/>
      <c r="AU106" s="885"/>
      <c r="AV106" s="885"/>
      <c r="AW106" s="885"/>
      <c r="AX106" s="885"/>
      <c r="AY106" s="885"/>
      <c r="AZ106" s="885"/>
      <c r="BA106" s="885"/>
      <c r="BB106" s="885"/>
      <c r="BC106" s="885"/>
      <c r="BD106" s="885"/>
      <c r="BE106" s="885"/>
      <c r="BF106" s="885"/>
      <c r="BG106" s="885"/>
      <c r="BH106" s="885"/>
      <c r="BI106" s="885"/>
      <c r="BJ106" s="885"/>
      <c r="BK106" s="885"/>
      <c r="BL106" s="885"/>
      <c r="BM106" s="885"/>
      <c r="BN106" s="885"/>
      <c r="BO106" s="885"/>
      <c r="BP106" s="885"/>
      <c r="BQ106" s="885"/>
      <c r="BR106" s="885"/>
      <c r="BS106" s="885"/>
      <c r="BT106" s="885"/>
      <c r="BU106" s="885"/>
      <c r="BV106" s="885"/>
      <c r="BW106" s="885"/>
      <c r="BX106" s="885"/>
      <c r="BY106" s="885"/>
      <c r="BZ106" s="885"/>
      <c r="CA106" s="885"/>
      <c r="CB106" s="885"/>
      <c r="CC106" s="885"/>
      <c r="CD106" s="885"/>
      <c r="CE106" s="885"/>
      <c r="CF106" s="885"/>
      <c r="CG106" s="885"/>
      <c r="CH106" s="885"/>
      <c r="CI106" s="885"/>
      <c r="CJ106" s="885"/>
      <c r="CK106" s="885"/>
      <c r="CL106" s="885"/>
      <c r="CM106" s="885"/>
      <c r="CN106" s="885"/>
      <c r="CO106" s="885"/>
      <c r="CP106" s="885"/>
      <c r="CQ106" s="885"/>
      <c r="CR106" s="885"/>
      <c r="CS106" s="885"/>
      <c r="CT106" s="885"/>
      <c r="CU106" s="885"/>
      <c r="CV106" s="885"/>
      <c r="CW106" s="885"/>
      <c r="CX106" s="885"/>
      <c r="CY106" s="885"/>
      <c r="CZ106" s="885"/>
      <c r="DA106" s="885"/>
      <c r="DB106" s="885"/>
      <c r="DC106" s="885"/>
      <c r="DD106" s="885"/>
      <c r="DE106" s="885"/>
      <c r="DF106" s="885"/>
      <c r="DG106" s="885"/>
      <c r="DH106" s="885"/>
      <c r="DI106" s="885"/>
      <c r="DJ106" s="885"/>
      <c r="DK106" s="885"/>
      <c r="DL106" s="885"/>
      <c r="DM106" s="885"/>
      <c r="DN106" s="885"/>
      <c r="DO106" s="885"/>
      <c r="DP106" s="885"/>
      <c r="DQ106" s="885"/>
      <c r="DR106" s="885"/>
      <c r="DS106" s="885"/>
      <c r="DT106" s="885"/>
      <c r="DU106" s="885"/>
      <c r="DV106" s="885"/>
      <c r="DW106" s="885"/>
      <c r="DX106" s="885"/>
      <c r="DY106" s="885"/>
      <c r="DZ106" s="885"/>
      <c r="EA106" s="885"/>
      <c r="EB106" s="885"/>
      <c r="EC106" s="885"/>
      <c r="ED106" s="885"/>
      <c r="EE106" s="885"/>
      <c r="EF106" s="885"/>
      <c r="EG106" s="885"/>
      <c r="EH106" s="885"/>
      <c r="EI106" s="885"/>
      <c r="EJ106" s="885"/>
      <c r="EK106" s="885"/>
      <c r="EL106" s="885"/>
      <c r="EM106" s="885"/>
      <c r="EN106" s="885"/>
      <c r="EO106" s="885"/>
      <c r="EP106" s="885"/>
      <c r="EQ106" s="885"/>
      <c r="ER106" s="885"/>
      <c r="ES106" s="885"/>
      <c r="ET106" s="885"/>
      <c r="EU106" s="885"/>
      <c r="EV106" s="885"/>
      <c r="EW106" s="885"/>
      <c r="EX106" s="885"/>
      <c r="EY106" s="885"/>
      <c r="EZ106" s="885"/>
      <c r="FA106" s="885"/>
      <c r="FB106" s="885"/>
      <c r="FC106" s="885"/>
      <c r="FD106" s="885"/>
      <c r="FE106" s="885"/>
      <c r="FF106" s="885"/>
      <c r="FG106" s="885"/>
      <c r="FH106" s="885"/>
      <c r="FI106" s="885"/>
      <c r="FJ106" s="885"/>
      <c r="FK106" s="885"/>
      <c r="FL106" s="885"/>
      <c r="JO106" s="885"/>
      <c r="JP106" s="1495"/>
      <c r="JQ106" s="1495"/>
      <c r="JR106" s="1495"/>
      <c r="JS106" s="1495"/>
      <c r="JT106" s="1495"/>
      <c r="JU106" s="1495"/>
      <c r="JV106" s="1495"/>
      <c r="JW106" s="1495"/>
      <c r="JX106" s="1495"/>
      <c r="JY106" s="1495"/>
      <c r="JZ106" s="1495"/>
      <c r="KA106" s="1495"/>
      <c r="KB106" s="1495"/>
      <c r="KC106" s="1495"/>
    </row>
    <row r="107" spans="1:289" s="884" customFormat="1">
      <c r="A107" s="885"/>
      <c r="B107" s="885"/>
      <c r="C107" s="885"/>
      <c r="D107" s="885"/>
      <c r="E107" s="885"/>
      <c r="F107" s="885"/>
      <c r="G107" s="885"/>
      <c r="H107" s="885"/>
      <c r="I107" s="885"/>
      <c r="J107" s="885"/>
      <c r="K107" s="885"/>
      <c r="L107" s="885"/>
      <c r="M107" s="885"/>
      <c r="N107" s="885"/>
      <c r="O107" s="885"/>
      <c r="P107" s="885"/>
      <c r="Q107" s="885"/>
      <c r="R107" s="885"/>
      <c r="S107" s="885"/>
      <c r="T107" s="885"/>
      <c r="U107" s="885"/>
      <c r="V107" s="885"/>
      <c r="W107" s="885"/>
      <c r="X107" s="885"/>
      <c r="Y107" s="885"/>
      <c r="Z107" s="885"/>
      <c r="AA107" s="885"/>
      <c r="AB107" s="885"/>
      <c r="AC107" s="885"/>
      <c r="AD107" s="885"/>
      <c r="AE107" s="885"/>
      <c r="AF107" s="885"/>
      <c r="AG107" s="885"/>
      <c r="AH107" s="885"/>
      <c r="AI107" s="885"/>
      <c r="AJ107" s="885"/>
      <c r="AK107" s="885"/>
      <c r="AL107" s="885"/>
      <c r="AM107" s="885"/>
      <c r="AN107" s="885"/>
      <c r="AO107" s="885"/>
      <c r="AP107" s="885"/>
      <c r="AQ107" s="885"/>
      <c r="AR107" s="885"/>
      <c r="AS107" s="885"/>
      <c r="AT107" s="885"/>
      <c r="AU107" s="885"/>
      <c r="AV107" s="885"/>
      <c r="AW107" s="885"/>
      <c r="AX107" s="885"/>
      <c r="AY107" s="885"/>
      <c r="AZ107" s="885"/>
      <c r="BA107" s="885"/>
      <c r="BB107" s="885"/>
      <c r="BC107" s="885"/>
      <c r="BD107" s="885"/>
      <c r="BE107" s="885"/>
      <c r="BF107" s="885"/>
      <c r="BG107" s="885"/>
      <c r="BH107" s="885"/>
      <c r="BI107" s="885"/>
      <c r="BJ107" s="885"/>
      <c r="BK107" s="885"/>
      <c r="BL107" s="885"/>
      <c r="BM107" s="885"/>
      <c r="BN107" s="885"/>
      <c r="BO107" s="885"/>
      <c r="BP107" s="885"/>
      <c r="BQ107" s="885"/>
      <c r="BR107" s="885"/>
      <c r="BS107" s="885"/>
      <c r="BT107" s="885"/>
      <c r="BU107" s="885"/>
      <c r="BV107" s="885"/>
      <c r="BW107" s="885"/>
      <c r="BX107" s="885"/>
      <c r="BY107" s="885"/>
      <c r="BZ107" s="885"/>
      <c r="CA107" s="885"/>
      <c r="CB107" s="885"/>
      <c r="CC107" s="885"/>
      <c r="CD107" s="885"/>
      <c r="CE107" s="885"/>
      <c r="CF107" s="885"/>
      <c r="CG107" s="885"/>
      <c r="CH107" s="885"/>
      <c r="CI107" s="885"/>
      <c r="CJ107" s="885"/>
      <c r="CK107" s="885"/>
      <c r="CL107" s="885"/>
      <c r="CM107" s="885"/>
      <c r="CN107" s="885"/>
      <c r="CO107" s="885"/>
      <c r="CP107" s="885"/>
      <c r="CQ107" s="885"/>
      <c r="CR107" s="885"/>
      <c r="CS107" s="885"/>
      <c r="CT107" s="885"/>
      <c r="CU107" s="885"/>
      <c r="CV107" s="885"/>
      <c r="CW107" s="885"/>
      <c r="CX107" s="885"/>
      <c r="CY107" s="885"/>
      <c r="CZ107" s="885"/>
      <c r="DA107" s="885"/>
      <c r="DB107" s="885"/>
      <c r="DC107" s="885"/>
      <c r="DD107" s="885"/>
      <c r="DE107" s="885"/>
      <c r="DF107" s="885"/>
      <c r="DG107" s="885"/>
      <c r="DH107" s="885"/>
      <c r="DI107" s="885"/>
      <c r="DJ107" s="885"/>
      <c r="DK107" s="885"/>
      <c r="DL107" s="885"/>
      <c r="DM107" s="885"/>
      <c r="DN107" s="885"/>
      <c r="DO107" s="885"/>
      <c r="DP107" s="885"/>
      <c r="DQ107" s="885"/>
      <c r="DR107" s="885"/>
      <c r="DS107" s="885"/>
      <c r="DT107" s="885"/>
      <c r="DU107" s="885"/>
      <c r="DV107" s="885"/>
      <c r="DW107" s="885"/>
      <c r="DX107" s="885"/>
      <c r="DY107" s="885"/>
      <c r="DZ107" s="885"/>
      <c r="EA107" s="885"/>
      <c r="EB107" s="885"/>
      <c r="EC107" s="885"/>
      <c r="ED107" s="885"/>
      <c r="EE107" s="885"/>
      <c r="EF107" s="885"/>
      <c r="EG107" s="885"/>
      <c r="EH107" s="885"/>
      <c r="EI107" s="885"/>
      <c r="EJ107" s="885"/>
      <c r="EK107" s="885"/>
      <c r="EL107" s="885"/>
      <c r="EM107" s="885"/>
      <c r="EN107" s="885"/>
      <c r="EO107" s="885"/>
      <c r="EP107" s="885"/>
      <c r="EQ107" s="885"/>
      <c r="ER107" s="885"/>
      <c r="ES107" s="885"/>
      <c r="ET107" s="885"/>
      <c r="EU107" s="885"/>
      <c r="EV107" s="885"/>
      <c r="EW107" s="885"/>
      <c r="EX107" s="885"/>
      <c r="EY107" s="885"/>
      <c r="EZ107" s="885"/>
      <c r="FA107" s="885"/>
      <c r="FB107" s="885"/>
      <c r="FC107" s="885"/>
      <c r="FD107" s="885"/>
      <c r="FE107" s="885"/>
      <c r="FF107" s="885"/>
      <c r="FG107" s="885"/>
      <c r="FH107" s="885"/>
      <c r="FI107" s="885"/>
      <c r="FJ107" s="885"/>
      <c r="FK107" s="885"/>
      <c r="FL107" s="885"/>
      <c r="JO107" s="885"/>
      <c r="JP107" s="1495"/>
      <c r="JQ107" s="1495"/>
      <c r="JR107" s="1495"/>
      <c r="JS107" s="1495"/>
      <c r="JT107" s="1495"/>
      <c r="JU107" s="1495"/>
      <c r="JV107" s="1495"/>
      <c r="JW107" s="1495"/>
      <c r="JX107" s="1495"/>
      <c r="JY107" s="1495"/>
      <c r="JZ107" s="1495"/>
      <c r="KA107" s="1495"/>
      <c r="KB107" s="1495"/>
      <c r="KC107" s="1495"/>
    </row>
    <row r="108" spans="1:289" s="884" customFormat="1">
      <c r="A108" s="885"/>
      <c r="B108" s="885"/>
      <c r="C108" s="885"/>
      <c r="D108" s="885"/>
      <c r="E108" s="885"/>
      <c r="F108" s="885"/>
      <c r="G108" s="885"/>
      <c r="H108" s="885"/>
      <c r="I108" s="885"/>
      <c r="J108" s="885"/>
      <c r="K108" s="885"/>
      <c r="L108" s="885"/>
      <c r="M108" s="885"/>
      <c r="N108" s="885"/>
      <c r="O108" s="885"/>
      <c r="P108" s="885"/>
      <c r="Q108" s="885"/>
      <c r="R108" s="885"/>
      <c r="S108" s="885"/>
      <c r="T108" s="885"/>
      <c r="U108" s="885"/>
      <c r="V108" s="885"/>
      <c r="W108" s="885"/>
      <c r="X108" s="885"/>
      <c r="Y108" s="885"/>
      <c r="Z108" s="885"/>
      <c r="AA108" s="885"/>
      <c r="AB108" s="885"/>
      <c r="AC108" s="885"/>
      <c r="AD108" s="885"/>
      <c r="AE108" s="885"/>
      <c r="AF108" s="885"/>
      <c r="AG108" s="885"/>
      <c r="AH108" s="885"/>
      <c r="AI108" s="885"/>
      <c r="AJ108" s="885"/>
      <c r="AK108" s="885"/>
      <c r="AL108" s="885"/>
      <c r="AM108" s="885"/>
      <c r="AN108" s="885"/>
      <c r="AO108" s="885"/>
      <c r="AP108" s="885"/>
      <c r="AQ108" s="885"/>
      <c r="AR108" s="885"/>
      <c r="AS108" s="885"/>
      <c r="AT108" s="885"/>
      <c r="AU108" s="885"/>
      <c r="AV108" s="885"/>
      <c r="AW108" s="885"/>
      <c r="AX108" s="885"/>
      <c r="AY108" s="885"/>
      <c r="AZ108" s="885"/>
      <c r="BA108" s="885"/>
      <c r="BB108" s="885"/>
      <c r="BC108" s="885"/>
      <c r="BD108" s="885"/>
      <c r="BE108" s="885"/>
      <c r="BF108" s="885"/>
      <c r="BG108" s="885"/>
      <c r="BH108" s="885"/>
      <c r="BI108" s="885"/>
      <c r="BJ108" s="885"/>
      <c r="BK108" s="885"/>
      <c r="BL108" s="885"/>
      <c r="BM108" s="885"/>
      <c r="BN108" s="885"/>
      <c r="BO108" s="885"/>
      <c r="BP108" s="885"/>
      <c r="BQ108" s="885"/>
      <c r="BR108" s="885"/>
      <c r="BS108" s="885"/>
      <c r="BT108" s="885"/>
      <c r="BU108" s="885"/>
      <c r="BV108" s="885"/>
      <c r="BW108" s="885"/>
      <c r="BX108" s="885"/>
      <c r="BY108" s="885"/>
      <c r="BZ108" s="885"/>
      <c r="CA108" s="885"/>
      <c r="CB108" s="885"/>
      <c r="CC108" s="885"/>
      <c r="CD108" s="885"/>
      <c r="CE108" s="885"/>
      <c r="CF108" s="885"/>
      <c r="CG108" s="885"/>
      <c r="CH108" s="885"/>
      <c r="CI108" s="885"/>
      <c r="CJ108" s="885"/>
      <c r="CK108" s="885"/>
      <c r="CL108" s="885"/>
      <c r="CM108" s="885"/>
      <c r="CN108" s="885"/>
      <c r="CO108" s="885"/>
      <c r="CP108" s="885"/>
      <c r="CQ108" s="885"/>
      <c r="CR108" s="885"/>
      <c r="CS108" s="885"/>
      <c r="CT108" s="885"/>
      <c r="CU108" s="885"/>
      <c r="CV108" s="885"/>
      <c r="CW108" s="885"/>
      <c r="CX108" s="885"/>
      <c r="CY108" s="885"/>
      <c r="CZ108" s="885"/>
      <c r="DA108" s="885"/>
      <c r="DB108" s="885"/>
      <c r="DC108" s="885"/>
      <c r="DD108" s="885"/>
      <c r="DE108" s="885"/>
      <c r="DF108" s="885"/>
      <c r="DG108" s="885"/>
      <c r="DH108" s="885"/>
      <c r="DI108" s="885"/>
      <c r="DJ108" s="885"/>
      <c r="DK108" s="885"/>
      <c r="DL108" s="885"/>
      <c r="DM108" s="885"/>
      <c r="DN108" s="885"/>
      <c r="DO108" s="885"/>
      <c r="DP108" s="885"/>
      <c r="DQ108" s="885"/>
      <c r="DR108" s="885"/>
      <c r="DS108" s="885"/>
      <c r="DT108" s="885"/>
      <c r="DU108" s="885"/>
      <c r="DV108" s="885"/>
      <c r="DW108" s="885"/>
      <c r="DX108" s="885"/>
      <c r="DY108" s="885"/>
      <c r="DZ108" s="885"/>
      <c r="EA108" s="885"/>
      <c r="EB108" s="885"/>
      <c r="EC108" s="885"/>
      <c r="ED108" s="885"/>
      <c r="EE108" s="885"/>
      <c r="EF108" s="885"/>
      <c r="EG108" s="885"/>
      <c r="EH108" s="885"/>
      <c r="EI108" s="885"/>
      <c r="EJ108" s="885"/>
      <c r="EK108" s="885"/>
      <c r="EL108" s="885"/>
      <c r="EM108" s="885"/>
      <c r="EN108" s="885"/>
      <c r="EO108" s="885"/>
      <c r="EP108" s="885"/>
      <c r="EQ108" s="885"/>
      <c r="ER108" s="885"/>
      <c r="ES108" s="885"/>
      <c r="ET108" s="885"/>
      <c r="EU108" s="885"/>
      <c r="EV108" s="885"/>
      <c r="EW108" s="885"/>
      <c r="EX108" s="885"/>
      <c r="EY108" s="885"/>
      <c r="EZ108" s="885"/>
      <c r="FA108" s="885"/>
      <c r="FB108" s="885"/>
      <c r="FC108" s="885"/>
      <c r="FD108" s="885"/>
      <c r="FE108" s="885"/>
      <c r="FF108" s="885"/>
      <c r="FG108" s="885"/>
      <c r="FH108" s="885"/>
      <c r="FI108" s="885"/>
      <c r="FJ108" s="885"/>
      <c r="FK108" s="885"/>
      <c r="FL108" s="885"/>
      <c r="JO108" s="885"/>
      <c r="JP108" s="1495"/>
      <c r="JQ108" s="1495"/>
      <c r="JR108" s="1495"/>
      <c r="JS108" s="1495"/>
      <c r="JT108" s="1495"/>
      <c r="JU108" s="1495"/>
      <c r="JV108" s="1495"/>
      <c r="JW108" s="1495"/>
      <c r="JX108" s="1495"/>
      <c r="JY108" s="1495"/>
      <c r="JZ108" s="1495"/>
      <c r="KA108" s="1495"/>
      <c r="KB108" s="1495"/>
      <c r="KC108" s="1495"/>
    </row>
    <row r="109" spans="1:289" s="884" customFormat="1">
      <c r="A109" s="885"/>
      <c r="B109" s="885"/>
      <c r="C109" s="885"/>
      <c r="D109" s="885"/>
      <c r="E109" s="885"/>
      <c r="F109" s="885"/>
      <c r="G109" s="885"/>
      <c r="H109" s="885"/>
      <c r="I109" s="885"/>
      <c r="J109" s="885"/>
      <c r="K109" s="885"/>
      <c r="L109" s="885"/>
      <c r="M109" s="885"/>
      <c r="N109" s="885"/>
      <c r="O109" s="885"/>
      <c r="P109" s="885"/>
      <c r="Q109" s="885"/>
      <c r="R109" s="885"/>
      <c r="S109" s="885"/>
      <c r="T109" s="885"/>
      <c r="U109" s="885"/>
      <c r="V109" s="885"/>
      <c r="W109" s="885"/>
      <c r="X109" s="885"/>
      <c r="Y109" s="885"/>
      <c r="Z109" s="885"/>
      <c r="AA109" s="885"/>
      <c r="AB109" s="885"/>
      <c r="AC109" s="885"/>
      <c r="AD109" s="885"/>
      <c r="AE109" s="885"/>
      <c r="AF109" s="885"/>
      <c r="AG109" s="885"/>
      <c r="AH109" s="885"/>
      <c r="AI109" s="885"/>
      <c r="AJ109" s="885"/>
      <c r="AK109" s="885"/>
      <c r="AL109" s="885"/>
      <c r="AM109" s="885"/>
      <c r="AN109" s="885"/>
      <c r="AO109" s="885"/>
      <c r="AP109" s="885"/>
      <c r="AQ109" s="885"/>
      <c r="AR109" s="885"/>
      <c r="AS109" s="885"/>
      <c r="AT109" s="885"/>
      <c r="AU109" s="885"/>
      <c r="AV109" s="885"/>
      <c r="AW109" s="885"/>
      <c r="AX109" s="885"/>
      <c r="AY109" s="885"/>
      <c r="AZ109" s="885"/>
      <c r="BA109" s="885"/>
      <c r="BB109" s="885"/>
      <c r="BC109" s="885"/>
      <c r="BD109" s="885"/>
      <c r="BE109" s="885"/>
      <c r="BF109" s="885"/>
      <c r="BG109" s="885"/>
      <c r="BH109" s="885"/>
      <c r="BI109" s="885"/>
      <c r="BJ109" s="885"/>
      <c r="BK109" s="885"/>
      <c r="BL109" s="885"/>
      <c r="BM109" s="885"/>
      <c r="BN109" s="885"/>
      <c r="BO109" s="885"/>
      <c r="BP109" s="885"/>
      <c r="BQ109" s="885"/>
      <c r="BR109" s="885"/>
      <c r="BS109" s="885"/>
      <c r="BT109" s="885"/>
      <c r="BU109" s="885"/>
      <c r="BV109" s="885"/>
      <c r="BW109" s="885"/>
      <c r="BX109" s="885"/>
      <c r="BY109" s="885"/>
      <c r="BZ109" s="885"/>
      <c r="CA109" s="885"/>
      <c r="CB109" s="885"/>
      <c r="CC109" s="885"/>
      <c r="CD109" s="885"/>
      <c r="CE109" s="885"/>
      <c r="CF109" s="885"/>
      <c r="CG109" s="885"/>
      <c r="CH109" s="885"/>
      <c r="CI109" s="885"/>
      <c r="CJ109" s="885"/>
      <c r="CK109" s="885"/>
      <c r="CL109" s="885"/>
      <c r="CM109" s="885"/>
      <c r="CN109" s="885"/>
      <c r="CO109" s="885"/>
      <c r="CP109" s="885"/>
      <c r="CQ109" s="885"/>
      <c r="CR109" s="885"/>
      <c r="CS109" s="885"/>
      <c r="CT109" s="885"/>
      <c r="CU109" s="885"/>
      <c r="CV109" s="885"/>
      <c r="CW109" s="885"/>
      <c r="CX109" s="885"/>
      <c r="CY109" s="885"/>
      <c r="CZ109" s="885"/>
      <c r="DA109" s="885"/>
      <c r="DB109" s="885"/>
      <c r="DC109" s="885"/>
      <c r="DD109" s="885"/>
      <c r="DE109" s="885"/>
      <c r="DF109" s="885"/>
      <c r="DG109" s="885"/>
      <c r="DH109" s="885"/>
      <c r="DI109" s="885"/>
      <c r="DJ109" s="885"/>
      <c r="DK109" s="885"/>
      <c r="DL109" s="885"/>
      <c r="DM109" s="885"/>
      <c r="DN109" s="885"/>
      <c r="DO109" s="885"/>
      <c r="DP109" s="885"/>
      <c r="DQ109" s="885"/>
      <c r="DR109" s="885"/>
      <c r="DS109" s="885"/>
      <c r="DT109" s="885"/>
      <c r="DU109" s="885"/>
      <c r="DV109" s="885"/>
      <c r="DW109" s="885"/>
      <c r="DX109" s="885"/>
      <c r="DY109" s="885"/>
      <c r="DZ109" s="885"/>
      <c r="EA109" s="885"/>
      <c r="EB109" s="885"/>
      <c r="EC109" s="885"/>
      <c r="ED109" s="885"/>
      <c r="EE109" s="885"/>
      <c r="EF109" s="885"/>
      <c r="EG109" s="885"/>
      <c r="EH109" s="885"/>
      <c r="EI109" s="885"/>
      <c r="EJ109" s="885"/>
      <c r="EK109" s="885"/>
      <c r="EL109" s="885"/>
      <c r="EM109" s="885"/>
      <c r="EN109" s="885"/>
      <c r="EO109" s="885"/>
      <c r="EP109" s="885"/>
      <c r="EQ109" s="885"/>
      <c r="ER109" s="885"/>
      <c r="ES109" s="885"/>
      <c r="ET109" s="885"/>
      <c r="EU109" s="885"/>
      <c r="EV109" s="885"/>
      <c r="EW109" s="885"/>
      <c r="EX109" s="885"/>
      <c r="EY109" s="885"/>
      <c r="EZ109" s="885"/>
      <c r="FA109" s="885"/>
      <c r="FB109" s="885"/>
      <c r="FC109" s="885"/>
      <c r="FD109" s="885"/>
      <c r="FE109" s="885"/>
      <c r="FF109" s="885"/>
      <c r="FG109" s="885"/>
      <c r="FH109" s="885"/>
      <c r="FI109" s="885"/>
      <c r="FJ109" s="885"/>
      <c r="FK109" s="885"/>
      <c r="FL109" s="885"/>
      <c r="JO109" s="885"/>
      <c r="JP109" s="1495"/>
      <c r="JQ109" s="1495"/>
      <c r="JR109" s="1495"/>
      <c r="JS109" s="1495"/>
      <c r="JT109" s="1495"/>
      <c r="JU109" s="1495"/>
      <c r="JV109" s="1495"/>
      <c r="JW109" s="1495"/>
      <c r="JX109" s="1495"/>
      <c r="JY109" s="1495"/>
      <c r="JZ109" s="1495"/>
      <c r="KA109" s="1495"/>
      <c r="KB109" s="1495"/>
      <c r="KC109" s="1495"/>
    </row>
    <row r="110" spans="1:289" s="884" customFormat="1">
      <c r="A110" s="885"/>
      <c r="B110" s="885"/>
      <c r="C110" s="885"/>
      <c r="D110" s="885"/>
      <c r="E110" s="885"/>
      <c r="F110" s="885"/>
      <c r="G110" s="885"/>
      <c r="H110" s="885"/>
      <c r="I110" s="885"/>
      <c r="J110" s="885"/>
      <c r="K110" s="885"/>
      <c r="L110" s="885"/>
      <c r="M110" s="885"/>
      <c r="N110" s="885"/>
      <c r="O110" s="885"/>
      <c r="P110" s="885"/>
      <c r="Q110" s="885"/>
      <c r="R110" s="885"/>
      <c r="S110" s="885"/>
      <c r="T110" s="885"/>
      <c r="U110" s="885"/>
      <c r="V110" s="885"/>
      <c r="W110" s="885"/>
      <c r="X110" s="885"/>
      <c r="Y110" s="885"/>
      <c r="Z110" s="885"/>
      <c r="AA110" s="885"/>
      <c r="AB110" s="885"/>
      <c r="AC110" s="885"/>
      <c r="AD110" s="885"/>
      <c r="AE110" s="885"/>
      <c r="AF110" s="885"/>
      <c r="AG110" s="885"/>
      <c r="AH110" s="885"/>
      <c r="AI110" s="885"/>
      <c r="AJ110" s="885"/>
      <c r="AK110" s="885"/>
      <c r="AL110" s="885"/>
      <c r="AM110" s="885"/>
      <c r="AN110" s="885"/>
      <c r="AO110" s="885"/>
      <c r="AP110" s="885"/>
      <c r="AQ110" s="885"/>
      <c r="AR110" s="885"/>
      <c r="AS110" s="885"/>
      <c r="AT110" s="885"/>
      <c r="AU110" s="885"/>
      <c r="AV110" s="885"/>
      <c r="AW110" s="885"/>
      <c r="AX110" s="885"/>
      <c r="AY110" s="885"/>
      <c r="AZ110" s="885"/>
      <c r="BA110" s="885"/>
      <c r="BB110" s="885"/>
      <c r="BC110" s="885"/>
      <c r="BD110" s="885"/>
      <c r="BE110" s="885"/>
      <c r="BF110" s="885"/>
      <c r="BG110" s="885"/>
      <c r="BH110" s="885"/>
      <c r="BI110" s="885"/>
      <c r="BJ110" s="885"/>
      <c r="BK110" s="885"/>
      <c r="BL110" s="885"/>
      <c r="BM110" s="885"/>
      <c r="BN110" s="885"/>
      <c r="BO110" s="885"/>
      <c r="BP110" s="885"/>
      <c r="BQ110" s="885"/>
      <c r="BR110" s="885"/>
      <c r="BS110" s="885"/>
      <c r="BT110" s="885"/>
      <c r="BU110" s="885"/>
      <c r="BV110" s="885"/>
      <c r="BW110" s="885"/>
      <c r="BX110" s="885"/>
      <c r="BY110" s="885"/>
      <c r="BZ110" s="885"/>
      <c r="CA110" s="885"/>
      <c r="CB110" s="885"/>
      <c r="CC110" s="885"/>
      <c r="CD110" s="885"/>
      <c r="CE110" s="885"/>
      <c r="CF110" s="885"/>
      <c r="CG110" s="885"/>
      <c r="CH110" s="885"/>
      <c r="CI110" s="885"/>
      <c r="CJ110" s="885"/>
      <c r="CK110" s="885"/>
      <c r="CL110" s="885"/>
      <c r="CM110" s="885"/>
      <c r="CN110" s="885"/>
      <c r="CO110" s="885"/>
      <c r="CP110" s="885"/>
      <c r="CQ110" s="885"/>
      <c r="CR110" s="885"/>
      <c r="CS110" s="885"/>
      <c r="CT110" s="885"/>
      <c r="CU110" s="885"/>
      <c r="CV110" s="885"/>
      <c r="CW110" s="885"/>
      <c r="CX110" s="885"/>
      <c r="CY110" s="885"/>
      <c r="CZ110" s="885"/>
      <c r="DA110" s="885"/>
      <c r="DB110" s="885"/>
      <c r="DC110" s="885"/>
      <c r="DD110" s="885"/>
      <c r="DE110" s="885"/>
      <c r="DF110" s="885"/>
      <c r="DG110" s="885"/>
      <c r="DH110" s="885"/>
      <c r="DI110" s="885"/>
      <c r="DJ110" s="885"/>
      <c r="DK110" s="885"/>
      <c r="DL110" s="885"/>
      <c r="DM110" s="885"/>
      <c r="DN110" s="885"/>
      <c r="DO110" s="885"/>
      <c r="DP110" s="885"/>
      <c r="DQ110" s="885"/>
      <c r="DR110" s="885"/>
      <c r="DS110" s="885"/>
      <c r="DT110" s="885"/>
      <c r="DU110" s="885"/>
      <c r="DV110" s="885"/>
      <c r="DW110" s="885"/>
      <c r="DX110" s="885"/>
      <c r="DY110" s="885"/>
      <c r="DZ110" s="885"/>
      <c r="EA110" s="885"/>
      <c r="EB110" s="885"/>
      <c r="EC110" s="885"/>
      <c r="ED110" s="885"/>
      <c r="EE110" s="885"/>
      <c r="EF110" s="885"/>
      <c r="EG110" s="885"/>
      <c r="EH110" s="885"/>
      <c r="EI110" s="885"/>
      <c r="EJ110" s="885"/>
      <c r="EK110" s="885"/>
      <c r="EL110" s="885"/>
      <c r="EM110" s="885"/>
      <c r="EN110" s="885"/>
      <c r="EO110" s="885"/>
      <c r="EP110" s="885"/>
      <c r="EQ110" s="885"/>
      <c r="ER110" s="885"/>
      <c r="ES110" s="885"/>
      <c r="ET110" s="885"/>
      <c r="EU110" s="885"/>
      <c r="EV110" s="885"/>
      <c r="EW110" s="885"/>
      <c r="EX110" s="885"/>
      <c r="EY110" s="885"/>
      <c r="EZ110" s="885"/>
      <c r="FA110" s="885"/>
      <c r="FB110" s="885"/>
      <c r="FC110" s="885"/>
      <c r="FD110" s="885"/>
      <c r="FE110" s="885"/>
      <c r="FF110" s="885"/>
      <c r="FG110" s="885"/>
      <c r="FH110" s="885"/>
      <c r="FI110" s="885"/>
      <c r="FJ110" s="885"/>
      <c r="FK110" s="885"/>
      <c r="FL110" s="885"/>
      <c r="JO110" s="885"/>
      <c r="JP110" s="1495"/>
      <c r="JQ110" s="1495"/>
      <c r="JR110" s="1495"/>
      <c r="JS110" s="1495"/>
      <c r="JT110" s="1495"/>
      <c r="JU110" s="1495"/>
      <c r="JV110" s="1495"/>
      <c r="JW110" s="1495"/>
      <c r="JX110" s="1495"/>
      <c r="JY110" s="1495"/>
      <c r="JZ110" s="1495"/>
      <c r="KA110" s="1495"/>
      <c r="KB110" s="1495"/>
      <c r="KC110" s="1495"/>
    </row>
    <row r="111" spans="1:289" s="884" customFormat="1">
      <c r="A111" s="885"/>
      <c r="B111" s="885"/>
      <c r="C111" s="885"/>
      <c r="D111" s="885"/>
      <c r="E111" s="885"/>
      <c r="F111" s="885"/>
      <c r="G111" s="885"/>
      <c r="H111" s="885"/>
      <c r="I111" s="885"/>
      <c r="J111" s="885"/>
      <c r="K111" s="885"/>
      <c r="L111" s="885"/>
      <c r="M111" s="885"/>
      <c r="N111" s="885"/>
      <c r="O111" s="885"/>
      <c r="P111" s="885"/>
      <c r="Q111" s="885"/>
      <c r="R111" s="885"/>
      <c r="S111" s="885"/>
      <c r="T111" s="885"/>
      <c r="U111" s="885"/>
      <c r="V111" s="885"/>
      <c r="W111" s="885"/>
      <c r="X111" s="885"/>
      <c r="Y111" s="885"/>
      <c r="Z111" s="885"/>
      <c r="AA111" s="885"/>
      <c r="AB111" s="885"/>
      <c r="AC111" s="885"/>
      <c r="AD111" s="885"/>
      <c r="AE111" s="885"/>
      <c r="AF111" s="885"/>
      <c r="AG111" s="885"/>
      <c r="AH111" s="885"/>
      <c r="AI111" s="885"/>
      <c r="AJ111" s="885"/>
      <c r="AK111" s="885"/>
      <c r="AL111" s="885"/>
      <c r="AM111" s="885"/>
      <c r="AN111" s="885"/>
      <c r="AO111" s="885"/>
      <c r="AP111" s="885"/>
      <c r="AQ111" s="885"/>
      <c r="AR111" s="885"/>
      <c r="AS111" s="885"/>
      <c r="AT111" s="885"/>
      <c r="AU111" s="885"/>
      <c r="AV111" s="885"/>
      <c r="AW111" s="885"/>
      <c r="AX111" s="885"/>
      <c r="AY111" s="885"/>
      <c r="AZ111" s="885"/>
      <c r="BA111" s="885"/>
      <c r="BB111" s="885"/>
      <c r="BC111" s="885"/>
      <c r="BD111" s="885"/>
      <c r="BE111" s="885"/>
      <c r="BF111" s="885"/>
      <c r="BG111" s="885"/>
      <c r="BH111" s="885"/>
      <c r="BI111" s="885"/>
      <c r="BJ111" s="885"/>
      <c r="BK111" s="885"/>
      <c r="BL111" s="885"/>
      <c r="BM111" s="885"/>
      <c r="BN111" s="885"/>
      <c r="BO111" s="885"/>
      <c r="BP111" s="885"/>
      <c r="BQ111" s="885"/>
      <c r="BR111" s="885"/>
      <c r="BS111" s="885"/>
      <c r="BT111" s="885"/>
      <c r="BU111" s="885"/>
      <c r="BV111" s="885"/>
      <c r="BW111" s="885"/>
      <c r="BX111" s="885"/>
      <c r="BY111" s="885"/>
      <c r="BZ111" s="885"/>
      <c r="CA111" s="885"/>
      <c r="CB111" s="885"/>
      <c r="CC111" s="885"/>
      <c r="CD111" s="885"/>
      <c r="CE111" s="885"/>
      <c r="CF111" s="885"/>
      <c r="CG111" s="885"/>
      <c r="CH111" s="885"/>
      <c r="CI111" s="885"/>
      <c r="CJ111" s="885"/>
      <c r="CK111" s="885"/>
      <c r="CL111" s="885"/>
      <c r="CM111" s="885"/>
      <c r="CN111" s="885"/>
      <c r="CO111" s="885"/>
      <c r="CP111" s="885"/>
      <c r="CQ111" s="885"/>
      <c r="CR111" s="885"/>
      <c r="CS111" s="885"/>
      <c r="CT111" s="885"/>
      <c r="CU111" s="885"/>
      <c r="CV111" s="885"/>
      <c r="CW111" s="885"/>
      <c r="CX111" s="885"/>
      <c r="CY111" s="885"/>
      <c r="CZ111" s="885"/>
      <c r="DA111" s="885"/>
      <c r="DB111" s="885"/>
      <c r="DC111" s="885"/>
      <c r="DD111" s="885"/>
      <c r="DE111" s="885"/>
      <c r="DF111" s="885"/>
      <c r="DG111" s="885"/>
      <c r="DH111" s="885"/>
      <c r="DI111" s="885"/>
      <c r="DJ111" s="885"/>
      <c r="DK111" s="885"/>
      <c r="DL111" s="885"/>
      <c r="DM111" s="885"/>
      <c r="DN111" s="885"/>
      <c r="DO111" s="885"/>
      <c r="DP111" s="885"/>
      <c r="DQ111" s="885"/>
      <c r="DR111" s="885"/>
      <c r="DS111" s="885"/>
      <c r="DT111" s="885"/>
      <c r="DU111" s="885"/>
      <c r="DV111" s="885"/>
      <c r="DW111" s="885"/>
      <c r="DX111" s="885"/>
      <c r="DY111" s="885"/>
      <c r="DZ111" s="885"/>
      <c r="EA111" s="885"/>
      <c r="EB111" s="885"/>
      <c r="EC111" s="885"/>
      <c r="ED111" s="885"/>
      <c r="EE111" s="885"/>
      <c r="EF111" s="885"/>
      <c r="EG111" s="885"/>
      <c r="EH111" s="885"/>
      <c r="EI111" s="885"/>
      <c r="EJ111" s="885"/>
      <c r="EK111" s="885"/>
      <c r="EL111" s="885"/>
      <c r="EM111" s="885"/>
      <c r="EN111" s="885"/>
      <c r="EO111" s="885"/>
      <c r="EP111" s="885"/>
      <c r="EQ111" s="885"/>
      <c r="ER111" s="885"/>
      <c r="ES111" s="885"/>
      <c r="ET111" s="885"/>
      <c r="EU111" s="885"/>
      <c r="EV111" s="885"/>
      <c r="EW111" s="885"/>
      <c r="EX111" s="885"/>
      <c r="EY111" s="885"/>
      <c r="EZ111" s="885"/>
      <c r="FA111" s="885"/>
      <c r="FB111" s="885"/>
      <c r="FC111" s="885"/>
      <c r="FD111" s="885"/>
      <c r="FE111" s="885"/>
      <c r="FF111" s="885"/>
      <c r="FG111" s="885"/>
      <c r="FH111" s="885"/>
      <c r="FI111" s="885"/>
      <c r="FJ111" s="885"/>
      <c r="FK111" s="885"/>
      <c r="FL111" s="885"/>
      <c r="JO111" s="885"/>
      <c r="JP111" s="1495"/>
      <c r="JQ111" s="1495"/>
      <c r="JR111" s="1495"/>
      <c r="JS111" s="1495"/>
      <c r="JT111" s="1495"/>
      <c r="JU111" s="1495"/>
      <c r="JV111" s="1495"/>
      <c r="JW111" s="1495"/>
      <c r="JX111" s="1495"/>
      <c r="JY111" s="1495"/>
      <c r="JZ111" s="1495"/>
      <c r="KA111" s="1495"/>
      <c r="KB111" s="1495"/>
      <c r="KC111" s="1495"/>
    </row>
    <row r="112" spans="1:289" s="884" customFormat="1">
      <c r="A112" s="885"/>
      <c r="B112" s="885"/>
      <c r="C112" s="885"/>
      <c r="D112" s="885"/>
      <c r="E112" s="885"/>
      <c r="F112" s="885"/>
      <c r="G112" s="885"/>
      <c r="H112" s="885"/>
      <c r="I112" s="885"/>
      <c r="J112" s="885"/>
      <c r="K112" s="885"/>
      <c r="L112" s="885"/>
      <c r="M112" s="885"/>
      <c r="N112" s="885"/>
      <c r="O112" s="885"/>
      <c r="P112" s="885"/>
      <c r="Q112" s="885"/>
      <c r="R112" s="885"/>
      <c r="S112" s="885"/>
      <c r="T112" s="885"/>
      <c r="U112" s="885"/>
      <c r="V112" s="885"/>
      <c r="W112" s="885"/>
      <c r="X112" s="885"/>
      <c r="Y112" s="885"/>
      <c r="Z112" s="885"/>
      <c r="AA112" s="885"/>
      <c r="AB112" s="885"/>
      <c r="AC112" s="885"/>
      <c r="AD112" s="885"/>
      <c r="AE112" s="885"/>
      <c r="AF112" s="885"/>
      <c r="AG112" s="885"/>
      <c r="AH112" s="885"/>
      <c r="AI112" s="885"/>
      <c r="AJ112" s="885"/>
      <c r="AK112" s="885"/>
      <c r="AL112" s="885"/>
      <c r="AM112" s="885"/>
      <c r="AN112" s="885"/>
      <c r="AO112" s="885"/>
      <c r="AP112" s="885"/>
      <c r="AQ112" s="885"/>
      <c r="AR112" s="885"/>
      <c r="AS112" s="885"/>
      <c r="AT112" s="885"/>
      <c r="AU112" s="885"/>
      <c r="AV112" s="885"/>
      <c r="AW112" s="885"/>
      <c r="AX112" s="885"/>
      <c r="AY112" s="885"/>
      <c r="AZ112" s="885"/>
      <c r="BA112" s="885"/>
      <c r="BB112" s="885"/>
      <c r="BC112" s="885"/>
      <c r="BD112" s="885"/>
      <c r="BE112" s="885"/>
      <c r="BF112" s="885"/>
      <c r="BG112" s="885"/>
      <c r="BH112" s="885"/>
      <c r="BI112" s="885"/>
      <c r="BJ112" s="885"/>
      <c r="BK112" s="885"/>
      <c r="BL112" s="885"/>
      <c r="BM112" s="885"/>
      <c r="BN112" s="885"/>
      <c r="BO112" s="885"/>
      <c r="BP112" s="885"/>
      <c r="BQ112" s="885"/>
      <c r="BR112" s="885"/>
      <c r="BS112" s="885"/>
      <c r="BT112" s="885"/>
      <c r="BU112" s="885"/>
      <c r="BV112" s="885"/>
      <c r="BW112" s="885"/>
      <c r="BX112" s="885"/>
      <c r="BY112" s="885"/>
      <c r="BZ112" s="885"/>
      <c r="CA112" s="885"/>
      <c r="CB112" s="885"/>
      <c r="CC112" s="885"/>
      <c r="CD112" s="885"/>
      <c r="CE112" s="885"/>
      <c r="CF112" s="885"/>
      <c r="CG112" s="885"/>
      <c r="CH112" s="885"/>
      <c r="CI112" s="885"/>
      <c r="CJ112" s="885"/>
      <c r="CK112" s="885"/>
      <c r="CL112" s="885"/>
      <c r="CM112" s="885"/>
      <c r="CN112" s="885"/>
      <c r="CO112" s="885"/>
      <c r="CP112" s="885"/>
      <c r="CQ112" s="885"/>
      <c r="CR112" s="885"/>
      <c r="CS112" s="885"/>
      <c r="CT112" s="885"/>
      <c r="CU112" s="885"/>
      <c r="CV112" s="885"/>
      <c r="CW112" s="885"/>
      <c r="CX112" s="885"/>
      <c r="CY112" s="885"/>
      <c r="CZ112" s="885"/>
      <c r="DA112" s="885"/>
      <c r="DB112" s="885"/>
      <c r="DC112" s="885"/>
      <c r="DD112" s="885"/>
      <c r="DE112" s="885"/>
      <c r="DF112" s="885"/>
      <c r="DG112" s="885"/>
      <c r="DH112" s="885"/>
      <c r="DI112" s="885"/>
      <c r="DJ112" s="885"/>
      <c r="DK112" s="885"/>
      <c r="DL112" s="885"/>
      <c r="DM112" s="885"/>
      <c r="DN112" s="885"/>
      <c r="DO112" s="885"/>
      <c r="DP112" s="885"/>
      <c r="DQ112" s="885"/>
      <c r="DR112" s="885"/>
      <c r="DS112" s="885"/>
      <c r="DT112" s="885"/>
      <c r="DU112" s="885"/>
      <c r="DV112" s="885"/>
      <c r="DW112" s="885"/>
      <c r="DX112" s="885"/>
      <c r="DY112" s="885"/>
      <c r="DZ112" s="885"/>
      <c r="EA112" s="885"/>
      <c r="EB112" s="885"/>
      <c r="EC112" s="885"/>
      <c r="ED112" s="885"/>
      <c r="EE112" s="885"/>
      <c r="EF112" s="885"/>
      <c r="EG112" s="885"/>
      <c r="EH112" s="885"/>
      <c r="EI112" s="885"/>
      <c r="EJ112" s="885"/>
      <c r="EK112" s="885"/>
      <c r="EL112" s="885"/>
      <c r="EM112" s="885"/>
      <c r="EN112" s="885"/>
      <c r="EO112" s="885"/>
      <c r="EP112" s="885"/>
      <c r="EQ112" s="885"/>
      <c r="ER112" s="885"/>
      <c r="ES112" s="885"/>
      <c r="ET112" s="885"/>
      <c r="EU112" s="885"/>
      <c r="EV112" s="885"/>
      <c r="EW112" s="885"/>
      <c r="EX112" s="885"/>
      <c r="EY112" s="885"/>
      <c r="EZ112" s="885"/>
      <c r="FA112" s="885"/>
      <c r="FB112" s="885"/>
      <c r="FC112" s="885"/>
      <c r="FD112" s="885"/>
      <c r="FE112" s="885"/>
      <c r="FF112" s="885"/>
      <c r="FG112" s="885"/>
      <c r="FH112" s="885"/>
      <c r="FI112" s="885"/>
      <c r="FJ112" s="885"/>
      <c r="FK112" s="885"/>
      <c r="FL112" s="885"/>
      <c r="JO112" s="885"/>
      <c r="JP112" s="1495"/>
      <c r="JQ112" s="1495"/>
      <c r="JR112" s="1495"/>
      <c r="JS112" s="1495"/>
      <c r="JT112" s="1495"/>
      <c r="JU112" s="1495"/>
      <c r="JV112" s="1495"/>
      <c r="JW112" s="1495"/>
      <c r="JX112" s="1495"/>
      <c r="JY112" s="1495"/>
      <c r="JZ112" s="1495"/>
      <c r="KA112" s="1495"/>
      <c r="KB112" s="1495"/>
      <c r="KC112" s="1495"/>
    </row>
    <row r="113" spans="1:289" s="884" customFormat="1">
      <c r="A113" s="885"/>
      <c r="B113" s="885"/>
      <c r="C113" s="885"/>
      <c r="D113" s="885"/>
      <c r="E113" s="885"/>
      <c r="F113" s="885"/>
      <c r="G113" s="885"/>
      <c r="H113" s="885"/>
      <c r="I113" s="885"/>
      <c r="J113" s="885"/>
      <c r="K113" s="885"/>
      <c r="L113" s="885"/>
      <c r="M113" s="885"/>
      <c r="N113" s="885"/>
      <c r="O113" s="885"/>
      <c r="P113" s="885"/>
      <c r="Q113" s="885"/>
      <c r="R113" s="885"/>
      <c r="S113" s="885"/>
      <c r="T113" s="885"/>
      <c r="U113" s="885"/>
      <c r="V113" s="885"/>
      <c r="W113" s="885"/>
      <c r="X113" s="885"/>
      <c r="Y113" s="885"/>
      <c r="Z113" s="885"/>
      <c r="AA113" s="885"/>
      <c r="AB113" s="885"/>
      <c r="AC113" s="885"/>
      <c r="AD113" s="885"/>
      <c r="AE113" s="885"/>
      <c r="AF113" s="885"/>
      <c r="AG113" s="885"/>
      <c r="AH113" s="885"/>
      <c r="AI113" s="885"/>
      <c r="AJ113" s="885"/>
      <c r="AK113" s="885"/>
      <c r="AL113" s="885"/>
      <c r="AM113" s="885"/>
      <c r="AN113" s="885"/>
      <c r="AO113" s="885"/>
      <c r="AP113" s="885"/>
      <c r="AQ113" s="885"/>
      <c r="AR113" s="885"/>
      <c r="AS113" s="885"/>
      <c r="AT113" s="885"/>
      <c r="AU113" s="885"/>
      <c r="AV113" s="885"/>
      <c r="AW113" s="885"/>
      <c r="AX113" s="885"/>
      <c r="AY113" s="885"/>
      <c r="AZ113" s="885"/>
      <c r="BA113" s="885"/>
      <c r="BB113" s="885"/>
      <c r="BC113" s="885"/>
      <c r="BD113" s="885"/>
      <c r="BE113" s="885"/>
      <c r="BF113" s="885"/>
      <c r="BG113" s="885"/>
      <c r="BH113" s="885"/>
      <c r="BI113" s="885"/>
      <c r="BJ113" s="885"/>
      <c r="BK113" s="885"/>
      <c r="BL113" s="885"/>
      <c r="BM113" s="885"/>
      <c r="BN113" s="885"/>
      <c r="BO113" s="885"/>
      <c r="BP113" s="885"/>
      <c r="BQ113" s="885"/>
      <c r="BR113" s="885"/>
      <c r="BS113" s="885"/>
      <c r="BT113" s="885"/>
      <c r="BU113" s="885"/>
      <c r="BV113" s="885"/>
      <c r="BW113" s="885"/>
      <c r="BX113" s="885"/>
      <c r="BY113" s="885"/>
      <c r="BZ113" s="885"/>
      <c r="CA113" s="885"/>
      <c r="CB113" s="885"/>
      <c r="CC113" s="885"/>
      <c r="CD113" s="885"/>
      <c r="CE113" s="885"/>
      <c r="CF113" s="885"/>
      <c r="CG113" s="885"/>
      <c r="CH113" s="885"/>
      <c r="CI113" s="885"/>
      <c r="CJ113" s="885"/>
      <c r="CK113" s="885"/>
      <c r="CL113" s="885"/>
      <c r="CM113" s="885"/>
      <c r="CN113" s="885"/>
      <c r="CO113" s="885"/>
      <c r="CP113" s="885"/>
      <c r="CQ113" s="885"/>
      <c r="CR113" s="885"/>
      <c r="CS113" s="885"/>
      <c r="CT113" s="885"/>
      <c r="CU113" s="885"/>
      <c r="CV113" s="885"/>
      <c r="CW113" s="885"/>
      <c r="CX113" s="885"/>
      <c r="CY113" s="885"/>
      <c r="CZ113" s="885"/>
      <c r="DA113" s="885"/>
      <c r="DB113" s="885"/>
      <c r="DC113" s="885"/>
      <c r="DD113" s="885"/>
      <c r="DE113" s="885"/>
      <c r="DF113" s="885"/>
      <c r="DG113" s="885"/>
      <c r="DH113" s="885"/>
      <c r="DI113" s="885"/>
      <c r="DJ113" s="885"/>
      <c r="DK113" s="885"/>
      <c r="DL113" s="885"/>
      <c r="DM113" s="885"/>
      <c r="DN113" s="885"/>
      <c r="DO113" s="885"/>
      <c r="DP113" s="885"/>
      <c r="DQ113" s="885"/>
      <c r="DR113" s="885"/>
      <c r="DS113" s="885"/>
      <c r="DT113" s="885"/>
      <c r="DU113" s="885"/>
      <c r="DV113" s="885"/>
      <c r="DW113" s="885"/>
      <c r="DX113" s="885"/>
      <c r="DY113" s="885"/>
      <c r="DZ113" s="885"/>
      <c r="EA113" s="885"/>
      <c r="EB113" s="885"/>
      <c r="EC113" s="885"/>
      <c r="ED113" s="885"/>
      <c r="EE113" s="885"/>
      <c r="EF113" s="885"/>
      <c r="EG113" s="885"/>
      <c r="EH113" s="885"/>
      <c r="EI113" s="885"/>
      <c r="EJ113" s="885"/>
      <c r="EK113" s="885"/>
      <c r="EL113" s="885"/>
      <c r="EM113" s="885"/>
      <c r="EN113" s="885"/>
      <c r="EO113" s="885"/>
      <c r="EP113" s="885"/>
      <c r="EQ113" s="885"/>
      <c r="ER113" s="885"/>
      <c r="ES113" s="885"/>
      <c r="ET113" s="885"/>
      <c r="EU113" s="885"/>
      <c r="EV113" s="885"/>
      <c r="EW113" s="885"/>
      <c r="EX113" s="885"/>
      <c r="EY113" s="885"/>
      <c r="EZ113" s="885"/>
      <c r="FA113" s="885"/>
      <c r="FB113" s="885"/>
      <c r="FC113" s="885"/>
      <c r="FD113" s="885"/>
      <c r="FE113" s="885"/>
      <c r="FF113" s="885"/>
      <c r="FG113" s="885"/>
      <c r="FH113" s="885"/>
      <c r="FI113" s="885"/>
      <c r="FJ113" s="885"/>
      <c r="FK113" s="885"/>
      <c r="FL113" s="885"/>
      <c r="JO113" s="885"/>
      <c r="JP113" s="1495"/>
      <c r="JQ113" s="1495"/>
      <c r="JR113" s="1495"/>
      <c r="JS113" s="1495"/>
      <c r="JT113" s="1495"/>
      <c r="JU113" s="1495"/>
      <c r="JV113" s="1495"/>
      <c r="JW113" s="1495"/>
      <c r="JX113" s="1495"/>
      <c r="JY113" s="1495"/>
      <c r="JZ113" s="1495"/>
      <c r="KA113" s="1495"/>
      <c r="KB113" s="1495"/>
      <c r="KC113" s="1495"/>
    </row>
    <row r="114" spans="1:289" s="884" customFormat="1">
      <c r="A114" s="885"/>
      <c r="B114" s="885"/>
      <c r="C114" s="885"/>
      <c r="D114" s="885"/>
      <c r="E114" s="885"/>
      <c r="F114" s="885"/>
      <c r="G114" s="885"/>
      <c r="H114" s="885"/>
      <c r="I114" s="885"/>
      <c r="J114" s="885"/>
      <c r="K114" s="885"/>
      <c r="L114" s="885"/>
      <c r="M114" s="885"/>
      <c r="N114" s="885"/>
      <c r="O114" s="885"/>
      <c r="P114" s="885"/>
      <c r="Q114" s="885"/>
      <c r="R114" s="885"/>
      <c r="S114" s="885"/>
      <c r="T114" s="885"/>
      <c r="U114" s="885"/>
      <c r="V114" s="885"/>
      <c r="W114" s="885"/>
      <c r="X114" s="885"/>
      <c r="Y114" s="885"/>
      <c r="Z114" s="885"/>
      <c r="AA114" s="885"/>
      <c r="AB114" s="885"/>
      <c r="AC114" s="885"/>
      <c r="AD114" s="885"/>
      <c r="AE114" s="885"/>
      <c r="AF114" s="885"/>
      <c r="AG114" s="885"/>
      <c r="AH114" s="885"/>
      <c r="AI114" s="885"/>
      <c r="AJ114" s="885"/>
      <c r="AK114" s="885"/>
      <c r="AL114" s="885"/>
      <c r="AM114" s="885"/>
      <c r="AN114" s="885"/>
      <c r="AO114" s="885"/>
      <c r="AP114" s="885"/>
      <c r="AQ114" s="885"/>
      <c r="AR114" s="885"/>
      <c r="AS114" s="885"/>
      <c r="AT114" s="885"/>
      <c r="AU114" s="885"/>
      <c r="AV114" s="885"/>
      <c r="AW114" s="885"/>
      <c r="AX114" s="885"/>
      <c r="AY114" s="885"/>
      <c r="AZ114" s="885"/>
      <c r="BA114" s="885"/>
      <c r="BB114" s="885"/>
      <c r="BC114" s="885"/>
      <c r="BD114" s="885"/>
      <c r="BE114" s="885"/>
      <c r="BF114" s="885"/>
      <c r="BG114" s="885"/>
      <c r="BH114" s="885"/>
      <c r="BI114" s="885"/>
      <c r="BJ114" s="885"/>
      <c r="BK114" s="885"/>
      <c r="BL114" s="885"/>
      <c r="BM114" s="885"/>
      <c r="BN114" s="885"/>
      <c r="BO114" s="885"/>
      <c r="BP114" s="885"/>
      <c r="BQ114" s="885"/>
      <c r="BR114" s="885"/>
      <c r="BS114" s="885"/>
      <c r="BT114" s="885"/>
      <c r="BU114" s="885"/>
      <c r="BV114" s="885"/>
      <c r="BW114" s="885"/>
      <c r="BX114" s="885"/>
      <c r="BY114" s="885"/>
      <c r="BZ114" s="885"/>
      <c r="CA114" s="885"/>
      <c r="CB114" s="885"/>
      <c r="CC114" s="885"/>
      <c r="CD114" s="885"/>
      <c r="CE114" s="885"/>
      <c r="CF114" s="885"/>
      <c r="CG114" s="885"/>
      <c r="CH114" s="885"/>
      <c r="CI114" s="885"/>
      <c r="CJ114" s="885"/>
      <c r="CK114" s="885"/>
      <c r="CL114" s="885"/>
      <c r="CM114" s="885"/>
      <c r="CN114" s="885"/>
      <c r="CO114" s="885"/>
      <c r="CP114" s="885"/>
      <c r="CQ114" s="885"/>
      <c r="CR114" s="885"/>
      <c r="CS114" s="885"/>
      <c r="CT114" s="885"/>
      <c r="CU114" s="885"/>
      <c r="CV114" s="885"/>
      <c r="CW114" s="885"/>
      <c r="CX114" s="885"/>
      <c r="CY114" s="885"/>
      <c r="CZ114" s="885"/>
      <c r="DA114" s="885"/>
      <c r="DB114" s="885"/>
      <c r="DC114" s="885"/>
      <c r="DD114" s="885"/>
      <c r="DE114" s="885"/>
      <c r="DF114" s="885"/>
      <c r="DG114" s="885"/>
      <c r="DH114" s="885"/>
      <c r="DI114" s="885"/>
      <c r="DJ114" s="885"/>
      <c r="DK114" s="885"/>
      <c r="DL114" s="885"/>
      <c r="DM114" s="885"/>
      <c r="DN114" s="885"/>
      <c r="DO114" s="885"/>
      <c r="DP114" s="885"/>
      <c r="DQ114" s="885"/>
      <c r="DR114" s="885"/>
      <c r="DS114" s="885"/>
      <c r="DT114" s="885"/>
      <c r="DU114" s="885"/>
      <c r="DV114" s="885"/>
      <c r="DW114" s="885"/>
      <c r="DX114" s="885"/>
      <c r="DY114" s="885"/>
      <c r="DZ114" s="885"/>
      <c r="EA114" s="885"/>
      <c r="EB114" s="885"/>
      <c r="EC114" s="885"/>
      <c r="ED114" s="885"/>
      <c r="EE114" s="885"/>
      <c r="EF114" s="885"/>
      <c r="EG114" s="885"/>
      <c r="EH114" s="885"/>
      <c r="EI114" s="885"/>
      <c r="EJ114" s="885"/>
      <c r="EK114" s="885"/>
      <c r="EL114" s="885"/>
      <c r="EM114" s="885"/>
      <c r="EN114" s="885"/>
      <c r="EO114" s="885"/>
      <c r="EP114" s="885"/>
      <c r="EQ114" s="885"/>
      <c r="ER114" s="885"/>
      <c r="ES114" s="885"/>
      <c r="ET114" s="885"/>
      <c r="EU114" s="885"/>
      <c r="EV114" s="885"/>
      <c r="EW114" s="885"/>
      <c r="EX114" s="885"/>
      <c r="EY114" s="885"/>
      <c r="EZ114" s="885"/>
      <c r="FA114" s="885"/>
      <c r="FB114" s="885"/>
      <c r="FC114" s="885"/>
      <c r="FD114" s="885"/>
      <c r="FE114" s="885"/>
      <c r="FF114" s="885"/>
      <c r="FG114" s="885"/>
      <c r="FH114" s="885"/>
      <c r="FI114" s="885"/>
      <c r="FJ114" s="885"/>
      <c r="FK114" s="885"/>
      <c r="FL114" s="885"/>
      <c r="JO114" s="885"/>
      <c r="JP114" s="1495"/>
      <c r="JQ114" s="1495"/>
      <c r="JR114" s="1495"/>
      <c r="JS114" s="1495"/>
      <c r="JT114" s="1495"/>
      <c r="JU114" s="1495"/>
      <c r="JV114" s="1495"/>
      <c r="JW114" s="1495"/>
      <c r="JX114" s="1495"/>
      <c r="JY114" s="1495"/>
      <c r="JZ114" s="1495"/>
      <c r="KA114" s="1495"/>
      <c r="KB114" s="1495"/>
      <c r="KC114" s="1495"/>
    </row>
    <row r="115" spans="1:289" s="884" customFormat="1">
      <c r="A115" s="885"/>
      <c r="B115" s="885"/>
      <c r="C115" s="885"/>
      <c r="D115" s="885"/>
      <c r="E115" s="885"/>
      <c r="F115" s="885"/>
      <c r="G115" s="885"/>
      <c r="H115" s="885"/>
      <c r="I115" s="885"/>
      <c r="J115" s="885"/>
      <c r="K115" s="885"/>
      <c r="L115" s="885"/>
      <c r="M115" s="885"/>
      <c r="N115" s="885"/>
      <c r="O115" s="885"/>
      <c r="P115" s="885"/>
      <c r="Q115" s="885"/>
      <c r="R115" s="885"/>
      <c r="S115" s="885"/>
      <c r="T115" s="885"/>
      <c r="U115" s="885"/>
      <c r="V115" s="885"/>
      <c r="W115" s="885"/>
      <c r="X115" s="885"/>
      <c r="Y115" s="885"/>
      <c r="Z115" s="885"/>
      <c r="AA115" s="885"/>
      <c r="AB115" s="885"/>
      <c r="AC115" s="885"/>
      <c r="AD115" s="885"/>
      <c r="AE115" s="885"/>
      <c r="AF115" s="885"/>
      <c r="AG115" s="885"/>
      <c r="AH115" s="885"/>
      <c r="AI115" s="885"/>
      <c r="AJ115" s="885"/>
      <c r="AK115" s="885"/>
      <c r="AL115" s="885"/>
      <c r="AM115" s="885"/>
      <c r="AN115" s="885"/>
      <c r="AO115" s="885"/>
      <c r="AP115" s="885"/>
      <c r="AQ115" s="885"/>
      <c r="AR115" s="885"/>
      <c r="AS115" s="885"/>
      <c r="AT115" s="885"/>
      <c r="AU115" s="885"/>
      <c r="AV115" s="885"/>
      <c r="AW115" s="885"/>
      <c r="AX115" s="885"/>
      <c r="AY115" s="885"/>
      <c r="AZ115" s="885"/>
      <c r="BA115" s="885"/>
      <c r="BB115" s="885"/>
      <c r="BC115" s="885"/>
      <c r="BD115" s="885"/>
      <c r="BE115" s="885"/>
      <c r="BF115" s="885"/>
      <c r="BG115" s="885"/>
      <c r="BH115" s="885"/>
      <c r="BI115" s="885"/>
      <c r="BJ115" s="885"/>
      <c r="BK115" s="885"/>
      <c r="BL115" s="885"/>
      <c r="BM115" s="885"/>
      <c r="BN115" s="885"/>
      <c r="BO115" s="885"/>
      <c r="BP115" s="885"/>
      <c r="BQ115" s="885"/>
      <c r="BR115" s="885"/>
      <c r="BS115" s="885"/>
      <c r="BT115" s="885"/>
      <c r="BU115" s="885"/>
      <c r="BV115" s="885"/>
      <c r="BW115" s="885"/>
      <c r="BX115" s="885"/>
      <c r="BY115" s="885"/>
      <c r="BZ115" s="885"/>
      <c r="CA115" s="885"/>
      <c r="CB115" s="885"/>
      <c r="CC115" s="885"/>
      <c r="CD115" s="885"/>
      <c r="CE115" s="885"/>
      <c r="CF115" s="885"/>
      <c r="CG115" s="885"/>
      <c r="CH115" s="885"/>
      <c r="CI115" s="885"/>
      <c r="CJ115" s="885"/>
      <c r="CK115" s="885"/>
      <c r="CL115" s="885"/>
      <c r="CM115" s="885"/>
      <c r="CN115" s="885"/>
      <c r="CO115" s="885"/>
      <c r="CP115" s="885"/>
      <c r="CQ115" s="885"/>
      <c r="CR115" s="885"/>
      <c r="CS115" s="885"/>
      <c r="CT115" s="885"/>
      <c r="CU115" s="885"/>
      <c r="CV115" s="885"/>
      <c r="CW115" s="885"/>
      <c r="CX115" s="885"/>
      <c r="CY115" s="885"/>
      <c r="CZ115" s="885"/>
      <c r="DA115" s="885"/>
      <c r="DB115" s="885"/>
      <c r="DC115" s="885"/>
      <c r="DD115" s="885"/>
      <c r="DE115" s="885"/>
      <c r="DF115" s="885"/>
      <c r="DG115" s="885"/>
      <c r="DH115" s="885"/>
      <c r="DI115" s="885"/>
      <c r="DJ115" s="885"/>
      <c r="DK115" s="885"/>
      <c r="DL115" s="885"/>
      <c r="DM115" s="885"/>
      <c r="DN115" s="885"/>
      <c r="DO115" s="885"/>
      <c r="DP115" s="885"/>
      <c r="DQ115" s="885"/>
      <c r="DR115" s="885"/>
      <c r="DS115" s="885"/>
      <c r="DT115" s="885"/>
      <c r="DU115" s="885"/>
      <c r="DV115" s="885"/>
      <c r="DW115" s="885"/>
      <c r="DX115" s="885"/>
      <c r="DY115" s="885"/>
      <c r="DZ115" s="885"/>
      <c r="EA115" s="885"/>
      <c r="EB115" s="885"/>
      <c r="EC115" s="885"/>
      <c r="ED115" s="885"/>
      <c r="EE115" s="885"/>
      <c r="EF115" s="885"/>
      <c r="EG115" s="885"/>
      <c r="EH115" s="885"/>
      <c r="EI115" s="885"/>
      <c r="EJ115" s="885"/>
      <c r="EK115" s="885"/>
      <c r="EL115" s="885"/>
      <c r="EM115" s="885"/>
      <c r="EN115" s="885"/>
      <c r="EO115" s="885"/>
      <c r="EP115" s="885"/>
      <c r="EQ115" s="885"/>
      <c r="ER115" s="885"/>
      <c r="ES115" s="885"/>
      <c r="ET115" s="885"/>
      <c r="EU115" s="885"/>
      <c r="EV115" s="885"/>
      <c r="EW115" s="885"/>
      <c r="EX115" s="885"/>
      <c r="EY115" s="885"/>
      <c r="EZ115" s="885"/>
      <c r="FA115" s="885"/>
      <c r="FB115" s="885"/>
      <c r="FC115" s="885"/>
      <c r="FD115" s="885"/>
      <c r="FE115" s="885"/>
      <c r="FF115" s="885"/>
      <c r="FG115" s="885"/>
      <c r="FH115" s="885"/>
      <c r="FI115" s="885"/>
      <c r="FJ115" s="885"/>
      <c r="FK115" s="885"/>
      <c r="FL115" s="885"/>
      <c r="JO115" s="885"/>
      <c r="JP115" s="1495"/>
      <c r="JQ115" s="1495"/>
      <c r="JR115" s="1495"/>
      <c r="JS115" s="1495"/>
      <c r="JT115" s="1495"/>
      <c r="JU115" s="1495"/>
      <c r="JV115" s="1495"/>
      <c r="JW115" s="1495"/>
      <c r="JX115" s="1495"/>
      <c r="JY115" s="1495"/>
      <c r="JZ115" s="1495"/>
      <c r="KA115" s="1495"/>
      <c r="KB115" s="1495"/>
      <c r="KC115" s="1495"/>
    </row>
    <row r="116" spans="1:289" s="884" customFormat="1">
      <c r="A116" s="885"/>
      <c r="B116" s="885"/>
      <c r="C116" s="885"/>
      <c r="D116" s="885"/>
      <c r="E116" s="885"/>
      <c r="F116" s="885"/>
      <c r="G116" s="885"/>
      <c r="H116" s="885"/>
      <c r="I116" s="885"/>
      <c r="J116" s="885"/>
      <c r="K116" s="885"/>
      <c r="L116" s="885"/>
      <c r="M116" s="885"/>
      <c r="N116" s="885"/>
      <c r="O116" s="885"/>
      <c r="P116" s="885"/>
      <c r="Q116" s="885"/>
      <c r="R116" s="885"/>
      <c r="S116" s="885"/>
      <c r="T116" s="885"/>
      <c r="U116" s="885"/>
      <c r="V116" s="885"/>
      <c r="W116" s="885"/>
      <c r="X116" s="885"/>
      <c r="Y116" s="885"/>
      <c r="Z116" s="885"/>
      <c r="AA116" s="885"/>
      <c r="AB116" s="885"/>
      <c r="AC116" s="885"/>
      <c r="AD116" s="885"/>
      <c r="AE116" s="885"/>
      <c r="AF116" s="885"/>
      <c r="AG116" s="885"/>
      <c r="AH116" s="885"/>
      <c r="AI116" s="885"/>
      <c r="AJ116" s="885"/>
      <c r="AK116" s="885"/>
      <c r="AL116" s="885"/>
      <c r="AM116" s="885"/>
      <c r="AN116" s="885"/>
      <c r="AO116" s="885"/>
      <c r="AP116" s="885"/>
      <c r="AQ116" s="885"/>
      <c r="AR116" s="885"/>
      <c r="AS116" s="885"/>
      <c r="AT116" s="885"/>
      <c r="AU116" s="885"/>
      <c r="AV116" s="885"/>
      <c r="AW116" s="885"/>
      <c r="AX116" s="885"/>
      <c r="AY116" s="885"/>
      <c r="AZ116" s="885"/>
      <c r="BA116" s="885"/>
      <c r="BB116" s="885"/>
      <c r="BC116" s="885"/>
      <c r="BD116" s="885"/>
      <c r="BE116" s="885"/>
      <c r="BF116" s="885"/>
      <c r="BG116" s="885"/>
      <c r="BH116" s="885"/>
      <c r="BI116" s="885"/>
      <c r="BJ116" s="885"/>
      <c r="BK116" s="885"/>
      <c r="BL116" s="885"/>
      <c r="BM116" s="885"/>
      <c r="BN116" s="885"/>
      <c r="BO116" s="885"/>
      <c r="BP116" s="885"/>
      <c r="BQ116" s="885"/>
      <c r="BR116" s="885"/>
      <c r="BS116" s="885"/>
      <c r="BT116" s="885"/>
      <c r="BU116" s="885"/>
      <c r="BV116" s="885"/>
      <c r="BW116" s="885"/>
      <c r="BX116" s="885"/>
      <c r="BY116" s="885"/>
      <c r="BZ116" s="885"/>
      <c r="CA116" s="885"/>
      <c r="CB116" s="885"/>
      <c r="CC116" s="885"/>
      <c r="CD116" s="885"/>
      <c r="CE116" s="885"/>
      <c r="CF116" s="885"/>
      <c r="CG116" s="885"/>
      <c r="CH116" s="885"/>
      <c r="CI116" s="885"/>
      <c r="CJ116" s="885"/>
      <c r="CK116" s="885"/>
      <c r="CL116" s="885"/>
      <c r="CM116" s="885"/>
      <c r="CN116" s="885"/>
      <c r="CO116" s="885"/>
      <c r="CP116" s="885"/>
      <c r="CQ116" s="885"/>
      <c r="CR116" s="885"/>
      <c r="CS116" s="885"/>
      <c r="CT116" s="885"/>
      <c r="CU116" s="885"/>
      <c r="CV116" s="885"/>
      <c r="CW116" s="885"/>
      <c r="CX116" s="885"/>
      <c r="CY116" s="885"/>
      <c r="CZ116" s="885"/>
      <c r="DA116" s="885"/>
      <c r="DB116" s="885"/>
      <c r="DC116" s="885"/>
      <c r="DD116" s="885"/>
      <c r="DE116" s="885"/>
      <c r="DF116" s="885"/>
      <c r="DG116" s="885"/>
      <c r="DH116" s="885"/>
      <c r="DI116" s="885"/>
      <c r="DJ116" s="885"/>
      <c r="DK116" s="885"/>
      <c r="DL116" s="885"/>
      <c r="DM116" s="885"/>
      <c r="DN116" s="885"/>
      <c r="DO116" s="885"/>
      <c r="DP116" s="885"/>
      <c r="DQ116" s="885"/>
      <c r="DR116" s="885"/>
      <c r="DS116" s="885"/>
      <c r="DT116" s="885"/>
      <c r="DU116" s="885"/>
      <c r="DV116" s="885"/>
      <c r="DW116" s="885"/>
      <c r="DX116" s="885"/>
      <c r="DY116" s="885"/>
      <c r="DZ116" s="885"/>
      <c r="EA116" s="885"/>
      <c r="EB116" s="885"/>
      <c r="EC116" s="885"/>
      <c r="ED116" s="885"/>
      <c r="EE116" s="885"/>
      <c r="EF116" s="885"/>
      <c r="EG116" s="885"/>
      <c r="EH116" s="885"/>
      <c r="EI116" s="885"/>
      <c r="EJ116" s="885"/>
      <c r="EK116" s="885"/>
      <c r="EL116" s="885"/>
      <c r="EM116" s="885"/>
      <c r="EN116" s="885"/>
      <c r="EO116" s="885"/>
      <c r="EP116" s="885"/>
      <c r="EQ116" s="885"/>
      <c r="ER116" s="885"/>
      <c r="ES116" s="885"/>
      <c r="ET116" s="885"/>
      <c r="EU116" s="885"/>
      <c r="EV116" s="885"/>
      <c r="EW116" s="885"/>
      <c r="EX116" s="885"/>
      <c r="EY116" s="885"/>
      <c r="EZ116" s="885"/>
      <c r="FA116" s="885"/>
      <c r="FB116" s="885"/>
      <c r="FC116" s="885"/>
      <c r="FD116" s="885"/>
      <c r="FE116" s="885"/>
      <c r="FF116" s="885"/>
      <c r="FG116" s="885"/>
      <c r="FH116" s="885"/>
      <c r="FI116" s="885"/>
      <c r="FJ116" s="885"/>
      <c r="FK116" s="885"/>
      <c r="FL116" s="885"/>
      <c r="JO116" s="885"/>
      <c r="JP116" s="1495"/>
      <c r="JQ116" s="1495"/>
      <c r="JR116" s="1495"/>
      <c r="JS116" s="1495"/>
      <c r="JT116" s="1495"/>
      <c r="JU116" s="1495"/>
      <c r="JV116" s="1495"/>
      <c r="JW116" s="1495"/>
      <c r="JX116" s="1495"/>
      <c r="JY116" s="1495"/>
      <c r="JZ116" s="1495"/>
      <c r="KA116" s="1495"/>
      <c r="KB116" s="1495"/>
      <c r="KC116" s="1495"/>
    </row>
    <row r="117" spans="1:289" s="884" customFormat="1">
      <c r="A117" s="885"/>
      <c r="B117" s="885"/>
      <c r="C117" s="885"/>
      <c r="D117" s="885"/>
      <c r="E117" s="885"/>
      <c r="F117" s="885"/>
      <c r="G117" s="885"/>
      <c r="H117" s="885"/>
      <c r="I117" s="885"/>
      <c r="J117" s="885"/>
      <c r="K117" s="885"/>
      <c r="L117" s="885"/>
      <c r="M117" s="885"/>
      <c r="N117" s="885"/>
      <c r="O117" s="885"/>
      <c r="P117" s="885"/>
      <c r="Q117" s="885"/>
      <c r="R117" s="885"/>
      <c r="S117" s="885"/>
      <c r="T117" s="885"/>
      <c r="U117" s="885"/>
      <c r="V117" s="885"/>
      <c r="W117" s="885"/>
      <c r="X117" s="885"/>
      <c r="Y117" s="885"/>
      <c r="Z117" s="885"/>
      <c r="AA117" s="885"/>
      <c r="AB117" s="885"/>
      <c r="AC117" s="885"/>
      <c r="AD117" s="885"/>
      <c r="AE117" s="885"/>
      <c r="AF117" s="885"/>
      <c r="AG117" s="885"/>
      <c r="AH117" s="885"/>
      <c r="AI117" s="885"/>
      <c r="AJ117" s="885"/>
      <c r="AK117" s="885"/>
      <c r="AL117" s="885"/>
      <c r="AM117" s="885"/>
      <c r="AN117" s="885"/>
      <c r="AO117" s="885"/>
      <c r="AP117" s="885"/>
      <c r="AQ117" s="885"/>
      <c r="AR117" s="885"/>
      <c r="AS117" s="885"/>
      <c r="AT117" s="885"/>
      <c r="AU117" s="885"/>
      <c r="AV117" s="885"/>
      <c r="AW117" s="885"/>
      <c r="AX117" s="885"/>
      <c r="AY117" s="885"/>
      <c r="AZ117" s="885"/>
      <c r="BA117" s="885"/>
      <c r="BB117" s="885"/>
      <c r="BC117" s="885"/>
      <c r="BD117" s="885"/>
      <c r="BE117" s="885"/>
      <c r="BF117" s="885"/>
      <c r="BG117" s="885"/>
      <c r="BH117" s="885"/>
      <c r="BI117" s="885"/>
      <c r="BJ117" s="885"/>
      <c r="BK117" s="885"/>
      <c r="BL117" s="885"/>
      <c r="BM117" s="885"/>
      <c r="BN117" s="885"/>
      <c r="BO117" s="885"/>
      <c r="BP117" s="885"/>
      <c r="BQ117" s="885"/>
      <c r="BR117" s="885"/>
      <c r="BS117" s="885"/>
      <c r="BT117" s="885"/>
      <c r="BU117" s="885"/>
      <c r="BV117" s="885"/>
      <c r="BW117" s="885"/>
      <c r="BX117" s="885"/>
      <c r="BY117" s="885"/>
      <c r="BZ117" s="885"/>
      <c r="CA117" s="885"/>
      <c r="CB117" s="885"/>
      <c r="CC117" s="885"/>
      <c r="CD117" s="885"/>
      <c r="CE117" s="885"/>
      <c r="CF117" s="885"/>
      <c r="CG117" s="885"/>
      <c r="CH117" s="885"/>
      <c r="CI117" s="885"/>
      <c r="CJ117" s="885"/>
      <c r="CK117" s="885"/>
      <c r="CL117" s="885"/>
      <c r="CM117" s="885"/>
      <c r="CN117" s="885"/>
      <c r="CO117" s="885"/>
      <c r="CP117" s="885"/>
      <c r="CQ117" s="885"/>
      <c r="CR117" s="885"/>
      <c r="CS117" s="885"/>
      <c r="CT117" s="885"/>
      <c r="CU117" s="885"/>
      <c r="CV117" s="885"/>
      <c r="CW117" s="885"/>
      <c r="CX117" s="885"/>
      <c r="CY117" s="885"/>
      <c r="CZ117" s="885"/>
      <c r="DA117" s="885"/>
      <c r="DB117" s="885"/>
      <c r="DC117" s="885"/>
      <c r="DD117" s="885"/>
      <c r="DE117" s="885"/>
      <c r="DF117" s="885"/>
      <c r="DG117" s="885"/>
      <c r="DH117" s="885"/>
      <c r="DI117" s="885"/>
      <c r="DJ117" s="885"/>
      <c r="DK117" s="885"/>
      <c r="DL117" s="885"/>
      <c r="DM117" s="885"/>
      <c r="DN117" s="885"/>
      <c r="DO117" s="885"/>
      <c r="DP117" s="885"/>
      <c r="DQ117" s="885"/>
      <c r="DR117" s="885"/>
      <c r="DS117" s="885"/>
      <c r="DT117" s="885"/>
      <c r="DU117" s="885"/>
      <c r="DV117" s="885"/>
      <c r="DW117" s="885"/>
      <c r="DX117" s="885"/>
      <c r="DY117" s="885"/>
      <c r="DZ117" s="885"/>
      <c r="EA117" s="885"/>
      <c r="EB117" s="885"/>
      <c r="EC117" s="885"/>
      <c r="ED117" s="885"/>
      <c r="EE117" s="885"/>
      <c r="EF117" s="885"/>
      <c r="EG117" s="885"/>
      <c r="EH117" s="885"/>
      <c r="EI117" s="885"/>
      <c r="EJ117" s="885"/>
      <c r="EK117" s="885"/>
      <c r="EL117" s="885"/>
      <c r="EM117" s="885"/>
      <c r="EN117" s="885"/>
      <c r="EO117" s="885"/>
      <c r="EP117" s="885"/>
      <c r="EQ117" s="885"/>
      <c r="ER117" s="885"/>
      <c r="ES117" s="885"/>
      <c r="ET117" s="885"/>
      <c r="EU117" s="885"/>
      <c r="EV117" s="885"/>
      <c r="EW117" s="885"/>
      <c r="EX117" s="885"/>
      <c r="EY117" s="885"/>
      <c r="EZ117" s="885"/>
      <c r="FA117" s="885"/>
      <c r="FB117" s="885"/>
      <c r="FC117" s="885"/>
      <c r="FD117" s="885"/>
      <c r="FE117" s="885"/>
      <c r="FF117" s="885"/>
      <c r="FG117" s="885"/>
      <c r="FH117" s="885"/>
      <c r="FI117" s="885"/>
      <c r="FJ117" s="885"/>
      <c r="FK117" s="885"/>
      <c r="FL117" s="885"/>
      <c r="JO117" s="885"/>
      <c r="JP117" s="1495"/>
      <c r="JQ117" s="1495"/>
      <c r="JR117" s="1495"/>
      <c r="JS117" s="1495"/>
      <c r="JT117" s="1495"/>
      <c r="JU117" s="1495"/>
      <c r="JV117" s="1495"/>
      <c r="JW117" s="1495"/>
      <c r="JX117" s="1495"/>
      <c r="JY117" s="1495"/>
      <c r="JZ117" s="1495"/>
      <c r="KA117" s="1495"/>
      <c r="KB117" s="1495"/>
      <c r="KC117" s="1495"/>
    </row>
    <row r="118" spans="1:289" s="884" customFormat="1">
      <c r="A118" s="885"/>
      <c r="B118" s="885"/>
      <c r="C118" s="885"/>
      <c r="D118" s="885"/>
      <c r="E118" s="885"/>
      <c r="F118" s="885"/>
      <c r="G118" s="885"/>
      <c r="H118" s="885"/>
      <c r="I118" s="885"/>
      <c r="J118" s="885"/>
      <c r="K118" s="885"/>
      <c r="L118" s="885"/>
      <c r="M118" s="885"/>
      <c r="N118" s="885"/>
      <c r="O118" s="885"/>
      <c r="P118" s="885"/>
      <c r="Q118" s="885"/>
      <c r="R118" s="885"/>
      <c r="S118" s="885"/>
      <c r="T118" s="885"/>
      <c r="U118" s="885"/>
      <c r="V118" s="885"/>
      <c r="W118" s="885"/>
      <c r="X118" s="885"/>
      <c r="Y118" s="885"/>
      <c r="Z118" s="885"/>
      <c r="AA118" s="885"/>
      <c r="AB118" s="885"/>
      <c r="AC118" s="885"/>
      <c r="AD118" s="885"/>
      <c r="AE118" s="885"/>
      <c r="AF118" s="885"/>
      <c r="AG118" s="885"/>
      <c r="AH118" s="885"/>
      <c r="AI118" s="885"/>
      <c r="AJ118" s="885"/>
      <c r="AK118" s="885"/>
      <c r="AL118" s="885"/>
      <c r="AM118" s="885"/>
      <c r="AN118" s="885"/>
      <c r="AO118" s="885"/>
      <c r="AP118" s="885"/>
      <c r="AQ118" s="885"/>
      <c r="AR118" s="885"/>
      <c r="AS118" s="885"/>
      <c r="AT118" s="885"/>
      <c r="AU118" s="885"/>
      <c r="AV118" s="885"/>
      <c r="AW118" s="885"/>
      <c r="AX118" s="885"/>
      <c r="AY118" s="885"/>
      <c r="AZ118" s="885"/>
      <c r="BA118" s="885"/>
      <c r="BB118" s="885"/>
      <c r="BC118" s="885"/>
      <c r="BD118" s="885"/>
      <c r="BE118" s="885"/>
      <c r="BF118" s="885"/>
      <c r="BG118" s="885"/>
      <c r="BH118" s="885"/>
      <c r="BI118" s="885"/>
      <c r="BJ118" s="885"/>
      <c r="BK118" s="885"/>
      <c r="BL118" s="885"/>
      <c r="BM118" s="885"/>
      <c r="BN118" s="885"/>
      <c r="BO118" s="885"/>
      <c r="BP118" s="885"/>
      <c r="BQ118" s="885"/>
      <c r="BR118" s="885"/>
      <c r="BS118" s="885"/>
      <c r="BT118" s="885"/>
      <c r="BU118" s="885"/>
      <c r="BV118" s="885"/>
      <c r="BW118" s="885"/>
      <c r="BX118" s="885"/>
      <c r="BY118" s="885"/>
      <c r="BZ118" s="885"/>
      <c r="CA118" s="885"/>
      <c r="CB118" s="885"/>
      <c r="CC118" s="885"/>
      <c r="CD118" s="885"/>
      <c r="CE118" s="885"/>
      <c r="CF118" s="885"/>
      <c r="CG118" s="885"/>
      <c r="CH118" s="885"/>
      <c r="CI118" s="885"/>
      <c r="CJ118" s="885"/>
      <c r="CK118" s="885"/>
      <c r="CL118" s="885"/>
      <c r="CM118" s="885"/>
      <c r="CN118" s="885"/>
      <c r="CO118" s="885"/>
      <c r="CP118" s="885"/>
      <c r="CQ118" s="885"/>
      <c r="CR118" s="885"/>
      <c r="CS118" s="885"/>
      <c r="CT118" s="885"/>
      <c r="CU118" s="885"/>
      <c r="CV118" s="885"/>
      <c r="CW118" s="885"/>
      <c r="CX118" s="885"/>
      <c r="CY118" s="885"/>
      <c r="CZ118" s="885"/>
      <c r="DA118" s="885"/>
      <c r="DB118" s="885"/>
      <c r="DC118" s="885"/>
      <c r="DD118" s="885"/>
      <c r="DE118" s="885"/>
      <c r="DF118" s="885"/>
      <c r="DG118" s="885"/>
      <c r="DH118" s="885"/>
      <c r="DI118" s="885"/>
      <c r="DJ118" s="885"/>
      <c r="DK118" s="885"/>
      <c r="DL118" s="885"/>
      <c r="DM118" s="885"/>
      <c r="DN118" s="885"/>
      <c r="DO118" s="885"/>
      <c r="DP118" s="885"/>
      <c r="DQ118" s="885"/>
      <c r="DR118" s="885"/>
      <c r="DS118" s="885"/>
      <c r="DT118" s="885"/>
      <c r="DU118" s="885"/>
      <c r="DV118" s="885"/>
      <c r="DW118" s="885"/>
      <c r="DX118" s="885"/>
      <c r="DY118" s="885"/>
      <c r="DZ118" s="885"/>
      <c r="EA118" s="885"/>
      <c r="EB118" s="885"/>
      <c r="EC118" s="885"/>
      <c r="ED118" s="885"/>
      <c r="EE118" s="885"/>
      <c r="EF118" s="885"/>
      <c r="EG118" s="885"/>
      <c r="EH118" s="885"/>
      <c r="EI118" s="885"/>
      <c r="EJ118" s="885"/>
      <c r="EK118" s="885"/>
      <c r="EL118" s="885"/>
      <c r="EM118" s="885"/>
      <c r="EN118" s="885"/>
      <c r="EO118" s="885"/>
      <c r="EP118" s="885"/>
      <c r="EQ118" s="885"/>
      <c r="ER118" s="885"/>
      <c r="ES118" s="885"/>
      <c r="ET118" s="885"/>
      <c r="EU118" s="885"/>
      <c r="EV118" s="885"/>
      <c r="EW118" s="885"/>
      <c r="EX118" s="885"/>
      <c r="EY118" s="885"/>
      <c r="EZ118" s="885"/>
      <c r="FA118" s="885"/>
      <c r="FB118" s="885"/>
      <c r="FC118" s="885"/>
      <c r="FD118" s="885"/>
      <c r="FE118" s="885"/>
      <c r="FF118" s="885"/>
      <c r="FG118" s="885"/>
      <c r="FH118" s="885"/>
      <c r="FI118" s="885"/>
      <c r="FJ118" s="885"/>
      <c r="FK118" s="885"/>
      <c r="FL118" s="885"/>
      <c r="JO118" s="885"/>
      <c r="JP118" s="1495"/>
      <c r="JQ118" s="1495"/>
      <c r="JR118" s="1495"/>
      <c r="JS118" s="1495"/>
      <c r="JT118" s="1495"/>
      <c r="JU118" s="1495"/>
      <c r="JV118" s="1495"/>
      <c r="JW118" s="1495"/>
      <c r="JX118" s="1495"/>
      <c r="JY118" s="1495"/>
      <c r="JZ118" s="1495"/>
      <c r="KA118" s="1495"/>
      <c r="KB118" s="1495"/>
      <c r="KC118" s="1495"/>
    </row>
    <row r="119" spans="1:289" s="884" customFormat="1">
      <c r="A119" s="885"/>
      <c r="B119" s="885"/>
      <c r="C119" s="885"/>
      <c r="D119" s="885"/>
      <c r="E119" s="885"/>
      <c r="F119" s="885"/>
      <c r="G119" s="885"/>
      <c r="H119" s="885"/>
      <c r="I119" s="885"/>
      <c r="J119" s="885"/>
      <c r="K119" s="885"/>
      <c r="L119" s="885"/>
      <c r="M119" s="885"/>
      <c r="N119" s="885"/>
      <c r="O119" s="885"/>
      <c r="P119" s="885"/>
      <c r="Q119" s="885"/>
      <c r="R119" s="885"/>
      <c r="S119" s="885"/>
      <c r="T119" s="885"/>
      <c r="U119" s="885"/>
      <c r="V119" s="885"/>
      <c r="W119" s="885"/>
      <c r="X119" s="885"/>
      <c r="Y119" s="885"/>
      <c r="Z119" s="885"/>
      <c r="AA119" s="885"/>
      <c r="AB119" s="885"/>
      <c r="AC119" s="885"/>
      <c r="AD119" s="885"/>
      <c r="AE119" s="885"/>
      <c r="AF119" s="885"/>
      <c r="AG119" s="885"/>
      <c r="AH119" s="885"/>
      <c r="AI119" s="885"/>
      <c r="AJ119" s="885"/>
      <c r="AK119" s="885"/>
      <c r="AL119" s="885"/>
      <c r="AM119" s="885"/>
      <c r="AN119" s="885"/>
      <c r="AO119" s="885"/>
      <c r="AP119" s="885"/>
      <c r="AQ119" s="885"/>
      <c r="AR119" s="885"/>
      <c r="AS119" s="885"/>
      <c r="AT119" s="885"/>
      <c r="AU119" s="885"/>
      <c r="AV119" s="885"/>
      <c r="AW119" s="885"/>
      <c r="AX119" s="885"/>
      <c r="AY119" s="885"/>
      <c r="AZ119" s="885"/>
      <c r="BA119" s="885"/>
      <c r="BB119" s="885"/>
      <c r="BC119" s="885"/>
      <c r="BD119" s="885"/>
      <c r="BE119" s="885"/>
      <c r="BF119" s="885"/>
      <c r="BG119" s="885"/>
      <c r="BH119" s="885"/>
      <c r="BI119" s="885"/>
      <c r="BJ119" s="885"/>
      <c r="BK119" s="885"/>
      <c r="BL119" s="885"/>
      <c r="BM119" s="885"/>
      <c r="BN119" s="885"/>
      <c r="BO119" s="885"/>
      <c r="BP119" s="885"/>
      <c r="BQ119" s="885"/>
      <c r="BR119" s="885"/>
      <c r="BS119" s="885"/>
      <c r="BT119" s="885"/>
      <c r="BU119" s="885"/>
      <c r="BV119" s="885"/>
      <c r="BW119" s="885"/>
      <c r="BX119" s="885"/>
      <c r="BY119" s="885"/>
      <c r="BZ119" s="885"/>
      <c r="CA119" s="885"/>
      <c r="CB119" s="885"/>
      <c r="CC119" s="885"/>
      <c r="CD119" s="885"/>
      <c r="CE119" s="885"/>
      <c r="CF119" s="885"/>
      <c r="CG119" s="885"/>
      <c r="CH119" s="885"/>
      <c r="CI119" s="885"/>
      <c r="CJ119" s="885"/>
      <c r="CK119" s="885"/>
      <c r="CL119" s="885"/>
      <c r="CM119" s="885"/>
      <c r="CN119" s="885"/>
      <c r="CO119" s="885"/>
      <c r="CP119" s="885"/>
      <c r="CQ119" s="885"/>
      <c r="CR119" s="885"/>
      <c r="CS119" s="885"/>
      <c r="CT119" s="885"/>
      <c r="CU119" s="885"/>
      <c r="CV119" s="885"/>
      <c r="CW119" s="885"/>
      <c r="CX119" s="885"/>
      <c r="CY119" s="885"/>
      <c r="CZ119" s="885"/>
      <c r="DA119" s="885"/>
      <c r="DB119" s="885"/>
      <c r="DC119" s="885"/>
      <c r="DD119" s="885"/>
      <c r="DE119" s="885"/>
      <c r="DF119" s="885"/>
      <c r="DG119" s="885"/>
      <c r="DH119" s="885"/>
      <c r="DI119" s="885"/>
      <c r="DJ119" s="885"/>
      <c r="DK119" s="885"/>
      <c r="DL119" s="885"/>
      <c r="DM119" s="885"/>
      <c r="DN119" s="885"/>
      <c r="DO119" s="885"/>
      <c r="DP119" s="885"/>
      <c r="DQ119" s="885"/>
      <c r="DR119" s="885"/>
      <c r="DS119" s="885"/>
      <c r="DT119" s="885"/>
      <c r="DU119" s="885"/>
      <c r="DV119" s="885"/>
      <c r="DW119" s="885"/>
      <c r="DX119" s="885"/>
      <c r="DY119" s="885"/>
      <c r="DZ119" s="885"/>
      <c r="EA119" s="885"/>
      <c r="EB119" s="885"/>
      <c r="EC119" s="885"/>
      <c r="ED119" s="885"/>
      <c r="EE119" s="885"/>
      <c r="EF119" s="885"/>
      <c r="EG119" s="885"/>
      <c r="EH119" s="885"/>
      <c r="EI119" s="885"/>
      <c r="EJ119" s="885"/>
      <c r="EK119" s="885"/>
      <c r="EL119" s="885"/>
      <c r="EM119" s="885"/>
      <c r="EN119" s="885"/>
      <c r="EO119" s="885"/>
      <c r="EP119" s="885"/>
      <c r="EQ119" s="885"/>
      <c r="ER119" s="885"/>
      <c r="ES119" s="885"/>
      <c r="ET119" s="885"/>
      <c r="EU119" s="885"/>
      <c r="EV119" s="885"/>
      <c r="EW119" s="885"/>
      <c r="EX119" s="885"/>
      <c r="EY119" s="885"/>
      <c r="EZ119" s="885"/>
      <c r="FA119" s="885"/>
      <c r="FB119" s="885"/>
      <c r="FC119" s="885"/>
      <c r="FD119" s="885"/>
      <c r="FE119" s="885"/>
      <c r="FF119" s="885"/>
      <c r="FG119" s="885"/>
      <c r="FH119" s="885"/>
      <c r="FI119" s="885"/>
      <c r="FJ119" s="885"/>
      <c r="FK119" s="885"/>
      <c r="FL119" s="885"/>
      <c r="JO119" s="885"/>
      <c r="JP119" s="1495"/>
      <c r="JQ119" s="1495"/>
      <c r="JR119" s="1495"/>
      <c r="JS119" s="1495"/>
      <c r="JT119" s="1495"/>
      <c r="JU119" s="1495"/>
      <c r="JV119" s="1495"/>
      <c r="JW119" s="1495"/>
      <c r="JX119" s="1495"/>
      <c r="JY119" s="1495"/>
      <c r="JZ119" s="1495"/>
      <c r="KA119" s="1495"/>
      <c r="KB119" s="1495"/>
      <c r="KC119" s="1495"/>
    </row>
    <row r="120" spans="1:289" s="884" customFormat="1">
      <c r="A120" s="885"/>
      <c r="B120" s="885"/>
      <c r="C120" s="885"/>
      <c r="D120" s="885"/>
      <c r="E120" s="885"/>
      <c r="F120" s="885"/>
      <c r="G120" s="885"/>
      <c r="H120" s="885"/>
      <c r="I120" s="885"/>
      <c r="J120" s="885"/>
      <c r="K120" s="885"/>
      <c r="L120" s="885"/>
      <c r="M120" s="885"/>
      <c r="N120" s="885"/>
      <c r="O120" s="885"/>
      <c r="P120" s="885"/>
      <c r="Q120" s="885"/>
      <c r="R120" s="885"/>
      <c r="S120" s="885"/>
      <c r="T120" s="885"/>
      <c r="U120" s="885"/>
      <c r="V120" s="885"/>
      <c r="W120" s="885"/>
      <c r="X120" s="885"/>
      <c r="Y120" s="885"/>
      <c r="Z120" s="885"/>
      <c r="AA120" s="885"/>
      <c r="AB120" s="885"/>
      <c r="AC120" s="885"/>
      <c r="AD120" s="885"/>
      <c r="AE120" s="885"/>
      <c r="AF120" s="885"/>
      <c r="AG120" s="885"/>
      <c r="AH120" s="885"/>
      <c r="AI120" s="885"/>
      <c r="AJ120" s="885"/>
      <c r="AK120" s="885"/>
      <c r="AL120" s="885"/>
      <c r="AM120" s="885"/>
      <c r="AN120" s="885"/>
      <c r="AO120" s="885"/>
      <c r="AP120" s="885"/>
      <c r="AQ120" s="885"/>
      <c r="AR120" s="885"/>
      <c r="AS120" s="885"/>
      <c r="AT120" s="885"/>
      <c r="AU120" s="885"/>
      <c r="AV120" s="885"/>
      <c r="AW120" s="885"/>
      <c r="AX120" s="885"/>
      <c r="AY120" s="885"/>
      <c r="AZ120" s="885"/>
      <c r="BA120" s="885"/>
      <c r="BB120" s="885"/>
      <c r="BC120" s="885"/>
      <c r="BD120" s="885"/>
      <c r="BE120" s="885"/>
      <c r="BF120" s="885"/>
      <c r="BG120" s="885"/>
      <c r="BH120" s="885"/>
      <c r="BI120" s="885"/>
      <c r="BJ120" s="885"/>
      <c r="BK120" s="885"/>
      <c r="BL120" s="885"/>
      <c r="BM120" s="885"/>
      <c r="BN120" s="885"/>
      <c r="BO120" s="885"/>
      <c r="BP120" s="885"/>
      <c r="BQ120" s="885"/>
      <c r="BR120" s="885"/>
      <c r="BS120" s="885"/>
      <c r="BT120" s="885"/>
      <c r="BU120" s="885"/>
      <c r="BV120" s="885"/>
      <c r="BW120" s="885"/>
      <c r="BX120" s="885"/>
      <c r="BY120" s="885"/>
      <c r="BZ120" s="885"/>
      <c r="CA120" s="885"/>
      <c r="CB120" s="885"/>
      <c r="CC120" s="885"/>
      <c r="CD120" s="885"/>
      <c r="CE120" s="885"/>
      <c r="CF120" s="885"/>
      <c r="CG120" s="885"/>
      <c r="CH120" s="885"/>
      <c r="CI120" s="885"/>
      <c r="CJ120" s="885"/>
      <c r="CK120" s="885"/>
      <c r="CL120" s="885"/>
      <c r="CM120" s="885"/>
      <c r="CN120" s="885"/>
      <c r="CO120" s="885"/>
      <c r="CP120" s="885"/>
      <c r="CQ120" s="885"/>
      <c r="CR120" s="885"/>
      <c r="CS120" s="885"/>
      <c r="CT120" s="885"/>
      <c r="CU120" s="885"/>
      <c r="CV120" s="885"/>
      <c r="CW120" s="885"/>
      <c r="CX120" s="885"/>
      <c r="CY120" s="885"/>
      <c r="CZ120" s="885"/>
      <c r="DA120" s="885"/>
      <c r="DB120" s="885"/>
      <c r="DC120" s="885"/>
      <c r="DD120" s="885"/>
      <c r="DE120" s="885"/>
      <c r="DF120" s="885"/>
      <c r="DG120" s="885"/>
      <c r="DH120" s="885"/>
      <c r="DI120" s="885"/>
      <c r="DJ120" s="885"/>
      <c r="DK120" s="885"/>
      <c r="DL120" s="885"/>
      <c r="DM120" s="885"/>
      <c r="DN120" s="885"/>
      <c r="DO120" s="885"/>
      <c r="DP120" s="885"/>
      <c r="DQ120" s="885"/>
      <c r="DR120" s="885"/>
      <c r="DS120" s="885"/>
      <c r="DT120" s="885"/>
      <c r="DU120" s="885"/>
      <c r="DV120" s="885"/>
      <c r="DW120" s="885"/>
      <c r="DX120" s="885"/>
      <c r="DY120" s="885"/>
      <c r="DZ120" s="885"/>
      <c r="EA120" s="885"/>
      <c r="EB120" s="885"/>
      <c r="EC120" s="885"/>
      <c r="ED120" s="885"/>
      <c r="EE120" s="885"/>
      <c r="EF120" s="885"/>
      <c r="EG120" s="885"/>
      <c r="EH120" s="885"/>
      <c r="EI120" s="885"/>
      <c r="EJ120" s="885"/>
      <c r="EK120" s="885"/>
      <c r="EL120" s="885"/>
      <c r="EM120" s="885"/>
      <c r="EN120" s="885"/>
      <c r="EO120" s="885"/>
      <c r="EP120" s="885"/>
      <c r="EQ120" s="885"/>
      <c r="ER120" s="885"/>
      <c r="ES120" s="885"/>
      <c r="ET120" s="885"/>
      <c r="EU120" s="885"/>
      <c r="EV120" s="885"/>
      <c r="EW120" s="885"/>
      <c r="EX120" s="885"/>
      <c r="EY120" s="885"/>
      <c r="EZ120" s="885"/>
      <c r="FA120" s="885"/>
      <c r="FB120" s="885"/>
      <c r="FC120" s="885"/>
      <c r="FD120" s="885"/>
      <c r="FE120" s="885"/>
      <c r="FF120" s="885"/>
      <c r="FG120" s="885"/>
      <c r="FH120" s="885"/>
      <c r="FI120" s="885"/>
      <c r="FJ120" s="885"/>
      <c r="FK120" s="885"/>
      <c r="FL120" s="885"/>
      <c r="JO120" s="885"/>
      <c r="JP120" s="1495"/>
      <c r="JQ120" s="1495"/>
      <c r="JR120" s="1495"/>
      <c r="JS120" s="1495"/>
      <c r="JT120" s="1495"/>
      <c r="JU120" s="1495"/>
      <c r="JV120" s="1495"/>
      <c r="JW120" s="1495"/>
      <c r="JX120" s="1495"/>
      <c r="JY120" s="1495"/>
      <c r="JZ120" s="1495"/>
      <c r="KA120" s="1495"/>
      <c r="KB120" s="1495"/>
      <c r="KC120" s="1495"/>
    </row>
    <row r="121" spans="1:289" s="884" customFormat="1">
      <c r="A121" s="885"/>
      <c r="B121" s="885"/>
      <c r="C121" s="885"/>
      <c r="D121" s="885"/>
      <c r="E121" s="885"/>
      <c r="F121" s="885"/>
      <c r="G121" s="885"/>
      <c r="H121" s="885"/>
      <c r="I121" s="885"/>
      <c r="J121" s="885"/>
      <c r="K121" s="885"/>
      <c r="L121" s="885"/>
      <c r="M121" s="885"/>
      <c r="N121" s="885"/>
      <c r="O121" s="885"/>
      <c r="P121" s="885"/>
      <c r="Q121" s="885"/>
      <c r="R121" s="885"/>
      <c r="S121" s="885"/>
      <c r="T121" s="885"/>
      <c r="U121" s="885"/>
      <c r="V121" s="885"/>
      <c r="W121" s="885"/>
      <c r="X121" s="885"/>
      <c r="Y121" s="885"/>
      <c r="Z121" s="885"/>
      <c r="AA121" s="885"/>
      <c r="AB121" s="885"/>
      <c r="AC121" s="885"/>
      <c r="AD121" s="885"/>
      <c r="AE121" s="885"/>
      <c r="AF121" s="885"/>
      <c r="AG121" s="885"/>
      <c r="AH121" s="885"/>
      <c r="AI121" s="885"/>
      <c r="AJ121" s="885"/>
      <c r="AK121" s="885"/>
      <c r="AL121" s="885"/>
      <c r="AM121" s="885"/>
      <c r="AN121" s="885"/>
      <c r="AO121" s="885"/>
      <c r="AP121" s="885"/>
      <c r="AQ121" s="885"/>
      <c r="AR121" s="885"/>
      <c r="AS121" s="885"/>
      <c r="AT121" s="885"/>
      <c r="AU121" s="885"/>
      <c r="AV121" s="885"/>
      <c r="AW121" s="885"/>
      <c r="AX121" s="885"/>
      <c r="AY121" s="885"/>
      <c r="AZ121" s="885"/>
      <c r="BA121" s="885"/>
      <c r="BB121" s="885"/>
      <c r="BC121" s="885"/>
      <c r="BD121" s="885"/>
      <c r="BE121" s="885"/>
      <c r="BF121" s="885"/>
      <c r="BG121" s="885"/>
      <c r="BH121" s="885"/>
      <c r="BI121" s="885"/>
      <c r="BJ121" s="885"/>
      <c r="BK121" s="885"/>
      <c r="BL121" s="885"/>
      <c r="BM121" s="885"/>
      <c r="BN121" s="885"/>
      <c r="BO121" s="885"/>
      <c r="BP121" s="885"/>
      <c r="BQ121" s="885"/>
      <c r="BR121" s="885"/>
      <c r="BS121" s="885"/>
      <c r="BT121" s="885"/>
      <c r="BU121" s="885"/>
      <c r="BV121" s="885"/>
      <c r="BW121" s="885"/>
      <c r="BX121" s="885"/>
      <c r="BY121" s="885"/>
      <c r="BZ121" s="885"/>
      <c r="CA121" s="885"/>
      <c r="CB121" s="885"/>
      <c r="CC121" s="885"/>
      <c r="CD121" s="885"/>
      <c r="CE121" s="885"/>
      <c r="CF121" s="885"/>
      <c r="CG121" s="885"/>
      <c r="CH121" s="885"/>
      <c r="CI121" s="885"/>
      <c r="CJ121" s="885"/>
      <c r="CK121" s="885"/>
      <c r="CL121" s="885"/>
      <c r="CM121" s="885"/>
      <c r="CN121" s="885"/>
      <c r="CO121" s="885"/>
      <c r="CP121" s="885"/>
      <c r="CQ121" s="885"/>
      <c r="CR121" s="885"/>
      <c r="CS121" s="885"/>
      <c r="CT121" s="885"/>
      <c r="CU121" s="885"/>
      <c r="CV121" s="885"/>
      <c r="CW121" s="885"/>
      <c r="CX121" s="885"/>
      <c r="CY121" s="885"/>
      <c r="CZ121" s="885"/>
      <c r="DA121" s="885"/>
      <c r="DB121" s="885"/>
      <c r="DC121" s="885"/>
      <c r="DD121" s="885"/>
      <c r="DE121" s="885"/>
      <c r="DF121" s="885"/>
      <c r="DG121" s="885"/>
      <c r="DH121" s="885"/>
      <c r="DI121" s="885"/>
      <c r="DJ121" s="885"/>
      <c r="DK121" s="885"/>
      <c r="DL121" s="885"/>
      <c r="DM121" s="885"/>
      <c r="DN121" s="885"/>
      <c r="DO121" s="885"/>
      <c r="DP121" s="885"/>
      <c r="DQ121" s="885"/>
      <c r="DR121" s="885"/>
      <c r="DS121" s="885"/>
      <c r="DT121" s="885"/>
      <c r="DU121" s="885"/>
      <c r="DV121" s="885"/>
      <c r="DW121" s="885"/>
      <c r="DX121" s="885"/>
      <c r="DY121" s="885"/>
      <c r="DZ121" s="885"/>
      <c r="EA121" s="885"/>
      <c r="EB121" s="885"/>
      <c r="EC121" s="885"/>
      <c r="ED121" s="885"/>
      <c r="EE121" s="885"/>
      <c r="EF121" s="885"/>
      <c r="EG121" s="885"/>
      <c r="EH121" s="885"/>
      <c r="EI121" s="885"/>
      <c r="EJ121" s="885"/>
      <c r="EK121" s="885"/>
      <c r="EL121" s="885"/>
      <c r="EM121" s="885"/>
      <c r="EN121" s="885"/>
      <c r="EO121" s="885"/>
      <c r="EP121" s="885"/>
      <c r="EQ121" s="885"/>
      <c r="ER121" s="885"/>
      <c r="ES121" s="885"/>
      <c r="ET121" s="885"/>
      <c r="EU121" s="885"/>
      <c r="EV121" s="885"/>
      <c r="EW121" s="885"/>
      <c r="EX121" s="885"/>
      <c r="EY121" s="885"/>
      <c r="EZ121" s="885"/>
      <c r="FA121" s="885"/>
      <c r="FB121" s="885"/>
      <c r="FC121" s="885"/>
      <c r="FD121" s="885"/>
      <c r="FE121" s="885"/>
      <c r="FF121" s="885"/>
      <c r="FG121" s="885"/>
      <c r="FH121" s="885"/>
      <c r="FI121" s="885"/>
      <c r="FJ121" s="885"/>
      <c r="FK121" s="885"/>
      <c r="FL121" s="885"/>
      <c r="JO121" s="885"/>
      <c r="JP121" s="1495"/>
      <c r="JQ121" s="1495"/>
      <c r="JR121" s="1495"/>
      <c r="JS121" s="1495"/>
      <c r="JT121" s="1495"/>
      <c r="JU121" s="1495"/>
      <c r="JV121" s="1495"/>
      <c r="JW121" s="1495"/>
      <c r="JX121" s="1495"/>
      <c r="JY121" s="1495"/>
      <c r="JZ121" s="1495"/>
      <c r="KA121" s="1495"/>
      <c r="KB121" s="1495"/>
      <c r="KC121" s="1495"/>
    </row>
    <row r="122" spans="1:289" s="884" customFormat="1">
      <c r="A122" s="885"/>
      <c r="B122" s="885"/>
      <c r="C122" s="885"/>
      <c r="D122" s="885"/>
      <c r="E122" s="885"/>
      <c r="F122" s="885"/>
      <c r="G122" s="885"/>
      <c r="H122" s="885"/>
      <c r="I122" s="885"/>
      <c r="J122" s="885"/>
      <c r="K122" s="885"/>
      <c r="L122" s="885"/>
      <c r="M122" s="885"/>
      <c r="N122" s="885"/>
      <c r="O122" s="885"/>
      <c r="P122" s="885"/>
      <c r="Q122" s="885"/>
      <c r="R122" s="885"/>
      <c r="S122" s="885"/>
      <c r="T122" s="885"/>
      <c r="U122" s="885"/>
      <c r="V122" s="885"/>
      <c r="W122" s="885"/>
      <c r="X122" s="885"/>
      <c r="Y122" s="885"/>
      <c r="Z122" s="885"/>
      <c r="AA122" s="885"/>
      <c r="AB122" s="885"/>
      <c r="AC122" s="885"/>
      <c r="AD122" s="885"/>
      <c r="AE122" s="885"/>
      <c r="AF122" s="885"/>
      <c r="AG122" s="885"/>
      <c r="AH122" s="885"/>
      <c r="AI122" s="885"/>
      <c r="AJ122" s="885"/>
      <c r="AK122" s="885"/>
      <c r="AL122" s="885"/>
      <c r="AM122" s="885"/>
      <c r="AN122" s="885"/>
      <c r="AO122" s="885"/>
      <c r="AP122" s="885"/>
      <c r="AQ122" s="885"/>
      <c r="AR122" s="885"/>
      <c r="AS122" s="885"/>
      <c r="AT122" s="885"/>
      <c r="AU122" s="885"/>
      <c r="AV122" s="885"/>
      <c r="AW122" s="885"/>
      <c r="AX122" s="885"/>
      <c r="AY122" s="885"/>
      <c r="AZ122" s="885"/>
      <c r="BA122" s="885"/>
      <c r="BB122" s="885"/>
      <c r="BC122" s="885"/>
      <c r="BD122" s="885"/>
      <c r="BE122" s="885"/>
      <c r="BF122" s="885"/>
      <c r="BG122" s="885"/>
      <c r="BH122" s="885"/>
      <c r="BI122" s="885"/>
      <c r="BJ122" s="885"/>
      <c r="BK122" s="885"/>
      <c r="BL122" s="885"/>
      <c r="BM122" s="885"/>
      <c r="BN122" s="885"/>
      <c r="BO122" s="885"/>
      <c r="BP122" s="885"/>
      <c r="BQ122" s="885"/>
      <c r="BR122" s="885"/>
      <c r="BS122" s="885"/>
      <c r="BT122" s="885"/>
      <c r="BU122" s="885"/>
      <c r="BV122" s="885"/>
      <c r="BW122" s="885"/>
      <c r="BX122" s="885"/>
      <c r="BY122" s="885"/>
      <c r="BZ122" s="885"/>
      <c r="CA122" s="885"/>
      <c r="CB122" s="885"/>
      <c r="CC122" s="885"/>
      <c r="CD122" s="885"/>
      <c r="CE122" s="885"/>
      <c r="CF122" s="885"/>
      <c r="CG122" s="885"/>
      <c r="CH122" s="885"/>
      <c r="CI122" s="885"/>
      <c r="CJ122" s="885"/>
      <c r="CK122" s="885"/>
      <c r="CL122" s="885"/>
      <c r="CM122" s="885"/>
      <c r="CN122" s="885"/>
      <c r="CO122" s="885"/>
      <c r="CP122" s="885"/>
      <c r="CQ122" s="885"/>
      <c r="CR122" s="885"/>
      <c r="CS122" s="885"/>
      <c r="CT122" s="885"/>
      <c r="CU122" s="885"/>
      <c r="CV122" s="885"/>
      <c r="CW122" s="885"/>
      <c r="CX122" s="885"/>
      <c r="CY122" s="885"/>
      <c r="CZ122" s="885"/>
      <c r="DA122" s="885"/>
      <c r="DB122" s="885"/>
      <c r="DC122" s="885"/>
      <c r="DD122" s="885"/>
      <c r="DE122" s="885"/>
      <c r="DF122" s="885"/>
      <c r="DG122" s="885"/>
      <c r="DH122" s="885"/>
      <c r="DI122" s="885"/>
      <c r="DJ122" s="885"/>
      <c r="DK122" s="885"/>
      <c r="DL122" s="885"/>
      <c r="DM122" s="885"/>
      <c r="DN122" s="885"/>
      <c r="DO122" s="885"/>
      <c r="DP122" s="885"/>
      <c r="DQ122" s="885"/>
      <c r="DR122" s="885"/>
      <c r="DS122" s="885"/>
      <c r="DT122" s="885"/>
      <c r="DU122" s="885"/>
      <c r="DV122" s="885"/>
      <c r="DW122" s="885"/>
      <c r="DX122" s="885"/>
      <c r="DY122" s="885"/>
      <c r="DZ122" s="885"/>
      <c r="EA122" s="885"/>
      <c r="EB122" s="885"/>
      <c r="EC122" s="885"/>
      <c r="ED122" s="885"/>
      <c r="EE122" s="885"/>
      <c r="EF122" s="885"/>
      <c r="EG122" s="885"/>
      <c r="EH122" s="885"/>
      <c r="EI122" s="885"/>
      <c r="EJ122" s="885"/>
      <c r="EK122" s="885"/>
      <c r="EL122" s="885"/>
      <c r="EM122" s="885"/>
      <c r="EN122" s="885"/>
      <c r="EO122" s="885"/>
      <c r="EP122" s="885"/>
      <c r="EQ122" s="885"/>
      <c r="ER122" s="885"/>
      <c r="ES122" s="885"/>
      <c r="ET122" s="885"/>
      <c r="EU122" s="885"/>
      <c r="EV122" s="885"/>
      <c r="EW122" s="885"/>
      <c r="EX122" s="885"/>
      <c r="EY122" s="885"/>
      <c r="EZ122" s="885"/>
      <c r="FA122" s="885"/>
      <c r="FB122" s="885"/>
      <c r="FC122" s="885"/>
      <c r="FD122" s="885"/>
      <c r="FE122" s="885"/>
      <c r="FF122" s="885"/>
      <c r="FG122" s="885"/>
      <c r="FH122" s="885"/>
      <c r="FI122" s="885"/>
      <c r="FJ122" s="885"/>
      <c r="FK122" s="885"/>
      <c r="FL122" s="885"/>
      <c r="JO122" s="885"/>
      <c r="JP122" s="1495"/>
      <c r="JQ122" s="1495"/>
      <c r="JR122" s="1495"/>
      <c r="JS122" s="1495"/>
      <c r="JT122" s="1495"/>
      <c r="JU122" s="1495"/>
      <c r="JV122" s="1495"/>
      <c r="JW122" s="1495"/>
      <c r="JX122" s="1495"/>
      <c r="JY122" s="1495"/>
      <c r="JZ122" s="1495"/>
      <c r="KA122" s="1495"/>
      <c r="KB122" s="1495"/>
      <c r="KC122" s="1495"/>
    </row>
    <row r="123" spans="1:289" s="884" customFormat="1">
      <c r="A123" s="885"/>
      <c r="B123" s="885"/>
      <c r="C123" s="885"/>
      <c r="D123" s="885"/>
      <c r="E123" s="885"/>
      <c r="F123" s="885"/>
      <c r="G123" s="885"/>
      <c r="H123" s="885"/>
      <c r="I123" s="885"/>
      <c r="J123" s="885"/>
      <c r="K123" s="885"/>
      <c r="L123" s="885"/>
      <c r="M123" s="885"/>
      <c r="N123" s="885"/>
      <c r="O123" s="885"/>
      <c r="P123" s="885"/>
      <c r="Q123" s="885"/>
      <c r="R123" s="885"/>
      <c r="S123" s="885"/>
      <c r="T123" s="885"/>
      <c r="U123" s="885"/>
      <c r="V123" s="885"/>
      <c r="W123" s="885"/>
      <c r="X123" s="885"/>
      <c r="Y123" s="885"/>
      <c r="Z123" s="885"/>
      <c r="AA123" s="885"/>
      <c r="AB123" s="885"/>
      <c r="AC123" s="885"/>
      <c r="AD123" s="885"/>
      <c r="AE123" s="885"/>
      <c r="AF123" s="885"/>
      <c r="AG123" s="885"/>
      <c r="AH123" s="885"/>
      <c r="AI123" s="885"/>
      <c r="AJ123" s="885"/>
      <c r="AK123" s="885"/>
      <c r="AL123" s="885"/>
      <c r="AM123" s="885"/>
      <c r="AN123" s="885"/>
      <c r="AO123" s="885"/>
      <c r="AP123" s="885"/>
      <c r="AQ123" s="885"/>
      <c r="AR123" s="885"/>
      <c r="AS123" s="885"/>
      <c r="AT123" s="885"/>
      <c r="AU123" s="885"/>
      <c r="AV123" s="885"/>
      <c r="AW123" s="885"/>
      <c r="AX123" s="885"/>
      <c r="AY123" s="885"/>
      <c r="AZ123" s="885"/>
      <c r="BA123" s="885"/>
      <c r="BB123" s="885"/>
      <c r="BC123" s="885"/>
      <c r="BD123" s="885"/>
      <c r="BE123" s="885"/>
      <c r="BF123" s="885"/>
      <c r="BG123" s="885"/>
      <c r="BH123" s="885"/>
      <c r="BI123" s="885"/>
      <c r="BJ123" s="885"/>
      <c r="BK123" s="885"/>
      <c r="BL123" s="885"/>
      <c r="BM123" s="885"/>
      <c r="BN123" s="885"/>
      <c r="BO123" s="885"/>
      <c r="BP123" s="885"/>
      <c r="BQ123" s="885"/>
      <c r="BR123" s="885"/>
      <c r="BS123" s="885"/>
      <c r="BT123" s="885"/>
      <c r="BU123" s="885"/>
      <c r="BV123" s="885"/>
      <c r="BW123" s="885"/>
      <c r="BX123" s="885"/>
      <c r="BY123" s="885"/>
      <c r="BZ123" s="885"/>
      <c r="CA123" s="885"/>
      <c r="CB123" s="885"/>
      <c r="CC123" s="885"/>
      <c r="CD123" s="885"/>
      <c r="CE123" s="885"/>
      <c r="CF123" s="885"/>
      <c r="CG123" s="885"/>
      <c r="CH123" s="885"/>
      <c r="CI123" s="885"/>
      <c r="CJ123" s="885"/>
      <c r="CK123" s="885"/>
      <c r="CL123" s="885"/>
      <c r="CM123" s="885"/>
      <c r="CN123" s="885"/>
      <c r="CO123" s="885"/>
      <c r="CP123" s="885"/>
      <c r="CQ123" s="885"/>
      <c r="CR123" s="885"/>
      <c r="CS123" s="885"/>
      <c r="CT123" s="885"/>
      <c r="CU123" s="885"/>
      <c r="CV123" s="885"/>
      <c r="CW123" s="885"/>
      <c r="CX123" s="885"/>
      <c r="CY123" s="885"/>
      <c r="CZ123" s="885"/>
      <c r="DA123" s="885"/>
      <c r="DB123" s="885"/>
      <c r="DC123" s="885"/>
      <c r="DD123" s="885"/>
      <c r="DE123" s="885"/>
      <c r="DF123" s="885"/>
      <c r="DG123" s="885"/>
      <c r="DH123" s="885"/>
      <c r="DI123" s="885"/>
      <c r="DJ123" s="885"/>
      <c r="DK123" s="885"/>
      <c r="DL123" s="885"/>
      <c r="DM123" s="885"/>
      <c r="DN123" s="885"/>
      <c r="DO123" s="885"/>
      <c r="DP123" s="885"/>
      <c r="DQ123" s="885"/>
      <c r="DR123" s="885"/>
      <c r="DS123" s="885"/>
      <c r="DT123" s="885"/>
      <c r="DU123" s="885"/>
      <c r="DV123" s="885"/>
      <c r="DW123" s="885"/>
      <c r="DX123" s="885"/>
      <c r="DY123" s="885"/>
      <c r="DZ123" s="885"/>
      <c r="EA123" s="885"/>
      <c r="EB123" s="885"/>
      <c r="EC123" s="885"/>
      <c r="ED123" s="885"/>
      <c r="EE123" s="885"/>
      <c r="EF123" s="885"/>
      <c r="EG123" s="885"/>
      <c r="EH123" s="885"/>
      <c r="EI123" s="885"/>
      <c r="EJ123" s="885"/>
      <c r="EK123" s="885"/>
      <c r="EL123" s="885"/>
      <c r="EM123" s="885"/>
      <c r="EN123" s="885"/>
      <c r="EO123" s="885"/>
      <c r="EP123" s="885"/>
      <c r="EQ123" s="885"/>
      <c r="ER123" s="885"/>
      <c r="ES123" s="885"/>
      <c r="ET123" s="885"/>
      <c r="EU123" s="885"/>
      <c r="EV123" s="885"/>
      <c r="EW123" s="885"/>
      <c r="EX123" s="885"/>
      <c r="EY123" s="885"/>
      <c r="EZ123" s="885"/>
      <c r="FA123" s="885"/>
      <c r="FB123" s="885"/>
      <c r="FC123" s="885"/>
      <c r="FD123" s="885"/>
      <c r="FE123" s="885"/>
      <c r="FF123" s="885"/>
      <c r="FG123" s="885"/>
      <c r="FH123" s="885"/>
      <c r="FI123" s="885"/>
      <c r="FJ123" s="885"/>
      <c r="FK123" s="885"/>
      <c r="FL123" s="885"/>
      <c r="JO123" s="885"/>
      <c r="JP123" s="1495"/>
      <c r="JQ123" s="1495"/>
      <c r="JR123" s="1495"/>
      <c r="JS123" s="1495"/>
      <c r="JT123" s="1495"/>
      <c r="JU123" s="1495"/>
      <c r="JV123" s="1495"/>
      <c r="JW123" s="1495"/>
      <c r="JX123" s="1495"/>
      <c r="JY123" s="1495"/>
      <c r="JZ123" s="1495"/>
      <c r="KA123" s="1495"/>
      <c r="KB123" s="1495"/>
      <c r="KC123" s="1495"/>
    </row>
    <row r="124" spans="1:289" s="884" customFormat="1">
      <c r="A124" s="885"/>
      <c r="B124" s="885"/>
      <c r="C124" s="885"/>
      <c r="D124" s="885"/>
      <c r="E124" s="885"/>
      <c r="F124" s="885"/>
      <c r="G124" s="885"/>
      <c r="H124" s="885"/>
      <c r="I124" s="885"/>
      <c r="J124" s="885"/>
      <c r="K124" s="885"/>
      <c r="L124" s="885"/>
      <c r="M124" s="885"/>
      <c r="N124" s="885"/>
      <c r="O124" s="885"/>
      <c r="P124" s="885"/>
      <c r="Q124" s="885"/>
      <c r="R124" s="885"/>
      <c r="S124" s="885"/>
      <c r="T124" s="885"/>
      <c r="U124" s="885"/>
      <c r="V124" s="885"/>
      <c r="W124" s="885"/>
      <c r="X124" s="885"/>
      <c r="Y124" s="885"/>
      <c r="Z124" s="885"/>
      <c r="AA124" s="885"/>
      <c r="AB124" s="885"/>
      <c r="AC124" s="885"/>
      <c r="AD124" s="885"/>
      <c r="AE124" s="885"/>
      <c r="AF124" s="885"/>
      <c r="AG124" s="885"/>
      <c r="AH124" s="885"/>
      <c r="AI124" s="885"/>
      <c r="AJ124" s="885"/>
      <c r="AK124" s="885"/>
      <c r="AL124" s="885"/>
      <c r="AM124" s="885"/>
      <c r="AN124" s="885"/>
      <c r="AO124" s="885"/>
      <c r="AP124" s="885"/>
      <c r="AQ124" s="885"/>
      <c r="AR124" s="885"/>
      <c r="AS124" s="885"/>
      <c r="AT124" s="885"/>
      <c r="AU124" s="885"/>
      <c r="AV124" s="885"/>
      <c r="AW124" s="885"/>
      <c r="AX124" s="885"/>
      <c r="AY124" s="885"/>
      <c r="AZ124" s="885"/>
      <c r="BA124" s="885"/>
      <c r="BB124" s="885"/>
      <c r="BC124" s="885"/>
      <c r="BD124" s="885"/>
      <c r="BE124" s="885"/>
      <c r="BF124" s="885"/>
      <c r="BG124" s="885"/>
      <c r="BH124" s="885"/>
      <c r="BI124" s="885"/>
      <c r="BJ124" s="885"/>
      <c r="BK124" s="885"/>
      <c r="BL124" s="885"/>
      <c r="BM124" s="885"/>
      <c r="BN124" s="885"/>
      <c r="BO124" s="885"/>
      <c r="BP124" s="885"/>
      <c r="BQ124" s="885"/>
      <c r="BR124" s="885"/>
      <c r="BS124" s="885"/>
      <c r="BT124" s="885"/>
      <c r="BU124" s="885"/>
      <c r="BV124" s="885"/>
      <c r="BW124" s="885"/>
      <c r="BX124" s="885"/>
      <c r="BY124" s="885"/>
      <c r="BZ124" s="885"/>
      <c r="CA124" s="885"/>
      <c r="CB124" s="885"/>
      <c r="CC124" s="885"/>
      <c r="CD124" s="885"/>
      <c r="CE124" s="885"/>
      <c r="CF124" s="885"/>
      <c r="CG124" s="885"/>
      <c r="CH124" s="885"/>
      <c r="CI124" s="885"/>
      <c r="CJ124" s="885"/>
      <c r="CK124" s="885"/>
      <c r="CL124" s="885"/>
      <c r="CM124" s="885"/>
      <c r="CN124" s="885"/>
      <c r="CO124" s="885"/>
      <c r="CP124" s="885"/>
      <c r="CQ124" s="885"/>
      <c r="CR124" s="885"/>
      <c r="CS124" s="885"/>
      <c r="CT124" s="885"/>
      <c r="CU124" s="885"/>
      <c r="CV124" s="885"/>
      <c r="CW124" s="885"/>
      <c r="CX124" s="885"/>
      <c r="CY124" s="885"/>
      <c r="CZ124" s="885"/>
      <c r="DA124" s="885"/>
      <c r="DB124" s="885"/>
      <c r="DC124" s="885"/>
      <c r="DD124" s="885"/>
      <c r="DE124" s="885"/>
      <c r="DF124" s="885"/>
      <c r="DG124" s="885"/>
      <c r="DH124" s="885"/>
      <c r="DI124" s="885"/>
      <c r="DJ124" s="885"/>
      <c r="DK124" s="885"/>
      <c r="DL124" s="885"/>
      <c r="DM124" s="885"/>
      <c r="DN124" s="885"/>
      <c r="DO124" s="885"/>
      <c r="DP124" s="885"/>
      <c r="DQ124" s="885"/>
      <c r="DR124" s="885"/>
      <c r="DS124" s="885"/>
      <c r="DT124" s="885"/>
      <c r="DU124" s="885"/>
      <c r="DV124" s="885"/>
      <c r="DW124" s="885"/>
      <c r="DX124" s="885"/>
      <c r="DY124" s="885"/>
      <c r="DZ124" s="885"/>
      <c r="EA124" s="885"/>
      <c r="EB124" s="885"/>
      <c r="EC124" s="885"/>
      <c r="ED124" s="885"/>
      <c r="EE124" s="885"/>
      <c r="EF124" s="885"/>
      <c r="EG124" s="885"/>
      <c r="EH124" s="885"/>
      <c r="EI124" s="885"/>
      <c r="EJ124" s="885"/>
      <c r="EK124" s="885"/>
      <c r="EL124" s="885"/>
      <c r="EM124" s="885"/>
      <c r="EN124" s="885"/>
      <c r="EO124" s="885"/>
      <c r="EP124" s="885"/>
      <c r="EQ124" s="885"/>
      <c r="ER124" s="885"/>
      <c r="ES124" s="885"/>
      <c r="ET124" s="885"/>
      <c r="EU124" s="885"/>
      <c r="EV124" s="885"/>
      <c r="EW124" s="885"/>
      <c r="EX124" s="885"/>
      <c r="EY124" s="885"/>
      <c r="EZ124" s="885"/>
      <c r="FA124" s="885"/>
      <c r="FB124" s="885"/>
      <c r="FC124" s="885"/>
      <c r="FD124" s="885"/>
      <c r="FE124" s="885"/>
      <c r="FF124" s="885"/>
      <c r="FG124" s="885"/>
      <c r="FH124" s="885"/>
      <c r="FI124" s="885"/>
      <c r="FJ124" s="885"/>
      <c r="FK124" s="885"/>
      <c r="FL124" s="885"/>
      <c r="JO124" s="885"/>
      <c r="JP124" s="1495"/>
      <c r="JQ124" s="1495"/>
      <c r="JR124" s="1495"/>
      <c r="JS124" s="1495"/>
      <c r="JT124" s="1495"/>
      <c r="JU124" s="1495"/>
      <c r="JV124" s="1495"/>
      <c r="JW124" s="1495"/>
      <c r="JX124" s="1495"/>
      <c r="JY124" s="1495"/>
      <c r="JZ124" s="1495"/>
      <c r="KA124" s="1495"/>
      <c r="KB124" s="1495"/>
      <c r="KC124" s="1495"/>
    </row>
    <row r="125" spans="1:289" s="884" customFormat="1">
      <c r="A125" s="885"/>
      <c r="B125" s="885"/>
      <c r="C125" s="885"/>
      <c r="D125" s="885"/>
      <c r="E125" s="885"/>
      <c r="F125" s="885"/>
      <c r="G125" s="885"/>
      <c r="H125" s="885"/>
      <c r="I125" s="885"/>
      <c r="J125" s="885"/>
      <c r="K125" s="885"/>
      <c r="L125" s="885"/>
      <c r="M125" s="885"/>
      <c r="N125" s="885"/>
      <c r="O125" s="885"/>
      <c r="P125" s="885"/>
      <c r="Q125" s="885"/>
      <c r="R125" s="885"/>
      <c r="S125" s="885"/>
      <c r="T125" s="885"/>
      <c r="U125" s="885"/>
      <c r="V125" s="885"/>
      <c r="W125" s="885"/>
      <c r="X125" s="885"/>
      <c r="Y125" s="885"/>
      <c r="Z125" s="885"/>
      <c r="AA125" s="885"/>
      <c r="AB125" s="885"/>
      <c r="AC125" s="885"/>
      <c r="AD125" s="885"/>
      <c r="AE125" s="885"/>
      <c r="AF125" s="885"/>
      <c r="AG125" s="885"/>
      <c r="AH125" s="885"/>
      <c r="AI125" s="885"/>
      <c r="AJ125" s="885"/>
      <c r="AK125" s="885"/>
      <c r="AL125" s="885"/>
      <c r="AM125" s="885"/>
      <c r="AN125" s="885"/>
      <c r="AO125" s="885"/>
      <c r="AP125" s="885"/>
      <c r="AQ125" s="885"/>
      <c r="AR125" s="885"/>
      <c r="AS125" s="885"/>
      <c r="AT125" s="885"/>
      <c r="AU125" s="885"/>
      <c r="AV125" s="885"/>
      <c r="AW125" s="885"/>
      <c r="AX125" s="885"/>
      <c r="AY125" s="885"/>
      <c r="AZ125" s="885"/>
      <c r="BA125" s="885"/>
      <c r="BB125" s="885"/>
      <c r="BC125" s="885"/>
      <c r="BD125" s="885"/>
      <c r="BE125" s="885"/>
      <c r="BF125" s="885"/>
      <c r="BG125" s="885"/>
      <c r="BH125" s="885"/>
      <c r="BI125" s="885"/>
      <c r="BJ125" s="885"/>
      <c r="BK125" s="885"/>
      <c r="BL125" s="885"/>
      <c r="BM125" s="885"/>
      <c r="BN125" s="885"/>
      <c r="BO125" s="885"/>
      <c r="BP125" s="885"/>
      <c r="BQ125" s="885"/>
      <c r="BR125" s="885"/>
      <c r="BS125" s="885"/>
      <c r="BT125" s="885"/>
      <c r="BU125" s="885"/>
      <c r="BV125" s="885"/>
      <c r="BW125" s="885"/>
      <c r="BX125" s="885"/>
      <c r="BY125" s="885"/>
      <c r="BZ125" s="885"/>
      <c r="CA125" s="885"/>
      <c r="CB125" s="885"/>
      <c r="CC125" s="885"/>
      <c r="CD125" s="885"/>
      <c r="CE125" s="885"/>
      <c r="CF125" s="885"/>
      <c r="CG125" s="885"/>
      <c r="CH125" s="885"/>
      <c r="CI125" s="885"/>
      <c r="CJ125" s="885"/>
      <c r="CK125" s="885"/>
      <c r="CL125" s="885"/>
      <c r="CM125" s="885"/>
      <c r="CN125" s="885"/>
      <c r="CO125" s="885"/>
      <c r="CP125" s="885"/>
      <c r="CQ125" s="885"/>
      <c r="CR125" s="885"/>
      <c r="CS125" s="885"/>
      <c r="CT125" s="885"/>
      <c r="CU125" s="885"/>
      <c r="CV125" s="885"/>
      <c r="CW125" s="885"/>
      <c r="CX125" s="885"/>
      <c r="CY125" s="885"/>
      <c r="CZ125" s="885"/>
      <c r="DA125" s="885"/>
      <c r="DB125" s="885"/>
      <c r="DC125" s="885"/>
      <c r="DD125" s="885"/>
      <c r="DE125" s="885"/>
      <c r="DF125" s="885"/>
      <c r="DG125" s="885"/>
      <c r="DH125" s="885"/>
      <c r="DI125" s="885"/>
      <c r="DJ125" s="885"/>
      <c r="DK125" s="885"/>
      <c r="DL125" s="885"/>
      <c r="DM125" s="885"/>
      <c r="DN125" s="885"/>
      <c r="DO125" s="885"/>
      <c r="DP125" s="885"/>
      <c r="DQ125" s="885"/>
      <c r="DR125" s="885"/>
      <c r="DS125" s="885"/>
      <c r="DT125" s="885"/>
      <c r="DU125" s="885"/>
      <c r="DV125" s="885"/>
      <c r="DW125" s="885"/>
      <c r="DX125" s="885"/>
      <c r="DY125" s="885"/>
      <c r="DZ125" s="885"/>
      <c r="EA125" s="885"/>
      <c r="EB125" s="885"/>
      <c r="EC125" s="885"/>
      <c r="ED125" s="885"/>
      <c r="EE125" s="885"/>
      <c r="EF125" s="885"/>
      <c r="EG125" s="885"/>
      <c r="EH125" s="885"/>
      <c r="EI125" s="885"/>
      <c r="EJ125" s="885"/>
      <c r="EK125" s="885"/>
      <c r="EL125" s="885"/>
      <c r="EM125" s="885"/>
      <c r="EN125" s="885"/>
      <c r="EO125" s="885"/>
      <c r="EP125" s="885"/>
      <c r="EQ125" s="885"/>
      <c r="ER125" s="885"/>
      <c r="ES125" s="885"/>
      <c r="ET125" s="885"/>
      <c r="EU125" s="885"/>
      <c r="EV125" s="885"/>
      <c r="EW125" s="885"/>
      <c r="EX125" s="885"/>
      <c r="EY125" s="885"/>
      <c r="EZ125" s="885"/>
      <c r="FA125" s="885"/>
      <c r="FB125" s="885"/>
      <c r="FC125" s="885"/>
      <c r="FD125" s="885"/>
      <c r="FE125" s="885"/>
      <c r="FF125" s="885"/>
      <c r="FG125" s="885"/>
      <c r="FH125" s="885"/>
      <c r="FI125" s="885"/>
      <c r="FJ125" s="885"/>
      <c r="FK125" s="885"/>
      <c r="FL125" s="885"/>
      <c r="JO125" s="885"/>
      <c r="JP125" s="1495"/>
      <c r="JQ125" s="1495"/>
      <c r="JR125" s="1495"/>
      <c r="JS125" s="1495"/>
      <c r="JT125" s="1495"/>
      <c r="JU125" s="1495"/>
      <c r="JV125" s="1495"/>
      <c r="JW125" s="1495"/>
      <c r="JX125" s="1495"/>
      <c r="JY125" s="1495"/>
      <c r="JZ125" s="1495"/>
      <c r="KA125" s="1495"/>
      <c r="KB125" s="1495"/>
      <c r="KC125" s="1495"/>
    </row>
    <row r="126" spans="1:289" s="884" customFormat="1">
      <c r="A126" s="885"/>
      <c r="B126" s="885"/>
      <c r="C126" s="885"/>
      <c r="D126" s="885"/>
      <c r="E126" s="885"/>
      <c r="F126" s="885"/>
      <c r="G126" s="885"/>
      <c r="H126" s="885"/>
      <c r="I126" s="885"/>
      <c r="J126" s="885"/>
      <c r="K126" s="885"/>
      <c r="L126" s="885"/>
      <c r="M126" s="885"/>
      <c r="N126" s="885"/>
      <c r="O126" s="885"/>
      <c r="P126" s="885"/>
      <c r="Q126" s="885"/>
      <c r="R126" s="885"/>
      <c r="S126" s="885"/>
      <c r="T126" s="885"/>
      <c r="U126" s="885"/>
      <c r="V126" s="885"/>
      <c r="W126" s="885"/>
      <c r="X126" s="885"/>
      <c r="Y126" s="885"/>
      <c r="Z126" s="885"/>
      <c r="AA126" s="885"/>
      <c r="AB126" s="885"/>
      <c r="AC126" s="885"/>
      <c r="AD126" s="885"/>
      <c r="AE126" s="885"/>
      <c r="AF126" s="885"/>
      <c r="AG126" s="885"/>
      <c r="AH126" s="885"/>
      <c r="AI126" s="885"/>
      <c r="AJ126" s="885"/>
      <c r="AK126" s="885"/>
      <c r="AL126" s="885"/>
      <c r="AM126" s="885"/>
      <c r="AN126" s="885"/>
      <c r="AO126" s="885"/>
      <c r="AP126" s="885"/>
      <c r="AQ126" s="885"/>
      <c r="AR126" s="885"/>
      <c r="AS126" s="885"/>
      <c r="AT126" s="885"/>
      <c r="AU126" s="885"/>
      <c r="AV126" s="885"/>
      <c r="AW126" s="885"/>
      <c r="AX126" s="885"/>
      <c r="AY126" s="885"/>
      <c r="AZ126" s="885"/>
      <c r="BA126" s="885"/>
      <c r="BB126" s="885"/>
      <c r="BC126" s="885"/>
      <c r="BD126" s="885"/>
      <c r="BE126" s="885"/>
      <c r="BF126" s="885"/>
      <c r="BG126" s="885"/>
      <c r="BH126" s="885"/>
      <c r="BI126" s="885"/>
      <c r="BJ126" s="885"/>
      <c r="BK126" s="885"/>
      <c r="BL126" s="885"/>
      <c r="BM126" s="885"/>
      <c r="BN126" s="885"/>
      <c r="BO126" s="885"/>
      <c r="BP126" s="885"/>
      <c r="BQ126" s="885"/>
      <c r="BR126" s="885"/>
      <c r="BS126" s="885"/>
      <c r="BT126" s="885"/>
      <c r="BU126" s="885"/>
      <c r="BV126" s="885"/>
      <c r="BW126" s="885"/>
      <c r="BX126" s="885"/>
      <c r="BY126" s="885"/>
      <c r="BZ126" s="885"/>
      <c r="CA126" s="885"/>
      <c r="CB126" s="885"/>
      <c r="CC126" s="885"/>
      <c r="CD126" s="885"/>
      <c r="CE126" s="885"/>
      <c r="CF126" s="885"/>
      <c r="CG126" s="885"/>
      <c r="CH126" s="885"/>
      <c r="CI126" s="885"/>
      <c r="CJ126" s="885"/>
      <c r="CK126" s="885"/>
      <c r="CL126" s="885"/>
      <c r="CM126" s="885"/>
      <c r="CN126" s="885"/>
      <c r="CO126" s="885"/>
      <c r="CP126" s="885"/>
      <c r="CQ126" s="885"/>
      <c r="CR126" s="885"/>
      <c r="CS126" s="885"/>
      <c r="CT126" s="885"/>
      <c r="CU126" s="885"/>
      <c r="CV126" s="885"/>
      <c r="CW126" s="885"/>
      <c r="CX126" s="885"/>
      <c r="CY126" s="885"/>
      <c r="CZ126" s="885"/>
      <c r="DA126" s="885"/>
      <c r="DB126" s="885"/>
      <c r="DC126" s="885"/>
      <c r="DD126" s="885"/>
      <c r="DE126" s="885"/>
      <c r="DF126" s="885"/>
      <c r="DG126" s="885"/>
      <c r="DH126" s="885"/>
      <c r="DI126" s="885"/>
      <c r="DJ126" s="885"/>
      <c r="DK126" s="885"/>
      <c r="DL126" s="885"/>
      <c r="DM126" s="885"/>
      <c r="DN126" s="885"/>
      <c r="DO126" s="885"/>
      <c r="DP126" s="885"/>
      <c r="DQ126" s="885"/>
      <c r="DR126" s="885"/>
      <c r="DS126" s="885"/>
      <c r="DT126" s="885"/>
      <c r="DU126" s="885"/>
      <c r="DV126" s="885"/>
      <c r="DW126" s="885"/>
      <c r="DX126" s="885"/>
      <c r="DY126" s="885"/>
      <c r="DZ126" s="885"/>
      <c r="EA126" s="885"/>
      <c r="EB126" s="885"/>
      <c r="EC126" s="885"/>
      <c r="ED126" s="885"/>
      <c r="EE126" s="885"/>
      <c r="EF126" s="885"/>
      <c r="EG126" s="885"/>
      <c r="EH126" s="885"/>
      <c r="EI126" s="885"/>
      <c r="EJ126" s="885"/>
      <c r="EK126" s="885"/>
      <c r="EL126" s="885"/>
      <c r="EM126" s="885"/>
      <c r="EN126" s="885"/>
      <c r="EO126" s="885"/>
      <c r="EP126" s="885"/>
      <c r="EQ126" s="885"/>
      <c r="ER126" s="885"/>
      <c r="ES126" s="885"/>
      <c r="ET126" s="885"/>
      <c r="EU126" s="885"/>
      <c r="EV126" s="885"/>
      <c r="EW126" s="885"/>
      <c r="EX126" s="885"/>
      <c r="EY126" s="885"/>
      <c r="EZ126" s="885"/>
      <c r="FA126" s="885"/>
      <c r="FB126" s="885"/>
      <c r="FC126" s="885"/>
      <c r="FD126" s="885"/>
      <c r="FE126" s="885"/>
      <c r="FF126" s="885"/>
      <c r="FG126" s="885"/>
      <c r="FH126" s="885"/>
      <c r="FI126" s="885"/>
      <c r="FJ126" s="885"/>
      <c r="FK126" s="885"/>
      <c r="FL126" s="885"/>
      <c r="JO126" s="885"/>
      <c r="JP126" s="1495"/>
      <c r="JQ126" s="1495"/>
      <c r="JR126" s="1495"/>
      <c r="JS126" s="1495"/>
      <c r="JT126" s="1495"/>
      <c r="JU126" s="1495"/>
      <c r="JV126" s="1495"/>
      <c r="JW126" s="1495"/>
      <c r="JX126" s="1495"/>
      <c r="JY126" s="1495"/>
      <c r="JZ126" s="1495"/>
      <c r="KA126" s="1495"/>
      <c r="KB126" s="1495"/>
      <c r="KC126" s="1495"/>
    </row>
    <row r="127" spans="1:289" s="884" customFormat="1">
      <c r="A127" s="885"/>
      <c r="B127" s="885"/>
      <c r="C127" s="885"/>
      <c r="D127" s="885"/>
      <c r="E127" s="885"/>
      <c r="F127" s="885"/>
      <c r="G127" s="885"/>
      <c r="H127" s="885"/>
      <c r="I127" s="885"/>
      <c r="J127" s="885"/>
      <c r="K127" s="885"/>
      <c r="L127" s="885"/>
      <c r="M127" s="885"/>
      <c r="N127" s="885"/>
      <c r="O127" s="885"/>
      <c r="P127" s="885"/>
      <c r="Q127" s="885"/>
      <c r="R127" s="885"/>
      <c r="S127" s="885"/>
      <c r="T127" s="885"/>
      <c r="U127" s="885"/>
      <c r="V127" s="885"/>
      <c r="W127" s="885"/>
      <c r="X127" s="885"/>
      <c r="Y127" s="885"/>
      <c r="Z127" s="885"/>
      <c r="AA127" s="885"/>
      <c r="AB127" s="885"/>
      <c r="AC127" s="885"/>
      <c r="AD127" s="885"/>
      <c r="AE127" s="885"/>
      <c r="AF127" s="885"/>
      <c r="AG127" s="885"/>
      <c r="AH127" s="885"/>
      <c r="AI127" s="885"/>
      <c r="AJ127" s="885"/>
      <c r="AK127" s="885"/>
      <c r="AL127" s="885"/>
      <c r="AM127" s="885"/>
      <c r="AN127" s="885"/>
      <c r="AO127" s="885"/>
      <c r="AP127" s="885"/>
      <c r="AQ127" s="885"/>
      <c r="AR127" s="885"/>
      <c r="AS127" s="885"/>
      <c r="AT127" s="885"/>
      <c r="AU127" s="885"/>
      <c r="AV127" s="885"/>
      <c r="AW127" s="885"/>
      <c r="AX127" s="885"/>
      <c r="AY127" s="885"/>
      <c r="AZ127" s="885"/>
      <c r="BA127" s="885"/>
      <c r="BB127" s="885"/>
      <c r="BC127" s="885"/>
      <c r="BD127" s="885"/>
      <c r="BE127" s="885"/>
      <c r="BF127" s="885"/>
      <c r="BG127" s="885"/>
      <c r="BH127" s="885"/>
      <c r="BI127" s="885"/>
      <c r="BJ127" s="885"/>
      <c r="BK127" s="885"/>
      <c r="BL127" s="885"/>
      <c r="BM127" s="885"/>
      <c r="BN127" s="885"/>
      <c r="BO127" s="885"/>
      <c r="BP127" s="885"/>
      <c r="BQ127" s="885"/>
      <c r="BR127" s="885"/>
      <c r="BS127" s="885"/>
      <c r="BT127" s="885"/>
      <c r="BU127" s="885"/>
      <c r="BV127" s="885"/>
      <c r="BW127" s="885"/>
      <c r="BX127" s="885"/>
      <c r="BY127" s="885"/>
      <c r="BZ127" s="885"/>
      <c r="CA127" s="885"/>
      <c r="CB127" s="885"/>
      <c r="CC127" s="885"/>
      <c r="CD127" s="885"/>
      <c r="CE127" s="885"/>
      <c r="CF127" s="885"/>
      <c r="CG127" s="885"/>
      <c r="CH127" s="885"/>
      <c r="CI127" s="885"/>
      <c r="CJ127" s="885"/>
      <c r="CK127" s="885"/>
      <c r="CL127" s="885"/>
      <c r="CM127" s="885"/>
      <c r="CN127" s="885"/>
      <c r="CO127" s="885"/>
      <c r="CP127" s="885"/>
      <c r="CQ127" s="885"/>
      <c r="CR127" s="885"/>
      <c r="CS127" s="885"/>
      <c r="CT127" s="885"/>
      <c r="CU127" s="885"/>
      <c r="CV127" s="885"/>
      <c r="CW127" s="885"/>
      <c r="CX127" s="885"/>
      <c r="CY127" s="885"/>
      <c r="CZ127" s="885"/>
      <c r="DA127" s="885"/>
      <c r="DB127" s="885"/>
      <c r="DC127" s="885"/>
      <c r="DD127" s="885"/>
      <c r="DE127" s="885"/>
      <c r="DF127" s="885"/>
      <c r="DG127" s="885"/>
      <c r="DH127" s="885"/>
      <c r="DI127" s="885"/>
      <c r="DJ127" s="885"/>
      <c r="DK127" s="885"/>
      <c r="DL127" s="885"/>
      <c r="DM127" s="885"/>
      <c r="DN127" s="885"/>
      <c r="DO127" s="885"/>
      <c r="DP127" s="885"/>
      <c r="DQ127" s="885"/>
      <c r="DR127" s="885"/>
      <c r="DS127" s="885"/>
      <c r="DT127" s="885"/>
      <c r="DU127" s="885"/>
      <c r="DV127" s="885"/>
      <c r="DW127" s="885"/>
      <c r="DX127" s="885"/>
      <c r="DY127" s="885"/>
      <c r="DZ127" s="885"/>
      <c r="EA127" s="885"/>
      <c r="EB127" s="885"/>
      <c r="EC127" s="885"/>
      <c r="ED127" s="885"/>
      <c r="EE127" s="885"/>
      <c r="EF127" s="885"/>
      <c r="EG127" s="885"/>
      <c r="EH127" s="885"/>
      <c r="EI127" s="885"/>
      <c r="EJ127" s="885"/>
      <c r="EK127" s="885"/>
      <c r="EL127" s="885"/>
      <c r="EM127" s="885"/>
      <c r="EN127" s="885"/>
      <c r="EO127" s="885"/>
      <c r="EP127" s="885"/>
      <c r="EQ127" s="885"/>
      <c r="ER127" s="885"/>
      <c r="ES127" s="885"/>
      <c r="ET127" s="885"/>
      <c r="EU127" s="885"/>
      <c r="EV127" s="885"/>
      <c r="EW127" s="885"/>
      <c r="EX127" s="885"/>
      <c r="EY127" s="885"/>
      <c r="EZ127" s="885"/>
      <c r="FA127" s="885"/>
      <c r="FB127" s="885"/>
      <c r="FC127" s="885"/>
      <c r="FD127" s="885"/>
      <c r="FE127" s="885"/>
      <c r="FF127" s="885"/>
      <c r="FG127" s="885"/>
      <c r="FH127" s="885"/>
      <c r="FI127" s="885"/>
      <c r="FJ127" s="885"/>
      <c r="FK127" s="885"/>
      <c r="FL127" s="885"/>
      <c r="JO127" s="885"/>
      <c r="JP127" s="1495"/>
      <c r="JQ127" s="1495"/>
      <c r="JR127" s="1495"/>
      <c r="JS127" s="1495"/>
      <c r="JT127" s="1495"/>
      <c r="JU127" s="1495"/>
      <c r="JV127" s="1495"/>
      <c r="JW127" s="1495"/>
      <c r="JX127" s="1495"/>
      <c r="JY127" s="1495"/>
      <c r="JZ127" s="1495"/>
      <c r="KA127" s="1495"/>
      <c r="KB127" s="1495"/>
      <c r="KC127" s="1495"/>
    </row>
    <row r="128" spans="1:289" s="884" customFormat="1">
      <c r="A128" s="885"/>
      <c r="B128" s="885"/>
      <c r="C128" s="885"/>
      <c r="D128" s="885"/>
      <c r="E128" s="885"/>
      <c r="F128" s="885"/>
      <c r="G128" s="885"/>
      <c r="H128" s="885"/>
      <c r="I128" s="885"/>
      <c r="J128" s="885"/>
      <c r="K128" s="885"/>
      <c r="L128" s="885"/>
      <c r="M128" s="885"/>
      <c r="N128" s="885"/>
      <c r="O128" s="885"/>
      <c r="P128" s="885"/>
      <c r="Q128" s="885"/>
      <c r="R128" s="885"/>
      <c r="S128" s="885"/>
      <c r="T128" s="885"/>
      <c r="U128" s="885"/>
      <c r="V128" s="885"/>
      <c r="W128" s="885"/>
      <c r="X128" s="885"/>
      <c r="Y128" s="885"/>
      <c r="Z128" s="885"/>
      <c r="AA128" s="885"/>
      <c r="AB128" s="885"/>
      <c r="AC128" s="885"/>
      <c r="AD128" s="885"/>
      <c r="AE128" s="885"/>
      <c r="AF128" s="885"/>
      <c r="AG128" s="885"/>
      <c r="AH128" s="885"/>
      <c r="AI128" s="885"/>
      <c r="AJ128" s="885"/>
      <c r="AK128" s="885"/>
      <c r="AL128" s="885"/>
      <c r="AM128" s="885"/>
      <c r="AN128" s="885"/>
      <c r="AO128" s="885"/>
      <c r="AP128" s="885"/>
      <c r="AQ128" s="885"/>
      <c r="AR128" s="885"/>
      <c r="AS128" s="885"/>
      <c r="AT128" s="885"/>
      <c r="AU128" s="885"/>
      <c r="AV128" s="885"/>
      <c r="AW128" s="885"/>
      <c r="AX128" s="885"/>
      <c r="AY128" s="885"/>
      <c r="AZ128" s="885"/>
      <c r="BA128" s="885"/>
      <c r="BB128" s="885"/>
      <c r="BC128" s="885"/>
      <c r="BD128" s="885"/>
      <c r="BE128" s="885"/>
      <c r="BF128" s="885"/>
      <c r="BG128" s="885"/>
      <c r="BH128" s="885"/>
      <c r="BI128" s="885"/>
      <c r="BJ128" s="885"/>
      <c r="BK128" s="885"/>
      <c r="BL128" s="885"/>
      <c r="BM128" s="885"/>
      <c r="BN128" s="885"/>
      <c r="BO128" s="885"/>
      <c r="BP128" s="885"/>
      <c r="BQ128" s="885"/>
      <c r="BR128" s="885"/>
      <c r="BS128" s="885"/>
      <c r="BT128" s="885"/>
      <c r="BU128" s="885"/>
      <c r="BV128" s="885"/>
      <c r="BW128" s="885"/>
      <c r="BX128" s="885"/>
      <c r="BY128" s="885"/>
      <c r="BZ128" s="885"/>
      <c r="CA128" s="885"/>
      <c r="CB128" s="885"/>
      <c r="CC128" s="885"/>
      <c r="CD128" s="885"/>
      <c r="CE128" s="885"/>
      <c r="CF128" s="885"/>
      <c r="CG128" s="885"/>
      <c r="CH128" s="885"/>
      <c r="CI128" s="885"/>
      <c r="CJ128" s="885"/>
      <c r="CK128" s="885"/>
      <c r="CL128" s="885"/>
      <c r="CM128" s="885"/>
      <c r="CN128" s="885"/>
      <c r="CO128" s="885"/>
      <c r="CP128" s="885"/>
      <c r="CQ128" s="885"/>
      <c r="CR128" s="885"/>
      <c r="CS128" s="885"/>
      <c r="CT128" s="885"/>
      <c r="CU128" s="885"/>
      <c r="CV128" s="885"/>
      <c r="CW128" s="885"/>
      <c r="CX128" s="885"/>
      <c r="CY128" s="885"/>
      <c r="CZ128" s="885"/>
      <c r="DA128" s="885"/>
      <c r="DB128" s="885"/>
      <c r="DC128" s="885"/>
      <c r="DD128" s="885"/>
      <c r="DE128" s="885"/>
      <c r="DF128" s="885"/>
      <c r="DG128" s="885"/>
      <c r="DH128" s="885"/>
      <c r="DI128" s="885"/>
      <c r="DJ128" s="885"/>
      <c r="DK128" s="885"/>
      <c r="DL128" s="885"/>
      <c r="DM128" s="885"/>
      <c r="DN128" s="885"/>
      <c r="DO128" s="885"/>
      <c r="DP128" s="885"/>
      <c r="DQ128" s="885"/>
      <c r="DR128" s="885"/>
      <c r="DS128" s="885"/>
      <c r="DT128" s="885"/>
      <c r="DU128" s="885"/>
      <c r="DV128" s="885"/>
      <c r="DW128" s="885"/>
      <c r="DX128" s="885"/>
      <c r="DY128" s="885"/>
      <c r="DZ128" s="885"/>
      <c r="EA128" s="885"/>
      <c r="EB128" s="885"/>
      <c r="EC128" s="885"/>
      <c r="ED128" s="885"/>
      <c r="EE128" s="885"/>
      <c r="EF128" s="885"/>
      <c r="EG128" s="885"/>
      <c r="EH128" s="885"/>
      <c r="EI128" s="885"/>
      <c r="EJ128" s="885"/>
      <c r="EK128" s="885"/>
      <c r="EL128" s="885"/>
      <c r="EM128" s="885"/>
      <c r="EN128" s="885"/>
      <c r="EO128" s="885"/>
      <c r="EP128" s="885"/>
      <c r="EQ128" s="885"/>
      <c r="ER128" s="885"/>
      <c r="ES128" s="885"/>
      <c r="ET128" s="885"/>
      <c r="EU128" s="885"/>
      <c r="EV128" s="885"/>
      <c r="EW128" s="885"/>
      <c r="EX128" s="885"/>
      <c r="EY128" s="885"/>
      <c r="EZ128" s="885"/>
      <c r="FA128" s="885"/>
      <c r="FB128" s="885"/>
      <c r="FC128" s="885"/>
      <c r="FD128" s="885"/>
      <c r="FE128" s="885"/>
      <c r="FF128" s="885"/>
      <c r="FG128" s="885"/>
      <c r="FH128" s="885"/>
      <c r="FI128" s="885"/>
      <c r="FJ128" s="885"/>
      <c r="FK128" s="885"/>
      <c r="FL128" s="885"/>
      <c r="JO128" s="885"/>
      <c r="JP128" s="1495"/>
      <c r="JQ128" s="1495"/>
      <c r="JR128" s="1495"/>
      <c r="JS128" s="1495"/>
      <c r="JT128" s="1495"/>
      <c r="JU128" s="1495"/>
      <c r="JV128" s="1495"/>
      <c r="JW128" s="1495"/>
      <c r="JX128" s="1495"/>
      <c r="JY128" s="1495"/>
      <c r="JZ128" s="1495"/>
      <c r="KA128" s="1495"/>
      <c r="KB128" s="1495"/>
      <c r="KC128" s="1495"/>
    </row>
    <row r="129" spans="1:289" s="884" customFormat="1">
      <c r="A129" s="885"/>
      <c r="B129" s="885"/>
      <c r="C129" s="885"/>
      <c r="D129" s="885"/>
      <c r="E129" s="885"/>
      <c r="F129" s="885"/>
      <c r="G129" s="885"/>
      <c r="H129" s="885"/>
      <c r="I129" s="885"/>
      <c r="J129" s="885"/>
      <c r="K129" s="885"/>
      <c r="L129" s="885"/>
      <c r="M129" s="885"/>
      <c r="N129" s="885"/>
      <c r="O129" s="885"/>
      <c r="P129" s="885"/>
      <c r="Q129" s="885"/>
      <c r="R129" s="885"/>
      <c r="S129" s="885"/>
      <c r="T129" s="885"/>
      <c r="U129" s="885"/>
      <c r="V129" s="885"/>
      <c r="W129" s="885"/>
      <c r="X129" s="885"/>
      <c r="Y129" s="885"/>
      <c r="Z129" s="885"/>
      <c r="AA129" s="885"/>
      <c r="AB129" s="885"/>
      <c r="AC129" s="885"/>
      <c r="AD129" s="885"/>
      <c r="AE129" s="885"/>
      <c r="AF129" s="885"/>
      <c r="AG129" s="885"/>
      <c r="AH129" s="885"/>
      <c r="AI129" s="885"/>
      <c r="AJ129" s="885"/>
      <c r="AK129" s="885"/>
      <c r="AL129" s="885"/>
      <c r="AM129" s="885"/>
      <c r="AN129" s="885"/>
      <c r="AO129" s="885"/>
      <c r="AP129" s="885"/>
      <c r="AQ129" s="885"/>
      <c r="AR129" s="885"/>
      <c r="AS129" s="885"/>
      <c r="AT129" s="885"/>
      <c r="AU129" s="885"/>
      <c r="AV129" s="885"/>
      <c r="AW129" s="885"/>
      <c r="AX129" s="885"/>
      <c r="AY129" s="885"/>
      <c r="AZ129" s="885"/>
      <c r="BA129" s="885"/>
      <c r="BB129" s="885"/>
      <c r="BC129" s="885"/>
      <c r="BD129" s="885"/>
      <c r="BE129" s="885"/>
      <c r="BF129" s="885"/>
      <c r="BG129" s="885"/>
      <c r="BH129" s="885"/>
      <c r="BI129" s="885"/>
      <c r="BJ129" s="885"/>
      <c r="BK129" s="885"/>
      <c r="BL129" s="885"/>
      <c r="BM129" s="885"/>
      <c r="BN129" s="885"/>
      <c r="BO129" s="885"/>
      <c r="BP129" s="885"/>
      <c r="BQ129" s="885"/>
      <c r="BR129" s="885"/>
      <c r="BS129" s="885"/>
      <c r="BT129" s="885"/>
      <c r="BU129" s="885"/>
      <c r="BV129" s="885"/>
      <c r="BW129" s="885"/>
      <c r="BX129" s="885"/>
      <c r="BY129" s="885"/>
      <c r="BZ129" s="885"/>
      <c r="CA129" s="885"/>
      <c r="CB129" s="885"/>
      <c r="CC129" s="885"/>
      <c r="CD129" s="885"/>
      <c r="CE129" s="885"/>
      <c r="CF129" s="885"/>
      <c r="CG129" s="885"/>
      <c r="CH129" s="885"/>
      <c r="CI129" s="885"/>
      <c r="CJ129" s="885"/>
      <c r="CK129" s="885"/>
      <c r="CL129" s="885"/>
      <c r="CM129" s="885"/>
      <c r="CN129" s="885"/>
      <c r="CO129" s="885"/>
      <c r="CP129" s="885"/>
      <c r="CQ129" s="885"/>
      <c r="CR129" s="885"/>
      <c r="CS129" s="885"/>
      <c r="CT129" s="885"/>
      <c r="CU129" s="885"/>
      <c r="CV129" s="885"/>
      <c r="CW129" s="885"/>
      <c r="CX129" s="885"/>
      <c r="CY129" s="885"/>
      <c r="CZ129" s="885"/>
      <c r="DA129" s="885"/>
      <c r="DB129" s="885"/>
      <c r="DC129" s="885"/>
      <c r="DD129" s="885"/>
      <c r="DE129" s="885"/>
      <c r="DF129" s="885"/>
      <c r="DG129" s="885"/>
      <c r="DH129" s="885"/>
      <c r="DI129" s="885"/>
      <c r="DJ129" s="885"/>
      <c r="DK129" s="885"/>
      <c r="DL129" s="885"/>
      <c r="DM129" s="885"/>
      <c r="DN129" s="885"/>
      <c r="DO129" s="885"/>
      <c r="DP129" s="885"/>
      <c r="DQ129" s="885"/>
      <c r="DR129" s="885"/>
      <c r="DS129" s="885"/>
      <c r="DT129" s="885"/>
      <c r="DU129" s="885"/>
      <c r="DV129" s="885"/>
      <c r="DW129" s="885"/>
      <c r="DX129" s="885"/>
      <c r="DY129" s="885"/>
      <c r="DZ129" s="885"/>
      <c r="EA129" s="885"/>
      <c r="EB129" s="885"/>
      <c r="EC129" s="885"/>
      <c r="ED129" s="885"/>
      <c r="EE129" s="885"/>
      <c r="EF129" s="885"/>
      <c r="EG129" s="885"/>
      <c r="EH129" s="885"/>
      <c r="EI129" s="885"/>
      <c r="EJ129" s="885"/>
      <c r="EK129" s="885"/>
      <c r="EL129" s="885"/>
      <c r="EM129" s="885"/>
      <c r="EN129" s="885"/>
      <c r="EO129" s="885"/>
      <c r="EP129" s="885"/>
      <c r="EQ129" s="885"/>
      <c r="ER129" s="885"/>
      <c r="ES129" s="885"/>
      <c r="ET129" s="885"/>
      <c r="EU129" s="885"/>
      <c r="EV129" s="885"/>
      <c r="EW129" s="885"/>
      <c r="EX129" s="885"/>
      <c r="EY129" s="885"/>
      <c r="EZ129" s="885"/>
      <c r="FA129" s="885"/>
      <c r="FB129" s="885"/>
      <c r="FC129" s="885"/>
      <c r="FD129" s="885"/>
      <c r="FE129" s="885"/>
      <c r="FF129" s="885"/>
      <c r="FG129" s="885"/>
      <c r="FH129" s="885"/>
      <c r="FI129" s="885"/>
      <c r="FJ129" s="885"/>
      <c r="FK129" s="885"/>
      <c r="FL129" s="885"/>
      <c r="JO129" s="885"/>
      <c r="JP129" s="1495"/>
      <c r="JQ129" s="1495"/>
      <c r="JR129" s="1495"/>
      <c r="JS129" s="1495"/>
      <c r="JT129" s="1495"/>
      <c r="JU129" s="1495"/>
      <c r="JV129" s="1495"/>
      <c r="JW129" s="1495"/>
      <c r="JX129" s="1495"/>
      <c r="JY129" s="1495"/>
      <c r="JZ129" s="1495"/>
      <c r="KA129" s="1495"/>
      <c r="KB129" s="1495"/>
      <c r="KC129" s="1495"/>
    </row>
    <row r="130" spans="1:289" s="884" customFormat="1">
      <c r="A130" s="885"/>
      <c r="B130" s="885"/>
      <c r="C130" s="885"/>
      <c r="D130" s="885"/>
      <c r="E130" s="885"/>
      <c r="F130" s="885"/>
      <c r="G130" s="885"/>
      <c r="H130" s="885"/>
      <c r="I130" s="885"/>
      <c r="J130" s="885"/>
      <c r="K130" s="885"/>
      <c r="L130" s="885"/>
      <c r="M130" s="885"/>
      <c r="N130" s="885"/>
      <c r="O130" s="885"/>
      <c r="P130" s="885"/>
      <c r="Q130" s="885"/>
      <c r="R130" s="885"/>
      <c r="S130" s="885"/>
      <c r="T130" s="885"/>
      <c r="U130" s="885"/>
      <c r="V130" s="885"/>
      <c r="W130" s="885"/>
      <c r="X130" s="885"/>
      <c r="Y130" s="885"/>
      <c r="Z130" s="885"/>
      <c r="AA130" s="885"/>
      <c r="AB130" s="885"/>
      <c r="AC130" s="885"/>
      <c r="AD130" s="885"/>
      <c r="AE130" s="885"/>
      <c r="AF130" s="885"/>
      <c r="AG130" s="885"/>
      <c r="AH130" s="885"/>
      <c r="AI130" s="885"/>
      <c r="AJ130" s="885"/>
      <c r="AK130" s="885"/>
      <c r="AL130" s="885"/>
      <c r="AM130" s="885"/>
      <c r="AN130" s="885"/>
      <c r="AO130" s="885"/>
      <c r="AP130" s="885"/>
      <c r="AQ130" s="885"/>
      <c r="AR130" s="885"/>
      <c r="AS130" s="885"/>
      <c r="AT130" s="885"/>
      <c r="AU130" s="885"/>
      <c r="AV130" s="885"/>
      <c r="AW130" s="885"/>
      <c r="AX130" s="885"/>
      <c r="AY130" s="885"/>
      <c r="AZ130" s="885"/>
      <c r="BA130" s="885"/>
      <c r="BB130" s="885"/>
      <c r="BC130" s="885"/>
      <c r="BD130" s="885"/>
      <c r="BE130" s="885"/>
      <c r="BF130" s="885"/>
      <c r="BG130" s="885"/>
      <c r="BH130" s="885"/>
      <c r="BI130" s="885"/>
      <c r="BJ130" s="885"/>
      <c r="BK130" s="885"/>
      <c r="BL130" s="885"/>
      <c r="BM130" s="885"/>
      <c r="BN130" s="885"/>
      <c r="BO130" s="885"/>
      <c r="BP130" s="885"/>
      <c r="BQ130" s="885"/>
      <c r="BR130" s="885"/>
      <c r="BS130" s="885"/>
      <c r="BT130" s="885"/>
      <c r="BU130" s="885"/>
      <c r="BV130" s="885"/>
      <c r="BW130" s="885"/>
      <c r="BX130" s="885"/>
      <c r="BY130" s="885"/>
      <c r="BZ130" s="885"/>
      <c r="CA130" s="885"/>
      <c r="CB130" s="885"/>
      <c r="CC130" s="885"/>
      <c r="CD130" s="885"/>
      <c r="CE130" s="885"/>
      <c r="CF130" s="885"/>
      <c r="CG130" s="885"/>
      <c r="CH130" s="885"/>
      <c r="CI130" s="885"/>
      <c r="CJ130" s="885"/>
      <c r="CK130" s="885"/>
      <c r="CL130" s="885"/>
      <c r="CM130" s="885"/>
      <c r="CN130" s="885"/>
      <c r="CO130" s="885"/>
      <c r="CP130" s="885"/>
      <c r="CQ130" s="885"/>
      <c r="CR130" s="885"/>
      <c r="CS130" s="885"/>
      <c r="CT130" s="885"/>
      <c r="CU130" s="885"/>
      <c r="CV130" s="885"/>
      <c r="CW130" s="885"/>
      <c r="CX130" s="885"/>
      <c r="CY130" s="885"/>
      <c r="CZ130" s="885"/>
      <c r="DA130" s="885"/>
      <c r="DB130" s="885"/>
      <c r="DC130" s="885"/>
      <c r="DD130" s="885"/>
      <c r="DE130" s="885"/>
      <c r="DF130" s="885"/>
      <c r="DG130" s="885"/>
      <c r="DH130" s="885"/>
      <c r="DI130" s="885"/>
      <c r="DJ130" s="885"/>
      <c r="DK130" s="885"/>
      <c r="DL130" s="885"/>
      <c r="DM130" s="885"/>
      <c r="DN130" s="885"/>
      <c r="DO130" s="885"/>
      <c r="DP130" s="885"/>
      <c r="DQ130" s="885"/>
      <c r="DR130" s="885"/>
      <c r="DS130" s="885"/>
      <c r="DT130" s="885"/>
      <c r="DU130" s="885"/>
      <c r="DV130" s="885"/>
      <c r="DW130" s="885"/>
      <c r="DX130" s="885"/>
      <c r="DY130" s="885"/>
      <c r="DZ130" s="885"/>
      <c r="EA130" s="885"/>
      <c r="EB130" s="885"/>
      <c r="EC130" s="885"/>
      <c r="ED130" s="885"/>
      <c r="EE130" s="885"/>
      <c r="EF130" s="885"/>
      <c r="EG130" s="885"/>
      <c r="EH130" s="885"/>
      <c r="EI130" s="885"/>
      <c r="EJ130" s="885"/>
      <c r="EK130" s="885"/>
      <c r="EL130" s="885"/>
      <c r="EM130" s="885"/>
      <c r="EN130" s="885"/>
      <c r="EO130" s="885"/>
      <c r="EP130" s="885"/>
      <c r="EQ130" s="885"/>
      <c r="ER130" s="885"/>
      <c r="ES130" s="885"/>
      <c r="ET130" s="885"/>
      <c r="EU130" s="885"/>
      <c r="EV130" s="885"/>
      <c r="EW130" s="885"/>
      <c r="EX130" s="885"/>
      <c r="EY130" s="885"/>
      <c r="EZ130" s="885"/>
      <c r="FA130" s="885"/>
      <c r="FB130" s="885"/>
      <c r="FC130" s="885"/>
      <c r="FD130" s="885"/>
      <c r="FE130" s="885"/>
      <c r="FF130" s="885"/>
      <c r="FG130" s="885"/>
      <c r="FH130" s="885"/>
      <c r="FI130" s="885"/>
      <c r="FJ130" s="885"/>
      <c r="FK130" s="885"/>
      <c r="FL130" s="885"/>
      <c r="JO130" s="885"/>
      <c r="JP130" s="1495"/>
      <c r="JQ130" s="1495"/>
      <c r="JR130" s="1495"/>
      <c r="JS130" s="1495"/>
      <c r="JT130" s="1495"/>
      <c r="JU130" s="1495"/>
      <c r="JV130" s="1495"/>
      <c r="JW130" s="1495"/>
      <c r="JX130" s="1495"/>
      <c r="JY130" s="1495"/>
      <c r="JZ130" s="1495"/>
      <c r="KA130" s="1495"/>
      <c r="KB130" s="1495"/>
      <c r="KC130" s="1495"/>
    </row>
    <row r="131" spans="1:289" s="884" customFormat="1">
      <c r="A131" s="885"/>
      <c r="B131" s="885"/>
      <c r="C131" s="885"/>
      <c r="D131" s="885"/>
      <c r="E131" s="885"/>
      <c r="F131" s="885"/>
      <c r="G131" s="885"/>
      <c r="H131" s="885"/>
      <c r="I131" s="885"/>
      <c r="J131" s="885"/>
      <c r="K131" s="885"/>
      <c r="L131" s="885"/>
      <c r="M131" s="885"/>
      <c r="N131" s="885"/>
      <c r="O131" s="885"/>
      <c r="P131" s="885"/>
      <c r="Q131" s="885"/>
      <c r="R131" s="885"/>
      <c r="S131" s="885"/>
      <c r="T131" s="885"/>
      <c r="U131" s="885"/>
      <c r="V131" s="885"/>
      <c r="W131" s="885"/>
      <c r="X131" s="885"/>
      <c r="Y131" s="885"/>
      <c r="Z131" s="885"/>
      <c r="AA131" s="885"/>
      <c r="AB131" s="885"/>
      <c r="AC131" s="885"/>
      <c r="AD131" s="885"/>
      <c r="AE131" s="885"/>
      <c r="AF131" s="885"/>
      <c r="AG131" s="885"/>
      <c r="AH131" s="885"/>
      <c r="AI131" s="885"/>
      <c r="AJ131" s="885"/>
      <c r="AK131" s="885"/>
      <c r="AL131" s="885"/>
      <c r="AM131" s="885"/>
      <c r="AN131" s="885"/>
      <c r="AO131" s="885"/>
      <c r="AP131" s="885"/>
      <c r="AQ131" s="885"/>
      <c r="AR131" s="885"/>
      <c r="AS131" s="885"/>
      <c r="AT131" s="885"/>
      <c r="AU131" s="885"/>
      <c r="AV131" s="885"/>
      <c r="AW131" s="885"/>
      <c r="AX131" s="885"/>
      <c r="AY131" s="885"/>
      <c r="AZ131" s="885"/>
      <c r="BA131" s="885"/>
      <c r="BB131" s="885"/>
      <c r="BC131" s="885"/>
      <c r="BD131" s="885"/>
      <c r="BE131" s="885"/>
      <c r="BF131" s="885"/>
      <c r="BG131" s="885"/>
      <c r="BH131" s="885"/>
      <c r="BI131" s="885"/>
      <c r="BJ131" s="885"/>
      <c r="BK131" s="885"/>
      <c r="BL131" s="885"/>
      <c r="BM131" s="885"/>
      <c r="BN131" s="885"/>
      <c r="BO131" s="885"/>
      <c r="BP131" s="885"/>
      <c r="BQ131" s="885"/>
      <c r="BR131" s="885"/>
      <c r="BS131" s="885"/>
      <c r="BT131" s="885"/>
      <c r="BU131" s="885"/>
      <c r="BV131" s="885"/>
      <c r="BW131" s="885"/>
      <c r="BX131" s="885"/>
      <c r="BY131" s="885"/>
      <c r="BZ131" s="885"/>
      <c r="CA131" s="885"/>
      <c r="CB131" s="885"/>
      <c r="CC131" s="885"/>
      <c r="CD131" s="885"/>
      <c r="CE131" s="885"/>
      <c r="CF131" s="885"/>
      <c r="CG131" s="885"/>
      <c r="CH131" s="885"/>
      <c r="CI131" s="885"/>
      <c r="CJ131" s="885"/>
      <c r="CK131" s="885"/>
      <c r="CL131" s="885"/>
      <c r="CM131" s="885"/>
      <c r="CN131" s="885"/>
      <c r="CO131" s="885"/>
      <c r="CP131" s="885"/>
      <c r="CQ131" s="885"/>
      <c r="CR131" s="885"/>
      <c r="CS131" s="885"/>
      <c r="CT131" s="885"/>
      <c r="CU131" s="885"/>
      <c r="CV131" s="885"/>
      <c r="CW131" s="885"/>
      <c r="CX131" s="885"/>
      <c r="CY131" s="885"/>
      <c r="CZ131" s="885"/>
      <c r="DA131" s="885"/>
      <c r="DB131" s="885"/>
      <c r="DC131" s="885"/>
      <c r="DD131" s="885"/>
      <c r="DE131" s="885"/>
      <c r="DF131" s="885"/>
      <c r="DG131" s="885"/>
      <c r="DH131" s="885"/>
      <c r="DI131" s="885"/>
      <c r="DJ131" s="885"/>
      <c r="DK131" s="885"/>
      <c r="DL131" s="885"/>
      <c r="DM131" s="885"/>
      <c r="DN131" s="885"/>
      <c r="DO131" s="885"/>
      <c r="DP131" s="885"/>
      <c r="DQ131" s="885"/>
      <c r="DR131" s="885"/>
      <c r="DS131" s="885"/>
      <c r="DT131" s="885"/>
      <c r="DU131" s="885"/>
      <c r="DV131" s="885"/>
      <c r="DW131" s="885"/>
      <c r="DX131" s="885"/>
      <c r="DY131" s="885"/>
      <c r="DZ131" s="885"/>
      <c r="EA131" s="885"/>
      <c r="EB131" s="885"/>
      <c r="EC131" s="885"/>
      <c r="ED131" s="885"/>
      <c r="EE131" s="885"/>
      <c r="EF131" s="885"/>
      <c r="EG131" s="885"/>
      <c r="EH131" s="885"/>
      <c r="EI131" s="885"/>
      <c r="EJ131" s="885"/>
      <c r="EK131" s="885"/>
      <c r="EL131" s="885"/>
      <c r="EM131" s="885"/>
      <c r="EN131" s="885"/>
      <c r="EO131" s="885"/>
      <c r="EP131" s="885"/>
      <c r="EQ131" s="885"/>
      <c r="ER131" s="885"/>
      <c r="ES131" s="885"/>
      <c r="ET131" s="885"/>
      <c r="EU131" s="885"/>
      <c r="EV131" s="885"/>
      <c r="EW131" s="885"/>
      <c r="EX131" s="885"/>
      <c r="EY131" s="885"/>
      <c r="EZ131" s="885"/>
      <c r="FA131" s="885"/>
      <c r="FB131" s="885"/>
      <c r="FC131" s="885"/>
      <c r="FD131" s="885"/>
      <c r="FE131" s="885"/>
      <c r="FF131" s="885"/>
      <c r="FG131" s="885"/>
      <c r="FH131" s="885"/>
      <c r="FI131" s="885"/>
      <c r="FJ131" s="885"/>
      <c r="FK131" s="885"/>
      <c r="FL131" s="885"/>
      <c r="JO131" s="885"/>
      <c r="JP131" s="1495"/>
      <c r="JQ131" s="1495"/>
      <c r="JR131" s="1495"/>
      <c r="JS131" s="1495"/>
      <c r="JT131" s="1495"/>
      <c r="JU131" s="1495"/>
      <c r="JV131" s="1495"/>
      <c r="JW131" s="1495"/>
      <c r="JX131" s="1495"/>
      <c r="JY131" s="1495"/>
      <c r="JZ131" s="1495"/>
      <c r="KA131" s="1495"/>
      <c r="KB131" s="1495"/>
      <c r="KC131" s="1495"/>
    </row>
    <row r="132" spans="1:289" s="884" customFormat="1">
      <c r="A132" s="885"/>
      <c r="B132" s="885"/>
      <c r="C132" s="885"/>
      <c r="D132" s="885"/>
      <c r="E132" s="885"/>
      <c r="F132" s="885"/>
      <c r="G132" s="885"/>
      <c r="H132" s="885"/>
      <c r="I132" s="885"/>
      <c r="J132" s="885"/>
      <c r="K132" s="885"/>
      <c r="L132" s="885"/>
      <c r="M132" s="885"/>
      <c r="N132" s="885"/>
      <c r="O132" s="885"/>
      <c r="P132" s="885"/>
      <c r="Q132" s="885"/>
      <c r="R132" s="885"/>
      <c r="S132" s="885"/>
      <c r="T132" s="885"/>
      <c r="U132" s="885"/>
      <c r="V132" s="885"/>
      <c r="W132" s="885"/>
      <c r="X132" s="885"/>
      <c r="Y132" s="885"/>
      <c r="Z132" s="885"/>
      <c r="AA132" s="885"/>
      <c r="AB132" s="885"/>
      <c r="AC132" s="885"/>
      <c r="AD132" s="885"/>
      <c r="AE132" s="885"/>
      <c r="AF132" s="885"/>
      <c r="AG132" s="885"/>
      <c r="AH132" s="885"/>
      <c r="AI132" s="885"/>
      <c r="AJ132" s="885"/>
      <c r="AK132" s="885"/>
      <c r="AL132" s="885"/>
      <c r="AM132" s="885"/>
      <c r="AN132" s="885"/>
      <c r="AO132" s="885"/>
      <c r="AP132" s="885"/>
      <c r="AQ132" s="885"/>
      <c r="AR132" s="885"/>
      <c r="AS132" s="885"/>
      <c r="AT132" s="885"/>
      <c r="AU132" s="885"/>
      <c r="AV132" s="885"/>
      <c r="AW132" s="885"/>
      <c r="AX132" s="885"/>
      <c r="AY132" s="885"/>
      <c r="AZ132" s="885"/>
      <c r="BA132" s="885"/>
      <c r="BB132" s="885"/>
      <c r="BC132" s="885"/>
      <c r="BD132" s="885"/>
      <c r="BE132" s="885"/>
      <c r="BF132" s="885"/>
      <c r="BG132" s="885"/>
      <c r="BH132" s="885"/>
      <c r="BI132" s="885"/>
      <c r="BJ132" s="885"/>
      <c r="BK132" s="885"/>
      <c r="BL132" s="885"/>
      <c r="BM132" s="885"/>
      <c r="BN132" s="885"/>
      <c r="BO132" s="885"/>
      <c r="BP132" s="885"/>
      <c r="BQ132" s="885"/>
      <c r="BR132" s="885"/>
      <c r="BS132" s="885"/>
      <c r="BT132" s="885"/>
      <c r="BU132" s="885"/>
      <c r="BV132" s="885"/>
      <c r="BW132" s="885"/>
      <c r="BX132" s="885"/>
      <c r="BY132" s="885"/>
      <c r="BZ132" s="885"/>
      <c r="CA132" s="885"/>
      <c r="CB132" s="885"/>
      <c r="CC132" s="885"/>
      <c r="CD132" s="885"/>
      <c r="CE132" s="885"/>
      <c r="CF132" s="885"/>
      <c r="CG132" s="885"/>
      <c r="CH132" s="885"/>
      <c r="CI132" s="885"/>
      <c r="CJ132" s="885"/>
      <c r="CK132" s="885"/>
      <c r="CL132" s="885"/>
      <c r="CM132" s="885"/>
      <c r="CN132" s="885"/>
      <c r="CO132" s="885"/>
      <c r="CP132" s="885"/>
      <c r="CQ132" s="885"/>
      <c r="CR132" s="885"/>
      <c r="CS132" s="885"/>
      <c r="CT132" s="885"/>
      <c r="CU132" s="885"/>
      <c r="CV132" s="885"/>
      <c r="CW132" s="885"/>
      <c r="CX132" s="885"/>
      <c r="CY132" s="885"/>
      <c r="CZ132" s="885"/>
      <c r="DA132" s="885"/>
      <c r="DB132" s="885"/>
      <c r="DC132" s="885"/>
      <c r="DD132" s="885"/>
      <c r="DE132" s="885"/>
      <c r="DF132" s="885"/>
      <c r="DG132" s="885"/>
      <c r="DH132" s="885"/>
      <c r="DI132" s="885"/>
      <c r="DJ132" s="885"/>
      <c r="DK132" s="885"/>
      <c r="DL132" s="885"/>
      <c r="DM132" s="885"/>
      <c r="DN132" s="885"/>
      <c r="DO132" s="885"/>
      <c r="DP132" s="885"/>
      <c r="DQ132" s="885"/>
      <c r="DR132" s="885"/>
      <c r="DS132" s="885"/>
      <c r="DT132" s="885"/>
      <c r="DU132" s="885"/>
      <c r="DV132" s="885"/>
      <c r="DW132" s="885"/>
      <c r="DX132" s="885"/>
      <c r="DY132" s="885"/>
      <c r="DZ132" s="885"/>
      <c r="EA132" s="885"/>
      <c r="EB132" s="885"/>
      <c r="EC132" s="885"/>
      <c r="ED132" s="885"/>
      <c r="EE132" s="885"/>
      <c r="EF132" s="885"/>
      <c r="EG132" s="885"/>
      <c r="EH132" s="885"/>
      <c r="EI132" s="885"/>
      <c r="EJ132" s="885"/>
      <c r="EK132" s="885"/>
      <c r="EL132" s="885"/>
      <c r="EM132" s="885"/>
      <c r="EN132" s="885"/>
      <c r="EO132" s="885"/>
      <c r="EP132" s="885"/>
      <c r="EQ132" s="885"/>
      <c r="ER132" s="885"/>
      <c r="ES132" s="885"/>
      <c r="ET132" s="885"/>
      <c r="EU132" s="885"/>
      <c r="EV132" s="885"/>
      <c r="EW132" s="885"/>
      <c r="EX132" s="885"/>
      <c r="EY132" s="885"/>
      <c r="EZ132" s="885"/>
      <c r="FA132" s="885"/>
      <c r="FB132" s="885"/>
      <c r="FC132" s="885"/>
      <c r="FD132" s="885"/>
      <c r="FE132" s="885"/>
      <c r="FF132" s="885"/>
      <c r="FG132" s="885"/>
      <c r="FH132" s="885"/>
      <c r="FI132" s="885"/>
      <c r="FJ132" s="885"/>
      <c r="FK132" s="885"/>
      <c r="FL132" s="885"/>
      <c r="JO132" s="885"/>
      <c r="JP132" s="1495"/>
      <c r="JQ132" s="1495"/>
      <c r="JR132" s="1495"/>
      <c r="JS132" s="1495"/>
      <c r="JT132" s="1495"/>
      <c r="JU132" s="1495"/>
      <c r="JV132" s="1495"/>
      <c r="JW132" s="1495"/>
      <c r="JX132" s="1495"/>
      <c r="JY132" s="1495"/>
      <c r="JZ132" s="1495"/>
      <c r="KA132" s="1495"/>
      <c r="KB132" s="1495"/>
      <c r="KC132" s="1495"/>
    </row>
    <row r="133" spans="1:289" s="884" customFormat="1">
      <c r="A133" s="885"/>
      <c r="B133" s="885"/>
      <c r="C133" s="885"/>
      <c r="D133" s="885"/>
      <c r="E133" s="885"/>
      <c r="F133" s="885"/>
      <c r="G133" s="885"/>
      <c r="H133" s="885"/>
      <c r="I133" s="885"/>
      <c r="J133" s="885"/>
      <c r="K133" s="885"/>
      <c r="L133" s="885"/>
      <c r="M133" s="885"/>
      <c r="N133" s="885"/>
      <c r="O133" s="885"/>
      <c r="P133" s="885"/>
      <c r="Q133" s="885"/>
      <c r="R133" s="885"/>
      <c r="S133" s="885"/>
      <c r="T133" s="885"/>
      <c r="U133" s="885"/>
      <c r="V133" s="885"/>
      <c r="W133" s="885"/>
      <c r="X133" s="885"/>
      <c r="Y133" s="885"/>
      <c r="Z133" s="885"/>
      <c r="AA133" s="885"/>
      <c r="AB133" s="885"/>
      <c r="AC133" s="885"/>
      <c r="AD133" s="885"/>
      <c r="AE133" s="885"/>
      <c r="AF133" s="885"/>
      <c r="AG133" s="885"/>
      <c r="AH133" s="885"/>
      <c r="AI133" s="885"/>
      <c r="AJ133" s="885"/>
      <c r="AK133" s="885"/>
      <c r="AL133" s="885"/>
      <c r="AM133" s="885"/>
      <c r="AN133" s="885"/>
      <c r="AO133" s="885"/>
      <c r="AP133" s="885"/>
      <c r="AQ133" s="885"/>
      <c r="AR133" s="885"/>
      <c r="AS133" s="885"/>
      <c r="AT133" s="885"/>
      <c r="AU133" s="885"/>
      <c r="AV133" s="885"/>
      <c r="AW133" s="885"/>
      <c r="AX133" s="885"/>
      <c r="AY133" s="885"/>
      <c r="AZ133" s="885"/>
      <c r="BA133" s="885"/>
      <c r="BB133" s="885"/>
      <c r="BC133" s="885"/>
      <c r="BD133" s="885"/>
      <c r="BE133" s="885"/>
      <c r="BF133" s="885"/>
      <c r="BG133" s="885"/>
      <c r="BH133" s="885"/>
      <c r="BI133" s="885"/>
      <c r="BJ133" s="885"/>
      <c r="BK133" s="885"/>
      <c r="BL133" s="885"/>
      <c r="BM133" s="885"/>
      <c r="BN133" s="885"/>
      <c r="BO133" s="885"/>
      <c r="BP133" s="885"/>
      <c r="BQ133" s="885"/>
      <c r="BR133" s="885"/>
      <c r="BS133" s="885"/>
      <c r="BT133" s="885"/>
      <c r="BU133" s="885"/>
      <c r="BV133" s="885"/>
      <c r="BW133" s="885"/>
      <c r="BX133" s="885"/>
      <c r="BY133" s="885"/>
      <c r="BZ133" s="885"/>
      <c r="CA133" s="885"/>
      <c r="CB133" s="885"/>
      <c r="CC133" s="885"/>
      <c r="CD133" s="885"/>
      <c r="CE133" s="885"/>
      <c r="CF133" s="885"/>
      <c r="CG133" s="885"/>
      <c r="CH133" s="885"/>
      <c r="CI133" s="885"/>
      <c r="CJ133" s="885"/>
      <c r="CK133" s="885"/>
      <c r="CL133" s="885"/>
      <c r="CM133" s="885"/>
      <c r="CN133" s="885"/>
      <c r="CO133" s="885"/>
      <c r="CP133" s="885"/>
      <c r="CQ133" s="885"/>
      <c r="CR133" s="885"/>
      <c r="CS133" s="885"/>
      <c r="CT133" s="885"/>
      <c r="CU133" s="885"/>
      <c r="CV133" s="885"/>
      <c r="CW133" s="885"/>
      <c r="CX133" s="885"/>
      <c r="CY133" s="885"/>
      <c r="CZ133" s="885"/>
      <c r="DA133" s="885"/>
      <c r="DB133" s="885"/>
      <c r="DC133" s="885"/>
      <c r="DD133" s="885"/>
      <c r="DE133" s="885"/>
      <c r="DF133" s="885"/>
      <c r="DG133" s="885"/>
      <c r="DH133" s="885"/>
      <c r="DI133" s="885"/>
      <c r="DJ133" s="885"/>
      <c r="DK133" s="885"/>
      <c r="DL133" s="885"/>
      <c r="DM133" s="885"/>
      <c r="DN133" s="885"/>
      <c r="DO133" s="885"/>
      <c r="DP133" s="885"/>
      <c r="DQ133" s="885"/>
      <c r="DR133" s="885"/>
      <c r="DS133" s="885"/>
      <c r="DT133" s="885"/>
      <c r="DU133" s="885"/>
      <c r="DV133" s="885"/>
      <c r="DW133" s="885"/>
      <c r="DX133" s="885"/>
      <c r="DY133" s="885"/>
      <c r="DZ133" s="885"/>
      <c r="EA133" s="885"/>
      <c r="EB133" s="885"/>
      <c r="EC133" s="885"/>
      <c r="ED133" s="885"/>
      <c r="EE133" s="885"/>
      <c r="EF133" s="885"/>
      <c r="EG133" s="885"/>
      <c r="EH133" s="885"/>
      <c r="EI133" s="885"/>
      <c r="EJ133" s="885"/>
      <c r="EK133" s="885"/>
      <c r="EL133" s="885"/>
      <c r="EM133" s="885"/>
      <c r="EN133" s="885"/>
      <c r="EO133" s="885"/>
      <c r="EP133" s="885"/>
      <c r="EQ133" s="885"/>
      <c r="ER133" s="885"/>
      <c r="ES133" s="885"/>
      <c r="ET133" s="885"/>
      <c r="EU133" s="885"/>
      <c r="EV133" s="885"/>
      <c r="EW133" s="885"/>
      <c r="EX133" s="885"/>
      <c r="EY133" s="885"/>
      <c r="EZ133" s="885"/>
      <c r="FA133" s="885"/>
      <c r="FB133" s="885"/>
      <c r="FC133" s="885"/>
      <c r="FD133" s="885"/>
      <c r="FE133" s="885"/>
      <c r="FF133" s="885"/>
      <c r="FG133" s="885"/>
      <c r="FH133" s="885"/>
      <c r="FI133" s="885"/>
      <c r="FJ133" s="885"/>
      <c r="FK133" s="885"/>
      <c r="FL133" s="885"/>
      <c r="JO133" s="885"/>
      <c r="JP133" s="1495"/>
      <c r="JQ133" s="1495"/>
      <c r="JR133" s="1495"/>
      <c r="JS133" s="1495"/>
      <c r="JT133" s="1495"/>
      <c r="JU133" s="1495"/>
      <c r="JV133" s="1495"/>
      <c r="JW133" s="1495"/>
      <c r="JX133" s="1495"/>
      <c r="JY133" s="1495"/>
      <c r="JZ133" s="1495"/>
      <c r="KA133" s="1495"/>
      <c r="KB133" s="1495"/>
      <c r="KC133" s="1495"/>
    </row>
    <row r="134" spans="1:289" s="884" customFormat="1">
      <c r="A134" s="885"/>
      <c r="B134" s="885"/>
      <c r="C134" s="885"/>
      <c r="D134" s="885"/>
      <c r="E134" s="885"/>
      <c r="F134" s="885"/>
      <c r="G134" s="885"/>
      <c r="H134" s="885"/>
      <c r="I134" s="885"/>
      <c r="J134" s="885"/>
      <c r="K134" s="885"/>
      <c r="L134" s="885"/>
      <c r="M134" s="885"/>
      <c r="N134" s="885"/>
      <c r="O134" s="885"/>
      <c r="P134" s="885"/>
      <c r="Q134" s="885"/>
      <c r="R134" s="885"/>
      <c r="S134" s="885"/>
      <c r="T134" s="885"/>
      <c r="U134" s="885"/>
      <c r="V134" s="885"/>
      <c r="W134" s="885"/>
      <c r="X134" s="885"/>
      <c r="Y134" s="885"/>
      <c r="Z134" s="885"/>
      <c r="AA134" s="885"/>
      <c r="AB134" s="885"/>
      <c r="AC134" s="885"/>
      <c r="AD134" s="885"/>
      <c r="AE134" s="885"/>
      <c r="AF134" s="885"/>
      <c r="AG134" s="885"/>
      <c r="AH134" s="885"/>
      <c r="AI134" s="885"/>
      <c r="AJ134" s="885"/>
      <c r="AK134" s="885"/>
      <c r="AL134" s="885"/>
      <c r="AM134" s="885"/>
      <c r="AN134" s="885"/>
      <c r="AO134" s="885"/>
      <c r="AP134" s="885"/>
      <c r="AQ134" s="885"/>
      <c r="AR134" s="885"/>
      <c r="AS134" s="885"/>
      <c r="AT134" s="885"/>
      <c r="AU134" s="885"/>
      <c r="AV134" s="885"/>
      <c r="AW134" s="885"/>
      <c r="AX134" s="885"/>
      <c r="AY134" s="885"/>
      <c r="AZ134" s="885"/>
      <c r="BA134" s="885"/>
      <c r="BB134" s="885"/>
      <c r="BC134" s="885"/>
      <c r="BD134" s="885"/>
      <c r="BE134" s="885"/>
      <c r="BF134" s="885"/>
      <c r="BG134" s="885"/>
      <c r="BH134" s="885"/>
      <c r="BI134" s="885"/>
      <c r="BJ134" s="885"/>
      <c r="BK134" s="885"/>
      <c r="BL134" s="885"/>
      <c r="BM134" s="885"/>
      <c r="BN134" s="885"/>
      <c r="BO134" s="885"/>
      <c r="BP134" s="885"/>
      <c r="BQ134" s="885"/>
      <c r="BR134" s="885"/>
      <c r="BS134" s="885"/>
      <c r="BT134" s="885"/>
      <c r="BU134" s="885"/>
      <c r="BV134" s="885"/>
      <c r="BW134" s="885"/>
      <c r="BX134" s="885"/>
      <c r="BY134" s="885"/>
      <c r="BZ134" s="885"/>
      <c r="CA134" s="885"/>
      <c r="CB134" s="885"/>
      <c r="CC134" s="885"/>
      <c r="CD134" s="885"/>
      <c r="CE134" s="885"/>
      <c r="CF134" s="885"/>
      <c r="CG134" s="885"/>
      <c r="CH134" s="885"/>
      <c r="CI134" s="885"/>
      <c r="CJ134" s="885"/>
      <c r="CK134" s="885"/>
      <c r="CL134" s="885"/>
      <c r="CM134" s="885"/>
      <c r="CN134" s="885"/>
      <c r="CO134" s="885"/>
      <c r="CP134" s="885"/>
      <c r="CQ134" s="885"/>
      <c r="CR134" s="885"/>
      <c r="CS134" s="885"/>
      <c r="CT134" s="885"/>
      <c r="CU134" s="885"/>
      <c r="CV134" s="885"/>
      <c r="CW134" s="885"/>
      <c r="CX134" s="885"/>
      <c r="CY134" s="885"/>
      <c r="CZ134" s="885"/>
      <c r="DA134" s="885"/>
      <c r="DB134" s="885"/>
      <c r="DC134" s="885"/>
      <c r="DD134" s="885"/>
      <c r="DE134" s="885"/>
      <c r="DF134" s="885"/>
      <c r="DG134" s="885"/>
      <c r="DH134" s="885"/>
      <c r="DI134" s="885"/>
      <c r="DJ134" s="885"/>
      <c r="DK134" s="885"/>
      <c r="DL134" s="885"/>
      <c r="DM134" s="885"/>
      <c r="DN134" s="885"/>
      <c r="DO134" s="885"/>
      <c r="DP134" s="885"/>
      <c r="DQ134" s="885"/>
      <c r="DR134" s="885"/>
      <c r="DS134" s="885"/>
      <c r="DT134" s="885"/>
      <c r="DU134" s="885"/>
      <c r="DV134" s="885"/>
      <c r="DW134" s="885"/>
      <c r="DX134" s="885"/>
      <c r="DY134" s="885"/>
      <c r="DZ134" s="885"/>
      <c r="EA134" s="885"/>
      <c r="EB134" s="885"/>
      <c r="EC134" s="885"/>
      <c r="ED134" s="885"/>
      <c r="EE134" s="885"/>
      <c r="EF134" s="885"/>
      <c r="EG134" s="885"/>
      <c r="EH134" s="885"/>
      <c r="EI134" s="885"/>
      <c r="EJ134" s="885"/>
      <c r="EK134" s="885"/>
      <c r="EL134" s="885"/>
      <c r="EM134" s="885"/>
      <c r="EN134" s="885"/>
      <c r="EO134" s="885"/>
      <c r="EP134" s="885"/>
      <c r="EQ134" s="885"/>
      <c r="ER134" s="885"/>
      <c r="ES134" s="885"/>
      <c r="ET134" s="885"/>
      <c r="EU134" s="885"/>
      <c r="EV134" s="885"/>
      <c r="EW134" s="885"/>
      <c r="EX134" s="885"/>
      <c r="EY134" s="885"/>
      <c r="EZ134" s="885"/>
      <c r="FA134" s="885"/>
      <c r="FB134" s="885"/>
      <c r="FC134" s="885"/>
      <c r="FD134" s="885"/>
      <c r="FE134" s="885"/>
      <c r="FF134" s="885"/>
      <c r="FG134" s="885"/>
      <c r="FH134" s="885"/>
      <c r="FI134" s="885"/>
      <c r="FJ134" s="885"/>
      <c r="FK134" s="885"/>
      <c r="FL134" s="885"/>
      <c r="JO134" s="885"/>
      <c r="JP134" s="1495"/>
      <c r="JQ134" s="1495"/>
      <c r="JR134" s="1495"/>
      <c r="JS134" s="1495"/>
      <c r="JT134" s="1495"/>
      <c r="JU134" s="1495"/>
      <c r="JV134" s="1495"/>
      <c r="JW134" s="1495"/>
      <c r="JX134" s="1495"/>
      <c r="JY134" s="1495"/>
      <c r="JZ134" s="1495"/>
      <c r="KA134" s="1495"/>
      <c r="KB134" s="1495"/>
      <c r="KC134" s="1495"/>
    </row>
    <row r="135" spans="1:289" s="884" customFormat="1">
      <c r="A135" s="885"/>
      <c r="B135" s="885"/>
      <c r="C135" s="885"/>
      <c r="D135" s="885"/>
      <c r="E135" s="885"/>
      <c r="F135" s="885"/>
      <c r="G135" s="885"/>
      <c r="H135" s="885"/>
      <c r="I135" s="885"/>
      <c r="J135" s="885"/>
      <c r="K135" s="885"/>
      <c r="L135" s="885"/>
      <c r="M135" s="885"/>
      <c r="N135" s="885"/>
      <c r="O135" s="885"/>
      <c r="P135" s="885"/>
      <c r="Q135" s="885"/>
      <c r="R135" s="885"/>
      <c r="S135" s="885"/>
      <c r="T135" s="885"/>
      <c r="U135" s="885"/>
      <c r="V135" s="885"/>
      <c r="W135" s="885"/>
      <c r="X135" s="885"/>
      <c r="Y135" s="885"/>
      <c r="Z135" s="885"/>
      <c r="AA135" s="885"/>
      <c r="AB135" s="885"/>
      <c r="AC135" s="885"/>
      <c r="AD135" s="885"/>
      <c r="AE135" s="885"/>
      <c r="AF135" s="885"/>
      <c r="AG135" s="885"/>
      <c r="AH135" s="885"/>
      <c r="AI135" s="885"/>
      <c r="AJ135" s="885"/>
      <c r="AK135" s="885"/>
      <c r="AL135" s="885"/>
      <c r="AM135" s="885"/>
      <c r="AN135" s="885"/>
      <c r="AO135" s="885"/>
      <c r="AP135" s="885"/>
      <c r="AQ135" s="885"/>
      <c r="AR135" s="885"/>
      <c r="AS135" s="885"/>
      <c r="AT135" s="885"/>
      <c r="AU135" s="885"/>
      <c r="AV135" s="885"/>
      <c r="AW135" s="885"/>
      <c r="AX135" s="885"/>
      <c r="AY135" s="885"/>
      <c r="AZ135" s="885"/>
      <c r="BA135" s="885"/>
      <c r="BB135" s="885"/>
      <c r="BC135" s="885"/>
      <c r="BD135" s="885"/>
      <c r="BE135" s="885"/>
      <c r="BF135" s="885"/>
      <c r="BG135" s="885"/>
      <c r="BH135" s="885"/>
      <c r="BI135" s="885"/>
      <c r="BJ135" s="885"/>
      <c r="BK135" s="885"/>
      <c r="BL135" s="885"/>
      <c r="BM135" s="885"/>
      <c r="BN135" s="885"/>
      <c r="BO135" s="885"/>
      <c r="BP135" s="885"/>
      <c r="BQ135" s="885"/>
      <c r="BR135" s="885"/>
      <c r="BS135" s="885"/>
      <c r="BT135" s="885"/>
      <c r="BU135" s="885"/>
      <c r="BV135" s="885"/>
      <c r="BW135" s="885"/>
      <c r="BX135" s="885"/>
      <c r="BY135" s="885"/>
      <c r="BZ135" s="885"/>
      <c r="CA135" s="885"/>
      <c r="CB135" s="885"/>
      <c r="CC135" s="885"/>
      <c r="CD135" s="885"/>
      <c r="CE135" s="885"/>
      <c r="CF135" s="885"/>
      <c r="CG135" s="885"/>
      <c r="CH135" s="885"/>
      <c r="CI135" s="885"/>
      <c r="CJ135" s="885"/>
      <c r="CK135" s="885"/>
      <c r="CL135" s="885"/>
      <c r="CM135" s="885"/>
      <c r="CN135" s="885"/>
      <c r="CO135" s="885"/>
      <c r="CP135" s="885"/>
      <c r="CQ135" s="885"/>
      <c r="CR135" s="885"/>
      <c r="CS135" s="885"/>
      <c r="CT135" s="885"/>
      <c r="CU135" s="885"/>
      <c r="CV135" s="885"/>
      <c r="CW135" s="885"/>
      <c r="CX135" s="885"/>
      <c r="CY135" s="885"/>
      <c r="CZ135" s="885"/>
      <c r="DA135" s="885"/>
      <c r="DB135" s="885"/>
      <c r="DC135" s="885"/>
      <c r="DD135" s="885"/>
      <c r="DE135" s="885"/>
      <c r="DF135" s="885"/>
      <c r="DG135" s="885"/>
      <c r="DH135" s="885"/>
      <c r="DI135" s="885"/>
      <c r="DJ135" s="885"/>
      <c r="DK135" s="885"/>
      <c r="DL135" s="885"/>
      <c r="DM135" s="885"/>
      <c r="DN135" s="885"/>
      <c r="DO135" s="885"/>
      <c r="DP135" s="885"/>
      <c r="DQ135" s="885"/>
      <c r="DR135" s="885"/>
      <c r="DS135" s="885"/>
      <c r="DT135" s="885"/>
      <c r="DU135" s="885"/>
      <c r="DV135" s="885"/>
      <c r="DW135" s="885"/>
      <c r="DX135" s="885"/>
      <c r="DY135" s="885"/>
      <c r="DZ135" s="885"/>
      <c r="EA135" s="885"/>
      <c r="EB135" s="885"/>
      <c r="EC135" s="885"/>
      <c r="ED135" s="885"/>
      <c r="EE135" s="885"/>
      <c r="EF135" s="885"/>
      <c r="EG135" s="885"/>
      <c r="EH135" s="885"/>
      <c r="EI135" s="885"/>
      <c r="EJ135" s="885"/>
      <c r="EK135" s="885"/>
      <c r="EL135" s="885"/>
      <c r="EM135" s="885"/>
      <c r="EN135" s="885"/>
      <c r="EO135" s="885"/>
      <c r="EP135" s="885"/>
      <c r="EQ135" s="885"/>
      <c r="ER135" s="885"/>
      <c r="ES135" s="885"/>
      <c r="ET135" s="885"/>
      <c r="EU135" s="885"/>
      <c r="EV135" s="885"/>
      <c r="EW135" s="885"/>
      <c r="EX135" s="885"/>
      <c r="EY135" s="885"/>
      <c r="EZ135" s="885"/>
      <c r="FA135" s="885"/>
      <c r="FB135" s="885"/>
      <c r="FC135" s="885"/>
      <c r="FD135" s="885"/>
      <c r="FE135" s="885"/>
      <c r="FF135" s="885"/>
      <c r="FG135" s="885"/>
      <c r="FH135" s="885"/>
      <c r="FI135" s="885"/>
      <c r="FJ135" s="885"/>
      <c r="FK135" s="885"/>
      <c r="FL135" s="885"/>
      <c r="JO135" s="885"/>
      <c r="JP135" s="1495"/>
      <c r="JQ135" s="1495"/>
      <c r="JR135" s="1495"/>
      <c r="JS135" s="1495"/>
      <c r="JT135" s="1495"/>
      <c r="JU135" s="1495"/>
      <c r="JV135" s="1495"/>
      <c r="JW135" s="1495"/>
      <c r="JX135" s="1495"/>
      <c r="JY135" s="1495"/>
      <c r="JZ135" s="1495"/>
      <c r="KA135" s="1495"/>
      <c r="KB135" s="1495"/>
      <c r="KC135" s="1495"/>
    </row>
    <row r="136" spans="1:289" s="884" customFormat="1">
      <c r="A136" s="885"/>
      <c r="B136" s="885"/>
      <c r="C136" s="885"/>
      <c r="D136" s="885"/>
      <c r="E136" s="885"/>
      <c r="F136" s="885"/>
      <c r="G136" s="885"/>
      <c r="H136" s="885"/>
      <c r="I136" s="885"/>
      <c r="J136" s="885"/>
      <c r="K136" s="885"/>
      <c r="L136" s="885"/>
      <c r="M136" s="885"/>
      <c r="N136" s="885"/>
      <c r="O136" s="885"/>
      <c r="P136" s="885"/>
      <c r="Q136" s="885"/>
      <c r="R136" s="885"/>
      <c r="S136" s="885"/>
      <c r="T136" s="885"/>
      <c r="U136" s="885"/>
      <c r="V136" s="885"/>
      <c r="W136" s="885"/>
      <c r="X136" s="885"/>
      <c r="Y136" s="885"/>
      <c r="Z136" s="885"/>
      <c r="AA136" s="885"/>
      <c r="AB136" s="885"/>
      <c r="AC136" s="885"/>
      <c r="AD136" s="885"/>
      <c r="AE136" s="885"/>
      <c r="AF136" s="885"/>
      <c r="AG136" s="885"/>
      <c r="AH136" s="885"/>
      <c r="AI136" s="885"/>
      <c r="AJ136" s="885"/>
      <c r="AK136" s="885"/>
      <c r="AL136" s="885"/>
      <c r="AM136" s="885"/>
      <c r="AN136" s="885"/>
      <c r="AO136" s="885"/>
      <c r="AP136" s="885"/>
      <c r="AQ136" s="885"/>
      <c r="AR136" s="885"/>
      <c r="AS136" s="885"/>
      <c r="AT136" s="885"/>
      <c r="AU136" s="885"/>
      <c r="AV136" s="885"/>
      <c r="AW136" s="885"/>
      <c r="AX136" s="885"/>
      <c r="AY136" s="885"/>
      <c r="AZ136" s="885"/>
      <c r="BA136" s="885"/>
      <c r="BB136" s="885"/>
      <c r="BC136" s="885"/>
      <c r="BD136" s="885"/>
      <c r="BE136" s="885"/>
      <c r="BF136" s="885"/>
      <c r="BG136" s="885"/>
      <c r="BH136" s="885"/>
      <c r="BI136" s="885"/>
      <c r="BJ136" s="885"/>
      <c r="BK136" s="885"/>
      <c r="BL136" s="885"/>
      <c r="BM136" s="885"/>
      <c r="BN136" s="885"/>
      <c r="BO136" s="885"/>
      <c r="BP136" s="885"/>
      <c r="BQ136" s="885"/>
      <c r="BR136" s="885"/>
      <c r="BS136" s="885"/>
      <c r="BT136" s="885"/>
      <c r="BU136" s="885"/>
      <c r="BV136" s="885"/>
      <c r="BW136" s="885"/>
      <c r="BX136" s="885"/>
      <c r="BY136" s="885"/>
      <c r="BZ136" s="885"/>
      <c r="CA136" s="885"/>
      <c r="CB136" s="885"/>
      <c r="CC136" s="885"/>
      <c r="CD136" s="885"/>
      <c r="CE136" s="885"/>
      <c r="CF136" s="885"/>
      <c r="CG136" s="885"/>
      <c r="CH136" s="885"/>
      <c r="CI136" s="885"/>
      <c r="CJ136" s="885"/>
      <c r="CK136" s="885"/>
      <c r="CL136" s="885"/>
      <c r="CM136" s="885"/>
      <c r="CN136" s="885"/>
      <c r="CO136" s="885"/>
      <c r="CP136" s="885"/>
      <c r="CQ136" s="885"/>
      <c r="CR136" s="885"/>
      <c r="CS136" s="885"/>
      <c r="CT136" s="885"/>
      <c r="CU136" s="885"/>
      <c r="CV136" s="885"/>
      <c r="CW136" s="885"/>
      <c r="CX136" s="885"/>
      <c r="CY136" s="885"/>
      <c r="CZ136" s="885"/>
      <c r="DA136" s="885"/>
      <c r="DB136" s="885"/>
      <c r="DC136" s="885"/>
      <c r="DD136" s="885"/>
      <c r="DE136" s="885"/>
      <c r="DF136" s="885"/>
      <c r="DG136" s="885"/>
      <c r="DH136" s="885"/>
      <c r="DI136" s="885"/>
      <c r="DJ136" s="885"/>
      <c r="DK136" s="885"/>
      <c r="DL136" s="885"/>
      <c r="DM136" s="885"/>
      <c r="DN136" s="885"/>
      <c r="DO136" s="885"/>
      <c r="DP136" s="885"/>
      <c r="DQ136" s="885"/>
      <c r="DR136" s="885"/>
      <c r="DS136" s="885"/>
      <c r="DT136" s="885"/>
      <c r="DU136" s="885"/>
      <c r="DV136" s="885"/>
      <c r="DW136" s="885"/>
      <c r="DX136" s="885"/>
      <c r="DY136" s="885"/>
      <c r="DZ136" s="885"/>
      <c r="EA136" s="885"/>
      <c r="EB136" s="885"/>
      <c r="EC136" s="885"/>
      <c r="ED136" s="885"/>
      <c r="EE136" s="885"/>
      <c r="EF136" s="885"/>
      <c r="EG136" s="885"/>
      <c r="EH136" s="885"/>
      <c r="EI136" s="885"/>
      <c r="EJ136" s="885"/>
      <c r="EK136" s="885"/>
      <c r="EL136" s="885"/>
      <c r="EM136" s="885"/>
      <c r="EN136" s="885"/>
      <c r="EO136" s="885"/>
      <c r="EP136" s="885"/>
      <c r="EQ136" s="885"/>
      <c r="ER136" s="885"/>
      <c r="ES136" s="885"/>
      <c r="ET136" s="885"/>
      <c r="EU136" s="885"/>
      <c r="EV136" s="885"/>
      <c r="EW136" s="885"/>
      <c r="EX136" s="885"/>
      <c r="EY136" s="885"/>
      <c r="EZ136" s="885"/>
      <c r="FA136" s="885"/>
      <c r="FB136" s="885"/>
      <c r="FC136" s="885"/>
      <c r="FD136" s="885"/>
      <c r="FE136" s="885"/>
      <c r="FF136" s="885"/>
      <c r="FG136" s="885"/>
      <c r="FH136" s="885"/>
      <c r="FI136" s="885"/>
      <c r="FJ136" s="885"/>
      <c r="FK136" s="885"/>
      <c r="FL136" s="885"/>
      <c r="JO136" s="885"/>
      <c r="JP136" s="1495"/>
      <c r="JQ136" s="1495"/>
      <c r="JR136" s="1495"/>
      <c r="JS136" s="1495"/>
      <c r="JT136" s="1495"/>
      <c r="JU136" s="1495"/>
      <c r="JV136" s="1495"/>
      <c r="JW136" s="1495"/>
      <c r="JX136" s="1495"/>
      <c r="JY136" s="1495"/>
      <c r="JZ136" s="1495"/>
      <c r="KA136" s="1495"/>
      <c r="KB136" s="1495"/>
      <c r="KC136" s="1495"/>
    </row>
    <row r="137" spans="1:289" s="884" customFormat="1">
      <c r="A137" s="885"/>
      <c r="B137" s="885"/>
      <c r="C137" s="885"/>
      <c r="D137" s="885"/>
      <c r="E137" s="885"/>
      <c r="F137" s="885"/>
      <c r="G137" s="885"/>
      <c r="H137" s="885"/>
      <c r="I137" s="885"/>
      <c r="J137" s="885"/>
      <c r="K137" s="885"/>
      <c r="L137" s="885"/>
      <c r="M137" s="885"/>
      <c r="N137" s="885"/>
      <c r="O137" s="885"/>
      <c r="P137" s="885"/>
      <c r="Q137" s="885"/>
      <c r="R137" s="885"/>
      <c r="S137" s="885"/>
      <c r="T137" s="885"/>
      <c r="U137" s="885"/>
      <c r="V137" s="885"/>
      <c r="W137" s="885"/>
      <c r="X137" s="885"/>
      <c r="Y137" s="885"/>
      <c r="Z137" s="885"/>
      <c r="AA137" s="885"/>
      <c r="AB137" s="885"/>
      <c r="AC137" s="885"/>
      <c r="AD137" s="885"/>
      <c r="AE137" s="885"/>
      <c r="AF137" s="885"/>
      <c r="AG137" s="885"/>
      <c r="AH137" s="885"/>
      <c r="AI137" s="885"/>
      <c r="AJ137" s="885"/>
      <c r="AK137" s="885"/>
      <c r="AL137" s="885"/>
      <c r="AM137" s="885"/>
      <c r="AN137" s="885"/>
      <c r="AO137" s="885"/>
      <c r="AP137" s="885"/>
      <c r="AQ137" s="885"/>
      <c r="AR137" s="885"/>
      <c r="AS137" s="885"/>
      <c r="AT137" s="885"/>
      <c r="AU137" s="885"/>
      <c r="AV137" s="885"/>
      <c r="AW137" s="885"/>
      <c r="AX137" s="885"/>
      <c r="AY137" s="885"/>
      <c r="AZ137" s="885"/>
      <c r="BA137" s="885"/>
      <c r="BB137" s="885"/>
      <c r="BC137" s="885"/>
      <c r="BD137" s="885"/>
      <c r="BE137" s="885"/>
      <c r="BF137" s="885"/>
      <c r="BG137" s="885"/>
      <c r="BH137" s="885"/>
      <c r="BI137" s="885"/>
      <c r="BJ137" s="885"/>
      <c r="BK137" s="885"/>
      <c r="BL137" s="885"/>
      <c r="BM137" s="885"/>
      <c r="BN137" s="885"/>
      <c r="BO137" s="885"/>
      <c r="BP137" s="885"/>
      <c r="BQ137" s="885"/>
      <c r="BR137" s="885"/>
      <c r="BS137" s="885"/>
      <c r="BT137" s="885"/>
      <c r="BU137" s="885"/>
      <c r="BV137" s="885"/>
      <c r="BW137" s="885"/>
      <c r="BX137" s="885"/>
      <c r="BY137" s="885"/>
      <c r="BZ137" s="885"/>
      <c r="CA137" s="885"/>
      <c r="CB137" s="885"/>
      <c r="CC137" s="885"/>
      <c r="CD137" s="885"/>
      <c r="CE137" s="885"/>
      <c r="CF137" s="885"/>
      <c r="CG137" s="885"/>
      <c r="CH137" s="885"/>
      <c r="CI137" s="885"/>
      <c r="CJ137" s="885"/>
      <c r="CK137" s="885"/>
      <c r="CL137" s="885"/>
      <c r="CM137" s="885"/>
      <c r="CN137" s="885"/>
      <c r="CO137" s="885"/>
      <c r="CP137" s="885"/>
      <c r="CQ137" s="885"/>
      <c r="CR137" s="885"/>
      <c r="CS137" s="885"/>
      <c r="CT137" s="885"/>
      <c r="CU137" s="885"/>
      <c r="CV137" s="885"/>
      <c r="CW137" s="885"/>
      <c r="CX137" s="885"/>
      <c r="CY137" s="885"/>
      <c r="CZ137" s="885"/>
      <c r="DA137" s="885"/>
      <c r="DB137" s="885"/>
      <c r="DC137" s="885"/>
      <c r="DD137" s="885"/>
      <c r="DE137" s="885"/>
      <c r="DF137" s="885"/>
      <c r="DG137" s="885"/>
      <c r="DH137" s="885"/>
      <c r="DI137" s="885"/>
      <c r="DJ137" s="885"/>
      <c r="DK137" s="885"/>
      <c r="DL137" s="885"/>
      <c r="DM137" s="885"/>
      <c r="DN137" s="885"/>
      <c r="DO137" s="885"/>
      <c r="DP137" s="885"/>
      <c r="DQ137" s="885"/>
      <c r="DR137" s="885"/>
      <c r="DS137" s="885"/>
      <c r="DT137" s="885"/>
      <c r="DU137" s="885"/>
      <c r="DV137" s="885"/>
      <c r="DW137" s="885"/>
      <c r="DX137" s="885"/>
      <c r="DY137" s="885"/>
      <c r="DZ137" s="885"/>
      <c r="EA137" s="885"/>
      <c r="EB137" s="885"/>
      <c r="EC137" s="885"/>
      <c r="ED137" s="885"/>
      <c r="EE137" s="885"/>
      <c r="EF137" s="885"/>
      <c r="EG137" s="885"/>
      <c r="EH137" s="885"/>
      <c r="EI137" s="885"/>
      <c r="EJ137" s="885"/>
      <c r="EK137" s="885"/>
      <c r="EL137" s="885"/>
      <c r="EM137" s="885"/>
      <c r="EN137" s="885"/>
      <c r="EO137" s="885"/>
      <c r="EP137" s="885"/>
      <c r="EQ137" s="885"/>
      <c r="ER137" s="885"/>
      <c r="ES137" s="885"/>
      <c r="ET137" s="885"/>
      <c r="EU137" s="885"/>
      <c r="EV137" s="885"/>
      <c r="EW137" s="885"/>
      <c r="EX137" s="885"/>
      <c r="EY137" s="885"/>
      <c r="EZ137" s="885"/>
      <c r="FA137" s="885"/>
      <c r="FB137" s="885"/>
      <c r="FC137" s="885"/>
      <c r="FD137" s="885"/>
      <c r="FE137" s="885"/>
      <c r="FF137" s="885"/>
      <c r="FG137" s="885"/>
      <c r="FH137" s="885"/>
      <c r="FI137" s="885"/>
      <c r="FJ137" s="885"/>
      <c r="FK137" s="885"/>
      <c r="FL137" s="885"/>
      <c r="JO137" s="885"/>
      <c r="JP137" s="1495"/>
      <c r="JQ137" s="1495"/>
      <c r="JR137" s="1495"/>
      <c r="JS137" s="1495"/>
      <c r="JT137" s="1495"/>
      <c r="JU137" s="1495"/>
      <c r="JV137" s="1495"/>
      <c r="JW137" s="1495"/>
      <c r="JX137" s="1495"/>
      <c r="JY137" s="1495"/>
      <c r="JZ137" s="1495"/>
      <c r="KA137" s="1495"/>
      <c r="KB137" s="1495"/>
      <c r="KC137" s="1495"/>
    </row>
    <row r="138" spans="1:289" s="884" customFormat="1">
      <c r="A138" s="885"/>
      <c r="B138" s="885"/>
      <c r="C138" s="885"/>
      <c r="D138" s="885"/>
      <c r="E138" s="885"/>
      <c r="F138" s="885"/>
      <c r="G138" s="885"/>
      <c r="H138" s="885"/>
      <c r="I138" s="885"/>
      <c r="J138" s="885"/>
      <c r="K138" s="885"/>
      <c r="L138" s="885"/>
      <c r="M138" s="885"/>
      <c r="N138" s="885"/>
      <c r="O138" s="885"/>
      <c r="P138" s="885"/>
      <c r="Q138" s="885"/>
      <c r="R138" s="885"/>
      <c r="S138" s="885"/>
      <c r="T138" s="885"/>
      <c r="U138" s="885"/>
      <c r="V138" s="885"/>
      <c r="W138" s="885"/>
      <c r="X138" s="885"/>
      <c r="Y138" s="885"/>
      <c r="Z138" s="885"/>
      <c r="AA138" s="885"/>
      <c r="AB138" s="885"/>
      <c r="AC138" s="885"/>
      <c r="AD138" s="885"/>
      <c r="AE138" s="885"/>
      <c r="AF138" s="885"/>
      <c r="AG138" s="885"/>
      <c r="AH138" s="885"/>
      <c r="AI138" s="885"/>
      <c r="AJ138" s="885"/>
      <c r="AK138" s="885"/>
      <c r="AL138" s="885"/>
      <c r="AM138" s="885"/>
      <c r="AN138" s="885"/>
      <c r="AO138" s="885"/>
      <c r="AP138" s="885"/>
      <c r="AQ138" s="885"/>
      <c r="AR138" s="885"/>
      <c r="AS138" s="885"/>
      <c r="AT138" s="885"/>
      <c r="AU138" s="885"/>
      <c r="AV138" s="885"/>
      <c r="AW138" s="885"/>
      <c r="AX138" s="885"/>
      <c r="AY138" s="885"/>
      <c r="AZ138" s="885"/>
      <c r="BA138" s="885"/>
      <c r="BB138" s="885"/>
      <c r="BC138" s="885"/>
      <c r="BD138" s="885"/>
      <c r="BE138" s="885"/>
      <c r="BF138" s="885"/>
      <c r="BG138" s="885"/>
      <c r="BH138" s="885"/>
      <c r="BI138" s="885"/>
      <c r="BJ138" s="885"/>
      <c r="BK138" s="885"/>
      <c r="BL138" s="885"/>
      <c r="BM138" s="885"/>
      <c r="BN138" s="885"/>
      <c r="BO138" s="885"/>
      <c r="BP138" s="885"/>
      <c r="BQ138" s="885"/>
      <c r="BR138" s="885"/>
      <c r="BS138" s="885"/>
      <c r="BT138" s="885"/>
      <c r="BU138" s="885"/>
      <c r="BV138" s="885"/>
      <c r="BW138" s="885"/>
      <c r="BX138" s="885"/>
      <c r="BY138" s="885"/>
      <c r="BZ138" s="885"/>
      <c r="CA138" s="885"/>
      <c r="CB138" s="885"/>
      <c r="CC138" s="885"/>
      <c r="CD138" s="885"/>
      <c r="CE138" s="885"/>
      <c r="CF138" s="885"/>
      <c r="CG138" s="885"/>
      <c r="CH138" s="885"/>
      <c r="CI138" s="885"/>
      <c r="CJ138" s="885"/>
      <c r="CK138" s="885"/>
      <c r="CL138" s="885"/>
      <c r="CM138" s="885"/>
      <c r="CN138" s="885"/>
      <c r="CO138" s="885"/>
      <c r="CP138" s="885"/>
      <c r="CQ138" s="885"/>
      <c r="CR138" s="885"/>
      <c r="CS138" s="885"/>
      <c r="CT138" s="885"/>
      <c r="CU138" s="885"/>
      <c r="CV138" s="885"/>
      <c r="CW138" s="885"/>
      <c r="CX138" s="885"/>
      <c r="CY138" s="885"/>
      <c r="CZ138" s="885"/>
      <c r="DA138" s="885"/>
      <c r="DB138" s="885"/>
      <c r="DC138" s="885"/>
      <c r="DD138" s="885"/>
      <c r="DE138" s="885"/>
      <c r="DF138" s="885"/>
      <c r="DG138" s="885"/>
      <c r="DH138" s="885"/>
      <c r="DI138" s="885"/>
      <c r="DJ138" s="885"/>
      <c r="DK138" s="885"/>
      <c r="DL138" s="885"/>
      <c r="DM138" s="885"/>
      <c r="DN138" s="885"/>
      <c r="DO138" s="885"/>
      <c r="DP138" s="885"/>
      <c r="DQ138" s="885"/>
      <c r="DR138" s="885"/>
      <c r="DS138" s="885"/>
      <c r="DT138" s="885"/>
      <c r="DU138" s="885"/>
      <c r="DV138" s="885"/>
      <c r="DW138" s="885"/>
      <c r="DX138" s="885"/>
      <c r="DY138" s="885"/>
      <c r="DZ138" s="885"/>
      <c r="EA138" s="885"/>
      <c r="EB138" s="885"/>
      <c r="EC138" s="885"/>
      <c r="ED138" s="885"/>
      <c r="EE138" s="885"/>
      <c r="EF138" s="885"/>
      <c r="EG138" s="885"/>
      <c r="EH138" s="885"/>
      <c r="EI138" s="885"/>
      <c r="EJ138" s="885"/>
      <c r="EK138" s="885"/>
      <c r="EL138" s="885"/>
      <c r="EM138" s="885"/>
      <c r="EN138" s="885"/>
      <c r="EO138" s="885"/>
      <c r="EP138" s="885"/>
      <c r="EQ138" s="885"/>
      <c r="ER138" s="885"/>
      <c r="ES138" s="885"/>
      <c r="ET138" s="885"/>
      <c r="EU138" s="885"/>
      <c r="EV138" s="885"/>
      <c r="EW138" s="885"/>
      <c r="EX138" s="885"/>
      <c r="EY138" s="885"/>
      <c r="EZ138" s="885"/>
      <c r="FA138" s="885"/>
      <c r="FB138" s="885"/>
      <c r="FC138" s="885"/>
      <c r="FD138" s="885"/>
      <c r="FE138" s="885"/>
      <c r="FF138" s="885"/>
      <c r="FG138" s="885"/>
      <c r="FH138" s="885"/>
      <c r="FI138" s="885"/>
      <c r="FJ138" s="885"/>
      <c r="FK138" s="885"/>
      <c r="FL138" s="885"/>
      <c r="JO138" s="885"/>
      <c r="JP138" s="1495"/>
      <c r="JQ138" s="1495"/>
      <c r="JR138" s="1495"/>
      <c r="JS138" s="1495"/>
      <c r="JT138" s="1495"/>
      <c r="JU138" s="1495"/>
      <c r="JV138" s="1495"/>
      <c r="JW138" s="1495"/>
      <c r="JX138" s="1495"/>
      <c r="JY138" s="1495"/>
      <c r="JZ138" s="1495"/>
      <c r="KA138" s="1495"/>
      <c r="KB138" s="1495"/>
      <c r="KC138" s="1495"/>
    </row>
    <row r="139" spans="1:289" s="884" customFormat="1">
      <c r="A139" s="885"/>
      <c r="B139" s="885"/>
      <c r="C139" s="885"/>
      <c r="D139" s="885"/>
      <c r="E139" s="885"/>
      <c r="F139" s="885"/>
      <c r="G139" s="885"/>
      <c r="H139" s="885"/>
      <c r="I139" s="885"/>
      <c r="J139" s="885"/>
      <c r="K139" s="885"/>
      <c r="L139" s="885"/>
      <c r="M139" s="885"/>
      <c r="N139" s="885"/>
      <c r="O139" s="885"/>
      <c r="P139" s="885"/>
      <c r="Q139" s="885"/>
      <c r="R139" s="885"/>
      <c r="S139" s="885"/>
      <c r="T139" s="885"/>
      <c r="U139" s="885"/>
      <c r="V139" s="885"/>
      <c r="W139" s="885"/>
      <c r="X139" s="885"/>
      <c r="Y139" s="885"/>
      <c r="Z139" s="885"/>
      <c r="AA139" s="885"/>
      <c r="AB139" s="885"/>
      <c r="AC139" s="885"/>
      <c r="AD139" s="885"/>
      <c r="AE139" s="885"/>
      <c r="AF139" s="885"/>
      <c r="AG139" s="885"/>
      <c r="AH139" s="885"/>
      <c r="AI139" s="885"/>
      <c r="AJ139" s="885"/>
      <c r="AK139" s="885"/>
      <c r="AL139" s="885"/>
      <c r="AM139" s="885"/>
      <c r="AN139" s="885"/>
      <c r="AO139" s="885"/>
      <c r="AP139" s="885"/>
      <c r="AQ139" s="885"/>
      <c r="AR139" s="885"/>
      <c r="AS139" s="885"/>
      <c r="AT139" s="885"/>
      <c r="AU139" s="885"/>
      <c r="AV139" s="885"/>
      <c r="AW139" s="885"/>
      <c r="AX139" s="885"/>
      <c r="AY139" s="885"/>
      <c r="AZ139" s="885"/>
      <c r="BA139" s="885"/>
      <c r="BB139" s="885"/>
      <c r="BC139" s="885"/>
      <c r="BD139" s="885"/>
      <c r="BE139" s="885"/>
      <c r="BF139" s="885"/>
      <c r="BG139" s="885"/>
      <c r="BH139" s="885"/>
      <c r="BI139" s="885"/>
      <c r="BJ139" s="885"/>
      <c r="BK139" s="885"/>
      <c r="BL139" s="885"/>
      <c r="BM139" s="885"/>
      <c r="BN139" s="885"/>
      <c r="BO139" s="885"/>
      <c r="BP139" s="885"/>
      <c r="BQ139" s="885"/>
      <c r="BR139" s="885"/>
      <c r="BS139" s="885"/>
      <c r="BT139" s="885"/>
      <c r="BU139" s="885"/>
      <c r="BV139" s="885"/>
      <c r="BW139" s="885"/>
      <c r="BX139" s="885"/>
      <c r="BY139" s="885"/>
      <c r="BZ139" s="885"/>
      <c r="CA139" s="885"/>
      <c r="CB139" s="885"/>
      <c r="CC139" s="885"/>
      <c r="CD139" s="885"/>
      <c r="CE139" s="885"/>
      <c r="CF139" s="885"/>
      <c r="CG139" s="885"/>
      <c r="CH139" s="885"/>
      <c r="CI139" s="885"/>
      <c r="CJ139" s="885"/>
      <c r="CK139" s="885"/>
      <c r="CL139" s="885"/>
      <c r="CM139" s="885"/>
      <c r="CN139" s="885"/>
      <c r="CO139" s="885"/>
      <c r="CP139" s="885"/>
      <c r="CQ139" s="885"/>
      <c r="CR139" s="885"/>
      <c r="CS139" s="885"/>
      <c r="CT139" s="885"/>
      <c r="CU139" s="885"/>
      <c r="CV139" s="885"/>
      <c r="CW139" s="885"/>
      <c r="CX139" s="885"/>
      <c r="CY139" s="885"/>
      <c r="CZ139" s="885"/>
      <c r="DA139" s="885"/>
      <c r="DB139" s="885"/>
      <c r="DC139" s="885"/>
      <c r="DD139" s="885"/>
      <c r="DE139" s="885"/>
      <c r="DF139" s="885"/>
      <c r="DG139" s="885"/>
      <c r="DH139" s="885"/>
      <c r="DI139" s="885"/>
      <c r="DJ139" s="885"/>
      <c r="DK139" s="885"/>
      <c r="DL139" s="885"/>
      <c r="DM139" s="885"/>
      <c r="DN139" s="885"/>
      <c r="DO139" s="885"/>
      <c r="DP139" s="885"/>
      <c r="DQ139" s="885"/>
      <c r="DR139" s="885"/>
      <c r="DS139" s="885"/>
      <c r="DT139" s="885"/>
      <c r="DU139" s="885"/>
      <c r="DV139" s="885"/>
      <c r="DW139" s="885"/>
      <c r="DX139" s="885"/>
      <c r="DY139" s="885"/>
      <c r="DZ139" s="885"/>
      <c r="EA139" s="885"/>
      <c r="EB139" s="885"/>
      <c r="EC139" s="885"/>
      <c r="ED139" s="885"/>
      <c r="EE139" s="885"/>
      <c r="EF139" s="885"/>
      <c r="EG139" s="885"/>
      <c r="EH139" s="885"/>
      <c r="EI139" s="885"/>
      <c r="EJ139" s="885"/>
      <c r="EK139" s="885"/>
      <c r="EL139" s="885"/>
      <c r="EM139" s="885"/>
      <c r="EN139" s="885"/>
      <c r="EO139" s="885"/>
      <c r="EP139" s="885"/>
      <c r="EQ139" s="885"/>
      <c r="ER139" s="885"/>
      <c r="ES139" s="885"/>
      <c r="ET139" s="885"/>
      <c r="EU139" s="885"/>
      <c r="EV139" s="885"/>
      <c r="EW139" s="885"/>
      <c r="EX139" s="885"/>
      <c r="EY139" s="885"/>
      <c r="EZ139" s="885"/>
      <c r="FA139" s="885"/>
      <c r="FB139" s="885"/>
      <c r="FC139" s="885"/>
      <c r="FD139" s="885"/>
      <c r="FE139" s="885"/>
      <c r="FF139" s="885"/>
      <c r="FG139" s="885"/>
      <c r="FH139" s="885"/>
      <c r="FI139" s="885"/>
      <c r="FJ139" s="885"/>
      <c r="FK139" s="885"/>
      <c r="FL139" s="885"/>
      <c r="JO139" s="885"/>
      <c r="JP139" s="1495"/>
      <c r="JQ139" s="1495"/>
      <c r="JR139" s="1495"/>
      <c r="JS139" s="1495"/>
      <c r="JT139" s="1495"/>
      <c r="JU139" s="1495"/>
      <c r="JV139" s="1495"/>
      <c r="JW139" s="1495"/>
      <c r="JX139" s="1495"/>
      <c r="JY139" s="1495"/>
      <c r="JZ139" s="1495"/>
      <c r="KA139" s="1495"/>
      <c r="KB139" s="1495"/>
      <c r="KC139" s="1495"/>
    </row>
    <row r="140" spans="1:289" s="884" customFormat="1">
      <c r="A140" s="885"/>
      <c r="B140" s="885"/>
      <c r="C140" s="885"/>
      <c r="D140" s="885"/>
      <c r="E140" s="885"/>
      <c r="F140" s="885"/>
      <c r="G140" s="885"/>
      <c r="H140" s="885"/>
      <c r="I140" s="885"/>
      <c r="J140" s="885"/>
      <c r="K140" s="885"/>
      <c r="L140" s="885"/>
      <c r="M140" s="885"/>
      <c r="N140" s="885"/>
      <c r="O140" s="885"/>
      <c r="P140" s="885"/>
      <c r="Q140" s="885"/>
      <c r="R140" s="885"/>
      <c r="S140" s="885"/>
      <c r="T140" s="885"/>
      <c r="U140" s="885"/>
      <c r="V140" s="885"/>
      <c r="W140" s="885"/>
      <c r="X140" s="885"/>
      <c r="Y140" s="885"/>
      <c r="Z140" s="885"/>
      <c r="AA140" s="885"/>
      <c r="AB140" s="885"/>
      <c r="AC140" s="885"/>
      <c r="AD140" s="885"/>
      <c r="AE140" s="885"/>
      <c r="AF140" s="885"/>
      <c r="AG140" s="885"/>
      <c r="AH140" s="885"/>
      <c r="AI140" s="885"/>
      <c r="AJ140" s="885"/>
      <c r="AK140" s="885"/>
      <c r="AL140" s="885"/>
      <c r="AM140" s="885"/>
      <c r="AN140" s="885"/>
      <c r="AO140" s="885"/>
      <c r="AP140" s="885"/>
      <c r="AQ140" s="885"/>
      <c r="AR140" s="885"/>
      <c r="AS140" s="885"/>
      <c r="AT140" s="885"/>
      <c r="AU140" s="885"/>
      <c r="AV140" s="885"/>
      <c r="AW140" s="885"/>
      <c r="AX140" s="885"/>
      <c r="AY140" s="885"/>
      <c r="AZ140" s="885"/>
      <c r="BA140" s="885"/>
      <c r="BB140" s="885"/>
      <c r="BC140" s="885"/>
      <c r="BD140" s="885"/>
      <c r="BE140" s="885"/>
      <c r="BF140" s="885"/>
      <c r="BG140" s="885"/>
      <c r="BH140" s="885"/>
      <c r="BI140" s="885"/>
      <c r="BJ140" s="885"/>
      <c r="BK140" s="885"/>
      <c r="BL140" s="885"/>
      <c r="BM140" s="885"/>
      <c r="BN140" s="885"/>
      <c r="BO140" s="885"/>
      <c r="BP140" s="885"/>
      <c r="BQ140" s="885"/>
      <c r="BR140" s="885"/>
      <c r="BS140" s="885"/>
      <c r="BT140" s="885"/>
      <c r="BU140" s="885"/>
      <c r="BV140" s="885"/>
      <c r="BW140" s="885"/>
      <c r="BX140" s="885"/>
      <c r="BY140" s="885"/>
      <c r="BZ140" s="885"/>
      <c r="CA140" s="885"/>
      <c r="CB140" s="885"/>
      <c r="CC140" s="885"/>
      <c r="CD140" s="885"/>
      <c r="CE140" s="885"/>
      <c r="CF140" s="885"/>
      <c r="CG140" s="885"/>
      <c r="CH140" s="885"/>
      <c r="CI140" s="885"/>
      <c r="CJ140" s="885"/>
      <c r="CK140" s="885"/>
      <c r="CL140" s="885"/>
      <c r="CM140" s="885"/>
      <c r="CN140" s="885"/>
      <c r="CO140" s="885"/>
      <c r="CP140" s="885"/>
      <c r="CQ140" s="885"/>
      <c r="CR140" s="885"/>
      <c r="CS140" s="885"/>
      <c r="CT140" s="885"/>
      <c r="CU140" s="885"/>
      <c r="CV140" s="885"/>
      <c r="CW140" s="885"/>
      <c r="CX140" s="885"/>
      <c r="CY140" s="885"/>
      <c r="CZ140" s="885"/>
      <c r="DA140" s="885"/>
      <c r="DB140" s="885"/>
      <c r="DC140" s="885"/>
      <c r="DD140" s="885"/>
      <c r="DE140" s="885"/>
      <c r="DF140" s="885"/>
      <c r="DG140" s="885"/>
      <c r="DH140" s="885"/>
      <c r="DI140" s="885"/>
      <c r="DJ140" s="885"/>
      <c r="DK140" s="885"/>
      <c r="DL140" s="885"/>
      <c r="DM140" s="885"/>
      <c r="DN140" s="885"/>
      <c r="DO140" s="885"/>
      <c r="DP140" s="885"/>
      <c r="DQ140" s="885"/>
      <c r="DR140" s="885"/>
      <c r="DS140" s="885"/>
      <c r="DT140" s="885"/>
      <c r="DU140" s="885"/>
      <c r="DV140" s="885"/>
      <c r="DW140" s="885"/>
      <c r="DX140" s="885"/>
      <c r="DY140" s="885"/>
      <c r="DZ140" s="885"/>
      <c r="EA140" s="885"/>
      <c r="EB140" s="885"/>
      <c r="EC140" s="885"/>
      <c r="ED140" s="885"/>
      <c r="EE140" s="885"/>
      <c r="EF140" s="885"/>
      <c r="EG140" s="885"/>
      <c r="EH140" s="885"/>
      <c r="EI140" s="885"/>
      <c r="EJ140" s="885"/>
      <c r="EK140" s="885"/>
      <c r="EL140" s="885"/>
      <c r="EM140" s="885"/>
      <c r="EN140" s="885"/>
      <c r="EO140" s="885"/>
      <c r="EP140" s="885"/>
      <c r="EQ140" s="885"/>
      <c r="ER140" s="885"/>
      <c r="ES140" s="885"/>
      <c r="ET140" s="885"/>
      <c r="EU140" s="885"/>
      <c r="EV140" s="885"/>
      <c r="EW140" s="885"/>
      <c r="EX140" s="885"/>
      <c r="EY140" s="885"/>
      <c r="EZ140" s="885"/>
      <c r="FA140" s="885"/>
      <c r="FB140" s="885"/>
      <c r="FC140" s="885"/>
      <c r="FD140" s="885"/>
      <c r="FE140" s="885"/>
      <c r="FF140" s="885"/>
      <c r="FG140" s="885"/>
      <c r="FH140" s="885"/>
      <c r="FI140" s="885"/>
      <c r="FJ140" s="885"/>
      <c r="FK140" s="885"/>
      <c r="FL140" s="885"/>
      <c r="JO140" s="885"/>
      <c r="JP140" s="1495"/>
      <c r="JQ140" s="1495"/>
      <c r="JR140" s="1495"/>
      <c r="JS140" s="1495"/>
      <c r="JT140" s="1495"/>
      <c r="JU140" s="1495"/>
      <c r="JV140" s="1495"/>
      <c r="JW140" s="1495"/>
      <c r="JX140" s="1495"/>
      <c r="JY140" s="1495"/>
      <c r="JZ140" s="1495"/>
      <c r="KA140" s="1495"/>
      <c r="KB140" s="1495"/>
      <c r="KC140" s="1495"/>
    </row>
    <row r="141" spans="1:289" s="884" customFormat="1">
      <c r="A141" s="885"/>
      <c r="B141" s="885"/>
      <c r="C141" s="885"/>
      <c r="D141" s="885"/>
      <c r="E141" s="885"/>
      <c r="F141" s="885"/>
      <c r="G141" s="885"/>
      <c r="H141" s="885"/>
      <c r="I141" s="885"/>
      <c r="J141" s="885"/>
      <c r="K141" s="885"/>
      <c r="L141" s="885"/>
      <c r="M141" s="885"/>
      <c r="N141" s="885"/>
      <c r="O141" s="885"/>
      <c r="P141" s="885"/>
      <c r="Q141" s="885"/>
      <c r="R141" s="885"/>
      <c r="S141" s="885"/>
      <c r="T141" s="885"/>
      <c r="U141" s="885"/>
      <c r="V141" s="885"/>
      <c r="W141" s="885"/>
      <c r="X141" s="885"/>
      <c r="Y141" s="885"/>
      <c r="Z141" s="885"/>
      <c r="AA141" s="885"/>
      <c r="AB141" s="885"/>
      <c r="AC141" s="885"/>
      <c r="AD141" s="885"/>
      <c r="AE141" s="885"/>
      <c r="AF141" s="885"/>
      <c r="AG141" s="885"/>
      <c r="AH141" s="885"/>
      <c r="AI141" s="885"/>
      <c r="AJ141" s="885"/>
      <c r="AK141" s="885"/>
      <c r="AL141" s="885"/>
      <c r="AM141" s="885"/>
      <c r="AN141" s="885"/>
      <c r="AO141" s="885"/>
      <c r="AP141" s="885"/>
      <c r="AQ141" s="885"/>
      <c r="AR141" s="885"/>
      <c r="AS141" s="885"/>
      <c r="AT141" s="885"/>
      <c r="AU141" s="885"/>
      <c r="AV141" s="885"/>
      <c r="AW141" s="885"/>
      <c r="AX141" s="885"/>
      <c r="AY141" s="885"/>
      <c r="AZ141" s="885"/>
      <c r="BA141" s="885"/>
      <c r="BB141" s="885"/>
      <c r="BC141" s="885"/>
      <c r="BD141" s="885"/>
      <c r="BE141" s="885"/>
      <c r="BF141" s="885"/>
      <c r="BG141" s="885"/>
      <c r="BH141" s="885"/>
      <c r="BI141" s="885"/>
      <c r="BJ141" s="885"/>
      <c r="BK141" s="885"/>
      <c r="BL141" s="885"/>
      <c r="BM141" s="885"/>
      <c r="BN141" s="885"/>
      <c r="BO141" s="885"/>
      <c r="BP141" s="885"/>
      <c r="BQ141" s="885"/>
      <c r="BR141" s="885"/>
      <c r="BS141" s="885"/>
      <c r="BT141" s="885"/>
      <c r="BU141" s="885"/>
      <c r="BV141" s="885"/>
      <c r="BW141" s="885"/>
      <c r="BX141" s="885"/>
      <c r="BY141" s="885"/>
      <c r="BZ141" s="885"/>
      <c r="CA141" s="885"/>
      <c r="CB141" s="885"/>
      <c r="CC141" s="885"/>
      <c r="CD141" s="885"/>
      <c r="CE141" s="885"/>
      <c r="CF141" s="885"/>
      <c r="CG141" s="885"/>
      <c r="CH141" s="885"/>
      <c r="CI141" s="885"/>
      <c r="CJ141" s="885"/>
      <c r="CK141" s="885"/>
      <c r="CL141" s="885"/>
      <c r="CM141" s="885"/>
      <c r="CN141" s="885"/>
      <c r="CO141" s="885"/>
      <c r="CP141" s="885"/>
      <c r="CQ141" s="885"/>
      <c r="CR141" s="885"/>
      <c r="CS141" s="885"/>
      <c r="CT141" s="885"/>
      <c r="CU141" s="885"/>
      <c r="CV141" s="885"/>
      <c r="CW141" s="885"/>
      <c r="CX141" s="885"/>
      <c r="CY141" s="885"/>
      <c r="CZ141" s="885"/>
      <c r="DA141" s="885"/>
      <c r="DB141" s="885"/>
      <c r="DC141" s="885"/>
      <c r="DD141" s="885"/>
      <c r="DE141" s="885"/>
      <c r="DF141" s="885"/>
      <c r="DG141" s="885"/>
      <c r="DH141" s="885"/>
      <c r="DI141" s="885"/>
      <c r="DJ141" s="885"/>
      <c r="DK141" s="885"/>
      <c r="DL141" s="885"/>
      <c r="DM141" s="885"/>
      <c r="DN141" s="885"/>
      <c r="DO141" s="885"/>
      <c r="DP141" s="885"/>
      <c r="DQ141" s="885"/>
      <c r="DR141" s="885"/>
      <c r="DS141" s="885"/>
      <c r="DT141" s="885"/>
      <c r="DU141" s="885"/>
      <c r="DV141" s="885"/>
      <c r="DW141" s="885"/>
      <c r="DX141" s="885"/>
      <c r="DY141" s="885"/>
      <c r="DZ141" s="885"/>
      <c r="EA141" s="885"/>
      <c r="EB141" s="885"/>
      <c r="EC141" s="885"/>
      <c r="ED141" s="885"/>
      <c r="EE141" s="885"/>
      <c r="EF141" s="885"/>
      <c r="EG141" s="885"/>
      <c r="EH141" s="885"/>
      <c r="EI141" s="885"/>
      <c r="EJ141" s="885"/>
      <c r="EK141" s="885"/>
      <c r="EL141" s="885"/>
      <c r="EM141" s="885"/>
      <c r="EN141" s="885"/>
      <c r="EO141" s="885"/>
      <c r="EP141" s="885"/>
      <c r="EQ141" s="885"/>
      <c r="ER141" s="885"/>
      <c r="ES141" s="885"/>
      <c r="ET141" s="885"/>
      <c r="EU141" s="885"/>
      <c r="EV141" s="885"/>
      <c r="EW141" s="885"/>
      <c r="EX141" s="885"/>
      <c r="EY141" s="885"/>
      <c r="EZ141" s="885"/>
      <c r="FA141" s="885"/>
      <c r="FB141" s="885"/>
      <c r="FC141" s="885"/>
      <c r="FD141" s="885"/>
      <c r="FE141" s="885"/>
      <c r="FF141" s="885"/>
      <c r="FG141" s="885"/>
      <c r="FH141" s="885"/>
      <c r="FI141" s="885"/>
      <c r="FJ141" s="885"/>
      <c r="FK141" s="885"/>
      <c r="FL141" s="885"/>
      <c r="JO141" s="885"/>
      <c r="JP141" s="1495"/>
      <c r="JQ141" s="1495"/>
      <c r="JR141" s="1495"/>
      <c r="JS141" s="1495"/>
      <c r="JT141" s="1495"/>
      <c r="JU141" s="1495"/>
      <c r="JV141" s="1495"/>
      <c r="JW141" s="1495"/>
      <c r="JX141" s="1495"/>
      <c r="JY141" s="1495"/>
      <c r="JZ141" s="1495"/>
      <c r="KA141" s="1495"/>
      <c r="KB141" s="1495"/>
      <c r="KC141" s="1495"/>
    </row>
    <row r="142" spans="1:289" s="884" customFormat="1">
      <c r="A142" s="885"/>
      <c r="B142" s="885"/>
      <c r="C142" s="885"/>
      <c r="D142" s="885"/>
      <c r="E142" s="885"/>
      <c r="F142" s="885"/>
      <c r="G142" s="885"/>
      <c r="H142" s="885"/>
      <c r="I142" s="885"/>
      <c r="J142" s="885"/>
      <c r="K142" s="885"/>
      <c r="L142" s="885"/>
      <c r="M142" s="885"/>
      <c r="N142" s="885"/>
      <c r="O142" s="885"/>
      <c r="P142" s="885"/>
      <c r="Q142" s="885"/>
      <c r="R142" s="885"/>
      <c r="S142" s="885"/>
      <c r="T142" s="885"/>
      <c r="U142" s="885"/>
      <c r="V142" s="885"/>
      <c r="W142" s="885"/>
      <c r="X142" s="885"/>
      <c r="Y142" s="885"/>
      <c r="Z142" s="885"/>
      <c r="AA142" s="885"/>
      <c r="AB142" s="885"/>
      <c r="AC142" s="885"/>
      <c r="AD142" s="885"/>
      <c r="AE142" s="885"/>
      <c r="AF142" s="885"/>
      <c r="AG142" s="885"/>
      <c r="AH142" s="885"/>
      <c r="AI142" s="885"/>
      <c r="AJ142" s="885"/>
      <c r="AK142" s="885"/>
      <c r="AL142" s="885"/>
      <c r="AM142" s="885"/>
      <c r="AN142" s="885"/>
      <c r="AO142" s="885"/>
      <c r="AP142" s="885"/>
      <c r="AQ142" s="885"/>
      <c r="AR142" s="885"/>
      <c r="AS142" s="885"/>
      <c r="AT142" s="885"/>
      <c r="AU142" s="885"/>
      <c r="AV142" s="885"/>
      <c r="AW142" s="885"/>
      <c r="AX142" s="885"/>
      <c r="AY142" s="885"/>
      <c r="AZ142" s="885"/>
      <c r="BA142" s="885"/>
      <c r="BB142" s="885"/>
      <c r="BC142" s="885"/>
      <c r="BD142" s="885"/>
      <c r="BE142" s="885"/>
      <c r="BF142" s="885"/>
      <c r="BG142" s="885"/>
      <c r="BH142" s="885"/>
      <c r="BI142" s="885"/>
      <c r="BJ142" s="885"/>
      <c r="BK142" s="885"/>
      <c r="BL142" s="885"/>
      <c r="BM142" s="885"/>
      <c r="BN142" s="885"/>
      <c r="BO142" s="885"/>
      <c r="BP142" s="885"/>
      <c r="BQ142" s="885"/>
      <c r="BR142" s="885"/>
      <c r="BS142" s="885"/>
      <c r="BT142" s="885"/>
      <c r="BU142" s="885"/>
      <c r="BV142" s="885"/>
      <c r="BW142" s="885"/>
      <c r="BX142" s="885"/>
      <c r="BY142" s="885"/>
      <c r="BZ142" s="885"/>
      <c r="CA142" s="885"/>
      <c r="CB142" s="885"/>
      <c r="CC142" s="885"/>
      <c r="CD142" s="885"/>
      <c r="CE142" s="885"/>
      <c r="CF142" s="885"/>
      <c r="CG142" s="885"/>
      <c r="CH142" s="885"/>
      <c r="CI142" s="885"/>
      <c r="CJ142" s="885"/>
      <c r="CK142" s="885"/>
      <c r="CL142" s="885"/>
      <c r="CM142" s="885"/>
      <c r="CN142" s="885"/>
      <c r="CO142" s="885"/>
      <c r="CP142" s="885"/>
      <c r="CQ142" s="885"/>
      <c r="CR142" s="885"/>
      <c r="CS142" s="885"/>
      <c r="CT142" s="885"/>
      <c r="CU142" s="885"/>
      <c r="CV142" s="885"/>
      <c r="CW142" s="885"/>
      <c r="CX142" s="885"/>
      <c r="CY142" s="885"/>
      <c r="CZ142" s="885"/>
      <c r="DA142" s="885"/>
      <c r="DB142" s="885"/>
      <c r="DC142" s="885"/>
      <c r="DD142" s="885"/>
      <c r="DE142" s="885"/>
      <c r="DF142" s="885"/>
      <c r="DG142" s="885"/>
      <c r="DH142" s="885"/>
      <c r="DI142" s="885"/>
      <c r="DJ142" s="885"/>
      <c r="DK142" s="885"/>
      <c r="DL142" s="885"/>
      <c r="DM142" s="885"/>
      <c r="DN142" s="885"/>
      <c r="DO142" s="885"/>
      <c r="DP142" s="885"/>
      <c r="DQ142" s="885"/>
      <c r="DR142" s="885"/>
      <c r="DS142" s="885"/>
      <c r="DT142" s="885"/>
      <c r="DU142" s="885"/>
      <c r="DV142" s="885"/>
      <c r="DW142" s="885"/>
      <c r="DX142" s="885"/>
      <c r="DY142" s="885"/>
      <c r="DZ142" s="885"/>
      <c r="EA142" s="885"/>
      <c r="EB142" s="885"/>
      <c r="EC142" s="885"/>
      <c r="ED142" s="885"/>
      <c r="EE142" s="885"/>
      <c r="EF142" s="885"/>
      <c r="EG142" s="885"/>
      <c r="EH142" s="885"/>
      <c r="EI142" s="885"/>
      <c r="EJ142" s="885"/>
      <c r="EK142" s="885"/>
      <c r="EL142" s="885"/>
      <c r="EM142" s="885"/>
      <c r="EN142" s="885"/>
      <c r="EO142" s="885"/>
      <c r="EP142" s="885"/>
      <c r="EQ142" s="885"/>
      <c r="ER142" s="885"/>
      <c r="ES142" s="885"/>
      <c r="ET142" s="885"/>
      <c r="EU142" s="885"/>
      <c r="EV142" s="885"/>
      <c r="EW142" s="885"/>
      <c r="EX142" s="885"/>
      <c r="EY142" s="885"/>
      <c r="EZ142" s="885"/>
      <c r="FA142" s="885"/>
      <c r="FB142" s="885"/>
      <c r="FC142" s="885"/>
      <c r="FD142" s="885"/>
      <c r="FE142" s="885"/>
      <c r="FF142" s="885"/>
      <c r="FG142" s="885"/>
      <c r="FH142" s="885"/>
      <c r="FI142" s="885"/>
      <c r="FJ142" s="885"/>
      <c r="FK142" s="885"/>
      <c r="FL142" s="885"/>
      <c r="JO142" s="885"/>
      <c r="JP142" s="1495"/>
      <c r="JQ142" s="1495"/>
      <c r="JR142" s="1495"/>
      <c r="JS142" s="1495"/>
      <c r="JT142" s="1495"/>
      <c r="JU142" s="1495"/>
      <c r="JV142" s="1495"/>
      <c r="JW142" s="1495"/>
      <c r="JX142" s="1495"/>
      <c r="JY142" s="1495"/>
      <c r="JZ142" s="1495"/>
      <c r="KA142" s="1495"/>
      <c r="KB142" s="1495"/>
      <c r="KC142" s="1495"/>
    </row>
    <row r="143" spans="1:289" s="884" customFormat="1">
      <c r="A143" s="885"/>
      <c r="B143" s="885"/>
      <c r="C143" s="885"/>
      <c r="D143" s="885"/>
      <c r="E143" s="885"/>
      <c r="F143" s="885"/>
      <c r="G143" s="885"/>
      <c r="H143" s="885"/>
      <c r="I143" s="885"/>
      <c r="J143" s="885"/>
      <c r="K143" s="885"/>
      <c r="L143" s="885"/>
      <c r="M143" s="885"/>
      <c r="N143" s="885"/>
      <c r="O143" s="885"/>
      <c r="P143" s="885"/>
      <c r="Q143" s="885"/>
      <c r="R143" s="885"/>
      <c r="S143" s="885"/>
      <c r="T143" s="885"/>
      <c r="U143" s="885"/>
      <c r="V143" s="885"/>
      <c r="W143" s="885"/>
      <c r="X143" s="885"/>
      <c r="Y143" s="885"/>
      <c r="Z143" s="885"/>
      <c r="AA143" s="885"/>
      <c r="AB143" s="885"/>
      <c r="AC143" s="885"/>
      <c r="AD143" s="885"/>
      <c r="AE143" s="885"/>
      <c r="AF143" s="885"/>
      <c r="AG143" s="885"/>
      <c r="AH143" s="885"/>
      <c r="AI143" s="885"/>
      <c r="AJ143" s="885"/>
      <c r="AK143" s="885"/>
      <c r="AL143" s="885"/>
      <c r="AM143" s="885"/>
      <c r="AN143" s="885"/>
      <c r="AO143" s="885"/>
      <c r="AP143" s="885"/>
      <c r="AQ143" s="885"/>
      <c r="AR143" s="885"/>
      <c r="AS143" s="885"/>
      <c r="AT143" s="885"/>
      <c r="AU143" s="885"/>
      <c r="AV143" s="885"/>
      <c r="AW143" s="885"/>
      <c r="AX143" s="885"/>
      <c r="AY143" s="885"/>
      <c r="AZ143" s="885"/>
      <c r="BA143" s="885"/>
      <c r="BB143" s="885"/>
      <c r="BC143" s="885"/>
      <c r="BD143" s="885"/>
      <c r="BE143" s="885"/>
      <c r="BF143" s="885"/>
      <c r="BG143" s="885"/>
      <c r="BH143" s="885"/>
      <c r="BI143" s="885"/>
      <c r="BJ143" s="885"/>
      <c r="BK143" s="885"/>
      <c r="BL143" s="885"/>
      <c r="BM143" s="885"/>
      <c r="BN143" s="885"/>
      <c r="BO143" s="885"/>
      <c r="BP143" s="885"/>
      <c r="BQ143" s="885"/>
      <c r="BR143" s="885"/>
      <c r="BS143" s="885"/>
      <c r="BT143" s="885"/>
      <c r="BU143" s="885"/>
      <c r="BV143" s="885"/>
      <c r="BW143" s="885"/>
      <c r="BX143" s="885"/>
      <c r="BY143" s="885"/>
      <c r="BZ143" s="885"/>
      <c r="CA143" s="885"/>
      <c r="CB143" s="885"/>
      <c r="CC143" s="885"/>
      <c r="CD143" s="885"/>
      <c r="CE143" s="885"/>
      <c r="CF143" s="885"/>
      <c r="CG143" s="885"/>
      <c r="CH143" s="885"/>
      <c r="CI143" s="885"/>
      <c r="CJ143" s="885"/>
      <c r="CK143" s="885"/>
      <c r="CL143" s="885"/>
      <c r="CM143" s="885"/>
      <c r="CN143" s="885"/>
      <c r="CO143" s="885"/>
      <c r="CP143" s="885"/>
      <c r="CQ143" s="885"/>
      <c r="CR143" s="885"/>
      <c r="CS143" s="885"/>
      <c r="CT143" s="885"/>
      <c r="CU143" s="885"/>
      <c r="CV143" s="885"/>
      <c r="CW143" s="885"/>
      <c r="CX143" s="885"/>
      <c r="CY143" s="885"/>
      <c r="CZ143" s="885"/>
      <c r="DA143" s="885"/>
      <c r="DB143" s="885"/>
      <c r="DC143" s="885"/>
      <c r="DD143" s="885"/>
      <c r="DE143" s="885"/>
      <c r="DF143" s="885"/>
      <c r="DG143" s="885"/>
      <c r="DH143" s="885"/>
      <c r="DI143" s="885"/>
      <c r="DJ143" s="885"/>
      <c r="DK143" s="885"/>
      <c r="DL143" s="885"/>
      <c r="DM143" s="885"/>
      <c r="DN143" s="885"/>
      <c r="DO143" s="885"/>
      <c r="DP143" s="885"/>
      <c r="DQ143" s="885"/>
      <c r="DR143" s="885"/>
      <c r="DS143" s="885"/>
      <c r="DT143" s="885"/>
      <c r="DU143" s="885"/>
      <c r="DV143" s="885"/>
      <c r="DW143" s="885"/>
      <c r="DX143" s="885"/>
      <c r="DY143" s="885"/>
      <c r="DZ143" s="885"/>
      <c r="EA143" s="885"/>
      <c r="EB143" s="885"/>
      <c r="EC143" s="885"/>
      <c r="ED143" s="885"/>
      <c r="EE143" s="885"/>
      <c r="EF143" s="885"/>
      <c r="EG143" s="885"/>
      <c r="EH143" s="885"/>
      <c r="EI143" s="885"/>
      <c r="EJ143" s="885"/>
      <c r="EK143" s="885"/>
      <c r="EL143" s="885"/>
      <c r="EM143" s="885"/>
      <c r="EN143" s="885"/>
      <c r="EO143" s="885"/>
      <c r="EP143" s="885"/>
      <c r="EQ143" s="885"/>
      <c r="ER143" s="885"/>
      <c r="ES143" s="885"/>
      <c r="ET143" s="885"/>
      <c r="EU143" s="885"/>
      <c r="EV143" s="885"/>
      <c r="EW143" s="885"/>
      <c r="EX143" s="885"/>
      <c r="EY143" s="885"/>
      <c r="EZ143" s="885"/>
      <c r="FA143" s="885"/>
      <c r="FB143" s="885"/>
      <c r="FC143" s="885"/>
      <c r="FD143" s="885"/>
      <c r="FE143" s="885"/>
      <c r="FF143" s="885"/>
      <c r="FG143" s="885"/>
      <c r="FH143" s="885"/>
      <c r="FI143" s="885"/>
      <c r="FJ143" s="885"/>
      <c r="FK143" s="885"/>
      <c r="FL143" s="885"/>
      <c r="JO143" s="885"/>
      <c r="JP143" s="1495"/>
      <c r="JQ143" s="1495"/>
      <c r="JR143" s="1495"/>
      <c r="JS143" s="1495"/>
      <c r="JT143" s="1495"/>
      <c r="JU143" s="1495"/>
      <c r="JV143" s="1495"/>
      <c r="JW143" s="1495"/>
      <c r="JX143" s="1495"/>
      <c r="JY143" s="1495"/>
      <c r="JZ143" s="1495"/>
      <c r="KA143" s="1495"/>
      <c r="KB143" s="1495"/>
      <c r="KC143" s="1495"/>
    </row>
    <row r="144" spans="1:289" s="884" customFormat="1">
      <c r="A144" s="885"/>
      <c r="B144" s="885"/>
      <c r="C144" s="885"/>
      <c r="D144" s="885"/>
      <c r="E144" s="885"/>
      <c r="F144" s="885"/>
      <c r="G144" s="885"/>
      <c r="H144" s="885"/>
      <c r="I144" s="885"/>
      <c r="J144" s="885"/>
      <c r="K144" s="885"/>
      <c r="L144" s="885"/>
      <c r="M144" s="885"/>
      <c r="N144" s="885"/>
      <c r="O144" s="885"/>
      <c r="P144" s="885"/>
      <c r="Q144" s="885"/>
      <c r="R144" s="885"/>
      <c r="S144" s="885"/>
      <c r="T144" s="885"/>
      <c r="U144" s="885"/>
      <c r="V144" s="885"/>
      <c r="W144" s="885"/>
      <c r="X144" s="885"/>
      <c r="Y144" s="885"/>
      <c r="Z144" s="885"/>
      <c r="AA144" s="885"/>
      <c r="AB144" s="885"/>
      <c r="AC144" s="885"/>
      <c r="AD144" s="885"/>
      <c r="AE144" s="885"/>
      <c r="AF144" s="885"/>
      <c r="AG144" s="885"/>
      <c r="AH144" s="885"/>
      <c r="AI144" s="885"/>
      <c r="AJ144" s="885"/>
      <c r="AK144" s="885"/>
      <c r="AL144" s="885"/>
      <c r="AM144" s="885"/>
      <c r="AN144" s="885"/>
      <c r="AO144" s="885"/>
      <c r="AP144" s="885"/>
      <c r="AQ144" s="885"/>
      <c r="AR144" s="885"/>
      <c r="AS144" s="885"/>
      <c r="AT144" s="885"/>
      <c r="AU144" s="885"/>
      <c r="AV144" s="885"/>
      <c r="AW144" s="885"/>
      <c r="AX144" s="885"/>
      <c r="AY144" s="885"/>
      <c r="AZ144" s="885"/>
      <c r="BA144" s="885"/>
      <c r="BB144" s="885"/>
      <c r="BC144" s="885"/>
      <c r="BD144" s="885"/>
      <c r="BE144" s="885"/>
      <c r="BF144" s="885"/>
      <c r="BG144" s="885"/>
      <c r="BH144" s="885"/>
      <c r="BI144" s="885"/>
      <c r="BJ144" s="885"/>
      <c r="BK144" s="885"/>
      <c r="BL144" s="885"/>
      <c r="BM144" s="885"/>
      <c r="BN144" s="885"/>
      <c r="BO144" s="885"/>
      <c r="BP144" s="885"/>
      <c r="BQ144" s="885"/>
      <c r="BR144" s="885"/>
      <c r="BS144" s="885"/>
      <c r="BT144" s="885"/>
      <c r="BU144" s="885"/>
      <c r="BV144" s="885"/>
      <c r="BW144" s="885"/>
      <c r="BX144" s="885"/>
      <c r="BY144" s="885"/>
      <c r="BZ144" s="885"/>
      <c r="CA144" s="885"/>
      <c r="CB144" s="885"/>
      <c r="CC144" s="885"/>
      <c r="CD144" s="885"/>
      <c r="CE144" s="885"/>
      <c r="CF144" s="885"/>
      <c r="CG144" s="885"/>
      <c r="CH144" s="885"/>
      <c r="CI144" s="885"/>
      <c r="CJ144" s="885"/>
      <c r="CK144" s="885"/>
      <c r="CL144" s="885"/>
      <c r="CM144" s="885"/>
      <c r="CN144" s="885"/>
      <c r="CO144" s="885"/>
      <c r="CP144" s="885"/>
      <c r="CQ144" s="885"/>
      <c r="CR144" s="885"/>
      <c r="CS144" s="885"/>
      <c r="CT144" s="885"/>
      <c r="CU144" s="885"/>
      <c r="CV144" s="885"/>
      <c r="CW144" s="885"/>
      <c r="CX144" s="885"/>
      <c r="CY144" s="885"/>
      <c r="CZ144" s="885"/>
      <c r="DA144" s="885"/>
      <c r="DB144" s="885"/>
      <c r="DC144" s="885"/>
      <c r="DD144" s="885"/>
      <c r="DE144" s="885"/>
      <c r="DF144" s="885"/>
      <c r="DG144" s="885"/>
      <c r="DH144" s="885"/>
      <c r="DI144" s="885"/>
      <c r="DJ144" s="885"/>
      <c r="DK144" s="885"/>
      <c r="DL144" s="885"/>
      <c r="DM144" s="885"/>
      <c r="DN144" s="885"/>
      <c r="DO144" s="885"/>
      <c r="DP144" s="885"/>
      <c r="DQ144" s="885"/>
      <c r="DR144" s="885"/>
      <c r="DS144" s="885"/>
      <c r="DT144" s="885"/>
      <c r="DU144" s="885"/>
      <c r="DV144" s="885"/>
      <c r="DW144" s="885"/>
      <c r="DX144" s="885"/>
      <c r="DY144" s="885"/>
      <c r="DZ144" s="885"/>
      <c r="EA144" s="885"/>
      <c r="EB144" s="885"/>
      <c r="EC144" s="885"/>
      <c r="ED144" s="885"/>
      <c r="EE144" s="885"/>
      <c r="EF144" s="885"/>
      <c r="EG144" s="885"/>
      <c r="EH144" s="885"/>
      <c r="EI144" s="885"/>
      <c r="EJ144" s="885"/>
      <c r="EK144" s="885"/>
      <c r="EL144" s="885"/>
      <c r="EM144" s="885"/>
      <c r="EN144" s="885"/>
      <c r="EO144" s="885"/>
      <c r="EP144" s="885"/>
      <c r="EQ144" s="885"/>
      <c r="ER144" s="885"/>
      <c r="ES144" s="885"/>
      <c r="ET144" s="885"/>
      <c r="EU144" s="885"/>
      <c r="EV144" s="885"/>
      <c r="EW144" s="885"/>
      <c r="EX144" s="885"/>
      <c r="EY144" s="885"/>
      <c r="EZ144" s="885"/>
      <c r="FA144" s="885"/>
      <c r="FB144" s="885"/>
      <c r="FC144" s="885"/>
      <c r="FD144" s="885"/>
      <c r="FE144" s="885"/>
      <c r="FF144" s="885"/>
      <c r="FG144" s="885"/>
      <c r="FH144" s="885"/>
      <c r="FI144" s="885"/>
      <c r="FJ144" s="885"/>
      <c r="FK144" s="885"/>
      <c r="FL144" s="885"/>
      <c r="JO144" s="885"/>
      <c r="JP144" s="1495"/>
      <c r="JQ144" s="1495"/>
      <c r="JR144" s="1495"/>
      <c r="JS144" s="1495"/>
      <c r="JT144" s="1495"/>
      <c r="JU144" s="1495"/>
      <c r="JV144" s="1495"/>
      <c r="JW144" s="1495"/>
      <c r="JX144" s="1495"/>
      <c r="JY144" s="1495"/>
      <c r="JZ144" s="1495"/>
      <c r="KA144" s="1495"/>
      <c r="KB144" s="1495"/>
      <c r="KC144" s="1495"/>
    </row>
    <row r="145" spans="1:289" s="884" customFormat="1">
      <c r="A145" s="885"/>
      <c r="B145" s="885"/>
      <c r="C145" s="885"/>
      <c r="D145" s="885"/>
      <c r="E145" s="885"/>
      <c r="F145" s="885"/>
      <c r="G145" s="885"/>
      <c r="H145" s="885"/>
      <c r="I145" s="885"/>
      <c r="J145" s="885"/>
      <c r="K145" s="885"/>
      <c r="L145" s="885"/>
      <c r="M145" s="885"/>
      <c r="N145" s="885"/>
      <c r="O145" s="885"/>
      <c r="P145" s="885"/>
      <c r="Q145" s="885"/>
      <c r="R145" s="885"/>
      <c r="S145" s="885"/>
      <c r="T145" s="885"/>
      <c r="U145" s="885"/>
      <c r="V145" s="885"/>
      <c r="W145" s="885"/>
      <c r="X145" s="885"/>
      <c r="Y145" s="885"/>
      <c r="Z145" s="885"/>
      <c r="AA145" s="885"/>
      <c r="AB145" s="885"/>
      <c r="AC145" s="885"/>
      <c r="AD145" s="885"/>
      <c r="AE145" s="885"/>
      <c r="AF145" s="885"/>
      <c r="AG145" s="885"/>
      <c r="AH145" s="885"/>
      <c r="AI145" s="885"/>
      <c r="AJ145" s="885"/>
      <c r="AK145" s="885"/>
      <c r="AL145" s="885"/>
      <c r="AM145" s="885"/>
      <c r="AN145" s="885"/>
      <c r="AO145" s="885"/>
      <c r="AP145" s="885"/>
      <c r="AQ145" s="885"/>
      <c r="AR145" s="885"/>
      <c r="AS145" s="885"/>
      <c r="AT145" s="885"/>
      <c r="AU145" s="885"/>
      <c r="AV145" s="885"/>
      <c r="AW145" s="885"/>
      <c r="AX145" s="885"/>
      <c r="AY145" s="885"/>
      <c r="AZ145" s="885"/>
      <c r="BA145" s="885"/>
      <c r="BB145" s="885"/>
      <c r="BC145" s="885"/>
      <c r="BD145" s="885"/>
      <c r="BE145" s="885"/>
      <c r="BF145" s="885"/>
      <c r="BG145" s="885"/>
      <c r="BH145" s="885"/>
      <c r="BI145" s="885"/>
      <c r="BJ145" s="885"/>
      <c r="BK145" s="885"/>
      <c r="BL145" s="885"/>
      <c r="BM145" s="885"/>
      <c r="BN145" s="885"/>
      <c r="BO145" s="885"/>
      <c r="BP145" s="885"/>
      <c r="BQ145" s="885"/>
      <c r="BR145" s="885"/>
      <c r="BS145" s="885"/>
      <c r="BT145" s="885"/>
      <c r="BU145" s="885"/>
      <c r="BV145" s="885"/>
      <c r="BW145" s="885"/>
      <c r="BX145" s="885"/>
      <c r="BY145" s="885"/>
      <c r="BZ145" s="885"/>
      <c r="CA145" s="885"/>
      <c r="CB145" s="885"/>
      <c r="CC145" s="885"/>
      <c r="CD145" s="885"/>
      <c r="CE145" s="885"/>
      <c r="CF145" s="885"/>
      <c r="CG145" s="885"/>
      <c r="CH145" s="885"/>
      <c r="CI145" s="885"/>
      <c r="CJ145" s="885"/>
      <c r="CK145" s="885"/>
      <c r="CL145" s="885"/>
      <c r="CM145" s="885"/>
      <c r="CN145" s="885"/>
      <c r="CO145" s="885"/>
      <c r="CP145" s="885"/>
      <c r="CQ145" s="885"/>
      <c r="CR145" s="885"/>
      <c r="CS145" s="885"/>
      <c r="CT145" s="885"/>
      <c r="CU145" s="885"/>
      <c r="CV145" s="885"/>
      <c r="CW145" s="885"/>
      <c r="CX145" s="885"/>
      <c r="CY145" s="885"/>
      <c r="CZ145" s="885"/>
      <c r="DA145" s="885"/>
      <c r="DB145" s="885"/>
      <c r="DC145" s="885"/>
      <c r="DD145" s="885"/>
      <c r="DE145" s="885"/>
      <c r="DF145" s="885"/>
      <c r="DG145" s="885"/>
      <c r="DH145" s="885"/>
      <c r="DI145" s="885"/>
      <c r="DJ145" s="885"/>
      <c r="DK145" s="885"/>
      <c r="DL145" s="885"/>
      <c r="DM145" s="885"/>
      <c r="DN145" s="885"/>
      <c r="DO145" s="885"/>
      <c r="DP145" s="885"/>
      <c r="DQ145" s="885"/>
      <c r="DR145" s="885"/>
      <c r="DS145" s="885"/>
      <c r="DT145" s="885"/>
      <c r="DU145" s="885"/>
      <c r="DV145" s="885"/>
      <c r="DW145" s="885"/>
      <c r="DX145" s="885"/>
      <c r="DY145" s="885"/>
      <c r="DZ145" s="885"/>
      <c r="EA145" s="885"/>
      <c r="EB145" s="885"/>
      <c r="EC145" s="885"/>
      <c r="ED145" s="885"/>
      <c r="EE145" s="885"/>
      <c r="EF145" s="885"/>
      <c r="EG145" s="885"/>
      <c r="EH145" s="885"/>
      <c r="EI145" s="885"/>
      <c r="EJ145" s="885"/>
      <c r="EK145" s="885"/>
      <c r="EL145" s="885"/>
      <c r="EM145" s="885"/>
      <c r="EN145" s="885"/>
      <c r="EO145" s="885"/>
      <c r="EP145" s="885"/>
      <c r="EQ145" s="885"/>
      <c r="ER145" s="885"/>
      <c r="ES145" s="885"/>
      <c r="ET145" s="885"/>
      <c r="EU145" s="885"/>
      <c r="EV145" s="885"/>
      <c r="EW145" s="885"/>
      <c r="EX145" s="885"/>
      <c r="EY145" s="885"/>
      <c r="EZ145" s="885"/>
      <c r="FA145" s="885"/>
      <c r="FB145" s="885"/>
      <c r="FC145" s="885"/>
      <c r="FD145" s="885"/>
      <c r="FE145" s="885"/>
      <c r="FF145" s="885"/>
      <c r="FG145" s="885"/>
      <c r="FH145" s="885"/>
      <c r="FI145" s="885"/>
      <c r="FJ145" s="885"/>
      <c r="FK145" s="885"/>
      <c r="FL145" s="885"/>
      <c r="JO145" s="885"/>
      <c r="JP145" s="1495"/>
      <c r="JQ145" s="1495"/>
      <c r="JR145" s="1495"/>
      <c r="JS145" s="1495"/>
      <c r="JT145" s="1495"/>
      <c r="JU145" s="1495"/>
      <c r="JV145" s="1495"/>
      <c r="JW145" s="1495"/>
      <c r="JX145" s="1495"/>
      <c r="JY145" s="1495"/>
      <c r="JZ145" s="1495"/>
      <c r="KA145" s="1495"/>
      <c r="KB145" s="1495"/>
      <c r="KC145" s="1495"/>
    </row>
    <row r="146" spans="1:289" s="884" customFormat="1">
      <c r="A146" s="885"/>
      <c r="B146" s="885"/>
      <c r="C146" s="885"/>
      <c r="D146" s="885"/>
      <c r="E146" s="885"/>
      <c r="F146" s="885"/>
      <c r="G146" s="885"/>
      <c r="H146" s="885"/>
      <c r="I146" s="885"/>
      <c r="J146" s="885"/>
      <c r="K146" s="885"/>
      <c r="L146" s="885"/>
      <c r="M146" s="885"/>
      <c r="N146" s="885"/>
      <c r="O146" s="885"/>
      <c r="P146" s="885"/>
      <c r="Q146" s="885"/>
      <c r="R146" s="885"/>
      <c r="S146" s="885"/>
      <c r="T146" s="885"/>
      <c r="U146" s="885"/>
      <c r="V146" s="885"/>
      <c r="W146" s="885"/>
      <c r="X146" s="885"/>
      <c r="Y146" s="885"/>
      <c r="Z146" s="885"/>
      <c r="AA146" s="885"/>
      <c r="AB146" s="885"/>
      <c r="AC146" s="885"/>
      <c r="AD146" s="885"/>
      <c r="AE146" s="885"/>
      <c r="AF146" s="885"/>
      <c r="AG146" s="885"/>
      <c r="AH146" s="885"/>
      <c r="AI146" s="885"/>
      <c r="AJ146" s="885"/>
      <c r="AK146" s="885"/>
      <c r="AL146" s="885"/>
      <c r="AM146" s="885"/>
      <c r="AN146" s="885"/>
      <c r="AO146" s="885"/>
      <c r="AP146" s="885"/>
      <c r="AQ146" s="885"/>
      <c r="AR146" s="885"/>
      <c r="AS146" s="885"/>
      <c r="AT146" s="885"/>
      <c r="AU146" s="885"/>
      <c r="AV146" s="885"/>
      <c r="AW146" s="885"/>
      <c r="AX146" s="885"/>
      <c r="AY146" s="885"/>
      <c r="AZ146" s="885"/>
      <c r="BA146" s="885"/>
      <c r="BB146" s="885"/>
      <c r="BC146" s="885"/>
      <c r="BD146" s="885"/>
      <c r="BE146" s="885"/>
      <c r="BF146" s="885"/>
      <c r="BG146" s="885"/>
      <c r="BH146" s="885"/>
      <c r="BI146" s="885"/>
      <c r="BJ146" s="885"/>
      <c r="BK146" s="885"/>
      <c r="BL146" s="885"/>
      <c r="BM146" s="885"/>
      <c r="BN146" s="885"/>
      <c r="BO146" s="885"/>
      <c r="BP146" s="885"/>
      <c r="BQ146" s="885"/>
      <c r="BR146" s="885"/>
      <c r="BS146" s="885"/>
      <c r="BT146" s="885"/>
      <c r="BU146" s="885"/>
      <c r="BV146" s="885"/>
      <c r="BW146" s="885"/>
      <c r="BX146" s="885"/>
      <c r="BY146" s="885"/>
      <c r="BZ146" s="885"/>
      <c r="CA146" s="885"/>
      <c r="CB146" s="885"/>
      <c r="CC146" s="885"/>
      <c r="CD146" s="885"/>
      <c r="CE146" s="885"/>
      <c r="CF146" s="885"/>
      <c r="CG146" s="885"/>
      <c r="CH146" s="885"/>
      <c r="CI146" s="885"/>
      <c r="CJ146" s="885"/>
      <c r="CK146" s="885"/>
      <c r="CL146" s="885"/>
      <c r="CM146" s="885"/>
      <c r="CN146" s="885"/>
      <c r="CO146" s="885"/>
      <c r="CP146" s="885"/>
      <c r="CQ146" s="885"/>
      <c r="CR146" s="885"/>
      <c r="CS146" s="885"/>
      <c r="CT146" s="885"/>
      <c r="CU146" s="885"/>
      <c r="CV146" s="885"/>
      <c r="CW146" s="885"/>
      <c r="CX146" s="885"/>
      <c r="CY146" s="885"/>
      <c r="CZ146" s="885"/>
      <c r="DA146" s="885"/>
      <c r="DB146" s="885"/>
      <c r="DC146" s="885"/>
      <c r="DD146" s="885"/>
      <c r="DE146" s="885"/>
      <c r="DF146" s="885"/>
      <c r="DG146" s="885"/>
      <c r="DH146" s="885"/>
      <c r="DI146" s="885"/>
      <c r="DJ146" s="885"/>
      <c r="DK146" s="885"/>
      <c r="DL146" s="885"/>
      <c r="DM146" s="885"/>
      <c r="DN146" s="885"/>
      <c r="DO146" s="885"/>
      <c r="DP146" s="885"/>
      <c r="DQ146" s="885"/>
      <c r="DR146" s="885"/>
      <c r="DS146" s="885"/>
      <c r="DT146" s="885"/>
      <c r="DU146" s="885"/>
      <c r="DV146" s="885"/>
      <c r="DW146" s="885"/>
      <c r="DX146" s="885"/>
      <c r="DY146" s="885"/>
      <c r="DZ146" s="885"/>
      <c r="EA146" s="885"/>
      <c r="EB146" s="885"/>
      <c r="EC146" s="885"/>
      <c r="ED146" s="885"/>
      <c r="EE146" s="885"/>
      <c r="EF146" s="885"/>
      <c r="EG146" s="885"/>
      <c r="EH146" s="885"/>
      <c r="EI146" s="885"/>
      <c r="EJ146" s="885"/>
      <c r="EK146" s="885"/>
      <c r="EL146" s="885"/>
      <c r="EM146" s="885"/>
      <c r="EN146" s="885"/>
      <c r="EO146" s="885"/>
      <c r="EP146" s="885"/>
      <c r="EQ146" s="885"/>
      <c r="ER146" s="885"/>
      <c r="ES146" s="885"/>
      <c r="ET146" s="885"/>
      <c r="EU146" s="885"/>
      <c r="EV146" s="885"/>
      <c r="EW146" s="885"/>
      <c r="EX146" s="885"/>
      <c r="EY146" s="885"/>
      <c r="EZ146" s="885"/>
      <c r="FA146" s="885"/>
      <c r="FB146" s="885"/>
      <c r="FC146" s="885"/>
      <c r="FD146" s="885"/>
      <c r="FE146" s="885"/>
      <c r="FF146" s="885"/>
      <c r="FG146" s="885"/>
      <c r="FH146" s="885"/>
      <c r="FI146" s="885"/>
      <c r="FJ146" s="885"/>
      <c r="FK146" s="885"/>
      <c r="FL146" s="885"/>
      <c r="JO146" s="885"/>
      <c r="JP146" s="1495"/>
      <c r="JQ146" s="1495"/>
      <c r="JR146" s="1495"/>
      <c r="JS146" s="1495"/>
      <c r="JT146" s="1495"/>
      <c r="JU146" s="1495"/>
      <c r="JV146" s="1495"/>
      <c r="JW146" s="1495"/>
      <c r="JX146" s="1495"/>
      <c r="JY146" s="1495"/>
      <c r="JZ146" s="1495"/>
      <c r="KA146" s="1495"/>
      <c r="KB146" s="1495"/>
      <c r="KC146" s="1495"/>
    </row>
    <row r="147" spans="1:289" s="884" customFormat="1">
      <c r="A147" s="885"/>
      <c r="B147" s="885"/>
      <c r="C147" s="885"/>
      <c r="D147" s="885"/>
      <c r="E147" s="885"/>
      <c r="F147" s="885"/>
      <c r="G147" s="885"/>
      <c r="H147" s="885"/>
      <c r="I147" s="885"/>
      <c r="J147" s="885"/>
      <c r="K147" s="885"/>
      <c r="L147" s="885"/>
      <c r="M147" s="885"/>
      <c r="N147" s="885"/>
      <c r="O147" s="885"/>
      <c r="P147" s="885"/>
      <c r="Q147" s="885"/>
      <c r="R147" s="885"/>
      <c r="S147" s="885"/>
      <c r="T147" s="885"/>
      <c r="U147" s="885"/>
      <c r="V147" s="885"/>
      <c r="W147" s="885"/>
      <c r="X147" s="885"/>
      <c r="Y147" s="885"/>
      <c r="Z147" s="885"/>
      <c r="AA147" s="885"/>
      <c r="AB147" s="885"/>
      <c r="AC147" s="885"/>
      <c r="AD147" s="885"/>
      <c r="AE147" s="885"/>
      <c r="AF147" s="885"/>
      <c r="AG147" s="885"/>
      <c r="AH147" s="885"/>
      <c r="AI147" s="885"/>
      <c r="AJ147" s="885"/>
      <c r="AK147" s="885"/>
      <c r="AL147" s="885"/>
      <c r="AM147" s="885"/>
      <c r="AN147" s="885"/>
      <c r="AO147" s="885"/>
      <c r="AP147" s="885"/>
      <c r="AQ147" s="885"/>
      <c r="AR147" s="885"/>
      <c r="AS147" s="885"/>
      <c r="AT147" s="885"/>
      <c r="AU147" s="885"/>
      <c r="AV147" s="885"/>
      <c r="AW147" s="885"/>
      <c r="AX147" s="885"/>
      <c r="AY147" s="885"/>
      <c r="AZ147" s="885"/>
      <c r="BA147" s="885"/>
      <c r="BB147" s="885"/>
      <c r="BC147" s="885"/>
      <c r="BD147" s="885"/>
      <c r="BE147" s="885"/>
      <c r="BF147" s="885"/>
      <c r="BG147" s="885"/>
      <c r="BH147" s="885"/>
      <c r="BI147" s="885"/>
      <c r="BJ147" s="885"/>
      <c r="BK147" s="885"/>
      <c r="BL147" s="885"/>
      <c r="BM147" s="885"/>
      <c r="BN147" s="885"/>
      <c r="BO147" s="885"/>
      <c r="BP147" s="885"/>
      <c r="BQ147" s="885"/>
      <c r="BR147" s="885"/>
      <c r="BS147" s="885"/>
      <c r="BT147" s="885"/>
      <c r="BU147" s="885"/>
      <c r="BV147" s="885"/>
      <c r="BW147" s="885"/>
      <c r="BX147" s="885"/>
      <c r="BY147" s="885"/>
      <c r="BZ147" s="885"/>
      <c r="CA147" s="885"/>
      <c r="CB147" s="885"/>
      <c r="CC147" s="885"/>
      <c r="CD147" s="885"/>
      <c r="CE147" s="885"/>
      <c r="CF147" s="885"/>
      <c r="CG147" s="885"/>
      <c r="CH147" s="885"/>
      <c r="CI147" s="885"/>
      <c r="CJ147" s="885"/>
      <c r="CK147" s="885"/>
      <c r="CL147" s="885"/>
      <c r="CM147" s="885"/>
      <c r="CN147" s="885"/>
      <c r="CO147" s="885"/>
      <c r="CP147" s="885"/>
      <c r="CQ147" s="885"/>
      <c r="CR147" s="885"/>
      <c r="CS147" s="885"/>
      <c r="CT147" s="885"/>
      <c r="CU147" s="885"/>
      <c r="CV147" s="885"/>
      <c r="CW147" s="885"/>
      <c r="CX147" s="885"/>
      <c r="CY147" s="885"/>
      <c r="CZ147" s="885"/>
      <c r="DA147" s="885"/>
      <c r="DB147" s="885"/>
      <c r="DC147" s="885"/>
      <c r="DD147" s="885"/>
      <c r="DE147" s="885"/>
      <c r="DF147" s="885"/>
      <c r="DG147" s="885"/>
      <c r="DH147" s="885"/>
      <c r="DI147" s="885"/>
      <c r="DJ147" s="885"/>
      <c r="DK147" s="885"/>
      <c r="DL147" s="885"/>
      <c r="DM147" s="885"/>
      <c r="DN147" s="885"/>
      <c r="DO147" s="885"/>
      <c r="DP147" s="885"/>
      <c r="DQ147" s="885"/>
      <c r="DR147" s="885"/>
      <c r="DS147" s="885"/>
      <c r="DT147" s="885"/>
      <c r="DU147" s="885"/>
      <c r="DV147" s="885"/>
      <c r="DW147" s="885"/>
      <c r="DX147" s="885"/>
      <c r="DY147" s="885"/>
      <c r="DZ147" s="885"/>
      <c r="EA147" s="885"/>
      <c r="EB147" s="885"/>
      <c r="EC147" s="885"/>
      <c r="ED147" s="885"/>
      <c r="EE147" s="885"/>
      <c r="EF147" s="885"/>
      <c r="EG147" s="885"/>
      <c r="EH147" s="885"/>
      <c r="EI147" s="885"/>
      <c r="EJ147" s="885"/>
      <c r="EK147" s="885"/>
      <c r="EL147" s="885"/>
      <c r="EM147" s="885"/>
      <c r="EN147" s="885"/>
      <c r="EO147" s="885"/>
      <c r="EP147" s="885"/>
      <c r="EQ147" s="885"/>
      <c r="ER147" s="885"/>
      <c r="ES147" s="885"/>
      <c r="ET147" s="885"/>
      <c r="EU147" s="885"/>
      <c r="EV147" s="885"/>
      <c r="EW147" s="885"/>
      <c r="EX147" s="885"/>
      <c r="EY147" s="885"/>
      <c r="EZ147" s="885"/>
      <c r="FA147" s="885"/>
      <c r="FB147" s="885"/>
      <c r="FC147" s="885"/>
      <c r="FD147" s="885"/>
      <c r="FE147" s="885"/>
      <c r="FF147" s="885"/>
      <c r="FG147" s="885"/>
      <c r="FH147" s="885"/>
      <c r="FI147" s="885"/>
      <c r="FJ147" s="885"/>
      <c r="FK147" s="885"/>
      <c r="FL147" s="885"/>
      <c r="JO147" s="885"/>
      <c r="JP147" s="1495"/>
      <c r="JQ147" s="1495"/>
      <c r="JR147" s="1495"/>
      <c r="JS147" s="1495"/>
      <c r="JT147" s="1495"/>
      <c r="JU147" s="1495"/>
      <c r="JV147" s="1495"/>
      <c r="JW147" s="1495"/>
      <c r="JX147" s="1495"/>
      <c r="JY147" s="1495"/>
      <c r="JZ147" s="1495"/>
      <c r="KA147" s="1495"/>
      <c r="KB147" s="1495"/>
      <c r="KC147" s="1495"/>
    </row>
    <row r="148" spans="1:289" s="884" customFormat="1">
      <c r="A148" s="885"/>
      <c r="B148" s="885"/>
      <c r="C148" s="885"/>
      <c r="D148" s="885"/>
      <c r="E148" s="885"/>
      <c r="F148" s="885"/>
      <c r="G148" s="885"/>
      <c r="H148" s="885"/>
      <c r="I148" s="885"/>
      <c r="J148" s="885"/>
      <c r="K148" s="885"/>
      <c r="L148" s="885"/>
      <c r="M148" s="885"/>
      <c r="N148" s="885"/>
      <c r="O148" s="885"/>
      <c r="P148" s="885"/>
      <c r="Q148" s="885"/>
      <c r="R148" s="885"/>
      <c r="S148" s="885"/>
      <c r="T148" s="885"/>
      <c r="U148" s="885"/>
      <c r="V148" s="885"/>
      <c r="W148" s="885"/>
      <c r="X148" s="885"/>
      <c r="Y148" s="885"/>
      <c r="Z148" s="885"/>
      <c r="AA148" s="885"/>
      <c r="AB148" s="885"/>
      <c r="AC148" s="885"/>
      <c r="AD148" s="885"/>
      <c r="AE148" s="885"/>
      <c r="AF148" s="885"/>
      <c r="AG148" s="885"/>
      <c r="AH148" s="885"/>
      <c r="AI148" s="885"/>
      <c r="AJ148" s="885"/>
      <c r="AK148" s="885"/>
      <c r="AL148" s="885"/>
      <c r="AM148" s="885"/>
      <c r="AN148" s="885"/>
      <c r="AO148" s="885"/>
      <c r="AP148" s="885"/>
      <c r="AQ148" s="885"/>
      <c r="AR148" s="885"/>
      <c r="AS148" s="885"/>
      <c r="AT148" s="885"/>
      <c r="AU148" s="885"/>
      <c r="AV148" s="885"/>
      <c r="AW148" s="885"/>
      <c r="AX148" s="885"/>
      <c r="AY148" s="885"/>
      <c r="AZ148" s="885"/>
      <c r="BA148" s="885"/>
      <c r="BB148" s="885"/>
      <c r="BC148" s="885"/>
      <c r="BD148" s="885"/>
      <c r="BE148" s="885"/>
      <c r="BF148" s="885"/>
      <c r="BG148" s="885"/>
      <c r="BH148" s="885"/>
      <c r="BI148" s="885"/>
      <c r="BJ148" s="885"/>
      <c r="BK148" s="885"/>
      <c r="BL148" s="885"/>
      <c r="BM148" s="885"/>
      <c r="BN148" s="885"/>
      <c r="BO148" s="885"/>
      <c r="BP148" s="885"/>
      <c r="BQ148" s="885"/>
      <c r="BR148" s="885"/>
      <c r="BS148" s="885"/>
      <c r="BT148" s="885"/>
      <c r="BU148" s="885"/>
      <c r="BV148" s="885"/>
      <c r="BW148" s="885"/>
      <c r="BX148" s="885"/>
      <c r="BY148" s="885"/>
      <c r="BZ148" s="885"/>
      <c r="CA148" s="885"/>
      <c r="CB148" s="885"/>
      <c r="CC148" s="885"/>
      <c r="CD148" s="885"/>
      <c r="CE148" s="885"/>
      <c r="CF148" s="885"/>
      <c r="CG148" s="885"/>
      <c r="CH148" s="885"/>
      <c r="CI148" s="885"/>
      <c r="CJ148" s="885"/>
      <c r="CK148" s="885"/>
      <c r="CL148" s="885"/>
      <c r="CM148" s="885"/>
      <c r="CN148" s="885"/>
      <c r="CO148" s="885"/>
      <c r="CP148" s="885"/>
      <c r="CQ148" s="885"/>
      <c r="CR148" s="885"/>
      <c r="CS148" s="885"/>
      <c r="CT148" s="885"/>
      <c r="CU148" s="885"/>
      <c r="CV148" s="885"/>
      <c r="CW148" s="885"/>
      <c r="CX148" s="885"/>
      <c r="CY148" s="885"/>
      <c r="CZ148" s="885"/>
      <c r="DA148" s="885"/>
      <c r="DB148" s="885"/>
      <c r="DC148" s="885"/>
      <c r="DD148" s="885"/>
      <c r="DE148" s="885"/>
      <c r="DF148" s="885"/>
      <c r="DG148" s="885"/>
      <c r="DH148" s="885"/>
      <c r="DI148" s="885"/>
      <c r="DJ148" s="885"/>
      <c r="DK148" s="885"/>
      <c r="DL148" s="885"/>
      <c r="DM148" s="885"/>
      <c r="DN148" s="885"/>
      <c r="DO148" s="885"/>
      <c r="DP148" s="885"/>
      <c r="DQ148" s="885"/>
      <c r="DR148" s="885"/>
      <c r="DS148" s="885"/>
      <c r="DT148" s="885"/>
      <c r="DU148" s="885"/>
      <c r="DV148" s="885"/>
      <c r="DW148" s="885"/>
      <c r="DX148" s="885"/>
      <c r="DY148" s="885"/>
      <c r="DZ148" s="885"/>
      <c r="EA148" s="885"/>
      <c r="EB148" s="885"/>
      <c r="EC148" s="885"/>
      <c r="ED148" s="885"/>
      <c r="EE148" s="885"/>
      <c r="EF148" s="885"/>
      <c r="EG148" s="885"/>
      <c r="EH148" s="885"/>
      <c r="EI148" s="885"/>
      <c r="EJ148" s="885"/>
      <c r="EK148" s="885"/>
      <c r="EL148" s="885"/>
      <c r="EM148" s="885"/>
      <c r="EN148" s="885"/>
      <c r="EO148" s="885"/>
      <c r="EP148" s="885"/>
      <c r="EQ148" s="885"/>
      <c r="ER148" s="885"/>
      <c r="ES148" s="885"/>
      <c r="ET148" s="885"/>
      <c r="EU148" s="885"/>
      <c r="EV148" s="885"/>
      <c r="EW148" s="885"/>
      <c r="EX148" s="885"/>
      <c r="EY148" s="885"/>
      <c r="EZ148" s="885"/>
      <c r="FA148" s="885"/>
      <c r="FB148" s="885"/>
      <c r="FC148" s="885"/>
      <c r="FD148" s="885"/>
      <c r="FE148" s="885"/>
      <c r="FF148" s="885"/>
      <c r="FG148" s="885"/>
      <c r="FH148" s="885"/>
      <c r="FI148" s="885"/>
      <c r="FJ148" s="885"/>
      <c r="FK148" s="885"/>
      <c r="FL148" s="885"/>
      <c r="JO148" s="885"/>
      <c r="JP148" s="1495"/>
      <c r="JQ148" s="1495"/>
      <c r="JR148" s="1495"/>
      <c r="JS148" s="1495"/>
      <c r="JT148" s="1495"/>
      <c r="JU148" s="1495"/>
      <c r="JV148" s="1495"/>
      <c r="JW148" s="1495"/>
      <c r="JX148" s="1495"/>
      <c r="JY148" s="1495"/>
      <c r="JZ148" s="1495"/>
      <c r="KA148" s="1495"/>
      <c r="KB148" s="1495"/>
      <c r="KC148" s="1495"/>
    </row>
    <row r="149" spans="1:289" s="884" customFormat="1">
      <c r="A149" s="885"/>
      <c r="B149" s="885"/>
      <c r="C149" s="885"/>
      <c r="D149" s="885"/>
      <c r="E149" s="885"/>
      <c r="F149" s="885"/>
      <c r="G149" s="885"/>
      <c r="H149" s="885"/>
      <c r="I149" s="885"/>
      <c r="J149" s="885"/>
      <c r="K149" s="885"/>
      <c r="L149" s="885"/>
      <c r="M149" s="885"/>
      <c r="N149" s="885"/>
      <c r="O149" s="885"/>
      <c r="P149" s="885"/>
      <c r="Q149" s="885"/>
      <c r="R149" s="885"/>
      <c r="S149" s="885"/>
      <c r="T149" s="885"/>
      <c r="U149" s="885"/>
      <c r="V149" s="885"/>
      <c r="W149" s="885"/>
      <c r="X149" s="885"/>
      <c r="Y149" s="885"/>
      <c r="Z149" s="885"/>
      <c r="AA149" s="885"/>
      <c r="AB149" s="885"/>
      <c r="AC149" s="885"/>
      <c r="AD149" s="885"/>
      <c r="AE149" s="885"/>
      <c r="AF149" s="885"/>
      <c r="AG149" s="885"/>
      <c r="AH149" s="885"/>
      <c r="AI149" s="885"/>
      <c r="AJ149" s="885"/>
      <c r="AK149" s="885"/>
      <c r="AL149" s="885"/>
      <c r="AM149" s="885"/>
      <c r="AN149" s="885"/>
      <c r="AO149" s="885"/>
      <c r="AP149" s="885"/>
      <c r="AQ149" s="885"/>
      <c r="AR149" s="885"/>
      <c r="AS149" s="885"/>
      <c r="AT149" s="885"/>
      <c r="AU149" s="885"/>
      <c r="AV149" s="885"/>
      <c r="AW149" s="885"/>
      <c r="AX149" s="885"/>
      <c r="AY149" s="885"/>
      <c r="AZ149" s="885"/>
      <c r="BA149" s="885"/>
      <c r="BB149" s="885"/>
      <c r="BC149" s="885"/>
      <c r="BD149" s="885"/>
      <c r="BE149" s="885"/>
      <c r="BF149" s="885"/>
      <c r="BG149" s="885"/>
      <c r="BH149" s="885"/>
      <c r="BI149" s="885"/>
      <c r="BJ149" s="885"/>
      <c r="BK149" s="885"/>
      <c r="BL149" s="885"/>
      <c r="BM149" s="885"/>
      <c r="BN149" s="885"/>
      <c r="BO149" s="885"/>
      <c r="BP149" s="885"/>
      <c r="BQ149" s="885"/>
      <c r="BR149" s="885"/>
      <c r="BS149" s="885"/>
      <c r="BT149" s="885"/>
      <c r="BU149" s="885"/>
      <c r="BV149" s="885"/>
      <c r="BW149" s="885"/>
      <c r="BX149" s="885"/>
      <c r="BY149" s="885"/>
      <c r="BZ149" s="885"/>
      <c r="CA149" s="885"/>
      <c r="CB149" s="885"/>
      <c r="CC149" s="885"/>
      <c r="CD149" s="885"/>
      <c r="CE149" s="885"/>
      <c r="CF149" s="885"/>
      <c r="CG149" s="885"/>
      <c r="CH149" s="885"/>
      <c r="CI149" s="885"/>
      <c r="CJ149" s="885"/>
      <c r="CK149" s="885"/>
      <c r="CL149" s="885"/>
      <c r="CM149" s="885"/>
      <c r="CN149" s="885"/>
      <c r="CO149" s="885"/>
      <c r="CP149" s="885"/>
      <c r="CQ149" s="885"/>
      <c r="CR149" s="885"/>
      <c r="CS149" s="885"/>
      <c r="CT149" s="885"/>
      <c r="CU149" s="885"/>
      <c r="CV149" s="885"/>
      <c r="CW149" s="885"/>
      <c r="CX149" s="885"/>
      <c r="CY149" s="885"/>
      <c r="CZ149" s="885"/>
      <c r="DA149" s="885"/>
      <c r="DB149" s="885"/>
      <c r="DC149" s="885"/>
      <c r="DD149" s="885"/>
      <c r="DE149" s="885"/>
      <c r="DF149" s="885"/>
      <c r="DG149" s="885"/>
      <c r="DH149" s="885"/>
      <c r="DI149" s="885"/>
      <c r="DJ149" s="885"/>
      <c r="DK149" s="885"/>
      <c r="DL149" s="885"/>
      <c r="DM149" s="885"/>
      <c r="DN149" s="885"/>
      <c r="DO149" s="885"/>
      <c r="DP149" s="885"/>
      <c r="DQ149" s="885"/>
      <c r="DR149" s="885"/>
      <c r="DS149" s="885"/>
      <c r="DT149" s="885"/>
      <c r="DU149" s="885"/>
      <c r="DV149" s="885"/>
      <c r="DW149" s="885"/>
      <c r="DX149" s="885"/>
      <c r="DY149" s="885"/>
      <c r="DZ149" s="885"/>
      <c r="EA149" s="885"/>
      <c r="EB149" s="885"/>
      <c r="EC149" s="885"/>
      <c r="ED149" s="885"/>
      <c r="EE149" s="885"/>
      <c r="EF149" s="885"/>
      <c r="EG149" s="885"/>
      <c r="EH149" s="885"/>
      <c r="EI149" s="885"/>
      <c r="EJ149" s="885"/>
      <c r="EK149" s="885"/>
      <c r="EL149" s="885"/>
      <c r="EM149" s="885"/>
      <c r="EN149" s="885"/>
      <c r="EO149" s="885"/>
      <c r="EP149" s="885"/>
      <c r="EQ149" s="885"/>
      <c r="ER149" s="885"/>
      <c r="ES149" s="885"/>
      <c r="ET149" s="885"/>
      <c r="EU149" s="885"/>
      <c r="EV149" s="885"/>
      <c r="EW149" s="885"/>
      <c r="EX149" s="885"/>
      <c r="EY149" s="885"/>
      <c r="EZ149" s="885"/>
      <c r="FA149" s="885"/>
      <c r="FB149" s="885"/>
      <c r="FC149" s="885"/>
      <c r="FD149" s="885"/>
      <c r="FE149" s="885"/>
      <c r="FF149" s="885"/>
      <c r="FG149" s="885"/>
      <c r="FH149" s="885"/>
      <c r="FI149" s="885"/>
      <c r="FJ149" s="885"/>
      <c r="FK149" s="885"/>
      <c r="FL149" s="885"/>
      <c r="JO149" s="885"/>
      <c r="JP149" s="1495"/>
      <c r="JQ149" s="1495"/>
      <c r="JR149" s="1495"/>
      <c r="JS149" s="1495"/>
      <c r="JT149" s="1495"/>
      <c r="JU149" s="1495"/>
      <c r="JV149" s="1495"/>
      <c r="JW149" s="1495"/>
      <c r="JX149" s="1495"/>
      <c r="JY149" s="1495"/>
      <c r="JZ149" s="1495"/>
      <c r="KA149" s="1495"/>
      <c r="KB149" s="1495"/>
      <c r="KC149" s="1495"/>
    </row>
    <row r="150" spans="1:289" s="884" customFormat="1">
      <c r="A150" s="885"/>
      <c r="B150" s="885"/>
      <c r="C150" s="885"/>
      <c r="D150" s="885"/>
      <c r="E150" s="885"/>
      <c r="F150" s="885"/>
      <c r="G150" s="885"/>
      <c r="H150" s="885"/>
      <c r="I150" s="885"/>
      <c r="J150" s="885"/>
      <c r="K150" s="885"/>
      <c r="L150" s="885"/>
      <c r="M150" s="885"/>
      <c r="N150" s="885"/>
      <c r="O150" s="885"/>
      <c r="P150" s="885"/>
      <c r="Q150" s="885"/>
      <c r="R150" s="885"/>
      <c r="S150" s="885"/>
      <c r="T150" s="885"/>
      <c r="U150" s="885"/>
      <c r="V150" s="885"/>
      <c r="W150" s="885"/>
      <c r="X150" s="885"/>
      <c r="Y150" s="885"/>
      <c r="Z150" s="885"/>
      <c r="AA150" s="885"/>
      <c r="AB150" s="885"/>
      <c r="AC150" s="885"/>
      <c r="AD150" s="885"/>
      <c r="AE150" s="885"/>
      <c r="AF150" s="885"/>
      <c r="AG150" s="885"/>
      <c r="AH150" s="885"/>
      <c r="AI150" s="885"/>
      <c r="AJ150" s="885"/>
      <c r="AK150" s="885"/>
      <c r="AL150" s="885"/>
      <c r="AM150" s="885"/>
      <c r="AN150" s="885"/>
      <c r="AO150" s="885"/>
      <c r="AP150" s="885"/>
      <c r="AQ150" s="885"/>
      <c r="AR150" s="885"/>
      <c r="AS150" s="885"/>
      <c r="AT150" s="885"/>
      <c r="AU150" s="885"/>
      <c r="AV150" s="885"/>
      <c r="AW150" s="885"/>
      <c r="AX150" s="885"/>
      <c r="AY150" s="885"/>
      <c r="AZ150" s="885"/>
      <c r="BA150" s="885"/>
      <c r="BB150" s="885"/>
      <c r="BC150" s="885"/>
      <c r="BD150" s="885"/>
      <c r="BE150" s="885"/>
      <c r="BF150" s="885"/>
      <c r="BG150" s="885"/>
      <c r="BH150" s="885"/>
      <c r="BI150" s="885"/>
      <c r="BJ150" s="885"/>
      <c r="BK150" s="885"/>
      <c r="BL150" s="885"/>
      <c r="BM150" s="885"/>
      <c r="BN150" s="885"/>
      <c r="BO150" s="885"/>
      <c r="BP150" s="885"/>
      <c r="BQ150" s="885"/>
      <c r="BR150" s="885"/>
      <c r="BS150" s="885"/>
      <c r="BT150" s="885"/>
      <c r="BU150" s="885"/>
      <c r="BV150" s="885"/>
      <c r="BW150" s="885"/>
      <c r="BX150" s="885"/>
      <c r="BY150" s="885"/>
      <c r="BZ150" s="885"/>
      <c r="CA150" s="885"/>
      <c r="CB150" s="885"/>
      <c r="CC150" s="885"/>
      <c r="CD150" s="885"/>
      <c r="CE150" s="885"/>
      <c r="CF150" s="885"/>
      <c r="CG150" s="885"/>
      <c r="CH150" s="885"/>
      <c r="CI150" s="885"/>
      <c r="CJ150" s="885"/>
      <c r="CK150" s="885"/>
      <c r="CL150" s="885"/>
      <c r="CM150" s="885"/>
      <c r="CN150" s="885"/>
      <c r="CO150" s="885"/>
      <c r="CP150" s="885"/>
      <c r="CQ150" s="885"/>
      <c r="CR150" s="885"/>
      <c r="CS150" s="885"/>
      <c r="CT150" s="885"/>
      <c r="CU150" s="885"/>
      <c r="CV150" s="885"/>
      <c r="CW150" s="885"/>
      <c r="CX150" s="885"/>
      <c r="CY150" s="885"/>
      <c r="CZ150" s="885"/>
      <c r="DA150" s="885"/>
      <c r="DB150" s="885"/>
      <c r="DC150" s="885"/>
      <c r="DD150" s="885"/>
      <c r="DE150" s="885"/>
      <c r="DF150" s="885"/>
      <c r="DG150" s="885"/>
      <c r="DH150" s="885"/>
      <c r="DI150" s="885"/>
      <c r="DJ150" s="885"/>
      <c r="DK150" s="885"/>
      <c r="DL150" s="885"/>
      <c r="DM150" s="885"/>
      <c r="DN150" s="885"/>
      <c r="DO150" s="885"/>
      <c r="DP150" s="885"/>
      <c r="DQ150" s="885"/>
      <c r="DR150" s="885"/>
      <c r="DS150" s="885"/>
      <c r="DT150" s="885"/>
      <c r="DU150" s="885"/>
      <c r="DV150" s="885"/>
      <c r="DW150" s="885"/>
      <c r="DX150" s="885"/>
      <c r="DY150" s="885"/>
      <c r="DZ150" s="885"/>
      <c r="EA150" s="885"/>
      <c r="EB150" s="885"/>
      <c r="EC150" s="885"/>
      <c r="ED150" s="885"/>
      <c r="EE150" s="885"/>
      <c r="EF150" s="885"/>
      <c r="EG150" s="885"/>
      <c r="EH150" s="885"/>
      <c r="EI150" s="885"/>
      <c r="EJ150" s="885"/>
      <c r="EK150" s="885"/>
      <c r="EL150" s="885"/>
      <c r="EM150" s="885"/>
      <c r="EN150" s="885"/>
      <c r="EO150" s="885"/>
      <c r="EP150" s="885"/>
      <c r="EQ150" s="885"/>
      <c r="ER150" s="885"/>
      <c r="ES150" s="885"/>
      <c r="ET150" s="885"/>
      <c r="EU150" s="885"/>
      <c r="EV150" s="885"/>
      <c r="EW150" s="885"/>
      <c r="EX150" s="885"/>
      <c r="EY150" s="885"/>
      <c r="EZ150" s="885"/>
      <c r="FA150" s="885"/>
      <c r="FB150" s="885"/>
      <c r="FC150" s="885"/>
      <c r="FD150" s="885"/>
      <c r="FE150" s="885"/>
      <c r="FF150" s="885"/>
      <c r="FG150" s="885"/>
      <c r="FH150" s="885"/>
      <c r="FI150" s="885"/>
      <c r="FJ150" s="885"/>
      <c r="FK150" s="885"/>
      <c r="FL150" s="885"/>
      <c r="JO150" s="885"/>
      <c r="JP150" s="1495"/>
      <c r="JQ150" s="1495"/>
      <c r="JR150" s="1495"/>
      <c r="JS150" s="1495"/>
      <c r="JT150" s="1495"/>
      <c r="JU150" s="1495"/>
      <c r="JV150" s="1495"/>
      <c r="JW150" s="1495"/>
      <c r="JX150" s="1495"/>
      <c r="JY150" s="1495"/>
      <c r="JZ150" s="1495"/>
      <c r="KA150" s="1495"/>
      <c r="KB150" s="1495"/>
      <c r="KC150" s="1495"/>
    </row>
    <row r="151" spans="1:289" s="884" customFormat="1">
      <c r="A151" s="885"/>
      <c r="B151" s="885"/>
      <c r="C151" s="885"/>
      <c r="D151" s="885"/>
      <c r="E151" s="885"/>
      <c r="F151" s="885"/>
      <c r="G151" s="885"/>
      <c r="H151" s="885"/>
      <c r="I151" s="885"/>
      <c r="J151" s="885"/>
      <c r="K151" s="885"/>
      <c r="L151" s="885"/>
      <c r="M151" s="885"/>
      <c r="N151" s="885"/>
      <c r="O151" s="885"/>
      <c r="P151" s="885"/>
      <c r="Q151" s="885"/>
      <c r="R151" s="885"/>
      <c r="S151" s="885"/>
      <c r="T151" s="885"/>
      <c r="U151" s="885"/>
      <c r="V151" s="885"/>
      <c r="W151" s="885"/>
      <c r="X151" s="885"/>
      <c r="Y151" s="885"/>
      <c r="Z151" s="885"/>
      <c r="AA151" s="885"/>
      <c r="AB151" s="885"/>
      <c r="AC151" s="885"/>
      <c r="AD151" s="885"/>
      <c r="AE151" s="885"/>
      <c r="AF151" s="885"/>
      <c r="AG151" s="885"/>
      <c r="AH151" s="885"/>
      <c r="AI151" s="885"/>
      <c r="AJ151" s="885"/>
      <c r="AK151" s="885"/>
      <c r="AL151" s="885"/>
      <c r="AM151" s="885"/>
      <c r="AN151" s="885"/>
      <c r="AO151" s="885"/>
      <c r="AP151" s="885"/>
      <c r="AQ151" s="885"/>
      <c r="AR151" s="885"/>
      <c r="AS151" s="885"/>
      <c r="AT151" s="885"/>
      <c r="AU151" s="885"/>
      <c r="AV151" s="885"/>
      <c r="AW151" s="885"/>
      <c r="AX151" s="885"/>
      <c r="AY151" s="885"/>
      <c r="AZ151" s="885"/>
      <c r="BA151" s="885"/>
      <c r="BB151" s="885"/>
      <c r="BC151" s="885"/>
      <c r="BD151" s="885"/>
      <c r="BE151" s="885"/>
      <c r="BF151" s="885"/>
      <c r="BG151" s="885"/>
      <c r="BH151" s="885"/>
      <c r="BI151" s="885"/>
      <c r="BJ151" s="885"/>
      <c r="BK151" s="885"/>
      <c r="BL151" s="885"/>
      <c r="BM151" s="885"/>
      <c r="BN151" s="885"/>
      <c r="BO151" s="885"/>
      <c r="BP151" s="885"/>
      <c r="BQ151" s="885"/>
      <c r="BR151" s="885"/>
      <c r="BS151" s="885"/>
      <c r="BT151" s="885"/>
      <c r="BU151" s="885"/>
      <c r="BV151" s="885"/>
      <c r="BW151" s="885"/>
      <c r="BX151" s="885"/>
      <c r="BY151" s="885"/>
      <c r="BZ151" s="885"/>
      <c r="CA151" s="885"/>
      <c r="CB151" s="885"/>
      <c r="CC151" s="885"/>
      <c r="CD151" s="885"/>
      <c r="CE151" s="885"/>
      <c r="CF151" s="885"/>
      <c r="CG151" s="885"/>
      <c r="CH151" s="885"/>
      <c r="CI151" s="885"/>
      <c r="CJ151" s="885"/>
      <c r="CK151" s="885"/>
      <c r="CL151" s="885"/>
      <c r="CM151" s="885"/>
      <c r="CN151" s="885"/>
      <c r="CO151" s="885"/>
      <c r="CP151" s="885"/>
      <c r="CQ151" s="885"/>
      <c r="CR151" s="885"/>
      <c r="CS151" s="885"/>
      <c r="CT151" s="885"/>
      <c r="CU151" s="885"/>
      <c r="CV151" s="885"/>
      <c r="CW151" s="885"/>
      <c r="CX151" s="885"/>
      <c r="CY151" s="885"/>
      <c r="CZ151" s="885"/>
      <c r="DA151" s="885"/>
      <c r="DB151" s="885"/>
      <c r="DC151" s="885"/>
      <c r="DD151" s="885"/>
      <c r="DE151" s="885"/>
      <c r="DF151" s="885"/>
      <c r="DG151" s="885"/>
      <c r="DH151" s="885"/>
      <c r="DI151" s="885"/>
      <c r="DJ151" s="885"/>
      <c r="DK151" s="885"/>
      <c r="DL151" s="885"/>
      <c r="DM151" s="885"/>
      <c r="DN151" s="885"/>
      <c r="DO151" s="885"/>
      <c r="DP151" s="885"/>
      <c r="DQ151" s="885"/>
      <c r="DR151" s="885"/>
      <c r="DS151" s="885"/>
      <c r="DT151" s="885"/>
      <c r="DU151" s="885"/>
      <c r="DV151" s="885"/>
      <c r="DW151" s="885"/>
      <c r="DX151" s="885"/>
      <c r="DY151" s="885"/>
      <c r="DZ151" s="885"/>
      <c r="EA151" s="885"/>
      <c r="EB151" s="885"/>
      <c r="EC151" s="885"/>
      <c r="ED151" s="885"/>
      <c r="EE151" s="885"/>
      <c r="EF151" s="885"/>
      <c r="EG151" s="885"/>
      <c r="EH151" s="885"/>
      <c r="EI151" s="885"/>
      <c r="EJ151" s="885"/>
      <c r="EK151" s="885"/>
      <c r="EL151" s="885"/>
      <c r="EM151" s="885"/>
      <c r="EN151" s="885"/>
      <c r="EO151" s="885"/>
      <c r="EP151" s="885"/>
      <c r="EQ151" s="885"/>
      <c r="ER151" s="885"/>
      <c r="ES151" s="885"/>
      <c r="ET151" s="885"/>
      <c r="EU151" s="885"/>
      <c r="EV151" s="885"/>
      <c r="EW151" s="885"/>
      <c r="EX151" s="885"/>
      <c r="EY151" s="885"/>
      <c r="EZ151" s="885"/>
      <c r="FA151" s="885"/>
      <c r="FB151" s="885"/>
      <c r="FC151" s="885"/>
      <c r="FD151" s="885"/>
      <c r="FE151" s="885"/>
      <c r="FF151" s="885"/>
      <c r="FG151" s="885"/>
      <c r="FH151" s="885"/>
      <c r="FI151" s="885"/>
      <c r="FJ151" s="885"/>
      <c r="FK151" s="885"/>
      <c r="FL151" s="885"/>
      <c r="JO151" s="885"/>
      <c r="JP151" s="1495"/>
      <c r="JQ151" s="1495"/>
      <c r="JR151" s="1495"/>
      <c r="JS151" s="1495"/>
      <c r="JT151" s="1495"/>
      <c r="JU151" s="1495"/>
      <c r="JV151" s="1495"/>
      <c r="JW151" s="1495"/>
      <c r="JX151" s="1495"/>
      <c r="JY151" s="1495"/>
      <c r="JZ151" s="1495"/>
      <c r="KA151" s="1495"/>
      <c r="KB151" s="1495"/>
      <c r="KC151" s="1495"/>
    </row>
    <row r="152" spans="1:289" s="884" customFormat="1">
      <c r="A152" s="885"/>
      <c r="B152" s="885"/>
      <c r="C152" s="885"/>
      <c r="D152" s="885"/>
      <c r="E152" s="885"/>
      <c r="F152" s="885"/>
      <c r="G152" s="885"/>
      <c r="H152" s="885"/>
      <c r="I152" s="885"/>
      <c r="J152" s="885"/>
      <c r="K152" s="885"/>
      <c r="L152" s="885"/>
      <c r="M152" s="885"/>
      <c r="N152" s="885"/>
      <c r="O152" s="885"/>
      <c r="P152" s="885"/>
      <c r="Q152" s="885"/>
      <c r="R152" s="885"/>
      <c r="S152" s="885"/>
      <c r="T152" s="885"/>
      <c r="U152" s="885"/>
      <c r="V152" s="885"/>
      <c r="W152" s="885"/>
      <c r="X152" s="885"/>
      <c r="Y152" s="885"/>
      <c r="Z152" s="885"/>
      <c r="AA152" s="885"/>
      <c r="AB152" s="885"/>
      <c r="AC152" s="885"/>
      <c r="AD152" s="885"/>
      <c r="AE152" s="885"/>
      <c r="AF152" s="885"/>
      <c r="AG152" s="885"/>
      <c r="AH152" s="885"/>
      <c r="AI152" s="885"/>
      <c r="AJ152" s="885"/>
      <c r="AK152" s="885"/>
      <c r="AL152" s="885"/>
      <c r="AM152" s="885"/>
      <c r="AN152" s="885"/>
      <c r="AO152" s="885"/>
      <c r="AP152" s="885"/>
      <c r="AQ152" s="885"/>
      <c r="AR152" s="885"/>
      <c r="AS152" s="885"/>
      <c r="AT152" s="885"/>
      <c r="AU152" s="885"/>
      <c r="AV152" s="885"/>
      <c r="AW152" s="885"/>
      <c r="AX152" s="885"/>
      <c r="AY152" s="885"/>
      <c r="AZ152" s="885"/>
      <c r="BA152" s="885"/>
      <c r="BB152" s="885"/>
      <c r="BC152" s="885"/>
      <c r="BD152" s="885"/>
      <c r="BE152" s="885"/>
      <c r="BF152" s="885"/>
      <c r="BG152" s="885"/>
      <c r="BH152" s="885"/>
      <c r="BI152" s="885"/>
      <c r="BJ152" s="885"/>
      <c r="BK152" s="885"/>
      <c r="BL152" s="885"/>
      <c r="BM152" s="885"/>
      <c r="BN152" s="885"/>
      <c r="BO152" s="885"/>
      <c r="BP152" s="885"/>
      <c r="BQ152" s="885"/>
      <c r="BR152" s="885"/>
      <c r="BS152" s="885"/>
      <c r="BT152" s="885"/>
      <c r="BU152" s="885"/>
      <c r="BV152" s="885"/>
      <c r="BW152" s="885"/>
      <c r="BX152" s="885"/>
      <c r="BY152" s="885"/>
      <c r="BZ152" s="885"/>
      <c r="CA152" s="885"/>
      <c r="CB152" s="885"/>
      <c r="CC152" s="885"/>
      <c r="CD152" s="885"/>
      <c r="CE152" s="885"/>
      <c r="CF152" s="885"/>
      <c r="CG152" s="885"/>
      <c r="CH152" s="885"/>
      <c r="CI152" s="885"/>
      <c r="CJ152" s="885"/>
      <c r="CK152" s="885"/>
      <c r="CL152" s="885"/>
      <c r="CM152" s="885"/>
      <c r="CN152" s="885"/>
      <c r="CO152" s="885"/>
      <c r="CP152" s="885"/>
      <c r="CQ152" s="885"/>
      <c r="CR152" s="885"/>
      <c r="CS152" s="885"/>
      <c r="CT152" s="885"/>
      <c r="CU152" s="885"/>
      <c r="CV152" s="885"/>
      <c r="CW152" s="885"/>
      <c r="CX152" s="885"/>
      <c r="CY152" s="885"/>
      <c r="CZ152" s="885"/>
      <c r="DA152" s="885"/>
      <c r="DB152" s="885"/>
      <c r="DC152" s="885"/>
      <c r="DD152" s="885"/>
      <c r="DE152" s="885"/>
      <c r="DF152" s="885"/>
      <c r="DG152" s="885"/>
      <c r="DH152" s="885"/>
      <c r="DI152" s="885"/>
      <c r="DJ152" s="885"/>
      <c r="DK152" s="885"/>
      <c r="DL152" s="885"/>
      <c r="DM152" s="885"/>
      <c r="DN152" s="885"/>
      <c r="DO152" s="885"/>
      <c r="DP152" s="885"/>
      <c r="DQ152" s="885"/>
      <c r="DR152" s="885"/>
      <c r="DS152" s="885"/>
      <c r="DT152" s="885"/>
      <c r="DU152" s="885"/>
      <c r="DV152" s="885"/>
      <c r="DW152" s="885"/>
      <c r="DX152" s="885"/>
      <c r="DY152" s="885"/>
      <c r="DZ152" s="885"/>
      <c r="EA152" s="885"/>
      <c r="EB152" s="885"/>
      <c r="EC152" s="885"/>
      <c r="ED152" s="885"/>
      <c r="EE152" s="885"/>
      <c r="EF152" s="885"/>
      <c r="EG152" s="885"/>
      <c r="EH152" s="885"/>
      <c r="EI152" s="885"/>
      <c r="EJ152" s="885"/>
      <c r="EK152" s="885"/>
      <c r="EL152" s="885"/>
      <c r="EM152" s="885"/>
      <c r="EN152" s="885"/>
      <c r="EO152" s="885"/>
      <c r="EP152" s="885"/>
      <c r="EQ152" s="885"/>
      <c r="ER152" s="885"/>
      <c r="ES152" s="885"/>
      <c r="ET152" s="885"/>
      <c r="EU152" s="885"/>
      <c r="EV152" s="885"/>
      <c r="EW152" s="885"/>
      <c r="EX152" s="885"/>
      <c r="EY152" s="885"/>
      <c r="EZ152" s="885"/>
      <c r="FA152" s="885"/>
      <c r="FB152" s="885"/>
      <c r="FC152" s="885"/>
      <c r="FD152" s="885"/>
      <c r="FE152" s="885"/>
      <c r="FF152" s="885"/>
      <c r="FG152" s="885"/>
      <c r="FH152" s="885"/>
      <c r="FI152" s="885"/>
      <c r="FJ152" s="885"/>
      <c r="FK152" s="885"/>
      <c r="FL152" s="885"/>
      <c r="JO152" s="885"/>
      <c r="JP152" s="1495"/>
      <c r="JQ152" s="1495"/>
      <c r="JR152" s="1495"/>
      <c r="JS152" s="1495"/>
      <c r="JT152" s="1495"/>
      <c r="JU152" s="1495"/>
      <c r="JV152" s="1495"/>
      <c r="JW152" s="1495"/>
      <c r="JX152" s="1495"/>
      <c r="JY152" s="1495"/>
      <c r="JZ152" s="1495"/>
      <c r="KA152" s="1495"/>
      <c r="KB152" s="1495"/>
      <c r="KC152" s="1495"/>
    </row>
    <row r="153" spans="1:289" s="884" customFormat="1">
      <c r="A153" s="885"/>
      <c r="B153" s="885"/>
      <c r="C153" s="885"/>
      <c r="D153" s="885"/>
      <c r="E153" s="885"/>
      <c r="F153" s="885"/>
      <c r="G153" s="885"/>
      <c r="H153" s="885"/>
      <c r="I153" s="885"/>
      <c r="J153" s="885"/>
      <c r="K153" s="885"/>
      <c r="L153" s="885"/>
      <c r="M153" s="885"/>
      <c r="N153" s="885"/>
      <c r="O153" s="885"/>
      <c r="P153" s="885"/>
      <c r="Q153" s="885"/>
      <c r="R153" s="885"/>
      <c r="S153" s="885"/>
      <c r="T153" s="885"/>
      <c r="U153" s="885"/>
      <c r="V153" s="885"/>
      <c r="W153" s="885"/>
      <c r="X153" s="885"/>
      <c r="Y153" s="885"/>
      <c r="Z153" s="885"/>
      <c r="AA153" s="885"/>
      <c r="AB153" s="885"/>
      <c r="AC153" s="885"/>
      <c r="AD153" s="885"/>
      <c r="AE153" s="885"/>
      <c r="AF153" s="885"/>
      <c r="AG153" s="885"/>
      <c r="AH153" s="885"/>
      <c r="AI153" s="885"/>
      <c r="AJ153" s="885"/>
      <c r="AK153" s="885"/>
      <c r="AL153" s="885"/>
      <c r="AM153" s="885"/>
      <c r="AN153" s="885"/>
      <c r="AO153" s="885"/>
      <c r="AP153" s="885"/>
      <c r="AQ153" s="885"/>
      <c r="AR153" s="885"/>
      <c r="AS153" s="885"/>
      <c r="AT153" s="885"/>
      <c r="AU153" s="885"/>
      <c r="AV153" s="885"/>
      <c r="AW153" s="885"/>
      <c r="AX153" s="885"/>
      <c r="AY153" s="885"/>
      <c r="AZ153" s="885"/>
      <c r="BA153" s="885"/>
      <c r="BB153" s="885"/>
      <c r="BC153" s="885"/>
      <c r="BD153" s="885"/>
      <c r="BE153" s="885"/>
      <c r="BF153" s="885"/>
      <c r="BG153" s="885"/>
      <c r="BH153" s="885"/>
      <c r="BI153" s="885"/>
      <c r="BJ153" s="885"/>
      <c r="BK153" s="885"/>
      <c r="BL153" s="885"/>
      <c r="BM153" s="885"/>
      <c r="BN153" s="885"/>
      <c r="BO153" s="885"/>
      <c r="BP153" s="885"/>
      <c r="BQ153" s="885"/>
      <c r="BR153" s="885"/>
      <c r="BS153" s="885"/>
      <c r="BT153" s="885"/>
      <c r="BU153" s="885"/>
      <c r="BV153" s="885"/>
      <c r="BW153" s="885"/>
      <c r="BX153" s="885"/>
      <c r="BY153" s="885"/>
      <c r="BZ153" s="885"/>
      <c r="CA153" s="885"/>
      <c r="CB153" s="885"/>
      <c r="CC153" s="885"/>
      <c r="CD153" s="885"/>
      <c r="CE153" s="885"/>
      <c r="CF153" s="885"/>
      <c r="CG153" s="885"/>
      <c r="CH153" s="885"/>
      <c r="CI153" s="885"/>
      <c r="CJ153" s="885"/>
      <c r="CK153" s="885"/>
      <c r="CL153" s="885"/>
      <c r="CM153" s="885"/>
      <c r="CN153" s="885"/>
      <c r="CO153" s="885"/>
      <c r="CP153" s="885"/>
      <c r="CQ153" s="885"/>
      <c r="CR153" s="885"/>
      <c r="CS153" s="885"/>
      <c r="CT153" s="885"/>
      <c r="CU153" s="885"/>
      <c r="CV153" s="885"/>
      <c r="CW153" s="885"/>
      <c r="CX153" s="885"/>
      <c r="CY153" s="885"/>
      <c r="CZ153" s="885"/>
      <c r="DA153" s="885"/>
      <c r="DB153" s="885"/>
      <c r="DC153" s="885"/>
      <c r="DD153" s="885"/>
      <c r="DE153" s="885"/>
      <c r="DF153" s="885"/>
      <c r="DG153" s="885"/>
      <c r="DH153" s="885"/>
      <c r="DI153" s="885"/>
      <c r="DJ153" s="885"/>
      <c r="DK153" s="885"/>
      <c r="DL153" s="885"/>
      <c r="DM153" s="885"/>
      <c r="DN153" s="885"/>
      <c r="DO153" s="885"/>
      <c r="DP153" s="885"/>
      <c r="DQ153" s="885"/>
      <c r="DR153" s="885"/>
      <c r="DS153" s="885"/>
      <c r="DT153" s="885"/>
      <c r="DU153" s="885"/>
      <c r="DV153" s="885"/>
      <c r="DW153" s="885"/>
      <c r="DX153" s="885"/>
      <c r="DY153" s="885"/>
      <c r="DZ153" s="885"/>
      <c r="EA153" s="885"/>
      <c r="EB153" s="885"/>
      <c r="EC153" s="885"/>
      <c r="ED153" s="885"/>
      <c r="EE153" s="885"/>
      <c r="EF153" s="885"/>
      <c r="EG153" s="885"/>
      <c r="EH153" s="885"/>
      <c r="EI153" s="885"/>
      <c r="EJ153" s="885"/>
      <c r="EK153" s="885"/>
      <c r="EL153" s="885"/>
      <c r="EM153" s="885"/>
      <c r="EN153" s="885"/>
      <c r="EO153" s="885"/>
      <c r="EP153" s="885"/>
      <c r="EQ153" s="885"/>
      <c r="ER153" s="885"/>
      <c r="ES153" s="885"/>
      <c r="ET153" s="885"/>
      <c r="EU153" s="885"/>
      <c r="EV153" s="885"/>
      <c r="EW153" s="885"/>
      <c r="EX153" s="885"/>
      <c r="EY153" s="885"/>
      <c r="EZ153" s="885"/>
      <c r="FA153" s="885"/>
      <c r="FB153" s="885"/>
      <c r="FC153" s="885"/>
      <c r="FD153" s="885"/>
      <c r="FE153" s="885"/>
      <c r="FF153" s="885"/>
      <c r="FG153" s="885"/>
      <c r="FH153" s="885"/>
      <c r="FI153" s="885"/>
      <c r="FJ153" s="885"/>
      <c r="FK153" s="885"/>
      <c r="FL153" s="885"/>
      <c r="JO153" s="885"/>
      <c r="JP153" s="1495"/>
      <c r="JQ153" s="1495"/>
      <c r="JR153" s="1495"/>
      <c r="JS153" s="1495"/>
      <c r="JT153" s="1495"/>
      <c r="JU153" s="1495"/>
      <c r="JV153" s="1495"/>
      <c r="JW153" s="1495"/>
      <c r="JX153" s="1495"/>
      <c r="JY153" s="1495"/>
      <c r="JZ153" s="1495"/>
      <c r="KA153" s="1495"/>
      <c r="KB153" s="1495"/>
      <c r="KC153" s="1495"/>
    </row>
    <row r="154" spans="1:289" s="884" customFormat="1">
      <c r="A154" s="885"/>
      <c r="B154" s="885"/>
      <c r="C154" s="885"/>
      <c r="D154" s="885"/>
      <c r="E154" s="885"/>
      <c r="F154" s="885"/>
      <c r="G154" s="885"/>
      <c r="H154" s="885"/>
      <c r="I154" s="885"/>
      <c r="J154" s="885"/>
      <c r="K154" s="885"/>
      <c r="L154" s="885"/>
      <c r="M154" s="885"/>
      <c r="N154" s="885"/>
      <c r="O154" s="885"/>
      <c r="P154" s="885"/>
      <c r="Q154" s="885"/>
      <c r="R154" s="885"/>
      <c r="S154" s="885"/>
      <c r="T154" s="885"/>
      <c r="U154" s="885"/>
      <c r="V154" s="885"/>
      <c r="W154" s="885"/>
      <c r="X154" s="885"/>
      <c r="Y154" s="885"/>
      <c r="Z154" s="885"/>
      <c r="AA154" s="885"/>
      <c r="AB154" s="885"/>
      <c r="AC154" s="885"/>
      <c r="AD154" s="885"/>
      <c r="AE154" s="885"/>
      <c r="AF154" s="885"/>
      <c r="AG154" s="885"/>
      <c r="AH154" s="885"/>
      <c r="AI154" s="885"/>
      <c r="AJ154" s="885"/>
      <c r="AK154" s="885"/>
      <c r="AL154" s="885"/>
      <c r="AM154" s="885"/>
      <c r="AN154" s="885"/>
      <c r="AO154" s="885"/>
      <c r="AP154" s="885"/>
      <c r="AQ154" s="885"/>
      <c r="AR154" s="885"/>
      <c r="AS154" s="885"/>
      <c r="AT154" s="885"/>
      <c r="AU154" s="885"/>
      <c r="AV154" s="885"/>
      <c r="AW154" s="885"/>
      <c r="AX154" s="885"/>
      <c r="AY154" s="885"/>
      <c r="AZ154" s="885"/>
      <c r="BA154" s="885"/>
      <c r="BB154" s="885"/>
      <c r="BC154" s="885"/>
      <c r="BD154" s="885"/>
      <c r="BE154" s="885"/>
      <c r="BF154" s="885"/>
      <c r="BG154" s="885"/>
      <c r="BH154" s="885"/>
      <c r="BI154" s="885"/>
      <c r="BJ154" s="885"/>
      <c r="BK154" s="885"/>
      <c r="BL154" s="885"/>
      <c r="BM154" s="885"/>
      <c r="BN154" s="885"/>
      <c r="BO154" s="885"/>
      <c r="BP154" s="885"/>
      <c r="BQ154" s="885"/>
      <c r="BR154" s="885"/>
      <c r="BS154" s="885"/>
      <c r="BT154" s="885"/>
      <c r="BU154" s="885"/>
      <c r="BV154" s="885"/>
      <c r="BW154" s="885"/>
      <c r="BX154" s="885"/>
      <c r="BY154" s="885"/>
      <c r="BZ154" s="885"/>
      <c r="CA154" s="885"/>
      <c r="CB154" s="885"/>
      <c r="CC154" s="885"/>
      <c r="CD154" s="885"/>
      <c r="CE154" s="885"/>
      <c r="CF154" s="885"/>
      <c r="CG154" s="885"/>
      <c r="CH154" s="885"/>
      <c r="CI154" s="885"/>
      <c r="CJ154" s="885"/>
      <c r="CK154" s="885"/>
      <c r="CL154" s="885"/>
      <c r="CM154" s="885"/>
      <c r="CN154" s="885"/>
      <c r="CO154" s="885"/>
      <c r="CP154" s="885"/>
      <c r="CQ154" s="885"/>
      <c r="CR154" s="885"/>
      <c r="CS154" s="885"/>
      <c r="CT154" s="885"/>
      <c r="CU154" s="885"/>
      <c r="CV154" s="885"/>
      <c r="CW154" s="885"/>
      <c r="CX154" s="885"/>
      <c r="CY154" s="885"/>
      <c r="CZ154" s="885"/>
      <c r="DA154" s="885"/>
      <c r="DB154" s="885"/>
      <c r="DC154" s="885"/>
      <c r="DD154" s="885"/>
      <c r="DE154" s="885"/>
      <c r="DF154" s="885"/>
      <c r="DG154" s="885"/>
      <c r="DH154" s="885"/>
      <c r="DI154" s="885"/>
      <c r="DJ154" s="885"/>
      <c r="DK154" s="885"/>
      <c r="DL154" s="885"/>
      <c r="DM154" s="885"/>
      <c r="DN154" s="885"/>
      <c r="DO154" s="885"/>
      <c r="DP154" s="885"/>
      <c r="DQ154" s="885"/>
      <c r="DR154" s="885"/>
      <c r="DS154" s="885"/>
      <c r="DT154" s="885"/>
      <c r="DU154" s="885"/>
      <c r="DV154" s="885"/>
      <c r="DW154" s="885"/>
      <c r="DX154" s="885"/>
      <c r="DY154" s="885"/>
      <c r="DZ154" s="885"/>
      <c r="EA154" s="885"/>
      <c r="EB154" s="885"/>
      <c r="EC154" s="885"/>
      <c r="ED154" s="885"/>
      <c r="EE154" s="885"/>
      <c r="EF154" s="885"/>
      <c r="EG154" s="885"/>
      <c r="EH154" s="885"/>
      <c r="EI154" s="885"/>
      <c r="EJ154" s="885"/>
      <c r="EK154" s="885"/>
      <c r="EL154" s="885"/>
      <c r="EM154" s="885"/>
      <c r="EN154" s="885"/>
      <c r="EO154" s="885"/>
      <c r="EP154" s="885"/>
      <c r="EQ154" s="885"/>
      <c r="ER154" s="885"/>
      <c r="ES154" s="885"/>
      <c r="ET154" s="885"/>
      <c r="EU154" s="885"/>
      <c r="EV154" s="885"/>
      <c r="EW154" s="885"/>
      <c r="EX154" s="885"/>
      <c r="EY154" s="885"/>
      <c r="EZ154" s="885"/>
      <c r="FA154" s="885"/>
      <c r="FB154" s="885"/>
      <c r="FC154" s="885"/>
      <c r="FD154" s="885"/>
      <c r="FE154" s="885"/>
      <c r="FF154" s="885"/>
      <c r="FG154" s="885"/>
      <c r="FH154" s="885"/>
      <c r="FI154" s="885"/>
      <c r="FJ154" s="885"/>
      <c r="FK154" s="885"/>
      <c r="FL154" s="885"/>
      <c r="JO154" s="885"/>
      <c r="JP154" s="1495"/>
      <c r="JQ154" s="1495"/>
      <c r="JR154" s="1495"/>
      <c r="JS154" s="1495"/>
      <c r="JT154" s="1495"/>
      <c r="JU154" s="1495"/>
      <c r="JV154" s="1495"/>
      <c r="JW154" s="1495"/>
      <c r="JX154" s="1495"/>
      <c r="JY154" s="1495"/>
      <c r="JZ154" s="1495"/>
      <c r="KA154" s="1495"/>
      <c r="KB154" s="1495"/>
      <c r="KC154" s="1495"/>
    </row>
    <row r="155" spans="1:289" s="884" customFormat="1">
      <c r="A155" s="885"/>
      <c r="B155" s="885"/>
      <c r="C155" s="885"/>
      <c r="D155" s="885"/>
      <c r="E155" s="885"/>
      <c r="F155" s="885"/>
      <c r="G155" s="885"/>
      <c r="H155" s="885"/>
      <c r="I155" s="885"/>
      <c r="J155" s="885"/>
      <c r="K155" s="885"/>
      <c r="L155" s="885"/>
      <c r="M155" s="885"/>
      <c r="N155" s="885"/>
      <c r="O155" s="885"/>
      <c r="P155" s="885"/>
      <c r="Q155" s="885"/>
      <c r="R155" s="885"/>
      <c r="S155" s="885"/>
      <c r="T155" s="885"/>
      <c r="U155" s="885"/>
      <c r="V155" s="885"/>
      <c r="W155" s="885"/>
      <c r="X155" s="885"/>
      <c r="Y155" s="885"/>
      <c r="Z155" s="885"/>
      <c r="AA155" s="885"/>
      <c r="AB155" s="885"/>
      <c r="AC155" s="885"/>
      <c r="AD155" s="885"/>
      <c r="AE155" s="885"/>
      <c r="AF155" s="885"/>
      <c r="AG155" s="885"/>
      <c r="AH155" s="885"/>
      <c r="AI155" s="885"/>
      <c r="AJ155" s="885"/>
      <c r="AK155" s="885"/>
      <c r="AL155" s="885"/>
      <c r="AM155" s="885"/>
      <c r="AN155" s="885"/>
      <c r="AO155" s="885"/>
      <c r="AP155" s="885"/>
      <c r="AQ155" s="885"/>
      <c r="AR155" s="885"/>
      <c r="AS155" s="885"/>
      <c r="AT155" s="885"/>
      <c r="AU155" s="885"/>
      <c r="AV155" s="885"/>
      <c r="AW155" s="885"/>
      <c r="AX155" s="885"/>
      <c r="AY155" s="885"/>
      <c r="AZ155" s="885"/>
      <c r="BA155" s="885"/>
      <c r="BB155" s="885"/>
      <c r="BC155" s="885"/>
      <c r="BD155" s="885"/>
      <c r="BE155" s="885"/>
      <c r="BF155" s="885"/>
      <c r="BG155" s="885"/>
      <c r="BH155" s="885"/>
      <c r="BI155" s="885"/>
      <c r="BJ155" s="885"/>
      <c r="BK155" s="885"/>
      <c r="BL155" s="885"/>
      <c r="BM155" s="885"/>
      <c r="BN155" s="885"/>
      <c r="BO155" s="885"/>
      <c r="BP155" s="885"/>
      <c r="BQ155" s="885"/>
      <c r="BR155" s="885"/>
      <c r="BS155" s="885"/>
      <c r="BT155" s="885"/>
      <c r="BU155" s="885"/>
      <c r="BV155" s="885"/>
      <c r="BW155" s="885"/>
      <c r="BX155" s="885"/>
      <c r="BY155" s="885"/>
      <c r="BZ155" s="885"/>
      <c r="CA155" s="885"/>
      <c r="CB155" s="885"/>
      <c r="CC155" s="885"/>
      <c r="CD155" s="885"/>
      <c r="CE155" s="885"/>
      <c r="CF155" s="885"/>
      <c r="CG155" s="885"/>
      <c r="CH155" s="885"/>
      <c r="CI155" s="885"/>
      <c r="CJ155" s="885"/>
      <c r="CK155" s="885"/>
      <c r="CL155" s="885"/>
      <c r="CM155" s="885"/>
      <c r="CN155" s="885"/>
      <c r="CO155" s="885"/>
      <c r="CP155" s="885"/>
      <c r="CQ155" s="885"/>
      <c r="CR155" s="885"/>
      <c r="CS155" s="885"/>
      <c r="CT155" s="885"/>
      <c r="CU155" s="885"/>
      <c r="CV155" s="885"/>
      <c r="CW155" s="885"/>
      <c r="CX155" s="885"/>
      <c r="CY155" s="885"/>
      <c r="CZ155" s="885"/>
      <c r="DA155" s="885"/>
      <c r="DB155" s="885"/>
      <c r="DC155" s="885"/>
      <c r="DD155" s="885"/>
      <c r="DE155" s="885"/>
      <c r="DF155" s="885"/>
      <c r="DG155" s="885"/>
      <c r="DH155" s="885"/>
      <c r="DI155" s="885"/>
      <c r="DJ155" s="885"/>
      <c r="DK155" s="885"/>
      <c r="DL155" s="885"/>
      <c r="DM155" s="885"/>
      <c r="DN155" s="885"/>
      <c r="DO155" s="885"/>
      <c r="DP155" s="885"/>
      <c r="DQ155" s="885"/>
      <c r="DR155" s="885"/>
      <c r="DS155" s="885"/>
      <c r="DT155" s="885"/>
      <c r="DU155" s="885"/>
      <c r="DV155" s="885"/>
      <c r="DW155" s="885"/>
      <c r="DX155" s="885"/>
      <c r="DY155" s="885"/>
      <c r="DZ155" s="885"/>
      <c r="EA155" s="885"/>
      <c r="EB155" s="885"/>
      <c r="EC155" s="885"/>
      <c r="ED155" s="885"/>
      <c r="EE155" s="885"/>
      <c r="EF155" s="885"/>
      <c r="EG155" s="885"/>
      <c r="EH155" s="885"/>
      <c r="EI155" s="885"/>
      <c r="EJ155" s="885"/>
      <c r="EK155" s="885"/>
      <c r="EL155" s="885"/>
      <c r="EM155" s="885"/>
      <c r="EN155" s="885"/>
      <c r="EO155" s="885"/>
      <c r="EP155" s="885"/>
      <c r="EQ155" s="885"/>
      <c r="ER155" s="885"/>
      <c r="ES155" s="885"/>
      <c r="ET155" s="885"/>
      <c r="EU155" s="885"/>
      <c r="EV155" s="885"/>
      <c r="EW155" s="885"/>
      <c r="EX155" s="885"/>
      <c r="EY155" s="885"/>
      <c r="EZ155" s="885"/>
      <c r="FA155" s="885"/>
      <c r="FB155" s="885"/>
      <c r="FC155" s="885"/>
      <c r="FD155" s="885"/>
      <c r="FE155" s="885"/>
      <c r="FF155" s="885"/>
      <c r="FG155" s="885"/>
      <c r="FH155" s="885"/>
      <c r="FI155" s="885"/>
      <c r="FJ155" s="885"/>
      <c r="FK155" s="885"/>
      <c r="FL155" s="885"/>
      <c r="JO155" s="885"/>
      <c r="JP155" s="1495"/>
      <c r="JQ155" s="1495"/>
      <c r="JR155" s="1495"/>
      <c r="JS155" s="1495"/>
      <c r="JT155" s="1495"/>
      <c r="JU155" s="1495"/>
      <c r="JV155" s="1495"/>
      <c r="JW155" s="1495"/>
      <c r="JX155" s="1495"/>
      <c r="JY155" s="1495"/>
      <c r="JZ155" s="1495"/>
      <c r="KA155" s="1495"/>
      <c r="KB155" s="1495"/>
      <c r="KC155" s="1495"/>
    </row>
    <row r="156" spans="1:289" s="884" customFormat="1">
      <c r="A156" s="885"/>
      <c r="B156" s="885"/>
      <c r="C156" s="885"/>
      <c r="D156" s="885"/>
      <c r="E156" s="885"/>
      <c r="F156" s="885"/>
      <c r="G156" s="885"/>
      <c r="H156" s="885"/>
      <c r="I156" s="885"/>
      <c r="J156" s="885"/>
      <c r="K156" s="885"/>
      <c r="L156" s="885"/>
      <c r="M156" s="885"/>
      <c r="N156" s="885"/>
      <c r="O156" s="885"/>
      <c r="P156" s="885"/>
      <c r="Q156" s="885"/>
      <c r="R156" s="885"/>
      <c r="S156" s="885"/>
      <c r="T156" s="885"/>
      <c r="U156" s="885"/>
      <c r="V156" s="885"/>
      <c r="W156" s="885"/>
      <c r="X156" s="885"/>
      <c r="Y156" s="885"/>
      <c r="Z156" s="885"/>
      <c r="AA156" s="885"/>
      <c r="AB156" s="885"/>
      <c r="AC156" s="885"/>
      <c r="AD156" s="885"/>
      <c r="AE156" s="885"/>
      <c r="AF156" s="885"/>
      <c r="AG156" s="885"/>
      <c r="AH156" s="885"/>
      <c r="AI156" s="885"/>
      <c r="AJ156" s="885"/>
      <c r="AK156" s="885"/>
      <c r="AL156" s="885"/>
      <c r="AM156" s="885"/>
      <c r="AN156" s="885"/>
      <c r="AO156" s="885"/>
      <c r="AP156" s="885"/>
      <c r="AQ156" s="885"/>
      <c r="AR156" s="885"/>
      <c r="AS156" s="885"/>
      <c r="AT156" s="885"/>
      <c r="AU156" s="885"/>
      <c r="AV156" s="885"/>
      <c r="AW156" s="885"/>
      <c r="AX156" s="885"/>
      <c r="AY156" s="885"/>
      <c r="AZ156" s="885"/>
      <c r="BA156" s="885"/>
      <c r="BB156" s="885"/>
      <c r="BC156" s="885"/>
      <c r="BD156" s="885"/>
      <c r="BE156" s="885"/>
      <c r="BF156" s="885"/>
      <c r="BG156" s="885"/>
      <c r="BH156" s="885"/>
      <c r="BI156" s="885"/>
      <c r="BJ156" s="885"/>
      <c r="BK156" s="885"/>
      <c r="BL156" s="885"/>
      <c r="BM156" s="885"/>
      <c r="BN156" s="885"/>
      <c r="BO156" s="885"/>
      <c r="BP156" s="885"/>
      <c r="BQ156" s="885"/>
      <c r="BR156" s="885"/>
      <c r="BS156" s="885"/>
      <c r="BT156" s="885"/>
      <c r="BU156" s="885"/>
      <c r="BV156" s="885"/>
      <c r="BW156" s="885"/>
      <c r="BX156" s="885"/>
      <c r="BY156" s="885"/>
      <c r="BZ156" s="885"/>
      <c r="CA156" s="885"/>
      <c r="CB156" s="885"/>
      <c r="CC156" s="885"/>
      <c r="CD156" s="885"/>
      <c r="CE156" s="885"/>
      <c r="CF156" s="885"/>
      <c r="CG156" s="885"/>
      <c r="CH156" s="885"/>
      <c r="CI156" s="885"/>
      <c r="CJ156" s="885"/>
      <c r="CK156" s="885"/>
      <c r="CL156" s="885"/>
      <c r="CM156" s="885"/>
      <c r="CN156" s="885"/>
      <c r="CO156" s="885"/>
      <c r="CP156" s="885"/>
      <c r="CQ156" s="885"/>
      <c r="CR156" s="885"/>
      <c r="CS156" s="885"/>
      <c r="CT156" s="885"/>
      <c r="CU156" s="885"/>
      <c r="CV156" s="885"/>
      <c r="CW156" s="885"/>
      <c r="CX156" s="885"/>
      <c r="CY156" s="885"/>
      <c r="CZ156" s="885"/>
      <c r="DA156" s="885"/>
      <c r="DB156" s="885"/>
      <c r="DC156" s="885"/>
      <c r="DD156" s="885"/>
      <c r="DE156" s="885"/>
      <c r="DF156" s="885"/>
      <c r="DG156" s="885"/>
      <c r="DH156" s="885"/>
      <c r="DI156" s="885"/>
      <c r="DJ156" s="885"/>
      <c r="DK156" s="885"/>
      <c r="DL156" s="885"/>
      <c r="DM156" s="885"/>
      <c r="DN156" s="885"/>
      <c r="DO156" s="885"/>
      <c r="DP156" s="885"/>
      <c r="DQ156" s="885"/>
      <c r="DR156" s="885"/>
      <c r="DS156" s="885"/>
      <c r="DT156" s="885"/>
      <c r="DU156" s="885"/>
      <c r="DV156" s="885"/>
      <c r="DW156" s="885"/>
      <c r="DX156" s="885"/>
      <c r="DY156" s="885"/>
      <c r="DZ156" s="885"/>
      <c r="EA156" s="885"/>
      <c r="EB156" s="885"/>
      <c r="EC156" s="885"/>
      <c r="ED156" s="885"/>
      <c r="EE156" s="885"/>
      <c r="EF156" s="885"/>
      <c r="EG156" s="885"/>
      <c r="EH156" s="885"/>
      <c r="EI156" s="885"/>
      <c r="EJ156" s="885"/>
      <c r="EK156" s="885"/>
      <c r="EL156" s="885"/>
      <c r="EM156" s="885"/>
      <c r="EN156" s="885"/>
      <c r="EO156" s="885"/>
      <c r="EP156" s="885"/>
      <c r="EQ156" s="885"/>
      <c r="ER156" s="885"/>
      <c r="ES156" s="885"/>
      <c r="ET156" s="885"/>
      <c r="EU156" s="885"/>
      <c r="EV156" s="885"/>
      <c r="EW156" s="885"/>
      <c r="EX156" s="885"/>
      <c r="EY156" s="885"/>
      <c r="EZ156" s="885"/>
      <c r="FA156" s="885"/>
      <c r="FB156" s="885"/>
      <c r="FC156" s="885"/>
      <c r="FD156" s="885"/>
      <c r="FE156" s="885"/>
      <c r="FF156" s="885"/>
      <c r="FG156" s="885"/>
      <c r="FH156" s="885"/>
      <c r="FI156" s="885"/>
      <c r="FJ156" s="885"/>
      <c r="FK156" s="885"/>
      <c r="FL156" s="885"/>
      <c r="JO156" s="885"/>
      <c r="JP156" s="1495"/>
      <c r="JQ156" s="1495"/>
      <c r="JR156" s="1495"/>
      <c r="JS156" s="1495"/>
      <c r="JT156" s="1495"/>
      <c r="JU156" s="1495"/>
      <c r="JV156" s="1495"/>
      <c r="JW156" s="1495"/>
      <c r="JX156" s="1495"/>
      <c r="JY156" s="1495"/>
      <c r="JZ156" s="1495"/>
      <c r="KA156" s="1495"/>
      <c r="KB156" s="1495"/>
      <c r="KC156" s="1495"/>
    </row>
    <row r="157" spans="1:289" s="884" customFormat="1">
      <c r="A157" s="885"/>
      <c r="B157" s="885"/>
      <c r="C157" s="885"/>
      <c r="D157" s="885"/>
      <c r="E157" s="885"/>
      <c r="F157" s="885"/>
      <c r="G157" s="885"/>
      <c r="H157" s="885"/>
      <c r="I157" s="885"/>
      <c r="J157" s="885"/>
      <c r="K157" s="885"/>
      <c r="L157" s="885"/>
      <c r="M157" s="885"/>
      <c r="N157" s="885"/>
      <c r="O157" s="885"/>
      <c r="P157" s="885"/>
      <c r="Q157" s="885"/>
      <c r="R157" s="885"/>
      <c r="S157" s="885"/>
      <c r="T157" s="885"/>
      <c r="U157" s="885"/>
      <c r="V157" s="885"/>
      <c r="W157" s="885"/>
      <c r="X157" s="885"/>
      <c r="Y157" s="885"/>
      <c r="Z157" s="885"/>
      <c r="AA157" s="885"/>
      <c r="AB157" s="885"/>
      <c r="AC157" s="885"/>
      <c r="AD157" s="885"/>
      <c r="AE157" s="885"/>
      <c r="AF157" s="885"/>
      <c r="AG157" s="885"/>
      <c r="AH157" s="885"/>
      <c r="AI157" s="885"/>
      <c r="AJ157" s="885"/>
      <c r="AK157" s="885"/>
      <c r="AL157" s="885"/>
      <c r="AM157" s="885"/>
      <c r="AN157" s="885"/>
      <c r="AO157" s="885"/>
      <c r="AP157" s="885"/>
      <c r="AQ157" s="885"/>
      <c r="AR157" s="885"/>
      <c r="AS157" s="885"/>
      <c r="AT157" s="885"/>
      <c r="AU157" s="885"/>
      <c r="AV157" s="885"/>
      <c r="AW157" s="885"/>
      <c r="AX157" s="885"/>
      <c r="AY157" s="885"/>
      <c r="AZ157" s="885"/>
      <c r="BA157" s="885"/>
      <c r="BB157" s="885"/>
      <c r="BC157" s="885"/>
      <c r="BD157" s="885"/>
      <c r="BE157" s="885"/>
      <c r="BF157" s="885"/>
      <c r="BG157" s="885"/>
      <c r="BH157" s="885"/>
      <c r="BI157" s="885"/>
      <c r="BJ157" s="885"/>
      <c r="BK157" s="885"/>
      <c r="BL157" s="885"/>
      <c r="BM157" s="885"/>
      <c r="BN157" s="885"/>
      <c r="BO157" s="885"/>
      <c r="BP157" s="885"/>
      <c r="BQ157" s="885"/>
      <c r="BR157" s="885"/>
      <c r="BS157" s="885"/>
      <c r="BT157" s="885"/>
      <c r="BU157" s="885"/>
      <c r="BV157" s="885"/>
      <c r="BW157" s="885"/>
      <c r="BX157" s="885"/>
      <c r="BY157" s="885"/>
      <c r="BZ157" s="885"/>
      <c r="CA157" s="885"/>
      <c r="CB157" s="885"/>
      <c r="CC157" s="885"/>
      <c r="CD157" s="885"/>
      <c r="CE157" s="885"/>
      <c r="CF157" s="885"/>
      <c r="CG157" s="885"/>
      <c r="CH157" s="885"/>
      <c r="CI157" s="885"/>
      <c r="CJ157" s="885"/>
      <c r="CK157" s="885"/>
      <c r="CL157" s="885"/>
      <c r="CM157" s="885"/>
      <c r="CN157" s="885"/>
      <c r="CO157" s="885"/>
      <c r="CP157" s="885"/>
      <c r="CQ157" s="885"/>
      <c r="CR157" s="885"/>
      <c r="CS157" s="885"/>
      <c r="CT157" s="885"/>
      <c r="CU157" s="885"/>
      <c r="CV157" s="885"/>
      <c r="CW157" s="885"/>
      <c r="CX157" s="885"/>
      <c r="CY157" s="885"/>
      <c r="CZ157" s="885"/>
      <c r="DA157" s="885"/>
      <c r="DB157" s="885"/>
      <c r="DC157" s="885"/>
      <c r="DD157" s="885"/>
      <c r="DE157" s="885"/>
      <c r="DF157" s="885"/>
      <c r="DG157" s="885"/>
      <c r="DH157" s="885"/>
      <c r="DI157" s="885"/>
      <c r="DJ157" s="885"/>
      <c r="DK157" s="885"/>
      <c r="DL157" s="885"/>
      <c r="DM157" s="885"/>
      <c r="DN157" s="885"/>
      <c r="DO157" s="885"/>
      <c r="DP157" s="885"/>
      <c r="DQ157" s="885"/>
      <c r="DR157" s="885"/>
      <c r="DS157" s="885"/>
      <c r="DT157" s="885"/>
      <c r="DU157" s="885"/>
      <c r="DV157" s="885"/>
      <c r="DW157" s="885"/>
      <c r="DX157" s="885"/>
      <c r="DY157" s="885"/>
      <c r="DZ157" s="885"/>
      <c r="EA157" s="885"/>
      <c r="EB157" s="885"/>
      <c r="EC157" s="885"/>
      <c r="ED157" s="885"/>
      <c r="EE157" s="885"/>
      <c r="EF157" s="885"/>
      <c r="EG157" s="885"/>
      <c r="EH157" s="885"/>
      <c r="EI157" s="885"/>
      <c r="EJ157" s="885"/>
      <c r="EK157" s="885"/>
      <c r="EL157" s="885"/>
      <c r="EM157" s="885"/>
      <c r="EN157" s="885"/>
      <c r="EO157" s="885"/>
      <c r="EP157" s="885"/>
      <c r="EQ157" s="885"/>
      <c r="ER157" s="885"/>
      <c r="ES157" s="885"/>
      <c r="ET157" s="885"/>
      <c r="EU157" s="885"/>
      <c r="EV157" s="885"/>
      <c r="EW157" s="885"/>
      <c r="EX157" s="885"/>
      <c r="EY157" s="885"/>
      <c r="EZ157" s="885"/>
      <c r="FA157" s="885"/>
      <c r="FB157" s="885"/>
      <c r="FC157" s="885"/>
      <c r="FD157" s="885"/>
      <c r="FE157" s="885"/>
      <c r="FF157" s="885"/>
      <c r="FG157" s="885"/>
      <c r="FH157" s="885"/>
      <c r="FI157" s="885"/>
      <c r="FJ157" s="885"/>
      <c r="FK157" s="885"/>
      <c r="FL157" s="885"/>
      <c r="JO157" s="885"/>
      <c r="JP157" s="1495"/>
      <c r="JQ157" s="1495"/>
      <c r="JR157" s="1495"/>
      <c r="JS157" s="1495"/>
      <c r="JT157" s="1495"/>
      <c r="JU157" s="1495"/>
      <c r="JV157" s="1495"/>
      <c r="JW157" s="1495"/>
      <c r="JX157" s="1495"/>
      <c r="JY157" s="1495"/>
      <c r="JZ157" s="1495"/>
      <c r="KA157" s="1495"/>
      <c r="KB157" s="1495"/>
      <c r="KC157" s="1495"/>
    </row>
    <row r="158" spans="1:289" s="884" customFormat="1">
      <c r="A158" s="885"/>
      <c r="B158" s="885"/>
      <c r="C158" s="885"/>
      <c r="D158" s="885"/>
      <c r="E158" s="885"/>
      <c r="F158" s="885"/>
      <c r="G158" s="885"/>
      <c r="H158" s="885"/>
      <c r="I158" s="885"/>
      <c r="J158" s="885"/>
      <c r="K158" s="885"/>
      <c r="L158" s="885"/>
      <c r="M158" s="885"/>
      <c r="N158" s="885"/>
      <c r="O158" s="885"/>
      <c r="P158" s="885"/>
      <c r="Q158" s="885"/>
      <c r="R158" s="885"/>
      <c r="S158" s="885"/>
      <c r="T158" s="885"/>
      <c r="U158" s="885"/>
      <c r="V158" s="885"/>
      <c r="W158" s="885"/>
      <c r="X158" s="885"/>
      <c r="Y158" s="885"/>
      <c r="Z158" s="885"/>
      <c r="AA158" s="885"/>
      <c r="AB158" s="885"/>
      <c r="AC158" s="885"/>
      <c r="AD158" s="885"/>
      <c r="AE158" s="885"/>
      <c r="AF158" s="885"/>
      <c r="AG158" s="885"/>
      <c r="AH158" s="885"/>
      <c r="AI158" s="885"/>
      <c r="AJ158" s="885"/>
      <c r="AK158" s="885"/>
      <c r="AL158" s="885"/>
      <c r="AM158" s="885"/>
      <c r="AN158" s="885"/>
      <c r="AO158" s="885"/>
      <c r="AP158" s="885"/>
      <c r="AQ158" s="885"/>
      <c r="AR158" s="885"/>
      <c r="AS158" s="885"/>
      <c r="AT158" s="885"/>
      <c r="AU158" s="885"/>
      <c r="AV158" s="885"/>
      <c r="AW158" s="885"/>
      <c r="AX158" s="885"/>
      <c r="AY158" s="885"/>
      <c r="AZ158" s="885"/>
      <c r="BA158" s="885"/>
      <c r="BB158" s="885"/>
      <c r="BC158" s="885"/>
      <c r="BD158" s="885"/>
      <c r="BE158" s="885"/>
      <c r="BF158" s="885"/>
      <c r="BG158" s="885"/>
      <c r="BH158" s="885"/>
      <c r="BI158" s="885"/>
      <c r="BJ158" s="885"/>
      <c r="BK158" s="885"/>
      <c r="BL158" s="885"/>
      <c r="BM158" s="885"/>
      <c r="BN158" s="885"/>
      <c r="BO158" s="885"/>
      <c r="BP158" s="885"/>
      <c r="BQ158" s="885"/>
      <c r="BR158" s="885"/>
      <c r="BS158" s="885"/>
      <c r="BT158" s="885"/>
      <c r="BU158" s="885"/>
      <c r="BV158" s="885"/>
      <c r="BW158" s="885"/>
      <c r="BX158" s="885"/>
      <c r="BY158" s="885"/>
      <c r="BZ158" s="885"/>
      <c r="CA158" s="885"/>
      <c r="CB158" s="885"/>
      <c r="CC158" s="885"/>
      <c r="CD158" s="885"/>
      <c r="CE158" s="885"/>
      <c r="CF158" s="885"/>
      <c r="CG158" s="885"/>
      <c r="CH158" s="885"/>
      <c r="CI158" s="885"/>
      <c r="CJ158" s="885"/>
      <c r="CK158" s="885"/>
      <c r="CL158" s="885"/>
      <c r="CM158" s="885"/>
      <c r="CN158" s="885"/>
      <c r="CO158" s="885"/>
      <c r="CP158" s="885"/>
      <c r="CQ158" s="885"/>
      <c r="CR158" s="885"/>
      <c r="CS158" s="885"/>
      <c r="CT158" s="885"/>
      <c r="CU158" s="885"/>
      <c r="CV158" s="885"/>
      <c r="CW158" s="885"/>
      <c r="CX158" s="885"/>
      <c r="CY158" s="885"/>
      <c r="CZ158" s="885"/>
      <c r="DA158" s="885"/>
      <c r="DB158" s="885"/>
      <c r="DC158" s="885"/>
      <c r="DD158" s="885"/>
      <c r="DE158" s="885"/>
      <c r="DF158" s="885"/>
      <c r="DG158" s="885"/>
      <c r="DH158" s="885"/>
      <c r="DI158" s="885"/>
      <c r="DJ158" s="885"/>
      <c r="DK158" s="885"/>
      <c r="DL158" s="885"/>
      <c r="DM158" s="885"/>
      <c r="DN158" s="885"/>
      <c r="DO158" s="885"/>
      <c r="DP158" s="885"/>
      <c r="DQ158" s="885"/>
      <c r="DR158" s="885"/>
      <c r="DS158" s="885"/>
      <c r="DT158" s="885"/>
      <c r="DU158" s="885"/>
      <c r="DV158" s="885"/>
      <c r="DW158" s="885"/>
      <c r="DX158" s="885"/>
      <c r="DY158" s="885"/>
      <c r="DZ158" s="885"/>
      <c r="EA158" s="885"/>
      <c r="EB158" s="885"/>
      <c r="EC158" s="885"/>
      <c r="ED158" s="885"/>
      <c r="EE158" s="885"/>
      <c r="EF158" s="885"/>
      <c r="EG158" s="885"/>
      <c r="EH158" s="885"/>
      <c r="EI158" s="885"/>
      <c r="EJ158" s="885"/>
      <c r="EK158" s="885"/>
      <c r="EL158" s="885"/>
      <c r="EM158" s="885"/>
      <c r="EN158" s="885"/>
      <c r="EO158" s="885"/>
      <c r="EP158" s="885"/>
      <c r="EQ158" s="885"/>
      <c r="ER158" s="885"/>
      <c r="ES158" s="885"/>
      <c r="ET158" s="885"/>
      <c r="EU158" s="885"/>
      <c r="EV158" s="885"/>
      <c r="EW158" s="885"/>
      <c r="EX158" s="885"/>
      <c r="EY158" s="885"/>
      <c r="EZ158" s="885"/>
      <c r="FA158" s="885"/>
      <c r="FB158" s="885"/>
      <c r="FC158" s="885"/>
      <c r="FD158" s="885"/>
      <c r="FE158" s="885"/>
      <c r="FF158" s="885"/>
      <c r="FG158" s="885"/>
      <c r="FH158" s="885"/>
      <c r="FI158" s="885"/>
      <c r="FJ158" s="885"/>
      <c r="FK158" s="885"/>
      <c r="FL158" s="885"/>
      <c r="JO158" s="885"/>
      <c r="JP158" s="1495"/>
      <c r="JQ158" s="1495"/>
      <c r="JR158" s="1495"/>
      <c r="JS158" s="1495"/>
      <c r="JT158" s="1495"/>
      <c r="JU158" s="1495"/>
      <c r="JV158" s="1495"/>
      <c r="JW158" s="1495"/>
      <c r="JX158" s="1495"/>
      <c r="JY158" s="1495"/>
      <c r="JZ158" s="1495"/>
      <c r="KA158" s="1495"/>
      <c r="KB158" s="1495"/>
      <c r="KC158" s="1495"/>
    </row>
    <row r="159" spans="1:289" s="884" customFormat="1">
      <c r="A159" s="885"/>
      <c r="B159" s="885"/>
      <c r="C159" s="885"/>
      <c r="D159" s="885"/>
      <c r="E159" s="885"/>
      <c r="F159" s="885"/>
      <c r="G159" s="885"/>
      <c r="H159" s="885"/>
      <c r="I159" s="885"/>
      <c r="J159" s="885"/>
      <c r="K159" s="885"/>
      <c r="L159" s="885"/>
      <c r="M159" s="885"/>
      <c r="N159" s="885"/>
      <c r="O159" s="885"/>
      <c r="P159" s="885"/>
      <c r="Q159" s="885"/>
      <c r="R159" s="885"/>
      <c r="S159" s="885"/>
      <c r="T159" s="885"/>
      <c r="U159" s="885"/>
      <c r="V159" s="885"/>
      <c r="W159" s="885"/>
      <c r="X159" s="885"/>
      <c r="Y159" s="885"/>
      <c r="Z159" s="885"/>
      <c r="AA159" s="885"/>
      <c r="AB159" s="885"/>
      <c r="AC159" s="885"/>
      <c r="AD159" s="885"/>
      <c r="AE159" s="885"/>
      <c r="AF159" s="885"/>
      <c r="AG159" s="885"/>
      <c r="AH159" s="885"/>
      <c r="AI159" s="885"/>
      <c r="AJ159" s="885"/>
      <c r="AK159" s="885"/>
      <c r="AL159" s="885"/>
      <c r="AM159" s="885"/>
      <c r="AN159" s="885"/>
      <c r="AO159" s="885"/>
      <c r="AP159" s="885"/>
      <c r="AQ159" s="885"/>
      <c r="AR159" s="885"/>
      <c r="AS159" s="885"/>
      <c r="AT159" s="885"/>
      <c r="AU159" s="885"/>
      <c r="AV159" s="885"/>
      <c r="AW159" s="885"/>
      <c r="AX159" s="885"/>
      <c r="AY159" s="885"/>
      <c r="AZ159" s="885"/>
      <c r="BA159" s="885"/>
      <c r="BB159" s="885"/>
      <c r="BC159" s="885"/>
      <c r="BD159" s="885"/>
      <c r="BE159" s="885"/>
      <c r="BF159" s="885"/>
      <c r="BG159" s="885"/>
      <c r="BH159" s="885"/>
      <c r="BI159" s="885"/>
      <c r="BJ159" s="885"/>
      <c r="BK159" s="885"/>
      <c r="BL159" s="885"/>
      <c r="BM159" s="885"/>
      <c r="BN159" s="885"/>
      <c r="BO159" s="885"/>
      <c r="BP159" s="885"/>
      <c r="BQ159" s="885"/>
      <c r="BR159" s="885"/>
      <c r="BS159" s="885"/>
      <c r="BT159" s="885"/>
      <c r="BU159" s="885"/>
      <c r="BV159" s="885"/>
      <c r="BW159" s="885"/>
      <c r="BX159" s="885"/>
      <c r="BY159" s="885"/>
      <c r="BZ159" s="885"/>
      <c r="CA159" s="885"/>
      <c r="CB159" s="885"/>
      <c r="CC159" s="885"/>
      <c r="CD159" s="885"/>
      <c r="CE159" s="885"/>
      <c r="CF159" s="885"/>
      <c r="CG159" s="885"/>
      <c r="CH159" s="885"/>
      <c r="CI159" s="885"/>
      <c r="CJ159" s="885"/>
      <c r="CK159" s="885"/>
      <c r="CL159" s="885"/>
      <c r="CM159" s="885"/>
      <c r="CN159" s="885"/>
      <c r="CO159" s="885"/>
      <c r="CP159" s="885"/>
      <c r="CQ159" s="885"/>
      <c r="CR159" s="885"/>
      <c r="CS159" s="885"/>
      <c r="CT159" s="885"/>
      <c r="CU159" s="885"/>
      <c r="CV159" s="885"/>
      <c r="CW159" s="885"/>
      <c r="CX159" s="885"/>
      <c r="CY159" s="885"/>
      <c r="CZ159" s="885"/>
      <c r="DA159" s="885"/>
      <c r="DB159" s="885"/>
      <c r="DC159" s="885"/>
      <c r="DD159" s="885"/>
      <c r="DE159" s="885"/>
      <c r="DF159" s="885"/>
      <c r="DG159" s="885"/>
      <c r="DH159" s="885"/>
      <c r="DI159" s="885"/>
      <c r="DJ159" s="885"/>
      <c r="DK159" s="885"/>
      <c r="DL159" s="885"/>
      <c r="DM159" s="885"/>
      <c r="DN159" s="885"/>
      <c r="DO159" s="885"/>
      <c r="DP159" s="885"/>
      <c r="DQ159" s="885"/>
      <c r="DR159" s="885"/>
      <c r="DS159" s="885"/>
      <c r="DT159" s="885"/>
      <c r="DU159" s="885"/>
      <c r="DV159" s="885"/>
      <c r="DW159" s="885"/>
      <c r="DX159" s="885"/>
      <c r="DY159" s="885"/>
      <c r="DZ159" s="885"/>
      <c r="EA159" s="885"/>
      <c r="EB159" s="885"/>
      <c r="EC159" s="885"/>
      <c r="ED159" s="885"/>
      <c r="EE159" s="885"/>
      <c r="EF159" s="885"/>
      <c r="EG159" s="885"/>
      <c r="EH159" s="885"/>
      <c r="EI159" s="885"/>
      <c r="EJ159" s="885"/>
      <c r="EK159" s="885"/>
      <c r="EL159" s="885"/>
      <c r="EM159" s="885"/>
      <c r="EN159" s="885"/>
      <c r="EO159" s="885"/>
      <c r="EP159" s="885"/>
      <c r="EQ159" s="885"/>
      <c r="ER159" s="885"/>
      <c r="ES159" s="885"/>
      <c r="ET159" s="885"/>
      <c r="EU159" s="885"/>
      <c r="EV159" s="885"/>
      <c r="EW159" s="885"/>
      <c r="EX159" s="885"/>
      <c r="EY159" s="885"/>
      <c r="EZ159" s="885"/>
      <c r="FA159" s="885"/>
      <c r="FB159" s="885"/>
      <c r="FC159" s="885"/>
      <c r="FD159" s="885"/>
      <c r="FE159" s="885"/>
      <c r="FF159" s="885"/>
      <c r="FG159" s="885"/>
      <c r="FH159" s="885"/>
      <c r="FI159" s="885"/>
      <c r="FJ159" s="885"/>
      <c r="FK159" s="885"/>
      <c r="FL159" s="885"/>
      <c r="JO159" s="885"/>
      <c r="JP159" s="1495"/>
      <c r="JQ159" s="1495"/>
      <c r="JR159" s="1495"/>
      <c r="JS159" s="1495"/>
      <c r="JT159" s="1495"/>
      <c r="JU159" s="1495"/>
      <c r="JV159" s="1495"/>
      <c r="JW159" s="1495"/>
      <c r="JX159" s="1495"/>
      <c r="JY159" s="1495"/>
      <c r="JZ159" s="1495"/>
      <c r="KA159" s="1495"/>
      <c r="KB159" s="1495"/>
      <c r="KC159" s="1495"/>
    </row>
    <row r="160" spans="1:289" s="884" customFormat="1">
      <c r="A160" s="885"/>
      <c r="B160" s="885"/>
      <c r="C160" s="885"/>
      <c r="D160" s="885"/>
      <c r="E160" s="885"/>
      <c r="F160" s="885"/>
      <c r="G160" s="885"/>
      <c r="H160" s="885"/>
      <c r="I160" s="885"/>
      <c r="J160" s="885"/>
      <c r="K160" s="885"/>
      <c r="L160" s="885"/>
      <c r="M160" s="885"/>
      <c r="N160" s="885"/>
      <c r="O160" s="885"/>
      <c r="P160" s="885"/>
      <c r="Q160" s="885"/>
      <c r="R160" s="885"/>
      <c r="S160" s="885"/>
      <c r="T160" s="885"/>
      <c r="U160" s="885"/>
      <c r="V160" s="885"/>
      <c r="W160" s="885"/>
      <c r="X160" s="885"/>
      <c r="Y160" s="885"/>
      <c r="Z160" s="885"/>
      <c r="AA160" s="885"/>
      <c r="AB160" s="885"/>
      <c r="AC160" s="885"/>
      <c r="AD160" s="885"/>
      <c r="AE160" s="885"/>
      <c r="AF160" s="885"/>
      <c r="AG160" s="885"/>
      <c r="AH160" s="885"/>
      <c r="AI160" s="885"/>
      <c r="AJ160" s="885"/>
      <c r="AK160" s="885"/>
      <c r="AL160" s="885"/>
      <c r="AM160" s="885"/>
      <c r="AN160" s="885"/>
      <c r="AO160" s="885"/>
      <c r="AP160" s="885"/>
      <c r="AQ160" s="885"/>
      <c r="AR160" s="885"/>
      <c r="AS160" s="885"/>
      <c r="AT160" s="885"/>
      <c r="AU160" s="885"/>
      <c r="AV160" s="885"/>
      <c r="AW160" s="885"/>
      <c r="AX160" s="885"/>
      <c r="AY160" s="885"/>
      <c r="AZ160" s="885"/>
      <c r="BA160" s="885"/>
      <c r="BB160" s="885"/>
      <c r="BC160" s="885"/>
      <c r="BD160" s="885"/>
      <c r="BE160" s="885"/>
      <c r="BF160" s="885"/>
      <c r="BG160" s="885"/>
      <c r="BH160" s="885"/>
      <c r="BI160" s="885"/>
      <c r="BJ160" s="885"/>
      <c r="BK160" s="885"/>
      <c r="BL160" s="885"/>
      <c r="BM160" s="885"/>
      <c r="BN160" s="885"/>
      <c r="BO160" s="885"/>
      <c r="BP160" s="885"/>
      <c r="BQ160" s="885"/>
      <c r="BR160" s="885"/>
      <c r="BS160" s="885"/>
      <c r="BT160" s="885"/>
      <c r="BU160" s="885"/>
      <c r="BV160" s="885"/>
      <c r="BW160" s="885"/>
      <c r="BX160" s="885"/>
      <c r="BY160" s="885"/>
      <c r="BZ160" s="885"/>
      <c r="CA160" s="885"/>
      <c r="CB160" s="885"/>
      <c r="CC160" s="885"/>
      <c r="CD160" s="885"/>
      <c r="CE160" s="885"/>
      <c r="CF160" s="885"/>
      <c r="CG160" s="885"/>
      <c r="CH160" s="885"/>
      <c r="CI160" s="885"/>
      <c r="CJ160" s="885"/>
      <c r="CK160" s="885"/>
      <c r="CL160" s="885"/>
      <c r="CM160" s="885"/>
      <c r="CN160" s="885"/>
      <c r="CO160" s="885"/>
      <c r="CP160" s="885"/>
      <c r="CQ160" s="885"/>
      <c r="CR160" s="885"/>
      <c r="CS160" s="885"/>
      <c r="CT160" s="885"/>
      <c r="CU160" s="885"/>
      <c r="CV160" s="885"/>
      <c r="CW160" s="885"/>
      <c r="CX160" s="885"/>
      <c r="CY160" s="885"/>
      <c r="CZ160" s="885"/>
      <c r="DA160" s="885"/>
      <c r="DB160" s="885"/>
      <c r="DC160" s="885"/>
      <c r="DD160" s="885"/>
      <c r="DE160" s="885"/>
      <c r="DF160" s="885"/>
      <c r="DG160" s="885"/>
      <c r="DH160" s="885"/>
      <c r="DI160" s="885"/>
      <c r="DJ160" s="885"/>
      <c r="DK160" s="885"/>
      <c r="DL160" s="885"/>
      <c r="DM160" s="885"/>
      <c r="DN160" s="885"/>
      <c r="DO160" s="885"/>
      <c r="DP160" s="885"/>
      <c r="DQ160" s="885"/>
      <c r="DR160" s="885"/>
      <c r="DS160" s="885"/>
      <c r="DT160" s="885"/>
      <c r="DU160" s="885"/>
      <c r="DV160" s="885"/>
      <c r="DW160" s="885"/>
      <c r="DX160" s="885"/>
      <c r="DY160" s="885"/>
      <c r="DZ160" s="885"/>
      <c r="EA160" s="885"/>
      <c r="EB160" s="885"/>
      <c r="EC160" s="885"/>
      <c r="ED160" s="885"/>
      <c r="EE160" s="885"/>
      <c r="EF160" s="885"/>
      <c r="EG160" s="885"/>
      <c r="EH160" s="885"/>
      <c r="EI160" s="885"/>
      <c r="EJ160" s="885"/>
      <c r="EK160" s="885"/>
      <c r="EL160" s="885"/>
      <c r="EM160" s="885"/>
      <c r="EN160" s="885"/>
      <c r="EO160" s="885"/>
      <c r="EP160" s="885"/>
      <c r="EQ160" s="885"/>
      <c r="ER160" s="885"/>
      <c r="ES160" s="885"/>
      <c r="ET160" s="885"/>
      <c r="EU160" s="885"/>
      <c r="EV160" s="885"/>
      <c r="EW160" s="885"/>
      <c r="EX160" s="885"/>
      <c r="EY160" s="885"/>
      <c r="EZ160" s="885"/>
      <c r="FA160" s="885"/>
      <c r="FB160" s="885"/>
      <c r="FC160" s="885"/>
      <c r="FD160" s="885"/>
      <c r="FE160" s="885"/>
      <c r="FF160" s="885"/>
      <c r="FG160" s="885"/>
      <c r="FH160" s="885"/>
      <c r="FI160" s="885"/>
      <c r="FJ160" s="885"/>
      <c r="FK160" s="885"/>
      <c r="FL160" s="885"/>
      <c r="JO160" s="885"/>
      <c r="JP160" s="1495"/>
      <c r="JQ160" s="1495"/>
      <c r="JR160" s="1495"/>
      <c r="JS160" s="1495"/>
      <c r="JT160" s="1495"/>
      <c r="JU160" s="1495"/>
      <c r="JV160" s="1495"/>
      <c r="JW160" s="1495"/>
      <c r="JX160" s="1495"/>
      <c r="JY160" s="1495"/>
      <c r="JZ160" s="1495"/>
      <c r="KA160" s="1495"/>
      <c r="KB160" s="1495"/>
      <c r="KC160" s="1495"/>
    </row>
    <row r="161" spans="1:289" s="884" customFormat="1">
      <c r="A161" s="885"/>
      <c r="B161" s="885"/>
      <c r="C161" s="885"/>
      <c r="D161" s="885"/>
      <c r="E161" s="885"/>
      <c r="F161" s="885"/>
      <c r="G161" s="885"/>
      <c r="H161" s="885"/>
      <c r="I161" s="885"/>
      <c r="J161" s="885"/>
      <c r="K161" s="885"/>
      <c r="L161" s="885"/>
      <c r="M161" s="885"/>
      <c r="N161" s="885"/>
      <c r="O161" s="885"/>
      <c r="P161" s="885"/>
      <c r="Q161" s="885"/>
      <c r="R161" s="885"/>
      <c r="S161" s="885"/>
      <c r="T161" s="885"/>
      <c r="U161" s="885"/>
      <c r="V161" s="885"/>
      <c r="W161" s="885"/>
      <c r="X161" s="885"/>
      <c r="Y161" s="885"/>
      <c r="Z161" s="885"/>
      <c r="AA161" s="885"/>
      <c r="AB161" s="885"/>
      <c r="AC161" s="885"/>
      <c r="AD161" s="885"/>
      <c r="AE161" s="885"/>
      <c r="AF161" s="885"/>
      <c r="AG161" s="885"/>
      <c r="AH161" s="885"/>
      <c r="AI161" s="885"/>
      <c r="AJ161" s="885"/>
      <c r="AK161" s="885"/>
      <c r="AL161" s="885"/>
      <c r="AM161" s="885"/>
      <c r="AN161" s="885"/>
      <c r="AO161" s="885"/>
      <c r="AP161" s="885"/>
      <c r="AQ161" s="885"/>
      <c r="AR161" s="885"/>
      <c r="AS161" s="885"/>
      <c r="AT161" s="885"/>
      <c r="AU161" s="885"/>
      <c r="AV161" s="885"/>
      <c r="AW161" s="885"/>
      <c r="AX161" s="885"/>
      <c r="AY161" s="885"/>
      <c r="AZ161" s="885"/>
      <c r="BA161" s="885"/>
      <c r="BB161" s="885"/>
      <c r="BC161" s="885"/>
      <c r="BD161" s="885"/>
      <c r="BE161" s="885"/>
      <c r="BF161" s="885"/>
      <c r="BG161" s="885"/>
      <c r="BH161" s="885"/>
      <c r="BI161" s="885"/>
      <c r="BJ161" s="885"/>
      <c r="BK161" s="885"/>
      <c r="BL161" s="885"/>
      <c r="BM161" s="885"/>
      <c r="BN161" s="885"/>
      <c r="BO161" s="885"/>
      <c r="BP161" s="885"/>
      <c r="BQ161" s="885"/>
      <c r="BR161" s="885"/>
      <c r="BS161" s="885"/>
      <c r="BT161" s="885"/>
      <c r="BU161" s="885"/>
      <c r="BV161" s="885"/>
      <c r="BW161" s="885"/>
      <c r="BX161" s="885"/>
      <c r="BY161" s="885"/>
      <c r="BZ161" s="885"/>
      <c r="CA161" s="885"/>
      <c r="CB161" s="885"/>
      <c r="CC161" s="885"/>
      <c r="CD161" s="885"/>
      <c r="CE161" s="885"/>
      <c r="CF161" s="885"/>
      <c r="CG161" s="885"/>
      <c r="CH161" s="885"/>
      <c r="CI161" s="885"/>
      <c r="CJ161" s="885"/>
      <c r="CK161" s="885"/>
      <c r="CL161" s="885"/>
      <c r="CM161" s="885"/>
      <c r="CN161" s="885"/>
      <c r="CO161" s="885"/>
      <c r="CP161" s="885"/>
      <c r="CQ161" s="885"/>
      <c r="CR161" s="885"/>
      <c r="CS161" s="885"/>
      <c r="CT161" s="885"/>
      <c r="CU161" s="885"/>
      <c r="CV161" s="885"/>
      <c r="CW161" s="885"/>
      <c r="CX161" s="885"/>
      <c r="CY161" s="885"/>
      <c r="CZ161" s="885"/>
      <c r="DA161" s="885"/>
      <c r="DB161" s="885"/>
      <c r="DC161" s="885"/>
      <c r="DD161" s="885"/>
      <c r="DE161" s="885"/>
      <c r="DF161" s="885"/>
      <c r="DG161" s="885"/>
      <c r="DH161" s="885"/>
      <c r="DI161" s="885"/>
      <c r="DJ161" s="885"/>
      <c r="DK161" s="885"/>
      <c r="DL161" s="885"/>
      <c r="DM161" s="885"/>
      <c r="DN161" s="885"/>
      <c r="DO161" s="885"/>
      <c r="DP161" s="885"/>
      <c r="DQ161" s="885"/>
      <c r="DR161" s="885"/>
      <c r="DS161" s="885"/>
      <c r="DT161" s="885"/>
      <c r="DU161" s="885"/>
      <c r="DV161" s="885"/>
      <c r="DW161" s="885"/>
      <c r="DX161" s="885"/>
      <c r="DY161" s="885"/>
      <c r="DZ161" s="885"/>
      <c r="EA161" s="885"/>
      <c r="EB161" s="885"/>
      <c r="EC161" s="885"/>
      <c r="ED161" s="885"/>
      <c r="EE161" s="885"/>
      <c r="EF161" s="885"/>
      <c r="EG161" s="885"/>
      <c r="EH161" s="885"/>
      <c r="EI161" s="885"/>
      <c r="EJ161" s="885"/>
      <c r="EK161" s="885"/>
      <c r="EL161" s="885"/>
      <c r="EM161" s="885"/>
      <c r="EN161" s="885"/>
      <c r="EO161" s="885"/>
      <c r="EP161" s="885"/>
      <c r="EQ161" s="885"/>
      <c r="ER161" s="885"/>
      <c r="ES161" s="885"/>
      <c r="ET161" s="885"/>
      <c r="EU161" s="885"/>
      <c r="EV161" s="885"/>
      <c r="EW161" s="885"/>
      <c r="EX161" s="885"/>
      <c r="EY161" s="885"/>
      <c r="EZ161" s="885"/>
      <c r="FA161" s="885"/>
      <c r="FB161" s="885"/>
      <c r="FC161" s="885"/>
      <c r="FD161" s="885"/>
      <c r="FE161" s="885"/>
      <c r="FF161" s="885"/>
      <c r="FG161" s="885"/>
      <c r="FH161" s="885"/>
      <c r="FI161" s="885"/>
      <c r="FJ161" s="885"/>
      <c r="FK161" s="885"/>
      <c r="FL161" s="885"/>
      <c r="JO161" s="885"/>
      <c r="JP161" s="1495"/>
      <c r="JQ161" s="1495"/>
      <c r="JR161" s="1495"/>
      <c r="JS161" s="1495"/>
      <c r="JT161" s="1495"/>
      <c r="JU161" s="1495"/>
      <c r="JV161" s="1495"/>
      <c r="JW161" s="1495"/>
      <c r="JX161" s="1495"/>
      <c r="JY161" s="1495"/>
      <c r="JZ161" s="1495"/>
      <c r="KA161" s="1495"/>
      <c r="KB161" s="1495"/>
      <c r="KC161" s="1495"/>
    </row>
    <row r="162" spans="1:289" s="884" customFormat="1">
      <c r="A162" s="885"/>
      <c r="B162" s="885"/>
      <c r="C162" s="885"/>
      <c r="D162" s="885"/>
      <c r="E162" s="885"/>
      <c r="F162" s="885"/>
      <c r="G162" s="885"/>
      <c r="H162" s="885"/>
      <c r="I162" s="885"/>
      <c r="J162" s="885"/>
      <c r="K162" s="885"/>
      <c r="L162" s="885"/>
      <c r="M162" s="885"/>
      <c r="N162" s="885"/>
      <c r="O162" s="885"/>
      <c r="P162" s="885"/>
      <c r="Q162" s="885"/>
      <c r="R162" s="885"/>
      <c r="S162" s="885"/>
      <c r="T162" s="885"/>
      <c r="U162" s="885"/>
      <c r="V162" s="885"/>
      <c r="W162" s="885"/>
      <c r="X162" s="885"/>
      <c r="Y162" s="885"/>
      <c r="Z162" s="885"/>
      <c r="AA162" s="885"/>
      <c r="AB162" s="885"/>
      <c r="AC162" s="885"/>
      <c r="AD162" s="885"/>
      <c r="AE162" s="885"/>
      <c r="AF162" s="885"/>
      <c r="AG162" s="885"/>
      <c r="AH162" s="885"/>
      <c r="AI162" s="885"/>
      <c r="AJ162" s="885"/>
      <c r="AK162" s="885"/>
      <c r="AL162" s="885"/>
      <c r="AM162" s="885"/>
      <c r="AN162" s="885"/>
      <c r="AO162" s="885"/>
      <c r="AP162" s="885"/>
      <c r="AQ162" s="885"/>
      <c r="AR162" s="885"/>
      <c r="AS162" s="885"/>
      <c r="AT162" s="885"/>
      <c r="AU162" s="885"/>
      <c r="AV162" s="885"/>
      <c r="AW162" s="885"/>
      <c r="AX162" s="885"/>
      <c r="AY162" s="885"/>
      <c r="AZ162" s="885"/>
      <c r="BA162" s="885"/>
      <c r="BB162" s="885"/>
      <c r="BC162" s="885"/>
      <c r="BD162" s="885"/>
      <c r="BE162" s="885"/>
      <c r="BF162" s="885"/>
      <c r="BG162" s="885"/>
      <c r="BH162" s="885"/>
      <c r="BI162" s="885"/>
      <c r="BJ162" s="885"/>
      <c r="BK162" s="885"/>
      <c r="BL162" s="885"/>
      <c r="BM162" s="885"/>
      <c r="BN162" s="885"/>
      <c r="BO162" s="885"/>
      <c r="BP162" s="885"/>
      <c r="BQ162" s="885"/>
      <c r="BR162" s="885"/>
      <c r="BS162" s="885"/>
      <c r="BT162" s="885"/>
      <c r="BU162" s="885"/>
      <c r="BV162" s="885"/>
      <c r="BW162" s="885"/>
      <c r="BX162" s="885"/>
      <c r="BY162" s="885"/>
      <c r="BZ162" s="885"/>
      <c r="CA162" s="885"/>
      <c r="CB162" s="885"/>
      <c r="CC162" s="885"/>
      <c r="CD162" s="885"/>
      <c r="CE162" s="885"/>
      <c r="CF162" s="885"/>
      <c r="CG162" s="885"/>
      <c r="CH162" s="885"/>
      <c r="CI162" s="885"/>
      <c r="CJ162" s="885"/>
      <c r="CK162" s="885"/>
      <c r="CL162" s="885"/>
      <c r="CM162" s="885"/>
      <c r="CN162" s="885"/>
      <c r="CO162" s="885"/>
      <c r="CP162" s="885"/>
      <c r="CQ162" s="885"/>
      <c r="CR162" s="885"/>
      <c r="CS162" s="885"/>
      <c r="CT162" s="885"/>
      <c r="CU162" s="885"/>
      <c r="CV162" s="885"/>
      <c r="CW162" s="885"/>
      <c r="CX162" s="885"/>
      <c r="CY162" s="885"/>
      <c r="CZ162" s="885"/>
      <c r="DA162" s="885"/>
      <c r="DB162" s="885"/>
      <c r="DC162" s="885"/>
      <c r="DD162" s="885"/>
      <c r="DE162" s="885"/>
      <c r="DF162" s="885"/>
      <c r="DG162" s="885"/>
      <c r="DH162" s="885"/>
      <c r="DI162" s="885"/>
      <c r="DJ162" s="885"/>
      <c r="DK162" s="885"/>
      <c r="DL162" s="885"/>
      <c r="DM162" s="885"/>
      <c r="DN162" s="885"/>
      <c r="DO162" s="885"/>
      <c r="DP162" s="885"/>
      <c r="DQ162" s="885"/>
      <c r="DR162" s="885"/>
      <c r="DS162" s="885"/>
      <c r="DT162" s="885"/>
      <c r="DU162" s="885"/>
      <c r="DV162" s="885"/>
      <c r="DW162" s="885"/>
      <c r="DX162" s="885"/>
      <c r="DY162" s="885"/>
      <c r="DZ162" s="885"/>
      <c r="EA162" s="885"/>
      <c r="EB162" s="885"/>
      <c r="EC162" s="885"/>
      <c r="ED162" s="885"/>
      <c r="EE162" s="885"/>
      <c r="EF162" s="885"/>
      <c r="EG162" s="885"/>
      <c r="EH162" s="885"/>
      <c r="EI162" s="885"/>
      <c r="EJ162" s="885"/>
      <c r="EK162" s="885"/>
      <c r="EL162" s="885"/>
      <c r="EM162" s="885"/>
      <c r="EN162" s="885"/>
      <c r="EO162" s="885"/>
      <c r="EP162" s="885"/>
      <c r="EQ162" s="885"/>
      <c r="ER162" s="885"/>
      <c r="ES162" s="885"/>
      <c r="ET162" s="885"/>
      <c r="EU162" s="885"/>
      <c r="EV162" s="885"/>
      <c r="EW162" s="885"/>
      <c r="EX162" s="885"/>
      <c r="EY162" s="885"/>
      <c r="EZ162" s="885"/>
      <c r="FA162" s="885"/>
      <c r="FB162" s="885"/>
      <c r="FC162" s="885"/>
      <c r="FD162" s="885"/>
      <c r="FE162" s="885"/>
      <c r="FF162" s="885"/>
      <c r="FG162" s="885"/>
      <c r="FH162" s="885"/>
      <c r="FI162" s="885"/>
      <c r="FJ162" s="885"/>
      <c r="FK162" s="885"/>
      <c r="FL162" s="885"/>
      <c r="JO162" s="885"/>
      <c r="JP162" s="1495"/>
      <c r="JQ162" s="1495"/>
      <c r="JR162" s="1495"/>
      <c r="JS162" s="1495"/>
      <c r="JT162" s="1495"/>
      <c r="JU162" s="1495"/>
      <c r="JV162" s="1495"/>
      <c r="JW162" s="1495"/>
      <c r="JX162" s="1495"/>
      <c r="JY162" s="1495"/>
      <c r="JZ162" s="1495"/>
      <c r="KA162" s="1495"/>
      <c r="KB162" s="1495"/>
      <c r="KC162" s="1495"/>
    </row>
    <row r="163" spans="1:289" s="884" customFormat="1">
      <c r="A163" s="885"/>
      <c r="B163" s="885"/>
      <c r="C163" s="885"/>
      <c r="D163" s="885"/>
      <c r="E163" s="885"/>
      <c r="F163" s="885"/>
      <c r="G163" s="885"/>
      <c r="H163" s="885"/>
      <c r="I163" s="885"/>
      <c r="J163" s="885"/>
      <c r="K163" s="885"/>
      <c r="L163" s="885"/>
      <c r="M163" s="885"/>
      <c r="N163" s="885"/>
      <c r="O163" s="885"/>
      <c r="P163" s="885"/>
      <c r="Q163" s="885"/>
      <c r="R163" s="885"/>
      <c r="S163" s="885"/>
      <c r="T163" s="885"/>
      <c r="U163" s="885"/>
      <c r="V163" s="885"/>
      <c r="W163" s="885"/>
      <c r="X163" s="885"/>
      <c r="Y163" s="885"/>
      <c r="Z163" s="885"/>
      <c r="AA163" s="885"/>
      <c r="AB163" s="885"/>
      <c r="AC163" s="885"/>
      <c r="AD163" s="885"/>
      <c r="AE163" s="885"/>
      <c r="AF163" s="885"/>
      <c r="AG163" s="885"/>
      <c r="AH163" s="885"/>
      <c r="AI163" s="885"/>
      <c r="AJ163" s="885"/>
      <c r="AK163" s="885"/>
      <c r="AL163" s="885"/>
      <c r="AM163" s="885"/>
      <c r="AN163" s="885"/>
      <c r="AO163" s="885"/>
      <c r="AP163" s="885"/>
      <c r="AQ163" s="885"/>
      <c r="AR163" s="885"/>
      <c r="AS163" s="885"/>
      <c r="AT163" s="885"/>
      <c r="AU163" s="885"/>
      <c r="AV163" s="885"/>
      <c r="AW163" s="885"/>
      <c r="AX163" s="885"/>
      <c r="AY163" s="885"/>
      <c r="AZ163" s="885"/>
      <c r="BA163" s="885"/>
      <c r="BB163" s="885"/>
      <c r="BC163" s="885"/>
      <c r="BD163" s="885"/>
      <c r="BE163" s="885"/>
      <c r="BF163" s="885"/>
      <c r="BG163" s="885"/>
      <c r="BH163" s="885"/>
      <c r="BI163" s="885"/>
      <c r="BJ163" s="885"/>
      <c r="BK163" s="885"/>
      <c r="BL163" s="885"/>
      <c r="BM163" s="885"/>
      <c r="BN163" s="885"/>
      <c r="BO163" s="885"/>
      <c r="BP163" s="885"/>
      <c r="BQ163" s="885"/>
      <c r="BR163" s="885"/>
      <c r="BS163" s="885"/>
      <c r="BT163" s="885"/>
      <c r="BU163" s="885"/>
      <c r="BV163" s="885"/>
      <c r="BW163" s="885"/>
      <c r="BX163" s="885"/>
      <c r="BY163" s="885"/>
      <c r="BZ163" s="885"/>
      <c r="CA163" s="885"/>
      <c r="CB163" s="885"/>
      <c r="CC163" s="885"/>
      <c r="CD163" s="885"/>
      <c r="CE163" s="885"/>
      <c r="CF163" s="885"/>
      <c r="CG163" s="885"/>
      <c r="CH163" s="885"/>
      <c r="CI163" s="885"/>
      <c r="CJ163" s="885"/>
      <c r="CK163" s="885"/>
      <c r="CL163" s="885"/>
      <c r="CM163" s="885"/>
      <c r="CN163" s="885"/>
      <c r="CO163" s="885"/>
      <c r="CP163" s="885"/>
      <c r="CQ163" s="885"/>
      <c r="CR163" s="885"/>
      <c r="CS163" s="885"/>
      <c r="CT163" s="885"/>
      <c r="CU163" s="885"/>
      <c r="CV163" s="885"/>
      <c r="CW163" s="885"/>
      <c r="CX163" s="885"/>
      <c r="CY163" s="885"/>
      <c r="CZ163" s="885"/>
      <c r="DA163" s="885"/>
      <c r="DB163" s="885"/>
      <c r="DC163" s="885"/>
      <c r="DD163" s="885"/>
      <c r="DE163" s="885"/>
      <c r="DF163" s="885"/>
      <c r="DG163" s="885"/>
      <c r="DH163" s="885"/>
      <c r="DI163" s="885"/>
      <c r="DJ163" s="885"/>
      <c r="DK163" s="885"/>
      <c r="DL163" s="885"/>
      <c r="DM163" s="885"/>
      <c r="DN163" s="885"/>
      <c r="DO163" s="885"/>
      <c r="DP163" s="885"/>
      <c r="DQ163" s="885"/>
      <c r="DR163" s="885"/>
      <c r="DS163" s="885"/>
      <c r="DT163" s="885"/>
      <c r="DU163" s="885"/>
      <c r="DV163" s="885"/>
      <c r="DW163" s="885"/>
      <c r="DX163" s="885"/>
      <c r="DY163" s="885"/>
      <c r="DZ163" s="885"/>
      <c r="EA163" s="885"/>
      <c r="EB163" s="885"/>
      <c r="EC163" s="885"/>
      <c r="ED163" s="885"/>
      <c r="EE163" s="885"/>
      <c r="EF163" s="885"/>
      <c r="EG163" s="885"/>
      <c r="EH163" s="885"/>
      <c r="EI163" s="885"/>
      <c r="EJ163" s="885"/>
      <c r="EK163" s="885"/>
      <c r="EL163" s="885"/>
      <c r="EM163" s="885"/>
      <c r="EN163" s="885"/>
      <c r="EO163" s="885"/>
      <c r="EP163" s="885"/>
      <c r="EQ163" s="885"/>
      <c r="ER163" s="885"/>
      <c r="ES163" s="885"/>
      <c r="ET163" s="885"/>
      <c r="EU163" s="885"/>
      <c r="EV163" s="885"/>
      <c r="EW163" s="885"/>
      <c r="EX163" s="885"/>
      <c r="EY163" s="885"/>
      <c r="EZ163" s="885"/>
      <c r="FA163" s="885"/>
      <c r="FB163" s="885"/>
      <c r="FC163" s="885"/>
      <c r="FD163" s="885"/>
      <c r="FE163" s="885"/>
      <c r="FF163" s="885"/>
      <c r="FG163" s="885"/>
      <c r="FH163" s="885"/>
      <c r="FI163" s="885"/>
      <c r="FJ163" s="885"/>
      <c r="FK163" s="885"/>
      <c r="FL163" s="885"/>
      <c r="JO163" s="885"/>
      <c r="JP163" s="1495"/>
      <c r="JQ163" s="1495"/>
      <c r="JR163" s="1495"/>
      <c r="JS163" s="1495"/>
      <c r="JT163" s="1495"/>
      <c r="JU163" s="1495"/>
      <c r="JV163" s="1495"/>
      <c r="JW163" s="1495"/>
      <c r="JX163" s="1495"/>
      <c r="JY163" s="1495"/>
      <c r="JZ163" s="1495"/>
      <c r="KA163" s="1495"/>
      <c r="KB163" s="1495"/>
      <c r="KC163" s="1495"/>
    </row>
    <row r="164" spans="1:289" s="884" customFormat="1">
      <c r="A164" s="885"/>
      <c r="B164" s="885"/>
      <c r="C164" s="885"/>
      <c r="D164" s="885"/>
      <c r="E164" s="885"/>
      <c r="F164" s="885"/>
      <c r="G164" s="885"/>
      <c r="H164" s="885"/>
      <c r="I164" s="885"/>
      <c r="J164" s="885"/>
      <c r="K164" s="885"/>
      <c r="L164" s="885"/>
      <c r="M164" s="885"/>
      <c r="N164" s="885"/>
      <c r="O164" s="885"/>
      <c r="P164" s="885"/>
      <c r="Q164" s="885"/>
      <c r="R164" s="885"/>
      <c r="S164" s="885"/>
      <c r="T164" s="885"/>
      <c r="U164" s="885"/>
      <c r="V164" s="885"/>
      <c r="W164" s="885"/>
      <c r="X164" s="885"/>
      <c r="Y164" s="885"/>
      <c r="Z164" s="885"/>
      <c r="AA164" s="885"/>
      <c r="AB164" s="885"/>
      <c r="AC164" s="885"/>
      <c r="AD164" s="885"/>
      <c r="AE164" s="885"/>
      <c r="AF164" s="885"/>
      <c r="AG164" s="885"/>
      <c r="AH164" s="885"/>
      <c r="AI164" s="885"/>
      <c r="AJ164" s="885"/>
      <c r="AK164" s="885"/>
      <c r="AL164" s="885"/>
      <c r="AM164" s="885"/>
      <c r="AN164" s="885"/>
      <c r="AO164" s="885"/>
      <c r="AP164" s="885"/>
      <c r="AQ164" s="885"/>
      <c r="AR164" s="885"/>
      <c r="AS164" s="885"/>
      <c r="AT164" s="885"/>
      <c r="AU164" s="885"/>
      <c r="AV164" s="885"/>
      <c r="AW164" s="885"/>
      <c r="AX164" s="885"/>
      <c r="AY164" s="885"/>
      <c r="AZ164" s="885"/>
      <c r="BA164" s="885"/>
      <c r="BB164" s="885"/>
      <c r="BC164" s="885"/>
      <c r="BD164" s="885"/>
      <c r="BE164" s="885"/>
      <c r="BF164" s="885"/>
      <c r="BG164" s="885"/>
      <c r="BH164" s="885"/>
      <c r="BI164" s="885"/>
      <c r="BJ164" s="885"/>
      <c r="BK164" s="885"/>
      <c r="BL164" s="885"/>
      <c r="BM164" s="885"/>
      <c r="BN164" s="885"/>
      <c r="BO164" s="885"/>
      <c r="BP164" s="885"/>
      <c r="BQ164" s="885"/>
      <c r="BR164" s="885"/>
      <c r="BS164" s="885"/>
      <c r="BT164" s="885"/>
      <c r="BU164" s="885"/>
      <c r="BV164" s="885"/>
      <c r="BW164" s="885"/>
      <c r="BX164" s="885"/>
      <c r="BY164" s="885"/>
      <c r="BZ164" s="885"/>
      <c r="CA164" s="885"/>
      <c r="CB164" s="885"/>
      <c r="CC164" s="885"/>
      <c r="CD164" s="885"/>
      <c r="CE164" s="885"/>
      <c r="CF164" s="885"/>
      <c r="CG164" s="885"/>
      <c r="CH164" s="885"/>
      <c r="CI164" s="885"/>
      <c r="CJ164" s="885"/>
      <c r="CK164" s="885"/>
      <c r="CL164" s="885"/>
      <c r="CM164" s="885"/>
      <c r="CN164" s="885"/>
      <c r="CO164" s="885"/>
      <c r="CP164" s="885"/>
      <c r="CQ164" s="885"/>
      <c r="CR164" s="885"/>
      <c r="CS164" s="885"/>
      <c r="CT164" s="885"/>
      <c r="CU164" s="885"/>
      <c r="CV164" s="885"/>
      <c r="CW164" s="885"/>
      <c r="CX164" s="885"/>
      <c r="CY164" s="885"/>
      <c r="CZ164" s="885"/>
      <c r="DA164" s="885"/>
      <c r="DB164" s="885"/>
      <c r="DC164" s="885"/>
      <c r="DD164" s="885"/>
      <c r="DE164" s="885"/>
      <c r="DF164" s="885"/>
      <c r="DG164" s="885"/>
      <c r="DH164" s="885"/>
      <c r="DI164" s="885"/>
      <c r="DJ164" s="885"/>
      <c r="DK164" s="885"/>
      <c r="DL164" s="885"/>
      <c r="DM164" s="885"/>
      <c r="DN164" s="885"/>
      <c r="DO164" s="885"/>
      <c r="DP164" s="885"/>
      <c r="DQ164" s="885"/>
      <c r="DR164" s="885"/>
      <c r="DS164" s="885"/>
      <c r="DT164" s="885"/>
      <c r="DU164" s="885"/>
      <c r="DV164" s="885"/>
      <c r="DW164" s="885"/>
      <c r="DX164" s="885"/>
      <c r="DY164" s="885"/>
      <c r="DZ164" s="885"/>
      <c r="EA164" s="885"/>
      <c r="EB164" s="885"/>
      <c r="EC164" s="885"/>
      <c r="ED164" s="885"/>
      <c r="EE164" s="885"/>
      <c r="EF164" s="885"/>
      <c r="EG164" s="885"/>
      <c r="EH164" s="885"/>
      <c r="EI164" s="885"/>
      <c r="EJ164" s="885"/>
      <c r="EK164" s="885"/>
      <c r="EL164" s="885"/>
      <c r="EM164" s="885"/>
      <c r="EN164" s="885"/>
      <c r="EO164" s="885"/>
      <c r="EP164" s="885"/>
      <c r="EQ164" s="885"/>
      <c r="ER164" s="885"/>
      <c r="ES164" s="885"/>
      <c r="ET164" s="885"/>
      <c r="EU164" s="885"/>
      <c r="EV164" s="885"/>
      <c r="EW164" s="885"/>
      <c r="EX164" s="885"/>
      <c r="EY164" s="885"/>
      <c r="EZ164" s="885"/>
      <c r="FA164" s="885"/>
      <c r="FB164" s="885"/>
      <c r="FC164" s="885"/>
      <c r="FD164" s="885"/>
      <c r="FE164" s="885"/>
      <c r="FF164" s="885"/>
      <c r="FG164" s="885"/>
      <c r="FH164" s="885"/>
      <c r="FI164" s="885"/>
      <c r="FJ164" s="885"/>
      <c r="FK164" s="885"/>
      <c r="FL164" s="885"/>
      <c r="JO164" s="885"/>
      <c r="JP164" s="1495"/>
      <c r="JQ164" s="1495"/>
      <c r="JR164" s="1495"/>
      <c r="JS164" s="1495"/>
      <c r="JT164" s="1495"/>
      <c r="JU164" s="1495"/>
      <c r="JV164" s="1495"/>
      <c r="JW164" s="1495"/>
      <c r="JX164" s="1495"/>
      <c r="JY164" s="1495"/>
      <c r="JZ164" s="1495"/>
      <c r="KA164" s="1495"/>
      <c r="KB164" s="1495"/>
      <c r="KC164" s="1495"/>
    </row>
    <row r="165" spans="1:289" s="884" customFormat="1">
      <c r="A165" s="885"/>
      <c r="B165" s="885"/>
      <c r="C165" s="885"/>
      <c r="D165" s="885"/>
      <c r="E165" s="885"/>
      <c r="F165" s="885"/>
      <c r="G165" s="885"/>
      <c r="H165" s="885"/>
      <c r="I165" s="885"/>
      <c r="J165" s="885"/>
      <c r="K165" s="885"/>
      <c r="L165" s="885"/>
      <c r="M165" s="885"/>
      <c r="N165" s="885"/>
      <c r="O165" s="885"/>
      <c r="P165" s="885"/>
      <c r="Q165" s="885"/>
      <c r="R165" s="885"/>
      <c r="S165" s="885"/>
      <c r="T165" s="885"/>
      <c r="U165" s="885"/>
      <c r="V165" s="885"/>
      <c r="W165" s="885"/>
      <c r="X165" s="885"/>
      <c r="Y165" s="885"/>
      <c r="Z165" s="885"/>
      <c r="AA165" s="885"/>
      <c r="AB165" s="885"/>
      <c r="AC165" s="885"/>
      <c r="AD165" s="885"/>
      <c r="AE165" s="885"/>
      <c r="AF165" s="885"/>
      <c r="AG165" s="885"/>
      <c r="AH165" s="885"/>
      <c r="AI165" s="885"/>
      <c r="AJ165" s="885"/>
      <c r="AK165" s="885"/>
      <c r="AL165" s="885"/>
      <c r="AM165" s="885"/>
      <c r="AN165" s="885"/>
      <c r="AO165" s="885"/>
      <c r="AP165" s="885"/>
      <c r="AQ165" s="885"/>
      <c r="AR165" s="885"/>
      <c r="AS165" s="885"/>
      <c r="AT165" s="885"/>
      <c r="AU165" s="885"/>
      <c r="AV165" s="885"/>
      <c r="AW165" s="885"/>
      <c r="AX165" s="885"/>
      <c r="AY165" s="885"/>
      <c r="AZ165" s="885"/>
      <c r="BA165" s="885"/>
      <c r="BB165" s="885"/>
      <c r="BC165" s="885"/>
      <c r="BD165" s="885"/>
      <c r="BE165" s="885"/>
      <c r="BF165" s="885"/>
      <c r="BG165" s="885"/>
      <c r="BH165" s="885"/>
      <c r="BI165" s="885"/>
      <c r="BJ165" s="885"/>
      <c r="BK165" s="885"/>
      <c r="BL165" s="885"/>
      <c r="BM165" s="885"/>
      <c r="BN165" s="885"/>
      <c r="BO165" s="885"/>
      <c r="BP165" s="885"/>
      <c r="BQ165" s="885"/>
      <c r="BR165" s="885"/>
      <c r="BS165" s="885"/>
      <c r="BT165" s="885"/>
      <c r="BU165" s="885"/>
      <c r="BV165" s="885"/>
      <c r="BW165" s="885"/>
      <c r="BX165" s="885"/>
      <c r="BY165" s="885"/>
      <c r="BZ165" s="885"/>
      <c r="CA165" s="885"/>
      <c r="CB165" s="885"/>
      <c r="CC165" s="885"/>
      <c r="CD165" s="885"/>
      <c r="CE165" s="885"/>
      <c r="CF165" s="885"/>
      <c r="CG165" s="885"/>
      <c r="CH165" s="885"/>
      <c r="CI165" s="885"/>
      <c r="CJ165" s="885"/>
      <c r="CK165" s="885"/>
      <c r="CL165" s="885"/>
      <c r="CM165" s="885"/>
      <c r="CN165" s="885"/>
      <c r="CO165" s="885"/>
      <c r="CP165" s="885"/>
      <c r="CQ165" s="885"/>
      <c r="CR165" s="885"/>
      <c r="CS165" s="885"/>
      <c r="CT165" s="885"/>
      <c r="CU165" s="885"/>
      <c r="CV165" s="885"/>
      <c r="CW165" s="885"/>
      <c r="CX165" s="885"/>
      <c r="CY165" s="885"/>
      <c r="CZ165" s="885"/>
      <c r="DA165" s="885"/>
      <c r="DB165" s="885"/>
      <c r="DC165" s="885"/>
      <c r="DD165" s="885"/>
      <c r="DE165" s="885"/>
      <c r="DF165" s="885"/>
      <c r="DG165" s="885"/>
      <c r="DH165" s="885"/>
      <c r="DI165" s="885"/>
      <c r="DJ165" s="885"/>
      <c r="DK165" s="885"/>
      <c r="DL165" s="885"/>
      <c r="DM165" s="885"/>
      <c r="DN165" s="885"/>
      <c r="DO165" s="885"/>
      <c r="DP165" s="885"/>
      <c r="DQ165" s="885"/>
      <c r="DR165" s="885"/>
      <c r="DS165" s="885"/>
      <c r="DT165" s="885"/>
      <c r="DU165" s="885"/>
      <c r="DV165" s="885"/>
      <c r="DW165" s="885"/>
      <c r="DX165" s="885"/>
      <c r="DY165" s="885"/>
      <c r="DZ165" s="885"/>
      <c r="EA165" s="885"/>
      <c r="EB165" s="885"/>
      <c r="EC165" s="885"/>
      <c r="ED165" s="885"/>
      <c r="EE165" s="885"/>
      <c r="EF165" s="885"/>
      <c r="EG165" s="885"/>
      <c r="EH165" s="885"/>
      <c r="EI165" s="885"/>
      <c r="EJ165" s="885"/>
      <c r="EK165" s="885"/>
      <c r="EL165" s="885"/>
      <c r="EM165" s="885"/>
      <c r="EN165" s="885"/>
      <c r="EO165" s="885"/>
      <c r="EP165" s="885"/>
      <c r="EQ165" s="885"/>
      <c r="ER165" s="885"/>
      <c r="ES165" s="885"/>
      <c r="ET165" s="885"/>
      <c r="EU165" s="885"/>
      <c r="EV165" s="885"/>
      <c r="EW165" s="885"/>
      <c r="EX165" s="885"/>
      <c r="EY165" s="885"/>
      <c r="EZ165" s="885"/>
      <c r="FA165" s="885"/>
      <c r="FB165" s="885"/>
      <c r="FC165" s="885"/>
      <c r="FD165" s="885"/>
      <c r="FE165" s="885"/>
      <c r="FF165" s="885"/>
      <c r="FG165" s="885"/>
      <c r="FH165" s="885"/>
      <c r="FI165" s="885"/>
      <c r="FJ165" s="885"/>
      <c r="FK165" s="885"/>
      <c r="FL165" s="885"/>
      <c r="JO165" s="885"/>
      <c r="JP165" s="1495"/>
      <c r="JQ165" s="1495"/>
      <c r="JR165" s="1495"/>
      <c r="JS165" s="1495"/>
      <c r="JT165" s="1495"/>
      <c r="JU165" s="1495"/>
      <c r="JV165" s="1495"/>
      <c r="JW165" s="1495"/>
      <c r="JX165" s="1495"/>
      <c r="JY165" s="1495"/>
      <c r="JZ165" s="1495"/>
      <c r="KA165" s="1495"/>
      <c r="KB165" s="1495"/>
      <c r="KC165" s="1495"/>
    </row>
    <row r="166" spans="1:289" s="884" customFormat="1">
      <c r="A166" s="885"/>
      <c r="B166" s="885"/>
      <c r="C166" s="885"/>
      <c r="D166" s="885"/>
      <c r="E166" s="885"/>
      <c r="F166" s="885"/>
      <c r="G166" s="885"/>
      <c r="H166" s="885"/>
      <c r="I166" s="885"/>
      <c r="J166" s="885"/>
      <c r="K166" s="885"/>
      <c r="L166" s="885"/>
      <c r="M166" s="885"/>
      <c r="N166" s="885"/>
      <c r="O166" s="885"/>
      <c r="P166" s="885"/>
      <c r="Q166" s="885"/>
      <c r="R166" s="885"/>
      <c r="S166" s="885"/>
      <c r="T166" s="885"/>
      <c r="U166" s="885"/>
      <c r="V166" s="885"/>
      <c r="W166" s="885"/>
      <c r="X166" s="885"/>
      <c r="Y166" s="885"/>
      <c r="Z166" s="885"/>
      <c r="AA166" s="885"/>
      <c r="AB166" s="885"/>
      <c r="AC166" s="885"/>
      <c r="AD166" s="885"/>
      <c r="AE166" s="885"/>
      <c r="AF166" s="885"/>
      <c r="AG166" s="885"/>
      <c r="AH166" s="885"/>
      <c r="AI166" s="885"/>
      <c r="AJ166" s="885"/>
      <c r="AK166" s="885"/>
      <c r="AL166" s="885"/>
      <c r="AM166" s="885"/>
      <c r="AN166" s="885"/>
      <c r="AO166" s="885"/>
      <c r="AP166" s="885"/>
      <c r="AQ166" s="885"/>
      <c r="AR166" s="885"/>
      <c r="AS166" s="885"/>
      <c r="AT166" s="885"/>
      <c r="AU166" s="885"/>
      <c r="AV166" s="885"/>
      <c r="AW166" s="885"/>
      <c r="AX166" s="885"/>
      <c r="AY166" s="885"/>
      <c r="AZ166" s="885"/>
      <c r="BA166" s="885"/>
      <c r="BB166" s="885"/>
      <c r="BC166" s="885"/>
      <c r="BD166" s="885"/>
      <c r="BE166" s="885"/>
      <c r="BF166" s="885"/>
      <c r="BG166" s="885"/>
      <c r="BH166" s="885"/>
      <c r="BI166" s="885"/>
      <c r="BJ166" s="885"/>
      <c r="BK166" s="885"/>
      <c r="BL166" s="885"/>
      <c r="BM166" s="885"/>
      <c r="BN166" s="885"/>
      <c r="BO166" s="885"/>
      <c r="BP166" s="885"/>
      <c r="BQ166" s="885"/>
      <c r="BR166" s="885"/>
      <c r="BS166" s="885"/>
      <c r="BT166" s="885"/>
      <c r="BU166" s="885"/>
      <c r="BV166" s="885"/>
      <c r="BW166" s="885"/>
      <c r="BX166" s="885"/>
      <c r="BY166" s="885"/>
      <c r="BZ166" s="885"/>
      <c r="CA166" s="885"/>
      <c r="CB166" s="885"/>
      <c r="CC166" s="885"/>
      <c r="CD166" s="885"/>
      <c r="CE166" s="885"/>
      <c r="CF166" s="885"/>
      <c r="CG166" s="885"/>
      <c r="CH166" s="885"/>
      <c r="CI166" s="885"/>
      <c r="CJ166" s="885"/>
      <c r="CK166" s="885"/>
      <c r="CL166" s="885"/>
      <c r="CM166" s="885"/>
      <c r="CN166" s="885"/>
      <c r="CO166" s="885"/>
      <c r="CP166" s="885"/>
      <c r="CQ166" s="885"/>
      <c r="CR166" s="885"/>
      <c r="CS166" s="885"/>
      <c r="CT166" s="885"/>
      <c r="CU166" s="885"/>
      <c r="CV166" s="885"/>
      <c r="CW166" s="885"/>
      <c r="CX166" s="885"/>
      <c r="CY166" s="885"/>
      <c r="CZ166" s="885"/>
      <c r="DA166" s="885"/>
      <c r="DB166" s="885"/>
      <c r="DC166" s="885"/>
      <c r="DD166" s="885"/>
      <c r="DE166" s="885"/>
      <c r="DF166" s="885"/>
      <c r="DG166" s="885"/>
      <c r="DH166" s="885"/>
      <c r="DI166" s="885"/>
      <c r="DJ166" s="885"/>
      <c r="DK166" s="885"/>
      <c r="DL166" s="885"/>
      <c r="DM166" s="885"/>
      <c r="DN166" s="885"/>
      <c r="DO166" s="885"/>
      <c r="DP166" s="885"/>
      <c r="DQ166" s="885"/>
      <c r="DR166" s="885"/>
      <c r="DS166" s="885"/>
      <c r="DT166" s="885"/>
      <c r="DU166" s="885"/>
      <c r="DV166" s="885"/>
      <c r="DW166" s="885"/>
      <c r="DX166" s="885"/>
      <c r="DY166" s="885"/>
      <c r="DZ166" s="885"/>
      <c r="EA166" s="885"/>
      <c r="EB166" s="885"/>
      <c r="EC166" s="885"/>
      <c r="ED166" s="885"/>
      <c r="EE166" s="885"/>
      <c r="EF166" s="885"/>
      <c r="EG166" s="885"/>
      <c r="EH166" s="885"/>
      <c r="EI166" s="885"/>
      <c r="EJ166" s="885"/>
      <c r="EK166" s="885"/>
      <c r="EL166" s="885"/>
      <c r="EM166" s="885"/>
      <c r="EN166" s="885"/>
      <c r="EO166" s="885"/>
      <c r="EP166" s="885"/>
      <c r="EQ166" s="885"/>
      <c r="ER166" s="885"/>
      <c r="ES166" s="885"/>
      <c r="ET166" s="885"/>
      <c r="EU166" s="885"/>
      <c r="EV166" s="885"/>
      <c r="EW166" s="885"/>
      <c r="EX166" s="885"/>
      <c r="EY166" s="885"/>
      <c r="EZ166" s="885"/>
      <c r="FA166" s="885"/>
      <c r="FB166" s="885"/>
      <c r="FC166" s="885"/>
      <c r="FD166" s="885"/>
      <c r="FE166" s="885"/>
      <c r="FF166" s="885"/>
      <c r="FG166" s="885"/>
      <c r="FH166" s="885"/>
      <c r="FI166" s="885"/>
      <c r="FJ166" s="885"/>
      <c r="FK166" s="885"/>
      <c r="FL166" s="885"/>
      <c r="JO166" s="885"/>
      <c r="JP166" s="1495"/>
      <c r="JQ166" s="1495"/>
      <c r="JR166" s="1495"/>
      <c r="JS166" s="1495"/>
      <c r="JT166" s="1495"/>
      <c r="JU166" s="1495"/>
      <c r="JV166" s="1495"/>
      <c r="JW166" s="1495"/>
      <c r="JX166" s="1495"/>
      <c r="JY166" s="1495"/>
      <c r="JZ166" s="1495"/>
      <c r="KA166" s="1495"/>
      <c r="KB166" s="1495"/>
      <c r="KC166" s="1495"/>
    </row>
    <row r="167" spans="1:289" s="884" customFormat="1">
      <c r="A167" s="885"/>
      <c r="B167" s="885"/>
      <c r="C167" s="885"/>
      <c r="D167" s="885"/>
      <c r="E167" s="885"/>
      <c r="F167" s="885"/>
      <c r="G167" s="885"/>
      <c r="H167" s="885"/>
      <c r="I167" s="885"/>
      <c r="J167" s="885"/>
      <c r="K167" s="885"/>
      <c r="L167" s="885"/>
      <c r="M167" s="885"/>
      <c r="N167" s="885"/>
      <c r="O167" s="885"/>
      <c r="P167" s="885"/>
      <c r="Q167" s="885"/>
      <c r="R167" s="885"/>
      <c r="S167" s="885"/>
      <c r="T167" s="885"/>
      <c r="U167" s="885"/>
      <c r="V167" s="885"/>
      <c r="W167" s="885"/>
      <c r="X167" s="885"/>
      <c r="Y167" s="885"/>
      <c r="Z167" s="885"/>
      <c r="AA167" s="885"/>
      <c r="AB167" s="885"/>
      <c r="AC167" s="885"/>
      <c r="AD167" s="885"/>
      <c r="AE167" s="885"/>
      <c r="AF167" s="885"/>
      <c r="AG167" s="885"/>
      <c r="AH167" s="885"/>
      <c r="AI167" s="885"/>
      <c r="AJ167" s="885"/>
      <c r="AK167" s="885"/>
      <c r="AL167" s="885"/>
      <c r="AM167" s="885"/>
      <c r="AN167" s="885"/>
      <c r="AO167" s="885"/>
      <c r="AP167" s="885"/>
      <c r="AQ167" s="885"/>
      <c r="AR167" s="885"/>
      <c r="AS167" s="885"/>
      <c r="AT167" s="885"/>
      <c r="AU167" s="885"/>
      <c r="AV167" s="885"/>
      <c r="AW167" s="885"/>
      <c r="AX167" s="885"/>
      <c r="AY167" s="885"/>
      <c r="AZ167" s="885"/>
      <c r="BA167" s="885"/>
      <c r="BB167" s="885"/>
      <c r="BC167" s="885"/>
      <c r="BD167" s="885"/>
      <c r="BE167" s="885"/>
      <c r="BF167" s="885"/>
      <c r="BG167" s="885"/>
      <c r="BH167" s="885"/>
      <c r="BI167" s="885"/>
      <c r="BJ167" s="885"/>
      <c r="BK167" s="885"/>
      <c r="BL167" s="885"/>
      <c r="BM167" s="885"/>
      <c r="BN167" s="885"/>
      <c r="BO167" s="885"/>
      <c r="BP167" s="885"/>
      <c r="BQ167" s="885"/>
      <c r="BR167" s="885"/>
      <c r="BS167" s="885"/>
      <c r="BT167" s="885"/>
      <c r="BU167" s="885"/>
      <c r="BV167" s="885"/>
      <c r="BW167" s="885"/>
      <c r="BX167" s="885"/>
      <c r="BY167" s="885"/>
      <c r="BZ167" s="885"/>
      <c r="CA167" s="885"/>
      <c r="CB167" s="885"/>
      <c r="CC167" s="885"/>
      <c r="CD167" s="885"/>
      <c r="CE167" s="885"/>
      <c r="CF167" s="885"/>
      <c r="CG167" s="885"/>
      <c r="CH167" s="885"/>
      <c r="CI167" s="885"/>
      <c r="CJ167" s="885"/>
      <c r="CK167" s="885"/>
      <c r="CL167" s="885"/>
      <c r="CM167" s="885"/>
      <c r="CN167" s="885"/>
      <c r="CO167" s="885"/>
      <c r="CP167" s="885"/>
      <c r="CQ167" s="885"/>
      <c r="CR167" s="885"/>
      <c r="CS167" s="885"/>
      <c r="CT167" s="885"/>
      <c r="CU167" s="885"/>
      <c r="CV167" s="885"/>
      <c r="CW167" s="885"/>
      <c r="CX167" s="885"/>
      <c r="CY167" s="885"/>
      <c r="CZ167" s="885"/>
      <c r="DA167" s="885"/>
      <c r="DB167" s="885"/>
      <c r="DC167" s="885"/>
      <c r="DD167" s="885"/>
      <c r="DE167" s="885"/>
      <c r="DF167" s="885"/>
      <c r="DG167" s="885"/>
      <c r="DH167" s="885"/>
      <c r="DI167" s="885"/>
      <c r="DJ167" s="885"/>
      <c r="DK167" s="885"/>
      <c r="DL167" s="885"/>
      <c r="DM167" s="885"/>
      <c r="DN167" s="885"/>
      <c r="DO167" s="885"/>
      <c r="DP167" s="885"/>
      <c r="DQ167" s="885"/>
      <c r="DR167" s="885"/>
      <c r="DS167" s="885"/>
      <c r="DT167" s="885"/>
      <c r="DU167" s="885"/>
      <c r="DV167" s="885"/>
      <c r="DW167" s="885"/>
      <c r="DX167" s="885"/>
      <c r="DY167" s="885"/>
      <c r="DZ167" s="885"/>
      <c r="EA167" s="885"/>
      <c r="EB167" s="885"/>
      <c r="EC167" s="885"/>
      <c r="ED167" s="885"/>
      <c r="EE167" s="885"/>
      <c r="EF167" s="885"/>
      <c r="EG167" s="885"/>
      <c r="EH167" s="885"/>
      <c r="EI167" s="885"/>
      <c r="EJ167" s="885"/>
      <c r="EK167" s="885"/>
      <c r="EL167" s="885"/>
      <c r="EM167" s="885"/>
      <c r="EN167" s="885"/>
      <c r="EO167" s="885"/>
      <c r="EP167" s="885"/>
      <c r="EQ167" s="885"/>
      <c r="ER167" s="885"/>
      <c r="ES167" s="885"/>
      <c r="ET167" s="885"/>
      <c r="EU167" s="885"/>
      <c r="EV167" s="885"/>
      <c r="EW167" s="885"/>
      <c r="EX167" s="885"/>
      <c r="EY167" s="885"/>
      <c r="EZ167" s="885"/>
      <c r="FA167" s="885"/>
      <c r="FB167" s="885"/>
      <c r="FC167" s="885"/>
      <c r="FD167" s="885"/>
      <c r="FE167" s="885"/>
      <c r="FF167" s="885"/>
      <c r="FG167" s="885"/>
      <c r="FH167" s="885"/>
      <c r="FI167" s="885"/>
      <c r="FJ167" s="885"/>
      <c r="FK167" s="885"/>
      <c r="FL167" s="885"/>
      <c r="JO167" s="885"/>
      <c r="JP167" s="1495"/>
      <c r="JQ167" s="1495"/>
      <c r="JR167" s="1495"/>
      <c r="JS167" s="1495"/>
      <c r="JT167" s="1495"/>
      <c r="JU167" s="1495"/>
      <c r="JV167" s="1495"/>
      <c r="JW167" s="1495"/>
      <c r="JX167" s="1495"/>
      <c r="JY167" s="1495"/>
      <c r="JZ167" s="1495"/>
      <c r="KA167" s="1495"/>
      <c r="KB167" s="1495"/>
      <c r="KC167" s="1495"/>
    </row>
    <row r="168" spans="1:289" s="884" customFormat="1">
      <c r="A168" s="885"/>
      <c r="B168" s="885"/>
      <c r="C168" s="885"/>
      <c r="D168" s="885"/>
      <c r="E168" s="885"/>
      <c r="F168" s="885"/>
      <c r="G168" s="885"/>
      <c r="H168" s="885"/>
      <c r="I168" s="885"/>
      <c r="J168" s="885"/>
      <c r="K168" s="885"/>
      <c r="L168" s="885"/>
      <c r="M168" s="885"/>
      <c r="N168" s="885"/>
      <c r="O168" s="885"/>
      <c r="P168" s="885"/>
      <c r="Q168" s="885"/>
      <c r="R168" s="885"/>
      <c r="S168" s="885"/>
      <c r="T168" s="885"/>
      <c r="U168" s="885"/>
      <c r="V168" s="885"/>
      <c r="W168" s="885"/>
      <c r="X168" s="885"/>
      <c r="Y168" s="885"/>
      <c r="Z168" s="885"/>
      <c r="AA168" s="885"/>
      <c r="AB168" s="885"/>
      <c r="AC168" s="885"/>
      <c r="AD168" s="885"/>
      <c r="AE168" s="885"/>
      <c r="AF168" s="885"/>
      <c r="AG168" s="885"/>
      <c r="AH168" s="885"/>
      <c r="AI168" s="885"/>
      <c r="AJ168" s="885"/>
      <c r="AK168" s="885"/>
      <c r="AL168" s="885"/>
      <c r="AM168" s="885"/>
      <c r="AN168" s="885"/>
      <c r="AO168" s="885"/>
      <c r="AP168" s="885"/>
      <c r="AQ168" s="885"/>
      <c r="AR168" s="885"/>
      <c r="AS168" s="885"/>
      <c r="AT168" s="885"/>
      <c r="AU168" s="885"/>
      <c r="AV168" s="885"/>
      <c r="AW168" s="885"/>
      <c r="AX168" s="885"/>
      <c r="AY168" s="885"/>
      <c r="AZ168" s="885"/>
      <c r="BA168" s="885"/>
      <c r="BB168" s="885"/>
      <c r="BC168" s="885"/>
      <c r="BD168" s="885"/>
      <c r="BE168" s="885"/>
      <c r="BF168" s="885"/>
      <c r="BG168" s="885"/>
      <c r="BH168" s="885"/>
      <c r="BI168" s="885"/>
      <c r="BJ168" s="885"/>
      <c r="BK168" s="885"/>
      <c r="BL168" s="885"/>
      <c r="BM168" s="885"/>
      <c r="BN168" s="885"/>
      <c r="BO168" s="885"/>
      <c r="BP168" s="885"/>
      <c r="BQ168" s="885"/>
      <c r="BR168" s="885"/>
      <c r="BS168" s="885"/>
      <c r="BT168" s="885"/>
      <c r="BU168" s="885"/>
      <c r="BV168" s="885"/>
      <c r="BW168" s="885"/>
      <c r="BX168" s="885"/>
      <c r="BY168" s="885"/>
      <c r="BZ168" s="885"/>
      <c r="CA168" s="885"/>
      <c r="CB168" s="885"/>
      <c r="CC168" s="885"/>
      <c r="CD168" s="885"/>
      <c r="CE168" s="885"/>
      <c r="CF168" s="885"/>
      <c r="CG168" s="885"/>
      <c r="CH168" s="885"/>
      <c r="CI168" s="885"/>
      <c r="CJ168" s="885"/>
      <c r="CK168" s="885"/>
      <c r="CL168" s="885"/>
      <c r="CM168" s="885"/>
      <c r="CN168" s="885"/>
      <c r="CO168" s="885"/>
      <c r="CP168" s="885"/>
      <c r="CQ168" s="885"/>
      <c r="CR168" s="885"/>
      <c r="CS168" s="885"/>
      <c r="CT168" s="885"/>
      <c r="CU168" s="885"/>
      <c r="CV168" s="885"/>
      <c r="CW168" s="885"/>
      <c r="CX168" s="885"/>
      <c r="CY168" s="885"/>
      <c r="CZ168" s="885"/>
      <c r="DA168" s="885"/>
      <c r="DB168" s="885"/>
      <c r="DC168" s="885"/>
      <c r="DD168" s="885"/>
      <c r="DE168" s="885"/>
      <c r="DF168" s="885"/>
      <c r="DG168" s="885"/>
      <c r="DH168" s="885"/>
      <c r="DI168" s="885"/>
      <c r="DJ168" s="885"/>
      <c r="DK168" s="885"/>
      <c r="DL168" s="885"/>
      <c r="DM168" s="885"/>
      <c r="DN168" s="885"/>
      <c r="DO168" s="885"/>
      <c r="DP168" s="885"/>
      <c r="DQ168" s="885"/>
      <c r="DR168" s="885"/>
      <c r="DS168" s="885"/>
      <c r="DT168" s="885"/>
      <c r="DU168" s="885"/>
      <c r="DV168" s="885"/>
      <c r="DW168" s="885"/>
      <c r="DX168" s="885"/>
      <c r="DY168" s="885"/>
      <c r="DZ168" s="885"/>
      <c r="EA168" s="885"/>
      <c r="EB168" s="885"/>
      <c r="EC168" s="885"/>
      <c r="ED168" s="885"/>
      <c r="EE168" s="885"/>
      <c r="EF168" s="885"/>
      <c r="EG168" s="885"/>
      <c r="EH168" s="885"/>
      <c r="EI168" s="885"/>
      <c r="EJ168" s="885"/>
      <c r="EK168" s="885"/>
      <c r="EL168" s="885"/>
      <c r="EM168" s="885"/>
      <c r="EN168" s="885"/>
      <c r="EO168" s="885"/>
      <c r="EP168" s="885"/>
      <c r="EQ168" s="885"/>
      <c r="ER168" s="885"/>
      <c r="ES168" s="885"/>
      <c r="ET168" s="885"/>
      <c r="EU168" s="885"/>
      <c r="EV168" s="885"/>
      <c r="EW168" s="885"/>
      <c r="EX168" s="885"/>
      <c r="EY168" s="885"/>
      <c r="EZ168" s="885"/>
      <c r="FA168" s="885"/>
      <c r="FB168" s="885"/>
      <c r="FC168" s="885"/>
      <c r="FD168" s="885"/>
      <c r="FE168" s="885"/>
      <c r="FF168" s="885"/>
      <c r="FG168" s="885"/>
      <c r="FH168" s="885"/>
      <c r="FI168" s="885"/>
      <c r="FJ168" s="885"/>
      <c r="FK168" s="885"/>
      <c r="FL168" s="885"/>
      <c r="JO168" s="885"/>
      <c r="JP168" s="1495"/>
      <c r="JQ168" s="1495"/>
      <c r="JR168" s="1495"/>
      <c r="JS168" s="1495"/>
      <c r="JT168" s="1495"/>
      <c r="JU168" s="1495"/>
      <c r="JV168" s="1495"/>
      <c r="JW168" s="1495"/>
      <c r="JX168" s="1495"/>
      <c r="JY168" s="1495"/>
      <c r="JZ168" s="1495"/>
      <c r="KA168" s="1495"/>
      <c r="KB168" s="1495"/>
      <c r="KC168" s="1495"/>
    </row>
    <row r="169" spans="1:289" s="884" customFormat="1">
      <c r="A169" s="885"/>
      <c r="B169" s="885"/>
      <c r="C169" s="885"/>
      <c r="D169" s="885"/>
      <c r="E169" s="885"/>
      <c r="F169" s="885"/>
      <c r="G169" s="885"/>
      <c r="H169" s="885"/>
      <c r="I169" s="885"/>
      <c r="J169" s="885"/>
      <c r="K169" s="885"/>
      <c r="L169" s="885"/>
      <c r="M169" s="885"/>
      <c r="N169" s="885"/>
      <c r="O169" s="885"/>
      <c r="P169" s="885"/>
      <c r="Q169" s="885"/>
      <c r="R169" s="885"/>
      <c r="S169" s="885"/>
      <c r="T169" s="885"/>
      <c r="U169" s="885"/>
      <c r="V169" s="885"/>
      <c r="W169" s="885"/>
      <c r="X169" s="885"/>
      <c r="Y169" s="885"/>
      <c r="Z169" s="885"/>
      <c r="AA169" s="885"/>
      <c r="AB169" s="885"/>
      <c r="AC169" s="885"/>
      <c r="AD169" s="885"/>
      <c r="AE169" s="885"/>
      <c r="AF169" s="885"/>
      <c r="AG169" s="885"/>
      <c r="AH169" s="885"/>
      <c r="AI169" s="885"/>
      <c r="AJ169" s="885"/>
      <c r="AK169" s="885"/>
      <c r="AL169" s="885"/>
      <c r="AM169" s="885"/>
      <c r="AN169" s="885"/>
      <c r="AO169" s="885"/>
      <c r="AP169" s="885"/>
      <c r="AQ169" s="885"/>
      <c r="AR169" s="885"/>
      <c r="AS169" s="885"/>
      <c r="AT169" s="885"/>
      <c r="AU169" s="885"/>
      <c r="AV169" s="885"/>
      <c r="AW169" s="885"/>
      <c r="AX169" s="885"/>
      <c r="AY169" s="885"/>
      <c r="AZ169" s="885"/>
      <c r="BA169" s="885"/>
      <c r="BB169" s="885"/>
      <c r="BC169" s="885"/>
      <c r="BD169" s="885"/>
      <c r="BE169" s="885"/>
      <c r="BF169" s="885"/>
      <c r="BG169" s="885"/>
      <c r="BH169" s="885"/>
      <c r="BI169" s="885"/>
      <c r="BJ169" s="885"/>
      <c r="BK169" s="885"/>
      <c r="BL169" s="885"/>
      <c r="BM169" s="885"/>
      <c r="BN169" s="885"/>
      <c r="BO169" s="885"/>
      <c r="BP169" s="885"/>
      <c r="BQ169" s="885"/>
      <c r="BR169" s="885"/>
      <c r="BS169" s="885"/>
      <c r="BT169" s="885"/>
      <c r="BU169" s="885"/>
      <c r="BV169" s="885"/>
      <c r="BW169" s="885"/>
      <c r="BX169" s="885"/>
      <c r="BY169" s="885"/>
      <c r="BZ169" s="885"/>
      <c r="CA169" s="885"/>
      <c r="CB169" s="885"/>
      <c r="CC169" s="885"/>
      <c r="CD169" s="885"/>
      <c r="CE169" s="885"/>
      <c r="CF169" s="885"/>
      <c r="CG169" s="885"/>
      <c r="CH169" s="885"/>
      <c r="CI169" s="885"/>
      <c r="CJ169" s="885"/>
      <c r="CK169" s="885"/>
      <c r="CL169" s="885"/>
      <c r="CM169" s="885"/>
      <c r="CN169" s="885"/>
      <c r="CO169" s="885"/>
      <c r="CP169" s="885"/>
      <c r="CQ169" s="885"/>
      <c r="CR169" s="885"/>
      <c r="CS169" s="885"/>
      <c r="CT169" s="885"/>
      <c r="CU169" s="885"/>
      <c r="CV169" s="885"/>
      <c r="CW169" s="885"/>
      <c r="CX169" s="885"/>
      <c r="CY169" s="885"/>
      <c r="CZ169" s="885"/>
      <c r="DA169" s="885"/>
      <c r="DB169" s="885"/>
      <c r="DC169" s="885"/>
      <c r="DD169" s="885"/>
      <c r="DE169" s="885"/>
      <c r="DF169" s="885"/>
      <c r="DG169" s="885"/>
      <c r="DH169" s="885"/>
      <c r="DI169" s="885"/>
      <c r="DJ169" s="885"/>
      <c r="DK169" s="885"/>
      <c r="DL169" s="885"/>
      <c r="DM169" s="885"/>
      <c r="DN169" s="885"/>
      <c r="DO169" s="885"/>
      <c r="DP169" s="885"/>
      <c r="DQ169" s="885"/>
      <c r="DR169" s="885"/>
      <c r="DS169" s="885"/>
      <c r="DT169" s="885"/>
      <c r="DU169" s="885"/>
      <c r="DV169" s="885"/>
      <c r="DW169" s="885"/>
      <c r="DX169" s="885"/>
      <c r="DY169" s="885"/>
      <c r="DZ169" s="885"/>
      <c r="EA169" s="885"/>
      <c r="EB169" s="885"/>
      <c r="EC169" s="885"/>
      <c r="ED169" s="885"/>
      <c r="EE169" s="885"/>
      <c r="EF169" s="885"/>
      <c r="EG169" s="885"/>
      <c r="EH169" s="885"/>
      <c r="EI169" s="885"/>
      <c r="EJ169" s="885"/>
      <c r="EK169" s="885"/>
      <c r="EL169" s="885"/>
      <c r="EM169" s="885"/>
      <c r="EN169" s="885"/>
      <c r="EO169" s="885"/>
      <c r="EP169" s="885"/>
      <c r="EQ169" s="885"/>
      <c r="ER169" s="885"/>
      <c r="ES169" s="885"/>
      <c r="ET169" s="885"/>
      <c r="EU169" s="885"/>
      <c r="EV169" s="885"/>
      <c r="EW169" s="885"/>
      <c r="EX169" s="885"/>
      <c r="EY169" s="885"/>
      <c r="EZ169" s="885"/>
      <c r="FA169" s="885"/>
      <c r="FB169" s="885"/>
      <c r="FC169" s="885"/>
      <c r="FD169" s="885"/>
      <c r="FE169" s="885"/>
      <c r="FF169" s="885"/>
      <c r="FG169" s="885"/>
      <c r="FH169" s="885"/>
      <c r="FI169" s="885"/>
      <c r="FJ169" s="885"/>
      <c r="FK169" s="885"/>
      <c r="FL169" s="885"/>
      <c r="JO169" s="885"/>
      <c r="JP169" s="1495"/>
      <c r="JQ169" s="1495"/>
      <c r="JR169" s="1495"/>
      <c r="JS169" s="1495"/>
      <c r="JT169" s="1495"/>
      <c r="JU169" s="1495"/>
      <c r="JV169" s="1495"/>
      <c r="JW169" s="1495"/>
      <c r="JX169" s="1495"/>
      <c r="JY169" s="1495"/>
      <c r="JZ169" s="1495"/>
      <c r="KA169" s="1495"/>
      <c r="KB169" s="1495"/>
      <c r="KC169" s="1495"/>
    </row>
    <row r="170" spans="1:289" s="884" customFormat="1">
      <c r="A170" s="885"/>
      <c r="B170" s="885"/>
      <c r="C170" s="885"/>
      <c r="D170" s="885"/>
      <c r="E170" s="885"/>
      <c r="F170" s="885"/>
      <c r="G170" s="885"/>
      <c r="H170" s="885"/>
      <c r="I170" s="885"/>
      <c r="J170" s="885"/>
      <c r="K170" s="885"/>
      <c r="L170" s="885"/>
      <c r="M170" s="885"/>
      <c r="N170" s="885"/>
      <c r="O170" s="885"/>
      <c r="P170" s="885"/>
      <c r="Q170" s="885"/>
      <c r="R170" s="885"/>
      <c r="S170" s="885"/>
      <c r="T170" s="885"/>
      <c r="U170" s="885"/>
      <c r="V170" s="885"/>
      <c r="W170" s="885"/>
      <c r="X170" s="885"/>
      <c r="Y170" s="885"/>
      <c r="Z170" s="885"/>
      <c r="AA170" s="885"/>
      <c r="AB170" s="885"/>
      <c r="AC170" s="885"/>
      <c r="AD170" s="885"/>
      <c r="AE170" s="885"/>
      <c r="AF170" s="885"/>
      <c r="AG170" s="885"/>
      <c r="AH170" s="885"/>
      <c r="AI170" s="885"/>
      <c r="AJ170" s="885"/>
      <c r="AK170" s="885"/>
      <c r="AL170" s="885"/>
      <c r="AM170" s="885"/>
      <c r="AN170" s="885"/>
      <c r="AO170" s="885"/>
      <c r="AP170" s="885"/>
      <c r="AQ170" s="885"/>
      <c r="AR170" s="885"/>
      <c r="AS170" s="885"/>
      <c r="AT170" s="885"/>
      <c r="AU170" s="885"/>
      <c r="AV170" s="885"/>
      <c r="AW170" s="885"/>
      <c r="AX170" s="885"/>
      <c r="AY170" s="885"/>
      <c r="AZ170" s="885"/>
      <c r="BA170" s="885"/>
      <c r="BB170" s="885"/>
      <c r="BC170" s="885"/>
      <c r="BD170" s="885"/>
      <c r="BE170" s="885"/>
      <c r="BF170" s="885"/>
      <c r="BG170" s="885"/>
      <c r="BH170" s="885"/>
      <c r="BI170" s="885"/>
      <c r="BJ170" s="885"/>
      <c r="BK170" s="885"/>
      <c r="BL170" s="885"/>
      <c r="BM170" s="885"/>
      <c r="BN170" s="885"/>
      <c r="BO170" s="885"/>
      <c r="BP170" s="885"/>
      <c r="BQ170" s="885"/>
      <c r="BR170" s="885"/>
      <c r="BS170" s="885"/>
      <c r="BT170" s="885"/>
      <c r="BU170" s="885"/>
      <c r="BV170" s="885"/>
      <c r="BW170" s="885"/>
      <c r="BX170" s="885"/>
      <c r="BY170" s="885"/>
      <c r="BZ170" s="885"/>
      <c r="CA170" s="885"/>
      <c r="CB170" s="885"/>
      <c r="CC170" s="885"/>
      <c r="CD170" s="885"/>
      <c r="CE170" s="885"/>
      <c r="CF170" s="885"/>
      <c r="CG170" s="885"/>
      <c r="CH170" s="885"/>
      <c r="CI170" s="885"/>
      <c r="CJ170" s="885"/>
      <c r="CK170" s="885"/>
      <c r="CL170" s="885"/>
      <c r="CM170" s="885"/>
      <c r="CN170" s="885"/>
      <c r="CO170" s="885"/>
      <c r="CP170" s="885"/>
      <c r="CQ170" s="885"/>
      <c r="CR170" s="885"/>
      <c r="CS170" s="885"/>
      <c r="CT170" s="885"/>
      <c r="CU170" s="885"/>
      <c r="CV170" s="885"/>
      <c r="CW170" s="885"/>
      <c r="CX170" s="885"/>
      <c r="CY170" s="885"/>
      <c r="CZ170" s="885"/>
      <c r="DA170" s="885"/>
      <c r="DB170" s="885"/>
      <c r="DC170" s="885"/>
      <c r="DD170" s="885"/>
      <c r="DE170" s="885"/>
      <c r="DF170" s="885"/>
      <c r="DG170" s="885"/>
      <c r="DH170" s="885"/>
      <c r="DI170" s="885"/>
      <c r="DJ170" s="885"/>
      <c r="DK170" s="885"/>
      <c r="DL170" s="885"/>
      <c r="DM170" s="885"/>
      <c r="DN170" s="885"/>
      <c r="DO170" s="885"/>
      <c r="DP170" s="885"/>
      <c r="DQ170" s="885"/>
      <c r="DR170" s="885"/>
      <c r="DS170" s="885"/>
      <c r="DT170" s="885"/>
      <c r="DU170" s="885"/>
      <c r="DV170" s="885"/>
      <c r="DW170" s="885"/>
      <c r="DX170" s="885"/>
      <c r="DY170" s="885"/>
      <c r="DZ170" s="885"/>
      <c r="EA170" s="885"/>
      <c r="EB170" s="885"/>
      <c r="EC170" s="885"/>
      <c r="ED170" s="885"/>
      <c r="EE170" s="885"/>
      <c r="EF170" s="885"/>
      <c r="EG170" s="885"/>
      <c r="EH170" s="885"/>
      <c r="EI170" s="885"/>
      <c r="EJ170" s="885"/>
      <c r="EK170" s="885"/>
      <c r="EL170" s="885"/>
      <c r="EM170" s="885"/>
      <c r="EN170" s="885"/>
      <c r="EO170" s="885"/>
      <c r="EP170" s="885"/>
      <c r="EQ170" s="885"/>
      <c r="ER170" s="885"/>
      <c r="ES170" s="885"/>
      <c r="ET170" s="885"/>
      <c r="EU170" s="885"/>
      <c r="EV170" s="885"/>
      <c r="EW170" s="885"/>
      <c r="EX170" s="885"/>
      <c r="EY170" s="885"/>
      <c r="EZ170" s="885"/>
      <c r="FA170" s="885"/>
      <c r="FB170" s="885"/>
      <c r="FC170" s="885"/>
      <c r="FD170" s="885"/>
      <c r="FE170" s="885"/>
      <c r="FF170" s="885"/>
      <c r="FG170" s="885"/>
      <c r="FH170" s="885"/>
      <c r="FI170" s="885"/>
      <c r="FJ170" s="885"/>
      <c r="FK170" s="885"/>
      <c r="FL170" s="885"/>
      <c r="JO170" s="885"/>
      <c r="JP170" s="1495"/>
      <c r="JQ170" s="1495"/>
      <c r="JR170" s="1495"/>
      <c r="JS170" s="1495"/>
      <c r="JT170" s="1495"/>
      <c r="JU170" s="1495"/>
      <c r="JV170" s="1495"/>
      <c r="JW170" s="1495"/>
      <c r="JX170" s="1495"/>
      <c r="JY170" s="1495"/>
      <c r="JZ170" s="1495"/>
      <c r="KA170" s="1495"/>
      <c r="KB170" s="1495"/>
      <c r="KC170" s="1495"/>
    </row>
    <row r="171" spans="1:289" s="884" customFormat="1">
      <c r="A171" s="885"/>
      <c r="B171" s="885"/>
      <c r="C171" s="885"/>
      <c r="D171" s="885"/>
      <c r="E171" s="885"/>
      <c r="F171" s="885"/>
      <c r="G171" s="885"/>
      <c r="H171" s="885"/>
      <c r="I171" s="885"/>
      <c r="J171" s="885"/>
      <c r="K171" s="885"/>
      <c r="L171" s="885"/>
      <c r="M171" s="885"/>
      <c r="N171" s="885"/>
      <c r="O171" s="885"/>
      <c r="P171" s="885"/>
      <c r="Q171" s="885"/>
      <c r="R171" s="885"/>
      <c r="S171" s="885"/>
      <c r="T171" s="885"/>
      <c r="U171" s="885"/>
      <c r="V171" s="885"/>
      <c r="W171" s="885"/>
      <c r="X171" s="885"/>
      <c r="Y171" s="885"/>
      <c r="Z171" s="885"/>
      <c r="AA171" s="885"/>
      <c r="AB171" s="885"/>
      <c r="AC171" s="885"/>
      <c r="AD171" s="885"/>
      <c r="AE171" s="885"/>
      <c r="AF171" s="885"/>
      <c r="AG171" s="885"/>
      <c r="AH171" s="885"/>
      <c r="AI171" s="885"/>
      <c r="AJ171" s="885"/>
      <c r="AK171" s="885"/>
      <c r="AL171" s="885"/>
      <c r="AM171" s="885"/>
      <c r="AN171" s="885"/>
      <c r="AO171" s="885"/>
      <c r="AP171" s="885"/>
      <c r="AQ171" s="885"/>
      <c r="AR171" s="885"/>
      <c r="AS171" s="885"/>
      <c r="AT171" s="885"/>
      <c r="AU171" s="885"/>
      <c r="AV171" s="885"/>
      <c r="AW171" s="885"/>
      <c r="AX171" s="885"/>
      <c r="AY171" s="885"/>
      <c r="AZ171" s="885"/>
      <c r="BA171" s="885"/>
      <c r="BB171" s="885"/>
      <c r="BC171" s="885"/>
      <c r="BD171" s="885"/>
      <c r="BE171" s="885"/>
      <c r="BF171" s="885"/>
      <c r="BG171" s="885"/>
      <c r="BH171" s="885"/>
      <c r="BI171" s="885"/>
      <c r="BJ171" s="885"/>
      <c r="BK171" s="885"/>
      <c r="BL171" s="885"/>
      <c r="BM171" s="885"/>
      <c r="BN171" s="885"/>
      <c r="BO171" s="885"/>
      <c r="BP171" s="885"/>
      <c r="BQ171" s="885"/>
      <c r="BR171" s="885"/>
      <c r="BS171" s="885"/>
      <c r="BT171" s="885"/>
      <c r="BU171" s="885"/>
      <c r="BV171" s="885"/>
      <c r="BW171" s="885"/>
      <c r="BX171" s="885"/>
      <c r="BY171" s="885"/>
      <c r="BZ171" s="885"/>
      <c r="CA171" s="885"/>
      <c r="CB171" s="885"/>
      <c r="CC171" s="885"/>
      <c r="CD171" s="885"/>
      <c r="CE171" s="885"/>
      <c r="CF171" s="885"/>
      <c r="CG171" s="885"/>
      <c r="CH171" s="885"/>
      <c r="CI171" s="885"/>
      <c r="CJ171" s="885"/>
      <c r="CK171" s="885"/>
      <c r="CL171" s="885"/>
      <c r="CM171" s="885"/>
      <c r="CN171" s="885"/>
      <c r="CO171" s="885"/>
      <c r="CP171" s="885"/>
      <c r="CQ171" s="885"/>
      <c r="CR171" s="885"/>
      <c r="CS171" s="885"/>
      <c r="CT171" s="885"/>
      <c r="CU171" s="885"/>
      <c r="CV171" s="885"/>
      <c r="CW171" s="885"/>
      <c r="CX171" s="885"/>
      <c r="CY171" s="885"/>
      <c r="CZ171" s="885"/>
      <c r="DA171" s="885"/>
      <c r="DB171" s="885"/>
      <c r="DC171" s="885"/>
      <c r="DD171" s="885"/>
      <c r="DE171" s="885"/>
      <c r="DF171" s="885"/>
      <c r="DG171" s="885"/>
      <c r="DH171" s="885"/>
      <c r="DI171" s="885"/>
      <c r="DJ171" s="885"/>
      <c r="DK171" s="885"/>
      <c r="DL171" s="885"/>
      <c r="DM171" s="885"/>
      <c r="DN171" s="885"/>
      <c r="DO171" s="885"/>
      <c r="DP171" s="885"/>
      <c r="DQ171" s="885"/>
      <c r="DR171" s="885"/>
      <c r="DS171" s="885"/>
      <c r="DT171" s="885"/>
      <c r="DU171" s="885"/>
      <c r="DV171" s="885"/>
      <c r="DW171" s="885"/>
      <c r="DX171" s="885"/>
      <c r="DY171" s="885"/>
      <c r="DZ171" s="885"/>
      <c r="EA171" s="885"/>
      <c r="EB171" s="885"/>
      <c r="EC171" s="885"/>
      <c r="ED171" s="885"/>
      <c r="EE171" s="885"/>
      <c r="EF171" s="885"/>
      <c r="EG171" s="885"/>
      <c r="EH171" s="885"/>
      <c r="EI171" s="885"/>
      <c r="EJ171" s="885"/>
      <c r="EK171" s="885"/>
      <c r="EL171" s="885"/>
      <c r="EM171" s="885"/>
      <c r="EN171" s="885"/>
      <c r="EO171" s="885"/>
      <c r="EP171" s="885"/>
      <c r="EQ171" s="885"/>
      <c r="ER171" s="885"/>
      <c r="ES171" s="885"/>
      <c r="ET171" s="885"/>
      <c r="EU171" s="885"/>
      <c r="EV171" s="885"/>
      <c r="EW171" s="885"/>
      <c r="EX171" s="885"/>
      <c r="EY171" s="885"/>
      <c r="EZ171" s="885"/>
      <c r="FA171" s="885"/>
      <c r="FB171" s="885"/>
      <c r="FC171" s="885"/>
      <c r="FD171" s="885"/>
      <c r="FE171" s="885"/>
      <c r="FF171" s="885"/>
      <c r="FG171" s="885"/>
      <c r="FH171" s="885"/>
      <c r="FI171" s="885"/>
      <c r="FJ171" s="885"/>
      <c r="FK171" s="885"/>
      <c r="FL171" s="885"/>
      <c r="JO171" s="885"/>
      <c r="JP171" s="1495"/>
      <c r="JQ171" s="1495"/>
      <c r="JR171" s="1495"/>
      <c r="JS171" s="1495"/>
      <c r="JT171" s="1495"/>
      <c r="JU171" s="1495"/>
      <c r="JV171" s="1495"/>
      <c r="JW171" s="1495"/>
      <c r="JX171" s="1495"/>
      <c r="JY171" s="1495"/>
      <c r="JZ171" s="1495"/>
      <c r="KA171" s="1495"/>
      <c r="KB171" s="1495"/>
      <c r="KC171" s="1495"/>
    </row>
    <row r="172" spans="1:289" s="884" customFormat="1">
      <c r="A172" s="885"/>
      <c r="B172" s="885"/>
      <c r="C172" s="885"/>
      <c r="D172" s="885"/>
      <c r="E172" s="885"/>
      <c r="F172" s="885"/>
      <c r="G172" s="885"/>
      <c r="H172" s="885"/>
      <c r="I172" s="885"/>
      <c r="J172" s="885"/>
      <c r="K172" s="885"/>
      <c r="L172" s="885"/>
      <c r="M172" s="885"/>
      <c r="N172" s="885"/>
      <c r="O172" s="885"/>
      <c r="P172" s="885"/>
      <c r="Q172" s="885"/>
      <c r="R172" s="885"/>
      <c r="S172" s="885"/>
      <c r="T172" s="885"/>
      <c r="U172" s="885"/>
      <c r="V172" s="885"/>
      <c r="W172" s="885"/>
      <c r="X172" s="885"/>
      <c r="Y172" s="885"/>
      <c r="Z172" s="885"/>
      <c r="AA172" s="885"/>
      <c r="AB172" s="885"/>
      <c r="AC172" s="885"/>
      <c r="AD172" s="885"/>
      <c r="AE172" s="885"/>
      <c r="AF172" s="885"/>
      <c r="AG172" s="885"/>
      <c r="AH172" s="885"/>
      <c r="AI172" s="885"/>
      <c r="AJ172" s="885"/>
      <c r="AK172" s="885"/>
      <c r="AL172" s="885"/>
      <c r="AM172" s="885"/>
      <c r="AN172" s="885"/>
      <c r="AO172" s="885"/>
      <c r="AP172" s="885"/>
      <c r="AQ172" s="885"/>
      <c r="AR172" s="885"/>
      <c r="AS172" s="885"/>
      <c r="AT172" s="885"/>
      <c r="AU172" s="885"/>
      <c r="AV172" s="885"/>
      <c r="AW172" s="885"/>
      <c r="AX172" s="885"/>
      <c r="AY172" s="885"/>
      <c r="AZ172" s="885"/>
      <c r="BA172" s="885"/>
      <c r="BB172" s="885"/>
      <c r="BC172" s="885"/>
      <c r="BD172" s="885"/>
      <c r="BE172" s="885"/>
      <c r="BF172" s="885"/>
      <c r="BG172" s="885"/>
      <c r="BH172" s="885"/>
      <c r="BI172" s="885"/>
      <c r="BJ172" s="885"/>
      <c r="BK172" s="885"/>
      <c r="BL172" s="885"/>
      <c r="BM172" s="885"/>
      <c r="BN172" s="885"/>
      <c r="BO172" s="885"/>
      <c r="BP172" s="885"/>
      <c r="BQ172" s="885"/>
      <c r="BR172" s="885"/>
      <c r="BS172" s="885"/>
      <c r="BT172" s="885"/>
      <c r="BU172" s="885"/>
      <c r="BV172" s="885"/>
      <c r="BW172" s="885"/>
      <c r="BX172" s="885"/>
      <c r="BY172" s="885"/>
      <c r="BZ172" s="885"/>
      <c r="CA172" s="885"/>
      <c r="CB172" s="885"/>
      <c r="CC172" s="885"/>
      <c r="CD172" s="885"/>
      <c r="CE172" s="885"/>
      <c r="CF172" s="885"/>
      <c r="CG172" s="885"/>
      <c r="CH172" s="885"/>
      <c r="CI172" s="885"/>
      <c r="CJ172" s="885"/>
      <c r="CK172" s="885"/>
      <c r="CL172" s="885"/>
      <c r="CM172" s="885"/>
      <c r="CN172" s="885"/>
      <c r="CO172" s="885"/>
      <c r="CP172" s="885"/>
      <c r="CQ172" s="885"/>
      <c r="CR172" s="885"/>
      <c r="CS172" s="885"/>
      <c r="CT172" s="885"/>
      <c r="CU172" s="885"/>
      <c r="CV172" s="885"/>
      <c r="CW172" s="885"/>
      <c r="CX172" s="885"/>
      <c r="CY172" s="885"/>
      <c r="CZ172" s="885"/>
      <c r="DA172" s="885"/>
      <c r="DB172" s="885"/>
      <c r="DC172" s="885"/>
      <c r="DD172" s="885"/>
      <c r="DE172" s="885"/>
      <c r="DF172" s="885"/>
      <c r="DG172" s="885"/>
      <c r="DH172" s="885"/>
      <c r="DI172" s="885"/>
      <c r="DJ172" s="885"/>
      <c r="DK172" s="885"/>
      <c r="DL172" s="885"/>
      <c r="DM172" s="885"/>
      <c r="DN172" s="885"/>
      <c r="DO172" s="885"/>
      <c r="DP172" s="885"/>
      <c r="DQ172" s="885"/>
      <c r="DR172" s="885"/>
      <c r="DS172" s="885"/>
      <c r="DT172" s="885"/>
      <c r="DU172" s="885"/>
      <c r="DV172" s="885"/>
      <c r="DW172" s="885"/>
      <c r="DX172" s="885"/>
      <c r="DY172" s="885"/>
      <c r="DZ172" s="885"/>
      <c r="EA172" s="885"/>
      <c r="EB172" s="885"/>
      <c r="EC172" s="885"/>
      <c r="ED172" s="885"/>
      <c r="EE172" s="885"/>
      <c r="EF172" s="885"/>
      <c r="EG172" s="885"/>
      <c r="EH172" s="885"/>
      <c r="EI172" s="885"/>
      <c r="EJ172" s="885"/>
      <c r="EK172" s="885"/>
      <c r="EL172" s="885"/>
      <c r="EM172" s="885"/>
      <c r="EN172" s="885"/>
      <c r="EO172" s="885"/>
      <c r="EP172" s="885"/>
      <c r="EQ172" s="885"/>
      <c r="ER172" s="885"/>
      <c r="ES172" s="885"/>
      <c r="ET172" s="885"/>
      <c r="EU172" s="885"/>
      <c r="EV172" s="885"/>
      <c r="EW172" s="885"/>
      <c r="EX172" s="885"/>
      <c r="EY172" s="885"/>
      <c r="EZ172" s="885"/>
      <c r="FA172" s="885"/>
      <c r="FB172" s="885"/>
      <c r="FC172" s="885"/>
      <c r="FD172" s="885"/>
      <c r="FE172" s="885"/>
      <c r="FF172" s="885"/>
      <c r="FG172" s="885"/>
      <c r="FH172" s="885"/>
      <c r="FI172" s="885"/>
      <c r="FJ172" s="885"/>
      <c r="FK172" s="885"/>
      <c r="FL172" s="885"/>
      <c r="JO172" s="885"/>
      <c r="JP172" s="1495"/>
      <c r="JQ172" s="1495"/>
      <c r="JR172" s="1495"/>
      <c r="JS172" s="1495"/>
      <c r="JT172" s="1495"/>
      <c r="JU172" s="1495"/>
      <c r="JV172" s="1495"/>
      <c r="JW172" s="1495"/>
      <c r="JX172" s="1495"/>
      <c r="JY172" s="1495"/>
      <c r="JZ172" s="1495"/>
      <c r="KA172" s="1495"/>
      <c r="KB172" s="1495"/>
      <c r="KC172" s="1495"/>
    </row>
    <row r="173" spans="1:289" s="884" customFormat="1">
      <c r="A173" s="885"/>
      <c r="B173" s="885"/>
      <c r="C173" s="885"/>
      <c r="D173" s="885"/>
      <c r="E173" s="885"/>
      <c r="F173" s="885"/>
      <c r="G173" s="885"/>
      <c r="H173" s="885"/>
      <c r="I173" s="885"/>
      <c r="J173" s="885"/>
      <c r="K173" s="885"/>
      <c r="L173" s="885"/>
      <c r="M173" s="885"/>
      <c r="N173" s="885"/>
      <c r="O173" s="885"/>
      <c r="P173" s="885"/>
      <c r="Q173" s="885"/>
      <c r="R173" s="885"/>
      <c r="S173" s="885"/>
      <c r="T173" s="885"/>
      <c r="U173" s="885"/>
      <c r="V173" s="885"/>
      <c r="W173" s="885"/>
      <c r="X173" s="885"/>
      <c r="Y173" s="885"/>
      <c r="Z173" s="885"/>
      <c r="AA173" s="885"/>
      <c r="AB173" s="885"/>
      <c r="AC173" s="885"/>
      <c r="AD173" s="885"/>
      <c r="AE173" s="885"/>
      <c r="AF173" s="885"/>
      <c r="AG173" s="885"/>
      <c r="AH173" s="885"/>
      <c r="AI173" s="885"/>
      <c r="AJ173" s="885"/>
      <c r="AK173" s="885"/>
      <c r="AL173" s="885"/>
      <c r="AM173" s="885"/>
      <c r="AN173" s="885"/>
      <c r="AO173" s="885"/>
      <c r="AP173" s="885"/>
      <c r="AQ173" s="885"/>
      <c r="AR173" s="885"/>
      <c r="AS173" s="885"/>
      <c r="AT173" s="885"/>
      <c r="AU173" s="885"/>
      <c r="AV173" s="885"/>
      <c r="AW173" s="885"/>
      <c r="AX173" s="885"/>
      <c r="AY173" s="885"/>
      <c r="AZ173" s="885"/>
      <c r="BA173" s="885"/>
      <c r="BB173" s="885"/>
      <c r="BC173" s="885"/>
      <c r="BD173" s="885"/>
      <c r="BE173" s="885"/>
      <c r="BF173" s="885"/>
      <c r="BG173" s="885"/>
      <c r="BH173" s="885"/>
      <c r="BI173" s="885"/>
      <c r="BJ173" s="885"/>
      <c r="BK173" s="885"/>
      <c r="BL173" s="885"/>
      <c r="BM173" s="885"/>
      <c r="BN173" s="885"/>
      <c r="BO173" s="885"/>
      <c r="BP173" s="885"/>
      <c r="BQ173" s="885"/>
      <c r="BR173" s="885"/>
      <c r="BS173" s="885"/>
      <c r="BT173" s="885"/>
      <c r="BU173" s="885"/>
      <c r="BV173" s="885"/>
      <c r="BW173" s="885"/>
      <c r="BX173" s="885"/>
      <c r="BY173" s="885"/>
      <c r="BZ173" s="885"/>
      <c r="CA173" s="885"/>
      <c r="CB173" s="885"/>
      <c r="CC173" s="885"/>
      <c r="CD173" s="885"/>
      <c r="CE173" s="885"/>
      <c r="CF173" s="885"/>
      <c r="CG173" s="885"/>
      <c r="CH173" s="885"/>
      <c r="CI173" s="885"/>
      <c r="CJ173" s="885"/>
      <c r="CK173" s="885"/>
      <c r="CL173" s="885"/>
      <c r="CM173" s="885"/>
      <c r="CN173" s="885"/>
      <c r="CO173" s="885"/>
      <c r="CP173" s="885"/>
      <c r="CQ173" s="885"/>
      <c r="CR173" s="885"/>
      <c r="CS173" s="885"/>
      <c r="CT173" s="885"/>
      <c r="CU173" s="885"/>
      <c r="CV173" s="885"/>
      <c r="CW173" s="885"/>
      <c r="CX173" s="885"/>
      <c r="CY173" s="885"/>
      <c r="CZ173" s="885"/>
      <c r="DA173" s="885"/>
      <c r="DB173" s="885"/>
      <c r="DC173" s="885"/>
      <c r="DD173" s="885"/>
      <c r="DE173" s="885"/>
      <c r="DF173" s="885"/>
      <c r="DG173" s="885"/>
      <c r="DH173" s="885"/>
      <c r="DI173" s="885"/>
      <c r="DJ173" s="885"/>
      <c r="DK173" s="885"/>
      <c r="DL173" s="885"/>
      <c r="DM173" s="885"/>
      <c r="DN173" s="885"/>
      <c r="DO173" s="885"/>
      <c r="DP173" s="885"/>
      <c r="DQ173" s="885"/>
      <c r="DR173" s="885"/>
      <c r="DS173" s="885"/>
      <c r="DT173" s="885"/>
      <c r="DU173" s="885"/>
      <c r="DV173" s="885"/>
      <c r="DW173" s="885"/>
      <c r="DX173" s="885"/>
      <c r="DY173" s="885"/>
      <c r="DZ173" s="885"/>
      <c r="EA173" s="885"/>
      <c r="EB173" s="885"/>
      <c r="EC173" s="885"/>
      <c r="ED173" s="885"/>
      <c r="EE173" s="885"/>
      <c r="EF173" s="885"/>
      <c r="EG173" s="885"/>
      <c r="EH173" s="885"/>
      <c r="EI173" s="885"/>
      <c r="EJ173" s="885"/>
      <c r="EK173" s="885"/>
      <c r="EL173" s="885"/>
      <c r="EM173" s="885"/>
      <c r="EN173" s="885"/>
      <c r="EO173" s="885"/>
      <c r="EP173" s="885"/>
      <c r="EQ173" s="885"/>
      <c r="ER173" s="885"/>
      <c r="ES173" s="885"/>
      <c r="ET173" s="885"/>
      <c r="EU173" s="885"/>
      <c r="EV173" s="885"/>
      <c r="EW173" s="885"/>
      <c r="EX173" s="885"/>
      <c r="EY173" s="885"/>
      <c r="EZ173" s="885"/>
      <c r="FA173" s="885"/>
      <c r="FB173" s="885"/>
      <c r="FC173" s="885"/>
      <c r="FD173" s="885"/>
      <c r="FE173" s="885"/>
      <c r="FF173" s="885"/>
      <c r="FG173" s="885"/>
      <c r="FH173" s="885"/>
      <c r="FI173" s="885"/>
      <c r="FJ173" s="885"/>
      <c r="FK173" s="885"/>
      <c r="FL173" s="885"/>
      <c r="JO173" s="885"/>
      <c r="JP173" s="1495"/>
      <c r="JQ173" s="1495"/>
      <c r="JR173" s="1495"/>
      <c r="JS173" s="1495"/>
      <c r="JT173" s="1495"/>
      <c r="JU173" s="1495"/>
      <c r="JV173" s="1495"/>
      <c r="JW173" s="1495"/>
      <c r="JX173" s="1495"/>
      <c r="JY173" s="1495"/>
      <c r="JZ173" s="1495"/>
      <c r="KA173" s="1495"/>
      <c r="KB173" s="1495"/>
      <c r="KC173" s="1495"/>
    </row>
    <row r="174" spans="1:289" s="884" customFormat="1">
      <c r="A174" s="885"/>
      <c r="B174" s="885"/>
      <c r="C174" s="885"/>
      <c r="D174" s="885"/>
      <c r="E174" s="885"/>
      <c r="F174" s="885"/>
      <c r="G174" s="885"/>
      <c r="H174" s="885"/>
      <c r="I174" s="885"/>
      <c r="J174" s="885"/>
      <c r="K174" s="885"/>
      <c r="L174" s="885"/>
      <c r="M174" s="885"/>
      <c r="N174" s="885"/>
      <c r="O174" s="885"/>
      <c r="P174" s="885"/>
      <c r="Q174" s="885"/>
      <c r="R174" s="885"/>
      <c r="S174" s="885"/>
      <c r="T174" s="885"/>
      <c r="U174" s="885"/>
      <c r="V174" s="885"/>
      <c r="W174" s="885"/>
      <c r="X174" s="885"/>
      <c r="Y174" s="885"/>
      <c r="Z174" s="885"/>
      <c r="AA174" s="885"/>
      <c r="AB174" s="885"/>
      <c r="AC174" s="885"/>
      <c r="AD174" s="885"/>
      <c r="AE174" s="885"/>
      <c r="AF174" s="885"/>
      <c r="AG174" s="885"/>
      <c r="AH174" s="885"/>
      <c r="AI174" s="885"/>
      <c r="AJ174" s="885"/>
      <c r="AK174" s="885"/>
      <c r="AL174" s="885"/>
      <c r="AM174" s="885"/>
      <c r="AN174" s="885"/>
      <c r="AO174" s="885"/>
      <c r="AP174" s="885"/>
      <c r="AQ174" s="885"/>
      <c r="AR174" s="885"/>
      <c r="AS174" s="885"/>
      <c r="AT174" s="885"/>
      <c r="AU174" s="885"/>
      <c r="AV174" s="885"/>
      <c r="AW174" s="885"/>
      <c r="AX174" s="885"/>
      <c r="AY174" s="885"/>
      <c r="AZ174" s="885"/>
      <c r="BA174" s="885"/>
      <c r="BB174" s="885"/>
      <c r="BC174" s="885"/>
      <c r="BD174" s="885"/>
      <c r="BE174" s="885"/>
      <c r="BF174" s="885"/>
      <c r="BG174" s="885"/>
      <c r="BH174" s="885"/>
      <c r="BI174" s="885"/>
      <c r="BJ174" s="885"/>
      <c r="BK174" s="885"/>
      <c r="BL174" s="885"/>
      <c r="BM174" s="885"/>
      <c r="BN174" s="885"/>
      <c r="BO174" s="885"/>
      <c r="BP174" s="885"/>
      <c r="BQ174" s="885"/>
      <c r="BR174" s="885"/>
      <c r="BS174" s="885"/>
      <c r="BT174" s="885"/>
      <c r="BU174" s="885"/>
      <c r="BV174" s="885"/>
      <c r="BW174" s="885"/>
      <c r="BX174" s="885"/>
      <c r="BY174" s="885"/>
      <c r="BZ174" s="885"/>
      <c r="CA174" s="885"/>
      <c r="CB174" s="885"/>
      <c r="CC174" s="885"/>
      <c r="CD174" s="885"/>
      <c r="CE174" s="885"/>
      <c r="CF174" s="885"/>
      <c r="CG174" s="885"/>
      <c r="CH174" s="885"/>
      <c r="CI174" s="885"/>
      <c r="CJ174" s="885"/>
      <c r="CK174" s="885"/>
      <c r="CL174" s="885"/>
      <c r="CM174" s="885"/>
      <c r="CN174" s="885"/>
      <c r="CO174" s="885"/>
      <c r="CP174" s="885"/>
      <c r="CQ174" s="885"/>
      <c r="CR174" s="885"/>
      <c r="CS174" s="885"/>
      <c r="CT174" s="885"/>
      <c r="CU174" s="885"/>
      <c r="CV174" s="885"/>
      <c r="CW174" s="885"/>
      <c r="CX174" s="885"/>
      <c r="CY174" s="885"/>
      <c r="CZ174" s="885"/>
      <c r="DA174" s="885"/>
      <c r="DB174" s="885"/>
      <c r="DC174" s="885"/>
      <c r="DD174" s="885"/>
      <c r="DE174" s="885"/>
      <c r="DF174" s="885"/>
      <c r="DG174" s="885"/>
      <c r="DH174" s="885"/>
      <c r="DI174" s="885"/>
      <c r="DJ174" s="885"/>
      <c r="DK174" s="885"/>
      <c r="DL174" s="885"/>
      <c r="DM174" s="885"/>
      <c r="DN174" s="885"/>
      <c r="DO174" s="885"/>
      <c r="DP174" s="885"/>
      <c r="DQ174" s="885"/>
      <c r="DR174" s="885"/>
      <c r="DS174" s="885"/>
      <c r="DT174" s="885"/>
      <c r="DU174" s="885"/>
      <c r="DV174" s="885"/>
      <c r="DW174" s="885"/>
      <c r="DX174" s="885"/>
      <c r="DY174" s="885"/>
      <c r="DZ174" s="885"/>
      <c r="EA174" s="885"/>
      <c r="EB174" s="885"/>
      <c r="EC174" s="885"/>
      <c r="ED174" s="885"/>
      <c r="EE174" s="885"/>
      <c r="EF174" s="885"/>
      <c r="EG174" s="885"/>
      <c r="EH174" s="885"/>
      <c r="EI174" s="885"/>
      <c r="EJ174" s="885"/>
      <c r="EK174" s="885"/>
      <c r="EL174" s="885"/>
      <c r="EM174" s="885"/>
      <c r="EN174" s="885"/>
      <c r="EO174" s="885"/>
      <c r="EP174" s="885"/>
      <c r="EQ174" s="885"/>
      <c r="ER174" s="885"/>
      <c r="ES174" s="885"/>
      <c r="ET174" s="885"/>
      <c r="EU174" s="885"/>
      <c r="EV174" s="885"/>
      <c r="EW174" s="885"/>
      <c r="EX174" s="885"/>
      <c r="EY174" s="885"/>
      <c r="EZ174" s="885"/>
      <c r="FA174" s="885"/>
      <c r="FB174" s="885"/>
      <c r="FC174" s="885"/>
      <c r="FD174" s="885"/>
      <c r="FE174" s="885"/>
      <c r="FF174" s="885"/>
      <c r="FG174" s="885"/>
      <c r="FH174" s="885"/>
      <c r="FI174" s="885"/>
      <c r="FJ174" s="885"/>
      <c r="FK174" s="885"/>
      <c r="FL174" s="885"/>
      <c r="JO174" s="885"/>
      <c r="JP174" s="1495"/>
      <c r="JQ174" s="1495"/>
      <c r="JR174" s="1495"/>
      <c r="JS174" s="1495"/>
      <c r="JT174" s="1495"/>
      <c r="JU174" s="1495"/>
      <c r="JV174" s="1495"/>
      <c r="JW174" s="1495"/>
      <c r="JX174" s="1495"/>
      <c r="JY174" s="1495"/>
      <c r="JZ174" s="1495"/>
      <c r="KA174" s="1495"/>
      <c r="KB174" s="1495"/>
      <c r="KC174" s="1495"/>
    </row>
    <row r="175" spans="1:289" s="884" customFormat="1">
      <c r="A175" s="885"/>
      <c r="B175" s="885"/>
      <c r="C175" s="885"/>
      <c r="D175" s="885"/>
      <c r="E175" s="885"/>
      <c r="F175" s="885"/>
      <c r="G175" s="885"/>
      <c r="H175" s="885"/>
      <c r="I175" s="885"/>
      <c r="J175" s="885"/>
      <c r="K175" s="885"/>
      <c r="L175" s="885"/>
      <c r="M175" s="885"/>
      <c r="N175" s="885"/>
      <c r="O175" s="885"/>
      <c r="P175" s="885"/>
      <c r="Q175" s="885"/>
      <c r="R175" s="885"/>
      <c r="S175" s="885"/>
      <c r="T175" s="885"/>
      <c r="U175" s="885"/>
      <c r="V175" s="885"/>
      <c r="W175" s="885"/>
      <c r="X175" s="885"/>
      <c r="Y175" s="885"/>
      <c r="Z175" s="885"/>
      <c r="AA175" s="885"/>
      <c r="AB175" s="885"/>
      <c r="AC175" s="885"/>
      <c r="AD175" s="885"/>
      <c r="AE175" s="885"/>
      <c r="AF175" s="885"/>
      <c r="AG175" s="885"/>
      <c r="AH175" s="885"/>
      <c r="AI175" s="885"/>
      <c r="AJ175" s="885"/>
      <c r="AK175" s="885"/>
      <c r="AL175" s="885"/>
      <c r="AM175" s="885"/>
      <c r="AN175" s="885"/>
      <c r="AO175" s="885"/>
      <c r="AP175" s="885"/>
      <c r="AQ175" s="885"/>
      <c r="AR175" s="885"/>
      <c r="AS175" s="885"/>
      <c r="AT175" s="885"/>
      <c r="AU175" s="885"/>
      <c r="AV175" s="885"/>
      <c r="AW175" s="885"/>
      <c r="AX175" s="885"/>
      <c r="AY175" s="885"/>
      <c r="AZ175" s="885"/>
      <c r="BA175" s="885"/>
      <c r="BB175" s="885"/>
      <c r="BC175" s="885"/>
      <c r="BD175" s="885"/>
      <c r="BE175" s="885"/>
      <c r="BF175" s="885"/>
      <c r="BG175" s="885"/>
      <c r="BH175" s="885"/>
      <c r="BI175" s="885"/>
      <c r="BJ175" s="885"/>
      <c r="BK175" s="885"/>
      <c r="BL175" s="885"/>
      <c r="BM175" s="885"/>
      <c r="BN175" s="885"/>
      <c r="BO175" s="885"/>
      <c r="BP175" s="885"/>
      <c r="BQ175" s="885"/>
      <c r="BR175" s="885"/>
      <c r="BS175" s="885"/>
      <c r="BT175" s="885"/>
      <c r="BU175" s="885"/>
      <c r="BV175" s="885"/>
      <c r="BW175" s="885"/>
      <c r="BX175" s="885"/>
      <c r="BY175" s="885"/>
      <c r="BZ175" s="885"/>
      <c r="CA175" s="885"/>
      <c r="CB175" s="885"/>
      <c r="CC175" s="885"/>
      <c r="CD175" s="885"/>
      <c r="CE175" s="885"/>
      <c r="CF175" s="885"/>
      <c r="CG175" s="885"/>
      <c r="CH175" s="885"/>
      <c r="CI175" s="885"/>
      <c r="CJ175" s="885"/>
      <c r="CK175" s="885"/>
      <c r="CL175" s="885"/>
      <c r="CM175" s="885"/>
      <c r="CN175" s="885"/>
      <c r="CO175" s="885"/>
      <c r="CP175" s="885"/>
      <c r="CQ175" s="885"/>
      <c r="CR175" s="885"/>
      <c r="CS175" s="885"/>
      <c r="CT175" s="885"/>
      <c r="CU175" s="885"/>
      <c r="CV175" s="885"/>
      <c r="CW175" s="885"/>
      <c r="CX175" s="885"/>
      <c r="CY175" s="885"/>
      <c r="CZ175" s="885"/>
      <c r="DA175" s="885"/>
      <c r="DB175" s="885"/>
      <c r="DC175" s="885"/>
      <c r="DD175" s="885"/>
      <c r="DE175" s="885"/>
      <c r="DF175" s="885"/>
      <c r="DG175" s="885"/>
      <c r="DH175" s="885"/>
      <c r="DI175" s="885"/>
      <c r="DJ175" s="885"/>
      <c r="DK175" s="885"/>
      <c r="DL175" s="885"/>
      <c r="DM175" s="885"/>
      <c r="DN175" s="885"/>
      <c r="DO175" s="885"/>
      <c r="DP175" s="885"/>
      <c r="DQ175" s="885"/>
      <c r="DR175" s="885"/>
      <c r="DS175" s="885"/>
      <c r="DT175" s="885"/>
      <c r="DU175" s="885"/>
      <c r="DV175" s="885"/>
      <c r="DW175" s="885"/>
      <c r="DX175" s="885"/>
      <c r="DY175" s="885"/>
      <c r="DZ175" s="885"/>
      <c r="EA175" s="885"/>
      <c r="EB175" s="885"/>
      <c r="EC175" s="885"/>
      <c r="ED175" s="885"/>
      <c r="EE175" s="885"/>
      <c r="EF175" s="885"/>
      <c r="EG175" s="885"/>
      <c r="EH175" s="885"/>
      <c r="EI175" s="885"/>
      <c r="EJ175" s="885"/>
      <c r="EK175" s="885"/>
      <c r="EL175" s="885"/>
      <c r="EM175" s="885"/>
      <c r="EN175" s="885"/>
      <c r="EO175" s="885"/>
      <c r="EP175" s="885"/>
      <c r="EQ175" s="885"/>
      <c r="ER175" s="885"/>
      <c r="ES175" s="885"/>
      <c r="ET175" s="885"/>
      <c r="EU175" s="885"/>
      <c r="EV175" s="885"/>
      <c r="EW175" s="885"/>
      <c r="EX175" s="885"/>
      <c r="EY175" s="885"/>
      <c r="EZ175" s="885"/>
      <c r="FA175" s="885"/>
      <c r="FB175" s="885"/>
      <c r="FC175" s="885"/>
      <c r="FD175" s="885"/>
      <c r="FE175" s="885"/>
      <c r="FF175" s="885"/>
      <c r="FG175" s="885"/>
      <c r="FH175" s="885"/>
      <c r="FI175" s="885"/>
      <c r="FJ175" s="885"/>
      <c r="FK175" s="885"/>
      <c r="FL175" s="885"/>
      <c r="JO175" s="885"/>
      <c r="JP175" s="1495"/>
      <c r="JQ175" s="1495"/>
      <c r="JR175" s="1495"/>
      <c r="JS175" s="1495"/>
      <c r="JT175" s="1495"/>
      <c r="JU175" s="1495"/>
      <c r="JV175" s="1495"/>
      <c r="JW175" s="1495"/>
      <c r="JX175" s="1495"/>
      <c r="JY175" s="1495"/>
      <c r="JZ175" s="1495"/>
      <c r="KA175" s="1495"/>
      <c r="KB175" s="1495"/>
      <c r="KC175" s="1495"/>
    </row>
    <row r="176" spans="1:289" s="884" customFormat="1">
      <c r="A176" s="885"/>
      <c r="B176" s="885"/>
      <c r="C176" s="885"/>
      <c r="D176" s="885"/>
      <c r="E176" s="885"/>
      <c r="F176" s="885"/>
      <c r="G176" s="885"/>
      <c r="H176" s="885"/>
      <c r="I176" s="885"/>
      <c r="J176" s="885"/>
      <c r="K176" s="885"/>
      <c r="L176" s="885"/>
      <c r="M176" s="885"/>
      <c r="N176" s="885"/>
      <c r="O176" s="885"/>
      <c r="P176" s="885"/>
      <c r="Q176" s="885"/>
      <c r="R176" s="885"/>
      <c r="S176" s="885"/>
      <c r="T176" s="885"/>
      <c r="U176" s="885"/>
      <c r="V176" s="885"/>
      <c r="W176" s="885"/>
      <c r="X176" s="885"/>
      <c r="Y176" s="885"/>
      <c r="Z176" s="885"/>
      <c r="AA176" s="885"/>
      <c r="AB176" s="885"/>
      <c r="AC176" s="885"/>
      <c r="AD176" s="885"/>
      <c r="AE176" s="885"/>
      <c r="AF176" s="885"/>
      <c r="AG176" s="885"/>
      <c r="AH176" s="885"/>
      <c r="AI176" s="885"/>
      <c r="AJ176" s="885"/>
      <c r="AK176" s="885"/>
      <c r="AL176" s="885"/>
      <c r="AM176" s="885"/>
      <c r="AN176" s="885"/>
      <c r="AO176" s="885"/>
      <c r="AP176" s="885"/>
      <c r="AQ176" s="885"/>
      <c r="AR176" s="885"/>
      <c r="AS176" s="885"/>
      <c r="AT176" s="885"/>
      <c r="AU176" s="885"/>
      <c r="AV176" s="885"/>
      <c r="AW176" s="885"/>
      <c r="AX176" s="885"/>
      <c r="AY176" s="885"/>
      <c r="AZ176" s="885"/>
      <c r="BA176" s="885"/>
      <c r="BB176" s="885"/>
      <c r="BC176" s="885"/>
      <c r="BD176" s="885"/>
      <c r="BE176" s="885"/>
      <c r="BF176" s="885"/>
      <c r="BG176" s="885"/>
      <c r="BH176" s="885"/>
      <c r="BI176" s="885"/>
      <c r="BJ176" s="885"/>
      <c r="BK176" s="885"/>
      <c r="BL176" s="885"/>
      <c r="BM176" s="885"/>
      <c r="BN176" s="885"/>
      <c r="BO176" s="885"/>
      <c r="BP176" s="885"/>
      <c r="BQ176" s="885"/>
      <c r="BR176" s="885"/>
      <c r="BS176" s="885"/>
      <c r="BT176" s="885"/>
      <c r="BU176" s="885"/>
      <c r="BV176" s="885"/>
      <c r="BW176" s="885"/>
      <c r="BX176" s="885"/>
      <c r="BY176" s="885"/>
      <c r="BZ176" s="885"/>
      <c r="CA176" s="885"/>
      <c r="CB176" s="885"/>
      <c r="CC176" s="885"/>
      <c r="CD176" s="885"/>
      <c r="CE176" s="885"/>
      <c r="CF176" s="885"/>
      <c r="CG176" s="885"/>
      <c r="CH176" s="885"/>
      <c r="CI176" s="885"/>
      <c r="CJ176" s="885"/>
      <c r="CK176" s="885"/>
      <c r="CL176" s="885"/>
      <c r="CM176" s="885"/>
      <c r="CN176" s="885"/>
      <c r="CO176" s="885"/>
      <c r="CP176" s="885"/>
      <c r="CQ176" s="885"/>
      <c r="CR176" s="885"/>
      <c r="CS176" s="885"/>
      <c r="CT176" s="885"/>
      <c r="CU176" s="885"/>
      <c r="CV176" s="885"/>
      <c r="CW176" s="885"/>
      <c r="CX176" s="885"/>
      <c r="CY176" s="885"/>
      <c r="CZ176" s="885"/>
      <c r="DA176" s="885"/>
      <c r="DB176" s="885"/>
      <c r="DC176" s="885"/>
      <c r="DD176" s="885"/>
      <c r="DE176" s="885"/>
      <c r="DF176" s="885"/>
      <c r="DG176" s="885"/>
      <c r="DH176" s="885"/>
      <c r="DI176" s="885"/>
      <c r="DJ176" s="885"/>
      <c r="DK176" s="885"/>
      <c r="DL176" s="885"/>
      <c r="DM176" s="885"/>
      <c r="DN176" s="885"/>
      <c r="DO176" s="885"/>
      <c r="DP176" s="885"/>
      <c r="DQ176" s="885"/>
      <c r="DR176" s="885"/>
      <c r="DS176" s="885"/>
      <c r="DT176" s="885"/>
      <c r="DU176" s="885"/>
      <c r="DV176" s="885"/>
      <c r="DW176" s="885"/>
      <c r="DX176" s="885"/>
      <c r="DY176" s="885"/>
      <c r="DZ176" s="885"/>
      <c r="EA176" s="885"/>
      <c r="EB176" s="885"/>
      <c r="EC176" s="885"/>
      <c r="ED176" s="885"/>
      <c r="EE176" s="885"/>
      <c r="EF176" s="885"/>
      <c r="EG176" s="885"/>
      <c r="EH176" s="885"/>
      <c r="EI176" s="885"/>
      <c r="EJ176" s="885"/>
      <c r="EK176" s="885"/>
      <c r="EL176" s="885"/>
      <c r="EM176" s="885"/>
      <c r="EN176" s="885"/>
      <c r="EO176" s="885"/>
      <c r="EP176" s="885"/>
      <c r="EQ176" s="885"/>
      <c r="ER176" s="885"/>
      <c r="ES176" s="885"/>
      <c r="ET176" s="885"/>
      <c r="EU176" s="885"/>
      <c r="EV176" s="885"/>
      <c r="EW176" s="885"/>
      <c r="EX176" s="885"/>
      <c r="EY176" s="885"/>
      <c r="EZ176" s="885"/>
      <c r="FA176" s="885"/>
      <c r="FB176" s="885"/>
      <c r="FC176" s="885"/>
      <c r="FD176" s="885"/>
      <c r="FE176" s="885"/>
      <c r="FF176" s="885"/>
      <c r="FG176" s="885"/>
      <c r="FH176" s="885"/>
      <c r="FI176" s="885"/>
      <c r="FJ176" s="885"/>
      <c r="FK176" s="885"/>
      <c r="FL176" s="885"/>
      <c r="JO176" s="885"/>
      <c r="JP176" s="1495"/>
      <c r="JQ176" s="1495"/>
      <c r="JR176" s="1495"/>
      <c r="JS176" s="1495"/>
      <c r="JT176" s="1495"/>
      <c r="JU176" s="1495"/>
      <c r="JV176" s="1495"/>
      <c r="JW176" s="1495"/>
      <c r="JX176" s="1495"/>
      <c r="JY176" s="1495"/>
      <c r="JZ176" s="1495"/>
      <c r="KA176" s="1495"/>
      <c r="KB176" s="1495"/>
      <c r="KC176" s="1495"/>
    </row>
    <row r="177" spans="1:289" s="884" customFormat="1">
      <c r="A177" s="885"/>
      <c r="B177" s="885"/>
      <c r="C177" s="885"/>
      <c r="D177" s="885"/>
      <c r="E177" s="885"/>
      <c r="F177" s="885"/>
      <c r="G177" s="885"/>
      <c r="H177" s="885"/>
      <c r="I177" s="885"/>
      <c r="J177" s="885"/>
      <c r="K177" s="885"/>
      <c r="L177" s="885"/>
      <c r="M177" s="885"/>
      <c r="N177" s="885"/>
      <c r="O177" s="885"/>
      <c r="P177" s="885"/>
      <c r="Q177" s="885"/>
      <c r="R177" s="885"/>
      <c r="S177" s="885"/>
      <c r="T177" s="885"/>
      <c r="U177" s="885"/>
      <c r="V177" s="885"/>
      <c r="W177" s="885"/>
      <c r="X177" s="885"/>
      <c r="Y177" s="885"/>
      <c r="Z177" s="885"/>
      <c r="AA177" s="885"/>
      <c r="AB177" s="885"/>
      <c r="AC177" s="885"/>
      <c r="AD177" s="885"/>
      <c r="AE177" s="885"/>
      <c r="AF177" s="885"/>
      <c r="AG177" s="885"/>
      <c r="AH177" s="885"/>
      <c r="AI177" s="885"/>
      <c r="AJ177" s="885"/>
      <c r="AK177" s="885"/>
      <c r="AL177" s="885"/>
      <c r="AM177" s="885"/>
      <c r="AN177" s="885"/>
      <c r="AO177" s="885"/>
      <c r="AP177" s="885"/>
      <c r="AQ177" s="885"/>
      <c r="AR177" s="885"/>
      <c r="AS177" s="885"/>
      <c r="AT177" s="885"/>
      <c r="AU177" s="885"/>
      <c r="AV177" s="885"/>
      <c r="AW177" s="885"/>
      <c r="AX177" s="885"/>
      <c r="AY177" s="885"/>
      <c r="AZ177" s="885"/>
      <c r="BA177" s="885"/>
      <c r="BB177" s="885"/>
      <c r="BC177" s="885"/>
      <c r="BD177" s="885"/>
      <c r="BE177" s="885"/>
      <c r="BF177" s="885"/>
      <c r="BG177" s="885"/>
      <c r="BH177" s="885"/>
      <c r="BI177" s="885"/>
      <c r="BJ177" s="885"/>
      <c r="BK177" s="885"/>
      <c r="BL177" s="885"/>
      <c r="BM177" s="885"/>
      <c r="BN177" s="885"/>
      <c r="BO177" s="885"/>
      <c r="BP177" s="885"/>
      <c r="BQ177" s="885"/>
      <c r="BR177" s="885"/>
      <c r="BS177" s="885"/>
      <c r="BT177" s="885"/>
      <c r="BU177" s="885"/>
      <c r="BV177" s="885"/>
      <c r="BW177" s="885"/>
      <c r="BX177" s="885"/>
      <c r="BY177" s="885"/>
      <c r="BZ177" s="885"/>
      <c r="CA177" s="885"/>
      <c r="CB177" s="885"/>
      <c r="CC177" s="885"/>
      <c r="CD177" s="885"/>
      <c r="CE177" s="885"/>
      <c r="CF177" s="885"/>
      <c r="CG177" s="885"/>
      <c r="CH177" s="885"/>
      <c r="CI177" s="885"/>
      <c r="CJ177" s="885"/>
      <c r="CK177" s="885"/>
      <c r="CL177" s="885"/>
      <c r="CM177" s="885"/>
      <c r="CN177" s="885"/>
      <c r="CO177" s="885"/>
      <c r="CP177" s="885"/>
      <c r="CQ177" s="885"/>
      <c r="CR177" s="885"/>
      <c r="CS177" s="885"/>
      <c r="CT177" s="885"/>
      <c r="CU177" s="885"/>
      <c r="CV177" s="885"/>
      <c r="CW177" s="885"/>
      <c r="CX177" s="885"/>
      <c r="CY177" s="885"/>
      <c r="CZ177" s="885"/>
      <c r="DA177" s="885"/>
      <c r="DB177" s="885"/>
      <c r="DC177" s="885"/>
      <c r="DD177" s="885"/>
      <c r="DE177" s="885"/>
      <c r="DF177" s="885"/>
      <c r="DG177" s="885"/>
      <c r="DH177" s="885"/>
      <c r="DI177" s="885"/>
      <c r="DJ177" s="885"/>
      <c r="DK177" s="885"/>
      <c r="DL177" s="885"/>
      <c r="DM177" s="885"/>
      <c r="DN177" s="885"/>
      <c r="DO177" s="885"/>
      <c r="DP177" s="885"/>
      <c r="DQ177" s="885"/>
      <c r="DR177" s="885"/>
      <c r="DS177" s="885"/>
      <c r="DT177" s="885"/>
      <c r="DU177" s="885"/>
      <c r="DV177" s="885"/>
      <c r="DW177" s="885"/>
      <c r="DX177" s="885"/>
      <c r="DY177" s="885"/>
      <c r="DZ177" s="885"/>
      <c r="EA177" s="885"/>
      <c r="EB177" s="885"/>
      <c r="EC177" s="885"/>
      <c r="ED177" s="885"/>
      <c r="EE177" s="885"/>
      <c r="EF177" s="885"/>
      <c r="EG177" s="885"/>
      <c r="EH177" s="885"/>
      <c r="EI177" s="885"/>
      <c r="EJ177" s="885"/>
      <c r="EK177" s="885"/>
      <c r="EL177" s="885"/>
      <c r="EM177" s="885"/>
      <c r="EN177" s="885"/>
      <c r="EO177" s="885"/>
      <c r="EP177" s="885"/>
      <c r="EQ177" s="885"/>
      <c r="ER177" s="885"/>
      <c r="ES177" s="885"/>
      <c r="ET177" s="885"/>
      <c r="EU177" s="885"/>
      <c r="EV177" s="885"/>
      <c r="EW177" s="885"/>
      <c r="EX177" s="885"/>
      <c r="EY177" s="885"/>
      <c r="EZ177" s="885"/>
      <c r="FA177" s="885"/>
      <c r="FB177" s="885"/>
      <c r="FC177" s="885"/>
      <c r="FD177" s="885"/>
      <c r="FE177" s="885"/>
      <c r="FF177" s="885"/>
      <c r="FG177" s="885"/>
      <c r="FH177" s="885"/>
      <c r="FI177" s="885"/>
      <c r="FJ177" s="885"/>
      <c r="FK177" s="885"/>
      <c r="FL177" s="885"/>
      <c r="JO177" s="885"/>
      <c r="JP177" s="1495"/>
      <c r="JQ177" s="1495"/>
      <c r="JR177" s="1495"/>
      <c r="JS177" s="1495"/>
      <c r="JT177" s="1495"/>
      <c r="JU177" s="1495"/>
      <c r="JV177" s="1495"/>
      <c r="JW177" s="1495"/>
      <c r="JX177" s="1495"/>
      <c r="JY177" s="1495"/>
      <c r="JZ177" s="1495"/>
      <c r="KA177" s="1495"/>
      <c r="KB177" s="1495"/>
      <c r="KC177" s="1495"/>
    </row>
    <row r="178" spans="1:289" s="884" customFormat="1">
      <c r="A178" s="885"/>
      <c r="B178" s="885"/>
      <c r="C178" s="885"/>
      <c r="D178" s="885"/>
      <c r="E178" s="885"/>
      <c r="F178" s="885"/>
      <c r="G178" s="885"/>
      <c r="H178" s="885"/>
      <c r="I178" s="885"/>
      <c r="J178" s="885"/>
      <c r="K178" s="885"/>
      <c r="L178" s="885"/>
      <c r="M178" s="885"/>
      <c r="N178" s="885"/>
      <c r="O178" s="885"/>
      <c r="P178" s="885"/>
      <c r="Q178" s="885"/>
      <c r="R178" s="885"/>
      <c r="S178" s="885"/>
      <c r="T178" s="885"/>
      <c r="U178" s="885"/>
      <c r="V178" s="885"/>
      <c r="W178" s="885"/>
      <c r="X178" s="885"/>
      <c r="Y178" s="885"/>
      <c r="Z178" s="885"/>
      <c r="AA178" s="885"/>
      <c r="AB178" s="885"/>
      <c r="AC178" s="885"/>
      <c r="AD178" s="885"/>
      <c r="AE178" s="885"/>
      <c r="AF178" s="885"/>
      <c r="AG178" s="885"/>
      <c r="AH178" s="885"/>
      <c r="AI178" s="885"/>
      <c r="AJ178" s="885"/>
      <c r="AK178" s="885"/>
      <c r="AL178" s="885"/>
      <c r="AM178" s="885"/>
      <c r="AN178" s="885"/>
      <c r="AO178" s="885"/>
      <c r="AP178" s="885"/>
      <c r="AQ178" s="885"/>
      <c r="AR178" s="885"/>
      <c r="AS178" s="885"/>
      <c r="AT178" s="885"/>
      <c r="AU178" s="885"/>
      <c r="AV178" s="885"/>
      <c r="AW178" s="885"/>
      <c r="AX178" s="885"/>
      <c r="AY178" s="885"/>
      <c r="AZ178" s="885"/>
      <c r="BA178" s="885"/>
      <c r="BB178" s="885"/>
      <c r="BC178" s="885"/>
      <c r="BD178" s="885"/>
      <c r="BE178" s="885"/>
      <c r="BF178" s="885"/>
      <c r="BG178" s="885"/>
      <c r="BH178" s="885"/>
      <c r="BI178" s="885"/>
      <c r="BJ178" s="885"/>
      <c r="BK178" s="885"/>
      <c r="BL178" s="885"/>
      <c r="BM178" s="885"/>
      <c r="BN178" s="885"/>
      <c r="BO178" s="885"/>
      <c r="BP178" s="885"/>
      <c r="BQ178" s="885"/>
      <c r="BR178" s="885"/>
      <c r="BS178" s="885"/>
      <c r="BT178" s="885"/>
      <c r="BU178" s="885"/>
      <c r="BV178" s="885"/>
      <c r="BW178" s="885"/>
      <c r="BX178" s="885"/>
      <c r="BY178" s="885"/>
      <c r="BZ178" s="885"/>
      <c r="CA178" s="885"/>
      <c r="CB178" s="885"/>
      <c r="CC178" s="885"/>
      <c r="CD178" s="885"/>
      <c r="CE178" s="885"/>
      <c r="CF178" s="885"/>
      <c r="CG178" s="885"/>
      <c r="CH178" s="885"/>
      <c r="CI178" s="885"/>
      <c r="CJ178" s="885"/>
      <c r="CK178" s="885"/>
      <c r="CL178" s="885"/>
      <c r="CM178" s="885"/>
      <c r="CN178" s="885"/>
      <c r="CO178" s="885"/>
      <c r="CP178" s="885"/>
      <c r="CQ178" s="885"/>
      <c r="CR178" s="885"/>
      <c r="CS178" s="885"/>
      <c r="CT178" s="885"/>
      <c r="CU178" s="885"/>
      <c r="CV178" s="885"/>
      <c r="CW178" s="885"/>
      <c r="CX178" s="885"/>
      <c r="CY178" s="885"/>
      <c r="CZ178" s="885"/>
      <c r="DA178" s="885"/>
      <c r="DB178" s="885"/>
      <c r="DC178" s="885"/>
      <c r="DD178" s="885"/>
      <c r="DE178" s="885"/>
      <c r="DF178" s="885"/>
      <c r="DG178" s="885"/>
      <c r="DH178" s="885"/>
      <c r="DI178" s="885"/>
      <c r="DJ178" s="885"/>
      <c r="DK178" s="885"/>
      <c r="DL178" s="885"/>
      <c r="DM178" s="885"/>
      <c r="DN178" s="885"/>
      <c r="DO178" s="885"/>
      <c r="DP178" s="885"/>
      <c r="DQ178" s="885"/>
      <c r="DR178" s="885"/>
      <c r="DS178" s="885"/>
      <c r="DT178" s="885"/>
      <c r="DU178" s="885"/>
      <c r="DV178" s="885"/>
      <c r="DW178" s="885"/>
      <c r="DX178" s="885"/>
      <c r="DY178" s="885"/>
      <c r="DZ178" s="885"/>
      <c r="EA178" s="885"/>
      <c r="EB178" s="885"/>
      <c r="EC178" s="885"/>
      <c r="ED178" s="885"/>
      <c r="EE178" s="885"/>
      <c r="EF178" s="885"/>
      <c r="EG178" s="885"/>
      <c r="EH178" s="885"/>
      <c r="EI178" s="885"/>
      <c r="EJ178" s="885"/>
      <c r="EK178" s="885"/>
      <c r="EL178" s="885"/>
      <c r="EM178" s="885"/>
      <c r="EN178" s="885"/>
      <c r="EO178" s="885"/>
      <c r="EP178" s="885"/>
      <c r="EQ178" s="885"/>
      <c r="ER178" s="885"/>
      <c r="ES178" s="885"/>
      <c r="ET178" s="885"/>
      <c r="EU178" s="885"/>
      <c r="EV178" s="885"/>
      <c r="EW178" s="885"/>
      <c r="EX178" s="885"/>
      <c r="EY178" s="885"/>
      <c r="EZ178" s="885"/>
      <c r="FA178" s="885"/>
      <c r="FB178" s="885"/>
      <c r="FC178" s="885"/>
      <c r="FD178" s="885"/>
      <c r="FE178" s="885"/>
      <c r="FF178" s="885"/>
      <c r="FG178" s="885"/>
      <c r="FH178" s="885"/>
      <c r="FI178" s="885"/>
      <c r="FJ178" s="885"/>
      <c r="FK178" s="885"/>
      <c r="FL178" s="885"/>
      <c r="JO178" s="885"/>
      <c r="JP178" s="1495"/>
      <c r="JQ178" s="1495"/>
      <c r="JR178" s="1495"/>
      <c r="JS178" s="1495"/>
      <c r="JT178" s="1495"/>
      <c r="JU178" s="1495"/>
      <c r="JV178" s="1495"/>
      <c r="JW178" s="1495"/>
      <c r="JX178" s="1495"/>
      <c r="JY178" s="1495"/>
      <c r="JZ178" s="1495"/>
      <c r="KA178" s="1495"/>
      <c r="KB178" s="1495"/>
      <c r="KC178" s="1495"/>
    </row>
    <row r="179" spans="1:289" s="884" customFormat="1">
      <c r="A179" s="885"/>
      <c r="B179" s="885"/>
      <c r="C179" s="885"/>
      <c r="D179" s="885"/>
      <c r="E179" s="885"/>
      <c r="F179" s="885"/>
      <c r="G179" s="885"/>
      <c r="H179" s="885"/>
      <c r="I179" s="885"/>
      <c r="J179" s="885"/>
      <c r="K179" s="885"/>
      <c r="L179" s="885"/>
      <c r="M179" s="885"/>
      <c r="N179" s="885"/>
      <c r="O179" s="885"/>
      <c r="P179" s="885"/>
      <c r="Q179" s="885"/>
      <c r="R179" s="885"/>
      <c r="S179" s="885"/>
      <c r="T179" s="885"/>
      <c r="U179" s="885"/>
      <c r="V179" s="885"/>
      <c r="W179" s="885"/>
      <c r="X179" s="885"/>
      <c r="Y179" s="885"/>
      <c r="Z179" s="885"/>
      <c r="AA179" s="885"/>
      <c r="AB179" s="885"/>
      <c r="AC179" s="885"/>
      <c r="AD179" s="885"/>
      <c r="AE179" s="885"/>
      <c r="AF179" s="885"/>
      <c r="AG179" s="885"/>
      <c r="AH179" s="885"/>
      <c r="AI179" s="885"/>
      <c r="AJ179" s="885"/>
      <c r="AK179" s="885"/>
      <c r="AL179" s="885"/>
      <c r="AM179" s="885"/>
      <c r="AN179" s="885"/>
      <c r="AO179" s="885"/>
      <c r="AP179" s="885"/>
      <c r="AQ179" s="885"/>
      <c r="AR179" s="885"/>
      <c r="AS179" s="885"/>
      <c r="AT179" s="885"/>
      <c r="AU179" s="885"/>
      <c r="AV179" s="885"/>
      <c r="AW179" s="885"/>
      <c r="AX179" s="885"/>
      <c r="AY179" s="885"/>
      <c r="AZ179" s="885"/>
      <c r="BA179" s="885"/>
      <c r="BB179" s="885"/>
      <c r="BC179" s="885"/>
      <c r="BD179" s="885"/>
      <c r="BE179" s="885"/>
      <c r="BF179" s="885"/>
      <c r="BG179" s="885"/>
      <c r="BH179" s="885"/>
      <c r="BI179" s="885"/>
      <c r="BJ179" s="885"/>
      <c r="BK179" s="885"/>
      <c r="BL179" s="885"/>
      <c r="BM179" s="885"/>
      <c r="BN179" s="885"/>
      <c r="BO179" s="885"/>
      <c r="BP179" s="885"/>
      <c r="BQ179" s="885"/>
      <c r="BR179" s="885"/>
      <c r="BS179" s="885"/>
      <c r="BT179" s="885"/>
      <c r="BU179" s="885"/>
      <c r="BV179" s="885"/>
      <c r="BW179" s="885"/>
      <c r="BX179" s="885"/>
      <c r="BY179" s="885"/>
      <c r="BZ179" s="885"/>
      <c r="CA179" s="885"/>
      <c r="CB179" s="885"/>
      <c r="CC179" s="885"/>
      <c r="CD179" s="885"/>
      <c r="CE179" s="885"/>
      <c r="CF179" s="885"/>
      <c r="CG179" s="885"/>
      <c r="CH179" s="885"/>
      <c r="CI179" s="885"/>
      <c r="CJ179" s="885"/>
      <c r="CK179" s="885"/>
      <c r="CL179" s="885"/>
      <c r="CM179" s="885"/>
      <c r="CN179" s="885"/>
      <c r="CO179" s="885"/>
      <c r="CP179" s="885"/>
      <c r="CQ179" s="885"/>
      <c r="CR179" s="885"/>
      <c r="CS179" s="885"/>
      <c r="CT179" s="885"/>
      <c r="CU179" s="885"/>
      <c r="CV179" s="885"/>
      <c r="CW179" s="885"/>
      <c r="CX179" s="885"/>
      <c r="CY179" s="885"/>
      <c r="CZ179" s="885"/>
      <c r="DA179" s="885"/>
      <c r="DB179" s="885"/>
      <c r="DC179" s="885"/>
      <c r="DD179" s="885"/>
      <c r="DE179" s="885"/>
      <c r="DF179" s="885"/>
      <c r="DG179" s="885"/>
      <c r="DH179" s="885"/>
      <c r="DI179" s="885"/>
      <c r="DJ179" s="885"/>
      <c r="DK179" s="885"/>
      <c r="DL179" s="885"/>
      <c r="DM179" s="885"/>
      <c r="DN179" s="885"/>
      <c r="DO179" s="885"/>
      <c r="DP179" s="885"/>
      <c r="DQ179" s="885"/>
      <c r="DR179" s="885"/>
      <c r="DS179" s="885"/>
      <c r="DT179" s="885"/>
      <c r="DU179" s="885"/>
      <c r="DV179" s="885"/>
      <c r="DW179" s="885"/>
      <c r="DX179" s="885"/>
      <c r="DY179" s="885"/>
      <c r="DZ179" s="885"/>
      <c r="EA179" s="885"/>
      <c r="EB179" s="885"/>
      <c r="EC179" s="885"/>
      <c r="ED179" s="885"/>
      <c r="EE179" s="885"/>
      <c r="EF179" s="885"/>
      <c r="EG179" s="885"/>
      <c r="EH179" s="885"/>
      <c r="EI179" s="885"/>
      <c r="EJ179" s="885"/>
      <c r="EK179" s="885"/>
      <c r="EL179" s="885"/>
      <c r="EM179" s="885"/>
      <c r="EN179" s="885"/>
      <c r="EO179" s="885"/>
      <c r="EP179" s="885"/>
      <c r="EQ179" s="885"/>
      <c r="ER179" s="885"/>
      <c r="ES179" s="885"/>
      <c r="ET179" s="885"/>
      <c r="EU179" s="885"/>
      <c r="EV179" s="885"/>
      <c r="EW179" s="885"/>
      <c r="EX179" s="885"/>
      <c r="EY179" s="885"/>
      <c r="EZ179" s="885"/>
      <c r="FA179" s="885"/>
      <c r="FB179" s="885"/>
      <c r="FC179" s="885"/>
      <c r="FD179" s="885"/>
      <c r="FE179" s="885"/>
      <c r="FF179" s="885"/>
      <c r="FG179" s="885"/>
      <c r="FH179" s="885"/>
      <c r="FI179" s="885"/>
      <c r="FJ179" s="885"/>
      <c r="FK179" s="885"/>
      <c r="FL179" s="885"/>
      <c r="JO179" s="885"/>
      <c r="JP179" s="1495"/>
      <c r="JQ179" s="1495"/>
      <c r="JR179" s="1495"/>
      <c r="JS179" s="1495"/>
      <c r="JT179" s="1495"/>
      <c r="JU179" s="1495"/>
      <c r="JV179" s="1495"/>
      <c r="JW179" s="1495"/>
      <c r="JX179" s="1495"/>
      <c r="JY179" s="1495"/>
      <c r="JZ179" s="1495"/>
      <c r="KA179" s="1495"/>
      <c r="KB179" s="1495"/>
      <c r="KC179" s="1495"/>
    </row>
    <row r="180" spans="1:289" s="884" customFormat="1">
      <c r="A180" s="885"/>
      <c r="B180" s="885"/>
      <c r="C180" s="885"/>
      <c r="D180" s="885"/>
      <c r="E180" s="885"/>
      <c r="F180" s="885"/>
      <c r="G180" s="885"/>
      <c r="H180" s="885"/>
      <c r="I180" s="885"/>
      <c r="J180" s="885"/>
      <c r="K180" s="885"/>
      <c r="L180" s="885"/>
      <c r="M180" s="885"/>
      <c r="N180" s="885"/>
      <c r="O180" s="885"/>
      <c r="P180" s="885"/>
      <c r="Q180" s="885"/>
      <c r="R180" s="885"/>
      <c r="S180" s="885"/>
      <c r="T180" s="885"/>
      <c r="U180" s="885"/>
      <c r="V180" s="885"/>
      <c r="W180" s="885"/>
      <c r="X180" s="885"/>
      <c r="Y180" s="885"/>
      <c r="Z180" s="885"/>
      <c r="AA180" s="885"/>
      <c r="AB180" s="885"/>
      <c r="AC180" s="885"/>
      <c r="AD180" s="885"/>
      <c r="AE180" s="885"/>
      <c r="AF180" s="885"/>
      <c r="AG180" s="885"/>
      <c r="AH180" s="885"/>
      <c r="AI180" s="885"/>
      <c r="AJ180" s="885"/>
      <c r="AK180" s="885"/>
      <c r="AL180" s="885"/>
      <c r="AM180" s="885"/>
      <c r="AN180" s="885"/>
      <c r="AO180" s="885"/>
      <c r="AP180" s="885"/>
      <c r="AQ180" s="885"/>
      <c r="AR180" s="885"/>
      <c r="AS180" s="885"/>
      <c r="AT180" s="885"/>
      <c r="AU180" s="885"/>
      <c r="AV180" s="885"/>
      <c r="AW180" s="885"/>
      <c r="AX180" s="885"/>
      <c r="AY180" s="885"/>
      <c r="AZ180" s="885"/>
      <c r="BA180" s="885"/>
      <c r="BB180" s="885"/>
      <c r="BC180" s="885"/>
      <c r="BD180" s="885"/>
      <c r="BE180" s="885"/>
      <c r="BF180" s="885"/>
      <c r="BG180" s="885"/>
      <c r="BH180" s="885"/>
      <c r="BI180" s="885"/>
      <c r="BJ180" s="885"/>
      <c r="BK180" s="885"/>
      <c r="BL180" s="885"/>
      <c r="BM180" s="885"/>
      <c r="BN180" s="885"/>
      <c r="BO180" s="885"/>
      <c r="BP180" s="885"/>
      <c r="BQ180" s="885"/>
      <c r="BR180" s="885"/>
      <c r="BS180" s="885"/>
      <c r="BT180" s="885"/>
      <c r="BU180" s="885"/>
      <c r="BV180" s="885"/>
      <c r="BW180" s="885"/>
      <c r="BX180" s="885"/>
      <c r="BY180" s="885"/>
      <c r="BZ180" s="885"/>
      <c r="CA180" s="885"/>
      <c r="CB180" s="885"/>
      <c r="CC180" s="885"/>
      <c r="CD180" s="885"/>
      <c r="CE180" s="885"/>
      <c r="CF180" s="885"/>
      <c r="CG180" s="885"/>
      <c r="CH180" s="885"/>
      <c r="CI180" s="885"/>
      <c r="CJ180" s="885"/>
      <c r="CK180" s="885"/>
      <c r="CL180" s="885"/>
      <c r="CM180" s="885"/>
      <c r="CN180" s="885"/>
      <c r="CO180" s="885"/>
      <c r="CP180" s="885"/>
      <c r="CQ180" s="885"/>
      <c r="CR180" s="885"/>
      <c r="CS180" s="885"/>
      <c r="CT180" s="885"/>
      <c r="CU180" s="885"/>
      <c r="CV180" s="885"/>
      <c r="CW180" s="885"/>
      <c r="CX180" s="885"/>
      <c r="CY180" s="885"/>
      <c r="CZ180" s="885"/>
      <c r="DA180" s="885"/>
      <c r="DB180" s="885"/>
      <c r="DC180" s="885"/>
      <c r="DD180" s="885"/>
      <c r="DE180" s="885"/>
      <c r="DF180" s="885"/>
      <c r="DG180" s="885"/>
      <c r="DH180" s="885"/>
      <c r="DI180" s="885"/>
      <c r="DJ180" s="885"/>
      <c r="DK180" s="885"/>
      <c r="DL180" s="885"/>
      <c r="DM180" s="885"/>
      <c r="DN180" s="885"/>
      <c r="DO180" s="885"/>
      <c r="DP180" s="885"/>
      <c r="DQ180" s="885"/>
      <c r="DR180" s="885"/>
      <c r="DS180" s="885"/>
      <c r="DT180" s="885"/>
      <c r="DU180" s="885"/>
      <c r="DV180" s="885"/>
      <c r="DW180" s="885"/>
      <c r="DX180" s="885"/>
      <c r="DY180" s="885"/>
      <c r="DZ180" s="885"/>
      <c r="EA180" s="885"/>
      <c r="EB180" s="885"/>
      <c r="EC180" s="885"/>
      <c r="ED180" s="885"/>
      <c r="EE180" s="885"/>
      <c r="EF180" s="885"/>
      <c r="EG180" s="885"/>
      <c r="EH180" s="885"/>
      <c r="EI180" s="885"/>
      <c r="EJ180" s="885"/>
      <c r="EK180" s="885"/>
      <c r="EL180" s="885"/>
      <c r="EM180" s="885"/>
      <c r="EN180" s="885"/>
      <c r="EO180" s="885"/>
      <c r="EP180" s="885"/>
      <c r="EQ180" s="885"/>
      <c r="ER180" s="885"/>
      <c r="ES180" s="885"/>
      <c r="ET180" s="885"/>
      <c r="EU180" s="885"/>
      <c r="EV180" s="885"/>
      <c r="EW180" s="885"/>
      <c r="EX180" s="885"/>
      <c r="EY180" s="885"/>
      <c r="EZ180" s="885"/>
      <c r="FA180" s="885"/>
      <c r="FB180" s="885"/>
      <c r="FC180" s="885"/>
      <c r="FD180" s="885"/>
      <c r="FE180" s="885"/>
      <c r="FF180" s="885"/>
      <c r="FG180" s="885"/>
      <c r="FH180" s="885"/>
      <c r="FI180" s="885"/>
      <c r="FJ180" s="885"/>
      <c r="FK180" s="885"/>
      <c r="FL180" s="885"/>
      <c r="JO180" s="885"/>
      <c r="JP180" s="1495"/>
      <c r="JQ180" s="1495"/>
      <c r="JR180" s="1495"/>
      <c r="JS180" s="1495"/>
      <c r="JT180" s="1495"/>
      <c r="JU180" s="1495"/>
      <c r="JV180" s="1495"/>
      <c r="JW180" s="1495"/>
      <c r="JX180" s="1495"/>
      <c r="JY180" s="1495"/>
      <c r="JZ180" s="1495"/>
      <c r="KA180" s="1495"/>
      <c r="KB180" s="1495"/>
      <c r="KC180" s="1495"/>
    </row>
    <row r="181" spans="1:289" s="884" customFormat="1">
      <c r="A181" s="885"/>
      <c r="B181" s="885"/>
      <c r="C181" s="885"/>
      <c r="D181" s="885"/>
      <c r="E181" s="885"/>
      <c r="F181" s="885"/>
      <c r="G181" s="885"/>
      <c r="H181" s="885"/>
      <c r="I181" s="885"/>
      <c r="J181" s="885"/>
      <c r="K181" s="885"/>
      <c r="L181" s="885"/>
      <c r="M181" s="885"/>
      <c r="N181" s="885"/>
      <c r="O181" s="885"/>
      <c r="P181" s="885"/>
      <c r="Q181" s="885"/>
      <c r="R181" s="885"/>
      <c r="S181" s="885"/>
      <c r="T181" s="885"/>
      <c r="U181" s="885"/>
      <c r="V181" s="885"/>
      <c r="W181" s="885"/>
      <c r="X181" s="885"/>
      <c r="Y181" s="885"/>
      <c r="Z181" s="885"/>
      <c r="AA181" s="885"/>
      <c r="AB181" s="885"/>
      <c r="AC181" s="885"/>
      <c r="AD181" s="885"/>
      <c r="AE181" s="885"/>
      <c r="AF181" s="885"/>
      <c r="AG181" s="885"/>
      <c r="AH181" s="885"/>
      <c r="AI181" s="885"/>
      <c r="AJ181" s="885"/>
      <c r="AK181" s="885"/>
      <c r="AL181" s="885"/>
      <c r="AM181" s="885"/>
      <c r="AN181" s="885"/>
      <c r="AO181" s="885"/>
      <c r="AP181" s="885"/>
      <c r="AQ181" s="885"/>
      <c r="AR181" s="885"/>
      <c r="AS181" s="885"/>
      <c r="AT181" s="885"/>
      <c r="AU181" s="885"/>
      <c r="AV181" s="885"/>
      <c r="AW181" s="885"/>
      <c r="AX181" s="885"/>
      <c r="AY181" s="885"/>
      <c r="AZ181" s="885"/>
      <c r="BA181" s="885"/>
      <c r="BB181" s="885"/>
      <c r="BC181" s="885"/>
      <c r="BD181" s="885"/>
      <c r="BE181" s="885"/>
      <c r="BF181" s="885"/>
      <c r="BG181" s="885"/>
      <c r="BH181" s="885"/>
      <c r="BI181" s="885"/>
      <c r="BJ181" s="885"/>
      <c r="BK181" s="885"/>
      <c r="BL181" s="885"/>
      <c r="BM181" s="885"/>
      <c r="BN181" s="885"/>
      <c r="BO181" s="885"/>
      <c r="BP181" s="885"/>
      <c r="BQ181" s="885"/>
      <c r="BR181" s="885"/>
      <c r="BS181" s="885"/>
      <c r="BT181" s="885"/>
      <c r="BU181" s="885"/>
      <c r="BV181" s="885"/>
      <c r="BW181" s="885"/>
      <c r="BX181" s="885"/>
      <c r="BY181" s="885"/>
      <c r="BZ181" s="885"/>
      <c r="CA181" s="885"/>
      <c r="CB181" s="885"/>
      <c r="CC181" s="885"/>
      <c r="CD181" s="885"/>
      <c r="CE181" s="885"/>
      <c r="CF181" s="885"/>
      <c r="CG181" s="885"/>
      <c r="CH181" s="885"/>
      <c r="CI181" s="885"/>
      <c r="CJ181" s="885"/>
      <c r="CK181" s="885"/>
      <c r="CL181" s="885"/>
      <c r="CM181" s="885"/>
      <c r="CN181" s="885"/>
      <c r="CO181" s="885"/>
      <c r="CP181" s="885"/>
      <c r="CQ181" s="885"/>
      <c r="CR181" s="885"/>
      <c r="CS181" s="885"/>
      <c r="CT181" s="885"/>
      <c r="CU181" s="885"/>
      <c r="CV181" s="885"/>
      <c r="CW181" s="885"/>
      <c r="CX181" s="885"/>
      <c r="CY181" s="885"/>
      <c r="CZ181" s="885"/>
      <c r="DA181" s="885"/>
      <c r="DB181" s="885"/>
      <c r="DC181" s="885"/>
      <c r="DD181" s="885"/>
      <c r="DE181" s="885"/>
      <c r="DF181" s="885"/>
      <c r="DG181" s="885"/>
      <c r="DH181" s="885"/>
      <c r="DI181" s="885"/>
      <c r="DJ181" s="885"/>
      <c r="DK181" s="885"/>
      <c r="DL181" s="885"/>
      <c r="DM181" s="885"/>
      <c r="DN181" s="885"/>
      <c r="DO181" s="885"/>
      <c r="DP181" s="885"/>
      <c r="DQ181" s="885"/>
      <c r="DR181" s="885"/>
      <c r="DS181" s="885"/>
      <c r="DT181" s="885"/>
      <c r="DU181" s="885"/>
      <c r="DV181" s="885"/>
      <c r="DW181" s="885"/>
      <c r="DX181" s="885"/>
      <c r="DY181" s="885"/>
      <c r="DZ181" s="885"/>
      <c r="EA181" s="885"/>
      <c r="EB181" s="885"/>
      <c r="EC181" s="885"/>
      <c r="ED181" s="885"/>
      <c r="EE181" s="885"/>
      <c r="EF181" s="885"/>
      <c r="EG181" s="885"/>
      <c r="EH181" s="885"/>
      <c r="EI181" s="885"/>
      <c r="EJ181" s="885"/>
      <c r="EK181" s="885"/>
      <c r="EL181" s="885"/>
      <c r="EM181" s="885"/>
      <c r="EN181" s="885"/>
      <c r="EO181" s="885"/>
      <c r="EP181" s="885"/>
      <c r="EQ181" s="885"/>
      <c r="ER181" s="885"/>
      <c r="ES181" s="885"/>
      <c r="ET181" s="885"/>
      <c r="EU181" s="885"/>
      <c r="EV181" s="885"/>
      <c r="EW181" s="885"/>
      <c r="EX181" s="885"/>
      <c r="EY181" s="885"/>
      <c r="EZ181" s="885"/>
      <c r="FA181" s="885"/>
      <c r="FB181" s="885"/>
      <c r="FC181" s="885"/>
      <c r="FD181" s="885"/>
      <c r="FE181" s="885"/>
      <c r="FF181" s="885"/>
      <c r="FG181" s="885"/>
      <c r="FH181" s="885"/>
      <c r="FI181" s="885"/>
      <c r="FJ181" s="885"/>
      <c r="FK181" s="885"/>
      <c r="FL181" s="885"/>
      <c r="JO181" s="885"/>
      <c r="JP181" s="1495"/>
      <c r="JQ181" s="1495"/>
      <c r="JR181" s="1495"/>
      <c r="JS181" s="1495"/>
      <c r="JT181" s="1495"/>
      <c r="JU181" s="1495"/>
      <c r="JV181" s="1495"/>
      <c r="JW181" s="1495"/>
      <c r="JX181" s="1495"/>
      <c r="JY181" s="1495"/>
      <c r="JZ181" s="1495"/>
      <c r="KA181" s="1495"/>
      <c r="KB181" s="1495"/>
      <c r="KC181" s="1495"/>
    </row>
    <row r="182" spans="1:289" s="884" customFormat="1">
      <c r="A182" s="885"/>
      <c r="B182" s="885"/>
      <c r="C182" s="885"/>
      <c r="D182" s="885"/>
      <c r="E182" s="885"/>
      <c r="F182" s="885"/>
      <c r="G182" s="885"/>
      <c r="H182" s="885"/>
      <c r="I182" s="885"/>
      <c r="J182" s="885"/>
      <c r="K182" s="885"/>
      <c r="L182" s="885"/>
      <c r="M182" s="885"/>
      <c r="N182" s="885"/>
      <c r="O182" s="885"/>
      <c r="P182" s="885"/>
      <c r="Q182" s="885"/>
      <c r="R182" s="885"/>
      <c r="S182" s="885"/>
      <c r="T182" s="885"/>
      <c r="U182" s="885"/>
      <c r="V182" s="885"/>
      <c r="W182" s="885"/>
      <c r="X182" s="885"/>
      <c r="Y182" s="885"/>
      <c r="Z182" s="885"/>
      <c r="AA182" s="885"/>
      <c r="AB182" s="885"/>
      <c r="AC182" s="885"/>
      <c r="AD182" s="885"/>
      <c r="AE182" s="885"/>
      <c r="AF182" s="885"/>
      <c r="AG182" s="885"/>
      <c r="AH182" s="885"/>
      <c r="AI182" s="885"/>
      <c r="AJ182" s="885"/>
      <c r="AK182" s="885"/>
      <c r="AL182" s="885"/>
      <c r="AM182" s="885"/>
      <c r="AN182" s="885"/>
      <c r="AO182" s="885"/>
      <c r="AP182" s="885"/>
      <c r="AQ182" s="885"/>
      <c r="AR182" s="885"/>
      <c r="AS182" s="885"/>
      <c r="AT182" s="885"/>
      <c r="AU182" s="885"/>
      <c r="AV182" s="885"/>
      <c r="AW182" s="885"/>
      <c r="AX182" s="885"/>
      <c r="AY182" s="885"/>
      <c r="AZ182" s="885"/>
      <c r="BA182" s="885"/>
      <c r="BB182" s="885"/>
      <c r="BC182" s="885"/>
      <c r="BD182" s="885"/>
      <c r="BE182" s="885"/>
      <c r="BF182" s="885"/>
      <c r="BG182" s="885"/>
      <c r="BH182" s="885"/>
      <c r="BI182" s="885"/>
      <c r="BJ182" s="885"/>
      <c r="BK182" s="885"/>
      <c r="BL182" s="885"/>
      <c r="BM182" s="885"/>
      <c r="BN182" s="885"/>
      <c r="BO182" s="885"/>
      <c r="BP182" s="885"/>
      <c r="BQ182" s="885"/>
      <c r="BR182" s="885"/>
      <c r="BS182" s="885"/>
      <c r="BT182" s="885"/>
      <c r="BU182" s="885"/>
      <c r="BV182" s="885"/>
      <c r="BW182" s="885"/>
      <c r="BX182" s="885"/>
      <c r="BY182" s="885"/>
      <c r="BZ182" s="885"/>
      <c r="CA182" s="885"/>
      <c r="CB182" s="885"/>
      <c r="CC182" s="885"/>
      <c r="CD182" s="885"/>
      <c r="CE182" s="885"/>
      <c r="CF182" s="885"/>
      <c r="CG182" s="885"/>
      <c r="CH182" s="885"/>
      <c r="CI182" s="885"/>
      <c r="CJ182" s="885"/>
      <c r="CK182" s="885"/>
      <c r="CL182" s="885"/>
      <c r="CM182" s="885"/>
      <c r="CN182" s="885"/>
      <c r="CO182" s="885"/>
      <c r="CP182" s="885"/>
      <c r="CQ182" s="885"/>
      <c r="CR182" s="885"/>
      <c r="CS182" s="885"/>
      <c r="CT182" s="885"/>
      <c r="CU182" s="885"/>
      <c r="CV182" s="885"/>
      <c r="CW182" s="885"/>
      <c r="CX182" s="885"/>
      <c r="CY182" s="885"/>
      <c r="CZ182" s="885"/>
      <c r="DA182" s="885"/>
      <c r="DB182" s="885"/>
      <c r="DC182" s="885"/>
      <c r="DD182" s="885"/>
      <c r="DE182" s="885"/>
      <c r="DF182" s="885"/>
      <c r="DG182" s="885"/>
      <c r="DH182" s="885"/>
      <c r="DI182" s="885"/>
      <c r="DJ182" s="885"/>
      <c r="DK182" s="885"/>
      <c r="DL182" s="885"/>
      <c r="DM182" s="885"/>
      <c r="DN182" s="885"/>
      <c r="DO182" s="885"/>
      <c r="DP182" s="885"/>
      <c r="DQ182" s="885"/>
      <c r="DR182" s="885"/>
      <c r="DS182" s="885"/>
      <c r="DT182" s="885"/>
      <c r="DU182" s="885"/>
      <c r="DV182" s="885"/>
      <c r="DW182" s="885"/>
      <c r="DX182" s="885"/>
      <c r="DY182" s="885"/>
      <c r="DZ182" s="885"/>
      <c r="EA182" s="885"/>
      <c r="EB182" s="885"/>
      <c r="EC182" s="885"/>
      <c r="ED182" s="885"/>
      <c r="EE182" s="885"/>
      <c r="EF182" s="885"/>
      <c r="EG182" s="885"/>
      <c r="EH182" s="885"/>
      <c r="EI182" s="885"/>
      <c r="EJ182" s="885"/>
      <c r="EK182" s="885"/>
      <c r="EL182" s="885"/>
      <c r="EM182" s="885"/>
      <c r="EN182" s="885"/>
      <c r="EO182" s="885"/>
      <c r="EP182" s="885"/>
      <c r="EQ182" s="885"/>
      <c r="ER182" s="885"/>
      <c r="ES182" s="885"/>
      <c r="ET182" s="885"/>
      <c r="EU182" s="885"/>
      <c r="EV182" s="885"/>
      <c r="EW182" s="885"/>
      <c r="EX182" s="885"/>
      <c r="EY182" s="885"/>
      <c r="EZ182" s="885"/>
      <c r="FA182" s="885"/>
      <c r="FB182" s="885"/>
      <c r="FC182" s="885"/>
      <c r="FD182" s="885"/>
      <c r="FE182" s="885"/>
      <c r="FF182" s="885"/>
      <c r="FG182" s="885"/>
      <c r="FH182" s="885"/>
      <c r="FI182" s="885"/>
      <c r="FJ182" s="885"/>
      <c r="FK182" s="885"/>
      <c r="FL182" s="885"/>
      <c r="JO182" s="885"/>
      <c r="JP182" s="1495"/>
      <c r="JQ182" s="1495"/>
      <c r="JR182" s="1495"/>
      <c r="JS182" s="1495"/>
      <c r="JT182" s="1495"/>
      <c r="JU182" s="1495"/>
      <c r="JV182" s="1495"/>
      <c r="JW182" s="1495"/>
      <c r="JX182" s="1495"/>
      <c r="JY182" s="1495"/>
      <c r="JZ182" s="1495"/>
      <c r="KA182" s="1495"/>
      <c r="KB182" s="1495"/>
      <c r="KC182" s="1495"/>
    </row>
    <row r="183" spans="1:289" s="884" customFormat="1">
      <c r="A183" s="885"/>
      <c r="B183" s="885"/>
      <c r="C183" s="885"/>
      <c r="D183" s="885"/>
      <c r="E183" s="885"/>
      <c r="F183" s="885"/>
      <c r="G183" s="885"/>
      <c r="H183" s="885"/>
      <c r="I183" s="885"/>
      <c r="J183" s="885"/>
      <c r="K183" s="885"/>
      <c r="L183" s="885"/>
      <c r="M183" s="885"/>
      <c r="N183" s="885"/>
      <c r="O183" s="885"/>
      <c r="P183" s="885"/>
      <c r="Q183" s="885"/>
      <c r="R183" s="885"/>
      <c r="S183" s="885"/>
      <c r="T183" s="885"/>
      <c r="U183" s="885"/>
      <c r="V183" s="885"/>
      <c r="W183" s="885"/>
      <c r="X183" s="885"/>
      <c r="Y183" s="885"/>
      <c r="Z183" s="885"/>
      <c r="AA183" s="885"/>
      <c r="AB183" s="885"/>
      <c r="AC183" s="885"/>
      <c r="AD183" s="885"/>
      <c r="AE183" s="885"/>
      <c r="AF183" s="885"/>
      <c r="AG183" s="885"/>
      <c r="AH183" s="885"/>
      <c r="AI183" s="885"/>
      <c r="AJ183" s="885"/>
      <c r="AK183" s="885"/>
      <c r="AL183" s="885"/>
      <c r="AM183" s="885"/>
      <c r="AN183" s="885"/>
      <c r="AO183" s="885"/>
      <c r="AP183" s="885"/>
      <c r="AQ183" s="885"/>
      <c r="AR183" s="885"/>
      <c r="AS183" s="885"/>
      <c r="AT183" s="885"/>
      <c r="AU183" s="885"/>
      <c r="AV183" s="885"/>
      <c r="AW183" s="885"/>
      <c r="AX183" s="885"/>
      <c r="AY183" s="885"/>
      <c r="AZ183" s="885"/>
      <c r="BA183" s="885"/>
      <c r="BB183" s="885"/>
      <c r="BC183" s="885"/>
      <c r="BD183" s="885"/>
      <c r="BE183" s="885"/>
      <c r="BF183" s="885"/>
      <c r="BG183" s="885"/>
      <c r="BH183" s="885"/>
      <c r="BI183" s="885"/>
      <c r="BJ183" s="885"/>
      <c r="BK183" s="885"/>
      <c r="BL183" s="885"/>
      <c r="BM183" s="885"/>
      <c r="BN183" s="885"/>
      <c r="BO183" s="885"/>
      <c r="BP183" s="885"/>
      <c r="BQ183" s="885"/>
      <c r="BR183" s="885"/>
      <c r="BS183" s="885"/>
      <c r="BT183" s="885"/>
      <c r="BU183" s="885"/>
      <c r="BV183" s="885"/>
      <c r="BW183" s="885"/>
      <c r="BX183" s="885"/>
      <c r="BY183" s="885"/>
      <c r="BZ183" s="885"/>
      <c r="CA183" s="885"/>
      <c r="CB183" s="885"/>
      <c r="CC183" s="885"/>
      <c r="CD183" s="885"/>
      <c r="CE183" s="885"/>
      <c r="CF183" s="885"/>
      <c r="CG183" s="885"/>
      <c r="CH183" s="885"/>
      <c r="CI183" s="885"/>
      <c r="CJ183" s="885"/>
      <c r="CK183" s="885"/>
      <c r="CL183" s="885"/>
      <c r="CM183" s="885"/>
      <c r="CN183" s="885"/>
      <c r="CO183" s="885"/>
      <c r="CP183" s="885"/>
      <c r="CQ183" s="885"/>
      <c r="CR183" s="885"/>
      <c r="CS183" s="885"/>
      <c r="CT183" s="885"/>
      <c r="CU183" s="885"/>
      <c r="CV183" s="885"/>
      <c r="CW183" s="885"/>
      <c r="CX183" s="885"/>
      <c r="CY183" s="885"/>
      <c r="CZ183" s="885"/>
      <c r="DA183" s="885"/>
      <c r="DB183" s="885"/>
      <c r="DC183" s="885"/>
      <c r="DD183" s="885"/>
      <c r="DE183" s="885"/>
      <c r="DF183" s="885"/>
      <c r="DG183" s="885"/>
      <c r="DH183" s="885"/>
      <c r="DI183" s="885"/>
      <c r="DJ183" s="885"/>
      <c r="DK183" s="885"/>
      <c r="DL183" s="885"/>
      <c r="DM183" s="885"/>
      <c r="DN183" s="885"/>
      <c r="DO183" s="885"/>
      <c r="DP183" s="885"/>
      <c r="DQ183" s="885"/>
      <c r="DR183" s="885"/>
      <c r="DS183" s="885"/>
      <c r="DT183" s="885"/>
      <c r="DU183" s="885"/>
      <c r="DV183" s="885"/>
      <c r="DW183" s="885"/>
      <c r="DX183" s="885"/>
      <c r="DY183" s="885"/>
      <c r="DZ183" s="885"/>
      <c r="EA183" s="885"/>
      <c r="EB183" s="885"/>
      <c r="EC183" s="885"/>
      <c r="ED183" s="885"/>
      <c r="EE183" s="885"/>
      <c r="EF183" s="885"/>
      <c r="EG183" s="885"/>
      <c r="EH183" s="885"/>
      <c r="EI183" s="885"/>
      <c r="EJ183" s="885"/>
      <c r="EK183" s="885"/>
      <c r="EL183" s="885"/>
      <c r="EM183" s="885"/>
      <c r="EN183" s="885"/>
      <c r="EO183" s="885"/>
      <c r="EP183" s="885"/>
      <c r="EQ183" s="885"/>
      <c r="ER183" s="885"/>
      <c r="ES183" s="885"/>
      <c r="ET183" s="885"/>
      <c r="EU183" s="885"/>
      <c r="EV183" s="885"/>
      <c r="EW183" s="885"/>
      <c r="EX183" s="885"/>
      <c r="EY183" s="885"/>
      <c r="EZ183" s="885"/>
      <c r="FA183" s="885"/>
      <c r="FB183" s="885"/>
      <c r="FC183" s="885"/>
      <c r="FD183" s="885"/>
      <c r="FE183" s="885"/>
      <c r="FF183" s="885"/>
      <c r="FG183" s="885"/>
      <c r="FH183" s="885"/>
      <c r="FI183" s="885"/>
      <c r="FJ183" s="885"/>
      <c r="FK183" s="885"/>
      <c r="FL183" s="885"/>
      <c r="JO183" s="885"/>
      <c r="JP183" s="1495"/>
      <c r="JQ183" s="1495"/>
      <c r="JR183" s="1495"/>
      <c r="JS183" s="1495"/>
      <c r="JT183" s="1495"/>
      <c r="JU183" s="1495"/>
      <c r="JV183" s="1495"/>
      <c r="JW183" s="1495"/>
      <c r="JX183" s="1495"/>
      <c r="JY183" s="1495"/>
      <c r="JZ183" s="1495"/>
      <c r="KA183" s="1495"/>
      <c r="KB183" s="1495"/>
      <c r="KC183" s="1495"/>
    </row>
    <row r="184" spans="1:289" s="884" customFormat="1">
      <c r="A184" s="885"/>
      <c r="B184" s="885"/>
      <c r="C184" s="885"/>
      <c r="D184" s="885"/>
      <c r="E184" s="885"/>
      <c r="F184" s="885"/>
      <c r="G184" s="885"/>
      <c r="H184" s="885"/>
      <c r="I184" s="885"/>
      <c r="J184" s="885"/>
      <c r="K184" s="885"/>
      <c r="L184" s="885"/>
      <c r="M184" s="885"/>
      <c r="N184" s="885"/>
      <c r="O184" s="885"/>
      <c r="P184" s="885"/>
      <c r="Q184" s="885"/>
      <c r="R184" s="885"/>
      <c r="S184" s="885"/>
      <c r="T184" s="885"/>
      <c r="U184" s="885"/>
      <c r="V184" s="885"/>
      <c r="W184" s="885"/>
      <c r="X184" s="885"/>
      <c r="Y184" s="885"/>
      <c r="Z184" s="885"/>
      <c r="AA184" s="885"/>
      <c r="AB184" s="885"/>
      <c r="AC184" s="885"/>
      <c r="AD184" s="885"/>
      <c r="AE184" s="885"/>
      <c r="AF184" s="885"/>
      <c r="AG184" s="885"/>
      <c r="AH184" s="885"/>
      <c r="AI184" s="885"/>
      <c r="AJ184" s="885"/>
      <c r="AK184" s="885"/>
      <c r="AL184" s="885"/>
      <c r="AM184" s="885"/>
      <c r="AN184" s="885"/>
      <c r="AO184" s="885"/>
      <c r="AP184" s="885"/>
      <c r="AQ184" s="885"/>
      <c r="AR184" s="885"/>
      <c r="AS184" s="885"/>
      <c r="AT184" s="885"/>
      <c r="AU184" s="885"/>
      <c r="AV184" s="885"/>
      <c r="AW184" s="885"/>
      <c r="AX184" s="885"/>
      <c r="AY184" s="885"/>
      <c r="AZ184" s="885"/>
      <c r="BA184" s="885"/>
      <c r="BB184" s="885"/>
      <c r="BC184" s="885"/>
      <c r="BD184" s="885"/>
      <c r="BE184" s="885"/>
      <c r="BF184" s="885"/>
      <c r="BG184" s="885"/>
      <c r="BH184" s="885"/>
      <c r="BI184" s="885"/>
      <c r="BJ184" s="885"/>
      <c r="BK184" s="885"/>
      <c r="BL184" s="885"/>
      <c r="BM184" s="885"/>
      <c r="BN184" s="885"/>
      <c r="BO184" s="885"/>
      <c r="BP184" s="885"/>
      <c r="BQ184" s="885"/>
      <c r="BR184" s="885"/>
      <c r="BS184" s="885"/>
      <c r="BT184" s="885"/>
      <c r="BU184" s="885"/>
      <c r="BV184" s="885"/>
      <c r="BW184" s="885"/>
      <c r="BX184" s="885"/>
      <c r="BY184" s="885"/>
      <c r="BZ184" s="885"/>
      <c r="CA184" s="885"/>
      <c r="CB184" s="885"/>
      <c r="CC184" s="885"/>
      <c r="CD184" s="885"/>
      <c r="CE184" s="885"/>
      <c r="CF184" s="885"/>
      <c r="CG184" s="885"/>
      <c r="CH184" s="885"/>
      <c r="CI184" s="885"/>
      <c r="CJ184" s="885"/>
      <c r="CK184" s="885"/>
      <c r="CL184" s="885"/>
      <c r="CM184" s="885"/>
      <c r="CN184" s="885"/>
      <c r="CO184" s="885"/>
      <c r="CP184" s="885"/>
      <c r="CQ184" s="885"/>
      <c r="CR184" s="885"/>
      <c r="CS184" s="885"/>
      <c r="CT184" s="885"/>
      <c r="CU184" s="885"/>
      <c r="CV184" s="885"/>
      <c r="CW184" s="885"/>
      <c r="CX184" s="885"/>
      <c r="CY184" s="885"/>
      <c r="CZ184" s="885"/>
      <c r="DA184" s="885"/>
      <c r="DB184" s="885"/>
      <c r="DC184" s="885"/>
      <c r="DD184" s="885"/>
      <c r="DE184" s="885"/>
      <c r="DF184" s="885"/>
      <c r="DG184" s="885"/>
      <c r="DH184" s="885"/>
      <c r="DI184" s="885"/>
      <c r="DJ184" s="885"/>
      <c r="DK184" s="885"/>
      <c r="DL184" s="885"/>
      <c r="DM184" s="885"/>
      <c r="DN184" s="885"/>
      <c r="DO184" s="885"/>
      <c r="DP184" s="885"/>
      <c r="DQ184" s="885"/>
      <c r="DR184" s="885"/>
      <c r="DS184" s="885"/>
      <c r="DT184" s="885"/>
      <c r="DU184" s="885"/>
      <c r="DV184" s="885"/>
      <c r="DW184" s="885"/>
      <c r="DX184" s="885"/>
      <c r="DY184" s="885"/>
      <c r="DZ184" s="885"/>
      <c r="EA184" s="885"/>
      <c r="EB184" s="885"/>
      <c r="EC184" s="885"/>
      <c r="ED184" s="885"/>
      <c r="EE184" s="885"/>
      <c r="EF184" s="885"/>
      <c r="EG184" s="885"/>
      <c r="EH184" s="885"/>
      <c r="EI184" s="885"/>
      <c r="EJ184" s="885"/>
      <c r="EK184" s="885"/>
      <c r="EL184" s="885"/>
      <c r="EM184" s="885"/>
      <c r="EN184" s="885"/>
      <c r="EO184" s="885"/>
      <c r="EP184" s="885"/>
      <c r="EQ184" s="885"/>
      <c r="ER184" s="885"/>
      <c r="ES184" s="885"/>
      <c r="ET184" s="885"/>
      <c r="EU184" s="885"/>
      <c r="EV184" s="885"/>
      <c r="EW184" s="885"/>
      <c r="EX184" s="885"/>
      <c r="EY184" s="885"/>
      <c r="EZ184" s="885"/>
      <c r="FA184" s="885"/>
      <c r="FB184" s="885"/>
      <c r="FC184" s="885"/>
      <c r="FD184" s="885"/>
      <c r="FE184" s="885"/>
      <c r="FF184" s="885"/>
      <c r="FG184" s="885"/>
      <c r="FH184" s="885"/>
      <c r="FI184" s="885"/>
      <c r="FJ184" s="885"/>
      <c r="FK184" s="885"/>
      <c r="FL184" s="885"/>
      <c r="JO184" s="885"/>
      <c r="JP184" s="1495"/>
      <c r="JQ184" s="1495"/>
      <c r="JR184" s="1495"/>
      <c r="JS184" s="1495"/>
      <c r="JT184" s="1495"/>
      <c r="JU184" s="1495"/>
      <c r="JV184" s="1495"/>
      <c r="JW184" s="1495"/>
      <c r="JX184" s="1495"/>
      <c r="JY184" s="1495"/>
      <c r="JZ184" s="1495"/>
      <c r="KA184" s="1495"/>
      <c r="KB184" s="1495"/>
      <c r="KC184" s="1495"/>
    </row>
    <row r="185" spans="1:289" s="884" customFormat="1">
      <c r="A185" s="885"/>
      <c r="B185" s="885"/>
      <c r="C185" s="885"/>
      <c r="D185" s="885"/>
      <c r="E185" s="885"/>
      <c r="F185" s="885"/>
      <c r="G185" s="885"/>
      <c r="H185" s="885"/>
      <c r="I185" s="885"/>
      <c r="J185" s="885"/>
      <c r="K185" s="885"/>
      <c r="L185" s="885"/>
      <c r="M185" s="885"/>
      <c r="N185" s="885"/>
      <c r="O185" s="885"/>
      <c r="P185" s="885"/>
      <c r="Q185" s="885"/>
      <c r="R185" s="885"/>
      <c r="S185" s="885"/>
      <c r="T185" s="885"/>
      <c r="U185" s="885"/>
      <c r="V185" s="885"/>
      <c r="W185" s="885"/>
      <c r="X185" s="885"/>
      <c r="Y185" s="885"/>
      <c r="Z185" s="885"/>
      <c r="AA185" s="885"/>
      <c r="AB185" s="885"/>
      <c r="AC185" s="885"/>
      <c r="AD185" s="885"/>
      <c r="AE185" s="885"/>
      <c r="AF185" s="885"/>
      <c r="AG185" s="885"/>
      <c r="AH185" s="885"/>
      <c r="AI185" s="885"/>
      <c r="AJ185" s="885"/>
      <c r="AK185" s="885"/>
      <c r="AL185" s="885"/>
      <c r="AM185" s="885"/>
      <c r="AN185" s="885"/>
      <c r="AO185" s="885"/>
      <c r="AP185" s="885"/>
      <c r="AQ185" s="885"/>
      <c r="AR185" s="885"/>
      <c r="AS185" s="885"/>
      <c r="AT185" s="885"/>
      <c r="AU185" s="885"/>
      <c r="AV185" s="885"/>
      <c r="AW185" s="885"/>
      <c r="AX185" s="885"/>
      <c r="AY185" s="885"/>
      <c r="AZ185" s="885"/>
      <c r="BA185" s="885"/>
      <c r="BB185" s="885"/>
      <c r="BC185" s="885"/>
      <c r="BD185" s="885"/>
      <c r="BE185" s="885"/>
      <c r="BF185" s="885"/>
      <c r="BG185" s="885"/>
      <c r="BH185" s="885"/>
      <c r="BI185" s="885"/>
      <c r="BJ185" s="885"/>
      <c r="BK185" s="885"/>
      <c r="BL185" s="885"/>
      <c r="BM185" s="885"/>
      <c r="BN185" s="885"/>
      <c r="BO185" s="885"/>
      <c r="BP185" s="885"/>
      <c r="BQ185" s="885"/>
      <c r="BR185" s="885"/>
      <c r="BS185" s="885"/>
      <c r="BT185" s="885"/>
      <c r="BU185" s="885"/>
      <c r="BV185" s="885"/>
      <c r="BW185" s="885"/>
      <c r="BX185" s="885"/>
      <c r="BY185" s="885"/>
      <c r="BZ185" s="885"/>
      <c r="CA185" s="885"/>
      <c r="CB185" s="885"/>
      <c r="CC185" s="885"/>
      <c r="CD185" s="885"/>
      <c r="CE185" s="885"/>
      <c r="CF185" s="885"/>
      <c r="CG185" s="885"/>
      <c r="CH185" s="885"/>
      <c r="CI185" s="885"/>
      <c r="CJ185" s="885"/>
      <c r="CK185" s="885"/>
      <c r="CL185" s="885"/>
      <c r="CM185" s="885"/>
      <c r="CN185" s="885"/>
      <c r="CO185" s="885"/>
      <c r="CP185" s="885"/>
      <c r="CQ185" s="885"/>
      <c r="CR185" s="885"/>
      <c r="CS185" s="885"/>
      <c r="CT185" s="885"/>
      <c r="CU185" s="885"/>
      <c r="CV185" s="885"/>
      <c r="CW185" s="885"/>
      <c r="CX185" s="885"/>
      <c r="CY185" s="885"/>
      <c r="CZ185" s="885"/>
      <c r="DA185" s="885"/>
      <c r="DB185" s="885"/>
      <c r="DC185" s="885"/>
      <c r="DD185" s="885"/>
      <c r="DE185" s="885"/>
      <c r="DF185" s="885"/>
      <c r="DG185" s="885"/>
      <c r="DH185" s="885"/>
      <c r="DI185" s="885"/>
      <c r="DJ185" s="885"/>
      <c r="DK185" s="885"/>
      <c r="DL185" s="885"/>
      <c r="DM185" s="885"/>
      <c r="DN185" s="885"/>
      <c r="DO185" s="885"/>
      <c r="DP185" s="885"/>
      <c r="DQ185" s="885"/>
      <c r="DR185" s="885"/>
      <c r="DS185" s="885"/>
      <c r="DT185" s="885"/>
      <c r="DU185" s="885"/>
      <c r="DV185" s="885"/>
      <c r="DW185" s="885"/>
      <c r="DX185" s="885"/>
      <c r="DY185" s="885"/>
      <c r="DZ185" s="885"/>
      <c r="EA185" s="885"/>
      <c r="EB185" s="885"/>
      <c r="EC185" s="885"/>
      <c r="ED185" s="885"/>
      <c r="EE185" s="885"/>
      <c r="EF185" s="885"/>
      <c r="EG185" s="885"/>
      <c r="EH185" s="885"/>
      <c r="EI185" s="885"/>
      <c r="EJ185" s="885"/>
      <c r="EK185" s="885"/>
      <c r="EL185" s="885"/>
      <c r="EM185" s="885"/>
      <c r="EN185" s="885"/>
      <c r="EO185" s="885"/>
      <c r="EP185" s="885"/>
      <c r="EQ185" s="885"/>
      <c r="ER185" s="885"/>
      <c r="ES185" s="885"/>
      <c r="ET185" s="885"/>
      <c r="EU185" s="885"/>
      <c r="EV185" s="885"/>
      <c r="EW185" s="885"/>
      <c r="EX185" s="885"/>
      <c r="EY185" s="885"/>
      <c r="EZ185" s="885"/>
      <c r="FA185" s="885"/>
      <c r="FB185" s="885"/>
      <c r="FC185" s="885"/>
      <c r="FD185" s="885"/>
      <c r="FE185" s="885"/>
      <c r="FF185" s="885"/>
      <c r="FG185" s="885"/>
      <c r="FH185" s="885"/>
      <c r="FI185" s="885"/>
      <c r="FJ185" s="885"/>
      <c r="FK185" s="885"/>
      <c r="FL185" s="885"/>
      <c r="JO185" s="885"/>
      <c r="JP185" s="1495"/>
      <c r="JQ185" s="1495"/>
      <c r="JR185" s="1495"/>
      <c r="JS185" s="1495"/>
      <c r="JT185" s="1495"/>
      <c r="JU185" s="1495"/>
      <c r="JV185" s="1495"/>
      <c r="JW185" s="1495"/>
      <c r="JX185" s="1495"/>
      <c r="JY185" s="1495"/>
      <c r="JZ185" s="1495"/>
      <c r="KA185" s="1495"/>
      <c r="KB185" s="1495"/>
      <c r="KC185" s="1495"/>
    </row>
    <row r="186" spans="1:289" s="884" customFormat="1">
      <c r="A186" s="885"/>
      <c r="B186" s="885"/>
      <c r="C186" s="885"/>
      <c r="D186" s="885"/>
      <c r="E186" s="885"/>
      <c r="F186" s="885"/>
      <c r="G186" s="885"/>
      <c r="H186" s="885"/>
      <c r="I186" s="885"/>
      <c r="J186" s="885"/>
      <c r="K186" s="885"/>
      <c r="L186" s="885"/>
      <c r="M186" s="885"/>
      <c r="N186" s="885"/>
      <c r="O186" s="885"/>
      <c r="P186" s="885"/>
      <c r="Q186" s="885"/>
      <c r="R186" s="885"/>
      <c r="S186" s="885"/>
      <c r="T186" s="885"/>
      <c r="U186" s="885"/>
      <c r="V186" s="885"/>
      <c r="W186" s="885"/>
      <c r="X186" s="885"/>
      <c r="Y186" s="885"/>
      <c r="Z186" s="885"/>
      <c r="AA186" s="885"/>
      <c r="AB186" s="885"/>
      <c r="AC186" s="885"/>
      <c r="AD186" s="885"/>
      <c r="AE186" s="885"/>
      <c r="AF186" s="885"/>
      <c r="AG186" s="885"/>
      <c r="AH186" s="885"/>
      <c r="AI186" s="885"/>
      <c r="AJ186" s="885"/>
      <c r="AK186" s="885"/>
      <c r="AL186" s="885"/>
      <c r="AM186" s="885"/>
      <c r="AN186" s="885"/>
      <c r="AO186" s="885"/>
      <c r="AP186" s="885"/>
      <c r="AQ186" s="885"/>
      <c r="AR186" s="885"/>
      <c r="AS186" s="885"/>
      <c r="AT186" s="885"/>
      <c r="AU186" s="885"/>
      <c r="AV186" s="885"/>
      <c r="AW186" s="885"/>
      <c r="AX186" s="885"/>
      <c r="AY186" s="885"/>
      <c r="AZ186" s="885"/>
      <c r="BA186" s="885"/>
      <c r="BB186" s="885"/>
      <c r="BC186" s="885"/>
      <c r="BD186" s="885"/>
      <c r="BE186" s="885"/>
      <c r="BF186" s="885"/>
      <c r="BG186" s="885"/>
      <c r="BH186" s="885"/>
      <c r="BI186" s="885"/>
      <c r="BJ186" s="885"/>
      <c r="BK186" s="885"/>
      <c r="BL186" s="885"/>
      <c r="BM186" s="885"/>
      <c r="BN186" s="885"/>
      <c r="BO186" s="885"/>
      <c r="BP186" s="885"/>
      <c r="BQ186" s="885"/>
      <c r="BR186" s="885"/>
      <c r="BS186" s="885"/>
      <c r="BT186" s="885"/>
      <c r="BU186" s="885"/>
      <c r="BV186" s="885"/>
      <c r="BW186" s="885"/>
      <c r="BX186" s="885"/>
      <c r="BY186" s="885"/>
      <c r="BZ186" s="885"/>
      <c r="CA186" s="885"/>
      <c r="CB186" s="885"/>
      <c r="CC186" s="885"/>
      <c r="CD186" s="885"/>
      <c r="CE186" s="885"/>
      <c r="CF186" s="885"/>
      <c r="CG186" s="885"/>
      <c r="CH186" s="885"/>
      <c r="CI186" s="885"/>
      <c r="CJ186" s="885"/>
      <c r="CK186" s="885"/>
      <c r="CL186" s="885"/>
      <c r="CM186" s="885"/>
      <c r="CN186" s="885"/>
      <c r="CO186" s="885"/>
      <c r="CP186" s="885"/>
      <c r="CQ186" s="885"/>
      <c r="CR186" s="885"/>
      <c r="CS186" s="885"/>
      <c r="CT186" s="885"/>
      <c r="CU186" s="885"/>
      <c r="CV186" s="885"/>
      <c r="CW186" s="885"/>
      <c r="CX186" s="885"/>
      <c r="CY186" s="885"/>
      <c r="CZ186" s="885"/>
      <c r="DA186" s="885"/>
      <c r="DB186" s="885"/>
      <c r="DC186" s="885"/>
      <c r="DD186" s="885"/>
      <c r="DE186" s="885"/>
      <c r="DF186" s="885"/>
      <c r="DG186" s="885"/>
      <c r="DH186" s="885"/>
      <c r="DI186" s="885"/>
      <c r="DJ186" s="885"/>
      <c r="DK186" s="885"/>
      <c r="DL186" s="885"/>
      <c r="DM186" s="885"/>
      <c r="DN186" s="885"/>
      <c r="DO186" s="885"/>
      <c r="DP186" s="885"/>
      <c r="DQ186" s="885"/>
      <c r="DR186" s="885"/>
      <c r="DS186" s="885"/>
      <c r="DT186" s="885"/>
      <c r="DU186" s="885"/>
      <c r="DV186" s="885"/>
      <c r="DW186" s="885"/>
      <c r="DX186" s="885"/>
      <c r="DY186" s="885"/>
      <c r="DZ186" s="885"/>
      <c r="EA186" s="885"/>
      <c r="EB186" s="885"/>
      <c r="EC186" s="885"/>
      <c r="ED186" s="885"/>
      <c r="EE186" s="885"/>
      <c r="EF186" s="885"/>
      <c r="EG186" s="885"/>
      <c r="EH186" s="885"/>
      <c r="EI186" s="885"/>
      <c r="EJ186" s="885"/>
      <c r="EK186" s="885"/>
      <c r="EL186" s="885"/>
      <c r="EM186" s="885"/>
      <c r="EN186" s="885"/>
      <c r="EO186" s="885"/>
      <c r="EP186" s="885"/>
      <c r="EQ186" s="885"/>
      <c r="ER186" s="885"/>
      <c r="ES186" s="885"/>
      <c r="ET186" s="885"/>
      <c r="EU186" s="885"/>
      <c r="EV186" s="885"/>
      <c r="EW186" s="885"/>
      <c r="EX186" s="885"/>
      <c r="EY186" s="885"/>
      <c r="EZ186" s="885"/>
      <c r="FA186" s="885"/>
      <c r="FB186" s="885"/>
      <c r="FC186" s="885"/>
      <c r="FD186" s="885"/>
      <c r="FE186" s="885"/>
      <c r="FF186" s="885"/>
      <c r="FG186" s="885"/>
      <c r="FH186" s="885"/>
      <c r="FI186" s="885"/>
      <c r="FJ186" s="885"/>
      <c r="FK186" s="885"/>
      <c r="FL186" s="885"/>
      <c r="JO186" s="885"/>
      <c r="JP186" s="1495"/>
      <c r="JQ186" s="1495"/>
      <c r="JR186" s="1495"/>
      <c r="JS186" s="1495"/>
      <c r="JT186" s="1495"/>
      <c r="JU186" s="1495"/>
      <c r="JV186" s="1495"/>
      <c r="JW186" s="1495"/>
      <c r="JX186" s="1495"/>
      <c r="JY186" s="1495"/>
      <c r="JZ186" s="1495"/>
      <c r="KA186" s="1495"/>
      <c r="KB186" s="1495"/>
      <c r="KC186" s="1495"/>
    </row>
    <row r="187" spans="1:289" s="884" customFormat="1">
      <c r="A187" s="885"/>
      <c r="B187" s="885"/>
      <c r="C187" s="885"/>
      <c r="D187" s="885"/>
      <c r="E187" s="885"/>
      <c r="F187" s="885"/>
      <c r="G187" s="885"/>
      <c r="H187" s="885"/>
      <c r="I187" s="885"/>
      <c r="J187" s="885"/>
      <c r="K187" s="885"/>
      <c r="L187" s="885"/>
      <c r="M187" s="885"/>
      <c r="N187" s="885"/>
      <c r="O187" s="885"/>
      <c r="P187" s="885"/>
      <c r="Q187" s="885"/>
      <c r="R187" s="885"/>
      <c r="S187" s="885"/>
      <c r="T187" s="885"/>
      <c r="U187" s="885"/>
      <c r="V187" s="885"/>
      <c r="W187" s="885"/>
      <c r="X187" s="885"/>
      <c r="Y187" s="885"/>
      <c r="Z187" s="885"/>
      <c r="AA187" s="885"/>
      <c r="AB187" s="885"/>
      <c r="AC187" s="885"/>
      <c r="AD187" s="885"/>
      <c r="AE187" s="885"/>
      <c r="AF187" s="885"/>
      <c r="AG187" s="885"/>
      <c r="AH187" s="885"/>
      <c r="AI187" s="885"/>
      <c r="AJ187" s="885"/>
      <c r="AK187" s="885"/>
      <c r="AL187" s="885"/>
      <c r="AM187" s="885"/>
      <c r="AN187" s="885"/>
      <c r="AO187" s="885"/>
      <c r="AP187" s="885"/>
      <c r="AQ187" s="885"/>
      <c r="AR187" s="885"/>
      <c r="AS187" s="885"/>
      <c r="AT187" s="885"/>
      <c r="AU187" s="885"/>
      <c r="AV187" s="885"/>
      <c r="AW187" s="885"/>
      <c r="AX187" s="885"/>
      <c r="AY187" s="885"/>
      <c r="AZ187" s="885"/>
      <c r="BA187" s="885"/>
      <c r="BB187" s="885"/>
      <c r="BC187" s="885"/>
      <c r="BD187" s="885"/>
      <c r="BE187" s="885"/>
      <c r="BF187" s="885"/>
      <c r="BG187" s="885"/>
      <c r="BH187" s="885"/>
      <c r="BI187" s="885"/>
      <c r="BJ187" s="885"/>
      <c r="BK187" s="885"/>
      <c r="BL187" s="885"/>
      <c r="BM187" s="885"/>
      <c r="BN187" s="885"/>
      <c r="BO187" s="885"/>
      <c r="BP187" s="885"/>
      <c r="BQ187" s="885"/>
      <c r="BR187" s="885"/>
      <c r="BS187" s="885"/>
      <c r="BT187" s="885"/>
      <c r="BU187" s="885"/>
      <c r="BV187" s="885"/>
      <c r="BW187" s="885"/>
      <c r="BX187" s="885"/>
      <c r="BY187" s="885"/>
      <c r="BZ187" s="885"/>
      <c r="CA187" s="885"/>
      <c r="CB187" s="885"/>
      <c r="CC187" s="885"/>
      <c r="CD187" s="885"/>
      <c r="CE187" s="885"/>
      <c r="CF187" s="885"/>
      <c r="CG187" s="885"/>
      <c r="CH187" s="885"/>
      <c r="CI187" s="885"/>
      <c r="CJ187" s="885"/>
      <c r="CK187" s="885"/>
      <c r="CL187" s="885"/>
      <c r="CM187" s="885"/>
      <c r="CN187" s="885"/>
      <c r="CO187" s="885"/>
      <c r="CP187" s="885"/>
      <c r="CQ187" s="885"/>
      <c r="CR187" s="885"/>
      <c r="CS187" s="885"/>
      <c r="CT187" s="885"/>
      <c r="CU187" s="885"/>
      <c r="CV187" s="885"/>
      <c r="CW187" s="885"/>
      <c r="CX187" s="885"/>
      <c r="CY187" s="885"/>
      <c r="CZ187" s="885"/>
      <c r="DA187" s="885"/>
      <c r="DB187" s="885"/>
      <c r="DC187" s="885"/>
      <c r="DD187" s="885"/>
      <c r="DE187" s="885"/>
      <c r="DF187" s="885"/>
      <c r="DG187" s="885"/>
      <c r="DH187" s="885"/>
      <c r="DI187" s="885"/>
      <c r="DJ187" s="885"/>
      <c r="DK187" s="885"/>
      <c r="DL187" s="885"/>
      <c r="DM187" s="885"/>
      <c r="DN187" s="885"/>
      <c r="DO187" s="885"/>
      <c r="DP187" s="885"/>
      <c r="DQ187" s="885"/>
      <c r="DR187" s="885"/>
      <c r="DS187" s="885"/>
      <c r="DT187" s="885"/>
      <c r="DU187" s="885"/>
      <c r="DV187" s="885"/>
      <c r="DW187" s="885"/>
      <c r="DX187" s="885"/>
      <c r="DY187" s="885"/>
      <c r="DZ187" s="885"/>
      <c r="EA187" s="885"/>
      <c r="EB187" s="885"/>
      <c r="EC187" s="885"/>
      <c r="ED187" s="885"/>
      <c r="EE187" s="885"/>
      <c r="EF187" s="885"/>
      <c r="EG187" s="885"/>
      <c r="EH187" s="885"/>
      <c r="EI187" s="885"/>
      <c r="EJ187" s="885"/>
      <c r="EK187" s="885"/>
      <c r="EL187" s="885"/>
      <c r="EM187" s="885"/>
      <c r="EN187" s="885"/>
      <c r="EO187" s="885"/>
      <c r="EP187" s="885"/>
      <c r="EQ187" s="885"/>
      <c r="ER187" s="885"/>
      <c r="ES187" s="885"/>
      <c r="ET187" s="885"/>
      <c r="EU187" s="885"/>
      <c r="EV187" s="885"/>
      <c r="EW187" s="885"/>
      <c r="EX187" s="885"/>
      <c r="EY187" s="885"/>
      <c r="EZ187" s="885"/>
      <c r="FA187" s="885"/>
      <c r="FB187" s="885"/>
      <c r="FC187" s="885"/>
      <c r="FD187" s="885"/>
      <c r="FE187" s="885"/>
      <c r="FF187" s="885"/>
      <c r="FG187" s="885"/>
      <c r="FH187" s="885"/>
      <c r="FI187" s="885"/>
      <c r="FJ187" s="885"/>
      <c r="FK187" s="885"/>
      <c r="FL187" s="885"/>
      <c r="JO187" s="885"/>
      <c r="JP187" s="1495"/>
      <c r="JQ187" s="1495"/>
      <c r="JR187" s="1495"/>
      <c r="JS187" s="1495"/>
      <c r="JT187" s="1495"/>
      <c r="JU187" s="1495"/>
      <c r="JV187" s="1495"/>
      <c r="JW187" s="1495"/>
      <c r="JX187" s="1495"/>
      <c r="JY187" s="1495"/>
      <c r="JZ187" s="1495"/>
      <c r="KA187" s="1495"/>
      <c r="KB187" s="1495"/>
      <c r="KC187" s="1495"/>
    </row>
    <row r="188" spans="1:289" s="884" customFormat="1">
      <c r="A188" s="885"/>
      <c r="B188" s="885"/>
      <c r="C188" s="885"/>
      <c r="D188" s="885"/>
      <c r="E188" s="885"/>
      <c r="F188" s="885"/>
      <c r="G188" s="885"/>
      <c r="H188" s="885"/>
      <c r="I188" s="885"/>
      <c r="J188" s="885"/>
      <c r="K188" s="885"/>
      <c r="L188" s="885"/>
      <c r="M188" s="885"/>
      <c r="N188" s="885"/>
      <c r="O188" s="885"/>
      <c r="P188" s="885"/>
      <c r="Q188" s="885"/>
      <c r="R188" s="885"/>
      <c r="S188" s="885"/>
      <c r="T188" s="885"/>
      <c r="U188" s="885"/>
      <c r="V188" s="885"/>
      <c r="W188" s="885"/>
      <c r="X188" s="885"/>
      <c r="Y188" s="885"/>
      <c r="Z188" s="885"/>
      <c r="AA188" s="885"/>
      <c r="AB188" s="885"/>
      <c r="AC188" s="885"/>
      <c r="AD188" s="885"/>
      <c r="AE188" s="885"/>
      <c r="AF188" s="885"/>
      <c r="AG188" s="885"/>
      <c r="AH188" s="885"/>
      <c r="AI188" s="885"/>
      <c r="AJ188" s="885"/>
      <c r="AK188" s="885"/>
      <c r="AL188" s="885"/>
      <c r="AM188" s="885"/>
      <c r="AN188" s="885"/>
      <c r="AO188" s="885"/>
      <c r="AP188" s="885"/>
      <c r="AQ188" s="885"/>
      <c r="AR188" s="885"/>
      <c r="AS188" s="885"/>
      <c r="AT188" s="885"/>
      <c r="AU188" s="885"/>
      <c r="AV188" s="885"/>
      <c r="AW188" s="885"/>
      <c r="AX188" s="885"/>
      <c r="AY188" s="885"/>
      <c r="AZ188" s="885"/>
      <c r="BA188" s="885"/>
      <c r="BB188" s="885"/>
      <c r="BC188" s="885"/>
      <c r="BD188" s="885"/>
      <c r="BE188" s="885"/>
      <c r="BF188" s="885"/>
      <c r="BG188" s="885"/>
      <c r="BH188" s="885"/>
      <c r="BI188" s="885"/>
      <c r="BJ188" s="885"/>
      <c r="BK188" s="885"/>
      <c r="BL188" s="885"/>
      <c r="BM188" s="885"/>
      <c r="BN188" s="885"/>
      <c r="BO188" s="885"/>
      <c r="BP188" s="885"/>
      <c r="BQ188" s="885"/>
      <c r="BR188" s="885"/>
      <c r="BS188" s="885"/>
      <c r="BT188" s="885"/>
      <c r="BU188" s="885"/>
      <c r="BV188" s="885"/>
      <c r="BW188" s="885"/>
      <c r="BX188" s="885"/>
      <c r="BY188" s="885"/>
      <c r="BZ188" s="885"/>
      <c r="CA188" s="885"/>
      <c r="CB188" s="885"/>
      <c r="CC188" s="885"/>
      <c r="CD188" s="885"/>
      <c r="CE188" s="885"/>
      <c r="CF188" s="885"/>
      <c r="CG188" s="885"/>
      <c r="CH188" s="885"/>
      <c r="CI188" s="885"/>
      <c r="CJ188" s="885"/>
      <c r="CK188" s="885"/>
      <c r="CL188" s="885"/>
      <c r="CM188" s="885"/>
      <c r="CN188" s="885"/>
      <c r="CO188" s="885"/>
      <c r="CP188" s="885"/>
      <c r="CQ188" s="885"/>
      <c r="CR188" s="885"/>
      <c r="CS188" s="885"/>
      <c r="CT188" s="885"/>
      <c r="CU188" s="885"/>
      <c r="CV188" s="885"/>
      <c r="CW188" s="885"/>
      <c r="CX188" s="885"/>
      <c r="CY188" s="885"/>
      <c r="CZ188" s="885"/>
      <c r="DA188" s="885"/>
      <c r="DB188" s="885"/>
      <c r="DC188" s="885"/>
      <c r="DD188" s="885"/>
      <c r="DE188" s="885"/>
      <c r="DF188" s="885"/>
      <c r="DG188" s="885"/>
      <c r="DH188" s="885"/>
      <c r="DI188" s="885"/>
      <c r="DJ188" s="885"/>
      <c r="DK188" s="885"/>
      <c r="DL188" s="885"/>
      <c r="DM188" s="885"/>
      <c r="DN188" s="885"/>
      <c r="DO188" s="885"/>
      <c r="DP188" s="885"/>
      <c r="DQ188" s="885"/>
      <c r="DR188" s="885"/>
      <c r="DS188" s="885"/>
      <c r="DT188" s="885"/>
      <c r="DU188" s="885"/>
      <c r="DV188" s="885"/>
      <c r="DW188" s="885"/>
      <c r="DX188" s="885"/>
      <c r="DY188" s="885"/>
      <c r="DZ188" s="885"/>
      <c r="EA188" s="885"/>
      <c r="EB188" s="885"/>
      <c r="EC188" s="885"/>
      <c r="ED188" s="885"/>
      <c r="EE188" s="885"/>
      <c r="EF188" s="885"/>
      <c r="EG188" s="885"/>
      <c r="EH188" s="885"/>
      <c r="EI188" s="885"/>
      <c r="EJ188" s="885"/>
      <c r="EK188" s="885"/>
      <c r="EL188" s="885"/>
      <c r="EM188" s="885"/>
      <c r="EN188" s="885"/>
      <c r="EO188" s="885"/>
      <c r="EP188" s="885"/>
      <c r="EQ188" s="885"/>
      <c r="ER188" s="885"/>
      <c r="ES188" s="885"/>
      <c r="ET188" s="885"/>
      <c r="EU188" s="885"/>
      <c r="EV188" s="885"/>
      <c r="EW188" s="885"/>
      <c r="EX188" s="885"/>
      <c r="EY188" s="885"/>
      <c r="EZ188" s="885"/>
      <c r="FA188" s="885"/>
      <c r="FB188" s="885"/>
      <c r="FC188" s="885"/>
      <c r="FD188" s="885"/>
      <c r="FE188" s="885"/>
      <c r="FF188" s="885"/>
      <c r="FG188" s="885"/>
      <c r="FH188" s="885"/>
      <c r="FI188" s="885"/>
      <c r="FJ188" s="885"/>
      <c r="FK188" s="885"/>
      <c r="FL188" s="885"/>
      <c r="JO188" s="885"/>
      <c r="JP188" s="1495"/>
      <c r="JQ188" s="1495"/>
      <c r="JR188" s="1495"/>
      <c r="JS188" s="1495"/>
      <c r="JT188" s="1495"/>
      <c r="JU188" s="1495"/>
      <c r="JV188" s="1495"/>
      <c r="JW188" s="1495"/>
      <c r="JX188" s="1495"/>
      <c r="JY188" s="1495"/>
      <c r="JZ188" s="1495"/>
      <c r="KA188" s="1495"/>
      <c r="KB188" s="1495"/>
      <c r="KC188" s="1495"/>
    </row>
    <row r="189" spans="1:289" s="884" customFormat="1">
      <c r="A189" s="885"/>
      <c r="B189" s="885"/>
      <c r="C189" s="885"/>
      <c r="D189" s="885"/>
      <c r="E189" s="885"/>
      <c r="F189" s="885"/>
      <c r="G189" s="885"/>
      <c r="H189" s="885"/>
      <c r="I189" s="885"/>
      <c r="J189" s="885"/>
      <c r="K189" s="885"/>
      <c r="L189" s="885"/>
      <c r="M189" s="885"/>
      <c r="N189" s="885"/>
      <c r="O189" s="885"/>
      <c r="P189" s="885"/>
      <c r="Q189" s="885"/>
      <c r="R189" s="885"/>
      <c r="S189" s="885"/>
      <c r="T189" s="885"/>
      <c r="U189" s="885"/>
      <c r="V189" s="885"/>
      <c r="W189" s="885"/>
      <c r="X189" s="885"/>
      <c r="Y189" s="885"/>
      <c r="Z189" s="885"/>
      <c r="AA189" s="885"/>
      <c r="AB189" s="885"/>
      <c r="AC189" s="885"/>
      <c r="AD189" s="885"/>
      <c r="AE189" s="885"/>
      <c r="AF189" s="885"/>
      <c r="AG189" s="885"/>
      <c r="AH189" s="885"/>
      <c r="AI189" s="885"/>
      <c r="AJ189" s="885"/>
      <c r="AK189" s="885"/>
      <c r="AL189" s="885"/>
      <c r="AM189" s="885"/>
      <c r="AN189" s="885"/>
      <c r="AO189" s="885"/>
      <c r="AP189" s="885"/>
      <c r="AQ189" s="885"/>
      <c r="AR189" s="885"/>
      <c r="AS189" s="885"/>
      <c r="AT189" s="885"/>
      <c r="AU189" s="885"/>
      <c r="AV189" s="885"/>
      <c r="AW189" s="885"/>
      <c r="AX189" s="885"/>
      <c r="AY189" s="885"/>
      <c r="AZ189" s="885"/>
      <c r="BA189" s="885"/>
      <c r="BB189" s="885"/>
      <c r="BC189" s="885"/>
      <c r="BD189" s="885"/>
      <c r="BE189" s="885"/>
      <c r="BF189" s="885"/>
      <c r="BG189" s="885"/>
      <c r="BH189" s="885"/>
      <c r="BI189" s="885"/>
      <c r="BJ189" s="885"/>
      <c r="BK189" s="885"/>
      <c r="BL189" s="885"/>
      <c r="BM189" s="885"/>
      <c r="BN189" s="885"/>
      <c r="BO189" s="885"/>
      <c r="BP189" s="885"/>
      <c r="BQ189" s="885"/>
      <c r="BR189" s="885"/>
      <c r="BS189" s="885"/>
      <c r="BT189" s="885"/>
      <c r="BU189" s="885"/>
      <c r="BV189" s="885"/>
      <c r="BW189" s="885"/>
      <c r="BX189" s="885"/>
      <c r="BY189" s="885"/>
      <c r="BZ189" s="885"/>
      <c r="CA189" s="885"/>
      <c r="CB189" s="885"/>
      <c r="CC189" s="885"/>
      <c r="CD189" s="885"/>
      <c r="CE189" s="885"/>
      <c r="CF189" s="885"/>
      <c r="CG189" s="885"/>
      <c r="CH189" s="885"/>
      <c r="CI189" s="885"/>
      <c r="CJ189" s="885"/>
      <c r="CK189" s="885"/>
      <c r="CL189" s="885"/>
      <c r="CM189" s="885"/>
      <c r="CN189" s="885"/>
      <c r="CO189" s="885"/>
      <c r="CP189" s="885"/>
      <c r="CQ189" s="885"/>
      <c r="CR189" s="885"/>
      <c r="CS189" s="885"/>
      <c r="CT189" s="885"/>
      <c r="CU189" s="885"/>
      <c r="CV189" s="885"/>
      <c r="CW189" s="885"/>
      <c r="CX189" s="885"/>
      <c r="CY189" s="885"/>
      <c r="CZ189" s="885"/>
      <c r="DA189" s="885"/>
      <c r="DB189" s="885"/>
      <c r="DC189" s="885"/>
      <c r="DD189" s="885"/>
      <c r="DE189" s="885"/>
      <c r="DF189" s="885"/>
      <c r="DG189" s="885"/>
      <c r="DH189" s="885"/>
      <c r="DI189" s="885"/>
      <c r="DJ189" s="885"/>
      <c r="DK189" s="885"/>
      <c r="DL189" s="885"/>
      <c r="DM189" s="885"/>
      <c r="DN189" s="885"/>
      <c r="DO189" s="885"/>
      <c r="DP189" s="885"/>
      <c r="DQ189" s="885"/>
      <c r="DR189" s="885"/>
      <c r="DS189" s="885"/>
      <c r="DT189" s="885"/>
      <c r="DU189" s="885"/>
      <c r="DV189" s="885"/>
      <c r="DW189" s="885"/>
      <c r="DX189" s="885"/>
      <c r="DY189" s="885"/>
      <c r="DZ189" s="885"/>
      <c r="EA189" s="885"/>
      <c r="EB189" s="885"/>
      <c r="EC189" s="885"/>
      <c r="ED189" s="885"/>
      <c r="EE189" s="885"/>
      <c r="EF189" s="885"/>
      <c r="EG189" s="885"/>
      <c r="EH189" s="885"/>
      <c r="EI189" s="885"/>
      <c r="EJ189" s="885"/>
      <c r="EK189" s="885"/>
      <c r="EL189" s="885"/>
      <c r="EM189" s="885"/>
      <c r="EN189" s="885"/>
      <c r="EO189" s="885"/>
      <c r="EP189" s="885"/>
      <c r="EQ189" s="885"/>
      <c r="ER189" s="885"/>
      <c r="ES189" s="885"/>
      <c r="ET189" s="885"/>
      <c r="EU189" s="885"/>
      <c r="EV189" s="885"/>
      <c r="EW189" s="885"/>
      <c r="EX189" s="885"/>
      <c r="EY189" s="885"/>
      <c r="EZ189" s="885"/>
      <c r="FA189" s="885"/>
      <c r="FB189" s="885"/>
      <c r="FC189" s="885"/>
      <c r="FD189" s="885"/>
      <c r="FE189" s="885"/>
      <c r="FF189" s="885"/>
      <c r="FG189" s="885"/>
      <c r="FH189" s="885"/>
      <c r="FI189" s="885"/>
      <c r="FJ189" s="885"/>
      <c r="FK189" s="885"/>
      <c r="FL189" s="885"/>
      <c r="JO189" s="885"/>
      <c r="JP189" s="1495"/>
      <c r="JQ189" s="1495"/>
      <c r="JR189" s="1495"/>
      <c r="JS189" s="1495"/>
      <c r="JT189" s="1495"/>
      <c r="JU189" s="1495"/>
      <c r="JV189" s="1495"/>
      <c r="JW189" s="1495"/>
      <c r="JX189" s="1495"/>
      <c r="JY189" s="1495"/>
      <c r="JZ189" s="1495"/>
      <c r="KA189" s="1495"/>
      <c r="KB189" s="1495"/>
      <c r="KC189" s="1495"/>
    </row>
    <row r="190" spans="1:289" s="884" customFormat="1">
      <c r="A190" s="885"/>
      <c r="B190" s="885"/>
      <c r="C190" s="885"/>
      <c r="D190" s="885"/>
      <c r="E190" s="885"/>
      <c r="F190" s="885"/>
      <c r="G190" s="885"/>
      <c r="H190" s="885"/>
      <c r="I190" s="885"/>
      <c r="J190" s="885"/>
      <c r="K190" s="885"/>
      <c r="L190" s="885"/>
      <c r="M190" s="885"/>
      <c r="N190" s="885"/>
      <c r="O190" s="885"/>
      <c r="P190" s="885"/>
      <c r="Q190" s="885"/>
      <c r="R190" s="885"/>
      <c r="S190" s="885"/>
      <c r="T190" s="885"/>
      <c r="U190" s="885"/>
      <c r="V190" s="885"/>
      <c r="W190" s="885"/>
      <c r="X190" s="885"/>
      <c r="Y190" s="885"/>
      <c r="Z190" s="885"/>
      <c r="AA190" s="885"/>
      <c r="AB190" s="885"/>
      <c r="AC190" s="885"/>
      <c r="AD190" s="885"/>
      <c r="AE190" s="885"/>
      <c r="AF190" s="885"/>
      <c r="AG190" s="885"/>
      <c r="AH190" s="885"/>
      <c r="AI190" s="885"/>
      <c r="AJ190" s="885"/>
      <c r="AK190" s="885"/>
      <c r="AL190" s="885"/>
      <c r="AM190" s="885"/>
      <c r="AN190" s="885"/>
      <c r="AO190" s="885"/>
      <c r="AP190" s="885"/>
      <c r="AQ190" s="885"/>
      <c r="AR190" s="885"/>
      <c r="AS190" s="885"/>
      <c r="AT190" s="885"/>
      <c r="AU190" s="885"/>
      <c r="AV190" s="885"/>
      <c r="AW190" s="885"/>
      <c r="AX190" s="885"/>
      <c r="AY190" s="885"/>
      <c r="AZ190" s="885"/>
      <c r="BA190" s="885"/>
      <c r="BB190" s="885"/>
      <c r="BC190" s="885"/>
      <c r="BD190" s="885"/>
      <c r="BE190" s="885"/>
      <c r="BF190" s="885"/>
      <c r="BG190" s="885"/>
      <c r="BH190" s="885"/>
      <c r="BI190" s="885"/>
      <c r="BJ190" s="885"/>
      <c r="BK190" s="885"/>
      <c r="BL190" s="885"/>
      <c r="BM190" s="885"/>
      <c r="BN190" s="885"/>
      <c r="BO190" s="885"/>
      <c r="BP190" s="885"/>
      <c r="BQ190" s="885"/>
      <c r="BR190" s="885"/>
      <c r="BS190" s="885"/>
      <c r="BT190" s="885"/>
      <c r="BU190" s="885"/>
      <c r="BV190" s="885"/>
      <c r="BW190" s="885"/>
      <c r="BX190" s="885"/>
      <c r="BY190" s="885"/>
      <c r="BZ190" s="885"/>
      <c r="CA190" s="885"/>
      <c r="CB190" s="885"/>
      <c r="CC190" s="885"/>
      <c r="CD190" s="885"/>
      <c r="CE190" s="885"/>
      <c r="CF190" s="885"/>
      <c r="CG190" s="885"/>
      <c r="CH190" s="885"/>
      <c r="CI190" s="885"/>
      <c r="CJ190" s="885"/>
      <c r="CK190" s="885"/>
      <c r="CL190" s="885"/>
      <c r="CM190" s="885"/>
      <c r="CN190" s="885"/>
      <c r="CO190" s="885"/>
      <c r="CP190" s="885"/>
      <c r="CQ190" s="885"/>
      <c r="CR190" s="885"/>
      <c r="CS190" s="885"/>
      <c r="CT190" s="885"/>
      <c r="CU190" s="885"/>
      <c r="CV190" s="885"/>
      <c r="CW190" s="885"/>
      <c r="CX190" s="885"/>
      <c r="CY190" s="885"/>
      <c r="CZ190" s="885"/>
      <c r="DA190" s="885"/>
      <c r="DB190" s="885"/>
      <c r="DC190" s="885"/>
      <c r="DD190" s="885"/>
      <c r="DE190" s="885"/>
      <c r="DF190" s="885"/>
      <c r="DG190" s="885"/>
      <c r="DH190" s="885"/>
      <c r="DI190" s="885"/>
      <c r="DJ190" s="885"/>
      <c r="DK190" s="885"/>
      <c r="DL190" s="885"/>
      <c r="DM190" s="885"/>
      <c r="DN190" s="885"/>
      <c r="DO190" s="885"/>
      <c r="DP190" s="885"/>
      <c r="DQ190" s="885"/>
      <c r="DR190" s="885"/>
      <c r="DS190" s="885"/>
      <c r="DT190" s="885"/>
      <c r="DU190" s="885"/>
      <c r="DV190" s="885"/>
      <c r="DW190" s="885"/>
      <c r="DX190" s="885"/>
      <c r="DY190" s="885"/>
      <c r="DZ190" s="885"/>
      <c r="EA190" s="885"/>
      <c r="EB190" s="885"/>
      <c r="EC190" s="885"/>
      <c r="ED190" s="885"/>
      <c r="EE190" s="885"/>
      <c r="EF190" s="885"/>
      <c r="EG190" s="885"/>
      <c r="EH190" s="885"/>
      <c r="EI190" s="885"/>
      <c r="EJ190" s="885"/>
      <c r="EK190" s="885"/>
      <c r="EL190" s="885"/>
      <c r="EM190" s="885"/>
      <c r="EN190" s="885"/>
      <c r="EO190" s="885"/>
      <c r="EP190" s="885"/>
      <c r="EQ190" s="885"/>
      <c r="ER190" s="885"/>
      <c r="ES190" s="885"/>
      <c r="ET190" s="885"/>
      <c r="EU190" s="885"/>
      <c r="EV190" s="885"/>
      <c r="EW190" s="885"/>
      <c r="EX190" s="885"/>
      <c r="EY190" s="885"/>
      <c r="EZ190" s="885"/>
      <c r="FA190" s="885"/>
      <c r="FB190" s="885"/>
      <c r="FC190" s="885"/>
      <c r="FD190" s="885"/>
      <c r="FE190" s="885"/>
      <c r="FF190" s="885"/>
      <c r="FG190" s="885"/>
      <c r="FH190" s="885"/>
      <c r="FI190" s="885"/>
      <c r="FJ190" s="885"/>
      <c r="FK190" s="885"/>
      <c r="FL190" s="885"/>
      <c r="JO190" s="885"/>
      <c r="JP190" s="1495"/>
      <c r="JQ190" s="1495"/>
      <c r="JR190" s="1495"/>
      <c r="JS190" s="1495"/>
      <c r="JT190" s="1495"/>
      <c r="JU190" s="1495"/>
      <c r="JV190" s="1495"/>
      <c r="JW190" s="1495"/>
      <c r="JX190" s="1495"/>
      <c r="JY190" s="1495"/>
      <c r="JZ190" s="1495"/>
      <c r="KA190" s="1495"/>
      <c r="KB190" s="1495"/>
      <c r="KC190" s="1495"/>
    </row>
    <row r="191" spans="1:289" s="884" customFormat="1">
      <c r="A191" s="885"/>
      <c r="B191" s="885"/>
      <c r="C191" s="885"/>
      <c r="D191" s="885"/>
      <c r="E191" s="885"/>
      <c r="F191" s="885"/>
      <c r="G191" s="885"/>
      <c r="H191" s="885"/>
      <c r="I191" s="885"/>
      <c r="J191" s="885"/>
      <c r="K191" s="885"/>
      <c r="L191" s="885"/>
      <c r="M191" s="885"/>
      <c r="N191" s="885"/>
      <c r="O191" s="885"/>
      <c r="P191" s="885"/>
      <c r="Q191" s="885"/>
      <c r="R191" s="885"/>
      <c r="S191" s="885"/>
      <c r="T191" s="885"/>
      <c r="U191" s="885"/>
      <c r="V191" s="885"/>
      <c r="W191" s="885"/>
      <c r="X191" s="885"/>
      <c r="Y191" s="885"/>
      <c r="Z191" s="885"/>
      <c r="AA191" s="885"/>
      <c r="AB191" s="885"/>
      <c r="AC191" s="885"/>
      <c r="AD191" s="885"/>
      <c r="AE191" s="885"/>
      <c r="AF191" s="885"/>
      <c r="AG191" s="885"/>
      <c r="AH191" s="885"/>
      <c r="AI191" s="885"/>
      <c r="AJ191" s="885"/>
      <c r="AK191" s="885"/>
      <c r="AL191" s="885"/>
      <c r="AM191" s="885"/>
      <c r="AN191" s="885"/>
      <c r="AO191" s="885"/>
      <c r="AP191" s="885"/>
      <c r="AQ191" s="885"/>
      <c r="AR191" s="885"/>
      <c r="AS191" s="885"/>
      <c r="AT191" s="885"/>
      <c r="AU191" s="885"/>
      <c r="AV191" s="885"/>
      <c r="AW191" s="885"/>
      <c r="AX191" s="885"/>
      <c r="AY191" s="885"/>
      <c r="AZ191" s="885"/>
      <c r="BA191" s="885"/>
      <c r="BB191" s="885"/>
      <c r="BC191" s="885"/>
      <c r="BD191" s="885"/>
      <c r="BE191" s="885"/>
      <c r="BF191" s="885"/>
      <c r="BG191" s="885"/>
      <c r="BH191" s="885"/>
      <c r="BI191" s="885"/>
      <c r="BJ191" s="885"/>
      <c r="BK191" s="885"/>
      <c r="BL191" s="885"/>
      <c r="BM191" s="885"/>
      <c r="BN191" s="885"/>
      <c r="BO191" s="885"/>
      <c r="BP191" s="885"/>
      <c r="BQ191" s="885"/>
      <c r="BR191" s="885"/>
      <c r="BS191" s="885"/>
      <c r="BT191" s="885"/>
      <c r="BU191" s="885"/>
      <c r="BV191" s="885"/>
      <c r="BW191" s="885"/>
      <c r="BX191" s="885"/>
      <c r="BY191" s="885"/>
      <c r="BZ191" s="885"/>
      <c r="CA191" s="885"/>
      <c r="CB191" s="885"/>
      <c r="CC191" s="885"/>
      <c r="CD191" s="885"/>
      <c r="CE191" s="885"/>
      <c r="CF191" s="885"/>
      <c r="CG191" s="885"/>
      <c r="CH191" s="885"/>
      <c r="CI191" s="885"/>
      <c r="CJ191" s="885"/>
      <c r="CK191" s="885"/>
      <c r="CL191" s="885"/>
      <c r="CM191" s="885"/>
      <c r="CN191" s="885"/>
      <c r="CO191" s="885"/>
      <c r="CP191" s="885"/>
      <c r="CQ191" s="885"/>
      <c r="CR191" s="885"/>
      <c r="CS191" s="885"/>
      <c r="CT191" s="885"/>
      <c r="CU191" s="885"/>
      <c r="CV191" s="885"/>
      <c r="CW191" s="885"/>
      <c r="CX191" s="885"/>
      <c r="CY191" s="885"/>
      <c r="CZ191" s="885"/>
      <c r="DA191" s="885"/>
      <c r="DB191" s="885"/>
      <c r="DC191" s="885"/>
      <c r="DD191" s="885"/>
      <c r="DE191" s="885"/>
      <c r="DF191" s="885"/>
      <c r="DG191" s="885"/>
      <c r="DH191" s="885"/>
      <c r="DI191" s="885"/>
      <c r="DJ191" s="885"/>
      <c r="DK191" s="885"/>
      <c r="DL191" s="885"/>
      <c r="DM191" s="885"/>
      <c r="DN191" s="885"/>
      <c r="DO191" s="885"/>
      <c r="DP191" s="885"/>
      <c r="DQ191" s="885"/>
      <c r="DR191" s="885"/>
      <c r="DS191" s="885"/>
      <c r="DT191" s="885"/>
      <c r="DU191" s="885"/>
      <c r="DV191" s="885"/>
      <c r="DW191" s="885"/>
      <c r="DX191" s="885"/>
      <c r="DY191" s="885"/>
      <c r="DZ191" s="885"/>
      <c r="EA191" s="885"/>
      <c r="EB191" s="885"/>
      <c r="EC191" s="885"/>
      <c r="ED191" s="885"/>
      <c r="EE191" s="885"/>
      <c r="EF191" s="885"/>
      <c r="EG191" s="885"/>
      <c r="EH191" s="885"/>
      <c r="EI191" s="885"/>
      <c r="EJ191" s="885"/>
      <c r="EK191" s="885"/>
      <c r="EL191" s="885"/>
      <c r="EM191" s="885"/>
      <c r="EN191" s="885"/>
      <c r="EO191" s="885"/>
      <c r="EP191" s="885"/>
      <c r="EQ191" s="885"/>
      <c r="ER191" s="885"/>
      <c r="ES191" s="885"/>
      <c r="ET191" s="885"/>
      <c r="EU191" s="885"/>
      <c r="EV191" s="885"/>
      <c r="EW191" s="885"/>
      <c r="EX191" s="885"/>
      <c r="EY191" s="885"/>
      <c r="EZ191" s="885"/>
      <c r="FA191" s="885"/>
      <c r="FB191" s="885"/>
      <c r="FC191" s="885"/>
      <c r="FD191" s="885"/>
      <c r="FE191" s="885"/>
      <c r="FF191" s="885"/>
      <c r="FG191" s="885"/>
      <c r="FH191" s="885"/>
      <c r="FI191" s="885"/>
      <c r="FJ191" s="885"/>
      <c r="FK191" s="885"/>
      <c r="FL191" s="885"/>
      <c r="JO191" s="885"/>
      <c r="JP191" s="1495"/>
      <c r="JQ191" s="1495"/>
      <c r="JR191" s="1495"/>
      <c r="JS191" s="1495"/>
      <c r="JT191" s="1495"/>
      <c r="JU191" s="1495"/>
      <c r="JV191" s="1495"/>
      <c r="JW191" s="1495"/>
      <c r="JX191" s="1495"/>
      <c r="JY191" s="1495"/>
      <c r="JZ191" s="1495"/>
      <c r="KA191" s="1495"/>
      <c r="KB191" s="1495"/>
      <c r="KC191" s="1495"/>
    </row>
    <row r="192" spans="1:289" s="884" customFormat="1">
      <c r="A192" s="885"/>
      <c r="B192" s="885"/>
      <c r="C192" s="885"/>
      <c r="D192" s="885"/>
      <c r="E192" s="885"/>
      <c r="F192" s="885"/>
      <c r="G192" s="885"/>
      <c r="H192" s="885"/>
      <c r="I192" s="885"/>
      <c r="J192" s="885"/>
      <c r="K192" s="885"/>
      <c r="L192" s="885"/>
      <c r="M192" s="885"/>
      <c r="N192" s="885"/>
      <c r="O192" s="885"/>
      <c r="P192" s="885"/>
      <c r="Q192" s="885"/>
      <c r="R192" s="885"/>
      <c r="S192" s="885"/>
      <c r="T192" s="885"/>
      <c r="U192" s="885"/>
      <c r="V192" s="885"/>
      <c r="W192" s="885"/>
      <c r="X192" s="885"/>
      <c r="Y192" s="885"/>
      <c r="Z192" s="885"/>
      <c r="AA192" s="885"/>
      <c r="AB192" s="885"/>
      <c r="AC192" s="885"/>
      <c r="AD192" s="885"/>
      <c r="AE192" s="885"/>
      <c r="AF192" s="885"/>
      <c r="AG192" s="885"/>
      <c r="AH192" s="885"/>
      <c r="AI192" s="885"/>
      <c r="AJ192" s="885"/>
      <c r="AK192" s="885"/>
      <c r="AL192" s="885"/>
      <c r="AM192" s="885"/>
      <c r="AN192" s="885"/>
      <c r="AO192" s="885"/>
      <c r="AP192" s="885"/>
      <c r="AQ192" s="885"/>
      <c r="AR192" s="885"/>
      <c r="AS192" s="885"/>
      <c r="AT192" s="885"/>
      <c r="AU192" s="885"/>
      <c r="AV192" s="885"/>
      <c r="AW192" s="885"/>
      <c r="AX192" s="885"/>
      <c r="AY192" s="885"/>
      <c r="AZ192" s="885"/>
      <c r="BA192" s="885"/>
      <c r="BB192" s="885"/>
      <c r="BC192" s="885"/>
      <c r="BD192" s="885"/>
      <c r="BE192" s="885"/>
      <c r="BF192" s="885"/>
      <c r="BG192" s="885"/>
      <c r="BH192" s="885"/>
      <c r="BI192" s="885"/>
      <c r="BJ192" s="885"/>
      <c r="BK192" s="885"/>
      <c r="BL192" s="885"/>
      <c r="BM192" s="885"/>
      <c r="BN192" s="885"/>
      <c r="BO192" s="885"/>
      <c r="BP192" s="885"/>
      <c r="BQ192" s="885"/>
      <c r="BR192" s="885"/>
      <c r="BS192" s="885"/>
      <c r="BT192" s="885"/>
      <c r="BU192" s="885"/>
      <c r="BV192" s="885"/>
      <c r="BW192" s="885"/>
      <c r="BX192" s="885"/>
      <c r="BY192" s="885"/>
      <c r="BZ192" s="885"/>
      <c r="CA192" s="885"/>
      <c r="CB192" s="885"/>
      <c r="CC192" s="885"/>
      <c r="CD192" s="885"/>
      <c r="CE192" s="885"/>
      <c r="CF192" s="885"/>
      <c r="CG192" s="885"/>
      <c r="CH192" s="885"/>
      <c r="CI192" s="885"/>
      <c r="CJ192" s="885"/>
      <c r="CK192" s="885"/>
      <c r="CL192" s="885"/>
      <c r="CM192" s="885"/>
      <c r="CN192" s="885"/>
      <c r="CO192" s="885"/>
      <c r="CP192" s="885"/>
      <c r="CQ192" s="885"/>
      <c r="CR192" s="885"/>
      <c r="CS192" s="885"/>
      <c r="CT192" s="885"/>
      <c r="CU192" s="885"/>
      <c r="CV192" s="885"/>
      <c r="CW192" s="885"/>
      <c r="CX192" s="885"/>
      <c r="CY192" s="885"/>
      <c r="CZ192" s="885"/>
      <c r="DA192" s="885"/>
      <c r="DB192" s="885"/>
      <c r="DC192" s="885"/>
      <c r="DD192" s="885"/>
      <c r="DE192" s="885"/>
      <c r="DF192" s="885"/>
      <c r="DG192" s="885"/>
      <c r="DH192" s="885"/>
      <c r="DI192" s="885"/>
      <c r="DJ192" s="885"/>
      <c r="DK192" s="885"/>
      <c r="DL192" s="885"/>
      <c r="DM192" s="885"/>
      <c r="DN192" s="885"/>
      <c r="DO192" s="885"/>
      <c r="DP192" s="885"/>
      <c r="DQ192" s="885"/>
      <c r="DR192" s="885"/>
      <c r="DS192" s="885"/>
      <c r="DT192" s="885"/>
      <c r="DU192" s="885"/>
      <c r="DV192" s="885"/>
      <c r="DW192" s="885"/>
      <c r="DX192" s="885"/>
      <c r="DY192" s="885"/>
      <c r="DZ192" s="885"/>
      <c r="EA192" s="885"/>
      <c r="EB192" s="885"/>
      <c r="EC192" s="885"/>
      <c r="ED192" s="885"/>
      <c r="EE192" s="885"/>
      <c r="EF192" s="885"/>
      <c r="EG192" s="885"/>
      <c r="EH192" s="885"/>
      <c r="EI192" s="885"/>
      <c r="EJ192" s="885"/>
      <c r="EK192" s="885"/>
      <c r="EL192" s="885"/>
      <c r="EM192" s="885"/>
      <c r="EN192" s="885"/>
      <c r="EO192" s="885"/>
      <c r="EP192" s="885"/>
      <c r="EQ192" s="885"/>
      <c r="ER192" s="885"/>
      <c r="ES192" s="885"/>
      <c r="ET192" s="885"/>
      <c r="EU192" s="885"/>
      <c r="EV192" s="885"/>
      <c r="EW192" s="885"/>
      <c r="EX192" s="885"/>
      <c r="EY192" s="885"/>
      <c r="EZ192" s="885"/>
      <c r="FA192" s="885"/>
      <c r="FB192" s="885"/>
      <c r="FC192" s="885"/>
      <c r="FD192" s="885"/>
      <c r="FE192" s="885"/>
      <c r="FF192" s="885"/>
      <c r="FG192" s="885"/>
      <c r="FH192" s="885"/>
      <c r="FI192" s="885"/>
      <c r="FJ192" s="885"/>
      <c r="FK192" s="885"/>
      <c r="FL192" s="885"/>
      <c r="JO192" s="885"/>
      <c r="JP192" s="1495"/>
      <c r="JQ192" s="1495"/>
      <c r="JR192" s="1495"/>
      <c r="JS192" s="1495"/>
      <c r="JT192" s="1495"/>
      <c r="JU192" s="1495"/>
      <c r="JV192" s="1495"/>
      <c r="JW192" s="1495"/>
      <c r="JX192" s="1495"/>
      <c r="JY192" s="1495"/>
      <c r="JZ192" s="1495"/>
      <c r="KA192" s="1495"/>
      <c r="KB192" s="1495"/>
      <c r="KC192" s="1495"/>
    </row>
    <row r="193" spans="1:289" s="884" customFormat="1">
      <c r="A193" s="885"/>
      <c r="B193" s="885"/>
      <c r="C193" s="885"/>
      <c r="D193" s="885"/>
      <c r="E193" s="885"/>
      <c r="F193" s="885"/>
      <c r="G193" s="885"/>
      <c r="H193" s="885"/>
      <c r="I193" s="885"/>
      <c r="J193" s="885"/>
      <c r="K193" s="885"/>
      <c r="L193" s="885"/>
      <c r="M193" s="885"/>
      <c r="N193" s="885"/>
      <c r="O193" s="885"/>
      <c r="P193" s="885"/>
      <c r="Q193" s="885"/>
      <c r="R193" s="885"/>
      <c r="S193" s="885"/>
      <c r="T193" s="885"/>
      <c r="U193" s="885"/>
      <c r="V193" s="885"/>
      <c r="W193" s="885"/>
      <c r="X193" s="885"/>
      <c r="Y193" s="885"/>
      <c r="Z193" s="885"/>
      <c r="AA193" s="885"/>
      <c r="AB193" s="885"/>
      <c r="AC193" s="885"/>
      <c r="AD193" s="885"/>
      <c r="AE193" s="885"/>
      <c r="AF193" s="885"/>
      <c r="AG193" s="885"/>
      <c r="AH193" s="885"/>
      <c r="AI193" s="885"/>
      <c r="AJ193" s="885"/>
      <c r="AK193" s="885"/>
      <c r="AL193" s="885"/>
      <c r="AM193" s="885"/>
      <c r="AN193" s="885"/>
      <c r="AO193" s="885"/>
      <c r="AP193" s="885"/>
      <c r="AQ193" s="885"/>
      <c r="AR193" s="885"/>
      <c r="AS193" s="885"/>
      <c r="AT193" s="885"/>
      <c r="AU193" s="885"/>
      <c r="AV193" s="885"/>
      <c r="AW193" s="885"/>
      <c r="AX193" s="885"/>
      <c r="AY193" s="885"/>
      <c r="AZ193" s="885"/>
      <c r="BA193" s="885"/>
      <c r="BB193" s="885"/>
      <c r="BC193" s="885"/>
      <c r="BD193" s="885"/>
      <c r="BE193" s="885"/>
      <c r="BF193" s="885"/>
      <c r="BG193" s="885"/>
      <c r="BH193" s="885"/>
      <c r="BI193" s="885"/>
      <c r="BJ193" s="885"/>
      <c r="BK193" s="885"/>
      <c r="BL193" s="885"/>
      <c r="BM193" s="885"/>
      <c r="BN193" s="885"/>
      <c r="BO193" s="885"/>
      <c r="BP193" s="885"/>
      <c r="BQ193" s="885"/>
      <c r="BR193" s="885"/>
      <c r="BS193" s="885"/>
      <c r="BT193" s="885"/>
      <c r="BU193" s="885"/>
      <c r="BV193" s="885"/>
      <c r="BW193" s="885"/>
      <c r="BX193" s="885"/>
      <c r="BY193" s="885"/>
      <c r="BZ193" s="885"/>
      <c r="CA193" s="885"/>
      <c r="CB193" s="885"/>
      <c r="CC193" s="885"/>
      <c r="CD193" s="885"/>
      <c r="CE193" s="885"/>
      <c r="CF193" s="885"/>
      <c r="CG193" s="885"/>
      <c r="CH193" s="885"/>
      <c r="CI193" s="885"/>
      <c r="CJ193" s="885"/>
      <c r="CK193" s="885"/>
      <c r="CL193" s="885"/>
      <c r="CM193" s="885"/>
      <c r="CN193" s="885"/>
      <c r="CO193" s="885"/>
      <c r="CP193" s="885"/>
      <c r="CQ193" s="885"/>
      <c r="CR193" s="885"/>
      <c r="CS193" s="885"/>
      <c r="CT193" s="885"/>
      <c r="CU193" s="885"/>
      <c r="CV193" s="885"/>
      <c r="CW193" s="885"/>
      <c r="CX193" s="885"/>
      <c r="CY193" s="885"/>
      <c r="CZ193" s="885"/>
      <c r="DA193" s="885"/>
      <c r="DB193" s="885"/>
      <c r="DC193" s="885"/>
      <c r="DD193" s="885"/>
      <c r="DE193" s="885"/>
      <c r="DF193" s="885"/>
      <c r="DG193" s="885"/>
      <c r="DH193" s="885"/>
      <c r="DI193" s="885"/>
      <c r="DJ193" s="885"/>
      <c r="DK193" s="885"/>
      <c r="DL193" s="885"/>
      <c r="DM193" s="885"/>
      <c r="DN193" s="885"/>
      <c r="DO193" s="885"/>
      <c r="DP193" s="885"/>
      <c r="DQ193" s="885"/>
      <c r="DR193" s="885"/>
      <c r="DS193" s="885"/>
      <c r="DT193" s="885"/>
      <c r="DU193" s="885"/>
      <c r="DV193" s="885"/>
      <c r="DW193" s="885"/>
      <c r="DX193" s="885"/>
      <c r="DY193" s="885"/>
      <c r="DZ193" s="885"/>
      <c r="EA193" s="885"/>
      <c r="EB193" s="885"/>
      <c r="EC193" s="885"/>
      <c r="ED193" s="885"/>
      <c r="EE193" s="885"/>
      <c r="EF193" s="885"/>
      <c r="EG193" s="885"/>
      <c r="EH193" s="885"/>
      <c r="EI193" s="885"/>
      <c r="EJ193" s="885"/>
      <c r="EK193" s="885"/>
      <c r="EL193" s="885"/>
      <c r="EM193" s="885"/>
      <c r="EN193" s="885"/>
      <c r="EO193" s="885"/>
      <c r="EP193" s="885"/>
      <c r="EQ193" s="885"/>
      <c r="ER193" s="885"/>
      <c r="ES193" s="885"/>
      <c r="ET193" s="885"/>
      <c r="EU193" s="885"/>
      <c r="EV193" s="885"/>
      <c r="EW193" s="885"/>
      <c r="EX193" s="885"/>
      <c r="EY193" s="885"/>
      <c r="EZ193" s="885"/>
      <c r="FA193" s="885"/>
      <c r="FB193" s="885"/>
      <c r="FC193" s="885"/>
      <c r="FD193" s="885"/>
      <c r="FE193" s="885"/>
      <c r="FF193" s="885"/>
      <c r="FG193" s="885"/>
      <c r="FH193" s="885"/>
      <c r="FI193" s="885"/>
      <c r="FJ193" s="885"/>
      <c r="FK193" s="885"/>
      <c r="FL193" s="885"/>
      <c r="JO193" s="885"/>
      <c r="JP193" s="1495"/>
      <c r="JQ193" s="1495"/>
      <c r="JR193" s="1495"/>
      <c r="JS193" s="1495"/>
      <c r="JT193" s="1495"/>
      <c r="JU193" s="1495"/>
      <c r="JV193" s="1495"/>
      <c r="JW193" s="1495"/>
      <c r="JX193" s="1495"/>
      <c r="JY193" s="1495"/>
      <c r="JZ193" s="1495"/>
      <c r="KA193" s="1495"/>
      <c r="KB193" s="1495"/>
      <c r="KC193" s="1495"/>
    </row>
    <row r="194" spans="1:289" s="884" customFormat="1">
      <c r="A194" s="885"/>
      <c r="B194" s="885"/>
      <c r="C194" s="885"/>
      <c r="D194" s="885"/>
      <c r="E194" s="885"/>
      <c r="F194" s="885"/>
      <c r="G194" s="885"/>
      <c r="H194" s="885"/>
      <c r="I194" s="885"/>
      <c r="J194" s="885"/>
      <c r="K194" s="885"/>
      <c r="L194" s="885"/>
      <c r="M194" s="885"/>
      <c r="N194" s="885"/>
      <c r="O194" s="885"/>
      <c r="P194" s="885"/>
      <c r="Q194" s="885"/>
      <c r="R194" s="885"/>
      <c r="S194" s="885"/>
      <c r="T194" s="885"/>
      <c r="U194" s="885"/>
      <c r="V194" s="885"/>
      <c r="W194" s="885"/>
      <c r="X194" s="885"/>
      <c r="Y194" s="885"/>
      <c r="Z194" s="885"/>
      <c r="AA194" s="885"/>
      <c r="AB194" s="885"/>
      <c r="AC194" s="885"/>
      <c r="AD194" s="885"/>
      <c r="AE194" s="885"/>
      <c r="AF194" s="885"/>
      <c r="AG194" s="885"/>
      <c r="AH194" s="885"/>
      <c r="AI194" s="885"/>
      <c r="AJ194" s="885"/>
      <c r="AK194" s="885"/>
      <c r="AL194" s="885"/>
      <c r="AM194" s="885"/>
      <c r="AN194" s="885"/>
      <c r="AO194" s="885"/>
      <c r="AP194" s="885"/>
      <c r="AQ194" s="885"/>
      <c r="AR194" s="885"/>
      <c r="AS194" s="885"/>
      <c r="AT194" s="885"/>
      <c r="AU194" s="885"/>
      <c r="AV194" s="885"/>
      <c r="AW194" s="885"/>
      <c r="AX194" s="885"/>
      <c r="AY194" s="885"/>
      <c r="AZ194" s="885"/>
      <c r="BA194" s="885"/>
      <c r="BB194" s="885"/>
      <c r="BC194" s="885"/>
      <c r="BD194" s="885"/>
      <c r="BE194" s="885"/>
      <c r="BF194" s="885"/>
      <c r="BG194" s="885"/>
      <c r="BH194" s="885"/>
      <c r="BI194" s="885"/>
      <c r="BJ194" s="885"/>
      <c r="BK194" s="885"/>
      <c r="BL194" s="885"/>
      <c r="BM194" s="885"/>
      <c r="BN194" s="885"/>
      <c r="BO194" s="885"/>
      <c r="BP194" s="885"/>
      <c r="BQ194" s="885"/>
      <c r="BR194" s="885"/>
      <c r="BS194" s="885"/>
      <c r="BT194" s="885"/>
      <c r="BU194" s="885"/>
      <c r="BV194" s="885"/>
      <c r="BW194" s="885"/>
      <c r="BX194" s="885"/>
      <c r="BY194" s="885"/>
      <c r="BZ194" s="885"/>
      <c r="CA194" s="885"/>
      <c r="CB194" s="885"/>
      <c r="CC194" s="885"/>
      <c r="CD194" s="885"/>
      <c r="CE194" s="885"/>
      <c r="CF194" s="885"/>
      <c r="CG194" s="885"/>
      <c r="CH194" s="885"/>
      <c r="CI194" s="885"/>
      <c r="CJ194" s="885"/>
      <c r="CK194" s="885"/>
      <c r="CL194" s="885"/>
      <c r="CM194" s="885"/>
      <c r="CN194" s="885"/>
      <c r="CO194" s="885"/>
      <c r="CP194" s="885"/>
      <c r="CQ194" s="885"/>
      <c r="CR194" s="885"/>
      <c r="CS194" s="885"/>
      <c r="CT194" s="885"/>
      <c r="CU194" s="885"/>
      <c r="CV194" s="885"/>
      <c r="CW194" s="885"/>
      <c r="CX194" s="885"/>
      <c r="CY194" s="885"/>
      <c r="CZ194" s="885"/>
      <c r="DA194" s="885"/>
      <c r="DB194" s="885"/>
      <c r="DC194" s="885"/>
      <c r="DD194" s="885"/>
      <c r="DE194" s="885"/>
      <c r="DF194" s="885"/>
      <c r="DG194" s="885"/>
      <c r="DH194" s="885"/>
      <c r="DI194" s="885"/>
      <c r="DJ194" s="885"/>
      <c r="DK194" s="885"/>
      <c r="DL194" s="885"/>
      <c r="DM194" s="885"/>
      <c r="DN194" s="885"/>
      <c r="DO194" s="885"/>
      <c r="DP194" s="885"/>
      <c r="DQ194" s="885"/>
      <c r="DR194" s="885"/>
      <c r="DS194" s="885"/>
      <c r="DT194" s="885"/>
      <c r="DU194" s="885"/>
      <c r="DV194" s="885"/>
      <c r="DW194" s="885"/>
      <c r="DX194" s="885"/>
      <c r="DY194" s="885"/>
      <c r="DZ194" s="885"/>
      <c r="EA194" s="885"/>
      <c r="EB194" s="885"/>
      <c r="EC194" s="885"/>
      <c r="ED194" s="885"/>
      <c r="EE194" s="885"/>
      <c r="EF194" s="885"/>
      <c r="EG194" s="885"/>
      <c r="EH194" s="885"/>
      <c r="EI194" s="885"/>
      <c r="EJ194" s="885"/>
      <c r="EK194" s="885"/>
      <c r="EL194" s="885"/>
      <c r="EM194" s="885"/>
      <c r="EN194" s="885"/>
      <c r="EO194" s="885"/>
      <c r="EP194" s="885"/>
      <c r="EQ194" s="885"/>
      <c r="ER194" s="885"/>
      <c r="ES194" s="885"/>
      <c r="ET194" s="885"/>
      <c r="EU194" s="885"/>
      <c r="EV194" s="885"/>
      <c r="EW194" s="885"/>
      <c r="EX194" s="885"/>
      <c r="EY194" s="885"/>
      <c r="EZ194" s="885"/>
      <c r="FA194" s="885"/>
      <c r="FB194" s="885"/>
      <c r="FC194" s="885"/>
      <c r="FD194" s="885"/>
      <c r="FE194" s="885"/>
      <c r="FF194" s="885"/>
      <c r="FG194" s="885"/>
      <c r="FH194" s="885"/>
      <c r="FI194" s="885"/>
      <c r="FJ194" s="885"/>
      <c r="FK194" s="885"/>
      <c r="FL194" s="885"/>
      <c r="JO194" s="885"/>
      <c r="JP194" s="1495"/>
      <c r="JQ194" s="1495"/>
      <c r="JR194" s="1495"/>
      <c r="JS194" s="1495"/>
      <c r="JT194" s="1495"/>
      <c r="JU194" s="1495"/>
      <c r="JV194" s="1495"/>
      <c r="JW194" s="1495"/>
      <c r="JX194" s="1495"/>
      <c r="JY194" s="1495"/>
      <c r="JZ194" s="1495"/>
      <c r="KA194" s="1495"/>
      <c r="KB194" s="1495"/>
      <c r="KC194" s="1495"/>
    </row>
    <row r="195" spans="1:289" s="884" customFormat="1">
      <c r="A195" s="885"/>
      <c r="B195" s="885"/>
      <c r="C195" s="885"/>
      <c r="D195" s="885"/>
      <c r="E195" s="885"/>
      <c r="F195" s="885"/>
      <c r="G195" s="885"/>
      <c r="H195" s="885"/>
      <c r="I195" s="885"/>
      <c r="J195" s="885"/>
      <c r="K195" s="885"/>
      <c r="L195" s="885"/>
      <c r="M195" s="885"/>
      <c r="N195" s="885"/>
      <c r="O195" s="885"/>
      <c r="P195" s="885"/>
      <c r="Q195" s="885"/>
      <c r="R195" s="885"/>
      <c r="S195" s="885"/>
      <c r="T195" s="885"/>
      <c r="U195" s="885"/>
      <c r="V195" s="885"/>
      <c r="W195" s="885"/>
      <c r="X195" s="885"/>
      <c r="Y195" s="885"/>
      <c r="Z195" s="885"/>
      <c r="AA195" s="885"/>
      <c r="AB195" s="885"/>
      <c r="AC195" s="885"/>
      <c r="AD195" s="885"/>
      <c r="AE195" s="885"/>
      <c r="AF195" s="885"/>
      <c r="AG195" s="885"/>
      <c r="AH195" s="885"/>
      <c r="AI195" s="885"/>
      <c r="AJ195" s="885"/>
      <c r="AK195" s="885"/>
      <c r="AL195" s="885"/>
      <c r="AM195" s="885"/>
      <c r="AN195" s="885"/>
      <c r="AO195" s="885"/>
      <c r="AP195" s="885"/>
      <c r="AQ195" s="885"/>
      <c r="AR195" s="885"/>
      <c r="AS195" s="885"/>
      <c r="AT195" s="885"/>
      <c r="AU195" s="885"/>
      <c r="AV195" s="885"/>
      <c r="AW195" s="885"/>
      <c r="AX195" s="885"/>
      <c r="AY195" s="885"/>
      <c r="AZ195" s="885"/>
      <c r="BA195" s="885"/>
      <c r="BB195" s="885"/>
      <c r="BC195" s="885"/>
      <c r="BD195" s="885"/>
      <c r="BE195" s="885"/>
      <c r="BF195" s="885"/>
      <c r="BG195" s="885"/>
      <c r="BH195" s="885"/>
      <c r="BI195" s="885"/>
      <c r="BJ195" s="885"/>
      <c r="BK195" s="885"/>
      <c r="BL195" s="885"/>
      <c r="BM195" s="885"/>
      <c r="BN195" s="885"/>
      <c r="BO195" s="885"/>
      <c r="BP195" s="885"/>
      <c r="BQ195" s="885"/>
      <c r="BR195" s="885"/>
      <c r="BS195" s="885"/>
      <c r="BT195" s="885"/>
      <c r="BU195" s="885"/>
      <c r="BV195" s="885"/>
      <c r="BW195" s="885"/>
      <c r="BX195" s="885"/>
      <c r="BY195" s="885"/>
      <c r="BZ195" s="885"/>
      <c r="CA195" s="885"/>
      <c r="CB195" s="885"/>
      <c r="CC195" s="885"/>
      <c r="CD195" s="885"/>
      <c r="CE195" s="885"/>
      <c r="CF195" s="885"/>
      <c r="CG195" s="885"/>
      <c r="CH195" s="885"/>
      <c r="CI195" s="885"/>
      <c r="CJ195" s="885"/>
      <c r="CK195" s="885"/>
      <c r="CL195" s="885"/>
      <c r="CM195" s="885"/>
      <c r="CN195" s="885"/>
      <c r="CO195" s="885"/>
      <c r="CP195" s="885"/>
      <c r="CQ195" s="885"/>
      <c r="CR195" s="885"/>
      <c r="CS195" s="885"/>
      <c r="CT195" s="885"/>
      <c r="CU195" s="885"/>
      <c r="CV195" s="885"/>
      <c r="CW195" s="885"/>
      <c r="CX195" s="885"/>
      <c r="CY195" s="885"/>
      <c r="CZ195" s="885"/>
      <c r="DA195" s="885"/>
      <c r="DB195" s="885"/>
      <c r="DC195" s="885"/>
      <c r="DD195" s="885"/>
      <c r="DE195" s="885"/>
      <c r="DF195" s="885"/>
      <c r="DG195" s="885"/>
      <c r="DH195" s="885"/>
      <c r="DI195" s="885"/>
      <c r="DJ195" s="885"/>
      <c r="DK195" s="885"/>
      <c r="DL195" s="885"/>
      <c r="DM195" s="885"/>
      <c r="DN195" s="885"/>
      <c r="DO195" s="885"/>
      <c r="DP195" s="885"/>
      <c r="DQ195" s="885"/>
      <c r="DR195" s="885"/>
      <c r="DS195" s="885"/>
      <c r="DT195" s="885"/>
      <c r="DU195" s="885"/>
      <c r="DV195" s="885"/>
      <c r="DW195" s="885"/>
      <c r="DX195" s="885"/>
      <c r="DY195" s="885"/>
      <c r="DZ195" s="885"/>
      <c r="EA195" s="885"/>
      <c r="EB195" s="885"/>
      <c r="EC195" s="885"/>
      <c r="ED195" s="885"/>
      <c r="EE195" s="885"/>
      <c r="EF195" s="885"/>
      <c r="EG195" s="885"/>
      <c r="EH195" s="885"/>
      <c r="EI195" s="885"/>
      <c r="EJ195" s="885"/>
      <c r="EK195" s="885"/>
      <c r="EL195" s="885"/>
      <c r="EM195" s="885"/>
      <c r="EN195" s="885"/>
      <c r="EO195" s="885"/>
      <c r="EP195" s="885"/>
      <c r="EQ195" s="885"/>
      <c r="ER195" s="885"/>
      <c r="ES195" s="885"/>
      <c r="ET195" s="885"/>
      <c r="EU195" s="885"/>
      <c r="EV195" s="885"/>
      <c r="EW195" s="885"/>
      <c r="EX195" s="885"/>
      <c r="EY195" s="885"/>
      <c r="EZ195" s="885"/>
      <c r="FA195" s="885"/>
      <c r="FB195" s="885"/>
      <c r="FC195" s="885"/>
      <c r="FD195" s="885"/>
      <c r="FE195" s="885"/>
      <c r="FF195" s="885"/>
      <c r="FG195" s="885"/>
      <c r="FH195" s="885"/>
      <c r="FI195" s="885"/>
      <c r="FJ195" s="885"/>
      <c r="FK195" s="885"/>
      <c r="FL195" s="885"/>
      <c r="JO195" s="885"/>
      <c r="JP195" s="1495"/>
      <c r="JQ195" s="1495"/>
      <c r="JR195" s="1495"/>
      <c r="JS195" s="1495"/>
      <c r="JT195" s="1495"/>
      <c r="JU195" s="1495"/>
      <c r="JV195" s="1495"/>
      <c r="JW195" s="1495"/>
      <c r="JX195" s="1495"/>
      <c r="JY195" s="1495"/>
      <c r="JZ195" s="1495"/>
      <c r="KA195" s="1495"/>
      <c r="KB195" s="1495"/>
      <c r="KC195" s="1495"/>
    </row>
    <row r="196" spans="1:289" s="884" customFormat="1">
      <c r="A196" s="885"/>
      <c r="B196" s="885"/>
      <c r="C196" s="885"/>
      <c r="D196" s="885"/>
      <c r="E196" s="885"/>
      <c r="F196" s="885"/>
      <c r="G196" s="885"/>
      <c r="H196" s="885"/>
      <c r="I196" s="885"/>
      <c r="J196" s="885"/>
      <c r="K196" s="885"/>
      <c r="L196" s="885"/>
      <c r="M196" s="885"/>
      <c r="N196" s="885"/>
      <c r="O196" s="885"/>
      <c r="P196" s="885"/>
      <c r="Q196" s="885"/>
      <c r="R196" s="885"/>
      <c r="S196" s="885"/>
      <c r="T196" s="885"/>
      <c r="U196" s="885"/>
      <c r="V196" s="885"/>
      <c r="W196" s="885"/>
      <c r="X196" s="885"/>
      <c r="Y196" s="885"/>
      <c r="Z196" s="885"/>
      <c r="AA196" s="885"/>
      <c r="AB196" s="885"/>
      <c r="AC196" s="885"/>
      <c r="AD196" s="885"/>
      <c r="AE196" s="885"/>
      <c r="AF196" s="885"/>
      <c r="AG196" s="885"/>
      <c r="AH196" s="885"/>
      <c r="AI196" s="885"/>
      <c r="AJ196" s="885"/>
      <c r="AK196" s="885"/>
      <c r="AL196" s="885"/>
      <c r="AM196" s="885"/>
      <c r="AN196" s="885"/>
      <c r="AO196" s="885"/>
      <c r="AP196" s="885"/>
      <c r="AQ196" s="885"/>
      <c r="AR196" s="885"/>
      <c r="AS196" s="885"/>
      <c r="AT196" s="885"/>
      <c r="AU196" s="885"/>
      <c r="AV196" s="885"/>
      <c r="AW196" s="885"/>
      <c r="AX196" s="885"/>
      <c r="AY196" s="885"/>
      <c r="AZ196" s="885"/>
      <c r="BA196" s="885"/>
      <c r="BB196" s="885"/>
      <c r="BC196" s="885"/>
      <c r="BD196" s="885"/>
      <c r="BE196" s="885"/>
      <c r="BF196" s="885"/>
      <c r="BG196" s="885"/>
      <c r="BH196" s="885"/>
      <c r="BI196" s="885"/>
      <c r="BJ196" s="885"/>
      <c r="BK196" s="885"/>
      <c r="BL196" s="885"/>
      <c r="BM196" s="885"/>
      <c r="BN196" s="885"/>
      <c r="BO196" s="885"/>
      <c r="BP196" s="885"/>
      <c r="BQ196" s="885"/>
      <c r="BR196" s="885"/>
      <c r="BS196" s="885"/>
      <c r="BT196" s="885"/>
      <c r="BU196" s="885"/>
      <c r="BV196" s="885"/>
      <c r="BW196" s="885"/>
      <c r="BX196" s="885"/>
      <c r="BY196" s="885"/>
      <c r="BZ196" s="885"/>
      <c r="CA196" s="885"/>
      <c r="CB196" s="885"/>
      <c r="CC196" s="885"/>
      <c r="CD196" s="885"/>
      <c r="CE196" s="885"/>
      <c r="CF196" s="885"/>
      <c r="CG196" s="885"/>
      <c r="CH196" s="885"/>
      <c r="CI196" s="885"/>
      <c r="CJ196" s="885"/>
      <c r="CK196" s="885"/>
      <c r="CL196" s="885"/>
      <c r="CM196" s="885"/>
      <c r="CN196" s="885"/>
      <c r="CO196" s="885"/>
      <c r="CP196" s="885"/>
      <c r="CQ196" s="885"/>
      <c r="CR196" s="885"/>
      <c r="CS196" s="885"/>
      <c r="CT196" s="885"/>
      <c r="CU196" s="885"/>
      <c r="CV196" s="885"/>
      <c r="CW196" s="885"/>
      <c r="CX196" s="885"/>
      <c r="CY196" s="885"/>
      <c r="CZ196" s="885"/>
      <c r="DA196" s="885"/>
      <c r="DB196" s="885"/>
      <c r="DC196" s="885"/>
      <c r="DD196" s="885"/>
      <c r="DE196" s="885"/>
      <c r="DF196" s="885"/>
      <c r="DG196" s="885"/>
      <c r="DH196" s="885"/>
      <c r="DI196" s="885"/>
      <c r="DJ196" s="885"/>
      <c r="DK196" s="885"/>
      <c r="DL196" s="885"/>
      <c r="DM196" s="885"/>
      <c r="DN196" s="885"/>
      <c r="DO196" s="885"/>
      <c r="DP196" s="885"/>
      <c r="DQ196" s="885"/>
      <c r="DR196" s="885"/>
      <c r="DS196" s="885"/>
      <c r="DT196" s="885"/>
      <c r="DU196" s="885"/>
      <c r="DV196" s="885"/>
      <c r="DW196" s="885"/>
      <c r="DX196" s="885"/>
      <c r="DY196" s="885"/>
      <c r="DZ196" s="885"/>
      <c r="EA196" s="885"/>
      <c r="EB196" s="885"/>
      <c r="EC196" s="885"/>
      <c r="ED196" s="885"/>
      <c r="EE196" s="885"/>
      <c r="EF196" s="885"/>
      <c r="EG196" s="885"/>
      <c r="EH196" s="885"/>
      <c r="EI196" s="885"/>
      <c r="EJ196" s="885"/>
      <c r="EK196" s="885"/>
      <c r="EL196" s="885"/>
      <c r="EM196" s="885"/>
      <c r="EN196" s="885"/>
      <c r="EO196" s="885"/>
      <c r="EP196" s="885"/>
      <c r="EQ196" s="885"/>
      <c r="ER196" s="885"/>
      <c r="ES196" s="885"/>
      <c r="ET196" s="885"/>
      <c r="EU196" s="885"/>
      <c r="EV196" s="885"/>
      <c r="EW196" s="885"/>
      <c r="EX196" s="885"/>
      <c r="EY196" s="885"/>
      <c r="EZ196" s="885"/>
      <c r="FA196" s="885"/>
      <c r="FB196" s="885"/>
      <c r="FC196" s="885"/>
      <c r="FD196" s="885"/>
      <c r="FE196" s="885"/>
      <c r="FF196" s="885"/>
      <c r="FG196" s="885"/>
      <c r="FH196" s="885"/>
      <c r="FI196" s="885"/>
      <c r="FJ196" s="885"/>
      <c r="FK196" s="885"/>
      <c r="FL196" s="885"/>
      <c r="JO196" s="885"/>
      <c r="JP196" s="1495"/>
      <c r="JQ196" s="1495"/>
      <c r="JR196" s="1495"/>
      <c r="JS196" s="1495"/>
      <c r="JT196" s="1495"/>
      <c r="JU196" s="1495"/>
      <c r="JV196" s="1495"/>
      <c r="JW196" s="1495"/>
      <c r="JX196" s="1495"/>
      <c r="JY196" s="1495"/>
      <c r="JZ196" s="1495"/>
      <c r="KA196" s="1495"/>
      <c r="KB196" s="1495"/>
      <c r="KC196" s="1495"/>
    </row>
    <row r="197" spans="1:289" s="884" customFormat="1">
      <c r="A197" s="885"/>
      <c r="B197" s="885"/>
      <c r="C197" s="885"/>
      <c r="D197" s="885"/>
      <c r="E197" s="885"/>
      <c r="F197" s="885"/>
      <c r="G197" s="885"/>
      <c r="H197" s="885"/>
      <c r="I197" s="885"/>
      <c r="J197" s="885"/>
      <c r="K197" s="885"/>
      <c r="L197" s="885"/>
      <c r="M197" s="885"/>
      <c r="N197" s="885"/>
      <c r="O197" s="885"/>
      <c r="P197" s="885"/>
      <c r="Q197" s="885"/>
      <c r="R197" s="885"/>
      <c r="S197" s="885"/>
      <c r="T197" s="885"/>
      <c r="U197" s="885"/>
      <c r="V197" s="885"/>
      <c r="W197" s="885"/>
      <c r="X197" s="885"/>
      <c r="Y197" s="885"/>
      <c r="Z197" s="885"/>
      <c r="AA197" s="885"/>
      <c r="AB197" s="885"/>
      <c r="AC197" s="885"/>
      <c r="AD197" s="885"/>
      <c r="AE197" s="885"/>
      <c r="AF197" s="885"/>
      <c r="AG197" s="885"/>
      <c r="AH197" s="885"/>
      <c r="AI197" s="885"/>
      <c r="AJ197" s="885"/>
      <c r="AK197" s="885"/>
      <c r="AL197" s="885"/>
      <c r="AM197" s="885"/>
      <c r="AN197" s="885"/>
      <c r="AO197" s="885"/>
      <c r="AP197" s="885"/>
      <c r="AQ197" s="885"/>
      <c r="AR197" s="885"/>
      <c r="AS197" s="885"/>
      <c r="AT197" s="885"/>
      <c r="AU197" s="885"/>
      <c r="AV197" s="885"/>
      <c r="AW197" s="885"/>
      <c r="AX197" s="885"/>
      <c r="AY197" s="885"/>
      <c r="AZ197" s="885"/>
      <c r="BA197" s="885"/>
      <c r="BB197" s="885"/>
      <c r="BC197" s="885"/>
      <c r="BD197" s="885"/>
      <c r="BE197" s="885"/>
      <c r="BF197" s="885"/>
      <c r="BG197" s="885"/>
      <c r="BH197" s="885"/>
      <c r="BI197" s="885"/>
      <c r="BJ197" s="885"/>
      <c r="BK197" s="885"/>
      <c r="BL197" s="885"/>
      <c r="BM197" s="885"/>
      <c r="BN197" s="885"/>
      <c r="BO197" s="885"/>
      <c r="BP197" s="885"/>
      <c r="BQ197" s="885"/>
      <c r="BR197" s="885"/>
      <c r="BS197" s="885"/>
      <c r="BT197" s="885"/>
      <c r="BU197" s="885"/>
      <c r="BV197" s="885"/>
      <c r="BW197" s="885"/>
      <c r="BX197" s="885"/>
      <c r="BY197" s="885"/>
      <c r="BZ197" s="885"/>
      <c r="CA197" s="885"/>
      <c r="CB197" s="885"/>
      <c r="CC197" s="885"/>
      <c r="CD197" s="885"/>
      <c r="CE197" s="885"/>
      <c r="CF197" s="885"/>
      <c r="CG197" s="885"/>
      <c r="CH197" s="885"/>
      <c r="CI197" s="885"/>
      <c r="CJ197" s="885"/>
      <c r="CK197" s="885"/>
      <c r="CL197" s="885"/>
      <c r="CM197" s="885"/>
      <c r="CN197" s="885"/>
      <c r="CO197" s="885"/>
      <c r="CP197" s="885"/>
      <c r="CQ197" s="885"/>
      <c r="CR197" s="885"/>
      <c r="CS197" s="885"/>
      <c r="CT197" s="885"/>
      <c r="CU197" s="885"/>
      <c r="CV197" s="885"/>
      <c r="CW197" s="885"/>
      <c r="CX197" s="885"/>
      <c r="CY197" s="885"/>
      <c r="CZ197" s="885"/>
      <c r="DA197" s="885"/>
      <c r="DB197" s="885"/>
      <c r="DC197" s="885"/>
      <c r="DD197" s="885"/>
      <c r="DE197" s="885"/>
      <c r="DF197" s="885"/>
      <c r="DG197" s="885"/>
      <c r="DH197" s="885"/>
      <c r="DI197" s="885"/>
      <c r="DJ197" s="885"/>
      <c r="DK197" s="885"/>
      <c r="DL197" s="885"/>
      <c r="DM197" s="885"/>
      <c r="DN197" s="885"/>
      <c r="DO197" s="885"/>
      <c r="DP197" s="885"/>
      <c r="DQ197" s="885"/>
      <c r="DR197" s="885"/>
      <c r="DS197" s="885"/>
      <c r="DT197" s="885"/>
      <c r="DU197" s="885"/>
      <c r="DV197" s="885"/>
      <c r="DW197" s="885"/>
      <c r="DX197" s="885"/>
      <c r="DY197" s="885"/>
      <c r="DZ197" s="885"/>
      <c r="EA197" s="885"/>
      <c r="EB197" s="885"/>
      <c r="EC197" s="885"/>
      <c r="ED197" s="885"/>
      <c r="EE197" s="885"/>
      <c r="EF197" s="885"/>
      <c r="EG197" s="885"/>
      <c r="EH197" s="885"/>
      <c r="EI197" s="885"/>
      <c r="EJ197" s="885"/>
      <c r="EK197" s="885"/>
      <c r="EL197" s="885"/>
      <c r="EM197" s="885"/>
      <c r="EN197" s="885"/>
      <c r="EO197" s="885"/>
      <c r="EP197" s="885"/>
      <c r="EQ197" s="885"/>
      <c r="ER197" s="885"/>
      <c r="ES197" s="885"/>
      <c r="ET197" s="885"/>
      <c r="EU197" s="885"/>
      <c r="EV197" s="885"/>
      <c r="EW197" s="885"/>
      <c r="EX197" s="885"/>
      <c r="EY197" s="885"/>
      <c r="EZ197" s="885"/>
      <c r="FA197" s="885"/>
      <c r="FB197" s="885"/>
      <c r="FC197" s="885"/>
      <c r="FD197" s="885"/>
      <c r="FE197" s="885"/>
      <c r="FF197" s="885"/>
      <c r="FG197" s="885"/>
      <c r="FH197" s="885"/>
      <c r="FI197" s="885"/>
      <c r="FJ197" s="885"/>
      <c r="FK197" s="885"/>
      <c r="FL197" s="885"/>
      <c r="JO197" s="885"/>
      <c r="JP197" s="1495"/>
      <c r="JQ197" s="1495"/>
      <c r="JR197" s="1495"/>
      <c r="JS197" s="1495"/>
      <c r="JT197" s="1495"/>
      <c r="JU197" s="1495"/>
      <c r="JV197" s="1495"/>
      <c r="JW197" s="1495"/>
      <c r="JX197" s="1495"/>
      <c r="JY197" s="1495"/>
      <c r="JZ197" s="1495"/>
      <c r="KA197" s="1495"/>
      <c r="KB197" s="1495"/>
      <c r="KC197" s="1495"/>
    </row>
    <row r="198" spans="1:289" s="884" customFormat="1">
      <c r="A198" s="885"/>
      <c r="B198" s="885"/>
      <c r="C198" s="885"/>
      <c r="D198" s="885"/>
      <c r="E198" s="885"/>
      <c r="F198" s="885"/>
      <c r="G198" s="885"/>
      <c r="H198" s="885"/>
      <c r="I198" s="885"/>
      <c r="J198" s="885"/>
      <c r="K198" s="885"/>
      <c r="L198" s="885"/>
      <c r="M198" s="885"/>
      <c r="N198" s="885"/>
      <c r="O198" s="885"/>
      <c r="P198" s="885"/>
      <c r="Q198" s="885"/>
      <c r="R198" s="885"/>
      <c r="S198" s="885"/>
      <c r="T198" s="885"/>
      <c r="U198" s="885"/>
      <c r="V198" s="885"/>
      <c r="W198" s="885"/>
      <c r="X198" s="885"/>
      <c r="Y198" s="885"/>
      <c r="Z198" s="885"/>
      <c r="AA198" s="885"/>
      <c r="AB198" s="885"/>
      <c r="AC198" s="885"/>
      <c r="AD198" s="885"/>
      <c r="AE198" s="885"/>
      <c r="AF198" s="885"/>
      <c r="AG198" s="885"/>
      <c r="AH198" s="885"/>
      <c r="AI198" s="885"/>
      <c r="AJ198" s="885"/>
      <c r="AK198" s="885"/>
      <c r="AL198" s="885"/>
      <c r="AM198" s="885"/>
      <c r="AN198" s="885"/>
      <c r="AO198" s="885"/>
      <c r="AP198" s="885"/>
      <c r="AQ198" s="885"/>
      <c r="AR198" s="885"/>
      <c r="AS198" s="885"/>
      <c r="AT198" s="885"/>
      <c r="AU198" s="885"/>
      <c r="AV198" s="885"/>
      <c r="AW198" s="885"/>
      <c r="AX198" s="885"/>
      <c r="AY198" s="885"/>
      <c r="AZ198" s="885"/>
      <c r="BA198" s="885"/>
      <c r="BB198" s="885"/>
      <c r="BC198" s="885"/>
      <c r="BD198" s="885"/>
      <c r="BE198" s="885"/>
      <c r="BF198" s="885"/>
      <c r="BG198" s="885"/>
      <c r="BH198" s="885"/>
      <c r="BI198" s="885"/>
      <c r="BJ198" s="885"/>
      <c r="BK198" s="885"/>
      <c r="BL198" s="885"/>
      <c r="BM198" s="885"/>
      <c r="BN198" s="885"/>
      <c r="BO198" s="885"/>
      <c r="BP198" s="885"/>
      <c r="BQ198" s="885"/>
      <c r="BR198" s="885"/>
      <c r="BS198" s="885"/>
      <c r="BT198" s="885"/>
      <c r="BU198" s="885"/>
      <c r="BV198" s="885"/>
      <c r="BW198" s="885"/>
      <c r="BX198" s="885"/>
      <c r="BY198" s="885"/>
      <c r="BZ198" s="885"/>
      <c r="CA198" s="885"/>
      <c r="CB198" s="885"/>
      <c r="CC198" s="885"/>
      <c r="CD198" s="885"/>
      <c r="CE198" s="885"/>
      <c r="CF198" s="885"/>
      <c r="CG198" s="885"/>
      <c r="CH198" s="885"/>
      <c r="CI198" s="885"/>
      <c r="CJ198" s="885"/>
      <c r="CK198" s="885"/>
      <c r="CL198" s="885"/>
      <c r="CM198" s="885"/>
      <c r="CN198" s="885"/>
      <c r="CO198" s="885"/>
      <c r="CP198" s="885"/>
      <c r="CQ198" s="885"/>
      <c r="CR198" s="885"/>
      <c r="CS198" s="885"/>
      <c r="CT198" s="885"/>
      <c r="CU198" s="885"/>
      <c r="CV198" s="885"/>
      <c r="CW198" s="885"/>
      <c r="CX198" s="885"/>
      <c r="CY198" s="885"/>
      <c r="CZ198" s="885"/>
      <c r="DA198" s="885"/>
      <c r="DB198" s="885"/>
      <c r="DC198" s="885"/>
      <c r="DD198" s="885"/>
      <c r="DE198" s="885"/>
      <c r="DF198" s="885"/>
      <c r="DG198" s="885"/>
      <c r="DH198" s="885"/>
      <c r="DI198" s="885"/>
      <c r="DJ198" s="885"/>
      <c r="DK198" s="885"/>
      <c r="DL198" s="885"/>
      <c r="DM198" s="885"/>
      <c r="DN198" s="885"/>
      <c r="DO198" s="885"/>
      <c r="DP198" s="885"/>
      <c r="DQ198" s="885"/>
      <c r="DR198" s="885"/>
      <c r="DS198" s="885"/>
      <c r="DT198" s="885"/>
      <c r="DU198" s="885"/>
      <c r="DV198" s="885"/>
      <c r="DW198" s="885"/>
      <c r="DX198" s="885"/>
      <c r="DY198" s="885"/>
      <c r="DZ198" s="885"/>
      <c r="EA198" s="885"/>
      <c r="EB198" s="885"/>
      <c r="EC198" s="885"/>
      <c r="ED198" s="885"/>
      <c r="EE198" s="885"/>
      <c r="EF198" s="885"/>
      <c r="EG198" s="885"/>
      <c r="EH198" s="885"/>
      <c r="EI198" s="885"/>
      <c r="EJ198" s="885"/>
      <c r="EK198" s="885"/>
      <c r="EL198" s="885"/>
      <c r="EM198" s="885"/>
      <c r="EN198" s="885"/>
      <c r="EO198" s="885"/>
      <c r="EP198" s="885"/>
      <c r="EQ198" s="885"/>
      <c r="ER198" s="885"/>
      <c r="ES198" s="885"/>
      <c r="ET198" s="885"/>
      <c r="EU198" s="885"/>
      <c r="EV198" s="885"/>
      <c r="EW198" s="885"/>
      <c r="EX198" s="885"/>
      <c r="EY198" s="885"/>
      <c r="EZ198" s="885"/>
      <c r="FA198" s="885"/>
      <c r="FB198" s="885"/>
      <c r="FC198" s="885"/>
      <c r="FD198" s="885"/>
      <c r="FE198" s="885"/>
      <c r="FF198" s="885"/>
      <c r="FG198" s="885"/>
      <c r="FH198" s="885"/>
      <c r="FI198" s="885"/>
      <c r="FJ198" s="885"/>
      <c r="FK198" s="885"/>
      <c r="FL198" s="885"/>
      <c r="JO198" s="885"/>
      <c r="JP198" s="1495"/>
      <c r="JQ198" s="1495"/>
      <c r="JR198" s="1495"/>
      <c r="JS198" s="1495"/>
      <c r="JT198" s="1495"/>
      <c r="JU198" s="1495"/>
      <c r="JV198" s="1495"/>
      <c r="JW198" s="1495"/>
      <c r="JX198" s="1495"/>
      <c r="JY198" s="1495"/>
      <c r="JZ198" s="1495"/>
      <c r="KA198" s="1495"/>
      <c r="KB198" s="1495"/>
      <c r="KC198" s="1495"/>
    </row>
    <row r="199" spans="1:289" s="884" customFormat="1">
      <c r="A199" s="885"/>
      <c r="B199" s="885"/>
      <c r="C199" s="885"/>
      <c r="D199" s="885"/>
      <c r="E199" s="885"/>
      <c r="F199" s="885"/>
      <c r="G199" s="885"/>
      <c r="H199" s="885"/>
      <c r="I199" s="885"/>
      <c r="J199" s="885"/>
      <c r="K199" s="885"/>
      <c r="L199" s="885"/>
      <c r="M199" s="885"/>
      <c r="N199" s="885"/>
      <c r="O199" s="885"/>
      <c r="P199" s="885"/>
      <c r="Q199" s="885"/>
      <c r="R199" s="885"/>
      <c r="S199" s="885"/>
      <c r="T199" s="885"/>
      <c r="U199" s="885"/>
      <c r="V199" s="885"/>
      <c r="W199" s="885"/>
      <c r="X199" s="885"/>
      <c r="Y199" s="885"/>
      <c r="Z199" s="885"/>
      <c r="AA199" s="885"/>
      <c r="AB199" s="885"/>
      <c r="AC199" s="885"/>
      <c r="AD199" s="885"/>
      <c r="AE199" s="885"/>
      <c r="AF199" s="885"/>
      <c r="AG199" s="885"/>
      <c r="AH199" s="885"/>
      <c r="AI199" s="885"/>
      <c r="AJ199" s="885"/>
      <c r="AK199" s="885"/>
      <c r="AL199" s="885"/>
      <c r="AM199" s="885"/>
      <c r="AN199" s="885"/>
      <c r="AO199" s="885"/>
      <c r="AP199" s="885"/>
      <c r="AQ199" s="885"/>
      <c r="AR199" s="885"/>
      <c r="AS199" s="885"/>
      <c r="AT199" s="885"/>
      <c r="AU199" s="885"/>
      <c r="AV199" s="885"/>
      <c r="AW199" s="885"/>
      <c r="AX199" s="885"/>
      <c r="AY199" s="885"/>
      <c r="AZ199" s="885"/>
      <c r="BA199" s="885"/>
      <c r="BB199" s="885"/>
      <c r="BC199" s="885"/>
      <c r="BD199" s="885"/>
      <c r="BE199" s="885"/>
      <c r="BF199" s="885"/>
      <c r="BG199" s="885"/>
      <c r="BH199" s="885"/>
      <c r="BI199" s="885"/>
      <c r="BJ199" s="885"/>
      <c r="BK199" s="885"/>
      <c r="BL199" s="885"/>
      <c r="BM199" s="885"/>
      <c r="BN199" s="885"/>
      <c r="BO199" s="885"/>
      <c r="BP199" s="885"/>
      <c r="BQ199" s="885"/>
      <c r="BR199" s="885"/>
      <c r="BS199" s="885"/>
      <c r="BT199" s="885"/>
      <c r="BU199" s="885"/>
      <c r="BV199" s="885"/>
      <c r="BW199" s="885"/>
      <c r="BX199" s="885"/>
      <c r="BY199" s="885"/>
      <c r="BZ199" s="885"/>
      <c r="CA199" s="885"/>
      <c r="CB199" s="885"/>
      <c r="CC199" s="885"/>
      <c r="CD199" s="885"/>
      <c r="CE199" s="885"/>
      <c r="CF199" s="885"/>
      <c r="CG199" s="885"/>
      <c r="CH199" s="885"/>
      <c r="CI199" s="885"/>
      <c r="CJ199" s="885"/>
      <c r="CK199" s="885"/>
      <c r="CL199" s="885"/>
      <c r="CM199" s="885"/>
      <c r="CN199" s="885"/>
      <c r="CO199" s="885"/>
      <c r="CP199" s="885"/>
      <c r="CQ199" s="885"/>
      <c r="CR199" s="885"/>
      <c r="CS199" s="885"/>
      <c r="CT199" s="885"/>
      <c r="CU199" s="885"/>
      <c r="CV199" s="885"/>
      <c r="CW199" s="885"/>
      <c r="CX199" s="885"/>
      <c r="CY199" s="885"/>
      <c r="CZ199" s="885"/>
      <c r="DA199" s="885"/>
      <c r="DB199" s="885"/>
      <c r="DC199" s="885"/>
      <c r="DD199" s="885"/>
      <c r="DE199" s="885"/>
      <c r="DF199" s="885"/>
      <c r="DG199" s="885"/>
      <c r="DH199" s="885"/>
      <c r="DI199" s="885"/>
      <c r="DJ199" s="885"/>
      <c r="DK199" s="885"/>
      <c r="DL199" s="885"/>
      <c r="DM199" s="885"/>
      <c r="DN199" s="885"/>
      <c r="DO199" s="885"/>
      <c r="DP199" s="885"/>
      <c r="DQ199" s="885"/>
      <c r="DR199" s="885"/>
      <c r="DS199" s="885"/>
      <c r="DT199" s="885"/>
      <c r="DU199" s="885"/>
      <c r="DV199" s="885"/>
      <c r="DW199" s="885"/>
      <c r="DX199" s="885"/>
      <c r="DY199" s="885"/>
      <c r="DZ199" s="885"/>
      <c r="EA199" s="885"/>
      <c r="EB199" s="885"/>
      <c r="EC199" s="885"/>
      <c r="ED199" s="885"/>
      <c r="EE199" s="885"/>
      <c r="EF199" s="885"/>
      <c r="EG199" s="885"/>
      <c r="EH199" s="885"/>
      <c r="EI199" s="885"/>
      <c r="EJ199" s="885"/>
      <c r="EK199" s="885"/>
      <c r="EL199" s="885"/>
      <c r="EM199" s="885"/>
      <c r="EN199" s="885"/>
      <c r="EO199" s="885"/>
      <c r="EP199" s="885"/>
      <c r="EQ199" s="885"/>
      <c r="ER199" s="885"/>
      <c r="ES199" s="885"/>
      <c r="ET199" s="885"/>
      <c r="EU199" s="885"/>
      <c r="EV199" s="885"/>
      <c r="EW199" s="885"/>
      <c r="EX199" s="885"/>
      <c r="EY199" s="885"/>
      <c r="EZ199" s="885"/>
      <c r="FA199" s="885"/>
      <c r="FB199" s="885"/>
      <c r="FC199" s="885"/>
      <c r="FD199" s="885"/>
      <c r="FE199" s="885"/>
      <c r="FF199" s="885"/>
      <c r="FG199" s="885"/>
      <c r="FH199" s="885"/>
      <c r="FI199" s="885"/>
      <c r="FJ199" s="885"/>
      <c r="FK199" s="885"/>
      <c r="FL199" s="885"/>
      <c r="JO199" s="885"/>
      <c r="JP199" s="1495"/>
      <c r="JQ199" s="1495"/>
      <c r="JR199" s="1495"/>
      <c r="JS199" s="1495"/>
      <c r="JT199" s="1495"/>
      <c r="JU199" s="1495"/>
      <c r="JV199" s="1495"/>
      <c r="JW199" s="1495"/>
      <c r="JX199" s="1495"/>
      <c r="JY199" s="1495"/>
      <c r="JZ199" s="1495"/>
      <c r="KA199" s="1495"/>
      <c r="KB199" s="1495"/>
      <c r="KC199" s="1495"/>
    </row>
    <row r="200" spans="1:289" s="884" customFormat="1">
      <c r="A200" s="885"/>
      <c r="B200" s="885"/>
      <c r="C200" s="885"/>
      <c r="D200" s="885"/>
      <c r="E200" s="885"/>
      <c r="F200" s="885"/>
      <c r="G200" s="885"/>
      <c r="H200" s="885"/>
      <c r="I200" s="885"/>
      <c r="J200" s="885"/>
      <c r="K200" s="885"/>
      <c r="L200" s="885"/>
      <c r="M200" s="885"/>
      <c r="N200" s="885"/>
      <c r="O200" s="885"/>
      <c r="P200" s="885"/>
      <c r="Q200" s="885"/>
      <c r="R200" s="885"/>
      <c r="S200" s="885"/>
      <c r="T200" s="885"/>
      <c r="U200" s="885"/>
      <c r="V200" s="885"/>
      <c r="W200" s="885"/>
      <c r="X200" s="885"/>
      <c r="Y200" s="885"/>
      <c r="Z200" s="885"/>
      <c r="AA200" s="885"/>
      <c r="AB200" s="885"/>
      <c r="AC200" s="885"/>
      <c r="AD200" s="885"/>
      <c r="AE200" s="885"/>
      <c r="AF200" s="885"/>
      <c r="AG200" s="885"/>
      <c r="AH200" s="885"/>
      <c r="AI200" s="885"/>
      <c r="AJ200" s="885"/>
      <c r="AK200" s="885"/>
      <c r="AL200" s="885"/>
      <c r="AM200" s="885"/>
      <c r="AN200" s="885"/>
      <c r="AO200" s="885"/>
      <c r="AP200" s="885"/>
      <c r="AQ200" s="885"/>
      <c r="AR200" s="885"/>
      <c r="AS200" s="885"/>
      <c r="AT200" s="885"/>
      <c r="AU200" s="885"/>
      <c r="AV200" s="885"/>
      <c r="AW200" s="885"/>
      <c r="AX200" s="885"/>
      <c r="AY200" s="885"/>
      <c r="AZ200" s="885"/>
      <c r="BA200" s="885"/>
      <c r="BB200" s="885"/>
      <c r="BC200" s="885"/>
      <c r="BD200" s="885"/>
      <c r="BE200" s="885"/>
      <c r="BF200" s="885"/>
      <c r="BG200" s="885"/>
      <c r="BH200" s="885"/>
      <c r="BI200" s="885"/>
      <c r="BJ200" s="885"/>
      <c r="BK200" s="885"/>
      <c r="BL200" s="885"/>
      <c r="BM200" s="885"/>
      <c r="BN200" s="885"/>
      <c r="BO200" s="885"/>
      <c r="BP200" s="885"/>
      <c r="BQ200" s="885"/>
      <c r="BR200" s="885"/>
      <c r="BS200" s="885"/>
      <c r="BT200" s="885"/>
      <c r="BU200" s="885"/>
      <c r="BV200" s="885"/>
      <c r="BW200" s="885"/>
      <c r="BX200" s="885"/>
      <c r="BY200" s="885"/>
      <c r="BZ200" s="885"/>
      <c r="CA200" s="885"/>
      <c r="CB200" s="885"/>
      <c r="CC200" s="885"/>
      <c r="CD200" s="885"/>
      <c r="CE200" s="885"/>
      <c r="CF200" s="885"/>
      <c r="CG200" s="885"/>
      <c r="CH200" s="885"/>
      <c r="CI200" s="885"/>
      <c r="CJ200" s="885"/>
      <c r="CK200" s="885"/>
      <c r="CL200" s="885"/>
      <c r="CM200" s="885"/>
      <c r="CN200" s="885"/>
      <c r="CO200" s="885"/>
      <c r="CP200" s="885"/>
      <c r="CQ200" s="885"/>
      <c r="CR200" s="885"/>
      <c r="CS200" s="885"/>
      <c r="CT200" s="885"/>
      <c r="CU200" s="885"/>
      <c r="CV200" s="885"/>
      <c r="CW200" s="885"/>
      <c r="CX200" s="885"/>
      <c r="CY200" s="885"/>
      <c r="CZ200" s="885"/>
      <c r="DA200" s="885"/>
      <c r="DB200" s="885"/>
      <c r="DC200" s="885"/>
      <c r="DD200" s="885"/>
      <c r="DE200" s="885"/>
      <c r="DF200" s="885"/>
      <c r="DG200" s="885"/>
      <c r="DH200" s="885"/>
      <c r="DI200" s="885"/>
      <c r="DJ200" s="885"/>
      <c r="DK200" s="885"/>
      <c r="DL200" s="885"/>
      <c r="DM200" s="885"/>
      <c r="DN200" s="885"/>
      <c r="DO200" s="885"/>
      <c r="DP200" s="885"/>
      <c r="DQ200" s="885"/>
      <c r="DR200" s="885"/>
      <c r="DS200" s="885"/>
      <c r="DT200" s="885"/>
      <c r="DU200" s="885"/>
      <c r="DV200" s="885"/>
      <c r="DW200" s="885"/>
      <c r="DX200" s="885"/>
      <c r="DY200" s="885"/>
      <c r="DZ200" s="885"/>
      <c r="EA200" s="885"/>
      <c r="EB200" s="885"/>
      <c r="EC200" s="885"/>
      <c r="ED200" s="885"/>
      <c r="EE200" s="885"/>
      <c r="EF200" s="885"/>
      <c r="EG200" s="885"/>
      <c r="EH200" s="885"/>
      <c r="EI200" s="885"/>
      <c r="EJ200" s="885"/>
      <c r="EK200" s="885"/>
      <c r="EL200" s="885"/>
      <c r="EM200" s="885"/>
      <c r="EN200" s="885"/>
      <c r="EO200" s="885"/>
      <c r="EP200" s="885"/>
      <c r="EQ200" s="885"/>
      <c r="ER200" s="885"/>
      <c r="ES200" s="885"/>
      <c r="ET200" s="885"/>
      <c r="EU200" s="885"/>
      <c r="EV200" s="885"/>
      <c r="EW200" s="885"/>
      <c r="EX200" s="885"/>
      <c r="EY200" s="885"/>
      <c r="EZ200" s="885"/>
      <c r="FA200" s="885"/>
      <c r="FB200" s="885"/>
      <c r="FC200" s="885"/>
      <c r="FD200" s="885"/>
      <c r="FE200" s="885"/>
      <c r="FF200" s="885"/>
      <c r="FG200" s="885"/>
      <c r="FH200" s="885"/>
      <c r="FI200" s="885"/>
      <c r="FJ200" s="885"/>
      <c r="FK200" s="885"/>
      <c r="FL200" s="885"/>
      <c r="JO200" s="885"/>
      <c r="JP200" s="1495"/>
      <c r="JQ200" s="1495"/>
      <c r="JR200" s="1495"/>
      <c r="JS200" s="1495"/>
      <c r="JT200" s="1495"/>
      <c r="JU200" s="1495"/>
      <c r="JV200" s="1495"/>
      <c r="JW200" s="1495"/>
      <c r="JX200" s="1495"/>
      <c r="JY200" s="1495"/>
      <c r="JZ200" s="1495"/>
      <c r="KA200" s="1495"/>
      <c r="KB200" s="1495"/>
      <c r="KC200" s="1495"/>
    </row>
    <row r="201" spans="1:289" s="884" customFormat="1">
      <c r="A201" s="885"/>
      <c r="B201" s="885"/>
      <c r="C201" s="885"/>
      <c r="D201" s="885"/>
      <c r="E201" s="885"/>
      <c r="F201" s="885"/>
      <c r="G201" s="885"/>
      <c r="H201" s="885"/>
      <c r="I201" s="885"/>
      <c r="J201" s="885"/>
      <c r="K201" s="885"/>
      <c r="L201" s="885"/>
      <c r="M201" s="885"/>
      <c r="N201" s="885"/>
      <c r="O201" s="885"/>
      <c r="P201" s="885"/>
      <c r="Q201" s="885"/>
      <c r="R201" s="885"/>
      <c r="S201" s="885"/>
      <c r="T201" s="885"/>
      <c r="U201" s="885"/>
      <c r="V201" s="885"/>
      <c r="W201" s="885"/>
      <c r="X201" s="885"/>
      <c r="Y201" s="885"/>
      <c r="Z201" s="885"/>
      <c r="AA201" s="885"/>
      <c r="AB201" s="885"/>
      <c r="AC201" s="885"/>
      <c r="AD201" s="885"/>
      <c r="AE201" s="885"/>
      <c r="AF201" s="885"/>
      <c r="AG201" s="885"/>
      <c r="AH201" s="885"/>
      <c r="AI201" s="885"/>
      <c r="AJ201" s="885"/>
      <c r="AK201" s="885"/>
      <c r="AL201" s="885"/>
      <c r="AM201" s="885"/>
      <c r="AN201" s="885"/>
      <c r="AO201" s="885"/>
      <c r="AP201" s="885"/>
      <c r="AQ201" s="885"/>
      <c r="AR201" s="885"/>
      <c r="AS201" s="885"/>
      <c r="AT201" s="885"/>
      <c r="AU201" s="885"/>
      <c r="AV201" s="885"/>
      <c r="AW201" s="885"/>
      <c r="AX201" s="885"/>
      <c r="AY201" s="885"/>
      <c r="AZ201" s="885"/>
      <c r="BA201" s="885"/>
      <c r="BB201" s="885"/>
      <c r="BC201" s="885"/>
      <c r="BD201" s="885"/>
      <c r="BE201" s="885"/>
      <c r="BF201" s="885"/>
      <c r="BG201" s="885"/>
      <c r="BH201" s="885"/>
      <c r="BI201" s="885"/>
      <c r="BJ201" s="885"/>
      <c r="BK201" s="885"/>
      <c r="BL201" s="885"/>
      <c r="BM201" s="885"/>
      <c r="BN201" s="885"/>
      <c r="BO201" s="885"/>
      <c r="BP201" s="885"/>
      <c r="BQ201" s="885"/>
      <c r="BR201" s="885"/>
      <c r="BS201" s="885"/>
      <c r="BT201" s="885"/>
      <c r="BU201" s="885"/>
      <c r="BV201" s="885"/>
      <c r="BW201" s="885"/>
      <c r="BX201" s="885"/>
      <c r="BY201" s="885"/>
      <c r="BZ201" s="885"/>
      <c r="CA201" s="885"/>
      <c r="CB201" s="885"/>
      <c r="CC201" s="885"/>
      <c r="CD201" s="885"/>
      <c r="CE201" s="885"/>
      <c r="CF201" s="885"/>
      <c r="CG201" s="885"/>
      <c r="CH201" s="885"/>
      <c r="CI201" s="885"/>
      <c r="CJ201" s="885"/>
      <c r="CK201" s="885"/>
      <c r="CL201" s="885"/>
      <c r="CM201" s="885"/>
      <c r="CN201" s="885"/>
      <c r="CO201" s="885"/>
      <c r="CP201" s="885"/>
      <c r="CQ201" s="885"/>
      <c r="CR201" s="885"/>
      <c r="CS201" s="885"/>
      <c r="CT201" s="885"/>
      <c r="CU201" s="885"/>
      <c r="CV201" s="885"/>
      <c r="CW201" s="885"/>
      <c r="CX201" s="885"/>
      <c r="CY201" s="885"/>
      <c r="CZ201" s="885"/>
      <c r="DA201" s="885"/>
      <c r="DB201" s="885"/>
      <c r="DC201" s="885"/>
      <c r="DD201" s="885"/>
      <c r="DE201" s="885"/>
      <c r="DF201" s="885"/>
      <c r="DG201" s="885"/>
      <c r="DH201" s="885"/>
      <c r="DI201" s="885"/>
      <c r="DJ201" s="885"/>
      <c r="DK201" s="885"/>
      <c r="DL201" s="885"/>
      <c r="DM201" s="885"/>
      <c r="DN201" s="885"/>
      <c r="DO201" s="885"/>
      <c r="DP201" s="885"/>
      <c r="DQ201" s="885"/>
      <c r="DR201" s="885"/>
      <c r="DS201" s="885"/>
      <c r="DT201" s="885"/>
      <c r="DU201" s="885"/>
      <c r="DV201" s="885"/>
      <c r="DW201" s="885"/>
      <c r="DX201" s="885"/>
      <c r="DY201" s="885"/>
      <c r="DZ201" s="885"/>
      <c r="EA201" s="885"/>
      <c r="EB201" s="885"/>
      <c r="EC201" s="885"/>
      <c r="ED201" s="885"/>
      <c r="EE201" s="885"/>
      <c r="EF201" s="885"/>
      <c r="EG201" s="885"/>
      <c r="EH201" s="885"/>
      <c r="EI201" s="885"/>
      <c r="EJ201" s="885"/>
      <c r="EK201" s="885"/>
      <c r="EL201" s="885"/>
      <c r="EM201" s="885"/>
      <c r="EN201" s="885"/>
      <c r="EO201" s="885"/>
      <c r="EP201" s="885"/>
      <c r="EQ201" s="885"/>
      <c r="ER201" s="885"/>
      <c r="ES201" s="885"/>
      <c r="ET201" s="885"/>
      <c r="EU201" s="885"/>
      <c r="EV201" s="885"/>
      <c r="EW201" s="885"/>
      <c r="EX201" s="885"/>
      <c r="EY201" s="885"/>
      <c r="EZ201" s="885"/>
      <c r="FA201" s="885"/>
      <c r="FB201" s="885"/>
      <c r="FC201" s="885"/>
      <c r="FD201" s="885"/>
      <c r="FE201" s="885"/>
      <c r="FF201" s="885"/>
      <c r="FG201" s="885"/>
      <c r="FH201" s="885"/>
      <c r="FI201" s="885"/>
      <c r="FJ201" s="885"/>
      <c r="FK201" s="885"/>
      <c r="FL201" s="885"/>
      <c r="JO201" s="885"/>
      <c r="JP201" s="1495"/>
      <c r="JQ201" s="1495"/>
      <c r="JR201" s="1495"/>
      <c r="JS201" s="1495"/>
      <c r="JT201" s="1495"/>
      <c r="JU201" s="1495"/>
      <c r="JV201" s="1495"/>
      <c r="JW201" s="1495"/>
      <c r="JX201" s="1495"/>
      <c r="JY201" s="1495"/>
      <c r="JZ201" s="1495"/>
      <c r="KA201" s="1495"/>
      <c r="KB201" s="1495"/>
      <c r="KC201" s="1495"/>
    </row>
    <row r="202" spans="1:289" s="884" customFormat="1">
      <c r="A202" s="885"/>
      <c r="B202" s="885"/>
      <c r="C202" s="885"/>
      <c r="D202" s="885"/>
      <c r="E202" s="885"/>
      <c r="F202" s="885"/>
      <c r="G202" s="885"/>
      <c r="H202" s="885"/>
      <c r="I202" s="885"/>
      <c r="J202" s="885"/>
      <c r="K202" s="885"/>
      <c r="L202" s="885"/>
      <c r="M202" s="885"/>
      <c r="N202" s="885"/>
      <c r="O202" s="885"/>
      <c r="P202" s="885"/>
      <c r="Q202" s="885"/>
      <c r="R202" s="885"/>
      <c r="S202" s="885"/>
      <c r="T202" s="885"/>
      <c r="U202" s="885"/>
      <c r="V202" s="885"/>
      <c r="W202" s="885"/>
      <c r="X202" s="885"/>
      <c r="Y202" s="885"/>
      <c r="Z202" s="885"/>
      <c r="AA202" s="885"/>
      <c r="AB202" s="885"/>
      <c r="AC202" s="885"/>
      <c r="AD202" s="885"/>
      <c r="AE202" s="885"/>
      <c r="AF202" s="885"/>
      <c r="AG202" s="885"/>
      <c r="AH202" s="885"/>
      <c r="AI202" s="885"/>
      <c r="AJ202" s="885"/>
      <c r="AK202" s="885"/>
      <c r="AL202" s="885"/>
      <c r="AM202" s="885"/>
      <c r="AN202" s="885"/>
      <c r="AO202" s="885"/>
      <c r="AP202" s="885"/>
      <c r="AQ202" s="885"/>
      <c r="AR202" s="885"/>
      <c r="AS202" s="885"/>
      <c r="AT202" s="885"/>
      <c r="AU202" s="885"/>
      <c r="AV202" s="885"/>
      <c r="AW202" s="885"/>
      <c r="AX202" s="885"/>
      <c r="AY202" s="885"/>
      <c r="AZ202" s="885"/>
      <c r="BA202" s="885"/>
      <c r="BB202" s="885"/>
      <c r="BC202" s="885"/>
      <c r="BD202" s="885"/>
      <c r="BE202" s="885"/>
      <c r="BF202" s="885"/>
      <c r="BG202" s="885"/>
      <c r="BH202" s="885"/>
      <c r="BI202" s="885"/>
      <c r="BJ202" s="885"/>
      <c r="BK202" s="885"/>
      <c r="BL202" s="885"/>
      <c r="BM202" s="885"/>
      <c r="BN202" s="885"/>
      <c r="BO202" s="885"/>
      <c r="BP202" s="885"/>
      <c r="BQ202" s="885"/>
      <c r="BR202" s="885"/>
      <c r="BS202" s="885"/>
      <c r="BT202" s="885"/>
      <c r="BU202" s="885"/>
      <c r="BV202" s="885"/>
      <c r="BW202" s="885"/>
      <c r="BX202" s="885"/>
      <c r="BY202" s="885"/>
      <c r="BZ202" s="885"/>
      <c r="CA202" s="885"/>
      <c r="CB202" s="885"/>
      <c r="CC202" s="885"/>
      <c r="CD202" s="885"/>
      <c r="CE202" s="885"/>
      <c r="CF202" s="885"/>
      <c r="CG202" s="885"/>
      <c r="CH202" s="885"/>
      <c r="CI202" s="885"/>
      <c r="CJ202" s="885"/>
      <c r="CK202" s="885"/>
      <c r="CL202" s="885"/>
      <c r="CM202" s="885"/>
      <c r="CN202" s="885"/>
      <c r="CO202" s="885"/>
      <c r="CP202" s="885"/>
      <c r="CQ202" s="885"/>
      <c r="CR202" s="885"/>
      <c r="CS202" s="885"/>
      <c r="CT202" s="885"/>
      <c r="CU202" s="885"/>
      <c r="CV202" s="885"/>
      <c r="CW202" s="885"/>
      <c r="CX202" s="885"/>
      <c r="CY202" s="885"/>
      <c r="CZ202" s="885"/>
      <c r="DA202" s="885"/>
      <c r="DB202" s="885"/>
      <c r="DC202" s="885"/>
      <c r="DD202" s="885"/>
      <c r="DE202" s="885"/>
      <c r="DF202" s="885"/>
      <c r="DG202" s="885"/>
      <c r="DH202" s="885"/>
      <c r="DI202" s="885"/>
      <c r="DJ202" s="885"/>
      <c r="DK202" s="885"/>
      <c r="DL202" s="885"/>
      <c r="DM202" s="885"/>
      <c r="DN202" s="885"/>
      <c r="DO202" s="885"/>
      <c r="DP202" s="885"/>
      <c r="DQ202" s="885"/>
      <c r="DR202" s="885"/>
      <c r="DS202" s="885"/>
      <c r="DT202" s="885"/>
      <c r="DU202" s="885"/>
      <c r="DV202" s="885"/>
      <c r="DW202" s="885"/>
      <c r="DX202" s="885"/>
      <c r="DY202" s="885"/>
      <c r="DZ202" s="885"/>
      <c r="EA202" s="885"/>
      <c r="EB202" s="885"/>
      <c r="EC202" s="885"/>
      <c r="ED202" s="885"/>
      <c r="EE202" s="885"/>
      <c r="EF202" s="885"/>
      <c r="EG202" s="885"/>
      <c r="EH202" s="885"/>
      <c r="EI202" s="885"/>
      <c r="EJ202" s="885"/>
      <c r="EK202" s="885"/>
      <c r="EL202" s="885"/>
      <c r="EM202" s="885"/>
      <c r="EN202" s="885"/>
      <c r="EO202" s="885"/>
      <c r="EP202" s="885"/>
      <c r="EQ202" s="885"/>
      <c r="ER202" s="885"/>
      <c r="ES202" s="885"/>
      <c r="ET202" s="885"/>
      <c r="EU202" s="885"/>
      <c r="EV202" s="885"/>
      <c r="EW202" s="885"/>
      <c r="EX202" s="885"/>
      <c r="EY202" s="885"/>
      <c r="EZ202" s="885"/>
      <c r="FA202" s="885"/>
      <c r="FB202" s="885"/>
      <c r="FC202" s="885"/>
      <c r="FD202" s="885"/>
      <c r="FE202" s="885"/>
      <c r="FF202" s="885"/>
      <c r="FG202" s="885"/>
      <c r="FH202" s="885"/>
      <c r="FI202" s="885"/>
      <c r="FJ202" s="885"/>
      <c r="FK202" s="885"/>
      <c r="FL202" s="885"/>
      <c r="JO202" s="885"/>
      <c r="JP202" s="1495"/>
      <c r="JQ202" s="1495"/>
      <c r="JR202" s="1495"/>
      <c r="JS202" s="1495"/>
      <c r="JT202" s="1495"/>
      <c r="JU202" s="1495"/>
      <c r="JV202" s="1495"/>
      <c r="JW202" s="1495"/>
      <c r="JX202" s="1495"/>
      <c r="JY202" s="1495"/>
      <c r="JZ202" s="1495"/>
      <c r="KA202" s="1495"/>
      <c r="KB202" s="1495"/>
      <c r="KC202" s="1495"/>
    </row>
    <row r="203" spans="1:289" s="884" customFormat="1">
      <c r="A203" s="885"/>
      <c r="B203" s="885"/>
      <c r="C203" s="885"/>
      <c r="D203" s="885"/>
      <c r="E203" s="885"/>
      <c r="F203" s="885"/>
      <c r="G203" s="885"/>
      <c r="H203" s="885"/>
      <c r="I203" s="885"/>
      <c r="J203" s="885"/>
      <c r="K203" s="885"/>
      <c r="L203" s="885"/>
      <c r="M203" s="885"/>
      <c r="N203" s="885"/>
      <c r="O203" s="885"/>
      <c r="P203" s="885"/>
      <c r="Q203" s="885"/>
      <c r="R203" s="885"/>
      <c r="S203" s="885"/>
      <c r="T203" s="885"/>
      <c r="U203" s="885"/>
      <c r="V203" s="885"/>
      <c r="W203" s="885"/>
      <c r="X203" s="885"/>
      <c r="Y203" s="885"/>
      <c r="Z203" s="885"/>
      <c r="AA203" s="885"/>
      <c r="AB203" s="885"/>
      <c r="AC203" s="885"/>
      <c r="AD203" s="885"/>
      <c r="AE203" s="885"/>
      <c r="AF203" s="885"/>
      <c r="AG203" s="885"/>
      <c r="AH203" s="885"/>
      <c r="AI203" s="885"/>
      <c r="AJ203" s="885"/>
      <c r="AK203" s="885"/>
      <c r="AL203" s="885"/>
      <c r="AM203" s="885"/>
      <c r="AN203" s="885"/>
      <c r="AO203" s="885"/>
      <c r="AP203" s="885"/>
      <c r="AQ203" s="885"/>
      <c r="AR203" s="885"/>
      <c r="AS203" s="885"/>
      <c r="AT203" s="885"/>
      <c r="AU203" s="885"/>
      <c r="AV203" s="885"/>
      <c r="AW203" s="885"/>
      <c r="AX203" s="885"/>
      <c r="AY203" s="885"/>
      <c r="AZ203" s="885"/>
      <c r="BA203" s="885"/>
      <c r="BB203" s="885"/>
      <c r="BC203" s="885"/>
      <c r="BD203" s="885"/>
      <c r="BE203" s="885"/>
      <c r="BF203" s="885"/>
      <c r="BG203" s="885"/>
      <c r="BH203" s="885"/>
      <c r="BI203" s="885"/>
      <c r="BJ203" s="885"/>
      <c r="BK203" s="885"/>
      <c r="BL203" s="885"/>
      <c r="BM203" s="885"/>
      <c r="BN203" s="885"/>
      <c r="BO203" s="885"/>
      <c r="BP203" s="885"/>
      <c r="BQ203" s="885"/>
      <c r="BR203" s="885"/>
      <c r="BS203" s="885"/>
      <c r="BT203" s="885"/>
      <c r="BU203" s="885"/>
      <c r="BV203" s="885"/>
      <c r="BW203" s="885"/>
      <c r="BX203" s="885"/>
      <c r="BY203" s="885"/>
      <c r="BZ203" s="885"/>
      <c r="CA203" s="885"/>
      <c r="CB203" s="885"/>
      <c r="CC203" s="885"/>
      <c r="CD203" s="885"/>
      <c r="CE203" s="885"/>
      <c r="CF203" s="885"/>
      <c r="CG203" s="885"/>
      <c r="CH203" s="885"/>
      <c r="CI203" s="885"/>
      <c r="CJ203" s="885"/>
      <c r="CK203" s="885"/>
      <c r="CL203" s="885"/>
      <c r="CM203" s="885"/>
      <c r="CN203" s="885"/>
      <c r="CO203" s="885"/>
      <c r="CP203" s="885"/>
      <c r="CQ203" s="885"/>
      <c r="CR203" s="885"/>
      <c r="CS203" s="885"/>
      <c r="CT203" s="885"/>
      <c r="CU203" s="885"/>
      <c r="CV203" s="885"/>
      <c r="CW203" s="885"/>
      <c r="CX203" s="885"/>
      <c r="CY203" s="885"/>
      <c r="CZ203" s="885"/>
      <c r="DA203" s="885"/>
      <c r="DB203" s="885"/>
      <c r="DC203" s="885"/>
      <c r="DD203" s="885"/>
      <c r="DE203" s="885"/>
      <c r="DF203" s="885"/>
      <c r="DG203" s="885"/>
      <c r="DH203" s="885"/>
      <c r="DI203" s="885"/>
      <c r="DJ203" s="885"/>
      <c r="DK203" s="885"/>
      <c r="DL203" s="885"/>
      <c r="DM203" s="885"/>
      <c r="DN203" s="885"/>
      <c r="DO203" s="885"/>
      <c r="DP203" s="885"/>
      <c r="DQ203" s="885"/>
      <c r="DR203" s="885"/>
      <c r="DS203" s="885"/>
      <c r="DT203" s="885"/>
      <c r="DU203" s="885"/>
      <c r="DV203" s="885"/>
      <c r="DW203" s="885"/>
      <c r="DX203" s="885"/>
      <c r="DY203" s="885"/>
      <c r="DZ203" s="885"/>
      <c r="EA203" s="885"/>
      <c r="EB203" s="885"/>
      <c r="EC203" s="885"/>
      <c r="ED203" s="885"/>
      <c r="EE203" s="885"/>
      <c r="EF203" s="885"/>
      <c r="EG203" s="885"/>
      <c r="EH203" s="885"/>
      <c r="EI203" s="885"/>
      <c r="EJ203" s="885"/>
      <c r="EK203" s="885"/>
      <c r="EL203" s="885"/>
      <c r="EM203" s="885"/>
      <c r="EN203" s="885"/>
      <c r="EO203" s="885"/>
      <c r="EP203" s="885"/>
      <c r="EQ203" s="885"/>
      <c r="ER203" s="885"/>
      <c r="ES203" s="885"/>
      <c r="ET203" s="885"/>
      <c r="EU203" s="885"/>
      <c r="EV203" s="885"/>
      <c r="EW203" s="885"/>
      <c r="EX203" s="885"/>
      <c r="EY203" s="885"/>
      <c r="EZ203" s="885"/>
      <c r="FA203" s="885"/>
      <c r="FB203" s="885"/>
      <c r="FC203" s="885"/>
      <c r="FD203" s="885"/>
      <c r="FE203" s="885"/>
      <c r="FF203" s="885"/>
      <c r="FG203" s="885"/>
      <c r="FH203" s="885"/>
      <c r="FI203" s="885"/>
      <c r="FJ203" s="885"/>
      <c r="FK203" s="885"/>
      <c r="FL203" s="885"/>
      <c r="JO203" s="885"/>
      <c r="JP203" s="1495"/>
      <c r="JQ203" s="1495"/>
      <c r="JR203" s="1495"/>
      <c r="JS203" s="1495"/>
      <c r="JT203" s="1495"/>
      <c r="JU203" s="1495"/>
      <c r="JV203" s="1495"/>
      <c r="JW203" s="1495"/>
      <c r="JX203" s="1495"/>
      <c r="JY203" s="1495"/>
      <c r="JZ203" s="1495"/>
      <c r="KA203" s="1495"/>
      <c r="KB203" s="1495"/>
      <c r="KC203" s="1495"/>
    </row>
    <row r="204" spans="1:289" s="884" customFormat="1">
      <c r="A204" s="885"/>
      <c r="B204" s="885"/>
      <c r="C204" s="885"/>
      <c r="D204" s="885"/>
      <c r="E204" s="885"/>
      <c r="F204" s="885"/>
      <c r="G204" s="885"/>
      <c r="H204" s="885"/>
      <c r="I204" s="885"/>
      <c r="J204" s="885"/>
      <c r="K204" s="885"/>
      <c r="L204" s="885"/>
      <c r="M204" s="885"/>
      <c r="N204" s="885"/>
      <c r="O204" s="885"/>
      <c r="P204" s="885"/>
      <c r="Q204" s="885"/>
      <c r="R204" s="885"/>
      <c r="S204" s="885"/>
      <c r="T204" s="885"/>
      <c r="U204" s="885"/>
      <c r="V204" s="885"/>
      <c r="W204" s="885"/>
      <c r="X204" s="885"/>
      <c r="Y204" s="885"/>
      <c r="Z204" s="885"/>
      <c r="AA204" s="885"/>
      <c r="AB204" s="885"/>
      <c r="AC204" s="885"/>
      <c r="AD204" s="885"/>
      <c r="AE204" s="885"/>
      <c r="AF204" s="885"/>
      <c r="AG204" s="885"/>
      <c r="AH204" s="885"/>
      <c r="AI204" s="885"/>
      <c r="AJ204" s="885"/>
      <c r="AK204" s="885"/>
      <c r="AL204" s="885"/>
      <c r="AM204" s="885"/>
      <c r="AN204" s="885"/>
      <c r="AO204" s="885"/>
      <c r="AP204" s="885"/>
      <c r="AQ204" s="885"/>
      <c r="AR204" s="885"/>
      <c r="AS204" s="885"/>
      <c r="AT204" s="885"/>
      <c r="AU204" s="885"/>
      <c r="AV204" s="885"/>
      <c r="AW204" s="885"/>
      <c r="AX204" s="885"/>
      <c r="AY204" s="885"/>
      <c r="AZ204" s="885"/>
      <c r="BA204" s="885"/>
      <c r="BB204" s="885"/>
      <c r="BC204" s="885"/>
      <c r="BD204" s="885"/>
      <c r="BE204" s="885"/>
      <c r="BF204" s="885"/>
      <c r="BG204" s="885"/>
      <c r="BH204" s="885"/>
      <c r="BI204" s="885"/>
      <c r="BJ204" s="885"/>
      <c r="BK204" s="885"/>
      <c r="BL204" s="885"/>
      <c r="BM204" s="885"/>
      <c r="BN204" s="885"/>
      <c r="BO204" s="885"/>
      <c r="BP204" s="885"/>
      <c r="BQ204" s="885"/>
      <c r="BR204" s="885"/>
      <c r="BS204" s="885"/>
      <c r="BT204" s="885"/>
      <c r="BU204" s="885"/>
      <c r="BV204" s="885"/>
      <c r="BW204" s="885"/>
      <c r="BX204" s="885"/>
      <c r="BY204" s="885"/>
      <c r="BZ204" s="885"/>
      <c r="CA204" s="885"/>
      <c r="CB204" s="885"/>
      <c r="CC204" s="885"/>
      <c r="CD204" s="885"/>
      <c r="CE204" s="885"/>
      <c r="CF204" s="885"/>
      <c r="CG204" s="885"/>
      <c r="CH204" s="885"/>
      <c r="CI204" s="885"/>
      <c r="CJ204" s="885"/>
      <c r="CK204" s="885"/>
      <c r="CL204" s="885"/>
      <c r="CM204" s="885"/>
      <c r="CN204" s="885"/>
      <c r="CO204" s="885"/>
      <c r="CP204" s="885"/>
      <c r="CQ204" s="885"/>
      <c r="CR204" s="885"/>
      <c r="CS204" s="885"/>
      <c r="CT204" s="885"/>
      <c r="CU204" s="885"/>
      <c r="CV204" s="885"/>
      <c r="CW204" s="885"/>
      <c r="CX204" s="885"/>
      <c r="CY204" s="885"/>
      <c r="CZ204" s="885"/>
      <c r="DA204" s="885"/>
      <c r="DB204" s="885"/>
      <c r="DC204" s="885"/>
      <c r="DD204" s="885"/>
      <c r="DE204" s="885"/>
      <c r="DF204" s="885"/>
      <c r="DG204" s="885"/>
      <c r="DH204" s="885"/>
      <c r="DI204" s="885"/>
      <c r="DJ204" s="885"/>
      <c r="DK204" s="885"/>
      <c r="DL204" s="885"/>
      <c r="DM204" s="885"/>
      <c r="DN204" s="885"/>
      <c r="DO204" s="885"/>
      <c r="DP204" s="885"/>
      <c r="DQ204" s="885"/>
      <c r="DR204" s="885"/>
      <c r="DS204" s="885"/>
      <c r="DT204" s="885"/>
      <c r="DU204" s="885"/>
      <c r="DV204" s="885"/>
      <c r="DW204" s="885"/>
      <c r="DX204" s="885"/>
      <c r="DY204" s="885"/>
      <c r="DZ204" s="885"/>
      <c r="EA204" s="885"/>
      <c r="EB204" s="885"/>
      <c r="EC204" s="885"/>
      <c r="ED204" s="885"/>
      <c r="EE204" s="885"/>
      <c r="EF204" s="885"/>
      <c r="EG204" s="885"/>
      <c r="EH204" s="885"/>
      <c r="EI204" s="885"/>
      <c r="EJ204" s="885"/>
      <c r="EK204" s="885"/>
      <c r="EL204" s="885"/>
      <c r="EM204" s="885"/>
      <c r="EN204" s="885"/>
      <c r="EO204" s="885"/>
      <c r="EP204" s="885"/>
      <c r="EQ204" s="885"/>
      <c r="ER204" s="885"/>
      <c r="ES204" s="885"/>
      <c r="ET204" s="885"/>
      <c r="EU204" s="885"/>
      <c r="EV204" s="885"/>
      <c r="EW204" s="885"/>
      <c r="EX204" s="885"/>
      <c r="EY204" s="885"/>
      <c r="EZ204" s="885"/>
      <c r="FA204" s="885"/>
      <c r="FB204" s="885"/>
      <c r="FC204" s="885"/>
      <c r="FD204" s="885"/>
      <c r="FE204" s="885"/>
      <c r="FF204" s="885"/>
      <c r="FG204" s="885"/>
      <c r="FH204" s="885"/>
      <c r="FI204" s="885"/>
      <c r="FJ204" s="885"/>
      <c r="FK204" s="885"/>
      <c r="FL204" s="885"/>
      <c r="JO204" s="885"/>
      <c r="JP204" s="1495"/>
      <c r="JQ204" s="1495"/>
      <c r="JR204" s="1495"/>
      <c r="JS204" s="1495"/>
      <c r="JT204" s="1495"/>
      <c r="JU204" s="1495"/>
      <c r="JV204" s="1495"/>
      <c r="JW204" s="1495"/>
      <c r="JX204" s="1495"/>
      <c r="JY204" s="1495"/>
      <c r="JZ204" s="1495"/>
      <c r="KA204" s="1495"/>
      <c r="KB204" s="1495"/>
      <c r="KC204" s="1495"/>
    </row>
    <row r="205" spans="1:289" s="884" customFormat="1">
      <c r="A205" s="885"/>
      <c r="B205" s="885"/>
      <c r="C205" s="885"/>
      <c r="D205" s="885"/>
      <c r="E205" s="885"/>
      <c r="F205" s="885"/>
      <c r="G205" s="885"/>
      <c r="H205" s="885"/>
      <c r="I205" s="885"/>
      <c r="J205" s="885"/>
      <c r="K205" s="885"/>
      <c r="L205" s="885"/>
      <c r="M205" s="885"/>
      <c r="N205" s="885"/>
      <c r="O205" s="885"/>
      <c r="P205" s="885"/>
      <c r="Q205" s="885"/>
      <c r="R205" s="885"/>
      <c r="S205" s="885"/>
      <c r="T205" s="885"/>
      <c r="U205" s="885"/>
      <c r="V205" s="885"/>
      <c r="W205" s="885"/>
      <c r="X205" s="885"/>
      <c r="Y205" s="885"/>
      <c r="Z205" s="885"/>
      <c r="AA205" s="885"/>
      <c r="AB205" s="885"/>
      <c r="AC205" s="885"/>
      <c r="AD205" s="885"/>
      <c r="AE205" s="885"/>
      <c r="AF205" s="885"/>
      <c r="AG205" s="885"/>
      <c r="AH205" s="885"/>
      <c r="AI205" s="885"/>
      <c r="AJ205" s="885"/>
      <c r="AK205" s="885"/>
      <c r="AL205" s="885"/>
      <c r="AM205" s="885"/>
      <c r="AN205" s="885"/>
      <c r="AO205" s="885"/>
      <c r="AP205" s="885"/>
      <c r="AQ205" s="885"/>
      <c r="AR205" s="885"/>
      <c r="AS205" s="885"/>
      <c r="AT205" s="885"/>
      <c r="AU205" s="885"/>
      <c r="AV205" s="885"/>
      <c r="AW205" s="885"/>
      <c r="AX205" s="885"/>
      <c r="AY205" s="885"/>
      <c r="AZ205" s="885"/>
      <c r="BA205" s="885"/>
      <c r="BB205" s="885"/>
      <c r="BC205" s="885"/>
      <c r="BD205" s="885"/>
      <c r="BE205" s="885"/>
      <c r="BF205" s="885"/>
      <c r="BG205" s="885"/>
      <c r="BH205" s="885"/>
      <c r="BI205" s="885"/>
      <c r="BJ205" s="885"/>
      <c r="BK205" s="885"/>
      <c r="BL205" s="885"/>
      <c r="BM205" s="885"/>
      <c r="BN205" s="885"/>
      <c r="BO205" s="885"/>
      <c r="BP205" s="885"/>
      <c r="BQ205" s="885"/>
      <c r="BR205" s="885"/>
      <c r="BS205" s="885"/>
      <c r="BT205" s="885"/>
      <c r="BU205" s="885"/>
      <c r="BV205" s="885"/>
      <c r="BW205" s="885"/>
      <c r="BX205" s="885"/>
      <c r="BY205" s="885"/>
      <c r="BZ205" s="885"/>
      <c r="CA205" s="885"/>
      <c r="CB205" s="885"/>
      <c r="CC205" s="885"/>
      <c r="CD205" s="885"/>
      <c r="CE205" s="885"/>
      <c r="CF205" s="885"/>
      <c r="CG205" s="885"/>
      <c r="CH205" s="885"/>
      <c r="CI205" s="885"/>
      <c r="CJ205" s="885"/>
      <c r="CK205" s="885"/>
      <c r="CL205" s="885"/>
      <c r="CM205" s="885"/>
      <c r="CN205" s="885"/>
      <c r="CO205" s="885"/>
      <c r="CP205" s="885"/>
      <c r="CQ205" s="885"/>
      <c r="CR205" s="885"/>
      <c r="CS205" s="885"/>
      <c r="CT205" s="885"/>
      <c r="CU205" s="885"/>
      <c r="CV205" s="885"/>
      <c r="CW205" s="885"/>
      <c r="CX205" s="885"/>
      <c r="CY205" s="885"/>
      <c r="CZ205" s="885"/>
      <c r="DA205" s="885"/>
      <c r="DB205" s="885"/>
      <c r="DC205" s="885"/>
      <c r="DD205" s="885"/>
      <c r="DE205" s="885"/>
      <c r="DF205" s="885"/>
      <c r="DG205" s="885"/>
      <c r="DH205" s="885"/>
      <c r="DI205" s="885"/>
      <c r="DJ205" s="885"/>
      <c r="DK205" s="885"/>
      <c r="DL205" s="885"/>
      <c r="DM205" s="885"/>
      <c r="DN205" s="885"/>
      <c r="DO205" s="885"/>
      <c r="DP205" s="885"/>
      <c r="DQ205" s="885"/>
      <c r="DR205" s="885"/>
      <c r="DS205" s="885"/>
      <c r="DT205" s="885"/>
      <c r="DU205" s="885"/>
      <c r="DV205" s="885"/>
      <c r="DW205" s="885"/>
      <c r="DX205" s="885"/>
      <c r="DY205" s="885"/>
      <c r="DZ205" s="885"/>
      <c r="EA205" s="885"/>
      <c r="EB205" s="885"/>
      <c r="EC205" s="885"/>
      <c r="ED205" s="885"/>
      <c r="EE205" s="885"/>
      <c r="EF205" s="885"/>
      <c r="EG205" s="885"/>
      <c r="EH205" s="885"/>
      <c r="EI205" s="885"/>
      <c r="EJ205" s="885"/>
      <c r="EK205" s="885"/>
      <c r="EL205" s="885"/>
      <c r="EM205" s="885"/>
      <c r="EN205" s="885"/>
      <c r="EO205" s="885"/>
      <c r="EP205" s="885"/>
      <c r="EQ205" s="885"/>
      <c r="ER205" s="885"/>
      <c r="ES205" s="885"/>
      <c r="ET205" s="885"/>
      <c r="EU205" s="885"/>
      <c r="EV205" s="885"/>
      <c r="EW205" s="885"/>
      <c r="EX205" s="885"/>
      <c r="EY205" s="885"/>
      <c r="EZ205" s="885"/>
      <c r="FA205" s="885"/>
      <c r="FB205" s="885"/>
      <c r="FC205" s="885"/>
      <c r="FD205" s="885"/>
      <c r="FE205" s="885"/>
      <c r="FF205" s="885"/>
      <c r="FG205" s="885"/>
      <c r="FH205" s="885"/>
      <c r="FI205" s="885"/>
      <c r="FJ205" s="885"/>
      <c r="FK205" s="885"/>
      <c r="FL205" s="885"/>
      <c r="JO205" s="885"/>
      <c r="JP205" s="1495"/>
      <c r="JQ205" s="1495"/>
      <c r="JR205" s="1495"/>
      <c r="JS205" s="1495"/>
      <c r="JT205" s="1495"/>
      <c r="JU205" s="1495"/>
      <c r="JV205" s="1495"/>
      <c r="JW205" s="1495"/>
      <c r="JX205" s="1495"/>
      <c r="JY205" s="1495"/>
      <c r="JZ205" s="1495"/>
      <c r="KA205" s="1495"/>
      <c r="KB205" s="1495"/>
      <c r="KC205" s="1495"/>
    </row>
  </sheetData>
  <mergeCells count="27">
    <mergeCell ref="EV2:FL2"/>
    <mergeCell ref="FM2:GC2"/>
    <mergeCell ref="GD2:GT2"/>
    <mergeCell ref="GU2:HK2"/>
    <mergeCell ref="HL2:IB2"/>
    <mergeCell ref="IT2:JJ2"/>
    <mergeCell ref="JK2:JN2"/>
    <mergeCell ref="DN2:ED2"/>
    <mergeCell ref="L2:L3"/>
    <mergeCell ref="M2:M3"/>
    <mergeCell ref="N2:N3"/>
    <mergeCell ref="O2:O3"/>
    <mergeCell ref="P2:P3"/>
    <mergeCell ref="S2:S3"/>
    <mergeCell ref="BC2:BU2"/>
    <mergeCell ref="CH2:CW2"/>
    <mergeCell ref="CX2:DM2"/>
    <mergeCell ref="AA2:AL2"/>
    <mergeCell ref="AM2:AO2"/>
    <mergeCell ref="IC2:IS2"/>
    <mergeCell ref="EE2:EU2"/>
    <mergeCell ref="K2:K3"/>
    <mergeCell ref="B2:B3"/>
    <mergeCell ref="C2:C3"/>
    <mergeCell ref="D2:D3"/>
    <mergeCell ref="E2:E3"/>
    <mergeCell ref="F2:F3"/>
  </mergeCells>
  <printOptions horizontalCentered="1"/>
  <pageMargins left="0" right="0" top="0.55118110236220474" bottom="0.74803149606299213" header="0.31496062992125984" footer="0.31496062992125984"/>
  <pageSetup scale="36" orientation="landscape" r:id="rId1"/>
  <headerFooter>
    <oddHeader>&amp;C&amp;"Aptos"&amp;10&amp;K000000 PUBLIC&amp;1#_x000D_&amp;"Arialri"&amp;10&amp;K000000&amp;"Arialri"&amp;10&amp;K000000&amp;"Arialri"&amp;10&amp;K000000&amp;"Calibri"&amp;11&amp;K000000&amp;G</oddHeader>
    <oddFooter>&amp;C&amp;12 19&amp;10_x000D_&amp;1#&amp;"Aptos"&amp;10&amp;K000000 PUBLIC</oddFooter>
  </headerFooter>
  <ignoredErrors>
    <ignoredError sqref="JE5:JE6 JE11:JE12 JA11:JA12 JA5:JA6 IW11:IW12 IW5:IW6 IF5 IJ5 IN5 JI23:JJ23" formula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8E1F2-C94C-4C44-9627-5DA3579F8942}">
  <dimension ref="A1:GR86"/>
  <sheetViews>
    <sheetView showGridLines="0" view="pageBreakPreview" zoomScale="60" zoomScaleNormal="110" workbookViewId="0">
      <pane xSplit="1" ySplit="3" topLeftCell="GH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24.75" customHeight="1"/>
  <cols>
    <col min="1" max="1" width="69.81640625" style="1495" customWidth="1"/>
    <col min="2" max="131" width="25.54296875" style="1495" hidden="1" customWidth="1"/>
    <col min="132" max="133" width="20.7265625" style="1495" hidden="1" customWidth="1"/>
    <col min="134" max="135" width="22.1796875" style="1495" hidden="1" customWidth="1"/>
    <col min="136" max="145" width="20.7265625" style="1495" hidden="1" customWidth="1"/>
    <col min="146" max="146" width="22.1796875" style="1495" hidden="1" customWidth="1"/>
    <col min="147" max="152" width="20.7265625" style="1495" hidden="1" customWidth="1"/>
    <col min="153" max="156" width="23" style="1495" hidden="1" customWidth="1"/>
    <col min="157" max="161" width="20.7265625" style="1495" hidden="1" customWidth="1"/>
    <col min="162" max="183" width="25.54296875" style="1495" hidden="1" customWidth="1"/>
    <col min="184" max="199" width="25.54296875" style="1495" customWidth="1"/>
    <col min="200" max="200" width="11.1796875" style="1495" customWidth="1"/>
    <col min="201" max="16384" width="9.1796875" style="1495"/>
  </cols>
  <sheetData>
    <row r="1" spans="1:200" ht="45.65" customHeight="1" thickBot="1">
      <c r="A1" s="1494" t="s">
        <v>988</v>
      </c>
      <c r="EG1" s="1496"/>
      <c r="EH1" s="1496"/>
      <c r="EI1" s="1496"/>
      <c r="EJ1" s="1496"/>
      <c r="EK1" s="1496"/>
      <c r="EL1" s="1496"/>
      <c r="EM1" s="1496"/>
      <c r="EN1" s="1496"/>
      <c r="EO1" s="1496"/>
      <c r="EP1" s="1496"/>
      <c r="EQ1" s="1496"/>
      <c r="ER1" s="1496"/>
      <c r="ES1" s="1496"/>
      <c r="ET1" s="1496"/>
      <c r="EU1" s="1496"/>
      <c r="EV1" s="1496"/>
      <c r="EW1" s="1496"/>
      <c r="EX1" s="1496"/>
      <c r="EY1" s="1496"/>
      <c r="EZ1" s="1496"/>
      <c r="FA1" s="1496"/>
      <c r="FB1" s="1496"/>
      <c r="FC1" s="1496"/>
      <c r="FD1" s="1496"/>
      <c r="FE1" s="1496"/>
      <c r="FF1" s="1496"/>
      <c r="FG1" s="1496"/>
      <c r="FH1" s="1496"/>
      <c r="FI1" s="1496"/>
      <c r="FJ1" s="1496"/>
      <c r="FK1" s="1496"/>
      <c r="FL1" s="1496"/>
      <c r="FM1" s="1496"/>
      <c r="FN1" s="1496"/>
      <c r="FO1" s="1496"/>
      <c r="FP1" s="1496"/>
      <c r="FQ1" s="1496"/>
      <c r="FR1" s="1496"/>
      <c r="FS1" s="1496"/>
      <c r="FT1" s="1496"/>
      <c r="FU1" s="1496"/>
      <c r="FV1" s="1496"/>
      <c r="FW1" s="1496"/>
      <c r="FX1" s="1496"/>
      <c r="FY1" s="1496"/>
      <c r="FZ1" s="1496"/>
      <c r="GA1" s="1496"/>
      <c r="GB1" s="1496"/>
      <c r="GC1" s="1496"/>
      <c r="GD1" s="1496"/>
      <c r="GE1" s="1496"/>
      <c r="GF1" s="1496"/>
      <c r="GG1" s="1496"/>
      <c r="GH1" s="1496"/>
      <c r="GI1" s="1496"/>
      <c r="GJ1" s="1496"/>
      <c r="GK1" s="1496"/>
      <c r="GL1" s="1496"/>
      <c r="GM1" s="1496"/>
      <c r="GN1" s="1496"/>
      <c r="GO1" s="1496"/>
      <c r="GP1" s="1496"/>
      <c r="GQ1" s="1496"/>
      <c r="GR1" s="1496"/>
    </row>
    <row r="2" spans="1:200" ht="33.65" customHeight="1" thickTop="1" thickBot="1">
      <c r="A2" s="3168"/>
      <c r="B2" s="3165">
        <v>2010</v>
      </c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7"/>
      <c r="N2" s="3166">
        <v>2011</v>
      </c>
      <c r="O2" s="3166"/>
      <c r="P2" s="3166"/>
      <c r="Q2" s="3166"/>
      <c r="R2" s="3166"/>
      <c r="S2" s="3166"/>
      <c r="T2" s="3166"/>
      <c r="U2" s="3166"/>
      <c r="V2" s="3166"/>
      <c r="W2" s="3166"/>
      <c r="X2" s="3166"/>
      <c r="Y2" s="3166"/>
      <c r="Z2" s="2789">
        <v>2012</v>
      </c>
      <c r="AA2" s="3165"/>
      <c r="AB2" s="3166"/>
      <c r="AC2" s="3166"/>
      <c r="AD2" s="3166"/>
      <c r="AE2" s="3166"/>
      <c r="AF2" s="3166"/>
      <c r="AG2" s="3166"/>
      <c r="AH2" s="3166"/>
      <c r="AI2" s="3166"/>
      <c r="AJ2" s="3166"/>
      <c r="AK2" s="3166"/>
      <c r="AL2" s="3165">
        <v>2013</v>
      </c>
      <c r="AM2" s="3166"/>
      <c r="AN2" s="3166"/>
      <c r="AO2" s="3166"/>
      <c r="AP2" s="3166"/>
      <c r="AQ2" s="3166"/>
      <c r="AR2" s="3166"/>
      <c r="AS2" s="3166"/>
      <c r="AT2" s="3166"/>
      <c r="AU2" s="3166"/>
      <c r="AV2" s="3166"/>
      <c r="AW2" s="3167"/>
      <c r="AX2" s="3165">
        <v>2014</v>
      </c>
      <c r="AY2" s="3166"/>
      <c r="AZ2" s="3166"/>
      <c r="BA2" s="3166"/>
      <c r="BB2" s="3166"/>
      <c r="BC2" s="3166"/>
      <c r="BD2" s="3166"/>
      <c r="BE2" s="3166"/>
      <c r="BF2" s="3166"/>
      <c r="BG2" s="3166"/>
      <c r="BH2" s="3166"/>
      <c r="BI2" s="3167"/>
      <c r="BJ2" s="3166">
        <v>2015</v>
      </c>
      <c r="BK2" s="3166"/>
      <c r="BL2" s="3166"/>
      <c r="BM2" s="3166"/>
      <c r="BN2" s="3166"/>
      <c r="BO2" s="3166"/>
      <c r="BP2" s="3166"/>
      <c r="BQ2" s="3166"/>
      <c r="BR2" s="3166"/>
      <c r="BS2" s="3166"/>
      <c r="BT2" s="3166"/>
      <c r="BU2" s="3166"/>
      <c r="BV2" s="3165">
        <v>2016</v>
      </c>
      <c r="BW2" s="3166"/>
      <c r="BX2" s="3166"/>
      <c r="BY2" s="3166"/>
      <c r="BZ2" s="3166"/>
      <c r="CA2" s="3166"/>
      <c r="CB2" s="3166"/>
      <c r="CC2" s="3166"/>
      <c r="CD2" s="3166"/>
      <c r="CE2" s="3166"/>
      <c r="CF2" s="3166"/>
      <c r="CG2" s="3167"/>
      <c r="CH2" s="3166">
        <v>2017</v>
      </c>
      <c r="CI2" s="3166"/>
      <c r="CJ2" s="3166"/>
      <c r="CK2" s="3166"/>
      <c r="CL2" s="3166"/>
      <c r="CM2" s="3166"/>
      <c r="CN2" s="3166"/>
      <c r="CO2" s="3166"/>
      <c r="CP2" s="3166"/>
      <c r="CQ2" s="3166"/>
      <c r="CR2" s="3166"/>
      <c r="CS2" s="3166"/>
      <c r="CT2" s="3165">
        <v>2018</v>
      </c>
      <c r="CU2" s="3166"/>
      <c r="CV2" s="3166"/>
      <c r="CW2" s="3166"/>
      <c r="CX2" s="3166"/>
      <c r="CY2" s="3166"/>
      <c r="CZ2" s="3166"/>
      <c r="DA2" s="3166"/>
      <c r="DB2" s="3166"/>
      <c r="DC2" s="3166"/>
      <c r="DD2" s="3166"/>
      <c r="DE2" s="3167"/>
      <c r="DF2" s="3165">
        <v>2019</v>
      </c>
      <c r="DG2" s="3166"/>
      <c r="DH2" s="3166"/>
      <c r="DI2" s="3166"/>
      <c r="DJ2" s="3166"/>
      <c r="DK2" s="3166"/>
      <c r="DL2" s="3166"/>
      <c r="DM2" s="3166"/>
      <c r="DN2" s="3166"/>
      <c r="DO2" s="3166"/>
      <c r="DP2" s="3166"/>
      <c r="DQ2" s="3167"/>
      <c r="DR2" s="3165">
        <v>2020</v>
      </c>
      <c r="DS2" s="3166"/>
      <c r="DT2" s="3166"/>
      <c r="DU2" s="3166"/>
      <c r="DV2" s="3166"/>
      <c r="DW2" s="3166"/>
      <c r="DX2" s="3166"/>
      <c r="DY2" s="3166"/>
      <c r="DZ2" s="3166"/>
      <c r="EA2" s="3166"/>
      <c r="EB2" s="3166"/>
      <c r="EC2" s="3166"/>
      <c r="ED2" s="3165">
        <v>2021</v>
      </c>
      <c r="EE2" s="3166"/>
      <c r="EF2" s="3166"/>
      <c r="EG2" s="3166"/>
      <c r="EH2" s="3166"/>
      <c r="EI2" s="3166"/>
      <c r="EJ2" s="3166"/>
      <c r="EK2" s="3166"/>
      <c r="EL2" s="3166"/>
      <c r="EM2" s="3166"/>
      <c r="EN2" s="3166"/>
      <c r="EO2" s="3167"/>
      <c r="EP2" s="3165">
        <v>2022</v>
      </c>
      <c r="EQ2" s="3166"/>
      <c r="ER2" s="3166"/>
      <c r="ES2" s="3166"/>
      <c r="ET2" s="3166"/>
      <c r="EU2" s="3166"/>
      <c r="EV2" s="3166"/>
      <c r="EW2" s="3166"/>
      <c r="EX2" s="3166"/>
      <c r="EY2" s="3166"/>
      <c r="EZ2" s="3166"/>
      <c r="FA2" s="3167"/>
      <c r="FB2" s="3165">
        <v>2023</v>
      </c>
      <c r="FC2" s="3166"/>
      <c r="FD2" s="3166"/>
      <c r="FE2" s="3166"/>
      <c r="FF2" s="3166"/>
      <c r="FG2" s="3166"/>
      <c r="FH2" s="3166"/>
      <c r="FI2" s="3166"/>
      <c r="FJ2" s="3166"/>
      <c r="FK2" s="3166"/>
      <c r="FL2" s="3166"/>
      <c r="FM2" s="3167"/>
      <c r="FN2" s="3165">
        <v>2024</v>
      </c>
      <c r="FO2" s="3166"/>
      <c r="FP2" s="3166"/>
      <c r="FQ2" s="3166"/>
      <c r="FR2" s="3166"/>
      <c r="FS2" s="3166"/>
      <c r="FT2" s="3166"/>
      <c r="FU2" s="3166"/>
      <c r="FV2" s="3166"/>
      <c r="FW2" s="3166"/>
      <c r="FX2" s="3166"/>
      <c r="FY2" s="3167"/>
      <c r="FZ2" s="3165">
        <v>2025</v>
      </c>
      <c r="GA2" s="3166"/>
      <c r="GB2" s="3166"/>
      <c r="GC2" s="3166"/>
      <c r="GD2" s="3166"/>
      <c r="GE2" s="3166"/>
      <c r="GF2" s="3166"/>
      <c r="GG2" s="3166"/>
      <c r="GH2" s="3166"/>
      <c r="GI2" s="3166"/>
      <c r="GJ2" s="3166"/>
      <c r="GK2" s="3167"/>
      <c r="GL2" s="3165">
        <v>2026</v>
      </c>
      <c r="GM2" s="3166"/>
      <c r="GN2" s="3167"/>
      <c r="GO2" s="1498"/>
    </row>
    <row r="3" spans="1:200" ht="33.65" customHeight="1" thickTop="1" thickBot="1">
      <c r="A3" s="3169"/>
      <c r="B3" s="1499" t="s">
        <v>121</v>
      </c>
      <c r="C3" s="1500" t="s">
        <v>122</v>
      </c>
      <c r="D3" s="1500" t="s">
        <v>123</v>
      </c>
      <c r="E3" s="1500" t="s">
        <v>179</v>
      </c>
      <c r="F3" s="1500" t="s">
        <v>125</v>
      </c>
      <c r="G3" s="1500" t="s">
        <v>126</v>
      </c>
      <c r="H3" s="1500" t="s">
        <v>127</v>
      </c>
      <c r="I3" s="1500" t="s">
        <v>128</v>
      </c>
      <c r="J3" s="1500" t="s">
        <v>129</v>
      </c>
      <c r="K3" s="1500" t="s">
        <v>130</v>
      </c>
      <c r="L3" s="1500" t="s">
        <v>131</v>
      </c>
      <c r="M3" s="1501" t="s">
        <v>132</v>
      </c>
      <c r="N3" s="1500" t="s">
        <v>121</v>
      </c>
      <c r="O3" s="1500" t="s">
        <v>122</v>
      </c>
      <c r="P3" s="1500" t="s">
        <v>123</v>
      </c>
      <c r="Q3" s="1500" t="s">
        <v>179</v>
      </c>
      <c r="R3" s="1500" t="s">
        <v>125</v>
      </c>
      <c r="S3" s="1500" t="s">
        <v>135</v>
      </c>
      <c r="T3" s="1500" t="s">
        <v>127</v>
      </c>
      <c r="U3" s="1500" t="s">
        <v>128</v>
      </c>
      <c r="V3" s="1500" t="s">
        <v>129</v>
      </c>
      <c r="W3" s="1500" t="s">
        <v>130</v>
      </c>
      <c r="X3" s="1500" t="s">
        <v>131</v>
      </c>
      <c r="Y3" s="1500" t="s">
        <v>132</v>
      </c>
      <c r="Z3" s="1499" t="s">
        <v>121</v>
      </c>
      <c r="AA3" s="1502" t="s">
        <v>122</v>
      </c>
      <c r="AB3" s="1502" t="s">
        <v>123</v>
      </c>
      <c r="AC3" s="1502" t="s">
        <v>179</v>
      </c>
      <c r="AD3" s="1502" t="s">
        <v>125</v>
      </c>
      <c r="AE3" s="1502" t="s">
        <v>126</v>
      </c>
      <c r="AF3" s="1502" t="s">
        <v>127</v>
      </c>
      <c r="AG3" s="1502" t="s">
        <v>128</v>
      </c>
      <c r="AH3" s="1502" t="s">
        <v>129</v>
      </c>
      <c r="AI3" s="1502" t="s">
        <v>130</v>
      </c>
      <c r="AJ3" s="1502" t="s">
        <v>131</v>
      </c>
      <c r="AK3" s="1502" t="s">
        <v>132</v>
      </c>
      <c r="AL3" s="1499" t="s">
        <v>121</v>
      </c>
      <c r="AM3" s="1500" t="s">
        <v>122</v>
      </c>
      <c r="AN3" s="1500" t="s">
        <v>123</v>
      </c>
      <c r="AO3" s="1500" t="s">
        <v>179</v>
      </c>
      <c r="AP3" s="1500" t="s">
        <v>125</v>
      </c>
      <c r="AQ3" s="1500" t="s">
        <v>126</v>
      </c>
      <c r="AR3" s="1500" t="s">
        <v>127</v>
      </c>
      <c r="AS3" s="1500" t="s">
        <v>128</v>
      </c>
      <c r="AT3" s="1500" t="s">
        <v>129</v>
      </c>
      <c r="AU3" s="1500" t="s">
        <v>130</v>
      </c>
      <c r="AV3" s="1500" t="s">
        <v>131</v>
      </c>
      <c r="AW3" s="1501" t="s">
        <v>132</v>
      </c>
      <c r="AX3" s="1499" t="s">
        <v>121</v>
      </c>
      <c r="AY3" s="1500" t="s">
        <v>122</v>
      </c>
      <c r="AZ3" s="1500" t="s">
        <v>123</v>
      </c>
      <c r="BA3" s="1500" t="s">
        <v>179</v>
      </c>
      <c r="BB3" s="1500" t="s">
        <v>125</v>
      </c>
      <c r="BC3" s="1500" t="s">
        <v>126</v>
      </c>
      <c r="BD3" s="1500" t="s">
        <v>127</v>
      </c>
      <c r="BE3" s="1500" t="s">
        <v>128</v>
      </c>
      <c r="BF3" s="1500" t="s">
        <v>129</v>
      </c>
      <c r="BG3" s="1500" t="s">
        <v>130</v>
      </c>
      <c r="BH3" s="1500" t="s">
        <v>131</v>
      </c>
      <c r="BI3" s="1501" t="s">
        <v>132</v>
      </c>
      <c r="BJ3" s="1502" t="s">
        <v>121</v>
      </c>
      <c r="BK3" s="1502" t="s">
        <v>122</v>
      </c>
      <c r="BL3" s="1502" t="s">
        <v>123</v>
      </c>
      <c r="BM3" s="1502" t="s">
        <v>179</v>
      </c>
      <c r="BN3" s="1502" t="s">
        <v>125</v>
      </c>
      <c r="BO3" s="1502" t="s">
        <v>126</v>
      </c>
      <c r="BP3" s="1502" t="s">
        <v>127</v>
      </c>
      <c r="BQ3" s="1502" t="s">
        <v>128</v>
      </c>
      <c r="BR3" s="1502" t="s">
        <v>129</v>
      </c>
      <c r="BS3" s="1502" t="s">
        <v>130</v>
      </c>
      <c r="BT3" s="1502" t="s">
        <v>131</v>
      </c>
      <c r="BU3" s="1500" t="s">
        <v>132</v>
      </c>
      <c r="BV3" s="1499" t="s">
        <v>121</v>
      </c>
      <c r="BW3" s="1500" t="s">
        <v>122</v>
      </c>
      <c r="BX3" s="1500" t="s">
        <v>123</v>
      </c>
      <c r="BY3" s="1500" t="s">
        <v>179</v>
      </c>
      <c r="BZ3" s="1500" t="s">
        <v>125</v>
      </c>
      <c r="CA3" s="1500" t="s">
        <v>126</v>
      </c>
      <c r="CB3" s="1500" t="s">
        <v>127</v>
      </c>
      <c r="CC3" s="1500" t="s">
        <v>128</v>
      </c>
      <c r="CD3" s="1500" t="s">
        <v>129</v>
      </c>
      <c r="CE3" s="1500" t="s">
        <v>130</v>
      </c>
      <c r="CF3" s="1500" t="s">
        <v>131</v>
      </c>
      <c r="CG3" s="1501" t="s">
        <v>132</v>
      </c>
      <c r="CH3" s="1500" t="s">
        <v>121</v>
      </c>
      <c r="CI3" s="1500" t="s">
        <v>122</v>
      </c>
      <c r="CJ3" s="1500" t="s">
        <v>123</v>
      </c>
      <c r="CK3" s="1500" t="s">
        <v>124</v>
      </c>
      <c r="CL3" s="1500" t="s">
        <v>125</v>
      </c>
      <c r="CM3" s="1500" t="s">
        <v>126</v>
      </c>
      <c r="CN3" s="1500" t="s">
        <v>127</v>
      </c>
      <c r="CO3" s="1500" t="s">
        <v>128</v>
      </c>
      <c r="CP3" s="1500" t="s">
        <v>129</v>
      </c>
      <c r="CQ3" s="1500" t="s">
        <v>130</v>
      </c>
      <c r="CR3" s="1500" t="s">
        <v>131</v>
      </c>
      <c r="CS3" s="1500" t="s">
        <v>132</v>
      </c>
      <c r="CT3" s="1499" t="s">
        <v>121</v>
      </c>
      <c r="CU3" s="1500" t="s">
        <v>122</v>
      </c>
      <c r="CV3" s="1500" t="s">
        <v>123</v>
      </c>
      <c r="CW3" s="1500" t="s">
        <v>124</v>
      </c>
      <c r="CX3" s="1500" t="s">
        <v>125</v>
      </c>
      <c r="CY3" s="1500" t="s">
        <v>126</v>
      </c>
      <c r="CZ3" s="1500" t="s">
        <v>127</v>
      </c>
      <c r="DA3" s="1500" t="s">
        <v>128</v>
      </c>
      <c r="DB3" s="1500" t="s">
        <v>129</v>
      </c>
      <c r="DC3" s="1500" t="s">
        <v>130</v>
      </c>
      <c r="DD3" s="1500" t="s">
        <v>131</v>
      </c>
      <c r="DE3" s="1501" t="s">
        <v>132</v>
      </c>
      <c r="DF3" s="1499" t="s">
        <v>121</v>
      </c>
      <c r="DG3" s="1500" t="s">
        <v>122</v>
      </c>
      <c r="DH3" s="1500" t="s">
        <v>123</v>
      </c>
      <c r="DI3" s="1500" t="s">
        <v>124</v>
      </c>
      <c r="DJ3" s="1500" t="s">
        <v>125</v>
      </c>
      <c r="DK3" s="1500" t="s">
        <v>126</v>
      </c>
      <c r="DL3" s="1500" t="s">
        <v>127</v>
      </c>
      <c r="DM3" s="1500" t="s">
        <v>128</v>
      </c>
      <c r="DN3" s="1500" t="s">
        <v>129</v>
      </c>
      <c r="DO3" s="1500" t="s">
        <v>130</v>
      </c>
      <c r="DP3" s="1500" t="s">
        <v>131</v>
      </c>
      <c r="DQ3" s="1501" t="s">
        <v>132</v>
      </c>
      <c r="DR3" s="1499" t="s">
        <v>121</v>
      </c>
      <c r="DS3" s="1500" t="s">
        <v>122</v>
      </c>
      <c r="DT3" s="1500" t="s">
        <v>123</v>
      </c>
      <c r="DU3" s="1500" t="s">
        <v>124</v>
      </c>
      <c r="DV3" s="1500" t="s">
        <v>125</v>
      </c>
      <c r="DW3" s="1500" t="s">
        <v>126</v>
      </c>
      <c r="DX3" s="1503" t="s">
        <v>127</v>
      </c>
      <c r="DY3" s="1503" t="s">
        <v>128</v>
      </c>
      <c r="DZ3" s="1503" t="s">
        <v>129</v>
      </c>
      <c r="EA3" s="1503" t="s">
        <v>130</v>
      </c>
      <c r="EB3" s="1503" t="s">
        <v>131</v>
      </c>
      <c r="EC3" s="1503" t="s">
        <v>132</v>
      </c>
      <c r="ED3" s="1504" t="s">
        <v>121</v>
      </c>
      <c r="EE3" s="1503" t="s">
        <v>122</v>
      </c>
      <c r="EF3" s="1503" t="s">
        <v>123</v>
      </c>
      <c r="EG3" s="1503" t="s">
        <v>124</v>
      </c>
      <c r="EH3" s="1503" t="s">
        <v>125</v>
      </c>
      <c r="EI3" s="1503" t="s">
        <v>126</v>
      </c>
      <c r="EJ3" s="1503" t="s">
        <v>127</v>
      </c>
      <c r="EK3" s="1503" t="s">
        <v>128</v>
      </c>
      <c r="EL3" s="1503" t="s">
        <v>129</v>
      </c>
      <c r="EM3" s="1503" t="s">
        <v>130</v>
      </c>
      <c r="EN3" s="1503" t="s">
        <v>131</v>
      </c>
      <c r="EO3" s="1505" t="s">
        <v>132</v>
      </c>
      <c r="EP3" s="1504" t="s">
        <v>121</v>
      </c>
      <c r="EQ3" s="1503" t="s">
        <v>122</v>
      </c>
      <c r="ER3" s="1503" t="s">
        <v>123</v>
      </c>
      <c r="ES3" s="1503" t="s">
        <v>124</v>
      </c>
      <c r="ET3" s="1503" t="s">
        <v>125</v>
      </c>
      <c r="EU3" s="1503" t="s">
        <v>126</v>
      </c>
      <c r="EV3" s="1503" t="s">
        <v>127</v>
      </c>
      <c r="EW3" s="1503" t="s">
        <v>128</v>
      </c>
      <c r="EX3" s="1503" t="s">
        <v>129</v>
      </c>
      <c r="EY3" s="1503" t="s">
        <v>130</v>
      </c>
      <c r="EZ3" s="1503" t="s">
        <v>131</v>
      </c>
      <c r="FA3" s="1505" t="s">
        <v>132</v>
      </c>
      <c r="FB3" s="1504" t="s">
        <v>121</v>
      </c>
      <c r="FC3" s="1503" t="s">
        <v>122</v>
      </c>
      <c r="FD3" s="1503" t="s">
        <v>123</v>
      </c>
      <c r="FE3" s="1503" t="s">
        <v>124</v>
      </c>
      <c r="FF3" s="1503" t="s">
        <v>125</v>
      </c>
      <c r="FG3" s="1503" t="s">
        <v>126</v>
      </c>
      <c r="FH3" s="1503" t="s">
        <v>127</v>
      </c>
      <c r="FI3" s="1503" t="s">
        <v>128</v>
      </c>
      <c r="FJ3" s="1503" t="s">
        <v>129</v>
      </c>
      <c r="FK3" s="1503" t="s">
        <v>130</v>
      </c>
      <c r="FL3" s="1503" t="s">
        <v>131</v>
      </c>
      <c r="FM3" s="1505" t="s">
        <v>132</v>
      </c>
      <c r="FN3" s="1503" t="s">
        <v>121</v>
      </c>
      <c r="FO3" s="1503" t="s">
        <v>122</v>
      </c>
      <c r="FP3" s="1503" t="s">
        <v>123</v>
      </c>
      <c r="FQ3" s="1503" t="s">
        <v>124</v>
      </c>
      <c r="FR3" s="1503" t="s">
        <v>125</v>
      </c>
      <c r="FS3" s="1503" t="s">
        <v>126</v>
      </c>
      <c r="FT3" s="1503" t="s">
        <v>127</v>
      </c>
      <c r="FU3" s="1503" t="s">
        <v>128</v>
      </c>
      <c r="FV3" s="1503" t="s">
        <v>129</v>
      </c>
      <c r="FW3" s="1503" t="s">
        <v>130</v>
      </c>
      <c r="FX3" s="1503" t="s">
        <v>131</v>
      </c>
      <c r="FY3" s="1503" t="s">
        <v>132</v>
      </c>
      <c r="FZ3" s="1504" t="s">
        <v>121</v>
      </c>
      <c r="GA3" s="1503" t="s">
        <v>122</v>
      </c>
      <c r="GB3" s="1503" t="s">
        <v>123</v>
      </c>
      <c r="GC3" s="1503" t="s">
        <v>124</v>
      </c>
      <c r="GD3" s="1503" t="s">
        <v>125</v>
      </c>
      <c r="GE3" s="1503" t="s">
        <v>126</v>
      </c>
      <c r="GF3" s="1503" t="s">
        <v>127</v>
      </c>
      <c r="GG3" s="1503" t="s">
        <v>128</v>
      </c>
      <c r="GH3" s="1503" t="s">
        <v>129</v>
      </c>
      <c r="GI3" s="1503" t="s">
        <v>130</v>
      </c>
      <c r="GJ3" s="1503" t="s">
        <v>131</v>
      </c>
      <c r="GK3" s="1505" t="s">
        <v>132</v>
      </c>
      <c r="GL3" s="1503" t="s">
        <v>121</v>
      </c>
      <c r="GM3" s="1503" t="s">
        <v>122</v>
      </c>
      <c r="GN3" s="1505" t="s">
        <v>123</v>
      </c>
      <c r="GO3" s="1506"/>
    </row>
    <row r="4" spans="1:200" ht="39.75" customHeight="1" thickTop="1">
      <c r="A4" s="1507" t="s">
        <v>989</v>
      </c>
      <c r="B4" s="1508">
        <f>B5+B8+B11+B14</f>
        <v>2545.9905040000003</v>
      </c>
      <c r="C4" s="1509">
        <f t="shared" ref="C4:BN4" si="0">C5+C8+C11+C14</f>
        <v>2556.5961630000002</v>
      </c>
      <c r="D4" s="1509">
        <f t="shared" si="0"/>
        <v>2780.09924</v>
      </c>
      <c r="E4" s="1509">
        <f t="shared" si="0"/>
        <v>2767.4791679999998</v>
      </c>
      <c r="F4" s="1509">
        <f t="shared" si="0"/>
        <v>2656.7428690000006</v>
      </c>
      <c r="G4" s="1509">
        <f t="shared" si="0"/>
        <v>2544.1599850000002</v>
      </c>
      <c r="H4" s="1509">
        <f t="shared" si="0"/>
        <v>2642.7540680000002</v>
      </c>
      <c r="I4" s="1509">
        <f t="shared" si="0"/>
        <v>2650.7359980000001</v>
      </c>
      <c r="J4" s="1509">
        <f t="shared" si="0"/>
        <v>2781.4078239999999</v>
      </c>
      <c r="K4" s="1509">
        <f t="shared" si="0"/>
        <v>2802.706107</v>
      </c>
      <c r="L4" s="1509">
        <f t="shared" si="0"/>
        <v>2905.983733</v>
      </c>
      <c r="M4" s="1509">
        <f t="shared" si="0"/>
        <v>2975.9604170000002</v>
      </c>
      <c r="N4" s="1508">
        <f t="shared" si="0"/>
        <v>3081.3728540000002</v>
      </c>
      <c r="O4" s="1509">
        <f t="shared" si="0"/>
        <v>3104.940431</v>
      </c>
      <c r="P4" s="1509">
        <f t="shared" si="0"/>
        <v>3248.4539759999998</v>
      </c>
      <c r="Q4" s="1509">
        <f t="shared" si="0"/>
        <v>3344.8620140000003</v>
      </c>
      <c r="R4" s="1509">
        <f t="shared" si="0"/>
        <v>3405.1990519999999</v>
      </c>
      <c r="S4" s="1509">
        <f t="shared" si="0"/>
        <v>3313.3411959999999</v>
      </c>
      <c r="T4" s="1509">
        <f t="shared" si="0"/>
        <v>3335.334026</v>
      </c>
      <c r="U4" s="1509">
        <f t="shared" si="0"/>
        <v>3405.2058430000006</v>
      </c>
      <c r="V4" s="1509">
        <f t="shared" si="0"/>
        <v>3393.692704</v>
      </c>
      <c r="W4" s="1509">
        <f t="shared" si="0"/>
        <v>3438.3886270000003</v>
      </c>
      <c r="X4" s="1509">
        <f t="shared" si="0"/>
        <v>3670.475007</v>
      </c>
      <c r="Y4" s="1510">
        <f t="shared" si="0"/>
        <v>3962.6804679999996</v>
      </c>
      <c r="Z4" s="1511">
        <f t="shared" si="0"/>
        <v>4371.0540590000001</v>
      </c>
      <c r="AA4" s="1506">
        <f t="shared" si="0"/>
        <v>4598.6643370000002</v>
      </c>
      <c r="AB4" s="1506">
        <f t="shared" si="0"/>
        <v>4759.106812</v>
      </c>
      <c r="AC4" s="1506">
        <f t="shared" si="0"/>
        <v>4648.4694749999999</v>
      </c>
      <c r="AD4" s="1506">
        <f t="shared" si="0"/>
        <v>4900.6960419999996</v>
      </c>
      <c r="AE4" s="1506">
        <f t="shared" si="0"/>
        <v>4916.2360660000004</v>
      </c>
      <c r="AF4" s="1506">
        <f t="shared" si="0"/>
        <v>5087.8681839999999</v>
      </c>
      <c r="AG4" s="1506">
        <f t="shared" si="0"/>
        <v>4886.41897238</v>
      </c>
      <c r="AH4" s="1506">
        <f t="shared" si="0"/>
        <v>4794.336053</v>
      </c>
      <c r="AI4" s="1506">
        <f t="shared" si="0"/>
        <v>4889.8960544020001</v>
      </c>
      <c r="AJ4" s="1506">
        <f t="shared" si="0"/>
        <v>5313.1742658899984</v>
      </c>
      <c r="AK4" s="1506">
        <f t="shared" si="0"/>
        <v>5656.9775843899997</v>
      </c>
      <c r="AL4" s="1511">
        <v>5745.1162360000008</v>
      </c>
      <c r="AM4" s="1506">
        <v>5726.6619587700006</v>
      </c>
      <c r="AN4" s="1506">
        <v>5745.1843308200005</v>
      </c>
      <c r="AO4" s="1506">
        <f t="shared" si="0"/>
        <v>5736.5717429999995</v>
      </c>
      <c r="AP4" s="1506">
        <f t="shared" si="0"/>
        <v>5687.8224721999995</v>
      </c>
      <c r="AQ4" s="1506">
        <f t="shared" si="0"/>
        <v>5738.6728645199992</v>
      </c>
      <c r="AR4" s="1506">
        <f t="shared" si="0"/>
        <v>6430.2727431799995</v>
      </c>
      <c r="AS4" s="1506">
        <f t="shared" si="0"/>
        <v>6692.5498054800009</v>
      </c>
      <c r="AT4" s="1506">
        <f t="shared" si="0"/>
        <v>6719.5625054600005</v>
      </c>
      <c r="AU4" s="1506">
        <f t="shared" si="0"/>
        <v>6717.6531223619995</v>
      </c>
      <c r="AV4" s="1506">
        <f t="shared" si="0"/>
        <v>7853.7788245900001</v>
      </c>
      <c r="AW4" s="1512">
        <f t="shared" si="0"/>
        <v>8516.2543332500009</v>
      </c>
      <c r="AX4" s="1513">
        <f t="shared" si="0"/>
        <v>8485.9986623799996</v>
      </c>
      <c r="AY4" s="1514">
        <f t="shared" si="0"/>
        <v>8496.6615149600002</v>
      </c>
      <c r="AZ4" s="1514">
        <f t="shared" si="0"/>
        <v>8428.4110881899996</v>
      </c>
      <c r="BA4" s="1514">
        <f t="shared" si="0"/>
        <v>8718.4011852499989</v>
      </c>
      <c r="BB4" s="1514">
        <f t="shared" si="0"/>
        <v>8964.9831159900004</v>
      </c>
      <c r="BC4" s="1514">
        <f t="shared" si="0"/>
        <v>9060.4332052499994</v>
      </c>
      <c r="BD4" s="1514">
        <f t="shared" si="0"/>
        <v>9433.853185359998</v>
      </c>
      <c r="BE4" s="1514">
        <f t="shared" si="0"/>
        <v>9604.64886854</v>
      </c>
      <c r="BF4" s="1514">
        <f t="shared" si="0"/>
        <v>9901.3196647799996</v>
      </c>
      <c r="BG4" s="1514">
        <f t="shared" si="0"/>
        <v>10779.342817781999</v>
      </c>
      <c r="BH4" s="1514">
        <f t="shared" si="0"/>
        <v>11236.208653330001</v>
      </c>
      <c r="BI4" s="1515">
        <f t="shared" si="0"/>
        <v>13446.44561825</v>
      </c>
      <c r="BJ4" s="1514">
        <f t="shared" si="0"/>
        <v>13998.727888109999</v>
      </c>
      <c r="BK4" s="1514">
        <f t="shared" si="0"/>
        <v>14366.74091011</v>
      </c>
      <c r="BL4" s="1514">
        <f t="shared" si="0"/>
        <v>15920.02546811</v>
      </c>
      <c r="BM4" s="1514">
        <f t="shared" si="0"/>
        <v>15544.05245911</v>
      </c>
      <c r="BN4" s="1514">
        <f t="shared" si="0"/>
        <v>15239.378112109998</v>
      </c>
      <c r="BO4" s="1516">
        <f t="shared" ref="BO4:DZ4" si="1">BO5+BO8+BO11+BO14</f>
        <v>15637.175376110001</v>
      </c>
      <c r="BP4" s="1516">
        <f t="shared" si="1"/>
        <v>15023.489881109999</v>
      </c>
      <c r="BQ4" s="1514">
        <f t="shared" si="1"/>
        <v>15997.765820109998</v>
      </c>
      <c r="BR4" s="1514">
        <f t="shared" si="1"/>
        <v>16163.421593110001</v>
      </c>
      <c r="BS4" s="1514">
        <f t="shared" si="1"/>
        <v>17535.164275110001</v>
      </c>
      <c r="BT4" s="1514">
        <f t="shared" si="1"/>
        <v>17601.870154100001</v>
      </c>
      <c r="BU4" s="1514">
        <f t="shared" si="1"/>
        <v>18239.820401109999</v>
      </c>
      <c r="BV4" s="1513">
        <f t="shared" si="1"/>
        <v>18350.791287110002</v>
      </c>
      <c r="BW4" s="1514">
        <f t="shared" si="1"/>
        <v>17867.764819109998</v>
      </c>
      <c r="BX4" s="1514">
        <f t="shared" si="1"/>
        <v>18552.014014109998</v>
      </c>
      <c r="BY4" s="1514">
        <f t="shared" si="1"/>
        <v>18277.720326110004</v>
      </c>
      <c r="BZ4" s="1514">
        <f t="shared" si="1"/>
        <v>18147.197839110006</v>
      </c>
      <c r="CA4" s="1514">
        <f t="shared" si="1"/>
        <v>18601.239806109999</v>
      </c>
      <c r="CB4" s="1514">
        <f t="shared" si="1"/>
        <v>19327.689059110002</v>
      </c>
      <c r="CC4" s="1514">
        <f t="shared" si="1"/>
        <v>19584.997500110003</v>
      </c>
      <c r="CD4" s="1514">
        <f t="shared" si="1"/>
        <v>19621.484532120001</v>
      </c>
      <c r="CE4" s="1516">
        <f t="shared" si="1"/>
        <v>20525.095187021998</v>
      </c>
      <c r="CF4" s="1516">
        <f t="shared" si="1"/>
        <v>20720.70659002</v>
      </c>
      <c r="CG4" s="1517">
        <f t="shared" si="1"/>
        <v>20047.765603019998</v>
      </c>
      <c r="CH4" s="1516">
        <f t="shared" si="1"/>
        <v>20085.829771999997</v>
      </c>
      <c r="CI4" s="1514">
        <f t="shared" si="1"/>
        <v>19762.002415999999</v>
      </c>
      <c r="CJ4" s="1514">
        <f t="shared" si="1"/>
        <v>19139.105061000002</v>
      </c>
      <c r="CK4" s="1514">
        <f t="shared" si="1"/>
        <v>18654.931928999998</v>
      </c>
      <c r="CL4" s="1514">
        <f t="shared" si="1"/>
        <v>18762.274153999999</v>
      </c>
      <c r="CM4" s="1514">
        <f t="shared" si="1"/>
        <v>18205.222452000002</v>
      </c>
      <c r="CN4" s="1514">
        <f t="shared" si="1"/>
        <v>16954.443931000002</v>
      </c>
      <c r="CO4" s="1514">
        <f t="shared" si="1"/>
        <v>16620.146508999998</v>
      </c>
      <c r="CP4" s="1514">
        <f t="shared" si="1"/>
        <v>15995.178007999999</v>
      </c>
      <c r="CQ4" s="1514">
        <f t="shared" si="1"/>
        <v>15309.965026</v>
      </c>
      <c r="CR4" s="1514">
        <f t="shared" si="1"/>
        <v>14821.998176999999</v>
      </c>
      <c r="CS4" s="1514">
        <f t="shared" si="1"/>
        <v>11992.804813999999</v>
      </c>
      <c r="CT4" s="1518">
        <f t="shared" si="1"/>
        <v>11637.900095000001</v>
      </c>
      <c r="CU4" s="1516">
        <f t="shared" si="1"/>
        <v>11120.808328000003</v>
      </c>
      <c r="CV4" s="1516">
        <f t="shared" si="1"/>
        <v>10820.913077000001</v>
      </c>
      <c r="CW4" s="1514">
        <f t="shared" si="1"/>
        <v>10328.126452</v>
      </c>
      <c r="CX4" s="1514">
        <f t="shared" si="1"/>
        <v>10157.910969999999</v>
      </c>
      <c r="CY4" s="1514">
        <f t="shared" si="1"/>
        <v>10688.766256999999</v>
      </c>
      <c r="CZ4" s="1514">
        <f t="shared" si="1"/>
        <v>10213.967830000001</v>
      </c>
      <c r="DA4" s="1514">
        <f t="shared" si="1"/>
        <v>10021.618267999998</v>
      </c>
      <c r="DB4" s="1514">
        <f t="shared" si="1"/>
        <v>10176.272604</v>
      </c>
      <c r="DC4" s="1514">
        <f t="shared" si="1"/>
        <v>10108.637796999999</v>
      </c>
      <c r="DD4" s="1514">
        <f t="shared" si="1"/>
        <v>10402.741024999999</v>
      </c>
      <c r="DE4" s="1515">
        <f t="shared" si="1"/>
        <v>10708.346433999999</v>
      </c>
      <c r="DF4" s="1513">
        <f t="shared" si="1"/>
        <v>11145.129875999999</v>
      </c>
      <c r="DG4" s="1514">
        <f t="shared" si="1"/>
        <v>11588.834425000001</v>
      </c>
      <c r="DH4" s="1514">
        <f t="shared" si="1"/>
        <v>12765.645928999998</v>
      </c>
      <c r="DI4" s="1514">
        <f t="shared" si="1"/>
        <v>14409.715011</v>
      </c>
      <c r="DJ4" s="1514">
        <f t="shared" si="1"/>
        <v>14574.689943000001</v>
      </c>
      <c r="DK4" s="1514">
        <f t="shared" si="1"/>
        <v>15544.532309</v>
      </c>
      <c r="DL4" s="1519">
        <f t="shared" si="1"/>
        <v>15087.180900000001</v>
      </c>
      <c r="DM4" s="1519">
        <f t="shared" si="1"/>
        <v>15962.711570999998</v>
      </c>
      <c r="DN4" s="1519">
        <f t="shared" si="1"/>
        <v>16197.213400999999</v>
      </c>
      <c r="DO4" s="1519">
        <f t="shared" si="1"/>
        <v>16383.897446000001</v>
      </c>
      <c r="DP4" s="1519">
        <f t="shared" si="1"/>
        <v>16911.01728</v>
      </c>
      <c r="DQ4" s="1520">
        <f t="shared" si="1"/>
        <v>16334.064781999999</v>
      </c>
      <c r="DR4" s="1521">
        <f t="shared" si="1"/>
        <v>17227.558868</v>
      </c>
      <c r="DS4" s="1519">
        <f t="shared" si="1"/>
        <v>16801.420524000001</v>
      </c>
      <c r="DT4" s="1519">
        <f t="shared" si="1"/>
        <v>16557.357683999999</v>
      </c>
      <c r="DU4" s="1519">
        <f t="shared" si="1"/>
        <v>17012.102776899999</v>
      </c>
      <c r="DV4" s="1519">
        <f t="shared" si="1"/>
        <v>16986.571972999998</v>
      </c>
      <c r="DW4" s="1519">
        <f t="shared" si="1"/>
        <v>16649.832746</v>
      </c>
      <c r="DX4" s="1522">
        <f t="shared" si="1"/>
        <v>16273.701204000001</v>
      </c>
      <c r="DY4" s="1522">
        <f t="shared" si="1"/>
        <v>16098.106032</v>
      </c>
      <c r="DZ4" s="1522">
        <f t="shared" si="1"/>
        <v>16237.631803</v>
      </c>
      <c r="EA4" s="1522">
        <f t="shared" ref="EA4:FF4" si="2">EA5+EA8+EA11+EA14</f>
        <v>16695.285631999999</v>
      </c>
      <c r="EB4" s="1522">
        <f t="shared" si="2"/>
        <v>17155.052922000003</v>
      </c>
      <c r="EC4" s="1523">
        <f t="shared" si="2"/>
        <v>16849.578079000003</v>
      </c>
      <c r="ED4" s="1524">
        <f t="shared" si="2"/>
        <v>17303.911950999998</v>
      </c>
      <c r="EE4" s="1525">
        <f t="shared" si="2"/>
        <v>17671.868191000001</v>
      </c>
      <c r="EF4" s="1525">
        <f t="shared" si="2"/>
        <v>20142.641371999998</v>
      </c>
      <c r="EG4" s="1525">
        <f t="shared" si="2"/>
        <v>21274.915069000002</v>
      </c>
      <c r="EH4" s="1525">
        <f t="shared" si="2"/>
        <v>22284.551327000001</v>
      </c>
      <c r="EI4" s="1522">
        <f t="shared" si="2"/>
        <v>22715.953042000001</v>
      </c>
      <c r="EJ4" s="1522">
        <f t="shared" si="2"/>
        <v>23616.000129</v>
      </c>
      <c r="EK4" s="1522">
        <f t="shared" si="2"/>
        <v>23579.137024</v>
      </c>
      <c r="EL4" s="1522">
        <f t="shared" si="2"/>
        <v>23394.936362</v>
      </c>
      <c r="EM4" s="1522">
        <f t="shared" si="2"/>
        <v>22832.280669</v>
      </c>
      <c r="EN4" s="1522">
        <f t="shared" si="2"/>
        <v>22443.660872</v>
      </c>
      <c r="EO4" s="1523">
        <f t="shared" si="2"/>
        <v>22097.888792000002</v>
      </c>
      <c r="EP4" s="1526">
        <f t="shared" si="2"/>
        <v>22651.068117999999</v>
      </c>
      <c r="EQ4" s="1522">
        <f t="shared" si="2"/>
        <v>23137.471855</v>
      </c>
      <c r="ER4" s="1522">
        <f t="shared" si="2"/>
        <v>21894.062362999997</v>
      </c>
      <c r="ES4" s="1522">
        <f t="shared" si="2"/>
        <v>20734.200247000001</v>
      </c>
      <c r="ET4" s="1522">
        <f t="shared" si="2"/>
        <v>20055.172896</v>
      </c>
      <c r="EU4" s="1522">
        <f t="shared" si="2"/>
        <v>20671.252316999999</v>
      </c>
      <c r="EV4" s="1522">
        <f t="shared" si="2"/>
        <v>22399.700721999998</v>
      </c>
      <c r="EW4" s="1522">
        <f t="shared" si="2"/>
        <v>24880.384252</v>
      </c>
      <c r="EX4" s="1522">
        <f t="shared" si="2"/>
        <v>24848.685534000004</v>
      </c>
      <c r="EY4" s="1522">
        <f t="shared" si="2"/>
        <v>25905.051475</v>
      </c>
      <c r="EZ4" s="1522">
        <f t="shared" si="2"/>
        <v>27607.272671999999</v>
      </c>
      <c r="FA4" s="1523">
        <f t="shared" si="2"/>
        <v>33988.469495999998</v>
      </c>
      <c r="FB4" s="1526">
        <f t="shared" si="2"/>
        <v>36679.251547</v>
      </c>
      <c r="FC4" s="1522">
        <f t="shared" si="2"/>
        <v>43240.634954999987</v>
      </c>
      <c r="FD4" s="1522">
        <f t="shared" si="2"/>
        <v>48068.852916999997</v>
      </c>
      <c r="FE4" s="1522">
        <f t="shared" si="2"/>
        <v>49096.527064999995</v>
      </c>
      <c r="FF4" s="1522">
        <f t="shared" si="2"/>
        <v>50478.758972000003</v>
      </c>
      <c r="FG4" s="1522">
        <v>50993.356415000002</v>
      </c>
      <c r="FH4" s="1522">
        <v>53331.869275999998</v>
      </c>
      <c r="FI4" s="1522">
        <v>55217.358450999993</v>
      </c>
      <c r="FJ4" s="1522">
        <v>57718.999857000003</v>
      </c>
      <c r="FK4" s="1522">
        <v>60131.391971999998</v>
      </c>
      <c r="FL4" s="1522">
        <v>65734.365309999994</v>
      </c>
      <c r="FM4" s="1523">
        <v>67069.030985999998</v>
      </c>
      <c r="FN4" s="1522">
        <v>75095.268262999991</v>
      </c>
      <c r="FO4" s="1522">
        <v>82105.797086999999</v>
      </c>
      <c r="FP4" s="1522">
        <v>89076.163603999987</v>
      </c>
      <c r="FQ4" s="1522">
        <v>89081.733944000007</v>
      </c>
      <c r="FR4" s="1522">
        <v>90982.335799000008</v>
      </c>
      <c r="FS4" s="1522">
        <v>93542.464444000012</v>
      </c>
      <c r="FT4" s="1522">
        <v>94678.618570000006</v>
      </c>
      <c r="FU4" s="1522">
        <v>97485.101555000001</v>
      </c>
      <c r="FV4" s="1522">
        <v>100013.553063</v>
      </c>
      <c r="FW4" s="1522">
        <v>106014.24976599999</v>
      </c>
      <c r="FX4" s="1522">
        <v>111160.438855</v>
      </c>
      <c r="FY4" s="1522">
        <v>111165.70458399999</v>
      </c>
      <c r="FZ4" s="1526">
        <v>121185.09809999999</v>
      </c>
      <c r="GA4" s="1522">
        <v>125962.38232800001</v>
      </c>
      <c r="GB4" s="1522">
        <v>124988.618313</v>
      </c>
      <c r="GC4" s="1522">
        <v>121822.68929000001</v>
      </c>
      <c r="GD4" s="1522">
        <v>117440.29264300001</v>
      </c>
      <c r="GE4" s="1522">
        <v>114734.11124699999</v>
      </c>
      <c r="GF4" s="1522">
        <v>125861.07388</v>
      </c>
      <c r="GG4" s="1522">
        <v>123985.235588</v>
      </c>
      <c r="GH4" s="1522">
        <v>118132.49732900001</v>
      </c>
      <c r="GI4" s="1522">
        <v>112893.93100000001</v>
      </c>
      <c r="GJ4" s="1522">
        <v>107066.63824100001</v>
      </c>
      <c r="GK4" s="1523">
        <v>127026.509773</v>
      </c>
      <c r="GL4" s="1522">
        <v>133850.49213200001</v>
      </c>
      <c r="GM4" s="1522">
        <v>145351.15293100002</v>
      </c>
      <c r="GN4" s="1523">
        <v>145616.72070999999</v>
      </c>
      <c r="GO4" s="1522"/>
    </row>
    <row r="5" spans="1:200" s="1534" customFormat="1" ht="39.75" customHeight="1">
      <c r="A5" s="1527" t="s">
        <v>990</v>
      </c>
      <c r="B5" s="1528">
        <v>575.16475500000001</v>
      </c>
      <c r="C5" s="1529">
        <v>608.19549500000005</v>
      </c>
      <c r="D5" s="1529">
        <v>780.7971970000001</v>
      </c>
      <c r="E5" s="1529">
        <v>758.71358399999997</v>
      </c>
      <c r="F5" s="1529">
        <v>761.33686900000009</v>
      </c>
      <c r="G5" s="1529">
        <v>776.3207339999999</v>
      </c>
      <c r="H5" s="1529">
        <v>854.48537499999998</v>
      </c>
      <c r="I5" s="1529">
        <v>738.69267500000001</v>
      </c>
      <c r="J5" s="1529">
        <v>797.59424899999999</v>
      </c>
      <c r="K5" s="1529">
        <v>722.21147100000007</v>
      </c>
      <c r="L5" s="1529">
        <v>678.47843300000011</v>
      </c>
      <c r="M5" s="1530">
        <v>630.02941199999998</v>
      </c>
      <c r="N5" s="1529">
        <v>786.41911600000014</v>
      </c>
      <c r="O5" s="1529">
        <v>790.69835599999999</v>
      </c>
      <c r="P5" s="1529">
        <v>875.98324799999989</v>
      </c>
      <c r="Q5" s="1529">
        <v>909.77011300000004</v>
      </c>
      <c r="R5" s="1529">
        <v>708.15328999999997</v>
      </c>
      <c r="S5" s="1529">
        <v>640.36469299999999</v>
      </c>
      <c r="T5" s="1529">
        <v>640.81129399999998</v>
      </c>
      <c r="U5" s="1529">
        <v>825.82975400000009</v>
      </c>
      <c r="V5" s="1529">
        <v>804.00450099999989</v>
      </c>
      <c r="W5" s="1529">
        <v>831.32192700000007</v>
      </c>
      <c r="X5" s="1529">
        <v>967.71111499999995</v>
      </c>
      <c r="Y5" s="1529">
        <v>1212.7661709999998</v>
      </c>
      <c r="Z5" s="1528">
        <v>1653.640484</v>
      </c>
      <c r="AA5" s="1529">
        <v>1964.867851</v>
      </c>
      <c r="AB5" s="1529">
        <v>2192.9718320000002</v>
      </c>
      <c r="AC5" s="1529">
        <v>2348.4123119999999</v>
      </c>
      <c r="AD5" s="1529">
        <v>2991.8595350000001</v>
      </c>
      <c r="AE5" s="1529">
        <v>3198.5970689999999</v>
      </c>
      <c r="AF5" s="1529">
        <v>3414.3395860000001</v>
      </c>
      <c r="AG5" s="1529">
        <v>3186.9102065500001</v>
      </c>
      <c r="AH5" s="1529">
        <v>3083.1194239999995</v>
      </c>
      <c r="AI5" s="1529">
        <v>3122.7308695719998</v>
      </c>
      <c r="AJ5" s="1529">
        <v>3334.8956320599996</v>
      </c>
      <c r="AK5" s="1529">
        <v>3501.1981315600001</v>
      </c>
      <c r="AL5" s="1528">
        <v>3303.6450510000004</v>
      </c>
      <c r="AM5" s="1529">
        <v>3216.8524717600003</v>
      </c>
      <c r="AN5" s="1529">
        <v>3051.6582911400005</v>
      </c>
      <c r="AO5" s="1529">
        <v>2805.004664</v>
      </c>
      <c r="AP5" s="1529">
        <v>2735.1622651999996</v>
      </c>
      <c r="AQ5" s="1529">
        <v>3033.4087916899998</v>
      </c>
      <c r="AR5" s="1529">
        <v>2911.4959037100002</v>
      </c>
      <c r="AS5" s="1529">
        <v>3044.6162760100001</v>
      </c>
      <c r="AT5" s="1529">
        <v>2949.0088109900003</v>
      </c>
      <c r="AU5" s="1529">
        <v>3040.7761683519998</v>
      </c>
      <c r="AV5" s="1506">
        <v>3946.9194465800001</v>
      </c>
      <c r="AW5" s="1512">
        <v>4465.3361562400005</v>
      </c>
      <c r="AX5" s="1531">
        <v>4685.3425873699989</v>
      </c>
      <c r="AY5" s="1532">
        <v>4780.1742169500003</v>
      </c>
      <c r="AZ5" s="1532">
        <v>5018.7127971800001</v>
      </c>
      <c r="BA5" s="1532">
        <v>5285.781252239999</v>
      </c>
      <c r="BB5" s="1532">
        <v>5819.8761949800009</v>
      </c>
      <c r="BC5" s="1532">
        <v>6304.4806052399999</v>
      </c>
      <c r="BD5" s="1532">
        <v>6177.6630702399989</v>
      </c>
      <c r="BE5" s="1532">
        <v>6162.1232604200004</v>
      </c>
      <c r="BF5" s="1532">
        <v>5973.8698196599998</v>
      </c>
      <c r="BG5" s="1532">
        <v>6570.7381496620001</v>
      </c>
      <c r="BH5" s="1532">
        <v>6187.5142782100002</v>
      </c>
      <c r="BI5" s="1533">
        <v>7699.8889872399996</v>
      </c>
      <c r="BJ5" s="1532">
        <v>8378.7031430999996</v>
      </c>
      <c r="BK5" s="1532">
        <v>8615.1748850999993</v>
      </c>
      <c r="BL5" s="1532">
        <v>9136.0133050999993</v>
      </c>
      <c r="BM5" s="1532">
        <v>8546.7026420999991</v>
      </c>
      <c r="BN5" s="1532">
        <v>8471.8618620999987</v>
      </c>
      <c r="BO5" s="1532">
        <v>8643.5395380999998</v>
      </c>
      <c r="BP5" s="1532">
        <v>8648.535769099999</v>
      </c>
      <c r="BQ5" s="1532">
        <v>8667.3351680999986</v>
      </c>
      <c r="BR5" s="1532">
        <v>9196.7090061000017</v>
      </c>
      <c r="BS5" s="1532">
        <v>10056.499290100001</v>
      </c>
      <c r="BT5" s="1532">
        <v>10104.833010099999</v>
      </c>
      <c r="BU5" s="1532">
        <v>9314.3886671</v>
      </c>
      <c r="BV5" s="1531">
        <v>8725.9290461000001</v>
      </c>
      <c r="BW5" s="1532">
        <v>8583.5354941000005</v>
      </c>
      <c r="BX5" s="1532">
        <v>8754.8374491000013</v>
      </c>
      <c r="BY5" s="1506">
        <v>8846.7865010999994</v>
      </c>
      <c r="BZ5" s="1506">
        <v>8836.17984411</v>
      </c>
      <c r="CA5" s="1506">
        <v>8913.5536821000005</v>
      </c>
      <c r="CB5" s="1506">
        <v>9333.2038951000013</v>
      </c>
      <c r="CC5" s="1506">
        <v>9722.9604051000006</v>
      </c>
      <c r="CD5" s="1506">
        <v>9898.3744571100015</v>
      </c>
      <c r="CE5" s="1506">
        <v>10604.947195011999</v>
      </c>
      <c r="CF5" s="1506">
        <v>10171.603814009999</v>
      </c>
      <c r="CG5" s="1512">
        <v>10421.008912009998</v>
      </c>
      <c r="CH5" s="1506">
        <v>9883.3948809999983</v>
      </c>
      <c r="CI5" s="1506">
        <v>9733.073617</v>
      </c>
      <c r="CJ5" s="1506">
        <v>9641.3390799999997</v>
      </c>
      <c r="CK5" s="1506">
        <v>9196.4548029999987</v>
      </c>
      <c r="CL5" s="1506">
        <v>9278.9406440000002</v>
      </c>
      <c r="CM5" s="1506">
        <v>8977.4595360000003</v>
      </c>
      <c r="CN5" s="1506">
        <v>8917.0813500000004</v>
      </c>
      <c r="CO5" s="1506">
        <v>8796.31286</v>
      </c>
      <c r="CP5" s="1506">
        <v>8526.9469679999984</v>
      </c>
      <c r="CQ5" s="1522">
        <v>7801.1867269999993</v>
      </c>
      <c r="CR5" s="1522">
        <v>7783.9941599999993</v>
      </c>
      <c r="CS5" s="1522">
        <v>5442.4536520000001</v>
      </c>
      <c r="CT5" s="1526">
        <v>5398.4923589999999</v>
      </c>
      <c r="CU5" s="1522">
        <v>5098.5065890000005</v>
      </c>
      <c r="CV5" s="1522">
        <v>4983.7667029999993</v>
      </c>
      <c r="CW5" s="1522">
        <v>4892.2060719999999</v>
      </c>
      <c r="CX5" s="1522">
        <v>4923.837775</v>
      </c>
      <c r="CY5" s="1522">
        <v>4958.0691409999999</v>
      </c>
      <c r="CZ5" s="1522">
        <v>4953.8065150000002</v>
      </c>
      <c r="DA5" s="1522">
        <v>4886.5910519999998</v>
      </c>
      <c r="DB5" s="1522">
        <v>5033.6941509999997</v>
      </c>
      <c r="DC5" s="1522">
        <v>5127.083697</v>
      </c>
      <c r="DD5" s="1522">
        <v>5409.8286470000003</v>
      </c>
      <c r="DE5" s="1523">
        <v>5514.9806339999996</v>
      </c>
      <c r="DF5" s="1526">
        <v>5732.153491</v>
      </c>
      <c r="DG5" s="1522">
        <v>6088.4136140000001</v>
      </c>
      <c r="DH5" s="1522">
        <v>6007.5581850000008</v>
      </c>
      <c r="DI5" s="1522">
        <v>6945.096305</v>
      </c>
      <c r="DJ5" s="1522">
        <v>6617.7816530000009</v>
      </c>
      <c r="DK5" s="1522">
        <v>6898.8829529999994</v>
      </c>
      <c r="DL5" s="1519">
        <v>6051.3869200000008</v>
      </c>
      <c r="DM5" s="1519">
        <v>6214.6376380000002</v>
      </c>
      <c r="DN5" s="1519">
        <v>6512.7304659999991</v>
      </c>
      <c r="DO5" s="1519">
        <v>6761.3429539999997</v>
      </c>
      <c r="DP5" s="1519">
        <v>7067.5755740000013</v>
      </c>
      <c r="DQ5" s="1520">
        <v>7149.8818540000002</v>
      </c>
      <c r="DR5" s="1521">
        <v>7410.2354329999998</v>
      </c>
      <c r="DS5" s="1519">
        <v>7648.7562400000006</v>
      </c>
      <c r="DT5" s="1519">
        <v>7646.7093949999999</v>
      </c>
      <c r="DU5" s="1519">
        <v>8061.8988280000003</v>
      </c>
      <c r="DV5" s="1519">
        <v>8240.3619170000002</v>
      </c>
      <c r="DW5" s="1519">
        <v>8756.0463199999995</v>
      </c>
      <c r="DX5" s="1522">
        <v>8503.0879690000002</v>
      </c>
      <c r="DY5" s="1522">
        <v>8815.6062039999997</v>
      </c>
      <c r="DZ5" s="1522">
        <v>8872.100120000001</v>
      </c>
      <c r="EA5" s="1522">
        <v>9125.3276400000013</v>
      </c>
      <c r="EB5" s="1522">
        <v>9509.4320110000008</v>
      </c>
      <c r="EC5" s="1523">
        <v>10024.573726000002</v>
      </c>
      <c r="ED5" s="1526">
        <v>10291.112856999998</v>
      </c>
      <c r="EE5" s="1522">
        <v>10358.844823000001</v>
      </c>
      <c r="EF5" s="1522">
        <v>10849.461517</v>
      </c>
      <c r="EG5" s="1522">
        <v>11164.860195000003</v>
      </c>
      <c r="EH5" s="1522">
        <v>11086.58137</v>
      </c>
      <c r="EI5" s="1522">
        <v>10952.624113</v>
      </c>
      <c r="EJ5" s="1522">
        <v>10980.834920000001</v>
      </c>
      <c r="EK5" s="1522">
        <v>10766.529780999999</v>
      </c>
      <c r="EL5" s="1522">
        <v>10357.578810000001</v>
      </c>
      <c r="EM5" s="1522">
        <v>9981.2625590000007</v>
      </c>
      <c r="EN5" s="1522">
        <v>9806.6460620000016</v>
      </c>
      <c r="EO5" s="1523">
        <v>9625.8459260000018</v>
      </c>
      <c r="EP5" s="1526">
        <v>10059.818188000001</v>
      </c>
      <c r="EQ5" s="1522">
        <v>10438.963828</v>
      </c>
      <c r="ER5" s="1522">
        <v>10789.529068999998</v>
      </c>
      <c r="ES5" s="1522">
        <v>10009.282868</v>
      </c>
      <c r="ET5" s="1522">
        <v>9267.69578</v>
      </c>
      <c r="EU5" s="1522">
        <v>10503.685631</v>
      </c>
      <c r="EV5" s="1522">
        <v>11906.573138999998</v>
      </c>
      <c r="EW5" s="1522">
        <v>13748.508948000001</v>
      </c>
      <c r="EX5" s="1522">
        <v>14631.465763</v>
      </c>
      <c r="EY5" s="1522">
        <v>14318.332624999999</v>
      </c>
      <c r="EZ5" s="1522">
        <v>15998.052739000001</v>
      </c>
      <c r="FA5" s="1523">
        <v>18148.191726000001</v>
      </c>
      <c r="FB5" s="1526">
        <v>20562.710061000002</v>
      </c>
      <c r="FC5" s="1522">
        <v>23124.822714999995</v>
      </c>
      <c r="FD5" s="1522">
        <v>22889.389096999996</v>
      </c>
      <c r="FE5" s="1522">
        <v>23156.451444999999</v>
      </c>
      <c r="FF5" s="1522">
        <v>22755.778360999997</v>
      </c>
      <c r="FG5" s="1522">
        <v>22904.119799</v>
      </c>
      <c r="FH5" s="1522">
        <v>24037.732188999998</v>
      </c>
      <c r="FI5" s="1522">
        <v>24536.027148999998</v>
      </c>
      <c r="FJ5" s="1522">
        <v>27134.816803999998</v>
      </c>
      <c r="FK5" s="1522">
        <v>28876.728910999998</v>
      </c>
      <c r="FL5" s="1522">
        <v>31554.492877999997</v>
      </c>
      <c r="FM5" s="1523">
        <v>30774.534020999999</v>
      </c>
      <c r="FN5" s="1522">
        <v>34257.115509999996</v>
      </c>
      <c r="FO5" s="1522">
        <v>33677.826011999998</v>
      </c>
      <c r="FP5" s="1522">
        <v>35271.606333999996</v>
      </c>
      <c r="FQ5" s="1522">
        <v>33382.733700000004</v>
      </c>
      <c r="FR5" s="1522">
        <v>34030.003547</v>
      </c>
      <c r="FS5" s="1522">
        <v>35896.663034000005</v>
      </c>
      <c r="FT5" s="1522">
        <v>37737.982579999996</v>
      </c>
      <c r="FU5" s="1522">
        <v>41048.220825000004</v>
      </c>
      <c r="FV5" s="1522">
        <v>44262.114264999997</v>
      </c>
      <c r="FW5" s="1522">
        <v>47117.911456000002</v>
      </c>
      <c r="FX5" s="1522">
        <v>49918.180973000002</v>
      </c>
      <c r="FY5" s="1522">
        <v>51565.000460999996</v>
      </c>
      <c r="FZ5" s="1526">
        <v>57230.050643000002</v>
      </c>
      <c r="GA5" s="1522">
        <v>58300.293677000001</v>
      </c>
      <c r="GB5" s="1522">
        <v>56137.763442000003</v>
      </c>
      <c r="GC5" s="1522">
        <v>52977.886319000005</v>
      </c>
      <c r="GD5" s="1522">
        <v>47935.322863000001</v>
      </c>
      <c r="GE5" s="1522">
        <v>45995.929061999996</v>
      </c>
      <c r="GF5" s="1522">
        <v>46373.422588000001</v>
      </c>
      <c r="GG5" s="1522">
        <v>48225.044519999996</v>
      </c>
      <c r="GH5" s="1522">
        <v>47873.048853</v>
      </c>
      <c r="GI5" s="1522">
        <v>44482.676076999989</v>
      </c>
      <c r="GJ5" s="1522">
        <v>43261.925950999997</v>
      </c>
      <c r="GK5" s="1523">
        <v>47921.486258999998</v>
      </c>
      <c r="GL5" s="1522">
        <v>49584.548621000002</v>
      </c>
      <c r="GM5" s="1522">
        <v>47344.479651999995</v>
      </c>
      <c r="GN5" s="1523">
        <v>43652.127431999994</v>
      </c>
      <c r="GO5" s="1522"/>
    </row>
    <row r="6" spans="1:200" ht="39.75" customHeight="1">
      <c r="A6" s="1535" t="s">
        <v>991</v>
      </c>
      <c r="B6" s="1536">
        <v>13.607137</v>
      </c>
      <c r="C6" s="1537">
        <v>9.9118099999999991</v>
      </c>
      <c r="D6" s="1537">
        <v>44.445954</v>
      </c>
      <c r="E6" s="1537">
        <v>40.336528999999999</v>
      </c>
      <c r="F6" s="1537">
        <v>71.740172000000001</v>
      </c>
      <c r="G6" s="1537">
        <v>74.967157999999998</v>
      </c>
      <c r="H6" s="1537">
        <v>94.686748000000009</v>
      </c>
      <c r="I6" s="1537">
        <v>98.405085999999997</v>
      </c>
      <c r="J6" s="1537">
        <v>121.246638</v>
      </c>
      <c r="K6" s="1537">
        <v>120.196746</v>
      </c>
      <c r="L6" s="1537">
        <v>130.168903</v>
      </c>
      <c r="M6" s="1538">
        <v>179.50688699999998</v>
      </c>
      <c r="N6" s="1537">
        <v>189.524901</v>
      </c>
      <c r="O6" s="1537">
        <v>136.832684</v>
      </c>
      <c r="P6" s="1537">
        <v>76.791624999999996</v>
      </c>
      <c r="Q6" s="1537">
        <v>96.816749999999999</v>
      </c>
      <c r="R6" s="1537">
        <v>90.758725000000013</v>
      </c>
      <c r="S6" s="1537">
        <v>81.744826000000003</v>
      </c>
      <c r="T6" s="1537">
        <v>33.698236999999999</v>
      </c>
      <c r="U6" s="1537">
        <v>36.657710000000002</v>
      </c>
      <c r="V6" s="1537">
        <v>5.8740950000000005</v>
      </c>
      <c r="W6" s="1537">
        <v>9.3523070000000015</v>
      </c>
      <c r="X6" s="1537">
        <v>58.77713</v>
      </c>
      <c r="Y6" s="1537">
        <v>298.92388799999998</v>
      </c>
      <c r="Z6" s="1536">
        <v>638.19894999999997</v>
      </c>
      <c r="AA6" s="1537">
        <v>773.54577099999995</v>
      </c>
      <c r="AB6" s="1537">
        <v>899.3614080000001</v>
      </c>
      <c r="AC6" s="1537">
        <v>901.04562899999996</v>
      </c>
      <c r="AD6" s="1537">
        <v>1351.505717</v>
      </c>
      <c r="AE6" s="1537">
        <v>1309.4796529999999</v>
      </c>
      <c r="AF6" s="1537">
        <v>1235.9698069999999</v>
      </c>
      <c r="AG6" s="1537">
        <v>911.86960563999992</v>
      </c>
      <c r="AH6" s="1537">
        <v>785.08734800000002</v>
      </c>
      <c r="AI6" s="1537">
        <v>818.18646266199994</v>
      </c>
      <c r="AJ6" s="1537">
        <v>883.08486514999993</v>
      </c>
      <c r="AK6" s="1537">
        <v>955.42470115000003</v>
      </c>
      <c r="AL6" s="1536">
        <v>846.21501799999999</v>
      </c>
      <c r="AM6" s="1537">
        <v>672.17584308000005</v>
      </c>
      <c r="AN6" s="1537">
        <v>502.74453407999999</v>
      </c>
      <c r="AO6" s="1537">
        <v>370.41639099999998</v>
      </c>
      <c r="AP6" s="1537">
        <v>308.47908899999999</v>
      </c>
      <c r="AQ6" s="1537">
        <v>403.05215557000002</v>
      </c>
      <c r="AR6" s="1537">
        <v>349.39392004000001</v>
      </c>
      <c r="AS6" s="1537">
        <v>363.30215610000005</v>
      </c>
      <c r="AT6" s="1537">
        <v>218.11272568999999</v>
      </c>
      <c r="AU6" s="1537">
        <v>174.38809630199998</v>
      </c>
      <c r="AV6" s="1537">
        <v>327.85901266000002</v>
      </c>
      <c r="AW6" s="1538">
        <v>658.83261072999994</v>
      </c>
      <c r="AX6" s="1539">
        <v>766.66717085999994</v>
      </c>
      <c r="AY6" s="1540">
        <v>752.13117643999999</v>
      </c>
      <c r="AZ6" s="1540">
        <v>828.47772066999994</v>
      </c>
      <c r="BA6" s="1540">
        <v>953.37375772999997</v>
      </c>
      <c r="BB6" s="1540">
        <v>1157.2042854700001</v>
      </c>
      <c r="BC6" s="1540">
        <v>1448.7300487299999</v>
      </c>
      <c r="BD6" s="1540">
        <v>1429.17318073</v>
      </c>
      <c r="BE6" s="1540">
        <v>1469.0040946700001</v>
      </c>
      <c r="BF6" s="1540">
        <v>1278.51061267</v>
      </c>
      <c r="BG6" s="1540">
        <v>1422.787902672</v>
      </c>
      <c r="BH6" s="1540">
        <v>1198.1845637399999</v>
      </c>
      <c r="BI6" s="1541">
        <v>2292.9606987299999</v>
      </c>
      <c r="BJ6" s="1540">
        <v>2825.9165507299999</v>
      </c>
      <c r="BK6" s="1540">
        <v>3029.6282717300001</v>
      </c>
      <c r="BL6" s="1540">
        <v>2934.3922397300003</v>
      </c>
      <c r="BM6" s="1540">
        <v>2548.2501427299999</v>
      </c>
      <c r="BN6" s="1540">
        <v>2221.1951417299997</v>
      </c>
      <c r="BO6" s="1540">
        <v>2142.7748077299998</v>
      </c>
      <c r="BP6" s="1540">
        <v>2028.3152817299999</v>
      </c>
      <c r="BQ6" s="1540">
        <v>2031.4405387299998</v>
      </c>
      <c r="BR6" s="1540">
        <v>2425.0254017299999</v>
      </c>
      <c r="BS6" s="1540">
        <v>2942.8216957299996</v>
      </c>
      <c r="BT6" s="1540">
        <v>2590.0016137299999</v>
      </c>
      <c r="BU6" s="1540">
        <v>1770.1186117300001</v>
      </c>
      <c r="BV6" s="1539">
        <v>1078.19992873</v>
      </c>
      <c r="BW6" s="1540">
        <v>781.32819972999994</v>
      </c>
      <c r="BX6" s="1540">
        <v>787.21917572999996</v>
      </c>
      <c r="BY6" s="1537">
        <v>754.10690972999998</v>
      </c>
      <c r="BZ6" s="1537">
        <v>698.32098973000006</v>
      </c>
      <c r="CA6" s="1537">
        <v>865.34368972999994</v>
      </c>
      <c r="CB6" s="1537">
        <v>3646.1538847299998</v>
      </c>
      <c r="CC6" s="1537">
        <v>1633.209871</v>
      </c>
      <c r="CD6" s="1537">
        <v>3443.7142080000003</v>
      </c>
      <c r="CE6" s="1537">
        <v>3344.5509650019999</v>
      </c>
      <c r="CF6" s="1537">
        <v>2891.7429769999999</v>
      </c>
      <c r="CG6" s="1538">
        <v>3061.2434950000002</v>
      </c>
      <c r="CH6" s="1537">
        <v>1230.6381370000001</v>
      </c>
      <c r="CI6" s="1537">
        <v>1173.7407739999999</v>
      </c>
      <c r="CJ6" s="1537">
        <v>1325.1108389999999</v>
      </c>
      <c r="CK6" s="1537">
        <v>1177.800107</v>
      </c>
      <c r="CL6" s="1537">
        <v>1079.4408259999998</v>
      </c>
      <c r="CM6" s="1537">
        <v>577.30769599999996</v>
      </c>
      <c r="CN6" s="1537">
        <v>1079.297016</v>
      </c>
      <c r="CO6" s="1537">
        <v>600.47463300000004</v>
      </c>
      <c r="CP6" s="1537">
        <v>572.20939300000009</v>
      </c>
      <c r="CQ6" s="1542">
        <v>347.89797700000003</v>
      </c>
      <c r="CR6" s="1542">
        <v>317.00129399999997</v>
      </c>
      <c r="CS6" s="1542">
        <v>216.38943499999999</v>
      </c>
      <c r="CT6" s="1543">
        <v>362.15405200000004</v>
      </c>
      <c r="CU6" s="1542">
        <v>377.768416</v>
      </c>
      <c r="CV6" s="1542">
        <v>408.132137</v>
      </c>
      <c r="CW6" s="1542">
        <v>359.96731900000003</v>
      </c>
      <c r="CX6" s="1542">
        <v>291.91676000000001</v>
      </c>
      <c r="CY6" s="1542">
        <v>280.57294000000002</v>
      </c>
      <c r="CZ6" s="1542">
        <v>287.74989699999998</v>
      </c>
      <c r="DA6" s="1542">
        <v>300.699185</v>
      </c>
      <c r="DB6" s="1542">
        <v>397.05758299999997</v>
      </c>
      <c r="DC6" s="1542">
        <v>357.33269999999999</v>
      </c>
      <c r="DD6" s="1542">
        <v>309.813085</v>
      </c>
      <c r="DE6" s="1544">
        <v>213.31961799999999</v>
      </c>
      <c r="DF6" s="1543">
        <v>221.89531099999999</v>
      </c>
      <c r="DG6" s="1542">
        <v>595.64921600000002</v>
      </c>
      <c r="DH6" s="1542">
        <v>601.53068400000006</v>
      </c>
      <c r="DI6" s="1542">
        <v>592.27139800000009</v>
      </c>
      <c r="DJ6" s="1542">
        <v>334.77823999999998</v>
      </c>
      <c r="DK6" s="1542">
        <v>519.40049499999998</v>
      </c>
      <c r="DL6" s="1545">
        <v>458.87867599999998</v>
      </c>
      <c r="DM6" s="1545">
        <v>451.33026599999999</v>
      </c>
      <c r="DN6" s="1545">
        <v>661.57349999999997</v>
      </c>
      <c r="DO6" s="1545">
        <v>724.985367</v>
      </c>
      <c r="DP6" s="1545">
        <v>766.72879699999999</v>
      </c>
      <c r="DQ6" s="1546">
        <v>702.17461600000001</v>
      </c>
      <c r="DR6" s="1547">
        <v>689.50957700000004</v>
      </c>
      <c r="DS6" s="1545">
        <v>658.78357200000005</v>
      </c>
      <c r="DT6" s="1545">
        <v>690.87550600000009</v>
      </c>
      <c r="DU6" s="1545">
        <v>1109.793347</v>
      </c>
      <c r="DV6" s="1545">
        <v>1176.0954199999999</v>
      </c>
      <c r="DW6" s="1545">
        <v>1467.996007</v>
      </c>
      <c r="DX6" s="1542">
        <v>1170.293803</v>
      </c>
      <c r="DY6" s="1542">
        <v>1366.902437</v>
      </c>
      <c r="DZ6" s="1542">
        <v>1195.366464</v>
      </c>
      <c r="EA6" s="1542">
        <v>1205.2523999999999</v>
      </c>
      <c r="EB6" s="1542">
        <v>1216.2657630000001</v>
      </c>
      <c r="EC6" s="1544">
        <v>1311.5453319999999</v>
      </c>
      <c r="ED6" s="1543">
        <v>1342.9765109999998</v>
      </c>
      <c r="EE6" s="1542">
        <v>1379.269728</v>
      </c>
      <c r="EF6" s="1542">
        <v>1484.7663929999999</v>
      </c>
      <c r="EG6" s="1542">
        <v>1468.1467090000001</v>
      </c>
      <c r="EH6" s="1542">
        <v>1338.01865</v>
      </c>
      <c r="EI6" s="1542">
        <v>1217.305075</v>
      </c>
      <c r="EJ6" s="1542">
        <v>1396.144108</v>
      </c>
      <c r="EK6" s="1542">
        <v>1706.304828</v>
      </c>
      <c r="EL6" s="1542">
        <v>1250.9905759999999</v>
      </c>
      <c r="EM6" s="1542">
        <v>876.66045499999996</v>
      </c>
      <c r="EN6" s="1542">
        <v>898.07927500000005</v>
      </c>
      <c r="EO6" s="1544">
        <v>899.22296400000005</v>
      </c>
      <c r="EP6" s="1543">
        <v>1296.2132779999999</v>
      </c>
      <c r="EQ6" s="1542">
        <v>1433.5566629999998</v>
      </c>
      <c r="ER6" s="1542">
        <v>1505.5216540000001</v>
      </c>
      <c r="ES6" s="1542">
        <v>1215.4951350000001</v>
      </c>
      <c r="ET6" s="1542">
        <v>972.38199800000007</v>
      </c>
      <c r="EU6" s="1542">
        <v>1119.5702660000002</v>
      </c>
      <c r="EV6" s="1542">
        <v>1624.2402039999999</v>
      </c>
      <c r="EW6" s="1542">
        <v>2297.4264279999998</v>
      </c>
      <c r="EX6" s="1542">
        <v>2465.1533009999998</v>
      </c>
      <c r="EY6" s="1542">
        <v>2004.1392660000001</v>
      </c>
      <c r="EZ6" s="1542">
        <v>3336.058286</v>
      </c>
      <c r="FA6" s="1544">
        <v>4032.1712259999999</v>
      </c>
      <c r="FB6" s="1543">
        <v>4095.754825</v>
      </c>
      <c r="FC6" s="1542">
        <v>5221.3246040000004</v>
      </c>
      <c r="FD6" s="1542">
        <v>4718.6581239999996</v>
      </c>
      <c r="FE6" s="1542">
        <v>4806.4271589999998</v>
      </c>
      <c r="FF6" s="1542">
        <v>3915.974095</v>
      </c>
      <c r="FG6" s="1542">
        <v>2846.4300370000001</v>
      </c>
      <c r="FH6" s="1542">
        <v>2943.8844720000002</v>
      </c>
      <c r="FI6" s="1542">
        <v>3521.4219589999998</v>
      </c>
      <c r="FJ6" s="1542">
        <v>4394.1957279999997</v>
      </c>
      <c r="FK6" s="1542">
        <v>4424.2807350000003</v>
      </c>
      <c r="FL6" s="1542">
        <v>5287.2738380000001</v>
      </c>
      <c r="FM6" s="1544">
        <v>4132.1955690000004</v>
      </c>
      <c r="FN6" s="1542">
        <v>5865.144311</v>
      </c>
      <c r="FO6" s="1542">
        <v>5545.0269630000003</v>
      </c>
      <c r="FP6" s="1542">
        <v>5903.93462</v>
      </c>
      <c r="FQ6" s="1542">
        <v>3512.1392190000001</v>
      </c>
      <c r="FR6" s="1542">
        <v>2888.7407680000001</v>
      </c>
      <c r="FS6" s="1542">
        <v>2733.8382700000002</v>
      </c>
      <c r="FT6" s="1542">
        <v>3076.1984049999996</v>
      </c>
      <c r="FU6" s="1542">
        <v>3935.72532</v>
      </c>
      <c r="FV6" s="1542">
        <v>4736.4181849999995</v>
      </c>
      <c r="FW6" s="1542">
        <v>4921.1838749999997</v>
      </c>
      <c r="FX6" s="1542">
        <v>5614.5766210000002</v>
      </c>
      <c r="FY6" s="1542">
        <v>6568.9220269999996</v>
      </c>
      <c r="FZ6" s="1543">
        <v>6723.790763</v>
      </c>
      <c r="GA6" s="1542">
        <v>6857.8632520000001</v>
      </c>
      <c r="GB6" s="1542">
        <v>5670.1649910000006</v>
      </c>
      <c r="GC6" s="1542">
        <v>5293.9779490000001</v>
      </c>
      <c r="GD6" s="1542">
        <v>3672.7957959999999</v>
      </c>
      <c r="GE6" s="1542">
        <v>7111.5783870000005</v>
      </c>
      <c r="GF6" s="1542">
        <v>13864.606377</v>
      </c>
      <c r="GG6" s="1542">
        <v>14651.431831</v>
      </c>
      <c r="GH6" s="1542">
        <v>16418.420448999997</v>
      </c>
      <c r="GI6" s="1542">
        <v>11961.005433</v>
      </c>
      <c r="GJ6" s="1542">
        <v>7747.6764590000002</v>
      </c>
      <c r="GK6" s="1544">
        <v>6598.3688419999999</v>
      </c>
      <c r="GL6" s="1542">
        <v>7147.5398380000006</v>
      </c>
      <c r="GM6" s="1542">
        <v>6587.2911289999993</v>
      </c>
      <c r="GN6" s="1544">
        <v>6948.9325760000002</v>
      </c>
      <c r="GO6" s="1542"/>
    </row>
    <row r="7" spans="1:200" ht="39.75" customHeight="1">
      <c r="A7" s="1535" t="s">
        <v>992</v>
      </c>
      <c r="B7" s="1536">
        <v>561.55761800000005</v>
      </c>
      <c r="C7" s="1537">
        <v>598.28368499999999</v>
      </c>
      <c r="D7" s="1537">
        <v>736.35124300000007</v>
      </c>
      <c r="E7" s="1537">
        <v>718.37705499999993</v>
      </c>
      <c r="F7" s="1537">
        <v>689.59669700000006</v>
      </c>
      <c r="G7" s="1537">
        <v>701.35357599999998</v>
      </c>
      <c r="H7" s="1537">
        <v>759.79862700000001</v>
      </c>
      <c r="I7" s="1537">
        <v>640.28758900000003</v>
      </c>
      <c r="J7" s="1537">
        <v>676.34761099999992</v>
      </c>
      <c r="K7" s="1537">
        <v>602.014725</v>
      </c>
      <c r="L7" s="1537">
        <v>548.30953</v>
      </c>
      <c r="M7" s="1538">
        <v>450.52252499999997</v>
      </c>
      <c r="N7" s="1537">
        <v>596.89421500000003</v>
      </c>
      <c r="O7" s="1537">
        <v>653.86567200000002</v>
      </c>
      <c r="P7" s="1537">
        <v>799.19162299999994</v>
      </c>
      <c r="Q7" s="1537">
        <v>812.95336299999997</v>
      </c>
      <c r="R7" s="1537">
        <v>617.39456499999994</v>
      </c>
      <c r="S7" s="1537">
        <v>558.619867</v>
      </c>
      <c r="T7" s="1537">
        <v>607.11305700000003</v>
      </c>
      <c r="U7" s="1537">
        <v>789.17204400000014</v>
      </c>
      <c r="V7" s="1537">
        <v>798.13040599999999</v>
      </c>
      <c r="W7" s="1537">
        <v>821.96961999999996</v>
      </c>
      <c r="X7" s="1537">
        <v>908.93398500000001</v>
      </c>
      <c r="Y7" s="1537">
        <v>913.84228299999995</v>
      </c>
      <c r="Z7" s="1536">
        <v>1015.4415339999999</v>
      </c>
      <c r="AA7" s="1537">
        <v>1191.3220800000001</v>
      </c>
      <c r="AB7" s="1537">
        <v>1293.6104240000002</v>
      </c>
      <c r="AC7" s="1537">
        <v>1447.366683</v>
      </c>
      <c r="AD7" s="1537">
        <v>1640.353818</v>
      </c>
      <c r="AE7" s="1537">
        <v>1889.1174160000003</v>
      </c>
      <c r="AF7" s="1537">
        <v>2178.3697790000001</v>
      </c>
      <c r="AG7" s="1537">
        <v>2275.0406009100002</v>
      </c>
      <c r="AH7" s="1537">
        <v>2298.032076</v>
      </c>
      <c r="AI7" s="1537">
        <v>2304.5444069099999</v>
      </c>
      <c r="AJ7" s="1537">
        <v>2451.81076691</v>
      </c>
      <c r="AK7" s="1537">
        <v>2545.7734304099999</v>
      </c>
      <c r="AL7" s="1536">
        <v>2457.4300330000001</v>
      </c>
      <c r="AM7" s="1537">
        <v>2544.6766286800002</v>
      </c>
      <c r="AN7" s="1537">
        <v>2548.9137570600001</v>
      </c>
      <c r="AO7" s="1537">
        <v>2434.5882729999998</v>
      </c>
      <c r="AP7" s="1537">
        <v>2426.6831761999997</v>
      </c>
      <c r="AQ7" s="1537">
        <v>2630.3566361200001</v>
      </c>
      <c r="AR7" s="1537">
        <v>2562.1019836700002</v>
      </c>
      <c r="AS7" s="1537">
        <v>2681.3141199100005</v>
      </c>
      <c r="AT7" s="1537">
        <v>2730.8960852999999</v>
      </c>
      <c r="AU7" s="1537">
        <v>2866.3880720500001</v>
      </c>
      <c r="AV7" s="1537">
        <v>3619.0604339200004</v>
      </c>
      <c r="AW7" s="1538">
        <v>3806.5035455100001</v>
      </c>
      <c r="AX7" s="1539">
        <v>3918.6754165099996</v>
      </c>
      <c r="AY7" s="1540">
        <v>4028.0430405100005</v>
      </c>
      <c r="AZ7" s="1540">
        <v>4190.23507651</v>
      </c>
      <c r="BA7" s="1540">
        <v>4332.4074945099992</v>
      </c>
      <c r="BB7" s="1540">
        <v>4662.6719095100007</v>
      </c>
      <c r="BC7" s="1540">
        <v>4855.7505565099991</v>
      </c>
      <c r="BD7" s="1540">
        <v>4748.4898895099996</v>
      </c>
      <c r="BE7" s="1540">
        <v>4693.1191657499994</v>
      </c>
      <c r="BF7" s="1540">
        <v>4695.3592069899996</v>
      </c>
      <c r="BG7" s="1540">
        <v>5147.9502469899999</v>
      </c>
      <c r="BH7" s="1540">
        <v>4989.32971447</v>
      </c>
      <c r="BI7" s="1541">
        <v>5406.9282885100001</v>
      </c>
      <c r="BJ7" s="1540">
        <v>5552.7865923700001</v>
      </c>
      <c r="BK7" s="1540">
        <v>5585.5466133699992</v>
      </c>
      <c r="BL7" s="1540">
        <v>6201.62106537</v>
      </c>
      <c r="BM7" s="1540">
        <v>5998.4524993699997</v>
      </c>
      <c r="BN7" s="1540">
        <v>6250.6667203699999</v>
      </c>
      <c r="BO7" s="1540">
        <v>6500.7647303699996</v>
      </c>
      <c r="BP7" s="1540">
        <v>6620.2204873699993</v>
      </c>
      <c r="BQ7" s="1540">
        <v>6635.8946293699992</v>
      </c>
      <c r="BR7" s="1540">
        <v>6771.6836043700005</v>
      </c>
      <c r="BS7" s="1540">
        <v>7113.6775943700004</v>
      </c>
      <c r="BT7" s="1540">
        <v>7514.8313963700002</v>
      </c>
      <c r="BU7" s="1540">
        <v>7544.2700553699997</v>
      </c>
      <c r="BV7" s="1539">
        <v>7647.7291173699996</v>
      </c>
      <c r="BW7" s="1540">
        <v>7802.2072943700005</v>
      </c>
      <c r="BX7" s="1540">
        <v>7967.6182733700007</v>
      </c>
      <c r="BY7" s="1537">
        <v>8092.6795913700007</v>
      </c>
      <c r="BZ7" s="1537">
        <v>8137.8588543800006</v>
      </c>
      <c r="CA7" s="1537">
        <v>8048.2099923699998</v>
      </c>
      <c r="CB7" s="1537">
        <v>5687.0500103700006</v>
      </c>
      <c r="CC7" s="1537">
        <v>8089.7505341000006</v>
      </c>
      <c r="CD7" s="1537">
        <v>6454.6602491100002</v>
      </c>
      <c r="CE7" s="1537">
        <v>7260.3962300099993</v>
      </c>
      <c r="CF7" s="1537">
        <v>7279.8608370100001</v>
      </c>
      <c r="CG7" s="1538">
        <v>7359.7654170100004</v>
      </c>
      <c r="CH7" s="1537">
        <v>8652.7567439999984</v>
      </c>
      <c r="CI7" s="1537">
        <v>8559.3328430000001</v>
      </c>
      <c r="CJ7" s="1537">
        <v>8316.2282409999989</v>
      </c>
      <c r="CK7" s="1537">
        <v>8018.6546959999996</v>
      </c>
      <c r="CL7" s="1537">
        <v>8199.4998179999984</v>
      </c>
      <c r="CM7" s="1537">
        <v>8400.1518400000004</v>
      </c>
      <c r="CN7" s="1537">
        <v>7837.7843339999999</v>
      </c>
      <c r="CO7" s="1537">
        <v>8195.8382269999984</v>
      </c>
      <c r="CP7" s="1537">
        <v>7954.7375749999992</v>
      </c>
      <c r="CQ7" s="1542">
        <v>7453.2887499999988</v>
      </c>
      <c r="CR7" s="1542">
        <v>7466.9928659999996</v>
      </c>
      <c r="CS7" s="1542">
        <v>5226.0642170000001</v>
      </c>
      <c r="CT7" s="1543">
        <v>5036.338307</v>
      </c>
      <c r="CU7" s="1542">
        <v>4720.7381730000006</v>
      </c>
      <c r="CV7" s="1542">
        <v>4575.6345659999997</v>
      </c>
      <c r="CW7" s="1542">
        <v>4532.2387529999996</v>
      </c>
      <c r="CX7" s="1542">
        <v>4631.9210150000008</v>
      </c>
      <c r="CY7" s="1542">
        <v>4677.496200999999</v>
      </c>
      <c r="CZ7" s="1542">
        <v>4666.0566180000005</v>
      </c>
      <c r="DA7" s="1542">
        <v>4585.8918670000003</v>
      </c>
      <c r="DB7" s="1542">
        <v>4636.6365679999999</v>
      </c>
      <c r="DC7" s="1542">
        <v>4769.7509969999992</v>
      </c>
      <c r="DD7" s="1542">
        <v>5100.0155619999996</v>
      </c>
      <c r="DE7" s="1544">
        <v>5301.661016</v>
      </c>
      <c r="DF7" s="1543">
        <v>5510.2581800000007</v>
      </c>
      <c r="DG7" s="1542">
        <v>5492.7643980000003</v>
      </c>
      <c r="DH7" s="1542">
        <v>5406.0275010000005</v>
      </c>
      <c r="DI7" s="1542">
        <v>6352.8249069999993</v>
      </c>
      <c r="DJ7" s="1542">
        <v>6283.0034130000004</v>
      </c>
      <c r="DK7" s="1542">
        <v>6379.4824579999995</v>
      </c>
      <c r="DL7" s="1545">
        <v>5592.5082440000006</v>
      </c>
      <c r="DM7" s="1545">
        <v>5763.3073720000002</v>
      </c>
      <c r="DN7" s="1545">
        <v>5851.1569659999986</v>
      </c>
      <c r="DO7" s="1545">
        <v>6036.3575870000004</v>
      </c>
      <c r="DP7" s="1545">
        <v>6300.8467770000007</v>
      </c>
      <c r="DQ7" s="1546">
        <v>6447.707238</v>
      </c>
      <c r="DR7" s="1547">
        <v>6720.7258560000009</v>
      </c>
      <c r="DS7" s="1545">
        <v>6989.9726680000003</v>
      </c>
      <c r="DT7" s="1545">
        <v>6955.8338889999995</v>
      </c>
      <c r="DU7" s="1545">
        <v>6952.1054810000005</v>
      </c>
      <c r="DV7" s="1545">
        <v>7064.2664969999996</v>
      </c>
      <c r="DW7" s="1545">
        <v>7288.0503129999997</v>
      </c>
      <c r="DX7" s="1542">
        <v>7332.7941660000006</v>
      </c>
      <c r="DY7" s="1542">
        <v>7448.7037669999991</v>
      </c>
      <c r="DZ7" s="1542">
        <v>7676.7336560000003</v>
      </c>
      <c r="EA7" s="1542">
        <v>7920.0752400000001</v>
      </c>
      <c r="EB7" s="1542">
        <v>8293.1662480000014</v>
      </c>
      <c r="EC7" s="1544">
        <v>8713.0283940000008</v>
      </c>
      <c r="ED7" s="1543">
        <v>8948.1363459999993</v>
      </c>
      <c r="EE7" s="1542">
        <v>8979.5750950000001</v>
      </c>
      <c r="EF7" s="1542">
        <v>9364.6951239999999</v>
      </c>
      <c r="EG7" s="1542">
        <v>9696.7134860000006</v>
      </c>
      <c r="EH7" s="1542">
        <v>9748.5627199999981</v>
      </c>
      <c r="EI7" s="1542">
        <v>9735.3190380000015</v>
      </c>
      <c r="EJ7" s="1542">
        <v>9584.6908120000007</v>
      </c>
      <c r="EK7" s="1542">
        <v>9060.224952999999</v>
      </c>
      <c r="EL7" s="1542">
        <v>9106.5882340000007</v>
      </c>
      <c r="EM7" s="1542">
        <v>9104.6021039999996</v>
      </c>
      <c r="EN7" s="1542">
        <v>8908.5667869999997</v>
      </c>
      <c r="EO7" s="1544">
        <v>8726.6229620000013</v>
      </c>
      <c r="EP7" s="1543">
        <v>8763.60491</v>
      </c>
      <c r="EQ7" s="1542">
        <v>9005.4071649999987</v>
      </c>
      <c r="ER7" s="1542">
        <v>9284.0074149999982</v>
      </c>
      <c r="ES7" s="1542">
        <v>8793.787733000001</v>
      </c>
      <c r="ET7" s="1542">
        <v>8295.3137819999993</v>
      </c>
      <c r="EU7" s="1542">
        <v>9384.1153649999997</v>
      </c>
      <c r="EV7" s="1542">
        <v>10282.332934999999</v>
      </c>
      <c r="EW7" s="1542">
        <v>11451.082520000002</v>
      </c>
      <c r="EX7" s="1542">
        <v>12166.312462</v>
      </c>
      <c r="EY7" s="1542">
        <v>12314.193358999999</v>
      </c>
      <c r="EZ7" s="1542">
        <v>12661.994452999999</v>
      </c>
      <c r="FA7" s="1544">
        <v>14116.020500000001</v>
      </c>
      <c r="FB7" s="1543">
        <v>16466.955236000002</v>
      </c>
      <c r="FC7" s="1542">
        <v>17903.498110999997</v>
      </c>
      <c r="FD7" s="1542">
        <v>18170.730972999998</v>
      </c>
      <c r="FE7" s="1542">
        <v>18350.024286000003</v>
      </c>
      <c r="FF7" s="1542">
        <v>18839.804265999999</v>
      </c>
      <c r="FG7" s="1542">
        <v>20035.518386</v>
      </c>
      <c r="FH7" s="1542">
        <v>21082.026925000002</v>
      </c>
      <c r="FI7" s="1542">
        <v>20990.715518999998</v>
      </c>
      <c r="FJ7" s="1542">
        <v>22719.550691</v>
      </c>
      <c r="FK7" s="1542">
        <v>24428.427815999999</v>
      </c>
      <c r="FL7" s="1542">
        <v>26250.976831</v>
      </c>
      <c r="FM7" s="1544">
        <v>26625.809098999998</v>
      </c>
      <c r="FN7" s="1542">
        <v>28355.948366000001</v>
      </c>
      <c r="FO7" s="1542">
        <v>28118.928238999997</v>
      </c>
      <c r="FP7" s="1542">
        <v>29356.446349999998</v>
      </c>
      <c r="FQ7" s="1542">
        <v>29839.073351000003</v>
      </c>
      <c r="FR7" s="1542">
        <v>31105.230991</v>
      </c>
      <c r="FS7" s="1542">
        <v>33128.192797000003</v>
      </c>
      <c r="FT7" s="1542">
        <v>34635.139436999998</v>
      </c>
      <c r="FU7" s="1542">
        <v>37087.519745999998</v>
      </c>
      <c r="FV7" s="1542">
        <v>39508.259944999991</v>
      </c>
      <c r="FW7" s="1542">
        <v>42173.571795999997</v>
      </c>
      <c r="FX7" s="1542">
        <v>44272.125993000001</v>
      </c>
      <c r="FY7" s="1542">
        <v>44971.563425</v>
      </c>
      <c r="FZ7" s="1543">
        <v>50484.559458999996</v>
      </c>
      <c r="GA7" s="1542">
        <v>51423.560053999994</v>
      </c>
      <c r="GB7" s="1542">
        <v>50447.205244000004</v>
      </c>
      <c r="GC7" s="1542">
        <v>47657.381821000003</v>
      </c>
      <c r="GD7" s="1542">
        <v>44227.818170999999</v>
      </c>
      <c r="GE7" s="1542">
        <v>38856.256245999997</v>
      </c>
      <c r="GF7" s="1542">
        <v>32483.747577000002</v>
      </c>
      <c r="GG7" s="1542">
        <v>33547.128672999999</v>
      </c>
      <c r="GH7" s="1542">
        <v>31428.539372000003</v>
      </c>
      <c r="GI7" s="1542">
        <v>32495.191969999996</v>
      </c>
      <c r="GJ7" s="1542">
        <v>35486.352961999997</v>
      </c>
      <c r="GK7" s="1544">
        <v>41291.726322999995</v>
      </c>
      <c r="GL7" s="1542">
        <v>42421.283732000004</v>
      </c>
      <c r="GM7" s="1542">
        <v>40727.876887999999</v>
      </c>
      <c r="GN7" s="1544">
        <v>36584.563703999993</v>
      </c>
      <c r="GO7" s="1542"/>
    </row>
    <row r="8" spans="1:200" s="1534" customFormat="1" ht="39.75" customHeight="1">
      <c r="A8" s="1548" t="s">
        <v>993</v>
      </c>
      <c r="B8" s="1511">
        <v>1841.8891310000001</v>
      </c>
      <c r="C8" s="1506">
        <v>1701.6408159999999</v>
      </c>
      <c r="D8" s="1506">
        <v>1597.133229</v>
      </c>
      <c r="E8" s="1506">
        <v>1536.574175</v>
      </c>
      <c r="F8" s="1506">
        <v>1274.0987420000001</v>
      </c>
      <c r="G8" s="1506">
        <v>1106.8780940000001</v>
      </c>
      <c r="H8" s="1506">
        <v>1100.097902</v>
      </c>
      <c r="I8" s="1506">
        <v>1089.6529620000001</v>
      </c>
      <c r="J8" s="1506">
        <v>1086.644149</v>
      </c>
      <c r="K8" s="1506">
        <v>1151.602566</v>
      </c>
      <c r="L8" s="1506">
        <v>1240.8132290000001</v>
      </c>
      <c r="M8" s="1512">
        <v>1288.733943</v>
      </c>
      <c r="N8" s="1506">
        <v>1266.6733400000001</v>
      </c>
      <c r="O8" s="1506">
        <v>1341.7048020000002</v>
      </c>
      <c r="P8" s="1506">
        <v>1441.2504159999999</v>
      </c>
      <c r="Q8" s="1506">
        <v>1535.391012</v>
      </c>
      <c r="R8" s="1506">
        <v>1604.9090829999998</v>
      </c>
      <c r="S8" s="1506">
        <v>1508.4363970000002</v>
      </c>
      <c r="T8" s="1506">
        <v>1398.9161119999999</v>
      </c>
      <c r="U8" s="1506">
        <v>1319.020305</v>
      </c>
      <c r="V8" s="1506">
        <v>1220.7615520000002</v>
      </c>
      <c r="W8" s="1506">
        <v>1156.8388500000001</v>
      </c>
      <c r="X8" s="1506">
        <v>1184.666459</v>
      </c>
      <c r="Y8" s="1506">
        <v>1285.819792</v>
      </c>
      <c r="Z8" s="1511">
        <v>1288.1478629999999</v>
      </c>
      <c r="AA8" s="1506">
        <v>1246.860275</v>
      </c>
      <c r="AB8" s="1506">
        <v>1195.4487000000001</v>
      </c>
      <c r="AC8" s="1506">
        <v>1007.8714800000001</v>
      </c>
      <c r="AD8" s="1506">
        <v>833.67326799999989</v>
      </c>
      <c r="AE8" s="1506">
        <v>695.27101300000004</v>
      </c>
      <c r="AF8" s="1506">
        <v>667.94941100000005</v>
      </c>
      <c r="AG8" s="1506">
        <v>666.91766683000003</v>
      </c>
      <c r="AH8" s="1506">
        <v>742.22549900000001</v>
      </c>
      <c r="AI8" s="1506">
        <v>805.11375383000006</v>
      </c>
      <c r="AJ8" s="1506">
        <v>1010.5290168299998</v>
      </c>
      <c r="AK8" s="1506">
        <v>1129.3662158299999</v>
      </c>
      <c r="AL8" s="1511">
        <v>1222.7363420000001</v>
      </c>
      <c r="AM8" s="1506">
        <v>1259.35957201</v>
      </c>
      <c r="AN8" s="1506">
        <v>1429.7954806800001</v>
      </c>
      <c r="AO8" s="1506">
        <v>1602.3800329999999</v>
      </c>
      <c r="AP8" s="1506">
        <v>1531.1043969999998</v>
      </c>
      <c r="AQ8" s="1506">
        <v>1287.6439578299999</v>
      </c>
      <c r="AR8" s="1506">
        <v>1510.36349247</v>
      </c>
      <c r="AS8" s="1506">
        <v>1628.3005034700002</v>
      </c>
      <c r="AT8" s="1506">
        <v>1655.03126447</v>
      </c>
      <c r="AU8" s="1506">
        <v>1538.71608601</v>
      </c>
      <c r="AV8" s="1506">
        <v>1774.55661801</v>
      </c>
      <c r="AW8" s="1512">
        <v>1917.7628950100002</v>
      </c>
      <c r="AX8" s="1531">
        <v>1795.04756101</v>
      </c>
      <c r="AY8" s="1532">
        <v>1792.6998640099998</v>
      </c>
      <c r="AZ8" s="1532">
        <v>1561.6754160099997</v>
      </c>
      <c r="BA8" s="1532">
        <v>1599.91128701</v>
      </c>
      <c r="BB8" s="1532">
        <v>1391.43689101</v>
      </c>
      <c r="BC8" s="1532">
        <v>1206.9849430100001</v>
      </c>
      <c r="BD8" s="1532">
        <v>1549.9542401199999</v>
      </c>
      <c r="BE8" s="1532">
        <v>1833.73927912</v>
      </c>
      <c r="BF8" s="1532">
        <v>2453.7763421199998</v>
      </c>
      <c r="BG8" s="1532">
        <v>2820.9662051200003</v>
      </c>
      <c r="BH8" s="1532">
        <v>3682.1458411200001</v>
      </c>
      <c r="BI8" s="1533">
        <v>4493.3143520100002</v>
      </c>
      <c r="BJ8" s="1532">
        <v>4419.3941000100003</v>
      </c>
      <c r="BK8" s="1532">
        <v>4551.3054110100002</v>
      </c>
      <c r="BL8" s="1532">
        <v>5588.0035670100006</v>
      </c>
      <c r="BM8" s="1532">
        <v>5781.5884780100005</v>
      </c>
      <c r="BN8" s="1532">
        <v>5536.2671810100001</v>
      </c>
      <c r="BO8" s="1532">
        <v>5754.1052870100002</v>
      </c>
      <c r="BP8" s="1532">
        <v>5782.0920630099999</v>
      </c>
      <c r="BQ8" s="1532">
        <v>6557.0693210099998</v>
      </c>
      <c r="BR8" s="1532">
        <v>6199.0043910099994</v>
      </c>
      <c r="BS8" s="1532">
        <v>6698.0129770100002</v>
      </c>
      <c r="BT8" s="1532">
        <v>6742.1864780099995</v>
      </c>
      <c r="BU8" s="1532">
        <v>8149.0519510100003</v>
      </c>
      <c r="BV8" s="1511">
        <v>8797.4159620099999</v>
      </c>
      <c r="BW8" s="1506">
        <v>8412.4004390099999</v>
      </c>
      <c r="BX8" s="1506">
        <v>8882.2220680099999</v>
      </c>
      <c r="BY8" s="1506">
        <v>8511.3978540100015</v>
      </c>
      <c r="BZ8" s="1506">
        <v>8427.545758000002</v>
      </c>
      <c r="CA8" s="1506">
        <v>8807.8291040099994</v>
      </c>
      <c r="CB8" s="1506">
        <v>8859.2726800100008</v>
      </c>
      <c r="CC8" s="1506">
        <v>8913.1454360099997</v>
      </c>
      <c r="CD8" s="1506">
        <v>8712.8774009999997</v>
      </c>
      <c r="CE8" s="1506">
        <v>8744.865726</v>
      </c>
      <c r="CF8" s="1506">
        <v>8899.0706470000005</v>
      </c>
      <c r="CG8" s="1512">
        <v>7111.5616109999992</v>
      </c>
      <c r="CH8" s="1506">
        <v>7232.8251630000004</v>
      </c>
      <c r="CI8" s="1506">
        <v>6628.3226139999997</v>
      </c>
      <c r="CJ8" s="1506">
        <v>5862.6751540000005</v>
      </c>
      <c r="CK8" s="1506">
        <v>5701.0253640000001</v>
      </c>
      <c r="CL8" s="1506">
        <v>5083.4929969999994</v>
      </c>
      <c r="CM8" s="1506">
        <v>4674.6534509999992</v>
      </c>
      <c r="CN8" s="1506">
        <v>3475.3931520000001</v>
      </c>
      <c r="CO8" s="1506">
        <v>3223.3944680000004</v>
      </c>
      <c r="CP8" s="1506">
        <v>2969.2207410000005</v>
      </c>
      <c r="CQ8" s="1522">
        <v>2857.1551999999997</v>
      </c>
      <c r="CR8" s="1522">
        <v>2748.0953180000001</v>
      </c>
      <c r="CS8" s="1522">
        <v>2865.8167059999996</v>
      </c>
      <c r="CT8" s="1526">
        <v>2843.8145119999999</v>
      </c>
      <c r="CU8" s="1522">
        <v>2865.0441800000003</v>
      </c>
      <c r="CV8" s="1522">
        <v>2907.0705020000005</v>
      </c>
      <c r="CW8" s="1522">
        <v>2816.5451940000003</v>
      </c>
      <c r="CX8" s="1522">
        <v>2875.7482839999998</v>
      </c>
      <c r="CY8" s="1522">
        <v>3163.0169940000001</v>
      </c>
      <c r="CZ8" s="1522">
        <v>2965.7556479999998</v>
      </c>
      <c r="DA8" s="1522">
        <v>2925.2466659999995</v>
      </c>
      <c r="DB8" s="1522">
        <v>2928.2711020000002</v>
      </c>
      <c r="DC8" s="1522">
        <v>2799.8719000000001</v>
      </c>
      <c r="DD8" s="1522">
        <v>2870.0413229999999</v>
      </c>
      <c r="DE8" s="1523">
        <v>2909.4356299999999</v>
      </c>
      <c r="DF8" s="1526">
        <v>3012.5509379999999</v>
      </c>
      <c r="DG8" s="1522">
        <v>3043.175651</v>
      </c>
      <c r="DH8" s="1522">
        <v>3083.8026520000003</v>
      </c>
      <c r="DI8" s="1522">
        <v>3326.3008</v>
      </c>
      <c r="DJ8" s="1522">
        <v>3396.4227000000001</v>
      </c>
      <c r="DK8" s="1522">
        <v>3525.6776140000002</v>
      </c>
      <c r="DL8" s="1519">
        <v>3555.7267449999999</v>
      </c>
      <c r="DM8" s="1519">
        <v>3526.4805139999999</v>
      </c>
      <c r="DN8" s="1519">
        <v>3385.8444820000004</v>
      </c>
      <c r="DO8" s="1519">
        <v>3262.6338350000001</v>
      </c>
      <c r="DP8" s="1519">
        <v>3234.5801200000001</v>
      </c>
      <c r="DQ8" s="1520">
        <v>2841.3233649999997</v>
      </c>
      <c r="DR8" s="1521">
        <v>2847.7530389999997</v>
      </c>
      <c r="DS8" s="1519">
        <v>2896.7073089999999</v>
      </c>
      <c r="DT8" s="1519">
        <v>2827.9374389999998</v>
      </c>
      <c r="DU8" s="1519">
        <v>2943.4664279999997</v>
      </c>
      <c r="DV8" s="1519">
        <v>3018.0861749999995</v>
      </c>
      <c r="DW8" s="1519">
        <v>2933.1451360000001</v>
      </c>
      <c r="DX8" s="1522">
        <v>2781.2971790000001</v>
      </c>
      <c r="DY8" s="1522">
        <v>2852.8300020000001</v>
      </c>
      <c r="DZ8" s="1522">
        <v>2868.9821419999998</v>
      </c>
      <c r="EA8" s="1522">
        <v>2870.3296919999998</v>
      </c>
      <c r="EB8" s="1522">
        <v>2801.7168650000003</v>
      </c>
      <c r="EC8" s="1523">
        <v>2854.3450680000001</v>
      </c>
      <c r="ED8" s="1526">
        <v>2844.4808770000004</v>
      </c>
      <c r="EE8" s="1522">
        <v>2991.0526639999998</v>
      </c>
      <c r="EF8" s="1522">
        <v>4188.4094639999994</v>
      </c>
      <c r="EG8" s="1522">
        <v>4328.7472779999998</v>
      </c>
      <c r="EH8" s="1522">
        <v>4479.3325309999991</v>
      </c>
      <c r="EI8" s="1522">
        <v>4603.0571510000009</v>
      </c>
      <c r="EJ8" s="1522">
        <v>4678.2692779999998</v>
      </c>
      <c r="EK8" s="1522">
        <v>4729.3507640000007</v>
      </c>
      <c r="EL8" s="1522">
        <v>4753.056885</v>
      </c>
      <c r="EM8" s="1522">
        <v>4738.5241759999999</v>
      </c>
      <c r="EN8" s="1522">
        <v>4695.5029630000008</v>
      </c>
      <c r="EO8" s="1523">
        <v>4646.1928849999995</v>
      </c>
      <c r="EP8" s="1526">
        <v>4619.548162</v>
      </c>
      <c r="EQ8" s="1522">
        <v>4602.2856250000004</v>
      </c>
      <c r="ER8" s="1522">
        <v>4067.0298789999997</v>
      </c>
      <c r="ES8" s="1522">
        <v>3922.1148830000002</v>
      </c>
      <c r="ET8" s="1522">
        <v>3918.7431790000005</v>
      </c>
      <c r="EU8" s="1522">
        <v>4164.9404940000004</v>
      </c>
      <c r="EV8" s="1522">
        <v>5194.7446740000005</v>
      </c>
      <c r="EW8" s="1522">
        <v>5875.8201439999993</v>
      </c>
      <c r="EX8" s="1522">
        <v>5257.1126459999996</v>
      </c>
      <c r="EY8" s="1522">
        <v>6579.2057919999997</v>
      </c>
      <c r="EZ8" s="1522">
        <v>6814.7117059999991</v>
      </c>
      <c r="FA8" s="1523">
        <v>8742.2203530000006</v>
      </c>
      <c r="FB8" s="1526">
        <v>9623.9163829999998</v>
      </c>
      <c r="FC8" s="1522">
        <v>11699.886618</v>
      </c>
      <c r="FD8" s="1522">
        <v>13790.605525000001</v>
      </c>
      <c r="FE8" s="1522">
        <v>14388.176460999999</v>
      </c>
      <c r="FF8" s="1522">
        <v>16489.097897000003</v>
      </c>
      <c r="FG8" s="1522">
        <v>16536.568340999998</v>
      </c>
      <c r="FH8" s="1522">
        <v>16974.079037</v>
      </c>
      <c r="FI8" s="1522">
        <v>17525.199115999996</v>
      </c>
      <c r="FJ8" s="1522">
        <v>16151.916049000001</v>
      </c>
      <c r="FK8" s="1522">
        <v>16361.590118</v>
      </c>
      <c r="FL8" s="1522">
        <v>16169.813486000001</v>
      </c>
      <c r="FM8" s="1523">
        <v>16911.057362</v>
      </c>
      <c r="FN8" s="1522">
        <v>18391.351875</v>
      </c>
      <c r="FO8" s="1522">
        <v>20733.761649</v>
      </c>
      <c r="FP8" s="1522">
        <v>24447.758921999997</v>
      </c>
      <c r="FQ8" s="1522">
        <v>25691.915873999998</v>
      </c>
      <c r="FR8" s="1522">
        <v>26776.888664999999</v>
      </c>
      <c r="FS8" s="1522">
        <v>27298.071480000006</v>
      </c>
      <c r="FT8" s="1522">
        <v>26474.492511</v>
      </c>
      <c r="FU8" s="1522">
        <v>25285.621019000006</v>
      </c>
      <c r="FV8" s="1522">
        <v>23442.268847000003</v>
      </c>
      <c r="FW8" s="1522">
        <v>24034.302430999996</v>
      </c>
      <c r="FX8" s="1522">
        <v>24202.983279</v>
      </c>
      <c r="FY8" s="1522">
        <v>24696.083010000002</v>
      </c>
      <c r="FZ8" s="1526">
        <v>26469.342914000001</v>
      </c>
      <c r="GA8" s="1522">
        <v>28804.276775999999</v>
      </c>
      <c r="GB8" s="1522">
        <v>30487.680775999997</v>
      </c>
      <c r="GC8" s="1522">
        <v>30528.454153999999</v>
      </c>
      <c r="GD8" s="1522">
        <v>29786.050615000004</v>
      </c>
      <c r="GE8" s="1522">
        <v>29050.031817999996</v>
      </c>
      <c r="GF8" s="1522">
        <v>34105.608774000008</v>
      </c>
      <c r="GG8" s="1522">
        <v>30837.146817000001</v>
      </c>
      <c r="GH8" s="1522">
        <v>27793.194244000002</v>
      </c>
      <c r="GI8" s="1522">
        <v>27543.005041999997</v>
      </c>
      <c r="GJ8" s="1522">
        <v>27255.347052999998</v>
      </c>
      <c r="GK8" s="1523">
        <v>36073.545563</v>
      </c>
      <c r="GL8" s="1522">
        <v>34993.254618999999</v>
      </c>
      <c r="GM8" s="1522">
        <v>40452.431958000001</v>
      </c>
      <c r="GN8" s="1523">
        <v>42098.053647000001</v>
      </c>
      <c r="GO8" s="1522"/>
    </row>
    <row r="9" spans="1:200" ht="39.75" customHeight="1">
      <c r="A9" s="1535" t="s">
        <v>994</v>
      </c>
      <c r="B9" s="1536">
        <v>1508.2062760000001</v>
      </c>
      <c r="C9" s="1537">
        <v>1371.805869</v>
      </c>
      <c r="D9" s="1537">
        <v>1272.3295679999999</v>
      </c>
      <c r="E9" s="1537">
        <v>1195.2750530000001</v>
      </c>
      <c r="F9" s="1537">
        <v>937.94500100000005</v>
      </c>
      <c r="G9" s="1537">
        <v>772.85282999999993</v>
      </c>
      <c r="H9" s="1537">
        <v>763.55509999999992</v>
      </c>
      <c r="I9" s="1537">
        <v>776.04901500000005</v>
      </c>
      <c r="J9" s="1537">
        <v>768.51740899999993</v>
      </c>
      <c r="K9" s="1537">
        <v>824.15276100000005</v>
      </c>
      <c r="L9" s="1537">
        <v>901.60671500000001</v>
      </c>
      <c r="M9" s="1538">
        <v>946.36490700000002</v>
      </c>
      <c r="N9" s="1537">
        <v>903.72336800000005</v>
      </c>
      <c r="O9" s="1537">
        <v>967.81512100000009</v>
      </c>
      <c r="P9" s="1537">
        <v>1008.997</v>
      </c>
      <c r="Q9" s="1537">
        <v>1124.5733130000001</v>
      </c>
      <c r="R9" s="1537">
        <v>1136.6234339999999</v>
      </c>
      <c r="S9" s="1537">
        <v>1009.667283</v>
      </c>
      <c r="T9" s="1537">
        <v>895.92873100000008</v>
      </c>
      <c r="U9" s="1537">
        <v>764.72758499999998</v>
      </c>
      <c r="V9" s="1537">
        <v>693.72269299999994</v>
      </c>
      <c r="W9" s="1537">
        <v>541.57699700000001</v>
      </c>
      <c r="X9" s="1537">
        <v>590.857393</v>
      </c>
      <c r="Y9" s="1537">
        <v>686.53898600000002</v>
      </c>
      <c r="Z9" s="1536">
        <v>694.88481999999999</v>
      </c>
      <c r="AA9" s="1537">
        <v>685.04817400000002</v>
      </c>
      <c r="AB9" s="1537">
        <v>662.09464800000001</v>
      </c>
      <c r="AC9" s="1537">
        <v>571.01150300000006</v>
      </c>
      <c r="AD9" s="1537">
        <v>440.8288</v>
      </c>
      <c r="AE9" s="1537">
        <v>311.46332900000004</v>
      </c>
      <c r="AF9" s="1537">
        <v>268.12970899999999</v>
      </c>
      <c r="AG9" s="1537">
        <v>276.48146932999998</v>
      </c>
      <c r="AH9" s="1537">
        <v>321.81350099999997</v>
      </c>
      <c r="AI9" s="1537">
        <v>363.86653933000002</v>
      </c>
      <c r="AJ9" s="1537">
        <v>525.06116732999999</v>
      </c>
      <c r="AK9" s="1537">
        <v>639.60350032999997</v>
      </c>
      <c r="AL9" s="1536">
        <v>725.80093500000009</v>
      </c>
      <c r="AM9" s="1537">
        <v>740.88875733000009</v>
      </c>
      <c r="AN9" s="1537">
        <v>891.85313500000007</v>
      </c>
      <c r="AO9" s="1537">
        <v>1057.0413899999999</v>
      </c>
      <c r="AP9" s="1537">
        <v>986.9234449999999</v>
      </c>
      <c r="AQ9" s="1537">
        <v>800.46810349999998</v>
      </c>
      <c r="AR9" s="1537">
        <v>962.82260432999999</v>
      </c>
      <c r="AS9" s="1537">
        <v>1070.0579423300001</v>
      </c>
      <c r="AT9" s="1537">
        <v>1108.6989833299999</v>
      </c>
      <c r="AU9" s="1537">
        <v>944.65763532999995</v>
      </c>
      <c r="AV9" s="1537">
        <v>1108.1705003299999</v>
      </c>
      <c r="AW9" s="1538">
        <v>1238.6924423299999</v>
      </c>
      <c r="AX9" s="1539">
        <v>1104.63963433</v>
      </c>
      <c r="AY9" s="1540">
        <v>1085.9994083300001</v>
      </c>
      <c r="AZ9" s="1540">
        <v>830.22595233000004</v>
      </c>
      <c r="BA9" s="1540">
        <v>878.66892633000009</v>
      </c>
      <c r="BB9" s="1540">
        <v>681.83637032999991</v>
      </c>
      <c r="BC9" s="1540">
        <v>515.03675733</v>
      </c>
      <c r="BD9" s="1540">
        <v>801.27248843999996</v>
      </c>
      <c r="BE9" s="1540">
        <v>996.54855643999997</v>
      </c>
      <c r="BF9" s="1540">
        <v>1440.58510344</v>
      </c>
      <c r="BG9" s="1540">
        <v>1687.99405544</v>
      </c>
      <c r="BH9" s="1540">
        <v>2391.5272864399999</v>
      </c>
      <c r="BI9" s="1541">
        <v>3079.52276033</v>
      </c>
      <c r="BJ9" s="1540">
        <v>2921.1568633300003</v>
      </c>
      <c r="BK9" s="1540">
        <v>3040.5642523300003</v>
      </c>
      <c r="BL9" s="1540">
        <v>4019.1843743300001</v>
      </c>
      <c r="BM9" s="1540">
        <v>3986.21060833</v>
      </c>
      <c r="BN9" s="1540">
        <v>3739.96087433</v>
      </c>
      <c r="BO9" s="1540">
        <v>3849.22829533</v>
      </c>
      <c r="BP9" s="1540">
        <v>3870.1079143299999</v>
      </c>
      <c r="BQ9" s="1540">
        <v>4616.7163913300001</v>
      </c>
      <c r="BR9" s="1540">
        <v>4264.7246163299997</v>
      </c>
      <c r="BS9" s="1540">
        <v>4739.3800943299993</v>
      </c>
      <c r="BT9" s="1540">
        <v>4665.6607663300001</v>
      </c>
      <c r="BU9" s="1540">
        <v>5930.7785703299996</v>
      </c>
      <c r="BV9" s="1536">
        <v>6544.47260233</v>
      </c>
      <c r="BW9" s="1537">
        <v>5925.7687173300001</v>
      </c>
      <c r="BX9" s="1537">
        <v>6324.7891933299998</v>
      </c>
      <c r="BY9" s="1537">
        <v>6002.8691993299999</v>
      </c>
      <c r="BZ9" s="1537">
        <v>5653.9552543299997</v>
      </c>
      <c r="CA9" s="1537">
        <v>5780.2267593299994</v>
      </c>
      <c r="CB9" s="1537">
        <v>6123.8161543300002</v>
      </c>
      <c r="CC9" s="1537">
        <v>4880.3910810000007</v>
      </c>
      <c r="CD9" s="1537">
        <v>5034.8437399899994</v>
      </c>
      <c r="CE9" s="1537">
        <v>5580.74497299</v>
      </c>
      <c r="CF9" s="1537">
        <v>6172.3746049900001</v>
      </c>
      <c r="CG9" s="1538">
        <v>4988.1880499899999</v>
      </c>
      <c r="CH9" s="1537">
        <v>3280.1409410000001</v>
      </c>
      <c r="CI9" s="1537">
        <v>3122.0125760000001</v>
      </c>
      <c r="CJ9" s="1537">
        <v>2793.5695110000001</v>
      </c>
      <c r="CK9" s="1537">
        <v>2846.7522560000002</v>
      </c>
      <c r="CL9" s="1537">
        <v>2365.9330260000002</v>
      </c>
      <c r="CM9" s="1537">
        <v>2118.9671389999999</v>
      </c>
      <c r="CN9" s="1537">
        <v>1365.933906</v>
      </c>
      <c r="CO9" s="1537">
        <v>1011.65728</v>
      </c>
      <c r="CP9" s="1537">
        <v>906.29866500000003</v>
      </c>
      <c r="CQ9" s="1542">
        <v>694.55224399999997</v>
      </c>
      <c r="CR9" s="1542">
        <v>853.17564099999993</v>
      </c>
      <c r="CS9" s="1542">
        <v>966.57945099999995</v>
      </c>
      <c r="CT9" s="1543">
        <v>973.77695700000004</v>
      </c>
      <c r="CU9" s="1542">
        <v>1000.698451</v>
      </c>
      <c r="CV9" s="1542">
        <v>1029.5604390000001</v>
      </c>
      <c r="CW9" s="1542">
        <v>960.50597900000002</v>
      </c>
      <c r="CX9" s="1542">
        <v>869.41382999999996</v>
      </c>
      <c r="CY9" s="1542">
        <v>1176.203835</v>
      </c>
      <c r="CZ9" s="1542">
        <v>1014.586324</v>
      </c>
      <c r="DA9" s="1542">
        <v>994.97196499999995</v>
      </c>
      <c r="DB9" s="1542">
        <v>1029.157993</v>
      </c>
      <c r="DC9" s="1542">
        <v>971.24</v>
      </c>
      <c r="DD9" s="1542">
        <v>1015.538351</v>
      </c>
      <c r="DE9" s="1544">
        <v>1013.733446</v>
      </c>
      <c r="DF9" s="1543">
        <v>922.25058000000001</v>
      </c>
      <c r="DG9" s="1542">
        <v>907.18946900000003</v>
      </c>
      <c r="DH9" s="1542">
        <v>913.12081000000001</v>
      </c>
      <c r="DI9" s="1542">
        <v>908.33228799999995</v>
      </c>
      <c r="DJ9" s="1542">
        <v>965.25279899999998</v>
      </c>
      <c r="DK9" s="1542">
        <v>1095.4741200000001</v>
      </c>
      <c r="DL9" s="1545">
        <v>1064.021152</v>
      </c>
      <c r="DM9" s="1545">
        <v>1092.391611</v>
      </c>
      <c r="DN9" s="1545">
        <v>1139.2618130000001</v>
      </c>
      <c r="DO9" s="1545">
        <v>1135.901844</v>
      </c>
      <c r="DP9" s="1545">
        <v>1063.316648</v>
      </c>
      <c r="DQ9" s="1546">
        <v>524.971048</v>
      </c>
      <c r="DR9" s="1547">
        <v>514.33515799999998</v>
      </c>
      <c r="DS9" s="1545">
        <v>504.15034300000002</v>
      </c>
      <c r="DT9" s="1545">
        <v>419.99735999999996</v>
      </c>
      <c r="DU9" s="1545">
        <v>492.26297899999997</v>
      </c>
      <c r="DV9" s="1545">
        <v>508.45363000000003</v>
      </c>
      <c r="DW9" s="1545">
        <v>510.69680499999998</v>
      </c>
      <c r="DX9" s="1542">
        <v>516.63281500000005</v>
      </c>
      <c r="DY9" s="1542">
        <v>530.29210799999998</v>
      </c>
      <c r="DZ9" s="1542">
        <v>524.40213000000006</v>
      </c>
      <c r="EA9" s="1542">
        <v>447.57799999999997</v>
      </c>
      <c r="EB9" s="1542">
        <v>424.17689000000001</v>
      </c>
      <c r="EC9" s="1544">
        <v>442.04224300000004</v>
      </c>
      <c r="ED9" s="1543">
        <v>429.09490199999999</v>
      </c>
      <c r="EE9" s="1542">
        <v>457.28027399999996</v>
      </c>
      <c r="EF9" s="1542">
        <v>1605.3036969999998</v>
      </c>
      <c r="EG9" s="1542">
        <v>1708.0137209999998</v>
      </c>
      <c r="EH9" s="1542">
        <v>1821.465602</v>
      </c>
      <c r="EI9" s="1542">
        <v>1761.966821</v>
      </c>
      <c r="EJ9" s="1542">
        <v>1799.0387819999999</v>
      </c>
      <c r="EK9" s="1542">
        <v>1803.596409</v>
      </c>
      <c r="EL9" s="1542">
        <v>1943.919077</v>
      </c>
      <c r="EM9" s="1542">
        <v>1896.2122059999999</v>
      </c>
      <c r="EN9" s="1542">
        <v>1845.1856480000001</v>
      </c>
      <c r="EO9" s="1544">
        <v>1839.7491380000001</v>
      </c>
      <c r="EP9" s="1543">
        <v>1852.1058740000001</v>
      </c>
      <c r="EQ9" s="1542">
        <v>1846.518472</v>
      </c>
      <c r="ER9" s="1542">
        <v>1369.675348</v>
      </c>
      <c r="ES9" s="1542">
        <v>1261.571406</v>
      </c>
      <c r="ET9" s="1542">
        <v>1206.2705560000002</v>
      </c>
      <c r="EU9" s="1542">
        <v>1156.3884739999999</v>
      </c>
      <c r="EV9" s="1542">
        <v>1800.3905130000001</v>
      </c>
      <c r="EW9" s="1542">
        <v>1714.7009720000001</v>
      </c>
      <c r="EX9" s="1542">
        <v>554.70704799999999</v>
      </c>
      <c r="EY9" s="1542">
        <v>1722.2455970000001</v>
      </c>
      <c r="EZ9" s="1542">
        <v>1687.2881179999999</v>
      </c>
      <c r="FA9" s="1544">
        <v>2031.2869430000001</v>
      </c>
      <c r="FB9" s="1543">
        <v>2862.5051600000002</v>
      </c>
      <c r="FC9" s="1542">
        <v>4609.3073590000004</v>
      </c>
      <c r="FD9" s="1542">
        <v>6379.2017690000002</v>
      </c>
      <c r="FE9" s="1542">
        <v>6247.8149680000006</v>
      </c>
      <c r="FF9" s="1542">
        <v>7166.5709630000001</v>
      </c>
      <c r="FG9" s="1542">
        <v>6644.9397429999999</v>
      </c>
      <c r="FH9" s="1542">
        <v>6546.1133279999995</v>
      </c>
      <c r="FI9" s="1542">
        <v>7084.235103</v>
      </c>
      <c r="FJ9" s="1542">
        <v>5852.2000029999999</v>
      </c>
      <c r="FK9" s="1542">
        <v>5676.9965029999994</v>
      </c>
      <c r="FL9" s="1542">
        <v>5799.4959689999996</v>
      </c>
      <c r="FM9" s="1544">
        <v>5727.1527040000001</v>
      </c>
      <c r="FN9" s="1542">
        <v>5838.4898409999996</v>
      </c>
      <c r="FO9" s="1542">
        <v>6689.729061</v>
      </c>
      <c r="FP9" s="1542">
        <v>7373.4731969999993</v>
      </c>
      <c r="FQ9" s="1542">
        <v>7710.4035939999994</v>
      </c>
      <c r="FR9" s="1542">
        <v>7632.3086739999999</v>
      </c>
      <c r="FS9" s="1542">
        <v>7434.5017259999995</v>
      </c>
      <c r="FT9" s="1542">
        <v>6581.1810029999997</v>
      </c>
      <c r="FU9" s="1542">
        <v>5061.1451500000003</v>
      </c>
      <c r="FV9" s="1542">
        <v>4217.8264319999998</v>
      </c>
      <c r="FW9" s="1542">
        <v>4656.5961649999999</v>
      </c>
      <c r="FX9" s="1542">
        <v>4556.5235539999994</v>
      </c>
      <c r="FY9" s="1542">
        <v>4912.2178600000007</v>
      </c>
      <c r="FZ9" s="1543">
        <v>5085.8747249999997</v>
      </c>
      <c r="GA9" s="1542">
        <v>5929.6620739999998</v>
      </c>
      <c r="GB9" s="1542">
        <v>5983.5051370000001</v>
      </c>
      <c r="GC9" s="1542">
        <v>5757.947596</v>
      </c>
      <c r="GD9" s="1542">
        <v>5158.8913650000004</v>
      </c>
      <c r="GE9" s="1542">
        <v>5409.7024409999995</v>
      </c>
      <c r="GF9" s="1542">
        <v>12082.901205</v>
      </c>
      <c r="GG9" s="1542">
        <v>9122.4742719999995</v>
      </c>
      <c r="GH9" s="1542">
        <v>8332.4160800000009</v>
      </c>
      <c r="GI9" s="1542">
        <v>7534.8638169999995</v>
      </c>
      <c r="GJ9" s="1542">
        <v>6931.9524809999994</v>
      </c>
      <c r="GK9" s="1544">
        <v>12347.590361999999</v>
      </c>
      <c r="GL9" s="1542">
        <v>11078.26957</v>
      </c>
      <c r="GM9" s="1542">
        <v>14042.926986999999</v>
      </c>
      <c r="GN9" s="1544">
        <v>15502.182105</v>
      </c>
      <c r="GO9" s="1542"/>
    </row>
    <row r="10" spans="1:200" ht="39.75" customHeight="1">
      <c r="A10" s="1535" t="s">
        <v>995</v>
      </c>
      <c r="B10" s="1536">
        <v>333.68285500000002</v>
      </c>
      <c r="C10" s="1537">
        <v>329.834947</v>
      </c>
      <c r="D10" s="1537">
        <v>324.80366100000003</v>
      </c>
      <c r="E10" s="1537">
        <v>341.29912200000001</v>
      </c>
      <c r="F10" s="1537">
        <v>336.15374099999997</v>
      </c>
      <c r="G10" s="1537">
        <v>334.02526400000005</v>
      </c>
      <c r="H10" s="1537">
        <v>336.54280200000005</v>
      </c>
      <c r="I10" s="1537">
        <v>313.60394700000001</v>
      </c>
      <c r="J10" s="1537">
        <v>318.12673999999998</v>
      </c>
      <c r="K10" s="1537">
        <v>327.44980499999997</v>
      </c>
      <c r="L10" s="1537">
        <v>339.20651400000003</v>
      </c>
      <c r="M10" s="1538">
        <v>342.36903599999999</v>
      </c>
      <c r="N10" s="1537">
        <v>362.949972</v>
      </c>
      <c r="O10" s="1537">
        <v>373.889681</v>
      </c>
      <c r="P10" s="1537">
        <v>432.25341600000002</v>
      </c>
      <c r="Q10" s="1537">
        <v>410.817699</v>
      </c>
      <c r="R10" s="1537">
        <v>468.28564899999998</v>
      </c>
      <c r="S10" s="1537">
        <v>498.769114</v>
      </c>
      <c r="T10" s="1537">
        <v>502.98738099999997</v>
      </c>
      <c r="U10" s="1537">
        <v>554.29271999999992</v>
      </c>
      <c r="V10" s="1537">
        <v>527.038859</v>
      </c>
      <c r="W10" s="1537">
        <v>615.26185300000009</v>
      </c>
      <c r="X10" s="1537">
        <v>593.80906600000003</v>
      </c>
      <c r="Y10" s="1537">
        <v>599.28080599999998</v>
      </c>
      <c r="Z10" s="1536">
        <v>593.26304299999993</v>
      </c>
      <c r="AA10" s="1537">
        <v>561.81210099999998</v>
      </c>
      <c r="AB10" s="1537">
        <v>533.35405200000002</v>
      </c>
      <c r="AC10" s="1537">
        <v>436.85997700000007</v>
      </c>
      <c r="AD10" s="1537">
        <v>392.84446800000001</v>
      </c>
      <c r="AE10" s="1537">
        <v>383.80768400000005</v>
      </c>
      <c r="AF10" s="1537">
        <v>399.81970200000006</v>
      </c>
      <c r="AG10" s="1537">
        <v>390.43619749999993</v>
      </c>
      <c r="AH10" s="1537">
        <v>420.41199800000004</v>
      </c>
      <c r="AI10" s="1537">
        <v>441.24721449999998</v>
      </c>
      <c r="AJ10" s="1537">
        <v>485.46784949999994</v>
      </c>
      <c r="AK10" s="1537">
        <v>489.76271550000001</v>
      </c>
      <c r="AL10" s="1536">
        <v>496.935407</v>
      </c>
      <c r="AM10" s="1537">
        <v>518.47081467999999</v>
      </c>
      <c r="AN10" s="1537">
        <v>537.9423456799999</v>
      </c>
      <c r="AO10" s="1537">
        <v>545.33864300000005</v>
      </c>
      <c r="AP10" s="1537">
        <v>544.18095200000005</v>
      </c>
      <c r="AQ10" s="1537">
        <v>487.17585432999994</v>
      </c>
      <c r="AR10" s="1537">
        <v>547.54088813999999</v>
      </c>
      <c r="AS10" s="1537">
        <v>558.24256114000013</v>
      </c>
      <c r="AT10" s="1537">
        <v>546.33228114000008</v>
      </c>
      <c r="AU10" s="1537">
        <v>594.05845067999996</v>
      </c>
      <c r="AV10" s="1537">
        <v>666.38611767999998</v>
      </c>
      <c r="AW10" s="1538">
        <v>679.07045268000002</v>
      </c>
      <c r="AX10" s="1539">
        <v>690.40792668000006</v>
      </c>
      <c r="AY10" s="1540">
        <v>706.70045567999989</v>
      </c>
      <c r="AZ10" s="1540">
        <v>731.44946367999989</v>
      </c>
      <c r="BA10" s="1540">
        <v>721.24236067999993</v>
      </c>
      <c r="BB10" s="1540">
        <v>709.60052068000005</v>
      </c>
      <c r="BC10" s="1540">
        <v>691.94818568000005</v>
      </c>
      <c r="BD10" s="1540">
        <v>748.68175167999993</v>
      </c>
      <c r="BE10" s="1540">
        <v>837.19072268000002</v>
      </c>
      <c r="BF10" s="1540">
        <v>1013.1912386799999</v>
      </c>
      <c r="BG10" s="1540">
        <v>1132.97214968</v>
      </c>
      <c r="BH10" s="1540">
        <v>1290.61855468</v>
      </c>
      <c r="BI10" s="1541">
        <v>1413.79159168</v>
      </c>
      <c r="BJ10" s="1540">
        <v>1498.23723668</v>
      </c>
      <c r="BK10" s="1540">
        <v>1510.7411586800001</v>
      </c>
      <c r="BL10" s="1540">
        <v>1568.8191926799998</v>
      </c>
      <c r="BM10" s="1540">
        <v>1795.37786968</v>
      </c>
      <c r="BN10" s="1540">
        <v>1796.30630668</v>
      </c>
      <c r="BO10" s="1540">
        <v>1904.8769916800002</v>
      </c>
      <c r="BP10" s="1540">
        <v>1911.9841486800001</v>
      </c>
      <c r="BQ10" s="1540">
        <v>1940.35292968</v>
      </c>
      <c r="BR10" s="1540">
        <v>1934.2797746799999</v>
      </c>
      <c r="BS10" s="1540">
        <v>1958.6328826800002</v>
      </c>
      <c r="BT10" s="1540">
        <v>2076.5257116799999</v>
      </c>
      <c r="BU10" s="1540">
        <v>2218.2733806799997</v>
      </c>
      <c r="BV10" s="1536">
        <v>2252.94335968</v>
      </c>
      <c r="BW10" s="1537">
        <v>2486.6317216799998</v>
      </c>
      <c r="BX10" s="1537">
        <v>2557.4328746799997</v>
      </c>
      <c r="BY10" s="1537">
        <v>2508.5286546800003</v>
      </c>
      <c r="BZ10" s="1537">
        <v>2773.5905036700005</v>
      </c>
      <c r="CA10" s="1537">
        <v>3027.6023446799995</v>
      </c>
      <c r="CB10" s="1537">
        <v>2735.4565256800001</v>
      </c>
      <c r="CC10" s="1537">
        <v>4032.7543550099995</v>
      </c>
      <c r="CD10" s="1537">
        <v>3678.0336610099998</v>
      </c>
      <c r="CE10" s="1537">
        <v>3164.12075301</v>
      </c>
      <c r="CF10" s="1537">
        <v>2726.6960420099999</v>
      </c>
      <c r="CG10" s="1538">
        <v>2123.3735610099998</v>
      </c>
      <c r="CH10" s="1537">
        <v>3952.6842219999999</v>
      </c>
      <c r="CI10" s="1537">
        <v>3506.3100380000001</v>
      </c>
      <c r="CJ10" s="1537">
        <v>3069.1056430000003</v>
      </c>
      <c r="CK10" s="1537">
        <v>2854.2731079999999</v>
      </c>
      <c r="CL10" s="1537">
        <v>2717.5599709999997</v>
      </c>
      <c r="CM10" s="1537">
        <v>2555.6863119999998</v>
      </c>
      <c r="CN10" s="1537">
        <v>2109.4592460000003</v>
      </c>
      <c r="CO10" s="1537">
        <v>2211.7371880000001</v>
      </c>
      <c r="CP10" s="1537">
        <v>2062.9220760000003</v>
      </c>
      <c r="CQ10" s="1542">
        <v>2162.6029559999997</v>
      </c>
      <c r="CR10" s="1542">
        <v>1894.9196770000001</v>
      </c>
      <c r="CS10" s="1542">
        <v>1899.2372549999998</v>
      </c>
      <c r="CT10" s="1543">
        <v>1870.0375549999999</v>
      </c>
      <c r="CU10" s="1542">
        <v>1864.3457290000001</v>
      </c>
      <c r="CV10" s="1542">
        <v>1877.5100630000002</v>
      </c>
      <c r="CW10" s="1542">
        <v>1856.039215</v>
      </c>
      <c r="CX10" s="1542">
        <v>2006.3344539999998</v>
      </c>
      <c r="CY10" s="1542">
        <v>1986.813159</v>
      </c>
      <c r="CZ10" s="1542">
        <v>1951.169324</v>
      </c>
      <c r="DA10" s="1542">
        <v>1930.2747009999998</v>
      </c>
      <c r="DB10" s="1542">
        <v>1899.1131089999999</v>
      </c>
      <c r="DC10" s="1542">
        <v>1828.6318999999999</v>
      </c>
      <c r="DD10" s="1542">
        <v>1854.5029719999998</v>
      </c>
      <c r="DE10" s="1544">
        <v>1895.7021840000002</v>
      </c>
      <c r="DF10" s="1543">
        <v>2090.3003580000004</v>
      </c>
      <c r="DG10" s="1542">
        <v>2135.9861820000001</v>
      </c>
      <c r="DH10" s="1542">
        <v>2170.681842</v>
      </c>
      <c r="DI10" s="1542">
        <v>2417.9685119999999</v>
      </c>
      <c r="DJ10" s="1542">
        <v>2431.1699010000002</v>
      </c>
      <c r="DK10" s="1542">
        <v>2430.2034939999999</v>
      </c>
      <c r="DL10" s="1545">
        <v>2491.7055929999997</v>
      </c>
      <c r="DM10" s="1545">
        <v>2434.0889029999998</v>
      </c>
      <c r="DN10" s="1545">
        <v>2246.5826690000004</v>
      </c>
      <c r="DO10" s="1545">
        <v>2126.7319910000001</v>
      </c>
      <c r="DP10" s="1545">
        <v>2171.2634720000001</v>
      </c>
      <c r="DQ10" s="1546">
        <v>2316.3523169999999</v>
      </c>
      <c r="DR10" s="1547">
        <v>2333.4178809999999</v>
      </c>
      <c r="DS10" s="1545">
        <v>2392.5569660000001</v>
      </c>
      <c r="DT10" s="1545">
        <v>2407.940079</v>
      </c>
      <c r="DU10" s="1545">
        <v>2451.2034490000001</v>
      </c>
      <c r="DV10" s="1545">
        <v>2509.6325449999995</v>
      </c>
      <c r="DW10" s="1545">
        <v>2422.4483309999996</v>
      </c>
      <c r="DX10" s="1542">
        <v>2264.6643640000002</v>
      </c>
      <c r="DY10" s="1542">
        <v>2322.5378940000005</v>
      </c>
      <c r="DZ10" s="1542">
        <v>2344.5800119999999</v>
      </c>
      <c r="EA10" s="1542">
        <v>2422.7516919999998</v>
      </c>
      <c r="EB10" s="1542">
        <v>2377.5399750000001</v>
      </c>
      <c r="EC10" s="1544">
        <v>2412.3028250000002</v>
      </c>
      <c r="ED10" s="1543">
        <v>2415.3859750000001</v>
      </c>
      <c r="EE10" s="1542">
        <v>2533.7723900000001</v>
      </c>
      <c r="EF10" s="1542">
        <v>2583.105767</v>
      </c>
      <c r="EG10" s="1542">
        <v>2620.733557</v>
      </c>
      <c r="EH10" s="1542">
        <v>2657.8669289999993</v>
      </c>
      <c r="EI10" s="1542">
        <v>2841.09033</v>
      </c>
      <c r="EJ10" s="1542">
        <v>2879.2304959999997</v>
      </c>
      <c r="EK10" s="1542">
        <v>2925.754355</v>
      </c>
      <c r="EL10" s="1542">
        <v>2809.1378080000004</v>
      </c>
      <c r="EM10" s="1542">
        <v>2842.3119699999997</v>
      </c>
      <c r="EN10" s="1542">
        <v>2850.3173150000002</v>
      </c>
      <c r="EO10" s="1544">
        <v>2806.4437469999998</v>
      </c>
      <c r="EP10" s="1543">
        <v>2767.4422880000002</v>
      </c>
      <c r="EQ10" s="1542">
        <v>2755.7671529999998</v>
      </c>
      <c r="ER10" s="1542">
        <v>2697.354531</v>
      </c>
      <c r="ES10" s="1542">
        <v>2660.5434770000006</v>
      </c>
      <c r="ET10" s="1542">
        <v>2712.4726230000001</v>
      </c>
      <c r="EU10" s="1542">
        <v>3008.5520200000001</v>
      </c>
      <c r="EV10" s="1542">
        <v>3394.3541610000002</v>
      </c>
      <c r="EW10" s="1542">
        <v>4161.1191719999997</v>
      </c>
      <c r="EX10" s="1542">
        <v>4702.4055979999994</v>
      </c>
      <c r="EY10" s="1542">
        <v>4856.9601949999997</v>
      </c>
      <c r="EZ10" s="1542">
        <v>5127.4235879999997</v>
      </c>
      <c r="FA10" s="1544">
        <v>6710.9334099999996</v>
      </c>
      <c r="FB10" s="1543">
        <v>6761.4112229999992</v>
      </c>
      <c r="FC10" s="1542">
        <v>7090.5792590000001</v>
      </c>
      <c r="FD10" s="1542">
        <v>7411.4037559999997</v>
      </c>
      <c r="FE10" s="1542">
        <v>8140.3614929999994</v>
      </c>
      <c r="FF10" s="1542">
        <v>9322.5269340000013</v>
      </c>
      <c r="FG10" s="1542">
        <v>9749.3269440000004</v>
      </c>
      <c r="FH10" s="1542">
        <v>10283.006901999999</v>
      </c>
      <c r="FI10" s="1542">
        <v>10430.511365999999</v>
      </c>
      <c r="FJ10" s="1542">
        <v>10279.726929000002</v>
      </c>
      <c r="FK10" s="1542">
        <v>10658.577056</v>
      </c>
      <c r="FL10" s="1542">
        <v>10346.051993000001</v>
      </c>
      <c r="FM10" s="1544">
        <v>11171.122558000001</v>
      </c>
      <c r="FN10" s="1542">
        <v>12542.537382999999</v>
      </c>
      <c r="FO10" s="1542">
        <v>14038.942303</v>
      </c>
      <c r="FP10" s="1542">
        <v>17069.344873999999</v>
      </c>
      <c r="FQ10" s="1542">
        <v>17975.314294</v>
      </c>
      <c r="FR10" s="1542">
        <v>19139.019694999999</v>
      </c>
      <c r="FS10" s="1542">
        <v>19858.048432000003</v>
      </c>
      <c r="FT10" s="1542">
        <v>19886.901258999998</v>
      </c>
      <c r="FU10" s="1542">
        <v>20217.559259000005</v>
      </c>
      <c r="FV10" s="1542">
        <v>19218.486921000003</v>
      </c>
      <c r="FW10" s="1542">
        <v>19369.216926999998</v>
      </c>
      <c r="FX10" s="1542">
        <v>19634.761067000003</v>
      </c>
      <c r="FY10" s="1542">
        <v>19773.167067000002</v>
      </c>
      <c r="FZ10" s="1543">
        <v>21373.280771999998</v>
      </c>
      <c r="GA10" s="1542">
        <v>22864.434761999997</v>
      </c>
      <c r="GB10" s="1542">
        <v>24495.400018999997</v>
      </c>
      <c r="GC10" s="1542">
        <v>24759.511270999999</v>
      </c>
      <c r="GD10" s="1542">
        <v>24613.436919</v>
      </c>
      <c r="GE10" s="1542">
        <v>23626.922628</v>
      </c>
      <c r="GF10" s="1542">
        <v>22009.495977999999</v>
      </c>
      <c r="GG10" s="1542">
        <v>21699.764833000001</v>
      </c>
      <c r="GH10" s="1542">
        <v>19449.770929000002</v>
      </c>
      <c r="GI10" s="1542">
        <v>19997.540674999997</v>
      </c>
      <c r="GJ10" s="1542">
        <v>20308.300239999997</v>
      </c>
      <c r="GK10" s="1544">
        <v>23705.476322000002</v>
      </c>
      <c r="GL10" s="1542">
        <v>23907.773666000001</v>
      </c>
      <c r="GM10" s="1542">
        <v>26389.352354000002</v>
      </c>
      <c r="GN10" s="1544">
        <v>26559.239195000002</v>
      </c>
      <c r="GO10" s="1542"/>
    </row>
    <row r="11" spans="1:200" s="1534" customFormat="1" ht="39.75" customHeight="1">
      <c r="A11" s="1548" t="s">
        <v>996</v>
      </c>
      <c r="B11" s="1511"/>
      <c r="C11" s="1506"/>
      <c r="D11" s="1506"/>
      <c r="E11" s="1506"/>
      <c r="F11" s="1506"/>
      <c r="G11" s="1506"/>
      <c r="H11" s="1506"/>
      <c r="I11" s="1506"/>
      <c r="J11" s="1506"/>
      <c r="K11" s="1506"/>
      <c r="L11" s="1506"/>
      <c r="M11" s="1512"/>
      <c r="N11" s="1506"/>
      <c r="O11" s="1506"/>
      <c r="P11" s="1506"/>
      <c r="Q11" s="1506"/>
      <c r="R11" s="1506"/>
      <c r="S11" s="1506"/>
      <c r="T11" s="1506"/>
      <c r="U11" s="1506"/>
      <c r="V11" s="1506"/>
      <c r="W11" s="1506"/>
      <c r="X11" s="1506"/>
      <c r="Y11" s="1506"/>
      <c r="Z11" s="1511"/>
      <c r="AA11" s="1506"/>
      <c r="AB11" s="1506"/>
      <c r="AC11" s="1506"/>
      <c r="AD11" s="1506"/>
      <c r="AE11" s="1506"/>
      <c r="AF11" s="1506"/>
      <c r="AG11" s="1506"/>
      <c r="AH11" s="1506"/>
      <c r="AI11" s="1506"/>
      <c r="AJ11" s="1506"/>
      <c r="AK11" s="1506"/>
      <c r="AL11" s="1511"/>
      <c r="AM11" s="1506"/>
      <c r="AN11" s="1506"/>
      <c r="AO11" s="1506"/>
      <c r="AP11" s="1506"/>
      <c r="AQ11" s="1506"/>
      <c r="AR11" s="1506"/>
      <c r="AS11" s="1506"/>
      <c r="AT11" s="1506"/>
      <c r="AU11" s="1506"/>
      <c r="AV11" s="1506"/>
      <c r="AW11" s="1512"/>
      <c r="AX11" s="1531"/>
      <c r="AY11" s="1532"/>
      <c r="AZ11" s="1532"/>
      <c r="BA11" s="1532"/>
      <c r="BB11" s="1532"/>
      <c r="BC11" s="1532"/>
      <c r="BD11" s="1532"/>
      <c r="BE11" s="1532"/>
      <c r="BF11" s="1532"/>
      <c r="BG11" s="1532"/>
      <c r="BH11" s="1532"/>
      <c r="BI11" s="1533"/>
      <c r="BJ11" s="1532"/>
      <c r="BK11" s="1532"/>
      <c r="BL11" s="1532"/>
      <c r="BM11" s="1532"/>
      <c r="BN11" s="1532"/>
      <c r="BO11" s="1532"/>
      <c r="BP11" s="1532"/>
      <c r="BQ11" s="1532"/>
      <c r="BR11" s="1532"/>
      <c r="BS11" s="1532"/>
      <c r="BT11" s="1532"/>
      <c r="BU11" s="1532"/>
      <c r="BV11" s="1511"/>
      <c r="BW11" s="1506"/>
      <c r="BX11" s="1506"/>
      <c r="BY11" s="1506"/>
      <c r="BZ11" s="1506"/>
      <c r="CA11" s="1506"/>
      <c r="CB11" s="1506"/>
      <c r="CC11" s="1506"/>
      <c r="CD11" s="1506"/>
      <c r="CE11" s="1506"/>
      <c r="CF11" s="1506"/>
      <c r="CG11" s="1512"/>
      <c r="CH11" s="1506"/>
      <c r="CI11" s="1506"/>
      <c r="CJ11" s="1506"/>
      <c r="CK11" s="1506"/>
      <c r="CL11" s="1506"/>
      <c r="CM11" s="1506"/>
      <c r="CN11" s="1506"/>
      <c r="CO11" s="1506"/>
      <c r="CP11" s="1506"/>
      <c r="CQ11" s="1522"/>
      <c r="CR11" s="1522"/>
      <c r="CS11" s="1522"/>
      <c r="CT11" s="1526"/>
      <c r="CU11" s="1522"/>
      <c r="CV11" s="1522"/>
      <c r="CW11" s="1522"/>
      <c r="CX11" s="1522"/>
      <c r="CY11" s="1522"/>
      <c r="CZ11" s="1522"/>
      <c r="DA11" s="1522"/>
      <c r="DB11" s="1522"/>
      <c r="DC11" s="1522"/>
      <c r="DD11" s="1522"/>
      <c r="DE11" s="1523"/>
      <c r="DF11" s="1526">
        <v>43.422580000000004</v>
      </c>
      <c r="DG11" s="1522">
        <v>350.286833</v>
      </c>
      <c r="DH11" s="1522">
        <v>1640.994925</v>
      </c>
      <c r="DI11" s="1522">
        <v>2311.9257560000001</v>
      </c>
      <c r="DJ11" s="1522">
        <v>2816.7199100000003</v>
      </c>
      <c r="DK11" s="1522">
        <v>3732.958052</v>
      </c>
      <c r="DL11" s="1519">
        <v>4392.1785749999999</v>
      </c>
      <c r="DM11" s="1519">
        <v>5166.3467790000004</v>
      </c>
      <c r="DN11" s="1519">
        <v>5401.1227919999992</v>
      </c>
      <c r="DO11" s="1519">
        <v>5538.7955570000004</v>
      </c>
      <c r="DP11" s="1519">
        <v>5825.0516889999999</v>
      </c>
      <c r="DQ11" s="1520">
        <v>6342.859563</v>
      </c>
      <c r="DR11" s="1521">
        <v>6969.5703960000001</v>
      </c>
      <c r="DS11" s="1519">
        <v>6255.9569750000001</v>
      </c>
      <c r="DT11" s="1519">
        <v>6082.7108500000004</v>
      </c>
      <c r="DU11" s="1519">
        <v>6006.7375209000002</v>
      </c>
      <c r="DV11" s="1519">
        <v>5728.1238810000004</v>
      </c>
      <c r="DW11" s="1519">
        <v>4960.6412900000005</v>
      </c>
      <c r="DX11" s="1522">
        <v>4989.3160559999997</v>
      </c>
      <c r="DY11" s="1522">
        <v>4429.6698259999994</v>
      </c>
      <c r="DZ11" s="1522">
        <v>4496.5495410000003</v>
      </c>
      <c r="EA11" s="1522">
        <v>4699.6283000000003</v>
      </c>
      <c r="EB11" s="1522">
        <v>4843.9040459999997</v>
      </c>
      <c r="EC11" s="1523">
        <v>3970.6592850000002</v>
      </c>
      <c r="ED11" s="1526">
        <v>4168.318217</v>
      </c>
      <c r="EE11" s="1522">
        <v>4321.9707040000003</v>
      </c>
      <c r="EF11" s="1522">
        <v>5104.770391</v>
      </c>
      <c r="EG11" s="1522">
        <v>5781.3075959999996</v>
      </c>
      <c r="EH11" s="1522">
        <v>6718.6374260000002</v>
      </c>
      <c r="EI11" s="1522">
        <v>7160.2717779999994</v>
      </c>
      <c r="EJ11" s="1522">
        <v>7956.895931</v>
      </c>
      <c r="EK11" s="1522">
        <v>8083.2564790000006</v>
      </c>
      <c r="EL11" s="1522">
        <v>8284.3006669999995</v>
      </c>
      <c r="EM11" s="1522">
        <v>8112.4939340000001</v>
      </c>
      <c r="EN11" s="1522">
        <v>7941.5118469999989</v>
      </c>
      <c r="EO11" s="1523">
        <v>7825.8499809999994</v>
      </c>
      <c r="EP11" s="1526">
        <v>7971.701767999999</v>
      </c>
      <c r="EQ11" s="1522">
        <v>8096.2224019999994</v>
      </c>
      <c r="ER11" s="1522">
        <v>7037.5034150000001</v>
      </c>
      <c r="ES11" s="1522">
        <v>6802.8024959999993</v>
      </c>
      <c r="ET11" s="1522">
        <v>6868.733937</v>
      </c>
      <c r="EU11" s="1522">
        <v>6002.6261919999997</v>
      </c>
      <c r="EV11" s="1522">
        <v>5298.3829089999999</v>
      </c>
      <c r="EW11" s="1522">
        <v>5256.0551599999999</v>
      </c>
      <c r="EX11" s="1522">
        <v>4960.1071250000005</v>
      </c>
      <c r="EY11" s="1522">
        <v>5007.5130580000005</v>
      </c>
      <c r="EZ11" s="1522">
        <v>4794.5082270000003</v>
      </c>
      <c r="FA11" s="1523">
        <v>7098.0574169999991</v>
      </c>
      <c r="FB11" s="1526">
        <v>6492.6251030000003</v>
      </c>
      <c r="FC11" s="1522">
        <v>8415.9256219999988</v>
      </c>
      <c r="FD11" s="1522">
        <v>11388.858295</v>
      </c>
      <c r="FE11" s="1522">
        <v>11551.899159000001</v>
      </c>
      <c r="FF11" s="1522">
        <v>11233.882713999999</v>
      </c>
      <c r="FG11" s="1522">
        <v>11552.668275</v>
      </c>
      <c r="FH11" s="1522">
        <v>12320.058050000001</v>
      </c>
      <c r="FI11" s="1522">
        <v>13156.132186000001</v>
      </c>
      <c r="FJ11" s="1522">
        <v>14432.267004000001</v>
      </c>
      <c r="FK11" s="1522">
        <v>14893.072942999999</v>
      </c>
      <c r="FL11" s="1522">
        <v>18010.058945999997</v>
      </c>
      <c r="FM11" s="1523">
        <v>19383.439602999999</v>
      </c>
      <c r="FN11" s="1522">
        <v>22446.800877999998</v>
      </c>
      <c r="FO11" s="1522">
        <v>27694.209425999998</v>
      </c>
      <c r="FP11" s="1522">
        <v>29356.798347999997</v>
      </c>
      <c r="FQ11" s="1522">
        <v>30007.084369999997</v>
      </c>
      <c r="FR11" s="1522">
        <v>30175.443587000005</v>
      </c>
      <c r="FS11" s="1522">
        <v>30347.729930000001</v>
      </c>
      <c r="FT11" s="1522">
        <v>30466.143479000002</v>
      </c>
      <c r="FU11" s="1522">
        <v>31151.259710999999</v>
      </c>
      <c r="FV11" s="1522">
        <v>32309.169951000003</v>
      </c>
      <c r="FW11" s="1522">
        <v>34862.035879000003</v>
      </c>
      <c r="FX11" s="1522">
        <v>37039.274602999998</v>
      </c>
      <c r="FY11" s="1522">
        <v>34904.621113000008</v>
      </c>
      <c r="FZ11" s="1526">
        <v>37485.704543</v>
      </c>
      <c r="GA11" s="1522">
        <v>38857.811874999999</v>
      </c>
      <c r="GB11" s="1522">
        <v>38363.174095000002</v>
      </c>
      <c r="GC11" s="1522">
        <v>38316.348816999998</v>
      </c>
      <c r="GD11" s="1522">
        <v>39718.919164999999</v>
      </c>
      <c r="GE11" s="1522">
        <v>39688.150367000002</v>
      </c>
      <c r="GF11" s="1522">
        <v>45382.042518000002</v>
      </c>
      <c r="GG11" s="1522">
        <v>44923.044250999999</v>
      </c>
      <c r="GH11" s="1522">
        <v>42466.254231999999</v>
      </c>
      <c r="GI11" s="1522">
        <v>40868.249881000003</v>
      </c>
      <c r="GJ11" s="1522">
        <v>36549.365236999998</v>
      </c>
      <c r="GK11" s="1523">
        <v>43031.477951000008</v>
      </c>
      <c r="GL11" s="1522">
        <v>49272.688891999998</v>
      </c>
      <c r="GM11" s="1522">
        <v>57554.241321000001</v>
      </c>
      <c r="GN11" s="1523">
        <v>59866.539631</v>
      </c>
      <c r="GO11" s="1522"/>
    </row>
    <row r="12" spans="1:200" ht="39.75" customHeight="1">
      <c r="A12" s="1535" t="s">
        <v>994</v>
      </c>
      <c r="B12" s="1549"/>
      <c r="C12" s="1550"/>
      <c r="D12" s="1550"/>
      <c r="E12" s="1550"/>
      <c r="F12" s="1550"/>
      <c r="G12" s="1550"/>
      <c r="H12" s="1550"/>
      <c r="I12" s="1550"/>
      <c r="J12" s="1550"/>
      <c r="K12" s="1550"/>
      <c r="L12" s="1550"/>
      <c r="M12" s="1551"/>
      <c r="N12" s="1537"/>
      <c r="O12" s="1537"/>
      <c r="P12" s="1537"/>
      <c r="Q12" s="1537"/>
      <c r="R12" s="1537"/>
      <c r="S12" s="1537"/>
      <c r="T12" s="1537"/>
      <c r="U12" s="1537"/>
      <c r="V12" s="1537"/>
      <c r="W12" s="1537"/>
      <c r="X12" s="1537"/>
      <c r="Y12" s="1537"/>
      <c r="Z12" s="1536"/>
      <c r="AA12" s="1537"/>
      <c r="AB12" s="1537"/>
      <c r="AC12" s="1537"/>
      <c r="AD12" s="1537"/>
      <c r="AE12" s="1537"/>
      <c r="AF12" s="1537"/>
      <c r="AG12" s="1537"/>
      <c r="AH12" s="1537"/>
      <c r="AI12" s="1537"/>
      <c r="AJ12" s="1537"/>
      <c r="AK12" s="1537"/>
      <c r="AL12" s="1536"/>
      <c r="AM12" s="1537"/>
      <c r="AN12" s="1537"/>
      <c r="AO12" s="1537"/>
      <c r="AP12" s="1537"/>
      <c r="AQ12" s="1537"/>
      <c r="AR12" s="1537"/>
      <c r="AS12" s="1537"/>
      <c r="AT12" s="1537"/>
      <c r="AU12" s="1537"/>
      <c r="AV12" s="1537"/>
      <c r="AW12" s="1538"/>
      <c r="AX12" s="1539"/>
      <c r="AY12" s="1540"/>
      <c r="AZ12" s="1540"/>
      <c r="BA12" s="1540"/>
      <c r="BB12" s="1540"/>
      <c r="BC12" s="1540"/>
      <c r="BD12" s="1540"/>
      <c r="BE12" s="1540"/>
      <c r="BF12" s="1540"/>
      <c r="BG12" s="1540"/>
      <c r="BH12" s="1540"/>
      <c r="BI12" s="1541"/>
      <c r="BJ12" s="1540"/>
      <c r="BK12" s="1540"/>
      <c r="BL12" s="1540"/>
      <c r="BM12" s="1540"/>
      <c r="BN12" s="1540"/>
      <c r="BO12" s="1540"/>
      <c r="BP12" s="1540"/>
      <c r="BQ12" s="1540"/>
      <c r="BR12" s="1540"/>
      <c r="BS12" s="1540"/>
      <c r="BT12" s="1540"/>
      <c r="BU12" s="1540"/>
      <c r="BV12" s="1536"/>
      <c r="BW12" s="1537"/>
      <c r="BX12" s="1537"/>
      <c r="BY12" s="1537"/>
      <c r="BZ12" s="1537"/>
      <c r="CA12" s="1537"/>
      <c r="CB12" s="1537"/>
      <c r="CC12" s="1537"/>
      <c r="CD12" s="1537"/>
      <c r="CE12" s="1537"/>
      <c r="CF12" s="1537"/>
      <c r="CG12" s="1538"/>
      <c r="CH12" s="1537"/>
      <c r="CI12" s="1537"/>
      <c r="CJ12" s="1537"/>
      <c r="CK12" s="1537"/>
      <c r="CL12" s="1537"/>
      <c r="CM12" s="1537"/>
      <c r="CN12" s="1537"/>
      <c r="CO12" s="1537"/>
      <c r="CP12" s="1537"/>
      <c r="CQ12" s="1542"/>
      <c r="CR12" s="1542"/>
      <c r="CS12" s="1542"/>
      <c r="CT12" s="1543"/>
      <c r="CU12" s="1542"/>
      <c r="CV12" s="1542"/>
      <c r="CW12" s="1542"/>
      <c r="CX12" s="1542"/>
      <c r="CY12" s="1542"/>
      <c r="CZ12" s="1542"/>
      <c r="DA12" s="1542"/>
      <c r="DB12" s="1542"/>
      <c r="DC12" s="1542"/>
      <c r="DD12" s="1542"/>
      <c r="DE12" s="1544"/>
      <c r="DF12" s="1543">
        <v>31.623373999999998</v>
      </c>
      <c r="DG12" s="1542">
        <v>183.49506099999999</v>
      </c>
      <c r="DH12" s="1542">
        <v>1343.7035740000001</v>
      </c>
      <c r="DI12" s="1542">
        <v>1531.928586</v>
      </c>
      <c r="DJ12" s="1542">
        <v>1911.2797230000001</v>
      </c>
      <c r="DK12" s="1542">
        <v>2545.3988180000001</v>
      </c>
      <c r="DL12" s="1545">
        <v>2861.5251979999998</v>
      </c>
      <c r="DM12" s="1545">
        <v>3433.3526099999999</v>
      </c>
      <c r="DN12" s="1545">
        <v>3569.7878309999996</v>
      </c>
      <c r="DO12" s="1545">
        <v>3640.5784509999999</v>
      </c>
      <c r="DP12" s="1545">
        <v>3848.9174290000001</v>
      </c>
      <c r="DQ12" s="1546">
        <v>4034.2535339999999</v>
      </c>
      <c r="DR12" s="1547">
        <v>4956.3516300000001</v>
      </c>
      <c r="DS12" s="1545">
        <v>4159.4911430000002</v>
      </c>
      <c r="DT12" s="1545">
        <v>4024.4177400000003</v>
      </c>
      <c r="DU12" s="1545">
        <v>3956.3990178999998</v>
      </c>
      <c r="DV12" s="1545">
        <v>3708.628847</v>
      </c>
      <c r="DW12" s="1545">
        <v>3053.7444610000002</v>
      </c>
      <c r="DX12" s="1542">
        <v>3047.3020280000001</v>
      </c>
      <c r="DY12" s="1542">
        <v>2442.462485</v>
      </c>
      <c r="DZ12" s="1542">
        <v>2471.212031</v>
      </c>
      <c r="EA12" s="1542">
        <v>2535.7031000000002</v>
      </c>
      <c r="EB12" s="1542">
        <v>2693.8832469999998</v>
      </c>
      <c r="EC12" s="1544">
        <v>1794.88059</v>
      </c>
      <c r="ED12" s="1543">
        <v>1827.7264599999999</v>
      </c>
      <c r="EE12" s="1542">
        <v>2063.0616070000001</v>
      </c>
      <c r="EF12" s="1542">
        <v>2522.1341389999998</v>
      </c>
      <c r="EG12" s="1542">
        <v>3118.2915459999999</v>
      </c>
      <c r="EH12" s="1542">
        <v>3953.3794459999999</v>
      </c>
      <c r="EI12" s="1542">
        <v>4320.2958389999994</v>
      </c>
      <c r="EJ12" s="1542">
        <v>4950.365941</v>
      </c>
      <c r="EK12" s="1542">
        <v>5064.4287910000003</v>
      </c>
      <c r="EL12" s="1542">
        <v>5186.8593920000003</v>
      </c>
      <c r="EM12" s="1542">
        <v>5096.2295880000001</v>
      </c>
      <c r="EN12" s="1542">
        <v>4846.8555779999997</v>
      </c>
      <c r="EO12" s="1544">
        <v>4804.3144950000005</v>
      </c>
      <c r="EP12" s="1543">
        <v>5445.8580839999995</v>
      </c>
      <c r="EQ12" s="1542">
        <v>5799.4789190000001</v>
      </c>
      <c r="ER12" s="1542">
        <v>4797.7819040000004</v>
      </c>
      <c r="ES12" s="1542">
        <v>4574.212947</v>
      </c>
      <c r="ET12" s="1542">
        <v>4681.0616689999997</v>
      </c>
      <c r="EU12" s="1542">
        <v>3987.2623640000002</v>
      </c>
      <c r="EV12" s="1542">
        <v>3214.5369679999999</v>
      </c>
      <c r="EW12" s="1542">
        <v>3133.4890139999998</v>
      </c>
      <c r="EX12" s="1542">
        <v>2903.5923950000001</v>
      </c>
      <c r="EY12" s="1542">
        <v>3008.236742</v>
      </c>
      <c r="EZ12" s="1542">
        <v>2601.6937210000001</v>
      </c>
      <c r="FA12" s="1544">
        <v>4851.0001910000001</v>
      </c>
      <c r="FB12" s="1543">
        <v>4019.6038349999999</v>
      </c>
      <c r="FC12" s="1542">
        <v>5618.5211579999996</v>
      </c>
      <c r="FD12" s="1542">
        <v>6961.2364600000001</v>
      </c>
      <c r="FE12" s="1542">
        <v>6123.2533839999996</v>
      </c>
      <c r="FF12" s="1542">
        <v>5490.4321360000004</v>
      </c>
      <c r="FG12" s="1542">
        <v>5726.3247970000002</v>
      </c>
      <c r="FH12" s="1542">
        <v>6319.7792010000003</v>
      </c>
      <c r="FI12" s="1542">
        <v>6815.3062319999999</v>
      </c>
      <c r="FJ12" s="1542">
        <v>6663.8951580000003</v>
      </c>
      <c r="FK12" s="1542">
        <v>6905.5976409999994</v>
      </c>
      <c r="FL12" s="1542">
        <v>9459.3756649999996</v>
      </c>
      <c r="FM12" s="1544">
        <v>10609.801573999999</v>
      </c>
      <c r="FN12" s="1542">
        <v>13463.476108999999</v>
      </c>
      <c r="FO12" s="1542">
        <v>16755.298217</v>
      </c>
      <c r="FP12" s="1542">
        <v>17057.042721999998</v>
      </c>
      <c r="FQ12" s="1542">
        <v>17949.984201000003</v>
      </c>
      <c r="FR12" s="1542">
        <v>16454.469526000001</v>
      </c>
      <c r="FS12" s="1542">
        <v>15753.573236</v>
      </c>
      <c r="FT12" s="1542">
        <v>15135.878472999999</v>
      </c>
      <c r="FU12" s="1542">
        <v>14737.158449999999</v>
      </c>
      <c r="FV12" s="1542">
        <v>15857.338809000001</v>
      </c>
      <c r="FW12" s="1542">
        <v>17142.557945</v>
      </c>
      <c r="FX12" s="1542">
        <v>18828.228846999998</v>
      </c>
      <c r="FY12" s="1542">
        <v>16039.853549000001</v>
      </c>
      <c r="FZ12" s="1543">
        <v>19436.549532000001</v>
      </c>
      <c r="GA12" s="1542">
        <v>19092.971093</v>
      </c>
      <c r="GB12" s="1542">
        <v>14613.642186000001</v>
      </c>
      <c r="GC12" s="1542">
        <v>13386.386686</v>
      </c>
      <c r="GD12" s="1542">
        <v>11742.772442</v>
      </c>
      <c r="GE12" s="1542">
        <v>12091.647045</v>
      </c>
      <c r="GF12" s="1542">
        <v>17161.383138999998</v>
      </c>
      <c r="GG12" s="1542">
        <v>16735.791161000001</v>
      </c>
      <c r="GH12" s="1542">
        <v>14440.142823999999</v>
      </c>
      <c r="GI12" s="1542">
        <v>13613.928491000001</v>
      </c>
      <c r="GJ12" s="1542">
        <v>10028.197937999999</v>
      </c>
      <c r="GK12" s="1544">
        <v>15810.437054</v>
      </c>
      <c r="GL12" s="1542">
        <v>22728.754011000001</v>
      </c>
      <c r="GM12" s="1542">
        <v>28494.22553</v>
      </c>
      <c r="GN12" s="1544">
        <v>29770.897122999999</v>
      </c>
      <c r="GO12" s="1542"/>
    </row>
    <row r="13" spans="1:200" ht="39.75" customHeight="1">
      <c r="A13" s="1535" t="s">
        <v>995</v>
      </c>
      <c r="B13" s="1536"/>
      <c r="C13" s="1537"/>
      <c r="D13" s="1537"/>
      <c r="E13" s="1537"/>
      <c r="F13" s="1537"/>
      <c r="G13" s="1537"/>
      <c r="H13" s="1537"/>
      <c r="I13" s="1537"/>
      <c r="J13" s="1537"/>
      <c r="K13" s="1537"/>
      <c r="L13" s="1537"/>
      <c r="M13" s="1538"/>
      <c r="N13" s="1537"/>
      <c r="O13" s="1537"/>
      <c r="P13" s="1537"/>
      <c r="Q13" s="1537"/>
      <c r="R13" s="1537"/>
      <c r="S13" s="1537"/>
      <c r="T13" s="1537"/>
      <c r="U13" s="1537"/>
      <c r="V13" s="1537"/>
      <c r="W13" s="1537"/>
      <c r="X13" s="1537"/>
      <c r="Y13" s="1537"/>
      <c r="Z13" s="1536"/>
      <c r="AA13" s="1537"/>
      <c r="AB13" s="1537"/>
      <c r="AC13" s="1537"/>
      <c r="AD13" s="1537"/>
      <c r="AE13" s="1537"/>
      <c r="AF13" s="1537"/>
      <c r="AG13" s="1537"/>
      <c r="AH13" s="1537"/>
      <c r="AI13" s="1537"/>
      <c r="AJ13" s="1537"/>
      <c r="AK13" s="1537"/>
      <c r="AL13" s="1536"/>
      <c r="AM13" s="1537"/>
      <c r="AN13" s="1537"/>
      <c r="AO13" s="1537"/>
      <c r="AP13" s="1537"/>
      <c r="AQ13" s="1537"/>
      <c r="AR13" s="1537"/>
      <c r="AS13" s="1537"/>
      <c r="AT13" s="1537"/>
      <c r="AU13" s="1537"/>
      <c r="AV13" s="1537"/>
      <c r="AW13" s="1538"/>
      <c r="AX13" s="1539"/>
      <c r="AY13" s="1540"/>
      <c r="AZ13" s="1540"/>
      <c r="BA13" s="1540"/>
      <c r="BB13" s="1540"/>
      <c r="BC13" s="1540"/>
      <c r="BD13" s="1540"/>
      <c r="BE13" s="1540"/>
      <c r="BF13" s="1540"/>
      <c r="BG13" s="1540"/>
      <c r="BH13" s="1540"/>
      <c r="BI13" s="1541"/>
      <c r="BJ13" s="1540"/>
      <c r="BK13" s="1540"/>
      <c r="BL13" s="1540"/>
      <c r="BM13" s="1540"/>
      <c r="BN13" s="1540"/>
      <c r="BO13" s="1540"/>
      <c r="BP13" s="1540"/>
      <c r="BQ13" s="1540"/>
      <c r="BR13" s="1540"/>
      <c r="BS13" s="1540"/>
      <c r="BT13" s="1540"/>
      <c r="BU13" s="1540"/>
      <c r="BV13" s="1536"/>
      <c r="BW13" s="1537"/>
      <c r="BX13" s="1537"/>
      <c r="BY13" s="1537"/>
      <c r="BZ13" s="1537"/>
      <c r="CA13" s="1537"/>
      <c r="CB13" s="1537"/>
      <c r="CC13" s="1537"/>
      <c r="CD13" s="1537"/>
      <c r="CE13" s="1537"/>
      <c r="CF13" s="1537"/>
      <c r="CG13" s="1538"/>
      <c r="CH13" s="1537"/>
      <c r="CI13" s="1537"/>
      <c r="CJ13" s="1537"/>
      <c r="CK13" s="1537"/>
      <c r="CL13" s="1537"/>
      <c r="CM13" s="1537"/>
      <c r="CN13" s="1537"/>
      <c r="CO13" s="1537"/>
      <c r="CP13" s="1537"/>
      <c r="CQ13" s="1542"/>
      <c r="CR13" s="1542"/>
      <c r="CS13" s="1542"/>
      <c r="CT13" s="1543"/>
      <c r="CU13" s="1542"/>
      <c r="CV13" s="1542"/>
      <c r="CW13" s="1542"/>
      <c r="CX13" s="1542"/>
      <c r="CY13" s="1542"/>
      <c r="CZ13" s="1542"/>
      <c r="DA13" s="1542"/>
      <c r="DB13" s="1542"/>
      <c r="DC13" s="1542"/>
      <c r="DD13" s="1542"/>
      <c r="DE13" s="1544"/>
      <c r="DF13" s="1543">
        <v>11.799205999999998</v>
      </c>
      <c r="DG13" s="1542">
        <v>166.79177200000001</v>
      </c>
      <c r="DH13" s="1542">
        <v>297.29135100000002</v>
      </c>
      <c r="DI13" s="1542">
        <v>779.9971700000001</v>
      </c>
      <c r="DJ13" s="1542">
        <v>905.44018699999992</v>
      </c>
      <c r="DK13" s="1542">
        <v>1187.5592340000001</v>
      </c>
      <c r="DL13" s="1545">
        <v>1530.6533770000001</v>
      </c>
      <c r="DM13" s="1545">
        <v>1732.9941690000001</v>
      </c>
      <c r="DN13" s="1545">
        <v>1831.3349609999998</v>
      </c>
      <c r="DO13" s="1545">
        <v>1898.2171060000001</v>
      </c>
      <c r="DP13" s="1545">
        <v>1976.1342600000003</v>
      </c>
      <c r="DQ13" s="1546">
        <v>2308.606029</v>
      </c>
      <c r="DR13" s="1547">
        <v>2013.2187660000002</v>
      </c>
      <c r="DS13" s="1545">
        <v>2096.4658319999999</v>
      </c>
      <c r="DT13" s="1545">
        <v>2058.2931100000001</v>
      </c>
      <c r="DU13" s="1545">
        <v>2050.3385029999999</v>
      </c>
      <c r="DV13" s="1545">
        <v>2019.495034</v>
      </c>
      <c r="DW13" s="1545">
        <v>1906.8968290000003</v>
      </c>
      <c r="DX13" s="1542">
        <v>1942.0140280000001</v>
      </c>
      <c r="DY13" s="1542">
        <v>1987.207341</v>
      </c>
      <c r="DZ13" s="1542">
        <v>2025.3375100000001</v>
      </c>
      <c r="EA13" s="1542">
        <v>2163.9252000000001</v>
      </c>
      <c r="EB13" s="1542">
        <v>2150.0207989999999</v>
      </c>
      <c r="EC13" s="1544">
        <v>2175.778695</v>
      </c>
      <c r="ED13" s="1543">
        <v>2340.5917569999997</v>
      </c>
      <c r="EE13" s="1542">
        <v>2258.9090969999997</v>
      </c>
      <c r="EF13" s="1542">
        <v>2582.6362519999998</v>
      </c>
      <c r="EG13" s="1542">
        <v>2663.0160499999997</v>
      </c>
      <c r="EH13" s="1542">
        <v>2765.2579799999999</v>
      </c>
      <c r="EI13" s="1542">
        <v>2839.9759389999999</v>
      </c>
      <c r="EJ13" s="1542">
        <v>3006.5299899999995</v>
      </c>
      <c r="EK13" s="1542">
        <v>3018.8276880000003</v>
      </c>
      <c r="EL13" s="1542">
        <v>3097.4412750000001</v>
      </c>
      <c r="EM13" s="1542">
        <v>3016.2643459999999</v>
      </c>
      <c r="EN13" s="1542">
        <v>3094.6562690000001</v>
      </c>
      <c r="EO13" s="1544">
        <v>3021.5354859999998</v>
      </c>
      <c r="EP13" s="1543">
        <v>2525.8436839999999</v>
      </c>
      <c r="EQ13" s="1542">
        <v>2296.7434830000002</v>
      </c>
      <c r="ER13" s="1542">
        <v>2239.7215109999997</v>
      </c>
      <c r="ES13" s="1542">
        <v>2228.5895490000003</v>
      </c>
      <c r="ET13" s="1542">
        <v>2187.6722680000003</v>
      </c>
      <c r="EU13" s="1542">
        <v>2015.363828</v>
      </c>
      <c r="EV13" s="1542">
        <v>2083.845941</v>
      </c>
      <c r="EW13" s="1542">
        <v>2122.5661460000001</v>
      </c>
      <c r="EX13" s="1542">
        <v>2056.5147299999999</v>
      </c>
      <c r="EY13" s="1542">
        <v>1999.276316</v>
      </c>
      <c r="EZ13" s="1542">
        <v>2192.8145060000002</v>
      </c>
      <c r="FA13" s="1544">
        <v>2247.0572259999999</v>
      </c>
      <c r="FB13" s="1543">
        <v>2473.021268</v>
      </c>
      <c r="FC13" s="1542">
        <v>2797.4044639999997</v>
      </c>
      <c r="FD13" s="1542">
        <v>4427.6218349999999</v>
      </c>
      <c r="FE13" s="1542">
        <v>5428.645775</v>
      </c>
      <c r="FF13" s="1542">
        <v>5743.450578</v>
      </c>
      <c r="FG13" s="1542">
        <v>5820.9070420000007</v>
      </c>
      <c r="FH13" s="1542">
        <v>5996.1528579999995</v>
      </c>
      <c r="FI13" s="1542">
        <v>6336.2186600000005</v>
      </c>
      <c r="FJ13" s="1542">
        <v>7761.246846</v>
      </c>
      <c r="FK13" s="1542">
        <v>7979.857051</v>
      </c>
      <c r="FL13" s="1542">
        <v>8538.611316999999</v>
      </c>
      <c r="FM13" s="1544">
        <v>8761.5644250000005</v>
      </c>
      <c r="FN13" s="1542">
        <v>8970.7681350000003</v>
      </c>
      <c r="FO13" s="1542">
        <v>10925.874865</v>
      </c>
      <c r="FP13" s="1542">
        <v>12286.735764000001</v>
      </c>
      <c r="FQ13" s="1542">
        <v>12046.995547999999</v>
      </c>
      <c r="FR13" s="1542">
        <v>13711.916020000002</v>
      </c>
      <c r="FS13" s="1542">
        <v>14585.613052999999</v>
      </c>
      <c r="FT13" s="1542">
        <v>15323.045198000002</v>
      </c>
      <c r="FU13" s="1542">
        <v>16406.368872999999</v>
      </c>
      <c r="FV13" s="1542">
        <v>16444.624059000002</v>
      </c>
      <c r="FW13" s="1542">
        <v>17709.434083</v>
      </c>
      <c r="FX13" s="1542">
        <v>18195.448375</v>
      </c>
      <c r="FY13" s="1542">
        <v>18847.33223</v>
      </c>
      <c r="FZ13" s="1543">
        <v>18029.121442</v>
      </c>
      <c r="GA13" s="1542">
        <v>19747.548451999999</v>
      </c>
      <c r="GB13" s="1542">
        <v>23733.761136000001</v>
      </c>
      <c r="GC13" s="1542">
        <v>24914.249594000001</v>
      </c>
      <c r="GD13" s="1542">
        <v>27959.702258999998</v>
      </c>
      <c r="GE13" s="1542">
        <v>27581.009403</v>
      </c>
      <c r="GF13" s="1542">
        <v>28203.845708000001</v>
      </c>
      <c r="GG13" s="1542">
        <v>28169.882016</v>
      </c>
      <c r="GH13" s="1542">
        <v>28010.524411999999</v>
      </c>
      <c r="GI13" s="1542">
        <v>27240.086841</v>
      </c>
      <c r="GJ13" s="1542">
        <v>26513.030504999999</v>
      </c>
      <c r="GK13" s="1544">
        <v>27214.442370000001</v>
      </c>
      <c r="GL13" s="1542">
        <v>26538.753514</v>
      </c>
      <c r="GM13" s="1542">
        <v>29052.509355000002</v>
      </c>
      <c r="GN13" s="1544">
        <v>30087.467772999997</v>
      </c>
      <c r="GO13" s="1542"/>
    </row>
    <row r="14" spans="1:200" s="1534" customFormat="1" ht="39.75" customHeight="1">
      <c r="A14" s="1548" t="s">
        <v>997</v>
      </c>
      <c r="B14" s="1511">
        <v>128.93661800000001</v>
      </c>
      <c r="C14" s="1506">
        <v>246.759852</v>
      </c>
      <c r="D14" s="1506">
        <v>402.168814</v>
      </c>
      <c r="E14" s="1506">
        <v>472.19140899999996</v>
      </c>
      <c r="F14" s="1506">
        <v>621.30725800000005</v>
      </c>
      <c r="G14" s="1506">
        <v>660.96115699999996</v>
      </c>
      <c r="H14" s="1506">
        <v>688.17079100000012</v>
      </c>
      <c r="I14" s="1506">
        <v>822.39036099999998</v>
      </c>
      <c r="J14" s="1506">
        <v>897.16942599999993</v>
      </c>
      <c r="K14" s="1506">
        <v>928.89206999999999</v>
      </c>
      <c r="L14" s="1506">
        <v>986.69207099999994</v>
      </c>
      <c r="M14" s="1512">
        <v>1057.1970620000002</v>
      </c>
      <c r="N14" s="1506">
        <v>1028.2803979999999</v>
      </c>
      <c r="O14" s="1506">
        <v>972.53727300000003</v>
      </c>
      <c r="P14" s="1506">
        <v>931.22031199999992</v>
      </c>
      <c r="Q14" s="1506">
        <v>899.70088899999996</v>
      </c>
      <c r="R14" s="1506">
        <v>1092.136679</v>
      </c>
      <c r="S14" s="1506">
        <v>1164.5401059999999</v>
      </c>
      <c r="T14" s="1506">
        <v>1295.60662</v>
      </c>
      <c r="U14" s="1506">
        <v>1260.3557840000001</v>
      </c>
      <c r="V14" s="1506">
        <v>1368.926651</v>
      </c>
      <c r="W14" s="1506">
        <v>1450.22785</v>
      </c>
      <c r="X14" s="1506">
        <v>1518.0974329999997</v>
      </c>
      <c r="Y14" s="1506">
        <v>1464.0945049999998</v>
      </c>
      <c r="Z14" s="1511">
        <v>1429.2657120000001</v>
      </c>
      <c r="AA14" s="1506">
        <v>1386.9362110000002</v>
      </c>
      <c r="AB14" s="1506">
        <v>1370.6862800000001</v>
      </c>
      <c r="AC14" s="1506">
        <v>1292.1856829999999</v>
      </c>
      <c r="AD14" s="1506">
        <v>1075.163239</v>
      </c>
      <c r="AE14" s="1506">
        <v>1022.3679840000001</v>
      </c>
      <c r="AF14" s="1506">
        <v>1005.579187</v>
      </c>
      <c r="AG14" s="1506">
        <v>1032.591099</v>
      </c>
      <c r="AH14" s="1506">
        <v>968.99113</v>
      </c>
      <c r="AI14" s="1506">
        <v>962.05143099999998</v>
      </c>
      <c r="AJ14" s="1506">
        <v>967.74961699999994</v>
      </c>
      <c r="AK14" s="1506">
        <v>1026.413237</v>
      </c>
      <c r="AL14" s="1511">
        <v>1218.734843</v>
      </c>
      <c r="AM14" s="1506">
        <v>1250.4499150000001</v>
      </c>
      <c r="AN14" s="1506">
        <v>1263.7305589999999</v>
      </c>
      <c r="AO14" s="1506">
        <v>1329.187046</v>
      </c>
      <c r="AP14" s="1506">
        <v>1421.5558100000001</v>
      </c>
      <c r="AQ14" s="1506">
        <v>1417.6201149999999</v>
      </c>
      <c r="AR14" s="1506">
        <v>2008.4133470000002</v>
      </c>
      <c r="AS14" s="1506">
        <v>2019.633026</v>
      </c>
      <c r="AT14" s="1506">
        <v>2115.5224299999995</v>
      </c>
      <c r="AU14" s="1506">
        <v>2138.1608679999999</v>
      </c>
      <c r="AV14" s="1506">
        <v>2132.3027599999996</v>
      </c>
      <c r="AW14" s="1512">
        <v>2133.1552820000002</v>
      </c>
      <c r="AX14" s="1531">
        <v>2005.608514</v>
      </c>
      <c r="AY14" s="1532">
        <v>1923.7874339999998</v>
      </c>
      <c r="AZ14" s="1532">
        <v>1848.0228750000001</v>
      </c>
      <c r="BA14" s="1532">
        <v>1832.7086460000003</v>
      </c>
      <c r="BB14" s="1532">
        <v>1753.67003</v>
      </c>
      <c r="BC14" s="1532">
        <v>1548.9676569999999</v>
      </c>
      <c r="BD14" s="1532">
        <v>1706.2358750000001</v>
      </c>
      <c r="BE14" s="1532">
        <v>1608.786329</v>
      </c>
      <c r="BF14" s="1532">
        <v>1473.673503</v>
      </c>
      <c r="BG14" s="1532">
        <v>1387.638463</v>
      </c>
      <c r="BH14" s="1532">
        <v>1366.548534</v>
      </c>
      <c r="BI14" s="1533">
        <v>1253.2422790000001</v>
      </c>
      <c r="BJ14" s="1532">
        <v>1200.630645</v>
      </c>
      <c r="BK14" s="1532">
        <v>1200.260614</v>
      </c>
      <c r="BL14" s="1532">
        <v>1196.0085959999999</v>
      </c>
      <c r="BM14" s="1532">
        <v>1215.7613390000001</v>
      </c>
      <c r="BN14" s="1532">
        <v>1231.2490690000002</v>
      </c>
      <c r="BO14" s="1532">
        <v>1239.5305510000001</v>
      </c>
      <c r="BP14" s="1532">
        <v>592.86204899999996</v>
      </c>
      <c r="BQ14" s="1532">
        <v>773.36133099999995</v>
      </c>
      <c r="BR14" s="1532">
        <v>767.70819600000004</v>
      </c>
      <c r="BS14" s="1532">
        <v>780.65200799999991</v>
      </c>
      <c r="BT14" s="1532">
        <v>754.85066598999992</v>
      </c>
      <c r="BU14" s="1532">
        <v>776.37978300000009</v>
      </c>
      <c r="BV14" s="1511">
        <v>827.44627899999989</v>
      </c>
      <c r="BW14" s="1506">
        <v>871.8288859999999</v>
      </c>
      <c r="BX14" s="1506">
        <v>914.95449699999995</v>
      </c>
      <c r="BY14" s="1506">
        <v>919.53597100000002</v>
      </c>
      <c r="BZ14" s="1506">
        <v>883.47223699999995</v>
      </c>
      <c r="CA14" s="1506">
        <v>879.85702000000003</v>
      </c>
      <c r="CB14" s="1506">
        <v>1135.2124839999999</v>
      </c>
      <c r="CC14" s="1506">
        <v>948.89165900000012</v>
      </c>
      <c r="CD14" s="1506">
        <v>1010.2326740100001</v>
      </c>
      <c r="CE14" s="1506">
        <v>1175.2822660099998</v>
      </c>
      <c r="CF14" s="1506">
        <v>1650.0321290100003</v>
      </c>
      <c r="CG14" s="1512">
        <v>2515.1950800099999</v>
      </c>
      <c r="CH14" s="1506">
        <v>2969.6097279999999</v>
      </c>
      <c r="CI14" s="1506">
        <v>3400.6061850000001</v>
      </c>
      <c r="CJ14" s="1506">
        <v>3635.090827</v>
      </c>
      <c r="CK14" s="1506">
        <v>3757.4517620000001</v>
      </c>
      <c r="CL14" s="1506">
        <v>4399.8405130000001</v>
      </c>
      <c r="CM14" s="1506">
        <v>4553.1094649999995</v>
      </c>
      <c r="CN14" s="1506">
        <v>4561.9694289999998</v>
      </c>
      <c r="CO14" s="1506">
        <v>4600.4391809999997</v>
      </c>
      <c r="CP14" s="1506">
        <v>4499.0102989999996</v>
      </c>
      <c r="CQ14" s="1522">
        <v>4651.6230990000004</v>
      </c>
      <c r="CR14" s="1522">
        <v>4289.9086989999996</v>
      </c>
      <c r="CS14" s="1522">
        <v>3684.5344560000003</v>
      </c>
      <c r="CT14" s="1526">
        <v>3395.5932239999997</v>
      </c>
      <c r="CU14" s="1522">
        <v>3157.2575590000006</v>
      </c>
      <c r="CV14" s="1522">
        <v>2930.0758720000003</v>
      </c>
      <c r="CW14" s="1522">
        <v>2619.3751860000002</v>
      </c>
      <c r="CX14" s="1522">
        <v>2358.3249110000002</v>
      </c>
      <c r="CY14" s="1522">
        <v>2567.6801220000007</v>
      </c>
      <c r="CZ14" s="1522">
        <v>2294.405667</v>
      </c>
      <c r="DA14" s="1522">
        <v>2209.7805499999999</v>
      </c>
      <c r="DB14" s="1522">
        <v>2214.3073509999999</v>
      </c>
      <c r="DC14" s="1522">
        <v>2181.6821999999997</v>
      </c>
      <c r="DD14" s="1522">
        <v>2122.8710549999996</v>
      </c>
      <c r="DE14" s="1523">
        <v>2283.9301700000001</v>
      </c>
      <c r="DF14" s="1526">
        <v>2357.0028669999997</v>
      </c>
      <c r="DG14" s="1522">
        <v>2106.9583269999998</v>
      </c>
      <c r="DH14" s="1522">
        <v>2033.2901669999999</v>
      </c>
      <c r="DI14" s="1522">
        <v>1826.3921500000004</v>
      </c>
      <c r="DJ14" s="1522">
        <v>1743.76568</v>
      </c>
      <c r="DK14" s="1522">
        <v>1387.01369</v>
      </c>
      <c r="DL14" s="1519">
        <v>1087.8886600000001</v>
      </c>
      <c r="DM14" s="1519">
        <v>1055.2466400000001</v>
      </c>
      <c r="DN14" s="1519">
        <v>897.51566099999991</v>
      </c>
      <c r="DO14" s="1519">
        <v>821.12509999999997</v>
      </c>
      <c r="DP14" s="1519">
        <v>783.80989699999998</v>
      </c>
      <c r="DQ14" s="1520">
        <v>0</v>
      </c>
      <c r="DR14" s="1521">
        <v>0</v>
      </c>
      <c r="DS14" s="1519">
        <v>0</v>
      </c>
      <c r="DT14" s="1519">
        <v>0</v>
      </c>
      <c r="DU14" s="1519">
        <v>0</v>
      </c>
      <c r="DV14" s="1519">
        <v>0</v>
      </c>
      <c r="DW14" s="1519">
        <v>0</v>
      </c>
      <c r="DX14" s="1522">
        <v>0</v>
      </c>
      <c r="DY14" s="1522">
        <v>0</v>
      </c>
      <c r="DZ14" s="1522">
        <v>0</v>
      </c>
      <c r="EA14" s="1522">
        <v>0</v>
      </c>
      <c r="EB14" s="1522">
        <v>0</v>
      </c>
      <c r="EC14" s="1523">
        <v>0</v>
      </c>
      <c r="ED14" s="1526">
        <v>0</v>
      </c>
      <c r="EE14" s="1522">
        <v>0</v>
      </c>
      <c r="EF14" s="1522">
        <v>0</v>
      </c>
      <c r="EG14" s="1522">
        <v>0</v>
      </c>
      <c r="EH14" s="1522">
        <v>0</v>
      </c>
      <c r="EI14" s="1522">
        <v>0</v>
      </c>
      <c r="EJ14" s="1522">
        <v>0</v>
      </c>
      <c r="EK14" s="1522">
        <v>0</v>
      </c>
      <c r="EL14" s="1522">
        <v>0</v>
      </c>
      <c r="EM14" s="1522">
        <v>0</v>
      </c>
      <c r="EN14" s="1522">
        <v>0</v>
      </c>
      <c r="EO14" s="1523">
        <v>0</v>
      </c>
      <c r="EP14" s="1526">
        <v>0</v>
      </c>
      <c r="EQ14" s="1522">
        <v>0</v>
      </c>
      <c r="ER14" s="1522">
        <v>0</v>
      </c>
      <c r="ES14" s="1522">
        <v>0</v>
      </c>
      <c r="ET14" s="1522">
        <v>0</v>
      </c>
      <c r="EU14" s="1522">
        <v>0</v>
      </c>
      <c r="EV14" s="1522">
        <v>0</v>
      </c>
      <c r="EW14" s="1522">
        <v>0</v>
      </c>
      <c r="EX14" s="1522">
        <v>0</v>
      </c>
      <c r="EY14" s="1522">
        <v>0</v>
      </c>
      <c r="EZ14" s="1522">
        <v>0</v>
      </c>
      <c r="FA14" s="1523">
        <v>0</v>
      </c>
      <c r="FB14" s="1526">
        <v>0</v>
      </c>
      <c r="FC14" s="1522">
        <v>0</v>
      </c>
      <c r="FD14" s="1522">
        <v>0</v>
      </c>
      <c r="FE14" s="1522">
        <v>0</v>
      </c>
      <c r="FF14" s="1522">
        <v>0</v>
      </c>
      <c r="FG14" s="1522">
        <v>0</v>
      </c>
      <c r="FH14" s="1522">
        <v>0</v>
      </c>
      <c r="FI14" s="1522">
        <v>0</v>
      </c>
      <c r="FJ14" s="1522">
        <v>0</v>
      </c>
      <c r="FK14" s="1522">
        <v>0</v>
      </c>
      <c r="FL14" s="1522">
        <v>0</v>
      </c>
      <c r="FM14" s="1523">
        <v>0</v>
      </c>
      <c r="FN14" s="1522">
        <v>0</v>
      </c>
      <c r="FO14" s="1522">
        <v>0</v>
      </c>
      <c r="FP14" s="1522">
        <v>0</v>
      </c>
      <c r="FQ14" s="1522">
        <v>0</v>
      </c>
      <c r="FR14" s="1522">
        <v>0</v>
      </c>
      <c r="FS14" s="1522">
        <v>0</v>
      </c>
      <c r="FT14" s="1522">
        <v>0</v>
      </c>
      <c r="FU14" s="1522">
        <v>0</v>
      </c>
      <c r="FV14" s="1522">
        <v>0</v>
      </c>
      <c r="FW14" s="1522">
        <v>0</v>
      </c>
      <c r="FX14" s="1522">
        <v>0</v>
      </c>
      <c r="FY14" s="1522">
        <v>0</v>
      </c>
      <c r="FZ14" s="1526">
        <v>0</v>
      </c>
      <c r="GA14" s="1522">
        <v>0</v>
      </c>
      <c r="GB14" s="1522">
        <v>0</v>
      </c>
      <c r="GC14" s="1522">
        <v>0</v>
      </c>
      <c r="GD14" s="1522">
        <v>0</v>
      </c>
      <c r="GE14" s="1522">
        <v>0</v>
      </c>
      <c r="GF14" s="1522">
        <v>0</v>
      </c>
      <c r="GG14" s="1522">
        <v>0</v>
      </c>
      <c r="GH14" s="1522">
        <v>0</v>
      </c>
      <c r="GI14" s="1522">
        <v>0</v>
      </c>
      <c r="GJ14" s="1522">
        <v>0</v>
      </c>
      <c r="GK14" s="1523">
        <v>0</v>
      </c>
      <c r="GL14" s="1522">
        <v>0</v>
      </c>
      <c r="GM14" s="1522">
        <v>0</v>
      </c>
      <c r="GN14" s="1523">
        <v>0</v>
      </c>
      <c r="GO14" s="1522"/>
    </row>
    <row r="15" spans="1:200" ht="39.75" customHeight="1">
      <c r="A15" s="1535" t="s">
        <v>994</v>
      </c>
      <c r="B15" s="1536">
        <v>78.950802999999993</v>
      </c>
      <c r="C15" s="1537">
        <v>194.859118</v>
      </c>
      <c r="D15" s="1537">
        <v>336.47959100000003</v>
      </c>
      <c r="E15" s="1537">
        <v>401.05443500000001</v>
      </c>
      <c r="F15" s="1537">
        <v>540.4502950000001</v>
      </c>
      <c r="G15" s="1537">
        <v>578.78787699999998</v>
      </c>
      <c r="H15" s="1537">
        <v>603.81707700000004</v>
      </c>
      <c r="I15" s="1537">
        <v>721.81707700000004</v>
      </c>
      <c r="J15" s="1537">
        <v>783.72127699999999</v>
      </c>
      <c r="K15" s="1537">
        <v>805.46547699999996</v>
      </c>
      <c r="L15" s="1537">
        <v>859.37487699999997</v>
      </c>
      <c r="M15" s="1538">
        <v>925.79157700000007</v>
      </c>
      <c r="N15" s="1537">
        <v>882.69287699999995</v>
      </c>
      <c r="O15" s="1537">
        <v>834.68096200000002</v>
      </c>
      <c r="P15" s="1537">
        <v>799.24125700000002</v>
      </c>
      <c r="Q15" s="1537">
        <v>760.28408899999999</v>
      </c>
      <c r="R15" s="1537">
        <v>858.64325399999996</v>
      </c>
      <c r="S15" s="1537">
        <v>910.2547659999999</v>
      </c>
      <c r="T15" s="1537">
        <v>961.69570900000008</v>
      </c>
      <c r="U15" s="1537">
        <v>919.05956100000003</v>
      </c>
      <c r="V15" s="1537">
        <v>962.71811100000002</v>
      </c>
      <c r="W15" s="1537">
        <v>1009.761511</v>
      </c>
      <c r="X15" s="1537">
        <v>1071.956471</v>
      </c>
      <c r="Y15" s="1537">
        <v>1015.35538</v>
      </c>
      <c r="Z15" s="1536">
        <v>991.85037999999997</v>
      </c>
      <c r="AA15" s="1537">
        <v>947.01207999999997</v>
      </c>
      <c r="AB15" s="1537">
        <v>922.80181200000004</v>
      </c>
      <c r="AC15" s="1537">
        <v>841.93293600000004</v>
      </c>
      <c r="AD15" s="1537">
        <v>646.56087300000002</v>
      </c>
      <c r="AE15" s="1537">
        <v>599.65765899999997</v>
      </c>
      <c r="AF15" s="1537">
        <v>580.28862600000002</v>
      </c>
      <c r="AG15" s="1537">
        <v>580.63267416000008</v>
      </c>
      <c r="AH15" s="1537">
        <v>520.06992400000001</v>
      </c>
      <c r="AI15" s="1537">
        <v>502.02632416</v>
      </c>
      <c r="AJ15" s="1537">
        <v>492.57296415999997</v>
      </c>
      <c r="AK15" s="1537">
        <v>523.31385516</v>
      </c>
      <c r="AL15" s="1536">
        <v>705.81385499999999</v>
      </c>
      <c r="AM15" s="1537">
        <v>722.31385499999999</v>
      </c>
      <c r="AN15" s="1537">
        <v>732.41355515999999</v>
      </c>
      <c r="AO15" s="1537">
        <v>792.41355500000009</v>
      </c>
      <c r="AP15" s="1537">
        <v>879.25895300000002</v>
      </c>
      <c r="AQ15" s="1537">
        <v>881.20190515999991</v>
      </c>
      <c r="AR15" s="1537">
        <v>1467.3912241600001</v>
      </c>
      <c r="AS15" s="1537">
        <v>1492.28472416</v>
      </c>
      <c r="AT15" s="1537">
        <v>1557.8663721600001</v>
      </c>
      <c r="AU15" s="1537">
        <v>1545.4938721600001</v>
      </c>
      <c r="AV15" s="1537">
        <v>1532.19097216</v>
      </c>
      <c r="AW15" s="1538">
        <v>1518.6261721600001</v>
      </c>
      <c r="AX15" s="1539">
        <v>1394.6261721600001</v>
      </c>
      <c r="AY15" s="1540">
        <v>1325.27617216</v>
      </c>
      <c r="AZ15" s="1540">
        <v>1257.1761721600001</v>
      </c>
      <c r="BA15" s="1540">
        <v>1240.1761721600001</v>
      </c>
      <c r="BB15" s="1540">
        <v>1151.14217216</v>
      </c>
      <c r="BC15" s="1540">
        <v>947.67217215999995</v>
      </c>
      <c r="BD15" s="1540">
        <v>1109.17194316</v>
      </c>
      <c r="BE15" s="1540">
        <v>1037.07593316</v>
      </c>
      <c r="BF15" s="1540">
        <v>941.66448016000004</v>
      </c>
      <c r="BG15" s="1540">
        <v>903.75048016000005</v>
      </c>
      <c r="BH15" s="1540">
        <v>885.80185016000007</v>
      </c>
      <c r="BI15" s="1541">
        <v>812.80185016000007</v>
      </c>
      <c r="BJ15" s="1540">
        <v>762.80185016000007</v>
      </c>
      <c r="BK15" s="1540">
        <v>763.06056016000002</v>
      </c>
      <c r="BL15" s="1540">
        <v>760.31056016000002</v>
      </c>
      <c r="BM15" s="1540">
        <v>765.51056015999995</v>
      </c>
      <c r="BN15" s="1540">
        <v>768.71056016</v>
      </c>
      <c r="BO15" s="1540">
        <v>770.08556016</v>
      </c>
      <c r="BP15" s="1540">
        <v>125.29456015999999</v>
      </c>
      <c r="BQ15" s="1540">
        <v>303.27867015999999</v>
      </c>
      <c r="BR15" s="1540">
        <v>308.15847515999997</v>
      </c>
      <c r="BS15" s="1540">
        <v>302.44497515999996</v>
      </c>
      <c r="BT15" s="1540">
        <v>262.59360515999998</v>
      </c>
      <c r="BU15" s="1540">
        <v>266.96010316000002</v>
      </c>
      <c r="BV15" s="1536">
        <v>267.06010315999998</v>
      </c>
      <c r="BW15" s="1537">
        <v>300.85139315999999</v>
      </c>
      <c r="BX15" s="1537">
        <v>326.75139315999996</v>
      </c>
      <c r="BY15" s="1537">
        <v>322.65939315999998</v>
      </c>
      <c r="BZ15" s="1537">
        <v>329.47669316000002</v>
      </c>
      <c r="CA15" s="1537">
        <v>323.26119316</v>
      </c>
      <c r="CB15" s="1537">
        <v>591.26081416</v>
      </c>
      <c r="CC15" s="1537">
        <v>221.13580899999999</v>
      </c>
      <c r="CD15" s="1537">
        <v>287.57580899999999</v>
      </c>
      <c r="CE15" s="1537">
        <v>446.60580900000002</v>
      </c>
      <c r="CF15" s="1537">
        <v>920.64580899999999</v>
      </c>
      <c r="CG15" s="1538">
        <v>1774.789311</v>
      </c>
      <c r="CH15" s="1537">
        <v>1616.0815660000001</v>
      </c>
      <c r="CI15" s="1537">
        <v>2005.644548</v>
      </c>
      <c r="CJ15" s="1537">
        <v>2098.0541990000002</v>
      </c>
      <c r="CK15" s="1537">
        <v>2208.5793749999998</v>
      </c>
      <c r="CL15" s="1537">
        <v>2487.7855679999998</v>
      </c>
      <c r="CM15" s="1537">
        <v>2645.5185750000001</v>
      </c>
      <c r="CN15" s="1537">
        <v>2471.2919539999998</v>
      </c>
      <c r="CO15" s="1537">
        <v>2516.9237330000001</v>
      </c>
      <c r="CP15" s="1537">
        <v>2608.1367489999998</v>
      </c>
      <c r="CQ15" s="1542">
        <v>2828.9245380000002</v>
      </c>
      <c r="CR15" s="1542">
        <v>2555.6375120000002</v>
      </c>
      <c r="CS15" s="1542">
        <v>2102.435285</v>
      </c>
      <c r="CT15" s="1543">
        <v>2042.1272649999999</v>
      </c>
      <c r="CU15" s="1542">
        <v>1830.4900849999999</v>
      </c>
      <c r="CV15" s="1542">
        <v>1708.7110560000001</v>
      </c>
      <c r="CW15" s="1542">
        <v>1403.2098330000001</v>
      </c>
      <c r="CX15" s="1542">
        <v>1387.5433970000001</v>
      </c>
      <c r="CY15" s="1542">
        <v>1357.464581</v>
      </c>
      <c r="CZ15" s="1542">
        <v>1064.2435419999999</v>
      </c>
      <c r="DA15" s="1542">
        <v>1031.8640720000001</v>
      </c>
      <c r="DB15" s="1542">
        <v>1051.6430679999999</v>
      </c>
      <c r="DC15" s="1542">
        <v>986.37760000000003</v>
      </c>
      <c r="DD15" s="1542">
        <v>962.93739500000004</v>
      </c>
      <c r="DE15" s="1544">
        <v>1274.424317</v>
      </c>
      <c r="DF15" s="1543">
        <v>1284.06413</v>
      </c>
      <c r="DG15" s="1542">
        <v>1155.952233</v>
      </c>
      <c r="DH15" s="1542">
        <v>1101.842643</v>
      </c>
      <c r="DI15" s="1542">
        <v>1100.471509</v>
      </c>
      <c r="DJ15" s="1542">
        <v>1020.374097</v>
      </c>
      <c r="DK15" s="1542">
        <v>899.56334600000002</v>
      </c>
      <c r="DL15" s="1545">
        <v>815.80884900000001</v>
      </c>
      <c r="DM15" s="1545">
        <v>801.14761299999998</v>
      </c>
      <c r="DN15" s="1545">
        <v>735.72329400000001</v>
      </c>
      <c r="DO15" s="1545">
        <v>648.34345999999994</v>
      </c>
      <c r="DP15" s="1545">
        <v>662.21659</v>
      </c>
      <c r="DQ15" s="1546">
        <v>0</v>
      </c>
      <c r="DR15" s="1547">
        <v>0</v>
      </c>
      <c r="DS15" s="1545">
        <v>0</v>
      </c>
      <c r="DT15" s="1545">
        <v>0</v>
      </c>
      <c r="DU15" s="1545">
        <v>0</v>
      </c>
      <c r="DV15" s="1545">
        <v>0</v>
      </c>
      <c r="DW15" s="1545">
        <v>0</v>
      </c>
      <c r="DX15" s="1542">
        <v>0</v>
      </c>
      <c r="DY15" s="1542">
        <v>0</v>
      </c>
      <c r="DZ15" s="1542">
        <v>0</v>
      </c>
      <c r="EA15" s="1542">
        <v>0</v>
      </c>
      <c r="EB15" s="1542">
        <v>0</v>
      </c>
      <c r="EC15" s="1544">
        <v>0</v>
      </c>
      <c r="ED15" s="1543">
        <v>0</v>
      </c>
      <c r="EE15" s="1542">
        <v>0</v>
      </c>
      <c r="EF15" s="1542">
        <v>0</v>
      </c>
      <c r="EG15" s="1542">
        <v>0</v>
      </c>
      <c r="EH15" s="1542">
        <v>0</v>
      </c>
      <c r="EI15" s="1542">
        <v>0</v>
      </c>
      <c r="EJ15" s="1542">
        <v>0</v>
      </c>
      <c r="EK15" s="1542">
        <v>0</v>
      </c>
      <c r="EL15" s="1542">
        <v>0</v>
      </c>
      <c r="EM15" s="1542">
        <v>0</v>
      </c>
      <c r="EN15" s="1542">
        <v>0</v>
      </c>
      <c r="EO15" s="1544">
        <v>0</v>
      </c>
      <c r="EP15" s="1543">
        <v>0</v>
      </c>
      <c r="EQ15" s="1542">
        <v>0</v>
      </c>
      <c r="ER15" s="1542">
        <v>0</v>
      </c>
      <c r="ES15" s="1542">
        <v>0</v>
      </c>
      <c r="ET15" s="1542">
        <v>0</v>
      </c>
      <c r="EU15" s="1542">
        <v>0</v>
      </c>
      <c r="EV15" s="1542">
        <v>0</v>
      </c>
      <c r="EW15" s="1542">
        <v>0</v>
      </c>
      <c r="EX15" s="1542">
        <v>0</v>
      </c>
      <c r="EY15" s="1542">
        <v>0</v>
      </c>
      <c r="EZ15" s="1542">
        <v>0</v>
      </c>
      <c r="FA15" s="1544">
        <v>0</v>
      </c>
      <c r="FB15" s="1543">
        <v>0</v>
      </c>
      <c r="FC15" s="1542">
        <v>0</v>
      </c>
      <c r="FD15" s="1542">
        <v>0</v>
      </c>
      <c r="FE15" s="1542">
        <v>0</v>
      </c>
      <c r="FF15" s="1542">
        <v>0</v>
      </c>
      <c r="FG15" s="1542">
        <v>0</v>
      </c>
      <c r="FH15" s="1542">
        <v>0</v>
      </c>
      <c r="FI15" s="1542">
        <v>0</v>
      </c>
      <c r="FJ15" s="1542">
        <v>0</v>
      </c>
      <c r="FK15" s="1542">
        <v>0</v>
      </c>
      <c r="FL15" s="1542">
        <v>0</v>
      </c>
      <c r="FM15" s="1544">
        <v>0</v>
      </c>
      <c r="FN15" s="1542">
        <v>0</v>
      </c>
      <c r="FO15" s="1542">
        <v>0</v>
      </c>
      <c r="FP15" s="1542">
        <v>0</v>
      </c>
      <c r="FQ15" s="1542">
        <v>0</v>
      </c>
      <c r="FR15" s="1542">
        <v>0</v>
      </c>
      <c r="FS15" s="1542">
        <v>0</v>
      </c>
      <c r="FT15" s="1542">
        <v>0</v>
      </c>
      <c r="FU15" s="1542">
        <v>0</v>
      </c>
      <c r="FV15" s="1542">
        <v>0</v>
      </c>
      <c r="FW15" s="1542">
        <v>0</v>
      </c>
      <c r="FX15" s="1542">
        <v>0</v>
      </c>
      <c r="FY15" s="1542">
        <v>0</v>
      </c>
      <c r="FZ15" s="1543">
        <v>0</v>
      </c>
      <c r="GA15" s="1542">
        <v>0</v>
      </c>
      <c r="GB15" s="1542">
        <v>0</v>
      </c>
      <c r="GC15" s="1542">
        <v>0</v>
      </c>
      <c r="GD15" s="1542">
        <v>0</v>
      </c>
      <c r="GE15" s="1542">
        <v>0</v>
      </c>
      <c r="GF15" s="1542">
        <v>0</v>
      </c>
      <c r="GG15" s="1542">
        <v>0</v>
      </c>
      <c r="GH15" s="1542">
        <v>0</v>
      </c>
      <c r="GI15" s="1542">
        <v>0</v>
      </c>
      <c r="GJ15" s="1542">
        <v>0</v>
      </c>
      <c r="GK15" s="1544">
        <v>0</v>
      </c>
      <c r="GL15" s="1542">
        <v>0</v>
      </c>
      <c r="GM15" s="1542">
        <v>0</v>
      </c>
      <c r="GN15" s="1544">
        <v>0</v>
      </c>
      <c r="GO15" s="1542"/>
    </row>
    <row r="16" spans="1:200" ht="39.75" customHeight="1">
      <c r="A16" s="1535" t="s">
        <v>995</v>
      </c>
      <c r="B16" s="1536">
        <v>49.985815000000002</v>
      </c>
      <c r="C16" s="1537">
        <v>51.900734</v>
      </c>
      <c r="D16" s="1537">
        <v>65.689222999999998</v>
      </c>
      <c r="E16" s="1537">
        <v>71.136973999999995</v>
      </c>
      <c r="F16" s="1537">
        <v>80.856963000000007</v>
      </c>
      <c r="G16" s="1537">
        <v>82.17328000000002</v>
      </c>
      <c r="H16" s="1537">
        <v>84.353713999999997</v>
      </c>
      <c r="I16" s="1537">
        <v>100.57328399999999</v>
      </c>
      <c r="J16" s="1537">
        <v>113.448149</v>
      </c>
      <c r="K16" s="1537">
        <v>123.42659300000001</v>
      </c>
      <c r="L16" s="1537">
        <v>127.317194</v>
      </c>
      <c r="M16" s="1538">
        <v>131.40548500000003</v>
      </c>
      <c r="N16" s="1537">
        <v>145.58752099999998</v>
      </c>
      <c r="O16" s="1537">
        <v>137.85631099999998</v>
      </c>
      <c r="P16" s="1537">
        <v>131.97905499999999</v>
      </c>
      <c r="Q16" s="1537">
        <v>139.41679999999999</v>
      </c>
      <c r="R16" s="1537">
        <v>233.49342500000003</v>
      </c>
      <c r="S16" s="1537">
        <v>254.28533999999999</v>
      </c>
      <c r="T16" s="1537">
        <v>333.91091099999994</v>
      </c>
      <c r="U16" s="1537">
        <v>341.296223</v>
      </c>
      <c r="V16" s="1537">
        <v>406.20854000000003</v>
      </c>
      <c r="W16" s="1537">
        <v>440.466339</v>
      </c>
      <c r="X16" s="1537">
        <v>446.14096199999994</v>
      </c>
      <c r="Y16" s="1537">
        <v>448.739125</v>
      </c>
      <c r="Z16" s="1536">
        <v>437.41533200000003</v>
      </c>
      <c r="AA16" s="1537">
        <v>439.92413100000005</v>
      </c>
      <c r="AB16" s="1537">
        <v>447.88446799999997</v>
      </c>
      <c r="AC16" s="1537">
        <v>450.25274700000006</v>
      </c>
      <c r="AD16" s="1537">
        <v>428.60236599999996</v>
      </c>
      <c r="AE16" s="1537">
        <v>422.71032500000007</v>
      </c>
      <c r="AF16" s="1537">
        <v>425.29056099999997</v>
      </c>
      <c r="AG16" s="1537">
        <v>451.95842484000002</v>
      </c>
      <c r="AH16" s="1537">
        <v>448.92120599999998</v>
      </c>
      <c r="AI16" s="1537">
        <v>460.02510683999998</v>
      </c>
      <c r="AJ16" s="1537">
        <v>475.17665283999997</v>
      </c>
      <c r="AK16" s="1537">
        <v>503.09938184000004</v>
      </c>
      <c r="AL16" s="1536">
        <v>512.92098799999997</v>
      </c>
      <c r="AM16" s="1537">
        <v>528.13605999999993</v>
      </c>
      <c r="AN16" s="1537">
        <v>531.31700383999998</v>
      </c>
      <c r="AO16" s="1537">
        <v>536.77349100000004</v>
      </c>
      <c r="AP16" s="1537">
        <v>542.29685699999993</v>
      </c>
      <c r="AQ16" s="1537">
        <v>536.41820984000003</v>
      </c>
      <c r="AR16" s="1537">
        <v>541.02212284000007</v>
      </c>
      <c r="AS16" s="1537">
        <v>527.34830183999998</v>
      </c>
      <c r="AT16" s="1537">
        <v>557.6560578399999</v>
      </c>
      <c r="AU16" s="1537">
        <v>592.66699584000003</v>
      </c>
      <c r="AV16" s="1537">
        <v>600.11178784000015</v>
      </c>
      <c r="AW16" s="1538">
        <v>614.52910984000005</v>
      </c>
      <c r="AX16" s="1539">
        <v>610.98234184</v>
      </c>
      <c r="AY16" s="1540">
        <v>598.51126183999997</v>
      </c>
      <c r="AZ16" s="1540">
        <v>590.84670284000003</v>
      </c>
      <c r="BA16" s="1540">
        <v>592.53247383999997</v>
      </c>
      <c r="BB16" s="1540">
        <v>602.52785783999991</v>
      </c>
      <c r="BC16" s="1540">
        <v>601.29548483999997</v>
      </c>
      <c r="BD16" s="1540">
        <v>597.06393184000001</v>
      </c>
      <c r="BE16" s="1540">
        <v>571.71039584000005</v>
      </c>
      <c r="BF16" s="1540">
        <v>532.00902283999994</v>
      </c>
      <c r="BG16" s="1540">
        <v>483.88798284000001</v>
      </c>
      <c r="BH16" s="1540">
        <v>480.74668384</v>
      </c>
      <c r="BI16" s="1541">
        <v>440.44042883999992</v>
      </c>
      <c r="BJ16" s="1540">
        <v>437.82879484</v>
      </c>
      <c r="BK16" s="1540">
        <v>437.20005384000001</v>
      </c>
      <c r="BL16" s="1540">
        <v>435.69803584000005</v>
      </c>
      <c r="BM16" s="1540">
        <v>450.25077884000007</v>
      </c>
      <c r="BN16" s="1540">
        <v>462.53850884000002</v>
      </c>
      <c r="BO16" s="1540">
        <v>469.44499084</v>
      </c>
      <c r="BP16" s="1540">
        <v>467.56748884000001</v>
      </c>
      <c r="BQ16" s="1540">
        <v>470.08266083999996</v>
      </c>
      <c r="BR16" s="1540">
        <v>459.54972084000002</v>
      </c>
      <c r="BS16" s="1540">
        <v>478.20703284000001</v>
      </c>
      <c r="BT16" s="1540">
        <v>492.25706083</v>
      </c>
      <c r="BU16" s="1540">
        <v>509.41967984000001</v>
      </c>
      <c r="BV16" s="1536">
        <v>560.38617583999996</v>
      </c>
      <c r="BW16" s="1537">
        <v>570.97749283999997</v>
      </c>
      <c r="BX16" s="1537">
        <v>588.20310384000004</v>
      </c>
      <c r="BY16" s="1537">
        <v>596.8765778400001</v>
      </c>
      <c r="BZ16" s="1537">
        <v>553.99554383999998</v>
      </c>
      <c r="CA16" s="1537">
        <v>556.59582683999997</v>
      </c>
      <c r="CB16" s="1537">
        <v>543.95166984000002</v>
      </c>
      <c r="CC16" s="1537">
        <v>727.75585000000012</v>
      </c>
      <c r="CD16" s="1537">
        <v>722.65686501000005</v>
      </c>
      <c r="CE16" s="1537">
        <v>728.67645701000004</v>
      </c>
      <c r="CF16" s="1537">
        <v>729.38632001000019</v>
      </c>
      <c r="CG16" s="1538">
        <v>740.40576900999997</v>
      </c>
      <c r="CH16" s="1537">
        <v>1353.5281620000001</v>
      </c>
      <c r="CI16" s="1537">
        <v>1394.9616370000001</v>
      </c>
      <c r="CJ16" s="1537">
        <v>1537.0366280000001</v>
      </c>
      <c r="CK16" s="1537">
        <v>1548.8723870000001</v>
      </c>
      <c r="CL16" s="1537">
        <v>1912.0549449999999</v>
      </c>
      <c r="CM16" s="1537">
        <v>1907.5908899999999</v>
      </c>
      <c r="CN16" s="1537">
        <v>2090.677475</v>
      </c>
      <c r="CO16" s="1537">
        <v>2083.5154480000001</v>
      </c>
      <c r="CP16" s="1537">
        <v>1890.8735499999998</v>
      </c>
      <c r="CQ16" s="1542">
        <v>1822.6985610000002</v>
      </c>
      <c r="CR16" s="1542">
        <v>1734.2711869999998</v>
      </c>
      <c r="CS16" s="1542">
        <v>1582.0991709999998</v>
      </c>
      <c r="CT16" s="1543">
        <v>1353.4659590000001</v>
      </c>
      <c r="CU16" s="1542">
        <v>1326.7674740000002</v>
      </c>
      <c r="CV16" s="1542">
        <v>1221.364816</v>
      </c>
      <c r="CW16" s="1542">
        <v>1216.1653530000001</v>
      </c>
      <c r="CX16" s="1542">
        <v>970.78151400000002</v>
      </c>
      <c r="CY16" s="1542">
        <v>1210.2155410000003</v>
      </c>
      <c r="CZ16" s="1542">
        <v>1230.1621250000001</v>
      </c>
      <c r="DA16" s="1542">
        <v>1177.9164779999999</v>
      </c>
      <c r="DB16" s="1542">
        <v>1162.6642829999998</v>
      </c>
      <c r="DC16" s="1542">
        <v>1195.3045999999999</v>
      </c>
      <c r="DD16" s="1542">
        <v>1159.9336599999999</v>
      </c>
      <c r="DE16" s="1544">
        <v>1009.5058530000001</v>
      </c>
      <c r="DF16" s="1543">
        <v>1072.9387369999999</v>
      </c>
      <c r="DG16" s="1542">
        <v>951.00609400000008</v>
      </c>
      <c r="DH16" s="1542">
        <v>931.44752399999982</v>
      </c>
      <c r="DI16" s="1542">
        <v>725.92064100000016</v>
      </c>
      <c r="DJ16" s="1542">
        <v>723.39158299999997</v>
      </c>
      <c r="DK16" s="1542">
        <v>487.45034399999997</v>
      </c>
      <c r="DL16" s="1545">
        <v>272.07981100000001</v>
      </c>
      <c r="DM16" s="1545">
        <v>254.09902700000001</v>
      </c>
      <c r="DN16" s="1545">
        <v>161.79236699999998</v>
      </c>
      <c r="DO16" s="1545">
        <v>172.78163999999998</v>
      </c>
      <c r="DP16" s="1545">
        <v>121.593307</v>
      </c>
      <c r="DQ16" s="1546">
        <v>0</v>
      </c>
      <c r="DR16" s="1547">
        <v>0</v>
      </c>
      <c r="DS16" s="1545">
        <v>0</v>
      </c>
      <c r="DT16" s="1545">
        <v>0</v>
      </c>
      <c r="DU16" s="1545">
        <v>0</v>
      </c>
      <c r="DV16" s="1545">
        <v>0</v>
      </c>
      <c r="DW16" s="1545">
        <v>0</v>
      </c>
      <c r="DX16" s="1542">
        <v>0</v>
      </c>
      <c r="DY16" s="1542">
        <v>0</v>
      </c>
      <c r="DZ16" s="1542">
        <v>0</v>
      </c>
      <c r="EA16" s="1542">
        <v>0</v>
      </c>
      <c r="EB16" s="1542">
        <v>0</v>
      </c>
      <c r="EC16" s="1544">
        <v>0</v>
      </c>
      <c r="ED16" s="1543">
        <v>0</v>
      </c>
      <c r="EE16" s="1542">
        <v>0</v>
      </c>
      <c r="EF16" s="1542">
        <v>0</v>
      </c>
      <c r="EG16" s="1542">
        <v>0</v>
      </c>
      <c r="EH16" s="1542">
        <v>0</v>
      </c>
      <c r="EI16" s="1542">
        <v>0</v>
      </c>
      <c r="EJ16" s="1542">
        <v>0</v>
      </c>
      <c r="EK16" s="1542">
        <v>0</v>
      </c>
      <c r="EL16" s="1542">
        <v>0</v>
      </c>
      <c r="EM16" s="1542">
        <v>0</v>
      </c>
      <c r="EN16" s="1542">
        <v>0</v>
      </c>
      <c r="EO16" s="1544">
        <v>0</v>
      </c>
      <c r="EP16" s="1543">
        <v>0</v>
      </c>
      <c r="EQ16" s="1542">
        <v>0</v>
      </c>
      <c r="ER16" s="1542">
        <v>0</v>
      </c>
      <c r="ES16" s="1542">
        <v>0</v>
      </c>
      <c r="ET16" s="1542">
        <v>0</v>
      </c>
      <c r="EU16" s="1542">
        <v>0</v>
      </c>
      <c r="EV16" s="1542">
        <v>0</v>
      </c>
      <c r="EW16" s="1542">
        <v>0</v>
      </c>
      <c r="EX16" s="1542">
        <v>0</v>
      </c>
      <c r="EY16" s="1542">
        <v>0</v>
      </c>
      <c r="EZ16" s="1542">
        <v>0</v>
      </c>
      <c r="FA16" s="1544">
        <v>0</v>
      </c>
      <c r="FB16" s="1543">
        <v>0</v>
      </c>
      <c r="FC16" s="1542">
        <v>0</v>
      </c>
      <c r="FD16" s="1542">
        <v>0</v>
      </c>
      <c r="FE16" s="1542">
        <v>0</v>
      </c>
      <c r="FF16" s="1542">
        <v>0</v>
      </c>
      <c r="FG16" s="1542">
        <v>0</v>
      </c>
      <c r="FH16" s="1542">
        <v>0</v>
      </c>
      <c r="FI16" s="1542">
        <v>0</v>
      </c>
      <c r="FJ16" s="1542">
        <v>0</v>
      </c>
      <c r="FK16" s="1542">
        <v>0</v>
      </c>
      <c r="FL16" s="1542">
        <v>0</v>
      </c>
      <c r="FM16" s="1544">
        <v>0</v>
      </c>
      <c r="FN16" s="1542">
        <v>0</v>
      </c>
      <c r="FO16" s="1542">
        <v>0</v>
      </c>
      <c r="FP16" s="1542">
        <v>0</v>
      </c>
      <c r="FQ16" s="1542">
        <v>0</v>
      </c>
      <c r="FR16" s="1542">
        <v>0</v>
      </c>
      <c r="FS16" s="1542">
        <v>0</v>
      </c>
      <c r="FT16" s="1542">
        <v>0</v>
      </c>
      <c r="FU16" s="1542">
        <v>0</v>
      </c>
      <c r="FV16" s="1542">
        <v>0</v>
      </c>
      <c r="FW16" s="1542">
        <v>0</v>
      </c>
      <c r="FX16" s="1542">
        <v>0</v>
      </c>
      <c r="FY16" s="1542">
        <v>0</v>
      </c>
      <c r="FZ16" s="1543">
        <v>0</v>
      </c>
      <c r="GA16" s="1542">
        <v>0</v>
      </c>
      <c r="GB16" s="1542">
        <v>0</v>
      </c>
      <c r="GC16" s="1542">
        <v>0</v>
      </c>
      <c r="GD16" s="1542">
        <v>0</v>
      </c>
      <c r="GE16" s="1542">
        <v>0</v>
      </c>
      <c r="GF16" s="1542">
        <v>0</v>
      </c>
      <c r="GG16" s="1542">
        <v>0</v>
      </c>
      <c r="GH16" s="1542">
        <v>0</v>
      </c>
      <c r="GI16" s="1542">
        <v>0</v>
      </c>
      <c r="GJ16" s="1542">
        <v>0</v>
      </c>
      <c r="GK16" s="1544">
        <v>0</v>
      </c>
      <c r="GL16" s="1542">
        <v>0</v>
      </c>
      <c r="GM16" s="1542">
        <v>0</v>
      </c>
      <c r="GN16" s="1544">
        <v>0</v>
      </c>
      <c r="GO16" s="1542"/>
    </row>
    <row r="17" spans="1:197" s="1534" customFormat="1" ht="39.75" customHeight="1">
      <c r="A17" s="1548" t="s">
        <v>998</v>
      </c>
      <c r="B17" s="1511">
        <v>1649.422507</v>
      </c>
      <c r="C17" s="1506">
        <v>1627.435107</v>
      </c>
      <c r="D17" s="1506">
        <v>1718.6153429999999</v>
      </c>
      <c r="E17" s="1506">
        <v>1766.6583189999997</v>
      </c>
      <c r="F17" s="1506">
        <v>1883.4104050000001</v>
      </c>
      <c r="G17" s="1506">
        <v>1994.1126829999998</v>
      </c>
      <c r="H17" s="1506">
        <v>1951.9864429999998</v>
      </c>
      <c r="I17" s="1506">
        <v>1990.0036240000002</v>
      </c>
      <c r="J17" s="1506">
        <v>2005.6187090000001</v>
      </c>
      <c r="K17" s="1506">
        <v>2276.5605049999999</v>
      </c>
      <c r="L17" s="1506">
        <v>2124.0627810000001</v>
      </c>
      <c r="M17" s="1506">
        <v>2098.0800799999997</v>
      </c>
      <c r="N17" s="1511">
        <v>2174.997425</v>
      </c>
      <c r="O17" s="1506">
        <v>2045.369506</v>
      </c>
      <c r="P17" s="1506">
        <v>2006.864554</v>
      </c>
      <c r="Q17" s="1506">
        <v>2000.4013969999999</v>
      </c>
      <c r="R17" s="1506">
        <v>2066.231229</v>
      </c>
      <c r="S17" s="1506">
        <v>2150.4284789999997</v>
      </c>
      <c r="T17" s="1506">
        <v>2138.8711139999996</v>
      </c>
      <c r="U17" s="1506">
        <v>2496.979053</v>
      </c>
      <c r="V17" s="1506">
        <v>2431.5258999999996</v>
      </c>
      <c r="W17" s="1506">
        <v>2334.6132909999997</v>
      </c>
      <c r="X17" s="1506">
        <v>2278.2837289999998</v>
      </c>
      <c r="Y17" s="1512">
        <v>2502.5336779999998</v>
      </c>
      <c r="Z17" s="1506">
        <v>2307.4972580000003</v>
      </c>
      <c r="AA17" s="1506">
        <v>2310.4333059999999</v>
      </c>
      <c r="AB17" s="1506">
        <v>2182.8805560000001</v>
      </c>
      <c r="AC17" s="1506">
        <v>2136.2142239999998</v>
      </c>
      <c r="AD17" s="1506">
        <v>2170.9633640000002</v>
      </c>
      <c r="AE17" s="1506">
        <v>2591.1766250000001</v>
      </c>
      <c r="AF17" s="1506">
        <v>1845.9886999999999</v>
      </c>
      <c r="AG17" s="1506">
        <v>2306.1741909499997</v>
      </c>
      <c r="AH17" s="1506">
        <v>2192.902067</v>
      </c>
      <c r="AI17" s="1506">
        <v>2742.7251641399998</v>
      </c>
      <c r="AJ17" s="1506">
        <v>2800.4579260299997</v>
      </c>
      <c r="AK17" s="1506">
        <v>3678.0526519999999</v>
      </c>
      <c r="AL17" s="1511">
        <v>3953.6027659999995</v>
      </c>
      <c r="AM17" s="1506">
        <v>4180.7875210000002</v>
      </c>
      <c r="AN17" s="1506">
        <v>4380.0188730899999</v>
      </c>
      <c r="AO17" s="1506">
        <v>4691.516756</v>
      </c>
      <c r="AP17" s="1506">
        <v>4812.2988439999999</v>
      </c>
      <c r="AQ17" s="1506">
        <v>4909.8862130599991</v>
      </c>
      <c r="AR17" s="1506">
        <v>4910.3349172500002</v>
      </c>
      <c r="AS17" s="1506">
        <v>4989.46117125</v>
      </c>
      <c r="AT17" s="1506">
        <v>4979.8707652499997</v>
      </c>
      <c r="AU17" s="1506">
        <v>5299.0600672500004</v>
      </c>
      <c r="AV17" s="1506">
        <v>5433.4969402500001</v>
      </c>
      <c r="AW17" s="1512">
        <v>5578.8471312499996</v>
      </c>
      <c r="AX17" s="1506">
        <v>5887.0304832500005</v>
      </c>
      <c r="AY17" s="1506">
        <v>5627.5019212500001</v>
      </c>
      <c r="AZ17" s="1506">
        <v>5983.7549392500005</v>
      </c>
      <c r="BA17" s="1506">
        <v>5518.1574802499999</v>
      </c>
      <c r="BB17" s="1506">
        <v>5501.5851143400005</v>
      </c>
      <c r="BC17" s="1506">
        <v>6661.9787642499996</v>
      </c>
      <c r="BD17" s="1506">
        <v>6392.6196062500003</v>
      </c>
      <c r="BE17" s="1506">
        <v>5428.4840222500006</v>
      </c>
      <c r="BF17" s="1506">
        <v>5061.3030642499998</v>
      </c>
      <c r="BG17" s="1506">
        <v>4871.14625824</v>
      </c>
      <c r="BH17" s="1506">
        <v>5936.8921462500002</v>
      </c>
      <c r="BI17" s="1506">
        <v>4677.2319880099994</v>
      </c>
      <c r="BJ17" s="1511">
        <v>4137.1845530099999</v>
      </c>
      <c r="BK17" s="1506">
        <v>3977.5251270099998</v>
      </c>
      <c r="BL17" s="1506">
        <v>4325.2903220099997</v>
      </c>
      <c r="BM17" s="1506">
        <v>4371.6413370099999</v>
      </c>
      <c r="BN17" s="1506">
        <v>4154.4540970099997</v>
      </c>
      <c r="BO17" s="1506">
        <v>3900.9948109699999</v>
      </c>
      <c r="BP17" s="1506">
        <v>4909.283523009999</v>
      </c>
      <c r="BQ17" s="1506">
        <v>4709.5907620099997</v>
      </c>
      <c r="BR17" s="1506">
        <v>4709.8879529999995</v>
      </c>
      <c r="BS17" s="1506">
        <v>4031.9712490000002</v>
      </c>
      <c r="BT17" s="1506">
        <v>4087.0020319999999</v>
      </c>
      <c r="BU17" s="1512">
        <v>4223.5799559999996</v>
      </c>
      <c r="BV17" s="1506">
        <v>4405.1977270000007</v>
      </c>
      <c r="BW17" s="1506">
        <v>4455.0505860000003</v>
      </c>
      <c r="BX17" s="1506">
        <v>4953.2936840000002</v>
      </c>
      <c r="BY17" s="1506">
        <v>4991.4483380000001</v>
      </c>
      <c r="BZ17" s="1506">
        <v>5206.0964500000009</v>
      </c>
      <c r="CA17" s="1506">
        <v>6022.6982779999998</v>
      </c>
      <c r="CB17" s="1506">
        <v>6158.2662819999996</v>
      </c>
      <c r="CC17" s="1506">
        <v>7631.4502880000009</v>
      </c>
      <c r="CD17" s="1506">
        <v>7880.8426639999998</v>
      </c>
      <c r="CE17" s="1506">
        <v>7118.3555646000004</v>
      </c>
      <c r="CF17" s="1506">
        <v>7735.8100978000002</v>
      </c>
      <c r="CG17" s="1506">
        <v>8766.6915914000001</v>
      </c>
      <c r="CH17" s="1511">
        <v>7194.4044094000001</v>
      </c>
      <c r="CI17" s="1506">
        <v>9612.9443035999993</v>
      </c>
      <c r="CJ17" s="1506">
        <v>9855.3439718000009</v>
      </c>
      <c r="CK17" s="1506">
        <v>10312.9985034</v>
      </c>
      <c r="CL17" s="1506">
        <v>10743.4965866</v>
      </c>
      <c r="CM17" s="1506">
        <v>10910.871084010001</v>
      </c>
      <c r="CN17" s="1506">
        <v>15543.420294</v>
      </c>
      <c r="CO17" s="1506">
        <v>11794.7805432</v>
      </c>
      <c r="CP17" s="1506">
        <v>12691.469762199999</v>
      </c>
      <c r="CQ17" s="1506">
        <v>13787.0745692</v>
      </c>
      <c r="CR17" s="1506">
        <v>14804.52267581</v>
      </c>
      <c r="CS17" s="1512">
        <v>18969.251721800003</v>
      </c>
      <c r="CT17" s="1506">
        <v>19056.197748400002</v>
      </c>
      <c r="CU17" s="1506">
        <v>21046.922926740001</v>
      </c>
      <c r="CV17" s="1506">
        <v>22073.174270200001</v>
      </c>
      <c r="CW17" s="1506">
        <v>22596.533416000002</v>
      </c>
      <c r="CX17" s="1506">
        <v>23483.536235600004</v>
      </c>
      <c r="CY17" s="1506">
        <v>24175.497668399999</v>
      </c>
      <c r="CZ17" s="1506">
        <v>24569.317377570005</v>
      </c>
      <c r="DA17" s="1506">
        <v>26025.753802080002</v>
      </c>
      <c r="DB17" s="1506">
        <v>28215.451933550001</v>
      </c>
      <c r="DC17" s="1506">
        <v>29517.365068999999</v>
      </c>
      <c r="DD17" s="1506">
        <v>31233.288153000001</v>
      </c>
      <c r="DE17" s="1506">
        <v>31544.799949990003</v>
      </c>
      <c r="DF17" s="1511">
        <v>34775.244989059996</v>
      </c>
      <c r="DG17" s="1506">
        <v>36267.866109169998</v>
      </c>
      <c r="DH17" s="1506">
        <v>36010.358763619995</v>
      </c>
      <c r="DI17" s="1506">
        <v>38121.849177020005</v>
      </c>
      <c r="DJ17" s="1506">
        <v>39081.543573499999</v>
      </c>
      <c r="DK17" s="1506">
        <v>40061.464887459995</v>
      </c>
      <c r="DL17" s="1506">
        <v>43676.204135489999</v>
      </c>
      <c r="DM17" s="1506">
        <v>45729.208569590002</v>
      </c>
      <c r="DN17" s="1506">
        <v>46406.781645980001</v>
      </c>
      <c r="DO17" s="1506">
        <v>46445.303867570008</v>
      </c>
      <c r="DP17" s="1506">
        <v>48017.765173560001</v>
      </c>
      <c r="DQ17" s="1512">
        <v>50674.672981819996</v>
      </c>
      <c r="DR17" s="1511">
        <v>50720.314867920002</v>
      </c>
      <c r="DS17" s="1506">
        <v>51536.729638179997</v>
      </c>
      <c r="DT17" s="1506">
        <v>66745.565581170013</v>
      </c>
      <c r="DU17" s="1506">
        <v>71817.392112850008</v>
      </c>
      <c r="DV17" s="1506">
        <v>74963.221841489998</v>
      </c>
      <c r="DW17" s="1506">
        <v>79347.229702860001</v>
      </c>
      <c r="DX17" s="1506">
        <v>82477.213813329989</v>
      </c>
      <c r="DY17" s="1506">
        <v>87105.437306949985</v>
      </c>
      <c r="DZ17" s="1506">
        <v>77310.853677629988</v>
      </c>
      <c r="EA17" s="1506">
        <v>85703.993150000009</v>
      </c>
      <c r="EB17" s="1506">
        <v>91369.551606749999</v>
      </c>
      <c r="EC17" s="1512">
        <v>92169.839368420013</v>
      </c>
      <c r="ED17" s="1511">
        <v>95650.365829660004</v>
      </c>
      <c r="EE17" s="1506">
        <v>96844.717025469989</v>
      </c>
      <c r="EF17" s="1506">
        <v>100121.62881133999</v>
      </c>
      <c r="EG17" s="1506">
        <v>102255.84126754999</v>
      </c>
      <c r="EH17" s="1506">
        <v>108672.04456095002</v>
      </c>
      <c r="EI17" s="1506">
        <v>109675.18954806001</v>
      </c>
      <c r="EJ17" s="1506">
        <v>109824.73722552002</v>
      </c>
      <c r="EK17" s="1506">
        <v>114247.86281238</v>
      </c>
      <c r="EL17" s="1506">
        <v>119163.50232432</v>
      </c>
      <c r="EM17" s="1506">
        <v>121211.3013851</v>
      </c>
      <c r="EN17" s="1506">
        <v>125809.77750083001</v>
      </c>
      <c r="EO17" s="1512">
        <v>129769.14744420999</v>
      </c>
      <c r="EP17" s="1511">
        <v>132843.15332305001</v>
      </c>
      <c r="EQ17" s="1506">
        <v>135117.70857182</v>
      </c>
      <c r="ER17" s="1506">
        <v>140219.53289954001</v>
      </c>
      <c r="ES17" s="1506">
        <v>142226.42790812001</v>
      </c>
      <c r="ET17" s="1506">
        <v>143968.16542117001</v>
      </c>
      <c r="EU17" s="1506">
        <v>147194.44211623003</v>
      </c>
      <c r="EV17" s="1506">
        <v>145826.31718960998</v>
      </c>
      <c r="EW17" s="1506">
        <v>149157.92564721999</v>
      </c>
      <c r="EX17" s="1506">
        <v>151597.46569417999</v>
      </c>
      <c r="EY17" s="1506">
        <v>154362.27513865998</v>
      </c>
      <c r="EZ17" s="1506">
        <v>144469.23910025001</v>
      </c>
      <c r="FA17" s="1512">
        <v>138643.91545668003</v>
      </c>
      <c r="FB17" s="1511">
        <v>133587.14010714</v>
      </c>
      <c r="FC17" s="1506">
        <v>109474.57167023998</v>
      </c>
      <c r="FD17" s="1506">
        <v>107242.83780076</v>
      </c>
      <c r="FE17" s="1506">
        <v>106822.04423861002</v>
      </c>
      <c r="FF17" s="1506">
        <v>106563.48735200899</v>
      </c>
      <c r="FG17" s="1506">
        <v>130714.32410119</v>
      </c>
      <c r="FH17" s="1506">
        <v>130715.32410119</v>
      </c>
      <c r="FI17" s="1506">
        <v>130716.32410119</v>
      </c>
      <c r="FJ17" s="1506">
        <v>130717.32410119</v>
      </c>
      <c r="FK17" s="1506">
        <v>130718.32410119</v>
      </c>
      <c r="FL17" s="1506">
        <v>130719.32410119</v>
      </c>
      <c r="FM17" s="1512">
        <v>130720.32410119</v>
      </c>
      <c r="FN17" s="1506">
        <v>130721.32410119</v>
      </c>
      <c r="FO17" s="1506">
        <v>130722.32410119</v>
      </c>
      <c r="FP17" s="1506">
        <v>130723.32410119</v>
      </c>
      <c r="FQ17" s="1506">
        <v>130724.32410119</v>
      </c>
      <c r="FR17" s="1506">
        <v>130725.32410119</v>
      </c>
      <c r="FS17" s="1506">
        <v>130726.32410119</v>
      </c>
      <c r="FT17" s="1506">
        <v>192776.75490929003</v>
      </c>
      <c r="FU17" s="1506">
        <v>196381.55075520999</v>
      </c>
      <c r="FV17" s="1506">
        <v>196864.84933560999</v>
      </c>
      <c r="FW17" s="1506">
        <v>197880.31466986999</v>
      </c>
      <c r="FX17" s="1506">
        <v>197064.31284027002</v>
      </c>
      <c r="FY17" s="1506">
        <v>196587.07462793658</v>
      </c>
      <c r="FZ17" s="1511">
        <v>196868.67492440427</v>
      </c>
      <c r="GA17" s="1506">
        <v>200509.35037333021</v>
      </c>
      <c r="GB17" s="1506">
        <v>200398.96993833021</v>
      </c>
      <c r="GC17" s="1506">
        <v>199079.84504541894</v>
      </c>
      <c r="GD17" s="1506">
        <v>197012.13173497093</v>
      </c>
      <c r="GE17" s="1506">
        <v>196876.35291209677</v>
      </c>
      <c r="GF17" s="1506">
        <v>196805.7849556627</v>
      </c>
      <c r="GG17" s="1506">
        <v>197518.69786818631</v>
      </c>
      <c r="GH17" s="1506">
        <v>128399.72717784582</v>
      </c>
      <c r="GI17" s="1506">
        <v>127112.84834467452</v>
      </c>
      <c r="GJ17" s="1506">
        <v>136404.3356718604</v>
      </c>
      <c r="GK17" s="1512">
        <v>135809.29848405681</v>
      </c>
      <c r="GL17" s="1506">
        <v>136201.06804104999</v>
      </c>
      <c r="GM17" s="1506">
        <v>141377.3502372535</v>
      </c>
      <c r="GN17" s="1512">
        <v>142493.168968882</v>
      </c>
      <c r="GO17" s="1506"/>
    </row>
    <row r="18" spans="1:197" s="1534" customFormat="1" ht="39.75" customHeight="1">
      <c r="A18" s="1548" t="s">
        <v>999</v>
      </c>
      <c r="B18" s="1511">
        <v>1029.701544</v>
      </c>
      <c r="C18" s="1506">
        <v>1177.9994790000001</v>
      </c>
      <c r="D18" s="1506">
        <v>1301.2345540000001</v>
      </c>
      <c r="E18" s="1506">
        <v>1387.9657149999998</v>
      </c>
      <c r="F18" s="1506">
        <v>1566.772187</v>
      </c>
      <c r="G18" s="1506">
        <v>1572.8662609999999</v>
      </c>
      <c r="H18" s="1506">
        <v>1557.2550209999999</v>
      </c>
      <c r="I18" s="1506">
        <v>1572.3782020000001</v>
      </c>
      <c r="J18" s="1506">
        <v>1592.4132870000001</v>
      </c>
      <c r="K18" s="1506">
        <v>1615.42706</v>
      </c>
      <c r="L18" s="1506">
        <v>1615.2364459999999</v>
      </c>
      <c r="M18" s="1512">
        <v>1618.7555219999999</v>
      </c>
      <c r="N18" s="1506">
        <v>1618.894395</v>
      </c>
      <c r="O18" s="1506">
        <v>1617.3610309999999</v>
      </c>
      <c r="P18" s="1506">
        <v>1627.9488980000001</v>
      </c>
      <c r="Q18" s="1506">
        <v>1621.137653</v>
      </c>
      <c r="R18" s="1506">
        <v>1707.666369</v>
      </c>
      <c r="S18" s="1506">
        <v>1794.4070189999998</v>
      </c>
      <c r="T18" s="1506">
        <v>1795.6828109999997</v>
      </c>
      <c r="U18" s="1506">
        <v>1745.323108</v>
      </c>
      <c r="V18" s="1506">
        <v>1629.8164729999999</v>
      </c>
      <c r="W18" s="1506">
        <v>1457.46019</v>
      </c>
      <c r="X18" s="1506">
        <v>1407.566562</v>
      </c>
      <c r="Y18" s="1506">
        <v>1162.3510879999999</v>
      </c>
      <c r="Z18" s="1511">
        <v>1029.312915</v>
      </c>
      <c r="AA18" s="1506">
        <v>854.19359500000007</v>
      </c>
      <c r="AB18" s="1506">
        <v>790.89574000000005</v>
      </c>
      <c r="AC18" s="1506">
        <v>723.05629399999998</v>
      </c>
      <c r="AD18" s="1506">
        <v>696.063444</v>
      </c>
      <c r="AE18" s="1506">
        <v>766.58859499999994</v>
      </c>
      <c r="AF18" s="1506">
        <v>901.64736600000003</v>
      </c>
      <c r="AG18" s="1506">
        <v>1120.0382842500001</v>
      </c>
      <c r="AH18" s="1506">
        <v>1225.800377</v>
      </c>
      <c r="AI18" s="1506">
        <v>1484.4829232499999</v>
      </c>
      <c r="AJ18" s="1506">
        <v>1542.7031132499999</v>
      </c>
      <c r="AK18" s="1506">
        <v>1655.89052825</v>
      </c>
      <c r="AL18" s="1511">
        <v>2108.2401349999996</v>
      </c>
      <c r="AM18" s="1506">
        <v>2446.7590809999997</v>
      </c>
      <c r="AN18" s="1506">
        <v>2627.7245669999998</v>
      </c>
      <c r="AO18" s="1506">
        <v>2886.0212429999997</v>
      </c>
      <c r="AP18" s="1506">
        <v>3138.7807299999999</v>
      </c>
      <c r="AQ18" s="1506">
        <v>3231.5404722499998</v>
      </c>
      <c r="AR18" s="1506">
        <v>3284.9205352499998</v>
      </c>
      <c r="AS18" s="1506">
        <v>3302.0817892499999</v>
      </c>
      <c r="AT18" s="1506">
        <v>3400.4606432499995</v>
      </c>
      <c r="AU18" s="1506">
        <v>3584.73594525</v>
      </c>
      <c r="AV18" s="1506">
        <v>3587.9448182499996</v>
      </c>
      <c r="AW18" s="1512">
        <v>3612.2150092499996</v>
      </c>
      <c r="AX18" s="1531">
        <v>3610.6483612500001</v>
      </c>
      <c r="AY18" s="1532">
        <v>3598.0327992499997</v>
      </c>
      <c r="AZ18" s="1532">
        <v>3613.84117225</v>
      </c>
      <c r="BA18" s="1532">
        <v>3446.3214762499997</v>
      </c>
      <c r="BB18" s="1532">
        <v>3401.4549513400002</v>
      </c>
      <c r="BC18" s="1532">
        <v>3325.90663025</v>
      </c>
      <c r="BD18" s="1532">
        <v>3263.6905792499997</v>
      </c>
      <c r="BE18" s="1532">
        <v>3046.5411102499997</v>
      </c>
      <c r="BF18" s="1532">
        <v>2813.5901522500003</v>
      </c>
      <c r="BG18" s="1532">
        <v>2676.3433462399998</v>
      </c>
      <c r="BH18" s="1532">
        <v>2695.38963625</v>
      </c>
      <c r="BI18" s="1533">
        <v>2595.2229930099998</v>
      </c>
      <c r="BJ18" s="1532">
        <v>2241.0421800099998</v>
      </c>
      <c r="BK18" s="1532">
        <v>1954.94755801</v>
      </c>
      <c r="BL18" s="1532">
        <v>2195.94341201</v>
      </c>
      <c r="BM18" s="1532">
        <v>2194.3448930099999</v>
      </c>
      <c r="BN18" s="1532">
        <v>2172.4159190099999</v>
      </c>
      <c r="BO18" s="1532">
        <v>2019.0266719700001</v>
      </c>
      <c r="BP18" s="1532">
        <v>2012.7038310099999</v>
      </c>
      <c r="BQ18" s="1532">
        <v>1991.9872550099999</v>
      </c>
      <c r="BR18" s="1532">
        <v>1994.2844459999999</v>
      </c>
      <c r="BS18" s="1532">
        <v>1794.9802850000001</v>
      </c>
      <c r="BT18" s="1532">
        <v>1728.7693919999999</v>
      </c>
      <c r="BU18" s="1532">
        <v>1739.3473160000001</v>
      </c>
      <c r="BV18" s="1511">
        <v>1755.103914</v>
      </c>
      <c r="BW18" s="1506">
        <v>1770.4567730000001</v>
      </c>
      <c r="BX18" s="1506">
        <v>1802.2231260000001</v>
      </c>
      <c r="BY18" s="1506">
        <v>1784.5971609999999</v>
      </c>
      <c r="BZ18" s="1552">
        <v>1687.90931</v>
      </c>
      <c r="CA18" s="1552">
        <v>2026.1153959999999</v>
      </c>
      <c r="CB18" s="1552">
        <v>1758.4763879999998</v>
      </c>
      <c r="CC18" s="1552">
        <v>1857.847403</v>
      </c>
      <c r="CD18" s="1552">
        <v>1933.885029</v>
      </c>
      <c r="CE18" s="1552">
        <v>2154.7429739999998</v>
      </c>
      <c r="CF18" s="1552">
        <v>2380.8082039999999</v>
      </c>
      <c r="CG18" s="1553">
        <v>3404.2148370000004</v>
      </c>
      <c r="CH18" s="1552">
        <v>3230.3953769999998</v>
      </c>
      <c r="CI18" s="1552">
        <v>3225.191984</v>
      </c>
      <c r="CJ18" s="1552">
        <v>3166.4618969999997</v>
      </c>
      <c r="CK18" s="1552">
        <v>3459.5416129999999</v>
      </c>
      <c r="CL18" s="1552">
        <v>3734.8137740000002</v>
      </c>
      <c r="CM18" s="1552">
        <v>3858.0627480000003</v>
      </c>
      <c r="CN18" s="1552">
        <v>3891.3323539999997</v>
      </c>
      <c r="CO18" s="1552">
        <v>3851.9740889999998</v>
      </c>
      <c r="CP18" s="1552">
        <v>3945.7091639999999</v>
      </c>
      <c r="CQ18" s="1552">
        <v>4223.6452909999998</v>
      </c>
      <c r="CR18" s="1552">
        <v>4291.4001429999989</v>
      </c>
      <c r="CS18" s="1552">
        <v>4528.0273590000006</v>
      </c>
      <c r="CT18" s="1554">
        <v>4676.7502369999993</v>
      </c>
      <c r="CU18" s="1552">
        <v>4824.3371339999994</v>
      </c>
      <c r="CV18" s="1552">
        <v>5089.9500779999998</v>
      </c>
      <c r="CW18" s="1552">
        <v>5082.2561960000003</v>
      </c>
      <c r="CX18" s="1552">
        <v>5665.381727</v>
      </c>
      <c r="CY18" s="1552">
        <v>5616.1502289999999</v>
      </c>
      <c r="CZ18" s="1552">
        <v>5457.3837270000004</v>
      </c>
      <c r="DA18" s="1552">
        <v>5546.6362490000001</v>
      </c>
      <c r="DB18" s="1552">
        <v>6848.7689789999995</v>
      </c>
      <c r="DC18" s="1552">
        <v>9286.2816999999995</v>
      </c>
      <c r="DD18" s="1552">
        <v>10711.014651000001</v>
      </c>
      <c r="DE18" s="1553">
        <v>11111.471801</v>
      </c>
      <c r="DF18" s="1554">
        <v>12269.702343000001</v>
      </c>
      <c r="DG18" s="1552">
        <v>13055.454809999999</v>
      </c>
      <c r="DH18" s="1552">
        <v>12185.808591000001</v>
      </c>
      <c r="DI18" s="1552">
        <v>11594.942059000001</v>
      </c>
      <c r="DJ18" s="1552">
        <v>11039.491540999999</v>
      </c>
      <c r="DK18" s="1552">
        <v>10941.055328</v>
      </c>
      <c r="DL18" s="1519">
        <v>10866.210319</v>
      </c>
      <c r="DM18" s="1519">
        <v>10877.690511999999</v>
      </c>
      <c r="DN18" s="1519">
        <v>11335.799766999999</v>
      </c>
      <c r="DO18" s="1519">
        <v>9876.2382170000001</v>
      </c>
      <c r="DP18" s="1519">
        <v>9959.2069159999992</v>
      </c>
      <c r="DQ18" s="1520">
        <v>12156.449428</v>
      </c>
      <c r="DR18" s="1521">
        <v>12105.335596000001</v>
      </c>
      <c r="DS18" s="1519">
        <v>11615.407988999999</v>
      </c>
      <c r="DT18" s="1519">
        <v>11689.232284000002</v>
      </c>
      <c r="DU18" s="1519">
        <v>11788.3683</v>
      </c>
      <c r="DV18" s="1519">
        <v>11903.567566999998</v>
      </c>
      <c r="DW18" s="1519">
        <v>11923.120112999999</v>
      </c>
      <c r="DX18" s="1522">
        <v>11908.866927000001</v>
      </c>
      <c r="DY18" s="1522">
        <v>13610.150593</v>
      </c>
      <c r="DZ18" s="1522">
        <v>14032.876253</v>
      </c>
      <c r="EA18" s="1522">
        <v>15631.721600000001</v>
      </c>
      <c r="EB18" s="1522">
        <v>15406.571958</v>
      </c>
      <c r="EC18" s="1523">
        <v>15830.282629000001</v>
      </c>
      <c r="ED18" s="1526">
        <v>15051.986651000001</v>
      </c>
      <c r="EE18" s="1522">
        <v>15563.820765</v>
      </c>
      <c r="EF18" s="1522">
        <v>15621.987692999999</v>
      </c>
      <c r="EG18" s="1522">
        <v>15496.999936</v>
      </c>
      <c r="EH18" s="1522">
        <v>15477.083439</v>
      </c>
      <c r="EI18" s="1522">
        <v>15415.146033999999</v>
      </c>
      <c r="EJ18" s="1522">
        <v>15231.514961000001</v>
      </c>
      <c r="EK18" s="1522">
        <v>16784.059248999998</v>
      </c>
      <c r="EL18" s="1522">
        <v>16406.854962999998</v>
      </c>
      <c r="EM18" s="1522">
        <v>16885.189132</v>
      </c>
      <c r="EN18" s="1522">
        <v>17208.172281000003</v>
      </c>
      <c r="EO18" s="1523">
        <v>17150.831440000002</v>
      </c>
      <c r="EP18" s="1526">
        <v>17548.421901000002</v>
      </c>
      <c r="EQ18" s="1522">
        <v>18791.944487999997</v>
      </c>
      <c r="ER18" s="1522">
        <v>19326.419551999999</v>
      </c>
      <c r="ES18" s="1522">
        <v>19319.611259000001</v>
      </c>
      <c r="ET18" s="1522">
        <v>18955.110370999999</v>
      </c>
      <c r="EU18" s="1522">
        <v>18957.563126000001</v>
      </c>
      <c r="EV18" s="1522">
        <v>20289.579229999999</v>
      </c>
      <c r="EW18" s="1522">
        <v>17951.699083</v>
      </c>
      <c r="EX18" s="1522">
        <v>18059.237184000001</v>
      </c>
      <c r="EY18" s="1522">
        <v>15683.808856</v>
      </c>
      <c r="EZ18" s="1522">
        <v>13501.210895000002</v>
      </c>
      <c r="FA18" s="1523">
        <v>12494.495269999999</v>
      </c>
      <c r="FB18" s="1526">
        <v>10101.703122999999</v>
      </c>
      <c r="FC18" s="1522">
        <v>1878.8372469999999</v>
      </c>
      <c r="FD18" s="1522">
        <v>1878.8372469999999</v>
      </c>
      <c r="FE18" s="1522">
        <v>1879.0717649999999</v>
      </c>
      <c r="FF18" s="1522">
        <v>1878.8372469999997</v>
      </c>
      <c r="FG18" s="1522">
        <v>1911.643556</v>
      </c>
      <c r="FH18" s="1522">
        <v>1604.8588010000001</v>
      </c>
      <c r="FI18" s="1522">
        <v>1604.8588010000001</v>
      </c>
      <c r="FJ18" s="1522">
        <v>504.8830900000001</v>
      </c>
      <c r="FK18" s="1522">
        <v>504.88309000000004</v>
      </c>
      <c r="FL18" s="1522">
        <v>382.55335500000007</v>
      </c>
      <c r="FM18" s="1523">
        <v>224.738946</v>
      </c>
      <c r="FN18" s="1522">
        <v>224.738946</v>
      </c>
      <c r="FO18" s="1522">
        <v>94.884562000000003</v>
      </c>
      <c r="FP18" s="1522">
        <v>94.884562000000003</v>
      </c>
      <c r="FQ18" s="1522">
        <v>94.845606000000004</v>
      </c>
      <c r="FR18" s="1522">
        <v>0</v>
      </c>
      <c r="FS18" s="1522">
        <v>0</v>
      </c>
      <c r="FT18" s="1522">
        <v>0</v>
      </c>
      <c r="FU18" s="1522">
        <v>0</v>
      </c>
      <c r="FV18" s="1522">
        <v>0</v>
      </c>
      <c r="FW18" s="1522">
        <v>0</v>
      </c>
      <c r="FX18" s="1522">
        <v>0</v>
      </c>
      <c r="FY18" s="1522">
        <v>0</v>
      </c>
      <c r="FZ18" s="1526">
        <v>0</v>
      </c>
      <c r="GA18" s="1522">
        <v>0</v>
      </c>
      <c r="GB18" s="1522">
        <v>0</v>
      </c>
      <c r="GC18" s="1522">
        <v>0</v>
      </c>
      <c r="GD18" s="1522">
        <v>0</v>
      </c>
      <c r="GE18" s="1522">
        <v>0</v>
      </c>
      <c r="GF18" s="1522">
        <v>0</v>
      </c>
      <c r="GG18" s="1522">
        <v>0</v>
      </c>
      <c r="GH18" s="1522">
        <v>0</v>
      </c>
      <c r="GI18" s="1522">
        <v>0</v>
      </c>
      <c r="GJ18" s="1522">
        <v>0</v>
      </c>
      <c r="GK18" s="1523">
        <v>0</v>
      </c>
      <c r="GL18" s="1522">
        <v>0</v>
      </c>
      <c r="GM18" s="1522">
        <v>0</v>
      </c>
      <c r="GN18" s="1523">
        <v>0</v>
      </c>
      <c r="GO18" s="1522"/>
    </row>
    <row r="19" spans="1:197" ht="39.75" customHeight="1">
      <c r="A19" s="1535" t="s">
        <v>994</v>
      </c>
      <c r="B19" s="1536">
        <v>835.92773599999998</v>
      </c>
      <c r="C19" s="1537">
        <v>976.69773600000008</v>
      </c>
      <c r="D19" s="1537">
        <v>1098.6501860000001</v>
      </c>
      <c r="E19" s="1537">
        <v>1178.5121359999998</v>
      </c>
      <c r="F19" s="1537">
        <v>1249.4375809999999</v>
      </c>
      <c r="G19" s="1537">
        <v>1253.443581</v>
      </c>
      <c r="H19" s="1537">
        <v>1236.951581</v>
      </c>
      <c r="I19" s="1537">
        <v>1249.439081</v>
      </c>
      <c r="J19" s="1537">
        <v>1256.0390809999999</v>
      </c>
      <c r="K19" s="1537">
        <v>1278.7390809999999</v>
      </c>
      <c r="L19" s="1537">
        <v>1278.429081</v>
      </c>
      <c r="M19" s="1538">
        <v>1281.429081</v>
      </c>
      <c r="N19" s="1537">
        <v>1281.429081</v>
      </c>
      <c r="O19" s="1537">
        <v>1279.929081</v>
      </c>
      <c r="P19" s="1537">
        <v>1289.929081</v>
      </c>
      <c r="Q19" s="1537">
        <v>1282.929081</v>
      </c>
      <c r="R19" s="1537">
        <v>1366.429081</v>
      </c>
      <c r="S19" s="1537">
        <v>1451.4783359999999</v>
      </c>
      <c r="T19" s="1537">
        <v>1452.638336</v>
      </c>
      <c r="U19" s="1537">
        <v>1400.638336</v>
      </c>
      <c r="V19" s="1537">
        <v>1393.638336</v>
      </c>
      <c r="W19" s="1537">
        <v>1212.8428359999998</v>
      </c>
      <c r="X19" s="1537">
        <v>1129.091336</v>
      </c>
      <c r="Y19" s="1537">
        <v>894.99298600000009</v>
      </c>
      <c r="Z19" s="1536">
        <v>770.82518600000003</v>
      </c>
      <c r="AA19" s="1537">
        <v>601.51763600000004</v>
      </c>
      <c r="AB19" s="1537">
        <v>542.782736</v>
      </c>
      <c r="AC19" s="1537">
        <v>473.62183600000003</v>
      </c>
      <c r="AD19" s="1537">
        <v>447.23534100000001</v>
      </c>
      <c r="AE19" s="1537">
        <v>507.30934100000002</v>
      </c>
      <c r="AF19" s="1537">
        <v>638.18334100000004</v>
      </c>
      <c r="AG19" s="1537">
        <v>812.18334103999996</v>
      </c>
      <c r="AH19" s="1537">
        <v>895.18334100000004</v>
      </c>
      <c r="AI19" s="1537">
        <v>1135.1833410400002</v>
      </c>
      <c r="AJ19" s="1537">
        <v>1174.14334104</v>
      </c>
      <c r="AK19" s="1537">
        <v>1250.14334104</v>
      </c>
      <c r="AL19" s="1536">
        <v>1669.660341</v>
      </c>
      <c r="AM19" s="1537">
        <v>1989.660341</v>
      </c>
      <c r="AN19" s="1537">
        <v>2148.960341</v>
      </c>
      <c r="AO19" s="1537">
        <v>2187.960341</v>
      </c>
      <c r="AP19" s="1537">
        <v>2174.960341</v>
      </c>
      <c r="AQ19" s="1537">
        <v>2258.9033410399998</v>
      </c>
      <c r="AR19" s="1537">
        <v>2277.9033410399998</v>
      </c>
      <c r="AS19" s="1537">
        <v>2282.9033410399998</v>
      </c>
      <c r="AT19" s="1537">
        <v>2353.9008410399997</v>
      </c>
      <c r="AU19" s="1537">
        <v>2515.8988410399998</v>
      </c>
      <c r="AV19" s="1537">
        <v>2550.09884104</v>
      </c>
      <c r="AW19" s="1538">
        <v>2553.7888410400001</v>
      </c>
      <c r="AX19" s="1539">
        <v>2552.88884104</v>
      </c>
      <c r="AY19" s="1540">
        <v>2540.38884104</v>
      </c>
      <c r="AZ19" s="1540">
        <v>2551.9888410399999</v>
      </c>
      <c r="BA19" s="1540">
        <v>2383.9888410399999</v>
      </c>
      <c r="BB19" s="1540">
        <v>2334.6888410399997</v>
      </c>
      <c r="BC19" s="1540">
        <v>2256.6088410399998</v>
      </c>
      <c r="BD19" s="1540">
        <v>2195.0268410399999</v>
      </c>
      <c r="BE19" s="1540">
        <v>2026.0532410400001</v>
      </c>
      <c r="BF19" s="1540">
        <v>1802.0532410400001</v>
      </c>
      <c r="BG19" s="1540">
        <v>1670.0532410400001</v>
      </c>
      <c r="BH19" s="1540">
        <v>1701.0532410400001</v>
      </c>
      <c r="BI19" s="1541">
        <v>1613.2202087999999</v>
      </c>
      <c r="BJ19" s="1540">
        <v>1270.2032087999999</v>
      </c>
      <c r="BK19" s="1540">
        <v>985.20320879999997</v>
      </c>
      <c r="BL19" s="1540">
        <v>1241.83624104</v>
      </c>
      <c r="BM19" s="1540">
        <v>1233.33624104</v>
      </c>
      <c r="BN19" s="1540">
        <v>1223.33624104</v>
      </c>
      <c r="BO19" s="1540">
        <v>1068.336241</v>
      </c>
      <c r="BP19" s="1540">
        <v>1068.33624104</v>
      </c>
      <c r="BQ19" s="1540">
        <v>1063.33624104</v>
      </c>
      <c r="BR19" s="1540">
        <v>1007.8362410000001</v>
      </c>
      <c r="BS19" s="1540">
        <v>839.83624100000009</v>
      </c>
      <c r="BT19" s="1540">
        <v>776.33624100000009</v>
      </c>
      <c r="BU19" s="1540">
        <v>803.33624100000009</v>
      </c>
      <c r="BV19" s="1536">
        <v>817.73624100000006</v>
      </c>
      <c r="BW19" s="1537">
        <v>820.73624100000006</v>
      </c>
      <c r="BX19" s="1537">
        <v>850.73624100000006</v>
      </c>
      <c r="BY19" s="1537">
        <v>843.27880000000005</v>
      </c>
      <c r="BZ19" s="1537">
        <v>824.27880000000005</v>
      </c>
      <c r="CA19" s="1537">
        <v>1164.3844999999999</v>
      </c>
      <c r="CB19" s="1537">
        <v>875.16498000000001</v>
      </c>
      <c r="CC19" s="1537">
        <v>959.53338199999996</v>
      </c>
      <c r="CD19" s="1537">
        <v>1050.0433820000001</v>
      </c>
      <c r="CE19" s="1537">
        <v>1245.9733819999999</v>
      </c>
      <c r="CF19" s="1537">
        <v>1440.633382</v>
      </c>
      <c r="CG19" s="1538">
        <v>2474.9817030000004</v>
      </c>
      <c r="CH19" s="1537">
        <v>1546.8638780000001</v>
      </c>
      <c r="CI19" s="1537">
        <v>1452.506138</v>
      </c>
      <c r="CJ19" s="1537">
        <v>1370.004807</v>
      </c>
      <c r="CK19" s="1537">
        <v>1580.3126910000001</v>
      </c>
      <c r="CL19" s="1537">
        <v>2057.9212469999998</v>
      </c>
      <c r="CM19" s="1537">
        <v>2116.1960920000001</v>
      </c>
      <c r="CN19" s="1537">
        <v>2106.6947919999998</v>
      </c>
      <c r="CO19" s="1537">
        <v>2186.7941190000001</v>
      </c>
      <c r="CP19" s="1537">
        <v>2178.3332889999997</v>
      </c>
      <c r="CQ19" s="1542">
        <v>2332.907772</v>
      </c>
      <c r="CR19" s="1542">
        <v>2451.754942</v>
      </c>
      <c r="CS19" s="1542">
        <v>2577.8141729999998</v>
      </c>
      <c r="CT19" s="1543">
        <v>2682.938373</v>
      </c>
      <c r="CU19" s="1542">
        <v>2773.6245120000003</v>
      </c>
      <c r="CV19" s="1542">
        <v>2908.4311339999999</v>
      </c>
      <c r="CW19" s="1542">
        <v>2820.3764569999998</v>
      </c>
      <c r="CX19" s="1542">
        <v>2957.1313599999999</v>
      </c>
      <c r="CY19" s="1542">
        <v>2926.9414389999997</v>
      </c>
      <c r="CZ19" s="1542">
        <v>2726.1324130000003</v>
      </c>
      <c r="DA19" s="1542">
        <v>2786.9896650000001</v>
      </c>
      <c r="DB19" s="1542">
        <v>4015.2990219999997</v>
      </c>
      <c r="DC19" s="1542">
        <v>6195.4922000000006</v>
      </c>
      <c r="DD19" s="1542">
        <v>6862.623149</v>
      </c>
      <c r="DE19" s="1544">
        <v>7069.1606300000003</v>
      </c>
      <c r="DF19" s="1543">
        <v>8299.2259409999988</v>
      </c>
      <c r="DG19" s="1542">
        <v>8791.771632</v>
      </c>
      <c r="DH19" s="1542">
        <v>7768.1478499999994</v>
      </c>
      <c r="DI19" s="1542">
        <v>7282.7704759999997</v>
      </c>
      <c r="DJ19" s="1542">
        <v>6753.0420489999997</v>
      </c>
      <c r="DK19" s="1542">
        <v>6705.8542589999997</v>
      </c>
      <c r="DL19" s="1545">
        <v>6480.7124050000002</v>
      </c>
      <c r="DM19" s="1545">
        <v>6499.2871880000002</v>
      </c>
      <c r="DN19" s="1545">
        <v>6937.5575669999998</v>
      </c>
      <c r="DO19" s="1545">
        <v>5721.2267449999999</v>
      </c>
      <c r="DP19" s="1545">
        <v>5436.7373399999997</v>
      </c>
      <c r="DQ19" s="1546">
        <v>7583.4624649999996</v>
      </c>
      <c r="DR19" s="1547">
        <v>7425.2853679999998</v>
      </c>
      <c r="DS19" s="1545">
        <v>6844.2676449999999</v>
      </c>
      <c r="DT19" s="1545">
        <v>6877.1522580000001</v>
      </c>
      <c r="DU19" s="1545">
        <v>6825.8824170000007</v>
      </c>
      <c r="DV19" s="1545">
        <v>6970.0546349999995</v>
      </c>
      <c r="DW19" s="1545">
        <v>6740.0271569999995</v>
      </c>
      <c r="DX19" s="1542">
        <v>6495.6144340000001</v>
      </c>
      <c r="DY19" s="1542">
        <v>8015.651605</v>
      </c>
      <c r="DZ19" s="1542">
        <v>8430.2433660000006</v>
      </c>
      <c r="EA19" s="1542">
        <v>9825.6913999999997</v>
      </c>
      <c r="EB19" s="1542">
        <v>9839.2700420000001</v>
      </c>
      <c r="EC19" s="1544">
        <v>10480.500330000001</v>
      </c>
      <c r="ED19" s="1543">
        <v>9840.9261500000011</v>
      </c>
      <c r="EE19" s="1542">
        <v>10437.136853</v>
      </c>
      <c r="EF19" s="1542">
        <v>10646.843309</v>
      </c>
      <c r="EG19" s="1542">
        <v>10397.146226999999</v>
      </c>
      <c r="EH19" s="1542">
        <v>10331.927730000001</v>
      </c>
      <c r="EI19" s="1542">
        <v>10222.008423000001</v>
      </c>
      <c r="EJ19" s="1542">
        <v>10088.576672000001</v>
      </c>
      <c r="EK19" s="1542">
        <v>11125.697123</v>
      </c>
      <c r="EL19" s="1542">
        <v>11165.247581</v>
      </c>
      <c r="EM19" s="1542">
        <v>10806.606739000001</v>
      </c>
      <c r="EN19" s="1542">
        <v>10629.555493</v>
      </c>
      <c r="EO19" s="1544">
        <v>10374.541568000001</v>
      </c>
      <c r="EP19" s="1543">
        <v>10810.948433</v>
      </c>
      <c r="EQ19" s="1542">
        <v>11801.981994999998</v>
      </c>
      <c r="ER19" s="1542">
        <v>12229.874065</v>
      </c>
      <c r="ES19" s="1542">
        <v>12114.017657</v>
      </c>
      <c r="ET19" s="1542">
        <v>11308.580825999999</v>
      </c>
      <c r="EU19" s="1542">
        <v>11050.497169</v>
      </c>
      <c r="EV19" s="1542">
        <v>12117.221965000001</v>
      </c>
      <c r="EW19" s="1542">
        <v>10311.162724</v>
      </c>
      <c r="EX19" s="1542">
        <v>10412.329397</v>
      </c>
      <c r="EY19" s="1542">
        <v>8856.0115179999993</v>
      </c>
      <c r="EZ19" s="1542">
        <v>7031.411642</v>
      </c>
      <c r="FA19" s="1544">
        <v>7317.9740760000004</v>
      </c>
      <c r="FB19" s="1543">
        <v>5858.728854</v>
      </c>
      <c r="FC19" s="1542">
        <v>31.281020000000002</v>
      </c>
      <c r="FD19" s="1542">
        <v>31.800121999999998</v>
      </c>
      <c r="FE19" s="1542">
        <v>31.800121999999998</v>
      </c>
      <c r="FF19" s="1542">
        <v>31.800121999999998</v>
      </c>
      <c r="FG19" s="1542">
        <v>31.800121999999998</v>
      </c>
      <c r="FH19" s="1542">
        <v>31.546256</v>
      </c>
      <c r="FI19" s="1542">
        <v>31.546256</v>
      </c>
      <c r="FJ19" s="1542">
        <v>30.900568</v>
      </c>
      <c r="FK19" s="1542">
        <v>31.027153999999999</v>
      </c>
      <c r="FL19" s="1542">
        <v>29.900568</v>
      </c>
      <c r="FM19" s="1544">
        <v>4.9005679999999998</v>
      </c>
      <c r="FN19" s="1542">
        <v>4.9005679999999998</v>
      </c>
      <c r="FO19" s="1542">
        <v>4.8021000000000003</v>
      </c>
      <c r="FP19" s="1542">
        <v>4.8021000000000003</v>
      </c>
      <c r="FQ19" s="1542">
        <v>4.8021000000000003</v>
      </c>
      <c r="FR19" s="1542">
        <v>0</v>
      </c>
      <c r="FS19" s="1542">
        <v>0</v>
      </c>
      <c r="FT19" s="1542">
        <v>0</v>
      </c>
      <c r="FU19" s="1542">
        <v>0</v>
      </c>
      <c r="FV19" s="1542">
        <v>0</v>
      </c>
      <c r="FW19" s="1542">
        <v>0</v>
      </c>
      <c r="FX19" s="1542">
        <v>0</v>
      </c>
      <c r="FY19" s="1542">
        <v>0</v>
      </c>
      <c r="FZ19" s="1543">
        <v>0</v>
      </c>
      <c r="GA19" s="1542">
        <v>0</v>
      </c>
      <c r="GB19" s="1542">
        <v>0</v>
      </c>
      <c r="GC19" s="1542">
        <v>0</v>
      </c>
      <c r="GD19" s="1542">
        <v>0</v>
      </c>
      <c r="GE19" s="1542">
        <v>0</v>
      </c>
      <c r="GF19" s="1542">
        <v>0</v>
      </c>
      <c r="GG19" s="1542">
        <v>0</v>
      </c>
      <c r="GH19" s="1542">
        <v>0</v>
      </c>
      <c r="GI19" s="1542">
        <v>0</v>
      </c>
      <c r="GJ19" s="1542">
        <v>0</v>
      </c>
      <c r="GK19" s="1544">
        <v>0</v>
      </c>
      <c r="GL19" s="1542">
        <v>0</v>
      </c>
      <c r="GM19" s="1542">
        <v>0</v>
      </c>
      <c r="GN19" s="1544">
        <v>0</v>
      </c>
      <c r="GO19" s="1542"/>
    </row>
    <row r="20" spans="1:197" ht="39.75" customHeight="1">
      <c r="A20" s="1535" t="s">
        <v>995</v>
      </c>
      <c r="B20" s="1536">
        <v>193.773808</v>
      </c>
      <c r="C20" s="1537">
        <v>201.30174299999999</v>
      </c>
      <c r="D20" s="1537">
        <v>202.58436799999998</v>
      </c>
      <c r="E20" s="1537">
        <v>209.45357899999999</v>
      </c>
      <c r="F20" s="1537">
        <v>317.33460599999995</v>
      </c>
      <c r="G20" s="1537">
        <v>319.42268000000001</v>
      </c>
      <c r="H20" s="1537">
        <v>320.30344000000002</v>
      </c>
      <c r="I20" s="1537">
        <v>322.93912100000006</v>
      </c>
      <c r="J20" s="1537">
        <v>336.37420600000002</v>
      </c>
      <c r="K20" s="1537">
        <v>336.68797899999998</v>
      </c>
      <c r="L20" s="1537">
        <v>336.807365</v>
      </c>
      <c r="M20" s="1538">
        <v>337.32644099999999</v>
      </c>
      <c r="N20" s="1537">
        <v>337.46531400000003</v>
      </c>
      <c r="O20" s="1537">
        <v>337.43195000000003</v>
      </c>
      <c r="P20" s="1537">
        <v>338.01981700000005</v>
      </c>
      <c r="Q20" s="1537">
        <v>338.208572</v>
      </c>
      <c r="R20" s="1537">
        <v>341.23728799999998</v>
      </c>
      <c r="S20" s="1537">
        <v>342.92868300000004</v>
      </c>
      <c r="T20" s="1537">
        <v>343.04447499999998</v>
      </c>
      <c r="U20" s="1537">
        <v>344.68477200000001</v>
      </c>
      <c r="V20" s="1537">
        <v>236.17813699999999</v>
      </c>
      <c r="W20" s="1537">
        <v>244.61735400000001</v>
      </c>
      <c r="X20" s="1537">
        <v>278.47522600000002</v>
      </c>
      <c r="Y20" s="1537">
        <v>267.35810200000003</v>
      </c>
      <c r="Z20" s="1536">
        <v>258.487729</v>
      </c>
      <c r="AA20" s="1537">
        <v>252.67595900000003</v>
      </c>
      <c r="AB20" s="1537">
        <v>248.11300400000002</v>
      </c>
      <c r="AC20" s="1537">
        <v>249.43445800000001</v>
      </c>
      <c r="AD20" s="1537">
        <v>248.828103</v>
      </c>
      <c r="AE20" s="1537">
        <v>259.27925400000004</v>
      </c>
      <c r="AF20" s="1537">
        <v>263.46402500000005</v>
      </c>
      <c r="AG20" s="1537">
        <v>307.85494320999999</v>
      </c>
      <c r="AH20" s="1537">
        <v>330.61703600000004</v>
      </c>
      <c r="AI20" s="1537">
        <v>349.29958220999998</v>
      </c>
      <c r="AJ20" s="1537">
        <v>368.55977220999995</v>
      </c>
      <c r="AK20" s="1537">
        <v>405.74718720999994</v>
      </c>
      <c r="AL20" s="1536">
        <v>438.57979399999999</v>
      </c>
      <c r="AM20" s="1537">
        <v>457.09873999999991</v>
      </c>
      <c r="AN20" s="1537">
        <v>478.76422599999995</v>
      </c>
      <c r="AO20" s="1537">
        <v>698.06090200000006</v>
      </c>
      <c r="AP20" s="1537">
        <v>963.82038900000009</v>
      </c>
      <c r="AQ20" s="1537">
        <v>972.63713121000001</v>
      </c>
      <c r="AR20" s="1537">
        <v>1007.01719421</v>
      </c>
      <c r="AS20" s="1537">
        <v>1019.1784482100001</v>
      </c>
      <c r="AT20" s="1537">
        <v>1046.55980221</v>
      </c>
      <c r="AU20" s="1537">
        <v>1068.83710421</v>
      </c>
      <c r="AV20" s="1537">
        <v>1037.84597721</v>
      </c>
      <c r="AW20" s="1538">
        <v>1058.4261682099998</v>
      </c>
      <c r="AX20" s="1539">
        <v>1057.7595202099999</v>
      </c>
      <c r="AY20" s="1540">
        <v>1057.6439582099999</v>
      </c>
      <c r="AZ20" s="1540">
        <v>1061.8523312099999</v>
      </c>
      <c r="BA20" s="1540">
        <v>1062.33263521</v>
      </c>
      <c r="BB20" s="1540">
        <v>1066.7661103</v>
      </c>
      <c r="BC20" s="1540">
        <v>1069.29778921</v>
      </c>
      <c r="BD20" s="1540">
        <v>1068.6637382099998</v>
      </c>
      <c r="BE20" s="1540">
        <v>1020.4878692099999</v>
      </c>
      <c r="BF20" s="1540">
        <v>1011.5369112100001</v>
      </c>
      <c r="BG20" s="1540">
        <v>1006.2901052</v>
      </c>
      <c r="BH20" s="1540">
        <v>994.33639520999998</v>
      </c>
      <c r="BI20" s="1541">
        <v>982.00278420999996</v>
      </c>
      <c r="BJ20" s="1540">
        <v>970.83897120999995</v>
      </c>
      <c r="BK20" s="1540">
        <v>969.74434921</v>
      </c>
      <c r="BL20" s="1540">
        <v>954.10717096999997</v>
      </c>
      <c r="BM20" s="1540">
        <v>961.00865196999996</v>
      </c>
      <c r="BN20" s="1540">
        <v>949.07967796999992</v>
      </c>
      <c r="BO20" s="1540">
        <v>950.69043096999997</v>
      </c>
      <c r="BP20" s="1540">
        <v>944.36758996999981</v>
      </c>
      <c r="BQ20" s="1540">
        <v>928.65101397000001</v>
      </c>
      <c r="BR20" s="1540">
        <v>986.44820499999992</v>
      </c>
      <c r="BS20" s="1540">
        <v>955.14404400000001</v>
      </c>
      <c r="BT20" s="1540">
        <v>952.43315099999995</v>
      </c>
      <c r="BU20" s="1540">
        <v>936.01107500000012</v>
      </c>
      <c r="BV20" s="1536">
        <v>937.36767300000008</v>
      </c>
      <c r="BW20" s="1537">
        <v>949.72053200000005</v>
      </c>
      <c r="BX20" s="1537">
        <v>951.48688500000003</v>
      </c>
      <c r="BY20" s="1537">
        <v>941.31836099999987</v>
      </c>
      <c r="BZ20" s="1537">
        <v>863.63050999999996</v>
      </c>
      <c r="CA20" s="1537">
        <v>861.73089599999992</v>
      </c>
      <c r="CB20" s="1537">
        <v>883.31140799999991</v>
      </c>
      <c r="CC20" s="1537">
        <v>898.31402100000003</v>
      </c>
      <c r="CD20" s="1537">
        <v>883.84164700000008</v>
      </c>
      <c r="CE20" s="1537">
        <v>908.7695920000001</v>
      </c>
      <c r="CF20" s="1537">
        <v>940.17482200000006</v>
      </c>
      <c r="CG20" s="1538">
        <v>929.23313400000006</v>
      </c>
      <c r="CH20" s="1537">
        <v>1683.5314989999999</v>
      </c>
      <c r="CI20" s="1537">
        <v>1772.6858459999999</v>
      </c>
      <c r="CJ20" s="1537">
        <v>1796.4570900000001</v>
      </c>
      <c r="CK20" s="1537">
        <v>1879.228922</v>
      </c>
      <c r="CL20" s="1537">
        <v>1676.892527</v>
      </c>
      <c r="CM20" s="1537">
        <v>1741.8666559999999</v>
      </c>
      <c r="CN20" s="1537">
        <v>1784.6375619999999</v>
      </c>
      <c r="CO20" s="1537">
        <v>1665.1799699999999</v>
      </c>
      <c r="CP20" s="1537">
        <v>1767.375875</v>
      </c>
      <c r="CQ20" s="1542">
        <v>1890.737519</v>
      </c>
      <c r="CR20" s="1542">
        <v>1839.6452009999998</v>
      </c>
      <c r="CS20" s="1542">
        <v>1950.213186</v>
      </c>
      <c r="CT20" s="1543">
        <v>1993.811864</v>
      </c>
      <c r="CU20" s="1542">
        <v>2050.712622</v>
      </c>
      <c r="CV20" s="1542">
        <v>2181.5189439999999</v>
      </c>
      <c r="CW20" s="1542">
        <v>2261.879739</v>
      </c>
      <c r="CX20" s="1542">
        <v>2708.2503669999996</v>
      </c>
      <c r="CY20" s="1542">
        <v>2689.2087900000001</v>
      </c>
      <c r="CZ20" s="1542">
        <v>2731.2513139999996</v>
      </c>
      <c r="DA20" s="1542">
        <v>2759.6465839999996</v>
      </c>
      <c r="DB20" s="1542">
        <v>2833.4699569999993</v>
      </c>
      <c r="DC20" s="1542">
        <v>3090.7894999999994</v>
      </c>
      <c r="DD20" s="1542">
        <v>3848.3915019999999</v>
      </c>
      <c r="DE20" s="1544">
        <v>4042.3111710000003</v>
      </c>
      <c r="DF20" s="1543">
        <v>3970.4764020000007</v>
      </c>
      <c r="DG20" s="1542">
        <v>4263.6831779999993</v>
      </c>
      <c r="DH20" s="1542">
        <v>4417.6607410000006</v>
      </c>
      <c r="DI20" s="1542">
        <v>4312.1715830000003</v>
      </c>
      <c r="DJ20" s="1542">
        <v>4286.4494919999997</v>
      </c>
      <c r="DK20" s="1542">
        <v>4235.2010689999997</v>
      </c>
      <c r="DL20" s="1545">
        <v>4385.4979139999996</v>
      </c>
      <c r="DM20" s="1545">
        <v>4378.4033239999999</v>
      </c>
      <c r="DN20" s="1545">
        <v>4398.2421999999997</v>
      </c>
      <c r="DO20" s="1545">
        <v>4155.0114720000001</v>
      </c>
      <c r="DP20" s="1545">
        <v>4522.4695759999995</v>
      </c>
      <c r="DQ20" s="1546">
        <v>4572.9869630000003</v>
      </c>
      <c r="DR20" s="1547">
        <v>4680.0502280000001</v>
      </c>
      <c r="DS20" s="1545">
        <v>4771.1403439999995</v>
      </c>
      <c r="DT20" s="1545">
        <v>4812.0800260000005</v>
      </c>
      <c r="DU20" s="1545">
        <v>4962.4858829999994</v>
      </c>
      <c r="DV20" s="1545">
        <v>4933.5129319999987</v>
      </c>
      <c r="DW20" s="1545">
        <v>5183.0929560000004</v>
      </c>
      <c r="DX20" s="1542">
        <v>5413.252493</v>
      </c>
      <c r="DY20" s="1542">
        <v>5594.4989880000003</v>
      </c>
      <c r="DZ20" s="1542">
        <v>5602.6328869999998</v>
      </c>
      <c r="EA20" s="1542">
        <v>5806.0302000000001</v>
      </c>
      <c r="EB20" s="1542">
        <v>5567.3019160000003</v>
      </c>
      <c r="EC20" s="1544">
        <v>5349.7822989999995</v>
      </c>
      <c r="ED20" s="1543">
        <v>5211.0605009999999</v>
      </c>
      <c r="EE20" s="1542">
        <v>5126.6839119999995</v>
      </c>
      <c r="EF20" s="1542">
        <v>4975.1443839999993</v>
      </c>
      <c r="EG20" s="1542">
        <v>5099.853709</v>
      </c>
      <c r="EH20" s="1542">
        <v>5145.1557089999997</v>
      </c>
      <c r="EI20" s="1542">
        <v>5193.1376109999992</v>
      </c>
      <c r="EJ20" s="1542">
        <v>5142.9382890000006</v>
      </c>
      <c r="EK20" s="1542">
        <v>5658.362126</v>
      </c>
      <c r="EL20" s="1542">
        <v>5241.6073820000001</v>
      </c>
      <c r="EM20" s="1542">
        <v>6078.5823930000006</v>
      </c>
      <c r="EN20" s="1542">
        <v>6578.6167880000003</v>
      </c>
      <c r="EO20" s="1544">
        <v>6776.2898720000003</v>
      </c>
      <c r="EP20" s="1543">
        <v>6737.4734680000001</v>
      </c>
      <c r="EQ20" s="1542">
        <v>6989.962493</v>
      </c>
      <c r="ER20" s="1542">
        <v>7096.5454870000003</v>
      </c>
      <c r="ES20" s="1542">
        <v>7205.5936019999999</v>
      </c>
      <c r="ET20" s="1542">
        <v>7646.5295450000012</v>
      </c>
      <c r="EU20" s="1542">
        <v>7907.0659570000007</v>
      </c>
      <c r="EV20" s="1542">
        <v>8172.3572650000006</v>
      </c>
      <c r="EW20" s="1542">
        <v>7640.5363589999997</v>
      </c>
      <c r="EX20" s="1542">
        <v>7646.9077869999992</v>
      </c>
      <c r="EY20" s="1542">
        <v>6827.7973380000003</v>
      </c>
      <c r="EZ20" s="1542">
        <v>6469.799253000001</v>
      </c>
      <c r="FA20" s="1544">
        <v>5176.521193999999</v>
      </c>
      <c r="FB20" s="1543">
        <v>4242.9742690000003</v>
      </c>
      <c r="FC20" s="1542">
        <v>1847.556227</v>
      </c>
      <c r="FD20" s="1542">
        <v>1847.0371250000001</v>
      </c>
      <c r="FE20" s="1542">
        <v>1847.2716429999998</v>
      </c>
      <c r="FF20" s="1542">
        <v>1847.0371249999998</v>
      </c>
      <c r="FG20" s="1542">
        <v>1846.8026070000001</v>
      </c>
      <c r="FH20" s="1542">
        <v>1567.6325379999998</v>
      </c>
      <c r="FI20" s="1542">
        <v>1567.4178899999999</v>
      </c>
      <c r="FJ20" s="1542">
        <v>469.89887200000004</v>
      </c>
      <c r="FK20" s="1542">
        <v>469.77228600000001</v>
      </c>
      <c r="FL20" s="1542">
        <v>349.20332199999996</v>
      </c>
      <c r="FM20" s="1544">
        <v>218.23602</v>
      </c>
      <c r="FN20" s="1542">
        <v>218.267179</v>
      </c>
      <c r="FO20" s="1542">
        <v>89.681533000000002</v>
      </c>
      <c r="FP20" s="1542">
        <v>90.082461999999992</v>
      </c>
      <c r="FQ20" s="1542">
        <v>89.642576999999989</v>
      </c>
      <c r="FR20" s="1542">
        <v>0</v>
      </c>
      <c r="FS20" s="1542">
        <v>0</v>
      </c>
      <c r="FT20" s="1542">
        <v>0</v>
      </c>
      <c r="FU20" s="1542">
        <v>0</v>
      </c>
      <c r="FV20" s="1542">
        <v>0</v>
      </c>
      <c r="FW20" s="1542">
        <v>0</v>
      </c>
      <c r="FX20" s="1542">
        <v>0</v>
      </c>
      <c r="FY20" s="1542">
        <v>0</v>
      </c>
      <c r="FZ20" s="1543">
        <v>0</v>
      </c>
      <c r="GA20" s="1542">
        <v>0</v>
      </c>
      <c r="GB20" s="1542">
        <v>0</v>
      </c>
      <c r="GC20" s="1542">
        <v>0</v>
      </c>
      <c r="GD20" s="1542">
        <v>0</v>
      </c>
      <c r="GE20" s="1542">
        <v>0</v>
      </c>
      <c r="GF20" s="1542">
        <v>0</v>
      </c>
      <c r="GG20" s="1542">
        <v>0</v>
      </c>
      <c r="GH20" s="1542">
        <v>0</v>
      </c>
      <c r="GI20" s="1542">
        <v>0</v>
      </c>
      <c r="GJ20" s="1542">
        <v>0</v>
      </c>
      <c r="GK20" s="1544">
        <v>0</v>
      </c>
      <c r="GL20" s="1542">
        <v>0</v>
      </c>
      <c r="GM20" s="1542">
        <v>0</v>
      </c>
      <c r="GN20" s="1544">
        <v>0</v>
      </c>
      <c r="GO20" s="1542"/>
    </row>
    <row r="21" spans="1:197" s="1534" customFormat="1" ht="39.75" customHeight="1">
      <c r="A21" s="1548" t="s">
        <v>1000</v>
      </c>
      <c r="B21" s="1511">
        <v>0</v>
      </c>
      <c r="C21" s="1506">
        <v>0</v>
      </c>
      <c r="D21" s="1506">
        <v>0</v>
      </c>
      <c r="E21" s="1506">
        <v>0</v>
      </c>
      <c r="F21" s="1506">
        <v>0</v>
      </c>
      <c r="G21" s="1506">
        <v>0</v>
      </c>
      <c r="H21" s="1506">
        <v>0</v>
      </c>
      <c r="I21" s="1506">
        <v>0</v>
      </c>
      <c r="J21" s="1506">
        <v>0</v>
      </c>
      <c r="K21" s="1506">
        <v>0</v>
      </c>
      <c r="L21" s="1506">
        <v>0</v>
      </c>
      <c r="M21" s="1512">
        <v>0</v>
      </c>
      <c r="N21" s="1506">
        <v>0</v>
      </c>
      <c r="O21" s="1506">
        <v>0</v>
      </c>
      <c r="P21" s="1506">
        <v>0</v>
      </c>
      <c r="Q21" s="1506">
        <v>0</v>
      </c>
      <c r="R21" s="1506">
        <v>0</v>
      </c>
      <c r="S21" s="1506">
        <v>0</v>
      </c>
      <c r="T21" s="1506">
        <v>0</v>
      </c>
      <c r="U21" s="1506">
        <v>0</v>
      </c>
      <c r="V21" s="1506">
        <v>0</v>
      </c>
      <c r="W21" s="1506">
        <v>0</v>
      </c>
      <c r="X21" s="1506">
        <v>0</v>
      </c>
      <c r="Y21" s="1506">
        <v>0</v>
      </c>
      <c r="Z21" s="1511">
        <v>0</v>
      </c>
      <c r="AA21" s="1506">
        <v>0</v>
      </c>
      <c r="AB21" s="1506">
        <v>0</v>
      </c>
      <c r="AC21" s="1506">
        <v>0</v>
      </c>
      <c r="AD21" s="1506">
        <v>0</v>
      </c>
      <c r="AE21" s="1506">
        <v>0</v>
      </c>
      <c r="AF21" s="1506">
        <v>0</v>
      </c>
      <c r="AG21" s="1506">
        <v>0</v>
      </c>
      <c r="AH21" s="1506">
        <v>0</v>
      </c>
      <c r="AI21" s="1506">
        <v>0</v>
      </c>
      <c r="AJ21" s="1506">
        <v>0</v>
      </c>
      <c r="AK21" s="1506">
        <v>0</v>
      </c>
      <c r="AL21" s="1511">
        <v>0</v>
      </c>
      <c r="AM21" s="1506">
        <v>0</v>
      </c>
      <c r="AN21" s="1506">
        <v>0</v>
      </c>
      <c r="AO21" s="1506">
        <v>0</v>
      </c>
      <c r="AP21" s="1506">
        <v>0</v>
      </c>
      <c r="AQ21" s="1506">
        <v>0</v>
      </c>
      <c r="AR21" s="1506">
        <v>0</v>
      </c>
      <c r="AS21" s="1506">
        <v>0</v>
      </c>
      <c r="AT21" s="1506">
        <v>0</v>
      </c>
      <c r="AU21" s="1506">
        <v>0</v>
      </c>
      <c r="AV21" s="1506">
        <v>0</v>
      </c>
      <c r="AW21" s="1512">
        <v>0</v>
      </c>
      <c r="AX21" s="1531">
        <v>0</v>
      </c>
      <c r="AY21" s="1532">
        <v>0</v>
      </c>
      <c r="AZ21" s="1532">
        <v>0</v>
      </c>
      <c r="BA21" s="1532">
        <v>0</v>
      </c>
      <c r="BB21" s="1532">
        <v>0</v>
      </c>
      <c r="BC21" s="1532">
        <v>0</v>
      </c>
      <c r="BD21" s="1532">
        <v>0</v>
      </c>
      <c r="BE21" s="1532">
        <v>0</v>
      </c>
      <c r="BF21" s="1532">
        <v>0</v>
      </c>
      <c r="BG21" s="1532">
        <v>0</v>
      </c>
      <c r="BH21" s="1532">
        <v>0</v>
      </c>
      <c r="BI21" s="1533">
        <v>0</v>
      </c>
      <c r="BJ21" s="1532">
        <v>0</v>
      </c>
      <c r="BK21" s="1532">
        <v>0</v>
      </c>
      <c r="BL21" s="1532">
        <v>0</v>
      </c>
      <c r="BM21" s="1532">
        <v>0</v>
      </c>
      <c r="BN21" s="1532">
        <v>0</v>
      </c>
      <c r="BO21" s="1532">
        <v>0</v>
      </c>
      <c r="BP21" s="1532">
        <v>0</v>
      </c>
      <c r="BQ21" s="1532">
        <v>0</v>
      </c>
      <c r="BR21" s="1532">
        <v>0</v>
      </c>
      <c r="BS21" s="1532">
        <v>0</v>
      </c>
      <c r="BT21" s="1532">
        <v>0</v>
      </c>
      <c r="BU21" s="1532">
        <v>0</v>
      </c>
      <c r="BV21" s="1531">
        <v>0</v>
      </c>
      <c r="BW21" s="1532">
        <v>0</v>
      </c>
      <c r="BX21" s="1532">
        <v>0</v>
      </c>
      <c r="BY21" s="1532">
        <v>0</v>
      </c>
      <c r="BZ21" s="1532">
        <v>0</v>
      </c>
      <c r="CA21" s="1532">
        <v>0</v>
      </c>
      <c r="CB21" s="1532">
        <v>0</v>
      </c>
      <c r="CC21" s="1532">
        <v>0</v>
      </c>
      <c r="CD21" s="1506">
        <v>0</v>
      </c>
      <c r="CE21" s="1506">
        <v>375.3785646</v>
      </c>
      <c r="CF21" s="1506">
        <v>376.90230080000003</v>
      </c>
      <c r="CG21" s="1512">
        <v>395.90641440000002</v>
      </c>
      <c r="CH21" s="1506">
        <v>404.37687339999997</v>
      </c>
      <c r="CI21" s="1506">
        <v>424.0718736</v>
      </c>
      <c r="CJ21" s="1506">
        <v>408.79665479999994</v>
      </c>
      <c r="CK21" s="1506">
        <v>396.42694539999997</v>
      </c>
      <c r="CL21" s="1506">
        <v>405.80596759999997</v>
      </c>
      <c r="CM21" s="1506">
        <v>413.11233001000005</v>
      </c>
      <c r="CN21" s="1506">
        <v>414.20071300000001</v>
      </c>
      <c r="CO21" s="1506">
        <v>416.57622720000001</v>
      </c>
      <c r="CP21" s="1506">
        <v>416.10301720000001</v>
      </c>
      <c r="CQ21" s="1522">
        <v>414.87267119999996</v>
      </c>
      <c r="CR21" s="1522">
        <v>417.78764480000001</v>
      </c>
      <c r="CS21" s="1522">
        <v>418.11889179999997</v>
      </c>
      <c r="CT21" s="1526">
        <v>418.90442039999999</v>
      </c>
      <c r="CU21" s="1522">
        <v>418.40281780000004</v>
      </c>
      <c r="CV21" s="1522">
        <v>417.04943720000006</v>
      </c>
      <c r="CW21" s="1522">
        <v>417.37121999999999</v>
      </c>
      <c r="CX21" s="1522">
        <v>418.77192159999998</v>
      </c>
      <c r="CY21" s="1522">
        <v>428.27397840000003</v>
      </c>
      <c r="CZ21" s="1522">
        <v>444.49561697000001</v>
      </c>
      <c r="DA21" s="1522">
        <v>447.31594909</v>
      </c>
      <c r="DB21" s="1522">
        <v>452.38875954999997</v>
      </c>
      <c r="DC21" s="1522">
        <v>0</v>
      </c>
      <c r="DD21" s="1522">
        <v>0</v>
      </c>
      <c r="DE21" s="1523">
        <v>0</v>
      </c>
      <c r="DF21" s="1526">
        <v>0</v>
      </c>
      <c r="DG21" s="1522">
        <v>0</v>
      </c>
      <c r="DH21" s="1522">
        <v>0</v>
      </c>
      <c r="DI21" s="1522">
        <v>0</v>
      </c>
      <c r="DJ21" s="1522">
        <v>0</v>
      </c>
      <c r="DK21" s="1522">
        <v>0</v>
      </c>
      <c r="DL21" s="1519">
        <v>0</v>
      </c>
      <c r="DM21" s="1519">
        <v>0</v>
      </c>
      <c r="DN21" s="1519">
        <v>0</v>
      </c>
      <c r="DO21" s="1519">
        <v>0</v>
      </c>
      <c r="DP21" s="1519">
        <v>0</v>
      </c>
      <c r="DQ21" s="1520">
        <v>0</v>
      </c>
      <c r="DR21" s="1519">
        <v>40.248053999999996</v>
      </c>
      <c r="DS21" s="1519">
        <v>0</v>
      </c>
      <c r="DT21" s="1519">
        <v>0</v>
      </c>
      <c r="DU21" s="1519">
        <v>33.742430999999996</v>
      </c>
      <c r="DV21" s="1519">
        <v>33.757430999999997</v>
      </c>
      <c r="DW21" s="1519">
        <v>33.757430999999997</v>
      </c>
      <c r="DX21" s="1522">
        <v>24.820236000000001</v>
      </c>
      <c r="DY21" s="1522">
        <v>32.963930999999995</v>
      </c>
      <c r="DZ21" s="1522">
        <v>30.358236000000002</v>
      </c>
      <c r="EA21" s="1522">
        <v>0</v>
      </c>
      <c r="EB21" s="1522">
        <v>0</v>
      </c>
      <c r="EC21" s="1523">
        <v>0</v>
      </c>
      <c r="ED21" s="1526">
        <v>0</v>
      </c>
      <c r="EE21" s="1522">
        <v>0</v>
      </c>
      <c r="EF21" s="1522">
        <v>0</v>
      </c>
      <c r="EG21" s="1522">
        <v>0</v>
      </c>
      <c r="EH21" s="1522">
        <v>0</v>
      </c>
      <c r="EI21" s="1522">
        <v>0</v>
      </c>
      <c r="EJ21" s="1522">
        <v>0</v>
      </c>
      <c r="EK21" s="1522">
        <v>0</v>
      </c>
      <c r="EL21" s="1522">
        <v>0</v>
      </c>
      <c r="EM21" s="1522">
        <v>0</v>
      </c>
      <c r="EN21" s="1522">
        <v>0</v>
      </c>
      <c r="EO21" s="1523">
        <v>0</v>
      </c>
      <c r="EP21" s="1526">
        <v>0</v>
      </c>
      <c r="EQ21" s="1522">
        <v>0</v>
      </c>
      <c r="ER21" s="1522">
        <v>0</v>
      </c>
      <c r="ES21" s="1522">
        <v>0</v>
      </c>
      <c r="ET21" s="1522">
        <v>0</v>
      </c>
      <c r="EU21" s="1522">
        <v>0</v>
      </c>
      <c r="EV21" s="1522">
        <v>0</v>
      </c>
      <c r="EW21" s="1522">
        <v>0</v>
      </c>
      <c r="EX21" s="1522">
        <v>0</v>
      </c>
      <c r="EY21" s="1522">
        <v>0</v>
      </c>
      <c r="EZ21" s="1522">
        <v>0</v>
      </c>
      <c r="FA21" s="1523">
        <v>0</v>
      </c>
      <c r="FB21" s="1526">
        <v>0</v>
      </c>
      <c r="FC21" s="1522">
        <v>0</v>
      </c>
      <c r="FD21" s="1522">
        <v>0</v>
      </c>
      <c r="FE21" s="1522">
        <v>0</v>
      </c>
      <c r="FF21" s="1522">
        <v>0</v>
      </c>
      <c r="FG21" s="1522">
        <v>0</v>
      </c>
      <c r="FH21" s="1522">
        <v>0</v>
      </c>
      <c r="FI21" s="1522">
        <v>0</v>
      </c>
      <c r="FJ21" s="1522">
        <v>0</v>
      </c>
      <c r="FK21" s="1522">
        <v>0</v>
      </c>
      <c r="FL21" s="1522">
        <v>0</v>
      </c>
      <c r="FM21" s="1523">
        <v>0</v>
      </c>
      <c r="FN21" s="1522">
        <v>0</v>
      </c>
      <c r="FO21" s="1522">
        <v>0</v>
      </c>
      <c r="FP21" s="1522">
        <v>0</v>
      </c>
      <c r="FQ21" s="1522">
        <v>0</v>
      </c>
      <c r="FR21" s="1522">
        <v>0</v>
      </c>
      <c r="FS21" s="1522">
        <v>0</v>
      </c>
      <c r="FT21" s="1522">
        <v>0</v>
      </c>
      <c r="FU21" s="1522">
        <v>0</v>
      </c>
      <c r="FV21" s="1522">
        <v>0</v>
      </c>
      <c r="FW21" s="1522">
        <v>0</v>
      </c>
      <c r="FX21" s="1522">
        <v>0</v>
      </c>
      <c r="FY21" s="1522">
        <v>0</v>
      </c>
      <c r="FZ21" s="1526">
        <v>0</v>
      </c>
      <c r="GA21" s="1522">
        <v>0</v>
      </c>
      <c r="GB21" s="1522">
        <v>0</v>
      </c>
      <c r="GC21" s="1522">
        <v>0</v>
      </c>
      <c r="GD21" s="1522">
        <v>0</v>
      </c>
      <c r="GE21" s="1522">
        <v>0</v>
      </c>
      <c r="GF21" s="1522">
        <v>0</v>
      </c>
      <c r="GG21" s="1522">
        <v>0</v>
      </c>
      <c r="GH21" s="1522">
        <v>0</v>
      </c>
      <c r="GI21" s="1522">
        <v>0</v>
      </c>
      <c r="GJ21" s="1522">
        <v>0</v>
      </c>
      <c r="GK21" s="1523">
        <v>0</v>
      </c>
      <c r="GL21" s="1522">
        <v>0</v>
      </c>
      <c r="GM21" s="1522">
        <v>0</v>
      </c>
      <c r="GN21" s="1523">
        <v>0</v>
      </c>
      <c r="GO21" s="1522"/>
    </row>
    <row r="22" spans="1:197" ht="39.75" customHeight="1">
      <c r="A22" s="1535" t="s">
        <v>1001</v>
      </c>
      <c r="B22" s="1536">
        <v>0</v>
      </c>
      <c r="C22" s="1537">
        <v>0</v>
      </c>
      <c r="D22" s="1537">
        <v>0</v>
      </c>
      <c r="E22" s="1537">
        <v>0</v>
      </c>
      <c r="F22" s="1537">
        <v>0</v>
      </c>
      <c r="G22" s="1537">
        <v>0</v>
      </c>
      <c r="H22" s="1537">
        <v>0</v>
      </c>
      <c r="I22" s="1537">
        <v>0</v>
      </c>
      <c r="J22" s="1537">
        <v>0</v>
      </c>
      <c r="K22" s="1537">
        <v>0</v>
      </c>
      <c r="L22" s="1537">
        <v>0</v>
      </c>
      <c r="M22" s="1538">
        <v>0</v>
      </c>
      <c r="N22" s="1537">
        <v>0</v>
      </c>
      <c r="O22" s="1537">
        <v>0</v>
      </c>
      <c r="P22" s="1537">
        <v>0</v>
      </c>
      <c r="Q22" s="1537">
        <v>0</v>
      </c>
      <c r="R22" s="1537">
        <v>0</v>
      </c>
      <c r="S22" s="1537">
        <v>0</v>
      </c>
      <c r="T22" s="1537">
        <v>0</v>
      </c>
      <c r="U22" s="1537">
        <v>0</v>
      </c>
      <c r="V22" s="1537">
        <v>0</v>
      </c>
      <c r="W22" s="1537">
        <v>0</v>
      </c>
      <c r="X22" s="1537">
        <v>0</v>
      </c>
      <c r="Y22" s="1537">
        <v>0</v>
      </c>
      <c r="Z22" s="1536">
        <v>0</v>
      </c>
      <c r="AA22" s="1537">
        <v>0</v>
      </c>
      <c r="AB22" s="1537">
        <v>0</v>
      </c>
      <c r="AC22" s="1537">
        <v>0</v>
      </c>
      <c r="AD22" s="1537">
        <v>0</v>
      </c>
      <c r="AE22" s="1537">
        <v>0</v>
      </c>
      <c r="AF22" s="1537">
        <v>0</v>
      </c>
      <c r="AG22" s="1537">
        <v>0</v>
      </c>
      <c r="AH22" s="1537">
        <v>0</v>
      </c>
      <c r="AI22" s="1537">
        <v>0</v>
      </c>
      <c r="AJ22" s="1537">
        <v>0</v>
      </c>
      <c r="AK22" s="1537">
        <v>0</v>
      </c>
      <c r="AL22" s="1536">
        <v>0</v>
      </c>
      <c r="AM22" s="1537">
        <v>0</v>
      </c>
      <c r="AN22" s="1537">
        <v>0</v>
      </c>
      <c r="AO22" s="1537">
        <v>0</v>
      </c>
      <c r="AP22" s="1537">
        <v>0</v>
      </c>
      <c r="AQ22" s="1537">
        <v>0</v>
      </c>
      <c r="AR22" s="1537">
        <v>0</v>
      </c>
      <c r="AS22" s="1537">
        <v>0</v>
      </c>
      <c r="AT22" s="1537">
        <v>0</v>
      </c>
      <c r="AU22" s="1537">
        <v>0</v>
      </c>
      <c r="AV22" s="1537">
        <v>0</v>
      </c>
      <c r="AW22" s="1538">
        <v>0</v>
      </c>
      <c r="AX22" s="1539">
        <v>0</v>
      </c>
      <c r="AY22" s="1540">
        <v>0</v>
      </c>
      <c r="AZ22" s="1540">
        <v>0</v>
      </c>
      <c r="BA22" s="1540">
        <v>0</v>
      </c>
      <c r="BB22" s="1540">
        <v>0</v>
      </c>
      <c r="BC22" s="1540">
        <v>0</v>
      </c>
      <c r="BD22" s="1540">
        <v>0</v>
      </c>
      <c r="BE22" s="1540">
        <v>0</v>
      </c>
      <c r="BF22" s="1540">
        <v>0</v>
      </c>
      <c r="BG22" s="1540">
        <v>0</v>
      </c>
      <c r="BH22" s="1540">
        <v>0</v>
      </c>
      <c r="BI22" s="1541">
        <v>0</v>
      </c>
      <c r="BJ22" s="1540">
        <v>0</v>
      </c>
      <c r="BK22" s="1540">
        <v>0</v>
      </c>
      <c r="BL22" s="1540">
        <v>0</v>
      </c>
      <c r="BM22" s="1540">
        <v>0</v>
      </c>
      <c r="BN22" s="1540">
        <v>0</v>
      </c>
      <c r="BO22" s="1540">
        <v>0</v>
      </c>
      <c r="BP22" s="1540">
        <v>0</v>
      </c>
      <c r="BQ22" s="1540">
        <v>0</v>
      </c>
      <c r="BR22" s="1540">
        <v>0</v>
      </c>
      <c r="BS22" s="1540">
        <v>0</v>
      </c>
      <c r="BT22" s="1540">
        <v>0</v>
      </c>
      <c r="BU22" s="1540">
        <v>0</v>
      </c>
      <c r="BV22" s="1536">
        <v>0</v>
      </c>
      <c r="BW22" s="1537">
        <v>0</v>
      </c>
      <c r="BX22" s="1537">
        <v>0</v>
      </c>
      <c r="BY22" s="1537">
        <v>0</v>
      </c>
      <c r="BZ22" s="1537">
        <v>0</v>
      </c>
      <c r="CA22" s="1537">
        <v>0</v>
      </c>
      <c r="CB22" s="1537">
        <v>0</v>
      </c>
      <c r="CC22" s="1537">
        <v>0</v>
      </c>
      <c r="CD22" s="1537">
        <v>0</v>
      </c>
      <c r="CE22" s="1537">
        <v>375.3785646</v>
      </c>
      <c r="CF22" s="1537">
        <v>376.90230080000003</v>
      </c>
      <c r="CG22" s="1538">
        <v>395.90641440000002</v>
      </c>
      <c r="CH22" s="1537">
        <v>404.37687339999997</v>
      </c>
      <c r="CI22" s="1537">
        <v>399.08258194000001</v>
      </c>
      <c r="CJ22" s="1537">
        <v>384.70748626</v>
      </c>
      <c r="CK22" s="1537">
        <v>373.06668696999998</v>
      </c>
      <c r="CL22" s="1537">
        <v>373.86333688999997</v>
      </c>
      <c r="CM22" s="1537">
        <v>380.26438241</v>
      </c>
      <c r="CN22" s="1537">
        <v>381.26622441999996</v>
      </c>
      <c r="CO22" s="1537">
        <v>381.08656655999999</v>
      </c>
      <c r="CP22" s="1537">
        <v>379.33469105999995</v>
      </c>
      <c r="CQ22" s="1542">
        <v>378.21306276000001</v>
      </c>
      <c r="CR22" s="1542">
        <v>380.87045904000001</v>
      </c>
      <c r="CS22" s="1542">
        <v>361.01922194000002</v>
      </c>
      <c r="CT22" s="1543">
        <v>352.92995744999996</v>
      </c>
      <c r="CU22" s="1542">
        <v>352.50735369</v>
      </c>
      <c r="CV22" s="1542">
        <v>350.77247226000003</v>
      </c>
      <c r="CW22" s="1542">
        <v>360.37365463000003</v>
      </c>
      <c r="CX22" s="1542">
        <v>337.31398194000002</v>
      </c>
      <c r="CY22" s="1542">
        <v>344.70034483000001</v>
      </c>
      <c r="CZ22" s="1542">
        <v>356.27294506999999</v>
      </c>
      <c r="DA22" s="1542">
        <v>358.13266118000001</v>
      </c>
      <c r="DB22" s="1542">
        <v>360.49068836999999</v>
      </c>
      <c r="DC22" s="1542">
        <v>0</v>
      </c>
      <c r="DD22" s="1542">
        <v>0</v>
      </c>
      <c r="DE22" s="1544">
        <v>0</v>
      </c>
      <c r="DF22" s="1543">
        <v>0</v>
      </c>
      <c r="DG22" s="1542">
        <v>0</v>
      </c>
      <c r="DH22" s="1542">
        <v>0</v>
      </c>
      <c r="DI22" s="1542">
        <v>0</v>
      </c>
      <c r="DJ22" s="1542">
        <v>0</v>
      </c>
      <c r="DK22" s="1542">
        <v>0</v>
      </c>
      <c r="DL22" s="1545">
        <v>0</v>
      </c>
      <c r="DM22" s="1545">
        <v>0</v>
      </c>
      <c r="DN22" s="1545">
        <v>0</v>
      </c>
      <c r="DO22" s="1545">
        <v>0</v>
      </c>
      <c r="DP22" s="1545">
        <v>0</v>
      </c>
      <c r="DQ22" s="1546">
        <v>0</v>
      </c>
      <c r="DR22" s="1545">
        <v>0</v>
      </c>
      <c r="DS22" s="1545">
        <v>0</v>
      </c>
      <c r="DT22" s="1545">
        <v>0</v>
      </c>
      <c r="DU22" s="1545">
        <v>0</v>
      </c>
      <c r="DV22" s="1545">
        <v>0</v>
      </c>
      <c r="DW22" s="1545">
        <v>0</v>
      </c>
      <c r="DX22" s="1542">
        <v>0</v>
      </c>
      <c r="DY22" s="1542">
        <v>0</v>
      </c>
      <c r="DZ22" s="1542">
        <v>0</v>
      </c>
      <c r="EA22" s="1542">
        <v>0</v>
      </c>
      <c r="EB22" s="1542">
        <v>0</v>
      </c>
      <c r="EC22" s="1544">
        <v>0</v>
      </c>
      <c r="ED22" s="1543">
        <v>0</v>
      </c>
      <c r="EE22" s="1542">
        <v>0</v>
      </c>
      <c r="EF22" s="1542">
        <v>0</v>
      </c>
      <c r="EG22" s="1542">
        <v>0</v>
      </c>
      <c r="EH22" s="1542">
        <v>0</v>
      </c>
      <c r="EI22" s="1542">
        <v>0</v>
      </c>
      <c r="EJ22" s="1542">
        <v>0</v>
      </c>
      <c r="EK22" s="1542">
        <v>0</v>
      </c>
      <c r="EL22" s="1542">
        <v>0</v>
      </c>
      <c r="EM22" s="1542">
        <v>0</v>
      </c>
      <c r="EN22" s="1542">
        <v>0</v>
      </c>
      <c r="EO22" s="1544">
        <v>0</v>
      </c>
      <c r="EP22" s="1543">
        <v>0</v>
      </c>
      <c r="EQ22" s="1542">
        <v>0</v>
      </c>
      <c r="ER22" s="1542">
        <v>0</v>
      </c>
      <c r="ES22" s="1542">
        <v>0</v>
      </c>
      <c r="ET22" s="1542">
        <v>0</v>
      </c>
      <c r="EU22" s="1542">
        <v>0</v>
      </c>
      <c r="EV22" s="1542">
        <v>0</v>
      </c>
      <c r="EW22" s="1542">
        <v>0</v>
      </c>
      <c r="EX22" s="1542">
        <v>0</v>
      </c>
      <c r="EY22" s="1542">
        <v>0</v>
      </c>
      <c r="EZ22" s="1542">
        <v>0</v>
      </c>
      <c r="FA22" s="1544">
        <v>0</v>
      </c>
      <c r="FB22" s="1543">
        <v>0</v>
      </c>
      <c r="FC22" s="1542">
        <v>0</v>
      </c>
      <c r="FD22" s="1542">
        <v>0</v>
      </c>
      <c r="FE22" s="1542">
        <v>0</v>
      </c>
      <c r="FF22" s="1542">
        <v>0</v>
      </c>
      <c r="FG22" s="1542">
        <v>0</v>
      </c>
      <c r="FH22" s="1542">
        <v>0</v>
      </c>
      <c r="FI22" s="1542">
        <v>0</v>
      </c>
      <c r="FJ22" s="1542">
        <v>0</v>
      </c>
      <c r="FK22" s="1542">
        <v>0</v>
      </c>
      <c r="FL22" s="1542">
        <v>0</v>
      </c>
      <c r="FM22" s="1544">
        <v>0</v>
      </c>
      <c r="FN22" s="1542">
        <v>0</v>
      </c>
      <c r="FO22" s="1542">
        <v>0</v>
      </c>
      <c r="FP22" s="1542">
        <v>0</v>
      </c>
      <c r="FQ22" s="1542">
        <v>0</v>
      </c>
      <c r="FR22" s="1542">
        <v>0</v>
      </c>
      <c r="FS22" s="1542">
        <v>0</v>
      </c>
      <c r="FT22" s="1542">
        <v>0</v>
      </c>
      <c r="FU22" s="1542">
        <v>0</v>
      </c>
      <c r="FV22" s="1542">
        <v>0</v>
      </c>
      <c r="FW22" s="1542">
        <v>0</v>
      </c>
      <c r="FX22" s="1542">
        <v>0</v>
      </c>
      <c r="FY22" s="1542">
        <v>0</v>
      </c>
      <c r="FZ22" s="1543">
        <v>0</v>
      </c>
      <c r="GA22" s="1542">
        <v>0</v>
      </c>
      <c r="GB22" s="1542">
        <v>0</v>
      </c>
      <c r="GC22" s="1542">
        <v>0</v>
      </c>
      <c r="GD22" s="1542">
        <v>0</v>
      </c>
      <c r="GE22" s="1542">
        <v>0</v>
      </c>
      <c r="GF22" s="1542">
        <v>0</v>
      </c>
      <c r="GG22" s="1542">
        <v>0</v>
      </c>
      <c r="GH22" s="1542">
        <v>0</v>
      </c>
      <c r="GI22" s="1542">
        <v>0</v>
      </c>
      <c r="GJ22" s="1542">
        <v>0</v>
      </c>
      <c r="GK22" s="1544">
        <v>0</v>
      </c>
      <c r="GL22" s="1542">
        <v>0</v>
      </c>
      <c r="GM22" s="1542">
        <v>0</v>
      </c>
      <c r="GN22" s="1544">
        <v>0</v>
      </c>
      <c r="GO22" s="1542"/>
    </row>
    <row r="23" spans="1:197" ht="39.75" customHeight="1">
      <c r="A23" s="1535" t="s">
        <v>995</v>
      </c>
      <c r="B23" s="1536">
        <v>0</v>
      </c>
      <c r="C23" s="1537">
        <v>0</v>
      </c>
      <c r="D23" s="1537">
        <v>0</v>
      </c>
      <c r="E23" s="1537">
        <v>0</v>
      </c>
      <c r="F23" s="1537">
        <v>0</v>
      </c>
      <c r="G23" s="1537">
        <v>0</v>
      </c>
      <c r="H23" s="1537">
        <v>0</v>
      </c>
      <c r="I23" s="1537">
        <v>0</v>
      </c>
      <c r="J23" s="1537">
        <v>0</v>
      </c>
      <c r="K23" s="1537">
        <v>0</v>
      </c>
      <c r="L23" s="1537">
        <v>0</v>
      </c>
      <c r="M23" s="1538">
        <v>0</v>
      </c>
      <c r="N23" s="1537">
        <v>0</v>
      </c>
      <c r="O23" s="1537">
        <v>0</v>
      </c>
      <c r="P23" s="1537">
        <v>0</v>
      </c>
      <c r="Q23" s="1537">
        <v>0</v>
      </c>
      <c r="R23" s="1537">
        <v>0</v>
      </c>
      <c r="S23" s="1537">
        <v>0</v>
      </c>
      <c r="T23" s="1537">
        <v>0</v>
      </c>
      <c r="U23" s="1537">
        <v>0</v>
      </c>
      <c r="V23" s="1537">
        <v>0</v>
      </c>
      <c r="W23" s="1537">
        <v>0</v>
      </c>
      <c r="X23" s="1537">
        <v>0</v>
      </c>
      <c r="Y23" s="1537">
        <v>0</v>
      </c>
      <c r="Z23" s="1536">
        <v>0</v>
      </c>
      <c r="AA23" s="1537">
        <v>0</v>
      </c>
      <c r="AB23" s="1537">
        <v>0</v>
      </c>
      <c r="AC23" s="1537">
        <v>0</v>
      </c>
      <c r="AD23" s="1537">
        <v>0</v>
      </c>
      <c r="AE23" s="1537">
        <v>0</v>
      </c>
      <c r="AF23" s="1537">
        <v>0</v>
      </c>
      <c r="AG23" s="1537">
        <v>0</v>
      </c>
      <c r="AH23" s="1537">
        <v>0</v>
      </c>
      <c r="AI23" s="1537">
        <v>0</v>
      </c>
      <c r="AJ23" s="1537">
        <v>0</v>
      </c>
      <c r="AK23" s="1537">
        <v>0</v>
      </c>
      <c r="AL23" s="1536">
        <v>0</v>
      </c>
      <c r="AM23" s="1537">
        <v>0</v>
      </c>
      <c r="AN23" s="1537">
        <v>0</v>
      </c>
      <c r="AO23" s="1537">
        <v>0</v>
      </c>
      <c r="AP23" s="1537">
        <v>0</v>
      </c>
      <c r="AQ23" s="1537">
        <v>0</v>
      </c>
      <c r="AR23" s="1537">
        <v>0</v>
      </c>
      <c r="AS23" s="1537">
        <v>0</v>
      </c>
      <c r="AT23" s="1537">
        <v>0</v>
      </c>
      <c r="AU23" s="1537">
        <v>0</v>
      </c>
      <c r="AV23" s="1537">
        <v>0</v>
      </c>
      <c r="AW23" s="1538">
        <v>0</v>
      </c>
      <c r="AX23" s="1539">
        <v>0</v>
      </c>
      <c r="AY23" s="1540">
        <v>0</v>
      </c>
      <c r="AZ23" s="1540">
        <v>0</v>
      </c>
      <c r="BA23" s="1540">
        <v>0</v>
      </c>
      <c r="BB23" s="1540">
        <v>0</v>
      </c>
      <c r="BC23" s="1540">
        <v>0</v>
      </c>
      <c r="BD23" s="1540">
        <v>0</v>
      </c>
      <c r="BE23" s="1540">
        <v>0</v>
      </c>
      <c r="BF23" s="1540">
        <v>0</v>
      </c>
      <c r="BG23" s="1540">
        <v>0</v>
      </c>
      <c r="BH23" s="1540">
        <v>0</v>
      </c>
      <c r="BI23" s="1541">
        <v>0</v>
      </c>
      <c r="BJ23" s="1540">
        <v>0</v>
      </c>
      <c r="BK23" s="1540">
        <v>0</v>
      </c>
      <c r="BL23" s="1540">
        <v>0</v>
      </c>
      <c r="BM23" s="1540">
        <v>0</v>
      </c>
      <c r="BN23" s="1540">
        <v>0</v>
      </c>
      <c r="BO23" s="1540">
        <v>0</v>
      </c>
      <c r="BP23" s="1540">
        <v>0</v>
      </c>
      <c r="BQ23" s="1540">
        <v>0</v>
      </c>
      <c r="BR23" s="1540">
        <v>0</v>
      </c>
      <c r="BS23" s="1540">
        <v>0</v>
      </c>
      <c r="BT23" s="1540">
        <v>0</v>
      </c>
      <c r="BU23" s="1540">
        <v>0</v>
      </c>
      <c r="BV23" s="1539">
        <v>0</v>
      </c>
      <c r="BW23" s="1540">
        <v>0</v>
      </c>
      <c r="BX23" s="1540">
        <v>0</v>
      </c>
      <c r="BY23" s="1540">
        <v>0</v>
      </c>
      <c r="BZ23" s="1540">
        <v>0</v>
      </c>
      <c r="CA23" s="1540">
        <v>0</v>
      </c>
      <c r="CB23" s="1540">
        <v>0</v>
      </c>
      <c r="CC23" s="1540">
        <v>0</v>
      </c>
      <c r="CD23" s="1537">
        <v>0</v>
      </c>
      <c r="CE23" s="1537">
        <v>0</v>
      </c>
      <c r="CF23" s="1537">
        <v>0</v>
      </c>
      <c r="CG23" s="1538">
        <v>0</v>
      </c>
      <c r="CH23" s="1537">
        <v>0</v>
      </c>
      <c r="CI23" s="1537">
        <v>24.989291659999999</v>
      </c>
      <c r="CJ23" s="1537">
        <v>24.089168540000003</v>
      </c>
      <c r="CK23" s="1537">
        <v>23.360258430000002</v>
      </c>
      <c r="CL23" s="1537">
        <v>31.942630709999996</v>
      </c>
      <c r="CM23" s="1537">
        <v>32.847947599999998</v>
      </c>
      <c r="CN23" s="1537">
        <v>32.93448858</v>
      </c>
      <c r="CO23" s="1537">
        <v>35.489660640000004</v>
      </c>
      <c r="CP23" s="1537">
        <v>36.768326140000006</v>
      </c>
      <c r="CQ23" s="1542">
        <v>36.659608440000007</v>
      </c>
      <c r="CR23" s="1542">
        <v>36.917185760000002</v>
      </c>
      <c r="CS23" s="1542">
        <v>57.099669859999992</v>
      </c>
      <c r="CT23" s="1543">
        <v>65.974462950000003</v>
      </c>
      <c r="CU23" s="1542">
        <v>65.895464110000006</v>
      </c>
      <c r="CV23" s="1542">
        <v>66.276964939999999</v>
      </c>
      <c r="CW23" s="1542">
        <v>56.997565369999997</v>
      </c>
      <c r="CX23" s="1542">
        <v>81.457939660000008</v>
      </c>
      <c r="CY23" s="1542">
        <v>83.573633569999984</v>
      </c>
      <c r="CZ23" s="1542">
        <v>88.222671899999995</v>
      </c>
      <c r="DA23" s="1542">
        <v>89.183287910000004</v>
      </c>
      <c r="DB23" s="1542">
        <v>91.898071180000002</v>
      </c>
      <c r="DC23" s="1542">
        <v>0</v>
      </c>
      <c r="DD23" s="1542">
        <v>0</v>
      </c>
      <c r="DE23" s="1544">
        <v>0</v>
      </c>
      <c r="DF23" s="1543">
        <v>0</v>
      </c>
      <c r="DG23" s="1542">
        <v>0</v>
      </c>
      <c r="DH23" s="1542">
        <v>0</v>
      </c>
      <c r="DI23" s="1542">
        <v>0</v>
      </c>
      <c r="DJ23" s="1542">
        <v>0</v>
      </c>
      <c r="DK23" s="1542">
        <v>0</v>
      </c>
      <c r="DL23" s="1545">
        <v>0</v>
      </c>
      <c r="DM23" s="1545">
        <v>0</v>
      </c>
      <c r="DN23" s="1545">
        <v>0</v>
      </c>
      <c r="DO23" s="1545">
        <v>0</v>
      </c>
      <c r="DP23" s="1545">
        <v>0</v>
      </c>
      <c r="DQ23" s="1546">
        <v>0</v>
      </c>
      <c r="DR23" s="1545">
        <v>40.248053999999996</v>
      </c>
      <c r="DS23" s="1545">
        <v>0</v>
      </c>
      <c r="DT23" s="1545">
        <v>0</v>
      </c>
      <c r="DU23" s="1545">
        <v>33.742430999999996</v>
      </c>
      <c r="DV23" s="1545">
        <v>33.757430999999997</v>
      </c>
      <c r="DW23" s="1545">
        <v>33.757430999999997</v>
      </c>
      <c r="DX23" s="1542">
        <v>24.820236000000001</v>
      </c>
      <c r="DY23" s="1542">
        <v>32.963930999999995</v>
      </c>
      <c r="DZ23" s="1542">
        <v>30.358236000000002</v>
      </c>
      <c r="EA23" s="1542">
        <v>0</v>
      </c>
      <c r="EB23" s="1542">
        <v>0</v>
      </c>
      <c r="EC23" s="1544">
        <v>0</v>
      </c>
      <c r="ED23" s="1543">
        <v>0</v>
      </c>
      <c r="EE23" s="1542">
        <v>0</v>
      </c>
      <c r="EF23" s="1542">
        <v>0</v>
      </c>
      <c r="EG23" s="1542">
        <v>0</v>
      </c>
      <c r="EH23" s="1542">
        <v>0</v>
      </c>
      <c r="EI23" s="1542">
        <v>0</v>
      </c>
      <c r="EJ23" s="1542">
        <v>0</v>
      </c>
      <c r="EK23" s="1542">
        <v>0</v>
      </c>
      <c r="EL23" s="1542">
        <v>0</v>
      </c>
      <c r="EM23" s="1542">
        <v>0</v>
      </c>
      <c r="EN23" s="1542">
        <v>0</v>
      </c>
      <c r="EO23" s="1544">
        <v>0</v>
      </c>
      <c r="EP23" s="1543">
        <v>0</v>
      </c>
      <c r="EQ23" s="1542">
        <v>0</v>
      </c>
      <c r="ER23" s="1542">
        <v>0</v>
      </c>
      <c r="ES23" s="1542">
        <v>0</v>
      </c>
      <c r="ET23" s="1542">
        <v>0</v>
      </c>
      <c r="EU23" s="1542">
        <v>0</v>
      </c>
      <c r="EV23" s="1542">
        <v>0</v>
      </c>
      <c r="EW23" s="1542">
        <v>0</v>
      </c>
      <c r="EX23" s="1542">
        <v>0</v>
      </c>
      <c r="EY23" s="1542">
        <v>0</v>
      </c>
      <c r="EZ23" s="1542">
        <v>0</v>
      </c>
      <c r="FA23" s="1544">
        <v>0</v>
      </c>
      <c r="FB23" s="1543">
        <v>0</v>
      </c>
      <c r="FC23" s="1542">
        <v>0</v>
      </c>
      <c r="FD23" s="1542">
        <v>0</v>
      </c>
      <c r="FE23" s="1542">
        <v>0</v>
      </c>
      <c r="FF23" s="1542">
        <v>0</v>
      </c>
      <c r="FG23" s="1542">
        <v>0</v>
      </c>
      <c r="FH23" s="1542">
        <v>0</v>
      </c>
      <c r="FI23" s="1542">
        <v>0</v>
      </c>
      <c r="FJ23" s="1542">
        <v>0</v>
      </c>
      <c r="FK23" s="1542">
        <v>0</v>
      </c>
      <c r="FL23" s="1542">
        <v>0</v>
      </c>
      <c r="FM23" s="1544">
        <v>0</v>
      </c>
      <c r="FN23" s="1542">
        <v>0</v>
      </c>
      <c r="FO23" s="1542">
        <v>0</v>
      </c>
      <c r="FP23" s="1542">
        <v>0</v>
      </c>
      <c r="FQ23" s="1542">
        <v>0</v>
      </c>
      <c r="FR23" s="1542">
        <v>0</v>
      </c>
      <c r="FS23" s="1542">
        <v>0</v>
      </c>
      <c r="FT23" s="1542">
        <v>0</v>
      </c>
      <c r="FU23" s="1542">
        <v>0</v>
      </c>
      <c r="FV23" s="1542">
        <v>0</v>
      </c>
      <c r="FW23" s="1542">
        <v>0</v>
      </c>
      <c r="FX23" s="1542">
        <v>0</v>
      </c>
      <c r="FY23" s="1542">
        <v>0</v>
      </c>
      <c r="FZ23" s="1543">
        <v>0</v>
      </c>
      <c r="GA23" s="1542">
        <v>0</v>
      </c>
      <c r="GB23" s="1542">
        <v>0</v>
      </c>
      <c r="GC23" s="1542">
        <v>0</v>
      </c>
      <c r="GD23" s="1542">
        <v>0</v>
      </c>
      <c r="GE23" s="1542">
        <v>0</v>
      </c>
      <c r="GF23" s="1542">
        <v>0</v>
      </c>
      <c r="GG23" s="1542">
        <v>0</v>
      </c>
      <c r="GH23" s="1542">
        <v>0</v>
      </c>
      <c r="GI23" s="1542">
        <v>0</v>
      </c>
      <c r="GJ23" s="1542">
        <v>0</v>
      </c>
      <c r="GK23" s="1544">
        <v>0</v>
      </c>
      <c r="GL23" s="1542">
        <v>0</v>
      </c>
      <c r="GM23" s="1542">
        <v>0</v>
      </c>
      <c r="GN23" s="1544">
        <v>0</v>
      </c>
      <c r="GO23" s="1542"/>
    </row>
    <row r="24" spans="1:197" s="1534" customFormat="1" ht="39.75" customHeight="1">
      <c r="A24" s="1548" t="s">
        <v>1002</v>
      </c>
      <c r="B24" s="1511">
        <v>388.859441</v>
      </c>
      <c r="C24" s="1506">
        <v>218.574106</v>
      </c>
      <c r="D24" s="1506">
        <v>208.31276699999998</v>
      </c>
      <c r="E24" s="1506">
        <v>170.98958199999998</v>
      </c>
      <c r="F24" s="1506">
        <v>128.57019600000001</v>
      </c>
      <c r="G24" s="1506">
        <v>197.17839999999998</v>
      </c>
      <c r="H24" s="1506">
        <v>187.29839999999999</v>
      </c>
      <c r="I24" s="1506">
        <v>210.4924</v>
      </c>
      <c r="J24" s="1506">
        <v>208.7724</v>
      </c>
      <c r="K24" s="1506">
        <v>458.95042299999994</v>
      </c>
      <c r="L24" s="1506">
        <v>298.527153</v>
      </c>
      <c r="M24" s="1512">
        <v>290.37057400000003</v>
      </c>
      <c r="N24" s="1506">
        <v>275.39206800000005</v>
      </c>
      <c r="O24" s="1506">
        <v>244.3904</v>
      </c>
      <c r="P24" s="1506">
        <v>194.94239999999999</v>
      </c>
      <c r="Q24" s="1506">
        <v>194.94239999999999</v>
      </c>
      <c r="R24" s="1506">
        <v>173.87950000000001</v>
      </c>
      <c r="S24" s="1506">
        <v>205.02950000000001</v>
      </c>
      <c r="T24" s="1506">
        <v>191.82334400000002</v>
      </c>
      <c r="U24" s="1506">
        <v>218.85334399999999</v>
      </c>
      <c r="V24" s="1506">
        <v>268.623604</v>
      </c>
      <c r="W24" s="1506">
        <v>370.59360399999997</v>
      </c>
      <c r="X24" s="1506">
        <v>423.55360400000001</v>
      </c>
      <c r="Y24" s="1506">
        <v>447.65360399999997</v>
      </c>
      <c r="Z24" s="1511">
        <v>410.15360399999997</v>
      </c>
      <c r="AA24" s="1506">
        <v>632.82860399999993</v>
      </c>
      <c r="AB24" s="1506">
        <v>415.33060399999999</v>
      </c>
      <c r="AC24" s="1506">
        <v>467.63060400000001</v>
      </c>
      <c r="AD24" s="1506">
        <v>531.95093500000007</v>
      </c>
      <c r="AE24" s="1506">
        <v>530.12093500000003</v>
      </c>
      <c r="AF24" s="1506">
        <v>327.50897400000002</v>
      </c>
      <c r="AG24" s="1506">
        <v>321.51009099999999</v>
      </c>
      <c r="AH24" s="1506">
        <v>299.58009100000004</v>
      </c>
      <c r="AI24" s="1506">
        <v>561.45739100000003</v>
      </c>
      <c r="AJ24" s="1506">
        <v>525.53085299999998</v>
      </c>
      <c r="AK24" s="1506">
        <v>736.44781399999999</v>
      </c>
      <c r="AL24" s="1511">
        <v>536.736041</v>
      </c>
      <c r="AM24" s="1506">
        <v>471.49504099999996</v>
      </c>
      <c r="AN24" s="1506">
        <v>479.50648600000005</v>
      </c>
      <c r="AO24" s="1506">
        <v>521.40648600000009</v>
      </c>
      <c r="AP24" s="1506">
        <v>471.00648600000005</v>
      </c>
      <c r="AQ24" s="1506">
        <v>420.86748600000004</v>
      </c>
      <c r="AR24" s="1506">
        <v>377.53948599999995</v>
      </c>
      <c r="AS24" s="1506">
        <v>393.53948600000001</v>
      </c>
      <c r="AT24" s="1506">
        <v>372.40222600000004</v>
      </c>
      <c r="AU24" s="1506">
        <v>390.61622600000004</v>
      </c>
      <c r="AV24" s="1506">
        <v>413.68922600000002</v>
      </c>
      <c r="AW24" s="1512">
        <v>482.56922599999996</v>
      </c>
      <c r="AX24" s="1531">
        <v>436.46922599999999</v>
      </c>
      <c r="AY24" s="1532">
        <v>530.75622599999997</v>
      </c>
      <c r="AZ24" s="1532">
        <v>621.15087099999994</v>
      </c>
      <c r="BA24" s="1532">
        <v>609.27310799999998</v>
      </c>
      <c r="BB24" s="1532">
        <v>628.86726699999997</v>
      </c>
      <c r="BC24" s="1532">
        <v>937.82423800000004</v>
      </c>
      <c r="BD24" s="1532">
        <v>1158.1811310000001</v>
      </c>
      <c r="BE24" s="1532">
        <v>1023.1950159999999</v>
      </c>
      <c r="BF24" s="1532">
        <v>897.96501599999999</v>
      </c>
      <c r="BG24" s="1532">
        <v>833.85501599999998</v>
      </c>
      <c r="BH24" s="1532">
        <v>913.35461399999997</v>
      </c>
      <c r="BI24" s="1533">
        <v>752.09109899999999</v>
      </c>
      <c r="BJ24" s="1532">
        <v>687.04112299999997</v>
      </c>
      <c r="BK24" s="1532">
        <v>860.47631899999999</v>
      </c>
      <c r="BL24" s="1532">
        <v>866.64215999999999</v>
      </c>
      <c r="BM24" s="1532">
        <v>887.98469399999999</v>
      </c>
      <c r="BN24" s="1532">
        <v>711.02642800000012</v>
      </c>
      <c r="BO24" s="1532">
        <v>710.55638899999997</v>
      </c>
      <c r="BP24" s="1532">
        <v>1590.6179419999999</v>
      </c>
      <c r="BQ24" s="1532">
        <v>1396.251757</v>
      </c>
      <c r="BR24" s="1532">
        <v>1394.251757</v>
      </c>
      <c r="BS24" s="1532">
        <v>944.63921399999992</v>
      </c>
      <c r="BT24" s="1532">
        <v>908.63921399999992</v>
      </c>
      <c r="BU24" s="1532">
        <v>1019.6392139999999</v>
      </c>
      <c r="BV24" s="1531">
        <v>1097.300387</v>
      </c>
      <c r="BW24" s="1532">
        <v>1116.800387</v>
      </c>
      <c r="BX24" s="1532">
        <v>942.26738699999987</v>
      </c>
      <c r="BY24" s="1555">
        <v>1156.778006</v>
      </c>
      <c r="BZ24" s="1532">
        <v>1370.913969</v>
      </c>
      <c r="CA24" s="1532">
        <v>1342.9639690000001</v>
      </c>
      <c r="CB24" s="1532">
        <v>1371.353969</v>
      </c>
      <c r="CC24" s="1532">
        <v>1286.593969</v>
      </c>
      <c r="CD24" s="1532">
        <v>1541.918719</v>
      </c>
      <c r="CE24" s="1532">
        <v>1153.6491070000002</v>
      </c>
      <c r="CF24" s="1532">
        <v>1307.360674</v>
      </c>
      <c r="CG24" s="1533">
        <v>1298.830674</v>
      </c>
      <c r="CH24" s="1532">
        <v>1321.342674</v>
      </c>
      <c r="CI24" s="1532">
        <v>1264.1656740000001</v>
      </c>
      <c r="CJ24" s="1532">
        <v>1683.470648</v>
      </c>
      <c r="CK24" s="1532">
        <v>1645.542173</v>
      </c>
      <c r="CL24" s="1532">
        <v>1754.3390730000001</v>
      </c>
      <c r="CM24" s="1532">
        <v>2454.8332340000002</v>
      </c>
      <c r="CN24" s="1532">
        <v>2557.3693490000001</v>
      </c>
      <c r="CO24" s="1532">
        <v>2448.5973490000001</v>
      </c>
      <c r="CP24" s="1532">
        <v>2922.0047289999998</v>
      </c>
      <c r="CQ24" s="1556">
        <v>2922.0047289999998</v>
      </c>
      <c r="CR24" s="1556">
        <v>2933.8527790000003</v>
      </c>
      <c r="CS24" s="1556">
        <v>2940.6047290000001</v>
      </c>
      <c r="CT24" s="1557">
        <v>2939.6047290000001</v>
      </c>
      <c r="CU24" s="1556">
        <v>2799.7995329999999</v>
      </c>
      <c r="CV24" s="1556">
        <v>3764.6873329999999</v>
      </c>
      <c r="CW24" s="1556">
        <v>3811.5728180000001</v>
      </c>
      <c r="CX24" s="1556">
        <v>3969.145685</v>
      </c>
      <c r="CY24" s="1556">
        <v>4017.1674479999997</v>
      </c>
      <c r="CZ24" s="1556">
        <v>4564.0058980000003</v>
      </c>
      <c r="DA24" s="1556">
        <v>5689.6415199999992</v>
      </c>
      <c r="DB24" s="1556">
        <v>6827.1116980000006</v>
      </c>
      <c r="DC24" s="1556">
        <v>6262.8697000000002</v>
      </c>
      <c r="DD24" s="1556">
        <v>6298.0196050000004</v>
      </c>
      <c r="DE24" s="1558">
        <v>6227.1436519999997</v>
      </c>
      <c r="DF24" s="1557">
        <v>6566.0050280000005</v>
      </c>
      <c r="DG24" s="1556">
        <v>6566.0050280000005</v>
      </c>
      <c r="DH24" s="1556">
        <v>6722.1396880000002</v>
      </c>
      <c r="DI24" s="1556">
        <v>6254.689805</v>
      </c>
      <c r="DJ24" s="1556">
        <v>6759.1689759999999</v>
      </c>
      <c r="DK24" s="1556">
        <v>7341.3441929999999</v>
      </c>
      <c r="DL24" s="1519">
        <v>7724.8011559999995</v>
      </c>
      <c r="DM24" s="1519">
        <v>7764.7474950000005</v>
      </c>
      <c r="DN24" s="1519">
        <v>7209.4612990000005</v>
      </c>
      <c r="DO24" s="1519">
        <v>8196.4887459999991</v>
      </c>
      <c r="DP24" s="1519">
        <v>8385.8733039999988</v>
      </c>
      <c r="DQ24" s="1520">
        <v>8519.8611600000004</v>
      </c>
      <c r="DR24" s="1521">
        <v>8926.6301860000003</v>
      </c>
      <c r="DS24" s="1519">
        <v>9206.4391469999991</v>
      </c>
      <c r="DT24" s="1519">
        <v>10312.797824000001</v>
      </c>
      <c r="DU24" s="1519">
        <v>11992.204179</v>
      </c>
      <c r="DV24" s="1519">
        <v>12623.913769999999</v>
      </c>
      <c r="DW24" s="1519">
        <v>12770.124528</v>
      </c>
      <c r="DX24" s="1522">
        <v>13334.511552</v>
      </c>
      <c r="DY24" s="1522">
        <v>13944.137186</v>
      </c>
      <c r="DZ24" s="1522">
        <v>14389.329369000001</v>
      </c>
      <c r="EA24" s="1522">
        <v>16959.4205</v>
      </c>
      <c r="EB24" s="1522">
        <v>17889.853198000001</v>
      </c>
      <c r="EC24" s="1523">
        <v>19205.293031000001</v>
      </c>
      <c r="ED24" s="1526">
        <v>21331.412507000001</v>
      </c>
      <c r="EE24" s="1522">
        <v>21032.307476000002</v>
      </c>
      <c r="EF24" s="1522">
        <v>20412.177609999999</v>
      </c>
      <c r="EG24" s="1522">
        <v>20638.368601999999</v>
      </c>
      <c r="EH24" s="1522">
        <v>20292.731087</v>
      </c>
      <c r="EI24" s="1522">
        <v>18769.809044000001</v>
      </c>
      <c r="EJ24" s="1522">
        <v>16948.415647000002</v>
      </c>
      <c r="EK24" s="1522">
        <v>16892.279345999999</v>
      </c>
      <c r="EL24" s="1522">
        <v>17685.269475000001</v>
      </c>
      <c r="EM24" s="1522">
        <v>17689.302560000004</v>
      </c>
      <c r="EN24" s="1522">
        <v>18271.224542</v>
      </c>
      <c r="EO24" s="1523">
        <v>17822.344281999998</v>
      </c>
      <c r="EP24" s="1526">
        <v>18065.345956999998</v>
      </c>
      <c r="EQ24" s="1522">
        <v>18042.260365999995</v>
      </c>
      <c r="ER24" s="1522">
        <v>18219.784530000001</v>
      </c>
      <c r="ES24" s="1522">
        <v>19081.866163999999</v>
      </c>
      <c r="ET24" s="1522">
        <v>18720.682767999999</v>
      </c>
      <c r="EU24" s="1522">
        <v>18811.793537000001</v>
      </c>
      <c r="EV24" s="1522">
        <v>20206.221354000001</v>
      </c>
      <c r="EW24" s="1522">
        <v>22217.137243999994</v>
      </c>
      <c r="EX24" s="1522">
        <v>22906.324200999996</v>
      </c>
      <c r="EY24" s="1522">
        <v>23613.329523</v>
      </c>
      <c r="EZ24" s="1522">
        <v>24075.695470999999</v>
      </c>
      <c r="FA24" s="1523">
        <v>23817.175867000002</v>
      </c>
      <c r="FB24" s="1526">
        <v>19562.839432999997</v>
      </c>
      <c r="FC24" s="1522">
        <v>6351.5910320000003</v>
      </c>
      <c r="FD24" s="1522">
        <v>5358.062335999999</v>
      </c>
      <c r="FE24" s="1522">
        <v>4975.9406579999995</v>
      </c>
      <c r="FF24" s="1522">
        <v>4683.8250320000006</v>
      </c>
      <c r="FG24" s="1522">
        <v>5191.0365169999995</v>
      </c>
      <c r="FH24" s="1522">
        <v>5191.0365169999995</v>
      </c>
      <c r="FI24" s="1522">
        <v>5191.0365169999995</v>
      </c>
      <c r="FJ24" s="1522">
        <v>1093.3798389999999</v>
      </c>
      <c r="FK24" s="1522">
        <v>1093.3798389999999</v>
      </c>
      <c r="FL24" s="1522">
        <v>998.71875099999988</v>
      </c>
      <c r="FM24" s="1523">
        <v>817.89854200000013</v>
      </c>
      <c r="FN24" s="1522">
        <v>817.89854200000013</v>
      </c>
      <c r="FO24" s="1522">
        <v>817.89854200000002</v>
      </c>
      <c r="FP24" s="1522">
        <v>683.63399700000002</v>
      </c>
      <c r="FQ24" s="1522">
        <v>681.00119699999993</v>
      </c>
      <c r="FR24" s="1522">
        <v>681.00119700000005</v>
      </c>
      <c r="FS24" s="1522">
        <v>681.00119700000005</v>
      </c>
      <c r="FT24" s="1522">
        <v>681.00119700000005</v>
      </c>
      <c r="FU24" s="1522">
        <v>681.00119700000005</v>
      </c>
      <c r="FV24" s="1522">
        <v>681.00119700000005</v>
      </c>
      <c r="FW24" s="1522">
        <v>619.12633999999991</v>
      </c>
      <c r="FX24" s="1522">
        <v>619.12633999999991</v>
      </c>
      <c r="FY24" s="1522">
        <v>465.75450799999999</v>
      </c>
      <c r="FZ24" s="1526">
        <v>465.75450799999999</v>
      </c>
      <c r="GA24" s="1522">
        <v>465.75450799999999</v>
      </c>
      <c r="GB24" s="1522">
        <v>465.75450799999999</v>
      </c>
      <c r="GC24" s="1522">
        <v>377.81987899999996</v>
      </c>
      <c r="GD24" s="1522">
        <v>214.01745500000001</v>
      </c>
      <c r="GE24" s="1522">
        <v>214.01745499999998</v>
      </c>
      <c r="GF24" s="1522">
        <v>0</v>
      </c>
      <c r="GG24" s="1522">
        <v>0</v>
      </c>
      <c r="GH24" s="1522">
        <v>0</v>
      </c>
      <c r="GI24" s="1522">
        <v>0</v>
      </c>
      <c r="GJ24" s="1522">
        <v>0</v>
      </c>
      <c r="GK24" s="1523">
        <v>0</v>
      </c>
      <c r="GL24" s="1522">
        <v>0</v>
      </c>
      <c r="GM24" s="1522">
        <v>0</v>
      </c>
      <c r="GN24" s="1523">
        <v>0</v>
      </c>
      <c r="GO24" s="1522"/>
    </row>
    <row r="25" spans="1:197" ht="39.75" customHeight="1">
      <c r="A25" s="1535" t="s">
        <v>1001</v>
      </c>
      <c r="B25" s="1536">
        <v>265.08295000000004</v>
      </c>
      <c r="C25" s="1537">
        <v>108.18795</v>
      </c>
      <c r="D25" s="1537">
        <v>132.77050200000002</v>
      </c>
      <c r="E25" s="1537">
        <v>98.492317</v>
      </c>
      <c r="F25" s="1537">
        <v>80.704999999999998</v>
      </c>
      <c r="G25" s="1537">
        <v>119.37</v>
      </c>
      <c r="H25" s="1537">
        <v>109.49</v>
      </c>
      <c r="I25" s="1537">
        <v>141.75800000000001</v>
      </c>
      <c r="J25" s="1537">
        <v>140.03800000000001</v>
      </c>
      <c r="K25" s="1537">
        <v>392.03902299999999</v>
      </c>
      <c r="L25" s="1537">
        <v>231.61575299999998</v>
      </c>
      <c r="M25" s="1538">
        <v>230.009174</v>
      </c>
      <c r="N25" s="1537">
        <v>215.03066799999999</v>
      </c>
      <c r="O25" s="1537">
        <v>184.029</v>
      </c>
      <c r="P25" s="1537">
        <v>149.03299999999999</v>
      </c>
      <c r="Q25" s="1537">
        <v>149.03299999999999</v>
      </c>
      <c r="R25" s="1537">
        <v>156.22300000000001</v>
      </c>
      <c r="S25" s="1537">
        <v>203.33500000000001</v>
      </c>
      <c r="T25" s="1537">
        <v>166.09782000000001</v>
      </c>
      <c r="U25" s="1537">
        <v>186.73984099999998</v>
      </c>
      <c r="V25" s="1537">
        <v>229.310101</v>
      </c>
      <c r="W25" s="1537">
        <v>327.60465099999999</v>
      </c>
      <c r="X25" s="1537">
        <v>370.96665100000001</v>
      </c>
      <c r="Y25" s="1537">
        <v>389.76665100000002</v>
      </c>
      <c r="Z25" s="1536">
        <v>353.32615100000004</v>
      </c>
      <c r="AA25" s="1537">
        <v>566.05215099999998</v>
      </c>
      <c r="AB25" s="1537">
        <v>355.320581</v>
      </c>
      <c r="AC25" s="1537">
        <v>373.65058099999999</v>
      </c>
      <c r="AD25" s="1537">
        <v>432.47735700000004</v>
      </c>
      <c r="AE25" s="1537">
        <v>438.15735699999999</v>
      </c>
      <c r="AF25" s="1537">
        <v>246.96958600000002</v>
      </c>
      <c r="AG25" s="1537">
        <v>237.750913</v>
      </c>
      <c r="AH25" s="1537">
        <v>221.20107300000001</v>
      </c>
      <c r="AI25" s="1537">
        <v>458.24794400000002</v>
      </c>
      <c r="AJ25" s="1537">
        <v>419.23140599999999</v>
      </c>
      <c r="AK25" s="1537">
        <v>648.99411399999997</v>
      </c>
      <c r="AL25" s="1536">
        <v>459.98363699999999</v>
      </c>
      <c r="AM25" s="1537">
        <v>396.09869799999996</v>
      </c>
      <c r="AN25" s="1537">
        <v>398.255427</v>
      </c>
      <c r="AO25" s="1537">
        <v>439.60542700000002</v>
      </c>
      <c r="AP25" s="1537">
        <v>396.99612400000001</v>
      </c>
      <c r="AQ25" s="1537">
        <v>345.69512400000002</v>
      </c>
      <c r="AR25" s="1537">
        <v>326.53387699999996</v>
      </c>
      <c r="AS25" s="1537">
        <v>342.92302100000001</v>
      </c>
      <c r="AT25" s="1537">
        <v>321.80676099999999</v>
      </c>
      <c r="AU25" s="1537">
        <v>338.700761</v>
      </c>
      <c r="AV25" s="1537">
        <v>360.96576099999999</v>
      </c>
      <c r="AW25" s="1538">
        <v>431.44711099999995</v>
      </c>
      <c r="AX25" s="1539">
        <v>384.37511099999995</v>
      </c>
      <c r="AY25" s="1540">
        <v>469.13784899999996</v>
      </c>
      <c r="AZ25" s="1540">
        <v>535.42569300000002</v>
      </c>
      <c r="BA25" s="1540">
        <v>524.24121100000002</v>
      </c>
      <c r="BB25" s="1540">
        <v>548.22327800000005</v>
      </c>
      <c r="BC25" s="1540">
        <v>764.89488100000005</v>
      </c>
      <c r="BD25" s="1540">
        <v>979.62185599999998</v>
      </c>
      <c r="BE25" s="1540">
        <v>820.44879400000002</v>
      </c>
      <c r="BF25" s="1540">
        <v>671.19579399999998</v>
      </c>
      <c r="BG25" s="1540">
        <v>614.738159</v>
      </c>
      <c r="BH25" s="1540">
        <v>694.51815899999997</v>
      </c>
      <c r="BI25" s="1541">
        <v>533.25564399999996</v>
      </c>
      <c r="BJ25" s="1540">
        <v>467.87657900000005</v>
      </c>
      <c r="BK25" s="1540">
        <v>561.17419900000004</v>
      </c>
      <c r="BL25" s="1540">
        <v>562.21210600000006</v>
      </c>
      <c r="BM25" s="1540">
        <v>581.35464000000002</v>
      </c>
      <c r="BN25" s="1540">
        <v>420.77284299999997</v>
      </c>
      <c r="BO25" s="1540">
        <v>417.02365800000001</v>
      </c>
      <c r="BP25" s="1540">
        <v>1294.049937</v>
      </c>
      <c r="BQ25" s="1540">
        <v>1065.1216059999999</v>
      </c>
      <c r="BR25" s="1540">
        <v>1010.297825</v>
      </c>
      <c r="BS25" s="1540">
        <v>630.80569100000002</v>
      </c>
      <c r="BT25" s="1540">
        <v>591.998245</v>
      </c>
      <c r="BU25" s="1540">
        <v>641.10215599999992</v>
      </c>
      <c r="BV25" s="1539">
        <v>719.33542899999998</v>
      </c>
      <c r="BW25" s="1540">
        <v>690.53075100000001</v>
      </c>
      <c r="BX25" s="1540">
        <v>581.75954299999989</v>
      </c>
      <c r="BY25" s="1559">
        <v>683.71722999999997</v>
      </c>
      <c r="BZ25" s="1540">
        <v>807.36997900000006</v>
      </c>
      <c r="CA25" s="1540">
        <v>757.96659</v>
      </c>
      <c r="CB25" s="1540">
        <v>831.43493999999998</v>
      </c>
      <c r="CC25" s="1540">
        <v>655.0989350000001</v>
      </c>
      <c r="CD25" s="1540">
        <v>968.27667200000008</v>
      </c>
      <c r="CE25" s="1540">
        <v>581.35482200000001</v>
      </c>
      <c r="CF25" s="1540">
        <v>782.72597999999994</v>
      </c>
      <c r="CG25" s="1541">
        <v>479.414738</v>
      </c>
      <c r="CH25" s="1540">
        <v>432.60267900000002</v>
      </c>
      <c r="CI25" s="1540">
        <v>450.98420400000003</v>
      </c>
      <c r="CJ25" s="1540">
        <v>676.14206000000001</v>
      </c>
      <c r="CK25" s="1540">
        <v>653.99653000000001</v>
      </c>
      <c r="CL25" s="1540">
        <v>775.68563500000005</v>
      </c>
      <c r="CM25" s="1540">
        <v>1113.4981299999999</v>
      </c>
      <c r="CN25" s="1540">
        <v>1161.321453</v>
      </c>
      <c r="CO25" s="1540">
        <v>1040.1330189999999</v>
      </c>
      <c r="CP25" s="1540">
        <v>1240.8116399999999</v>
      </c>
      <c r="CQ25" s="1560">
        <v>1240.8116399999999</v>
      </c>
      <c r="CR25" s="1560">
        <v>1352.5265139999999</v>
      </c>
      <c r="CS25" s="1560">
        <v>1292.2492080000002</v>
      </c>
      <c r="CT25" s="1561">
        <v>1270.893644</v>
      </c>
      <c r="CU25" s="1560">
        <v>1282.9978500000002</v>
      </c>
      <c r="CV25" s="1560">
        <v>1929.7227309999998</v>
      </c>
      <c r="CW25" s="1560">
        <v>1932.161713</v>
      </c>
      <c r="CX25" s="1560">
        <v>1930.014653</v>
      </c>
      <c r="CY25" s="1560">
        <v>1916.0073419999999</v>
      </c>
      <c r="CZ25" s="1560">
        <v>2154.9816039999996</v>
      </c>
      <c r="DA25" s="1560">
        <v>3082.4281349999997</v>
      </c>
      <c r="DB25" s="1560">
        <v>4023.2279700000004</v>
      </c>
      <c r="DC25" s="1560">
        <v>3084.5797000000002</v>
      </c>
      <c r="DD25" s="1560">
        <v>3009.066323</v>
      </c>
      <c r="DE25" s="1562">
        <v>2851.8926549999996</v>
      </c>
      <c r="DF25" s="1561">
        <v>2916.7175200000001</v>
      </c>
      <c r="DG25" s="1560">
        <v>2916.7175200000001</v>
      </c>
      <c r="DH25" s="1560">
        <v>2975.0526</v>
      </c>
      <c r="DI25" s="1560">
        <v>2644.960153</v>
      </c>
      <c r="DJ25" s="1560">
        <v>2916.3106400000001</v>
      </c>
      <c r="DK25" s="1560">
        <v>3450.312105</v>
      </c>
      <c r="DL25" s="1545">
        <v>3786.960161</v>
      </c>
      <c r="DM25" s="1545">
        <v>3761.0331460000002</v>
      </c>
      <c r="DN25" s="1545">
        <v>3330.7262390000001</v>
      </c>
      <c r="DO25" s="1545">
        <v>4019.6287440000001</v>
      </c>
      <c r="DP25" s="1545">
        <v>4149.2190259999998</v>
      </c>
      <c r="DQ25" s="1546">
        <v>4247.5071349999998</v>
      </c>
      <c r="DR25" s="1547">
        <v>4285.6251330000005</v>
      </c>
      <c r="DS25" s="1545">
        <v>4382.7177539999993</v>
      </c>
      <c r="DT25" s="1545">
        <v>5120.9016140000003</v>
      </c>
      <c r="DU25" s="1545">
        <v>6194.338538</v>
      </c>
      <c r="DV25" s="1545">
        <v>6398.863558</v>
      </c>
      <c r="DW25" s="1545">
        <v>6547.889956</v>
      </c>
      <c r="DX25" s="1542">
        <v>6694.1243979999999</v>
      </c>
      <c r="DY25" s="1542">
        <v>6995.0837220000003</v>
      </c>
      <c r="DZ25" s="1542">
        <v>7846.0884570000007</v>
      </c>
      <c r="EA25" s="1542">
        <v>10051.442300000001</v>
      </c>
      <c r="EB25" s="1542">
        <v>10552.062833</v>
      </c>
      <c r="EC25" s="1544">
        <v>11085.635731</v>
      </c>
      <c r="ED25" s="1543">
        <v>11722.973667</v>
      </c>
      <c r="EE25" s="1542">
        <v>11903.325323000001</v>
      </c>
      <c r="EF25" s="1542">
        <v>11904.654726000001</v>
      </c>
      <c r="EG25" s="1542">
        <v>12524.618512999999</v>
      </c>
      <c r="EH25" s="1542">
        <v>12466.476187</v>
      </c>
      <c r="EI25" s="1542">
        <v>11441.783164999999</v>
      </c>
      <c r="EJ25" s="1542">
        <v>9734.5678960000005</v>
      </c>
      <c r="EK25" s="1542">
        <v>9724.642577999999</v>
      </c>
      <c r="EL25" s="1542">
        <v>10711.070176000001</v>
      </c>
      <c r="EM25" s="1542">
        <v>10520.904367000001</v>
      </c>
      <c r="EN25" s="1542">
        <v>10651.805163000001</v>
      </c>
      <c r="EO25" s="1544">
        <v>10258.592269999999</v>
      </c>
      <c r="EP25" s="1543">
        <v>10291.740983</v>
      </c>
      <c r="EQ25" s="1542">
        <v>10106.319165999999</v>
      </c>
      <c r="ER25" s="1542">
        <v>10101.079206</v>
      </c>
      <c r="ES25" s="1542">
        <v>10585.739992000001</v>
      </c>
      <c r="ET25" s="1542">
        <v>9578.9681569999993</v>
      </c>
      <c r="EU25" s="1542">
        <v>9358.7925289999985</v>
      </c>
      <c r="EV25" s="1542">
        <v>9976.3156799999997</v>
      </c>
      <c r="EW25" s="1542">
        <v>10799.922108999999</v>
      </c>
      <c r="EX25" s="1542">
        <v>11563.900971999999</v>
      </c>
      <c r="EY25" s="1542">
        <v>11777.667647</v>
      </c>
      <c r="EZ25" s="1542">
        <v>12927.341276000001</v>
      </c>
      <c r="FA25" s="1544">
        <v>13280.534176000001</v>
      </c>
      <c r="FB25" s="1543">
        <v>10324.592976</v>
      </c>
      <c r="FC25" s="1542">
        <v>74.197552000000002</v>
      </c>
      <c r="FD25" s="1542">
        <v>84.878067000000001</v>
      </c>
      <c r="FE25" s="1542">
        <v>85.78924099999999</v>
      </c>
      <c r="FF25" s="1542">
        <v>63.420116</v>
      </c>
      <c r="FG25" s="1542">
        <v>64.420464999999993</v>
      </c>
      <c r="FH25" s="1542">
        <v>64.420464999999993</v>
      </c>
      <c r="FI25" s="1542">
        <v>64.420464999999993</v>
      </c>
      <c r="FJ25" s="1542">
        <v>10.876646000000001</v>
      </c>
      <c r="FK25" s="1542">
        <v>10.876646000000001</v>
      </c>
      <c r="FL25" s="1542">
        <v>10.696646000000001</v>
      </c>
      <c r="FM25" s="1544">
        <v>3.9805030000000001</v>
      </c>
      <c r="FN25" s="1542">
        <v>3.9805030000000001</v>
      </c>
      <c r="FO25" s="1542">
        <v>4.2017820000000006</v>
      </c>
      <c r="FP25" s="1542">
        <v>3.965236</v>
      </c>
      <c r="FQ25" s="1542">
        <v>3.965236</v>
      </c>
      <c r="FR25" s="1542">
        <v>3.965236</v>
      </c>
      <c r="FS25" s="1542">
        <v>3.965236</v>
      </c>
      <c r="FT25" s="1542">
        <v>3.965236</v>
      </c>
      <c r="FU25" s="1542">
        <v>3.965236</v>
      </c>
      <c r="FV25" s="1542">
        <v>3.965236</v>
      </c>
      <c r="FW25" s="1542">
        <v>2.760364</v>
      </c>
      <c r="FX25" s="1542">
        <v>2.760364</v>
      </c>
      <c r="FY25" s="1542">
        <v>1.2789549999999998</v>
      </c>
      <c r="FZ25" s="1543">
        <v>1.2789549999999998</v>
      </c>
      <c r="GA25" s="1542">
        <v>1.2789549999999998</v>
      </c>
      <c r="GB25" s="1542">
        <v>1.2789549999999998</v>
      </c>
      <c r="GC25" s="1542">
        <v>0.59363100000000002</v>
      </c>
      <c r="GD25" s="1542">
        <v>0.59363100000000002</v>
      </c>
      <c r="GE25" s="1542">
        <v>0.59363100000000002</v>
      </c>
      <c r="GF25" s="1542">
        <v>0</v>
      </c>
      <c r="GG25" s="1542">
        <v>0</v>
      </c>
      <c r="GH25" s="1542">
        <v>0</v>
      </c>
      <c r="GI25" s="1542">
        <v>0</v>
      </c>
      <c r="GJ25" s="1542">
        <v>0</v>
      </c>
      <c r="GK25" s="1544">
        <v>0</v>
      </c>
      <c r="GL25" s="1542">
        <v>0</v>
      </c>
      <c r="GM25" s="1542">
        <v>0</v>
      </c>
      <c r="GN25" s="1544">
        <v>0</v>
      </c>
      <c r="GO25" s="1542"/>
    </row>
    <row r="26" spans="1:197" ht="39.75" customHeight="1">
      <c r="A26" s="1535" t="s">
        <v>995</v>
      </c>
      <c r="B26" s="1536">
        <v>123.77649099999999</v>
      </c>
      <c r="C26" s="1537">
        <v>110.386156</v>
      </c>
      <c r="D26" s="1537">
        <v>75.542265</v>
      </c>
      <c r="E26" s="1537">
        <v>72.497264999999999</v>
      </c>
      <c r="F26" s="1537">
        <v>47.865195999999997</v>
      </c>
      <c r="G26" s="1537">
        <v>77.808399999999992</v>
      </c>
      <c r="H26" s="1537">
        <v>77.808399999999992</v>
      </c>
      <c r="I26" s="1537">
        <v>68.734399999999994</v>
      </c>
      <c r="J26" s="1537">
        <v>68.734399999999994</v>
      </c>
      <c r="K26" s="1537">
        <v>66.9114</v>
      </c>
      <c r="L26" s="1537">
        <v>66.9114</v>
      </c>
      <c r="M26" s="1538">
        <v>60.361400000000003</v>
      </c>
      <c r="N26" s="1537">
        <v>60.361400000000003</v>
      </c>
      <c r="O26" s="1537">
        <v>60.361400000000003</v>
      </c>
      <c r="P26" s="1537">
        <v>45.909399999999998</v>
      </c>
      <c r="Q26" s="1537">
        <v>45.909399999999998</v>
      </c>
      <c r="R26" s="1537">
        <v>17.656500000000001</v>
      </c>
      <c r="S26" s="1537">
        <v>1.6944999999999999</v>
      </c>
      <c r="T26" s="1537">
        <v>25.725524</v>
      </c>
      <c r="U26" s="1537">
        <v>32.113503000000001</v>
      </c>
      <c r="V26" s="1537">
        <v>39.313502999999997</v>
      </c>
      <c r="W26" s="1537">
        <v>42.988952999999995</v>
      </c>
      <c r="X26" s="1537">
        <v>52.586952999999994</v>
      </c>
      <c r="Y26" s="1537">
        <v>57.886952999999991</v>
      </c>
      <c r="Z26" s="1536">
        <v>56.827452999999991</v>
      </c>
      <c r="AA26" s="1537">
        <v>66.776452999999989</v>
      </c>
      <c r="AB26" s="1537">
        <v>60.010023000000004</v>
      </c>
      <c r="AC26" s="1537">
        <v>93.980023000000003</v>
      </c>
      <c r="AD26" s="1537">
        <v>99.473577999999989</v>
      </c>
      <c r="AE26" s="1537">
        <v>91.963577999999998</v>
      </c>
      <c r="AF26" s="1537">
        <v>80.539388000000002</v>
      </c>
      <c r="AG26" s="1537">
        <v>83.759178000000006</v>
      </c>
      <c r="AH26" s="1537">
        <v>78.379018000000002</v>
      </c>
      <c r="AI26" s="1537">
        <v>103.209447</v>
      </c>
      <c r="AJ26" s="1537">
        <v>106.299447</v>
      </c>
      <c r="AK26" s="1537">
        <v>87.453700000000012</v>
      </c>
      <c r="AL26" s="1536">
        <v>76.752404000000013</v>
      </c>
      <c r="AM26" s="1537">
        <v>75.396343000000002</v>
      </c>
      <c r="AN26" s="1537">
        <v>81.251058999999998</v>
      </c>
      <c r="AO26" s="1537">
        <v>81.801058999999995</v>
      </c>
      <c r="AP26" s="1537">
        <v>74.010362000000001</v>
      </c>
      <c r="AQ26" s="1537">
        <v>75.172361999999993</v>
      </c>
      <c r="AR26" s="1537">
        <v>51.005609</v>
      </c>
      <c r="AS26" s="1537">
        <v>50.616464999999998</v>
      </c>
      <c r="AT26" s="1537">
        <v>50.595464999999997</v>
      </c>
      <c r="AU26" s="1537">
        <v>51.915464999999998</v>
      </c>
      <c r="AV26" s="1537">
        <v>52.723464999999997</v>
      </c>
      <c r="AW26" s="1538">
        <v>51.122115000000008</v>
      </c>
      <c r="AX26" s="1539">
        <v>52.094115000000002</v>
      </c>
      <c r="AY26" s="1540">
        <v>61.618376999999995</v>
      </c>
      <c r="AZ26" s="1540">
        <v>85.725178</v>
      </c>
      <c r="BA26" s="1540">
        <v>85.031897000000001</v>
      </c>
      <c r="BB26" s="1540">
        <v>80.643989000000005</v>
      </c>
      <c r="BC26" s="1540">
        <v>172.92935699999998</v>
      </c>
      <c r="BD26" s="1540">
        <v>178.55927499999999</v>
      </c>
      <c r="BE26" s="1540">
        <v>202.74622199999999</v>
      </c>
      <c r="BF26" s="1540">
        <v>226.76922199999998</v>
      </c>
      <c r="BG26" s="1540">
        <v>219.11685699999998</v>
      </c>
      <c r="BH26" s="1540">
        <v>218.836455</v>
      </c>
      <c r="BI26" s="1541">
        <v>218.835455</v>
      </c>
      <c r="BJ26" s="1540">
        <v>219.16454400000001</v>
      </c>
      <c r="BK26" s="1540">
        <v>299.30212</v>
      </c>
      <c r="BL26" s="1540">
        <v>304.43005399999998</v>
      </c>
      <c r="BM26" s="1540">
        <v>306.63005400000003</v>
      </c>
      <c r="BN26" s="1540">
        <v>290.25358500000004</v>
      </c>
      <c r="BO26" s="1540">
        <v>293.53273100000001</v>
      </c>
      <c r="BP26" s="1540">
        <v>296.56800500000003</v>
      </c>
      <c r="BQ26" s="1540">
        <v>331.13015100000001</v>
      </c>
      <c r="BR26" s="1540">
        <v>383.95393200000001</v>
      </c>
      <c r="BS26" s="1540">
        <v>313.83352300000001</v>
      </c>
      <c r="BT26" s="1540">
        <v>316.64096899999998</v>
      </c>
      <c r="BU26" s="1540">
        <v>378.537058</v>
      </c>
      <c r="BV26" s="1539">
        <v>377.96495799999997</v>
      </c>
      <c r="BW26" s="1540">
        <v>426.26963599999999</v>
      </c>
      <c r="BX26" s="1540">
        <v>360.50784399999998</v>
      </c>
      <c r="BY26" s="1559">
        <v>473.06077600000003</v>
      </c>
      <c r="BZ26" s="1540">
        <v>563.54399000000001</v>
      </c>
      <c r="CA26" s="1540">
        <v>584.99737899999991</v>
      </c>
      <c r="CB26" s="1540">
        <v>539.91902900000002</v>
      </c>
      <c r="CC26" s="1540">
        <v>631.49503400000003</v>
      </c>
      <c r="CD26" s="1540">
        <v>573.64204700000005</v>
      </c>
      <c r="CE26" s="1540">
        <v>572.29428500000006</v>
      </c>
      <c r="CF26" s="1540">
        <v>524.63469399999997</v>
      </c>
      <c r="CG26" s="1541">
        <v>819.41593599999999</v>
      </c>
      <c r="CH26" s="1540">
        <v>888.73999499999991</v>
      </c>
      <c r="CI26" s="1540">
        <v>813.18146999999999</v>
      </c>
      <c r="CJ26" s="1540">
        <v>1007.328588</v>
      </c>
      <c r="CK26" s="1540">
        <v>991.54564300000004</v>
      </c>
      <c r="CL26" s="1540">
        <v>978.65343800000005</v>
      </c>
      <c r="CM26" s="1540">
        <v>1341.335104</v>
      </c>
      <c r="CN26" s="1540">
        <v>1396.047896</v>
      </c>
      <c r="CO26" s="1540">
        <v>1408.4643299999998</v>
      </c>
      <c r="CP26" s="1540">
        <v>1681.1930889999999</v>
      </c>
      <c r="CQ26" s="1560">
        <v>1681.1930889999999</v>
      </c>
      <c r="CR26" s="1560">
        <v>1581.3262650000001</v>
      </c>
      <c r="CS26" s="1560">
        <v>1648.355521</v>
      </c>
      <c r="CT26" s="1561">
        <v>1668.7110849999999</v>
      </c>
      <c r="CU26" s="1560">
        <v>1516.8016829999999</v>
      </c>
      <c r="CV26" s="1560">
        <v>1834.964602</v>
      </c>
      <c r="CW26" s="1560">
        <v>1879.4111049999999</v>
      </c>
      <c r="CX26" s="1560">
        <v>2039.1310320000002</v>
      </c>
      <c r="CY26" s="1560">
        <v>2101.1601059999998</v>
      </c>
      <c r="CZ26" s="1560">
        <v>2409.0242939999998</v>
      </c>
      <c r="DA26" s="1560">
        <v>2607.2133849999996</v>
      </c>
      <c r="DB26" s="1560">
        <v>2803.8837280000002</v>
      </c>
      <c r="DC26" s="1560">
        <v>3178.29</v>
      </c>
      <c r="DD26" s="1560">
        <v>3288.9532819999999</v>
      </c>
      <c r="DE26" s="1562">
        <v>3375.2509970000001</v>
      </c>
      <c r="DF26" s="1561">
        <v>3649.2875080000003</v>
      </c>
      <c r="DG26" s="1560">
        <v>3649.2875080000003</v>
      </c>
      <c r="DH26" s="1560">
        <v>3747.0870879999998</v>
      </c>
      <c r="DI26" s="1560">
        <v>3609.7296520000004</v>
      </c>
      <c r="DJ26" s="1560">
        <v>3842.8583360000002</v>
      </c>
      <c r="DK26" s="1560">
        <v>3891.0320879999999</v>
      </c>
      <c r="DL26" s="1545">
        <v>3937.840995</v>
      </c>
      <c r="DM26" s="1545">
        <v>4003.7143489999999</v>
      </c>
      <c r="DN26" s="1545">
        <v>3878.73506</v>
      </c>
      <c r="DO26" s="1545">
        <v>4176.8600019999994</v>
      </c>
      <c r="DP26" s="1545">
        <v>4236.654278</v>
      </c>
      <c r="DQ26" s="1546">
        <v>4272.3540250000005</v>
      </c>
      <c r="DR26" s="1547">
        <v>4641.005052999999</v>
      </c>
      <c r="DS26" s="1545">
        <v>4823.7213929999998</v>
      </c>
      <c r="DT26" s="1545">
        <v>5191.8962100000008</v>
      </c>
      <c r="DU26" s="1545">
        <v>5797.8656409999994</v>
      </c>
      <c r="DV26" s="1545">
        <v>6225.0502119999992</v>
      </c>
      <c r="DW26" s="1545">
        <v>6222.2345719999994</v>
      </c>
      <c r="DX26" s="1542">
        <v>6640.3871539999991</v>
      </c>
      <c r="DY26" s="1542">
        <v>6949.0534639999996</v>
      </c>
      <c r="DZ26" s="1542">
        <v>6543.2409120000002</v>
      </c>
      <c r="EA26" s="1542">
        <v>6907.9782000000005</v>
      </c>
      <c r="EB26" s="1542">
        <v>7337.7903649999989</v>
      </c>
      <c r="EC26" s="1544">
        <v>8119.6572999999999</v>
      </c>
      <c r="ED26" s="1543">
        <v>9608.4388400000007</v>
      </c>
      <c r="EE26" s="1542">
        <v>9128.9821530000008</v>
      </c>
      <c r="EF26" s="1542">
        <v>8507.5228840000018</v>
      </c>
      <c r="EG26" s="1542">
        <v>8113.7500890000001</v>
      </c>
      <c r="EH26" s="1542">
        <v>7826.254899999999</v>
      </c>
      <c r="EI26" s="1542">
        <v>7328.0258789999998</v>
      </c>
      <c r="EJ26" s="1542">
        <v>7213.8477510000002</v>
      </c>
      <c r="EK26" s="1542">
        <v>7167.6367680000003</v>
      </c>
      <c r="EL26" s="1542">
        <v>6974.1992989999999</v>
      </c>
      <c r="EM26" s="1542">
        <v>7168.398193</v>
      </c>
      <c r="EN26" s="1542">
        <v>7619.4193789999999</v>
      </c>
      <c r="EO26" s="1544">
        <v>7563.7520119999999</v>
      </c>
      <c r="EP26" s="1543">
        <v>7773.6049740000008</v>
      </c>
      <c r="EQ26" s="1542">
        <v>7935.9411999999993</v>
      </c>
      <c r="ER26" s="1542">
        <v>8118.7053240000005</v>
      </c>
      <c r="ES26" s="1542">
        <v>8496.1261720000002</v>
      </c>
      <c r="ET26" s="1542">
        <v>9141.7146110000012</v>
      </c>
      <c r="EU26" s="1542">
        <v>9453.0010079999993</v>
      </c>
      <c r="EV26" s="1542">
        <v>10229.905674000001</v>
      </c>
      <c r="EW26" s="1542">
        <v>11417.215134999999</v>
      </c>
      <c r="EX26" s="1542">
        <v>11342.423229</v>
      </c>
      <c r="EY26" s="1542">
        <v>11835.661876000002</v>
      </c>
      <c r="EZ26" s="1542">
        <v>11148.354195</v>
      </c>
      <c r="FA26" s="1544">
        <v>10536.641691000001</v>
      </c>
      <c r="FB26" s="1543">
        <v>9238.2464570000011</v>
      </c>
      <c r="FC26" s="1542">
        <v>6277.3934800000006</v>
      </c>
      <c r="FD26" s="1542">
        <v>5273.1842689999994</v>
      </c>
      <c r="FE26" s="1542">
        <v>4890.1514169999991</v>
      </c>
      <c r="FF26" s="1542">
        <v>4620.4049160000004</v>
      </c>
      <c r="FG26" s="1542">
        <v>4616.8278449999998</v>
      </c>
      <c r="FH26" s="1542">
        <v>4619.4045669999996</v>
      </c>
      <c r="FI26" s="1542">
        <v>4619.4045669999996</v>
      </c>
      <c r="FJ26" s="1542">
        <v>949.84487799999999</v>
      </c>
      <c r="FK26" s="1542">
        <v>949.84487799999999</v>
      </c>
      <c r="FL26" s="1542">
        <v>856.05726800000002</v>
      </c>
      <c r="FM26" s="1544">
        <v>737.02199200000007</v>
      </c>
      <c r="FN26" s="1542">
        <v>738.63885900000002</v>
      </c>
      <c r="FO26" s="1542">
        <v>736.80071299999997</v>
      </c>
      <c r="FP26" s="1542">
        <v>673.63479799999993</v>
      </c>
      <c r="FQ26" s="1542">
        <v>671.00199799999996</v>
      </c>
      <c r="FR26" s="1542">
        <v>671.00199800000007</v>
      </c>
      <c r="FS26" s="1542">
        <v>671.00199800000007</v>
      </c>
      <c r="FT26" s="1542">
        <v>671.02812300000005</v>
      </c>
      <c r="FU26" s="1542">
        <v>671.02812300000005</v>
      </c>
      <c r="FV26" s="1542">
        <v>671.02812300000005</v>
      </c>
      <c r="FW26" s="1542">
        <v>611.41448600000001</v>
      </c>
      <c r="FX26" s="1542">
        <v>611.41448600000001</v>
      </c>
      <c r="FY26" s="1542">
        <v>460.54388399999993</v>
      </c>
      <c r="FZ26" s="1543">
        <v>460.54388399999993</v>
      </c>
      <c r="GA26" s="1542">
        <v>460.54388399999993</v>
      </c>
      <c r="GB26" s="1542">
        <v>460.54388399999993</v>
      </c>
      <c r="GC26" s="1542">
        <v>374.67655099999996</v>
      </c>
      <c r="GD26" s="1542">
        <v>213.13852800000001</v>
      </c>
      <c r="GE26" s="1542">
        <v>212.69891999999999</v>
      </c>
      <c r="GF26" s="1542">
        <v>0</v>
      </c>
      <c r="GG26" s="1542">
        <v>0</v>
      </c>
      <c r="GH26" s="1542">
        <v>0</v>
      </c>
      <c r="GI26" s="1542">
        <v>0</v>
      </c>
      <c r="GJ26" s="1542">
        <v>0</v>
      </c>
      <c r="GK26" s="1544">
        <v>0</v>
      </c>
      <c r="GL26" s="1542">
        <v>0</v>
      </c>
      <c r="GM26" s="1542">
        <v>0</v>
      </c>
      <c r="GN26" s="1544">
        <v>0</v>
      </c>
      <c r="GO26" s="1542"/>
    </row>
    <row r="27" spans="1:197" s="1534" customFormat="1" ht="39.75" customHeight="1">
      <c r="A27" s="1548" t="s">
        <v>1003</v>
      </c>
      <c r="B27" s="1511"/>
      <c r="C27" s="1506"/>
      <c r="D27" s="1506"/>
      <c r="E27" s="1506"/>
      <c r="F27" s="1506"/>
      <c r="G27" s="1506"/>
      <c r="H27" s="1506"/>
      <c r="I27" s="1506"/>
      <c r="J27" s="1506"/>
      <c r="K27" s="1506"/>
      <c r="L27" s="1506"/>
      <c r="M27" s="1512"/>
      <c r="N27" s="1506"/>
      <c r="O27" s="1506"/>
      <c r="P27" s="1506"/>
      <c r="Q27" s="1506"/>
      <c r="R27" s="1506"/>
      <c r="S27" s="1506"/>
      <c r="T27" s="1506"/>
      <c r="U27" s="1506"/>
      <c r="V27" s="1506"/>
      <c r="W27" s="1506"/>
      <c r="X27" s="1506"/>
      <c r="Y27" s="1506"/>
      <c r="Z27" s="1511"/>
      <c r="AA27" s="1506"/>
      <c r="AB27" s="1506"/>
      <c r="AC27" s="1506"/>
      <c r="AD27" s="1506"/>
      <c r="AE27" s="1506"/>
      <c r="AF27" s="1506"/>
      <c r="AG27" s="1506"/>
      <c r="AH27" s="1506"/>
      <c r="AI27" s="1506"/>
      <c r="AJ27" s="1506"/>
      <c r="AK27" s="1506"/>
      <c r="AL27" s="1511"/>
      <c r="AM27" s="1506"/>
      <c r="AN27" s="1506"/>
      <c r="AO27" s="1506"/>
      <c r="AP27" s="1506"/>
      <c r="AQ27" s="1506"/>
      <c r="AR27" s="1506"/>
      <c r="AS27" s="1506"/>
      <c r="AT27" s="1506"/>
      <c r="AU27" s="1506"/>
      <c r="AV27" s="1506"/>
      <c r="AW27" s="1512"/>
      <c r="AX27" s="1531"/>
      <c r="AY27" s="1532"/>
      <c r="AZ27" s="1532"/>
      <c r="BA27" s="1532"/>
      <c r="BB27" s="1532"/>
      <c r="BC27" s="1532"/>
      <c r="BD27" s="1532"/>
      <c r="BE27" s="1532"/>
      <c r="BF27" s="1532"/>
      <c r="BG27" s="1532"/>
      <c r="BH27" s="1532"/>
      <c r="BI27" s="1533"/>
      <c r="BJ27" s="1532"/>
      <c r="BK27" s="1532"/>
      <c r="BL27" s="1532"/>
      <c r="BM27" s="1532"/>
      <c r="BN27" s="1532"/>
      <c r="BO27" s="1532"/>
      <c r="BP27" s="1532"/>
      <c r="BQ27" s="1532"/>
      <c r="BR27" s="1532"/>
      <c r="BS27" s="1532"/>
      <c r="BT27" s="1532"/>
      <c r="BU27" s="1532"/>
      <c r="BV27" s="1531"/>
      <c r="BW27" s="1532"/>
      <c r="BX27" s="1532"/>
      <c r="BY27" s="1555"/>
      <c r="BZ27" s="1532"/>
      <c r="CA27" s="1532"/>
      <c r="CB27" s="1532"/>
      <c r="CC27" s="1532"/>
      <c r="CD27" s="1532"/>
      <c r="CE27" s="1532">
        <v>0</v>
      </c>
      <c r="CF27" s="1532">
        <v>0</v>
      </c>
      <c r="CG27" s="1533">
        <v>0</v>
      </c>
      <c r="CH27" s="1532">
        <v>0</v>
      </c>
      <c r="CI27" s="1532">
        <v>0</v>
      </c>
      <c r="CJ27" s="1532">
        <v>0</v>
      </c>
      <c r="CK27" s="1532">
        <v>0</v>
      </c>
      <c r="CL27" s="1532">
        <v>0</v>
      </c>
      <c r="CM27" s="1532">
        <v>0</v>
      </c>
      <c r="CN27" s="1532">
        <v>0</v>
      </c>
      <c r="CO27" s="1532">
        <v>0</v>
      </c>
      <c r="CP27" s="1532">
        <v>0</v>
      </c>
      <c r="CQ27" s="1556">
        <v>0</v>
      </c>
      <c r="CR27" s="1556">
        <v>977.34816001000002</v>
      </c>
      <c r="CS27" s="1556">
        <v>978.1230599999999</v>
      </c>
      <c r="CT27" s="1557">
        <v>979.96067999999991</v>
      </c>
      <c r="CU27" s="1556">
        <v>978.78725994000001</v>
      </c>
      <c r="CV27" s="1556">
        <v>975.62123999999994</v>
      </c>
      <c r="CW27" s="1556">
        <v>976.37400000000002</v>
      </c>
      <c r="CX27" s="1556">
        <v>979.65071999999998</v>
      </c>
      <c r="CY27" s="1556">
        <v>1001.87928</v>
      </c>
      <c r="CZ27" s="1556">
        <v>1039.8272396</v>
      </c>
      <c r="DA27" s="1556">
        <v>1046.4249599899999</v>
      </c>
      <c r="DB27" s="1556">
        <v>1058.2919999999999</v>
      </c>
      <c r="DC27" s="1556">
        <v>1061.0152</v>
      </c>
      <c r="DD27" s="1556">
        <v>1064.5797600000001</v>
      </c>
      <c r="DE27" s="1558">
        <v>1067.67935999</v>
      </c>
      <c r="DF27" s="1557">
        <v>1095.67040606</v>
      </c>
      <c r="DG27" s="1556">
        <v>1145.3991981700001</v>
      </c>
      <c r="DH27" s="1556">
        <v>1125.0696786199999</v>
      </c>
      <c r="DI27" s="1556">
        <v>1126.1093820200001</v>
      </c>
      <c r="DJ27" s="1556">
        <v>1151.1286275</v>
      </c>
      <c r="DK27" s="1556">
        <v>1163.9368884600001</v>
      </c>
      <c r="DL27" s="1519">
        <v>1163.49446149</v>
      </c>
      <c r="DM27" s="1519">
        <v>1961.4920705900001</v>
      </c>
      <c r="DN27" s="1519">
        <v>1974.41029998</v>
      </c>
      <c r="DO27" s="1519">
        <v>1982.2429045700001</v>
      </c>
      <c r="DP27" s="1519">
        <v>2050.2683445600001</v>
      </c>
      <c r="DQ27" s="1520">
        <v>2053.34660282</v>
      </c>
      <c r="DR27" s="1521">
        <v>2028.6463619200001</v>
      </c>
      <c r="DS27" s="1519">
        <v>1964.7076001800001</v>
      </c>
      <c r="DT27" s="1519">
        <v>2019.4115871700001</v>
      </c>
      <c r="DU27" s="1519">
        <v>2078.30645585</v>
      </c>
      <c r="DV27" s="1519">
        <v>2085.4643334900002</v>
      </c>
      <c r="DW27" s="1519">
        <v>2102.9325218599997</v>
      </c>
      <c r="DX27" s="1522">
        <v>2106.9379663300001</v>
      </c>
      <c r="DY27" s="1522">
        <v>2109.38573795</v>
      </c>
      <c r="DZ27" s="1522">
        <v>2116.13565363</v>
      </c>
      <c r="EA27" s="1522">
        <v>2118.7687999999998</v>
      </c>
      <c r="EB27" s="1522">
        <v>2223.2931387499998</v>
      </c>
      <c r="EC27" s="1523">
        <v>2241.2994484199999</v>
      </c>
      <c r="ED27" s="1526">
        <v>2241.37722966</v>
      </c>
      <c r="EE27" s="1522">
        <v>2231.3045854700003</v>
      </c>
      <c r="EF27" s="1522">
        <v>2229.0878253400001</v>
      </c>
      <c r="EG27" s="1522">
        <v>2230.4101035500003</v>
      </c>
      <c r="EH27" s="1522">
        <v>2236.2825719500001</v>
      </c>
      <c r="EI27" s="1522">
        <v>2242.2328210599999</v>
      </c>
      <c r="EJ27" s="1522">
        <v>2686.7016705200003</v>
      </c>
      <c r="EK27" s="1522">
        <v>2710.1246723800004</v>
      </c>
      <c r="EL27" s="1522">
        <v>2716.8830883200003</v>
      </c>
      <c r="EM27" s="1522">
        <v>2732.9458980999998</v>
      </c>
      <c r="EN27" s="1522">
        <v>2740.4912525599998</v>
      </c>
      <c r="EO27" s="1523">
        <v>2781.6435231500004</v>
      </c>
      <c r="EP27" s="1526">
        <v>2789.7443638099999</v>
      </c>
      <c r="EQ27" s="1522">
        <v>3056.8869437699996</v>
      </c>
      <c r="ER27" s="1522">
        <v>3293.9406869600002</v>
      </c>
      <c r="ES27" s="1522">
        <v>3294.2184300599997</v>
      </c>
      <c r="ET27" s="1522">
        <v>3308.7073622299999</v>
      </c>
      <c r="EU27" s="1522">
        <v>3348.70236987</v>
      </c>
      <c r="EV27" s="1522">
        <v>3525.3932774499999</v>
      </c>
      <c r="EW27" s="1522">
        <v>3812.7648138300001</v>
      </c>
      <c r="EX27" s="1522">
        <v>4448.33362734</v>
      </c>
      <c r="EY27" s="1522">
        <v>6024.75722124</v>
      </c>
      <c r="EZ27" s="1522">
        <v>6069.1498281000004</v>
      </c>
      <c r="FA27" s="1523">
        <v>3971.8653245299997</v>
      </c>
      <c r="FB27" s="1526">
        <v>5001.7367712200003</v>
      </c>
      <c r="FC27" s="1522">
        <v>5100.7521894399997</v>
      </c>
      <c r="FD27" s="1522">
        <v>5100.8447704800001</v>
      </c>
      <c r="FE27" s="1522">
        <v>5072.0983587399996</v>
      </c>
      <c r="FF27" s="1522">
        <v>5081.3101718369999</v>
      </c>
      <c r="FG27" s="1522">
        <v>5093.2068350000009</v>
      </c>
      <c r="FH27" s="1522">
        <v>5096.0768471199999</v>
      </c>
      <c r="FI27" s="1522">
        <v>5103.3907489599997</v>
      </c>
      <c r="FJ27" s="1522">
        <v>537.85329859000001</v>
      </c>
      <c r="FK27" s="1522">
        <v>555.62538870000003</v>
      </c>
      <c r="FL27" s="1522">
        <v>0</v>
      </c>
      <c r="FM27" s="1523">
        <v>0</v>
      </c>
      <c r="FN27" s="1522">
        <v>0</v>
      </c>
      <c r="FO27" s="1522">
        <v>0</v>
      </c>
      <c r="FP27" s="1522">
        <v>0</v>
      </c>
      <c r="FQ27" s="1522">
        <v>0</v>
      </c>
      <c r="FR27" s="1522">
        <v>0</v>
      </c>
      <c r="FS27" s="1522">
        <v>0</v>
      </c>
      <c r="FT27" s="1522">
        <v>0</v>
      </c>
      <c r="FU27" s="1522">
        <v>0</v>
      </c>
      <c r="FV27" s="1522">
        <v>0</v>
      </c>
      <c r="FW27" s="1522">
        <v>0</v>
      </c>
      <c r="FX27" s="1522">
        <v>0</v>
      </c>
      <c r="FY27" s="1522">
        <v>0</v>
      </c>
      <c r="FZ27" s="1526">
        <v>0</v>
      </c>
      <c r="GA27" s="1522">
        <v>0</v>
      </c>
      <c r="GB27" s="1522">
        <v>0</v>
      </c>
      <c r="GC27" s="1522">
        <v>0</v>
      </c>
      <c r="GD27" s="1522">
        <v>0</v>
      </c>
      <c r="GE27" s="1522">
        <v>0</v>
      </c>
      <c r="GF27" s="1522">
        <v>0</v>
      </c>
      <c r="GG27" s="1522">
        <v>0</v>
      </c>
      <c r="GH27" s="1522">
        <v>0</v>
      </c>
      <c r="GI27" s="1522">
        <v>0</v>
      </c>
      <c r="GJ27" s="1522">
        <v>0</v>
      </c>
      <c r="GK27" s="1523">
        <v>0</v>
      </c>
      <c r="GL27" s="1522">
        <v>0</v>
      </c>
      <c r="GM27" s="1522">
        <v>0</v>
      </c>
      <c r="GN27" s="1523">
        <v>0</v>
      </c>
      <c r="GO27" s="1522"/>
    </row>
    <row r="28" spans="1:197" ht="39.75" customHeight="1">
      <c r="A28" s="1535" t="s">
        <v>1001</v>
      </c>
      <c r="B28" s="1536"/>
      <c r="C28" s="1537"/>
      <c r="D28" s="1537"/>
      <c r="E28" s="1537"/>
      <c r="F28" s="1537"/>
      <c r="G28" s="1537"/>
      <c r="H28" s="1537"/>
      <c r="I28" s="1537"/>
      <c r="J28" s="1537"/>
      <c r="K28" s="1537"/>
      <c r="L28" s="1537"/>
      <c r="M28" s="1538"/>
      <c r="N28" s="1537"/>
      <c r="O28" s="1537"/>
      <c r="P28" s="1537"/>
      <c r="Q28" s="1537"/>
      <c r="R28" s="1537"/>
      <c r="S28" s="1537"/>
      <c r="T28" s="1537"/>
      <c r="U28" s="1537"/>
      <c r="V28" s="1537"/>
      <c r="W28" s="1537"/>
      <c r="X28" s="1537"/>
      <c r="Y28" s="1537"/>
      <c r="Z28" s="1536"/>
      <c r="AA28" s="1537"/>
      <c r="AB28" s="1537"/>
      <c r="AC28" s="1537"/>
      <c r="AD28" s="1537"/>
      <c r="AE28" s="1537"/>
      <c r="AF28" s="1537"/>
      <c r="AG28" s="1537"/>
      <c r="AH28" s="1537"/>
      <c r="AI28" s="1537"/>
      <c r="AJ28" s="1537"/>
      <c r="AK28" s="1537"/>
      <c r="AL28" s="1536"/>
      <c r="AM28" s="1537"/>
      <c r="AN28" s="1537"/>
      <c r="AO28" s="1537"/>
      <c r="AP28" s="1537"/>
      <c r="AQ28" s="1537"/>
      <c r="AR28" s="1537"/>
      <c r="AS28" s="1537"/>
      <c r="AT28" s="1537"/>
      <c r="AU28" s="1537"/>
      <c r="AV28" s="1537"/>
      <c r="AW28" s="1538"/>
      <c r="AX28" s="1539"/>
      <c r="AY28" s="1540"/>
      <c r="AZ28" s="1540"/>
      <c r="BA28" s="1540"/>
      <c r="BB28" s="1540"/>
      <c r="BC28" s="1540"/>
      <c r="BD28" s="1540"/>
      <c r="BE28" s="1540"/>
      <c r="BF28" s="1540"/>
      <c r="BG28" s="1540"/>
      <c r="BH28" s="1540"/>
      <c r="BI28" s="1541"/>
      <c r="BJ28" s="1540"/>
      <c r="BK28" s="1540"/>
      <c r="BL28" s="1540"/>
      <c r="BM28" s="1540"/>
      <c r="BN28" s="1540"/>
      <c r="BO28" s="1540"/>
      <c r="BP28" s="1540"/>
      <c r="BQ28" s="1540"/>
      <c r="BR28" s="1540"/>
      <c r="BS28" s="1540"/>
      <c r="BT28" s="1540"/>
      <c r="BU28" s="1540"/>
      <c r="BV28" s="1539"/>
      <c r="BW28" s="1540"/>
      <c r="BX28" s="1540"/>
      <c r="BY28" s="1559"/>
      <c r="BZ28" s="1540"/>
      <c r="CA28" s="1540"/>
      <c r="CB28" s="1540"/>
      <c r="CC28" s="1540"/>
      <c r="CD28" s="1540"/>
      <c r="CE28" s="1540">
        <v>0</v>
      </c>
      <c r="CF28" s="1540">
        <v>0</v>
      </c>
      <c r="CG28" s="1541">
        <v>0</v>
      </c>
      <c r="CH28" s="1540">
        <v>0</v>
      </c>
      <c r="CI28" s="1540">
        <v>0</v>
      </c>
      <c r="CJ28" s="1540">
        <v>0</v>
      </c>
      <c r="CK28" s="1540">
        <v>0</v>
      </c>
      <c r="CL28" s="1540">
        <v>0</v>
      </c>
      <c r="CM28" s="1540">
        <v>0</v>
      </c>
      <c r="CN28" s="1540">
        <v>0</v>
      </c>
      <c r="CO28" s="1540">
        <v>0</v>
      </c>
      <c r="CP28" s="1540">
        <v>0</v>
      </c>
      <c r="CQ28" s="1560">
        <v>0</v>
      </c>
      <c r="CR28" s="1560">
        <v>934.62046727000006</v>
      </c>
      <c r="CS28" s="1560">
        <v>920.54285957000002</v>
      </c>
      <c r="CT28" s="1561">
        <v>918.00579532999996</v>
      </c>
      <c r="CU28" s="1560">
        <v>916.90656100000001</v>
      </c>
      <c r="CV28" s="1560">
        <v>892.95795839000004</v>
      </c>
      <c r="CW28" s="1560">
        <v>918.89676300000008</v>
      </c>
      <c r="CX28" s="1560">
        <v>889.35401667000008</v>
      </c>
      <c r="CY28" s="1560">
        <v>906.52820299999996</v>
      </c>
      <c r="CZ28" s="1560">
        <v>940.69306000000006</v>
      </c>
      <c r="DA28" s="1560">
        <v>953.23942302</v>
      </c>
      <c r="DB28" s="1560">
        <v>963.14664971000002</v>
      </c>
      <c r="DC28" s="1560">
        <v>940.13740000000007</v>
      </c>
      <c r="DD28" s="1560">
        <v>930.96239200000002</v>
      </c>
      <c r="DE28" s="1562">
        <v>940.89919700000007</v>
      </c>
      <c r="DF28" s="1561">
        <v>941.45529882000005</v>
      </c>
      <c r="DG28" s="1560">
        <v>982.05316882</v>
      </c>
      <c r="DH28" s="1560">
        <v>964.62285358999998</v>
      </c>
      <c r="DI28" s="1560">
        <v>966.94426947000011</v>
      </c>
      <c r="DJ28" s="1560">
        <v>987.69489239999996</v>
      </c>
      <c r="DK28" s="1560">
        <v>991.07277138999996</v>
      </c>
      <c r="DL28" s="1545">
        <v>986.92768032000004</v>
      </c>
      <c r="DM28" s="1545">
        <v>1777.4485751700001</v>
      </c>
      <c r="DN28" s="1545">
        <v>1787.2449990399998</v>
      </c>
      <c r="DO28" s="1545">
        <v>1789.73828673</v>
      </c>
      <c r="DP28" s="1545">
        <v>1833.8017449099998</v>
      </c>
      <c r="DQ28" s="1546">
        <v>1819.8970075499999</v>
      </c>
      <c r="DR28" s="1547">
        <v>1784.78042086</v>
      </c>
      <c r="DS28" s="1545">
        <v>1703.1524533700001</v>
      </c>
      <c r="DT28" s="1545">
        <v>1743.06549879</v>
      </c>
      <c r="DU28" s="1545">
        <v>1798.0054389700001</v>
      </c>
      <c r="DV28" s="1545">
        <v>1787.6603915200001</v>
      </c>
      <c r="DW28" s="1545">
        <v>1791.9794116</v>
      </c>
      <c r="DX28" s="1542">
        <v>1792.5201296999999</v>
      </c>
      <c r="DY28" s="1542">
        <v>1795.54529516</v>
      </c>
      <c r="DZ28" s="1542">
        <v>1796.01897958</v>
      </c>
      <c r="EA28" s="1542">
        <v>1794.0971000000002</v>
      </c>
      <c r="EB28" s="1542">
        <v>2038.2166380400001</v>
      </c>
      <c r="EC28" s="1544">
        <v>2000.5167269999999</v>
      </c>
      <c r="ED28" s="1543">
        <v>1942.8078882500001</v>
      </c>
      <c r="EE28" s="1542">
        <v>1926.7378161399999</v>
      </c>
      <c r="EF28" s="1542">
        <v>1904.958104</v>
      </c>
      <c r="EG28" s="1542">
        <v>1903.06489889</v>
      </c>
      <c r="EH28" s="1542">
        <v>1831.2515024000002</v>
      </c>
      <c r="EI28" s="1542">
        <v>1837.02132162</v>
      </c>
      <c r="EJ28" s="1542">
        <v>2273.7257350200002</v>
      </c>
      <c r="EK28" s="1542">
        <v>2284.0303271900002</v>
      </c>
      <c r="EL28" s="1542">
        <v>2270.7659417099999</v>
      </c>
      <c r="EM28" s="1542">
        <v>2283.3279701599999</v>
      </c>
      <c r="EN28" s="1542">
        <v>2308.33005589</v>
      </c>
      <c r="EO28" s="1544">
        <v>2345.9831181600002</v>
      </c>
      <c r="EP28" s="1543">
        <v>2351.1866508499998</v>
      </c>
      <c r="EQ28" s="1542">
        <v>2583.1223568799996</v>
      </c>
      <c r="ER28" s="1542">
        <v>2785.4769356000002</v>
      </c>
      <c r="ES28" s="1542">
        <v>2771.1143894699999</v>
      </c>
      <c r="ET28" s="1542">
        <v>2813.6683031600001</v>
      </c>
      <c r="EU28" s="1542">
        <v>2834.285801</v>
      </c>
      <c r="EV28" s="1542">
        <v>2963.6603153800002</v>
      </c>
      <c r="EW28" s="1542">
        <v>3197.99060719</v>
      </c>
      <c r="EX28" s="1542">
        <v>3750.9515403399996</v>
      </c>
      <c r="EY28" s="1542">
        <v>5099.36492155</v>
      </c>
      <c r="EZ28" s="1542">
        <v>5141.5129352700005</v>
      </c>
      <c r="FA28" s="1544">
        <v>3370.2715501799998</v>
      </c>
      <c r="FB28" s="1543">
        <v>4244.6053372900005</v>
      </c>
      <c r="FC28" s="1542">
        <v>4334.1819346399998</v>
      </c>
      <c r="FD28" s="1542">
        <v>4334.2606020700005</v>
      </c>
      <c r="FE28" s="1542">
        <v>4311.2587887399995</v>
      </c>
      <c r="FF28" s="1542">
        <v>4319.0887848030006</v>
      </c>
      <c r="FG28" s="1542">
        <v>4330.3011602800007</v>
      </c>
      <c r="FH28" s="1542">
        <v>4331.1119593399999</v>
      </c>
      <c r="FI28" s="1542">
        <v>4315.27858173</v>
      </c>
      <c r="FJ28" s="1542">
        <v>8.9072800000000001</v>
      </c>
      <c r="FK28" s="1542">
        <v>9.2016000000000009</v>
      </c>
      <c r="FL28" s="1542">
        <v>0</v>
      </c>
      <c r="FM28" s="1544">
        <v>0</v>
      </c>
      <c r="FN28" s="1542">
        <v>0</v>
      </c>
      <c r="FO28" s="1542">
        <v>0</v>
      </c>
      <c r="FP28" s="1542">
        <v>0</v>
      </c>
      <c r="FQ28" s="1542">
        <v>0</v>
      </c>
      <c r="FR28" s="1542">
        <v>0</v>
      </c>
      <c r="FS28" s="1542">
        <v>0</v>
      </c>
      <c r="FT28" s="1542">
        <v>0</v>
      </c>
      <c r="FU28" s="1542">
        <v>0</v>
      </c>
      <c r="FV28" s="1542">
        <v>0</v>
      </c>
      <c r="FW28" s="1542">
        <v>0</v>
      </c>
      <c r="FX28" s="1542">
        <v>0</v>
      </c>
      <c r="FY28" s="1542">
        <v>0</v>
      </c>
      <c r="FZ28" s="1543">
        <v>0</v>
      </c>
      <c r="GA28" s="1542">
        <v>0</v>
      </c>
      <c r="GB28" s="1542">
        <v>0</v>
      </c>
      <c r="GC28" s="1542">
        <v>0</v>
      </c>
      <c r="GD28" s="1542">
        <v>0</v>
      </c>
      <c r="GE28" s="1542">
        <v>0</v>
      </c>
      <c r="GF28" s="1542">
        <v>0</v>
      </c>
      <c r="GG28" s="1542">
        <v>0</v>
      </c>
      <c r="GH28" s="1542">
        <v>0</v>
      </c>
      <c r="GI28" s="1542">
        <v>0</v>
      </c>
      <c r="GJ28" s="1542">
        <v>0</v>
      </c>
      <c r="GK28" s="1544">
        <v>0</v>
      </c>
      <c r="GL28" s="1542">
        <v>0</v>
      </c>
      <c r="GM28" s="1542">
        <v>0</v>
      </c>
      <c r="GN28" s="1544">
        <v>0</v>
      </c>
      <c r="GO28" s="1542"/>
    </row>
    <row r="29" spans="1:197" ht="39.75" customHeight="1">
      <c r="A29" s="1535" t="s">
        <v>995</v>
      </c>
      <c r="B29" s="1536"/>
      <c r="C29" s="1537"/>
      <c r="D29" s="1537"/>
      <c r="E29" s="1537"/>
      <c r="F29" s="1537"/>
      <c r="G29" s="1537"/>
      <c r="H29" s="1537"/>
      <c r="I29" s="1537"/>
      <c r="J29" s="1537"/>
      <c r="K29" s="1537"/>
      <c r="L29" s="1537"/>
      <c r="M29" s="1538"/>
      <c r="N29" s="1537"/>
      <c r="O29" s="1537"/>
      <c r="P29" s="1537"/>
      <c r="Q29" s="1537"/>
      <c r="R29" s="1537"/>
      <c r="S29" s="1537"/>
      <c r="T29" s="1537"/>
      <c r="U29" s="1537"/>
      <c r="V29" s="1537"/>
      <c r="W29" s="1537"/>
      <c r="X29" s="1537"/>
      <c r="Y29" s="1537"/>
      <c r="Z29" s="1536"/>
      <c r="AA29" s="1537"/>
      <c r="AB29" s="1537"/>
      <c r="AC29" s="1537"/>
      <c r="AD29" s="1537"/>
      <c r="AE29" s="1537"/>
      <c r="AF29" s="1537"/>
      <c r="AG29" s="1537"/>
      <c r="AH29" s="1537"/>
      <c r="AI29" s="1537"/>
      <c r="AJ29" s="1537"/>
      <c r="AK29" s="1537"/>
      <c r="AL29" s="1536"/>
      <c r="AM29" s="1537"/>
      <c r="AN29" s="1537"/>
      <c r="AO29" s="1537"/>
      <c r="AP29" s="1537"/>
      <c r="AQ29" s="1537"/>
      <c r="AR29" s="1537"/>
      <c r="AS29" s="1537"/>
      <c r="AT29" s="1537"/>
      <c r="AU29" s="1537"/>
      <c r="AV29" s="1537"/>
      <c r="AW29" s="1538"/>
      <c r="AX29" s="1539"/>
      <c r="AY29" s="1540"/>
      <c r="AZ29" s="1540"/>
      <c r="BA29" s="1540"/>
      <c r="BB29" s="1540"/>
      <c r="BC29" s="1540"/>
      <c r="BD29" s="1540"/>
      <c r="BE29" s="1540"/>
      <c r="BF29" s="1540"/>
      <c r="BG29" s="1540"/>
      <c r="BH29" s="1540"/>
      <c r="BI29" s="1541"/>
      <c r="BJ29" s="1540"/>
      <c r="BK29" s="1540"/>
      <c r="BL29" s="1540"/>
      <c r="BM29" s="1540"/>
      <c r="BN29" s="1540"/>
      <c r="BO29" s="1540"/>
      <c r="BP29" s="1540"/>
      <c r="BQ29" s="1540"/>
      <c r="BR29" s="1540"/>
      <c r="BS29" s="1540"/>
      <c r="BT29" s="1540"/>
      <c r="BU29" s="1540"/>
      <c r="BV29" s="1539"/>
      <c r="BW29" s="1540"/>
      <c r="BX29" s="1540"/>
      <c r="BY29" s="1559"/>
      <c r="BZ29" s="1540"/>
      <c r="CA29" s="1540"/>
      <c r="CB29" s="1540"/>
      <c r="CC29" s="1540"/>
      <c r="CD29" s="1540"/>
      <c r="CE29" s="1540">
        <v>0</v>
      </c>
      <c r="CF29" s="1540">
        <v>0</v>
      </c>
      <c r="CG29" s="1541">
        <v>0</v>
      </c>
      <c r="CH29" s="1540">
        <v>0</v>
      </c>
      <c r="CI29" s="1540">
        <v>0</v>
      </c>
      <c r="CJ29" s="1540">
        <v>0</v>
      </c>
      <c r="CK29" s="1540">
        <v>0</v>
      </c>
      <c r="CL29" s="1540">
        <v>0</v>
      </c>
      <c r="CM29" s="1540">
        <v>0</v>
      </c>
      <c r="CN29" s="1540">
        <v>0</v>
      </c>
      <c r="CO29" s="1540">
        <v>0</v>
      </c>
      <c r="CP29" s="1540">
        <v>0</v>
      </c>
      <c r="CQ29" s="1560">
        <v>0</v>
      </c>
      <c r="CR29" s="1560">
        <v>42.727692740000002</v>
      </c>
      <c r="CS29" s="1560">
        <v>57.580200429999998</v>
      </c>
      <c r="CT29" s="1561">
        <v>61.954884669999998</v>
      </c>
      <c r="CU29" s="1560">
        <v>61.880698939999995</v>
      </c>
      <c r="CV29" s="1560">
        <v>82.663281609999999</v>
      </c>
      <c r="CW29" s="1560">
        <v>57.477237000000009</v>
      </c>
      <c r="CX29" s="1560">
        <v>90.296703329999985</v>
      </c>
      <c r="CY29" s="1560">
        <v>95.351077000000004</v>
      </c>
      <c r="CZ29" s="1560">
        <v>99.13417960000001</v>
      </c>
      <c r="DA29" s="1560">
        <v>93.185536970000001</v>
      </c>
      <c r="DB29" s="1560">
        <v>95.145350289999996</v>
      </c>
      <c r="DC29" s="1560">
        <v>120.87780000000001</v>
      </c>
      <c r="DD29" s="1560">
        <v>133.61736800000003</v>
      </c>
      <c r="DE29" s="1562">
        <v>126.78016299000001</v>
      </c>
      <c r="DF29" s="1561">
        <v>154.21510724000001</v>
      </c>
      <c r="DG29" s="1560">
        <v>163.34602935000001</v>
      </c>
      <c r="DH29" s="1560">
        <v>160.44682503000001</v>
      </c>
      <c r="DI29" s="1560">
        <v>159.16511255</v>
      </c>
      <c r="DJ29" s="1560">
        <v>163.43373509999998</v>
      </c>
      <c r="DK29" s="1560">
        <v>172.86411706999999</v>
      </c>
      <c r="DL29" s="1545">
        <v>176.56678117000001</v>
      </c>
      <c r="DM29" s="1545">
        <v>184.04349542000003</v>
      </c>
      <c r="DN29" s="1545">
        <v>187.16530093999998</v>
      </c>
      <c r="DO29" s="1545">
        <v>192.50461784000001</v>
      </c>
      <c r="DP29" s="1545">
        <v>216.46659964999998</v>
      </c>
      <c r="DQ29" s="1546">
        <v>233.44959527</v>
      </c>
      <c r="DR29" s="1547">
        <v>243.86594106000004</v>
      </c>
      <c r="DS29" s="1545">
        <v>261.55514681</v>
      </c>
      <c r="DT29" s="1545">
        <v>276.34608838000003</v>
      </c>
      <c r="DU29" s="1545">
        <v>280.30101688000002</v>
      </c>
      <c r="DV29" s="1545">
        <v>297.80394196999998</v>
      </c>
      <c r="DW29" s="1545">
        <v>310.95311025999996</v>
      </c>
      <c r="DX29" s="1542">
        <v>314.41783663000001</v>
      </c>
      <c r="DY29" s="1542">
        <v>313.84044279</v>
      </c>
      <c r="DZ29" s="1542">
        <v>320.11667405000003</v>
      </c>
      <c r="EA29" s="1542">
        <v>324.67169999999993</v>
      </c>
      <c r="EB29" s="1542">
        <v>185.07650071</v>
      </c>
      <c r="EC29" s="1544">
        <v>240.78272142000003</v>
      </c>
      <c r="ED29" s="1543">
        <v>298.56934140999999</v>
      </c>
      <c r="EE29" s="1542">
        <v>304.56676933000006</v>
      </c>
      <c r="EF29" s="1542">
        <v>324.12972134</v>
      </c>
      <c r="EG29" s="1542">
        <v>327.34520465999998</v>
      </c>
      <c r="EH29" s="1542">
        <v>405.03106955000004</v>
      </c>
      <c r="EI29" s="1542">
        <v>405.21149944000001</v>
      </c>
      <c r="EJ29" s="1542">
        <v>412.97593549999999</v>
      </c>
      <c r="EK29" s="1542">
        <v>426.09434519000001</v>
      </c>
      <c r="EL29" s="1542">
        <v>446.11714661000002</v>
      </c>
      <c r="EM29" s="1542">
        <v>449.61792794000002</v>
      </c>
      <c r="EN29" s="1542">
        <v>432.16119666999998</v>
      </c>
      <c r="EO29" s="1544">
        <v>435.66040499000002</v>
      </c>
      <c r="EP29" s="1543">
        <v>438.55771296000006</v>
      </c>
      <c r="EQ29" s="1542">
        <v>473.76458688999998</v>
      </c>
      <c r="ER29" s="1542">
        <v>508.46375136</v>
      </c>
      <c r="ES29" s="1542">
        <v>523.10404059000007</v>
      </c>
      <c r="ET29" s="1542">
        <v>495.03905907000001</v>
      </c>
      <c r="EU29" s="1542">
        <v>514.41656886999999</v>
      </c>
      <c r="EV29" s="1542">
        <v>561.73296206999999</v>
      </c>
      <c r="EW29" s="1542">
        <v>614.7742066400001</v>
      </c>
      <c r="EX29" s="1542">
        <v>697.38208700000007</v>
      </c>
      <c r="EY29" s="1542">
        <v>925.39229968999985</v>
      </c>
      <c r="EZ29" s="1542">
        <v>927.63689283000008</v>
      </c>
      <c r="FA29" s="1544">
        <v>601.59377434999999</v>
      </c>
      <c r="FB29" s="1543">
        <v>757.13143393000007</v>
      </c>
      <c r="FC29" s="1542">
        <v>766.57025480000004</v>
      </c>
      <c r="FD29" s="1542">
        <v>766.58416841000007</v>
      </c>
      <c r="FE29" s="1542">
        <v>760.83956999999998</v>
      </c>
      <c r="FF29" s="1542">
        <v>762.22138703400003</v>
      </c>
      <c r="FG29" s="1542">
        <v>616.83588702000009</v>
      </c>
      <c r="FH29" s="1542">
        <v>618.81279003999998</v>
      </c>
      <c r="FI29" s="1542">
        <v>641.75031164999996</v>
      </c>
      <c r="FJ29" s="1542">
        <v>382.24581143999995</v>
      </c>
      <c r="FK29" s="1542">
        <v>394.87622018000002</v>
      </c>
      <c r="FL29" s="1542">
        <v>0</v>
      </c>
      <c r="FM29" s="1544">
        <v>0</v>
      </c>
      <c r="FN29" s="1542">
        <v>0</v>
      </c>
      <c r="FO29" s="1542">
        <v>0</v>
      </c>
      <c r="FP29" s="1542">
        <v>0</v>
      </c>
      <c r="FQ29" s="1542">
        <v>0</v>
      </c>
      <c r="FR29" s="1542">
        <v>0</v>
      </c>
      <c r="FS29" s="1542">
        <v>0</v>
      </c>
      <c r="FT29" s="1542">
        <v>0</v>
      </c>
      <c r="FU29" s="1542">
        <v>0</v>
      </c>
      <c r="FV29" s="1542">
        <v>0</v>
      </c>
      <c r="FW29" s="1542">
        <v>0</v>
      </c>
      <c r="FX29" s="1542">
        <v>0</v>
      </c>
      <c r="FY29" s="1542">
        <v>0</v>
      </c>
      <c r="FZ29" s="1543">
        <v>0</v>
      </c>
      <c r="GA29" s="1542">
        <v>0</v>
      </c>
      <c r="GB29" s="1542">
        <v>0</v>
      </c>
      <c r="GC29" s="1542">
        <v>0</v>
      </c>
      <c r="GD29" s="1542">
        <v>0</v>
      </c>
      <c r="GE29" s="1542">
        <v>0</v>
      </c>
      <c r="GF29" s="1542">
        <v>0</v>
      </c>
      <c r="GG29" s="1542">
        <v>0</v>
      </c>
      <c r="GH29" s="1542">
        <v>0</v>
      </c>
      <c r="GI29" s="1542">
        <v>0</v>
      </c>
      <c r="GJ29" s="1542">
        <v>0</v>
      </c>
      <c r="GK29" s="1544">
        <v>0</v>
      </c>
      <c r="GL29" s="1542">
        <v>0</v>
      </c>
      <c r="GM29" s="1542">
        <v>0</v>
      </c>
      <c r="GN29" s="1544">
        <v>0</v>
      </c>
      <c r="GO29" s="1542"/>
    </row>
    <row r="30" spans="1:197" s="1534" customFormat="1" ht="39.75" customHeight="1">
      <c r="A30" s="1548" t="s">
        <v>1004</v>
      </c>
      <c r="B30" s="1511">
        <v>0</v>
      </c>
      <c r="C30" s="1506">
        <v>0</v>
      </c>
      <c r="D30" s="1506">
        <v>0</v>
      </c>
      <c r="E30" s="1506">
        <v>0</v>
      </c>
      <c r="F30" s="1506">
        <v>0</v>
      </c>
      <c r="G30" s="1506">
        <v>0</v>
      </c>
      <c r="H30" s="1506">
        <v>0</v>
      </c>
      <c r="I30" s="1506">
        <v>0</v>
      </c>
      <c r="J30" s="1506">
        <v>0</v>
      </c>
      <c r="K30" s="1506">
        <v>0</v>
      </c>
      <c r="L30" s="1506">
        <v>0</v>
      </c>
      <c r="M30" s="1512">
        <v>0</v>
      </c>
      <c r="N30" s="1506">
        <v>0</v>
      </c>
      <c r="O30" s="1506">
        <v>0</v>
      </c>
      <c r="P30" s="1506">
        <v>0</v>
      </c>
      <c r="Q30" s="1506">
        <v>0</v>
      </c>
      <c r="R30" s="1506">
        <v>0</v>
      </c>
      <c r="S30" s="1506">
        <v>0</v>
      </c>
      <c r="T30" s="1506">
        <v>0</v>
      </c>
      <c r="U30" s="1506">
        <v>0</v>
      </c>
      <c r="V30" s="1506">
        <v>0</v>
      </c>
      <c r="W30" s="1506">
        <v>0</v>
      </c>
      <c r="X30" s="1506">
        <v>0</v>
      </c>
      <c r="Y30" s="1506">
        <v>0</v>
      </c>
      <c r="Z30" s="1511">
        <v>0</v>
      </c>
      <c r="AA30" s="1506">
        <v>0</v>
      </c>
      <c r="AB30" s="1506">
        <v>167.5316</v>
      </c>
      <c r="AC30" s="1506">
        <v>167.5316</v>
      </c>
      <c r="AD30" s="1506">
        <v>167.5316</v>
      </c>
      <c r="AE30" s="1506">
        <v>167.53164599999999</v>
      </c>
      <c r="AF30" s="1506">
        <v>167.53164599999999</v>
      </c>
      <c r="AG30" s="1506">
        <v>167.53164599999999</v>
      </c>
      <c r="AH30" s="1506">
        <v>167.53164599999999</v>
      </c>
      <c r="AI30" s="1506">
        <v>167.53164599999999</v>
      </c>
      <c r="AJ30" s="1506">
        <v>202.53164599999999</v>
      </c>
      <c r="AK30" s="1506">
        <v>202.53164599999999</v>
      </c>
      <c r="AL30" s="1511">
        <v>202.53164599999999</v>
      </c>
      <c r="AM30" s="1506">
        <v>202.53164599999999</v>
      </c>
      <c r="AN30" s="1506">
        <v>202.53164599999999</v>
      </c>
      <c r="AO30" s="1506">
        <v>202.53164599999999</v>
      </c>
      <c r="AP30" s="1506">
        <v>202.53164599999999</v>
      </c>
      <c r="AQ30" s="1506">
        <v>202.5316</v>
      </c>
      <c r="AR30" s="1506">
        <v>202.53164599999999</v>
      </c>
      <c r="AS30" s="1506">
        <v>202.53164599999999</v>
      </c>
      <c r="AT30" s="1506">
        <v>202.53164599999999</v>
      </c>
      <c r="AU30" s="1506">
        <v>202.53164599999999</v>
      </c>
      <c r="AV30" s="1506">
        <v>202.53164599999999</v>
      </c>
      <c r="AW30" s="1512">
        <v>202.53164599999999</v>
      </c>
      <c r="AX30" s="1513">
        <v>202.53164599999999</v>
      </c>
      <c r="AY30" s="1514">
        <v>202.53164599999999</v>
      </c>
      <c r="AZ30" s="1514">
        <v>202.53164599999999</v>
      </c>
      <c r="BA30" s="1514">
        <v>202.53164599999999</v>
      </c>
      <c r="BB30" s="1514">
        <v>202.53164599999999</v>
      </c>
      <c r="BC30" s="1514">
        <v>202.53164599999999</v>
      </c>
      <c r="BD30" s="1514">
        <v>202.53164599999999</v>
      </c>
      <c r="BE30" s="1514">
        <v>202.53164599999999</v>
      </c>
      <c r="BF30" s="1514">
        <v>202.53164599999999</v>
      </c>
      <c r="BG30" s="1514">
        <v>202.53164599999999</v>
      </c>
      <c r="BH30" s="1514">
        <v>202.53164599999999</v>
      </c>
      <c r="BI30" s="1515">
        <v>202.53164599999999</v>
      </c>
      <c r="BJ30" s="1514">
        <v>100</v>
      </c>
      <c r="BK30" s="1514">
        <v>35</v>
      </c>
      <c r="BL30" s="1514">
        <v>35</v>
      </c>
      <c r="BM30" s="1514">
        <v>35</v>
      </c>
      <c r="BN30" s="1514">
        <v>35</v>
      </c>
      <c r="BO30" s="1514">
        <v>35</v>
      </c>
      <c r="BP30" s="1514">
        <v>35</v>
      </c>
      <c r="BQ30" s="1514">
        <v>35</v>
      </c>
      <c r="BR30" s="1514">
        <v>35</v>
      </c>
      <c r="BS30" s="1514">
        <v>0</v>
      </c>
      <c r="BT30" s="1514">
        <v>0</v>
      </c>
      <c r="BU30" s="1514">
        <v>0</v>
      </c>
      <c r="BV30" s="1513">
        <v>0</v>
      </c>
      <c r="BW30" s="1514">
        <v>0</v>
      </c>
      <c r="BX30" s="1514">
        <v>0</v>
      </c>
      <c r="BY30" s="1514">
        <v>0</v>
      </c>
      <c r="BZ30" s="1514">
        <v>0</v>
      </c>
      <c r="CA30" s="1514">
        <v>0</v>
      </c>
      <c r="CB30" s="1514">
        <v>0</v>
      </c>
      <c r="CC30" s="1514">
        <v>0</v>
      </c>
      <c r="CD30" s="1514">
        <v>0</v>
      </c>
      <c r="CE30" s="1514">
        <v>0</v>
      </c>
      <c r="CF30" s="1514">
        <v>0</v>
      </c>
      <c r="CG30" s="1515">
        <v>0</v>
      </c>
      <c r="CH30" s="1514">
        <v>0</v>
      </c>
      <c r="CI30" s="1514">
        <v>0</v>
      </c>
      <c r="CJ30" s="1514">
        <v>0</v>
      </c>
      <c r="CK30" s="1514">
        <v>0</v>
      </c>
      <c r="CL30" s="1514">
        <v>0</v>
      </c>
      <c r="CM30" s="1514">
        <v>0</v>
      </c>
      <c r="CN30" s="1514">
        <v>0</v>
      </c>
      <c r="CO30" s="1514">
        <v>0</v>
      </c>
      <c r="CP30" s="1514">
        <v>0</v>
      </c>
      <c r="CQ30" s="1563">
        <v>0</v>
      </c>
      <c r="CR30" s="1563">
        <v>0</v>
      </c>
      <c r="CS30" s="1563">
        <v>0</v>
      </c>
      <c r="CT30" s="1564">
        <v>0</v>
      </c>
      <c r="CU30" s="1563">
        <v>0</v>
      </c>
      <c r="CV30" s="1563">
        <v>0</v>
      </c>
      <c r="CW30" s="1563">
        <v>0</v>
      </c>
      <c r="CX30" s="1563">
        <v>0</v>
      </c>
      <c r="CY30" s="1563">
        <v>0</v>
      </c>
      <c r="CZ30" s="1563">
        <v>0</v>
      </c>
      <c r="DA30" s="1563">
        <v>0</v>
      </c>
      <c r="DB30" s="1563">
        <v>0</v>
      </c>
      <c r="DC30" s="1563">
        <v>0</v>
      </c>
      <c r="DD30" s="1563">
        <v>0</v>
      </c>
      <c r="DE30" s="1565">
        <v>0</v>
      </c>
      <c r="DF30" s="1564">
        <v>0</v>
      </c>
      <c r="DG30" s="1563">
        <v>0</v>
      </c>
      <c r="DH30" s="1563">
        <v>0</v>
      </c>
      <c r="DI30" s="1563">
        <v>0</v>
      </c>
      <c r="DJ30" s="1563">
        <v>0</v>
      </c>
      <c r="DK30" s="1563">
        <v>0</v>
      </c>
      <c r="DL30" s="1519">
        <v>0</v>
      </c>
      <c r="DM30" s="1519">
        <v>0</v>
      </c>
      <c r="DN30" s="1519">
        <v>0</v>
      </c>
      <c r="DO30" s="1519">
        <v>0</v>
      </c>
      <c r="DP30" s="1519">
        <v>0</v>
      </c>
      <c r="DQ30" s="1520">
        <v>0</v>
      </c>
      <c r="DR30" s="1521">
        <v>0</v>
      </c>
      <c r="DS30" s="1519">
        <v>0</v>
      </c>
      <c r="DT30" s="1519">
        <v>0</v>
      </c>
      <c r="DU30" s="1519">
        <v>0</v>
      </c>
      <c r="DV30" s="1519">
        <v>0</v>
      </c>
      <c r="DW30" s="1519">
        <v>0</v>
      </c>
      <c r="DX30" s="1522">
        <v>0</v>
      </c>
      <c r="DY30" s="1522">
        <v>0</v>
      </c>
      <c r="DZ30" s="1522">
        <v>0</v>
      </c>
      <c r="EA30" s="1522">
        <v>0</v>
      </c>
      <c r="EB30" s="1522">
        <v>0</v>
      </c>
      <c r="EC30" s="1523">
        <v>0</v>
      </c>
      <c r="ED30" s="1526">
        <v>0</v>
      </c>
      <c r="EE30" s="1522">
        <v>0</v>
      </c>
      <c r="EF30" s="1522">
        <v>0</v>
      </c>
      <c r="EG30" s="1522">
        <v>0</v>
      </c>
      <c r="EH30" s="1522">
        <v>0</v>
      </c>
      <c r="EI30" s="1522">
        <v>0</v>
      </c>
      <c r="EJ30" s="1522">
        <v>0</v>
      </c>
      <c r="EK30" s="1522">
        <v>0</v>
      </c>
      <c r="EL30" s="1522">
        <v>0</v>
      </c>
      <c r="EM30" s="1522">
        <v>0</v>
      </c>
      <c r="EN30" s="1522">
        <v>0</v>
      </c>
      <c r="EO30" s="1523">
        <v>0</v>
      </c>
      <c r="EP30" s="1526">
        <v>0</v>
      </c>
      <c r="EQ30" s="1522">
        <v>0</v>
      </c>
      <c r="ER30" s="1522">
        <v>0</v>
      </c>
      <c r="ES30" s="1522">
        <v>0</v>
      </c>
      <c r="ET30" s="1522">
        <v>0</v>
      </c>
      <c r="EU30" s="1522">
        <v>0</v>
      </c>
      <c r="EV30" s="1522">
        <v>0</v>
      </c>
      <c r="EW30" s="1522">
        <v>0</v>
      </c>
      <c r="EX30" s="1522">
        <v>0</v>
      </c>
      <c r="EY30" s="1522">
        <v>0</v>
      </c>
      <c r="EZ30" s="1522">
        <v>0</v>
      </c>
      <c r="FA30" s="1523">
        <v>0</v>
      </c>
      <c r="FB30" s="1526">
        <v>0</v>
      </c>
      <c r="FC30" s="1522">
        <v>0</v>
      </c>
      <c r="FD30" s="1522">
        <v>0</v>
      </c>
      <c r="FE30" s="1522">
        <v>0</v>
      </c>
      <c r="FF30" s="1522">
        <v>0</v>
      </c>
      <c r="FG30" s="1522">
        <v>0</v>
      </c>
      <c r="FH30" s="1522">
        <v>0</v>
      </c>
      <c r="FI30" s="1522">
        <v>0</v>
      </c>
      <c r="FJ30" s="1522">
        <v>0</v>
      </c>
      <c r="FK30" s="1522">
        <v>0</v>
      </c>
      <c r="FL30" s="1522">
        <v>0</v>
      </c>
      <c r="FM30" s="1523">
        <v>0</v>
      </c>
      <c r="FN30" s="1522">
        <v>0</v>
      </c>
      <c r="FO30" s="1522">
        <v>0</v>
      </c>
      <c r="FP30" s="1522">
        <v>0</v>
      </c>
      <c r="FQ30" s="1522">
        <v>0</v>
      </c>
      <c r="FR30" s="1522">
        <v>0</v>
      </c>
      <c r="FS30" s="1522">
        <v>0</v>
      </c>
      <c r="FT30" s="1522">
        <v>0</v>
      </c>
      <c r="FU30" s="1522">
        <v>0</v>
      </c>
      <c r="FV30" s="1522">
        <v>0</v>
      </c>
      <c r="FW30" s="1522">
        <v>0</v>
      </c>
      <c r="FX30" s="1522">
        <v>0</v>
      </c>
      <c r="FY30" s="1522">
        <v>0</v>
      </c>
      <c r="FZ30" s="1526">
        <v>0</v>
      </c>
      <c r="GA30" s="1522">
        <v>0</v>
      </c>
      <c r="GB30" s="1522">
        <v>0</v>
      </c>
      <c r="GC30" s="1522">
        <v>0</v>
      </c>
      <c r="GD30" s="1522">
        <v>0</v>
      </c>
      <c r="GE30" s="1522">
        <v>0</v>
      </c>
      <c r="GF30" s="1522">
        <v>0</v>
      </c>
      <c r="GG30" s="1522">
        <v>0</v>
      </c>
      <c r="GH30" s="1522">
        <v>0</v>
      </c>
      <c r="GI30" s="1522">
        <v>0</v>
      </c>
      <c r="GJ30" s="1522">
        <v>0</v>
      </c>
      <c r="GK30" s="1523">
        <v>0</v>
      </c>
      <c r="GL30" s="1522">
        <v>0</v>
      </c>
      <c r="GM30" s="1522">
        <v>0</v>
      </c>
      <c r="GN30" s="1523">
        <v>0</v>
      </c>
      <c r="GO30" s="1522"/>
    </row>
    <row r="31" spans="1:197" ht="39.75" customHeight="1">
      <c r="A31" s="1535" t="s">
        <v>1005</v>
      </c>
      <c r="B31" s="1536">
        <v>0</v>
      </c>
      <c r="C31" s="1537">
        <v>0</v>
      </c>
      <c r="D31" s="1537">
        <v>0</v>
      </c>
      <c r="E31" s="1537">
        <v>0</v>
      </c>
      <c r="F31" s="1537">
        <v>0</v>
      </c>
      <c r="G31" s="1537">
        <v>0</v>
      </c>
      <c r="H31" s="1537">
        <v>0</v>
      </c>
      <c r="I31" s="1537">
        <v>0</v>
      </c>
      <c r="J31" s="1537">
        <v>0</v>
      </c>
      <c r="K31" s="1537">
        <v>0</v>
      </c>
      <c r="L31" s="1537">
        <v>0</v>
      </c>
      <c r="M31" s="1538"/>
      <c r="N31" s="1537">
        <v>0</v>
      </c>
      <c r="O31" s="1537">
        <v>0</v>
      </c>
      <c r="P31" s="1537">
        <v>0</v>
      </c>
      <c r="Q31" s="1537">
        <v>0</v>
      </c>
      <c r="R31" s="1537">
        <v>0</v>
      </c>
      <c r="S31" s="1537">
        <v>0</v>
      </c>
      <c r="T31" s="1537">
        <v>0</v>
      </c>
      <c r="U31" s="1537">
        <v>0</v>
      </c>
      <c r="V31" s="1537">
        <v>0</v>
      </c>
      <c r="W31" s="1537">
        <v>0</v>
      </c>
      <c r="X31" s="1537">
        <v>0</v>
      </c>
      <c r="Y31" s="1537">
        <v>0</v>
      </c>
      <c r="Z31" s="1536">
        <v>0</v>
      </c>
      <c r="AA31" s="1537">
        <v>0</v>
      </c>
      <c r="AB31" s="1537">
        <v>132.5316</v>
      </c>
      <c r="AC31" s="1537">
        <v>132.5316</v>
      </c>
      <c r="AD31" s="1537">
        <v>132.5316</v>
      </c>
      <c r="AE31" s="1537">
        <v>132.53164599999999</v>
      </c>
      <c r="AF31" s="1537">
        <v>132.53164599999999</v>
      </c>
      <c r="AG31" s="1537">
        <v>132.53164599999999</v>
      </c>
      <c r="AH31" s="1537">
        <v>132.53164599999999</v>
      </c>
      <c r="AI31" s="1537">
        <v>132.53164599999999</v>
      </c>
      <c r="AJ31" s="1537">
        <v>167.53164599999999</v>
      </c>
      <c r="AK31" s="1537">
        <v>167.53164599999999</v>
      </c>
      <c r="AL31" s="1536">
        <v>167.53164599999999</v>
      </c>
      <c r="AM31" s="1537">
        <v>167.53164599999999</v>
      </c>
      <c r="AN31" s="1537">
        <v>167.53164599999999</v>
      </c>
      <c r="AO31" s="1537">
        <v>167.53164599999999</v>
      </c>
      <c r="AP31" s="1537">
        <v>167.53164599999999</v>
      </c>
      <c r="AQ31" s="1537">
        <v>167.5316</v>
      </c>
      <c r="AR31" s="1537">
        <v>167.53164599999999</v>
      </c>
      <c r="AS31" s="1537">
        <v>167.53164599999999</v>
      </c>
      <c r="AT31" s="1537">
        <v>167.53164599999999</v>
      </c>
      <c r="AU31" s="1537">
        <v>167.53164599999999</v>
      </c>
      <c r="AV31" s="1537">
        <v>167.53164599999999</v>
      </c>
      <c r="AW31" s="1538">
        <v>167.53164599999999</v>
      </c>
      <c r="AX31" s="1566">
        <v>167.53164599999999</v>
      </c>
      <c r="AY31" s="1567">
        <v>167.53164599999999</v>
      </c>
      <c r="AZ31" s="1567">
        <v>167.53164599999999</v>
      </c>
      <c r="BA31" s="1567">
        <v>167.53164599999999</v>
      </c>
      <c r="BB31" s="1567">
        <v>167.53164599999999</v>
      </c>
      <c r="BC31" s="1567">
        <v>167.53164599999999</v>
      </c>
      <c r="BD31" s="1567">
        <v>167.53164599999999</v>
      </c>
      <c r="BE31" s="1567">
        <v>167.53164599999999</v>
      </c>
      <c r="BF31" s="1567">
        <v>167.53164599999999</v>
      </c>
      <c r="BG31" s="1567">
        <v>167.53164599999999</v>
      </c>
      <c r="BH31" s="1567">
        <v>167.53164599999999</v>
      </c>
      <c r="BI31" s="1568">
        <v>167.53164599999999</v>
      </c>
      <c r="BJ31" s="1567">
        <v>65</v>
      </c>
      <c r="BK31" s="1567">
        <v>35</v>
      </c>
      <c r="BL31" s="1567">
        <v>35</v>
      </c>
      <c r="BM31" s="1567">
        <v>35</v>
      </c>
      <c r="BN31" s="1567">
        <v>35</v>
      </c>
      <c r="BO31" s="1567">
        <v>35</v>
      </c>
      <c r="BP31" s="1567">
        <v>35</v>
      </c>
      <c r="BQ31" s="1567">
        <v>35</v>
      </c>
      <c r="BR31" s="1567">
        <v>35</v>
      </c>
      <c r="BS31" s="1567">
        <v>0</v>
      </c>
      <c r="BT31" s="1567">
        <v>0</v>
      </c>
      <c r="BU31" s="1567">
        <v>0</v>
      </c>
      <c r="BV31" s="1566">
        <v>0</v>
      </c>
      <c r="BW31" s="1567">
        <v>0</v>
      </c>
      <c r="BX31" s="1567">
        <v>0</v>
      </c>
      <c r="BY31" s="1567">
        <v>0</v>
      </c>
      <c r="BZ31" s="1567">
        <v>0</v>
      </c>
      <c r="CA31" s="1567">
        <v>0</v>
      </c>
      <c r="CB31" s="1567">
        <v>0</v>
      </c>
      <c r="CC31" s="1567">
        <v>0</v>
      </c>
      <c r="CD31" s="1567">
        <v>0</v>
      </c>
      <c r="CE31" s="1567">
        <v>0</v>
      </c>
      <c r="CF31" s="1567">
        <v>0</v>
      </c>
      <c r="CG31" s="1568">
        <v>0</v>
      </c>
      <c r="CH31" s="1567">
        <v>0</v>
      </c>
      <c r="CI31" s="1567">
        <v>0</v>
      </c>
      <c r="CJ31" s="1567">
        <v>0</v>
      </c>
      <c r="CK31" s="1567">
        <v>0</v>
      </c>
      <c r="CL31" s="1567">
        <v>0</v>
      </c>
      <c r="CM31" s="1567">
        <v>0</v>
      </c>
      <c r="CN31" s="1567">
        <v>0</v>
      </c>
      <c r="CO31" s="1567">
        <v>0</v>
      </c>
      <c r="CP31" s="1567">
        <v>0</v>
      </c>
      <c r="CQ31" s="1569">
        <v>0</v>
      </c>
      <c r="CR31" s="1569">
        <v>0</v>
      </c>
      <c r="CS31" s="1569">
        <v>0</v>
      </c>
      <c r="CT31" s="1570">
        <v>0</v>
      </c>
      <c r="CU31" s="1569">
        <v>0</v>
      </c>
      <c r="CV31" s="1569">
        <v>0</v>
      </c>
      <c r="CW31" s="1569">
        <v>0</v>
      </c>
      <c r="CX31" s="1569">
        <v>0</v>
      </c>
      <c r="CY31" s="1569">
        <v>0</v>
      </c>
      <c r="CZ31" s="1569">
        <v>0</v>
      </c>
      <c r="DA31" s="1569">
        <v>0</v>
      </c>
      <c r="DB31" s="1569">
        <v>0</v>
      </c>
      <c r="DC31" s="1569">
        <v>0</v>
      </c>
      <c r="DD31" s="1569">
        <v>0</v>
      </c>
      <c r="DE31" s="1571">
        <v>0</v>
      </c>
      <c r="DF31" s="1570">
        <v>0</v>
      </c>
      <c r="DG31" s="1569">
        <v>0</v>
      </c>
      <c r="DH31" s="1569">
        <v>0</v>
      </c>
      <c r="DI31" s="1569">
        <v>0</v>
      </c>
      <c r="DJ31" s="1569">
        <v>0</v>
      </c>
      <c r="DK31" s="1569">
        <v>0</v>
      </c>
      <c r="DL31" s="1545">
        <v>0</v>
      </c>
      <c r="DM31" s="1545">
        <v>0</v>
      </c>
      <c r="DN31" s="1545">
        <v>0</v>
      </c>
      <c r="DO31" s="1545">
        <v>0</v>
      </c>
      <c r="DP31" s="1545">
        <v>0</v>
      </c>
      <c r="DQ31" s="1546">
        <v>0</v>
      </c>
      <c r="DR31" s="1547">
        <v>0</v>
      </c>
      <c r="DS31" s="1545">
        <v>0</v>
      </c>
      <c r="DT31" s="1545">
        <v>0</v>
      </c>
      <c r="DU31" s="1545">
        <v>0</v>
      </c>
      <c r="DV31" s="1545">
        <v>0</v>
      </c>
      <c r="DW31" s="1545">
        <v>0</v>
      </c>
      <c r="DX31" s="1542">
        <v>0</v>
      </c>
      <c r="DY31" s="1542">
        <v>0</v>
      </c>
      <c r="DZ31" s="1542">
        <v>0</v>
      </c>
      <c r="EA31" s="1542">
        <v>0</v>
      </c>
      <c r="EB31" s="1542">
        <v>0</v>
      </c>
      <c r="EC31" s="1544">
        <v>0</v>
      </c>
      <c r="ED31" s="1543">
        <v>0</v>
      </c>
      <c r="EE31" s="1542">
        <v>0</v>
      </c>
      <c r="EF31" s="1542">
        <v>0</v>
      </c>
      <c r="EG31" s="1542">
        <v>0</v>
      </c>
      <c r="EH31" s="1542">
        <v>0</v>
      </c>
      <c r="EI31" s="1542">
        <v>0</v>
      </c>
      <c r="EJ31" s="1542">
        <v>0</v>
      </c>
      <c r="EK31" s="1542">
        <v>0</v>
      </c>
      <c r="EL31" s="1542">
        <v>0</v>
      </c>
      <c r="EM31" s="1542">
        <v>0</v>
      </c>
      <c r="EN31" s="1542">
        <v>0</v>
      </c>
      <c r="EO31" s="1544">
        <v>0</v>
      </c>
      <c r="EP31" s="1543">
        <v>0</v>
      </c>
      <c r="EQ31" s="1542">
        <v>0</v>
      </c>
      <c r="ER31" s="1542">
        <v>0</v>
      </c>
      <c r="ES31" s="1542">
        <v>0</v>
      </c>
      <c r="ET31" s="1542">
        <v>0</v>
      </c>
      <c r="EU31" s="1542">
        <v>0</v>
      </c>
      <c r="EV31" s="1542">
        <v>0</v>
      </c>
      <c r="EW31" s="1542">
        <v>0</v>
      </c>
      <c r="EX31" s="1542">
        <v>0</v>
      </c>
      <c r="EY31" s="1542">
        <v>0</v>
      </c>
      <c r="EZ31" s="1542">
        <v>0</v>
      </c>
      <c r="FA31" s="1544">
        <v>0</v>
      </c>
      <c r="FB31" s="1543">
        <v>0</v>
      </c>
      <c r="FC31" s="1542">
        <v>0</v>
      </c>
      <c r="FD31" s="1542">
        <v>0</v>
      </c>
      <c r="FE31" s="1542">
        <v>0</v>
      </c>
      <c r="FF31" s="1542">
        <v>0</v>
      </c>
      <c r="FG31" s="1542">
        <v>0</v>
      </c>
      <c r="FH31" s="1542">
        <v>0</v>
      </c>
      <c r="FI31" s="1542">
        <v>0</v>
      </c>
      <c r="FJ31" s="1542">
        <v>0</v>
      </c>
      <c r="FK31" s="1542">
        <v>0</v>
      </c>
      <c r="FL31" s="1542">
        <v>0</v>
      </c>
      <c r="FM31" s="1544">
        <v>0</v>
      </c>
      <c r="FN31" s="1542">
        <v>0</v>
      </c>
      <c r="FO31" s="1542">
        <v>0</v>
      </c>
      <c r="FP31" s="1542">
        <v>0</v>
      </c>
      <c r="FQ31" s="1542">
        <v>0</v>
      </c>
      <c r="FR31" s="1542">
        <v>0</v>
      </c>
      <c r="FS31" s="1542">
        <v>0</v>
      </c>
      <c r="FT31" s="1542">
        <v>0</v>
      </c>
      <c r="FU31" s="1542">
        <v>0</v>
      </c>
      <c r="FV31" s="1542">
        <v>0</v>
      </c>
      <c r="FW31" s="1542">
        <v>0</v>
      </c>
      <c r="FX31" s="1542">
        <v>0</v>
      </c>
      <c r="FY31" s="1542">
        <v>0</v>
      </c>
      <c r="FZ31" s="1543">
        <v>0</v>
      </c>
      <c r="GA31" s="1542">
        <v>0</v>
      </c>
      <c r="GB31" s="1542">
        <v>0</v>
      </c>
      <c r="GC31" s="1542">
        <v>0</v>
      </c>
      <c r="GD31" s="1542">
        <v>0</v>
      </c>
      <c r="GE31" s="1542">
        <v>0</v>
      </c>
      <c r="GF31" s="1542">
        <v>0</v>
      </c>
      <c r="GG31" s="1542">
        <v>0</v>
      </c>
      <c r="GH31" s="1542">
        <v>0</v>
      </c>
      <c r="GI31" s="1542">
        <v>0</v>
      </c>
      <c r="GJ31" s="1542">
        <v>0</v>
      </c>
      <c r="GK31" s="1544">
        <v>0</v>
      </c>
      <c r="GL31" s="1542">
        <v>0</v>
      </c>
      <c r="GM31" s="1542">
        <v>0</v>
      </c>
      <c r="GN31" s="1544">
        <v>0</v>
      </c>
      <c r="GO31" s="1542"/>
    </row>
    <row r="32" spans="1:197" ht="39.65" customHeight="1">
      <c r="A32" s="1535" t="s">
        <v>1006</v>
      </c>
      <c r="B32" s="1536">
        <v>0</v>
      </c>
      <c r="C32" s="1537">
        <v>0</v>
      </c>
      <c r="D32" s="1537">
        <v>0</v>
      </c>
      <c r="E32" s="1537">
        <v>0</v>
      </c>
      <c r="F32" s="1537">
        <v>0</v>
      </c>
      <c r="G32" s="1537">
        <v>0</v>
      </c>
      <c r="H32" s="1537">
        <v>0</v>
      </c>
      <c r="I32" s="1537">
        <v>0</v>
      </c>
      <c r="J32" s="1537">
        <v>0</v>
      </c>
      <c r="K32" s="1537">
        <v>0</v>
      </c>
      <c r="L32" s="1537">
        <v>0</v>
      </c>
      <c r="M32" s="1538">
        <v>0</v>
      </c>
      <c r="N32" s="1537">
        <v>0</v>
      </c>
      <c r="O32" s="1537">
        <v>0</v>
      </c>
      <c r="P32" s="1537">
        <v>0</v>
      </c>
      <c r="Q32" s="1537">
        <v>0</v>
      </c>
      <c r="R32" s="1537">
        <v>0</v>
      </c>
      <c r="S32" s="1537">
        <v>0</v>
      </c>
      <c r="T32" s="1537">
        <v>0</v>
      </c>
      <c r="U32" s="1537">
        <v>0</v>
      </c>
      <c r="V32" s="1537">
        <v>0</v>
      </c>
      <c r="W32" s="1537">
        <v>0</v>
      </c>
      <c r="X32" s="1537">
        <v>0</v>
      </c>
      <c r="Y32" s="1537">
        <v>0</v>
      </c>
      <c r="Z32" s="1536">
        <v>0</v>
      </c>
      <c r="AA32" s="1537">
        <v>0</v>
      </c>
      <c r="AB32" s="1537">
        <v>35</v>
      </c>
      <c r="AC32" s="1537">
        <v>35</v>
      </c>
      <c r="AD32" s="1537">
        <v>35</v>
      </c>
      <c r="AE32" s="1537">
        <v>35</v>
      </c>
      <c r="AF32" s="1537">
        <v>35</v>
      </c>
      <c r="AG32" s="1537">
        <v>35</v>
      </c>
      <c r="AH32" s="1537">
        <v>35</v>
      </c>
      <c r="AI32" s="1537">
        <v>35</v>
      </c>
      <c r="AJ32" s="1537">
        <v>35</v>
      </c>
      <c r="AK32" s="1537">
        <v>35</v>
      </c>
      <c r="AL32" s="1536">
        <v>35</v>
      </c>
      <c r="AM32" s="1537">
        <v>35</v>
      </c>
      <c r="AN32" s="1537">
        <v>35</v>
      </c>
      <c r="AO32" s="1537">
        <v>35</v>
      </c>
      <c r="AP32" s="1537">
        <v>35</v>
      </c>
      <c r="AQ32" s="1537">
        <v>35</v>
      </c>
      <c r="AR32" s="1537">
        <v>35</v>
      </c>
      <c r="AS32" s="1537">
        <v>35</v>
      </c>
      <c r="AT32" s="1537">
        <v>35</v>
      </c>
      <c r="AU32" s="1537">
        <v>35</v>
      </c>
      <c r="AV32" s="1537">
        <v>35</v>
      </c>
      <c r="AW32" s="1538">
        <v>35</v>
      </c>
      <c r="AX32" s="1566">
        <v>35</v>
      </c>
      <c r="AY32" s="1567">
        <v>35</v>
      </c>
      <c r="AZ32" s="1567">
        <v>35</v>
      </c>
      <c r="BA32" s="1567">
        <v>35</v>
      </c>
      <c r="BB32" s="1567">
        <v>35</v>
      </c>
      <c r="BC32" s="1567">
        <v>35</v>
      </c>
      <c r="BD32" s="1567">
        <v>35</v>
      </c>
      <c r="BE32" s="1567">
        <v>35</v>
      </c>
      <c r="BF32" s="1567">
        <v>35</v>
      </c>
      <c r="BG32" s="1567">
        <v>35</v>
      </c>
      <c r="BH32" s="1567">
        <v>35</v>
      </c>
      <c r="BI32" s="1568">
        <v>35</v>
      </c>
      <c r="BJ32" s="1567">
        <v>35</v>
      </c>
      <c r="BK32" s="1567">
        <v>0</v>
      </c>
      <c r="BL32" s="1567">
        <v>0</v>
      </c>
      <c r="BM32" s="1567">
        <v>0</v>
      </c>
      <c r="BN32" s="1567">
        <v>0</v>
      </c>
      <c r="BO32" s="1567">
        <v>0</v>
      </c>
      <c r="BP32" s="1567">
        <v>0</v>
      </c>
      <c r="BQ32" s="1567">
        <v>0</v>
      </c>
      <c r="BR32" s="1567">
        <v>0</v>
      </c>
      <c r="BS32" s="1567">
        <v>0</v>
      </c>
      <c r="BT32" s="1567">
        <v>0</v>
      </c>
      <c r="BU32" s="1567">
        <v>0</v>
      </c>
      <c r="BV32" s="1566">
        <v>0</v>
      </c>
      <c r="BW32" s="1567">
        <v>0</v>
      </c>
      <c r="BX32" s="1567">
        <v>0</v>
      </c>
      <c r="BY32" s="1567">
        <v>0</v>
      </c>
      <c r="BZ32" s="1567">
        <v>0</v>
      </c>
      <c r="CA32" s="1567">
        <v>0</v>
      </c>
      <c r="CB32" s="1567">
        <v>0</v>
      </c>
      <c r="CC32" s="1567">
        <v>0</v>
      </c>
      <c r="CD32" s="1567">
        <v>0</v>
      </c>
      <c r="CE32" s="1567">
        <v>0</v>
      </c>
      <c r="CF32" s="1567">
        <v>0</v>
      </c>
      <c r="CG32" s="1568">
        <v>0</v>
      </c>
      <c r="CH32" s="1567">
        <v>0</v>
      </c>
      <c r="CI32" s="1567">
        <v>0</v>
      </c>
      <c r="CJ32" s="1567">
        <v>0</v>
      </c>
      <c r="CK32" s="1567">
        <v>0</v>
      </c>
      <c r="CL32" s="1567">
        <v>0</v>
      </c>
      <c r="CM32" s="1567">
        <v>0</v>
      </c>
      <c r="CN32" s="1567">
        <v>0</v>
      </c>
      <c r="CO32" s="1567">
        <v>0</v>
      </c>
      <c r="CP32" s="1567">
        <v>0</v>
      </c>
      <c r="CQ32" s="1569">
        <v>0</v>
      </c>
      <c r="CR32" s="1569">
        <v>0</v>
      </c>
      <c r="CS32" s="1569">
        <v>0</v>
      </c>
      <c r="CT32" s="1570">
        <v>0</v>
      </c>
      <c r="CU32" s="1569">
        <v>0</v>
      </c>
      <c r="CV32" s="1569">
        <v>0</v>
      </c>
      <c r="CW32" s="1569">
        <v>0</v>
      </c>
      <c r="CX32" s="1569">
        <v>0</v>
      </c>
      <c r="CY32" s="1569">
        <v>0</v>
      </c>
      <c r="CZ32" s="1569">
        <v>0</v>
      </c>
      <c r="DA32" s="1569">
        <v>0</v>
      </c>
      <c r="DB32" s="1569">
        <v>0</v>
      </c>
      <c r="DC32" s="1569">
        <v>0</v>
      </c>
      <c r="DD32" s="1569">
        <v>0</v>
      </c>
      <c r="DE32" s="1571">
        <v>0</v>
      </c>
      <c r="DF32" s="1570">
        <v>0</v>
      </c>
      <c r="DG32" s="1569">
        <v>0</v>
      </c>
      <c r="DH32" s="1569">
        <v>0</v>
      </c>
      <c r="DI32" s="1569">
        <v>0</v>
      </c>
      <c r="DJ32" s="1569">
        <v>0</v>
      </c>
      <c r="DK32" s="1569">
        <v>0</v>
      </c>
      <c r="DL32" s="1545">
        <v>0</v>
      </c>
      <c r="DM32" s="1545">
        <v>0</v>
      </c>
      <c r="DN32" s="1545">
        <v>0</v>
      </c>
      <c r="DO32" s="1545">
        <v>0</v>
      </c>
      <c r="DP32" s="1545">
        <v>0</v>
      </c>
      <c r="DQ32" s="1546">
        <v>0</v>
      </c>
      <c r="DR32" s="1547">
        <v>0</v>
      </c>
      <c r="DS32" s="1545">
        <v>0</v>
      </c>
      <c r="DT32" s="1545">
        <v>0</v>
      </c>
      <c r="DU32" s="1545">
        <v>0</v>
      </c>
      <c r="DV32" s="1545">
        <v>0</v>
      </c>
      <c r="DW32" s="1545">
        <v>0</v>
      </c>
      <c r="DX32" s="1542">
        <v>0</v>
      </c>
      <c r="DY32" s="1542">
        <v>0</v>
      </c>
      <c r="DZ32" s="1542">
        <v>0</v>
      </c>
      <c r="EA32" s="1542">
        <v>0</v>
      </c>
      <c r="EB32" s="1542">
        <v>0</v>
      </c>
      <c r="EC32" s="1544">
        <v>0</v>
      </c>
      <c r="ED32" s="1543">
        <v>0</v>
      </c>
      <c r="EE32" s="1542">
        <v>0</v>
      </c>
      <c r="EF32" s="1542">
        <v>0</v>
      </c>
      <c r="EG32" s="1542">
        <v>0</v>
      </c>
      <c r="EH32" s="1542">
        <v>0</v>
      </c>
      <c r="EI32" s="1542">
        <v>0</v>
      </c>
      <c r="EJ32" s="1542">
        <v>0</v>
      </c>
      <c r="EK32" s="1542">
        <v>0</v>
      </c>
      <c r="EL32" s="1542">
        <v>0</v>
      </c>
      <c r="EM32" s="1542">
        <v>0</v>
      </c>
      <c r="EN32" s="1542">
        <v>0</v>
      </c>
      <c r="EO32" s="1544">
        <v>0</v>
      </c>
      <c r="EP32" s="1543">
        <v>0</v>
      </c>
      <c r="EQ32" s="1542">
        <v>0</v>
      </c>
      <c r="ER32" s="1542">
        <v>0</v>
      </c>
      <c r="ES32" s="1542">
        <v>0</v>
      </c>
      <c r="ET32" s="1542">
        <v>0</v>
      </c>
      <c r="EU32" s="1542">
        <v>0</v>
      </c>
      <c r="EV32" s="1542">
        <v>0</v>
      </c>
      <c r="EW32" s="1542">
        <v>0</v>
      </c>
      <c r="EX32" s="1542">
        <v>0</v>
      </c>
      <c r="EY32" s="1542">
        <v>0</v>
      </c>
      <c r="EZ32" s="1542">
        <v>0</v>
      </c>
      <c r="FA32" s="1544">
        <v>0</v>
      </c>
      <c r="FB32" s="1543">
        <v>0</v>
      </c>
      <c r="FC32" s="1542">
        <v>0</v>
      </c>
      <c r="FD32" s="1542">
        <v>0</v>
      </c>
      <c r="FE32" s="1542">
        <v>0</v>
      </c>
      <c r="FF32" s="1542">
        <v>0</v>
      </c>
      <c r="FG32" s="1542">
        <v>0</v>
      </c>
      <c r="FH32" s="1542">
        <v>0</v>
      </c>
      <c r="FI32" s="1542">
        <v>0</v>
      </c>
      <c r="FJ32" s="1542">
        <v>0</v>
      </c>
      <c r="FK32" s="1542">
        <v>0</v>
      </c>
      <c r="FL32" s="1542">
        <v>0</v>
      </c>
      <c r="FM32" s="1544">
        <v>0</v>
      </c>
      <c r="FN32" s="1542">
        <v>0</v>
      </c>
      <c r="FO32" s="1542">
        <v>0</v>
      </c>
      <c r="FP32" s="1542">
        <v>0</v>
      </c>
      <c r="FQ32" s="1542">
        <v>0</v>
      </c>
      <c r="FR32" s="1542">
        <v>0</v>
      </c>
      <c r="FS32" s="1542">
        <v>0</v>
      </c>
      <c r="FT32" s="1542">
        <v>0</v>
      </c>
      <c r="FU32" s="1542">
        <v>0</v>
      </c>
      <c r="FV32" s="1542">
        <v>0</v>
      </c>
      <c r="FW32" s="1542">
        <v>0</v>
      </c>
      <c r="FX32" s="1542">
        <v>0</v>
      </c>
      <c r="FY32" s="1542">
        <v>0</v>
      </c>
      <c r="FZ32" s="1543">
        <v>0</v>
      </c>
      <c r="GA32" s="1542">
        <v>0</v>
      </c>
      <c r="GB32" s="1542">
        <v>0</v>
      </c>
      <c r="GC32" s="1542">
        <v>0</v>
      </c>
      <c r="GD32" s="1542">
        <v>0</v>
      </c>
      <c r="GE32" s="1542">
        <v>0</v>
      </c>
      <c r="GF32" s="1542">
        <v>0</v>
      </c>
      <c r="GG32" s="1542">
        <v>0</v>
      </c>
      <c r="GH32" s="1542">
        <v>0</v>
      </c>
      <c r="GI32" s="1542">
        <v>0</v>
      </c>
      <c r="GJ32" s="1542">
        <v>0</v>
      </c>
      <c r="GK32" s="1544">
        <v>0</v>
      </c>
      <c r="GL32" s="1542">
        <v>0</v>
      </c>
      <c r="GM32" s="1542">
        <v>0</v>
      </c>
      <c r="GN32" s="1544">
        <v>0</v>
      </c>
      <c r="GO32" s="1542"/>
    </row>
    <row r="33" spans="1:199" s="1534" customFormat="1" ht="39.75" customHeight="1">
      <c r="A33" s="1548" t="s">
        <v>1007</v>
      </c>
      <c r="B33" s="1511"/>
      <c r="C33" s="1506"/>
      <c r="D33" s="1506"/>
      <c r="E33" s="1506"/>
      <c r="F33" s="1506"/>
      <c r="G33" s="1506"/>
      <c r="H33" s="1506"/>
      <c r="I33" s="1506"/>
      <c r="J33" s="1506"/>
      <c r="K33" s="1506"/>
      <c r="L33" s="1506"/>
      <c r="M33" s="1512"/>
      <c r="N33" s="1506"/>
      <c r="O33" s="1506"/>
      <c r="P33" s="1506"/>
      <c r="Q33" s="1506"/>
      <c r="R33" s="1506"/>
      <c r="S33" s="1506"/>
      <c r="T33" s="1506"/>
      <c r="U33" s="1506"/>
      <c r="V33" s="1506"/>
      <c r="W33" s="1506"/>
      <c r="X33" s="1506"/>
      <c r="Y33" s="1506"/>
      <c r="Z33" s="1511"/>
      <c r="AA33" s="1506"/>
      <c r="AB33" s="1506"/>
      <c r="AC33" s="1506"/>
      <c r="AD33" s="1506"/>
      <c r="AE33" s="1506"/>
      <c r="AF33" s="1506"/>
      <c r="AG33" s="1506"/>
      <c r="AH33" s="1506"/>
      <c r="AI33" s="1506"/>
      <c r="AJ33" s="1506"/>
      <c r="AK33" s="1506"/>
      <c r="AL33" s="1511"/>
      <c r="AM33" s="1506"/>
      <c r="AN33" s="1506"/>
      <c r="AO33" s="1506"/>
      <c r="AP33" s="1506"/>
      <c r="AQ33" s="1506"/>
      <c r="AR33" s="1506"/>
      <c r="AS33" s="1506"/>
      <c r="AT33" s="1506"/>
      <c r="AU33" s="1506"/>
      <c r="AV33" s="1506"/>
      <c r="AW33" s="1512"/>
      <c r="AX33" s="1513"/>
      <c r="AY33" s="1514"/>
      <c r="AZ33" s="1514"/>
      <c r="BA33" s="1514"/>
      <c r="BB33" s="1514"/>
      <c r="BC33" s="1514"/>
      <c r="BD33" s="1514"/>
      <c r="BE33" s="1514"/>
      <c r="BF33" s="1514"/>
      <c r="BG33" s="1514"/>
      <c r="BH33" s="1514"/>
      <c r="BI33" s="1515"/>
      <c r="BJ33" s="1514"/>
      <c r="BK33" s="1514"/>
      <c r="BL33" s="1514"/>
      <c r="BM33" s="1514"/>
      <c r="BN33" s="1514"/>
      <c r="BO33" s="1514"/>
      <c r="BP33" s="1514"/>
      <c r="BQ33" s="1514"/>
      <c r="BR33" s="1514"/>
      <c r="BS33" s="1514"/>
      <c r="BT33" s="1514"/>
      <c r="BU33" s="1514"/>
      <c r="BV33" s="1513"/>
      <c r="BW33" s="1514"/>
      <c r="BX33" s="1514"/>
      <c r="BY33" s="1514"/>
      <c r="BZ33" s="1514"/>
      <c r="CA33" s="1514"/>
      <c r="CB33" s="1514"/>
      <c r="CC33" s="1514"/>
      <c r="CD33" s="1514"/>
      <c r="CE33" s="1514"/>
      <c r="CF33" s="1514"/>
      <c r="CG33" s="1515"/>
      <c r="CH33" s="1514"/>
      <c r="CI33" s="1514"/>
      <c r="CJ33" s="1514"/>
      <c r="CK33" s="1514"/>
      <c r="CL33" s="1514"/>
      <c r="CM33" s="1514"/>
      <c r="CN33" s="1514"/>
      <c r="CO33" s="1514"/>
      <c r="CP33" s="1514"/>
      <c r="CQ33" s="1563"/>
      <c r="CR33" s="1563"/>
      <c r="CS33" s="1563"/>
      <c r="CT33" s="1564"/>
      <c r="CU33" s="1563"/>
      <c r="CV33" s="1563"/>
      <c r="CW33" s="1563"/>
      <c r="CX33" s="1563"/>
      <c r="CY33" s="1563"/>
      <c r="CZ33" s="1563"/>
      <c r="DA33" s="1563"/>
      <c r="DB33" s="1563"/>
      <c r="DC33" s="1563"/>
      <c r="DD33" s="1563"/>
      <c r="DE33" s="1565"/>
      <c r="DF33" s="1564"/>
      <c r="DG33" s="1563"/>
      <c r="DH33" s="1563"/>
      <c r="DI33" s="1563"/>
      <c r="DJ33" s="1563"/>
      <c r="DK33" s="1563"/>
      <c r="DL33" s="1519"/>
      <c r="DM33" s="1519"/>
      <c r="DN33" s="1519"/>
      <c r="DO33" s="1519"/>
      <c r="DP33" s="1519"/>
      <c r="DQ33" s="1520"/>
      <c r="DR33" s="1521"/>
      <c r="DS33" s="1519"/>
      <c r="DT33" s="1519"/>
      <c r="DU33" s="1519"/>
      <c r="DV33" s="1519"/>
      <c r="DW33" s="1519"/>
      <c r="DX33" s="1522"/>
      <c r="DY33" s="1522"/>
      <c r="DZ33" s="1522"/>
      <c r="EA33" s="1522"/>
      <c r="EB33" s="1522"/>
      <c r="EC33" s="1523"/>
      <c r="ED33" s="1526"/>
      <c r="EE33" s="1522"/>
      <c r="EF33" s="1522">
        <v>0</v>
      </c>
      <c r="EG33" s="1522">
        <v>0</v>
      </c>
      <c r="EH33" s="1522">
        <v>0</v>
      </c>
      <c r="EI33" s="1522">
        <v>0</v>
      </c>
      <c r="EJ33" s="1522">
        <v>0</v>
      </c>
      <c r="EK33" s="1522">
        <v>0</v>
      </c>
      <c r="EL33" s="1522">
        <v>541.36</v>
      </c>
      <c r="EM33" s="1522">
        <v>541.36</v>
      </c>
      <c r="EN33" s="1522">
        <v>541.36</v>
      </c>
      <c r="EO33" s="1523">
        <v>541.36</v>
      </c>
      <c r="EP33" s="1526">
        <v>541.36</v>
      </c>
      <c r="EQ33" s="1522">
        <v>541.36</v>
      </c>
      <c r="ER33" s="1522">
        <v>541.36</v>
      </c>
      <c r="ES33" s="1522">
        <v>541.36</v>
      </c>
      <c r="ET33" s="1522">
        <v>541.36</v>
      </c>
      <c r="EU33" s="1522">
        <v>541.36</v>
      </c>
      <c r="EV33" s="1522">
        <v>541.36</v>
      </c>
      <c r="EW33" s="1522">
        <v>541.36</v>
      </c>
      <c r="EX33" s="1522">
        <v>541.36</v>
      </c>
      <c r="EY33" s="1522">
        <v>541.36</v>
      </c>
      <c r="EZ33" s="1522">
        <v>541.36</v>
      </c>
      <c r="FA33" s="1523">
        <v>541.36</v>
      </c>
      <c r="FB33" s="1526">
        <v>541.36</v>
      </c>
      <c r="FC33" s="1522">
        <v>5944.6381459999993</v>
      </c>
      <c r="FD33" s="1522">
        <v>5916.078856000001</v>
      </c>
      <c r="FE33" s="1522">
        <v>5916.0788560000001</v>
      </c>
      <c r="FF33" s="1522">
        <v>5916.0788560000001</v>
      </c>
      <c r="FG33" s="1522">
        <v>8840.7793289999991</v>
      </c>
      <c r="FH33" s="1522">
        <v>8840.7793289999991</v>
      </c>
      <c r="FI33" s="1522">
        <v>8988.8620690000007</v>
      </c>
      <c r="FJ33" s="1522">
        <v>27640.457273000004</v>
      </c>
      <c r="FK33" s="1522">
        <v>27647.525900999997</v>
      </c>
      <c r="FL33" s="1522">
        <v>27647.525900999997</v>
      </c>
      <c r="FM33" s="1523">
        <v>27945.461735000004</v>
      </c>
      <c r="FN33" s="1522">
        <v>27945.461735000001</v>
      </c>
      <c r="FO33" s="1522">
        <v>28385.052485</v>
      </c>
      <c r="FP33" s="1522">
        <v>28385.052485000004</v>
      </c>
      <c r="FQ33" s="1522">
        <v>28385.763227000003</v>
      </c>
      <c r="FR33" s="1522">
        <v>28385.763226999996</v>
      </c>
      <c r="FS33" s="1522">
        <v>28390.788226999994</v>
      </c>
      <c r="FT33" s="1522">
        <v>28390.788227000001</v>
      </c>
      <c r="FU33" s="1522">
        <v>28861.312039</v>
      </c>
      <c r="FV33" s="1522">
        <v>28861.312039000004</v>
      </c>
      <c r="FW33" s="1522">
        <v>29201.919979000006</v>
      </c>
      <c r="FX33" s="1522">
        <v>29201.919979000002</v>
      </c>
      <c r="FY33" s="1522">
        <v>29207.029147000005</v>
      </c>
      <c r="FZ33" s="1526">
        <v>29207.029147000001</v>
      </c>
      <c r="GA33" s="1522">
        <v>29691.05155</v>
      </c>
      <c r="GB33" s="1522">
        <v>29691.05155</v>
      </c>
      <c r="GC33" s="1522">
        <v>29691.051549999996</v>
      </c>
      <c r="GD33" s="1522">
        <v>29691.05155</v>
      </c>
      <c r="GE33" s="1522">
        <v>29691.051549999996</v>
      </c>
      <c r="GF33" s="1522">
        <v>29691.051549999996</v>
      </c>
      <c r="GG33" s="1522">
        <v>29691.05155</v>
      </c>
      <c r="GH33" s="1522">
        <v>29691.051550000004</v>
      </c>
      <c r="GI33" s="1522">
        <v>29691.051549999996</v>
      </c>
      <c r="GJ33" s="1522">
        <v>29691.05155</v>
      </c>
      <c r="GK33" s="1523">
        <v>29696.246296999998</v>
      </c>
      <c r="GL33" s="1522">
        <v>29696.246296999998</v>
      </c>
      <c r="GM33" s="1522">
        <v>29696.246297000002</v>
      </c>
      <c r="GN33" s="1523">
        <v>29696.246296999998</v>
      </c>
      <c r="GO33" s="1522"/>
    </row>
    <row r="34" spans="1:199" ht="39.75" customHeight="1">
      <c r="A34" s="1535" t="s">
        <v>1005</v>
      </c>
      <c r="B34" s="1536"/>
      <c r="C34" s="1537"/>
      <c r="D34" s="1537"/>
      <c r="E34" s="1537"/>
      <c r="F34" s="1537"/>
      <c r="G34" s="1537"/>
      <c r="H34" s="1537"/>
      <c r="I34" s="1537"/>
      <c r="J34" s="1537"/>
      <c r="K34" s="1537"/>
      <c r="L34" s="1537"/>
      <c r="M34" s="1538"/>
      <c r="N34" s="1537"/>
      <c r="O34" s="1537"/>
      <c r="P34" s="1537"/>
      <c r="Q34" s="1537"/>
      <c r="R34" s="1537"/>
      <c r="S34" s="1537"/>
      <c r="T34" s="1537"/>
      <c r="U34" s="1537"/>
      <c r="V34" s="1537"/>
      <c r="W34" s="1537"/>
      <c r="X34" s="1537"/>
      <c r="Y34" s="1537"/>
      <c r="Z34" s="1536"/>
      <c r="AA34" s="1537"/>
      <c r="AB34" s="1537"/>
      <c r="AC34" s="1537"/>
      <c r="AD34" s="1537"/>
      <c r="AE34" s="1537"/>
      <c r="AF34" s="1537"/>
      <c r="AG34" s="1537"/>
      <c r="AH34" s="1537"/>
      <c r="AI34" s="1537"/>
      <c r="AJ34" s="1537"/>
      <c r="AK34" s="1537"/>
      <c r="AL34" s="1536"/>
      <c r="AM34" s="1537"/>
      <c r="AN34" s="1537"/>
      <c r="AO34" s="1537"/>
      <c r="AP34" s="1537"/>
      <c r="AQ34" s="1537"/>
      <c r="AR34" s="1537"/>
      <c r="AS34" s="1537"/>
      <c r="AT34" s="1537"/>
      <c r="AU34" s="1537"/>
      <c r="AV34" s="1537"/>
      <c r="AW34" s="1538"/>
      <c r="AX34" s="1566"/>
      <c r="AY34" s="1567"/>
      <c r="AZ34" s="1567"/>
      <c r="BA34" s="1567"/>
      <c r="BB34" s="1567"/>
      <c r="BC34" s="1567"/>
      <c r="BD34" s="1567"/>
      <c r="BE34" s="1567"/>
      <c r="BF34" s="1567"/>
      <c r="BG34" s="1567"/>
      <c r="BH34" s="1567"/>
      <c r="BI34" s="1568"/>
      <c r="BJ34" s="1567"/>
      <c r="BK34" s="1567"/>
      <c r="BL34" s="1567"/>
      <c r="BM34" s="1567"/>
      <c r="BN34" s="1567"/>
      <c r="BO34" s="1567"/>
      <c r="BP34" s="1567"/>
      <c r="BQ34" s="1567"/>
      <c r="BR34" s="1567"/>
      <c r="BS34" s="1567"/>
      <c r="BT34" s="1567"/>
      <c r="BU34" s="1567"/>
      <c r="BV34" s="1566"/>
      <c r="BW34" s="1567"/>
      <c r="BX34" s="1567"/>
      <c r="BY34" s="1567"/>
      <c r="BZ34" s="1567"/>
      <c r="CA34" s="1567"/>
      <c r="CB34" s="1567"/>
      <c r="CC34" s="1567"/>
      <c r="CD34" s="1567"/>
      <c r="CE34" s="1567"/>
      <c r="CF34" s="1567"/>
      <c r="CG34" s="1568"/>
      <c r="CH34" s="1567"/>
      <c r="CI34" s="1567"/>
      <c r="CJ34" s="1567"/>
      <c r="CK34" s="1567"/>
      <c r="CL34" s="1567"/>
      <c r="CM34" s="1567"/>
      <c r="CN34" s="1567"/>
      <c r="CO34" s="1567"/>
      <c r="CP34" s="1567"/>
      <c r="CQ34" s="1569"/>
      <c r="CR34" s="1569"/>
      <c r="CS34" s="1569"/>
      <c r="CT34" s="1570"/>
      <c r="CU34" s="1569"/>
      <c r="CV34" s="1569"/>
      <c r="CW34" s="1569"/>
      <c r="CX34" s="1569"/>
      <c r="CY34" s="1569"/>
      <c r="CZ34" s="1569"/>
      <c r="DA34" s="1569"/>
      <c r="DB34" s="1569"/>
      <c r="DC34" s="1569"/>
      <c r="DD34" s="1569"/>
      <c r="DE34" s="1571"/>
      <c r="DF34" s="1570"/>
      <c r="DG34" s="1569"/>
      <c r="DH34" s="1569"/>
      <c r="DI34" s="1569"/>
      <c r="DJ34" s="1569"/>
      <c r="DK34" s="1569"/>
      <c r="DL34" s="1545"/>
      <c r="DM34" s="1545"/>
      <c r="DN34" s="1545"/>
      <c r="DO34" s="1545"/>
      <c r="DP34" s="1545"/>
      <c r="DQ34" s="1546"/>
      <c r="DR34" s="1547"/>
      <c r="DS34" s="1545"/>
      <c r="DT34" s="1545"/>
      <c r="DU34" s="1545"/>
      <c r="DV34" s="1545"/>
      <c r="DW34" s="1545"/>
      <c r="DX34" s="1542"/>
      <c r="DY34" s="1542"/>
      <c r="DZ34" s="1542"/>
      <c r="EA34" s="1542"/>
      <c r="EB34" s="1542"/>
      <c r="EC34" s="1544"/>
      <c r="ED34" s="1543"/>
      <c r="EE34" s="1542"/>
      <c r="EF34" s="1542">
        <v>0</v>
      </c>
      <c r="EG34" s="1542">
        <v>0</v>
      </c>
      <c r="EH34" s="1542">
        <v>0</v>
      </c>
      <c r="EI34" s="1542">
        <v>0</v>
      </c>
      <c r="EJ34" s="1542">
        <v>0</v>
      </c>
      <c r="EK34" s="1542">
        <v>0</v>
      </c>
      <c r="EL34" s="1542">
        <v>541.36</v>
      </c>
      <c r="EM34" s="1542">
        <v>0</v>
      </c>
      <c r="EN34" s="1542">
        <v>0</v>
      </c>
      <c r="EO34" s="1544">
        <v>0</v>
      </c>
      <c r="EP34" s="1543">
        <v>0</v>
      </c>
      <c r="EQ34" s="1542">
        <v>0</v>
      </c>
      <c r="ER34" s="1542">
        <v>0</v>
      </c>
      <c r="ES34" s="1542">
        <v>0</v>
      </c>
      <c r="ET34" s="1542">
        <v>0</v>
      </c>
      <c r="EU34" s="1542">
        <v>0</v>
      </c>
      <c r="EV34" s="1542">
        <v>0</v>
      </c>
      <c r="EW34" s="1542">
        <v>0</v>
      </c>
      <c r="EX34" s="1542">
        <v>0</v>
      </c>
      <c r="EY34" s="1542">
        <v>0</v>
      </c>
      <c r="EZ34" s="1542">
        <v>0</v>
      </c>
      <c r="FA34" s="1544">
        <v>0</v>
      </c>
      <c r="FB34" s="1543">
        <v>0</v>
      </c>
      <c r="FC34" s="1542">
        <v>4979.713248</v>
      </c>
      <c r="FD34" s="1542">
        <v>4966.8108200000006</v>
      </c>
      <c r="FE34" s="1542">
        <v>4919.4772869999997</v>
      </c>
      <c r="FF34" s="1542">
        <v>4919.4772869999997</v>
      </c>
      <c r="FG34" s="1542">
        <v>4874.4099889999998</v>
      </c>
      <c r="FH34" s="1542">
        <v>4933.1420580000004</v>
      </c>
      <c r="FI34" s="1542">
        <v>4992.0020769999992</v>
      </c>
      <c r="FJ34" s="1542">
        <v>4828.2939510000006</v>
      </c>
      <c r="FK34" s="1542">
        <v>5078.0748279999998</v>
      </c>
      <c r="FL34" s="1542">
        <v>5079.0479000000005</v>
      </c>
      <c r="FM34" s="1544">
        <v>5190.0790240000006</v>
      </c>
      <c r="FN34" s="1542">
        <v>4730.5094129999998</v>
      </c>
      <c r="FO34" s="1542">
        <v>4622.1428930000002</v>
      </c>
      <c r="FP34" s="1542">
        <v>4392.7532430000001</v>
      </c>
      <c r="FQ34" s="1542">
        <v>4530.7479539999995</v>
      </c>
      <c r="FR34" s="1542">
        <v>4348.1586239999997</v>
      </c>
      <c r="FS34" s="1542">
        <v>4245.8164129999996</v>
      </c>
      <c r="FT34" s="1542">
        <v>3870.1569249999998</v>
      </c>
      <c r="FU34" s="1542">
        <v>4286.4402749999999</v>
      </c>
      <c r="FV34" s="1542">
        <v>4502.1634819999999</v>
      </c>
      <c r="FW34" s="1542">
        <v>3928.9800210000003</v>
      </c>
      <c r="FX34" s="1542">
        <v>3812.6245759999997</v>
      </c>
      <c r="FY34" s="1542">
        <v>3642.6083870000002</v>
      </c>
      <c r="FZ34" s="1543">
        <v>3785.1183650000003</v>
      </c>
      <c r="GA34" s="1542">
        <v>3707.9390099999996</v>
      </c>
      <c r="GB34" s="1542">
        <v>3707.9390099999996</v>
      </c>
      <c r="GC34" s="1542">
        <v>4178.2664910000003</v>
      </c>
      <c r="GD34" s="1542">
        <v>3616.5124219999998</v>
      </c>
      <c r="GE34" s="1542">
        <v>3652.6637999999998</v>
      </c>
      <c r="GF34" s="1542">
        <v>3865.437582</v>
      </c>
      <c r="GG34" s="1542">
        <v>3648.9520120000002</v>
      </c>
      <c r="GH34" s="1542">
        <v>3361.2347459999996</v>
      </c>
      <c r="GI34" s="1542">
        <v>3763.3954759999997</v>
      </c>
      <c r="GJ34" s="1542">
        <v>3686.3589739999998</v>
      </c>
      <c r="GK34" s="1544">
        <v>3714.9750040000004</v>
      </c>
      <c r="GL34" s="1542">
        <v>4143.7050559999998</v>
      </c>
      <c r="GM34" s="1542">
        <v>4219.4175109999996</v>
      </c>
      <c r="GN34" s="1544">
        <v>4587.7023580000005</v>
      </c>
      <c r="GO34" s="1542"/>
    </row>
    <row r="35" spans="1:199" ht="39.65" customHeight="1" thickBot="1">
      <c r="A35" s="1572" t="s">
        <v>1006</v>
      </c>
      <c r="B35" s="1573"/>
      <c r="C35" s="1574"/>
      <c r="D35" s="1574"/>
      <c r="E35" s="1574"/>
      <c r="F35" s="1574"/>
      <c r="G35" s="1574"/>
      <c r="H35" s="1574"/>
      <c r="I35" s="1574"/>
      <c r="J35" s="1574"/>
      <c r="K35" s="1574"/>
      <c r="L35" s="1574"/>
      <c r="M35" s="1575"/>
      <c r="N35" s="1574"/>
      <c r="O35" s="1574"/>
      <c r="P35" s="1574"/>
      <c r="Q35" s="1574"/>
      <c r="R35" s="1574"/>
      <c r="S35" s="1574"/>
      <c r="T35" s="1574"/>
      <c r="U35" s="1574"/>
      <c r="V35" s="1574"/>
      <c r="W35" s="1574"/>
      <c r="X35" s="1574"/>
      <c r="Y35" s="1574"/>
      <c r="Z35" s="1573"/>
      <c r="AA35" s="1574"/>
      <c r="AB35" s="1574"/>
      <c r="AC35" s="1574"/>
      <c r="AD35" s="1574"/>
      <c r="AE35" s="1574"/>
      <c r="AF35" s="1574"/>
      <c r="AG35" s="1574"/>
      <c r="AH35" s="1574"/>
      <c r="AI35" s="1574"/>
      <c r="AJ35" s="1574"/>
      <c r="AK35" s="1574"/>
      <c r="AL35" s="1573"/>
      <c r="AM35" s="1574"/>
      <c r="AN35" s="1574"/>
      <c r="AO35" s="1574"/>
      <c r="AP35" s="1574"/>
      <c r="AQ35" s="1574"/>
      <c r="AR35" s="1574"/>
      <c r="AS35" s="1574"/>
      <c r="AT35" s="1574"/>
      <c r="AU35" s="1574"/>
      <c r="AV35" s="1574"/>
      <c r="AW35" s="1575"/>
      <c r="AX35" s="1576"/>
      <c r="AY35" s="1577"/>
      <c r="AZ35" s="1577"/>
      <c r="BA35" s="1577"/>
      <c r="BB35" s="1577"/>
      <c r="BC35" s="1577"/>
      <c r="BD35" s="1577"/>
      <c r="BE35" s="1577"/>
      <c r="BF35" s="1577"/>
      <c r="BG35" s="1577"/>
      <c r="BH35" s="1577"/>
      <c r="BI35" s="1578"/>
      <c r="BJ35" s="1577"/>
      <c r="BK35" s="1577"/>
      <c r="BL35" s="1577"/>
      <c r="BM35" s="1577"/>
      <c r="BN35" s="1577"/>
      <c r="BO35" s="1577"/>
      <c r="BP35" s="1577"/>
      <c r="BQ35" s="1577"/>
      <c r="BR35" s="1577"/>
      <c r="BS35" s="1577"/>
      <c r="BT35" s="1577"/>
      <c r="BU35" s="1577"/>
      <c r="BV35" s="1576"/>
      <c r="BW35" s="1577"/>
      <c r="BX35" s="1577"/>
      <c r="BY35" s="1577"/>
      <c r="BZ35" s="1577"/>
      <c r="CA35" s="1577"/>
      <c r="CB35" s="1577"/>
      <c r="CC35" s="1577"/>
      <c r="CD35" s="1577"/>
      <c r="CE35" s="1577"/>
      <c r="CF35" s="1577"/>
      <c r="CG35" s="1578"/>
      <c r="CH35" s="1577"/>
      <c r="CI35" s="1577"/>
      <c r="CJ35" s="1577"/>
      <c r="CK35" s="1577"/>
      <c r="CL35" s="1577"/>
      <c r="CM35" s="1577"/>
      <c r="CN35" s="1577"/>
      <c r="CO35" s="1577"/>
      <c r="CP35" s="1577"/>
      <c r="CQ35" s="1579"/>
      <c r="CR35" s="1579"/>
      <c r="CS35" s="1579"/>
      <c r="CT35" s="1580"/>
      <c r="CU35" s="1579"/>
      <c r="CV35" s="1579"/>
      <c r="CW35" s="1579"/>
      <c r="CX35" s="1579"/>
      <c r="CY35" s="1579"/>
      <c r="CZ35" s="1579"/>
      <c r="DA35" s="1579"/>
      <c r="DB35" s="1579"/>
      <c r="DC35" s="1579"/>
      <c r="DD35" s="1579"/>
      <c r="DE35" s="1581"/>
      <c r="DF35" s="1580"/>
      <c r="DG35" s="1579"/>
      <c r="DH35" s="1579"/>
      <c r="DI35" s="1579"/>
      <c r="DJ35" s="1579"/>
      <c r="DK35" s="1579"/>
      <c r="DL35" s="1582"/>
      <c r="DM35" s="1582"/>
      <c r="DN35" s="1582"/>
      <c r="DO35" s="1582"/>
      <c r="DP35" s="1582"/>
      <c r="DQ35" s="1583"/>
      <c r="DR35" s="1584"/>
      <c r="DS35" s="1582"/>
      <c r="DT35" s="1582"/>
      <c r="DU35" s="1582"/>
      <c r="DV35" s="1582"/>
      <c r="DW35" s="1582"/>
      <c r="DX35" s="1585"/>
      <c r="DY35" s="1585"/>
      <c r="DZ35" s="1585"/>
      <c r="EA35" s="1585"/>
      <c r="EB35" s="1585"/>
      <c r="EC35" s="1586"/>
      <c r="ED35" s="1587"/>
      <c r="EE35" s="1585"/>
      <c r="EF35" s="1585">
        <v>0</v>
      </c>
      <c r="EG35" s="1585">
        <v>0</v>
      </c>
      <c r="EH35" s="1585">
        <v>0</v>
      </c>
      <c r="EI35" s="1585">
        <v>0</v>
      </c>
      <c r="EJ35" s="1585">
        <v>0</v>
      </c>
      <c r="EK35" s="1585">
        <v>0</v>
      </c>
      <c r="EL35" s="1585">
        <v>0</v>
      </c>
      <c r="EM35" s="1585">
        <v>541.36</v>
      </c>
      <c r="EN35" s="1585">
        <v>541.36</v>
      </c>
      <c r="EO35" s="1586">
        <v>541.36</v>
      </c>
      <c r="EP35" s="1587">
        <v>541.36</v>
      </c>
      <c r="EQ35" s="1585">
        <v>541.36</v>
      </c>
      <c r="ER35" s="1585">
        <v>541.36</v>
      </c>
      <c r="ES35" s="1585">
        <v>541.36</v>
      </c>
      <c r="ET35" s="1585">
        <v>541.36</v>
      </c>
      <c r="EU35" s="1585">
        <v>541.36</v>
      </c>
      <c r="EV35" s="1585">
        <v>541.36</v>
      </c>
      <c r="EW35" s="1585">
        <v>541.36</v>
      </c>
      <c r="EX35" s="1585">
        <v>541.36</v>
      </c>
      <c r="EY35" s="1585">
        <v>541.36</v>
      </c>
      <c r="EZ35" s="1585">
        <v>541.36</v>
      </c>
      <c r="FA35" s="1586">
        <v>541.36</v>
      </c>
      <c r="FB35" s="1587">
        <v>541.36</v>
      </c>
      <c r="FC35" s="1585">
        <v>964.9248980000001</v>
      </c>
      <c r="FD35" s="1585">
        <v>949.26803599999994</v>
      </c>
      <c r="FE35" s="1585">
        <v>996.60156900000004</v>
      </c>
      <c r="FF35" s="1585">
        <v>996.60156900000004</v>
      </c>
      <c r="FG35" s="1585">
        <v>1041.6688669999999</v>
      </c>
      <c r="FH35" s="1585">
        <v>982.72215000000006</v>
      </c>
      <c r="FI35" s="1585">
        <v>1023.7467339999999</v>
      </c>
      <c r="FJ35" s="1585">
        <v>19537.609188000002</v>
      </c>
      <c r="FK35" s="1585">
        <v>19323.420239999999</v>
      </c>
      <c r="FL35" s="1585">
        <v>19322.447167999999</v>
      </c>
      <c r="FM35" s="1586">
        <v>19307.870070000001</v>
      </c>
      <c r="FN35" s="1585">
        <v>19767.439680999996</v>
      </c>
      <c r="FO35" s="1585">
        <v>20261.025976000001</v>
      </c>
      <c r="FP35" s="1585">
        <v>20473.399708000001</v>
      </c>
      <c r="FQ35" s="1585">
        <v>20336.115739000001</v>
      </c>
      <c r="FR35" s="1585">
        <v>20520.078948999999</v>
      </c>
      <c r="FS35" s="1585">
        <v>20627.446159999996</v>
      </c>
      <c r="FT35" s="1585">
        <v>21004.879127999997</v>
      </c>
      <c r="FU35" s="1585">
        <v>21003.737110000002</v>
      </c>
      <c r="FV35" s="1585">
        <v>20786.220210000003</v>
      </c>
      <c r="FW35" s="1585">
        <v>21678.209385000006</v>
      </c>
      <c r="FX35" s="1585">
        <v>21793.501309000003</v>
      </c>
      <c r="FY35" s="1585">
        <v>21981.424062000002</v>
      </c>
      <c r="FZ35" s="1587">
        <v>21828.290776000002</v>
      </c>
      <c r="GA35" s="1585">
        <v>22311.697733000001</v>
      </c>
      <c r="GB35" s="1585">
        <v>22311.697733000001</v>
      </c>
      <c r="GC35" s="1585">
        <v>21838.869641999998</v>
      </c>
      <c r="GD35" s="1585">
        <v>22463.263711</v>
      </c>
      <c r="GE35" s="1585">
        <v>22434.759600999994</v>
      </c>
      <c r="GF35" s="1585">
        <v>22312.419614999999</v>
      </c>
      <c r="GG35" s="1585">
        <v>22462.023184999998</v>
      </c>
      <c r="GH35" s="1585">
        <v>22576.985697000004</v>
      </c>
      <c r="GI35" s="1585">
        <v>22205.754561999998</v>
      </c>
      <c r="GJ35" s="1585">
        <v>22318.443306000001</v>
      </c>
      <c r="GK35" s="1586">
        <v>22014.92657</v>
      </c>
      <c r="GL35" s="1585">
        <v>21834.900934999998</v>
      </c>
      <c r="GM35" s="1585">
        <v>21472.367894000003</v>
      </c>
      <c r="GN35" s="1586">
        <v>20968.499472999996</v>
      </c>
      <c r="GO35" s="1542"/>
    </row>
    <row r="36" spans="1:199" ht="50.15" customHeight="1" thickTop="1">
      <c r="A36" s="1588" t="s">
        <v>1008</v>
      </c>
      <c r="B36" s="1542"/>
      <c r="C36" s="1542"/>
      <c r="D36" s="1542"/>
      <c r="E36" s="1542"/>
      <c r="F36" s="1542"/>
      <c r="G36" s="1542"/>
      <c r="H36" s="1542"/>
      <c r="I36" s="1542"/>
      <c r="J36" s="1542"/>
      <c r="K36" s="1542"/>
      <c r="L36" s="1542"/>
      <c r="M36" s="1542"/>
      <c r="N36" s="1542"/>
      <c r="O36" s="1542"/>
      <c r="P36" s="1542"/>
      <c r="Q36" s="1542"/>
      <c r="R36" s="1542"/>
      <c r="S36" s="1542"/>
      <c r="T36" s="1542"/>
      <c r="U36" s="1542"/>
      <c r="V36" s="1542"/>
      <c r="W36" s="1542"/>
      <c r="X36" s="1542"/>
      <c r="Y36" s="1542"/>
      <c r="Z36" s="1542"/>
      <c r="AA36" s="1542"/>
      <c r="AB36" s="1542"/>
      <c r="AC36" s="1542"/>
      <c r="AD36" s="1542"/>
      <c r="AE36" s="1542"/>
      <c r="AF36" s="1542"/>
      <c r="AG36" s="1542"/>
      <c r="AH36" s="1542"/>
      <c r="AI36" s="1542"/>
      <c r="AJ36" s="1542"/>
      <c r="AK36" s="1542"/>
      <c r="AL36" s="1542"/>
      <c r="AM36" s="1542"/>
      <c r="AN36" s="1542"/>
      <c r="AO36" s="1542"/>
      <c r="AP36" s="1542"/>
      <c r="AQ36" s="1542"/>
      <c r="AR36" s="1542"/>
      <c r="AS36" s="1542"/>
      <c r="AT36" s="1542"/>
      <c r="AU36" s="1542"/>
      <c r="AV36" s="1542"/>
      <c r="AW36" s="1542"/>
      <c r="AX36" s="1542"/>
      <c r="AY36" s="1542"/>
      <c r="AZ36" s="1542"/>
      <c r="BA36" s="1542"/>
      <c r="BB36" s="1542"/>
      <c r="BC36" s="1542"/>
      <c r="BD36" s="1542"/>
      <c r="BE36" s="1542"/>
      <c r="BF36" s="1542"/>
      <c r="BG36" s="1542"/>
      <c r="BH36" s="1542"/>
      <c r="BI36" s="1542"/>
      <c r="BJ36" s="1542"/>
      <c r="BK36" s="1542"/>
      <c r="BL36" s="1542"/>
      <c r="BM36" s="1542"/>
      <c r="BN36" s="1542"/>
      <c r="BO36" s="1542"/>
      <c r="BP36" s="1542"/>
      <c r="BQ36" s="1542"/>
      <c r="BR36" s="1542"/>
      <c r="BS36" s="1542"/>
      <c r="BT36" s="1542"/>
      <c r="BU36" s="1542"/>
      <c r="BV36" s="1542"/>
      <c r="BW36" s="1542"/>
      <c r="BX36" s="1542"/>
      <c r="BY36" s="1542"/>
      <c r="BZ36" s="1542"/>
      <c r="CA36" s="1542"/>
      <c r="CB36" s="1542"/>
      <c r="CC36" s="1542"/>
      <c r="CD36" s="1542"/>
      <c r="CE36" s="1542"/>
      <c r="CF36" s="1542"/>
      <c r="CG36" s="1542"/>
      <c r="CH36" s="1542"/>
      <c r="CI36" s="1542"/>
      <c r="CJ36" s="1542"/>
      <c r="CK36" s="1542"/>
      <c r="CL36" s="1542"/>
      <c r="CM36" s="1542"/>
      <c r="CN36" s="1542"/>
      <c r="CO36" s="1542"/>
      <c r="CP36" s="1542"/>
      <c r="EF36" s="1542"/>
      <c r="EG36" s="1542"/>
      <c r="EH36" s="1542"/>
      <c r="EI36" s="1542"/>
      <c r="EJ36" s="1542"/>
      <c r="EK36" s="1542"/>
      <c r="EL36" s="1542"/>
      <c r="EM36" s="1542"/>
      <c r="EN36" s="1542"/>
      <c r="EO36" s="1542"/>
      <c r="EP36" s="1542"/>
      <c r="EQ36" s="1542"/>
      <c r="ER36" s="1542"/>
      <c r="ES36" s="1542"/>
      <c r="ET36" s="1542"/>
      <c r="EU36" s="1542"/>
      <c r="EV36" s="1542"/>
      <c r="EW36" s="1542"/>
      <c r="EX36" s="1542"/>
      <c r="EY36" s="1542"/>
      <c r="EZ36" s="1542"/>
      <c r="FA36" s="1542"/>
      <c r="FB36" s="1542"/>
      <c r="FC36" s="1542"/>
      <c r="FD36" s="1542"/>
      <c r="FE36" s="1542"/>
      <c r="FF36" s="1542"/>
      <c r="FG36" s="1542"/>
      <c r="FH36" s="1542"/>
      <c r="FI36" s="1542"/>
      <c r="FJ36" s="1542"/>
      <c r="FK36" s="1542"/>
      <c r="FL36" s="1542"/>
      <c r="FM36" s="1542"/>
      <c r="FN36" s="1542"/>
      <c r="FO36" s="1542"/>
      <c r="FP36" s="1542"/>
      <c r="FQ36" s="1542"/>
      <c r="FR36" s="1542"/>
      <c r="FS36" s="1542"/>
      <c r="FT36" s="1542"/>
      <c r="FU36" s="1542"/>
      <c r="FV36" s="1542"/>
      <c r="FW36" s="1542"/>
      <c r="FX36" s="1542"/>
      <c r="FY36" s="1542"/>
      <c r="FZ36" s="1542"/>
      <c r="GA36" s="1542"/>
      <c r="GB36" s="1542"/>
      <c r="GC36" s="1542"/>
      <c r="GD36" s="1542"/>
      <c r="GE36" s="1542"/>
      <c r="GF36" s="1542"/>
      <c r="GG36" s="1542"/>
      <c r="GH36" s="1542"/>
      <c r="GI36" s="1542"/>
      <c r="GJ36" s="1542"/>
      <c r="GK36" s="1542"/>
      <c r="GL36" s="1542"/>
      <c r="GM36" s="1542"/>
      <c r="GN36" s="1542"/>
      <c r="GO36" s="1542"/>
      <c r="GP36" s="1542"/>
      <c r="GQ36" s="1542"/>
    </row>
    <row r="37" spans="1:199" ht="24.75" customHeight="1">
      <c r="A37" s="3020"/>
    </row>
    <row r="85" spans="2:2" ht="6" customHeight="1"/>
    <row r="86" spans="2:2" ht="24.75" customHeight="1">
      <c r="B86" s="3032" t="s">
        <v>1551</v>
      </c>
    </row>
  </sheetData>
  <mergeCells count="18">
    <mergeCell ref="ED2:EO2"/>
    <mergeCell ref="AL2:AW2"/>
    <mergeCell ref="DR2:EC2"/>
    <mergeCell ref="A2:A3"/>
    <mergeCell ref="B2:M2"/>
    <mergeCell ref="N2:Y2"/>
    <mergeCell ref="AX2:BI2"/>
    <mergeCell ref="BJ2:BU2"/>
    <mergeCell ref="BV2:CG2"/>
    <mergeCell ref="CH2:CS2"/>
    <mergeCell ref="CT2:DE2"/>
    <mergeCell ref="DF2:DQ2"/>
    <mergeCell ref="AA2:AK2"/>
    <mergeCell ref="EP2:FA2"/>
    <mergeCell ref="FB2:FM2"/>
    <mergeCell ref="FN2:FY2"/>
    <mergeCell ref="FZ2:GK2"/>
    <mergeCell ref="GL2:GN2"/>
  </mergeCells>
  <printOptions horizontalCentered="1"/>
  <pageMargins left="0" right="0" top="0.39370078740157483" bottom="1.299212598425197" header="0.19685039370078741" footer="0.15748031496062992"/>
  <pageSetup paperSize="9" scale="31" orientation="landscape" r:id="rId1"/>
  <headerFooter>
    <oddHeader>&amp;C&amp;"Aptos"&amp;10&amp;K000000 PUBLIC&amp;1#_x000D_&amp;"Arialri"&amp;10&amp;K000000&amp;"Arialri"&amp;10&amp;K000000&amp;"Arialri"&amp;10&amp;K000000&amp;G</oddHeader>
    <oddFooter>&amp;C&amp;12 20&amp;10_x000D_&amp;1#&amp;"Aptos"&amp;10&amp;K000000 PUBLIC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3AE58-229D-47EF-BADD-172F4D6A6677}">
  <dimension ref="A1:GS86"/>
  <sheetViews>
    <sheetView showGridLines="0" view="pageBreakPreview" zoomScale="60" zoomScaleNormal="50" workbookViewId="0">
      <pane xSplit="123" ySplit="3" topLeftCell="GJ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31"/>
  <cols>
    <col min="1" max="1" width="85.453125" style="1495" customWidth="1"/>
    <col min="2" max="124" width="25.54296875" style="1495" hidden="1" customWidth="1"/>
    <col min="125" max="125" width="21.54296875" style="1495" hidden="1" customWidth="1"/>
    <col min="126" max="126" width="18" style="1495" hidden="1" customWidth="1"/>
    <col min="127" max="129" width="20.453125" style="1495" hidden="1" customWidth="1"/>
    <col min="130" max="164" width="21.54296875" style="1495" hidden="1" customWidth="1"/>
    <col min="165" max="186" width="25.54296875" style="1495" hidden="1" customWidth="1"/>
    <col min="187" max="200" width="25.54296875" style="1495" customWidth="1"/>
    <col min="201" max="201" width="11.1796875" style="37" bestFit="1" customWidth="1"/>
    <col min="202" max="16384" width="9.1796875" style="1495"/>
  </cols>
  <sheetData>
    <row r="1" spans="1:201" ht="45.65" customHeight="1" thickBot="1">
      <c r="A1" s="1494" t="s">
        <v>1009</v>
      </c>
      <c r="ES1" s="1542"/>
      <c r="ET1" s="1542"/>
      <c r="EU1" s="1542"/>
      <c r="EV1" s="1542"/>
      <c r="EW1" s="1542"/>
      <c r="EX1" s="1542"/>
      <c r="EY1" s="1542"/>
      <c r="EZ1" s="1542"/>
      <c r="FA1" s="1542"/>
      <c r="FB1" s="1542"/>
      <c r="FC1" s="1542"/>
      <c r="FD1" s="1542"/>
      <c r="FE1" s="1542"/>
      <c r="FF1" s="1542"/>
      <c r="FG1" s="1542"/>
      <c r="FH1" s="1542"/>
      <c r="FI1" s="1542"/>
      <c r="FJ1" s="1542"/>
      <c r="FK1" s="1542"/>
      <c r="FL1" s="1542"/>
      <c r="FM1" s="1542"/>
      <c r="FN1" s="1542"/>
      <c r="FO1" s="1542"/>
      <c r="FP1" s="1542"/>
      <c r="FQ1" s="1542"/>
      <c r="FR1" s="1542"/>
      <c r="FS1" s="1542"/>
      <c r="FT1" s="1542"/>
      <c r="FU1" s="1542"/>
      <c r="FV1" s="1542"/>
      <c r="FW1" s="1542"/>
      <c r="FX1" s="1542"/>
      <c r="FY1" s="1542"/>
      <c r="FZ1" s="1542"/>
      <c r="GA1" s="1542"/>
      <c r="GB1" s="1542"/>
      <c r="GC1" s="1542"/>
      <c r="GD1" s="1542"/>
      <c r="GE1" s="1542"/>
      <c r="GF1" s="1542"/>
      <c r="GG1" s="1542"/>
      <c r="GH1" s="1542"/>
      <c r="GI1" s="1542"/>
      <c r="GJ1" s="1542"/>
      <c r="GK1" s="1542"/>
      <c r="GL1" s="1542"/>
      <c r="GM1" s="1542"/>
      <c r="GN1" s="1542"/>
      <c r="GO1" s="1542"/>
      <c r="GP1" s="1542"/>
      <c r="GQ1" s="1542"/>
      <c r="GR1" s="1542"/>
    </row>
    <row r="2" spans="1:201" ht="39.75" customHeight="1" thickTop="1" thickBot="1">
      <c r="A2" s="3168"/>
      <c r="B2" s="3165">
        <v>2010</v>
      </c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6"/>
      <c r="N2" s="3165">
        <v>2011</v>
      </c>
      <c r="O2" s="3166"/>
      <c r="P2" s="3166"/>
      <c r="Q2" s="3166"/>
      <c r="R2" s="3166"/>
      <c r="S2" s="3166"/>
      <c r="T2" s="3166"/>
      <c r="U2" s="3166"/>
      <c r="V2" s="3166"/>
      <c r="W2" s="3166"/>
      <c r="X2" s="3166"/>
      <c r="Y2" s="3167"/>
      <c r="Z2" s="1497">
        <v>2012</v>
      </c>
      <c r="AA2" s="3165"/>
      <c r="AB2" s="3166"/>
      <c r="AC2" s="3166"/>
      <c r="AD2" s="3166"/>
      <c r="AE2" s="3166"/>
      <c r="AF2" s="3166"/>
      <c r="AG2" s="3166"/>
      <c r="AH2" s="3166"/>
      <c r="AI2" s="3166"/>
      <c r="AJ2" s="3166"/>
      <c r="AK2" s="3166"/>
      <c r="AL2" s="3166"/>
      <c r="AM2" s="3165">
        <v>2026</v>
      </c>
      <c r="AN2" s="3166"/>
      <c r="AO2" s="3167"/>
      <c r="AP2" s="1497"/>
      <c r="AQ2" s="1497"/>
      <c r="AR2" s="1497"/>
      <c r="AS2" s="1497"/>
      <c r="AT2" s="1497"/>
      <c r="AU2" s="1497"/>
      <c r="AV2" s="1497"/>
      <c r="AW2" s="1497"/>
      <c r="AX2" s="1497"/>
      <c r="AY2" s="1497"/>
      <c r="AZ2" s="2790"/>
      <c r="BA2" s="3166">
        <v>2014</v>
      </c>
      <c r="BB2" s="3166"/>
      <c r="BC2" s="3166"/>
      <c r="BD2" s="3166"/>
      <c r="BE2" s="3166"/>
      <c r="BF2" s="3166"/>
      <c r="BG2" s="3166"/>
      <c r="BH2" s="3166"/>
      <c r="BI2" s="3166"/>
      <c r="BJ2" s="3166"/>
      <c r="BK2" s="3166"/>
      <c r="BL2" s="3166"/>
      <c r="BM2" s="3165">
        <v>2015</v>
      </c>
      <c r="BN2" s="3166"/>
      <c r="BO2" s="3166"/>
      <c r="BP2" s="3166"/>
      <c r="BQ2" s="3166"/>
      <c r="BR2" s="3166"/>
      <c r="BS2" s="3166"/>
      <c r="BT2" s="3166"/>
      <c r="BU2" s="3166"/>
      <c r="BV2" s="3166"/>
      <c r="BW2" s="3166"/>
      <c r="BX2" s="3167"/>
      <c r="BY2" s="3165">
        <v>2016</v>
      </c>
      <c r="BZ2" s="3166"/>
      <c r="CA2" s="3166"/>
      <c r="CB2" s="3166"/>
      <c r="CC2" s="3166"/>
      <c r="CD2" s="3166"/>
      <c r="CE2" s="3166"/>
      <c r="CF2" s="3166"/>
      <c r="CG2" s="3166"/>
      <c r="CH2" s="3166"/>
      <c r="CI2" s="3166"/>
      <c r="CJ2" s="3167"/>
      <c r="CK2" s="3166">
        <v>2017</v>
      </c>
      <c r="CL2" s="3166"/>
      <c r="CM2" s="3166"/>
      <c r="CN2" s="3166"/>
      <c r="CO2" s="3166"/>
      <c r="CP2" s="3166"/>
      <c r="CQ2" s="3166"/>
      <c r="CR2" s="3166"/>
      <c r="CS2" s="3166"/>
      <c r="CT2" s="3166"/>
      <c r="CU2" s="3166"/>
      <c r="CV2" s="3166"/>
      <c r="CW2" s="3165">
        <v>2018</v>
      </c>
      <c r="CX2" s="3166"/>
      <c r="CY2" s="3166"/>
      <c r="CZ2" s="3166"/>
      <c r="DA2" s="3166"/>
      <c r="DB2" s="3166"/>
      <c r="DC2" s="3166"/>
      <c r="DD2" s="3166"/>
      <c r="DE2" s="3166"/>
      <c r="DF2" s="3166"/>
      <c r="DG2" s="3166"/>
      <c r="DH2" s="3167"/>
      <c r="DI2" s="3165">
        <v>2019</v>
      </c>
      <c r="DJ2" s="3166"/>
      <c r="DK2" s="3166"/>
      <c r="DL2" s="3166"/>
      <c r="DM2" s="3166"/>
      <c r="DN2" s="3166"/>
      <c r="DO2" s="3166"/>
      <c r="DP2" s="3166"/>
      <c r="DQ2" s="3166"/>
      <c r="DR2" s="3166"/>
      <c r="DS2" s="3166"/>
      <c r="DT2" s="3167"/>
      <c r="DU2" s="3165">
        <v>2020</v>
      </c>
      <c r="DV2" s="3166"/>
      <c r="DW2" s="3166"/>
      <c r="DX2" s="3166"/>
      <c r="DY2" s="3166"/>
      <c r="DZ2" s="3166"/>
      <c r="EA2" s="3166"/>
      <c r="EB2" s="3166"/>
      <c r="EC2" s="3166"/>
      <c r="ED2" s="3166"/>
      <c r="EE2" s="3166"/>
      <c r="EF2" s="3167"/>
      <c r="EG2" s="3165">
        <v>2021</v>
      </c>
      <c r="EH2" s="3166"/>
      <c r="EI2" s="3166"/>
      <c r="EJ2" s="3166"/>
      <c r="EK2" s="3166"/>
      <c r="EL2" s="3166"/>
      <c r="EM2" s="3166"/>
      <c r="EN2" s="3166"/>
      <c r="EO2" s="3166"/>
      <c r="EP2" s="3166"/>
      <c r="EQ2" s="3166"/>
      <c r="ER2" s="3166"/>
      <c r="ES2" s="3165">
        <v>2022</v>
      </c>
      <c r="ET2" s="3166"/>
      <c r="EU2" s="3166"/>
      <c r="EV2" s="3166"/>
      <c r="EW2" s="3166"/>
      <c r="EX2" s="3166"/>
      <c r="EY2" s="3166"/>
      <c r="EZ2" s="3166"/>
      <c r="FA2" s="3166"/>
      <c r="FB2" s="3166"/>
      <c r="FC2" s="3166"/>
      <c r="FD2" s="3167"/>
      <c r="FE2" s="3165">
        <v>2023</v>
      </c>
      <c r="FF2" s="3166"/>
      <c r="FG2" s="3166"/>
      <c r="FH2" s="3166"/>
      <c r="FI2" s="3166"/>
      <c r="FJ2" s="3166"/>
      <c r="FK2" s="3166"/>
      <c r="FL2" s="3166"/>
      <c r="FM2" s="3166"/>
      <c r="FN2" s="3166"/>
      <c r="FO2" s="3166"/>
      <c r="FP2" s="3167"/>
      <c r="FQ2" s="3165">
        <v>2024</v>
      </c>
      <c r="FR2" s="3166"/>
      <c r="FS2" s="3166"/>
      <c r="FT2" s="3166"/>
      <c r="FU2" s="3166"/>
      <c r="FV2" s="3166"/>
      <c r="FW2" s="3170"/>
      <c r="FX2" s="3166"/>
      <c r="FY2" s="3166"/>
      <c r="FZ2" s="1589"/>
      <c r="GA2" s="1589"/>
      <c r="GB2" s="1590">
        <v>2024</v>
      </c>
      <c r="GC2" s="3165">
        <v>2025</v>
      </c>
      <c r="GD2" s="3166"/>
      <c r="GE2" s="3166"/>
      <c r="GF2" s="3166"/>
      <c r="GG2" s="3166"/>
      <c r="GH2" s="3166"/>
      <c r="GI2" s="3166"/>
      <c r="GJ2" s="3166"/>
      <c r="GK2" s="3166"/>
      <c r="GL2" s="3166"/>
      <c r="GM2" s="3166"/>
      <c r="GN2" s="3167"/>
      <c r="GO2" s="3171">
        <v>2026</v>
      </c>
      <c r="GP2" s="3172"/>
      <c r="GQ2" s="3173"/>
      <c r="GR2" s="37"/>
      <c r="GS2" s="1495"/>
    </row>
    <row r="3" spans="1:201" ht="39.75" customHeight="1" thickTop="1" thickBot="1">
      <c r="A3" s="3169"/>
      <c r="B3" s="1500" t="s">
        <v>121</v>
      </c>
      <c r="C3" s="1500" t="s">
        <v>122</v>
      </c>
      <c r="D3" s="1500" t="s">
        <v>123</v>
      </c>
      <c r="E3" s="1500" t="s">
        <v>179</v>
      </c>
      <c r="F3" s="1500" t="s">
        <v>125</v>
      </c>
      <c r="G3" s="1500" t="s">
        <v>126</v>
      </c>
      <c r="H3" s="1500" t="s">
        <v>127</v>
      </c>
      <c r="I3" s="1500" t="s">
        <v>128</v>
      </c>
      <c r="J3" s="1500" t="s">
        <v>129</v>
      </c>
      <c r="K3" s="1500" t="s">
        <v>130</v>
      </c>
      <c r="L3" s="1500" t="s">
        <v>131</v>
      </c>
      <c r="M3" s="1500" t="s">
        <v>132</v>
      </c>
      <c r="N3" s="1499" t="s">
        <v>121</v>
      </c>
      <c r="O3" s="1500" t="s">
        <v>122</v>
      </c>
      <c r="P3" s="1500" t="s">
        <v>123</v>
      </c>
      <c r="Q3" s="1500" t="s">
        <v>179</v>
      </c>
      <c r="R3" s="1500" t="s">
        <v>125</v>
      </c>
      <c r="S3" s="1500" t="s">
        <v>135</v>
      </c>
      <c r="T3" s="1500" t="s">
        <v>127</v>
      </c>
      <c r="U3" s="1500" t="s">
        <v>128</v>
      </c>
      <c r="V3" s="1500" t="s">
        <v>129</v>
      </c>
      <c r="W3" s="1500" t="s">
        <v>130</v>
      </c>
      <c r="X3" s="1500" t="s">
        <v>131</v>
      </c>
      <c r="Y3" s="1501" t="s">
        <v>132</v>
      </c>
      <c r="Z3" s="1500" t="s">
        <v>121</v>
      </c>
      <c r="AA3" s="1502" t="s">
        <v>122</v>
      </c>
      <c r="AB3" s="1502" t="s">
        <v>123</v>
      </c>
      <c r="AC3" s="1502" t="s">
        <v>179</v>
      </c>
      <c r="AD3" s="1502" t="s">
        <v>125</v>
      </c>
      <c r="AE3" s="1502" t="s">
        <v>126</v>
      </c>
      <c r="AF3" s="1502" t="s">
        <v>127</v>
      </c>
      <c r="AG3" s="1502" t="s">
        <v>128</v>
      </c>
      <c r="AH3" s="1502" t="s">
        <v>129</v>
      </c>
      <c r="AI3" s="1502" t="s">
        <v>130</v>
      </c>
      <c r="AJ3" s="1502" t="s">
        <v>131</v>
      </c>
      <c r="AK3" s="1502" t="s">
        <v>132</v>
      </c>
      <c r="AL3" s="1591" t="s">
        <v>121</v>
      </c>
      <c r="AM3" s="1499" t="s">
        <v>121</v>
      </c>
      <c r="AN3" s="1500" t="s">
        <v>122</v>
      </c>
      <c r="AO3" s="1501" t="s">
        <v>123</v>
      </c>
      <c r="AP3" s="1500" t="s">
        <v>122</v>
      </c>
      <c r="AQ3" s="1500" t="s">
        <v>123</v>
      </c>
      <c r="AR3" s="1500" t="s">
        <v>179</v>
      </c>
      <c r="AS3" s="1500" t="s">
        <v>125</v>
      </c>
      <c r="AT3" s="1500" t="s">
        <v>126</v>
      </c>
      <c r="AU3" s="1500" t="s">
        <v>127</v>
      </c>
      <c r="AV3" s="1500" t="s">
        <v>128</v>
      </c>
      <c r="AW3" s="1500" t="s">
        <v>129</v>
      </c>
      <c r="AX3" s="1500" t="s">
        <v>130</v>
      </c>
      <c r="AY3" s="1500" t="s">
        <v>131</v>
      </c>
      <c r="AZ3" s="1501" t="s">
        <v>132</v>
      </c>
      <c r="BA3" s="1500" t="s">
        <v>121</v>
      </c>
      <c r="BB3" s="1500" t="s">
        <v>122</v>
      </c>
      <c r="BC3" s="1500" t="s">
        <v>123</v>
      </c>
      <c r="BD3" s="1500" t="s">
        <v>179</v>
      </c>
      <c r="BE3" s="1500" t="s">
        <v>125</v>
      </c>
      <c r="BF3" s="1500" t="s">
        <v>126</v>
      </c>
      <c r="BG3" s="1500" t="s">
        <v>127</v>
      </c>
      <c r="BH3" s="1500" t="s">
        <v>128</v>
      </c>
      <c r="BI3" s="1500" t="s">
        <v>129</v>
      </c>
      <c r="BJ3" s="1500" t="s">
        <v>130</v>
      </c>
      <c r="BK3" s="1500" t="s">
        <v>131</v>
      </c>
      <c r="BL3" s="1500" t="s">
        <v>132</v>
      </c>
      <c r="BM3" s="1591" t="s">
        <v>121</v>
      </c>
      <c r="BN3" s="1502" t="s">
        <v>122</v>
      </c>
      <c r="BO3" s="1502" t="s">
        <v>123</v>
      </c>
      <c r="BP3" s="1502" t="s">
        <v>179</v>
      </c>
      <c r="BQ3" s="1502" t="s">
        <v>125</v>
      </c>
      <c r="BR3" s="1502" t="s">
        <v>126</v>
      </c>
      <c r="BS3" s="1502" t="s">
        <v>127</v>
      </c>
      <c r="BT3" s="1502" t="s">
        <v>128</v>
      </c>
      <c r="BU3" s="1502" t="s">
        <v>129</v>
      </c>
      <c r="BV3" s="1502" t="s">
        <v>130</v>
      </c>
      <c r="BW3" s="1502" t="s">
        <v>131</v>
      </c>
      <c r="BX3" s="1501" t="s">
        <v>132</v>
      </c>
      <c r="BY3" s="1499" t="s">
        <v>121</v>
      </c>
      <c r="BZ3" s="1500" t="s">
        <v>122</v>
      </c>
      <c r="CA3" s="1500" t="s">
        <v>123</v>
      </c>
      <c r="CB3" s="1500" t="s">
        <v>179</v>
      </c>
      <c r="CC3" s="1500" t="s">
        <v>125</v>
      </c>
      <c r="CD3" s="1500" t="s">
        <v>126</v>
      </c>
      <c r="CE3" s="1500" t="s">
        <v>127</v>
      </c>
      <c r="CF3" s="1500" t="s">
        <v>128</v>
      </c>
      <c r="CG3" s="1500" t="s">
        <v>129</v>
      </c>
      <c r="CH3" s="1500" t="s">
        <v>130</v>
      </c>
      <c r="CI3" s="1500" t="s">
        <v>131</v>
      </c>
      <c r="CJ3" s="1501" t="s">
        <v>132</v>
      </c>
      <c r="CK3" s="1500" t="s">
        <v>121</v>
      </c>
      <c r="CL3" s="1500" t="s">
        <v>122</v>
      </c>
      <c r="CM3" s="1500" t="s">
        <v>123</v>
      </c>
      <c r="CN3" s="1500" t="s">
        <v>124</v>
      </c>
      <c r="CO3" s="1500" t="s">
        <v>125</v>
      </c>
      <c r="CP3" s="1500" t="s">
        <v>126</v>
      </c>
      <c r="CQ3" s="1500" t="s">
        <v>127</v>
      </c>
      <c r="CR3" s="1500" t="s">
        <v>128</v>
      </c>
      <c r="CS3" s="1500" t="s">
        <v>129</v>
      </c>
      <c r="CT3" s="1500" t="s">
        <v>130</v>
      </c>
      <c r="CU3" s="1500" t="s">
        <v>131</v>
      </c>
      <c r="CV3" s="1500" t="s">
        <v>132</v>
      </c>
      <c r="CW3" s="1499" t="s">
        <v>121</v>
      </c>
      <c r="CX3" s="1500" t="s">
        <v>122</v>
      </c>
      <c r="CY3" s="1500" t="s">
        <v>123</v>
      </c>
      <c r="CZ3" s="1500" t="s">
        <v>124</v>
      </c>
      <c r="DA3" s="1500" t="s">
        <v>125</v>
      </c>
      <c r="DB3" s="1500" t="s">
        <v>126</v>
      </c>
      <c r="DC3" s="1500" t="s">
        <v>127</v>
      </c>
      <c r="DD3" s="1500" t="s">
        <v>128</v>
      </c>
      <c r="DE3" s="1500" t="s">
        <v>129</v>
      </c>
      <c r="DF3" s="1500" t="s">
        <v>130</v>
      </c>
      <c r="DG3" s="1500" t="s">
        <v>131</v>
      </c>
      <c r="DH3" s="1501" t="s">
        <v>132</v>
      </c>
      <c r="DI3" s="1499" t="s">
        <v>121</v>
      </c>
      <c r="DJ3" s="1500" t="s">
        <v>122</v>
      </c>
      <c r="DK3" s="1500" t="s">
        <v>123</v>
      </c>
      <c r="DL3" s="1500" t="s">
        <v>124</v>
      </c>
      <c r="DM3" s="1500" t="s">
        <v>125</v>
      </c>
      <c r="DN3" s="1500" t="s">
        <v>126</v>
      </c>
      <c r="DO3" s="1500" t="s">
        <v>127</v>
      </c>
      <c r="DP3" s="1500" t="s">
        <v>128</v>
      </c>
      <c r="DQ3" s="1500" t="s">
        <v>129</v>
      </c>
      <c r="DR3" s="1500" t="s">
        <v>130</v>
      </c>
      <c r="DS3" s="1500" t="s">
        <v>131</v>
      </c>
      <c r="DT3" s="1501" t="s">
        <v>132</v>
      </c>
      <c r="DU3" s="1499" t="s">
        <v>121</v>
      </c>
      <c r="DV3" s="1500" t="s">
        <v>122</v>
      </c>
      <c r="DW3" s="1500" t="s">
        <v>123</v>
      </c>
      <c r="DX3" s="1500" t="s">
        <v>124</v>
      </c>
      <c r="DY3" s="1500" t="s">
        <v>125</v>
      </c>
      <c r="DZ3" s="1503" t="s">
        <v>126</v>
      </c>
      <c r="EA3" s="1503" t="s">
        <v>127</v>
      </c>
      <c r="EB3" s="1503" t="s">
        <v>128</v>
      </c>
      <c r="EC3" s="1503" t="s">
        <v>129</v>
      </c>
      <c r="ED3" s="1503" t="s">
        <v>130</v>
      </c>
      <c r="EE3" s="1503" t="s">
        <v>131</v>
      </c>
      <c r="EF3" s="1505" t="s">
        <v>132</v>
      </c>
      <c r="EG3" s="1504" t="s">
        <v>121</v>
      </c>
      <c r="EH3" s="1503" t="s">
        <v>122</v>
      </c>
      <c r="EI3" s="1503" t="s">
        <v>123</v>
      </c>
      <c r="EJ3" s="1503" t="s">
        <v>124</v>
      </c>
      <c r="EK3" s="1503" t="s">
        <v>125</v>
      </c>
      <c r="EL3" s="1503" t="s">
        <v>126</v>
      </c>
      <c r="EM3" s="1503" t="s">
        <v>127</v>
      </c>
      <c r="EN3" s="1503" t="s">
        <v>128</v>
      </c>
      <c r="EO3" s="1503" t="s">
        <v>129</v>
      </c>
      <c r="EP3" s="1503" t="s">
        <v>130</v>
      </c>
      <c r="EQ3" s="1503" t="s">
        <v>131</v>
      </c>
      <c r="ER3" s="1503" t="s">
        <v>132</v>
      </c>
      <c r="ES3" s="1504" t="s">
        <v>121</v>
      </c>
      <c r="ET3" s="1503" t="s">
        <v>122</v>
      </c>
      <c r="EU3" s="1503" t="s">
        <v>123</v>
      </c>
      <c r="EV3" s="1503" t="s">
        <v>124</v>
      </c>
      <c r="EW3" s="1503" t="s">
        <v>125</v>
      </c>
      <c r="EX3" s="1503" t="s">
        <v>126</v>
      </c>
      <c r="EY3" s="1503" t="s">
        <v>127</v>
      </c>
      <c r="EZ3" s="1503" t="s">
        <v>128</v>
      </c>
      <c r="FA3" s="1503" t="s">
        <v>129</v>
      </c>
      <c r="FB3" s="1503" t="s">
        <v>130</v>
      </c>
      <c r="FC3" s="1503" t="s">
        <v>131</v>
      </c>
      <c r="FD3" s="1505" t="s">
        <v>132</v>
      </c>
      <c r="FE3" s="1504" t="s">
        <v>121</v>
      </c>
      <c r="FF3" s="1503" t="s">
        <v>122</v>
      </c>
      <c r="FG3" s="1503" t="s">
        <v>123</v>
      </c>
      <c r="FH3" s="1503" t="s">
        <v>124</v>
      </c>
      <c r="FI3" s="1503" t="s">
        <v>125</v>
      </c>
      <c r="FJ3" s="1503" t="s">
        <v>126</v>
      </c>
      <c r="FK3" s="1503" t="s">
        <v>127</v>
      </c>
      <c r="FL3" s="1503" t="s">
        <v>128</v>
      </c>
      <c r="FM3" s="1503" t="s">
        <v>129</v>
      </c>
      <c r="FN3" s="1503" t="s">
        <v>130</v>
      </c>
      <c r="FO3" s="1503" t="s">
        <v>131</v>
      </c>
      <c r="FP3" s="1505" t="s">
        <v>132</v>
      </c>
      <c r="FQ3" s="1504" t="s">
        <v>121</v>
      </c>
      <c r="FR3" s="1503" t="s">
        <v>122</v>
      </c>
      <c r="FS3" s="1503" t="s">
        <v>123</v>
      </c>
      <c r="FT3" s="1503" t="s">
        <v>124</v>
      </c>
      <c r="FU3" s="1503" t="s">
        <v>125</v>
      </c>
      <c r="FV3" s="1503" t="s">
        <v>126</v>
      </c>
      <c r="FW3" s="1503" t="s">
        <v>127</v>
      </c>
      <c r="FX3" s="1503" t="s">
        <v>128</v>
      </c>
      <c r="FY3" s="1503" t="s">
        <v>129</v>
      </c>
      <c r="FZ3" s="1592" t="s">
        <v>130</v>
      </c>
      <c r="GA3" s="1503" t="s">
        <v>131</v>
      </c>
      <c r="GB3" s="1505" t="s">
        <v>132</v>
      </c>
      <c r="GC3" s="1593" t="s">
        <v>121</v>
      </c>
      <c r="GD3" s="1594" t="s">
        <v>122</v>
      </c>
      <c r="GE3" s="1594" t="s">
        <v>123</v>
      </c>
      <c r="GF3" s="1594" t="s">
        <v>124</v>
      </c>
      <c r="GG3" s="1594" t="s">
        <v>125</v>
      </c>
      <c r="GH3" s="1594" t="s">
        <v>126</v>
      </c>
      <c r="GI3" s="1594" t="s">
        <v>127</v>
      </c>
      <c r="GJ3" s="1594" t="s">
        <v>128</v>
      </c>
      <c r="GK3" s="1594" t="s">
        <v>129</v>
      </c>
      <c r="GL3" s="1594" t="s">
        <v>130</v>
      </c>
      <c r="GM3" s="1594" t="s">
        <v>131</v>
      </c>
      <c r="GN3" s="1595" t="s">
        <v>132</v>
      </c>
      <c r="GO3" s="1594" t="s">
        <v>121</v>
      </c>
      <c r="GP3" s="1594" t="s">
        <v>122</v>
      </c>
      <c r="GQ3" s="1595" t="s">
        <v>123</v>
      </c>
      <c r="GR3" s="37"/>
      <c r="GS3" s="1495"/>
    </row>
    <row r="4" spans="1:201" ht="39.65" customHeight="1" thickTop="1">
      <c r="A4" s="1548" t="s">
        <v>1010</v>
      </c>
      <c r="B4" s="1596"/>
      <c r="C4" s="1596"/>
      <c r="D4" s="1596"/>
      <c r="E4" s="1596"/>
      <c r="F4" s="1596"/>
      <c r="G4" s="1596"/>
      <c r="H4" s="1596"/>
      <c r="I4" s="1596"/>
      <c r="J4" s="1596"/>
      <c r="K4" s="1596"/>
      <c r="L4" s="1596"/>
      <c r="M4" s="1596"/>
      <c r="N4" s="1597"/>
      <c r="O4" s="1596"/>
      <c r="P4" s="1596"/>
      <c r="Q4" s="1596"/>
      <c r="R4" s="1596"/>
      <c r="S4" s="1596"/>
      <c r="T4" s="1596"/>
      <c r="U4" s="1596"/>
      <c r="V4" s="1596"/>
      <c r="W4" s="1596"/>
      <c r="X4" s="1596"/>
      <c r="Y4" s="1598"/>
      <c r="Z4" s="1596"/>
      <c r="AA4" s="1596"/>
      <c r="AB4" s="1596"/>
      <c r="AC4" s="1596"/>
      <c r="AD4" s="1596"/>
      <c r="AE4" s="1596"/>
      <c r="AF4" s="1596"/>
      <c r="AG4" s="1596"/>
      <c r="AH4" s="1596"/>
      <c r="AI4" s="1596"/>
      <c r="AJ4" s="1596"/>
      <c r="AK4" s="1596"/>
      <c r="AL4" s="1597"/>
      <c r="AM4" s="1597"/>
      <c r="AN4" s="1596"/>
      <c r="AO4" s="2809"/>
      <c r="AP4" s="1596"/>
      <c r="AQ4" s="1596"/>
      <c r="AR4" s="1596"/>
      <c r="AS4" s="1596"/>
      <c r="AT4" s="1596"/>
      <c r="AU4" s="1596"/>
      <c r="AV4" s="1596"/>
      <c r="AW4" s="1596"/>
      <c r="AX4" s="1596"/>
      <c r="AY4" s="1596"/>
      <c r="AZ4" s="1598"/>
      <c r="BA4" s="1596"/>
      <c r="BB4" s="1596"/>
      <c r="BC4" s="1596"/>
      <c r="BD4" s="1596"/>
      <c r="BE4" s="1596"/>
      <c r="BF4" s="1596"/>
      <c r="BG4" s="1596"/>
      <c r="BH4" s="1596"/>
      <c r="BI4" s="1596"/>
      <c r="BJ4" s="1596"/>
      <c r="BK4" s="1596"/>
      <c r="BL4" s="1596"/>
      <c r="BM4" s="1597"/>
      <c r="BN4" s="1596"/>
      <c r="BO4" s="1596"/>
      <c r="BP4" s="1596"/>
      <c r="BQ4" s="1596"/>
      <c r="BR4" s="1596"/>
      <c r="BS4" s="1596"/>
      <c r="BT4" s="1596"/>
      <c r="BU4" s="1596"/>
      <c r="BV4" s="1596"/>
      <c r="BW4" s="1596"/>
      <c r="BX4" s="1598"/>
      <c r="BY4" s="1597"/>
      <c r="BZ4" s="1596"/>
      <c r="CA4" s="1596"/>
      <c r="CB4" s="1596"/>
      <c r="CC4" s="1596"/>
      <c r="CD4" s="1596"/>
      <c r="CE4" s="1596"/>
      <c r="CF4" s="1596"/>
      <c r="CG4" s="1596"/>
      <c r="CH4" s="1596"/>
      <c r="CI4" s="1596"/>
      <c r="CJ4" s="1598"/>
      <c r="CK4" s="1596"/>
      <c r="CL4" s="1596"/>
      <c r="CM4" s="1596"/>
      <c r="CN4" s="1596"/>
      <c r="CO4" s="1596"/>
      <c r="CP4" s="1596"/>
      <c r="CQ4" s="1596"/>
      <c r="CR4" s="1596"/>
      <c r="CS4" s="1596"/>
      <c r="CT4" s="1596"/>
      <c r="CU4" s="1596"/>
      <c r="CV4" s="1596"/>
      <c r="CW4" s="1597"/>
      <c r="CX4" s="1596"/>
      <c r="CY4" s="1596"/>
      <c r="CZ4" s="1596"/>
      <c r="DA4" s="1596"/>
      <c r="DB4" s="1596"/>
      <c r="DC4" s="1596"/>
      <c r="DD4" s="1596"/>
      <c r="DE4" s="1596"/>
      <c r="DF4" s="1596"/>
      <c r="DG4" s="1596"/>
      <c r="DH4" s="1598"/>
      <c r="DI4" s="1597"/>
      <c r="DJ4" s="1596"/>
      <c r="DK4" s="1596"/>
      <c r="DL4" s="1596"/>
      <c r="DM4" s="1596"/>
      <c r="DN4" s="1596"/>
      <c r="DO4" s="1596"/>
      <c r="DP4" s="1596"/>
      <c r="DQ4" s="1596"/>
      <c r="DR4" s="1596"/>
      <c r="DS4" s="1596"/>
      <c r="DT4" s="1598"/>
      <c r="DU4" s="1597"/>
      <c r="DV4" s="1596"/>
      <c r="DW4" s="1596"/>
      <c r="DX4" s="1596"/>
      <c r="DY4" s="1596"/>
      <c r="DZ4" s="1506"/>
      <c r="EA4" s="1506"/>
      <c r="EB4" s="1506"/>
      <c r="EC4" s="1506"/>
      <c r="ED4" s="1506"/>
      <c r="EE4" s="1506"/>
      <c r="EF4" s="1512"/>
      <c r="EG4" s="1508"/>
      <c r="EH4" s="1509"/>
      <c r="EI4" s="1509"/>
      <c r="EJ4" s="1509"/>
      <c r="EK4" s="1509"/>
      <c r="EL4" s="1509"/>
      <c r="EM4" s="1506"/>
      <c r="EN4" s="1506"/>
      <c r="EO4" s="1506"/>
      <c r="EP4" s="1506"/>
      <c r="EQ4" s="1506"/>
      <c r="ER4" s="1506"/>
      <c r="ES4" s="1508"/>
      <c r="ET4" s="1509"/>
      <c r="EU4" s="1509"/>
      <c r="EV4" s="1506"/>
      <c r="EW4" s="1506"/>
      <c r="EX4" s="1506"/>
      <c r="EY4" s="1506"/>
      <c r="EZ4" s="1506"/>
      <c r="FA4" s="1506"/>
      <c r="FB4" s="1506"/>
      <c r="FC4" s="1506"/>
      <c r="FD4" s="1512">
        <v>0</v>
      </c>
      <c r="FE4" s="1511">
        <v>0</v>
      </c>
      <c r="FF4" s="1506">
        <v>3273.9923690000005</v>
      </c>
      <c r="FG4" s="1506">
        <v>3274.237333</v>
      </c>
      <c r="FH4" s="1506">
        <v>3274.5535099999997</v>
      </c>
      <c r="FI4" s="1506">
        <v>3274.237333</v>
      </c>
      <c r="FJ4" s="1506">
        <v>3275.5351449999998</v>
      </c>
      <c r="FK4" s="1506">
        <v>3275.5351449999994</v>
      </c>
      <c r="FL4" s="1506">
        <v>3275.5351449999998</v>
      </c>
      <c r="FM4" s="1506">
        <v>3286.7818480000001</v>
      </c>
      <c r="FN4" s="1506">
        <v>3286.7818480000001</v>
      </c>
      <c r="FO4" s="1506">
        <v>3286.7818480000001</v>
      </c>
      <c r="FP4" s="1512">
        <v>3265.4219349999998</v>
      </c>
      <c r="FQ4" s="1506">
        <v>3265.4219349999998</v>
      </c>
      <c r="FR4" s="1506">
        <v>3265.4219350000003</v>
      </c>
      <c r="FS4" s="1506">
        <v>3265.4219350000003</v>
      </c>
      <c r="FT4" s="1506">
        <v>3265.4219349999998</v>
      </c>
      <c r="FU4" s="1506">
        <v>3265.4219349999994</v>
      </c>
      <c r="FV4" s="1506">
        <v>3265.4219349999994</v>
      </c>
      <c r="FW4" s="1506">
        <v>3265.4219349999994</v>
      </c>
      <c r="FX4" s="1506">
        <v>3265.4219349999998</v>
      </c>
      <c r="FY4" s="1506">
        <v>3265.4219349999998</v>
      </c>
      <c r="FZ4" s="1599">
        <v>3265.4219349999998</v>
      </c>
      <c r="GA4" s="1506">
        <v>3265.4219350000003</v>
      </c>
      <c r="GB4" s="1510">
        <v>3265.4219349999998</v>
      </c>
      <c r="GC4" s="1511">
        <v>3265.4219349999998</v>
      </c>
      <c r="GD4" s="1506">
        <v>3265.4219350000003</v>
      </c>
      <c r="GE4" s="1506">
        <v>3265.4219350000003</v>
      </c>
      <c r="GF4" s="1506">
        <v>3265.4219349999998</v>
      </c>
      <c r="GG4" s="1506">
        <v>3265.4219349999998</v>
      </c>
      <c r="GH4" s="1506">
        <v>3265.4219349999998</v>
      </c>
      <c r="GI4" s="1506">
        <v>3265.4219349999998</v>
      </c>
      <c r="GJ4" s="1506">
        <v>3265.4219349999998</v>
      </c>
      <c r="GK4" s="1506">
        <v>3265.4219349999994</v>
      </c>
      <c r="GL4" s="1506">
        <v>3265.4219349999998</v>
      </c>
      <c r="GM4" s="1506">
        <v>3265.4219349999998</v>
      </c>
      <c r="GN4" s="1512">
        <v>3265.4219349999998</v>
      </c>
      <c r="GO4" s="1506">
        <v>12404.075776999998</v>
      </c>
      <c r="GP4" s="1506">
        <v>12404.075777</v>
      </c>
      <c r="GQ4" s="1512">
        <v>12404.075777</v>
      </c>
      <c r="GR4" s="1506"/>
    </row>
    <row r="5" spans="1:201" ht="39.65" customHeight="1">
      <c r="A5" s="1535" t="s">
        <v>994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1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2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1"/>
      <c r="AM5" s="1601"/>
      <c r="AN5" s="1600"/>
      <c r="AO5" s="2809"/>
      <c r="AP5" s="1600"/>
      <c r="AQ5" s="1600"/>
      <c r="AR5" s="1600"/>
      <c r="AS5" s="1600"/>
      <c r="AT5" s="1600"/>
      <c r="AU5" s="1600"/>
      <c r="AV5" s="1600"/>
      <c r="AW5" s="1600"/>
      <c r="AX5" s="1600"/>
      <c r="AY5" s="1600"/>
      <c r="AZ5" s="1602"/>
      <c r="BA5" s="1600"/>
      <c r="BB5" s="1600"/>
      <c r="BC5" s="1600"/>
      <c r="BD5" s="1600"/>
      <c r="BE5" s="1600"/>
      <c r="BF5" s="1600"/>
      <c r="BG5" s="1600"/>
      <c r="BH5" s="1600"/>
      <c r="BI5" s="1600"/>
      <c r="BJ5" s="1600"/>
      <c r="BK5" s="1600"/>
      <c r="BL5" s="1600"/>
      <c r="BM5" s="1601"/>
      <c r="BN5" s="1600"/>
      <c r="BO5" s="1600"/>
      <c r="BP5" s="1600"/>
      <c r="BQ5" s="1600"/>
      <c r="BR5" s="1600"/>
      <c r="BS5" s="1600"/>
      <c r="BT5" s="1600"/>
      <c r="BU5" s="1600"/>
      <c r="BV5" s="1600"/>
      <c r="BW5" s="1600"/>
      <c r="BX5" s="1602"/>
      <c r="BY5" s="1601"/>
      <c r="BZ5" s="1600"/>
      <c r="CA5" s="1600"/>
      <c r="CB5" s="1600"/>
      <c r="CC5" s="1600"/>
      <c r="CD5" s="1600"/>
      <c r="CE5" s="1600"/>
      <c r="CF5" s="1600"/>
      <c r="CG5" s="1600"/>
      <c r="CH5" s="1600"/>
      <c r="CI5" s="1600"/>
      <c r="CJ5" s="1602"/>
      <c r="CK5" s="1600"/>
      <c r="CL5" s="1600"/>
      <c r="CM5" s="1600"/>
      <c r="CN5" s="1600"/>
      <c r="CO5" s="1600"/>
      <c r="CP5" s="1600"/>
      <c r="CQ5" s="1600"/>
      <c r="CR5" s="1600"/>
      <c r="CS5" s="1600"/>
      <c r="CT5" s="1600"/>
      <c r="CU5" s="1600"/>
      <c r="CV5" s="1600"/>
      <c r="CW5" s="1601"/>
      <c r="CX5" s="1600"/>
      <c r="CY5" s="1600"/>
      <c r="CZ5" s="1600"/>
      <c r="DA5" s="1600"/>
      <c r="DB5" s="1600"/>
      <c r="DC5" s="1600"/>
      <c r="DD5" s="1600"/>
      <c r="DE5" s="1600"/>
      <c r="DF5" s="1600"/>
      <c r="DG5" s="1600"/>
      <c r="DH5" s="1602"/>
      <c r="DI5" s="1601"/>
      <c r="DJ5" s="1600"/>
      <c r="DK5" s="1600"/>
      <c r="DL5" s="1600"/>
      <c r="DM5" s="1600"/>
      <c r="DN5" s="1600"/>
      <c r="DO5" s="1600"/>
      <c r="DP5" s="1600"/>
      <c r="DQ5" s="1600"/>
      <c r="DR5" s="1600"/>
      <c r="DS5" s="1600"/>
      <c r="DT5" s="1602"/>
      <c r="DU5" s="1601"/>
      <c r="DV5" s="1600"/>
      <c r="DW5" s="1600"/>
      <c r="DX5" s="1600"/>
      <c r="DY5" s="1600"/>
      <c r="DZ5" s="1537"/>
      <c r="EA5" s="1537"/>
      <c r="EB5" s="1537"/>
      <c r="EC5" s="1537"/>
      <c r="ED5" s="1537"/>
      <c r="EE5" s="1537"/>
      <c r="EF5" s="1538"/>
      <c r="EG5" s="1536"/>
      <c r="EH5" s="1537"/>
      <c r="EI5" s="1537"/>
      <c r="EJ5" s="1537"/>
      <c r="EK5" s="1537"/>
      <c r="EL5" s="1537"/>
      <c r="EM5" s="1537"/>
      <c r="EN5" s="1537"/>
      <c r="EO5" s="1537"/>
      <c r="EP5" s="1537"/>
      <c r="EQ5" s="1537"/>
      <c r="ER5" s="1537"/>
      <c r="ES5" s="1536"/>
      <c r="ET5" s="1537"/>
      <c r="EU5" s="1537"/>
      <c r="EV5" s="1537"/>
      <c r="EW5" s="1537"/>
      <c r="EX5" s="1537"/>
      <c r="EY5" s="1537"/>
      <c r="EZ5" s="1537"/>
      <c r="FA5" s="1537"/>
      <c r="FB5" s="1537"/>
      <c r="FC5" s="1537"/>
      <c r="FD5" s="1538">
        <v>0</v>
      </c>
      <c r="FE5" s="1536">
        <v>0</v>
      </c>
      <c r="FF5" s="1537">
        <v>10.218049000000001</v>
      </c>
      <c r="FG5" s="1537">
        <v>93.052392999999995</v>
      </c>
      <c r="FH5" s="1537">
        <v>73.319186999999999</v>
      </c>
      <c r="FI5" s="1537">
        <v>74.356648000000007</v>
      </c>
      <c r="FJ5" s="1537">
        <v>75.548186999999999</v>
      </c>
      <c r="FK5" s="1537">
        <v>75.548186999999999</v>
      </c>
      <c r="FL5" s="1537">
        <v>75.423765000000003</v>
      </c>
      <c r="FM5" s="1537">
        <v>76.474500000000006</v>
      </c>
      <c r="FN5" s="1537">
        <v>76.474500000000006</v>
      </c>
      <c r="FO5" s="1537">
        <v>76.999753999999996</v>
      </c>
      <c r="FP5" s="1538">
        <v>77.077509000000006</v>
      </c>
      <c r="FQ5" s="1537">
        <v>77.077509000000006</v>
      </c>
      <c r="FR5" s="1537">
        <v>105.255332</v>
      </c>
      <c r="FS5" s="1537">
        <v>105.255332</v>
      </c>
      <c r="FT5" s="1537">
        <v>106.460132</v>
      </c>
      <c r="FU5" s="1537">
        <v>106.859008</v>
      </c>
      <c r="FV5" s="1537">
        <v>106.859008</v>
      </c>
      <c r="FW5" s="1537">
        <v>114.27777800000001</v>
      </c>
      <c r="FX5" s="1537">
        <v>120.57351700000001</v>
      </c>
      <c r="FY5" s="1537">
        <v>126.912324</v>
      </c>
      <c r="FZ5" s="1537">
        <v>123.98603999999999</v>
      </c>
      <c r="GA5" s="1537">
        <v>128.21991299999999</v>
      </c>
      <c r="GB5" s="1538">
        <v>130.85821200000001</v>
      </c>
      <c r="GC5" s="1536">
        <v>133.45568400000002</v>
      </c>
      <c r="GD5" s="1537">
        <v>133.691461</v>
      </c>
      <c r="GE5" s="1537">
        <v>133.691461</v>
      </c>
      <c r="GF5" s="1537">
        <v>164.361334</v>
      </c>
      <c r="GG5" s="1537">
        <v>170.46318100000002</v>
      </c>
      <c r="GH5" s="1537">
        <v>191.52087299999999</v>
      </c>
      <c r="GI5" s="1537">
        <v>171.56612200000001</v>
      </c>
      <c r="GJ5" s="1537">
        <v>156.640683</v>
      </c>
      <c r="GK5" s="1537">
        <v>154.09142199999999</v>
      </c>
      <c r="GL5" s="1537">
        <v>273.80203799999998</v>
      </c>
      <c r="GM5" s="1537">
        <v>191.87005300000001</v>
      </c>
      <c r="GN5" s="1538">
        <v>207.18710300000001</v>
      </c>
      <c r="GO5" s="1537">
        <v>4235.6907649999994</v>
      </c>
      <c r="GP5" s="1537">
        <v>4231.8067289999999</v>
      </c>
      <c r="GQ5" s="1538">
        <v>4215.906876</v>
      </c>
      <c r="GR5" s="1537"/>
    </row>
    <row r="6" spans="1:201" ht="39.65" customHeight="1">
      <c r="A6" s="1535" t="s">
        <v>995</v>
      </c>
      <c r="B6" s="1600"/>
      <c r="C6" s="1600"/>
      <c r="D6" s="1600"/>
      <c r="E6" s="1600"/>
      <c r="F6" s="1600"/>
      <c r="G6" s="1600"/>
      <c r="H6" s="1600"/>
      <c r="I6" s="1600"/>
      <c r="J6" s="1600"/>
      <c r="K6" s="1600"/>
      <c r="L6" s="1600"/>
      <c r="M6" s="1600"/>
      <c r="N6" s="1601"/>
      <c r="O6" s="1600"/>
      <c r="P6" s="1600"/>
      <c r="Q6" s="1600"/>
      <c r="R6" s="1600"/>
      <c r="S6" s="1600"/>
      <c r="T6" s="1600"/>
      <c r="U6" s="1600"/>
      <c r="V6" s="1600"/>
      <c r="W6" s="1600"/>
      <c r="X6" s="1600"/>
      <c r="Y6" s="1602"/>
      <c r="Z6" s="1600"/>
      <c r="AA6" s="1600"/>
      <c r="AB6" s="1600"/>
      <c r="AC6" s="1600"/>
      <c r="AD6" s="1600"/>
      <c r="AE6" s="1600"/>
      <c r="AF6" s="1600"/>
      <c r="AG6" s="1600"/>
      <c r="AH6" s="1600"/>
      <c r="AI6" s="1600"/>
      <c r="AJ6" s="1600"/>
      <c r="AK6" s="1600"/>
      <c r="AL6" s="1601"/>
      <c r="AM6" s="1601"/>
      <c r="AN6" s="1600"/>
      <c r="AO6" s="2809"/>
      <c r="AP6" s="1600"/>
      <c r="AQ6" s="1600"/>
      <c r="AR6" s="1600"/>
      <c r="AS6" s="1600"/>
      <c r="AT6" s="1600"/>
      <c r="AU6" s="1600"/>
      <c r="AV6" s="1600"/>
      <c r="AW6" s="1600"/>
      <c r="AX6" s="1600"/>
      <c r="AY6" s="1600"/>
      <c r="AZ6" s="1602"/>
      <c r="BA6" s="1600"/>
      <c r="BB6" s="1600"/>
      <c r="BC6" s="1600"/>
      <c r="BD6" s="1600"/>
      <c r="BE6" s="1600"/>
      <c r="BF6" s="1600"/>
      <c r="BG6" s="1600"/>
      <c r="BH6" s="1600"/>
      <c r="BI6" s="1600"/>
      <c r="BJ6" s="1600"/>
      <c r="BK6" s="1600"/>
      <c r="BL6" s="1600"/>
      <c r="BM6" s="1601"/>
      <c r="BN6" s="1600"/>
      <c r="BO6" s="1600"/>
      <c r="BP6" s="1600"/>
      <c r="BQ6" s="1600"/>
      <c r="BR6" s="1600"/>
      <c r="BS6" s="1600"/>
      <c r="BT6" s="1600"/>
      <c r="BU6" s="1600"/>
      <c r="BV6" s="1600"/>
      <c r="BW6" s="1600"/>
      <c r="BX6" s="1602"/>
      <c r="BY6" s="1601"/>
      <c r="BZ6" s="1600"/>
      <c r="CA6" s="1600"/>
      <c r="CB6" s="1600"/>
      <c r="CC6" s="1600"/>
      <c r="CD6" s="1600"/>
      <c r="CE6" s="1600"/>
      <c r="CF6" s="1600"/>
      <c r="CG6" s="1600"/>
      <c r="CH6" s="1600"/>
      <c r="CI6" s="1600"/>
      <c r="CJ6" s="1602"/>
      <c r="CK6" s="1600"/>
      <c r="CL6" s="1600"/>
      <c r="CM6" s="1600"/>
      <c r="CN6" s="1600"/>
      <c r="CO6" s="1600"/>
      <c r="CP6" s="1600"/>
      <c r="CQ6" s="1600"/>
      <c r="CR6" s="1600"/>
      <c r="CS6" s="1600"/>
      <c r="CT6" s="1600"/>
      <c r="CU6" s="1600"/>
      <c r="CV6" s="1600"/>
      <c r="CW6" s="1601"/>
      <c r="CX6" s="1600"/>
      <c r="CY6" s="1600"/>
      <c r="CZ6" s="1600"/>
      <c r="DA6" s="1600"/>
      <c r="DB6" s="1600"/>
      <c r="DC6" s="1600"/>
      <c r="DD6" s="1600"/>
      <c r="DE6" s="1600"/>
      <c r="DF6" s="1600"/>
      <c r="DG6" s="1600"/>
      <c r="DH6" s="1602"/>
      <c r="DI6" s="1601"/>
      <c r="DJ6" s="1600"/>
      <c r="DK6" s="1600"/>
      <c r="DL6" s="1600"/>
      <c r="DM6" s="1600"/>
      <c r="DN6" s="1600"/>
      <c r="DO6" s="1600"/>
      <c r="DP6" s="1600"/>
      <c r="DQ6" s="1600"/>
      <c r="DR6" s="1600"/>
      <c r="DS6" s="1600"/>
      <c r="DT6" s="1602"/>
      <c r="DU6" s="1601"/>
      <c r="DV6" s="1600"/>
      <c r="DW6" s="1600"/>
      <c r="DX6" s="1600"/>
      <c r="DY6" s="1600"/>
      <c r="DZ6" s="1537"/>
      <c r="EA6" s="1537"/>
      <c r="EB6" s="1537"/>
      <c r="EC6" s="1537"/>
      <c r="ED6" s="1537"/>
      <c r="EE6" s="1537"/>
      <c r="EF6" s="1538"/>
      <c r="EG6" s="1536"/>
      <c r="EH6" s="1537"/>
      <c r="EI6" s="1537"/>
      <c r="EJ6" s="1537"/>
      <c r="EK6" s="1537"/>
      <c r="EL6" s="1537"/>
      <c r="EM6" s="1537"/>
      <c r="EN6" s="1537"/>
      <c r="EO6" s="1537"/>
      <c r="EP6" s="1537"/>
      <c r="EQ6" s="1537"/>
      <c r="ER6" s="1537"/>
      <c r="ES6" s="1536"/>
      <c r="ET6" s="1537"/>
      <c r="EU6" s="1537"/>
      <c r="EV6" s="1537"/>
      <c r="EW6" s="1537"/>
      <c r="EX6" s="1537"/>
      <c r="EY6" s="1537"/>
      <c r="EZ6" s="1537"/>
      <c r="FA6" s="1537"/>
      <c r="FB6" s="1537"/>
      <c r="FC6" s="1537"/>
      <c r="FD6" s="1538">
        <v>0</v>
      </c>
      <c r="FE6" s="1536">
        <v>0</v>
      </c>
      <c r="FF6" s="1537">
        <v>3263.7743200000004</v>
      </c>
      <c r="FG6" s="1537">
        <v>3181.1849400000001</v>
      </c>
      <c r="FH6" s="1537">
        <v>3201.2343229999997</v>
      </c>
      <c r="FI6" s="1537">
        <v>3199.8806850000001</v>
      </c>
      <c r="FJ6" s="1537">
        <v>3198.6891460000002</v>
      </c>
      <c r="FK6" s="1537">
        <v>3198.6891459999997</v>
      </c>
      <c r="FL6" s="1537">
        <v>3198.813568</v>
      </c>
      <c r="FM6" s="1537">
        <v>3209.0095360000005</v>
      </c>
      <c r="FN6" s="1537">
        <v>3209.0095360000005</v>
      </c>
      <c r="FO6" s="1537">
        <v>3204.1964199999998</v>
      </c>
      <c r="FP6" s="1538">
        <v>3182.7587519999997</v>
      </c>
      <c r="FQ6" s="1537">
        <v>3182.5349289999999</v>
      </c>
      <c r="FR6" s="1537">
        <v>3154.0409290000007</v>
      </c>
      <c r="FS6" s="1537">
        <v>3154.0409290000007</v>
      </c>
      <c r="FT6" s="1537">
        <v>3152.0290230000001</v>
      </c>
      <c r="FU6" s="1537">
        <v>3149.6301469999999</v>
      </c>
      <c r="FV6" s="1537">
        <v>3146.6301469999999</v>
      </c>
      <c r="FW6" s="1537">
        <v>3139.2113770000001</v>
      </c>
      <c r="FX6" s="1537">
        <v>3123.4183399999997</v>
      </c>
      <c r="FY6" s="1537">
        <v>3108.2401370000002</v>
      </c>
      <c r="FZ6" s="1537">
        <v>3065.1664209999999</v>
      </c>
      <c r="GA6" s="1537">
        <v>3056.4106660000002</v>
      </c>
      <c r="GB6" s="1538">
        <v>3053.772367</v>
      </c>
      <c r="GC6" s="1536">
        <v>3051.1748950000001</v>
      </c>
      <c r="GD6" s="1537">
        <v>3024.5411800000002</v>
      </c>
      <c r="GE6" s="1537">
        <v>3024.5411800000002</v>
      </c>
      <c r="GF6" s="1537">
        <v>2971.5381920000004</v>
      </c>
      <c r="GG6" s="1537">
        <v>2975.2701740000002</v>
      </c>
      <c r="GH6" s="1537">
        <v>2948.9889370000001</v>
      </c>
      <c r="GI6" s="1537">
        <v>2936.2598650000004</v>
      </c>
      <c r="GJ6" s="1537">
        <v>3022.6853040000001</v>
      </c>
      <c r="GK6" s="1537">
        <v>3018.639815</v>
      </c>
      <c r="GL6" s="1537">
        <v>2947.6931070000001</v>
      </c>
      <c r="GM6" s="1537">
        <v>3029.6250920000002</v>
      </c>
      <c r="GN6" s="1538">
        <v>3014.3080420000001</v>
      </c>
      <c r="GO6" s="1537">
        <v>4312.547732</v>
      </c>
      <c r="GP6" s="1537">
        <v>4242.9769889999998</v>
      </c>
      <c r="GQ6" s="1538">
        <v>4334.4717209999999</v>
      </c>
      <c r="GR6" s="1537"/>
    </row>
    <row r="7" spans="1:201" s="1534" customFormat="1" ht="39.65" customHeight="1">
      <c r="A7" s="1548" t="s">
        <v>1011</v>
      </c>
      <c r="B7" s="1506">
        <v>70.709999999999994</v>
      </c>
      <c r="C7" s="1506">
        <v>70.709999999999994</v>
      </c>
      <c r="D7" s="1506">
        <v>63.445500000000003</v>
      </c>
      <c r="E7" s="1506">
        <v>62.990499999999997</v>
      </c>
      <c r="F7" s="1506">
        <v>56.445500000000003</v>
      </c>
      <c r="G7" s="1506">
        <v>68.445499999999996</v>
      </c>
      <c r="H7" s="1506">
        <v>62.900500000000001</v>
      </c>
      <c r="I7" s="1506">
        <v>62.8005</v>
      </c>
      <c r="J7" s="1506">
        <v>61.900500000000001</v>
      </c>
      <c r="K7" s="1506">
        <v>61.150500000000001</v>
      </c>
      <c r="L7" s="1506">
        <v>61.150500000000001</v>
      </c>
      <c r="M7" s="1506">
        <v>53.700499999999998</v>
      </c>
      <c r="N7" s="1511">
        <v>84.170500000000004</v>
      </c>
      <c r="O7" s="1506">
        <v>51.700499999999998</v>
      </c>
      <c r="P7" s="1506">
        <v>51.700499999999998</v>
      </c>
      <c r="Q7" s="1506">
        <v>51.700499999999998</v>
      </c>
      <c r="R7" s="1506">
        <v>51.700499999999998</v>
      </c>
      <c r="S7" s="1506">
        <v>40.350499999999997</v>
      </c>
      <c r="T7" s="1506">
        <v>40.350499999999997</v>
      </c>
      <c r="U7" s="1506">
        <v>167.37049999999999</v>
      </c>
      <c r="V7" s="1506">
        <v>167.37049999999999</v>
      </c>
      <c r="W7" s="1506">
        <v>158.37049999999999</v>
      </c>
      <c r="X7" s="1506">
        <v>138.44550000000001</v>
      </c>
      <c r="Y7" s="1512">
        <v>286.76549999999997</v>
      </c>
      <c r="Z7" s="1506">
        <v>278.46550000000002</v>
      </c>
      <c r="AA7" s="1506">
        <v>263.46550000000002</v>
      </c>
      <c r="AB7" s="1506">
        <v>258.56549999999999</v>
      </c>
      <c r="AC7" s="1506">
        <v>248.05549999999999</v>
      </c>
      <c r="AD7" s="1506">
        <v>247.05549999999999</v>
      </c>
      <c r="AE7" s="1506">
        <v>364.09050000000002</v>
      </c>
      <c r="AF7" s="1506">
        <v>138.06823300000002</v>
      </c>
      <c r="AG7" s="1506">
        <v>220.52023299999999</v>
      </c>
      <c r="AH7" s="1506">
        <v>154.675983</v>
      </c>
      <c r="AI7" s="1506">
        <v>164.28098300000002</v>
      </c>
      <c r="AJ7" s="1506">
        <v>164.28098300000002</v>
      </c>
      <c r="AK7" s="1506">
        <v>348.10775000000001</v>
      </c>
      <c r="AL7" s="1511">
        <v>355.84774900000002</v>
      </c>
      <c r="AM7" s="1511"/>
      <c r="AN7" s="1506"/>
      <c r="AO7" s="2808"/>
      <c r="AP7" s="1506">
        <v>341.15775000000002</v>
      </c>
      <c r="AQ7" s="1506">
        <v>350.15775000000002</v>
      </c>
      <c r="AR7" s="1506">
        <v>355.83575000000002</v>
      </c>
      <c r="AS7" s="1506">
        <v>332.84775000000002</v>
      </c>
      <c r="AT7" s="1506">
        <v>351.44774999999998</v>
      </c>
      <c r="AU7" s="1506">
        <v>348.44774999999998</v>
      </c>
      <c r="AV7" s="1506">
        <v>358.24775</v>
      </c>
      <c r="AW7" s="1506">
        <v>329.30374999999998</v>
      </c>
      <c r="AX7" s="1506">
        <v>368.20375000000001</v>
      </c>
      <c r="AY7" s="1506">
        <v>373.20375000000001</v>
      </c>
      <c r="AZ7" s="1512">
        <v>390.60374999999999</v>
      </c>
      <c r="BA7" s="1532">
        <v>537.55375000000004</v>
      </c>
      <c r="BB7" s="1532">
        <v>424.15375</v>
      </c>
      <c r="BC7" s="1532">
        <v>507.50375000000003</v>
      </c>
      <c r="BD7" s="1532">
        <v>412.10374999999999</v>
      </c>
      <c r="BE7" s="1532">
        <v>415.00375000000003</v>
      </c>
      <c r="BF7" s="1532">
        <v>723.99874999999997</v>
      </c>
      <c r="BG7" s="1532">
        <v>581.49874999999997</v>
      </c>
      <c r="BH7" s="1532">
        <v>377.49874999999997</v>
      </c>
      <c r="BI7" s="1532">
        <v>374.49874999999997</v>
      </c>
      <c r="BJ7" s="1532">
        <v>361.49874999999997</v>
      </c>
      <c r="BK7" s="1532">
        <v>677.29875000000004</v>
      </c>
      <c r="BL7" s="1532">
        <v>367.88875000000002</v>
      </c>
      <c r="BM7" s="1531">
        <v>361.79374999999999</v>
      </c>
      <c r="BN7" s="1532">
        <v>367.79374999999999</v>
      </c>
      <c r="BO7" s="1532">
        <v>401.32825000000003</v>
      </c>
      <c r="BP7" s="1532">
        <v>410.19725</v>
      </c>
      <c r="BQ7" s="1532">
        <v>404.09724999999997</v>
      </c>
      <c r="BR7" s="1532">
        <v>370.89724999999999</v>
      </c>
      <c r="BS7" s="1532">
        <v>415.74725000000001</v>
      </c>
      <c r="BT7" s="1532">
        <v>420.87725</v>
      </c>
      <c r="BU7" s="1532">
        <v>420.87725</v>
      </c>
      <c r="BV7" s="1532">
        <v>422.87725</v>
      </c>
      <c r="BW7" s="1532">
        <v>475.29114199999998</v>
      </c>
      <c r="BX7" s="1533">
        <v>480.29114199999998</v>
      </c>
      <c r="BY7" s="1511">
        <v>509.69114200000001</v>
      </c>
      <c r="BZ7" s="1506">
        <v>514.69114200000001</v>
      </c>
      <c r="CA7" s="1506">
        <v>728.36105700000007</v>
      </c>
      <c r="CB7" s="1555">
        <v>675.45105699999999</v>
      </c>
      <c r="CC7" s="1532">
        <v>707.85105700000008</v>
      </c>
      <c r="CD7" s="1532">
        <v>876.632971</v>
      </c>
      <c r="CE7" s="1532">
        <v>1001.571975</v>
      </c>
      <c r="CF7" s="1532">
        <v>1487.762972</v>
      </c>
      <c r="CG7" s="1532">
        <v>1460.482972</v>
      </c>
      <c r="CH7" s="1532">
        <v>1136.9549730000001</v>
      </c>
      <c r="CI7" s="1532">
        <v>1127.3029730000001</v>
      </c>
      <c r="CJ7" s="1533">
        <v>1129.803222</v>
      </c>
      <c r="CK7" s="1532">
        <v>655.48649499999999</v>
      </c>
      <c r="CL7" s="1532">
        <v>1475.8949239999999</v>
      </c>
      <c r="CM7" s="1532">
        <v>1404.0949240000002</v>
      </c>
      <c r="CN7" s="1532">
        <v>1457.5619240000001</v>
      </c>
      <c r="CO7" s="1532">
        <v>1457.5619240000001</v>
      </c>
      <c r="CP7" s="1532">
        <v>1237.3369240000002</v>
      </c>
      <c r="CQ7" s="1532">
        <v>2735.8886260000004</v>
      </c>
      <c r="CR7" s="1532">
        <v>1517.8676260000002</v>
      </c>
      <c r="CS7" s="1532">
        <v>1646.4842839999999</v>
      </c>
      <c r="CT7" s="1603">
        <v>1919.4506260000001</v>
      </c>
      <c r="CU7" s="1603">
        <v>1913.8836260000003</v>
      </c>
      <c r="CV7" s="1603">
        <v>2545.9669160000003</v>
      </c>
      <c r="CW7" s="1604">
        <v>2528.1669159999997</v>
      </c>
      <c r="CX7" s="1603">
        <v>3194.706416</v>
      </c>
      <c r="CY7" s="1603">
        <v>3134.7964160000001</v>
      </c>
      <c r="CZ7" s="1603">
        <v>3167.1164160000003</v>
      </c>
      <c r="DA7" s="1603">
        <v>3201.8514160000004</v>
      </c>
      <c r="DB7" s="1603">
        <v>3338.182933</v>
      </c>
      <c r="DC7" s="1603">
        <v>3338.4009330000004</v>
      </c>
      <c r="DD7" s="1603">
        <v>3426.5469750000002</v>
      </c>
      <c r="DE7" s="1603">
        <v>3333.1627999999996</v>
      </c>
      <c r="DF7" s="1603">
        <v>3276.0987999999998</v>
      </c>
      <c r="DG7" s="1603">
        <v>3336.6327999999999</v>
      </c>
      <c r="DH7" s="1605">
        <v>3290.4098000000004</v>
      </c>
      <c r="DI7" s="1604">
        <v>3835.2011680000005</v>
      </c>
      <c r="DJ7" s="1603">
        <v>3934.4691680000001</v>
      </c>
      <c r="DK7" s="1603">
        <v>3975.8789400000001</v>
      </c>
      <c r="DL7" s="1603">
        <v>4971.481315</v>
      </c>
      <c r="DM7" s="1603">
        <v>5002.6245330000002</v>
      </c>
      <c r="DN7" s="1603">
        <v>5041.5958129999999</v>
      </c>
      <c r="DO7" s="1519">
        <v>6005.5514800000001</v>
      </c>
      <c r="DP7" s="1519">
        <v>6094.6766770000013</v>
      </c>
      <c r="DQ7" s="1519">
        <v>6253.0928880000001</v>
      </c>
      <c r="DR7" s="1519">
        <v>6277.3548879999998</v>
      </c>
      <c r="DS7" s="1519">
        <v>6655.1940910000003</v>
      </c>
      <c r="DT7" s="1520">
        <v>7060.1330250000001</v>
      </c>
      <c r="DU7" s="1521">
        <v>6875.5580079999991</v>
      </c>
      <c r="DV7" s="1519">
        <v>6962.4367229999998</v>
      </c>
      <c r="DW7" s="1519">
        <v>11481.581745000001</v>
      </c>
      <c r="DX7" s="1519">
        <v>12358.758631000001</v>
      </c>
      <c r="DY7" s="1519">
        <v>12879.450987</v>
      </c>
      <c r="DZ7" s="1522">
        <v>14215.242629999999</v>
      </c>
      <c r="EA7" s="1522">
        <v>14531.432918999999</v>
      </c>
      <c r="EB7" s="1522">
        <v>14896.127844999999</v>
      </c>
      <c r="EC7" s="1522">
        <v>11183.338234999999</v>
      </c>
      <c r="ED7" s="1522">
        <v>12660.355800000001</v>
      </c>
      <c r="EE7" s="1522">
        <v>14008.131810999999</v>
      </c>
      <c r="EF7" s="1523">
        <v>13748.419038</v>
      </c>
      <c r="EG7" s="1526">
        <v>14037.986937</v>
      </c>
      <c r="EH7" s="1522">
        <v>14281.237114999998</v>
      </c>
      <c r="EI7" s="1522">
        <v>15317.476804</v>
      </c>
      <c r="EJ7" s="1522">
        <v>15945.440837999999</v>
      </c>
      <c r="EK7" s="1522">
        <v>18203.997423000001</v>
      </c>
      <c r="EL7" s="1522">
        <v>18311.937478</v>
      </c>
      <c r="EM7" s="1522">
        <v>18160.023677000001</v>
      </c>
      <c r="EN7" s="1522">
        <v>19040.177835000002</v>
      </c>
      <c r="EO7" s="1522">
        <v>19644.328092</v>
      </c>
      <c r="EP7" s="1522">
        <v>20032.545717000001</v>
      </c>
      <c r="EQ7" s="1522">
        <v>20590.267747000002</v>
      </c>
      <c r="ER7" s="1522">
        <v>21834.660217000001</v>
      </c>
      <c r="ES7" s="1526">
        <v>22037.113351000004</v>
      </c>
      <c r="ET7" s="1522">
        <v>21930.609605000001</v>
      </c>
      <c r="EU7" s="1522">
        <v>23130.071230000005</v>
      </c>
      <c r="EV7" s="1522">
        <v>23388.254699000001</v>
      </c>
      <c r="EW7" s="1522">
        <v>24046.285756000001</v>
      </c>
      <c r="EX7" s="1522">
        <v>24766.625376000004</v>
      </c>
      <c r="EY7" s="1522">
        <v>22917.839545999999</v>
      </c>
      <c r="EZ7" s="1522">
        <v>23802.411272000001</v>
      </c>
      <c r="FA7" s="1522">
        <v>24071.64529</v>
      </c>
      <c r="FB7" s="1522">
        <v>24526.024863999999</v>
      </c>
      <c r="FC7" s="1522">
        <v>21597.835177000001</v>
      </c>
      <c r="FD7" s="1523">
        <v>21414.323918000002</v>
      </c>
      <c r="FE7" s="1526">
        <v>21410.497581</v>
      </c>
      <c r="FF7" s="1522">
        <v>13133.023929999999</v>
      </c>
      <c r="FG7" s="1522">
        <v>12827.518164000001</v>
      </c>
      <c r="FH7" s="1522">
        <v>12827.518164000001</v>
      </c>
      <c r="FI7" s="1522">
        <v>12832.855346999999</v>
      </c>
      <c r="FJ7" s="1522">
        <v>16120.933064000001</v>
      </c>
      <c r="FK7" s="1522">
        <v>16120.933064000001</v>
      </c>
      <c r="FL7" s="1522">
        <v>16275.646409000001</v>
      </c>
      <c r="FM7" s="1522">
        <v>28839.296041000001</v>
      </c>
      <c r="FN7" s="1522">
        <v>28846.681183000001</v>
      </c>
      <c r="FO7" s="1522">
        <v>28846.681183000001</v>
      </c>
      <c r="FP7" s="1523">
        <v>29247.880746000003</v>
      </c>
      <c r="FQ7" s="1522">
        <v>29247.880746000003</v>
      </c>
      <c r="FR7" s="1522">
        <v>29702.990274</v>
      </c>
      <c r="FS7" s="1522">
        <v>29702.990274000003</v>
      </c>
      <c r="FT7" s="1522">
        <v>29485.394468999999</v>
      </c>
      <c r="FU7" s="1522">
        <v>29485.394468999999</v>
      </c>
      <c r="FV7" s="1522">
        <v>29492.394468999995</v>
      </c>
      <c r="FW7" s="1522">
        <v>29284.963083000002</v>
      </c>
      <c r="FX7" s="1522">
        <v>29771.562224000001</v>
      </c>
      <c r="FY7" s="1522">
        <v>29771.562224000001</v>
      </c>
      <c r="FZ7" s="1522">
        <v>30112.170163999999</v>
      </c>
      <c r="GA7" s="1522">
        <v>30112.170163999999</v>
      </c>
      <c r="GB7" s="1523">
        <v>30119.292664000001</v>
      </c>
      <c r="GC7" s="1526">
        <v>30119.292663999993</v>
      </c>
      <c r="GD7" s="1522">
        <v>30620.351225999995</v>
      </c>
      <c r="GE7" s="1522">
        <v>30509.970790999996</v>
      </c>
      <c r="GF7" s="1522">
        <v>30509.970791000003</v>
      </c>
      <c r="GG7" s="1522">
        <v>30509.970791</v>
      </c>
      <c r="GH7" s="1522">
        <v>30244.304642999996</v>
      </c>
      <c r="GI7" s="1522">
        <v>30244.304643000003</v>
      </c>
      <c r="GJ7" s="1522">
        <v>30244.304643000003</v>
      </c>
      <c r="GK7" s="1522">
        <v>30244.304642999999</v>
      </c>
      <c r="GL7" s="1522">
        <v>30161.475861000006</v>
      </c>
      <c r="GM7" s="1522">
        <v>30161.475861000006</v>
      </c>
      <c r="GN7" s="1523">
        <v>30168.849828999999</v>
      </c>
      <c r="GO7" s="1522">
        <v>12708.613236000001</v>
      </c>
      <c r="GP7" s="1522">
        <v>13981.989967</v>
      </c>
      <c r="GQ7" s="1523">
        <v>13981.989967</v>
      </c>
      <c r="GR7" s="1522"/>
      <c r="GS7" s="1606"/>
    </row>
    <row r="8" spans="1:201" ht="39.65" customHeight="1">
      <c r="A8" s="1535" t="s">
        <v>994</v>
      </c>
      <c r="B8" s="1537">
        <v>69.959999999999994</v>
      </c>
      <c r="C8" s="1537">
        <v>69.959999999999994</v>
      </c>
      <c r="D8" s="1537">
        <v>51.484999999999999</v>
      </c>
      <c r="E8" s="1537">
        <v>55.356000000000002</v>
      </c>
      <c r="F8" s="1537">
        <v>48.811</v>
      </c>
      <c r="G8" s="1537">
        <v>61.500300000000003</v>
      </c>
      <c r="H8" s="1537">
        <v>55.350099999999998</v>
      </c>
      <c r="I8" s="1537">
        <v>53.545919999999995</v>
      </c>
      <c r="J8" s="1537">
        <v>53.145919999999997</v>
      </c>
      <c r="K8" s="1537">
        <v>58.829519999999995</v>
      </c>
      <c r="L8" s="1537">
        <v>58.829519999999995</v>
      </c>
      <c r="M8" s="1537">
        <v>47.045919999999995</v>
      </c>
      <c r="N8" s="1536">
        <v>49.379519999999999</v>
      </c>
      <c r="O8" s="1537">
        <v>46.884900000000002</v>
      </c>
      <c r="P8" s="1537">
        <v>45.317500000000003</v>
      </c>
      <c r="Q8" s="1537">
        <v>45.317500000000003</v>
      </c>
      <c r="R8" s="1537">
        <v>45.317500000000003</v>
      </c>
      <c r="S8" s="1537">
        <v>36.157899999999998</v>
      </c>
      <c r="T8" s="1537">
        <v>36.157899999999998</v>
      </c>
      <c r="U8" s="1537">
        <v>147.92510000000001</v>
      </c>
      <c r="V8" s="1537">
        <v>148.49250000000001</v>
      </c>
      <c r="W8" s="1537">
        <v>139.49250000000001</v>
      </c>
      <c r="X8" s="1537">
        <v>120.1375</v>
      </c>
      <c r="Y8" s="1538">
        <v>266.64749999999998</v>
      </c>
      <c r="Z8" s="1537">
        <v>256.02593000000002</v>
      </c>
      <c r="AA8" s="1537">
        <v>239.77193</v>
      </c>
      <c r="AB8" s="1537">
        <v>234.81397000000001</v>
      </c>
      <c r="AC8" s="1537">
        <v>225.62797</v>
      </c>
      <c r="AD8" s="1537">
        <v>224.62797</v>
      </c>
      <c r="AE8" s="1537">
        <v>303.93296999999995</v>
      </c>
      <c r="AF8" s="1537">
        <v>73.018952999999996</v>
      </c>
      <c r="AG8" s="1537">
        <v>156.34619699999999</v>
      </c>
      <c r="AH8" s="1537">
        <v>83.596541999999999</v>
      </c>
      <c r="AI8" s="1537">
        <v>86.841392000000013</v>
      </c>
      <c r="AJ8" s="1537">
        <v>82.141392039999999</v>
      </c>
      <c r="AK8" s="1537">
        <v>272.22468904000004</v>
      </c>
      <c r="AL8" s="1536">
        <v>282.56468899999999</v>
      </c>
      <c r="AM8" s="1536"/>
      <c r="AN8" s="1537"/>
      <c r="AO8" s="2809"/>
      <c r="AP8" s="1537">
        <v>273.53259399999996</v>
      </c>
      <c r="AQ8" s="1537">
        <v>278.012495</v>
      </c>
      <c r="AR8" s="1537">
        <v>283.89049499999999</v>
      </c>
      <c r="AS8" s="1537">
        <v>261.00249500000001</v>
      </c>
      <c r="AT8" s="1537">
        <v>278.60249499999998</v>
      </c>
      <c r="AU8" s="1537">
        <v>271.80249500000002</v>
      </c>
      <c r="AV8" s="1537">
        <v>283.43540000000002</v>
      </c>
      <c r="AW8" s="1537">
        <v>249.1754</v>
      </c>
      <c r="AX8" s="1537">
        <v>288.35920899999996</v>
      </c>
      <c r="AY8" s="1537">
        <v>285.08616899999998</v>
      </c>
      <c r="AZ8" s="1538">
        <v>303.44733500000001</v>
      </c>
      <c r="BA8" s="1540">
        <v>448.19733500000001</v>
      </c>
      <c r="BB8" s="1540">
        <v>334.80437499999999</v>
      </c>
      <c r="BC8" s="1540">
        <v>416.15821500000004</v>
      </c>
      <c r="BD8" s="1540">
        <v>320.07011499999999</v>
      </c>
      <c r="BE8" s="1540">
        <v>328.34721500000001</v>
      </c>
      <c r="BF8" s="1540">
        <v>629.55249300000003</v>
      </c>
      <c r="BG8" s="1540">
        <v>485.86634900000001</v>
      </c>
      <c r="BH8" s="1540">
        <v>274.76634899999999</v>
      </c>
      <c r="BI8" s="1540">
        <v>266.88140000000004</v>
      </c>
      <c r="BJ8" s="1540">
        <v>247.09110000000001</v>
      </c>
      <c r="BK8" s="1540">
        <v>568.02109999999993</v>
      </c>
      <c r="BL8" s="1540">
        <v>253.65120000000002</v>
      </c>
      <c r="BM8" s="1539">
        <v>260.089225</v>
      </c>
      <c r="BN8" s="1540">
        <v>271.916225</v>
      </c>
      <c r="BO8" s="1540">
        <v>299.15861899999999</v>
      </c>
      <c r="BP8" s="1540">
        <v>319.61561899999998</v>
      </c>
      <c r="BQ8" s="1540">
        <v>303.01561900000002</v>
      </c>
      <c r="BR8" s="1540">
        <v>264.46591899999999</v>
      </c>
      <c r="BS8" s="1540">
        <v>309.81591900000001</v>
      </c>
      <c r="BT8" s="1540">
        <v>308.25352500000002</v>
      </c>
      <c r="BU8" s="1540">
        <v>276.88092499999999</v>
      </c>
      <c r="BV8" s="1540">
        <v>286.53832499999999</v>
      </c>
      <c r="BW8" s="1540">
        <v>319.44696099999999</v>
      </c>
      <c r="BX8" s="1541">
        <v>317.81409499999995</v>
      </c>
      <c r="BY8" s="1536">
        <v>330.42378499999995</v>
      </c>
      <c r="BZ8" s="1537">
        <v>328.33284499999996</v>
      </c>
      <c r="CA8" s="1537">
        <v>443.37657526000004</v>
      </c>
      <c r="CB8" s="1559">
        <v>427.64329526</v>
      </c>
      <c r="CC8" s="1540">
        <v>451.21873926000001</v>
      </c>
      <c r="CD8" s="1540">
        <v>569.30117026000005</v>
      </c>
      <c r="CE8" s="1540">
        <v>611.76207799999997</v>
      </c>
      <c r="CF8" s="1540">
        <v>1097.9473500000001</v>
      </c>
      <c r="CG8" s="1540">
        <v>1049.013158</v>
      </c>
      <c r="CH8" s="1540">
        <v>742.13647400000002</v>
      </c>
      <c r="CI8" s="1540">
        <v>723.26268700000003</v>
      </c>
      <c r="CJ8" s="1541">
        <v>780.69524200000001</v>
      </c>
      <c r="CK8" s="1540">
        <v>70.430471000000011</v>
      </c>
      <c r="CL8" s="1540">
        <v>862.25557499999991</v>
      </c>
      <c r="CM8" s="1540">
        <v>797.22619799999995</v>
      </c>
      <c r="CN8" s="1540">
        <v>832.53882499999997</v>
      </c>
      <c r="CO8" s="1540">
        <v>832.53882499999997</v>
      </c>
      <c r="CP8" s="1540">
        <v>647.50982999999997</v>
      </c>
      <c r="CQ8" s="1540">
        <v>2145.761782</v>
      </c>
      <c r="CR8" s="1540">
        <v>649.59707200000003</v>
      </c>
      <c r="CS8" s="1540">
        <v>605.96399300000007</v>
      </c>
      <c r="CT8" s="1607">
        <v>799.65576899999996</v>
      </c>
      <c r="CU8" s="1607">
        <v>831.67325600000004</v>
      </c>
      <c r="CV8" s="1607">
        <v>951.65383900000006</v>
      </c>
      <c r="CW8" s="1608">
        <v>864.60482300000001</v>
      </c>
      <c r="CX8" s="1607">
        <v>1207.560162</v>
      </c>
      <c r="CY8" s="1607">
        <v>1149.830831</v>
      </c>
      <c r="CZ8" s="1607">
        <v>1147.3812869999999</v>
      </c>
      <c r="DA8" s="1607">
        <v>1161.0032379999998</v>
      </c>
      <c r="DB8" s="1607">
        <v>1197.488355</v>
      </c>
      <c r="DC8" s="1607">
        <v>1208.8213899999998</v>
      </c>
      <c r="DD8" s="1607">
        <v>1209.5962790000001</v>
      </c>
      <c r="DE8" s="1607">
        <v>1112.5971829999999</v>
      </c>
      <c r="DF8" s="1607">
        <v>1034.927318</v>
      </c>
      <c r="DG8" s="1607">
        <v>1020.5768569999999</v>
      </c>
      <c r="DH8" s="1609">
        <v>920.34250899999995</v>
      </c>
      <c r="DI8" s="1608">
        <v>1420.4512629999999</v>
      </c>
      <c r="DJ8" s="1607">
        <v>1437.577855</v>
      </c>
      <c r="DK8" s="1607">
        <v>1412.094687</v>
      </c>
      <c r="DL8" s="1607">
        <v>1967.371922</v>
      </c>
      <c r="DM8" s="1607">
        <v>1959.3957869999999</v>
      </c>
      <c r="DN8" s="1607">
        <v>1924.3343219999999</v>
      </c>
      <c r="DO8" s="1545">
        <v>2659.6791860000003</v>
      </c>
      <c r="DP8" s="1545">
        <v>2422.998787</v>
      </c>
      <c r="DQ8" s="1545">
        <v>2414.2069700000002</v>
      </c>
      <c r="DR8" s="1545">
        <v>2367.1626449999999</v>
      </c>
      <c r="DS8" s="1545">
        <v>2740.9643379999998</v>
      </c>
      <c r="DT8" s="1546">
        <v>2771.4279380000003</v>
      </c>
      <c r="DU8" s="1547">
        <v>2665.288548</v>
      </c>
      <c r="DV8" s="1545">
        <v>2493.5611179999996</v>
      </c>
      <c r="DW8" s="1545">
        <v>6728.8219479999998</v>
      </c>
      <c r="DX8" s="1545">
        <v>7629.9438749999999</v>
      </c>
      <c r="DY8" s="1545">
        <v>7875.5886209999999</v>
      </c>
      <c r="DZ8" s="1542">
        <v>8289.0248370000008</v>
      </c>
      <c r="EA8" s="1542">
        <v>8277.3592869999993</v>
      </c>
      <c r="EB8" s="1542">
        <v>8480.4052940000001</v>
      </c>
      <c r="EC8" s="1542">
        <v>4654.6088980000004</v>
      </c>
      <c r="ED8" s="1542">
        <v>5150.6374999999998</v>
      </c>
      <c r="EE8" s="1542">
        <v>6182.7529999999997</v>
      </c>
      <c r="EF8" s="1544">
        <v>5788.4445650000007</v>
      </c>
      <c r="EG8" s="1543">
        <v>6122.1937790000002</v>
      </c>
      <c r="EH8" s="1542">
        <v>5878.3112699999992</v>
      </c>
      <c r="EI8" s="1542">
        <v>6324.8087960000003</v>
      </c>
      <c r="EJ8" s="1542">
        <v>6952.5853830000005</v>
      </c>
      <c r="EK8" s="1542">
        <v>8529.2470859999994</v>
      </c>
      <c r="EL8" s="1542">
        <v>8387.4930020000011</v>
      </c>
      <c r="EM8" s="1542">
        <v>8549.9237350000003</v>
      </c>
      <c r="EN8" s="1542">
        <v>9200.3408729999992</v>
      </c>
      <c r="EO8" s="1542">
        <v>9785.2986000000001</v>
      </c>
      <c r="EP8" s="1542">
        <v>9301.5229130000007</v>
      </c>
      <c r="EQ8" s="1542">
        <v>9691.9699440000004</v>
      </c>
      <c r="ER8" s="1542">
        <v>10593.980871</v>
      </c>
      <c r="ES8" s="1543">
        <v>10763.002501000001</v>
      </c>
      <c r="ET8" s="1542">
        <v>10843.607</v>
      </c>
      <c r="EU8" s="1542">
        <v>11251.453562000001</v>
      </c>
      <c r="EV8" s="1542">
        <v>11032.763245999999</v>
      </c>
      <c r="EW8" s="1542">
        <v>10977.588309000001</v>
      </c>
      <c r="EX8" s="1542">
        <v>11304.548082000001</v>
      </c>
      <c r="EY8" s="1542">
        <v>10249.053855</v>
      </c>
      <c r="EZ8" s="1542">
        <v>10697.277133</v>
      </c>
      <c r="FA8" s="1542">
        <v>10845.046957</v>
      </c>
      <c r="FB8" s="1542">
        <v>10781.116017999999</v>
      </c>
      <c r="FC8" s="1542">
        <v>8473.3536980000008</v>
      </c>
      <c r="FD8" s="1544">
        <v>8978.1079020000016</v>
      </c>
      <c r="FE8" s="1543">
        <v>9125.921934</v>
      </c>
      <c r="FF8" s="1542">
        <v>5012.6565659999997</v>
      </c>
      <c r="FG8" s="1542">
        <v>5009.6022620000003</v>
      </c>
      <c r="FH8" s="1542">
        <v>5011.5678470000003</v>
      </c>
      <c r="FI8" s="1542">
        <v>5022.4245810000002</v>
      </c>
      <c r="FJ8" s="1542">
        <v>5022.4245810000002</v>
      </c>
      <c r="FK8" s="1542">
        <v>5021.6059100000002</v>
      </c>
      <c r="FL8" s="1542">
        <v>5109.1391560000002</v>
      </c>
      <c r="FM8" s="1542">
        <v>5016.9702100000004</v>
      </c>
      <c r="FN8" s="1542">
        <v>4913.8024800000003</v>
      </c>
      <c r="FO8" s="1542">
        <v>4859.122386</v>
      </c>
      <c r="FP8" s="1544">
        <v>5225.3947889999999</v>
      </c>
      <c r="FQ8" s="1542">
        <v>5030.573531</v>
      </c>
      <c r="FR8" s="1542">
        <v>5369.3399450000006</v>
      </c>
      <c r="FS8" s="1542">
        <v>5035.9172600000002</v>
      </c>
      <c r="FT8" s="1542">
        <v>4826.6902570000002</v>
      </c>
      <c r="FU8" s="1542">
        <v>4468.0132170000006</v>
      </c>
      <c r="FV8" s="1542">
        <v>4353.0981619999993</v>
      </c>
      <c r="FW8" s="1542">
        <v>4594.760327</v>
      </c>
      <c r="FX8" s="1542">
        <v>4900.0284529999999</v>
      </c>
      <c r="FY8" s="1542">
        <v>4709.0954440000005</v>
      </c>
      <c r="FZ8" s="1542">
        <v>4854.850238</v>
      </c>
      <c r="GA8" s="1542">
        <v>4548.1247860000003</v>
      </c>
      <c r="GB8" s="1544">
        <v>4284.8450929999999</v>
      </c>
      <c r="GC8" s="1543">
        <v>4183.4071039999999</v>
      </c>
      <c r="GD8" s="1542">
        <v>4300.8417759999993</v>
      </c>
      <c r="GE8" s="1542">
        <v>4510.4659709999996</v>
      </c>
      <c r="GF8" s="1542">
        <v>4828.7542220000005</v>
      </c>
      <c r="GG8" s="1542">
        <v>4658.1099249999997</v>
      </c>
      <c r="GH8" s="1542">
        <v>4390.33565</v>
      </c>
      <c r="GI8" s="1542">
        <v>4540.3532960000002</v>
      </c>
      <c r="GJ8" s="1542">
        <v>4262.3779239999994</v>
      </c>
      <c r="GK8" s="1542">
        <v>3647.019785</v>
      </c>
      <c r="GL8" s="1542">
        <v>4179.778284</v>
      </c>
      <c r="GM8" s="1542">
        <v>4179.778284</v>
      </c>
      <c r="GN8" s="1544">
        <v>3776.0968870000002</v>
      </c>
      <c r="GO8" s="1542">
        <v>3677.9364949999999</v>
      </c>
      <c r="GP8" s="1542">
        <v>5171.9779309999994</v>
      </c>
      <c r="GQ8" s="1544">
        <v>4876.666056</v>
      </c>
      <c r="GR8" s="1542"/>
      <c r="GS8" s="1610"/>
    </row>
    <row r="9" spans="1:201" ht="39.65" customHeight="1">
      <c r="A9" s="1535" t="s">
        <v>995</v>
      </c>
      <c r="B9" s="1537">
        <v>0.75</v>
      </c>
      <c r="C9" s="1537">
        <v>0.75</v>
      </c>
      <c r="D9" s="1537">
        <v>11.9605</v>
      </c>
      <c r="E9" s="1537">
        <v>7.6345000000000001</v>
      </c>
      <c r="F9" s="1537">
        <v>7.6345000000000001</v>
      </c>
      <c r="G9" s="1537">
        <v>6.9451999999999998</v>
      </c>
      <c r="H9" s="1537">
        <v>7.5503999999999998</v>
      </c>
      <c r="I9" s="1537">
        <v>9.2545800000000007</v>
      </c>
      <c r="J9" s="1537">
        <v>8.7545800000000007</v>
      </c>
      <c r="K9" s="1537">
        <v>2.32098</v>
      </c>
      <c r="L9" s="1537">
        <v>2.32098</v>
      </c>
      <c r="M9" s="1537">
        <v>6.6545800000000002</v>
      </c>
      <c r="N9" s="1536">
        <v>34.790980000000005</v>
      </c>
      <c r="O9" s="1537">
        <v>4.8156000000000008</v>
      </c>
      <c r="P9" s="1537">
        <v>6.383</v>
      </c>
      <c r="Q9" s="1537">
        <v>6.383</v>
      </c>
      <c r="R9" s="1537">
        <v>6.383</v>
      </c>
      <c r="S9" s="1537">
        <v>4.1926000000000005</v>
      </c>
      <c r="T9" s="1537">
        <v>4.1926000000000005</v>
      </c>
      <c r="U9" s="1537">
        <v>19.445400000000003</v>
      </c>
      <c r="V9" s="1537">
        <v>18.878</v>
      </c>
      <c r="W9" s="1537">
        <v>18.878</v>
      </c>
      <c r="X9" s="1537">
        <v>18.308</v>
      </c>
      <c r="Y9" s="1538">
        <v>20.117999999999999</v>
      </c>
      <c r="Z9" s="1537">
        <v>22.43957</v>
      </c>
      <c r="AA9" s="1537">
        <v>23.693570000000001</v>
      </c>
      <c r="AB9" s="1537">
        <v>23.751529999999999</v>
      </c>
      <c r="AC9" s="1537">
        <v>22.427529999999997</v>
      </c>
      <c r="AD9" s="1537">
        <v>22.427529999999997</v>
      </c>
      <c r="AE9" s="1537">
        <v>60.157530000000001</v>
      </c>
      <c r="AF9" s="1537">
        <v>65.049279999999996</v>
      </c>
      <c r="AG9" s="1537">
        <v>64.174036000000001</v>
      </c>
      <c r="AH9" s="1537">
        <v>71.079440999999989</v>
      </c>
      <c r="AI9" s="1537">
        <v>77.439591000000007</v>
      </c>
      <c r="AJ9" s="1537">
        <v>82.139590960000007</v>
      </c>
      <c r="AK9" s="1537">
        <v>75.883060960000009</v>
      </c>
      <c r="AL9" s="1536">
        <v>73.283059999999992</v>
      </c>
      <c r="AM9" s="1536"/>
      <c r="AN9" s="1537"/>
      <c r="AO9" s="2809"/>
      <c r="AP9" s="1537">
        <v>67.625156000000004</v>
      </c>
      <c r="AQ9" s="1537">
        <v>72.145255000000006</v>
      </c>
      <c r="AR9" s="1537">
        <v>71.945255000000003</v>
      </c>
      <c r="AS9" s="1537">
        <v>71.845255000000009</v>
      </c>
      <c r="AT9" s="1537">
        <v>72.845255000000009</v>
      </c>
      <c r="AU9" s="1537">
        <v>76.645255000000006</v>
      </c>
      <c r="AV9" s="1537">
        <v>74.812350000000009</v>
      </c>
      <c r="AW9" s="1537">
        <v>80.128350000000012</v>
      </c>
      <c r="AX9" s="1537">
        <v>79.844540999999992</v>
      </c>
      <c r="AY9" s="1537">
        <v>88.117581000000001</v>
      </c>
      <c r="AZ9" s="1538">
        <v>87.156414999999996</v>
      </c>
      <c r="BA9" s="1540">
        <v>89.356414999999998</v>
      </c>
      <c r="BB9" s="1540">
        <v>89.349374999999995</v>
      </c>
      <c r="BC9" s="1540">
        <v>91.345534999999998</v>
      </c>
      <c r="BD9" s="1540">
        <v>92.033635000000004</v>
      </c>
      <c r="BE9" s="1540">
        <v>86.656535000000005</v>
      </c>
      <c r="BF9" s="1540">
        <v>94.446257000000003</v>
      </c>
      <c r="BG9" s="1540">
        <v>95.632401000000002</v>
      </c>
      <c r="BH9" s="1540">
        <v>102.732401</v>
      </c>
      <c r="BI9" s="1540">
        <v>107.61735</v>
      </c>
      <c r="BJ9" s="1540">
        <v>114.40764999999999</v>
      </c>
      <c r="BK9" s="1540">
        <v>109.27764999999999</v>
      </c>
      <c r="BL9" s="1540">
        <v>114.23755</v>
      </c>
      <c r="BM9" s="1539">
        <v>101.704525</v>
      </c>
      <c r="BN9" s="1540">
        <v>95.877524999999991</v>
      </c>
      <c r="BO9" s="1540">
        <v>102.169631</v>
      </c>
      <c r="BP9" s="1540">
        <v>90.581630999999987</v>
      </c>
      <c r="BQ9" s="1540">
        <v>101.08163099999999</v>
      </c>
      <c r="BR9" s="1540">
        <v>106.43133099999999</v>
      </c>
      <c r="BS9" s="1540">
        <v>105.931331</v>
      </c>
      <c r="BT9" s="1540">
        <v>112.62372499999999</v>
      </c>
      <c r="BU9" s="1540">
        <v>143.99632500000001</v>
      </c>
      <c r="BV9" s="1540">
        <v>136.33892499999999</v>
      </c>
      <c r="BW9" s="1540">
        <v>155.84418100000002</v>
      </c>
      <c r="BX9" s="1541">
        <v>162.47704700000003</v>
      </c>
      <c r="BY9" s="1536">
        <v>179.267357</v>
      </c>
      <c r="BZ9" s="1537">
        <v>186.35829700000002</v>
      </c>
      <c r="CA9" s="1537">
        <v>284.98448173999998</v>
      </c>
      <c r="CB9" s="1559">
        <v>247.80776173999999</v>
      </c>
      <c r="CC9" s="1540">
        <v>256.63231774000002</v>
      </c>
      <c r="CD9" s="1540">
        <v>307.33180073999995</v>
      </c>
      <c r="CE9" s="1540">
        <v>389.80989699999998</v>
      </c>
      <c r="CF9" s="1540">
        <v>389.81562199999996</v>
      </c>
      <c r="CG9" s="1540">
        <v>411.4698140000001</v>
      </c>
      <c r="CH9" s="1540">
        <v>394.81849900000003</v>
      </c>
      <c r="CI9" s="1540">
        <v>404.04028600000004</v>
      </c>
      <c r="CJ9" s="1541">
        <v>349.10798000000005</v>
      </c>
      <c r="CK9" s="1540">
        <v>585.05602399999998</v>
      </c>
      <c r="CL9" s="1540">
        <v>613.63934899999992</v>
      </c>
      <c r="CM9" s="1540">
        <v>606.86872600000004</v>
      </c>
      <c r="CN9" s="1540">
        <v>625.023099</v>
      </c>
      <c r="CO9" s="1540">
        <v>625.023099</v>
      </c>
      <c r="CP9" s="1540">
        <v>589.82709399999999</v>
      </c>
      <c r="CQ9" s="1540">
        <v>590.12684400000001</v>
      </c>
      <c r="CR9" s="1540">
        <v>868.27055399999995</v>
      </c>
      <c r="CS9" s="1540">
        <v>1040.520291</v>
      </c>
      <c r="CT9" s="1607">
        <v>1119.7948570000001</v>
      </c>
      <c r="CU9" s="1607">
        <v>1082.21037</v>
      </c>
      <c r="CV9" s="1607">
        <v>1594.313077</v>
      </c>
      <c r="CW9" s="1608">
        <v>1663.5620929999998</v>
      </c>
      <c r="CX9" s="1607">
        <v>1987.1462540000002</v>
      </c>
      <c r="CY9" s="1607">
        <v>1984.9655849999999</v>
      </c>
      <c r="CZ9" s="1607">
        <v>2019.7351289999999</v>
      </c>
      <c r="DA9" s="1607">
        <v>2040.848178</v>
      </c>
      <c r="DB9" s="1607">
        <v>2140.6945780000001</v>
      </c>
      <c r="DC9" s="1607">
        <v>2129.5795430000003</v>
      </c>
      <c r="DD9" s="1607">
        <v>2216.9506959999999</v>
      </c>
      <c r="DE9" s="1607">
        <v>2220.5656170000002</v>
      </c>
      <c r="DF9" s="1607">
        <v>2241.1714819999997</v>
      </c>
      <c r="DG9" s="1607">
        <v>2316.0559429999998</v>
      </c>
      <c r="DH9" s="1609">
        <v>2370.0672910000003</v>
      </c>
      <c r="DI9" s="1608">
        <v>2414.7499050000001</v>
      </c>
      <c r="DJ9" s="1607">
        <v>2496.8913130000001</v>
      </c>
      <c r="DK9" s="1607">
        <v>2563.7842529999998</v>
      </c>
      <c r="DL9" s="1607">
        <v>3004.1093930000002</v>
      </c>
      <c r="DM9" s="1607">
        <v>3043.2287459999998</v>
      </c>
      <c r="DN9" s="1607">
        <v>3117.2614909999998</v>
      </c>
      <c r="DO9" s="1545">
        <v>3345.8722939999998</v>
      </c>
      <c r="DP9" s="1545">
        <v>3671.6778900000004</v>
      </c>
      <c r="DQ9" s="1545">
        <v>3838.8859179999999</v>
      </c>
      <c r="DR9" s="1545">
        <v>3910.1922430000004</v>
      </c>
      <c r="DS9" s="1545">
        <v>3914.2297529999996</v>
      </c>
      <c r="DT9" s="1546">
        <v>4288.7050870000003</v>
      </c>
      <c r="DU9" s="1547">
        <v>4210.2694599999995</v>
      </c>
      <c r="DV9" s="1545">
        <v>4468.8756050000002</v>
      </c>
      <c r="DW9" s="1545">
        <v>4752.7597970000006</v>
      </c>
      <c r="DX9" s="1545">
        <v>4728.8147559999998</v>
      </c>
      <c r="DY9" s="1545">
        <v>5003.8623659999994</v>
      </c>
      <c r="DZ9" s="1542">
        <v>5926.2177929999998</v>
      </c>
      <c r="EA9" s="1542">
        <v>6254.0736320000015</v>
      </c>
      <c r="EB9" s="1542">
        <v>6415.7225509999998</v>
      </c>
      <c r="EC9" s="1542">
        <v>6528.7293369999998</v>
      </c>
      <c r="ED9" s="1542">
        <v>7509.7182999999995</v>
      </c>
      <c r="EE9" s="1542">
        <v>7825.3788109999987</v>
      </c>
      <c r="EF9" s="1544">
        <v>7959.9744730000002</v>
      </c>
      <c r="EG9" s="1543">
        <v>7915.7931579999995</v>
      </c>
      <c r="EH9" s="1542">
        <v>8402.9258449999979</v>
      </c>
      <c r="EI9" s="1542">
        <v>8992.6680079999987</v>
      </c>
      <c r="EJ9" s="1542">
        <v>8992.855454999999</v>
      </c>
      <c r="EK9" s="1542">
        <v>9674.7503369999995</v>
      </c>
      <c r="EL9" s="1542">
        <v>9924.4444760000006</v>
      </c>
      <c r="EM9" s="1542">
        <v>9610.0999419999989</v>
      </c>
      <c r="EN9" s="1542">
        <v>9839.8369620000012</v>
      </c>
      <c r="EO9" s="1542">
        <v>9859.0294919999997</v>
      </c>
      <c r="EP9" s="1542">
        <v>10731.022804</v>
      </c>
      <c r="EQ9" s="1542">
        <v>10898.297803000001</v>
      </c>
      <c r="ER9" s="1542">
        <v>11240.679345999999</v>
      </c>
      <c r="ES9" s="1543">
        <v>11274.110850000003</v>
      </c>
      <c r="ET9" s="1542">
        <v>11087.002605</v>
      </c>
      <c r="EU9" s="1542">
        <v>11878.617668000001</v>
      </c>
      <c r="EV9" s="1542">
        <v>12355.491453000001</v>
      </c>
      <c r="EW9" s="1542">
        <v>13068.697447</v>
      </c>
      <c r="EX9" s="1542">
        <v>13462.077294000002</v>
      </c>
      <c r="EY9" s="1542">
        <v>12668.785690999999</v>
      </c>
      <c r="EZ9" s="1542">
        <v>13105.134139</v>
      </c>
      <c r="FA9" s="1542">
        <v>13226.598332999998</v>
      </c>
      <c r="FB9" s="1542">
        <v>13744.908846</v>
      </c>
      <c r="FC9" s="1542">
        <v>13124.481479000002</v>
      </c>
      <c r="FD9" s="1544">
        <v>12436.216016</v>
      </c>
      <c r="FE9" s="1543">
        <v>12284.575647</v>
      </c>
      <c r="FF9" s="1542">
        <v>8120.3673639999997</v>
      </c>
      <c r="FG9" s="1542">
        <v>7817.9159020000006</v>
      </c>
      <c r="FH9" s="1542">
        <v>7815.9503169999998</v>
      </c>
      <c r="FI9" s="1542">
        <v>7810.4307659999995</v>
      </c>
      <c r="FJ9" s="1542">
        <v>7810.4307659999995</v>
      </c>
      <c r="FK9" s="1542">
        <v>7812.997437</v>
      </c>
      <c r="FL9" s="1542">
        <v>7829.5970130000005</v>
      </c>
      <c r="FM9" s="1542">
        <v>20453.322586000002</v>
      </c>
      <c r="FN9" s="1542">
        <v>20592.878562000002</v>
      </c>
      <c r="FO9" s="1542">
        <v>20647.558656000001</v>
      </c>
      <c r="FP9" s="1544">
        <v>20682.485816</v>
      </c>
      <c r="FQ9" s="1542">
        <v>20877.307074</v>
      </c>
      <c r="FR9" s="1542">
        <v>20936.815778</v>
      </c>
      <c r="FS9" s="1542">
        <v>21270.238463000002</v>
      </c>
      <c r="FT9" s="1542">
        <v>21277.883032000002</v>
      </c>
      <c r="FU9" s="1542">
        <v>21637.935980000002</v>
      </c>
      <c r="FV9" s="1542">
        <v>21759.851034999996</v>
      </c>
      <c r="FW9" s="1542">
        <v>21321.192352999999</v>
      </c>
      <c r="FX9" s="1542">
        <v>21444.583485999996</v>
      </c>
      <c r="FY9" s="1542">
        <v>21633.865612000001</v>
      </c>
      <c r="FZ9" s="1542">
        <v>21828.718758000003</v>
      </c>
      <c r="GA9" s="1542">
        <v>22134.380688999998</v>
      </c>
      <c r="GB9" s="1544">
        <v>22404.782882</v>
      </c>
      <c r="GC9" s="1543">
        <v>22503.176505999996</v>
      </c>
      <c r="GD9" s="1542">
        <v>22774.674026999997</v>
      </c>
      <c r="GE9" s="1542">
        <v>22463.681617999999</v>
      </c>
      <c r="GF9" s="1542">
        <v>22175.393367000004</v>
      </c>
      <c r="GG9" s="1542">
        <v>22403.333780000001</v>
      </c>
      <c r="GH9" s="1542">
        <v>22385.642014999998</v>
      </c>
      <c r="GI9" s="1542">
        <v>22280.448261000005</v>
      </c>
      <c r="GJ9" s="1542">
        <v>22590.435698000001</v>
      </c>
      <c r="GK9" s="1542">
        <v>23027.184095000004</v>
      </c>
      <c r="GL9" s="1542">
        <v>22225.518414000006</v>
      </c>
      <c r="GM9" s="1542">
        <v>22225.518414000006</v>
      </c>
      <c r="GN9" s="1544">
        <v>22566.550938</v>
      </c>
      <c r="GO9" s="1542">
        <v>4929.5386829999998</v>
      </c>
      <c r="GP9" s="1542">
        <v>4633.2745740000009</v>
      </c>
      <c r="GQ9" s="1544">
        <v>4939.8053669999999</v>
      </c>
      <c r="GR9" s="1542"/>
      <c r="GS9" s="1610"/>
    </row>
    <row r="10" spans="1:201" s="1534" customFormat="1" ht="39.65" customHeight="1">
      <c r="A10" s="1548" t="s">
        <v>1012</v>
      </c>
      <c r="B10" s="1506"/>
      <c r="C10" s="1506"/>
      <c r="D10" s="1506"/>
      <c r="E10" s="1506"/>
      <c r="F10" s="1506"/>
      <c r="G10" s="1506"/>
      <c r="H10" s="1506"/>
      <c r="I10" s="1506"/>
      <c r="J10" s="1506"/>
      <c r="K10" s="1506"/>
      <c r="L10" s="1506"/>
      <c r="M10" s="1506"/>
      <c r="N10" s="1511"/>
      <c r="O10" s="1506"/>
      <c r="P10" s="1506"/>
      <c r="Q10" s="1506"/>
      <c r="R10" s="1506"/>
      <c r="S10" s="1506"/>
      <c r="T10" s="1506"/>
      <c r="U10" s="1506"/>
      <c r="V10" s="1506"/>
      <c r="W10" s="1506"/>
      <c r="X10" s="1506"/>
      <c r="Y10" s="1512"/>
      <c r="Z10" s="1506"/>
      <c r="AA10" s="1506"/>
      <c r="AB10" s="1506"/>
      <c r="AC10" s="1506"/>
      <c r="AD10" s="1506"/>
      <c r="AE10" s="1506"/>
      <c r="AF10" s="1506"/>
      <c r="AG10" s="1506"/>
      <c r="AH10" s="1506"/>
      <c r="AI10" s="1506"/>
      <c r="AJ10" s="1506"/>
      <c r="AK10" s="1506"/>
      <c r="AL10" s="1511"/>
      <c r="AM10" s="1511"/>
      <c r="AN10" s="1506"/>
      <c r="AO10" s="2808"/>
      <c r="AP10" s="1506"/>
      <c r="AQ10" s="1506"/>
      <c r="AR10" s="1506"/>
      <c r="AS10" s="1506"/>
      <c r="AT10" s="1506"/>
      <c r="AU10" s="1506"/>
      <c r="AV10" s="1506"/>
      <c r="AW10" s="1506"/>
      <c r="AX10" s="1506"/>
      <c r="AY10" s="1506"/>
      <c r="AZ10" s="1512"/>
      <c r="BA10" s="1532"/>
      <c r="BB10" s="1532"/>
      <c r="BC10" s="1532"/>
      <c r="BD10" s="1532"/>
      <c r="BE10" s="1532"/>
      <c r="BF10" s="1532"/>
      <c r="BG10" s="1532"/>
      <c r="BH10" s="1532"/>
      <c r="BI10" s="1532"/>
      <c r="BJ10" s="1532"/>
      <c r="BK10" s="1532"/>
      <c r="BL10" s="1532"/>
      <c r="BM10" s="1531"/>
      <c r="BN10" s="1532"/>
      <c r="BO10" s="1532"/>
      <c r="BP10" s="1532"/>
      <c r="BQ10" s="1532"/>
      <c r="BR10" s="1532"/>
      <c r="BS10" s="1532"/>
      <c r="BT10" s="1532"/>
      <c r="BU10" s="1532"/>
      <c r="BV10" s="1532"/>
      <c r="BW10" s="1532"/>
      <c r="BX10" s="1533"/>
      <c r="BY10" s="1511"/>
      <c r="BZ10" s="1506"/>
      <c r="CA10" s="1506"/>
      <c r="CB10" s="1555"/>
      <c r="CC10" s="1532"/>
      <c r="CD10" s="1532"/>
      <c r="CE10" s="1532"/>
      <c r="CF10" s="1532"/>
      <c r="CG10" s="1532"/>
      <c r="CH10" s="1532"/>
      <c r="CI10" s="1532"/>
      <c r="CJ10" s="1533"/>
      <c r="CK10" s="1532"/>
      <c r="CL10" s="1532"/>
      <c r="CM10" s="1532"/>
      <c r="CN10" s="1532"/>
      <c r="CO10" s="1532"/>
      <c r="CP10" s="1532"/>
      <c r="CQ10" s="1532"/>
      <c r="CR10" s="1532"/>
      <c r="CS10" s="1532"/>
      <c r="CT10" s="1603"/>
      <c r="CU10" s="1603"/>
      <c r="CV10" s="1603"/>
      <c r="CW10" s="1604"/>
      <c r="CX10" s="1603"/>
      <c r="CY10" s="1603"/>
      <c r="CZ10" s="1603"/>
      <c r="DA10" s="1603"/>
      <c r="DB10" s="1603"/>
      <c r="DC10" s="1603"/>
      <c r="DD10" s="1603"/>
      <c r="DE10" s="1603"/>
      <c r="DF10" s="1603"/>
      <c r="DG10" s="1603"/>
      <c r="DH10" s="1605"/>
      <c r="DI10" s="1604"/>
      <c r="DJ10" s="1603"/>
      <c r="DK10" s="1603"/>
      <c r="DL10" s="1603"/>
      <c r="DM10" s="1603"/>
      <c r="DN10" s="1603"/>
      <c r="DO10" s="1519"/>
      <c r="DP10" s="1519"/>
      <c r="DQ10" s="1519"/>
      <c r="DR10" s="1519"/>
      <c r="DS10" s="1519"/>
      <c r="DT10" s="1520"/>
      <c r="DU10" s="1519"/>
      <c r="DV10" s="1519"/>
      <c r="DW10" s="1519"/>
      <c r="DX10" s="1519"/>
      <c r="DY10" s="1519"/>
      <c r="DZ10" s="1522"/>
      <c r="EA10" s="1522"/>
      <c r="EB10" s="1522"/>
      <c r="EC10" s="1522"/>
      <c r="ED10" s="1522"/>
      <c r="EE10" s="1522"/>
      <c r="EF10" s="1523"/>
      <c r="EG10" s="1526"/>
      <c r="EH10" s="1522"/>
      <c r="EI10" s="1522"/>
      <c r="EJ10" s="1522"/>
      <c r="EK10" s="1522"/>
      <c r="EL10" s="1522"/>
      <c r="EM10" s="1522"/>
      <c r="EN10" s="1522"/>
      <c r="EO10" s="1522"/>
      <c r="EP10" s="1522"/>
      <c r="EQ10" s="1522"/>
      <c r="ER10" s="1522"/>
      <c r="ES10" s="1526"/>
      <c r="ET10" s="1522"/>
      <c r="EU10" s="1522"/>
      <c r="EV10" s="1522"/>
      <c r="EW10" s="1522"/>
      <c r="EX10" s="1522"/>
      <c r="EY10" s="1522"/>
      <c r="EZ10" s="1522"/>
      <c r="FA10" s="1522"/>
      <c r="FB10" s="1522"/>
      <c r="FC10" s="1522"/>
      <c r="FD10" s="1523">
        <v>0</v>
      </c>
      <c r="FE10" s="1526">
        <v>0</v>
      </c>
      <c r="FF10" s="1522">
        <v>3273.9923690000005</v>
      </c>
      <c r="FG10" s="1522">
        <v>3274.237333</v>
      </c>
      <c r="FH10" s="1522">
        <v>3274.237333</v>
      </c>
      <c r="FI10" s="1522">
        <v>3274.237333</v>
      </c>
      <c r="FJ10" s="1522">
        <v>3275.5351449999998</v>
      </c>
      <c r="FK10" s="1522">
        <v>3275.5351449999998</v>
      </c>
      <c r="FL10" s="1522">
        <v>3275.5351449999998</v>
      </c>
      <c r="FM10" s="1522">
        <v>3286.7818480000001</v>
      </c>
      <c r="FN10" s="1522">
        <v>3286.7818480000001</v>
      </c>
      <c r="FO10" s="1522">
        <v>3286.7818480000001</v>
      </c>
      <c r="FP10" s="1523">
        <v>3265.4219349999998</v>
      </c>
      <c r="FQ10" s="1522">
        <v>3265.4219349999998</v>
      </c>
      <c r="FR10" s="1522">
        <v>3265.4219350000003</v>
      </c>
      <c r="FS10" s="1522">
        <v>3265.4219350000003</v>
      </c>
      <c r="FT10" s="1522">
        <v>3265.4219349999998</v>
      </c>
      <c r="FU10" s="1522">
        <v>3265.4219349999994</v>
      </c>
      <c r="FV10" s="1522">
        <v>3265.4219349999994</v>
      </c>
      <c r="FW10" s="1522">
        <v>3265.4219349999998</v>
      </c>
      <c r="FX10" s="1522">
        <v>3265.4219349999998</v>
      </c>
      <c r="FY10" s="1522">
        <v>3265.4219349999998</v>
      </c>
      <c r="FZ10" s="1522">
        <v>3265.4219350000003</v>
      </c>
      <c r="GA10" s="1522">
        <v>3265.4219349999998</v>
      </c>
      <c r="GB10" s="1523">
        <v>3265.4219350000003</v>
      </c>
      <c r="GC10" s="1526">
        <v>3265.4219349999998</v>
      </c>
      <c r="GD10" s="1522">
        <v>3265.4219350000003</v>
      </c>
      <c r="GE10" s="1522">
        <v>3265.4219350000003</v>
      </c>
      <c r="GF10" s="1522">
        <v>3265.4219349999998</v>
      </c>
      <c r="GG10" s="1522">
        <v>3265.4219350000003</v>
      </c>
      <c r="GH10" s="1522">
        <v>3265.4219350000003</v>
      </c>
      <c r="GI10" s="1522">
        <v>3265.4219349999998</v>
      </c>
      <c r="GJ10" s="1522">
        <v>3265.4219349999998</v>
      </c>
      <c r="GK10" s="1522">
        <v>3265.4219349999998</v>
      </c>
      <c r="GL10" s="1522">
        <v>3265.4219349999998</v>
      </c>
      <c r="GM10" s="1522">
        <v>3265.4219349999994</v>
      </c>
      <c r="GN10" s="1523">
        <v>3265.4219349999998</v>
      </c>
      <c r="GO10" s="1522">
        <v>13523.506305999999</v>
      </c>
      <c r="GP10" s="1522">
        <v>13523.506306000001</v>
      </c>
      <c r="GQ10" s="1523">
        <v>13523.506306000001</v>
      </c>
      <c r="GR10" s="1522"/>
      <c r="GS10" s="1606"/>
    </row>
    <row r="11" spans="1:201" ht="39.65" customHeight="1">
      <c r="A11" s="1535" t="s">
        <v>994</v>
      </c>
      <c r="B11" s="1537"/>
      <c r="C11" s="1537"/>
      <c r="D11" s="1537"/>
      <c r="E11" s="1537"/>
      <c r="F11" s="1537"/>
      <c r="G11" s="1537"/>
      <c r="H11" s="1537"/>
      <c r="I11" s="1537"/>
      <c r="J11" s="1537"/>
      <c r="K11" s="1537"/>
      <c r="L11" s="1537"/>
      <c r="M11" s="1537"/>
      <c r="N11" s="1536"/>
      <c r="O11" s="1537"/>
      <c r="P11" s="1537"/>
      <c r="Q11" s="1537"/>
      <c r="R11" s="1537"/>
      <c r="S11" s="1537"/>
      <c r="T11" s="1537"/>
      <c r="U11" s="1537"/>
      <c r="V11" s="1537"/>
      <c r="W11" s="1537"/>
      <c r="X11" s="1537"/>
      <c r="Y11" s="1538"/>
      <c r="Z11" s="1537"/>
      <c r="AA11" s="1537"/>
      <c r="AB11" s="1537"/>
      <c r="AC11" s="1537"/>
      <c r="AD11" s="1537"/>
      <c r="AE11" s="1537"/>
      <c r="AF11" s="1537"/>
      <c r="AG11" s="1537"/>
      <c r="AH11" s="1537"/>
      <c r="AI11" s="1537"/>
      <c r="AJ11" s="1537"/>
      <c r="AK11" s="1537"/>
      <c r="AL11" s="1536"/>
      <c r="AM11" s="1536"/>
      <c r="AN11" s="1537"/>
      <c r="AO11" s="2809"/>
      <c r="AP11" s="1537"/>
      <c r="AQ11" s="1537"/>
      <c r="AR11" s="1537"/>
      <c r="AS11" s="1537"/>
      <c r="AT11" s="1537"/>
      <c r="AU11" s="1537"/>
      <c r="AV11" s="1537"/>
      <c r="AW11" s="1537"/>
      <c r="AX11" s="1537"/>
      <c r="AY11" s="1537"/>
      <c r="AZ11" s="1538"/>
      <c r="BA11" s="1540"/>
      <c r="BB11" s="1540"/>
      <c r="BC11" s="1540"/>
      <c r="BD11" s="1540"/>
      <c r="BE11" s="1540"/>
      <c r="BF11" s="1540"/>
      <c r="BG11" s="1540"/>
      <c r="BH11" s="1540"/>
      <c r="BI11" s="1540"/>
      <c r="BJ11" s="1540"/>
      <c r="BK11" s="1540"/>
      <c r="BL11" s="1540"/>
      <c r="BM11" s="1539"/>
      <c r="BN11" s="1540"/>
      <c r="BO11" s="1540"/>
      <c r="BP11" s="1540"/>
      <c r="BQ11" s="1540"/>
      <c r="BR11" s="1540"/>
      <c r="BS11" s="1540"/>
      <c r="BT11" s="1540"/>
      <c r="BU11" s="1540"/>
      <c r="BV11" s="1540"/>
      <c r="BW11" s="1540"/>
      <c r="BX11" s="1541"/>
      <c r="BY11" s="1536"/>
      <c r="BZ11" s="1537"/>
      <c r="CA11" s="1537"/>
      <c r="CB11" s="1559"/>
      <c r="CC11" s="1540"/>
      <c r="CD11" s="1540"/>
      <c r="CE11" s="1540"/>
      <c r="CF11" s="1540"/>
      <c r="CG11" s="1540"/>
      <c r="CH11" s="1540"/>
      <c r="CI11" s="1540"/>
      <c r="CJ11" s="1541"/>
      <c r="CK11" s="1540"/>
      <c r="CL11" s="1540"/>
      <c r="CM11" s="1540"/>
      <c r="CN11" s="1540"/>
      <c r="CO11" s="1540"/>
      <c r="CP11" s="1540"/>
      <c r="CQ11" s="1540"/>
      <c r="CR11" s="1540"/>
      <c r="CS11" s="1540"/>
      <c r="CT11" s="1607"/>
      <c r="CU11" s="1607"/>
      <c r="CV11" s="1607"/>
      <c r="CW11" s="1608"/>
      <c r="CX11" s="1607"/>
      <c r="CY11" s="1607"/>
      <c r="CZ11" s="1607"/>
      <c r="DA11" s="1607"/>
      <c r="DB11" s="1607"/>
      <c r="DC11" s="1607"/>
      <c r="DD11" s="1607"/>
      <c r="DE11" s="1607"/>
      <c r="DF11" s="1607"/>
      <c r="DG11" s="1607"/>
      <c r="DH11" s="1609"/>
      <c r="DI11" s="1608"/>
      <c r="DJ11" s="1607"/>
      <c r="DK11" s="1607"/>
      <c r="DL11" s="1607"/>
      <c r="DM11" s="1607"/>
      <c r="DN11" s="1607"/>
      <c r="DO11" s="1545"/>
      <c r="DP11" s="1545"/>
      <c r="DQ11" s="1545"/>
      <c r="DR11" s="1545"/>
      <c r="DS11" s="1545"/>
      <c r="DT11" s="1546"/>
      <c r="DU11" s="1545"/>
      <c r="DV11" s="1545"/>
      <c r="DW11" s="1545"/>
      <c r="DX11" s="1545"/>
      <c r="DY11" s="1545"/>
      <c r="DZ11" s="1542"/>
      <c r="EA11" s="1542"/>
      <c r="EB11" s="1542"/>
      <c r="EC11" s="1542"/>
      <c r="ED11" s="1542"/>
      <c r="EE11" s="1542"/>
      <c r="EF11" s="1544"/>
      <c r="EG11" s="1543"/>
      <c r="EH11" s="1542"/>
      <c r="EI11" s="1542"/>
      <c r="EJ11" s="1542"/>
      <c r="EK11" s="1542"/>
      <c r="EL11" s="1542"/>
      <c r="EM11" s="1542"/>
      <c r="EN11" s="1542"/>
      <c r="EO11" s="1542"/>
      <c r="EP11" s="1542"/>
      <c r="EQ11" s="1542"/>
      <c r="ER11" s="1542"/>
      <c r="ES11" s="1543"/>
      <c r="ET11" s="1542"/>
      <c r="EU11" s="1542"/>
      <c r="EV11" s="1542"/>
      <c r="EW11" s="1542"/>
      <c r="EX11" s="1542"/>
      <c r="EY11" s="1542"/>
      <c r="EZ11" s="1542"/>
      <c r="FA11" s="1542"/>
      <c r="FB11" s="1542"/>
      <c r="FC11" s="1542"/>
      <c r="FD11" s="1544">
        <v>0</v>
      </c>
      <c r="FE11" s="1543">
        <v>0</v>
      </c>
      <c r="FF11" s="1542">
        <v>20.218049000000001</v>
      </c>
      <c r="FG11" s="1542">
        <v>50.319802000000003</v>
      </c>
      <c r="FH11" s="1542">
        <v>50.319802000000003</v>
      </c>
      <c r="FI11" s="1542">
        <v>63.485866999999999</v>
      </c>
      <c r="FJ11" s="1542">
        <v>54.709406000000001</v>
      </c>
      <c r="FK11" s="1542">
        <v>54.709406000000001</v>
      </c>
      <c r="FL11" s="1542">
        <v>54.584983999999999</v>
      </c>
      <c r="FM11" s="1542">
        <v>55.635718999999995</v>
      </c>
      <c r="FN11" s="1542">
        <v>55.635718999999995</v>
      </c>
      <c r="FO11" s="1542">
        <v>66.055510999999996</v>
      </c>
      <c r="FP11" s="1544">
        <v>66.055510999999996</v>
      </c>
      <c r="FQ11" s="1542">
        <v>66.133266000000006</v>
      </c>
      <c r="FR11" s="1542">
        <v>94.31108900000001</v>
      </c>
      <c r="FS11" s="1542">
        <v>94.31108900000001</v>
      </c>
      <c r="FT11" s="1542">
        <v>94.31108900000001</v>
      </c>
      <c r="FU11" s="1542">
        <v>94.709964999999997</v>
      </c>
      <c r="FV11" s="1542">
        <v>94.709964999999997</v>
      </c>
      <c r="FW11" s="1542">
        <v>102.12873500000001</v>
      </c>
      <c r="FX11" s="1542">
        <v>103.12447400000001</v>
      </c>
      <c r="FY11" s="1542">
        <v>129.67945</v>
      </c>
      <c r="FZ11" s="1542">
        <v>185.72324799999998</v>
      </c>
      <c r="GA11" s="1542">
        <v>149.800938</v>
      </c>
      <c r="GB11" s="1544">
        <v>149.800938</v>
      </c>
      <c r="GC11" s="1543">
        <v>158.157175</v>
      </c>
      <c r="GD11" s="1542">
        <v>100.199237</v>
      </c>
      <c r="GE11" s="1542">
        <v>100.199237</v>
      </c>
      <c r="GF11" s="1542">
        <v>101.04636000000001</v>
      </c>
      <c r="GG11" s="1542">
        <v>171.569907</v>
      </c>
      <c r="GH11" s="1542">
        <v>124.864007</v>
      </c>
      <c r="GI11" s="1542">
        <v>83.459718999999993</v>
      </c>
      <c r="GJ11" s="1542">
        <v>77.404479000000009</v>
      </c>
      <c r="GK11" s="1542">
        <v>66.268664999999999</v>
      </c>
      <c r="GL11" s="1542">
        <v>151.43522300000001</v>
      </c>
      <c r="GM11" s="1542">
        <v>86.24903900000001</v>
      </c>
      <c r="GN11" s="1544">
        <v>81.039991999999998</v>
      </c>
      <c r="GO11" s="1542">
        <v>4540.4854349999996</v>
      </c>
      <c r="GP11" s="1542">
        <v>5280.3469359999999</v>
      </c>
      <c r="GQ11" s="1544">
        <v>4589.1077560000003</v>
      </c>
      <c r="GR11" s="1542"/>
      <c r="GS11" s="1610"/>
    </row>
    <row r="12" spans="1:201" ht="39.65" customHeight="1">
      <c r="A12" s="1535" t="s">
        <v>995</v>
      </c>
      <c r="B12" s="1537"/>
      <c r="C12" s="1537"/>
      <c r="D12" s="1537"/>
      <c r="E12" s="1537"/>
      <c r="F12" s="1537"/>
      <c r="G12" s="1537"/>
      <c r="H12" s="1537"/>
      <c r="I12" s="1537"/>
      <c r="J12" s="1537"/>
      <c r="K12" s="1537"/>
      <c r="L12" s="1537"/>
      <c r="M12" s="1537"/>
      <c r="N12" s="1536"/>
      <c r="O12" s="1537"/>
      <c r="P12" s="1537"/>
      <c r="Q12" s="1537"/>
      <c r="R12" s="1537"/>
      <c r="S12" s="1537"/>
      <c r="T12" s="1537"/>
      <c r="U12" s="1537"/>
      <c r="V12" s="1537"/>
      <c r="W12" s="1537"/>
      <c r="X12" s="1537"/>
      <c r="Y12" s="1538"/>
      <c r="Z12" s="1537"/>
      <c r="AA12" s="1537"/>
      <c r="AB12" s="1537"/>
      <c r="AC12" s="1537"/>
      <c r="AD12" s="1537"/>
      <c r="AE12" s="1537"/>
      <c r="AF12" s="1537"/>
      <c r="AG12" s="1537"/>
      <c r="AH12" s="1537"/>
      <c r="AI12" s="1537"/>
      <c r="AJ12" s="1537"/>
      <c r="AK12" s="1537"/>
      <c r="AL12" s="1536"/>
      <c r="AM12" s="1536"/>
      <c r="AN12" s="1537"/>
      <c r="AO12" s="2809"/>
      <c r="AP12" s="1537"/>
      <c r="AQ12" s="1537"/>
      <c r="AR12" s="1537"/>
      <c r="AS12" s="1537"/>
      <c r="AT12" s="1537"/>
      <c r="AU12" s="1537"/>
      <c r="AV12" s="1537"/>
      <c r="AW12" s="1537"/>
      <c r="AX12" s="1537"/>
      <c r="AY12" s="1537"/>
      <c r="AZ12" s="1538"/>
      <c r="BA12" s="1540"/>
      <c r="BB12" s="1540"/>
      <c r="BC12" s="1540"/>
      <c r="BD12" s="1540"/>
      <c r="BE12" s="1540"/>
      <c r="BF12" s="1540"/>
      <c r="BG12" s="1540"/>
      <c r="BH12" s="1540"/>
      <c r="BI12" s="1540"/>
      <c r="BJ12" s="1540"/>
      <c r="BK12" s="1540"/>
      <c r="BL12" s="1540"/>
      <c r="BM12" s="1539"/>
      <c r="BN12" s="1540"/>
      <c r="BO12" s="1540"/>
      <c r="BP12" s="1540"/>
      <c r="BQ12" s="1540"/>
      <c r="BR12" s="1540"/>
      <c r="BS12" s="1540"/>
      <c r="BT12" s="1540"/>
      <c r="BU12" s="1540"/>
      <c r="BV12" s="1540"/>
      <c r="BW12" s="1540"/>
      <c r="BX12" s="1541"/>
      <c r="BY12" s="1536"/>
      <c r="BZ12" s="1537"/>
      <c r="CA12" s="1537"/>
      <c r="CB12" s="1559"/>
      <c r="CC12" s="1540"/>
      <c r="CD12" s="1540"/>
      <c r="CE12" s="1540"/>
      <c r="CF12" s="1540"/>
      <c r="CG12" s="1540"/>
      <c r="CH12" s="1540"/>
      <c r="CI12" s="1540"/>
      <c r="CJ12" s="1541"/>
      <c r="CK12" s="1540"/>
      <c r="CL12" s="1540"/>
      <c r="CM12" s="1540"/>
      <c r="CN12" s="1540"/>
      <c r="CO12" s="1540"/>
      <c r="CP12" s="1540"/>
      <c r="CQ12" s="1540"/>
      <c r="CR12" s="1540"/>
      <c r="CS12" s="1540"/>
      <c r="CT12" s="1607"/>
      <c r="CU12" s="1607"/>
      <c r="CV12" s="1607"/>
      <c r="CW12" s="1608"/>
      <c r="CX12" s="1607"/>
      <c r="CY12" s="1607"/>
      <c r="CZ12" s="1607"/>
      <c r="DA12" s="1607"/>
      <c r="DB12" s="1607"/>
      <c r="DC12" s="1607"/>
      <c r="DD12" s="1607"/>
      <c r="DE12" s="1607"/>
      <c r="DF12" s="1607"/>
      <c r="DG12" s="1607"/>
      <c r="DH12" s="1609"/>
      <c r="DI12" s="1608"/>
      <c r="DJ12" s="1607"/>
      <c r="DK12" s="1607"/>
      <c r="DL12" s="1607"/>
      <c r="DM12" s="1607"/>
      <c r="DN12" s="1607"/>
      <c r="DO12" s="1545"/>
      <c r="DP12" s="1545"/>
      <c r="DQ12" s="1545"/>
      <c r="DR12" s="1545"/>
      <c r="DS12" s="1545"/>
      <c r="DT12" s="1546"/>
      <c r="DU12" s="1545"/>
      <c r="DV12" s="1545"/>
      <c r="DW12" s="1545"/>
      <c r="DX12" s="1545"/>
      <c r="DY12" s="1545"/>
      <c r="DZ12" s="1542"/>
      <c r="EA12" s="1542"/>
      <c r="EB12" s="1542"/>
      <c r="EC12" s="1542"/>
      <c r="ED12" s="1542"/>
      <c r="EE12" s="1542"/>
      <c r="EF12" s="1544"/>
      <c r="EG12" s="1543"/>
      <c r="EH12" s="1542"/>
      <c r="EI12" s="1542"/>
      <c r="EJ12" s="1542"/>
      <c r="EK12" s="1542"/>
      <c r="EL12" s="1542"/>
      <c r="EM12" s="1542"/>
      <c r="EN12" s="1542"/>
      <c r="EO12" s="1542"/>
      <c r="EP12" s="1542"/>
      <c r="EQ12" s="1542"/>
      <c r="ER12" s="1542"/>
      <c r="ES12" s="1543"/>
      <c r="ET12" s="1542"/>
      <c r="EU12" s="1542"/>
      <c r="EV12" s="1542"/>
      <c r="EW12" s="1542"/>
      <c r="EX12" s="1542"/>
      <c r="EY12" s="1542"/>
      <c r="EZ12" s="1542"/>
      <c r="FA12" s="1542"/>
      <c r="FB12" s="1542"/>
      <c r="FC12" s="1542"/>
      <c r="FD12" s="1544">
        <v>0</v>
      </c>
      <c r="FE12" s="1543">
        <v>0</v>
      </c>
      <c r="FF12" s="1542">
        <v>3253.7743200000004</v>
      </c>
      <c r="FG12" s="1542">
        <v>3223.9175310000001</v>
      </c>
      <c r="FH12" s="1542">
        <v>3223.9175310000001</v>
      </c>
      <c r="FI12" s="1542">
        <v>3210.7514660000002</v>
      </c>
      <c r="FJ12" s="1542">
        <v>3219.5279270000001</v>
      </c>
      <c r="FK12" s="1542">
        <v>3219.5279270000001</v>
      </c>
      <c r="FL12" s="1542">
        <v>3219.652349</v>
      </c>
      <c r="FM12" s="1542">
        <v>3229.8483170000004</v>
      </c>
      <c r="FN12" s="1542">
        <v>3229.8483170000004</v>
      </c>
      <c r="FO12" s="1542">
        <v>3215.0006430000003</v>
      </c>
      <c r="FP12" s="1544">
        <v>3193.6407300000001</v>
      </c>
      <c r="FQ12" s="1542">
        <v>3193.2931520000002</v>
      </c>
      <c r="FR12" s="1542">
        <v>3164.799152</v>
      </c>
      <c r="FS12" s="1542">
        <v>3164.799152</v>
      </c>
      <c r="FT12" s="1542">
        <v>3163.9920460000003</v>
      </c>
      <c r="FU12" s="1542">
        <v>3162.5931700000001</v>
      </c>
      <c r="FV12" s="1542">
        <v>3160.5931700000001</v>
      </c>
      <c r="FW12" s="1542">
        <v>3153.1744000000003</v>
      </c>
      <c r="FX12" s="1542">
        <v>3142.6813629999997</v>
      </c>
      <c r="FY12" s="1542">
        <v>3066.8057829999998</v>
      </c>
      <c r="FZ12" s="1542">
        <v>3000.3619850000005</v>
      </c>
      <c r="GA12" s="1542">
        <v>3036.2742949999997</v>
      </c>
      <c r="GB12" s="1544">
        <v>3036.2742950000002</v>
      </c>
      <c r="GC12" s="1543">
        <v>3027.9180580000002</v>
      </c>
      <c r="GD12" s="1542">
        <v>3022.6830580000001</v>
      </c>
      <c r="GE12" s="1542">
        <v>3022.6830580000001</v>
      </c>
      <c r="GF12" s="1542">
        <v>3025.8359350000001</v>
      </c>
      <c r="GG12" s="1542">
        <v>3024.146217</v>
      </c>
      <c r="GH12" s="1542">
        <v>3048.9555350000001</v>
      </c>
      <c r="GI12" s="1542">
        <v>3090.6759999999999</v>
      </c>
      <c r="GJ12" s="1542">
        <v>3091.7312400000001</v>
      </c>
      <c r="GK12" s="1542">
        <v>3102.7104879999997</v>
      </c>
      <c r="GL12" s="1542">
        <v>3053.6860390000002</v>
      </c>
      <c r="GM12" s="1542">
        <v>3123.8722229999998</v>
      </c>
      <c r="GN12" s="1544">
        <v>3079.0812700000001</v>
      </c>
      <c r="GO12" s="1542">
        <v>4430.8327399999998</v>
      </c>
      <c r="GP12" s="1542">
        <v>3733.2774030000005</v>
      </c>
      <c r="GQ12" s="1544">
        <v>4637.3099700000002</v>
      </c>
      <c r="GR12" s="1542"/>
      <c r="GS12" s="1610"/>
    </row>
    <row r="13" spans="1:201" s="1534" customFormat="1" ht="39.75" customHeight="1">
      <c r="A13" s="1548" t="s">
        <v>1013</v>
      </c>
      <c r="B13" s="1506"/>
      <c r="C13" s="1506"/>
      <c r="D13" s="1506"/>
      <c r="E13" s="1506"/>
      <c r="F13" s="1506"/>
      <c r="G13" s="1506"/>
      <c r="H13" s="1506"/>
      <c r="I13" s="1506"/>
      <c r="J13" s="1506"/>
      <c r="K13" s="1506"/>
      <c r="L13" s="1506"/>
      <c r="M13" s="1506"/>
      <c r="N13" s="1511"/>
      <c r="O13" s="1506"/>
      <c r="P13" s="1506"/>
      <c r="Q13" s="1506"/>
      <c r="R13" s="1506"/>
      <c r="S13" s="1506"/>
      <c r="T13" s="1506"/>
      <c r="U13" s="1506"/>
      <c r="V13" s="1506"/>
      <c r="W13" s="1506"/>
      <c r="X13" s="1506"/>
      <c r="Y13" s="1512"/>
      <c r="Z13" s="1506"/>
      <c r="AA13" s="1506"/>
      <c r="AB13" s="1506"/>
      <c r="AC13" s="1506"/>
      <c r="AD13" s="1506"/>
      <c r="AE13" s="1506"/>
      <c r="AF13" s="1506"/>
      <c r="AG13" s="1506"/>
      <c r="AH13" s="1506"/>
      <c r="AI13" s="1506"/>
      <c r="AJ13" s="1506"/>
      <c r="AK13" s="1506"/>
      <c r="AL13" s="1511"/>
      <c r="AM13" s="1511"/>
      <c r="AN13" s="1506"/>
      <c r="AO13" s="2808"/>
      <c r="AP13" s="1506"/>
      <c r="AQ13" s="1506"/>
      <c r="AR13" s="1506"/>
      <c r="AS13" s="1506"/>
      <c r="AT13" s="1506"/>
      <c r="AU13" s="1506"/>
      <c r="AV13" s="1506"/>
      <c r="AW13" s="1506"/>
      <c r="AX13" s="1506"/>
      <c r="AY13" s="1506"/>
      <c r="AZ13" s="1512"/>
      <c r="BA13" s="1532"/>
      <c r="BB13" s="1532"/>
      <c r="BC13" s="1532"/>
      <c r="BD13" s="1532"/>
      <c r="BE13" s="1532"/>
      <c r="BF13" s="1532"/>
      <c r="BG13" s="1532"/>
      <c r="BH13" s="1532"/>
      <c r="BI13" s="1532"/>
      <c r="BJ13" s="1532"/>
      <c r="BK13" s="1532"/>
      <c r="BL13" s="1532"/>
      <c r="BM13" s="1531"/>
      <c r="BN13" s="1532"/>
      <c r="BO13" s="1532"/>
      <c r="BP13" s="1532"/>
      <c r="BQ13" s="1532"/>
      <c r="BR13" s="1532"/>
      <c r="BS13" s="1532"/>
      <c r="BT13" s="1532"/>
      <c r="BU13" s="1532"/>
      <c r="BV13" s="1532"/>
      <c r="BW13" s="1532"/>
      <c r="BX13" s="1533"/>
      <c r="BY13" s="1511"/>
      <c r="BZ13" s="1506"/>
      <c r="CA13" s="1506"/>
      <c r="CB13" s="1555"/>
      <c r="CC13" s="1532"/>
      <c r="CD13" s="1532"/>
      <c r="CE13" s="1532"/>
      <c r="CF13" s="1532"/>
      <c r="CG13" s="1532"/>
      <c r="CH13" s="1532"/>
      <c r="CI13" s="1532"/>
      <c r="CJ13" s="1533"/>
      <c r="CK13" s="1532"/>
      <c r="CL13" s="1532"/>
      <c r="CM13" s="1532"/>
      <c r="CN13" s="1532"/>
      <c r="CO13" s="1532"/>
      <c r="CP13" s="1532"/>
      <c r="CQ13" s="1532"/>
      <c r="CR13" s="1532"/>
      <c r="CS13" s="1532"/>
      <c r="CT13" s="1603"/>
      <c r="CU13" s="1603"/>
      <c r="CV13" s="1603"/>
      <c r="CW13" s="1604"/>
      <c r="CX13" s="1603"/>
      <c r="CY13" s="1603"/>
      <c r="CZ13" s="1603"/>
      <c r="DA13" s="1603"/>
      <c r="DB13" s="1603"/>
      <c r="DC13" s="1603"/>
      <c r="DD13" s="1603"/>
      <c r="DE13" s="1603"/>
      <c r="DF13" s="1603"/>
      <c r="DG13" s="1603"/>
      <c r="DH13" s="1605"/>
      <c r="DI13" s="1604"/>
      <c r="DJ13" s="1603"/>
      <c r="DK13" s="1603"/>
      <c r="DL13" s="1603"/>
      <c r="DM13" s="1603"/>
      <c r="DN13" s="1603"/>
      <c r="DO13" s="1519"/>
      <c r="DP13" s="1519"/>
      <c r="DQ13" s="1519"/>
      <c r="DR13" s="1519"/>
      <c r="DS13" s="1519"/>
      <c r="DT13" s="1520"/>
      <c r="DU13" s="1519"/>
      <c r="DV13" s="1519"/>
      <c r="DW13" s="1519"/>
      <c r="DX13" s="1519"/>
      <c r="DY13" s="1519"/>
      <c r="DZ13" s="1522"/>
      <c r="EA13" s="1522"/>
      <c r="EB13" s="1522"/>
      <c r="EC13" s="1522"/>
      <c r="ED13" s="1522"/>
      <c r="EE13" s="1522"/>
      <c r="EF13" s="1523"/>
      <c r="EG13" s="1526"/>
      <c r="EH13" s="1522"/>
      <c r="EI13" s="1522">
        <v>0</v>
      </c>
      <c r="EJ13" s="1522">
        <v>0</v>
      </c>
      <c r="EK13" s="1522">
        <v>0</v>
      </c>
      <c r="EL13" s="1522">
        <v>0</v>
      </c>
      <c r="EM13" s="1522">
        <v>0</v>
      </c>
      <c r="EN13" s="1522">
        <v>0</v>
      </c>
      <c r="EO13" s="1522">
        <v>0</v>
      </c>
      <c r="EP13" s="1522">
        <v>0</v>
      </c>
      <c r="EQ13" s="1522">
        <v>1000.42015427</v>
      </c>
      <c r="ER13" s="1522">
        <v>1015.44284806</v>
      </c>
      <c r="ES13" s="1526">
        <v>1018.4000712400001</v>
      </c>
      <c r="ET13" s="1522">
        <v>1748.95131305</v>
      </c>
      <c r="EU13" s="1522">
        <v>1884.57800258</v>
      </c>
      <c r="EV13" s="1522">
        <v>1884.73690906</v>
      </c>
      <c r="EW13" s="1522">
        <v>1893.0265309399999</v>
      </c>
      <c r="EX13" s="1522">
        <v>1909.3383903600002</v>
      </c>
      <c r="EY13" s="1522">
        <v>2514.5524311599997</v>
      </c>
      <c r="EZ13" s="1522">
        <v>2726.9459353900002</v>
      </c>
      <c r="FA13" s="1522">
        <v>3181.5141758399996</v>
      </c>
      <c r="FB13" s="1522">
        <v>4308.9957074200001</v>
      </c>
      <c r="FC13" s="1522">
        <v>4537.4109581499997</v>
      </c>
      <c r="FD13" s="1523">
        <v>2961.64806215</v>
      </c>
      <c r="FE13" s="1526">
        <v>3739.3928109200001</v>
      </c>
      <c r="FF13" s="1522">
        <v>3803.4101368000006</v>
      </c>
      <c r="FG13" s="1522">
        <v>3803.5605582799999</v>
      </c>
      <c r="FH13" s="1522">
        <v>3792.0773908699998</v>
      </c>
      <c r="FI13" s="1522">
        <v>3798.9644631719998</v>
      </c>
      <c r="FJ13" s="1522">
        <v>3807.8588228899998</v>
      </c>
      <c r="FK13" s="1522">
        <v>3810.0045439200003</v>
      </c>
      <c r="FL13" s="1522">
        <v>3815.2521776900003</v>
      </c>
      <c r="FM13" s="1522">
        <v>4513.3280952300001</v>
      </c>
      <c r="FN13" s="1522">
        <v>4662.4603471700002</v>
      </c>
      <c r="FO13" s="1522">
        <v>4712.8872352999997</v>
      </c>
      <c r="FP13" s="1523">
        <v>4818.0783724999992</v>
      </c>
      <c r="FQ13" s="1522">
        <v>4881.1930548199998</v>
      </c>
      <c r="FR13" s="1522">
        <v>5055.0117817199998</v>
      </c>
      <c r="FS13" s="1522">
        <v>5222.4258073999999</v>
      </c>
      <c r="FT13" s="1522">
        <v>5383.3945957799997</v>
      </c>
      <c r="FU13" s="1522">
        <v>5730.6672248300001</v>
      </c>
      <c r="FV13" s="1522">
        <v>5915.5523025900002</v>
      </c>
      <c r="FW13" s="1522">
        <v>6043.28150233</v>
      </c>
      <c r="FX13" s="1522">
        <v>6160.47132031</v>
      </c>
      <c r="FY13" s="1522">
        <v>6407.9035752100008</v>
      </c>
      <c r="FZ13" s="1522">
        <v>6610.7056016500001</v>
      </c>
      <c r="GA13" s="1522">
        <v>6192.9407233500006</v>
      </c>
      <c r="GB13" s="1523">
        <v>5961.8039740938002</v>
      </c>
      <c r="GC13" s="1526">
        <v>6205.1420845449011</v>
      </c>
      <c r="GD13" s="1522">
        <v>6298.4156131385998</v>
      </c>
      <c r="GE13" s="1522">
        <v>6298.4156131385998</v>
      </c>
      <c r="GF13" s="1522">
        <v>5738.7339054927006</v>
      </c>
      <c r="GG13" s="1522">
        <v>4169.1767446287004</v>
      </c>
      <c r="GH13" s="1522">
        <v>4181.3781058224004</v>
      </c>
      <c r="GI13" s="1522">
        <v>4258.4372009360995</v>
      </c>
      <c r="GJ13" s="1522">
        <v>4623.4240985709002</v>
      </c>
      <c r="GK13" s="1522">
        <v>5037.0948327293991</v>
      </c>
      <c r="GL13" s="1522">
        <v>4420.6626079035004</v>
      </c>
      <c r="GM13" s="1522">
        <v>4570.6866536800007</v>
      </c>
      <c r="GN13" s="1523">
        <v>4238.1286230100004</v>
      </c>
      <c r="GO13" s="1522">
        <v>10426.236783</v>
      </c>
      <c r="GP13" s="1522">
        <v>14537.774581</v>
      </c>
      <c r="GQ13" s="1523">
        <v>14537.774580999998</v>
      </c>
      <c r="GR13" s="1522"/>
      <c r="GS13" s="1606"/>
    </row>
    <row r="14" spans="1:201" ht="39.75" customHeight="1" thickBot="1">
      <c r="A14" s="1535" t="s">
        <v>994</v>
      </c>
      <c r="B14" s="1537"/>
      <c r="C14" s="1537"/>
      <c r="D14" s="1537"/>
      <c r="E14" s="1537"/>
      <c r="F14" s="1537"/>
      <c r="G14" s="1537"/>
      <c r="H14" s="1537"/>
      <c r="I14" s="1537"/>
      <c r="J14" s="1537"/>
      <c r="K14" s="1537"/>
      <c r="L14" s="1537"/>
      <c r="M14" s="1537"/>
      <c r="N14" s="1536"/>
      <c r="O14" s="1537"/>
      <c r="P14" s="1537"/>
      <c r="Q14" s="1537"/>
      <c r="R14" s="1537"/>
      <c r="S14" s="1537"/>
      <c r="T14" s="1537"/>
      <c r="U14" s="1537"/>
      <c r="V14" s="1537"/>
      <c r="W14" s="1537"/>
      <c r="X14" s="1537"/>
      <c r="Y14" s="1538"/>
      <c r="Z14" s="1537"/>
      <c r="AA14" s="1537"/>
      <c r="AB14" s="1537"/>
      <c r="AC14" s="1537"/>
      <c r="AD14" s="1537"/>
      <c r="AE14" s="1537"/>
      <c r="AF14" s="1537"/>
      <c r="AG14" s="1537"/>
      <c r="AH14" s="1537"/>
      <c r="AI14" s="1537"/>
      <c r="AJ14" s="1537"/>
      <c r="AK14" s="1537"/>
      <c r="AL14" s="1536"/>
      <c r="AM14" s="1573"/>
      <c r="AN14" s="1574"/>
      <c r="AO14" s="2810"/>
      <c r="AP14" s="1537"/>
      <c r="AQ14" s="1537"/>
      <c r="AR14" s="1537"/>
      <c r="AS14" s="1537"/>
      <c r="AT14" s="1537"/>
      <c r="AU14" s="1537"/>
      <c r="AV14" s="1537"/>
      <c r="AW14" s="1537"/>
      <c r="AX14" s="1537"/>
      <c r="AY14" s="1537"/>
      <c r="AZ14" s="1538"/>
      <c r="BA14" s="1540"/>
      <c r="BB14" s="1540"/>
      <c r="BC14" s="1540"/>
      <c r="BD14" s="1540"/>
      <c r="BE14" s="1540"/>
      <c r="BF14" s="1540"/>
      <c r="BG14" s="1540"/>
      <c r="BH14" s="1540"/>
      <c r="BI14" s="1540"/>
      <c r="BJ14" s="1540"/>
      <c r="BK14" s="1540"/>
      <c r="BL14" s="1540"/>
      <c r="BM14" s="1539"/>
      <c r="BN14" s="1540"/>
      <c r="BO14" s="1540"/>
      <c r="BP14" s="1540"/>
      <c r="BQ14" s="1540"/>
      <c r="BR14" s="1540"/>
      <c r="BS14" s="1540"/>
      <c r="BT14" s="1540"/>
      <c r="BU14" s="1540"/>
      <c r="BV14" s="1540"/>
      <c r="BW14" s="1540"/>
      <c r="BX14" s="1541"/>
      <c r="BY14" s="1536"/>
      <c r="BZ14" s="1537"/>
      <c r="CA14" s="1537"/>
      <c r="CB14" s="1559"/>
      <c r="CC14" s="1540"/>
      <c r="CD14" s="1540"/>
      <c r="CE14" s="1540"/>
      <c r="CF14" s="1540"/>
      <c r="CG14" s="1540"/>
      <c r="CH14" s="1540"/>
      <c r="CI14" s="1540"/>
      <c r="CJ14" s="1541"/>
      <c r="CK14" s="1540"/>
      <c r="CL14" s="1540"/>
      <c r="CM14" s="1540"/>
      <c r="CN14" s="1540"/>
      <c r="CO14" s="1540"/>
      <c r="CP14" s="1540"/>
      <c r="CQ14" s="1540"/>
      <c r="CR14" s="1540"/>
      <c r="CS14" s="1540"/>
      <c r="CT14" s="1607"/>
      <c r="CU14" s="1607"/>
      <c r="CV14" s="1607"/>
      <c r="CW14" s="1608"/>
      <c r="CX14" s="1607"/>
      <c r="CY14" s="1607"/>
      <c r="CZ14" s="1607"/>
      <c r="DA14" s="1607"/>
      <c r="DB14" s="1607"/>
      <c r="DC14" s="1607"/>
      <c r="DD14" s="1607"/>
      <c r="DE14" s="1607"/>
      <c r="DF14" s="1607"/>
      <c r="DG14" s="1607"/>
      <c r="DH14" s="1609"/>
      <c r="DI14" s="1608"/>
      <c r="DJ14" s="1607"/>
      <c r="DK14" s="1607"/>
      <c r="DL14" s="1607"/>
      <c r="DM14" s="1607"/>
      <c r="DN14" s="1607"/>
      <c r="DO14" s="1545"/>
      <c r="DP14" s="1545"/>
      <c r="DQ14" s="1545"/>
      <c r="DR14" s="1545"/>
      <c r="DS14" s="1545"/>
      <c r="DT14" s="1546"/>
      <c r="DU14" s="1545"/>
      <c r="DV14" s="1545"/>
      <c r="DW14" s="1545"/>
      <c r="DX14" s="1545"/>
      <c r="DY14" s="1545"/>
      <c r="DZ14" s="1542"/>
      <c r="EA14" s="1542"/>
      <c r="EB14" s="1542"/>
      <c r="EC14" s="1542"/>
      <c r="ED14" s="1542"/>
      <c r="EE14" s="1542"/>
      <c r="EF14" s="1544"/>
      <c r="EG14" s="1543"/>
      <c r="EH14" s="1542"/>
      <c r="EI14" s="1542">
        <v>0</v>
      </c>
      <c r="EJ14" s="1542">
        <v>0</v>
      </c>
      <c r="EK14" s="1542">
        <v>0</v>
      </c>
      <c r="EL14" s="1542">
        <v>0</v>
      </c>
      <c r="EM14" s="1542">
        <v>0</v>
      </c>
      <c r="EN14" s="1542">
        <v>0</v>
      </c>
      <c r="EO14" s="1542">
        <v>0</v>
      </c>
      <c r="EP14" s="1542">
        <v>0</v>
      </c>
      <c r="EQ14" s="1542">
        <v>951.9954225199981</v>
      </c>
      <c r="ER14" s="1542">
        <v>882.96427649999998</v>
      </c>
      <c r="ES14" s="1543">
        <v>869.66399305000004</v>
      </c>
      <c r="ET14" s="1542">
        <v>1480.1797192899999</v>
      </c>
      <c r="EU14" s="1542">
        <v>1657.94782766</v>
      </c>
      <c r="EV14" s="1542">
        <v>1653.4860253699999</v>
      </c>
      <c r="EW14" s="1542">
        <v>1648.0425943799999</v>
      </c>
      <c r="EX14" s="1542">
        <v>1606.8599726</v>
      </c>
      <c r="EY14" s="1542">
        <v>2230.4682327299997</v>
      </c>
      <c r="EZ14" s="1542">
        <v>2401.4554277300003</v>
      </c>
      <c r="FA14" s="1542">
        <v>2791.6456792199997</v>
      </c>
      <c r="FB14" s="1542">
        <v>3706.6915386299997</v>
      </c>
      <c r="FC14" s="1542">
        <v>3882.6924970999999</v>
      </c>
      <c r="FD14" s="1544">
        <v>2539.9238717600001</v>
      </c>
      <c r="FE14" s="1543">
        <v>3198.5706404100001</v>
      </c>
      <c r="FF14" s="1542">
        <v>3261.62480439</v>
      </c>
      <c r="FG14" s="1542">
        <v>3261.7125110699999</v>
      </c>
      <c r="FH14" s="1542">
        <v>3243.3307458899999</v>
      </c>
      <c r="FI14" s="1542">
        <v>3249.2211988200002</v>
      </c>
      <c r="FJ14" s="1542">
        <v>3167.7978315699997</v>
      </c>
      <c r="FK14" s="1542">
        <v>3257.6650333299999</v>
      </c>
      <c r="FL14" s="1542">
        <v>3262.9468005900003</v>
      </c>
      <c r="FM14" s="1542">
        <v>3989.1108291300002</v>
      </c>
      <c r="FN14" s="1542">
        <v>4120.9215613899996</v>
      </c>
      <c r="FO14" s="1542">
        <v>4165.4914311700004</v>
      </c>
      <c r="FP14" s="1544">
        <v>4261.2116318199996</v>
      </c>
      <c r="FQ14" s="1542">
        <v>4317.03160768</v>
      </c>
      <c r="FR14" s="1542">
        <v>4470.7606099199993</v>
      </c>
      <c r="FS14" s="1542">
        <v>4618.8251573200005</v>
      </c>
      <c r="FT14" s="1542">
        <v>4799.4324844800003</v>
      </c>
      <c r="FU14" s="1542">
        <v>5137.7762559800003</v>
      </c>
      <c r="FV14" s="1542">
        <v>5225.96937712</v>
      </c>
      <c r="FW14" s="1542">
        <v>5295.87817825</v>
      </c>
      <c r="FX14" s="1542">
        <v>5427.3751511700002</v>
      </c>
      <c r="FY14" s="1542">
        <v>5295.1988044600002</v>
      </c>
      <c r="FZ14" s="1542">
        <v>5457.0230243899996</v>
      </c>
      <c r="GA14" s="1542">
        <v>5112.1653497900006</v>
      </c>
      <c r="GB14" s="1544">
        <v>4789.8240970746001</v>
      </c>
      <c r="GC14" s="1543">
        <v>4970.7628641003012</v>
      </c>
      <c r="GD14" s="1542">
        <v>4985.867416282601</v>
      </c>
      <c r="GE14" s="1542">
        <v>4982.4176673132006</v>
      </c>
      <c r="GF14" s="1542">
        <v>4580.9670602903007</v>
      </c>
      <c r="GG14" s="1542">
        <v>3317.1783040507999</v>
      </c>
      <c r="GH14" s="1542">
        <v>3529.9452510000006</v>
      </c>
      <c r="GI14" s="1542">
        <v>3590.2983980668996</v>
      </c>
      <c r="GJ14" s="1542">
        <v>3898.9892837817001</v>
      </c>
      <c r="GK14" s="1542">
        <v>4360.5932565455996</v>
      </c>
      <c r="GL14" s="1542">
        <v>3881.801426902</v>
      </c>
      <c r="GM14" s="1542">
        <v>3935.8601467100002</v>
      </c>
      <c r="GN14" s="1544">
        <v>3565.6535674000002</v>
      </c>
      <c r="GO14" s="1542">
        <v>3262.08844</v>
      </c>
      <c r="GP14" s="1542">
        <v>3618.7722480000002</v>
      </c>
      <c r="GQ14" s="1544">
        <v>5854.0601509999997</v>
      </c>
      <c r="GR14" s="1542"/>
      <c r="GS14" s="1610"/>
    </row>
    <row r="15" spans="1:201" ht="39.65" customHeight="1" thickTop="1">
      <c r="A15" s="1535" t="s">
        <v>995</v>
      </c>
      <c r="B15" s="1537"/>
      <c r="C15" s="1537"/>
      <c r="D15" s="1537"/>
      <c r="E15" s="1537"/>
      <c r="F15" s="1537"/>
      <c r="G15" s="1537"/>
      <c r="H15" s="1537"/>
      <c r="I15" s="1537"/>
      <c r="J15" s="1537"/>
      <c r="K15" s="1537"/>
      <c r="L15" s="1537"/>
      <c r="M15" s="1537"/>
      <c r="N15" s="1536"/>
      <c r="O15" s="1537"/>
      <c r="P15" s="1537"/>
      <c r="Q15" s="1537"/>
      <c r="R15" s="1537"/>
      <c r="S15" s="1537"/>
      <c r="T15" s="1537"/>
      <c r="U15" s="1537"/>
      <c r="V15" s="1537"/>
      <c r="W15" s="1537"/>
      <c r="X15" s="1537"/>
      <c r="Y15" s="1538"/>
      <c r="Z15" s="1537"/>
      <c r="AA15" s="1537"/>
      <c r="AB15" s="1537"/>
      <c r="AC15" s="1537"/>
      <c r="AD15" s="1537"/>
      <c r="AE15" s="1537"/>
      <c r="AF15" s="1537"/>
      <c r="AG15" s="1537"/>
      <c r="AH15" s="1537"/>
      <c r="AI15" s="1537"/>
      <c r="AJ15" s="1537"/>
      <c r="AK15" s="1537"/>
      <c r="AL15" s="1537"/>
      <c r="AM15" s="1537"/>
      <c r="AN15" s="1537"/>
      <c r="AO15" s="1536"/>
      <c r="AP15" s="1537"/>
      <c r="AQ15" s="1537"/>
      <c r="AR15" s="1537"/>
      <c r="AS15" s="1537"/>
      <c r="AT15" s="1537"/>
      <c r="AU15" s="1537"/>
      <c r="AV15" s="1537"/>
      <c r="AW15" s="1537"/>
      <c r="AX15" s="1537"/>
      <c r="AY15" s="1537"/>
      <c r="AZ15" s="1538"/>
      <c r="BA15" s="1540"/>
      <c r="BB15" s="1540"/>
      <c r="BC15" s="1540"/>
      <c r="BD15" s="1540"/>
      <c r="BE15" s="1540"/>
      <c r="BF15" s="1540"/>
      <c r="BG15" s="1540"/>
      <c r="BH15" s="1540"/>
      <c r="BI15" s="1540"/>
      <c r="BJ15" s="1540"/>
      <c r="BK15" s="1540"/>
      <c r="BL15" s="1540"/>
      <c r="BM15" s="1539"/>
      <c r="BN15" s="1540"/>
      <c r="BO15" s="1540"/>
      <c r="BP15" s="1540"/>
      <c r="BQ15" s="1540"/>
      <c r="BR15" s="1540"/>
      <c r="BS15" s="1540"/>
      <c r="BT15" s="1540"/>
      <c r="BU15" s="1540"/>
      <c r="BV15" s="1540"/>
      <c r="BW15" s="1540"/>
      <c r="BX15" s="1541"/>
      <c r="BY15" s="1536"/>
      <c r="BZ15" s="1537"/>
      <c r="CA15" s="1537"/>
      <c r="CB15" s="1559"/>
      <c r="CC15" s="1540"/>
      <c r="CD15" s="1540"/>
      <c r="CE15" s="1540"/>
      <c r="CF15" s="1540"/>
      <c r="CG15" s="1540"/>
      <c r="CH15" s="1540"/>
      <c r="CI15" s="1540"/>
      <c r="CJ15" s="1541"/>
      <c r="CK15" s="1540"/>
      <c r="CL15" s="1540"/>
      <c r="CM15" s="1540"/>
      <c r="CN15" s="1540"/>
      <c r="CO15" s="1540"/>
      <c r="CP15" s="1540"/>
      <c r="CQ15" s="1540"/>
      <c r="CR15" s="1540"/>
      <c r="CS15" s="1540"/>
      <c r="CT15" s="1607"/>
      <c r="CU15" s="1607"/>
      <c r="CV15" s="1607"/>
      <c r="CW15" s="1608"/>
      <c r="CX15" s="1607"/>
      <c r="CY15" s="1607"/>
      <c r="CZ15" s="1607"/>
      <c r="DA15" s="1607"/>
      <c r="DB15" s="1607"/>
      <c r="DC15" s="1607"/>
      <c r="DD15" s="1607"/>
      <c r="DE15" s="1607"/>
      <c r="DF15" s="1607"/>
      <c r="DG15" s="1607"/>
      <c r="DH15" s="1609"/>
      <c r="DI15" s="1608"/>
      <c r="DJ15" s="1607"/>
      <c r="DK15" s="1607"/>
      <c r="DL15" s="1607"/>
      <c r="DM15" s="1607"/>
      <c r="DN15" s="1607"/>
      <c r="DO15" s="1545"/>
      <c r="DP15" s="1545"/>
      <c r="DQ15" s="1545"/>
      <c r="DR15" s="1545"/>
      <c r="DS15" s="1545"/>
      <c r="DT15" s="1546"/>
      <c r="DU15" s="1545"/>
      <c r="DV15" s="1545"/>
      <c r="DW15" s="1545"/>
      <c r="DX15" s="1545"/>
      <c r="DY15" s="1545"/>
      <c r="DZ15" s="1542"/>
      <c r="EA15" s="1542"/>
      <c r="EB15" s="1542"/>
      <c r="EC15" s="1542"/>
      <c r="ED15" s="1542"/>
      <c r="EE15" s="1542"/>
      <c r="EF15" s="1544"/>
      <c r="EG15" s="1543"/>
      <c r="EH15" s="1542"/>
      <c r="EI15" s="1542">
        <v>0</v>
      </c>
      <c r="EJ15" s="1542">
        <v>0</v>
      </c>
      <c r="EK15" s="1542">
        <v>0</v>
      </c>
      <c r="EL15" s="1542">
        <v>0</v>
      </c>
      <c r="EM15" s="1542">
        <v>0</v>
      </c>
      <c r="EN15" s="1542">
        <v>0</v>
      </c>
      <c r="EO15" s="1542">
        <v>0</v>
      </c>
      <c r="EP15" s="1542">
        <v>0</v>
      </c>
      <c r="EQ15" s="1542">
        <v>48.424731749997591</v>
      </c>
      <c r="ER15" s="1542">
        <v>132.47857156000001</v>
      </c>
      <c r="ES15" s="1543">
        <v>148.73607819</v>
      </c>
      <c r="ET15" s="1542">
        <v>268.77159376000003</v>
      </c>
      <c r="EU15" s="1542">
        <v>226.63017492000003</v>
      </c>
      <c r="EV15" s="1542">
        <v>231.25088368999999</v>
      </c>
      <c r="EW15" s="1542">
        <v>244.98393656000002</v>
      </c>
      <c r="EX15" s="1542">
        <v>302.47841776000001</v>
      </c>
      <c r="EY15" s="1542">
        <v>284.08419843000001</v>
      </c>
      <c r="EZ15" s="1542">
        <v>325.49050765999999</v>
      </c>
      <c r="FA15" s="1542">
        <v>389.86849661999997</v>
      </c>
      <c r="FB15" s="1542">
        <v>602.30416879000006</v>
      </c>
      <c r="FC15" s="1542">
        <v>654.71846105000009</v>
      </c>
      <c r="FD15" s="1544">
        <v>421.72419038999999</v>
      </c>
      <c r="FE15" s="1543">
        <v>540.82217050999998</v>
      </c>
      <c r="FF15" s="1542">
        <v>541.78533241000002</v>
      </c>
      <c r="FG15" s="1542">
        <v>541.84804721</v>
      </c>
      <c r="FH15" s="1542">
        <v>548.74664497999993</v>
      </c>
      <c r="FI15" s="1542">
        <v>549.74326435199998</v>
      </c>
      <c r="FJ15" s="1542">
        <v>640.06099132000008</v>
      </c>
      <c r="FK15" s="1542">
        <v>552.33951059000003</v>
      </c>
      <c r="FL15" s="1542">
        <v>552.30537709999999</v>
      </c>
      <c r="FM15" s="1542">
        <v>523.65209918000005</v>
      </c>
      <c r="FN15" s="1542">
        <v>540.95494426000005</v>
      </c>
      <c r="FO15" s="1542">
        <v>546.80564806999996</v>
      </c>
      <c r="FP15" s="1544">
        <v>556.26341239999999</v>
      </c>
      <c r="FQ15" s="1542">
        <v>563.55021552000005</v>
      </c>
      <c r="FR15" s="1542">
        <v>583.61817429999996</v>
      </c>
      <c r="FS15" s="1542">
        <v>602.94668869999998</v>
      </c>
      <c r="FT15" s="1542">
        <v>583.28799312000001</v>
      </c>
      <c r="FU15" s="1542">
        <v>592.17336458</v>
      </c>
      <c r="FV15" s="1542">
        <v>688.84216956000012</v>
      </c>
      <c r="FW15" s="1542">
        <v>746.64657369999998</v>
      </c>
      <c r="FX15" s="1542">
        <v>732.32474404000004</v>
      </c>
      <c r="FY15" s="1542">
        <v>1111.90236175</v>
      </c>
      <c r="FZ15" s="1542">
        <v>1152.8547730299999</v>
      </c>
      <c r="GA15" s="1542">
        <v>1079.9998825800001</v>
      </c>
      <c r="GB15" s="1544">
        <v>1169.1522911248003</v>
      </c>
      <c r="GC15" s="1543">
        <v>1231.4362232733999</v>
      </c>
      <c r="GD15" s="1542">
        <v>1309.5609615791998</v>
      </c>
      <c r="GE15" s="1542">
        <v>1313.0107105485999</v>
      </c>
      <c r="GF15" s="1542">
        <v>1155.0450577848001</v>
      </c>
      <c r="GG15" s="1542">
        <v>850.02106839229998</v>
      </c>
      <c r="GH15" s="1542">
        <v>649.44969573119999</v>
      </c>
      <c r="GI15" s="1542">
        <v>666.1190959124001</v>
      </c>
      <c r="GJ15" s="1542">
        <v>719.94392306550003</v>
      </c>
      <c r="GK15" s="1542">
        <v>673.36712936480001</v>
      </c>
      <c r="GL15" s="1542">
        <v>536.11032315400007</v>
      </c>
      <c r="GM15" s="1542">
        <v>631.98229325</v>
      </c>
      <c r="GN15" s="1544">
        <v>669.83778368999992</v>
      </c>
      <c r="GO15" s="1542">
        <v>3755.8022289999999</v>
      </c>
      <c r="GP15" s="1542">
        <v>7259.458584</v>
      </c>
      <c r="GQ15" s="1544">
        <v>4851.4989279999991</v>
      </c>
      <c r="GR15" s="1542"/>
      <c r="GS15" s="1610"/>
    </row>
    <row r="16" spans="1:201" s="1534" customFormat="1" ht="39.65" customHeight="1">
      <c r="A16" s="1548" t="s">
        <v>1014</v>
      </c>
      <c r="B16" s="1506">
        <v>18.731522000000002</v>
      </c>
      <c r="C16" s="1506">
        <v>18.731522000000002</v>
      </c>
      <c r="D16" s="1506">
        <v>18.731522000000002</v>
      </c>
      <c r="E16" s="1506">
        <v>18.731522000000002</v>
      </c>
      <c r="F16" s="1506">
        <v>18.731522000000002</v>
      </c>
      <c r="G16" s="1506">
        <v>18.731522000000002</v>
      </c>
      <c r="H16" s="1506">
        <v>18.731522000000002</v>
      </c>
      <c r="I16" s="1506">
        <v>18.731522000000002</v>
      </c>
      <c r="J16" s="1506">
        <v>18.731522000000002</v>
      </c>
      <c r="K16" s="1506">
        <v>18.731522000000002</v>
      </c>
      <c r="L16" s="1506">
        <v>26.847681999999999</v>
      </c>
      <c r="M16" s="1506">
        <v>27.852484</v>
      </c>
      <c r="N16" s="1511">
        <v>28.199462</v>
      </c>
      <c r="O16" s="1506">
        <v>28.516574999999996</v>
      </c>
      <c r="P16" s="1506">
        <v>28.871756000000001</v>
      </c>
      <c r="Q16" s="1506">
        <v>29.219843999999998</v>
      </c>
      <c r="R16" s="1506">
        <v>29.583860000000001</v>
      </c>
      <c r="S16" s="1506">
        <v>29.940459999999998</v>
      </c>
      <c r="T16" s="1506">
        <v>30.313459000000002</v>
      </c>
      <c r="U16" s="1506">
        <v>30.691101</v>
      </c>
      <c r="V16" s="1506">
        <v>30.974323000000002</v>
      </c>
      <c r="W16" s="1506">
        <v>31.447996999999997</v>
      </c>
      <c r="X16" s="1506">
        <v>31.827063000000003</v>
      </c>
      <c r="Y16" s="1512">
        <v>32.232485999999994</v>
      </c>
      <c r="Z16" s="1506">
        <v>32.634239000000001</v>
      </c>
      <c r="AA16" s="1506">
        <v>33.014607000000005</v>
      </c>
      <c r="AB16" s="1506">
        <v>33.426112000000003</v>
      </c>
      <c r="AC16" s="1506">
        <v>33.829226000000006</v>
      </c>
      <c r="AD16" s="1506">
        <v>34.250884999999997</v>
      </c>
      <c r="AE16" s="1506">
        <v>34.663949000000002</v>
      </c>
      <c r="AF16" s="1506">
        <v>35.096015000000001</v>
      </c>
      <c r="AG16" s="1506">
        <v>35.533470699999995</v>
      </c>
      <c r="AH16" s="1506">
        <v>35.962004</v>
      </c>
      <c r="AI16" s="1506">
        <v>36.410254889999997</v>
      </c>
      <c r="AJ16" s="1506">
        <v>36.849364780000002</v>
      </c>
      <c r="AK16" s="1506">
        <v>38.859413750000002</v>
      </c>
      <c r="AL16" s="1506"/>
      <c r="AM16" s="1506"/>
      <c r="AN16" s="1506"/>
      <c r="AO16" s="1511">
        <v>38.551696999999997</v>
      </c>
      <c r="AP16" s="1506">
        <v>36.528502999999994</v>
      </c>
      <c r="AQ16" s="1506">
        <v>19.782924090000002</v>
      </c>
      <c r="AR16" s="1506">
        <v>14.050130999999999</v>
      </c>
      <c r="AS16" s="1506">
        <v>1.4367319999999999</v>
      </c>
      <c r="AT16" s="1506">
        <v>0.60340481000000001</v>
      </c>
      <c r="AU16" s="1506">
        <v>0</v>
      </c>
      <c r="AV16" s="1506">
        <v>0</v>
      </c>
      <c r="AW16" s="1506">
        <v>0</v>
      </c>
      <c r="AX16" s="1506">
        <v>0</v>
      </c>
      <c r="AY16" s="1506">
        <v>0</v>
      </c>
      <c r="AZ16" s="1512">
        <v>0</v>
      </c>
      <c r="BA16" s="1532">
        <v>0</v>
      </c>
      <c r="BB16" s="1532">
        <v>0</v>
      </c>
      <c r="BC16" s="1532">
        <v>0</v>
      </c>
      <c r="BD16" s="1532">
        <v>0</v>
      </c>
      <c r="BE16" s="1532">
        <v>0</v>
      </c>
      <c r="BF16" s="1532">
        <v>0</v>
      </c>
      <c r="BG16" s="1514">
        <v>0</v>
      </c>
      <c r="BH16" s="1514">
        <v>0</v>
      </c>
      <c r="BI16" s="1514">
        <v>0</v>
      </c>
      <c r="BJ16" s="1514">
        <v>0</v>
      </c>
      <c r="BK16" s="1514">
        <v>0</v>
      </c>
      <c r="BL16" s="1514">
        <v>0</v>
      </c>
      <c r="BM16" s="1513">
        <v>0</v>
      </c>
      <c r="BN16" s="1514">
        <v>0</v>
      </c>
      <c r="BO16" s="1514">
        <v>0</v>
      </c>
      <c r="BP16" s="1514">
        <v>0</v>
      </c>
      <c r="BQ16" s="1514">
        <v>0</v>
      </c>
      <c r="BR16" s="1514">
        <v>0</v>
      </c>
      <c r="BS16" s="1514">
        <v>0</v>
      </c>
      <c r="BT16" s="1514">
        <v>0</v>
      </c>
      <c r="BU16" s="1514">
        <v>0</v>
      </c>
      <c r="BV16" s="1514">
        <v>0</v>
      </c>
      <c r="BW16" s="1514">
        <v>0</v>
      </c>
      <c r="BX16" s="1515">
        <v>0</v>
      </c>
      <c r="BY16" s="1513">
        <v>0</v>
      </c>
      <c r="BZ16" s="1514">
        <v>0</v>
      </c>
      <c r="CA16" s="1514">
        <v>0</v>
      </c>
      <c r="CB16" s="1506">
        <v>0</v>
      </c>
      <c r="CC16" s="1532">
        <v>0</v>
      </c>
      <c r="CD16" s="1532">
        <v>0</v>
      </c>
      <c r="CE16" s="1532">
        <v>0</v>
      </c>
      <c r="CF16" s="1532">
        <v>0</v>
      </c>
      <c r="CG16" s="1532">
        <v>0</v>
      </c>
      <c r="CH16" s="1532">
        <v>0</v>
      </c>
      <c r="CI16" s="1532">
        <v>0</v>
      </c>
      <c r="CJ16" s="1533">
        <v>0</v>
      </c>
      <c r="CK16" s="1532">
        <v>0</v>
      </c>
      <c r="CL16" s="1532">
        <v>0</v>
      </c>
      <c r="CM16" s="1532">
        <v>0</v>
      </c>
      <c r="CN16" s="1532">
        <v>0</v>
      </c>
      <c r="CO16" s="1532">
        <v>0</v>
      </c>
      <c r="CP16" s="1532">
        <v>0</v>
      </c>
      <c r="CQ16" s="1532">
        <v>0</v>
      </c>
      <c r="CR16" s="1532">
        <v>0</v>
      </c>
      <c r="CS16" s="1532">
        <v>0</v>
      </c>
      <c r="CT16" s="1611">
        <v>0</v>
      </c>
      <c r="CU16" s="1611">
        <v>0</v>
      </c>
      <c r="CV16" s="1611">
        <v>0</v>
      </c>
      <c r="CW16" s="1612">
        <v>0</v>
      </c>
      <c r="CX16" s="1611">
        <v>0</v>
      </c>
      <c r="CY16" s="1611">
        <v>0</v>
      </c>
      <c r="CZ16" s="1611">
        <v>0</v>
      </c>
      <c r="DA16" s="1611">
        <v>0</v>
      </c>
      <c r="DB16" s="1611">
        <v>0</v>
      </c>
      <c r="DC16" s="1611">
        <v>0</v>
      </c>
      <c r="DD16" s="1611">
        <v>0</v>
      </c>
      <c r="DE16" s="1611">
        <v>0</v>
      </c>
      <c r="DF16" s="1611">
        <v>0</v>
      </c>
      <c r="DG16" s="1611">
        <v>0</v>
      </c>
      <c r="DH16" s="1613">
        <v>0</v>
      </c>
      <c r="DI16" s="1612">
        <v>0</v>
      </c>
      <c r="DJ16" s="1611">
        <v>0</v>
      </c>
      <c r="DK16" s="1611">
        <v>0</v>
      </c>
      <c r="DL16" s="1611">
        <v>0</v>
      </c>
      <c r="DM16" s="1611">
        <v>0</v>
      </c>
      <c r="DN16" s="1611">
        <v>0</v>
      </c>
      <c r="DO16" s="1519">
        <v>0</v>
      </c>
      <c r="DP16" s="1519">
        <v>0</v>
      </c>
      <c r="DQ16" s="1519">
        <v>0</v>
      </c>
      <c r="DR16" s="1519">
        <v>0</v>
      </c>
      <c r="DS16" s="1519">
        <v>0</v>
      </c>
      <c r="DT16" s="1520">
        <v>0</v>
      </c>
      <c r="DU16" s="1519">
        <v>0</v>
      </c>
      <c r="DV16" s="1519">
        <v>0</v>
      </c>
      <c r="DW16" s="1519">
        <v>0</v>
      </c>
      <c r="DX16" s="1519">
        <v>0</v>
      </c>
      <c r="DY16" s="1519">
        <v>0</v>
      </c>
      <c r="DZ16" s="1522">
        <v>0</v>
      </c>
      <c r="EA16" s="1522">
        <v>0</v>
      </c>
      <c r="EB16" s="1522">
        <v>0</v>
      </c>
      <c r="EC16" s="1522">
        <v>0</v>
      </c>
      <c r="ED16" s="1522">
        <v>0</v>
      </c>
      <c r="EE16" s="1522">
        <v>0</v>
      </c>
      <c r="EF16" s="1523">
        <v>0</v>
      </c>
      <c r="EG16" s="1526">
        <v>0</v>
      </c>
      <c r="EH16" s="1522">
        <v>0</v>
      </c>
      <c r="EI16" s="1522">
        <v>0</v>
      </c>
      <c r="EJ16" s="1522">
        <v>0</v>
      </c>
      <c r="EK16" s="1522">
        <v>0</v>
      </c>
      <c r="EL16" s="1522">
        <v>0</v>
      </c>
      <c r="EM16" s="1522">
        <v>0</v>
      </c>
      <c r="EN16" s="1522">
        <v>0</v>
      </c>
      <c r="EO16" s="1522">
        <v>0</v>
      </c>
      <c r="EP16" s="1522">
        <v>0</v>
      </c>
      <c r="EQ16" s="1522">
        <v>0</v>
      </c>
      <c r="ER16" s="1522">
        <v>0</v>
      </c>
      <c r="ES16" s="1526">
        <v>0</v>
      </c>
      <c r="ET16" s="1522">
        <v>0</v>
      </c>
      <c r="EU16" s="1522">
        <v>0</v>
      </c>
      <c r="EV16" s="1522">
        <v>0</v>
      </c>
      <c r="EW16" s="1522">
        <v>0</v>
      </c>
      <c r="EX16" s="1522">
        <v>0</v>
      </c>
      <c r="EY16" s="1522">
        <v>0</v>
      </c>
      <c r="EZ16" s="1522">
        <v>0</v>
      </c>
      <c r="FA16" s="1522">
        <v>0</v>
      </c>
      <c r="FB16" s="1522">
        <v>0</v>
      </c>
      <c r="FC16" s="1522">
        <v>0</v>
      </c>
      <c r="FD16" s="1523">
        <v>0</v>
      </c>
      <c r="FE16" s="1526">
        <v>0</v>
      </c>
      <c r="FF16" s="1522">
        <v>0</v>
      </c>
      <c r="FG16" s="1522">
        <v>0</v>
      </c>
      <c r="FH16" s="1522">
        <v>0</v>
      </c>
      <c r="FI16" s="1522">
        <v>0</v>
      </c>
      <c r="FJ16" s="1522">
        <v>0</v>
      </c>
      <c r="FK16" s="1522">
        <v>0</v>
      </c>
      <c r="FL16" s="1522">
        <v>0</v>
      </c>
      <c r="FM16" s="1522">
        <v>0</v>
      </c>
      <c r="FN16" s="1522">
        <v>0</v>
      </c>
      <c r="FO16" s="1522">
        <v>0</v>
      </c>
      <c r="FP16" s="1523">
        <v>0</v>
      </c>
      <c r="FQ16" s="1522">
        <v>0</v>
      </c>
      <c r="FR16" s="1522">
        <v>0</v>
      </c>
      <c r="FS16" s="1522">
        <v>0</v>
      </c>
      <c r="FT16" s="1522">
        <v>0</v>
      </c>
      <c r="FU16" s="1522">
        <v>0</v>
      </c>
      <c r="FV16" s="1522">
        <v>0</v>
      </c>
      <c r="FW16" s="1522">
        <v>0</v>
      </c>
      <c r="FX16" s="1522">
        <v>0</v>
      </c>
      <c r="FY16" s="1522">
        <v>0</v>
      </c>
      <c r="FZ16" s="1522">
        <v>0</v>
      </c>
      <c r="GA16" s="1522">
        <v>0</v>
      </c>
      <c r="GB16" s="1523">
        <v>0</v>
      </c>
      <c r="GC16" s="1526">
        <v>0</v>
      </c>
      <c r="GD16" s="1522">
        <v>0</v>
      </c>
      <c r="GE16" s="1522">
        <v>0</v>
      </c>
      <c r="GF16" s="1522">
        <v>0</v>
      </c>
      <c r="GG16" s="1522">
        <v>0</v>
      </c>
      <c r="GH16" s="1522">
        <v>0</v>
      </c>
      <c r="GI16" s="1522">
        <v>0</v>
      </c>
      <c r="GJ16" s="1522">
        <v>0</v>
      </c>
      <c r="GK16" s="1522">
        <v>0</v>
      </c>
      <c r="GL16" s="1522">
        <v>0</v>
      </c>
      <c r="GM16" s="1522">
        <v>0</v>
      </c>
      <c r="GN16" s="1523">
        <v>0</v>
      </c>
      <c r="GO16" s="1522">
        <v>12072.775472000001</v>
      </c>
      <c r="GP16" s="1522">
        <v>12072.775471999999</v>
      </c>
      <c r="GQ16" s="1523">
        <v>13072.775472000001</v>
      </c>
      <c r="GR16" s="1522"/>
      <c r="GS16" s="575"/>
    </row>
    <row r="17" spans="1:201" ht="39.65" customHeight="1">
      <c r="A17" s="1535" t="s">
        <v>994</v>
      </c>
      <c r="B17" s="1537">
        <v>10.95</v>
      </c>
      <c r="C17" s="1537">
        <v>10.95</v>
      </c>
      <c r="D17" s="1537">
        <v>10.95</v>
      </c>
      <c r="E17" s="1537">
        <v>10.95</v>
      </c>
      <c r="F17" s="1537">
        <v>10.95</v>
      </c>
      <c r="G17" s="1537">
        <v>10.95</v>
      </c>
      <c r="H17" s="1537">
        <v>10.95</v>
      </c>
      <c r="I17" s="1537">
        <v>10.95</v>
      </c>
      <c r="J17" s="1537">
        <v>10.95</v>
      </c>
      <c r="K17" s="1537">
        <v>10.95</v>
      </c>
      <c r="L17" s="1537">
        <v>15.644931</v>
      </c>
      <c r="M17" s="1537">
        <v>16.230459</v>
      </c>
      <c r="N17" s="1536">
        <v>16.432652999999998</v>
      </c>
      <c r="O17" s="1537">
        <v>16.617443999999999</v>
      </c>
      <c r="P17" s="1537">
        <v>16.824459999999998</v>
      </c>
      <c r="Q17" s="1537">
        <v>17.027258999999997</v>
      </c>
      <c r="R17" s="1537">
        <v>17.239382000000003</v>
      </c>
      <c r="S17" s="1537">
        <v>17.447183000000003</v>
      </c>
      <c r="T17" s="1537">
        <v>17.664541</v>
      </c>
      <c r="U17" s="1537">
        <v>17.884604</v>
      </c>
      <c r="V17" s="1537">
        <v>18.049645999999999</v>
      </c>
      <c r="W17" s="1537">
        <v>18.325669999999999</v>
      </c>
      <c r="X17" s="1537">
        <v>18.546562000000002</v>
      </c>
      <c r="Y17" s="1538">
        <v>18.782813999999998</v>
      </c>
      <c r="Z17" s="1537">
        <v>19.016928</v>
      </c>
      <c r="AA17" s="1537">
        <v>19.238579000000001</v>
      </c>
      <c r="AB17" s="1537">
        <v>19.478375</v>
      </c>
      <c r="AC17" s="1537">
        <v>19.713282</v>
      </c>
      <c r="AD17" s="1537">
        <v>19.958994999999998</v>
      </c>
      <c r="AE17" s="1537">
        <v>20.199698999999999</v>
      </c>
      <c r="AF17" s="1537">
        <v>20.451477000000001</v>
      </c>
      <c r="AG17" s="1537">
        <v>20.706394339999999</v>
      </c>
      <c r="AH17" s="1537">
        <v>20.956113000000002</v>
      </c>
      <c r="AI17" s="1537">
        <v>21.21732158</v>
      </c>
      <c r="AJ17" s="1537">
        <v>21.473203770000001</v>
      </c>
      <c r="AK17" s="1537">
        <v>22.647345430000001</v>
      </c>
      <c r="AL17" s="1537"/>
      <c r="AM17" s="1537"/>
      <c r="AN17" s="1537"/>
      <c r="AO17" s="1536">
        <v>22.556436000000001</v>
      </c>
      <c r="AP17" s="1537">
        <v>21.372674</v>
      </c>
      <c r="AQ17" s="1537">
        <v>11.574917060000001</v>
      </c>
      <c r="AR17" s="1537">
        <v>8.4398179999999989</v>
      </c>
      <c r="AS17" s="1537">
        <v>0.87835299999999994</v>
      </c>
      <c r="AT17" s="1537">
        <v>0.36889380999999999</v>
      </c>
      <c r="AU17" s="1537">
        <v>0</v>
      </c>
      <c r="AV17" s="1537">
        <v>0</v>
      </c>
      <c r="AW17" s="1537">
        <v>0</v>
      </c>
      <c r="AX17" s="1537">
        <v>0</v>
      </c>
      <c r="AY17" s="1537">
        <v>0</v>
      </c>
      <c r="AZ17" s="1538">
        <v>0</v>
      </c>
      <c r="BA17" s="1540">
        <v>0</v>
      </c>
      <c r="BB17" s="1540">
        <v>0</v>
      </c>
      <c r="BC17" s="1540">
        <v>0</v>
      </c>
      <c r="BD17" s="1540">
        <v>0</v>
      </c>
      <c r="BE17" s="1540">
        <v>0</v>
      </c>
      <c r="BF17" s="1540">
        <v>0</v>
      </c>
      <c r="BG17" s="1567">
        <v>0</v>
      </c>
      <c r="BH17" s="1567">
        <v>0</v>
      </c>
      <c r="BI17" s="1567">
        <v>0</v>
      </c>
      <c r="BJ17" s="1567">
        <v>0</v>
      </c>
      <c r="BK17" s="1567">
        <v>0</v>
      </c>
      <c r="BL17" s="1567">
        <v>0</v>
      </c>
      <c r="BM17" s="1566">
        <v>0</v>
      </c>
      <c r="BN17" s="1567">
        <v>0</v>
      </c>
      <c r="BO17" s="1567">
        <v>0</v>
      </c>
      <c r="BP17" s="1567">
        <v>0</v>
      </c>
      <c r="BQ17" s="1567">
        <v>0</v>
      </c>
      <c r="BR17" s="1567">
        <v>0</v>
      </c>
      <c r="BS17" s="1567">
        <v>0</v>
      </c>
      <c r="BT17" s="1567">
        <v>0</v>
      </c>
      <c r="BU17" s="1567">
        <v>0</v>
      </c>
      <c r="BV17" s="1567">
        <v>0</v>
      </c>
      <c r="BW17" s="1567">
        <v>0</v>
      </c>
      <c r="BX17" s="1568">
        <v>0</v>
      </c>
      <c r="BY17" s="1566">
        <v>0</v>
      </c>
      <c r="BZ17" s="1567">
        <v>0</v>
      </c>
      <c r="CA17" s="1567">
        <v>0</v>
      </c>
      <c r="CB17" s="1537">
        <v>0</v>
      </c>
      <c r="CC17" s="1540">
        <v>0</v>
      </c>
      <c r="CD17" s="1540">
        <v>0</v>
      </c>
      <c r="CE17" s="1540">
        <v>0</v>
      </c>
      <c r="CF17" s="1540">
        <v>0</v>
      </c>
      <c r="CG17" s="1540">
        <v>0</v>
      </c>
      <c r="CH17" s="1540">
        <v>0</v>
      </c>
      <c r="CI17" s="1540">
        <v>0</v>
      </c>
      <c r="CJ17" s="1541">
        <v>0</v>
      </c>
      <c r="CK17" s="1540">
        <v>0</v>
      </c>
      <c r="CL17" s="1540">
        <v>0</v>
      </c>
      <c r="CM17" s="1540">
        <v>0</v>
      </c>
      <c r="CN17" s="1540">
        <v>0</v>
      </c>
      <c r="CO17" s="1540">
        <v>0</v>
      </c>
      <c r="CP17" s="1540">
        <v>0</v>
      </c>
      <c r="CQ17" s="1540">
        <v>0</v>
      </c>
      <c r="CR17" s="1540">
        <v>0</v>
      </c>
      <c r="CS17" s="1540">
        <v>0</v>
      </c>
      <c r="CT17" s="1614">
        <v>0</v>
      </c>
      <c r="CU17" s="1614">
        <v>0</v>
      </c>
      <c r="CV17" s="1614">
        <v>0</v>
      </c>
      <c r="CW17" s="1615">
        <v>0</v>
      </c>
      <c r="CX17" s="1614">
        <v>0</v>
      </c>
      <c r="CY17" s="1614">
        <v>0</v>
      </c>
      <c r="CZ17" s="1614">
        <v>0</v>
      </c>
      <c r="DA17" s="1614">
        <v>0</v>
      </c>
      <c r="DB17" s="1614">
        <v>0</v>
      </c>
      <c r="DC17" s="1614">
        <v>0</v>
      </c>
      <c r="DD17" s="1614">
        <v>0</v>
      </c>
      <c r="DE17" s="1614">
        <v>0</v>
      </c>
      <c r="DF17" s="1614">
        <v>0</v>
      </c>
      <c r="DG17" s="1614">
        <v>0</v>
      </c>
      <c r="DH17" s="1616">
        <v>0</v>
      </c>
      <c r="DI17" s="1615">
        <v>0</v>
      </c>
      <c r="DJ17" s="1614">
        <v>0</v>
      </c>
      <c r="DK17" s="1614">
        <v>0</v>
      </c>
      <c r="DL17" s="1614">
        <v>0</v>
      </c>
      <c r="DM17" s="1614">
        <v>0</v>
      </c>
      <c r="DN17" s="1614">
        <v>0</v>
      </c>
      <c r="DO17" s="1545">
        <v>0</v>
      </c>
      <c r="DP17" s="1545">
        <v>0</v>
      </c>
      <c r="DQ17" s="1545">
        <v>0</v>
      </c>
      <c r="DR17" s="1545">
        <v>0</v>
      </c>
      <c r="DS17" s="1545">
        <v>0</v>
      </c>
      <c r="DT17" s="1546">
        <v>0</v>
      </c>
      <c r="DU17" s="1545">
        <v>0</v>
      </c>
      <c r="DV17" s="1545">
        <v>0</v>
      </c>
      <c r="DW17" s="1545">
        <v>0</v>
      </c>
      <c r="DX17" s="1545">
        <v>0</v>
      </c>
      <c r="DY17" s="1545">
        <v>0</v>
      </c>
      <c r="DZ17" s="1542">
        <v>0</v>
      </c>
      <c r="EA17" s="1542">
        <v>0</v>
      </c>
      <c r="EB17" s="1542">
        <v>0</v>
      </c>
      <c r="EC17" s="1542">
        <v>0</v>
      </c>
      <c r="ED17" s="1542">
        <v>0</v>
      </c>
      <c r="EE17" s="1542">
        <v>0</v>
      </c>
      <c r="EF17" s="1544">
        <v>0</v>
      </c>
      <c r="EG17" s="1543">
        <v>0</v>
      </c>
      <c r="EH17" s="1542">
        <v>0</v>
      </c>
      <c r="EI17" s="1542">
        <v>0</v>
      </c>
      <c r="EJ17" s="1542">
        <v>0</v>
      </c>
      <c r="EK17" s="1542">
        <v>0</v>
      </c>
      <c r="EL17" s="1542">
        <v>0</v>
      </c>
      <c r="EM17" s="1542">
        <v>0</v>
      </c>
      <c r="EN17" s="1542">
        <v>0</v>
      </c>
      <c r="EO17" s="1542">
        <v>0</v>
      </c>
      <c r="EP17" s="1542">
        <v>0</v>
      </c>
      <c r="EQ17" s="1542">
        <v>0</v>
      </c>
      <c r="ER17" s="1542">
        <v>0</v>
      </c>
      <c r="ES17" s="1543">
        <v>0</v>
      </c>
      <c r="ET17" s="1542">
        <v>0</v>
      </c>
      <c r="EU17" s="1542">
        <v>0</v>
      </c>
      <c r="EV17" s="1542">
        <v>0</v>
      </c>
      <c r="EW17" s="1542">
        <v>0</v>
      </c>
      <c r="EX17" s="1542">
        <v>0</v>
      </c>
      <c r="EY17" s="1542">
        <v>0</v>
      </c>
      <c r="EZ17" s="1542">
        <v>0</v>
      </c>
      <c r="FA17" s="1542">
        <v>0</v>
      </c>
      <c r="FB17" s="1542">
        <v>0</v>
      </c>
      <c r="FC17" s="1542">
        <v>0</v>
      </c>
      <c r="FD17" s="1544">
        <v>0</v>
      </c>
      <c r="FE17" s="1543">
        <v>0</v>
      </c>
      <c r="FF17" s="1542">
        <v>0</v>
      </c>
      <c r="FG17" s="1542">
        <v>0</v>
      </c>
      <c r="FH17" s="1542">
        <v>0</v>
      </c>
      <c r="FI17" s="1542">
        <v>0</v>
      </c>
      <c r="FJ17" s="1542">
        <v>0</v>
      </c>
      <c r="FK17" s="1542">
        <v>0</v>
      </c>
      <c r="FL17" s="1542">
        <v>0</v>
      </c>
      <c r="FM17" s="1542">
        <v>0</v>
      </c>
      <c r="FN17" s="1542">
        <v>0</v>
      </c>
      <c r="FO17" s="1542">
        <v>0</v>
      </c>
      <c r="FP17" s="1544">
        <v>0</v>
      </c>
      <c r="FQ17" s="1542">
        <v>0</v>
      </c>
      <c r="FR17" s="1542">
        <v>0</v>
      </c>
      <c r="FS17" s="1542">
        <v>0</v>
      </c>
      <c r="FT17" s="1542">
        <v>0</v>
      </c>
      <c r="FU17" s="1542">
        <v>0</v>
      </c>
      <c r="FV17" s="1542">
        <v>0</v>
      </c>
      <c r="FW17" s="1542">
        <v>0</v>
      </c>
      <c r="FX17" s="1542">
        <v>0</v>
      </c>
      <c r="FY17" s="1542">
        <v>0</v>
      </c>
      <c r="FZ17" s="1542">
        <v>0</v>
      </c>
      <c r="GA17" s="1542">
        <v>0</v>
      </c>
      <c r="GB17" s="1544">
        <v>0</v>
      </c>
      <c r="GC17" s="1543">
        <v>0</v>
      </c>
      <c r="GD17" s="1542">
        <v>0</v>
      </c>
      <c r="GE17" s="1542">
        <v>0</v>
      </c>
      <c r="GF17" s="1542">
        <v>0</v>
      </c>
      <c r="GG17" s="1542">
        <v>0</v>
      </c>
      <c r="GH17" s="1542">
        <v>0</v>
      </c>
      <c r="GI17" s="1542">
        <v>0</v>
      </c>
      <c r="GJ17" s="1542">
        <v>0</v>
      </c>
      <c r="GK17" s="1542">
        <v>0</v>
      </c>
      <c r="GL17" s="1542">
        <v>0</v>
      </c>
      <c r="GM17" s="1542">
        <v>0</v>
      </c>
      <c r="GN17" s="1544">
        <v>0</v>
      </c>
      <c r="GO17" s="1542">
        <v>3934.7665469999997</v>
      </c>
      <c r="GP17" s="1542">
        <v>4482.6503560000001</v>
      </c>
      <c r="GQ17" s="1544">
        <v>4166.9907510000003</v>
      </c>
      <c r="GR17" s="1542"/>
      <c r="GS17" s="327"/>
    </row>
    <row r="18" spans="1:201" ht="39.65" customHeight="1">
      <c r="A18" s="1535" t="s">
        <v>995</v>
      </c>
      <c r="B18" s="1537">
        <v>7.7815219999999998</v>
      </c>
      <c r="C18" s="1537">
        <v>7.7815219999999998</v>
      </c>
      <c r="D18" s="1537">
        <v>7.7815219999999998</v>
      </c>
      <c r="E18" s="1537">
        <v>7.7815219999999998</v>
      </c>
      <c r="F18" s="1537">
        <v>7.7815219999999998</v>
      </c>
      <c r="G18" s="1537">
        <v>7.7815219999999998</v>
      </c>
      <c r="H18" s="1537">
        <v>7.7815219999999998</v>
      </c>
      <c r="I18" s="1537">
        <v>7.7815219999999998</v>
      </c>
      <c r="J18" s="1537">
        <v>7.7815219999999998</v>
      </c>
      <c r="K18" s="1537">
        <v>7.7815219999999998</v>
      </c>
      <c r="L18" s="1537">
        <v>11.202751000000001</v>
      </c>
      <c r="M18" s="1537">
        <v>11.622024999999999</v>
      </c>
      <c r="N18" s="1536">
        <v>11.766808999999999</v>
      </c>
      <c r="O18" s="1537">
        <v>11.899130999999999</v>
      </c>
      <c r="P18" s="1537">
        <v>12.047296000000001</v>
      </c>
      <c r="Q18" s="1537">
        <v>12.192584999999999</v>
      </c>
      <c r="R18" s="1537">
        <v>12.344478000000001</v>
      </c>
      <c r="S18" s="1537">
        <v>12.493276999999999</v>
      </c>
      <c r="T18" s="1537">
        <v>12.648918</v>
      </c>
      <c r="U18" s="1537">
        <v>12.806497</v>
      </c>
      <c r="V18" s="1537">
        <v>12.924676999999999</v>
      </c>
      <c r="W18" s="1537">
        <v>13.122326999999999</v>
      </c>
      <c r="X18" s="1537">
        <v>13.280501000000001</v>
      </c>
      <c r="Y18" s="1538">
        <v>13.449671999999998</v>
      </c>
      <c r="Z18" s="1537">
        <v>13.617310999999999</v>
      </c>
      <c r="AA18" s="1537">
        <v>13.776027999999998</v>
      </c>
      <c r="AB18" s="1537">
        <v>13.947737</v>
      </c>
      <c r="AC18" s="1537">
        <v>14.115944000000001</v>
      </c>
      <c r="AD18" s="1537">
        <v>14.291889999999999</v>
      </c>
      <c r="AE18" s="1537">
        <v>14.46425</v>
      </c>
      <c r="AF18" s="1537">
        <v>14.644538000000001</v>
      </c>
      <c r="AG18" s="1537">
        <v>14.82707636</v>
      </c>
      <c r="AH18" s="1537">
        <v>15.005891</v>
      </c>
      <c r="AI18" s="1537">
        <v>15.192933309999999</v>
      </c>
      <c r="AJ18" s="1537">
        <v>15.376161010000001</v>
      </c>
      <c r="AK18" s="1537">
        <v>16.21206832</v>
      </c>
      <c r="AL18" s="1537"/>
      <c r="AM18" s="1537"/>
      <c r="AN18" s="1537"/>
      <c r="AO18" s="1536">
        <v>15.995261000000001</v>
      </c>
      <c r="AP18" s="1537">
        <v>15.155828999999999</v>
      </c>
      <c r="AQ18" s="1537">
        <v>8.208007030000001</v>
      </c>
      <c r="AR18" s="1537">
        <v>5.6103129999999997</v>
      </c>
      <c r="AS18" s="1537">
        <v>0.55837899999999996</v>
      </c>
      <c r="AT18" s="1537">
        <v>0.234511</v>
      </c>
      <c r="AU18" s="1537">
        <v>0</v>
      </c>
      <c r="AV18" s="1537">
        <v>0</v>
      </c>
      <c r="AW18" s="1537">
        <v>0</v>
      </c>
      <c r="AX18" s="1537">
        <v>0</v>
      </c>
      <c r="AY18" s="1537">
        <v>0</v>
      </c>
      <c r="AZ18" s="1538">
        <v>0</v>
      </c>
      <c r="BA18" s="1540">
        <v>0</v>
      </c>
      <c r="BB18" s="1540">
        <v>0</v>
      </c>
      <c r="BC18" s="1540">
        <v>0</v>
      </c>
      <c r="BD18" s="1540">
        <v>0</v>
      </c>
      <c r="BE18" s="1540">
        <v>0</v>
      </c>
      <c r="BF18" s="1540">
        <v>0</v>
      </c>
      <c r="BG18" s="1567">
        <v>0</v>
      </c>
      <c r="BH18" s="1567">
        <v>0</v>
      </c>
      <c r="BI18" s="1567">
        <v>0</v>
      </c>
      <c r="BJ18" s="1567">
        <v>0</v>
      </c>
      <c r="BK18" s="1567">
        <v>0</v>
      </c>
      <c r="BL18" s="1567">
        <v>0</v>
      </c>
      <c r="BM18" s="1566">
        <v>0</v>
      </c>
      <c r="BN18" s="1567">
        <v>0</v>
      </c>
      <c r="BO18" s="1567">
        <v>0</v>
      </c>
      <c r="BP18" s="1567">
        <v>0</v>
      </c>
      <c r="BQ18" s="1567">
        <v>0</v>
      </c>
      <c r="BR18" s="1567">
        <v>0</v>
      </c>
      <c r="BS18" s="1567">
        <v>0</v>
      </c>
      <c r="BT18" s="1567">
        <v>0</v>
      </c>
      <c r="BU18" s="1567">
        <v>0</v>
      </c>
      <c r="BV18" s="1567">
        <v>0</v>
      </c>
      <c r="BW18" s="1567">
        <v>0</v>
      </c>
      <c r="BX18" s="1568">
        <v>0</v>
      </c>
      <c r="BY18" s="1566">
        <v>0</v>
      </c>
      <c r="BZ18" s="1567">
        <v>0</v>
      </c>
      <c r="CA18" s="1567">
        <v>0</v>
      </c>
      <c r="CB18" s="1537">
        <v>0</v>
      </c>
      <c r="CC18" s="1540">
        <v>0</v>
      </c>
      <c r="CD18" s="1540">
        <v>0</v>
      </c>
      <c r="CE18" s="1540">
        <v>0</v>
      </c>
      <c r="CF18" s="1540">
        <v>0</v>
      </c>
      <c r="CG18" s="1540">
        <v>0</v>
      </c>
      <c r="CH18" s="1540">
        <v>0</v>
      </c>
      <c r="CI18" s="1540">
        <v>0</v>
      </c>
      <c r="CJ18" s="1541">
        <v>0</v>
      </c>
      <c r="CK18" s="1540">
        <v>0</v>
      </c>
      <c r="CL18" s="1540">
        <v>0</v>
      </c>
      <c r="CM18" s="1540">
        <v>0</v>
      </c>
      <c r="CN18" s="1540">
        <v>0</v>
      </c>
      <c r="CO18" s="1540">
        <v>0</v>
      </c>
      <c r="CP18" s="1540">
        <v>0</v>
      </c>
      <c r="CQ18" s="1540">
        <v>0</v>
      </c>
      <c r="CR18" s="1540">
        <v>0</v>
      </c>
      <c r="CS18" s="1540">
        <v>0</v>
      </c>
      <c r="CT18" s="1614">
        <v>0</v>
      </c>
      <c r="CU18" s="1614">
        <v>0</v>
      </c>
      <c r="CV18" s="1614">
        <v>0</v>
      </c>
      <c r="CW18" s="1615">
        <v>0</v>
      </c>
      <c r="CX18" s="1614">
        <v>0</v>
      </c>
      <c r="CY18" s="1614">
        <v>0</v>
      </c>
      <c r="CZ18" s="1614">
        <v>0</v>
      </c>
      <c r="DA18" s="1614">
        <v>0</v>
      </c>
      <c r="DB18" s="1614">
        <v>0</v>
      </c>
      <c r="DC18" s="1614">
        <v>0</v>
      </c>
      <c r="DD18" s="1614">
        <v>0</v>
      </c>
      <c r="DE18" s="1614">
        <v>0</v>
      </c>
      <c r="DF18" s="1614">
        <v>0</v>
      </c>
      <c r="DG18" s="1614">
        <v>0</v>
      </c>
      <c r="DH18" s="1616">
        <v>0</v>
      </c>
      <c r="DI18" s="1615">
        <v>0</v>
      </c>
      <c r="DJ18" s="1614">
        <v>0</v>
      </c>
      <c r="DK18" s="1614">
        <v>0</v>
      </c>
      <c r="DL18" s="1614">
        <v>0</v>
      </c>
      <c r="DM18" s="1614">
        <v>0</v>
      </c>
      <c r="DN18" s="1614">
        <v>0</v>
      </c>
      <c r="DO18" s="1545">
        <v>0</v>
      </c>
      <c r="DP18" s="1545">
        <v>0</v>
      </c>
      <c r="DQ18" s="1545">
        <v>0</v>
      </c>
      <c r="DR18" s="1545">
        <v>0</v>
      </c>
      <c r="DS18" s="1545">
        <v>0</v>
      </c>
      <c r="DT18" s="1546">
        <v>0</v>
      </c>
      <c r="DU18" s="1545">
        <v>0</v>
      </c>
      <c r="DV18" s="1545">
        <v>0</v>
      </c>
      <c r="DW18" s="1545">
        <v>0</v>
      </c>
      <c r="DX18" s="1545">
        <v>0</v>
      </c>
      <c r="DY18" s="1545">
        <v>0</v>
      </c>
      <c r="DZ18" s="1542">
        <v>0</v>
      </c>
      <c r="EA18" s="1542">
        <v>0</v>
      </c>
      <c r="EB18" s="1542">
        <v>0</v>
      </c>
      <c r="EC18" s="1542">
        <v>0</v>
      </c>
      <c r="ED18" s="1542">
        <v>0</v>
      </c>
      <c r="EE18" s="1542">
        <v>0</v>
      </c>
      <c r="EF18" s="1544">
        <v>0</v>
      </c>
      <c r="EG18" s="1543">
        <v>0</v>
      </c>
      <c r="EH18" s="1542">
        <v>0</v>
      </c>
      <c r="EI18" s="1542">
        <v>0</v>
      </c>
      <c r="EJ18" s="1542">
        <v>0</v>
      </c>
      <c r="EK18" s="1542">
        <v>0</v>
      </c>
      <c r="EL18" s="1542">
        <v>0</v>
      </c>
      <c r="EM18" s="1542">
        <v>0</v>
      </c>
      <c r="EN18" s="1542">
        <v>0</v>
      </c>
      <c r="EO18" s="1542">
        <v>0</v>
      </c>
      <c r="EP18" s="1542">
        <v>0</v>
      </c>
      <c r="EQ18" s="1542">
        <v>0</v>
      </c>
      <c r="ER18" s="1542">
        <v>0</v>
      </c>
      <c r="ES18" s="1543">
        <v>0</v>
      </c>
      <c r="ET18" s="1542">
        <v>0</v>
      </c>
      <c r="EU18" s="1542">
        <v>0</v>
      </c>
      <c r="EV18" s="1542">
        <v>0</v>
      </c>
      <c r="EW18" s="1542">
        <v>0</v>
      </c>
      <c r="EX18" s="1542">
        <v>0</v>
      </c>
      <c r="EY18" s="1542">
        <v>0</v>
      </c>
      <c r="EZ18" s="1542">
        <v>0</v>
      </c>
      <c r="FA18" s="1542">
        <v>0</v>
      </c>
      <c r="FB18" s="1542">
        <v>0</v>
      </c>
      <c r="FC18" s="1542">
        <v>0</v>
      </c>
      <c r="FD18" s="1544">
        <v>0</v>
      </c>
      <c r="FE18" s="1543">
        <v>0</v>
      </c>
      <c r="FF18" s="1542">
        <v>0</v>
      </c>
      <c r="FG18" s="1542">
        <v>0</v>
      </c>
      <c r="FH18" s="1542">
        <v>0</v>
      </c>
      <c r="FI18" s="1542">
        <v>0</v>
      </c>
      <c r="FJ18" s="1542">
        <v>0</v>
      </c>
      <c r="FK18" s="1542">
        <v>0</v>
      </c>
      <c r="FL18" s="1542">
        <v>0</v>
      </c>
      <c r="FM18" s="1542">
        <v>0</v>
      </c>
      <c r="FN18" s="1542">
        <v>0</v>
      </c>
      <c r="FO18" s="1542">
        <v>0</v>
      </c>
      <c r="FP18" s="1544">
        <v>0</v>
      </c>
      <c r="FQ18" s="1542">
        <v>0</v>
      </c>
      <c r="FR18" s="1542">
        <v>0</v>
      </c>
      <c r="FS18" s="1542">
        <v>0</v>
      </c>
      <c r="FT18" s="1542">
        <v>0</v>
      </c>
      <c r="FU18" s="1542">
        <v>0</v>
      </c>
      <c r="FV18" s="1542">
        <v>0</v>
      </c>
      <c r="FW18" s="1542">
        <v>0</v>
      </c>
      <c r="FX18" s="1542">
        <v>0</v>
      </c>
      <c r="FY18" s="1542">
        <v>0</v>
      </c>
      <c r="FZ18" s="1542">
        <v>0</v>
      </c>
      <c r="GA18" s="1542">
        <v>0</v>
      </c>
      <c r="GB18" s="1544">
        <v>0</v>
      </c>
      <c r="GC18" s="1543">
        <v>0</v>
      </c>
      <c r="GD18" s="1542">
        <v>0</v>
      </c>
      <c r="GE18" s="1542">
        <v>0</v>
      </c>
      <c r="GF18" s="1542">
        <v>0</v>
      </c>
      <c r="GG18" s="1542">
        <v>0</v>
      </c>
      <c r="GH18" s="1542">
        <v>0</v>
      </c>
      <c r="GI18" s="1542">
        <v>0</v>
      </c>
      <c r="GJ18" s="1542">
        <v>0</v>
      </c>
      <c r="GK18" s="1542">
        <v>0</v>
      </c>
      <c r="GL18" s="1542">
        <v>0</v>
      </c>
      <c r="GM18" s="1542">
        <v>0</v>
      </c>
      <c r="GN18" s="1544">
        <v>0</v>
      </c>
      <c r="GO18" s="1542">
        <v>4869.2485640000004</v>
      </c>
      <c r="GP18" s="1542">
        <v>4302.2303059999995</v>
      </c>
      <c r="GQ18" s="1544">
        <v>4482.9470300000003</v>
      </c>
      <c r="GR18" s="1542"/>
      <c r="GS18" s="327"/>
    </row>
    <row r="19" spans="1:201" s="1534" customFormat="1" ht="39.75" customHeight="1">
      <c r="A19" s="1548" t="s">
        <v>1015</v>
      </c>
      <c r="B19" s="1506"/>
      <c r="C19" s="1506"/>
      <c r="D19" s="1506"/>
      <c r="E19" s="1506"/>
      <c r="F19" s="1506"/>
      <c r="G19" s="1506"/>
      <c r="H19" s="1506"/>
      <c r="I19" s="1506"/>
      <c r="J19" s="1506"/>
      <c r="K19" s="1506"/>
      <c r="L19" s="1506"/>
      <c r="M19" s="1506"/>
      <c r="N19" s="1511"/>
      <c r="O19" s="1506"/>
      <c r="P19" s="1506"/>
      <c r="Q19" s="1506"/>
      <c r="R19" s="1506"/>
      <c r="S19" s="1506"/>
      <c r="T19" s="1506"/>
      <c r="U19" s="1506"/>
      <c r="V19" s="1506"/>
      <c r="W19" s="1506"/>
      <c r="X19" s="1506"/>
      <c r="Y19" s="1512"/>
      <c r="Z19" s="1506"/>
      <c r="AA19" s="1506"/>
      <c r="AB19" s="1506"/>
      <c r="AC19" s="1506"/>
      <c r="AD19" s="1506"/>
      <c r="AE19" s="1506"/>
      <c r="AF19" s="1506"/>
      <c r="AG19" s="1506"/>
      <c r="AH19" s="1506"/>
      <c r="AI19" s="1506"/>
      <c r="AJ19" s="1506"/>
      <c r="AK19" s="1506"/>
      <c r="AL19" s="1506"/>
      <c r="AM19" s="1506"/>
      <c r="AN19" s="1506"/>
      <c r="AO19" s="1511"/>
      <c r="AP19" s="1506"/>
      <c r="AQ19" s="1506"/>
      <c r="AR19" s="1506"/>
      <c r="AS19" s="1506"/>
      <c r="AT19" s="1506"/>
      <c r="AU19" s="1506"/>
      <c r="AV19" s="1506"/>
      <c r="AW19" s="1506"/>
      <c r="AX19" s="1506"/>
      <c r="AY19" s="1506"/>
      <c r="AZ19" s="1512"/>
      <c r="BA19" s="1532"/>
      <c r="BB19" s="1532"/>
      <c r="BC19" s="1532"/>
      <c r="BD19" s="1532"/>
      <c r="BE19" s="1532"/>
      <c r="BF19" s="1532"/>
      <c r="BG19" s="1514"/>
      <c r="BH19" s="1514"/>
      <c r="BI19" s="1514"/>
      <c r="BJ19" s="1514"/>
      <c r="BK19" s="1514"/>
      <c r="BL19" s="1514"/>
      <c r="BM19" s="1513"/>
      <c r="BN19" s="1514"/>
      <c r="BO19" s="1514"/>
      <c r="BP19" s="1514"/>
      <c r="BQ19" s="1514"/>
      <c r="BR19" s="1514"/>
      <c r="BS19" s="1514"/>
      <c r="BT19" s="1514"/>
      <c r="BU19" s="1514"/>
      <c r="BV19" s="1514"/>
      <c r="BW19" s="1514"/>
      <c r="BX19" s="1515"/>
      <c r="BY19" s="1513"/>
      <c r="BZ19" s="1514"/>
      <c r="CA19" s="1514"/>
      <c r="CB19" s="1506"/>
      <c r="CC19" s="1532"/>
      <c r="CD19" s="1532"/>
      <c r="CE19" s="1532"/>
      <c r="CF19" s="1532"/>
      <c r="CG19" s="1532"/>
      <c r="CH19" s="1532"/>
      <c r="CI19" s="1532"/>
      <c r="CJ19" s="1533"/>
      <c r="CK19" s="1532"/>
      <c r="CL19" s="1532"/>
      <c r="CM19" s="1532"/>
      <c r="CN19" s="1532"/>
      <c r="CO19" s="1532"/>
      <c r="CP19" s="1532"/>
      <c r="CQ19" s="1532"/>
      <c r="CR19" s="1532"/>
      <c r="CS19" s="1532"/>
      <c r="CT19" s="1611"/>
      <c r="CU19" s="1611"/>
      <c r="CV19" s="1611"/>
      <c r="CW19" s="1612"/>
      <c r="CX19" s="1611"/>
      <c r="CY19" s="1611"/>
      <c r="CZ19" s="1611"/>
      <c r="DA19" s="1611"/>
      <c r="DB19" s="1611"/>
      <c r="DC19" s="1611"/>
      <c r="DD19" s="1611"/>
      <c r="DE19" s="1611"/>
      <c r="DF19" s="1611"/>
      <c r="DG19" s="1611"/>
      <c r="DH19" s="1613"/>
      <c r="DI19" s="1612"/>
      <c r="DJ19" s="1611">
        <v>279.83586099999997</v>
      </c>
      <c r="DK19" s="1611">
        <v>323.82655499999998</v>
      </c>
      <c r="DL19" s="1611">
        <v>324.82655499999998</v>
      </c>
      <c r="DM19" s="1611">
        <v>1160.19353</v>
      </c>
      <c r="DN19" s="1611">
        <v>1143.19353</v>
      </c>
      <c r="DO19" s="1617">
        <v>1535.1515299999999</v>
      </c>
      <c r="DP19" s="1617">
        <v>1551.02153</v>
      </c>
      <c r="DQ19" s="1617">
        <v>1551.0215299999998</v>
      </c>
      <c r="DR19" s="1617">
        <v>1558.5215299999998</v>
      </c>
      <c r="DS19" s="1617">
        <v>1567.0215299999998</v>
      </c>
      <c r="DT19" s="1618">
        <v>798.66674099999989</v>
      </c>
      <c r="DU19" s="1619">
        <v>1065.63653</v>
      </c>
      <c r="DV19" s="1617">
        <v>1114.3515300000001</v>
      </c>
      <c r="DW19" s="1617">
        <v>1376.2777800000001</v>
      </c>
      <c r="DX19" s="1617">
        <v>1774.4556580000003</v>
      </c>
      <c r="DY19" s="1617">
        <v>2112.9728540000001</v>
      </c>
      <c r="DZ19" s="1611">
        <v>2156.8521909999999</v>
      </c>
      <c r="EA19" s="1611">
        <v>2515.5001239999997</v>
      </c>
      <c r="EB19" s="1611">
        <v>2515.5001239999997</v>
      </c>
      <c r="EC19" s="1611">
        <v>2723.3177949999999</v>
      </c>
      <c r="ED19" s="1611">
        <v>2260.0477310000001</v>
      </c>
      <c r="EE19" s="1611">
        <v>2428.4307139999996</v>
      </c>
      <c r="EF19" s="1613">
        <v>2427.425714</v>
      </c>
      <c r="EG19" s="1612">
        <v>3817.3370659999996</v>
      </c>
      <c r="EH19" s="1611">
        <v>3850.510616</v>
      </c>
      <c r="EI19" s="1611">
        <v>3801.3383720000002</v>
      </c>
      <c r="EJ19" s="1611">
        <v>3785.486836</v>
      </c>
      <c r="EK19" s="1611">
        <v>3703.208294</v>
      </c>
      <c r="EL19" s="1611">
        <v>3870.8999079999999</v>
      </c>
      <c r="EM19" s="1611">
        <v>4188.2800729999999</v>
      </c>
      <c r="EN19" s="1611">
        <v>4276.3248580000009</v>
      </c>
      <c r="EO19" s="1611">
        <v>5527.0924730000006</v>
      </c>
      <c r="EP19" s="1611">
        <v>5726.9793899999995</v>
      </c>
      <c r="EQ19" s="1611">
        <v>6438.2268910000003</v>
      </c>
      <c r="ER19" s="1611">
        <v>6812.1483289999996</v>
      </c>
      <c r="ES19" s="1612">
        <v>8332.2498180000002</v>
      </c>
      <c r="ET19" s="1611">
        <v>8349.8757719999994</v>
      </c>
      <c r="EU19" s="1611">
        <v>8647.214519000001</v>
      </c>
      <c r="EV19" s="1611">
        <v>8662.6771890000018</v>
      </c>
      <c r="EW19" s="1611">
        <v>8862.038826</v>
      </c>
      <c r="EX19" s="1611">
        <v>9234.1646949999977</v>
      </c>
      <c r="EY19" s="1611">
        <v>9546.040315000002</v>
      </c>
      <c r="EZ19" s="1611">
        <v>10031.062401000001</v>
      </c>
      <c r="FA19" s="1611">
        <v>10042.881653</v>
      </c>
      <c r="FB19" s="1611">
        <v>10297.794845</v>
      </c>
      <c r="FC19" s="1611">
        <v>10025.538514999998</v>
      </c>
      <c r="FD19" s="1613">
        <v>10027.896489000001</v>
      </c>
      <c r="FE19" s="1612">
        <v>9956.8014939999994</v>
      </c>
      <c r="FF19" s="1611">
        <v>9560.0565490000008</v>
      </c>
      <c r="FG19" s="1611">
        <v>9473.805805</v>
      </c>
      <c r="FH19" s="1611">
        <v>9473.805805</v>
      </c>
      <c r="FI19" s="1611">
        <v>9474.7548050000005</v>
      </c>
      <c r="FJ19" s="1611">
        <v>13427.15927</v>
      </c>
      <c r="FK19" s="1611">
        <v>13427.15927</v>
      </c>
      <c r="FL19" s="1611">
        <v>13583.850880999998</v>
      </c>
      <c r="FM19" s="1611">
        <v>10184.783081</v>
      </c>
      <c r="FN19" s="1611">
        <v>10192.344505000001</v>
      </c>
      <c r="FO19" s="1611">
        <v>10192.344505000001</v>
      </c>
      <c r="FP19" s="1613">
        <v>10443.951333000001</v>
      </c>
      <c r="FQ19" s="1611">
        <v>10443.951333000001</v>
      </c>
      <c r="FR19" s="1611">
        <v>10587.765785</v>
      </c>
      <c r="FS19" s="1611">
        <v>10587.765785000001</v>
      </c>
      <c r="FT19" s="1611">
        <v>10587.982101000001</v>
      </c>
      <c r="FU19" s="1611">
        <v>10587.982101</v>
      </c>
      <c r="FV19" s="1611">
        <v>10592.544600999998</v>
      </c>
      <c r="FW19" s="1611">
        <v>10592.544601</v>
      </c>
      <c r="FX19" s="1611">
        <v>10762.442234000002</v>
      </c>
      <c r="FY19" s="1611">
        <v>10762.442234</v>
      </c>
      <c r="FZ19" s="1611">
        <v>10762.442234</v>
      </c>
      <c r="GA19" s="1611">
        <v>10762.442234</v>
      </c>
      <c r="GB19" s="1613">
        <v>10767.087997999999</v>
      </c>
      <c r="GC19" s="1612">
        <v>10573.386626999998</v>
      </c>
      <c r="GD19" s="1611">
        <v>10746.371442</v>
      </c>
      <c r="GE19" s="1611">
        <v>10746.371442</v>
      </c>
      <c r="GF19" s="1611">
        <v>10746.371442000001</v>
      </c>
      <c r="GG19" s="1611">
        <v>11182.260877999999</v>
      </c>
      <c r="GH19" s="1611">
        <v>11186.991426999999</v>
      </c>
      <c r="GI19" s="1611">
        <v>11186.991427000001</v>
      </c>
      <c r="GJ19" s="1611">
        <v>11186.991426999999</v>
      </c>
      <c r="GK19" s="1611">
        <v>11186.991427000001</v>
      </c>
      <c r="GL19" s="1611">
        <v>11186.991427000001</v>
      </c>
      <c r="GM19" s="1611">
        <v>12391.303914</v>
      </c>
      <c r="GN19" s="1613">
        <v>12404.075776999998</v>
      </c>
      <c r="GO19" s="1611">
        <v>12404.075776999998</v>
      </c>
      <c r="GP19" s="1611">
        <v>12404.075777</v>
      </c>
      <c r="GQ19" s="1613">
        <v>12404.075777</v>
      </c>
      <c r="GR19" s="1611"/>
      <c r="GS19" s="342"/>
    </row>
    <row r="20" spans="1:201" ht="39.75" customHeight="1">
      <c r="A20" s="1535" t="s">
        <v>994</v>
      </c>
      <c r="B20" s="1537"/>
      <c r="C20" s="1537"/>
      <c r="D20" s="1537"/>
      <c r="E20" s="1537"/>
      <c r="F20" s="1537"/>
      <c r="G20" s="1537"/>
      <c r="H20" s="1537"/>
      <c r="I20" s="1537"/>
      <c r="J20" s="1537"/>
      <c r="K20" s="1537"/>
      <c r="L20" s="1537"/>
      <c r="M20" s="1537"/>
      <c r="N20" s="1536"/>
      <c r="O20" s="1537"/>
      <c r="P20" s="1537"/>
      <c r="Q20" s="1537"/>
      <c r="R20" s="1537"/>
      <c r="S20" s="1537"/>
      <c r="T20" s="1537"/>
      <c r="U20" s="1537"/>
      <c r="V20" s="1537"/>
      <c r="W20" s="1537"/>
      <c r="X20" s="1537"/>
      <c r="Y20" s="1538"/>
      <c r="Z20" s="1537"/>
      <c r="AA20" s="1537"/>
      <c r="AB20" s="1537"/>
      <c r="AC20" s="1537"/>
      <c r="AD20" s="1537"/>
      <c r="AE20" s="1537"/>
      <c r="AF20" s="1537"/>
      <c r="AG20" s="1537"/>
      <c r="AH20" s="1537"/>
      <c r="AI20" s="1537"/>
      <c r="AJ20" s="1537"/>
      <c r="AK20" s="1537"/>
      <c r="AL20" s="1537"/>
      <c r="AM20" s="1537"/>
      <c r="AN20" s="1537"/>
      <c r="AO20" s="1536"/>
      <c r="AP20" s="1537"/>
      <c r="AQ20" s="1537"/>
      <c r="AR20" s="1537"/>
      <c r="AS20" s="1537"/>
      <c r="AT20" s="1537"/>
      <c r="AU20" s="1537"/>
      <c r="AV20" s="1537"/>
      <c r="AW20" s="1537"/>
      <c r="AX20" s="1537"/>
      <c r="AY20" s="1537"/>
      <c r="AZ20" s="1538"/>
      <c r="BA20" s="1540"/>
      <c r="BB20" s="1540"/>
      <c r="BC20" s="1540"/>
      <c r="BD20" s="1540"/>
      <c r="BE20" s="1540"/>
      <c r="BF20" s="1540"/>
      <c r="BG20" s="1567"/>
      <c r="BH20" s="1567"/>
      <c r="BI20" s="1567"/>
      <c r="BJ20" s="1567"/>
      <c r="BK20" s="1567"/>
      <c r="BL20" s="1567"/>
      <c r="BM20" s="1566"/>
      <c r="BN20" s="1567"/>
      <c r="BO20" s="1567"/>
      <c r="BP20" s="1567"/>
      <c r="BQ20" s="1567"/>
      <c r="BR20" s="1567"/>
      <c r="BS20" s="1567"/>
      <c r="BT20" s="1567"/>
      <c r="BU20" s="1567"/>
      <c r="BV20" s="1567"/>
      <c r="BW20" s="1567"/>
      <c r="BX20" s="1568"/>
      <c r="BY20" s="1566"/>
      <c r="BZ20" s="1567"/>
      <c r="CA20" s="1567"/>
      <c r="CB20" s="1537"/>
      <c r="CC20" s="1540"/>
      <c r="CD20" s="1540"/>
      <c r="CE20" s="1540"/>
      <c r="CF20" s="1540"/>
      <c r="CG20" s="1540"/>
      <c r="CH20" s="1540"/>
      <c r="CI20" s="1540"/>
      <c r="CJ20" s="1541"/>
      <c r="CK20" s="1540"/>
      <c r="CL20" s="1540"/>
      <c r="CM20" s="1540"/>
      <c r="CN20" s="1540"/>
      <c r="CO20" s="1540"/>
      <c r="CP20" s="1540"/>
      <c r="CQ20" s="1540"/>
      <c r="CR20" s="1540"/>
      <c r="CS20" s="1540"/>
      <c r="CT20" s="1614"/>
      <c r="CU20" s="1614"/>
      <c r="CV20" s="1614"/>
      <c r="CW20" s="1615"/>
      <c r="CX20" s="1614"/>
      <c r="CY20" s="1614"/>
      <c r="CZ20" s="1614"/>
      <c r="DA20" s="1614"/>
      <c r="DB20" s="1614"/>
      <c r="DC20" s="1614"/>
      <c r="DD20" s="1614"/>
      <c r="DE20" s="1614"/>
      <c r="DF20" s="1614"/>
      <c r="DG20" s="1614"/>
      <c r="DH20" s="1616"/>
      <c r="DI20" s="1615"/>
      <c r="DJ20" s="1614">
        <v>149.78072899999998</v>
      </c>
      <c r="DK20" s="1614">
        <v>121.98831299999999</v>
      </c>
      <c r="DL20" s="1614">
        <v>109.913303</v>
      </c>
      <c r="DM20" s="1614">
        <v>478.03601600000002</v>
      </c>
      <c r="DN20" s="1614">
        <v>466.365522</v>
      </c>
      <c r="DO20" s="1620">
        <v>832.44751899999994</v>
      </c>
      <c r="DP20" s="1620">
        <v>789.86717500000009</v>
      </c>
      <c r="DQ20" s="1620">
        <v>808.03270999999995</v>
      </c>
      <c r="DR20" s="1620">
        <v>808.41360099999997</v>
      </c>
      <c r="DS20" s="1620">
        <v>813.60537199999999</v>
      </c>
      <c r="DT20" s="1621">
        <v>0</v>
      </c>
      <c r="DU20" s="1622">
        <v>236.78250500000001</v>
      </c>
      <c r="DV20" s="1620">
        <v>233.67635899999999</v>
      </c>
      <c r="DW20" s="1620">
        <v>470.41443400000003</v>
      </c>
      <c r="DX20" s="1620">
        <v>839.53296599999999</v>
      </c>
      <c r="DY20" s="1620">
        <v>1061.0807360000001</v>
      </c>
      <c r="DZ20" s="1614">
        <v>1092.1135400000001</v>
      </c>
      <c r="EA20" s="1614">
        <v>1195.159052</v>
      </c>
      <c r="EB20" s="1614">
        <v>1181.51902</v>
      </c>
      <c r="EC20" s="1614">
        <v>1333.9374879999998</v>
      </c>
      <c r="ED20" s="1614">
        <v>852.81479999999999</v>
      </c>
      <c r="EE20" s="1614">
        <v>981.28266599999995</v>
      </c>
      <c r="EF20" s="1616">
        <v>977.52459799999997</v>
      </c>
      <c r="EG20" s="1615">
        <v>1770.593257</v>
      </c>
      <c r="EH20" s="1614">
        <v>1441.525582</v>
      </c>
      <c r="EI20" s="1614">
        <v>1310.1795030000001</v>
      </c>
      <c r="EJ20" s="1614">
        <v>1282.5537770000001</v>
      </c>
      <c r="EK20" s="1614">
        <v>1154.4436370000001</v>
      </c>
      <c r="EL20" s="1614">
        <v>1310.445592</v>
      </c>
      <c r="EM20" s="1614">
        <v>1509.5028219999999</v>
      </c>
      <c r="EN20" s="1614">
        <v>1527.554122</v>
      </c>
      <c r="EO20" s="1614">
        <v>2107.9562650000003</v>
      </c>
      <c r="EP20" s="1614">
        <v>2219.989212</v>
      </c>
      <c r="EQ20" s="1614">
        <v>2395.6804769999999</v>
      </c>
      <c r="ER20" s="1614">
        <v>2412.443675</v>
      </c>
      <c r="ES20" s="1615">
        <v>2408.0051669999998</v>
      </c>
      <c r="ET20" s="1614">
        <v>2193.8221109999999</v>
      </c>
      <c r="EU20" s="1614">
        <v>2366.1254599999997</v>
      </c>
      <c r="EV20" s="1614">
        <v>2366.7225869999997</v>
      </c>
      <c r="EW20" s="1614">
        <v>2316.46819</v>
      </c>
      <c r="EX20" s="1614">
        <v>2841.6015539999999</v>
      </c>
      <c r="EY20" s="1614">
        <v>2727.074114</v>
      </c>
      <c r="EZ20" s="1614">
        <v>3045.6568629999997</v>
      </c>
      <c r="FA20" s="1614">
        <v>3008.7477840000001</v>
      </c>
      <c r="FB20" s="1614">
        <v>3360.4906740000001</v>
      </c>
      <c r="FC20" s="1614">
        <v>3428.0970649999999</v>
      </c>
      <c r="FD20" s="1616">
        <v>3828.6673450000003</v>
      </c>
      <c r="FE20" s="1615">
        <v>3666.5867119999998</v>
      </c>
      <c r="FF20" s="1614">
        <v>4531.5530389999994</v>
      </c>
      <c r="FG20" s="1614">
        <v>4528.4056600000004</v>
      </c>
      <c r="FH20" s="1614">
        <v>4530.6349869999995</v>
      </c>
      <c r="FI20" s="1614">
        <v>4542.1111719999999</v>
      </c>
      <c r="FJ20" s="1614">
        <v>4527.3490300000003</v>
      </c>
      <c r="FK20" s="1614">
        <v>4447.2314989999995</v>
      </c>
      <c r="FL20" s="1614">
        <v>4604.2663460000003</v>
      </c>
      <c r="FM20" s="1614">
        <v>4557.1803880000007</v>
      </c>
      <c r="FN20" s="1614">
        <v>4643.787652</v>
      </c>
      <c r="FO20" s="1614">
        <v>4661.7179000000006</v>
      </c>
      <c r="FP20" s="1616">
        <v>4697.0679</v>
      </c>
      <c r="FQ20" s="1614">
        <v>4412.1319430000003</v>
      </c>
      <c r="FR20" s="1614">
        <v>4563.6239239999995</v>
      </c>
      <c r="FS20" s="1614">
        <v>4531.576376</v>
      </c>
      <c r="FT20" s="1614">
        <v>4734.3600900000001</v>
      </c>
      <c r="FU20" s="1614">
        <v>4768.6600559999997</v>
      </c>
      <c r="FV20" s="1614">
        <v>4718.7788579999997</v>
      </c>
      <c r="FW20" s="1614">
        <v>4420.8044609999997</v>
      </c>
      <c r="FX20" s="1614">
        <v>4480.9201459999995</v>
      </c>
      <c r="FY20" s="1614">
        <v>4000.2445419999999</v>
      </c>
      <c r="FZ20" s="1614">
        <v>4074.8509629999999</v>
      </c>
      <c r="GA20" s="1614">
        <v>4145.2310420000003</v>
      </c>
      <c r="GB20" s="1616">
        <v>4267.9493700000003</v>
      </c>
      <c r="GC20" s="1615">
        <v>4011.9861839999999</v>
      </c>
      <c r="GD20" s="1614">
        <v>4321.6988920000003</v>
      </c>
      <c r="GE20" s="1614">
        <v>4457.4837980000002</v>
      </c>
      <c r="GF20" s="1614">
        <v>4111.7001069999997</v>
      </c>
      <c r="GG20" s="1614">
        <v>3750.1152059999999</v>
      </c>
      <c r="GH20" s="1614">
        <v>3326.8287370000003</v>
      </c>
      <c r="GI20" s="1614">
        <v>3693.3190320000003</v>
      </c>
      <c r="GJ20" s="1614">
        <v>3425.0490639999998</v>
      </c>
      <c r="GK20" s="1614">
        <v>3049.1387009999999</v>
      </c>
      <c r="GL20" s="1614">
        <v>3266.2844130000003</v>
      </c>
      <c r="GM20" s="1614">
        <v>3245.1129619999997</v>
      </c>
      <c r="GN20" s="1616">
        <v>3617.597593</v>
      </c>
      <c r="GO20" s="1614">
        <v>4235.6907649999994</v>
      </c>
      <c r="GP20" s="1614">
        <v>4231.8067289999999</v>
      </c>
      <c r="GQ20" s="1616">
        <v>4215.906876</v>
      </c>
      <c r="GR20" s="1614"/>
      <c r="GS20" s="327"/>
    </row>
    <row r="21" spans="1:201" ht="39.75" customHeight="1">
      <c r="A21" s="1535" t="s">
        <v>995</v>
      </c>
      <c r="B21" s="1537"/>
      <c r="C21" s="1537"/>
      <c r="D21" s="1537"/>
      <c r="E21" s="1537"/>
      <c r="F21" s="1537"/>
      <c r="G21" s="1537"/>
      <c r="H21" s="1537"/>
      <c r="I21" s="1537"/>
      <c r="J21" s="1537"/>
      <c r="K21" s="1537"/>
      <c r="L21" s="1537"/>
      <c r="M21" s="1537"/>
      <c r="N21" s="1536"/>
      <c r="O21" s="1537"/>
      <c r="P21" s="1537"/>
      <c r="Q21" s="1537"/>
      <c r="R21" s="1537"/>
      <c r="S21" s="1537"/>
      <c r="T21" s="1537"/>
      <c r="U21" s="1537"/>
      <c r="V21" s="1537"/>
      <c r="W21" s="1537"/>
      <c r="X21" s="1537"/>
      <c r="Y21" s="1538"/>
      <c r="Z21" s="1537"/>
      <c r="AA21" s="1537"/>
      <c r="AB21" s="1537"/>
      <c r="AC21" s="1537"/>
      <c r="AD21" s="1537"/>
      <c r="AE21" s="1537"/>
      <c r="AF21" s="1537"/>
      <c r="AG21" s="1537"/>
      <c r="AH21" s="1537"/>
      <c r="AI21" s="1537"/>
      <c r="AJ21" s="1537"/>
      <c r="AK21" s="1537"/>
      <c r="AL21" s="1537"/>
      <c r="AM21" s="1537"/>
      <c r="AN21" s="1537"/>
      <c r="AO21" s="1536"/>
      <c r="AP21" s="1537"/>
      <c r="AQ21" s="1537"/>
      <c r="AR21" s="1537"/>
      <c r="AS21" s="1537"/>
      <c r="AT21" s="1537"/>
      <c r="AU21" s="1537"/>
      <c r="AV21" s="1537"/>
      <c r="AW21" s="1537"/>
      <c r="AX21" s="1537"/>
      <c r="AY21" s="1537"/>
      <c r="AZ21" s="1538"/>
      <c r="BA21" s="1540"/>
      <c r="BB21" s="1540"/>
      <c r="BC21" s="1540"/>
      <c r="BD21" s="1540"/>
      <c r="BE21" s="1540"/>
      <c r="BF21" s="1540"/>
      <c r="BG21" s="1567"/>
      <c r="BH21" s="1567"/>
      <c r="BI21" s="1567"/>
      <c r="BJ21" s="1567"/>
      <c r="BK21" s="1567"/>
      <c r="BL21" s="1567"/>
      <c r="BM21" s="1566"/>
      <c r="BN21" s="1567"/>
      <c r="BO21" s="1567"/>
      <c r="BP21" s="1567"/>
      <c r="BQ21" s="1567"/>
      <c r="BR21" s="1567"/>
      <c r="BS21" s="1567"/>
      <c r="BT21" s="1567"/>
      <c r="BU21" s="1567"/>
      <c r="BV21" s="1567"/>
      <c r="BW21" s="1567"/>
      <c r="BX21" s="1568"/>
      <c r="BY21" s="1566"/>
      <c r="BZ21" s="1567"/>
      <c r="CA21" s="1567"/>
      <c r="CB21" s="1537"/>
      <c r="CC21" s="1540"/>
      <c r="CD21" s="1540"/>
      <c r="CE21" s="1540"/>
      <c r="CF21" s="1540"/>
      <c r="CG21" s="1540"/>
      <c r="CH21" s="1540"/>
      <c r="CI21" s="1540"/>
      <c r="CJ21" s="1541"/>
      <c r="CK21" s="1540"/>
      <c r="CL21" s="1540"/>
      <c r="CM21" s="1540"/>
      <c r="CN21" s="1540"/>
      <c r="CO21" s="1540"/>
      <c r="CP21" s="1540"/>
      <c r="CQ21" s="1540"/>
      <c r="CR21" s="1540"/>
      <c r="CS21" s="1540"/>
      <c r="CT21" s="1614"/>
      <c r="CU21" s="1614"/>
      <c r="CV21" s="1614"/>
      <c r="CW21" s="1615"/>
      <c r="CX21" s="1614"/>
      <c r="CY21" s="1614"/>
      <c r="CZ21" s="1614"/>
      <c r="DA21" s="1614"/>
      <c r="DB21" s="1614"/>
      <c r="DC21" s="1614"/>
      <c r="DD21" s="1614"/>
      <c r="DE21" s="1614"/>
      <c r="DF21" s="1614"/>
      <c r="DG21" s="1614"/>
      <c r="DH21" s="1616"/>
      <c r="DI21" s="1615"/>
      <c r="DJ21" s="1614">
        <v>130.05513199999999</v>
      </c>
      <c r="DK21" s="1614">
        <v>201.83824200000001</v>
      </c>
      <c r="DL21" s="1614">
        <v>214.913252</v>
      </c>
      <c r="DM21" s="1614">
        <v>682.15751399999999</v>
      </c>
      <c r="DN21" s="1614">
        <v>676.82800800000007</v>
      </c>
      <c r="DO21" s="1620">
        <v>702.70401099999992</v>
      </c>
      <c r="DP21" s="1620">
        <v>761.15435500000001</v>
      </c>
      <c r="DQ21" s="1620">
        <v>742.98881999999992</v>
      </c>
      <c r="DR21" s="1620">
        <v>750.1079289999999</v>
      </c>
      <c r="DS21" s="1620">
        <v>753.41615799999988</v>
      </c>
      <c r="DT21" s="1621">
        <v>798.66674099999989</v>
      </c>
      <c r="DU21" s="1622">
        <v>828.85402499999998</v>
      </c>
      <c r="DV21" s="1620">
        <v>880.67517100000009</v>
      </c>
      <c r="DW21" s="1620">
        <v>905.86334599999998</v>
      </c>
      <c r="DX21" s="1620">
        <v>934.92269200000021</v>
      </c>
      <c r="DY21" s="1620">
        <v>1051.892118</v>
      </c>
      <c r="DZ21" s="1614">
        <v>1064.7386510000001</v>
      </c>
      <c r="EA21" s="1614">
        <v>1320.3410720000002</v>
      </c>
      <c r="EB21" s="1614">
        <v>1333.981104</v>
      </c>
      <c r="EC21" s="1614">
        <v>1389.3803070000001</v>
      </c>
      <c r="ED21" s="1614">
        <v>1407.232931</v>
      </c>
      <c r="EE21" s="1614">
        <v>1447.148048</v>
      </c>
      <c r="EF21" s="1616">
        <v>1449.9011160000002</v>
      </c>
      <c r="EG21" s="1615">
        <v>2046.7438089999998</v>
      </c>
      <c r="EH21" s="1614">
        <v>2408.9850339999998</v>
      </c>
      <c r="EI21" s="1614">
        <v>2491.1588689999999</v>
      </c>
      <c r="EJ21" s="1614">
        <v>2502.933059</v>
      </c>
      <c r="EK21" s="1614">
        <v>2548.7646570000002</v>
      </c>
      <c r="EL21" s="1614">
        <v>2560.4543160000003</v>
      </c>
      <c r="EM21" s="1614">
        <v>2678.777251</v>
      </c>
      <c r="EN21" s="1614">
        <v>2748.7707360000004</v>
      </c>
      <c r="EO21" s="1614">
        <v>3419.1362079999999</v>
      </c>
      <c r="EP21" s="1614">
        <v>3506.990178</v>
      </c>
      <c r="EQ21" s="1614">
        <v>4042.5464139999999</v>
      </c>
      <c r="ER21" s="1614">
        <v>4399.7046540000001</v>
      </c>
      <c r="ES21" s="1615">
        <v>5924.244651</v>
      </c>
      <c r="ET21" s="1614">
        <v>6156.0536609999999</v>
      </c>
      <c r="EU21" s="1614">
        <v>6281.0890589999999</v>
      </c>
      <c r="EV21" s="1614">
        <v>6295.9546020000007</v>
      </c>
      <c r="EW21" s="1614">
        <v>6545.5706360000004</v>
      </c>
      <c r="EX21" s="1614">
        <v>6392.5631409999987</v>
      </c>
      <c r="EY21" s="1614">
        <v>6818.9662010000002</v>
      </c>
      <c r="EZ21" s="1614">
        <v>6985.405538</v>
      </c>
      <c r="FA21" s="1614">
        <v>7034.1338690000002</v>
      </c>
      <c r="FB21" s="1614">
        <v>6937.3041709999998</v>
      </c>
      <c r="FC21" s="1614">
        <v>6597.4414499999993</v>
      </c>
      <c r="FD21" s="1616">
        <v>6199.2291439999999</v>
      </c>
      <c r="FE21" s="1615">
        <v>6290.214782</v>
      </c>
      <c r="FF21" s="1614">
        <v>5028.5035100000005</v>
      </c>
      <c r="FG21" s="1614">
        <v>4945.4001450000005</v>
      </c>
      <c r="FH21" s="1614">
        <v>4943.1708179999996</v>
      </c>
      <c r="FI21" s="1614">
        <v>4932.6436330000006</v>
      </c>
      <c r="FJ21" s="1614">
        <v>4948.5237950000001</v>
      </c>
      <c r="FK21" s="1614">
        <v>5028.6413059999995</v>
      </c>
      <c r="FL21" s="1614">
        <v>4971.0166689999996</v>
      </c>
      <c r="FM21" s="1614">
        <v>1784.3260809999999</v>
      </c>
      <c r="FN21" s="1614">
        <v>1731.503283</v>
      </c>
      <c r="FO21" s="1614">
        <v>1713.5730349999999</v>
      </c>
      <c r="FP21" s="1616">
        <v>1929.8298630000002</v>
      </c>
      <c r="FQ21" s="1614">
        <v>2214.7658199999996</v>
      </c>
      <c r="FR21" s="1614">
        <v>2143.2628189999996</v>
      </c>
      <c r="FS21" s="1614">
        <v>2176.016255</v>
      </c>
      <c r="FT21" s="1614">
        <v>1973.4488569999999</v>
      </c>
      <c r="FU21" s="1614">
        <v>1940.510125</v>
      </c>
      <c r="FV21" s="1614">
        <v>1994.9538229999998</v>
      </c>
      <c r="FW21" s="1614">
        <v>2292.9282200000002</v>
      </c>
      <c r="FX21" s="1614">
        <v>2337.5907260000004</v>
      </c>
      <c r="FY21" s="1614">
        <v>2814.9450870000005</v>
      </c>
      <c r="FZ21" s="1614">
        <v>2740.3386660000001</v>
      </c>
      <c r="GA21" s="1614">
        <v>2690.2016660000004</v>
      </c>
      <c r="GB21" s="1616">
        <v>2660.1291020000003</v>
      </c>
      <c r="GC21" s="1615">
        <v>2621.8464039999999</v>
      </c>
      <c r="GD21" s="1614">
        <v>2528.1113329999998</v>
      </c>
      <c r="GE21" s="1614">
        <v>2359.5024270000004</v>
      </c>
      <c r="GF21" s="1614">
        <v>2553.6042399999997</v>
      </c>
      <c r="GG21" s="1614">
        <v>3491.7809969999998</v>
      </c>
      <c r="GH21" s="1614">
        <v>3967.0144089999999</v>
      </c>
      <c r="GI21" s="1614">
        <v>3848.5650560000004</v>
      </c>
      <c r="GJ21" s="1614">
        <v>4131.7000239999998</v>
      </c>
      <c r="GK21" s="1614">
        <v>4477.6683869999997</v>
      </c>
      <c r="GL21" s="1614">
        <v>4368.3860030000005</v>
      </c>
      <c r="GM21" s="1614">
        <v>5612.0156129999996</v>
      </c>
      <c r="GN21" s="1616">
        <v>5021.3601690000005</v>
      </c>
      <c r="GO21" s="1614">
        <v>4312.547732</v>
      </c>
      <c r="GP21" s="1614">
        <v>4242.9769889999998</v>
      </c>
      <c r="GQ21" s="1616">
        <v>4334.4717209999999</v>
      </c>
      <c r="GR21" s="1614"/>
      <c r="GS21" s="327"/>
    </row>
    <row r="22" spans="1:201" s="1534" customFormat="1" ht="39.75" customHeight="1">
      <c r="A22" s="1548" t="s">
        <v>1016</v>
      </c>
      <c r="B22" s="1506">
        <v>0</v>
      </c>
      <c r="C22" s="1506">
        <v>0</v>
      </c>
      <c r="D22" s="1506">
        <v>0</v>
      </c>
      <c r="E22" s="1506">
        <v>0</v>
      </c>
      <c r="F22" s="1506">
        <v>0</v>
      </c>
      <c r="G22" s="1506">
        <v>0</v>
      </c>
      <c r="H22" s="1506">
        <v>0</v>
      </c>
      <c r="I22" s="1506">
        <v>0</v>
      </c>
      <c r="J22" s="1506">
        <v>0</v>
      </c>
      <c r="K22" s="1506">
        <v>0</v>
      </c>
      <c r="L22" s="1506">
        <v>0</v>
      </c>
      <c r="M22" s="1506">
        <v>0</v>
      </c>
      <c r="N22" s="1511">
        <v>0</v>
      </c>
      <c r="O22" s="1506">
        <v>0</v>
      </c>
      <c r="P22" s="1506">
        <v>0</v>
      </c>
      <c r="Q22" s="1506">
        <v>0</v>
      </c>
      <c r="R22" s="1506">
        <v>0</v>
      </c>
      <c r="S22" s="1506">
        <v>0</v>
      </c>
      <c r="T22" s="1506">
        <v>0</v>
      </c>
      <c r="U22" s="1506">
        <v>0</v>
      </c>
      <c r="V22" s="1506">
        <v>0</v>
      </c>
      <c r="W22" s="1506">
        <v>0</v>
      </c>
      <c r="X22" s="1506">
        <v>0</v>
      </c>
      <c r="Y22" s="1512">
        <v>0</v>
      </c>
      <c r="Z22" s="1506">
        <v>0</v>
      </c>
      <c r="AA22" s="1506">
        <v>0</v>
      </c>
      <c r="AB22" s="1506">
        <v>0</v>
      </c>
      <c r="AC22" s="1506">
        <v>0</v>
      </c>
      <c r="AD22" s="1506">
        <v>0</v>
      </c>
      <c r="AE22" s="1506">
        <v>0</v>
      </c>
      <c r="AF22" s="1506">
        <v>0</v>
      </c>
      <c r="AG22" s="1506">
        <v>0</v>
      </c>
      <c r="AH22" s="1506">
        <v>0</v>
      </c>
      <c r="AI22" s="1506">
        <v>0</v>
      </c>
      <c r="AJ22" s="1506">
        <v>0</v>
      </c>
      <c r="AK22" s="1506">
        <v>0</v>
      </c>
      <c r="AL22" s="1506"/>
      <c r="AM22" s="1506"/>
      <c r="AN22" s="1506"/>
      <c r="AO22" s="1511">
        <v>0</v>
      </c>
      <c r="AP22" s="1506">
        <v>0</v>
      </c>
      <c r="AQ22" s="1506">
        <v>0</v>
      </c>
      <c r="AR22" s="1506">
        <v>0</v>
      </c>
      <c r="AS22" s="1506">
        <v>0</v>
      </c>
      <c r="AT22" s="1506">
        <v>0</v>
      </c>
      <c r="AU22" s="1506">
        <v>0</v>
      </c>
      <c r="AV22" s="1506">
        <v>16.565000000000001</v>
      </c>
      <c r="AW22" s="1506">
        <v>16.565000000000001</v>
      </c>
      <c r="AX22" s="1506">
        <v>16.565000000000001</v>
      </c>
      <c r="AY22" s="1506">
        <v>109.72</v>
      </c>
      <c r="AZ22" s="1512">
        <v>109.72</v>
      </c>
      <c r="BA22" s="1532">
        <v>24.72</v>
      </c>
      <c r="BB22" s="1532">
        <v>23.72</v>
      </c>
      <c r="BC22" s="1532">
        <v>23.72</v>
      </c>
      <c r="BD22" s="1532">
        <v>23.72</v>
      </c>
      <c r="BE22" s="1532">
        <v>23.72</v>
      </c>
      <c r="BF22" s="1532">
        <v>23.72</v>
      </c>
      <c r="BG22" s="1514">
        <v>23.72</v>
      </c>
      <c r="BH22" s="1514">
        <v>23.72</v>
      </c>
      <c r="BI22" s="1514">
        <v>23.72</v>
      </c>
      <c r="BJ22" s="1514">
        <v>73.92</v>
      </c>
      <c r="BK22" s="1514">
        <v>93.72</v>
      </c>
      <c r="BL22" s="1514">
        <v>23.72</v>
      </c>
      <c r="BM22" s="1513">
        <v>23.72</v>
      </c>
      <c r="BN22" s="1514">
        <v>23.72</v>
      </c>
      <c r="BO22" s="1514">
        <v>23.72</v>
      </c>
      <c r="BP22" s="1514">
        <v>23.72</v>
      </c>
      <c r="BQ22" s="1514">
        <v>23.72</v>
      </c>
      <c r="BR22" s="1514">
        <v>23.72</v>
      </c>
      <c r="BS22" s="1514">
        <v>23.72</v>
      </c>
      <c r="BT22" s="1514">
        <v>23.72</v>
      </c>
      <c r="BU22" s="1514">
        <v>23.72</v>
      </c>
      <c r="BV22" s="1514">
        <v>23.72</v>
      </c>
      <c r="BW22" s="1514">
        <v>23.72</v>
      </c>
      <c r="BX22" s="1515">
        <v>23.72</v>
      </c>
      <c r="BY22" s="1513">
        <v>23.72</v>
      </c>
      <c r="BZ22" s="1514">
        <v>23.72</v>
      </c>
      <c r="CA22" s="1514">
        <v>23.72</v>
      </c>
      <c r="CB22" s="1506">
        <v>23.72</v>
      </c>
      <c r="CC22" s="1532">
        <v>23.72</v>
      </c>
      <c r="CD22" s="1532">
        <v>23.72</v>
      </c>
      <c r="CE22" s="1532">
        <v>23.72</v>
      </c>
      <c r="CF22" s="1532">
        <v>23.72</v>
      </c>
      <c r="CG22" s="1532">
        <v>23.59</v>
      </c>
      <c r="CH22" s="1532">
        <v>23.72</v>
      </c>
      <c r="CI22" s="1532">
        <v>23.59</v>
      </c>
      <c r="CJ22" s="1533">
        <v>23.59</v>
      </c>
      <c r="CK22" s="1532">
        <v>23.59</v>
      </c>
      <c r="CL22" s="1532">
        <v>23.59</v>
      </c>
      <c r="CM22" s="1532">
        <v>23.59</v>
      </c>
      <c r="CN22" s="1532">
        <v>166.52</v>
      </c>
      <c r="CO22" s="1532">
        <v>207.52</v>
      </c>
      <c r="CP22" s="1532">
        <v>204.52</v>
      </c>
      <c r="CQ22" s="1532">
        <v>204.52</v>
      </c>
      <c r="CR22" s="1532">
        <v>201.26</v>
      </c>
      <c r="CS22" s="1532">
        <v>171.96</v>
      </c>
      <c r="CT22" s="1611">
        <v>171.96</v>
      </c>
      <c r="CU22" s="1611">
        <v>170.96</v>
      </c>
      <c r="CV22" s="1611">
        <v>465.478228</v>
      </c>
      <c r="CW22" s="1612">
        <v>457.478228</v>
      </c>
      <c r="CX22" s="1611">
        <v>457.478228</v>
      </c>
      <c r="CY22" s="1611">
        <v>452.478228</v>
      </c>
      <c r="CZ22" s="1611">
        <v>843.61122799999987</v>
      </c>
      <c r="DA22" s="1611">
        <v>872.03322800000001</v>
      </c>
      <c r="DB22" s="1611">
        <v>862.03322800000012</v>
      </c>
      <c r="DC22" s="1611">
        <v>857.990228</v>
      </c>
      <c r="DD22" s="1611">
        <v>860.990228</v>
      </c>
      <c r="DE22" s="1611">
        <v>872.99022799999989</v>
      </c>
      <c r="DF22" s="1611">
        <v>900.84019999999998</v>
      </c>
      <c r="DG22" s="1611">
        <v>926.84022799999991</v>
      </c>
      <c r="DH22" s="1613">
        <v>978.740228</v>
      </c>
      <c r="DI22" s="1612">
        <v>992.740228</v>
      </c>
      <c r="DJ22" s="1611">
        <v>1000.740228</v>
      </c>
      <c r="DK22" s="1611">
        <v>1238.9223440000001</v>
      </c>
      <c r="DL22" s="1611">
        <v>1388.9223440000001</v>
      </c>
      <c r="DM22" s="1611">
        <v>1394.6937269999999</v>
      </c>
      <c r="DN22" s="1611">
        <v>1393.14888</v>
      </c>
      <c r="DO22" s="1617">
        <v>1402.0336000000002</v>
      </c>
      <c r="DP22" s="1617">
        <v>2281.2777880000003</v>
      </c>
      <c r="DQ22" s="1617">
        <v>2284.6730680000001</v>
      </c>
      <c r="DR22" s="1617">
        <v>2676.1306249999998</v>
      </c>
      <c r="DS22" s="1617">
        <v>2736.680625</v>
      </c>
      <c r="DT22" s="1618">
        <v>2633.4592900000002</v>
      </c>
      <c r="DU22" s="1619">
        <v>2604.2834309999998</v>
      </c>
      <c r="DV22" s="1617">
        <v>3294.6225180000001</v>
      </c>
      <c r="DW22" s="1617">
        <v>3358.3487810000001</v>
      </c>
      <c r="DX22" s="1617">
        <v>3463.9002810000002</v>
      </c>
      <c r="DY22" s="1617">
        <v>3456.42058</v>
      </c>
      <c r="DZ22" s="1611">
        <v>3545.4076840000002</v>
      </c>
      <c r="EA22" s="1611">
        <v>3656.0696380000004</v>
      </c>
      <c r="EB22" s="1611">
        <v>3042.481554</v>
      </c>
      <c r="EC22" s="1611">
        <v>3128.1560199999999</v>
      </c>
      <c r="ED22" s="1611">
        <v>3244.7582850000003</v>
      </c>
      <c r="EE22" s="1611">
        <v>3627.4087359999999</v>
      </c>
      <c r="EF22" s="1613">
        <v>3552.9732359999994</v>
      </c>
      <c r="EG22" s="1612">
        <v>3569.2269960000003</v>
      </c>
      <c r="EH22" s="1611">
        <v>3575.0400980000004</v>
      </c>
      <c r="EI22" s="1611">
        <v>3552.5652150000005</v>
      </c>
      <c r="EJ22" s="1611">
        <v>3629.6569960000002</v>
      </c>
      <c r="EK22" s="1611">
        <v>3711.684647</v>
      </c>
      <c r="EL22" s="1611">
        <v>5525.0633470000002</v>
      </c>
      <c r="EM22" s="1611">
        <v>6229.4432750000005</v>
      </c>
      <c r="EN22" s="1611">
        <v>6265.4520999999995</v>
      </c>
      <c r="EO22" s="1611">
        <v>6541.834433</v>
      </c>
      <c r="EP22" s="1611">
        <v>6670.6161779999993</v>
      </c>
      <c r="EQ22" s="1611">
        <v>6849.071950999999</v>
      </c>
      <c r="ER22" s="1611">
        <v>7015.7105199999996</v>
      </c>
      <c r="ES22" s="1612">
        <v>7062.9206089999989</v>
      </c>
      <c r="ET22" s="1611">
        <v>7194.6687149999998</v>
      </c>
      <c r="EU22" s="1611">
        <v>7247.6258689999986</v>
      </c>
      <c r="EV22" s="1611">
        <v>7341.1517270000004</v>
      </c>
      <c r="EW22" s="1611">
        <v>7568.9098349999995</v>
      </c>
      <c r="EX22" s="1611">
        <v>7893.154168</v>
      </c>
      <c r="EY22" s="1611">
        <v>8245.2725659999996</v>
      </c>
      <c r="EZ22" s="1611">
        <v>8542.7542510000003</v>
      </c>
      <c r="FA22" s="1611">
        <v>8614.6493129999999</v>
      </c>
      <c r="FB22" s="1611">
        <v>8661.1126009999989</v>
      </c>
      <c r="FC22" s="1611">
        <v>8810.8641979999993</v>
      </c>
      <c r="FD22" s="1613">
        <v>8798.169985999999</v>
      </c>
      <c r="FE22" s="1612">
        <v>8766.6990239999996</v>
      </c>
      <c r="FF22" s="1611">
        <v>9378.2744629999997</v>
      </c>
      <c r="FG22" s="1611">
        <v>9250.6609050000006</v>
      </c>
      <c r="FH22" s="1611">
        <v>9251.6679050000021</v>
      </c>
      <c r="FI22" s="1611">
        <v>9251.6679050000021</v>
      </c>
      <c r="FJ22" s="1611">
        <v>12674.151968</v>
      </c>
      <c r="FK22" s="1611">
        <v>12674.151968</v>
      </c>
      <c r="FL22" s="1611">
        <v>12837.282944000002</v>
      </c>
      <c r="FM22" s="1611">
        <v>9984.62356</v>
      </c>
      <c r="FN22" s="1611">
        <v>9992.4957540000014</v>
      </c>
      <c r="FO22" s="1611">
        <v>9992.4957539999996</v>
      </c>
      <c r="FP22" s="1613">
        <v>9990.5671220000022</v>
      </c>
      <c r="FQ22" s="1611">
        <v>9990.5671220000004</v>
      </c>
      <c r="FR22" s="1611">
        <v>10141.349853</v>
      </c>
      <c r="FS22" s="1611">
        <v>9965.8730609999984</v>
      </c>
      <c r="FT22" s="1611">
        <v>9968.175890999999</v>
      </c>
      <c r="FU22" s="1611">
        <v>9968.175890999999</v>
      </c>
      <c r="FV22" s="1611">
        <v>9968.175890999999</v>
      </c>
      <c r="FW22" s="1611">
        <v>9968.175890999999</v>
      </c>
      <c r="FX22" s="1611">
        <v>10145.505526000001</v>
      </c>
      <c r="FY22" s="1611">
        <v>10145.505526000001</v>
      </c>
      <c r="FZ22" s="1611">
        <v>10145.505526000001</v>
      </c>
      <c r="GA22" s="1611">
        <v>10145.505526000001</v>
      </c>
      <c r="GB22" s="1613">
        <v>10145.505526000001</v>
      </c>
      <c r="GC22" s="1612">
        <v>10145.505526000001</v>
      </c>
      <c r="GD22" s="1611">
        <v>10326.041906999999</v>
      </c>
      <c r="GE22" s="1611">
        <v>10326.041906999999</v>
      </c>
      <c r="GF22" s="1611">
        <v>10188.053395999999</v>
      </c>
      <c r="GG22" s="1611">
        <v>10188.053395999999</v>
      </c>
      <c r="GH22" s="1611">
        <v>10188.053395999999</v>
      </c>
      <c r="GI22" s="1611">
        <v>10188.053395999999</v>
      </c>
      <c r="GJ22" s="1611">
        <v>10188.053395999999</v>
      </c>
      <c r="GK22" s="1611">
        <v>10188.053396000001</v>
      </c>
      <c r="GL22" s="1611">
        <v>10188.053395999999</v>
      </c>
      <c r="GM22" s="1611">
        <v>12708.613236000001</v>
      </c>
      <c r="GN22" s="1613">
        <v>12708.613235999999</v>
      </c>
      <c r="GO22" s="1611">
        <v>12708.613236000001</v>
      </c>
      <c r="GP22" s="1611">
        <v>13981.989967</v>
      </c>
      <c r="GQ22" s="1613">
        <v>13981.989967</v>
      </c>
      <c r="GR22" s="1611"/>
      <c r="GS22" s="342"/>
    </row>
    <row r="23" spans="1:201" ht="39.75" customHeight="1">
      <c r="A23" s="1535" t="s">
        <v>994</v>
      </c>
      <c r="B23" s="1537">
        <v>0</v>
      </c>
      <c r="C23" s="1537">
        <v>0</v>
      </c>
      <c r="D23" s="1537">
        <v>0</v>
      </c>
      <c r="E23" s="1537">
        <v>0</v>
      </c>
      <c r="F23" s="1537">
        <v>0</v>
      </c>
      <c r="G23" s="1537">
        <v>0</v>
      </c>
      <c r="H23" s="1537">
        <v>0</v>
      </c>
      <c r="I23" s="1537">
        <v>0</v>
      </c>
      <c r="J23" s="1537">
        <v>0</v>
      </c>
      <c r="K23" s="1537">
        <v>0</v>
      </c>
      <c r="L23" s="1537">
        <v>0</v>
      </c>
      <c r="M23" s="1537">
        <v>0</v>
      </c>
      <c r="N23" s="1536">
        <v>0</v>
      </c>
      <c r="O23" s="1537">
        <v>0</v>
      </c>
      <c r="P23" s="1537">
        <v>0</v>
      </c>
      <c r="Q23" s="1537">
        <v>0</v>
      </c>
      <c r="R23" s="1537">
        <v>0</v>
      </c>
      <c r="S23" s="1537">
        <v>0</v>
      </c>
      <c r="T23" s="1537">
        <v>0</v>
      </c>
      <c r="U23" s="1537">
        <v>0</v>
      </c>
      <c r="V23" s="1537">
        <v>0</v>
      </c>
      <c r="W23" s="1537">
        <v>0</v>
      </c>
      <c r="X23" s="1537">
        <v>0</v>
      </c>
      <c r="Y23" s="1538">
        <v>0</v>
      </c>
      <c r="Z23" s="1537">
        <v>0</v>
      </c>
      <c r="AA23" s="1537">
        <v>0</v>
      </c>
      <c r="AB23" s="1537">
        <v>0</v>
      </c>
      <c r="AC23" s="1537">
        <v>0</v>
      </c>
      <c r="AD23" s="1537">
        <v>0</v>
      </c>
      <c r="AE23" s="1537">
        <v>0</v>
      </c>
      <c r="AF23" s="1537">
        <v>0</v>
      </c>
      <c r="AG23" s="1537">
        <v>0</v>
      </c>
      <c r="AH23" s="1537">
        <v>0</v>
      </c>
      <c r="AI23" s="1537">
        <v>0</v>
      </c>
      <c r="AJ23" s="1537">
        <v>0</v>
      </c>
      <c r="AK23" s="1537">
        <v>0</v>
      </c>
      <c r="AL23" s="1537"/>
      <c r="AM23" s="1537"/>
      <c r="AN23" s="1537"/>
      <c r="AO23" s="1536">
        <v>0</v>
      </c>
      <c r="AP23" s="1537">
        <v>0</v>
      </c>
      <c r="AQ23" s="1537">
        <v>0</v>
      </c>
      <c r="AR23" s="1537">
        <v>0</v>
      </c>
      <c r="AS23" s="1537">
        <v>0</v>
      </c>
      <c r="AT23" s="1537">
        <v>0</v>
      </c>
      <c r="AU23" s="1537">
        <v>0</v>
      </c>
      <c r="AV23" s="1537">
        <v>15</v>
      </c>
      <c r="AW23" s="1537">
        <v>15</v>
      </c>
      <c r="AX23" s="1537">
        <v>10</v>
      </c>
      <c r="AY23" s="1537">
        <v>103</v>
      </c>
      <c r="AZ23" s="1538">
        <v>103</v>
      </c>
      <c r="BA23" s="1540">
        <v>18</v>
      </c>
      <c r="BB23" s="1540">
        <v>17</v>
      </c>
      <c r="BC23" s="1540">
        <v>7</v>
      </c>
      <c r="BD23" s="1540">
        <v>17</v>
      </c>
      <c r="BE23" s="1540">
        <v>17</v>
      </c>
      <c r="BF23" s="1540">
        <v>17</v>
      </c>
      <c r="BG23" s="1567">
        <v>17</v>
      </c>
      <c r="BH23" s="1567">
        <v>17</v>
      </c>
      <c r="BI23" s="1567">
        <v>17</v>
      </c>
      <c r="BJ23" s="1567">
        <v>67.2</v>
      </c>
      <c r="BK23" s="1567">
        <v>87</v>
      </c>
      <c r="BL23" s="1567">
        <v>17</v>
      </c>
      <c r="BM23" s="1566">
        <v>17</v>
      </c>
      <c r="BN23" s="1567">
        <v>17</v>
      </c>
      <c r="BO23" s="1567">
        <v>17</v>
      </c>
      <c r="BP23" s="1567">
        <v>17</v>
      </c>
      <c r="BQ23" s="1567">
        <v>17</v>
      </c>
      <c r="BR23" s="1567">
        <v>17</v>
      </c>
      <c r="BS23" s="1567">
        <v>17</v>
      </c>
      <c r="BT23" s="1567">
        <v>17</v>
      </c>
      <c r="BU23" s="1567">
        <v>17</v>
      </c>
      <c r="BV23" s="1567">
        <v>17</v>
      </c>
      <c r="BW23" s="1567">
        <v>17</v>
      </c>
      <c r="BX23" s="1568">
        <v>17</v>
      </c>
      <c r="BY23" s="1566">
        <v>17</v>
      </c>
      <c r="BZ23" s="1567">
        <v>17</v>
      </c>
      <c r="CA23" s="1567">
        <v>17</v>
      </c>
      <c r="CB23" s="1537">
        <v>17</v>
      </c>
      <c r="CC23" s="1540">
        <v>17</v>
      </c>
      <c r="CD23" s="1540">
        <v>17</v>
      </c>
      <c r="CE23" s="1540">
        <v>17</v>
      </c>
      <c r="CF23" s="1540">
        <v>17</v>
      </c>
      <c r="CG23" s="1540">
        <v>7</v>
      </c>
      <c r="CH23" s="1540">
        <v>17</v>
      </c>
      <c r="CI23" s="1540">
        <v>17</v>
      </c>
      <c r="CJ23" s="1541">
        <v>17</v>
      </c>
      <c r="CK23" s="1540">
        <v>2</v>
      </c>
      <c r="CL23" s="1540">
        <v>17</v>
      </c>
      <c r="CM23" s="1540">
        <v>17</v>
      </c>
      <c r="CN23" s="1540">
        <v>96.330432000000002</v>
      </c>
      <c r="CO23" s="1540">
        <v>93.929770000000005</v>
      </c>
      <c r="CP23" s="1540">
        <v>93.208169999999996</v>
      </c>
      <c r="CQ23" s="1540">
        <v>93.208169999999996</v>
      </c>
      <c r="CR23" s="1540">
        <v>86.695035000000004</v>
      </c>
      <c r="CS23" s="1540">
        <v>57.395035</v>
      </c>
      <c r="CT23" s="1614">
        <v>57.395035</v>
      </c>
      <c r="CU23" s="1614">
        <v>61.686326000000001</v>
      </c>
      <c r="CV23" s="1614">
        <v>162.54106400000001</v>
      </c>
      <c r="CW23" s="1615">
        <v>157.28990999999999</v>
      </c>
      <c r="CX23" s="1614">
        <v>157.28990999999999</v>
      </c>
      <c r="CY23" s="1614">
        <v>144.92480499999999</v>
      </c>
      <c r="CZ23" s="1614">
        <v>368.43968000000001</v>
      </c>
      <c r="DA23" s="1614">
        <v>379.708237</v>
      </c>
      <c r="DB23" s="1614">
        <v>364.08855800000003</v>
      </c>
      <c r="DC23" s="1614">
        <v>307.06279700000005</v>
      </c>
      <c r="DD23" s="1614">
        <v>311.86357900000002</v>
      </c>
      <c r="DE23" s="1614">
        <v>221.55513099999999</v>
      </c>
      <c r="DF23" s="1614">
        <v>225.14970000000002</v>
      </c>
      <c r="DG23" s="1614">
        <v>212.77740900000001</v>
      </c>
      <c r="DH23" s="1616">
        <v>215.70737800000001</v>
      </c>
      <c r="DI23" s="1615">
        <v>220.794375</v>
      </c>
      <c r="DJ23" s="1614">
        <v>211.67181400000001</v>
      </c>
      <c r="DK23" s="1614">
        <v>359.42452000000003</v>
      </c>
      <c r="DL23" s="1614">
        <v>433.72343100000001</v>
      </c>
      <c r="DM23" s="1614">
        <v>305.73882299999997</v>
      </c>
      <c r="DN23" s="1614">
        <v>338.71498800000001</v>
      </c>
      <c r="DO23" s="1620">
        <v>501.34337199999999</v>
      </c>
      <c r="DP23" s="1620">
        <v>1369.506243</v>
      </c>
      <c r="DQ23" s="1620">
        <v>1385.498705</v>
      </c>
      <c r="DR23" s="1620">
        <v>1647.293537</v>
      </c>
      <c r="DS23" s="1620">
        <v>1684.1695870000001</v>
      </c>
      <c r="DT23" s="1621">
        <v>1529.1861640000002</v>
      </c>
      <c r="DU23" s="1622">
        <v>1507.9107220000001</v>
      </c>
      <c r="DV23" s="1620">
        <v>2166.7212710000003</v>
      </c>
      <c r="DW23" s="1620">
        <v>2200.1408149999997</v>
      </c>
      <c r="DX23" s="1620">
        <v>2276.2657489999997</v>
      </c>
      <c r="DY23" s="1620">
        <v>2231.8031290000004</v>
      </c>
      <c r="DZ23" s="1614">
        <v>2368.8379660000001</v>
      </c>
      <c r="EA23" s="1614">
        <v>2438.1947789999999</v>
      </c>
      <c r="EB23" s="1614">
        <v>1796.576223</v>
      </c>
      <c r="EC23" s="1614">
        <v>1814.9141650000001</v>
      </c>
      <c r="ED23" s="1614">
        <v>1778.906618</v>
      </c>
      <c r="EE23" s="1614">
        <v>1489.638332</v>
      </c>
      <c r="EF23" s="1616">
        <v>1369.0558449999999</v>
      </c>
      <c r="EG23" s="1615">
        <v>1420.6201410000001</v>
      </c>
      <c r="EH23" s="1614">
        <v>1344.4535689999998</v>
      </c>
      <c r="EI23" s="1614">
        <v>1304.8137099999999</v>
      </c>
      <c r="EJ23" s="1614">
        <v>1326.3729450000001</v>
      </c>
      <c r="EK23" s="1614">
        <v>1344.089645</v>
      </c>
      <c r="EL23" s="1614">
        <v>2482.0331549999996</v>
      </c>
      <c r="EM23" s="1614">
        <v>2446.9788670000003</v>
      </c>
      <c r="EN23" s="1614">
        <v>2305.5424830000002</v>
      </c>
      <c r="EO23" s="1614">
        <v>2260.7612200000003</v>
      </c>
      <c r="EP23" s="1614">
        <v>2364.2460959999999</v>
      </c>
      <c r="EQ23" s="1614">
        <v>2446.329135</v>
      </c>
      <c r="ER23" s="1614">
        <v>2396.1671249999999</v>
      </c>
      <c r="ES23" s="1615">
        <v>2401.692094</v>
      </c>
      <c r="ET23" s="1614">
        <v>2456.4105709999999</v>
      </c>
      <c r="EU23" s="1614">
        <v>2520.4286630000001</v>
      </c>
      <c r="EV23" s="1614">
        <v>2479.2531860000004</v>
      </c>
      <c r="EW23" s="1614">
        <v>2495.0890249999998</v>
      </c>
      <c r="EX23" s="1614">
        <v>2658.0864630000001</v>
      </c>
      <c r="EY23" s="1614">
        <v>2784.2552680000003</v>
      </c>
      <c r="EZ23" s="1614">
        <v>3202.9821619999998</v>
      </c>
      <c r="FA23" s="1614">
        <v>3338.5139700000004</v>
      </c>
      <c r="FB23" s="1614">
        <v>3333.0521189999999</v>
      </c>
      <c r="FC23" s="1614">
        <v>3448.0878870000001</v>
      </c>
      <c r="FD23" s="1616">
        <v>3626.8374079999999</v>
      </c>
      <c r="FE23" s="1615">
        <v>3615.6560850000001</v>
      </c>
      <c r="FF23" s="1614">
        <v>4538.2539649999999</v>
      </c>
      <c r="FG23" s="1614">
        <v>4537.2766890000003</v>
      </c>
      <c r="FH23" s="1614">
        <v>4533.6732489999995</v>
      </c>
      <c r="FI23" s="1614">
        <v>4503.1713380000001</v>
      </c>
      <c r="FJ23" s="1614">
        <v>4493.9882869999992</v>
      </c>
      <c r="FK23" s="1614">
        <v>4476.6106760000002</v>
      </c>
      <c r="FL23" s="1614">
        <v>4527.7888290000001</v>
      </c>
      <c r="FM23" s="1614">
        <v>4539.0325629999998</v>
      </c>
      <c r="FN23" s="1614">
        <v>4584.9168370000007</v>
      </c>
      <c r="FO23" s="1614">
        <v>4529.3412850000004</v>
      </c>
      <c r="FP23" s="1616">
        <v>4466.9729970000008</v>
      </c>
      <c r="FQ23" s="1614">
        <v>4474.1370349999997</v>
      </c>
      <c r="FR23" s="1614">
        <v>4471.1428080000005</v>
      </c>
      <c r="FS23" s="1614">
        <v>4524.5379009999997</v>
      </c>
      <c r="FT23" s="1614">
        <v>4527.8060599999999</v>
      </c>
      <c r="FU23" s="1614">
        <v>4523.3929129999997</v>
      </c>
      <c r="FV23" s="1614">
        <v>4291.9995289999997</v>
      </c>
      <c r="FW23" s="1614">
        <v>4083.7632189999999</v>
      </c>
      <c r="FX23" s="1614">
        <v>4253.8365269999995</v>
      </c>
      <c r="FY23" s="1614">
        <v>4031.266842</v>
      </c>
      <c r="FZ23" s="1614">
        <v>4087.9073100000001</v>
      </c>
      <c r="GA23" s="1614">
        <v>3929.6681200000003</v>
      </c>
      <c r="GB23" s="1616">
        <v>4202.9751639999995</v>
      </c>
      <c r="GC23" s="1615">
        <v>4171.2955849999998</v>
      </c>
      <c r="GD23" s="1614">
        <v>3767.038106</v>
      </c>
      <c r="GE23" s="1614">
        <v>3340.8740400000002</v>
      </c>
      <c r="GF23" s="1614">
        <v>3494.6203580000001</v>
      </c>
      <c r="GG23" s="1614">
        <v>3306.133722</v>
      </c>
      <c r="GH23" s="1614">
        <v>3588.4100010000002</v>
      </c>
      <c r="GI23" s="1614">
        <v>3661.5007949999999</v>
      </c>
      <c r="GJ23" s="1614">
        <v>3384.4914449999997</v>
      </c>
      <c r="GK23" s="1614">
        <v>2707.0672409999997</v>
      </c>
      <c r="GL23" s="1614">
        <v>2533.4130210000003</v>
      </c>
      <c r="GM23" s="1614">
        <v>2468.4463930000002</v>
      </c>
      <c r="GN23" s="1616">
        <v>3969.3453399999999</v>
      </c>
      <c r="GO23" s="1614">
        <v>3677.9364949999999</v>
      </c>
      <c r="GP23" s="1614">
        <v>5171.9779309999994</v>
      </c>
      <c r="GQ23" s="1616">
        <v>4876.666056</v>
      </c>
      <c r="GR23" s="1614"/>
      <c r="GS23" s="327"/>
    </row>
    <row r="24" spans="1:201" ht="39.75" customHeight="1">
      <c r="A24" s="1535" t="s">
        <v>995</v>
      </c>
      <c r="B24" s="1537">
        <v>0</v>
      </c>
      <c r="C24" s="1537">
        <v>0</v>
      </c>
      <c r="D24" s="1537">
        <v>0</v>
      </c>
      <c r="E24" s="1537">
        <v>0</v>
      </c>
      <c r="F24" s="1537">
        <v>0</v>
      </c>
      <c r="G24" s="1537">
        <v>0</v>
      </c>
      <c r="H24" s="1537">
        <v>0</v>
      </c>
      <c r="I24" s="1537">
        <v>0</v>
      </c>
      <c r="J24" s="1537">
        <v>0</v>
      </c>
      <c r="K24" s="1537">
        <v>0</v>
      </c>
      <c r="L24" s="1537">
        <v>0</v>
      </c>
      <c r="M24" s="1537">
        <v>0</v>
      </c>
      <c r="N24" s="1536">
        <v>0</v>
      </c>
      <c r="O24" s="1537">
        <v>0</v>
      </c>
      <c r="P24" s="1537">
        <v>0</v>
      </c>
      <c r="Q24" s="1537">
        <v>0</v>
      </c>
      <c r="R24" s="1537">
        <v>0</v>
      </c>
      <c r="S24" s="1537">
        <v>0</v>
      </c>
      <c r="T24" s="1537">
        <v>0</v>
      </c>
      <c r="U24" s="1537">
        <v>0</v>
      </c>
      <c r="V24" s="1537">
        <v>0</v>
      </c>
      <c r="W24" s="1537">
        <v>0</v>
      </c>
      <c r="X24" s="1537">
        <v>0</v>
      </c>
      <c r="Y24" s="1538">
        <v>0</v>
      </c>
      <c r="Z24" s="1537">
        <v>0</v>
      </c>
      <c r="AA24" s="1537">
        <v>0</v>
      </c>
      <c r="AB24" s="1537">
        <v>0</v>
      </c>
      <c r="AC24" s="1537">
        <v>0</v>
      </c>
      <c r="AD24" s="1537">
        <v>0</v>
      </c>
      <c r="AE24" s="1537">
        <v>0</v>
      </c>
      <c r="AF24" s="1537">
        <v>0</v>
      </c>
      <c r="AG24" s="1537">
        <v>0</v>
      </c>
      <c r="AH24" s="1537">
        <v>0</v>
      </c>
      <c r="AI24" s="1537">
        <v>0</v>
      </c>
      <c r="AJ24" s="1537">
        <v>0</v>
      </c>
      <c r="AK24" s="1537">
        <v>0</v>
      </c>
      <c r="AL24" s="1537"/>
      <c r="AM24" s="1537"/>
      <c r="AN24" s="1537"/>
      <c r="AO24" s="1536">
        <v>0</v>
      </c>
      <c r="AP24" s="1537">
        <v>0</v>
      </c>
      <c r="AQ24" s="1537">
        <v>0</v>
      </c>
      <c r="AR24" s="1537">
        <v>0</v>
      </c>
      <c r="AS24" s="1537">
        <v>0</v>
      </c>
      <c r="AT24" s="1537">
        <v>0</v>
      </c>
      <c r="AU24" s="1537">
        <v>0</v>
      </c>
      <c r="AV24" s="1537">
        <v>1.5649999999999999</v>
      </c>
      <c r="AW24" s="1537">
        <v>1.5649999999999999</v>
      </c>
      <c r="AX24" s="1537">
        <v>6.5650000000000004</v>
      </c>
      <c r="AY24" s="1537">
        <v>6.72</v>
      </c>
      <c r="AZ24" s="1538">
        <v>6.72</v>
      </c>
      <c r="BA24" s="1540">
        <v>6.72</v>
      </c>
      <c r="BB24" s="1540">
        <v>6.72</v>
      </c>
      <c r="BC24" s="1540">
        <v>16.72</v>
      </c>
      <c r="BD24" s="1540">
        <v>6.72</v>
      </c>
      <c r="BE24" s="1540">
        <v>6.72</v>
      </c>
      <c r="BF24" s="1540">
        <v>6.72</v>
      </c>
      <c r="BG24" s="1567">
        <v>6.72</v>
      </c>
      <c r="BH24" s="1567">
        <v>6.72</v>
      </c>
      <c r="BI24" s="1567">
        <v>6.72</v>
      </c>
      <c r="BJ24" s="1567">
        <v>6.72</v>
      </c>
      <c r="BK24" s="1567">
        <v>6.72</v>
      </c>
      <c r="BL24" s="1567">
        <v>6.72</v>
      </c>
      <c r="BM24" s="1566">
        <v>6.72</v>
      </c>
      <c r="BN24" s="1567">
        <v>6.72</v>
      </c>
      <c r="BO24" s="1567">
        <v>6.72</v>
      </c>
      <c r="BP24" s="1567">
        <v>6.72</v>
      </c>
      <c r="BQ24" s="1567">
        <v>6.72</v>
      </c>
      <c r="BR24" s="1567">
        <v>6.72</v>
      </c>
      <c r="BS24" s="1567">
        <v>6.72</v>
      </c>
      <c r="BT24" s="1567">
        <v>6.72</v>
      </c>
      <c r="BU24" s="1567">
        <v>6.72</v>
      </c>
      <c r="BV24" s="1567">
        <v>6.72</v>
      </c>
      <c r="BW24" s="1567">
        <v>6.72</v>
      </c>
      <c r="BX24" s="1568">
        <v>6.72</v>
      </c>
      <c r="BY24" s="1566">
        <v>6.72</v>
      </c>
      <c r="BZ24" s="1567">
        <v>6.72</v>
      </c>
      <c r="CA24" s="1567">
        <v>6.72</v>
      </c>
      <c r="CB24" s="1537">
        <v>6.72</v>
      </c>
      <c r="CC24" s="1540">
        <v>6.72</v>
      </c>
      <c r="CD24" s="1540">
        <v>6.72</v>
      </c>
      <c r="CE24" s="1540">
        <v>6.72</v>
      </c>
      <c r="CF24" s="1540">
        <v>6.72</v>
      </c>
      <c r="CG24" s="1540">
        <v>16.59</v>
      </c>
      <c r="CH24" s="1540">
        <v>6.72</v>
      </c>
      <c r="CI24" s="1540">
        <v>6.59</v>
      </c>
      <c r="CJ24" s="1541">
        <v>6.59</v>
      </c>
      <c r="CK24" s="1540">
        <v>21.59</v>
      </c>
      <c r="CL24" s="1540">
        <v>6.59</v>
      </c>
      <c r="CM24" s="1540">
        <v>6.59</v>
      </c>
      <c r="CN24" s="1540">
        <v>70.189567999999994</v>
      </c>
      <c r="CO24" s="1540">
        <v>113.59022999999999</v>
      </c>
      <c r="CP24" s="1540">
        <v>111.31183</v>
      </c>
      <c r="CQ24" s="1540">
        <v>111.31183</v>
      </c>
      <c r="CR24" s="1540">
        <v>114.564965</v>
      </c>
      <c r="CS24" s="1540">
        <v>114.564965</v>
      </c>
      <c r="CT24" s="1614">
        <v>114.564965</v>
      </c>
      <c r="CU24" s="1614">
        <v>109.273674</v>
      </c>
      <c r="CV24" s="1614">
        <v>302.937164</v>
      </c>
      <c r="CW24" s="1615">
        <v>300.18831799999998</v>
      </c>
      <c r="CX24" s="1614">
        <v>300.18831799999998</v>
      </c>
      <c r="CY24" s="1614">
        <v>307.55342300000001</v>
      </c>
      <c r="CZ24" s="1614">
        <v>475.17154799999997</v>
      </c>
      <c r="DA24" s="1614">
        <v>492.32499099999995</v>
      </c>
      <c r="DB24" s="1614">
        <v>497.94467000000003</v>
      </c>
      <c r="DC24" s="1614">
        <v>550.92743099999996</v>
      </c>
      <c r="DD24" s="1614">
        <v>549.12664899999993</v>
      </c>
      <c r="DE24" s="1614">
        <v>651.43509699999993</v>
      </c>
      <c r="DF24" s="1614">
        <v>675.69050000000004</v>
      </c>
      <c r="DG24" s="1614">
        <v>714.06281899999988</v>
      </c>
      <c r="DH24" s="1616">
        <v>763.03284999999994</v>
      </c>
      <c r="DI24" s="1615">
        <v>771.94585300000006</v>
      </c>
      <c r="DJ24" s="1614">
        <v>789.06841399999996</v>
      </c>
      <c r="DK24" s="1614">
        <v>879.49782399999992</v>
      </c>
      <c r="DL24" s="1614">
        <v>955.19891300000006</v>
      </c>
      <c r="DM24" s="1614">
        <v>1088.9549040000002</v>
      </c>
      <c r="DN24" s="1614">
        <v>1054.433892</v>
      </c>
      <c r="DO24" s="1620">
        <v>900.69022800000016</v>
      </c>
      <c r="DP24" s="1620">
        <v>911.77154500000006</v>
      </c>
      <c r="DQ24" s="1620">
        <v>899.17436300000008</v>
      </c>
      <c r="DR24" s="1620">
        <v>1028.8370879999998</v>
      </c>
      <c r="DS24" s="1620">
        <v>1052.5110379999999</v>
      </c>
      <c r="DT24" s="1621">
        <v>1104.2731259999998</v>
      </c>
      <c r="DU24" s="1622">
        <v>1096.372709</v>
      </c>
      <c r="DV24" s="1620">
        <v>1127.901247</v>
      </c>
      <c r="DW24" s="1620">
        <v>1158.2079659999999</v>
      </c>
      <c r="DX24" s="1620">
        <v>1187.634532</v>
      </c>
      <c r="DY24" s="1620">
        <v>1224.6174509999998</v>
      </c>
      <c r="DZ24" s="1614">
        <v>1176.5697180000002</v>
      </c>
      <c r="EA24" s="1614">
        <v>1217.8748590000002</v>
      </c>
      <c r="EB24" s="1614">
        <v>1245.9053309999999</v>
      </c>
      <c r="EC24" s="1614">
        <v>1313.241855</v>
      </c>
      <c r="ED24" s="1614">
        <v>1465.8516669999999</v>
      </c>
      <c r="EE24" s="1614">
        <v>2137.7704039999999</v>
      </c>
      <c r="EF24" s="1616">
        <v>2183.917391</v>
      </c>
      <c r="EG24" s="1615">
        <v>2148.606855</v>
      </c>
      <c r="EH24" s="1614">
        <v>2230.5865290000002</v>
      </c>
      <c r="EI24" s="1614">
        <v>2247.7515050000002</v>
      </c>
      <c r="EJ24" s="1614">
        <v>2303.2840510000001</v>
      </c>
      <c r="EK24" s="1614">
        <v>2367.595002</v>
      </c>
      <c r="EL24" s="1614">
        <v>3043.0301920000002</v>
      </c>
      <c r="EM24" s="1614">
        <v>3782.4644080000003</v>
      </c>
      <c r="EN24" s="1614">
        <v>3959.9096170000003</v>
      </c>
      <c r="EO24" s="1614">
        <v>4281.0732129999997</v>
      </c>
      <c r="EP24" s="1614">
        <v>4306.3700819999995</v>
      </c>
      <c r="EQ24" s="1614">
        <v>4402.7428159999999</v>
      </c>
      <c r="ER24" s="1614">
        <v>4619.5433949999997</v>
      </c>
      <c r="ES24" s="1615">
        <v>4661.2285149999998</v>
      </c>
      <c r="ET24" s="1614">
        <v>4738.2581440000004</v>
      </c>
      <c r="EU24" s="1614">
        <v>4727.1972059999989</v>
      </c>
      <c r="EV24" s="1614">
        <v>4861.8985410000005</v>
      </c>
      <c r="EW24" s="1614">
        <v>5073.8208099999993</v>
      </c>
      <c r="EX24" s="1614">
        <v>5235.0677050000004</v>
      </c>
      <c r="EY24" s="1614">
        <v>5461.0172979999998</v>
      </c>
      <c r="EZ24" s="1614">
        <v>5339.7720890000001</v>
      </c>
      <c r="FA24" s="1614">
        <v>5276.135342999999</v>
      </c>
      <c r="FB24" s="1614">
        <v>5328.0604820000008</v>
      </c>
      <c r="FC24" s="1614">
        <v>5362.7763109999996</v>
      </c>
      <c r="FD24" s="1616">
        <v>5171.3325779999996</v>
      </c>
      <c r="FE24" s="1615">
        <v>5151.0429389999999</v>
      </c>
      <c r="FF24" s="1614">
        <v>4840.0204980000008</v>
      </c>
      <c r="FG24" s="1614">
        <v>4713.3842160000013</v>
      </c>
      <c r="FH24" s="1614">
        <v>4717.9946560000008</v>
      </c>
      <c r="FI24" s="1614">
        <v>4748.4965670000011</v>
      </c>
      <c r="FJ24" s="1614">
        <v>4757.679618000001</v>
      </c>
      <c r="FK24" s="1614">
        <v>4775.057229</v>
      </c>
      <c r="FL24" s="1614">
        <v>4827.3832880000009</v>
      </c>
      <c r="FM24" s="1614">
        <v>1853.508814</v>
      </c>
      <c r="FN24" s="1614">
        <v>1841.4617169999999</v>
      </c>
      <c r="FO24" s="1614">
        <v>1975.0992689999998</v>
      </c>
      <c r="FP24" s="1616">
        <v>1957.4769249999999</v>
      </c>
      <c r="FQ24" s="1614">
        <v>1950.312887</v>
      </c>
      <c r="FR24" s="1614">
        <v>2037.601304</v>
      </c>
      <c r="FS24" s="1614">
        <v>1835.340931</v>
      </c>
      <c r="FT24" s="1614">
        <v>1834.3756019999998</v>
      </c>
      <c r="FU24" s="1614">
        <v>1840.1519879999998</v>
      </c>
      <c r="FV24" s="1614">
        <v>2071.545372</v>
      </c>
      <c r="FW24" s="1614">
        <v>2279.7816819999998</v>
      </c>
      <c r="FX24" s="1614">
        <v>2219.1448370000003</v>
      </c>
      <c r="FY24" s="1614">
        <v>2438.459386</v>
      </c>
      <c r="FZ24" s="1614">
        <v>2381.8189179999999</v>
      </c>
      <c r="GA24" s="1614">
        <v>2540.0581080000002</v>
      </c>
      <c r="GB24" s="1616">
        <v>2266.751064</v>
      </c>
      <c r="GC24" s="1615">
        <v>2298.4306430000001</v>
      </c>
      <c r="GD24" s="1614">
        <v>2502.5478459999999</v>
      </c>
      <c r="GE24" s="1614">
        <v>3158.6364289999997</v>
      </c>
      <c r="GF24" s="1614">
        <v>2985.0219859999997</v>
      </c>
      <c r="GG24" s="1614">
        <v>3173.5092219999997</v>
      </c>
      <c r="GH24" s="1614">
        <v>2956.7701119999997</v>
      </c>
      <c r="GI24" s="1614">
        <v>2982.8855409999992</v>
      </c>
      <c r="GJ24" s="1614">
        <v>3260.6248909999999</v>
      </c>
      <c r="GK24" s="1614">
        <v>3786.677095</v>
      </c>
      <c r="GL24" s="1614">
        <v>4055.3092160000001</v>
      </c>
      <c r="GM24" s="1614">
        <v>6848.3672839999999</v>
      </c>
      <c r="GN24" s="1616">
        <v>4677.0304340000002</v>
      </c>
      <c r="GO24" s="1614">
        <v>4929.5386829999998</v>
      </c>
      <c r="GP24" s="1614">
        <v>4633.2745740000009</v>
      </c>
      <c r="GQ24" s="1616">
        <v>4939.8053669999999</v>
      </c>
      <c r="GR24" s="1614"/>
      <c r="GS24" s="327"/>
    </row>
    <row r="25" spans="1:201" s="1534" customFormat="1" ht="39.75" customHeight="1">
      <c r="A25" s="1548" t="s">
        <v>1017</v>
      </c>
      <c r="B25" s="1506"/>
      <c r="C25" s="1506"/>
      <c r="D25" s="1506"/>
      <c r="E25" s="1506"/>
      <c r="F25" s="1506"/>
      <c r="G25" s="1506"/>
      <c r="H25" s="1506"/>
      <c r="I25" s="1506"/>
      <c r="J25" s="1506"/>
      <c r="K25" s="1506"/>
      <c r="L25" s="1506"/>
      <c r="M25" s="1506"/>
      <c r="N25" s="1511"/>
      <c r="O25" s="1506"/>
      <c r="P25" s="1506"/>
      <c r="Q25" s="1506"/>
      <c r="R25" s="1506"/>
      <c r="S25" s="1506"/>
      <c r="T25" s="1506"/>
      <c r="U25" s="1506"/>
      <c r="V25" s="1506"/>
      <c r="W25" s="1506"/>
      <c r="X25" s="1506"/>
      <c r="Y25" s="1512"/>
      <c r="Z25" s="1506"/>
      <c r="AA25" s="1506"/>
      <c r="AB25" s="1506"/>
      <c r="AC25" s="1506"/>
      <c r="AD25" s="1506"/>
      <c r="AE25" s="1506"/>
      <c r="AF25" s="1506"/>
      <c r="AG25" s="1506"/>
      <c r="AH25" s="1506"/>
      <c r="AI25" s="1506"/>
      <c r="AJ25" s="1506"/>
      <c r="AK25" s="1506"/>
      <c r="AL25" s="1506"/>
      <c r="AM25" s="1506"/>
      <c r="AN25" s="1506"/>
      <c r="AO25" s="1511"/>
      <c r="AP25" s="1506"/>
      <c r="AQ25" s="1506"/>
      <c r="AR25" s="1506"/>
      <c r="AS25" s="1506"/>
      <c r="AT25" s="1506"/>
      <c r="AU25" s="1506"/>
      <c r="AV25" s="1506"/>
      <c r="AW25" s="1506"/>
      <c r="AX25" s="1506"/>
      <c r="AY25" s="1506"/>
      <c r="AZ25" s="1512"/>
      <c r="BA25" s="1532"/>
      <c r="BB25" s="1532"/>
      <c r="BC25" s="1532"/>
      <c r="BD25" s="1532"/>
      <c r="BE25" s="1532"/>
      <c r="BF25" s="1532"/>
      <c r="BG25" s="1514"/>
      <c r="BH25" s="1514"/>
      <c r="BI25" s="1514"/>
      <c r="BJ25" s="1514"/>
      <c r="BK25" s="1514"/>
      <c r="BL25" s="1514"/>
      <c r="BM25" s="1513"/>
      <c r="BN25" s="1514"/>
      <c r="BO25" s="1514"/>
      <c r="BP25" s="1514"/>
      <c r="BQ25" s="1514"/>
      <c r="BR25" s="1514"/>
      <c r="BS25" s="1514"/>
      <c r="BT25" s="1514"/>
      <c r="BU25" s="1514"/>
      <c r="BV25" s="1514"/>
      <c r="BW25" s="1514"/>
      <c r="BX25" s="1515"/>
      <c r="BY25" s="1513"/>
      <c r="BZ25" s="1514"/>
      <c r="CA25" s="1514"/>
      <c r="CB25" s="1506"/>
      <c r="CC25" s="1532"/>
      <c r="CD25" s="1532"/>
      <c r="CE25" s="1532"/>
      <c r="CF25" s="1532"/>
      <c r="CG25" s="1532"/>
      <c r="CH25" s="1532"/>
      <c r="CI25" s="1532"/>
      <c r="CJ25" s="1533"/>
      <c r="CK25" s="1532"/>
      <c r="CL25" s="1532"/>
      <c r="CM25" s="1532"/>
      <c r="CN25" s="1532"/>
      <c r="CO25" s="1532"/>
      <c r="CP25" s="1532"/>
      <c r="CQ25" s="1532"/>
      <c r="CR25" s="1532"/>
      <c r="CS25" s="1532"/>
      <c r="CT25" s="1611"/>
      <c r="CU25" s="1611"/>
      <c r="CV25" s="1611"/>
      <c r="CW25" s="1612"/>
      <c r="CX25" s="1611"/>
      <c r="CY25" s="1611"/>
      <c r="CZ25" s="1611"/>
      <c r="DA25" s="1611"/>
      <c r="DB25" s="1611"/>
      <c r="DC25" s="1611"/>
      <c r="DD25" s="1611"/>
      <c r="DE25" s="1611"/>
      <c r="DF25" s="1611"/>
      <c r="DG25" s="1611"/>
      <c r="DH25" s="1613"/>
      <c r="DI25" s="1612"/>
      <c r="DJ25" s="1611"/>
      <c r="DK25" s="1611"/>
      <c r="DL25" s="1611"/>
      <c r="DM25" s="1611"/>
      <c r="DN25" s="1611"/>
      <c r="DO25" s="1617"/>
      <c r="DP25" s="1617"/>
      <c r="DQ25" s="1617"/>
      <c r="DR25" s="1617"/>
      <c r="DS25" s="1617"/>
      <c r="DT25" s="1618"/>
      <c r="DU25" s="1619"/>
      <c r="DV25" s="1617"/>
      <c r="DW25" s="1617"/>
      <c r="DX25" s="1617"/>
      <c r="DY25" s="1617"/>
      <c r="DZ25" s="1611"/>
      <c r="EA25" s="1611"/>
      <c r="EB25" s="1611"/>
      <c r="EC25" s="1611"/>
      <c r="ED25" s="1611"/>
      <c r="EE25" s="1611"/>
      <c r="EF25" s="1613"/>
      <c r="EG25" s="1612"/>
      <c r="EH25" s="1611"/>
      <c r="EI25" s="1611"/>
      <c r="EJ25" s="1611"/>
      <c r="EK25" s="1611"/>
      <c r="EL25" s="1611"/>
      <c r="EM25" s="1611"/>
      <c r="EN25" s="1611"/>
      <c r="EO25" s="1611"/>
      <c r="EP25" s="1611"/>
      <c r="EQ25" s="1611"/>
      <c r="ER25" s="1611"/>
      <c r="ES25" s="1612"/>
      <c r="ET25" s="1611"/>
      <c r="EU25" s="1611"/>
      <c r="EV25" s="1611"/>
      <c r="EW25" s="1611"/>
      <c r="EX25" s="1611"/>
      <c r="EY25" s="1611"/>
      <c r="EZ25" s="1611"/>
      <c r="FA25" s="1611"/>
      <c r="FB25" s="1611"/>
      <c r="FC25" s="1611"/>
      <c r="FD25" s="1613">
        <v>0</v>
      </c>
      <c r="FE25" s="1612">
        <v>0</v>
      </c>
      <c r="FF25" s="1611">
        <v>5385.7408990000004</v>
      </c>
      <c r="FG25" s="1611">
        <v>5359.0751610000007</v>
      </c>
      <c r="FH25" s="1611">
        <v>5359.0751610000007</v>
      </c>
      <c r="FI25" s="1611">
        <v>5359.0751610000007</v>
      </c>
      <c r="FJ25" s="1611">
        <v>8028.4177280000004</v>
      </c>
      <c r="FK25" s="1611">
        <v>8028.4177280000004</v>
      </c>
      <c r="FL25" s="1611">
        <v>8186.9786709999998</v>
      </c>
      <c r="FM25" s="1611">
        <v>8569.3260600000012</v>
      </c>
      <c r="FN25" s="1611">
        <v>8576.8357969999997</v>
      </c>
      <c r="FO25" s="1611">
        <v>8576.8357969999997</v>
      </c>
      <c r="FP25" s="1613">
        <v>8874.9394560000001</v>
      </c>
      <c r="FQ25" s="1611">
        <v>8874.9394560000001</v>
      </c>
      <c r="FR25" s="1611">
        <v>9023.2479609999991</v>
      </c>
      <c r="FS25" s="1611">
        <v>9023.2479609999991</v>
      </c>
      <c r="FT25" s="1611">
        <v>9024.3429399999986</v>
      </c>
      <c r="FU25" s="1611">
        <v>9024.3429399999986</v>
      </c>
      <c r="FV25" s="1611">
        <v>9030.2679399999997</v>
      </c>
      <c r="FW25" s="1611">
        <v>9030.2679399999997</v>
      </c>
      <c r="FX25" s="1611">
        <v>9202.6772290000008</v>
      </c>
      <c r="FY25" s="1611">
        <v>9202.677228999999</v>
      </c>
      <c r="FZ25" s="1611">
        <v>9202.6772290000008</v>
      </c>
      <c r="GA25" s="1611">
        <v>9202.6772290000008</v>
      </c>
      <c r="GB25" s="1613">
        <v>9208.7192469999991</v>
      </c>
      <c r="GC25" s="1612">
        <v>9208.7192469999991</v>
      </c>
      <c r="GD25" s="1611">
        <v>9384.4296940000004</v>
      </c>
      <c r="GE25" s="1611">
        <v>9384.4296940000004</v>
      </c>
      <c r="GF25" s="1611">
        <v>9384.4296940000004</v>
      </c>
      <c r="GG25" s="1611">
        <v>9580.8649519999999</v>
      </c>
      <c r="GH25" s="1611">
        <v>9590.905896000002</v>
      </c>
      <c r="GI25" s="1611">
        <v>9587.0262999999995</v>
      </c>
      <c r="GJ25" s="1611">
        <v>9587.0263000000014</v>
      </c>
      <c r="GK25" s="1611">
        <v>9587.0263000000014</v>
      </c>
      <c r="GL25" s="1611">
        <v>9587.0263000000014</v>
      </c>
      <c r="GM25" s="1611">
        <v>13513.343677000001</v>
      </c>
      <c r="GN25" s="1613">
        <v>13523.506305999999</v>
      </c>
      <c r="GO25" s="1611">
        <v>13523.506305999999</v>
      </c>
      <c r="GP25" s="1611">
        <v>13523.506306000001</v>
      </c>
      <c r="GQ25" s="1613">
        <v>13523.506306000001</v>
      </c>
      <c r="GR25" s="1611"/>
      <c r="GS25" s="342"/>
    </row>
    <row r="26" spans="1:201" ht="39.75" customHeight="1">
      <c r="A26" s="1535" t="s">
        <v>994</v>
      </c>
      <c r="B26" s="1537"/>
      <c r="C26" s="1537"/>
      <c r="D26" s="1537"/>
      <c r="E26" s="1537"/>
      <c r="F26" s="1537"/>
      <c r="G26" s="1537"/>
      <c r="H26" s="1537"/>
      <c r="I26" s="1537"/>
      <c r="J26" s="1537"/>
      <c r="K26" s="1537"/>
      <c r="L26" s="1537"/>
      <c r="M26" s="1537"/>
      <c r="N26" s="1536"/>
      <c r="O26" s="1537"/>
      <c r="P26" s="1537"/>
      <c r="Q26" s="1537"/>
      <c r="R26" s="1537"/>
      <c r="S26" s="1537"/>
      <c r="T26" s="1537"/>
      <c r="U26" s="1537"/>
      <c r="V26" s="1537"/>
      <c r="W26" s="1537"/>
      <c r="X26" s="1537"/>
      <c r="Y26" s="1538"/>
      <c r="Z26" s="1537"/>
      <c r="AA26" s="1537"/>
      <c r="AB26" s="1537"/>
      <c r="AC26" s="1537"/>
      <c r="AD26" s="1537"/>
      <c r="AE26" s="1537"/>
      <c r="AF26" s="1537"/>
      <c r="AG26" s="1537"/>
      <c r="AH26" s="1537"/>
      <c r="AI26" s="1537"/>
      <c r="AJ26" s="1537"/>
      <c r="AK26" s="1537"/>
      <c r="AL26" s="1537"/>
      <c r="AM26" s="1537"/>
      <c r="AN26" s="1537"/>
      <c r="AO26" s="1536"/>
      <c r="AP26" s="1537"/>
      <c r="AQ26" s="1537"/>
      <c r="AR26" s="1537"/>
      <c r="AS26" s="1537"/>
      <c r="AT26" s="1537"/>
      <c r="AU26" s="1537"/>
      <c r="AV26" s="1537"/>
      <c r="AW26" s="1537"/>
      <c r="AX26" s="1537"/>
      <c r="AY26" s="1537"/>
      <c r="AZ26" s="1538"/>
      <c r="BA26" s="1540"/>
      <c r="BB26" s="1540"/>
      <c r="BC26" s="1540"/>
      <c r="BD26" s="1540"/>
      <c r="BE26" s="1540"/>
      <c r="BF26" s="1540"/>
      <c r="BG26" s="1567"/>
      <c r="BH26" s="1567"/>
      <c r="BI26" s="1567"/>
      <c r="BJ26" s="1567"/>
      <c r="BK26" s="1567"/>
      <c r="BL26" s="1567"/>
      <c r="BM26" s="1566"/>
      <c r="BN26" s="1567"/>
      <c r="BO26" s="1567"/>
      <c r="BP26" s="1567"/>
      <c r="BQ26" s="1567"/>
      <c r="BR26" s="1567"/>
      <c r="BS26" s="1567"/>
      <c r="BT26" s="1567"/>
      <c r="BU26" s="1567"/>
      <c r="BV26" s="1567"/>
      <c r="BW26" s="1567"/>
      <c r="BX26" s="1568"/>
      <c r="BY26" s="1566"/>
      <c r="BZ26" s="1567"/>
      <c r="CA26" s="1567"/>
      <c r="CB26" s="1537"/>
      <c r="CC26" s="1540"/>
      <c r="CD26" s="1540"/>
      <c r="CE26" s="1540"/>
      <c r="CF26" s="1540"/>
      <c r="CG26" s="1540"/>
      <c r="CH26" s="1540"/>
      <c r="CI26" s="1540"/>
      <c r="CJ26" s="1541"/>
      <c r="CK26" s="1540"/>
      <c r="CL26" s="1540"/>
      <c r="CM26" s="1540"/>
      <c r="CN26" s="1540"/>
      <c r="CO26" s="1540"/>
      <c r="CP26" s="1540"/>
      <c r="CQ26" s="1540"/>
      <c r="CR26" s="1540"/>
      <c r="CS26" s="1540"/>
      <c r="CT26" s="1614"/>
      <c r="CU26" s="1614"/>
      <c r="CV26" s="1614"/>
      <c r="CW26" s="1615"/>
      <c r="CX26" s="1614"/>
      <c r="CY26" s="1614"/>
      <c r="CZ26" s="1614"/>
      <c r="DA26" s="1614"/>
      <c r="DB26" s="1614"/>
      <c r="DC26" s="1614"/>
      <c r="DD26" s="1614"/>
      <c r="DE26" s="1614"/>
      <c r="DF26" s="1614"/>
      <c r="DG26" s="1614"/>
      <c r="DH26" s="1616"/>
      <c r="DI26" s="1615"/>
      <c r="DJ26" s="1614"/>
      <c r="DK26" s="1614"/>
      <c r="DL26" s="1614"/>
      <c r="DM26" s="1614"/>
      <c r="DN26" s="1614"/>
      <c r="DO26" s="1620"/>
      <c r="DP26" s="1620"/>
      <c r="DQ26" s="1620"/>
      <c r="DR26" s="1620"/>
      <c r="DS26" s="1620"/>
      <c r="DT26" s="1621"/>
      <c r="DU26" s="1622"/>
      <c r="DV26" s="1620"/>
      <c r="DW26" s="1620"/>
      <c r="DX26" s="1620"/>
      <c r="DY26" s="1620"/>
      <c r="DZ26" s="1614"/>
      <c r="EA26" s="1614"/>
      <c r="EB26" s="1614"/>
      <c r="EC26" s="1614"/>
      <c r="ED26" s="1614"/>
      <c r="EE26" s="1614"/>
      <c r="EF26" s="1616"/>
      <c r="EG26" s="1615"/>
      <c r="EH26" s="1614"/>
      <c r="EI26" s="1614"/>
      <c r="EJ26" s="1614"/>
      <c r="EK26" s="1614"/>
      <c r="EL26" s="1614"/>
      <c r="EM26" s="1614"/>
      <c r="EN26" s="1614"/>
      <c r="EO26" s="1614"/>
      <c r="EP26" s="1614"/>
      <c r="EQ26" s="1614"/>
      <c r="ER26" s="1614"/>
      <c r="ES26" s="1615"/>
      <c r="ET26" s="1614"/>
      <c r="EU26" s="1614"/>
      <c r="EV26" s="1614"/>
      <c r="EW26" s="1614"/>
      <c r="EX26" s="1614"/>
      <c r="EY26" s="1614"/>
      <c r="EZ26" s="1614"/>
      <c r="FA26" s="1614"/>
      <c r="FB26" s="1614"/>
      <c r="FC26" s="1614"/>
      <c r="FD26" s="1616">
        <v>0</v>
      </c>
      <c r="FE26" s="1615">
        <v>0</v>
      </c>
      <c r="FF26" s="1614">
        <v>4514.2106299999996</v>
      </c>
      <c r="FG26" s="1614">
        <v>4404.319297</v>
      </c>
      <c r="FH26" s="1614">
        <v>4406.2578569999996</v>
      </c>
      <c r="FI26" s="1614">
        <v>4411.8844090000002</v>
      </c>
      <c r="FJ26" s="1614">
        <v>4405.1433430000006</v>
      </c>
      <c r="FK26" s="1614">
        <v>4315.0150990000002</v>
      </c>
      <c r="FL26" s="1614">
        <v>3989.242671</v>
      </c>
      <c r="FM26" s="1614">
        <v>3969.3334519999999</v>
      </c>
      <c r="FN26" s="1614">
        <v>4158.5131979999996</v>
      </c>
      <c r="FO26" s="1614">
        <v>4120.5461130000003</v>
      </c>
      <c r="FP26" s="1616">
        <v>4205.3468130000001</v>
      </c>
      <c r="FQ26" s="1614">
        <v>4242.0416610000002</v>
      </c>
      <c r="FR26" s="1614">
        <v>4340.0128299999997</v>
      </c>
      <c r="FS26" s="1614">
        <v>4340.0128299999997</v>
      </c>
      <c r="FT26" s="1614">
        <v>4197.4300029999995</v>
      </c>
      <c r="FU26" s="1614">
        <v>4238.5817950000001</v>
      </c>
      <c r="FV26" s="1614">
        <v>4214.1302740000001</v>
      </c>
      <c r="FW26" s="1614">
        <v>3904.8725399999998</v>
      </c>
      <c r="FX26" s="1614">
        <v>3866.9198300000003</v>
      </c>
      <c r="FY26" s="1614">
        <v>3903.6076949999997</v>
      </c>
      <c r="FZ26" s="1614">
        <v>3263.613797</v>
      </c>
      <c r="GA26" s="1614">
        <v>3491.3533199999997</v>
      </c>
      <c r="GB26" s="1616">
        <v>3576.6802089999996</v>
      </c>
      <c r="GC26" s="1615">
        <v>3146.7938560000002</v>
      </c>
      <c r="GD26" s="1614">
        <v>3612.9368810000001</v>
      </c>
      <c r="GE26" s="1614">
        <v>3467.9866979999997</v>
      </c>
      <c r="GF26" s="1614">
        <v>3486.6805759999997</v>
      </c>
      <c r="GG26" s="1614">
        <v>3384.8711290000001</v>
      </c>
      <c r="GH26" s="1614">
        <v>3799.4309029999999</v>
      </c>
      <c r="GI26" s="1614">
        <v>3814.5038300000001</v>
      </c>
      <c r="GJ26" s="1614">
        <v>4515.9871640000001</v>
      </c>
      <c r="GK26" s="1614">
        <v>4103.2161179999994</v>
      </c>
      <c r="GL26" s="1614">
        <v>3521.6445610000001</v>
      </c>
      <c r="GM26" s="1614">
        <v>3892.4400290000003</v>
      </c>
      <c r="GN26" s="1616">
        <v>5308.0338380000003</v>
      </c>
      <c r="GO26" s="1614">
        <v>4540.4854349999996</v>
      </c>
      <c r="GP26" s="1614">
        <v>5280.3469359999999</v>
      </c>
      <c r="GQ26" s="1616">
        <v>4589.1077560000003</v>
      </c>
      <c r="GR26" s="1614"/>
      <c r="GS26" s="327"/>
    </row>
    <row r="27" spans="1:201" ht="39.75" customHeight="1">
      <c r="A27" s="1535" t="s">
        <v>995</v>
      </c>
      <c r="B27" s="1537"/>
      <c r="C27" s="1537"/>
      <c r="D27" s="1537"/>
      <c r="E27" s="1537"/>
      <c r="F27" s="1537"/>
      <c r="G27" s="1537"/>
      <c r="H27" s="1537"/>
      <c r="I27" s="1537"/>
      <c r="J27" s="1537"/>
      <c r="K27" s="1537"/>
      <c r="L27" s="1537"/>
      <c r="M27" s="1537"/>
      <c r="N27" s="1536"/>
      <c r="O27" s="1537"/>
      <c r="P27" s="1537"/>
      <c r="Q27" s="1537"/>
      <c r="R27" s="1537"/>
      <c r="S27" s="1537"/>
      <c r="T27" s="1537"/>
      <c r="U27" s="1537"/>
      <c r="V27" s="1537"/>
      <c r="W27" s="1537"/>
      <c r="X27" s="1537"/>
      <c r="Y27" s="1538"/>
      <c r="Z27" s="1537"/>
      <c r="AA27" s="1537"/>
      <c r="AB27" s="1537"/>
      <c r="AC27" s="1537"/>
      <c r="AD27" s="1537"/>
      <c r="AE27" s="1537"/>
      <c r="AF27" s="1537"/>
      <c r="AG27" s="1537"/>
      <c r="AH27" s="1537"/>
      <c r="AI27" s="1537"/>
      <c r="AJ27" s="1537"/>
      <c r="AK27" s="1537"/>
      <c r="AL27" s="1537"/>
      <c r="AM27" s="1537"/>
      <c r="AN27" s="1537"/>
      <c r="AO27" s="1536"/>
      <c r="AP27" s="1537"/>
      <c r="AQ27" s="1537"/>
      <c r="AR27" s="1537"/>
      <c r="AS27" s="1537"/>
      <c r="AT27" s="1537"/>
      <c r="AU27" s="1537"/>
      <c r="AV27" s="1537"/>
      <c r="AW27" s="1537"/>
      <c r="AX27" s="1537"/>
      <c r="AY27" s="1537"/>
      <c r="AZ27" s="1538"/>
      <c r="BA27" s="1540"/>
      <c r="BB27" s="1540"/>
      <c r="BC27" s="1540"/>
      <c r="BD27" s="1540"/>
      <c r="BE27" s="1540"/>
      <c r="BF27" s="1540"/>
      <c r="BG27" s="1567"/>
      <c r="BH27" s="1567"/>
      <c r="BI27" s="1567"/>
      <c r="BJ27" s="1567"/>
      <c r="BK27" s="1567"/>
      <c r="BL27" s="1567"/>
      <c r="BM27" s="1566"/>
      <c r="BN27" s="1567"/>
      <c r="BO27" s="1567"/>
      <c r="BP27" s="1567"/>
      <c r="BQ27" s="1567"/>
      <c r="BR27" s="1567"/>
      <c r="BS27" s="1567"/>
      <c r="BT27" s="1567"/>
      <c r="BU27" s="1567"/>
      <c r="BV27" s="1567"/>
      <c r="BW27" s="1567"/>
      <c r="BX27" s="1568"/>
      <c r="BY27" s="1566"/>
      <c r="BZ27" s="1567"/>
      <c r="CA27" s="1567"/>
      <c r="CB27" s="1537"/>
      <c r="CC27" s="1540"/>
      <c r="CD27" s="1540"/>
      <c r="CE27" s="1540"/>
      <c r="CF27" s="1540"/>
      <c r="CG27" s="1540"/>
      <c r="CH27" s="1540"/>
      <c r="CI27" s="1540"/>
      <c r="CJ27" s="1541"/>
      <c r="CK27" s="1540"/>
      <c r="CL27" s="1540"/>
      <c r="CM27" s="1540"/>
      <c r="CN27" s="1540"/>
      <c r="CO27" s="1540"/>
      <c r="CP27" s="1540"/>
      <c r="CQ27" s="1540"/>
      <c r="CR27" s="1540"/>
      <c r="CS27" s="1540"/>
      <c r="CT27" s="1614"/>
      <c r="CU27" s="1614"/>
      <c r="CV27" s="1614"/>
      <c r="CW27" s="1615"/>
      <c r="CX27" s="1614"/>
      <c r="CY27" s="1614"/>
      <c r="CZ27" s="1614"/>
      <c r="DA27" s="1614"/>
      <c r="DB27" s="1614"/>
      <c r="DC27" s="1614"/>
      <c r="DD27" s="1614"/>
      <c r="DE27" s="1614"/>
      <c r="DF27" s="1614"/>
      <c r="DG27" s="1614"/>
      <c r="DH27" s="1616"/>
      <c r="DI27" s="1615"/>
      <c r="DJ27" s="1614"/>
      <c r="DK27" s="1614"/>
      <c r="DL27" s="1614"/>
      <c r="DM27" s="1614"/>
      <c r="DN27" s="1614"/>
      <c r="DO27" s="1620"/>
      <c r="DP27" s="1620"/>
      <c r="DQ27" s="1620"/>
      <c r="DR27" s="1620"/>
      <c r="DS27" s="1620"/>
      <c r="DT27" s="1621"/>
      <c r="DU27" s="1622"/>
      <c r="DV27" s="1620"/>
      <c r="DW27" s="1620"/>
      <c r="DX27" s="1620"/>
      <c r="DY27" s="1620"/>
      <c r="DZ27" s="1614"/>
      <c r="EA27" s="1614"/>
      <c r="EB27" s="1614"/>
      <c r="EC27" s="1614"/>
      <c r="ED27" s="1614"/>
      <c r="EE27" s="1614"/>
      <c r="EF27" s="1616"/>
      <c r="EG27" s="1615"/>
      <c r="EH27" s="1614"/>
      <c r="EI27" s="1614"/>
      <c r="EJ27" s="1614"/>
      <c r="EK27" s="1614"/>
      <c r="EL27" s="1614"/>
      <c r="EM27" s="1614"/>
      <c r="EN27" s="1614"/>
      <c r="EO27" s="1614"/>
      <c r="EP27" s="1614"/>
      <c r="EQ27" s="1614"/>
      <c r="ER27" s="1614"/>
      <c r="ES27" s="1615"/>
      <c r="ET27" s="1614"/>
      <c r="EU27" s="1614"/>
      <c r="EV27" s="1614"/>
      <c r="EW27" s="1614"/>
      <c r="EX27" s="1614"/>
      <c r="EY27" s="1614"/>
      <c r="EZ27" s="1614"/>
      <c r="FA27" s="1614"/>
      <c r="FB27" s="1614"/>
      <c r="FC27" s="1614"/>
      <c r="FD27" s="1616">
        <v>0</v>
      </c>
      <c r="FE27" s="1615">
        <v>0</v>
      </c>
      <c r="FF27" s="1614">
        <v>871.53026900000009</v>
      </c>
      <c r="FG27" s="1614">
        <v>954.75586400000009</v>
      </c>
      <c r="FH27" s="1614">
        <v>952.81730400000004</v>
      </c>
      <c r="FI27" s="1614">
        <v>947.19075199999997</v>
      </c>
      <c r="FJ27" s="1614">
        <v>953.93181800000002</v>
      </c>
      <c r="FK27" s="1614">
        <v>1044.060062</v>
      </c>
      <c r="FL27" s="1614">
        <v>1476.302336</v>
      </c>
      <c r="FM27" s="1614">
        <v>1606.5047690000004</v>
      </c>
      <c r="FN27" s="1614">
        <v>1570.4336580000002</v>
      </c>
      <c r="FO27" s="1614">
        <v>1488.4007429999999</v>
      </c>
      <c r="FP27" s="1616">
        <v>1701.703702</v>
      </c>
      <c r="FQ27" s="1614">
        <v>1655.3266639999999</v>
      </c>
      <c r="FR27" s="1614">
        <v>1647.0482350000004</v>
      </c>
      <c r="FS27" s="1614">
        <v>1647.0482350000004</v>
      </c>
      <c r="FT27" s="1614">
        <v>1790.7260410000001</v>
      </c>
      <c r="FU27" s="1614">
        <v>1750.8138610000001</v>
      </c>
      <c r="FV27" s="1614">
        <v>1781.190382</v>
      </c>
      <c r="FW27" s="1614">
        <v>2090.448116</v>
      </c>
      <c r="FX27" s="1614">
        <v>2241.6341299999999</v>
      </c>
      <c r="FY27" s="1614">
        <v>2203.1118450000004</v>
      </c>
      <c r="FZ27" s="1614">
        <v>2842.9645070000001</v>
      </c>
      <c r="GA27" s="1614">
        <v>2615.2249839999999</v>
      </c>
      <c r="GB27" s="1616">
        <v>2606.5176000000001</v>
      </c>
      <c r="GC27" s="1615">
        <v>2753.418525</v>
      </c>
      <c r="GD27" s="1614">
        <v>2705.3729320000007</v>
      </c>
      <c r="GE27" s="1614">
        <v>2819.7231150000002</v>
      </c>
      <c r="GF27" s="1614">
        <v>2768.5292370000002</v>
      </c>
      <c r="GG27" s="1614">
        <v>3086.7739419999998</v>
      </c>
      <c r="GH27" s="1614">
        <v>2754.8920470000003</v>
      </c>
      <c r="GI27" s="1614">
        <v>2702.5340639999999</v>
      </c>
      <c r="GJ27" s="1614">
        <v>2036.0507299999999</v>
      </c>
      <c r="GK27" s="1614">
        <v>2269.014255</v>
      </c>
      <c r="GL27" s="1614">
        <v>2871.2049630000001</v>
      </c>
      <c r="GM27" s="1614">
        <v>6555.8989069999998</v>
      </c>
      <c r="GN27" s="1616">
        <v>5108.9370979999994</v>
      </c>
      <c r="GO27" s="1614">
        <v>4430.8327399999998</v>
      </c>
      <c r="GP27" s="1614">
        <v>3733.2774030000005</v>
      </c>
      <c r="GQ27" s="1616">
        <v>4637.3099700000002</v>
      </c>
      <c r="GR27" s="1614"/>
      <c r="GS27" s="327"/>
    </row>
    <row r="28" spans="1:201" s="1534" customFormat="1" ht="39.75" customHeight="1">
      <c r="A28" s="1548" t="s">
        <v>1018</v>
      </c>
      <c r="B28" s="1506"/>
      <c r="C28" s="1506"/>
      <c r="D28" s="1506"/>
      <c r="E28" s="1506"/>
      <c r="F28" s="1506"/>
      <c r="G28" s="1506"/>
      <c r="H28" s="1506"/>
      <c r="I28" s="1506"/>
      <c r="J28" s="1506"/>
      <c r="K28" s="1506"/>
      <c r="L28" s="1506"/>
      <c r="M28" s="1506"/>
      <c r="N28" s="1511"/>
      <c r="O28" s="1506"/>
      <c r="P28" s="1506"/>
      <c r="Q28" s="1506"/>
      <c r="R28" s="1506"/>
      <c r="S28" s="1506"/>
      <c r="T28" s="1506"/>
      <c r="U28" s="1506"/>
      <c r="V28" s="1506"/>
      <c r="W28" s="1506"/>
      <c r="X28" s="1506"/>
      <c r="Y28" s="1512"/>
      <c r="Z28" s="1506"/>
      <c r="AA28" s="1506"/>
      <c r="AB28" s="1506"/>
      <c r="AC28" s="1506"/>
      <c r="AD28" s="1506"/>
      <c r="AE28" s="1506"/>
      <c r="AF28" s="1506"/>
      <c r="AG28" s="1506"/>
      <c r="AH28" s="1506"/>
      <c r="AI28" s="1506"/>
      <c r="AJ28" s="1506"/>
      <c r="AK28" s="1506"/>
      <c r="AL28" s="1506"/>
      <c r="AM28" s="1506"/>
      <c r="AN28" s="1506"/>
      <c r="AO28" s="1511"/>
      <c r="AP28" s="1506"/>
      <c r="AQ28" s="1506"/>
      <c r="AR28" s="1506"/>
      <c r="AS28" s="1506"/>
      <c r="AT28" s="1506"/>
      <c r="AU28" s="1506"/>
      <c r="AV28" s="1506"/>
      <c r="AW28" s="1506"/>
      <c r="AX28" s="1506"/>
      <c r="AY28" s="1506"/>
      <c r="AZ28" s="1512"/>
      <c r="BA28" s="1532"/>
      <c r="BB28" s="1532"/>
      <c r="BC28" s="1532"/>
      <c r="BD28" s="1532"/>
      <c r="BE28" s="1532"/>
      <c r="BF28" s="1532"/>
      <c r="BG28" s="1514"/>
      <c r="BH28" s="1514"/>
      <c r="BI28" s="1514"/>
      <c r="BJ28" s="1514"/>
      <c r="BK28" s="1514"/>
      <c r="BL28" s="1514"/>
      <c r="BM28" s="1513"/>
      <c r="BN28" s="1514"/>
      <c r="BO28" s="1514"/>
      <c r="BP28" s="1514"/>
      <c r="BQ28" s="1514"/>
      <c r="BR28" s="1514"/>
      <c r="BS28" s="1514"/>
      <c r="BT28" s="1514"/>
      <c r="BU28" s="1514"/>
      <c r="BV28" s="1514"/>
      <c r="BW28" s="1514"/>
      <c r="BX28" s="1515"/>
      <c r="BY28" s="1513"/>
      <c r="BZ28" s="1514"/>
      <c r="CA28" s="1514"/>
      <c r="CB28" s="1506"/>
      <c r="CC28" s="1532"/>
      <c r="CD28" s="1532"/>
      <c r="CE28" s="1532"/>
      <c r="CF28" s="1532"/>
      <c r="CG28" s="1532"/>
      <c r="CH28" s="1532"/>
      <c r="CI28" s="1532"/>
      <c r="CJ28" s="1533"/>
      <c r="CK28" s="1532"/>
      <c r="CL28" s="1532"/>
      <c r="CM28" s="1532"/>
      <c r="CN28" s="1532"/>
      <c r="CO28" s="1532"/>
      <c r="CP28" s="1532"/>
      <c r="CQ28" s="1532"/>
      <c r="CR28" s="1532"/>
      <c r="CS28" s="1532"/>
      <c r="CT28" s="1611"/>
      <c r="CU28" s="1611"/>
      <c r="CV28" s="1611"/>
      <c r="CW28" s="1612"/>
      <c r="CX28" s="1611"/>
      <c r="CY28" s="1611"/>
      <c r="CZ28" s="1611"/>
      <c r="DA28" s="1611"/>
      <c r="DB28" s="1611"/>
      <c r="DC28" s="1611"/>
      <c r="DD28" s="1611"/>
      <c r="DE28" s="1611"/>
      <c r="DF28" s="1611"/>
      <c r="DG28" s="1611"/>
      <c r="DH28" s="1613"/>
      <c r="DI28" s="1612"/>
      <c r="DJ28" s="1611"/>
      <c r="DK28" s="1611"/>
      <c r="DL28" s="1611"/>
      <c r="DM28" s="1611"/>
      <c r="DN28" s="1611"/>
      <c r="DO28" s="1617"/>
      <c r="DP28" s="1617"/>
      <c r="DQ28" s="1617"/>
      <c r="DR28" s="1617"/>
      <c r="DS28" s="1617"/>
      <c r="DT28" s="1618"/>
      <c r="DU28" s="1619"/>
      <c r="DV28" s="1617"/>
      <c r="DW28" s="1617"/>
      <c r="DX28" s="1617"/>
      <c r="DY28" s="1617"/>
      <c r="DZ28" s="1611"/>
      <c r="EA28" s="1611"/>
      <c r="EB28" s="1611"/>
      <c r="EC28" s="1611"/>
      <c r="ED28" s="1611"/>
      <c r="EE28" s="1611"/>
      <c r="EF28" s="1613"/>
      <c r="EG28" s="1612"/>
      <c r="EH28" s="1611"/>
      <c r="EI28" s="1611"/>
      <c r="EJ28" s="1611"/>
      <c r="EK28" s="1611"/>
      <c r="EL28" s="1611"/>
      <c r="EM28" s="1611"/>
      <c r="EN28" s="1611"/>
      <c r="EO28" s="1611"/>
      <c r="EP28" s="1611"/>
      <c r="EQ28" s="1611"/>
      <c r="ER28" s="1611"/>
      <c r="ES28" s="1612"/>
      <c r="ET28" s="1611"/>
      <c r="EU28" s="1611"/>
      <c r="EV28" s="1611"/>
      <c r="EW28" s="1611"/>
      <c r="EX28" s="1611"/>
      <c r="EY28" s="1611"/>
      <c r="EZ28" s="1611"/>
      <c r="FA28" s="1611"/>
      <c r="FB28" s="1611"/>
      <c r="FC28" s="1611"/>
      <c r="FD28" s="1613">
        <v>0</v>
      </c>
      <c r="FE28" s="1612">
        <v>0</v>
      </c>
      <c r="FF28" s="1611">
        <v>5385.7408990000004</v>
      </c>
      <c r="FG28" s="1611">
        <v>5359.0751610000007</v>
      </c>
      <c r="FH28" s="1611">
        <v>5359.0751610000007</v>
      </c>
      <c r="FI28" s="1611">
        <v>5359.0751610000007</v>
      </c>
      <c r="FJ28" s="1611">
        <v>8028.4177280000004</v>
      </c>
      <c r="FK28" s="1611">
        <v>8028.4177280000004</v>
      </c>
      <c r="FL28" s="1611">
        <v>8192.9999860000007</v>
      </c>
      <c r="FM28" s="1611">
        <v>8575.3473749999994</v>
      </c>
      <c r="FN28" s="1611">
        <v>8583.1423059999997</v>
      </c>
      <c r="FO28" s="1611">
        <v>8583.1423059999997</v>
      </c>
      <c r="FP28" s="1613">
        <v>8581.2445700000007</v>
      </c>
      <c r="FQ28" s="1611">
        <v>8581.2445699999989</v>
      </c>
      <c r="FR28" s="1611">
        <v>8736.0834970000014</v>
      </c>
      <c r="FS28" s="1611">
        <v>8736.0834970000014</v>
      </c>
      <c r="FT28" s="1611">
        <v>8736.1181720000004</v>
      </c>
      <c r="FU28" s="1611">
        <v>9480.7551719999992</v>
      </c>
      <c r="FV28" s="1611">
        <v>8736.1181719999986</v>
      </c>
      <c r="FW28" s="1611">
        <v>8736.1181720000004</v>
      </c>
      <c r="FX28" s="1611">
        <v>8915.2130849999994</v>
      </c>
      <c r="FY28" s="1611">
        <v>8915.2130849999994</v>
      </c>
      <c r="FZ28" s="1611">
        <v>8915.2130850000012</v>
      </c>
      <c r="GA28" s="1611">
        <v>8915.2130850000012</v>
      </c>
      <c r="GB28" s="1613">
        <v>8915.2130850000012</v>
      </c>
      <c r="GC28" s="1612">
        <v>8915.2130850000012</v>
      </c>
      <c r="GD28" s="1611">
        <v>9097.9745540000004</v>
      </c>
      <c r="GE28" s="1611">
        <v>9097.9745540000022</v>
      </c>
      <c r="GF28" s="1611">
        <v>9097.9745540000004</v>
      </c>
      <c r="GG28" s="1611">
        <v>9097.9745540000004</v>
      </c>
      <c r="GH28" s="1611">
        <v>9078.9745540000004</v>
      </c>
      <c r="GI28" s="1611">
        <v>9078.9745540000022</v>
      </c>
      <c r="GJ28" s="1611">
        <v>9078.9745540000004</v>
      </c>
      <c r="GK28" s="1611">
        <v>9078.9745540000004</v>
      </c>
      <c r="GL28" s="1611">
        <v>9078.9745540000004</v>
      </c>
      <c r="GM28" s="1611">
        <v>10426.236783</v>
      </c>
      <c r="GN28" s="1613">
        <v>10426.236783000002</v>
      </c>
      <c r="GO28" s="1611">
        <v>10426.236783</v>
      </c>
      <c r="GP28" s="1611">
        <v>14537.774581</v>
      </c>
      <c r="GQ28" s="1613">
        <v>14537.774580999998</v>
      </c>
      <c r="GR28" s="1611"/>
      <c r="GS28" s="342"/>
    </row>
    <row r="29" spans="1:201" ht="39.75" customHeight="1">
      <c r="A29" s="1535" t="s">
        <v>994</v>
      </c>
      <c r="B29" s="1537"/>
      <c r="C29" s="1537"/>
      <c r="D29" s="1537"/>
      <c r="E29" s="1537"/>
      <c r="F29" s="1537"/>
      <c r="G29" s="1537"/>
      <c r="H29" s="1537"/>
      <c r="I29" s="1537"/>
      <c r="J29" s="1537"/>
      <c r="K29" s="1537"/>
      <c r="L29" s="1537"/>
      <c r="M29" s="1537"/>
      <c r="N29" s="1536"/>
      <c r="O29" s="1537"/>
      <c r="P29" s="1537"/>
      <c r="Q29" s="1537"/>
      <c r="R29" s="1537"/>
      <c r="S29" s="1537"/>
      <c r="T29" s="1537"/>
      <c r="U29" s="1537"/>
      <c r="V29" s="1537"/>
      <c r="W29" s="1537"/>
      <c r="X29" s="1537"/>
      <c r="Y29" s="1538"/>
      <c r="Z29" s="1537"/>
      <c r="AA29" s="1537"/>
      <c r="AB29" s="1537"/>
      <c r="AC29" s="1537"/>
      <c r="AD29" s="1537"/>
      <c r="AE29" s="1537"/>
      <c r="AF29" s="1537"/>
      <c r="AG29" s="1537"/>
      <c r="AH29" s="1537"/>
      <c r="AI29" s="1537"/>
      <c r="AJ29" s="1537"/>
      <c r="AK29" s="1537"/>
      <c r="AL29" s="1537"/>
      <c r="AM29" s="1537"/>
      <c r="AN29" s="1537"/>
      <c r="AO29" s="1536"/>
      <c r="AP29" s="1537"/>
      <c r="AQ29" s="1537"/>
      <c r="AR29" s="1537"/>
      <c r="AS29" s="1537"/>
      <c r="AT29" s="1537"/>
      <c r="AU29" s="1537"/>
      <c r="AV29" s="1537"/>
      <c r="AW29" s="1537"/>
      <c r="AX29" s="1537"/>
      <c r="AY29" s="1537"/>
      <c r="AZ29" s="1538"/>
      <c r="BA29" s="1540"/>
      <c r="BB29" s="1540"/>
      <c r="BC29" s="1540"/>
      <c r="BD29" s="1540"/>
      <c r="BE29" s="1540"/>
      <c r="BF29" s="1540"/>
      <c r="BG29" s="1567"/>
      <c r="BH29" s="1567"/>
      <c r="BI29" s="1567"/>
      <c r="BJ29" s="1567"/>
      <c r="BK29" s="1567"/>
      <c r="BL29" s="1567"/>
      <c r="BM29" s="1566"/>
      <c r="BN29" s="1567"/>
      <c r="BO29" s="1567"/>
      <c r="BP29" s="1567"/>
      <c r="BQ29" s="1567"/>
      <c r="BR29" s="1567"/>
      <c r="BS29" s="1567"/>
      <c r="BT29" s="1567"/>
      <c r="BU29" s="1567"/>
      <c r="BV29" s="1567"/>
      <c r="BW29" s="1567"/>
      <c r="BX29" s="1568"/>
      <c r="BY29" s="1566"/>
      <c r="BZ29" s="1567"/>
      <c r="CA29" s="1567"/>
      <c r="CB29" s="1537"/>
      <c r="CC29" s="1540"/>
      <c r="CD29" s="1540"/>
      <c r="CE29" s="1540"/>
      <c r="CF29" s="1540"/>
      <c r="CG29" s="1540"/>
      <c r="CH29" s="1540"/>
      <c r="CI29" s="1540"/>
      <c r="CJ29" s="1541"/>
      <c r="CK29" s="1540"/>
      <c r="CL29" s="1540"/>
      <c r="CM29" s="1540"/>
      <c r="CN29" s="1540"/>
      <c r="CO29" s="1540"/>
      <c r="CP29" s="1540"/>
      <c r="CQ29" s="1540"/>
      <c r="CR29" s="1540"/>
      <c r="CS29" s="1540"/>
      <c r="CT29" s="1614"/>
      <c r="CU29" s="1614"/>
      <c r="CV29" s="1614"/>
      <c r="CW29" s="1615"/>
      <c r="CX29" s="1614"/>
      <c r="CY29" s="1614"/>
      <c r="CZ29" s="1614"/>
      <c r="DA29" s="1614"/>
      <c r="DB29" s="1614"/>
      <c r="DC29" s="1614"/>
      <c r="DD29" s="1614"/>
      <c r="DE29" s="1614"/>
      <c r="DF29" s="1614"/>
      <c r="DG29" s="1614"/>
      <c r="DH29" s="1616"/>
      <c r="DI29" s="1615"/>
      <c r="DJ29" s="1614"/>
      <c r="DK29" s="1614"/>
      <c r="DL29" s="1614"/>
      <c r="DM29" s="1614"/>
      <c r="DN29" s="1614"/>
      <c r="DO29" s="1620"/>
      <c r="DP29" s="1620"/>
      <c r="DQ29" s="1620"/>
      <c r="DR29" s="1620"/>
      <c r="DS29" s="1620"/>
      <c r="DT29" s="1621"/>
      <c r="DU29" s="1622"/>
      <c r="DV29" s="1620"/>
      <c r="DW29" s="1620"/>
      <c r="DX29" s="1620"/>
      <c r="DY29" s="1620"/>
      <c r="DZ29" s="1614"/>
      <c r="EA29" s="1614"/>
      <c r="EB29" s="1614"/>
      <c r="EC29" s="1614"/>
      <c r="ED29" s="1614"/>
      <c r="EE29" s="1614"/>
      <c r="EF29" s="1616"/>
      <c r="EG29" s="1615"/>
      <c r="EH29" s="1614"/>
      <c r="EI29" s="1614"/>
      <c r="EJ29" s="1614"/>
      <c r="EK29" s="1614"/>
      <c r="EL29" s="1614"/>
      <c r="EM29" s="1614"/>
      <c r="EN29" s="1614"/>
      <c r="EO29" s="1614"/>
      <c r="EP29" s="1614"/>
      <c r="EQ29" s="1614"/>
      <c r="ER29" s="1614"/>
      <c r="ES29" s="1615"/>
      <c r="ET29" s="1614"/>
      <c r="EU29" s="1614"/>
      <c r="EV29" s="1614"/>
      <c r="EW29" s="1614"/>
      <c r="EX29" s="1614"/>
      <c r="EY29" s="1614"/>
      <c r="EZ29" s="1614"/>
      <c r="FA29" s="1614"/>
      <c r="FB29" s="1614"/>
      <c r="FC29" s="1614"/>
      <c r="FD29" s="1616">
        <v>0</v>
      </c>
      <c r="FE29" s="1615">
        <v>0</v>
      </c>
      <c r="FF29" s="1614">
        <v>4514.2106299999996</v>
      </c>
      <c r="FG29" s="1614">
        <v>4145.3027979999997</v>
      </c>
      <c r="FH29" s="1614">
        <v>4147.2554879999998</v>
      </c>
      <c r="FI29" s="1614">
        <v>4156.9099100000003</v>
      </c>
      <c r="FJ29" s="1614">
        <v>4156.4768439999998</v>
      </c>
      <c r="FK29" s="1614">
        <v>4052.1341000000002</v>
      </c>
      <c r="FL29" s="1614">
        <v>3949.2615440000004</v>
      </c>
      <c r="FM29" s="1614">
        <v>4001.4210400000002</v>
      </c>
      <c r="FN29" s="1614">
        <v>4018.5211200000003</v>
      </c>
      <c r="FO29" s="1614">
        <v>4034.171429</v>
      </c>
      <c r="FP29" s="1616">
        <v>4012.0314290000001</v>
      </c>
      <c r="FQ29" s="1614">
        <v>3811.9433199999999</v>
      </c>
      <c r="FR29" s="1614">
        <v>3700.2961399999999</v>
      </c>
      <c r="FS29" s="1614">
        <v>3721.1913360000003</v>
      </c>
      <c r="FT29" s="1614">
        <v>3896.5802140000001</v>
      </c>
      <c r="FU29" s="1614">
        <v>4117.1477720000003</v>
      </c>
      <c r="FV29" s="1614">
        <v>4171.2205960000001</v>
      </c>
      <c r="FW29" s="1614">
        <v>3797.9604530000001</v>
      </c>
      <c r="FX29" s="1614">
        <v>3998.0635480000001</v>
      </c>
      <c r="FY29" s="1614">
        <v>3485.0288229999996</v>
      </c>
      <c r="FZ29" s="1614">
        <v>3239.4195370000002</v>
      </c>
      <c r="GA29" s="1614">
        <v>3286.5705550000002</v>
      </c>
      <c r="GB29" s="1616">
        <v>2605.2725679999999</v>
      </c>
      <c r="GC29" s="1615">
        <v>2563.3471450000002</v>
      </c>
      <c r="GD29" s="1614">
        <v>3062.2785079999999</v>
      </c>
      <c r="GE29" s="1614">
        <v>3587.168979</v>
      </c>
      <c r="GF29" s="1614">
        <v>3073.0588560000001</v>
      </c>
      <c r="GG29" s="1614">
        <v>3276.3371770000003</v>
      </c>
      <c r="GH29" s="1614">
        <v>3256.4088459999998</v>
      </c>
      <c r="GI29" s="1614">
        <v>3345.0792650000003</v>
      </c>
      <c r="GJ29" s="1614">
        <v>2992.880979</v>
      </c>
      <c r="GK29" s="1614">
        <v>3029.335329</v>
      </c>
      <c r="GL29" s="1614">
        <v>3692.4525210000002</v>
      </c>
      <c r="GM29" s="1614">
        <v>3550.986105</v>
      </c>
      <c r="GN29" s="1616">
        <v>3583.424986</v>
      </c>
      <c r="GO29" s="1614">
        <v>3262.08844</v>
      </c>
      <c r="GP29" s="1614">
        <v>3618.7722480000002</v>
      </c>
      <c r="GQ29" s="1616">
        <v>5854.0601509999997</v>
      </c>
      <c r="GR29" s="1614"/>
      <c r="GS29" s="327"/>
    </row>
    <row r="30" spans="1:201" ht="39.75" customHeight="1">
      <c r="A30" s="1535" t="s">
        <v>995</v>
      </c>
      <c r="B30" s="1537"/>
      <c r="C30" s="1537"/>
      <c r="D30" s="1537"/>
      <c r="E30" s="1537"/>
      <c r="F30" s="1537"/>
      <c r="G30" s="1537"/>
      <c r="H30" s="1537"/>
      <c r="I30" s="1537"/>
      <c r="J30" s="1537"/>
      <c r="K30" s="1537"/>
      <c r="L30" s="1537"/>
      <c r="M30" s="1537"/>
      <c r="N30" s="1536"/>
      <c r="O30" s="1537"/>
      <c r="P30" s="1537"/>
      <c r="Q30" s="1537"/>
      <c r="R30" s="1537"/>
      <c r="S30" s="1537"/>
      <c r="T30" s="1537"/>
      <c r="U30" s="1537"/>
      <c r="V30" s="1537"/>
      <c r="W30" s="1537"/>
      <c r="X30" s="1537"/>
      <c r="Y30" s="1538"/>
      <c r="Z30" s="1537"/>
      <c r="AA30" s="1537"/>
      <c r="AB30" s="1537"/>
      <c r="AC30" s="1537"/>
      <c r="AD30" s="1537"/>
      <c r="AE30" s="1537"/>
      <c r="AF30" s="1537"/>
      <c r="AG30" s="1537"/>
      <c r="AH30" s="1537"/>
      <c r="AI30" s="1537"/>
      <c r="AJ30" s="1537"/>
      <c r="AK30" s="1537"/>
      <c r="AL30" s="1537"/>
      <c r="AM30" s="1537"/>
      <c r="AN30" s="1537"/>
      <c r="AO30" s="1536"/>
      <c r="AP30" s="1537"/>
      <c r="AQ30" s="1537"/>
      <c r="AR30" s="1537"/>
      <c r="AS30" s="1537"/>
      <c r="AT30" s="1537"/>
      <c r="AU30" s="1537"/>
      <c r="AV30" s="1537"/>
      <c r="AW30" s="1537"/>
      <c r="AX30" s="1537"/>
      <c r="AY30" s="1537"/>
      <c r="AZ30" s="1538"/>
      <c r="BA30" s="1540"/>
      <c r="BB30" s="1540"/>
      <c r="BC30" s="1540"/>
      <c r="BD30" s="1540"/>
      <c r="BE30" s="1540"/>
      <c r="BF30" s="1540"/>
      <c r="BG30" s="1567"/>
      <c r="BH30" s="1567"/>
      <c r="BI30" s="1567"/>
      <c r="BJ30" s="1567"/>
      <c r="BK30" s="1567"/>
      <c r="BL30" s="1567"/>
      <c r="BM30" s="1566"/>
      <c r="BN30" s="1567"/>
      <c r="BO30" s="1567"/>
      <c r="BP30" s="1567"/>
      <c r="BQ30" s="1567"/>
      <c r="BR30" s="1567"/>
      <c r="BS30" s="1567"/>
      <c r="BT30" s="1567"/>
      <c r="BU30" s="1567"/>
      <c r="BV30" s="1567"/>
      <c r="BW30" s="1567"/>
      <c r="BX30" s="1568"/>
      <c r="BY30" s="1566"/>
      <c r="BZ30" s="1567"/>
      <c r="CA30" s="1567"/>
      <c r="CB30" s="1537"/>
      <c r="CC30" s="1540"/>
      <c r="CD30" s="1540"/>
      <c r="CE30" s="1540"/>
      <c r="CF30" s="1540"/>
      <c r="CG30" s="1540"/>
      <c r="CH30" s="1540"/>
      <c r="CI30" s="1540"/>
      <c r="CJ30" s="1541"/>
      <c r="CK30" s="1540"/>
      <c r="CL30" s="1540"/>
      <c r="CM30" s="1540"/>
      <c r="CN30" s="1540"/>
      <c r="CO30" s="1540"/>
      <c r="CP30" s="1540"/>
      <c r="CQ30" s="1540"/>
      <c r="CR30" s="1540"/>
      <c r="CS30" s="1540"/>
      <c r="CT30" s="1614"/>
      <c r="CU30" s="1614"/>
      <c r="CV30" s="1614"/>
      <c r="CW30" s="1615"/>
      <c r="CX30" s="1614"/>
      <c r="CY30" s="1614"/>
      <c r="CZ30" s="1614"/>
      <c r="DA30" s="1614"/>
      <c r="DB30" s="1614"/>
      <c r="DC30" s="1614"/>
      <c r="DD30" s="1614"/>
      <c r="DE30" s="1614"/>
      <c r="DF30" s="1614"/>
      <c r="DG30" s="1614"/>
      <c r="DH30" s="1616"/>
      <c r="DI30" s="1615"/>
      <c r="DJ30" s="1614"/>
      <c r="DK30" s="1614"/>
      <c r="DL30" s="1614"/>
      <c r="DM30" s="1614"/>
      <c r="DN30" s="1614"/>
      <c r="DO30" s="1620"/>
      <c r="DP30" s="1620"/>
      <c r="DQ30" s="1620"/>
      <c r="DR30" s="1620"/>
      <c r="DS30" s="1620"/>
      <c r="DT30" s="1621"/>
      <c r="DU30" s="1622"/>
      <c r="DV30" s="1620"/>
      <c r="DW30" s="1620"/>
      <c r="DX30" s="1620"/>
      <c r="DY30" s="1620"/>
      <c r="DZ30" s="1614"/>
      <c r="EA30" s="1614"/>
      <c r="EB30" s="1614"/>
      <c r="EC30" s="1614"/>
      <c r="ED30" s="1614"/>
      <c r="EE30" s="1614"/>
      <c r="EF30" s="1616"/>
      <c r="EG30" s="1615"/>
      <c r="EH30" s="1614"/>
      <c r="EI30" s="1614"/>
      <c r="EJ30" s="1614"/>
      <c r="EK30" s="1614"/>
      <c r="EL30" s="1614"/>
      <c r="EM30" s="1614"/>
      <c r="EN30" s="1614"/>
      <c r="EO30" s="1614"/>
      <c r="EP30" s="1614"/>
      <c r="EQ30" s="1614"/>
      <c r="ER30" s="1614"/>
      <c r="ES30" s="1615"/>
      <c r="ET30" s="1614"/>
      <c r="EU30" s="1614"/>
      <c r="EV30" s="1614"/>
      <c r="EW30" s="1614"/>
      <c r="EX30" s="1614"/>
      <c r="EY30" s="1614"/>
      <c r="EZ30" s="1614"/>
      <c r="FA30" s="1614"/>
      <c r="FB30" s="1614"/>
      <c r="FC30" s="1614"/>
      <c r="FD30" s="1616">
        <v>0</v>
      </c>
      <c r="FE30" s="1615">
        <v>0</v>
      </c>
      <c r="FF30" s="1614">
        <v>871.53026900000009</v>
      </c>
      <c r="FG30" s="1614">
        <v>1213.772363</v>
      </c>
      <c r="FH30" s="1614">
        <v>1211.8196730000002</v>
      </c>
      <c r="FI30" s="1614">
        <v>1202.1652510000001</v>
      </c>
      <c r="FJ30" s="1614">
        <v>1202.5983170000002</v>
      </c>
      <c r="FK30" s="1614">
        <v>1306.9410610000002</v>
      </c>
      <c r="FL30" s="1614">
        <v>1520.3266350000004</v>
      </c>
      <c r="FM30" s="1614">
        <v>1578.491843</v>
      </c>
      <c r="FN30" s="1614">
        <v>1594.5494479999998</v>
      </c>
      <c r="FO30" s="1614">
        <v>1578.8991389999999</v>
      </c>
      <c r="FP30" s="1616">
        <v>1599.1414029999999</v>
      </c>
      <c r="FQ30" s="1614">
        <v>1689.5153649999997</v>
      </c>
      <c r="FR30" s="1614">
        <v>1892.8659090000003</v>
      </c>
      <c r="FS30" s="1614">
        <v>1872.6797240000001</v>
      </c>
      <c r="FT30" s="1614">
        <v>1697.3255210000002</v>
      </c>
      <c r="FU30" s="1614">
        <v>2222.6363989999995</v>
      </c>
      <c r="FV30" s="1614">
        <v>1423.9265749999997</v>
      </c>
      <c r="FW30" s="1614">
        <v>1434.7810479999998</v>
      </c>
      <c r="FX30" s="1614">
        <v>1419.5418229999998</v>
      </c>
      <c r="FY30" s="1614">
        <v>2212.515238</v>
      </c>
      <c r="FZ30" s="1614">
        <v>2441.7572380000001</v>
      </c>
      <c r="GA30" s="1614">
        <v>2394.6062199999997</v>
      </c>
      <c r="GB30" s="1616">
        <v>2547.1302739999996</v>
      </c>
      <c r="GC30" s="1615">
        <v>2844.0556970000002</v>
      </c>
      <c r="GD30" s="1614">
        <v>2765.3589179999999</v>
      </c>
      <c r="GE30" s="1614">
        <v>2240.4684470000002</v>
      </c>
      <c r="GF30" s="1614">
        <v>2700.0436450000002</v>
      </c>
      <c r="GG30" s="1614">
        <v>2510.6771719999997</v>
      </c>
      <c r="GH30" s="1614">
        <v>2588.8353880000004</v>
      </c>
      <c r="GI30" s="1614">
        <v>2564.8560990000005</v>
      </c>
      <c r="GJ30" s="1614">
        <v>2822.1143850000003</v>
      </c>
      <c r="GK30" s="1614">
        <v>2785.6600350000003</v>
      </c>
      <c r="GL30" s="1614">
        <v>2202.4027329999999</v>
      </c>
      <c r="GM30" s="1614">
        <v>3730.131378</v>
      </c>
      <c r="GN30" s="1616">
        <v>3605.4656830000004</v>
      </c>
      <c r="GO30" s="1614">
        <v>3755.8022289999999</v>
      </c>
      <c r="GP30" s="1614">
        <v>7259.458584</v>
      </c>
      <c r="GQ30" s="1616">
        <v>4851.4989279999991</v>
      </c>
      <c r="GR30" s="1614"/>
      <c r="GS30" s="327"/>
    </row>
    <row r="31" spans="1:201" s="1534" customFormat="1" ht="39.75" customHeight="1">
      <c r="A31" s="1548" t="s">
        <v>1019</v>
      </c>
      <c r="B31" s="1506">
        <v>0</v>
      </c>
      <c r="C31" s="1506">
        <v>0</v>
      </c>
      <c r="D31" s="1506">
        <v>0</v>
      </c>
      <c r="E31" s="1506">
        <v>0</v>
      </c>
      <c r="F31" s="1506">
        <v>0</v>
      </c>
      <c r="G31" s="1506">
        <v>0</v>
      </c>
      <c r="H31" s="1506">
        <v>0</v>
      </c>
      <c r="I31" s="1506">
        <v>0</v>
      </c>
      <c r="J31" s="1506">
        <v>0</v>
      </c>
      <c r="K31" s="1506">
        <v>0</v>
      </c>
      <c r="L31" s="1506">
        <v>0</v>
      </c>
      <c r="M31" s="1506">
        <v>0</v>
      </c>
      <c r="N31" s="1511">
        <v>0</v>
      </c>
      <c r="O31" s="1506">
        <v>0</v>
      </c>
      <c r="P31" s="1506">
        <v>0</v>
      </c>
      <c r="Q31" s="1506">
        <v>0</v>
      </c>
      <c r="R31" s="1506">
        <v>0</v>
      </c>
      <c r="S31" s="1506">
        <v>0</v>
      </c>
      <c r="T31" s="1506">
        <v>0</v>
      </c>
      <c r="U31" s="1506">
        <v>0</v>
      </c>
      <c r="V31" s="1506">
        <v>0</v>
      </c>
      <c r="W31" s="1506">
        <v>0</v>
      </c>
      <c r="X31" s="1506">
        <v>0</v>
      </c>
      <c r="Y31" s="1512">
        <v>0</v>
      </c>
      <c r="Z31" s="1506">
        <v>0</v>
      </c>
      <c r="AA31" s="1506">
        <v>0</v>
      </c>
      <c r="AB31" s="1506">
        <v>0</v>
      </c>
      <c r="AC31" s="1506">
        <v>0</v>
      </c>
      <c r="AD31" s="1506">
        <v>0</v>
      </c>
      <c r="AE31" s="1506">
        <v>0</v>
      </c>
      <c r="AF31" s="1506">
        <v>0</v>
      </c>
      <c r="AG31" s="1506">
        <v>0</v>
      </c>
      <c r="AH31" s="1506">
        <v>0</v>
      </c>
      <c r="AI31" s="1506">
        <v>0</v>
      </c>
      <c r="AJ31" s="1506">
        <v>0</v>
      </c>
      <c r="AK31" s="1506">
        <v>0</v>
      </c>
      <c r="AL31" s="1506"/>
      <c r="AM31" s="1506"/>
      <c r="AN31" s="1506"/>
      <c r="AO31" s="1511">
        <v>0</v>
      </c>
      <c r="AP31" s="1506">
        <v>0</v>
      </c>
      <c r="AQ31" s="1506">
        <v>0</v>
      </c>
      <c r="AR31" s="1506">
        <v>0</v>
      </c>
      <c r="AS31" s="1506">
        <v>0</v>
      </c>
      <c r="AT31" s="1506">
        <v>0</v>
      </c>
      <c r="AU31" s="1506">
        <v>0</v>
      </c>
      <c r="AV31" s="1506">
        <v>0</v>
      </c>
      <c r="AW31" s="1506">
        <v>0</v>
      </c>
      <c r="AX31" s="1506">
        <v>0</v>
      </c>
      <c r="AY31" s="1506">
        <v>0</v>
      </c>
      <c r="AZ31" s="1512">
        <v>0</v>
      </c>
      <c r="BA31" s="1532">
        <v>0</v>
      </c>
      <c r="BB31" s="1532">
        <v>0</v>
      </c>
      <c r="BC31" s="1532">
        <v>0</v>
      </c>
      <c r="BD31" s="1532">
        <v>0</v>
      </c>
      <c r="BE31" s="1532">
        <v>0</v>
      </c>
      <c r="BF31" s="1532">
        <v>0</v>
      </c>
      <c r="BG31" s="1514">
        <v>0</v>
      </c>
      <c r="BH31" s="1514">
        <v>0</v>
      </c>
      <c r="BI31" s="1514">
        <v>0</v>
      </c>
      <c r="BJ31" s="1514">
        <v>0</v>
      </c>
      <c r="BK31" s="1514">
        <v>0</v>
      </c>
      <c r="BL31" s="1514">
        <v>0</v>
      </c>
      <c r="BM31" s="1513">
        <v>0</v>
      </c>
      <c r="BN31" s="1514">
        <v>0</v>
      </c>
      <c r="BO31" s="1514">
        <v>0</v>
      </c>
      <c r="BP31" s="1514">
        <v>0</v>
      </c>
      <c r="BQ31" s="1514">
        <v>0</v>
      </c>
      <c r="BR31" s="1514">
        <v>0</v>
      </c>
      <c r="BS31" s="1514">
        <v>0</v>
      </c>
      <c r="BT31" s="1514">
        <v>0</v>
      </c>
      <c r="BU31" s="1514">
        <v>0</v>
      </c>
      <c r="BV31" s="1514">
        <v>0</v>
      </c>
      <c r="BW31" s="1514">
        <v>0</v>
      </c>
      <c r="BX31" s="1515">
        <v>0</v>
      </c>
      <c r="BY31" s="1513">
        <v>0</v>
      </c>
      <c r="BZ31" s="1514">
        <v>0</v>
      </c>
      <c r="CA31" s="1514">
        <v>0</v>
      </c>
      <c r="CB31" s="1506">
        <v>0</v>
      </c>
      <c r="CC31" s="1532">
        <v>0</v>
      </c>
      <c r="CD31" s="1532">
        <v>0</v>
      </c>
      <c r="CE31" s="1532">
        <v>0</v>
      </c>
      <c r="CF31" s="1532">
        <v>0</v>
      </c>
      <c r="CG31" s="1532">
        <v>0</v>
      </c>
      <c r="CH31" s="1532">
        <v>0</v>
      </c>
      <c r="CI31" s="1532">
        <v>265.24</v>
      </c>
      <c r="CJ31" s="1533">
        <v>254.74</v>
      </c>
      <c r="CK31" s="1532">
        <v>248.24</v>
      </c>
      <c r="CL31" s="1532">
        <v>248.24</v>
      </c>
      <c r="CM31" s="1532">
        <v>360.74</v>
      </c>
      <c r="CN31" s="1532">
        <v>272.28199999999998</v>
      </c>
      <c r="CO31" s="1532">
        <v>268.33199999999999</v>
      </c>
      <c r="CP31" s="1532">
        <v>268.33199999999999</v>
      </c>
      <c r="CQ31" s="1532">
        <v>268.33199999999999</v>
      </c>
      <c r="CR31" s="1532">
        <v>322.77</v>
      </c>
      <c r="CS31" s="1532">
        <v>296.24</v>
      </c>
      <c r="CT31" s="1611">
        <v>296.24</v>
      </c>
      <c r="CU31" s="1611">
        <v>271.52307100000002</v>
      </c>
      <c r="CV31" s="1611">
        <v>2000.9987060000001</v>
      </c>
      <c r="CW31" s="1612">
        <v>1998.9987060000001</v>
      </c>
      <c r="CX31" s="1611">
        <v>1983.9987060000001</v>
      </c>
      <c r="CY31" s="1611">
        <v>1968.9987060000001</v>
      </c>
      <c r="CZ31" s="1611">
        <v>1963.9987060000001</v>
      </c>
      <c r="DA31" s="1611">
        <v>1972.9987060000001</v>
      </c>
      <c r="DB31" s="1611">
        <v>2235.4447059999998</v>
      </c>
      <c r="DC31" s="1611">
        <v>2190.411869</v>
      </c>
      <c r="DD31" s="1611">
        <v>2155.103971</v>
      </c>
      <c r="DE31" s="1611">
        <v>2156.411869</v>
      </c>
      <c r="DF31" s="1611">
        <v>2178.0618690000001</v>
      </c>
      <c r="DG31" s="1611">
        <v>2222.9355089999995</v>
      </c>
      <c r="DH31" s="1613">
        <v>2288.5355090000003</v>
      </c>
      <c r="DI31" s="1612">
        <v>2345.5234799999998</v>
      </c>
      <c r="DJ31" s="1611">
        <v>2417.0234799999994</v>
      </c>
      <c r="DK31" s="1611">
        <v>2486.9550869999998</v>
      </c>
      <c r="DL31" s="1611">
        <v>2517.9150869999999</v>
      </c>
      <c r="DM31" s="1611">
        <v>2568.9935730000002</v>
      </c>
      <c r="DN31" s="1611">
        <v>2953.9986290000002</v>
      </c>
      <c r="DO31" s="1617">
        <v>2967.8586289999998</v>
      </c>
      <c r="DP31" s="1617">
        <v>3008.9491430000003</v>
      </c>
      <c r="DQ31" s="1617">
        <v>3292.1370180000004</v>
      </c>
      <c r="DR31" s="1617">
        <v>3323.6171810000001</v>
      </c>
      <c r="DS31" s="1617">
        <v>3353.1321809999999</v>
      </c>
      <c r="DT31" s="1618">
        <v>3332.4906850000002</v>
      </c>
      <c r="DU31" s="1619">
        <v>3322.8606850000001</v>
      </c>
      <c r="DV31" s="1617">
        <v>3453.8906849999998</v>
      </c>
      <c r="DW31" s="1617">
        <v>3544.7520900000009</v>
      </c>
      <c r="DX31" s="1617">
        <v>3610.138915</v>
      </c>
      <c r="DY31" s="1617">
        <v>4108.7723450000003</v>
      </c>
      <c r="DZ31" s="1611">
        <v>4169.3073439999998</v>
      </c>
      <c r="EA31" s="1611">
        <v>5336.2086129999998</v>
      </c>
      <c r="EB31" s="1611">
        <v>7162.4346459999997</v>
      </c>
      <c r="EC31" s="1611">
        <v>7340.6656459999995</v>
      </c>
      <c r="ED31" s="1611">
        <v>7508.208834</v>
      </c>
      <c r="EE31" s="1611">
        <v>7769.5984289999997</v>
      </c>
      <c r="EF31" s="1613">
        <v>7667.3081960000009</v>
      </c>
      <c r="EG31" s="1612">
        <v>7525.0645690000001</v>
      </c>
      <c r="EH31" s="1611">
        <v>7748.0221400000009</v>
      </c>
      <c r="EI31" s="1611">
        <v>8552.0416839999998</v>
      </c>
      <c r="EJ31" s="1611">
        <v>8638.5962799999998</v>
      </c>
      <c r="EK31" s="1611">
        <v>8639.0622530000001</v>
      </c>
      <c r="EL31" s="1611">
        <v>8916.2259600000016</v>
      </c>
      <c r="EM31" s="1611">
        <v>10060.310568000001</v>
      </c>
      <c r="EN31" s="1611">
        <v>10199.089082</v>
      </c>
      <c r="EO31" s="1611">
        <v>10811.223616000001</v>
      </c>
      <c r="EP31" s="1611">
        <v>10867.271076000001</v>
      </c>
      <c r="EQ31" s="1611">
        <v>10990.007188000001</v>
      </c>
      <c r="ER31" s="1611">
        <v>11125.685851</v>
      </c>
      <c r="ES31" s="1612">
        <v>11373.370550000001</v>
      </c>
      <c r="ET31" s="1611">
        <v>11599.932159000002</v>
      </c>
      <c r="EU31" s="1611">
        <v>11668.396050000001</v>
      </c>
      <c r="EV31" s="1611">
        <v>11936.042132999997</v>
      </c>
      <c r="EW31" s="1611">
        <v>11979.472460000001</v>
      </c>
      <c r="EX31" s="1611">
        <v>12198.489701999999</v>
      </c>
      <c r="EY31" s="1611">
        <v>12204.379377999998</v>
      </c>
      <c r="EZ31" s="1611">
        <v>11926.968102999999</v>
      </c>
      <c r="FA31" s="1611">
        <v>11588.229670000001</v>
      </c>
      <c r="FB31" s="1611">
        <v>11653.041793</v>
      </c>
      <c r="FC31" s="1611">
        <v>12114.503704000001</v>
      </c>
      <c r="FD31" s="1613">
        <v>11788.332704</v>
      </c>
      <c r="FE31" s="1612">
        <v>11685.114708000001</v>
      </c>
      <c r="FF31" s="1611">
        <v>10738.473581</v>
      </c>
      <c r="FG31" s="1611">
        <v>10711.807843000001</v>
      </c>
      <c r="FH31" s="1611">
        <v>10711.807843000001</v>
      </c>
      <c r="FI31" s="1611">
        <v>10712.857843</v>
      </c>
      <c r="FJ31" s="1611">
        <v>15052.059847999999</v>
      </c>
      <c r="FK31" s="1611">
        <v>15052.059847999999</v>
      </c>
      <c r="FL31" s="1611">
        <v>15222.663431999999</v>
      </c>
      <c r="FM31" s="1611">
        <v>9884.6908829999993</v>
      </c>
      <c r="FN31" s="1611">
        <v>9892.7710179999995</v>
      </c>
      <c r="FO31" s="1611">
        <v>9892.7710180000013</v>
      </c>
      <c r="FP31" s="1613">
        <v>10590.871888</v>
      </c>
      <c r="FQ31" s="1611">
        <v>10590.871888</v>
      </c>
      <c r="FR31" s="1611">
        <v>10752.250684000001</v>
      </c>
      <c r="FS31" s="1611">
        <v>10752.250684000001</v>
      </c>
      <c r="FT31" s="1611">
        <v>11452.329967000001</v>
      </c>
      <c r="FU31" s="1611">
        <v>10707.692967000001</v>
      </c>
      <c r="FV31" s="1611">
        <v>11467.204967</v>
      </c>
      <c r="FW31" s="1611">
        <v>11467.204967</v>
      </c>
      <c r="FX31" s="1611">
        <v>11668.002609000001</v>
      </c>
      <c r="FY31" s="1611">
        <v>11668.002609000001</v>
      </c>
      <c r="FZ31" s="1611">
        <v>11668.002609000001</v>
      </c>
      <c r="GA31" s="1611">
        <v>11668.002609000001</v>
      </c>
      <c r="GB31" s="1613">
        <v>11683.193702000002</v>
      </c>
      <c r="GC31" s="1612">
        <v>11683.193702</v>
      </c>
      <c r="GD31" s="1611">
        <v>11888.251666999999</v>
      </c>
      <c r="GE31" s="1611">
        <v>11888.251666999999</v>
      </c>
      <c r="GF31" s="1611">
        <v>11888.251667</v>
      </c>
      <c r="GG31" s="1611">
        <v>12038.230935000001</v>
      </c>
      <c r="GH31" s="1611">
        <v>12056.931897999999</v>
      </c>
      <c r="GI31" s="1611">
        <v>12053.744838999997</v>
      </c>
      <c r="GJ31" s="1611">
        <v>12053.744838999997</v>
      </c>
      <c r="GK31" s="1611">
        <v>12053.744838999999</v>
      </c>
      <c r="GL31" s="1611">
        <v>12053.744839000001</v>
      </c>
      <c r="GM31" s="1611">
        <v>12053.744838999997</v>
      </c>
      <c r="GN31" s="1613">
        <v>12072.775471999999</v>
      </c>
      <c r="GO31" s="1611">
        <v>12072.775472000001</v>
      </c>
      <c r="GP31" s="1611">
        <v>12072.775471999999</v>
      </c>
      <c r="GQ31" s="1613">
        <v>13072.775472000001</v>
      </c>
      <c r="GR31" s="1611"/>
      <c r="GS31" s="342"/>
    </row>
    <row r="32" spans="1:201" ht="39.75" customHeight="1">
      <c r="A32" s="1535" t="s">
        <v>994</v>
      </c>
      <c r="B32" s="1537">
        <v>0</v>
      </c>
      <c r="C32" s="1537">
        <v>0</v>
      </c>
      <c r="D32" s="1537">
        <v>0</v>
      </c>
      <c r="E32" s="1537">
        <v>0</v>
      </c>
      <c r="F32" s="1537">
        <v>0</v>
      </c>
      <c r="G32" s="1537">
        <v>0</v>
      </c>
      <c r="H32" s="1537">
        <v>0</v>
      </c>
      <c r="I32" s="1537">
        <v>0</v>
      </c>
      <c r="J32" s="1537">
        <v>0</v>
      </c>
      <c r="K32" s="1537">
        <v>0</v>
      </c>
      <c r="L32" s="1537">
        <v>0</v>
      </c>
      <c r="M32" s="1537">
        <v>0</v>
      </c>
      <c r="N32" s="1536">
        <v>0</v>
      </c>
      <c r="O32" s="1537">
        <v>0</v>
      </c>
      <c r="P32" s="1537">
        <v>0</v>
      </c>
      <c r="Q32" s="1537">
        <v>0</v>
      </c>
      <c r="R32" s="1537">
        <v>0</v>
      </c>
      <c r="S32" s="1537">
        <v>0</v>
      </c>
      <c r="T32" s="1537">
        <v>0</v>
      </c>
      <c r="U32" s="1537">
        <v>0</v>
      </c>
      <c r="V32" s="1537">
        <v>0</v>
      </c>
      <c r="W32" s="1537">
        <v>0</v>
      </c>
      <c r="X32" s="1537">
        <v>0</v>
      </c>
      <c r="Y32" s="1538">
        <v>0</v>
      </c>
      <c r="Z32" s="1537">
        <v>0</v>
      </c>
      <c r="AA32" s="1537">
        <v>0</v>
      </c>
      <c r="AB32" s="1537">
        <v>0</v>
      </c>
      <c r="AC32" s="1537">
        <v>0</v>
      </c>
      <c r="AD32" s="1537">
        <v>0</v>
      </c>
      <c r="AE32" s="1537">
        <v>0</v>
      </c>
      <c r="AF32" s="1537">
        <v>0</v>
      </c>
      <c r="AG32" s="1537">
        <v>0</v>
      </c>
      <c r="AH32" s="1537">
        <v>0</v>
      </c>
      <c r="AI32" s="1537">
        <v>0</v>
      </c>
      <c r="AJ32" s="1537">
        <v>0</v>
      </c>
      <c r="AK32" s="1537">
        <v>0</v>
      </c>
      <c r="AL32" s="1537"/>
      <c r="AM32" s="1537"/>
      <c r="AN32" s="1537"/>
      <c r="AO32" s="1536">
        <v>0</v>
      </c>
      <c r="AP32" s="1537">
        <v>0</v>
      </c>
      <c r="AQ32" s="1537">
        <v>0</v>
      </c>
      <c r="AR32" s="1537">
        <v>0</v>
      </c>
      <c r="AS32" s="1537">
        <v>0</v>
      </c>
      <c r="AT32" s="1537">
        <v>0</v>
      </c>
      <c r="AU32" s="1537">
        <v>0</v>
      </c>
      <c r="AV32" s="1537">
        <v>0</v>
      </c>
      <c r="AW32" s="1537">
        <v>0</v>
      </c>
      <c r="AX32" s="1537">
        <v>0</v>
      </c>
      <c r="AY32" s="1537">
        <v>0</v>
      </c>
      <c r="AZ32" s="1538">
        <v>0</v>
      </c>
      <c r="BA32" s="1540">
        <v>0</v>
      </c>
      <c r="BB32" s="1540">
        <v>0</v>
      </c>
      <c r="BC32" s="1540">
        <v>0</v>
      </c>
      <c r="BD32" s="1540">
        <v>0</v>
      </c>
      <c r="BE32" s="1540">
        <v>0</v>
      </c>
      <c r="BF32" s="1540">
        <v>0</v>
      </c>
      <c r="BG32" s="1567">
        <v>0</v>
      </c>
      <c r="BH32" s="1567">
        <v>0</v>
      </c>
      <c r="BI32" s="1567">
        <v>0</v>
      </c>
      <c r="BJ32" s="1567">
        <v>0</v>
      </c>
      <c r="BK32" s="1567">
        <v>0</v>
      </c>
      <c r="BL32" s="1567">
        <v>0</v>
      </c>
      <c r="BM32" s="1566">
        <v>0</v>
      </c>
      <c r="BN32" s="1567">
        <v>0</v>
      </c>
      <c r="BO32" s="1567">
        <v>0</v>
      </c>
      <c r="BP32" s="1567">
        <v>0</v>
      </c>
      <c r="BQ32" s="1567">
        <v>0</v>
      </c>
      <c r="BR32" s="1567">
        <v>0</v>
      </c>
      <c r="BS32" s="1567">
        <v>0</v>
      </c>
      <c r="BT32" s="1567">
        <v>0</v>
      </c>
      <c r="BU32" s="1567">
        <v>0</v>
      </c>
      <c r="BV32" s="1567">
        <v>0</v>
      </c>
      <c r="BW32" s="1567">
        <v>0</v>
      </c>
      <c r="BX32" s="1568">
        <v>0</v>
      </c>
      <c r="BY32" s="1566">
        <v>0</v>
      </c>
      <c r="BZ32" s="1567">
        <v>0</v>
      </c>
      <c r="CA32" s="1567">
        <v>0</v>
      </c>
      <c r="CB32" s="1537">
        <v>0</v>
      </c>
      <c r="CC32" s="1540">
        <v>0</v>
      </c>
      <c r="CD32" s="1540">
        <v>0</v>
      </c>
      <c r="CE32" s="1540">
        <v>0</v>
      </c>
      <c r="CF32" s="1540">
        <v>0</v>
      </c>
      <c r="CG32" s="1540">
        <v>0</v>
      </c>
      <c r="CH32" s="1540">
        <v>0</v>
      </c>
      <c r="CI32" s="1540">
        <v>249.47051199999999</v>
      </c>
      <c r="CJ32" s="1541">
        <v>233.97051199999999</v>
      </c>
      <c r="CK32" s="1540">
        <v>129.170512</v>
      </c>
      <c r="CL32" s="1540">
        <v>203.07051199999998</v>
      </c>
      <c r="CM32" s="1540">
        <v>339.97051199999999</v>
      </c>
      <c r="CN32" s="1540">
        <v>231.11251199999998</v>
      </c>
      <c r="CO32" s="1540">
        <v>240.27551199999999</v>
      </c>
      <c r="CP32" s="1540">
        <v>238.61041200000003</v>
      </c>
      <c r="CQ32" s="1540">
        <v>238.61041200000003</v>
      </c>
      <c r="CR32" s="1540">
        <v>250.27565200000001</v>
      </c>
      <c r="CS32" s="1540">
        <v>223.74565200000001</v>
      </c>
      <c r="CT32" s="1614">
        <v>223.74565200000001</v>
      </c>
      <c r="CU32" s="1614">
        <v>201.43789799999999</v>
      </c>
      <c r="CV32" s="1614">
        <v>243.88729000000001</v>
      </c>
      <c r="CW32" s="1615">
        <v>254.734903</v>
      </c>
      <c r="CX32" s="1614">
        <v>253.186903</v>
      </c>
      <c r="CY32" s="1614">
        <v>236.385953</v>
      </c>
      <c r="CZ32" s="1614">
        <v>242.788321</v>
      </c>
      <c r="DA32" s="1614">
        <v>250.03432100000001</v>
      </c>
      <c r="DB32" s="1614">
        <v>414.31687099999999</v>
      </c>
      <c r="DC32" s="1614">
        <v>366.56138500000003</v>
      </c>
      <c r="DD32" s="1614">
        <v>321.43160700000004</v>
      </c>
      <c r="DE32" s="1614">
        <v>322.58198299999998</v>
      </c>
      <c r="DF32" s="1614">
        <v>342.06804100000005</v>
      </c>
      <c r="DG32" s="1614">
        <v>370.64264100000003</v>
      </c>
      <c r="DH32" s="1616">
        <v>357.89336200000002</v>
      </c>
      <c r="DI32" s="1615">
        <v>409.38677000000001</v>
      </c>
      <c r="DJ32" s="1614">
        <v>397.88272899999998</v>
      </c>
      <c r="DK32" s="1614">
        <v>386.702855</v>
      </c>
      <c r="DL32" s="1614">
        <v>392.12095099999999</v>
      </c>
      <c r="DM32" s="1614">
        <v>368.48641300000003</v>
      </c>
      <c r="DN32" s="1614">
        <v>452.55414399999995</v>
      </c>
      <c r="DO32" s="1620">
        <v>451.92980599999999</v>
      </c>
      <c r="DP32" s="1620">
        <v>443.67550399999999</v>
      </c>
      <c r="DQ32" s="1620">
        <v>528.81487000000004</v>
      </c>
      <c r="DR32" s="1620">
        <v>531.47029899999995</v>
      </c>
      <c r="DS32" s="1620">
        <v>494.59662400000002</v>
      </c>
      <c r="DT32" s="1621">
        <v>464.13456500000001</v>
      </c>
      <c r="DU32" s="1622">
        <v>437.62071000000003</v>
      </c>
      <c r="DV32" s="1620">
        <v>561.79312700000003</v>
      </c>
      <c r="DW32" s="1620">
        <v>518.200649</v>
      </c>
      <c r="DX32" s="1620">
        <v>508.359196</v>
      </c>
      <c r="DY32" s="1620">
        <v>663.33185199999991</v>
      </c>
      <c r="DZ32" s="1614">
        <v>722.53160500000001</v>
      </c>
      <c r="EA32" s="1614">
        <v>1376.0719630000001</v>
      </c>
      <c r="EB32" s="1614">
        <v>2899.3166390000001</v>
      </c>
      <c r="EC32" s="1614">
        <v>2910.202014</v>
      </c>
      <c r="ED32" s="1614">
        <v>2888.2965049999998</v>
      </c>
      <c r="EE32" s="1614">
        <v>3372.754821</v>
      </c>
      <c r="EF32" s="1616">
        <v>3214.4427620000001</v>
      </c>
      <c r="EG32" s="1615">
        <v>3000.4919419999997</v>
      </c>
      <c r="EH32" s="1614">
        <v>3184.8764940000001</v>
      </c>
      <c r="EI32" s="1614">
        <v>3873.3907650000001</v>
      </c>
      <c r="EJ32" s="1614">
        <v>3753.880048</v>
      </c>
      <c r="EK32" s="1614">
        <v>3588.2348790000001</v>
      </c>
      <c r="EL32" s="1614">
        <v>3835.9184310000001</v>
      </c>
      <c r="EM32" s="1614">
        <v>4349.6161080000002</v>
      </c>
      <c r="EN32" s="1614">
        <v>4327.7735339999999</v>
      </c>
      <c r="EO32" s="1614">
        <v>4594.3260460000001</v>
      </c>
      <c r="EP32" s="1614">
        <v>4430.9872450000003</v>
      </c>
      <c r="EQ32" s="1614">
        <v>4426.1682759999994</v>
      </c>
      <c r="ER32" s="1614">
        <v>4339.0967920000003</v>
      </c>
      <c r="ES32" s="1615">
        <v>4471.8297499999999</v>
      </c>
      <c r="ET32" s="1614">
        <v>4395.1981150000001</v>
      </c>
      <c r="EU32" s="1614">
        <v>4307.4311470000002</v>
      </c>
      <c r="EV32" s="1614">
        <v>4479.3460660000001</v>
      </c>
      <c r="EW32" s="1614">
        <v>4450.7554390000005</v>
      </c>
      <c r="EX32" s="1614">
        <v>4594.6909889999997</v>
      </c>
      <c r="EY32" s="1614">
        <v>4249.3406420000001</v>
      </c>
      <c r="EZ32" s="1614">
        <v>3992.78656</v>
      </c>
      <c r="FA32" s="1614">
        <v>3728.9995920000001</v>
      </c>
      <c r="FB32" s="1614">
        <v>3655.4992190000003</v>
      </c>
      <c r="FC32" s="1614">
        <v>3819.2870699999999</v>
      </c>
      <c r="FD32" s="1616">
        <v>3908.9721209999998</v>
      </c>
      <c r="FE32" s="1615">
        <v>4647.1404970000003</v>
      </c>
      <c r="FF32" s="1614">
        <v>4571.3400460000003</v>
      </c>
      <c r="FG32" s="1614">
        <v>4335.9737340000001</v>
      </c>
      <c r="FH32" s="1614">
        <v>4560.3279199999997</v>
      </c>
      <c r="FI32" s="1614">
        <v>4570.0094469999995</v>
      </c>
      <c r="FJ32" s="1614">
        <v>4569.0857259999993</v>
      </c>
      <c r="FK32" s="1614">
        <v>4525.9074819999996</v>
      </c>
      <c r="FL32" s="1614">
        <v>4227.6563459999998</v>
      </c>
      <c r="FM32" s="1614">
        <v>4337.9002970000001</v>
      </c>
      <c r="FN32" s="1614">
        <v>4218.1648619999996</v>
      </c>
      <c r="FO32" s="1614">
        <v>4127.9519709999995</v>
      </c>
      <c r="FP32" s="1616">
        <v>4777.136923</v>
      </c>
      <c r="FQ32" s="1614">
        <v>4828.7649609999999</v>
      </c>
      <c r="FR32" s="1614">
        <v>4938.4292180000002</v>
      </c>
      <c r="FS32" s="1614">
        <v>4858.3473590000003</v>
      </c>
      <c r="FT32" s="1614">
        <v>4506.8541560000003</v>
      </c>
      <c r="FU32" s="1614">
        <v>4194.2347119999995</v>
      </c>
      <c r="FV32" s="1614">
        <v>4269.6224309999998</v>
      </c>
      <c r="FW32" s="1614">
        <v>4411.510792</v>
      </c>
      <c r="FX32" s="1614">
        <v>4381.7535420000004</v>
      </c>
      <c r="FY32" s="1614">
        <v>4222.4856660000005</v>
      </c>
      <c r="FZ32" s="1614">
        <v>4242.1402580000004</v>
      </c>
      <c r="GA32" s="1614">
        <v>4400.2606370000003</v>
      </c>
      <c r="GB32" s="1616">
        <v>3863.6200170000002</v>
      </c>
      <c r="GC32" s="1615">
        <v>3831.0645669999999</v>
      </c>
      <c r="GD32" s="1614">
        <v>3827.7203050000003</v>
      </c>
      <c r="GE32" s="1614">
        <v>3688.2745610000002</v>
      </c>
      <c r="GF32" s="1614">
        <v>3692.181767</v>
      </c>
      <c r="GG32" s="1614">
        <v>4821.4190570000001</v>
      </c>
      <c r="GH32" s="1614">
        <v>4824.2409119999993</v>
      </c>
      <c r="GI32" s="1614">
        <v>4633.0541229999999</v>
      </c>
      <c r="GJ32" s="1614">
        <v>4007.1446499999997</v>
      </c>
      <c r="GK32" s="1614">
        <v>3360.0662240000001</v>
      </c>
      <c r="GL32" s="1614">
        <v>3790.184835</v>
      </c>
      <c r="GM32" s="1614">
        <v>3436.6349920000002</v>
      </c>
      <c r="GN32" s="1616">
        <v>3674.466363</v>
      </c>
      <c r="GO32" s="1614">
        <v>3934.7665469999997</v>
      </c>
      <c r="GP32" s="1614">
        <v>4482.6503560000001</v>
      </c>
      <c r="GQ32" s="1616">
        <v>4166.9907510000003</v>
      </c>
      <c r="GR32" s="1614"/>
      <c r="GS32" s="327"/>
    </row>
    <row r="33" spans="1:201" ht="39.65" customHeight="1" thickBot="1">
      <c r="A33" s="1572" t="s">
        <v>995</v>
      </c>
      <c r="B33" s="1574">
        <v>0</v>
      </c>
      <c r="C33" s="1574">
        <v>0</v>
      </c>
      <c r="D33" s="1574">
        <v>0</v>
      </c>
      <c r="E33" s="1574">
        <v>0</v>
      </c>
      <c r="F33" s="1574">
        <v>0</v>
      </c>
      <c r="G33" s="1574">
        <v>0</v>
      </c>
      <c r="H33" s="1574">
        <v>0</v>
      </c>
      <c r="I33" s="1574">
        <v>0</v>
      </c>
      <c r="J33" s="1574">
        <v>0</v>
      </c>
      <c r="K33" s="1574">
        <v>0</v>
      </c>
      <c r="L33" s="1574">
        <v>0</v>
      </c>
      <c r="M33" s="1574">
        <v>0</v>
      </c>
      <c r="N33" s="1573">
        <v>0</v>
      </c>
      <c r="O33" s="1574">
        <v>0</v>
      </c>
      <c r="P33" s="1574">
        <v>0</v>
      </c>
      <c r="Q33" s="1574">
        <v>0</v>
      </c>
      <c r="R33" s="1574">
        <v>0</v>
      </c>
      <c r="S33" s="1574">
        <v>0</v>
      </c>
      <c r="T33" s="1574">
        <v>0</v>
      </c>
      <c r="U33" s="1574">
        <v>0</v>
      </c>
      <c r="V33" s="1574">
        <v>0</v>
      </c>
      <c r="W33" s="1574">
        <v>0</v>
      </c>
      <c r="X33" s="1574">
        <v>0</v>
      </c>
      <c r="Y33" s="1575">
        <v>0</v>
      </c>
      <c r="Z33" s="1574">
        <v>0</v>
      </c>
      <c r="AA33" s="1574">
        <v>0</v>
      </c>
      <c r="AB33" s="1574">
        <v>0</v>
      </c>
      <c r="AC33" s="1574">
        <v>0</v>
      </c>
      <c r="AD33" s="1574">
        <v>0</v>
      </c>
      <c r="AE33" s="1574">
        <v>0</v>
      </c>
      <c r="AF33" s="1574">
        <v>0</v>
      </c>
      <c r="AG33" s="1574">
        <v>0</v>
      </c>
      <c r="AH33" s="1574">
        <v>0</v>
      </c>
      <c r="AI33" s="1574">
        <v>0</v>
      </c>
      <c r="AJ33" s="1574">
        <v>0</v>
      </c>
      <c r="AK33" s="1574">
        <v>0</v>
      </c>
      <c r="AL33" s="1574"/>
      <c r="AM33" s="1574"/>
      <c r="AN33" s="1574"/>
      <c r="AO33" s="1573">
        <v>0</v>
      </c>
      <c r="AP33" s="1574">
        <v>0</v>
      </c>
      <c r="AQ33" s="1574">
        <v>0</v>
      </c>
      <c r="AR33" s="1574">
        <v>0</v>
      </c>
      <c r="AS33" s="1574">
        <v>0</v>
      </c>
      <c r="AT33" s="1574">
        <v>0</v>
      </c>
      <c r="AU33" s="1574">
        <v>0</v>
      </c>
      <c r="AV33" s="1574">
        <v>0</v>
      </c>
      <c r="AW33" s="1574">
        <v>0</v>
      </c>
      <c r="AX33" s="1574">
        <v>0</v>
      </c>
      <c r="AY33" s="1574">
        <v>0</v>
      </c>
      <c r="AZ33" s="1575">
        <v>0</v>
      </c>
      <c r="BA33" s="1623">
        <v>0</v>
      </c>
      <c r="BB33" s="1623">
        <v>0</v>
      </c>
      <c r="BC33" s="1623">
        <v>0</v>
      </c>
      <c r="BD33" s="1623">
        <v>0</v>
      </c>
      <c r="BE33" s="1623">
        <v>0</v>
      </c>
      <c r="BF33" s="1623">
        <v>0</v>
      </c>
      <c r="BG33" s="1577">
        <v>0</v>
      </c>
      <c r="BH33" s="1577">
        <v>0</v>
      </c>
      <c r="BI33" s="1577">
        <v>0</v>
      </c>
      <c r="BJ33" s="1577">
        <v>0</v>
      </c>
      <c r="BK33" s="1577">
        <v>0</v>
      </c>
      <c r="BL33" s="1577">
        <v>0</v>
      </c>
      <c r="BM33" s="1576">
        <v>0</v>
      </c>
      <c r="BN33" s="1577">
        <v>0</v>
      </c>
      <c r="BO33" s="1577">
        <v>0</v>
      </c>
      <c r="BP33" s="1577">
        <v>0</v>
      </c>
      <c r="BQ33" s="1577">
        <v>0</v>
      </c>
      <c r="BR33" s="1577">
        <v>0</v>
      </c>
      <c r="BS33" s="1577">
        <v>0</v>
      </c>
      <c r="BT33" s="1577">
        <v>0</v>
      </c>
      <c r="BU33" s="1577">
        <v>0</v>
      </c>
      <c r="BV33" s="1577">
        <v>0</v>
      </c>
      <c r="BW33" s="1577">
        <v>0</v>
      </c>
      <c r="BX33" s="1578">
        <v>0</v>
      </c>
      <c r="BY33" s="1576">
        <v>0</v>
      </c>
      <c r="BZ33" s="1577">
        <v>0</v>
      </c>
      <c r="CA33" s="1577">
        <v>0</v>
      </c>
      <c r="CB33" s="1574">
        <v>0</v>
      </c>
      <c r="CC33" s="1623">
        <v>0</v>
      </c>
      <c r="CD33" s="1623">
        <v>0</v>
      </c>
      <c r="CE33" s="1623">
        <v>0</v>
      </c>
      <c r="CF33" s="1623">
        <v>0</v>
      </c>
      <c r="CG33" s="1623">
        <v>0</v>
      </c>
      <c r="CH33" s="1623">
        <v>0</v>
      </c>
      <c r="CI33" s="1623">
        <v>15.769487999999999</v>
      </c>
      <c r="CJ33" s="1624">
        <v>20.769487999999999</v>
      </c>
      <c r="CK33" s="1623">
        <v>119.06948799999999</v>
      </c>
      <c r="CL33" s="1623">
        <v>45.169487999999994</v>
      </c>
      <c r="CM33" s="1623">
        <v>20.769487999999999</v>
      </c>
      <c r="CN33" s="1623">
        <v>41.169487999999994</v>
      </c>
      <c r="CO33" s="1623">
        <v>28.056488000000002</v>
      </c>
      <c r="CP33" s="1623">
        <v>29.721588000000001</v>
      </c>
      <c r="CQ33" s="1623">
        <v>29.721588000000001</v>
      </c>
      <c r="CR33" s="1623">
        <v>72.494348000000002</v>
      </c>
      <c r="CS33" s="1623">
        <v>72.494348000000002</v>
      </c>
      <c r="CT33" s="1625">
        <v>72.494348000000002</v>
      </c>
      <c r="CU33" s="1625">
        <v>70.085173000000012</v>
      </c>
      <c r="CV33" s="1625">
        <v>1757.111416</v>
      </c>
      <c r="CW33" s="1626">
        <v>1744.2638030000001</v>
      </c>
      <c r="CX33" s="1625">
        <v>1730.8118030000001</v>
      </c>
      <c r="CY33" s="1625">
        <v>1732.6127530000001</v>
      </c>
      <c r="CZ33" s="1625">
        <v>1721.2103850000001</v>
      </c>
      <c r="DA33" s="1625">
        <v>1722.964385</v>
      </c>
      <c r="DB33" s="1625">
        <v>1821.127835</v>
      </c>
      <c r="DC33" s="1625">
        <v>1823.8504840000001</v>
      </c>
      <c r="DD33" s="1625">
        <v>1833.672364</v>
      </c>
      <c r="DE33" s="1625">
        <v>1833.829886</v>
      </c>
      <c r="DF33" s="1625">
        <v>1835.9938279999999</v>
      </c>
      <c r="DG33" s="1625">
        <v>1852.2928679999998</v>
      </c>
      <c r="DH33" s="1627">
        <v>1930.6421469999998</v>
      </c>
      <c r="DI33" s="1626">
        <v>1936.13671</v>
      </c>
      <c r="DJ33" s="1625">
        <v>2019.1407509999997</v>
      </c>
      <c r="DK33" s="1625">
        <v>2100.2522319999998</v>
      </c>
      <c r="DL33" s="1625">
        <v>2125.794136</v>
      </c>
      <c r="DM33" s="1625">
        <v>2200.5071600000001</v>
      </c>
      <c r="DN33" s="1625">
        <v>2501.4444850000004</v>
      </c>
      <c r="DO33" s="1628">
        <v>2515.9288229999997</v>
      </c>
      <c r="DP33" s="1628">
        <v>2565.273639</v>
      </c>
      <c r="DQ33" s="1628">
        <v>2763.3221480000002</v>
      </c>
      <c r="DR33" s="1628">
        <v>2792.1468819999996</v>
      </c>
      <c r="DS33" s="1628">
        <v>2858.5355570000002</v>
      </c>
      <c r="DT33" s="1629">
        <v>2868.3561199999999</v>
      </c>
      <c r="DU33" s="1630">
        <v>2885.239975</v>
      </c>
      <c r="DV33" s="1628">
        <v>2892.0975580000004</v>
      </c>
      <c r="DW33" s="1628">
        <v>3026.5514410000005</v>
      </c>
      <c r="DX33" s="1628">
        <v>3101.7797190000001</v>
      </c>
      <c r="DY33" s="1628">
        <v>3445.4404930000001</v>
      </c>
      <c r="DZ33" s="1625">
        <v>3446.7757390000002</v>
      </c>
      <c r="EA33" s="1625">
        <v>3960.1366499999999</v>
      </c>
      <c r="EB33" s="1625">
        <v>4263.1180069999991</v>
      </c>
      <c r="EC33" s="1625">
        <v>4430.463632</v>
      </c>
      <c r="ED33" s="1625">
        <v>4619.9123289999998</v>
      </c>
      <c r="EE33" s="1625">
        <v>4396.8436080000001</v>
      </c>
      <c r="EF33" s="1627">
        <v>4452.8654340000003</v>
      </c>
      <c r="EG33" s="1626">
        <v>4524.5726270000005</v>
      </c>
      <c r="EH33" s="1625">
        <v>4563.1456460000009</v>
      </c>
      <c r="EI33" s="1625">
        <v>4678.6509190000006</v>
      </c>
      <c r="EJ33" s="1625">
        <v>4884.7162319999998</v>
      </c>
      <c r="EK33" s="1625">
        <v>5050.8273740000004</v>
      </c>
      <c r="EL33" s="1625">
        <v>5080.3075290000006</v>
      </c>
      <c r="EM33" s="1625">
        <v>5710.6944599999997</v>
      </c>
      <c r="EN33" s="1625">
        <v>5871.3155480000005</v>
      </c>
      <c r="EO33" s="1625">
        <v>6216.8975699999992</v>
      </c>
      <c r="EP33" s="1625">
        <v>6436.2838310000006</v>
      </c>
      <c r="EQ33" s="1625">
        <v>6563.8389120000002</v>
      </c>
      <c r="ER33" s="1625">
        <v>6786.5890589999999</v>
      </c>
      <c r="ES33" s="1626">
        <v>6901.5407999999998</v>
      </c>
      <c r="ET33" s="1625">
        <v>7204.7340440000016</v>
      </c>
      <c r="EU33" s="1625">
        <v>7360.964903000001</v>
      </c>
      <c r="EV33" s="1625">
        <v>7456.6960669999989</v>
      </c>
      <c r="EW33" s="1625">
        <v>7528.7170210000004</v>
      </c>
      <c r="EX33" s="1625">
        <v>7603.7987129999992</v>
      </c>
      <c r="EY33" s="1625">
        <v>7955.0387359999995</v>
      </c>
      <c r="EZ33" s="1625">
        <v>7934.1815429999997</v>
      </c>
      <c r="FA33" s="1625">
        <v>7859.2300779999996</v>
      </c>
      <c r="FB33" s="1625">
        <v>7997.5425740000001</v>
      </c>
      <c r="FC33" s="1625">
        <v>8295.2166340000003</v>
      </c>
      <c r="FD33" s="1627">
        <v>7879.3605829999997</v>
      </c>
      <c r="FE33" s="1626">
        <v>7037.9742109999997</v>
      </c>
      <c r="FF33" s="1625">
        <v>6167.1335349999999</v>
      </c>
      <c r="FG33" s="1625">
        <v>6375.8341090000004</v>
      </c>
      <c r="FH33" s="1625">
        <v>6151.4799230000008</v>
      </c>
      <c r="FI33" s="1625">
        <v>6142.8483960000003</v>
      </c>
      <c r="FJ33" s="1625">
        <v>6143.7721170000004</v>
      </c>
      <c r="FK33" s="1625">
        <v>6187.7103609999995</v>
      </c>
      <c r="FL33" s="1625">
        <v>6601.1456949999993</v>
      </c>
      <c r="FM33" s="1625">
        <v>1999.2306229999999</v>
      </c>
      <c r="FN33" s="1625">
        <v>2082.1727839999999</v>
      </c>
      <c r="FO33" s="1625">
        <v>2052.3856750000004</v>
      </c>
      <c r="FP33" s="1627">
        <v>2100.5775930000004</v>
      </c>
      <c r="FQ33" s="1625">
        <v>2048.9495550000001</v>
      </c>
      <c r="FR33" s="1625">
        <v>2037.5037300000001</v>
      </c>
      <c r="FS33" s="1625">
        <v>2117.5855889999998</v>
      </c>
      <c r="FT33" s="1625">
        <v>3169.1580750000003</v>
      </c>
      <c r="FU33" s="1625">
        <v>2734.1569909999998</v>
      </c>
      <c r="FV33" s="1625">
        <v>3418.2812719999997</v>
      </c>
      <c r="FW33" s="1625">
        <v>3276.3929110000004</v>
      </c>
      <c r="FX33" s="1625">
        <v>3443.0522400000004</v>
      </c>
      <c r="FY33" s="1625">
        <v>3602.2161249999999</v>
      </c>
      <c r="FZ33" s="1625">
        <v>3675.8480870000003</v>
      </c>
      <c r="GA33" s="1625">
        <v>3614.4411540000001</v>
      </c>
      <c r="GB33" s="1627">
        <v>3647.0262280000002</v>
      </c>
      <c r="GC33" s="1626">
        <v>3809.8145709999999</v>
      </c>
      <c r="GD33" s="1625">
        <v>4390.7835589999995</v>
      </c>
      <c r="GE33" s="1625">
        <v>4542.2293030000001</v>
      </c>
      <c r="GF33" s="1625">
        <v>4385.1096090000001</v>
      </c>
      <c r="GG33" s="1625">
        <v>3631.1744989999997</v>
      </c>
      <c r="GH33" s="1625">
        <v>3782.4024640000002</v>
      </c>
      <c r="GI33" s="1625">
        <v>4020.7307479999995</v>
      </c>
      <c r="GJ33" s="1625">
        <v>4587.6402209999997</v>
      </c>
      <c r="GK33" s="1625">
        <v>5235.8934079999999</v>
      </c>
      <c r="GL33" s="1625">
        <v>4902.5513570000012</v>
      </c>
      <c r="GM33" s="1625">
        <v>5245.2695949999988</v>
      </c>
      <c r="GN33" s="1627">
        <v>5074.621161</v>
      </c>
      <c r="GO33" s="1625">
        <v>4869.2485640000004</v>
      </c>
      <c r="GP33" s="1625">
        <v>4302.2303059999995</v>
      </c>
      <c r="GQ33" s="1627">
        <v>4482.9470300000003</v>
      </c>
      <c r="GR33" s="1614"/>
      <c r="GS33" s="327"/>
    </row>
    <row r="34" spans="1:201" ht="50.5" hidden="1" customHeight="1" thickBot="1">
      <c r="A34" s="1631" t="s">
        <v>1020</v>
      </c>
      <c r="B34" s="1542"/>
      <c r="C34" s="1542"/>
      <c r="D34" s="1542"/>
      <c r="E34" s="1542"/>
      <c r="F34" s="1542"/>
      <c r="G34" s="1542"/>
      <c r="H34" s="1542"/>
      <c r="I34" s="1542"/>
      <c r="J34" s="1542"/>
      <c r="K34" s="1542"/>
      <c r="L34" s="1542"/>
      <c r="M34" s="1542"/>
      <c r="N34" s="1542"/>
      <c r="O34" s="1542"/>
      <c r="P34" s="1542"/>
      <c r="Q34" s="1542"/>
      <c r="R34" s="1542"/>
      <c r="S34" s="1542"/>
      <c r="T34" s="1542"/>
      <c r="U34" s="1542"/>
      <c r="V34" s="1542"/>
      <c r="W34" s="1542"/>
      <c r="X34" s="1542"/>
      <c r="Y34" s="1542"/>
      <c r="Z34" s="1542"/>
      <c r="AA34" s="1542"/>
      <c r="AB34" s="1542"/>
      <c r="AC34" s="1542"/>
      <c r="AD34" s="1542"/>
      <c r="AE34" s="1542"/>
      <c r="AF34" s="1542"/>
      <c r="AG34" s="1542"/>
      <c r="AH34" s="1542"/>
      <c r="AI34" s="1542"/>
      <c r="AJ34" s="1542"/>
      <c r="AK34" s="1542"/>
      <c r="AL34" s="1542"/>
      <c r="AM34" s="1542"/>
      <c r="AN34" s="1542"/>
      <c r="AO34" s="1542"/>
      <c r="AP34" s="1542"/>
      <c r="AQ34" s="1542"/>
      <c r="AR34" s="1542"/>
      <c r="AS34" s="1542"/>
      <c r="AT34" s="1542"/>
      <c r="AU34" s="1542"/>
      <c r="AV34" s="1542"/>
      <c r="AW34" s="1542"/>
      <c r="AX34" s="1542"/>
      <c r="AY34" s="1542"/>
      <c r="AZ34" s="1542"/>
      <c r="BA34" s="1542"/>
      <c r="BB34" s="1542"/>
      <c r="BC34" s="1542"/>
      <c r="BD34" s="1542"/>
      <c r="BE34" s="1542"/>
      <c r="BF34" s="1542"/>
      <c r="BG34" s="1542"/>
      <c r="BH34" s="1542"/>
      <c r="BI34" s="1542"/>
      <c r="BJ34" s="1542"/>
      <c r="BK34" s="1542"/>
      <c r="BL34" s="1542"/>
      <c r="BM34" s="1542"/>
      <c r="BN34" s="1542"/>
      <c r="BO34" s="1542"/>
      <c r="BP34" s="1542"/>
      <c r="BQ34" s="1542"/>
      <c r="BR34" s="1542"/>
      <c r="BS34" s="1542"/>
      <c r="BT34" s="1542"/>
      <c r="BU34" s="1542"/>
      <c r="BV34" s="1542"/>
      <c r="BW34" s="1542"/>
      <c r="BX34" s="1542"/>
      <c r="BY34" s="1542"/>
      <c r="BZ34" s="1542"/>
      <c r="CA34" s="1542"/>
      <c r="CB34" s="1542"/>
      <c r="CC34" s="1542"/>
      <c r="CD34" s="1542"/>
      <c r="CE34" s="1542"/>
      <c r="CF34" s="1542"/>
      <c r="CG34" s="1542"/>
      <c r="CH34" s="1542"/>
      <c r="CI34" s="1542"/>
      <c r="CJ34" s="1542"/>
      <c r="CK34" s="1542"/>
      <c r="CL34" s="1542"/>
      <c r="CM34" s="1542"/>
      <c r="CN34" s="1542"/>
      <c r="CO34" s="1542"/>
      <c r="CP34" s="1542"/>
      <c r="CQ34" s="1542"/>
      <c r="CR34" s="1542"/>
      <c r="CS34" s="1542"/>
    </row>
    <row r="35" spans="1:201" ht="24.75" customHeight="1" thickTop="1">
      <c r="EI35" s="1542"/>
      <c r="EJ35" s="1542"/>
      <c r="EK35" s="1542"/>
      <c r="EL35" s="1542"/>
      <c r="EM35" s="1542"/>
      <c r="EN35" s="1542"/>
      <c r="EO35" s="1542"/>
      <c r="EP35" s="1542"/>
      <c r="EQ35" s="1542"/>
      <c r="ER35" s="1542"/>
      <c r="ES35" s="1542"/>
      <c r="ET35" s="1542"/>
      <c r="EU35" s="1542"/>
      <c r="EV35" s="1542"/>
      <c r="EW35" s="1542"/>
      <c r="EX35" s="1542"/>
      <c r="EY35" s="1542"/>
      <c r="EZ35" s="1542"/>
      <c r="FA35" s="1542"/>
      <c r="FB35" s="1542"/>
      <c r="FC35" s="1542"/>
      <c r="FD35" s="1542"/>
      <c r="FE35" s="1542"/>
      <c r="FF35" s="1542"/>
      <c r="FG35" s="1542"/>
      <c r="FH35" s="1542"/>
      <c r="FI35" s="1542"/>
      <c r="FJ35" s="1542"/>
      <c r="FK35" s="1542"/>
      <c r="FL35" s="1542"/>
      <c r="FM35" s="1542"/>
      <c r="FN35" s="1542"/>
      <c r="FO35" s="1542"/>
      <c r="FP35" s="1542"/>
      <c r="FQ35" s="1542"/>
      <c r="FR35" s="1542"/>
      <c r="FS35" s="1542"/>
      <c r="FT35" s="1542"/>
      <c r="FU35" s="1542"/>
      <c r="FV35" s="1542"/>
      <c r="FW35" s="1542"/>
      <c r="FX35" s="1542"/>
      <c r="FY35" s="1542"/>
      <c r="FZ35" s="1542"/>
      <c r="GA35" s="1542"/>
      <c r="GB35" s="1542"/>
      <c r="GC35" s="1542"/>
      <c r="GD35" s="1542"/>
      <c r="GE35" s="1542"/>
      <c r="GF35" s="1542"/>
      <c r="GG35" s="1542"/>
      <c r="GH35" s="1542"/>
      <c r="GI35" s="1542"/>
      <c r="GJ35" s="1542"/>
      <c r="GK35" s="1542"/>
      <c r="GL35" s="1542"/>
      <c r="GM35" s="1542"/>
      <c r="GN35" s="1542"/>
      <c r="GO35" s="1542"/>
      <c r="GP35" s="1542"/>
      <c r="GQ35" s="1542"/>
      <c r="GR35" s="1542"/>
    </row>
    <row r="36" spans="1:201" ht="24.75" customHeight="1">
      <c r="EI36" s="1542"/>
      <c r="EJ36" s="1542"/>
      <c r="EK36" s="1542"/>
      <c r="EL36" s="1542"/>
      <c r="EM36" s="1542"/>
      <c r="EN36" s="1542"/>
      <c r="EO36" s="1542"/>
      <c r="EP36" s="1542"/>
      <c r="EQ36" s="1542"/>
      <c r="ER36" s="1542"/>
      <c r="ES36" s="1542"/>
      <c r="ET36" s="1542"/>
      <c r="EU36" s="1542"/>
      <c r="EV36" s="1542"/>
      <c r="EW36" s="1542"/>
      <c r="EX36" s="1542"/>
      <c r="EY36" s="1542"/>
      <c r="EZ36" s="1542"/>
      <c r="FA36" s="1542"/>
      <c r="FB36" s="1542"/>
      <c r="FC36" s="1542"/>
      <c r="FD36" s="1542"/>
      <c r="FE36" s="1542"/>
      <c r="FF36" s="1542"/>
      <c r="FG36" s="1542"/>
      <c r="FH36" s="1542"/>
      <c r="FI36" s="1542"/>
      <c r="FJ36" s="1542"/>
      <c r="FK36" s="1542"/>
      <c r="FL36" s="1542"/>
      <c r="FM36" s="1542"/>
      <c r="FN36" s="1542"/>
      <c r="FO36" s="1542"/>
      <c r="FP36" s="1542"/>
      <c r="FQ36" s="1542"/>
      <c r="FR36" s="1542"/>
      <c r="FS36" s="1542"/>
      <c r="FT36" s="1542"/>
      <c r="FU36" s="1542"/>
      <c r="FV36" s="1542"/>
      <c r="FW36" s="1542"/>
      <c r="FX36" s="1542"/>
      <c r="FY36" s="1542"/>
      <c r="FZ36" s="1542"/>
      <c r="GA36" s="1542"/>
      <c r="GB36" s="1542"/>
      <c r="GC36" s="1542"/>
      <c r="GD36" s="1542"/>
      <c r="GE36" s="1542"/>
      <c r="GF36" s="1542"/>
      <c r="GG36" s="1542"/>
      <c r="GH36" s="1542"/>
      <c r="GI36" s="1542"/>
      <c r="GJ36" s="1542"/>
      <c r="GK36" s="1542"/>
      <c r="GL36" s="1542"/>
      <c r="GM36" s="1542"/>
      <c r="GN36" s="1542"/>
      <c r="GO36" s="1542"/>
      <c r="GP36" s="1542"/>
      <c r="GQ36" s="1542"/>
      <c r="GR36" s="1542"/>
    </row>
    <row r="37" spans="1:201" ht="24.5" customHeight="1">
      <c r="A37" s="3020"/>
      <c r="EI37" s="1542"/>
      <c r="EJ37" s="1542"/>
      <c r="EK37" s="1542"/>
      <c r="EL37" s="1542"/>
      <c r="EM37" s="1542"/>
      <c r="EN37" s="1542"/>
      <c r="EO37" s="1542"/>
      <c r="EP37" s="1542"/>
      <c r="EQ37" s="1542"/>
      <c r="ER37" s="1542"/>
      <c r="ES37" s="1542"/>
      <c r="ET37" s="1542"/>
      <c r="EU37" s="1542"/>
      <c r="EV37" s="1542"/>
      <c r="EW37" s="1542"/>
      <c r="EX37" s="1542"/>
      <c r="EY37" s="1542"/>
      <c r="EZ37" s="1542"/>
      <c r="FA37" s="1542"/>
      <c r="FB37" s="1542"/>
      <c r="FC37" s="1542"/>
      <c r="FD37" s="1542"/>
      <c r="FE37" s="1542"/>
      <c r="FF37" s="1542"/>
      <c r="FG37" s="1542"/>
      <c r="FH37" s="1542"/>
      <c r="FI37" s="1542"/>
      <c r="FJ37" s="1542"/>
      <c r="FK37" s="1542"/>
      <c r="FL37" s="1542"/>
      <c r="FM37" s="1542"/>
      <c r="FN37" s="1542"/>
      <c r="FO37" s="1542"/>
      <c r="FP37" s="1542"/>
      <c r="FQ37" s="1542"/>
      <c r="FR37" s="1542"/>
      <c r="FS37" s="1542"/>
      <c r="FT37" s="1542"/>
      <c r="FU37" s="1542"/>
      <c r="FV37" s="1542"/>
      <c r="FW37" s="1542"/>
      <c r="FX37" s="1542"/>
      <c r="FY37" s="1542"/>
      <c r="FZ37" s="1542"/>
      <c r="GA37" s="1542"/>
      <c r="GB37" s="1542"/>
      <c r="GC37" s="1542"/>
      <c r="GD37" s="1542"/>
      <c r="GE37" s="1542"/>
      <c r="GF37" s="1542"/>
      <c r="GG37" s="1542"/>
      <c r="GH37" s="1542"/>
      <c r="GI37" s="1542"/>
      <c r="GJ37" s="1542"/>
      <c r="GK37" s="1542"/>
      <c r="GL37" s="1542"/>
      <c r="GM37" s="1542"/>
      <c r="GN37" s="1542"/>
      <c r="GO37" s="1542"/>
      <c r="GP37" s="1542"/>
      <c r="GQ37" s="1542"/>
      <c r="GR37" s="1542"/>
    </row>
    <row r="38" spans="1:201" ht="24.75" customHeight="1"/>
    <row r="39" spans="1:201" ht="24.75" customHeight="1"/>
    <row r="40" spans="1:201" ht="24.75" customHeight="1"/>
    <row r="41" spans="1:201" ht="24.75" customHeight="1"/>
    <row r="42" spans="1:201" ht="24.75" customHeight="1"/>
    <row r="43" spans="1:201" ht="24.75" customHeight="1"/>
    <row r="44" spans="1:201" ht="24.75" customHeight="1"/>
    <row r="45" spans="1:201" ht="24.75" customHeight="1"/>
    <row r="46" spans="1:201" ht="24.75" customHeight="1"/>
    <row r="47" spans="1:201" ht="24.75" customHeight="1"/>
    <row r="48" spans="1:201" ht="24.75" customHeight="1"/>
    <row r="49" ht="24.75" customHeight="1"/>
    <row r="51" ht="24.75" customHeight="1"/>
    <row r="52" ht="24.75" customHeight="1"/>
    <row r="53" ht="24.75" customHeight="1"/>
    <row r="54" ht="24.75" customHeight="1"/>
    <row r="55" ht="24.75" customHeight="1"/>
    <row r="56" ht="24.75" customHeight="1"/>
    <row r="85" spans="2:2" ht="6" customHeight="1"/>
    <row r="86" spans="2:2">
      <c r="B86" s="3032" t="s">
        <v>1551</v>
      </c>
    </row>
  </sheetData>
  <mergeCells count="18">
    <mergeCell ref="EG2:ER2"/>
    <mergeCell ref="DU2:EF2"/>
    <mergeCell ref="A2:A3"/>
    <mergeCell ref="B2:M2"/>
    <mergeCell ref="N2:Y2"/>
    <mergeCell ref="BA2:BL2"/>
    <mergeCell ref="BM2:BX2"/>
    <mergeCell ref="BY2:CJ2"/>
    <mergeCell ref="CK2:CV2"/>
    <mergeCell ref="CW2:DH2"/>
    <mergeCell ref="DI2:DT2"/>
    <mergeCell ref="AA2:AL2"/>
    <mergeCell ref="AM2:AO2"/>
    <mergeCell ref="ES2:FD2"/>
    <mergeCell ref="FE2:FP2"/>
    <mergeCell ref="FQ2:FY2"/>
    <mergeCell ref="GC2:GN2"/>
    <mergeCell ref="GO2:GQ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PUBLIC&amp;1#_x000D_&amp;"Arialri"&amp;10&amp;K000000&amp;"Arialri"&amp;10&amp;K000000&amp;"Arialri"&amp;10&amp;K000000&amp;G</oddHeader>
    <oddFooter>&amp;C&amp;14  21&amp;10_x000D_&amp;1#&amp;"Aptos"&amp;10&amp;K000000 PUBLIC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81DFB-E747-48BA-9E68-8F018A852153}">
  <dimension ref="A1:GN86"/>
  <sheetViews>
    <sheetView showGridLines="0" view="pageBreakPreview" zoomScale="60" zoomScaleNormal="50" workbookViewId="0">
      <pane xSplit="120" ySplit="3" topLeftCell="GB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31"/>
  <cols>
    <col min="1" max="1" width="89.81640625" style="1495" customWidth="1"/>
    <col min="2" max="144" width="25.54296875" style="1495" hidden="1" customWidth="1"/>
    <col min="145" max="145" width="22.81640625" style="1495" hidden="1" customWidth="1"/>
    <col min="146" max="150" width="25.54296875" style="1495" hidden="1" customWidth="1"/>
    <col min="151" max="179" width="23" style="1495" hidden="1" customWidth="1"/>
    <col min="180" max="180" width="24" style="1495" hidden="1" customWidth="1"/>
    <col min="181" max="183" width="23" style="1495" hidden="1" customWidth="1"/>
    <col min="184" max="193" width="23" style="1495" customWidth="1"/>
    <col min="194" max="194" width="27.1796875" style="37" bestFit="1" customWidth="1"/>
    <col min="195" max="195" width="27.1796875" style="1495" customWidth="1"/>
    <col min="196" max="196" width="24.6328125" style="1495" customWidth="1"/>
    <col min="197" max="198" width="9.1796875" style="1495"/>
    <col min="199" max="199" width="10.26953125" style="1495" bestFit="1" customWidth="1"/>
    <col min="200" max="16384" width="9.1796875" style="1495"/>
  </cols>
  <sheetData>
    <row r="1" spans="1:196" ht="60.65" customHeight="1" thickBot="1">
      <c r="A1" s="1632" t="s">
        <v>1009</v>
      </c>
      <c r="B1" s="1633"/>
      <c r="C1" s="1633"/>
      <c r="D1" s="1633"/>
      <c r="E1" s="1633"/>
      <c r="F1" s="1633"/>
      <c r="G1" s="1633"/>
      <c r="H1" s="1633"/>
      <c r="I1" s="1633"/>
      <c r="J1" s="1633"/>
      <c r="K1" s="1633"/>
      <c r="L1" s="1633"/>
      <c r="M1" s="1633"/>
      <c r="N1" s="1633"/>
      <c r="O1" s="1633"/>
      <c r="P1" s="1633"/>
      <c r="Q1" s="1633"/>
      <c r="R1" s="1633"/>
      <c r="S1" s="1633"/>
      <c r="T1" s="1633"/>
      <c r="U1" s="1633"/>
      <c r="V1" s="1633"/>
      <c r="W1" s="1633"/>
      <c r="X1" s="1633"/>
      <c r="Y1" s="1633"/>
      <c r="Z1" s="1633"/>
      <c r="AA1" s="1633"/>
      <c r="AB1" s="1633"/>
      <c r="AC1" s="1633"/>
      <c r="AD1" s="1633"/>
      <c r="AE1" s="1633"/>
      <c r="AF1" s="1633"/>
      <c r="AG1" s="1633"/>
      <c r="AH1" s="1633"/>
      <c r="AI1" s="1633"/>
      <c r="AJ1" s="1633"/>
      <c r="AK1" s="1633"/>
      <c r="AL1" s="1633"/>
      <c r="AM1" s="1633"/>
      <c r="AN1" s="1633"/>
      <c r="AO1" s="1633"/>
      <c r="AP1" s="1633"/>
      <c r="AQ1" s="1633"/>
      <c r="AR1" s="1633"/>
      <c r="AS1" s="1633"/>
      <c r="AT1" s="1633"/>
      <c r="AU1" s="1633"/>
      <c r="AV1" s="1633"/>
      <c r="AW1" s="1633"/>
      <c r="AX1" s="1633"/>
      <c r="AY1" s="1633"/>
      <c r="AZ1" s="1633"/>
      <c r="BA1" s="1633"/>
      <c r="BB1" s="1633"/>
      <c r="BC1" s="1633"/>
      <c r="BD1" s="1633"/>
      <c r="BE1" s="1633"/>
      <c r="BF1" s="1633"/>
      <c r="BG1" s="1633"/>
      <c r="BH1" s="1633"/>
      <c r="BI1" s="1633"/>
      <c r="BJ1" s="1633"/>
      <c r="BK1" s="1633"/>
      <c r="BL1" s="1633"/>
      <c r="BM1" s="1633"/>
      <c r="BN1" s="1633"/>
      <c r="BO1" s="1633"/>
      <c r="BP1" s="1633"/>
      <c r="BQ1" s="1633"/>
      <c r="BR1" s="1633"/>
      <c r="BS1" s="1633"/>
      <c r="BT1" s="1633"/>
      <c r="BU1" s="1633"/>
      <c r="BV1" s="1633"/>
      <c r="BW1" s="1633"/>
      <c r="BX1" s="1633"/>
      <c r="BY1" s="1633"/>
      <c r="BZ1" s="1633"/>
      <c r="CA1" s="1633"/>
      <c r="CB1" s="1633"/>
      <c r="CC1" s="1633"/>
      <c r="CD1" s="1633"/>
      <c r="CE1" s="1633"/>
      <c r="CF1" s="1633"/>
      <c r="CG1" s="1633"/>
      <c r="CH1" s="1633"/>
      <c r="CI1" s="1633"/>
      <c r="CJ1" s="1633"/>
      <c r="CK1" s="1633"/>
      <c r="CL1" s="1633"/>
      <c r="CM1" s="1633"/>
      <c r="CN1" s="1633"/>
      <c r="CO1" s="1633"/>
      <c r="CP1" s="1633"/>
      <c r="CQ1" s="1633"/>
      <c r="CR1" s="1633"/>
      <c r="CS1" s="1633"/>
      <c r="CT1" s="1633"/>
      <c r="CU1" s="1633"/>
      <c r="CV1" s="1633"/>
      <c r="CW1" s="1633"/>
      <c r="CX1" s="1633"/>
      <c r="CY1" s="1633"/>
      <c r="CZ1" s="1633"/>
      <c r="DA1" s="1633"/>
      <c r="DB1" s="1633"/>
      <c r="DC1" s="1633"/>
      <c r="DD1" s="1633"/>
      <c r="DE1" s="1633"/>
      <c r="DF1" s="1633"/>
      <c r="DG1" s="1633"/>
      <c r="DH1" s="1633"/>
      <c r="DI1" s="1633"/>
      <c r="DJ1" s="1633"/>
      <c r="DK1" s="1633"/>
      <c r="DL1" s="1633"/>
      <c r="DM1" s="1633"/>
      <c r="DN1" s="1633"/>
      <c r="DO1" s="1633"/>
      <c r="DP1" s="1633"/>
      <c r="DQ1" s="1633"/>
      <c r="DR1" s="1633"/>
      <c r="DS1" s="1633"/>
      <c r="DT1" s="1633"/>
      <c r="DU1" s="1633"/>
      <c r="DV1" s="1633"/>
      <c r="DW1" s="1633"/>
      <c r="DX1" s="1633"/>
      <c r="DY1" s="1633"/>
      <c r="DZ1" s="1633"/>
      <c r="EA1" s="1633"/>
      <c r="EB1" s="1633"/>
      <c r="EC1" s="1633"/>
      <c r="ED1" s="1633"/>
      <c r="EE1" s="1633"/>
      <c r="EF1" s="1633"/>
      <c r="EG1" s="1633"/>
      <c r="EH1" s="1633"/>
      <c r="EI1" s="1633"/>
      <c r="EJ1" s="1633"/>
      <c r="EK1" s="1633"/>
      <c r="EL1" s="1633"/>
      <c r="EM1" s="1633"/>
      <c r="EN1" s="1633"/>
      <c r="EO1" s="1633"/>
      <c r="EP1" s="1585"/>
      <c r="EQ1" s="1585"/>
      <c r="ER1" s="1585"/>
      <c r="ES1" s="1585"/>
      <c r="ET1" s="1585"/>
      <c r="EU1" s="1585"/>
      <c r="EV1" s="1585"/>
      <c r="EW1" s="1585"/>
      <c r="EX1" s="1585"/>
      <c r="EY1" s="1585"/>
      <c r="EZ1" s="1585"/>
      <c r="FA1" s="1585"/>
      <c r="FB1" s="1585"/>
      <c r="FC1" s="1585"/>
      <c r="FD1" s="1585"/>
      <c r="FE1" s="1585"/>
      <c r="FF1" s="1585"/>
      <c r="FG1" s="1585"/>
      <c r="FH1" s="1585"/>
      <c r="FI1" s="1585"/>
      <c r="FJ1" s="1585"/>
      <c r="FK1" s="1585"/>
      <c r="FL1" s="1585"/>
      <c r="FM1" s="1585"/>
      <c r="FN1" s="1585"/>
      <c r="FO1" s="1585"/>
      <c r="FP1" s="1585"/>
      <c r="FQ1" s="1585"/>
      <c r="FR1" s="1585"/>
      <c r="FS1" s="1585"/>
      <c r="FT1" s="1585"/>
      <c r="FU1" s="1585"/>
      <c r="FV1" s="1585"/>
      <c r="FW1" s="1585"/>
      <c r="FX1" s="1585"/>
      <c r="FY1" s="1585"/>
      <c r="FZ1" s="1585"/>
      <c r="GA1" s="1585"/>
      <c r="GB1" s="1585"/>
      <c r="GC1" s="1585"/>
      <c r="GD1" s="1585"/>
      <c r="GE1" s="1585"/>
      <c r="GF1" s="1585"/>
      <c r="GG1" s="1585"/>
      <c r="GH1" s="1585"/>
      <c r="GI1" s="1585"/>
      <c r="GJ1" s="1585"/>
      <c r="GK1" s="1585"/>
    </row>
    <row r="2" spans="1:196" ht="39.75" customHeight="1" thickTop="1" thickBot="1">
      <c r="A2" s="3168"/>
      <c r="B2" s="3165">
        <v>2010</v>
      </c>
      <c r="C2" s="3166"/>
      <c r="D2" s="3166"/>
      <c r="E2" s="3166"/>
      <c r="F2" s="3166"/>
      <c r="G2" s="3166"/>
      <c r="H2" s="3166"/>
      <c r="I2" s="3166"/>
      <c r="J2" s="3166"/>
      <c r="K2" s="3166"/>
      <c r="L2" s="3166"/>
      <c r="M2" s="3166"/>
      <c r="N2" s="3165">
        <v>2011</v>
      </c>
      <c r="O2" s="3166"/>
      <c r="P2" s="3166"/>
      <c r="Q2" s="3166"/>
      <c r="R2" s="3166"/>
      <c r="S2" s="3166"/>
      <c r="T2" s="3166"/>
      <c r="U2" s="3166"/>
      <c r="V2" s="3166"/>
      <c r="W2" s="3166"/>
      <c r="X2" s="3166"/>
      <c r="Y2" s="3167"/>
      <c r="Z2" s="3166">
        <v>2012</v>
      </c>
      <c r="AA2" s="3166"/>
      <c r="AB2" s="3166"/>
      <c r="AC2" s="3166"/>
      <c r="AD2" s="3166"/>
      <c r="AE2" s="3166"/>
      <c r="AF2" s="3166"/>
      <c r="AG2" s="3166"/>
      <c r="AH2" s="3166"/>
      <c r="AI2" s="3166"/>
      <c r="AJ2" s="3166"/>
      <c r="AK2" s="3166"/>
      <c r="AL2" s="3165">
        <v>2013</v>
      </c>
      <c r="AM2" s="3166"/>
      <c r="AN2" s="3166"/>
      <c r="AO2" s="3166"/>
      <c r="AP2" s="3166"/>
      <c r="AQ2" s="3166"/>
      <c r="AR2" s="3166"/>
      <c r="AS2" s="3166"/>
      <c r="AT2" s="3166"/>
      <c r="AU2" s="3166"/>
      <c r="AV2" s="3166"/>
      <c r="AW2" s="3167"/>
      <c r="AX2" s="3166">
        <v>2014</v>
      </c>
      <c r="AY2" s="3166"/>
      <c r="AZ2" s="3166"/>
      <c r="BA2" s="3166"/>
      <c r="BB2" s="3166"/>
      <c r="BC2" s="3166"/>
      <c r="BD2" s="3166"/>
      <c r="BE2" s="3166"/>
      <c r="BF2" s="3166"/>
      <c r="BG2" s="3166"/>
      <c r="BH2" s="3166"/>
      <c r="BI2" s="3166"/>
      <c r="BJ2" s="3165">
        <v>2015</v>
      </c>
      <c r="BK2" s="3166"/>
      <c r="BL2" s="3166"/>
      <c r="BM2" s="3166"/>
      <c r="BN2" s="3166"/>
      <c r="BO2" s="3166"/>
      <c r="BP2" s="3166"/>
      <c r="BQ2" s="3166"/>
      <c r="BR2" s="3166"/>
      <c r="BS2" s="3166"/>
      <c r="BT2" s="3166"/>
      <c r="BU2" s="3167"/>
      <c r="BV2" s="3165">
        <v>2016</v>
      </c>
      <c r="BW2" s="3166"/>
      <c r="BX2" s="3166"/>
      <c r="BY2" s="3166"/>
      <c r="BZ2" s="3166"/>
      <c r="CA2" s="3166"/>
      <c r="CB2" s="3166"/>
      <c r="CC2" s="3166"/>
      <c r="CD2" s="3166"/>
      <c r="CE2" s="3166"/>
      <c r="CF2" s="3166"/>
      <c r="CG2" s="3167"/>
      <c r="CH2" s="3166">
        <v>2017</v>
      </c>
      <c r="CI2" s="3166"/>
      <c r="CJ2" s="3166"/>
      <c r="CK2" s="3166"/>
      <c r="CL2" s="3166"/>
      <c r="CM2" s="3166"/>
      <c r="CN2" s="3166"/>
      <c r="CO2" s="3166"/>
      <c r="CP2" s="3166"/>
      <c r="CQ2" s="3166"/>
      <c r="CR2" s="3166"/>
      <c r="CS2" s="3166"/>
      <c r="CT2" s="3165">
        <v>2018</v>
      </c>
      <c r="CU2" s="3166"/>
      <c r="CV2" s="3166"/>
      <c r="CW2" s="3166"/>
      <c r="CX2" s="3166"/>
      <c r="CY2" s="3166"/>
      <c r="CZ2" s="3166"/>
      <c r="DA2" s="3166"/>
      <c r="DB2" s="3166"/>
      <c r="DC2" s="3166"/>
      <c r="DD2" s="3166"/>
      <c r="DE2" s="3167"/>
      <c r="DF2" s="3165">
        <v>2019</v>
      </c>
      <c r="DG2" s="3166"/>
      <c r="DH2" s="3166"/>
      <c r="DI2" s="3166"/>
      <c r="DJ2" s="3166"/>
      <c r="DK2" s="3166"/>
      <c r="DL2" s="3166"/>
      <c r="DM2" s="3166"/>
      <c r="DN2" s="3166"/>
      <c r="DO2" s="3166"/>
      <c r="DP2" s="3166"/>
      <c r="DQ2" s="3167"/>
      <c r="DR2" s="3165">
        <v>2020</v>
      </c>
      <c r="DS2" s="3166"/>
      <c r="DT2" s="3166"/>
      <c r="DU2" s="3166"/>
      <c r="DV2" s="3166"/>
      <c r="DW2" s="3166"/>
      <c r="DX2" s="3166"/>
      <c r="DY2" s="3166"/>
      <c r="DZ2" s="3166"/>
      <c r="EA2" s="3166"/>
      <c r="EB2" s="3166"/>
      <c r="EC2" s="3167"/>
      <c r="ED2" s="3165">
        <v>2021</v>
      </c>
      <c r="EE2" s="3166"/>
      <c r="EF2" s="3166"/>
      <c r="EG2" s="3166"/>
      <c r="EH2" s="3166"/>
      <c r="EI2" s="3166"/>
      <c r="EJ2" s="3166"/>
      <c r="EK2" s="3166"/>
      <c r="EL2" s="3166"/>
      <c r="EM2" s="3166"/>
      <c r="EN2" s="3166"/>
      <c r="EO2" s="3166"/>
      <c r="EP2" s="3165">
        <v>2022</v>
      </c>
      <c r="EQ2" s="3166"/>
      <c r="ER2" s="3166"/>
      <c r="ES2" s="3166"/>
      <c r="ET2" s="3166"/>
      <c r="EU2" s="3166"/>
      <c r="EV2" s="3166"/>
      <c r="EW2" s="3166"/>
      <c r="EX2" s="3166"/>
      <c r="EY2" s="3166"/>
      <c r="EZ2" s="3166"/>
      <c r="FA2" s="3167"/>
      <c r="FB2" s="3165">
        <v>2023</v>
      </c>
      <c r="FC2" s="3166"/>
      <c r="FD2" s="3166"/>
      <c r="FE2" s="3166"/>
      <c r="FF2" s="3166"/>
      <c r="FG2" s="3166"/>
      <c r="FH2" s="3166"/>
      <c r="FI2" s="3166"/>
      <c r="FJ2" s="3166"/>
      <c r="FK2" s="3166"/>
      <c r="FL2" s="3166"/>
      <c r="FM2" s="3167"/>
      <c r="FN2" s="3165">
        <v>2024</v>
      </c>
      <c r="FO2" s="3166"/>
      <c r="FP2" s="3166"/>
      <c r="FQ2" s="3166"/>
      <c r="FR2" s="3166"/>
      <c r="FS2" s="3166"/>
      <c r="FT2" s="3166"/>
      <c r="FU2" s="3166"/>
      <c r="FV2" s="3166"/>
      <c r="FW2" s="3166"/>
      <c r="FX2" s="3166"/>
      <c r="FY2" s="3174"/>
      <c r="FZ2" s="3165">
        <v>2025</v>
      </c>
      <c r="GA2" s="3166"/>
      <c r="GB2" s="3166"/>
      <c r="GC2" s="3166"/>
      <c r="GD2" s="3166"/>
      <c r="GE2" s="3166"/>
      <c r="GF2" s="3166"/>
      <c r="GG2" s="3166"/>
      <c r="GH2" s="3166"/>
      <c r="GI2" s="3166"/>
      <c r="GJ2" s="3166"/>
      <c r="GK2" s="3167"/>
      <c r="GL2" s="3171">
        <v>2026</v>
      </c>
      <c r="GM2" s="3172"/>
      <c r="GN2" s="3173"/>
    </row>
    <row r="3" spans="1:196" ht="39.75" customHeight="1" thickTop="1" thickBot="1">
      <c r="A3" s="3169"/>
      <c r="B3" s="1500" t="s">
        <v>121</v>
      </c>
      <c r="C3" s="1500" t="s">
        <v>122</v>
      </c>
      <c r="D3" s="1500" t="s">
        <v>123</v>
      </c>
      <c r="E3" s="1500" t="s">
        <v>179</v>
      </c>
      <c r="F3" s="1500" t="s">
        <v>125</v>
      </c>
      <c r="G3" s="1500" t="s">
        <v>126</v>
      </c>
      <c r="H3" s="1500" t="s">
        <v>127</v>
      </c>
      <c r="I3" s="1500" t="s">
        <v>128</v>
      </c>
      <c r="J3" s="1500" t="s">
        <v>129</v>
      </c>
      <c r="K3" s="1500" t="s">
        <v>130</v>
      </c>
      <c r="L3" s="1500" t="s">
        <v>131</v>
      </c>
      <c r="M3" s="1500" t="s">
        <v>132</v>
      </c>
      <c r="N3" s="1499" t="s">
        <v>121</v>
      </c>
      <c r="O3" s="1500" t="s">
        <v>122</v>
      </c>
      <c r="P3" s="1500" t="s">
        <v>123</v>
      </c>
      <c r="Q3" s="1500" t="s">
        <v>179</v>
      </c>
      <c r="R3" s="1500" t="s">
        <v>125</v>
      </c>
      <c r="S3" s="1500" t="s">
        <v>135</v>
      </c>
      <c r="T3" s="1500" t="s">
        <v>127</v>
      </c>
      <c r="U3" s="1500" t="s">
        <v>128</v>
      </c>
      <c r="V3" s="1500" t="s">
        <v>129</v>
      </c>
      <c r="W3" s="1500" t="s">
        <v>130</v>
      </c>
      <c r="X3" s="1500" t="s">
        <v>131</v>
      </c>
      <c r="Y3" s="1501" t="s">
        <v>132</v>
      </c>
      <c r="Z3" s="1500" t="s">
        <v>121</v>
      </c>
      <c r="AA3" s="1500" t="s">
        <v>122</v>
      </c>
      <c r="AB3" s="1500" t="s">
        <v>123</v>
      </c>
      <c r="AC3" s="1500" t="s">
        <v>179</v>
      </c>
      <c r="AD3" s="1500" t="s">
        <v>125</v>
      </c>
      <c r="AE3" s="1500" t="s">
        <v>126</v>
      </c>
      <c r="AF3" s="1500" t="s">
        <v>127</v>
      </c>
      <c r="AG3" s="1500" t="s">
        <v>128</v>
      </c>
      <c r="AH3" s="1500" t="s">
        <v>129</v>
      </c>
      <c r="AI3" s="1500" t="s">
        <v>130</v>
      </c>
      <c r="AJ3" s="1500" t="s">
        <v>131</v>
      </c>
      <c r="AK3" s="1500" t="s">
        <v>132</v>
      </c>
      <c r="AL3" s="1499" t="s">
        <v>121</v>
      </c>
      <c r="AM3" s="1500" t="s">
        <v>122</v>
      </c>
      <c r="AN3" s="1500" t="s">
        <v>123</v>
      </c>
      <c r="AO3" s="1500" t="s">
        <v>179</v>
      </c>
      <c r="AP3" s="1500" t="s">
        <v>125</v>
      </c>
      <c r="AQ3" s="1500" t="s">
        <v>126</v>
      </c>
      <c r="AR3" s="1500" t="s">
        <v>127</v>
      </c>
      <c r="AS3" s="1500" t="s">
        <v>128</v>
      </c>
      <c r="AT3" s="1500" t="s">
        <v>129</v>
      </c>
      <c r="AU3" s="1500" t="s">
        <v>130</v>
      </c>
      <c r="AV3" s="1500" t="s">
        <v>131</v>
      </c>
      <c r="AW3" s="1501" t="s">
        <v>132</v>
      </c>
      <c r="AX3" s="1500" t="s">
        <v>121</v>
      </c>
      <c r="AY3" s="1500" t="s">
        <v>122</v>
      </c>
      <c r="AZ3" s="1500" t="s">
        <v>123</v>
      </c>
      <c r="BA3" s="1500" t="s">
        <v>179</v>
      </c>
      <c r="BB3" s="1500" t="s">
        <v>125</v>
      </c>
      <c r="BC3" s="1500" t="s">
        <v>126</v>
      </c>
      <c r="BD3" s="1500" t="s">
        <v>127</v>
      </c>
      <c r="BE3" s="1500" t="s">
        <v>128</v>
      </c>
      <c r="BF3" s="1500" t="s">
        <v>129</v>
      </c>
      <c r="BG3" s="1500" t="s">
        <v>130</v>
      </c>
      <c r="BH3" s="1500" t="s">
        <v>131</v>
      </c>
      <c r="BI3" s="1500" t="s">
        <v>132</v>
      </c>
      <c r="BJ3" s="1591" t="s">
        <v>121</v>
      </c>
      <c r="BK3" s="1502" t="s">
        <v>122</v>
      </c>
      <c r="BL3" s="1502" t="s">
        <v>123</v>
      </c>
      <c r="BM3" s="1502" t="s">
        <v>179</v>
      </c>
      <c r="BN3" s="1502" t="s">
        <v>125</v>
      </c>
      <c r="BO3" s="1502" t="s">
        <v>126</v>
      </c>
      <c r="BP3" s="1502" t="s">
        <v>127</v>
      </c>
      <c r="BQ3" s="1502" t="s">
        <v>128</v>
      </c>
      <c r="BR3" s="1502" t="s">
        <v>129</v>
      </c>
      <c r="BS3" s="1502" t="s">
        <v>130</v>
      </c>
      <c r="BT3" s="1502" t="s">
        <v>131</v>
      </c>
      <c r="BU3" s="1501" t="s">
        <v>132</v>
      </c>
      <c r="BV3" s="1499" t="s">
        <v>121</v>
      </c>
      <c r="BW3" s="1500" t="s">
        <v>122</v>
      </c>
      <c r="BX3" s="1500" t="s">
        <v>123</v>
      </c>
      <c r="BY3" s="1500" t="s">
        <v>179</v>
      </c>
      <c r="BZ3" s="1500" t="s">
        <v>125</v>
      </c>
      <c r="CA3" s="1500" t="s">
        <v>126</v>
      </c>
      <c r="CB3" s="1500" t="s">
        <v>127</v>
      </c>
      <c r="CC3" s="1500" t="s">
        <v>128</v>
      </c>
      <c r="CD3" s="1500" t="s">
        <v>129</v>
      </c>
      <c r="CE3" s="1500" t="s">
        <v>130</v>
      </c>
      <c r="CF3" s="1500" t="s">
        <v>131</v>
      </c>
      <c r="CG3" s="1501" t="s">
        <v>132</v>
      </c>
      <c r="CH3" s="1500" t="s">
        <v>121</v>
      </c>
      <c r="CI3" s="1500" t="s">
        <v>122</v>
      </c>
      <c r="CJ3" s="1500" t="s">
        <v>123</v>
      </c>
      <c r="CK3" s="1500" t="s">
        <v>124</v>
      </c>
      <c r="CL3" s="1500" t="s">
        <v>125</v>
      </c>
      <c r="CM3" s="1500" t="s">
        <v>126</v>
      </c>
      <c r="CN3" s="1500" t="s">
        <v>127</v>
      </c>
      <c r="CO3" s="1500" t="s">
        <v>128</v>
      </c>
      <c r="CP3" s="1500" t="s">
        <v>129</v>
      </c>
      <c r="CQ3" s="1500" t="s">
        <v>130</v>
      </c>
      <c r="CR3" s="1500" t="s">
        <v>131</v>
      </c>
      <c r="CS3" s="1500" t="s">
        <v>132</v>
      </c>
      <c r="CT3" s="1499" t="s">
        <v>121</v>
      </c>
      <c r="CU3" s="1500" t="s">
        <v>122</v>
      </c>
      <c r="CV3" s="1500" t="s">
        <v>123</v>
      </c>
      <c r="CW3" s="1500" t="s">
        <v>124</v>
      </c>
      <c r="CX3" s="1500" t="s">
        <v>125</v>
      </c>
      <c r="CY3" s="1500" t="s">
        <v>126</v>
      </c>
      <c r="CZ3" s="1500" t="s">
        <v>127</v>
      </c>
      <c r="DA3" s="1500" t="s">
        <v>128</v>
      </c>
      <c r="DB3" s="1500" t="s">
        <v>129</v>
      </c>
      <c r="DC3" s="1500" t="s">
        <v>130</v>
      </c>
      <c r="DD3" s="1500" t="s">
        <v>131</v>
      </c>
      <c r="DE3" s="1501" t="s">
        <v>132</v>
      </c>
      <c r="DF3" s="1499" t="s">
        <v>121</v>
      </c>
      <c r="DG3" s="1500" t="s">
        <v>122</v>
      </c>
      <c r="DH3" s="1500" t="s">
        <v>123</v>
      </c>
      <c r="DI3" s="1500" t="s">
        <v>124</v>
      </c>
      <c r="DJ3" s="1500" t="s">
        <v>125</v>
      </c>
      <c r="DK3" s="1500" t="s">
        <v>126</v>
      </c>
      <c r="DL3" s="1500" t="s">
        <v>127</v>
      </c>
      <c r="DM3" s="1500" t="s">
        <v>128</v>
      </c>
      <c r="DN3" s="1500" t="s">
        <v>129</v>
      </c>
      <c r="DO3" s="1500" t="s">
        <v>130</v>
      </c>
      <c r="DP3" s="1500" t="s">
        <v>131</v>
      </c>
      <c r="DQ3" s="1501" t="s">
        <v>132</v>
      </c>
      <c r="DR3" s="1499" t="s">
        <v>121</v>
      </c>
      <c r="DS3" s="1500" t="s">
        <v>122</v>
      </c>
      <c r="DT3" s="1500" t="s">
        <v>123</v>
      </c>
      <c r="DU3" s="1500" t="s">
        <v>124</v>
      </c>
      <c r="DV3" s="1500" t="s">
        <v>125</v>
      </c>
      <c r="DW3" s="1503" t="s">
        <v>126</v>
      </c>
      <c r="DX3" s="1503" t="s">
        <v>127</v>
      </c>
      <c r="DY3" s="1503" t="s">
        <v>128</v>
      </c>
      <c r="DZ3" s="1503" t="s">
        <v>129</v>
      </c>
      <c r="EA3" s="1503" t="s">
        <v>130</v>
      </c>
      <c r="EB3" s="1503" t="s">
        <v>131</v>
      </c>
      <c r="EC3" s="1505" t="s">
        <v>132</v>
      </c>
      <c r="ED3" s="1504" t="s">
        <v>121</v>
      </c>
      <c r="EE3" s="1503" t="s">
        <v>122</v>
      </c>
      <c r="EF3" s="1503" t="s">
        <v>123</v>
      </c>
      <c r="EG3" s="1503" t="s">
        <v>124</v>
      </c>
      <c r="EH3" s="1503" t="s">
        <v>125</v>
      </c>
      <c r="EI3" s="1503" t="s">
        <v>126</v>
      </c>
      <c r="EJ3" s="1503" t="s">
        <v>127</v>
      </c>
      <c r="EK3" s="1503" t="s">
        <v>128</v>
      </c>
      <c r="EL3" s="1503" t="s">
        <v>129</v>
      </c>
      <c r="EM3" s="1503" t="s">
        <v>130</v>
      </c>
      <c r="EN3" s="1503" t="s">
        <v>131</v>
      </c>
      <c r="EO3" s="1503" t="s">
        <v>132</v>
      </c>
      <c r="EP3" s="1504" t="s">
        <v>121</v>
      </c>
      <c r="EQ3" s="1503" t="s">
        <v>122</v>
      </c>
      <c r="ER3" s="1503" t="s">
        <v>123</v>
      </c>
      <c r="ES3" s="1503" t="s">
        <v>124</v>
      </c>
      <c r="ET3" s="1503" t="s">
        <v>125</v>
      </c>
      <c r="EU3" s="1503" t="s">
        <v>126</v>
      </c>
      <c r="EV3" s="1503" t="s">
        <v>127</v>
      </c>
      <c r="EW3" s="1503" t="s">
        <v>128</v>
      </c>
      <c r="EX3" s="1503" t="s">
        <v>129</v>
      </c>
      <c r="EY3" s="1503" t="s">
        <v>130</v>
      </c>
      <c r="EZ3" s="1503" t="s">
        <v>131</v>
      </c>
      <c r="FA3" s="1505" t="s">
        <v>132</v>
      </c>
      <c r="FB3" s="1504" t="s">
        <v>121</v>
      </c>
      <c r="FC3" s="1503" t="s">
        <v>122</v>
      </c>
      <c r="FD3" s="1503" t="s">
        <v>123</v>
      </c>
      <c r="FE3" s="1503" t="s">
        <v>124</v>
      </c>
      <c r="FF3" s="1503" t="s">
        <v>125</v>
      </c>
      <c r="FG3" s="1503" t="s">
        <v>126</v>
      </c>
      <c r="FH3" s="1503" t="s">
        <v>127</v>
      </c>
      <c r="FI3" s="1503" t="s">
        <v>128</v>
      </c>
      <c r="FJ3" s="1503" t="s">
        <v>129</v>
      </c>
      <c r="FK3" s="1503" t="s">
        <v>130</v>
      </c>
      <c r="FL3" s="1503" t="s">
        <v>131</v>
      </c>
      <c r="FM3" s="1505" t="s">
        <v>132</v>
      </c>
      <c r="FN3" s="1593" t="s">
        <v>121</v>
      </c>
      <c r="FO3" s="1594" t="s">
        <v>122</v>
      </c>
      <c r="FP3" s="1594" t="s">
        <v>123</v>
      </c>
      <c r="FQ3" s="1594" t="s">
        <v>124</v>
      </c>
      <c r="FR3" s="1594" t="s">
        <v>125</v>
      </c>
      <c r="FS3" s="1594" t="s">
        <v>126</v>
      </c>
      <c r="FT3" s="1592" t="s">
        <v>127</v>
      </c>
      <c r="FU3" s="1594" t="s">
        <v>128</v>
      </c>
      <c r="FV3" s="1594" t="s">
        <v>129</v>
      </c>
      <c r="FW3" s="1594" t="s">
        <v>130</v>
      </c>
      <c r="FX3" s="1594" t="s">
        <v>131</v>
      </c>
      <c r="FY3" s="1595" t="s">
        <v>132</v>
      </c>
      <c r="FZ3" s="1504" t="s">
        <v>121</v>
      </c>
      <c r="GA3" s="1503" t="s">
        <v>122</v>
      </c>
      <c r="GB3" s="1503" t="s">
        <v>123</v>
      </c>
      <c r="GC3" s="1503" t="s">
        <v>124</v>
      </c>
      <c r="GD3" s="1503" t="s">
        <v>125</v>
      </c>
      <c r="GE3" s="1503" t="s">
        <v>126</v>
      </c>
      <c r="GF3" s="1503" t="s">
        <v>127</v>
      </c>
      <c r="GG3" s="1503" t="s">
        <v>128</v>
      </c>
      <c r="GH3" s="1503" t="s">
        <v>129</v>
      </c>
      <c r="GI3" s="1503" t="s">
        <v>130</v>
      </c>
      <c r="GJ3" s="1503" t="s">
        <v>131</v>
      </c>
      <c r="GK3" s="1505" t="s">
        <v>132</v>
      </c>
      <c r="GL3" s="1594" t="s">
        <v>121</v>
      </c>
      <c r="GM3" s="1594" t="s">
        <v>122</v>
      </c>
      <c r="GN3" s="1595" t="s">
        <v>123</v>
      </c>
    </row>
    <row r="4" spans="1:196" s="1534" customFormat="1" ht="39.75" customHeight="1" thickTop="1">
      <c r="A4" s="1548" t="s">
        <v>1021</v>
      </c>
      <c r="B4" s="1506">
        <f>B5+B8+B11+B14+B17+B20+B23+B25</f>
        <v>110.95291589999999</v>
      </c>
      <c r="C4" s="1506">
        <f t="shared" ref="C4:BN4" si="0">C5+C8+C11+C14+C17+C20+C23+C25</f>
        <v>110.95291589999999</v>
      </c>
      <c r="D4" s="1506">
        <f t="shared" si="0"/>
        <v>110.95291589999999</v>
      </c>
      <c r="E4" s="1506">
        <f t="shared" si="0"/>
        <v>110.95291589999999</v>
      </c>
      <c r="F4" s="1506">
        <f t="shared" si="0"/>
        <v>110.95291589999999</v>
      </c>
      <c r="G4" s="1506">
        <f t="shared" si="0"/>
        <v>110.95291589999999</v>
      </c>
      <c r="H4" s="1506">
        <f t="shared" si="0"/>
        <v>110.95291589999999</v>
      </c>
      <c r="I4" s="1506">
        <f t="shared" si="0"/>
        <v>110.95291589999999</v>
      </c>
      <c r="J4" s="1506">
        <f t="shared" si="0"/>
        <v>110.95291589999999</v>
      </c>
      <c r="K4" s="1506">
        <f t="shared" si="0"/>
        <v>110.95291589999999</v>
      </c>
      <c r="L4" s="1506">
        <f t="shared" si="0"/>
        <v>110.95291589999999</v>
      </c>
      <c r="M4" s="1506">
        <f t="shared" si="0"/>
        <v>302.82749695999996</v>
      </c>
      <c r="N4" s="1506">
        <f t="shared" si="0"/>
        <v>302.82749695999996</v>
      </c>
      <c r="O4" s="1506">
        <f t="shared" si="0"/>
        <v>302.82749695999996</v>
      </c>
      <c r="P4" s="1506">
        <f t="shared" si="0"/>
        <v>302.82749695999996</v>
      </c>
      <c r="Q4" s="1506">
        <f t="shared" si="0"/>
        <v>874.82749695999996</v>
      </c>
      <c r="R4" s="1506">
        <f t="shared" si="0"/>
        <v>874.82749695999996</v>
      </c>
      <c r="S4" s="1506">
        <f t="shared" si="0"/>
        <v>874.82749695999996</v>
      </c>
      <c r="T4" s="1506">
        <f t="shared" si="0"/>
        <v>874.82749695999996</v>
      </c>
      <c r="U4" s="1506">
        <f t="shared" si="0"/>
        <v>874.82749695999996</v>
      </c>
      <c r="V4" s="1506">
        <f t="shared" si="0"/>
        <v>874.82749695999996</v>
      </c>
      <c r="W4" s="1506">
        <f t="shared" si="0"/>
        <v>874.82749695999996</v>
      </c>
      <c r="X4" s="1506">
        <f t="shared" si="0"/>
        <v>874.82749695999996</v>
      </c>
      <c r="Y4" s="1506">
        <f t="shared" si="0"/>
        <v>874.82749695999996</v>
      </c>
      <c r="Z4" s="1506">
        <f t="shared" si="0"/>
        <v>874.82749695999996</v>
      </c>
      <c r="AA4" s="1506">
        <f t="shared" si="0"/>
        <v>874.82749695999996</v>
      </c>
      <c r="AB4" s="1506">
        <f t="shared" si="0"/>
        <v>874.82749695999996</v>
      </c>
      <c r="AC4" s="1506">
        <f t="shared" si="0"/>
        <v>874.82749695999996</v>
      </c>
      <c r="AD4" s="1506">
        <f t="shared" si="0"/>
        <v>874.82749695999996</v>
      </c>
      <c r="AE4" s="1506">
        <f t="shared" si="0"/>
        <v>874.82749695999996</v>
      </c>
      <c r="AF4" s="1506">
        <f t="shared" si="0"/>
        <v>874.82749695999996</v>
      </c>
      <c r="AG4" s="1506">
        <f t="shared" si="0"/>
        <v>874.82749695999996</v>
      </c>
      <c r="AH4" s="1506">
        <f t="shared" si="0"/>
        <v>874.82749695999996</v>
      </c>
      <c r="AI4" s="1506">
        <f t="shared" si="0"/>
        <v>1083.0127380600002</v>
      </c>
      <c r="AJ4" s="1506">
        <f t="shared" si="0"/>
        <v>1083.0127380600002</v>
      </c>
      <c r="AK4" s="1506">
        <f t="shared" si="0"/>
        <v>1083.0127380600002</v>
      </c>
      <c r="AL4" s="1506">
        <f t="shared" si="0"/>
        <v>1083.0127380600002</v>
      </c>
      <c r="AM4" s="1506">
        <f t="shared" si="0"/>
        <v>1242.31395806</v>
      </c>
      <c r="AN4" s="1506">
        <f t="shared" si="0"/>
        <v>1242.31395806</v>
      </c>
      <c r="AO4" s="1506">
        <f t="shared" si="0"/>
        <v>1242.31395806</v>
      </c>
      <c r="AP4" s="1506">
        <f t="shared" si="0"/>
        <v>1242.31395806</v>
      </c>
      <c r="AQ4" s="1506">
        <f t="shared" si="0"/>
        <v>1242.31395806</v>
      </c>
      <c r="AR4" s="1506">
        <f t="shared" si="0"/>
        <v>1242.31395806</v>
      </c>
      <c r="AS4" s="1506">
        <f t="shared" si="0"/>
        <v>1242.31395806</v>
      </c>
      <c r="AT4" s="1506">
        <f t="shared" si="0"/>
        <v>1242.31395806</v>
      </c>
      <c r="AU4" s="1506">
        <f t="shared" si="0"/>
        <v>1242.31395806</v>
      </c>
      <c r="AV4" s="1506">
        <f t="shared" si="0"/>
        <v>1242.31395806</v>
      </c>
      <c r="AW4" s="1506">
        <f t="shared" si="0"/>
        <v>1242.31395806</v>
      </c>
      <c r="AX4" s="1506">
        <f t="shared" si="0"/>
        <v>1242.31395806</v>
      </c>
      <c r="AY4" s="1506">
        <f t="shared" si="0"/>
        <v>1242.31395806</v>
      </c>
      <c r="AZ4" s="1506">
        <f t="shared" si="0"/>
        <v>1242.31395806</v>
      </c>
      <c r="BA4" s="1506">
        <f t="shared" si="0"/>
        <v>1242.31395806</v>
      </c>
      <c r="BB4" s="1506">
        <f t="shared" si="0"/>
        <v>1212.38995806</v>
      </c>
      <c r="BC4" s="1506">
        <f t="shared" si="0"/>
        <v>1050.4393770000001</v>
      </c>
      <c r="BD4" s="1506">
        <f t="shared" si="0"/>
        <v>1050.4393770000001</v>
      </c>
      <c r="BE4" s="1506">
        <f t="shared" si="0"/>
        <v>1050.4393770000001</v>
      </c>
      <c r="BF4" s="1506">
        <f t="shared" si="0"/>
        <v>1050.4393770000001</v>
      </c>
      <c r="BG4" s="1506">
        <f t="shared" si="0"/>
        <v>1050.4393770000001</v>
      </c>
      <c r="BH4" s="1506">
        <f t="shared" si="0"/>
        <v>1050.4393770000001</v>
      </c>
      <c r="BI4" s="1506">
        <f t="shared" si="0"/>
        <v>1964.76704227</v>
      </c>
      <c r="BJ4" s="1506">
        <f t="shared" si="0"/>
        <v>1964.76704227</v>
      </c>
      <c r="BK4" s="1506">
        <f t="shared" si="0"/>
        <v>1964.76704227</v>
      </c>
      <c r="BL4" s="1506">
        <f t="shared" si="0"/>
        <v>1964.76704227</v>
      </c>
      <c r="BM4" s="1506">
        <f t="shared" si="0"/>
        <v>1756.5818011700001</v>
      </c>
      <c r="BN4" s="1506">
        <f t="shared" si="0"/>
        <v>1756.5818011700001</v>
      </c>
      <c r="BO4" s="1506">
        <f t="shared" ref="BO4:DZ4" si="1">BO5+BO8+BO11+BO14+BO17+BO20+BO23+BO25</f>
        <v>1756.5818011700001</v>
      </c>
      <c r="BP4" s="1506">
        <f t="shared" si="1"/>
        <v>1756.5818011700001</v>
      </c>
      <c r="BQ4" s="1506">
        <f t="shared" si="1"/>
        <v>1756.5818011700001</v>
      </c>
      <c r="BR4" s="1506">
        <f t="shared" si="1"/>
        <v>1756.5818011700001</v>
      </c>
      <c r="BS4" s="1506">
        <f t="shared" si="1"/>
        <v>1756.5818011700001</v>
      </c>
      <c r="BT4" s="1506">
        <f t="shared" si="1"/>
        <v>1756.5818011700001</v>
      </c>
      <c r="BU4" s="1506">
        <f t="shared" si="1"/>
        <v>1756.5818011700001</v>
      </c>
      <c r="BV4" s="1506">
        <f t="shared" si="1"/>
        <v>2048.5120818999999</v>
      </c>
      <c r="BW4" s="1506">
        <f t="shared" si="1"/>
        <v>2048.5120818999999</v>
      </c>
      <c r="BX4" s="1506">
        <f t="shared" si="1"/>
        <v>1934.2211237400002</v>
      </c>
      <c r="BY4" s="1506">
        <f t="shared" si="1"/>
        <v>1934.2211237400002</v>
      </c>
      <c r="BZ4" s="1506">
        <f t="shared" si="1"/>
        <v>1934.2211237400002</v>
      </c>
      <c r="CA4" s="1506">
        <f t="shared" si="1"/>
        <v>1824.2211237400002</v>
      </c>
      <c r="CB4" s="1506">
        <f t="shared" si="1"/>
        <v>1824.2211237400002</v>
      </c>
      <c r="CC4" s="1506">
        <f t="shared" si="1"/>
        <v>1824.2211237400002</v>
      </c>
      <c r="CD4" s="1506">
        <f t="shared" si="1"/>
        <v>1709.9301655800002</v>
      </c>
      <c r="CE4" s="1506">
        <f t="shared" si="1"/>
        <v>1709.9301655800002</v>
      </c>
      <c r="CF4" s="1506">
        <f t="shared" si="1"/>
        <v>1709.9301655800002</v>
      </c>
      <c r="CG4" s="1506">
        <f t="shared" si="1"/>
        <v>1709.9301655800002</v>
      </c>
      <c r="CH4" s="1506">
        <f t="shared" si="1"/>
        <v>1709.9301655800002</v>
      </c>
      <c r="CI4" s="1506">
        <f t="shared" si="1"/>
        <v>1709.9301655800002</v>
      </c>
      <c r="CJ4" s="1506">
        <f t="shared" si="1"/>
        <v>1595.6392074200003</v>
      </c>
      <c r="CK4" s="1506">
        <f t="shared" si="1"/>
        <v>1606.6392074200003</v>
      </c>
      <c r="CL4" s="1506">
        <f t="shared" si="1"/>
        <v>1604.6392074200003</v>
      </c>
      <c r="CM4" s="1506">
        <f t="shared" si="1"/>
        <v>1604.6392074200003</v>
      </c>
      <c r="CN4" s="1506">
        <f t="shared" si="1"/>
        <v>1604.6392074200003</v>
      </c>
      <c r="CO4" s="1506">
        <f t="shared" si="1"/>
        <v>1604.6392074200003</v>
      </c>
      <c r="CP4" s="1506">
        <f t="shared" si="1"/>
        <v>1490.3482492600001</v>
      </c>
      <c r="CQ4" s="1506">
        <f t="shared" si="1"/>
        <v>1433.1482492600003</v>
      </c>
      <c r="CR4" s="1506">
        <f t="shared" si="1"/>
        <v>1406.59804592</v>
      </c>
      <c r="CS4" s="1506">
        <f t="shared" si="1"/>
        <v>2004.2290069199998</v>
      </c>
      <c r="CT4" s="1506">
        <f t="shared" si="1"/>
        <v>2004.2290069199998</v>
      </c>
      <c r="CU4" s="1506">
        <f t="shared" si="1"/>
        <v>2004.2290069199998</v>
      </c>
      <c r="CV4" s="1506">
        <f t="shared" si="1"/>
        <v>1832.7380487600001</v>
      </c>
      <c r="CW4" s="1506">
        <f t="shared" si="1"/>
        <v>1832.7380487600001</v>
      </c>
      <c r="CX4" s="1506">
        <f t="shared" si="1"/>
        <v>1806.18784542</v>
      </c>
      <c r="CY4" s="1506">
        <f t="shared" si="1"/>
        <v>1757.5327986400002</v>
      </c>
      <c r="CZ4" s="1506">
        <f t="shared" si="1"/>
        <v>1757.5327986400002</v>
      </c>
      <c r="DA4" s="1506">
        <f t="shared" si="1"/>
        <v>11448.74940094</v>
      </c>
      <c r="DB4" s="1506">
        <f t="shared" si="1"/>
        <v>11278.258442780001</v>
      </c>
      <c r="DC4" s="1506">
        <f t="shared" si="1"/>
        <v>11278.258442780001</v>
      </c>
      <c r="DD4" s="1506">
        <f t="shared" si="1"/>
        <v>8051.7082394399986</v>
      </c>
      <c r="DE4" s="1506">
        <f t="shared" si="1"/>
        <v>7894.1491609599998</v>
      </c>
      <c r="DF4" s="1511">
        <f t="shared" si="1"/>
        <v>7894.1491609599998</v>
      </c>
      <c r="DG4" s="1506">
        <f t="shared" si="1"/>
        <v>7887.1518949599995</v>
      </c>
      <c r="DH4" s="1506">
        <f t="shared" si="1"/>
        <v>10971.8966628</v>
      </c>
      <c r="DI4" s="1506">
        <f t="shared" si="1"/>
        <v>10987.5026628</v>
      </c>
      <c r="DJ4" s="1506">
        <f t="shared" si="1"/>
        <v>10561.60734346</v>
      </c>
      <c r="DK4" s="1506">
        <f t="shared" si="1"/>
        <v>9504.6260809799987</v>
      </c>
      <c r="DL4" s="1506">
        <f t="shared" si="1"/>
        <v>9787.2559143099988</v>
      </c>
      <c r="DM4" s="1506">
        <f t="shared" si="1"/>
        <v>10028.216571309998</v>
      </c>
      <c r="DN4" s="1506">
        <f t="shared" si="1"/>
        <v>9840.1081131499996</v>
      </c>
      <c r="DO4" s="1506">
        <f t="shared" si="1"/>
        <v>10106.622613149999</v>
      </c>
      <c r="DP4" s="1506">
        <f t="shared" si="1"/>
        <v>10091.53761315</v>
      </c>
      <c r="DQ4" s="1512">
        <f t="shared" si="1"/>
        <v>10081.182630809999</v>
      </c>
      <c r="DR4" s="1506">
        <f t="shared" si="1"/>
        <v>9928.7435523299991</v>
      </c>
      <c r="DS4" s="1506">
        <f t="shared" si="1"/>
        <v>10474.635222329998</v>
      </c>
      <c r="DT4" s="1506">
        <f t="shared" si="1"/>
        <v>10197.552172329999</v>
      </c>
      <c r="DU4" s="1506">
        <f t="shared" si="1"/>
        <v>8770.6480923299987</v>
      </c>
      <c r="DV4" s="1506">
        <f t="shared" si="1"/>
        <v>8744.7478889899976</v>
      </c>
      <c r="DW4" s="1506">
        <f t="shared" si="1"/>
        <v>8695.1998105099992</v>
      </c>
      <c r="DX4" s="1506">
        <f t="shared" si="1"/>
        <v>8794.0998105099989</v>
      </c>
      <c r="DY4" s="1506">
        <f t="shared" si="1"/>
        <v>8799.0693105099999</v>
      </c>
      <c r="DZ4" s="1506">
        <f t="shared" si="1"/>
        <v>7204.1197575099986</v>
      </c>
      <c r="EA4" s="1506">
        <f t="shared" ref="EA4:FF4" si="2">EA5+EA8+EA11+EA14+EA17+EA20+EA23+EA25</f>
        <v>7167.2237975099988</v>
      </c>
      <c r="EB4" s="1506">
        <f t="shared" si="2"/>
        <v>6829.0211025099979</v>
      </c>
      <c r="EC4" s="1506">
        <f t="shared" si="2"/>
        <v>6741.9685649799994</v>
      </c>
      <c r="ED4" s="1511">
        <f t="shared" si="2"/>
        <v>6768.5266509799985</v>
      </c>
      <c r="EE4" s="1506">
        <f t="shared" si="2"/>
        <v>6819.2957963099998</v>
      </c>
      <c r="EF4" s="1506">
        <f t="shared" si="2"/>
        <v>8110.2957379799991</v>
      </c>
      <c r="EG4" s="1506">
        <f t="shared" si="2"/>
        <v>8864.1386419799983</v>
      </c>
      <c r="EH4" s="1506">
        <f t="shared" si="2"/>
        <v>8803.5866419800004</v>
      </c>
      <c r="EI4" s="1506">
        <f t="shared" si="2"/>
        <v>9573.7443922799994</v>
      </c>
      <c r="EJ4" s="1506">
        <f t="shared" si="2"/>
        <v>8808.1425622799998</v>
      </c>
      <c r="EK4" s="1506">
        <f t="shared" si="2"/>
        <v>8704.8821912799995</v>
      </c>
      <c r="EL4" s="1506">
        <f t="shared" si="2"/>
        <v>8643.0061912799993</v>
      </c>
      <c r="EM4" s="1506">
        <f t="shared" si="2"/>
        <v>8958.3637852800002</v>
      </c>
      <c r="EN4" s="1506">
        <f t="shared" si="2"/>
        <v>8735.256905279999</v>
      </c>
      <c r="EO4" s="1512">
        <f t="shared" si="2"/>
        <v>8099.8338325799996</v>
      </c>
      <c r="EP4" s="1511">
        <f t="shared" si="2"/>
        <v>7455.9707225799993</v>
      </c>
      <c r="EQ4" s="1506">
        <f t="shared" si="2"/>
        <v>7516.522722579999</v>
      </c>
      <c r="ER4" s="1506">
        <f t="shared" si="2"/>
        <v>7203.8692225799996</v>
      </c>
      <c r="ES4" s="1506">
        <f t="shared" si="2"/>
        <v>7348.4088315799991</v>
      </c>
      <c r="ET4" s="1506">
        <f t="shared" si="2"/>
        <v>7316.3488315799996</v>
      </c>
      <c r="EU4" s="1506">
        <f t="shared" si="2"/>
        <v>7147.4378055799998</v>
      </c>
      <c r="EV4" s="1506">
        <f t="shared" si="2"/>
        <v>7246.4878272799997</v>
      </c>
      <c r="EW4" s="1506">
        <f t="shared" si="2"/>
        <v>7434.6878372799993</v>
      </c>
      <c r="EX4" s="1506">
        <f t="shared" si="2"/>
        <v>7331.8477998799999</v>
      </c>
      <c r="EY4" s="1506">
        <f t="shared" si="2"/>
        <v>7381.5327998800003</v>
      </c>
      <c r="EZ4" s="1506">
        <f t="shared" si="2"/>
        <v>7423.1327998799998</v>
      </c>
      <c r="FA4" s="1512">
        <f t="shared" si="2"/>
        <v>7999.3215581799996</v>
      </c>
      <c r="FB4" s="1511">
        <f t="shared" si="2"/>
        <v>8201.7015581799988</v>
      </c>
      <c r="FC4" s="1506">
        <f t="shared" si="2"/>
        <v>20294.576096180001</v>
      </c>
      <c r="FD4" s="1506">
        <f t="shared" si="2"/>
        <v>20295.613106179997</v>
      </c>
      <c r="FE4" s="1506">
        <f t="shared" si="2"/>
        <v>20138.656106179998</v>
      </c>
      <c r="FF4" s="1506">
        <f t="shared" si="2"/>
        <v>20144.05610618</v>
      </c>
      <c r="FG4" s="1506">
        <v>90662.176550022006</v>
      </c>
      <c r="FH4" s="1506">
        <v>90662.176550022006</v>
      </c>
      <c r="FI4" s="1506">
        <v>90186.169199021999</v>
      </c>
      <c r="FJ4" s="1506">
        <v>59982.751445299997</v>
      </c>
      <c r="FK4" s="1506">
        <v>60902.006808300001</v>
      </c>
      <c r="FL4" s="1506">
        <v>60902.006808299993</v>
      </c>
      <c r="FM4" s="1512">
        <v>64538.339466599995</v>
      </c>
      <c r="FN4" s="1506">
        <v>64538.339466599995</v>
      </c>
      <c r="FO4" s="1506">
        <v>65893.688649599993</v>
      </c>
      <c r="FP4" s="1506">
        <v>65893.688649600008</v>
      </c>
      <c r="FQ4" s="1506">
        <v>67083.832287900004</v>
      </c>
      <c r="FR4" s="1506">
        <v>67083.832287900004</v>
      </c>
      <c r="FS4" s="1506">
        <v>67061.218256200009</v>
      </c>
      <c r="FT4" s="1509">
        <v>67061.218256200009</v>
      </c>
      <c r="FU4" s="1506">
        <v>68580.460301200015</v>
      </c>
      <c r="FV4" s="1506">
        <v>68580.460301200001</v>
      </c>
      <c r="FW4" s="1506">
        <v>68580.460301200015</v>
      </c>
      <c r="FX4" s="1506">
        <v>68580.460301200015</v>
      </c>
      <c r="FY4" s="1510">
        <v>68559.888629499997</v>
      </c>
      <c r="FZ4" s="1511">
        <v>68559.888635199997</v>
      </c>
      <c r="GA4" s="1506">
        <v>70116.244946200008</v>
      </c>
      <c r="GB4" s="1506">
        <v>70116.244946200008</v>
      </c>
      <c r="GC4" s="1506">
        <v>70116.244946200008</v>
      </c>
      <c r="GD4" s="1506">
        <v>70495.777318200009</v>
      </c>
      <c r="GE4" s="1506">
        <v>70477.295771500008</v>
      </c>
      <c r="GF4" s="1506">
        <v>70477.295771500023</v>
      </c>
      <c r="GG4" s="1506">
        <v>70477.295771500008</v>
      </c>
      <c r="GH4" s="1506">
        <v>70477.295771680001</v>
      </c>
      <c r="GI4" s="1506">
        <v>70477.295771680001</v>
      </c>
      <c r="GJ4" s="1506">
        <v>70477.295771680001</v>
      </c>
      <c r="GK4" s="1512">
        <v>70469.302957160005</v>
      </c>
      <c r="GL4" s="1508">
        <v>70469.302957159991</v>
      </c>
      <c r="GM4" s="1506">
        <v>73343.157482159993</v>
      </c>
      <c r="GN4" s="1512">
        <v>77343.157482160008</v>
      </c>
    </row>
    <row r="5" spans="1:196" s="1534" customFormat="1" ht="39.75" customHeight="1">
      <c r="A5" s="1548" t="s">
        <v>1022</v>
      </c>
      <c r="B5" s="1506"/>
      <c r="C5" s="1506"/>
      <c r="D5" s="1506"/>
      <c r="E5" s="1506"/>
      <c r="F5" s="1506"/>
      <c r="G5" s="1506"/>
      <c r="H5" s="1506"/>
      <c r="I5" s="1506"/>
      <c r="J5" s="1506"/>
      <c r="K5" s="1506"/>
      <c r="L5" s="1506"/>
      <c r="M5" s="1506"/>
      <c r="N5" s="1506"/>
      <c r="O5" s="1506"/>
      <c r="P5" s="1506"/>
      <c r="Q5" s="1506"/>
      <c r="R5" s="1506"/>
      <c r="S5" s="1506"/>
      <c r="T5" s="1506"/>
      <c r="U5" s="1506"/>
      <c r="V5" s="1506"/>
      <c r="W5" s="1506"/>
      <c r="X5" s="1506"/>
      <c r="Y5" s="1506"/>
      <c r="Z5" s="1506"/>
      <c r="AA5" s="1506"/>
      <c r="AB5" s="1506"/>
      <c r="AC5" s="1506"/>
      <c r="AD5" s="1506"/>
      <c r="AE5" s="1506"/>
      <c r="AF5" s="1506"/>
      <c r="AG5" s="1506"/>
      <c r="AH5" s="1506"/>
      <c r="AI5" s="1506"/>
      <c r="AJ5" s="1506"/>
      <c r="AK5" s="1506"/>
      <c r="AL5" s="1506"/>
      <c r="AM5" s="1506"/>
      <c r="AN5" s="1506"/>
      <c r="AO5" s="1506"/>
      <c r="AP5" s="1506"/>
      <c r="AQ5" s="1506"/>
      <c r="AR5" s="1506"/>
      <c r="AS5" s="1506"/>
      <c r="AT5" s="1506"/>
      <c r="AU5" s="1506"/>
      <c r="AV5" s="1506"/>
      <c r="AW5" s="1506"/>
      <c r="AX5" s="1506"/>
      <c r="AY5" s="1506"/>
      <c r="AZ5" s="1506"/>
      <c r="BA5" s="1506"/>
      <c r="BB5" s="1506"/>
      <c r="BC5" s="1506"/>
      <c r="BD5" s="1506"/>
      <c r="BE5" s="1506"/>
      <c r="BF5" s="1506"/>
      <c r="BG5" s="1506"/>
      <c r="BH5" s="1506"/>
      <c r="BI5" s="1506"/>
      <c r="BJ5" s="1506"/>
      <c r="BK5" s="1506"/>
      <c r="BL5" s="1506"/>
      <c r="BM5" s="1506"/>
      <c r="BN5" s="1506"/>
      <c r="BO5" s="1506"/>
      <c r="BP5" s="1506"/>
      <c r="BQ5" s="1506"/>
      <c r="BR5" s="1506"/>
      <c r="BS5" s="1506"/>
      <c r="BT5" s="1506"/>
      <c r="BU5" s="1506"/>
      <c r="BV5" s="1506"/>
      <c r="BW5" s="1506"/>
      <c r="BX5" s="1506"/>
      <c r="BY5" s="1506"/>
      <c r="BZ5" s="1506"/>
      <c r="CA5" s="1506"/>
      <c r="CB5" s="1506"/>
      <c r="CC5" s="1506"/>
      <c r="CD5" s="1506"/>
      <c r="CE5" s="1506"/>
      <c r="CF5" s="1506"/>
      <c r="CG5" s="1506"/>
      <c r="CH5" s="1506"/>
      <c r="CI5" s="1506"/>
      <c r="CJ5" s="1506"/>
      <c r="CK5" s="1506"/>
      <c r="CL5" s="1506"/>
      <c r="CM5" s="1506"/>
      <c r="CN5" s="1506"/>
      <c r="CO5" s="1506"/>
      <c r="CP5" s="1506"/>
      <c r="CQ5" s="1506"/>
      <c r="CR5" s="1506"/>
      <c r="CS5" s="1506"/>
      <c r="CT5" s="1506"/>
      <c r="CU5" s="1506"/>
      <c r="CV5" s="1506"/>
      <c r="CW5" s="1506"/>
      <c r="CX5" s="1506"/>
      <c r="CY5" s="1506"/>
      <c r="CZ5" s="1506"/>
      <c r="DA5" s="1506"/>
      <c r="DB5" s="1506"/>
      <c r="DC5" s="1506"/>
      <c r="DD5" s="1506"/>
      <c r="DE5" s="1506"/>
      <c r="DF5" s="1511"/>
      <c r="DG5" s="1506"/>
      <c r="DH5" s="1506"/>
      <c r="DI5" s="1506"/>
      <c r="DJ5" s="1506"/>
      <c r="DK5" s="1506"/>
      <c r="DL5" s="1506"/>
      <c r="DM5" s="1506"/>
      <c r="DN5" s="1506"/>
      <c r="DO5" s="1506"/>
      <c r="DP5" s="1506"/>
      <c r="DQ5" s="1512"/>
      <c r="DR5" s="1506"/>
      <c r="DS5" s="1506"/>
      <c r="DT5" s="1506"/>
      <c r="DU5" s="1506"/>
      <c r="DV5" s="1506"/>
      <c r="DW5" s="1506"/>
      <c r="DX5" s="1506"/>
      <c r="DY5" s="1506"/>
      <c r="DZ5" s="1506"/>
      <c r="EA5" s="1506"/>
      <c r="EB5" s="1506"/>
      <c r="EC5" s="1506"/>
      <c r="ED5" s="1511"/>
      <c r="EE5" s="1506"/>
      <c r="EF5" s="1506"/>
      <c r="EG5" s="1506"/>
      <c r="EH5" s="1506"/>
      <c r="EI5" s="1506"/>
      <c r="EJ5" s="1506"/>
      <c r="EK5" s="1506"/>
      <c r="EL5" s="1506"/>
      <c r="EM5" s="1506"/>
      <c r="EN5" s="1506"/>
      <c r="EO5" s="1506"/>
      <c r="EP5" s="1511"/>
      <c r="EQ5" s="1506"/>
      <c r="ER5" s="1506"/>
      <c r="ES5" s="1506"/>
      <c r="ET5" s="1506"/>
      <c r="EU5" s="1506"/>
      <c r="EV5" s="1506"/>
      <c r="EW5" s="1506"/>
      <c r="EX5" s="1506"/>
      <c r="EY5" s="1506"/>
      <c r="EZ5" s="1506"/>
      <c r="FA5" s="1512">
        <v>0</v>
      </c>
      <c r="FB5" s="1511">
        <v>0</v>
      </c>
      <c r="FC5" s="1506">
        <v>3251.7574840000002</v>
      </c>
      <c r="FD5" s="1506">
        <v>3251.9648859999998</v>
      </c>
      <c r="FE5" s="1506">
        <v>3251.9648859999998</v>
      </c>
      <c r="FF5" s="1506">
        <v>3251.9648859999998</v>
      </c>
      <c r="FG5" s="1506">
        <v>4459.5222210000002</v>
      </c>
      <c r="FH5" s="1506">
        <v>4459.5222210000002</v>
      </c>
      <c r="FI5" s="1506">
        <v>4557.6314730000004</v>
      </c>
      <c r="FJ5" s="1506">
        <v>4831.5579159999998</v>
      </c>
      <c r="FK5" s="1506">
        <v>4837.5569119999991</v>
      </c>
      <c r="FL5" s="1506">
        <v>4837.5569119999991</v>
      </c>
      <c r="FM5" s="1512">
        <v>5686.8373059999994</v>
      </c>
      <c r="FN5" s="1506">
        <v>5686.8373059999994</v>
      </c>
      <c r="FO5" s="1506">
        <v>5773.4665419999992</v>
      </c>
      <c r="FP5" s="1506">
        <v>5773.4665419999992</v>
      </c>
      <c r="FQ5" s="1506">
        <v>5773.478630999999</v>
      </c>
      <c r="FR5" s="1506">
        <v>5773.478630999999</v>
      </c>
      <c r="FS5" s="1506">
        <v>5792.1786309999989</v>
      </c>
      <c r="FT5" s="1506">
        <v>5792.1786309999989</v>
      </c>
      <c r="FU5" s="1506">
        <v>5900.4958349999997</v>
      </c>
      <c r="FV5" s="1506">
        <v>5900.4958349999997</v>
      </c>
      <c r="FW5" s="1506">
        <v>5900.4958349999997</v>
      </c>
      <c r="FX5" s="1506">
        <v>5900.4958349999997</v>
      </c>
      <c r="FY5" s="1512">
        <v>5919.6072349999995</v>
      </c>
      <c r="FZ5" s="1511">
        <v>5919.6072349999995</v>
      </c>
      <c r="GA5" s="1506">
        <v>6030.3064610000001</v>
      </c>
      <c r="GB5" s="1506">
        <v>6030.3064610000001</v>
      </c>
      <c r="GC5" s="1506">
        <v>6030.3064610000001</v>
      </c>
      <c r="GD5" s="1506">
        <v>6409.8388329999998</v>
      </c>
      <c r="GE5" s="1506">
        <v>6429.3706810000012</v>
      </c>
      <c r="GF5" s="1506">
        <v>6429.3706809999994</v>
      </c>
      <c r="GG5" s="1506">
        <v>6429.3706809999994</v>
      </c>
      <c r="GH5" s="1506">
        <v>6429.3706809999994</v>
      </c>
      <c r="GI5" s="1506">
        <v>6429.3706809999994</v>
      </c>
      <c r="GJ5" s="1506">
        <v>6429.3706810000012</v>
      </c>
      <c r="GK5" s="1512">
        <v>6457.6819420000002</v>
      </c>
      <c r="GL5" s="1511">
        <v>6457.6819420000011</v>
      </c>
      <c r="GM5" s="1506">
        <v>9331.5364670000017</v>
      </c>
      <c r="GN5" s="1512">
        <v>10331.536467</v>
      </c>
    </row>
    <row r="6" spans="1:196" ht="39.75" customHeight="1">
      <c r="A6" s="1535" t="s">
        <v>994</v>
      </c>
      <c r="B6" s="1537"/>
      <c r="C6" s="1537"/>
      <c r="D6" s="1537"/>
      <c r="E6" s="1537"/>
      <c r="F6" s="1537"/>
      <c r="G6" s="1537"/>
      <c r="H6" s="1537"/>
      <c r="I6" s="1537"/>
      <c r="J6" s="1537"/>
      <c r="K6" s="1537"/>
      <c r="L6" s="1537"/>
      <c r="M6" s="1537"/>
      <c r="N6" s="1537"/>
      <c r="O6" s="1537"/>
      <c r="P6" s="1537"/>
      <c r="Q6" s="1537"/>
      <c r="R6" s="1537"/>
      <c r="S6" s="1537"/>
      <c r="T6" s="1537"/>
      <c r="U6" s="1537"/>
      <c r="V6" s="1537"/>
      <c r="W6" s="1537"/>
      <c r="X6" s="1537"/>
      <c r="Y6" s="1537"/>
      <c r="Z6" s="1537"/>
      <c r="AA6" s="1537"/>
      <c r="AB6" s="1537"/>
      <c r="AC6" s="1537"/>
      <c r="AD6" s="1537"/>
      <c r="AE6" s="1537"/>
      <c r="AF6" s="1537"/>
      <c r="AG6" s="1537"/>
      <c r="AH6" s="1537"/>
      <c r="AI6" s="1537"/>
      <c r="AJ6" s="1537"/>
      <c r="AK6" s="1537"/>
      <c r="AL6" s="1537"/>
      <c r="AM6" s="1537"/>
      <c r="AN6" s="1537"/>
      <c r="AO6" s="1537"/>
      <c r="AP6" s="1537"/>
      <c r="AQ6" s="1537"/>
      <c r="AR6" s="1537"/>
      <c r="AS6" s="1537"/>
      <c r="AT6" s="1537"/>
      <c r="AU6" s="1537"/>
      <c r="AV6" s="1537"/>
      <c r="AW6" s="1537"/>
      <c r="AX6" s="1537"/>
      <c r="AY6" s="1537"/>
      <c r="AZ6" s="1537"/>
      <c r="BA6" s="1537"/>
      <c r="BB6" s="1537"/>
      <c r="BC6" s="1537"/>
      <c r="BD6" s="1537"/>
      <c r="BE6" s="1537"/>
      <c r="BF6" s="1537"/>
      <c r="BG6" s="1537"/>
      <c r="BH6" s="1537"/>
      <c r="BI6" s="1537"/>
      <c r="BJ6" s="1537"/>
      <c r="BK6" s="1537"/>
      <c r="BL6" s="1537"/>
      <c r="BM6" s="1537"/>
      <c r="BN6" s="1537"/>
      <c r="BO6" s="1537"/>
      <c r="BP6" s="1537"/>
      <c r="BQ6" s="1537"/>
      <c r="BR6" s="1537"/>
      <c r="BS6" s="1537"/>
      <c r="BT6" s="1537"/>
      <c r="BU6" s="1537"/>
      <c r="BV6" s="1537"/>
      <c r="BW6" s="1537"/>
      <c r="BX6" s="1537"/>
      <c r="BY6" s="1537"/>
      <c r="BZ6" s="1537"/>
      <c r="CA6" s="1537"/>
      <c r="CB6" s="1537"/>
      <c r="CC6" s="1537"/>
      <c r="CD6" s="1537"/>
      <c r="CE6" s="1537"/>
      <c r="CF6" s="1537"/>
      <c r="CG6" s="1537"/>
      <c r="CH6" s="1537"/>
      <c r="CI6" s="1537"/>
      <c r="CJ6" s="1537"/>
      <c r="CK6" s="1537"/>
      <c r="CL6" s="1537"/>
      <c r="CM6" s="1537"/>
      <c r="CN6" s="1537"/>
      <c r="CO6" s="1537"/>
      <c r="CP6" s="1537"/>
      <c r="CQ6" s="1537"/>
      <c r="CR6" s="1537"/>
      <c r="CS6" s="1537"/>
      <c r="CT6" s="1537"/>
      <c r="CU6" s="1537"/>
      <c r="CV6" s="1537"/>
      <c r="CW6" s="1537"/>
      <c r="CX6" s="1537"/>
      <c r="CY6" s="1537"/>
      <c r="CZ6" s="1537"/>
      <c r="DA6" s="1537"/>
      <c r="DB6" s="1537"/>
      <c r="DC6" s="1537"/>
      <c r="DD6" s="1537"/>
      <c r="DE6" s="1537"/>
      <c r="DF6" s="1536"/>
      <c r="DG6" s="1537"/>
      <c r="DH6" s="1537"/>
      <c r="DI6" s="1537"/>
      <c r="DJ6" s="1537"/>
      <c r="DK6" s="1537"/>
      <c r="DL6" s="1537"/>
      <c r="DM6" s="1537"/>
      <c r="DN6" s="1537"/>
      <c r="DO6" s="1537"/>
      <c r="DP6" s="1537"/>
      <c r="DQ6" s="1538"/>
      <c r="DR6" s="1537"/>
      <c r="DS6" s="1537"/>
      <c r="DT6" s="1537"/>
      <c r="DU6" s="1537"/>
      <c r="DV6" s="1537"/>
      <c r="DW6" s="1537"/>
      <c r="DX6" s="1537"/>
      <c r="DY6" s="1537"/>
      <c r="DZ6" s="1537"/>
      <c r="EA6" s="1537"/>
      <c r="EB6" s="1537"/>
      <c r="EC6" s="1537"/>
      <c r="ED6" s="1536"/>
      <c r="EE6" s="1537"/>
      <c r="EF6" s="1537"/>
      <c r="EG6" s="1537"/>
      <c r="EH6" s="1537"/>
      <c r="EI6" s="1537"/>
      <c r="EJ6" s="1537"/>
      <c r="EK6" s="1537"/>
      <c r="EL6" s="1537"/>
      <c r="EM6" s="1537"/>
      <c r="EN6" s="1537"/>
      <c r="EO6" s="1537"/>
      <c r="EP6" s="1536"/>
      <c r="EQ6" s="1537"/>
      <c r="ER6" s="1537"/>
      <c r="ES6" s="1537"/>
      <c r="ET6" s="1537"/>
      <c r="EU6" s="1537"/>
      <c r="EV6" s="1537"/>
      <c r="EW6" s="1537"/>
      <c r="EX6" s="1537"/>
      <c r="EY6" s="1537"/>
      <c r="EZ6" s="1537"/>
      <c r="FA6" s="1538">
        <v>0</v>
      </c>
      <c r="FB6" s="1536">
        <v>0</v>
      </c>
      <c r="FC6" s="1537">
        <v>2670.4338870000001</v>
      </c>
      <c r="FD6" s="1537">
        <v>2618.8705729999997</v>
      </c>
      <c r="FE6" s="1537">
        <v>2620.820201</v>
      </c>
      <c r="FF6" s="1537">
        <v>2697.750274</v>
      </c>
      <c r="FG6" s="1537">
        <v>2697.3096529999998</v>
      </c>
      <c r="FH6" s="1537">
        <v>2666.8834630000001</v>
      </c>
      <c r="FI6" s="1537">
        <v>2496.2979419999997</v>
      </c>
      <c r="FJ6" s="1537">
        <v>2553.7410319999999</v>
      </c>
      <c r="FK6" s="1537">
        <v>2559.4157279999999</v>
      </c>
      <c r="FL6" s="1537">
        <v>2556.4157279999999</v>
      </c>
      <c r="FM6" s="1538">
        <v>2559.4157279999999</v>
      </c>
      <c r="FN6" s="1537">
        <v>2514.5466060000003</v>
      </c>
      <c r="FO6" s="1537">
        <v>2579.5169019999998</v>
      </c>
      <c r="FP6" s="1537">
        <v>2627.402192</v>
      </c>
      <c r="FQ6" s="1537">
        <v>2495.1748320000002</v>
      </c>
      <c r="FR6" s="1537">
        <v>2565.6885639999996</v>
      </c>
      <c r="FS6" s="1537">
        <v>2599.8082289999998</v>
      </c>
      <c r="FT6" s="1537">
        <v>2974.3905839999998</v>
      </c>
      <c r="FU6" s="1537">
        <v>2979.6523379999999</v>
      </c>
      <c r="FV6" s="1537">
        <v>2879.3587459999999</v>
      </c>
      <c r="FW6" s="1537">
        <v>3187.4627020000003</v>
      </c>
      <c r="FX6" s="1537">
        <v>3193.233025</v>
      </c>
      <c r="FY6" s="1538">
        <v>2666.299704</v>
      </c>
      <c r="FZ6" s="1536">
        <v>2899.4926519999999</v>
      </c>
      <c r="GA6" s="1537">
        <v>2792.2697599999997</v>
      </c>
      <c r="GB6" s="1537">
        <v>2930.5522040000001</v>
      </c>
      <c r="GC6" s="1537">
        <v>3092.7273700000001</v>
      </c>
      <c r="GD6" s="1537">
        <v>3587.452421</v>
      </c>
      <c r="GE6" s="1537">
        <v>3671.631539</v>
      </c>
      <c r="GF6" s="1537">
        <v>3884.0250230000001</v>
      </c>
      <c r="GG6" s="1537">
        <v>3863.6158330000003</v>
      </c>
      <c r="GH6" s="1537">
        <v>3891.3749339999999</v>
      </c>
      <c r="GI6" s="1537">
        <v>3693.710611</v>
      </c>
      <c r="GJ6" s="1537">
        <v>3407.9074380000002</v>
      </c>
      <c r="GK6" s="1538">
        <v>3293.0453399999997</v>
      </c>
      <c r="GL6" s="1536">
        <v>3234.8448360000002</v>
      </c>
      <c r="GM6" s="1537">
        <v>3215.642171</v>
      </c>
      <c r="GN6" s="1538">
        <v>3435.3499029999998</v>
      </c>
    </row>
    <row r="7" spans="1:196" ht="39.75" customHeight="1">
      <c r="A7" s="1535" t="s">
        <v>995</v>
      </c>
      <c r="B7" s="1537"/>
      <c r="C7" s="1537"/>
      <c r="D7" s="1537"/>
      <c r="E7" s="1537"/>
      <c r="F7" s="1537"/>
      <c r="G7" s="1537"/>
      <c r="H7" s="1537"/>
      <c r="I7" s="1537"/>
      <c r="J7" s="1537"/>
      <c r="K7" s="1537"/>
      <c r="L7" s="1537"/>
      <c r="M7" s="1537"/>
      <c r="N7" s="1537"/>
      <c r="O7" s="1537"/>
      <c r="P7" s="1537"/>
      <c r="Q7" s="1537"/>
      <c r="R7" s="1537"/>
      <c r="S7" s="1537"/>
      <c r="T7" s="1537"/>
      <c r="U7" s="1537"/>
      <c r="V7" s="1537"/>
      <c r="W7" s="1537"/>
      <c r="X7" s="1537"/>
      <c r="Y7" s="1537"/>
      <c r="Z7" s="1537"/>
      <c r="AA7" s="1537"/>
      <c r="AB7" s="1537"/>
      <c r="AC7" s="1537"/>
      <c r="AD7" s="1537"/>
      <c r="AE7" s="1537"/>
      <c r="AF7" s="1537"/>
      <c r="AG7" s="1537"/>
      <c r="AH7" s="1537"/>
      <c r="AI7" s="1537"/>
      <c r="AJ7" s="1537"/>
      <c r="AK7" s="1537"/>
      <c r="AL7" s="1537"/>
      <c r="AM7" s="1537"/>
      <c r="AN7" s="1537"/>
      <c r="AO7" s="1537"/>
      <c r="AP7" s="1537"/>
      <c r="AQ7" s="1537"/>
      <c r="AR7" s="1537"/>
      <c r="AS7" s="1537"/>
      <c r="AT7" s="1537"/>
      <c r="AU7" s="1537"/>
      <c r="AV7" s="1537"/>
      <c r="AW7" s="1537"/>
      <c r="AX7" s="1537"/>
      <c r="AY7" s="1537"/>
      <c r="AZ7" s="1537"/>
      <c r="BA7" s="1537"/>
      <c r="BB7" s="1537"/>
      <c r="BC7" s="1537"/>
      <c r="BD7" s="1537"/>
      <c r="BE7" s="1537"/>
      <c r="BF7" s="1537"/>
      <c r="BG7" s="1537"/>
      <c r="BH7" s="1537"/>
      <c r="BI7" s="1537"/>
      <c r="BJ7" s="1537"/>
      <c r="BK7" s="1537"/>
      <c r="BL7" s="1537"/>
      <c r="BM7" s="1537"/>
      <c r="BN7" s="1537"/>
      <c r="BO7" s="1537"/>
      <c r="BP7" s="1537"/>
      <c r="BQ7" s="1537"/>
      <c r="BR7" s="1537"/>
      <c r="BS7" s="1537"/>
      <c r="BT7" s="1537"/>
      <c r="BU7" s="1537"/>
      <c r="BV7" s="1537"/>
      <c r="BW7" s="1537"/>
      <c r="BX7" s="1537"/>
      <c r="BY7" s="1537"/>
      <c r="BZ7" s="1537"/>
      <c r="CA7" s="1537"/>
      <c r="CB7" s="1537"/>
      <c r="CC7" s="1537"/>
      <c r="CD7" s="1537"/>
      <c r="CE7" s="1537"/>
      <c r="CF7" s="1537"/>
      <c r="CG7" s="1537"/>
      <c r="CH7" s="1537"/>
      <c r="CI7" s="1537"/>
      <c r="CJ7" s="1537"/>
      <c r="CK7" s="1537"/>
      <c r="CL7" s="1537"/>
      <c r="CM7" s="1537"/>
      <c r="CN7" s="1537"/>
      <c r="CO7" s="1537"/>
      <c r="CP7" s="1537"/>
      <c r="CQ7" s="1537"/>
      <c r="CR7" s="1537"/>
      <c r="CS7" s="1537"/>
      <c r="CT7" s="1537"/>
      <c r="CU7" s="1537"/>
      <c r="CV7" s="1537"/>
      <c r="CW7" s="1537"/>
      <c r="CX7" s="1537"/>
      <c r="CY7" s="1537"/>
      <c r="CZ7" s="1537"/>
      <c r="DA7" s="1537"/>
      <c r="DB7" s="1537"/>
      <c r="DC7" s="1537"/>
      <c r="DD7" s="1537"/>
      <c r="DE7" s="1537"/>
      <c r="DF7" s="1536"/>
      <c r="DG7" s="1537"/>
      <c r="DH7" s="1537"/>
      <c r="DI7" s="1537"/>
      <c r="DJ7" s="1537"/>
      <c r="DK7" s="1537"/>
      <c r="DL7" s="1537"/>
      <c r="DM7" s="1537"/>
      <c r="DN7" s="1537"/>
      <c r="DO7" s="1537"/>
      <c r="DP7" s="1537"/>
      <c r="DQ7" s="1538"/>
      <c r="DR7" s="1537"/>
      <c r="DS7" s="1537"/>
      <c r="DT7" s="1537"/>
      <c r="DU7" s="1537"/>
      <c r="DV7" s="1537"/>
      <c r="DW7" s="1537"/>
      <c r="DX7" s="1537"/>
      <c r="DY7" s="1537"/>
      <c r="DZ7" s="1537"/>
      <c r="EA7" s="1537"/>
      <c r="EB7" s="1537"/>
      <c r="EC7" s="1537"/>
      <c r="ED7" s="1536"/>
      <c r="EE7" s="1537"/>
      <c r="EF7" s="1537"/>
      <c r="EG7" s="1537"/>
      <c r="EH7" s="1537"/>
      <c r="EI7" s="1537"/>
      <c r="EJ7" s="1537"/>
      <c r="EK7" s="1537"/>
      <c r="EL7" s="1537"/>
      <c r="EM7" s="1537"/>
      <c r="EN7" s="1537"/>
      <c r="EO7" s="1537"/>
      <c r="EP7" s="1536"/>
      <c r="EQ7" s="1537"/>
      <c r="ER7" s="1537"/>
      <c r="ES7" s="1537"/>
      <c r="ET7" s="1537"/>
      <c r="EU7" s="1537"/>
      <c r="EV7" s="1537"/>
      <c r="EW7" s="1537"/>
      <c r="EX7" s="1537"/>
      <c r="EY7" s="1537"/>
      <c r="EZ7" s="1537"/>
      <c r="FA7" s="1538">
        <v>0</v>
      </c>
      <c r="FB7" s="1536">
        <v>0</v>
      </c>
      <c r="FC7" s="1537">
        <v>581.32359699999995</v>
      </c>
      <c r="FD7" s="1537">
        <v>633.09431300000006</v>
      </c>
      <c r="FE7" s="1537">
        <v>631.14468500000009</v>
      </c>
      <c r="FF7" s="1537">
        <v>554.21461199999999</v>
      </c>
      <c r="FG7" s="1537">
        <v>554.65523299999995</v>
      </c>
      <c r="FH7" s="1537">
        <v>585.08142299999997</v>
      </c>
      <c r="FI7" s="1537">
        <v>827.33046400000001</v>
      </c>
      <c r="FJ7" s="1537">
        <v>860.79385300000001</v>
      </c>
      <c r="FK7" s="1537">
        <v>861.45690699999989</v>
      </c>
      <c r="FL7" s="1537">
        <v>864.45690699999989</v>
      </c>
      <c r="FM7" s="1538">
        <v>1710.7373010000001</v>
      </c>
      <c r="FN7" s="1537">
        <v>1755.6064230000002</v>
      </c>
      <c r="FO7" s="1537">
        <v>1746.0983389999999</v>
      </c>
      <c r="FP7" s="1537">
        <v>1698.2130490000002</v>
      </c>
      <c r="FQ7" s="1537">
        <v>1830.4524980000001</v>
      </c>
      <c r="FR7" s="1537">
        <v>1760.948288</v>
      </c>
      <c r="FS7" s="1537">
        <v>1745.5286230000002</v>
      </c>
      <c r="FT7" s="1537">
        <v>1370.9462680000001</v>
      </c>
      <c r="FU7" s="1537">
        <v>1442.0212500000002</v>
      </c>
      <c r="FV7" s="1537">
        <v>1542.2853849999999</v>
      </c>
      <c r="FW7" s="1537">
        <v>1206.7385449999999</v>
      </c>
      <c r="FX7" s="1537">
        <v>1200.9682219999997</v>
      </c>
      <c r="FY7" s="1538">
        <v>1480.549211</v>
      </c>
      <c r="FZ7" s="1536">
        <v>1490.4562629999998</v>
      </c>
      <c r="GA7" s="1537">
        <v>1727.0099290000001</v>
      </c>
      <c r="GB7" s="1537">
        <v>1588.7274849999999</v>
      </c>
      <c r="GC7" s="1537">
        <v>1426.5523190000001</v>
      </c>
      <c r="GD7" s="1537">
        <v>1331.3596399999999</v>
      </c>
      <c r="GE7" s="1537">
        <v>1265.8442190000001</v>
      </c>
      <c r="GF7" s="1537">
        <v>1130.7340349999999</v>
      </c>
      <c r="GG7" s="1537">
        <v>1151.143225</v>
      </c>
      <c r="GH7" s="1537">
        <v>1123.3841239999999</v>
      </c>
      <c r="GI7" s="1537">
        <v>1271.0476469999999</v>
      </c>
      <c r="GJ7" s="1537">
        <v>1632.4178649999997</v>
      </c>
      <c r="GK7" s="1538">
        <v>1826.9747870000001</v>
      </c>
      <c r="GL7" s="1536">
        <v>1865.859751</v>
      </c>
      <c r="GM7" s="1537">
        <v>4754.1424319999996</v>
      </c>
      <c r="GN7" s="1538">
        <v>4587.5502400000005</v>
      </c>
    </row>
    <row r="8" spans="1:196" s="1534" customFormat="1" ht="39.75" customHeight="1">
      <c r="A8" s="1548" t="s">
        <v>1023</v>
      </c>
      <c r="B8" s="1506"/>
      <c r="C8" s="1506"/>
      <c r="D8" s="1506"/>
      <c r="E8" s="1506"/>
      <c r="F8" s="1506"/>
      <c r="G8" s="1506"/>
      <c r="H8" s="1506"/>
      <c r="I8" s="1506"/>
      <c r="J8" s="1506"/>
      <c r="K8" s="1506"/>
      <c r="L8" s="1506"/>
      <c r="M8" s="1506"/>
      <c r="N8" s="1506"/>
      <c r="O8" s="1506"/>
      <c r="P8" s="1506"/>
      <c r="Q8" s="1506"/>
      <c r="R8" s="1506"/>
      <c r="S8" s="1506"/>
      <c r="T8" s="1506"/>
      <c r="U8" s="1506"/>
      <c r="V8" s="1506"/>
      <c r="W8" s="1506"/>
      <c r="X8" s="1506"/>
      <c r="Y8" s="1506"/>
      <c r="Z8" s="1506"/>
      <c r="AA8" s="1506"/>
      <c r="AB8" s="1506"/>
      <c r="AC8" s="1506"/>
      <c r="AD8" s="1506"/>
      <c r="AE8" s="1506"/>
      <c r="AF8" s="1506"/>
      <c r="AG8" s="1506"/>
      <c r="AH8" s="1506"/>
      <c r="AI8" s="1506"/>
      <c r="AJ8" s="1506"/>
      <c r="AK8" s="1506"/>
      <c r="AL8" s="1506"/>
      <c r="AM8" s="1506"/>
      <c r="AN8" s="1506"/>
      <c r="AO8" s="1506"/>
      <c r="AP8" s="1506"/>
      <c r="AQ8" s="1506"/>
      <c r="AR8" s="1506"/>
      <c r="AS8" s="1506"/>
      <c r="AT8" s="1506"/>
      <c r="AU8" s="1506"/>
      <c r="AV8" s="1506"/>
      <c r="AW8" s="1506"/>
      <c r="AX8" s="1506"/>
      <c r="AY8" s="1506"/>
      <c r="AZ8" s="1506"/>
      <c r="BA8" s="1506"/>
      <c r="BB8" s="1506"/>
      <c r="BC8" s="1506"/>
      <c r="BD8" s="1506"/>
      <c r="BE8" s="1506"/>
      <c r="BF8" s="1506"/>
      <c r="BG8" s="1506"/>
      <c r="BH8" s="1506"/>
      <c r="BI8" s="1506"/>
      <c r="BJ8" s="1506"/>
      <c r="BK8" s="1506"/>
      <c r="BL8" s="1506"/>
      <c r="BM8" s="1506"/>
      <c r="BN8" s="1506"/>
      <c r="BO8" s="1506"/>
      <c r="BP8" s="1506"/>
      <c r="BQ8" s="1506"/>
      <c r="BR8" s="1506"/>
      <c r="BS8" s="1506"/>
      <c r="BT8" s="1506"/>
      <c r="BU8" s="1506"/>
      <c r="BV8" s="1506"/>
      <c r="BW8" s="1506"/>
      <c r="BX8" s="1506"/>
      <c r="BY8" s="1506"/>
      <c r="BZ8" s="1506"/>
      <c r="CA8" s="1506"/>
      <c r="CB8" s="1506"/>
      <c r="CC8" s="1506"/>
      <c r="CD8" s="1506"/>
      <c r="CE8" s="1506"/>
      <c r="CF8" s="1506"/>
      <c r="CG8" s="1506"/>
      <c r="CH8" s="1506"/>
      <c r="CI8" s="1506"/>
      <c r="CJ8" s="1506"/>
      <c r="CK8" s="1506"/>
      <c r="CL8" s="1506"/>
      <c r="CM8" s="1506"/>
      <c r="CN8" s="1506"/>
      <c r="CO8" s="1506"/>
      <c r="CP8" s="1506"/>
      <c r="CQ8" s="1506"/>
      <c r="CR8" s="1506"/>
      <c r="CS8" s="1506"/>
      <c r="CT8" s="1506"/>
      <c r="CU8" s="1506"/>
      <c r="CV8" s="1506"/>
      <c r="CW8" s="1506"/>
      <c r="CX8" s="1506"/>
      <c r="CY8" s="1506"/>
      <c r="CZ8" s="1506"/>
      <c r="DA8" s="1506"/>
      <c r="DB8" s="1506"/>
      <c r="DC8" s="1506"/>
      <c r="DD8" s="1506"/>
      <c r="DE8" s="1506"/>
      <c r="DF8" s="1511"/>
      <c r="DG8" s="1506"/>
      <c r="DH8" s="1506"/>
      <c r="DI8" s="1506"/>
      <c r="DJ8" s="1506"/>
      <c r="DK8" s="1506"/>
      <c r="DL8" s="1506"/>
      <c r="DM8" s="1506"/>
      <c r="DN8" s="1506"/>
      <c r="DO8" s="1506"/>
      <c r="DP8" s="1506"/>
      <c r="DQ8" s="1512"/>
      <c r="DR8" s="1506"/>
      <c r="DS8" s="1506"/>
      <c r="DT8" s="1506"/>
      <c r="DU8" s="1506"/>
      <c r="DV8" s="1506"/>
      <c r="DW8" s="1506"/>
      <c r="DX8" s="1506"/>
      <c r="DY8" s="1506"/>
      <c r="DZ8" s="1506"/>
      <c r="EA8" s="1506"/>
      <c r="EB8" s="1506"/>
      <c r="EC8" s="1506"/>
      <c r="ED8" s="1511"/>
      <c r="EE8" s="1506"/>
      <c r="EF8" s="1506"/>
      <c r="EG8" s="1506"/>
      <c r="EH8" s="1506"/>
      <c r="EI8" s="1506"/>
      <c r="EJ8" s="1506"/>
      <c r="EK8" s="1506"/>
      <c r="EL8" s="1506"/>
      <c r="EM8" s="1506"/>
      <c r="EN8" s="1506"/>
      <c r="EO8" s="1506"/>
      <c r="EP8" s="1511"/>
      <c r="EQ8" s="1506"/>
      <c r="ER8" s="1506"/>
      <c r="ES8" s="1506"/>
      <c r="ET8" s="1506"/>
      <c r="EU8" s="1506"/>
      <c r="EV8" s="1506"/>
      <c r="EW8" s="1506"/>
      <c r="EX8" s="1506"/>
      <c r="EY8" s="1506"/>
      <c r="EZ8" s="1506"/>
      <c r="FA8" s="1512">
        <v>0</v>
      </c>
      <c r="FB8" s="1511">
        <v>0</v>
      </c>
      <c r="FC8" s="1506">
        <v>3251.7574840000002</v>
      </c>
      <c r="FD8" s="1506">
        <v>3251.9648859999998</v>
      </c>
      <c r="FE8" s="1506">
        <v>3251.9648859999998</v>
      </c>
      <c r="FF8" s="1506">
        <v>3251.9648859999998</v>
      </c>
      <c r="FG8" s="1506">
        <v>4459.5222210000002</v>
      </c>
      <c r="FH8" s="1506">
        <v>4459.5222210000002</v>
      </c>
      <c r="FI8" s="1506">
        <v>4426.3942160000006</v>
      </c>
      <c r="FJ8" s="1506">
        <v>4700.320659</v>
      </c>
      <c r="FK8" s="1506">
        <v>4706.5241770000002</v>
      </c>
      <c r="FL8" s="1506">
        <v>4706.5241770000002</v>
      </c>
      <c r="FM8" s="1512">
        <v>5405.8040429999992</v>
      </c>
      <c r="FN8" s="1506">
        <v>5405.8040429999992</v>
      </c>
      <c r="FO8" s="1506">
        <v>5493.0518000000011</v>
      </c>
      <c r="FP8" s="1506">
        <v>5493.0517999999993</v>
      </c>
      <c r="FQ8" s="1506">
        <v>5493.0980720000007</v>
      </c>
      <c r="FR8" s="1506">
        <v>6205.1980720000001</v>
      </c>
      <c r="FS8" s="1506">
        <v>5509.023072</v>
      </c>
      <c r="FT8" s="1506">
        <v>5509.023072</v>
      </c>
      <c r="FU8" s="1506">
        <v>5618.0722900000001</v>
      </c>
      <c r="FV8" s="1506">
        <v>5618.0722899999992</v>
      </c>
      <c r="FW8" s="1506">
        <v>5618.072290000001</v>
      </c>
      <c r="FX8" s="1506">
        <v>5618.072290000001</v>
      </c>
      <c r="FY8" s="1512">
        <v>5634.3595829999995</v>
      </c>
      <c r="FZ8" s="1511">
        <v>5634.3595829999995</v>
      </c>
      <c r="GA8" s="1506">
        <v>5745.8831319999999</v>
      </c>
      <c r="GB8" s="1506">
        <v>5745.8831319999999</v>
      </c>
      <c r="GC8" s="1506">
        <v>5745.8831319999999</v>
      </c>
      <c r="GD8" s="1506">
        <v>5745.8831319999999</v>
      </c>
      <c r="GE8" s="1506">
        <v>5762.5409600000003</v>
      </c>
      <c r="GF8" s="1506">
        <v>5762.5409600000003</v>
      </c>
      <c r="GG8" s="1506">
        <v>5762.5409600000003</v>
      </c>
      <c r="GH8" s="1506">
        <v>5762.5409600000003</v>
      </c>
      <c r="GI8" s="1506">
        <v>6410.322905</v>
      </c>
      <c r="GJ8" s="1506">
        <v>5762.5409599999994</v>
      </c>
      <c r="GK8" s="1512">
        <v>5779.5777539999999</v>
      </c>
      <c r="GL8" s="1511">
        <v>5779.5777540000008</v>
      </c>
      <c r="GM8" s="1506">
        <v>5779.5777539999999</v>
      </c>
      <c r="GN8" s="1512">
        <v>7279.5777540000008</v>
      </c>
    </row>
    <row r="9" spans="1:196" ht="39.75" customHeight="1">
      <c r="A9" s="1535" t="s">
        <v>994</v>
      </c>
      <c r="B9" s="1537"/>
      <c r="C9" s="1537"/>
      <c r="D9" s="1537"/>
      <c r="E9" s="1537"/>
      <c r="F9" s="1537"/>
      <c r="G9" s="1537"/>
      <c r="H9" s="1537"/>
      <c r="I9" s="1537"/>
      <c r="J9" s="1537"/>
      <c r="K9" s="1537"/>
      <c r="L9" s="1537"/>
      <c r="M9" s="1537"/>
      <c r="N9" s="1537"/>
      <c r="O9" s="1537"/>
      <c r="P9" s="1537"/>
      <c r="Q9" s="1537"/>
      <c r="R9" s="1537"/>
      <c r="S9" s="1537"/>
      <c r="T9" s="1537"/>
      <c r="U9" s="1537"/>
      <c r="V9" s="1537"/>
      <c r="W9" s="1537"/>
      <c r="X9" s="1537"/>
      <c r="Y9" s="1537"/>
      <c r="Z9" s="1537"/>
      <c r="AA9" s="1537"/>
      <c r="AB9" s="1537"/>
      <c r="AC9" s="1537"/>
      <c r="AD9" s="1537"/>
      <c r="AE9" s="1537"/>
      <c r="AF9" s="1537"/>
      <c r="AG9" s="1537"/>
      <c r="AH9" s="1537"/>
      <c r="AI9" s="1537"/>
      <c r="AJ9" s="1537"/>
      <c r="AK9" s="1537"/>
      <c r="AL9" s="1537"/>
      <c r="AM9" s="1537"/>
      <c r="AN9" s="1537"/>
      <c r="AO9" s="1537"/>
      <c r="AP9" s="1537"/>
      <c r="AQ9" s="1537"/>
      <c r="AR9" s="1537"/>
      <c r="AS9" s="1537"/>
      <c r="AT9" s="1537"/>
      <c r="AU9" s="1537"/>
      <c r="AV9" s="1537"/>
      <c r="AW9" s="1537"/>
      <c r="AX9" s="1537"/>
      <c r="AY9" s="1537"/>
      <c r="AZ9" s="1537"/>
      <c r="BA9" s="1537"/>
      <c r="BB9" s="1537"/>
      <c r="BC9" s="1537"/>
      <c r="BD9" s="1537"/>
      <c r="BE9" s="1537"/>
      <c r="BF9" s="1537"/>
      <c r="BG9" s="1537"/>
      <c r="BH9" s="1537"/>
      <c r="BI9" s="1537"/>
      <c r="BJ9" s="1537"/>
      <c r="BK9" s="1537"/>
      <c r="BL9" s="1537"/>
      <c r="BM9" s="1537"/>
      <c r="BN9" s="1537"/>
      <c r="BO9" s="1537"/>
      <c r="BP9" s="1537"/>
      <c r="BQ9" s="1537"/>
      <c r="BR9" s="1537"/>
      <c r="BS9" s="1537"/>
      <c r="BT9" s="1537"/>
      <c r="BU9" s="1537"/>
      <c r="BV9" s="1537"/>
      <c r="BW9" s="1537"/>
      <c r="BX9" s="1537"/>
      <c r="BY9" s="1537"/>
      <c r="BZ9" s="1537"/>
      <c r="CA9" s="1537"/>
      <c r="CB9" s="1537"/>
      <c r="CC9" s="1537"/>
      <c r="CD9" s="1537"/>
      <c r="CE9" s="1537"/>
      <c r="CF9" s="1537"/>
      <c r="CG9" s="1537"/>
      <c r="CH9" s="1537"/>
      <c r="CI9" s="1537"/>
      <c r="CJ9" s="1537"/>
      <c r="CK9" s="1537"/>
      <c r="CL9" s="1537"/>
      <c r="CM9" s="1537"/>
      <c r="CN9" s="1537"/>
      <c r="CO9" s="1537"/>
      <c r="CP9" s="1537"/>
      <c r="CQ9" s="1537"/>
      <c r="CR9" s="1537"/>
      <c r="CS9" s="1537"/>
      <c r="CT9" s="1537"/>
      <c r="CU9" s="1537"/>
      <c r="CV9" s="1537"/>
      <c r="CW9" s="1537"/>
      <c r="CX9" s="1537"/>
      <c r="CY9" s="1537"/>
      <c r="CZ9" s="1537"/>
      <c r="DA9" s="1537"/>
      <c r="DB9" s="1537"/>
      <c r="DC9" s="1537"/>
      <c r="DD9" s="1537"/>
      <c r="DE9" s="1537"/>
      <c r="DF9" s="1536"/>
      <c r="DG9" s="1537"/>
      <c r="DH9" s="1537"/>
      <c r="DI9" s="1537"/>
      <c r="DJ9" s="1537"/>
      <c r="DK9" s="1537"/>
      <c r="DL9" s="1537"/>
      <c r="DM9" s="1537"/>
      <c r="DN9" s="1537"/>
      <c r="DO9" s="1537"/>
      <c r="DP9" s="1537"/>
      <c r="DQ9" s="1538"/>
      <c r="DR9" s="1537"/>
      <c r="DS9" s="1537"/>
      <c r="DT9" s="1537"/>
      <c r="DU9" s="1537"/>
      <c r="DV9" s="1537"/>
      <c r="DW9" s="1537"/>
      <c r="DX9" s="1537"/>
      <c r="DY9" s="1537"/>
      <c r="DZ9" s="1537"/>
      <c r="EA9" s="1537"/>
      <c r="EB9" s="1537"/>
      <c r="EC9" s="1537"/>
      <c r="ED9" s="1536"/>
      <c r="EE9" s="1537"/>
      <c r="EF9" s="1537"/>
      <c r="EG9" s="1537"/>
      <c r="EH9" s="1537"/>
      <c r="EI9" s="1537"/>
      <c r="EJ9" s="1537"/>
      <c r="EK9" s="1537"/>
      <c r="EL9" s="1537"/>
      <c r="EM9" s="1537"/>
      <c r="EN9" s="1537"/>
      <c r="EO9" s="1537"/>
      <c r="EP9" s="1536"/>
      <c r="EQ9" s="1537"/>
      <c r="ER9" s="1537"/>
      <c r="ES9" s="1537"/>
      <c r="ET9" s="1537"/>
      <c r="EU9" s="1537"/>
      <c r="EV9" s="1537"/>
      <c r="EW9" s="1537"/>
      <c r="EX9" s="1537"/>
      <c r="EY9" s="1537"/>
      <c r="EZ9" s="1537"/>
      <c r="FA9" s="1538">
        <v>0</v>
      </c>
      <c r="FB9" s="1536">
        <v>0</v>
      </c>
      <c r="FC9" s="1537">
        <v>2610.4338870000001</v>
      </c>
      <c r="FD9" s="1537">
        <v>2587.7135830000002</v>
      </c>
      <c r="FE9" s="1537">
        <v>2589.6499370000001</v>
      </c>
      <c r="FF9" s="1537">
        <v>2598.8932839999998</v>
      </c>
      <c r="FG9" s="1537">
        <v>2616.3096529999998</v>
      </c>
      <c r="FH9" s="1537">
        <v>2637.3834630000001</v>
      </c>
      <c r="FI9" s="1537">
        <v>2623.7331490000001</v>
      </c>
      <c r="FJ9" s="1537">
        <v>2681.2133530000001</v>
      </c>
      <c r="FK9" s="1537">
        <v>2686.8939230000001</v>
      </c>
      <c r="FL9" s="1537">
        <v>2686.8939230000001</v>
      </c>
      <c r="FM9" s="1538">
        <v>2511.5910650000001</v>
      </c>
      <c r="FN9" s="1537">
        <v>2485.7220649999999</v>
      </c>
      <c r="FO9" s="1537">
        <v>2546.5494700000004</v>
      </c>
      <c r="FP9" s="1537">
        <v>2545.3767809999999</v>
      </c>
      <c r="FQ9" s="1537">
        <v>2365.0870099999997</v>
      </c>
      <c r="FR9" s="1537">
        <v>2276.0615539999999</v>
      </c>
      <c r="FS9" s="1537">
        <v>2269.8505230000001</v>
      </c>
      <c r="FT9" s="1537">
        <v>2351.681188</v>
      </c>
      <c r="FU9" s="1537">
        <v>2425.3481900000002</v>
      </c>
      <c r="FV9" s="1537">
        <v>2114.840522</v>
      </c>
      <c r="FW9" s="1537">
        <v>2512.8320520000002</v>
      </c>
      <c r="FX9" s="1537">
        <v>2476.0107710000002</v>
      </c>
      <c r="FY9" s="1538">
        <v>2352.6689819999997</v>
      </c>
      <c r="FZ9" s="1536">
        <v>2509.8703560000004</v>
      </c>
      <c r="GA9" s="1537">
        <v>2621.470307</v>
      </c>
      <c r="GB9" s="1537">
        <v>2503.0092910000003</v>
      </c>
      <c r="GC9" s="1537">
        <v>2500.3542219999999</v>
      </c>
      <c r="GD9" s="1537">
        <v>2608.9741039999999</v>
      </c>
      <c r="GE9" s="1537">
        <v>2588.4192069999999</v>
      </c>
      <c r="GF9" s="1537">
        <v>2655.6587289999998</v>
      </c>
      <c r="GG9" s="1537">
        <v>2685.0457379999998</v>
      </c>
      <c r="GH9" s="1537">
        <v>2724.6096669999997</v>
      </c>
      <c r="GI9" s="1537">
        <v>2523.6820299999999</v>
      </c>
      <c r="GJ9" s="1537">
        <v>2284.7115639999997</v>
      </c>
      <c r="GK9" s="1538">
        <v>2240.3108820000002</v>
      </c>
      <c r="GL9" s="1536">
        <v>2427.3238289999999</v>
      </c>
      <c r="GM9" s="1537">
        <v>2587.956428</v>
      </c>
      <c r="GN9" s="1538">
        <v>2596.2034679999997</v>
      </c>
    </row>
    <row r="10" spans="1:196" ht="39.75" customHeight="1">
      <c r="A10" s="1535" t="s">
        <v>995</v>
      </c>
      <c r="B10" s="1537"/>
      <c r="C10" s="1537"/>
      <c r="D10" s="1537"/>
      <c r="E10" s="1537"/>
      <c r="F10" s="1537"/>
      <c r="G10" s="1537"/>
      <c r="H10" s="1537"/>
      <c r="I10" s="1537"/>
      <c r="J10" s="1537"/>
      <c r="K10" s="1537"/>
      <c r="L10" s="1537"/>
      <c r="M10" s="1537"/>
      <c r="N10" s="1537"/>
      <c r="O10" s="1537"/>
      <c r="P10" s="1537"/>
      <c r="Q10" s="1537"/>
      <c r="R10" s="1537"/>
      <c r="S10" s="1537"/>
      <c r="T10" s="1537"/>
      <c r="U10" s="1537"/>
      <c r="V10" s="1537"/>
      <c r="W10" s="1537"/>
      <c r="X10" s="1537"/>
      <c r="Y10" s="1537"/>
      <c r="Z10" s="1537"/>
      <c r="AA10" s="1537"/>
      <c r="AB10" s="1537"/>
      <c r="AC10" s="1537"/>
      <c r="AD10" s="1537"/>
      <c r="AE10" s="1537"/>
      <c r="AF10" s="1537"/>
      <c r="AG10" s="1537"/>
      <c r="AH10" s="1537"/>
      <c r="AI10" s="1537"/>
      <c r="AJ10" s="1537"/>
      <c r="AK10" s="1537"/>
      <c r="AL10" s="1537"/>
      <c r="AM10" s="1537"/>
      <c r="AN10" s="1537"/>
      <c r="AO10" s="1537"/>
      <c r="AP10" s="1537"/>
      <c r="AQ10" s="1537"/>
      <c r="AR10" s="1537"/>
      <c r="AS10" s="1537"/>
      <c r="AT10" s="1537"/>
      <c r="AU10" s="1537"/>
      <c r="AV10" s="1537"/>
      <c r="AW10" s="1537"/>
      <c r="AX10" s="1537"/>
      <c r="AY10" s="1537"/>
      <c r="AZ10" s="1537"/>
      <c r="BA10" s="1537"/>
      <c r="BB10" s="1537"/>
      <c r="BC10" s="1537"/>
      <c r="BD10" s="1537"/>
      <c r="BE10" s="1537"/>
      <c r="BF10" s="1537"/>
      <c r="BG10" s="1537"/>
      <c r="BH10" s="1537"/>
      <c r="BI10" s="1537"/>
      <c r="BJ10" s="1537"/>
      <c r="BK10" s="1537"/>
      <c r="BL10" s="1537"/>
      <c r="BM10" s="1537"/>
      <c r="BN10" s="1537"/>
      <c r="BO10" s="1537"/>
      <c r="BP10" s="1537"/>
      <c r="BQ10" s="1537"/>
      <c r="BR10" s="1537"/>
      <c r="BS10" s="1537"/>
      <c r="BT10" s="1537"/>
      <c r="BU10" s="1537"/>
      <c r="BV10" s="1537"/>
      <c r="BW10" s="1537"/>
      <c r="BX10" s="1537"/>
      <c r="BY10" s="1537"/>
      <c r="BZ10" s="1537"/>
      <c r="CA10" s="1537"/>
      <c r="CB10" s="1537"/>
      <c r="CC10" s="1537"/>
      <c r="CD10" s="1537"/>
      <c r="CE10" s="1537"/>
      <c r="CF10" s="1537"/>
      <c r="CG10" s="1537"/>
      <c r="CH10" s="1537"/>
      <c r="CI10" s="1537"/>
      <c r="CJ10" s="1537"/>
      <c r="CK10" s="1537"/>
      <c r="CL10" s="1537"/>
      <c r="CM10" s="1537"/>
      <c r="CN10" s="1537"/>
      <c r="CO10" s="1537"/>
      <c r="CP10" s="1537"/>
      <c r="CQ10" s="1537"/>
      <c r="CR10" s="1537"/>
      <c r="CS10" s="1537"/>
      <c r="CT10" s="1537"/>
      <c r="CU10" s="1537"/>
      <c r="CV10" s="1537"/>
      <c r="CW10" s="1537"/>
      <c r="CX10" s="1537"/>
      <c r="CY10" s="1537"/>
      <c r="CZ10" s="1537"/>
      <c r="DA10" s="1537"/>
      <c r="DB10" s="1537"/>
      <c r="DC10" s="1537"/>
      <c r="DD10" s="1537"/>
      <c r="DE10" s="1537"/>
      <c r="DF10" s="1536"/>
      <c r="DG10" s="1537"/>
      <c r="DH10" s="1537"/>
      <c r="DI10" s="1537"/>
      <c r="DJ10" s="1537"/>
      <c r="DK10" s="1537"/>
      <c r="DL10" s="1537"/>
      <c r="DM10" s="1537"/>
      <c r="DN10" s="1537"/>
      <c r="DO10" s="1537"/>
      <c r="DP10" s="1537"/>
      <c r="DQ10" s="1538"/>
      <c r="DR10" s="1537"/>
      <c r="DS10" s="1537"/>
      <c r="DT10" s="1537"/>
      <c r="DU10" s="1537"/>
      <c r="DV10" s="1537"/>
      <c r="DW10" s="1537"/>
      <c r="DX10" s="1537"/>
      <c r="DY10" s="1537"/>
      <c r="DZ10" s="1537"/>
      <c r="EA10" s="1537"/>
      <c r="EB10" s="1537"/>
      <c r="EC10" s="1537"/>
      <c r="ED10" s="1536"/>
      <c r="EE10" s="1537"/>
      <c r="EF10" s="1537"/>
      <c r="EG10" s="1537"/>
      <c r="EH10" s="1537"/>
      <c r="EI10" s="1537"/>
      <c r="EJ10" s="1537"/>
      <c r="EK10" s="1537"/>
      <c r="EL10" s="1537"/>
      <c r="EM10" s="1537"/>
      <c r="EN10" s="1537"/>
      <c r="EO10" s="1537"/>
      <c r="EP10" s="1536"/>
      <c r="EQ10" s="1537"/>
      <c r="ER10" s="1537"/>
      <c r="ES10" s="1537"/>
      <c r="ET10" s="1537"/>
      <c r="EU10" s="1537"/>
      <c r="EV10" s="1537"/>
      <c r="EW10" s="1537"/>
      <c r="EX10" s="1537"/>
      <c r="EY10" s="1537"/>
      <c r="EZ10" s="1537"/>
      <c r="FA10" s="1538">
        <v>0</v>
      </c>
      <c r="FB10" s="1536">
        <v>0</v>
      </c>
      <c r="FC10" s="1537">
        <v>641.32359699999995</v>
      </c>
      <c r="FD10" s="1537">
        <v>664.25130300000012</v>
      </c>
      <c r="FE10" s="1537">
        <v>662.31494900000007</v>
      </c>
      <c r="FF10" s="1537">
        <v>653.07160199999998</v>
      </c>
      <c r="FG10" s="1537">
        <v>635.65523299999995</v>
      </c>
      <c r="FH10" s="1537">
        <v>614.58142299999997</v>
      </c>
      <c r="FI10" s="1537">
        <v>567.756439</v>
      </c>
      <c r="FJ10" s="1537">
        <v>601.21982800000001</v>
      </c>
      <c r="FK10" s="1537">
        <v>601.90632900000003</v>
      </c>
      <c r="FL10" s="1537">
        <v>601.90632900000003</v>
      </c>
      <c r="FM10" s="1538">
        <v>1317.3171950000001</v>
      </c>
      <c r="FN10" s="1537">
        <v>1343.1861949999998</v>
      </c>
      <c r="FO10" s="1537">
        <v>1337.3533600000001</v>
      </c>
      <c r="FP10" s="1537">
        <v>1338.5260490000001</v>
      </c>
      <c r="FQ10" s="1537">
        <v>1518.8620919999998</v>
      </c>
      <c r="FR10" s="1537">
        <v>2320.998552</v>
      </c>
      <c r="FS10" s="1537">
        <v>1631.0345829999999</v>
      </c>
      <c r="FT10" s="1537">
        <v>1549.2039179999999</v>
      </c>
      <c r="FU10" s="1537">
        <v>1551.4718709999997</v>
      </c>
      <c r="FV10" s="1537">
        <v>1860.916035</v>
      </c>
      <c r="FW10" s="1537">
        <v>1461.0554769999999</v>
      </c>
      <c r="FX10" s="1537">
        <v>1508.3767579999999</v>
      </c>
      <c r="FY10" s="1538">
        <v>1551.3654109999998</v>
      </c>
      <c r="FZ10" s="1536">
        <v>1506.1640369999998</v>
      </c>
      <c r="GA10" s="1537">
        <v>1502.585012</v>
      </c>
      <c r="GB10" s="1537">
        <v>1636.0460280000002</v>
      </c>
      <c r="GC10" s="1537">
        <v>1628.7010970000001</v>
      </c>
      <c r="GD10" s="1537">
        <v>1520.0812150000002</v>
      </c>
      <c r="GE10" s="1537">
        <v>1633.830663</v>
      </c>
      <c r="GF10" s="1537">
        <v>1669.5911410000003</v>
      </c>
      <c r="GG10" s="1537">
        <v>1589.7041320000001</v>
      </c>
      <c r="GH10" s="1537">
        <v>1594.6013669999995</v>
      </c>
      <c r="GI10" s="1537">
        <v>2320.6409490000001</v>
      </c>
      <c r="GJ10" s="1537">
        <v>1995.1985099999997</v>
      </c>
      <c r="GK10" s="1538">
        <v>2105.5246050000001</v>
      </c>
      <c r="GL10" s="1536">
        <v>1904.9628769999999</v>
      </c>
      <c r="GM10" s="1537">
        <v>1729.1529819999998</v>
      </c>
      <c r="GN10" s="1538">
        <v>1724.2212040000002</v>
      </c>
    </row>
    <row r="11" spans="1:196" s="1534" customFormat="1" ht="39.75" customHeight="1">
      <c r="A11" s="1548" t="s">
        <v>1024</v>
      </c>
      <c r="B11" s="1506"/>
      <c r="C11" s="1506"/>
      <c r="D11" s="1506"/>
      <c r="E11" s="1506"/>
      <c r="F11" s="1506"/>
      <c r="G11" s="1506"/>
      <c r="H11" s="1506"/>
      <c r="I11" s="1506"/>
      <c r="J11" s="1506"/>
      <c r="K11" s="1506"/>
      <c r="L11" s="1506"/>
      <c r="M11" s="1506"/>
      <c r="N11" s="1506"/>
      <c r="O11" s="1506"/>
      <c r="P11" s="1506"/>
      <c r="Q11" s="1506"/>
      <c r="R11" s="1506"/>
      <c r="S11" s="1506"/>
      <c r="T11" s="1506"/>
      <c r="U11" s="1506"/>
      <c r="V11" s="1506"/>
      <c r="W11" s="1506"/>
      <c r="X11" s="1506"/>
      <c r="Y11" s="1506"/>
      <c r="Z11" s="1506"/>
      <c r="AA11" s="1506"/>
      <c r="AB11" s="1506"/>
      <c r="AC11" s="1506"/>
      <c r="AD11" s="1506"/>
      <c r="AE11" s="1506"/>
      <c r="AF11" s="1506"/>
      <c r="AG11" s="1506"/>
      <c r="AH11" s="1506"/>
      <c r="AI11" s="1506"/>
      <c r="AJ11" s="1506"/>
      <c r="AK11" s="1506"/>
      <c r="AL11" s="1506"/>
      <c r="AM11" s="1506"/>
      <c r="AN11" s="1506"/>
      <c r="AO11" s="1506"/>
      <c r="AP11" s="1506"/>
      <c r="AQ11" s="1506"/>
      <c r="AR11" s="1506"/>
      <c r="AS11" s="1506"/>
      <c r="AT11" s="1506"/>
      <c r="AU11" s="1506"/>
      <c r="AV11" s="1506"/>
      <c r="AW11" s="1506"/>
      <c r="AX11" s="1506"/>
      <c r="AY11" s="1506"/>
      <c r="AZ11" s="1506"/>
      <c r="BA11" s="1506"/>
      <c r="BB11" s="1506"/>
      <c r="BC11" s="1506"/>
      <c r="BD11" s="1506"/>
      <c r="BE11" s="1506"/>
      <c r="BF11" s="1506"/>
      <c r="BG11" s="1506"/>
      <c r="BH11" s="1506"/>
      <c r="BI11" s="1506"/>
      <c r="BJ11" s="1506"/>
      <c r="BK11" s="1506"/>
      <c r="BL11" s="1506"/>
      <c r="BM11" s="1506"/>
      <c r="BN11" s="1506"/>
      <c r="BO11" s="1506"/>
      <c r="BP11" s="1506"/>
      <c r="BQ11" s="1506"/>
      <c r="BR11" s="1506"/>
      <c r="BS11" s="1506"/>
      <c r="BT11" s="1506"/>
      <c r="BU11" s="1506"/>
      <c r="BV11" s="1506"/>
      <c r="BW11" s="1506"/>
      <c r="BX11" s="1506"/>
      <c r="BY11" s="1506"/>
      <c r="BZ11" s="1506"/>
      <c r="CA11" s="1506"/>
      <c r="CB11" s="1506"/>
      <c r="CC11" s="1506"/>
      <c r="CD11" s="1506"/>
      <c r="CE11" s="1506"/>
      <c r="CF11" s="1506"/>
      <c r="CG11" s="1506"/>
      <c r="CH11" s="1506"/>
      <c r="CI11" s="1506"/>
      <c r="CJ11" s="1506"/>
      <c r="CK11" s="1506"/>
      <c r="CL11" s="1506"/>
      <c r="CM11" s="1506"/>
      <c r="CN11" s="1506"/>
      <c r="CO11" s="1506"/>
      <c r="CP11" s="1506"/>
      <c r="CQ11" s="1506"/>
      <c r="CR11" s="1506"/>
      <c r="CS11" s="1506"/>
      <c r="CT11" s="1506"/>
      <c r="CU11" s="1506"/>
      <c r="CV11" s="1506"/>
      <c r="CW11" s="1506"/>
      <c r="CX11" s="1506"/>
      <c r="CY11" s="1506"/>
      <c r="CZ11" s="1506"/>
      <c r="DA11" s="1506"/>
      <c r="DB11" s="1506"/>
      <c r="DC11" s="1506"/>
      <c r="DD11" s="1506"/>
      <c r="DE11" s="1506"/>
      <c r="DF11" s="1511"/>
      <c r="DG11" s="1506"/>
      <c r="DH11" s="1506"/>
      <c r="DI11" s="1506"/>
      <c r="DJ11" s="1506"/>
      <c r="DK11" s="1506"/>
      <c r="DL11" s="1506"/>
      <c r="DM11" s="1506"/>
      <c r="DN11" s="1506"/>
      <c r="DO11" s="1506"/>
      <c r="DP11" s="1506"/>
      <c r="DQ11" s="1512"/>
      <c r="DR11" s="1506"/>
      <c r="DS11" s="1506"/>
      <c r="DT11" s="1506"/>
      <c r="DU11" s="1506"/>
      <c r="DV11" s="1506"/>
      <c r="DW11" s="1506"/>
      <c r="DX11" s="1506"/>
      <c r="DY11" s="1506"/>
      <c r="DZ11" s="1506"/>
      <c r="EA11" s="1506"/>
      <c r="EB11" s="1506"/>
      <c r="EC11" s="1506"/>
      <c r="ED11" s="1511"/>
      <c r="EE11" s="1506"/>
      <c r="EF11" s="1506"/>
      <c r="EG11" s="1506"/>
      <c r="EH11" s="1506"/>
      <c r="EI11" s="1506"/>
      <c r="EJ11" s="1506"/>
      <c r="EK11" s="1506"/>
      <c r="EL11" s="1506"/>
      <c r="EM11" s="1506"/>
      <c r="EN11" s="1506"/>
      <c r="EO11" s="1506"/>
      <c r="EP11" s="1511"/>
      <c r="EQ11" s="1506"/>
      <c r="ER11" s="1506"/>
      <c r="ES11" s="1506"/>
      <c r="ET11" s="1506"/>
      <c r="EU11" s="1506"/>
      <c r="EV11" s="1506"/>
      <c r="EW11" s="1506"/>
      <c r="EX11" s="1506"/>
      <c r="EY11" s="1506"/>
      <c r="EZ11" s="1506"/>
      <c r="FA11" s="1512">
        <v>0</v>
      </c>
      <c r="FB11" s="1511">
        <v>0</v>
      </c>
      <c r="FC11" s="1506">
        <v>3251.7574840000002</v>
      </c>
      <c r="FD11" s="1506">
        <v>3251.9648859999998</v>
      </c>
      <c r="FE11" s="1506">
        <v>3251.9648859999998</v>
      </c>
      <c r="FF11" s="1506">
        <v>3251.9648859999998</v>
      </c>
      <c r="FG11" s="1506">
        <v>4459.5222210000002</v>
      </c>
      <c r="FH11" s="1506">
        <v>4459.5222210000002</v>
      </c>
      <c r="FI11" s="1506">
        <v>4275.848054</v>
      </c>
      <c r="FJ11" s="1506">
        <v>4549.7744969999994</v>
      </c>
      <c r="FK11" s="1506">
        <v>4556.1825170000002</v>
      </c>
      <c r="FL11" s="1506">
        <v>4556.1825170000002</v>
      </c>
      <c r="FM11" s="1512">
        <v>5255.4618550000005</v>
      </c>
      <c r="FN11" s="1506">
        <v>5255.4618550000005</v>
      </c>
      <c r="FO11" s="1506">
        <v>5342.6777849999999</v>
      </c>
      <c r="FP11" s="1506">
        <v>5342.6777849999989</v>
      </c>
      <c r="FQ11" s="1506">
        <v>6042.7337849999994</v>
      </c>
      <c r="FR11" s="1506">
        <v>5330.633785</v>
      </c>
      <c r="FS11" s="1506">
        <v>6059.1837850000002</v>
      </c>
      <c r="FT11" s="1506">
        <v>6059.1837849999993</v>
      </c>
      <c r="FU11" s="1506">
        <v>6184.7431439999991</v>
      </c>
      <c r="FV11" s="1506">
        <v>6184.7431439999991</v>
      </c>
      <c r="FW11" s="1506">
        <v>6184.743144</v>
      </c>
      <c r="FX11" s="1506">
        <v>6184.743144</v>
      </c>
      <c r="FY11" s="1512">
        <v>6201.5797189999994</v>
      </c>
      <c r="FZ11" s="1511">
        <v>6201.5797189999994</v>
      </c>
      <c r="GA11" s="1506">
        <v>6330.0842999999995</v>
      </c>
      <c r="GB11" s="1506">
        <v>6330.0842999999986</v>
      </c>
      <c r="GC11" s="1506">
        <v>6330.0842999999995</v>
      </c>
      <c r="GD11" s="1506">
        <v>6330.0842999999995</v>
      </c>
      <c r="GE11" s="1506">
        <v>6347.3165330000002</v>
      </c>
      <c r="GF11" s="1506">
        <v>6347.3165330000002</v>
      </c>
      <c r="GG11" s="1506">
        <v>6347.3165330000002</v>
      </c>
      <c r="GH11" s="1506">
        <v>6347.3165330000002</v>
      </c>
      <c r="GI11" s="1506">
        <v>5719.7916080000005</v>
      </c>
      <c r="GJ11" s="1506">
        <v>6347.3165330000002</v>
      </c>
      <c r="GK11" s="1512">
        <v>6364.9537239999991</v>
      </c>
      <c r="GL11" s="1511">
        <v>6364.953724</v>
      </c>
      <c r="GM11" s="1506">
        <v>6364.9537239999991</v>
      </c>
      <c r="GN11" s="1512">
        <v>7864.953724</v>
      </c>
    </row>
    <row r="12" spans="1:196" ht="39.75" customHeight="1">
      <c r="A12" s="1535" t="s">
        <v>994</v>
      </c>
      <c r="B12" s="1537"/>
      <c r="C12" s="1537"/>
      <c r="D12" s="1537"/>
      <c r="E12" s="1537"/>
      <c r="F12" s="1537"/>
      <c r="G12" s="1537"/>
      <c r="H12" s="1537"/>
      <c r="I12" s="1537"/>
      <c r="J12" s="1537"/>
      <c r="K12" s="1537"/>
      <c r="L12" s="1537"/>
      <c r="M12" s="1537"/>
      <c r="N12" s="1537"/>
      <c r="O12" s="1537"/>
      <c r="P12" s="1537"/>
      <c r="Q12" s="1537"/>
      <c r="R12" s="1537"/>
      <c r="S12" s="1537"/>
      <c r="T12" s="1537"/>
      <c r="U12" s="1537"/>
      <c r="V12" s="1537"/>
      <c r="W12" s="1537"/>
      <c r="X12" s="1537"/>
      <c r="Y12" s="1537"/>
      <c r="Z12" s="1537"/>
      <c r="AA12" s="1537"/>
      <c r="AB12" s="1537"/>
      <c r="AC12" s="1537"/>
      <c r="AD12" s="1537"/>
      <c r="AE12" s="1537"/>
      <c r="AF12" s="1537"/>
      <c r="AG12" s="1537"/>
      <c r="AH12" s="1537"/>
      <c r="AI12" s="1537"/>
      <c r="AJ12" s="1537"/>
      <c r="AK12" s="1537"/>
      <c r="AL12" s="1537"/>
      <c r="AM12" s="1537"/>
      <c r="AN12" s="1537"/>
      <c r="AO12" s="1537"/>
      <c r="AP12" s="1537"/>
      <c r="AQ12" s="1537"/>
      <c r="AR12" s="1537"/>
      <c r="AS12" s="1537"/>
      <c r="AT12" s="1537"/>
      <c r="AU12" s="1537"/>
      <c r="AV12" s="1537"/>
      <c r="AW12" s="1537"/>
      <c r="AX12" s="1537"/>
      <c r="AY12" s="1537"/>
      <c r="AZ12" s="1537"/>
      <c r="BA12" s="1537"/>
      <c r="BB12" s="1537"/>
      <c r="BC12" s="1537"/>
      <c r="BD12" s="1537"/>
      <c r="BE12" s="1537"/>
      <c r="BF12" s="1537"/>
      <c r="BG12" s="1537"/>
      <c r="BH12" s="1537"/>
      <c r="BI12" s="1537"/>
      <c r="BJ12" s="1537"/>
      <c r="BK12" s="1537"/>
      <c r="BL12" s="1537"/>
      <c r="BM12" s="1537"/>
      <c r="BN12" s="1537"/>
      <c r="BO12" s="1537"/>
      <c r="BP12" s="1537"/>
      <c r="BQ12" s="1537"/>
      <c r="BR12" s="1537"/>
      <c r="BS12" s="1537"/>
      <c r="BT12" s="1537"/>
      <c r="BU12" s="1537"/>
      <c r="BV12" s="1537"/>
      <c r="BW12" s="1537"/>
      <c r="BX12" s="1537"/>
      <c r="BY12" s="1537"/>
      <c r="BZ12" s="1537"/>
      <c r="CA12" s="1537"/>
      <c r="CB12" s="1537"/>
      <c r="CC12" s="1537"/>
      <c r="CD12" s="1537"/>
      <c r="CE12" s="1537"/>
      <c r="CF12" s="1537"/>
      <c r="CG12" s="1537"/>
      <c r="CH12" s="1537"/>
      <c r="CI12" s="1537"/>
      <c r="CJ12" s="1537"/>
      <c r="CK12" s="1537"/>
      <c r="CL12" s="1537"/>
      <c r="CM12" s="1537"/>
      <c r="CN12" s="1537"/>
      <c r="CO12" s="1537"/>
      <c r="CP12" s="1537"/>
      <c r="CQ12" s="1537"/>
      <c r="CR12" s="1537"/>
      <c r="CS12" s="1537"/>
      <c r="CT12" s="1537"/>
      <c r="CU12" s="1537"/>
      <c r="CV12" s="1537"/>
      <c r="CW12" s="1537"/>
      <c r="CX12" s="1537"/>
      <c r="CY12" s="1537"/>
      <c r="CZ12" s="1537"/>
      <c r="DA12" s="1537"/>
      <c r="DB12" s="1537"/>
      <c r="DC12" s="1537"/>
      <c r="DD12" s="1537"/>
      <c r="DE12" s="1537"/>
      <c r="DF12" s="1536"/>
      <c r="DG12" s="1537"/>
      <c r="DH12" s="1537"/>
      <c r="DI12" s="1537"/>
      <c r="DJ12" s="1537"/>
      <c r="DK12" s="1537"/>
      <c r="DL12" s="1537"/>
      <c r="DM12" s="1537"/>
      <c r="DN12" s="1537"/>
      <c r="DO12" s="1537"/>
      <c r="DP12" s="1537"/>
      <c r="DQ12" s="1538"/>
      <c r="DR12" s="1537"/>
      <c r="DS12" s="1537"/>
      <c r="DT12" s="1537"/>
      <c r="DU12" s="1537"/>
      <c r="DV12" s="1537"/>
      <c r="DW12" s="1537"/>
      <c r="DX12" s="1537"/>
      <c r="DY12" s="1537"/>
      <c r="DZ12" s="1537"/>
      <c r="EA12" s="1537"/>
      <c r="EB12" s="1537"/>
      <c r="EC12" s="1537"/>
      <c r="ED12" s="1536"/>
      <c r="EE12" s="1537"/>
      <c r="EF12" s="1537"/>
      <c r="EG12" s="1537"/>
      <c r="EH12" s="1537"/>
      <c r="EI12" s="1537"/>
      <c r="EJ12" s="1537"/>
      <c r="EK12" s="1537"/>
      <c r="EL12" s="1537"/>
      <c r="EM12" s="1537"/>
      <c r="EN12" s="1537"/>
      <c r="EO12" s="1537"/>
      <c r="EP12" s="1536"/>
      <c r="EQ12" s="1537"/>
      <c r="ER12" s="1537"/>
      <c r="ES12" s="1537"/>
      <c r="ET12" s="1537"/>
      <c r="EU12" s="1537"/>
      <c r="EV12" s="1537"/>
      <c r="EW12" s="1537"/>
      <c r="EX12" s="1537"/>
      <c r="EY12" s="1537"/>
      <c r="EZ12" s="1537"/>
      <c r="FA12" s="1538">
        <v>0</v>
      </c>
      <c r="FB12" s="1536">
        <v>0</v>
      </c>
      <c r="FC12" s="1537">
        <v>2420.4338870000001</v>
      </c>
      <c r="FD12" s="1537">
        <v>2381.423573</v>
      </c>
      <c r="FE12" s="1537">
        <v>2411.4738199999997</v>
      </c>
      <c r="FF12" s="1537">
        <v>2426.9263489999998</v>
      </c>
      <c r="FG12" s="1537">
        <v>2426.4857280000001</v>
      </c>
      <c r="FH12" s="1537">
        <v>2325.4157379999997</v>
      </c>
      <c r="FI12" s="1537">
        <v>2351.8594069999999</v>
      </c>
      <c r="FJ12" s="1537">
        <v>2405.3567269999999</v>
      </c>
      <c r="FK12" s="1537">
        <v>2415.0631669999998</v>
      </c>
      <c r="FL12" s="1537">
        <v>2415.0631669999998</v>
      </c>
      <c r="FM12" s="1538">
        <v>3115.0631669999998</v>
      </c>
      <c r="FN12" s="1537">
        <v>3111.7563029999997</v>
      </c>
      <c r="FO12" s="1537">
        <v>3036.7214330000002</v>
      </c>
      <c r="FP12" s="1537">
        <v>3062.5665049999998</v>
      </c>
      <c r="FQ12" s="1537">
        <v>2869.4044989999998</v>
      </c>
      <c r="FR12" s="1537">
        <v>3001.8420339999998</v>
      </c>
      <c r="FS12" s="1537">
        <v>3025.9839099999999</v>
      </c>
      <c r="FT12" s="1537">
        <v>2852.5625269999996</v>
      </c>
      <c r="FU12" s="1537">
        <v>2783.345045</v>
      </c>
      <c r="FV12" s="1537">
        <v>2757.9717429999996</v>
      </c>
      <c r="FW12" s="1537">
        <v>2864.751428</v>
      </c>
      <c r="FX12" s="1537">
        <v>2642.4339070000001</v>
      </c>
      <c r="FY12" s="1538">
        <v>2669.6173429999999</v>
      </c>
      <c r="FZ12" s="1536">
        <v>2646.6946819999998</v>
      </c>
      <c r="GA12" s="1537">
        <v>2962.6486030000001</v>
      </c>
      <c r="GB12" s="1537">
        <v>2831.0778339999997</v>
      </c>
      <c r="GC12" s="1537">
        <v>2844.8968439999999</v>
      </c>
      <c r="GD12" s="1537">
        <v>2519.6092400000002</v>
      </c>
      <c r="GE12" s="1537">
        <v>2752.7325230000001</v>
      </c>
      <c r="GF12" s="1537">
        <v>2858.5156139999999</v>
      </c>
      <c r="GG12" s="1537">
        <v>3139.7094889999998</v>
      </c>
      <c r="GH12" s="1537">
        <v>3113.8960240000001</v>
      </c>
      <c r="GI12" s="1537">
        <v>2941.7416790000002</v>
      </c>
      <c r="GJ12" s="1537">
        <v>2694.0838960000001</v>
      </c>
      <c r="GK12" s="1538">
        <v>2873.9427730000002</v>
      </c>
      <c r="GL12" s="1536">
        <v>2929.9831480000003</v>
      </c>
      <c r="GM12" s="1537">
        <v>2638.1092859999999</v>
      </c>
      <c r="GN12" s="1538">
        <v>2892.1361000000002</v>
      </c>
    </row>
    <row r="13" spans="1:196" ht="39.75" customHeight="1">
      <c r="A13" s="1535" t="s">
        <v>995</v>
      </c>
      <c r="B13" s="1537"/>
      <c r="C13" s="1537"/>
      <c r="D13" s="1537"/>
      <c r="E13" s="1537"/>
      <c r="F13" s="1537"/>
      <c r="G13" s="1537"/>
      <c r="H13" s="1537"/>
      <c r="I13" s="1537"/>
      <c r="J13" s="1537"/>
      <c r="K13" s="1537"/>
      <c r="L13" s="1537"/>
      <c r="M13" s="1537"/>
      <c r="N13" s="1537"/>
      <c r="O13" s="1537"/>
      <c r="P13" s="1537"/>
      <c r="Q13" s="1537"/>
      <c r="R13" s="1537"/>
      <c r="S13" s="1537"/>
      <c r="T13" s="1537"/>
      <c r="U13" s="1537"/>
      <c r="V13" s="1537"/>
      <c r="W13" s="1537"/>
      <c r="X13" s="1537"/>
      <c r="Y13" s="1537"/>
      <c r="Z13" s="1537"/>
      <c r="AA13" s="1537"/>
      <c r="AB13" s="1537"/>
      <c r="AC13" s="1537"/>
      <c r="AD13" s="1537"/>
      <c r="AE13" s="1537"/>
      <c r="AF13" s="1537"/>
      <c r="AG13" s="1537"/>
      <c r="AH13" s="1537"/>
      <c r="AI13" s="1537"/>
      <c r="AJ13" s="1537"/>
      <c r="AK13" s="1537"/>
      <c r="AL13" s="1537"/>
      <c r="AM13" s="1537"/>
      <c r="AN13" s="1537"/>
      <c r="AO13" s="1537"/>
      <c r="AP13" s="1537"/>
      <c r="AQ13" s="1537"/>
      <c r="AR13" s="1537"/>
      <c r="AS13" s="1537"/>
      <c r="AT13" s="1537"/>
      <c r="AU13" s="1537"/>
      <c r="AV13" s="1537"/>
      <c r="AW13" s="1537"/>
      <c r="AX13" s="1537"/>
      <c r="AY13" s="1537"/>
      <c r="AZ13" s="1537"/>
      <c r="BA13" s="1537"/>
      <c r="BB13" s="1537"/>
      <c r="BC13" s="1537"/>
      <c r="BD13" s="1537"/>
      <c r="BE13" s="1537"/>
      <c r="BF13" s="1537"/>
      <c r="BG13" s="1537"/>
      <c r="BH13" s="1537"/>
      <c r="BI13" s="1537"/>
      <c r="BJ13" s="1537"/>
      <c r="BK13" s="1537"/>
      <c r="BL13" s="1537"/>
      <c r="BM13" s="1537"/>
      <c r="BN13" s="1537"/>
      <c r="BO13" s="1537"/>
      <c r="BP13" s="1537"/>
      <c r="BQ13" s="1537"/>
      <c r="BR13" s="1537"/>
      <c r="BS13" s="1537"/>
      <c r="BT13" s="1537"/>
      <c r="BU13" s="1537"/>
      <c r="BV13" s="1537"/>
      <c r="BW13" s="1537"/>
      <c r="BX13" s="1537"/>
      <c r="BY13" s="1537"/>
      <c r="BZ13" s="1537"/>
      <c r="CA13" s="1537"/>
      <c r="CB13" s="1537"/>
      <c r="CC13" s="1537"/>
      <c r="CD13" s="1537"/>
      <c r="CE13" s="1537"/>
      <c r="CF13" s="1537"/>
      <c r="CG13" s="1537"/>
      <c r="CH13" s="1537"/>
      <c r="CI13" s="1537"/>
      <c r="CJ13" s="1537"/>
      <c r="CK13" s="1537"/>
      <c r="CL13" s="1537"/>
      <c r="CM13" s="1537"/>
      <c r="CN13" s="1537"/>
      <c r="CO13" s="1537"/>
      <c r="CP13" s="1537"/>
      <c r="CQ13" s="1537"/>
      <c r="CR13" s="1537"/>
      <c r="CS13" s="1537"/>
      <c r="CT13" s="1537"/>
      <c r="CU13" s="1537"/>
      <c r="CV13" s="1537"/>
      <c r="CW13" s="1537"/>
      <c r="CX13" s="1537"/>
      <c r="CY13" s="1537"/>
      <c r="CZ13" s="1537"/>
      <c r="DA13" s="1537"/>
      <c r="DB13" s="1537"/>
      <c r="DC13" s="1537"/>
      <c r="DD13" s="1537"/>
      <c r="DE13" s="1537"/>
      <c r="DF13" s="1536"/>
      <c r="DG13" s="1537"/>
      <c r="DH13" s="1537"/>
      <c r="DI13" s="1537"/>
      <c r="DJ13" s="1537"/>
      <c r="DK13" s="1537"/>
      <c r="DL13" s="1537"/>
      <c r="DM13" s="1537"/>
      <c r="DN13" s="1537"/>
      <c r="DO13" s="1537"/>
      <c r="DP13" s="1537"/>
      <c r="DQ13" s="1538"/>
      <c r="DR13" s="1537"/>
      <c r="DS13" s="1537"/>
      <c r="DT13" s="1537"/>
      <c r="DU13" s="1537"/>
      <c r="DV13" s="1537"/>
      <c r="DW13" s="1537"/>
      <c r="DX13" s="1537"/>
      <c r="DY13" s="1537"/>
      <c r="DZ13" s="1537"/>
      <c r="EA13" s="1537"/>
      <c r="EB13" s="1537"/>
      <c r="EC13" s="1537"/>
      <c r="ED13" s="1536"/>
      <c r="EE13" s="1537"/>
      <c r="EF13" s="1537"/>
      <c r="EG13" s="1537"/>
      <c r="EH13" s="1537"/>
      <c r="EI13" s="1537"/>
      <c r="EJ13" s="1537"/>
      <c r="EK13" s="1537"/>
      <c r="EL13" s="1537"/>
      <c r="EM13" s="1537"/>
      <c r="EN13" s="1537"/>
      <c r="EO13" s="1537"/>
      <c r="EP13" s="1536"/>
      <c r="EQ13" s="1537"/>
      <c r="ER13" s="1537"/>
      <c r="ES13" s="1537"/>
      <c r="ET13" s="1537"/>
      <c r="EU13" s="1537"/>
      <c r="EV13" s="1537"/>
      <c r="EW13" s="1537"/>
      <c r="EX13" s="1537"/>
      <c r="EY13" s="1537"/>
      <c r="EZ13" s="1537"/>
      <c r="FA13" s="1538">
        <v>0</v>
      </c>
      <c r="FB13" s="1536">
        <v>0</v>
      </c>
      <c r="FC13" s="1537">
        <v>831.32359699999995</v>
      </c>
      <c r="FD13" s="1537">
        <v>870.54131300000006</v>
      </c>
      <c r="FE13" s="1537">
        <v>840.49106600000005</v>
      </c>
      <c r="FF13" s="1537">
        <v>825.03853700000002</v>
      </c>
      <c r="FG13" s="1537">
        <v>825.47915799999998</v>
      </c>
      <c r="FH13" s="1537">
        <v>926.54914799999995</v>
      </c>
      <c r="FI13" s="1537">
        <v>688.18246299999998</v>
      </c>
      <c r="FJ13" s="1537">
        <v>725.66585199999997</v>
      </c>
      <c r="FK13" s="1537">
        <v>722.35579600000005</v>
      </c>
      <c r="FL13" s="1537">
        <v>722.35579600000005</v>
      </c>
      <c r="FM13" s="1538">
        <v>721.63513400000011</v>
      </c>
      <c r="FN13" s="1537">
        <v>724.9419979999999</v>
      </c>
      <c r="FO13" s="1537">
        <v>853.85188599999992</v>
      </c>
      <c r="FP13" s="1537">
        <v>828.00681399999996</v>
      </c>
      <c r="FQ13" s="1537">
        <v>1721.2248199999999</v>
      </c>
      <c r="FR13" s="1537">
        <v>877.69977300000005</v>
      </c>
      <c r="FS13" s="1537">
        <v>1582.1078969999999</v>
      </c>
      <c r="FT13" s="1537">
        <v>1755.52928</v>
      </c>
      <c r="FU13" s="1537">
        <v>1916.0548470000001</v>
      </c>
      <c r="FV13" s="1537">
        <v>1940.3623239999999</v>
      </c>
      <c r="FW13" s="1537">
        <v>1833.582639</v>
      </c>
      <c r="FX13" s="1537">
        <v>2055.9001599999997</v>
      </c>
      <c r="FY13" s="1538">
        <v>2045.5532990000002</v>
      </c>
      <c r="FZ13" s="1536">
        <v>1961.47596</v>
      </c>
      <c r="GA13" s="1537">
        <v>1846.096031</v>
      </c>
      <c r="GB13" s="1537">
        <v>1977.6667999999997</v>
      </c>
      <c r="GC13" s="1537">
        <v>1983.84779</v>
      </c>
      <c r="GD13" s="1537">
        <v>2318.6353939999999</v>
      </c>
      <c r="GE13" s="1537">
        <v>2120.8849460000001</v>
      </c>
      <c r="GF13" s="1537">
        <v>2133.6488549999999</v>
      </c>
      <c r="GG13" s="1537">
        <v>1862.45498</v>
      </c>
      <c r="GH13" s="1537">
        <v>1893.2684450000004</v>
      </c>
      <c r="GI13" s="1537">
        <v>1368.3918650000001</v>
      </c>
      <c r="GJ13" s="1537">
        <v>2243.5745729999999</v>
      </c>
      <c r="GK13" s="1538">
        <v>2081.352887</v>
      </c>
      <c r="GL13" s="1536">
        <v>2099.7576509999999</v>
      </c>
      <c r="GM13" s="1537">
        <v>2143.0813800000001</v>
      </c>
      <c r="GN13" s="1538">
        <v>2270.696899</v>
      </c>
    </row>
    <row r="14" spans="1:196" s="1534" customFormat="1" ht="39.75" customHeight="1">
      <c r="A14" s="1548" t="s">
        <v>1025</v>
      </c>
      <c r="B14" s="1506"/>
      <c r="C14" s="1506"/>
      <c r="D14" s="1506"/>
      <c r="E14" s="1506"/>
      <c r="F14" s="1506"/>
      <c r="G14" s="1506"/>
      <c r="H14" s="1506"/>
      <c r="I14" s="1506"/>
      <c r="J14" s="1506"/>
      <c r="K14" s="1506"/>
      <c r="L14" s="1506"/>
      <c r="M14" s="1506"/>
      <c r="N14" s="1506"/>
      <c r="O14" s="1506"/>
      <c r="P14" s="1506"/>
      <c r="Q14" s="1506"/>
      <c r="R14" s="1506"/>
      <c r="S14" s="1506"/>
      <c r="T14" s="1506"/>
      <c r="U14" s="1506"/>
      <c r="V14" s="1506"/>
      <c r="W14" s="1506"/>
      <c r="X14" s="1506"/>
      <c r="Y14" s="1506"/>
      <c r="Z14" s="1506"/>
      <c r="AA14" s="1506"/>
      <c r="AB14" s="1506"/>
      <c r="AC14" s="1506"/>
      <c r="AD14" s="1506"/>
      <c r="AE14" s="1506"/>
      <c r="AF14" s="1506"/>
      <c r="AG14" s="1506"/>
      <c r="AH14" s="1506"/>
      <c r="AI14" s="1506"/>
      <c r="AJ14" s="1506"/>
      <c r="AK14" s="1506"/>
      <c r="AL14" s="1506"/>
      <c r="AM14" s="1506"/>
      <c r="AN14" s="1506"/>
      <c r="AO14" s="1506"/>
      <c r="AP14" s="1506"/>
      <c r="AQ14" s="1506"/>
      <c r="AR14" s="1506"/>
      <c r="AS14" s="1506"/>
      <c r="AT14" s="1506"/>
      <c r="AU14" s="1506"/>
      <c r="AV14" s="1506"/>
      <c r="AW14" s="1506"/>
      <c r="AX14" s="1506"/>
      <c r="AY14" s="1506"/>
      <c r="AZ14" s="1506"/>
      <c r="BA14" s="1506"/>
      <c r="BB14" s="1506"/>
      <c r="BC14" s="1506"/>
      <c r="BD14" s="1506"/>
      <c r="BE14" s="1506"/>
      <c r="BF14" s="1506"/>
      <c r="BG14" s="1506"/>
      <c r="BH14" s="1506"/>
      <c r="BI14" s="1506"/>
      <c r="BJ14" s="1506"/>
      <c r="BK14" s="1506"/>
      <c r="BL14" s="1506"/>
      <c r="BM14" s="1506"/>
      <c r="BN14" s="1506"/>
      <c r="BO14" s="1506"/>
      <c r="BP14" s="1506"/>
      <c r="BQ14" s="1506"/>
      <c r="BR14" s="1506"/>
      <c r="BS14" s="1506"/>
      <c r="BT14" s="1506"/>
      <c r="BU14" s="1506"/>
      <c r="BV14" s="1506"/>
      <c r="BW14" s="1506"/>
      <c r="BX14" s="1506"/>
      <c r="BY14" s="1506"/>
      <c r="BZ14" s="1506"/>
      <c r="CA14" s="1506"/>
      <c r="CB14" s="1506"/>
      <c r="CC14" s="1506"/>
      <c r="CD14" s="1506"/>
      <c r="CE14" s="1506"/>
      <c r="CF14" s="1506"/>
      <c r="CG14" s="1506"/>
      <c r="CH14" s="1506"/>
      <c r="CI14" s="1506"/>
      <c r="CJ14" s="1506"/>
      <c r="CK14" s="1506"/>
      <c r="CL14" s="1506"/>
      <c r="CM14" s="1506"/>
      <c r="CN14" s="1506"/>
      <c r="CO14" s="1506"/>
      <c r="CP14" s="1506"/>
      <c r="CQ14" s="1506"/>
      <c r="CR14" s="1506"/>
      <c r="CS14" s="1506"/>
      <c r="CT14" s="1506"/>
      <c r="CU14" s="1506"/>
      <c r="CV14" s="1506"/>
      <c r="CW14" s="1506"/>
      <c r="CX14" s="1506"/>
      <c r="CY14" s="1506"/>
      <c r="CZ14" s="1506"/>
      <c r="DA14" s="1506"/>
      <c r="DB14" s="1506"/>
      <c r="DC14" s="1506"/>
      <c r="DD14" s="1506"/>
      <c r="DE14" s="1506"/>
      <c r="DF14" s="1511"/>
      <c r="DG14" s="1506"/>
      <c r="DH14" s="1506"/>
      <c r="DI14" s="1506"/>
      <c r="DJ14" s="1506"/>
      <c r="DK14" s="1506"/>
      <c r="DL14" s="1506"/>
      <c r="DM14" s="1506"/>
      <c r="DN14" s="1506"/>
      <c r="DO14" s="1506"/>
      <c r="DP14" s="1506"/>
      <c r="DQ14" s="1512"/>
      <c r="DR14" s="1506"/>
      <c r="DS14" s="1506"/>
      <c r="DT14" s="1506"/>
      <c r="DU14" s="1506"/>
      <c r="DV14" s="1506"/>
      <c r="DW14" s="1506"/>
      <c r="DX14" s="1506"/>
      <c r="DY14" s="1506"/>
      <c r="DZ14" s="1506"/>
      <c r="EA14" s="1506"/>
      <c r="EB14" s="1506"/>
      <c r="EC14" s="1506"/>
      <c r="ED14" s="1511"/>
      <c r="EE14" s="1506"/>
      <c r="EF14" s="1506"/>
      <c r="EG14" s="1506"/>
      <c r="EH14" s="1506"/>
      <c r="EI14" s="1506"/>
      <c r="EJ14" s="1506"/>
      <c r="EK14" s="1506"/>
      <c r="EL14" s="1506"/>
      <c r="EM14" s="1506"/>
      <c r="EN14" s="1506"/>
      <c r="EO14" s="1506"/>
      <c r="EP14" s="1511"/>
      <c r="EQ14" s="1506"/>
      <c r="ER14" s="1506"/>
      <c r="ES14" s="1506"/>
      <c r="ET14" s="1506"/>
      <c r="EU14" s="1506"/>
      <c r="EV14" s="1506"/>
      <c r="EW14" s="1506"/>
      <c r="EX14" s="1506"/>
      <c r="EY14" s="1506"/>
      <c r="EZ14" s="1506"/>
      <c r="FA14" s="1512">
        <v>0</v>
      </c>
      <c r="FB14" s="1511">
        <v>0</v>
      </c>
      <c r="FC14" s="1506">
        <v>3251.7574840000002</v>
      </c>
      <c r="FD14" s="1506">
        <v>3251.9648859999998</v>
      </c>
      <c r="FE14" s="1506">
        <v>3251.9648859999998</v>
      </c>
      <c r="FF14" s="1506">
        <v>3251.9648859999998</v>
      </c>
      <c r="FG14" s="1506">
        <v>4459.5222210000002</v>
      </c>
      <c r="FH14" s="1506">
        <v>4459.5222210000011</v>
      </c>
      <c r="FI14" s="1506">
        <v>4279.1926800000001</v>
      </c>
      <c r="FJ14" s="1506">
        <v>4553.1191229999995</v>
      </c>
      <c r="FK14" s="1506">
        <v>4559.7316840000003</v>
      </c>
      <c r="FL14" s="1506">
        <v>4559.7316840000003</v>
      </c>
      <c r="FM14" s="1512">
        <v>6059.010494000001</v>
      </c>
      <c r="FN14" s="1506">
        <v>6059.0104940000001</v>
      </c>
      <c r="FO14" s="1506">
        <v>6149.7009149999994</v>
      </c>
      <c r="FP14" s="1506">
        <v>6149.7009149999994</v>
      </c>
      <c r="FQ14" s="1506">
        <v>6149.7398709999998</v>
      </c>
      <c r="FR14" s="1506">
        <v>6149.7398709999998</v>
      </c>
      <c r="FS14" s="1506">
        <v>6186.1148709999998</v>
      </c>
      <c r="FT14" s="1506">
        <v>6186.1148710000007</v>
      </c>
      <c r="FU14" s="1506">
        <v>6298.8745569999992</v>
      </c>
      <c r="FV14" s="1506">
        <v>6298.8745569999992</v>
      </c>
      <c r="FW14" s="1506">
        <v>6298.8745570000001</v>
      </c>
      <c r="FX14" s="1506">
        <v>6298.8745570000001</v>
      </c>
      <c r="FY14" s="1512">
        <v>6336.131648999999</v>
      </c>
      <c r="FZ14" s="1511">
        <v>6336.131648999999</v>
      </c>
      <c r="GA14" s="1506">
        <v>6451.6219579999997</v>
      </c>
      <c r="GB14" s="1506">
        <v>6451.6219579999997</v>
      </c>
      <c r="GC14" s="1506">
        <v>6451.6219579999997</v>
      </c>
      <c r="GD14" s="1506">
        <v>6451.6219579999997</v>
      </c>
      <c r="GE14" s="1506">
        <v>6489.7825339999999</v>
      </c>
      <c r="GF14" s="1506">
        <v>6489.7825340000009</v>
      </c>
      <c r="GG14" s="1506">
        <v>6489.7825340000009</v>
      </c>
      <c r="GH14" s="1506">
        <v>6489.7825339999999</v>
      </c>
      <c r="GI14" s="1506">
        <v>6999.9055319999998</v>
      </c>
      <c r="GJ14" s="1506">
        <v>6489.7825339999999</v>
      </c>
      <c r="GK14" s="1512">
        <v>6528.8685049999995</v>
      </c>
      <c r="GL14" s="1511">
        <v>6528.8685050000004</v>
      </c>
      <c r="GM14" s="1506">
        <v>6528.8685050000004</v>
      </c>
      <c r="GN14" s="1512">
        <v>6528.8685049999995</v>
      </c>
    </row>
    <row r="15" spans="1:196" ht="39.75" customHeight="1">
      <c r="A15" s="1535" t="s">
        <v>994</v>
      </c>
      <c r="B15" s="1537"/>
      <c r="C15" s="1537"/>
      <c r="D15" s="1537"/>
      <c r="E15" s="1537"/>
      <c r="F15" s="1537"/>
      <c r="G15" s="1537"/>
      <c r="H15" s="1537"/>
      <c r="I15" s="1537"/>
      <c r="J15" s="1537"/>
      <c r="K15" s="1537"/>
      <c r="L15" s="1537"/>
      <c r="M15" s="1537"/>
      <c r="N15" s="1537"/>
      <c r="O15" s="1537"/>
      <c r="P15" s="1537"/>
      <c r="Q15" s="1537"/>
      <c r="R15" s="1537"/>
      <c r="S15" s="1537"/>
      <c r="T15" s="1537"/>
      <c r="U15" s="1537"/>
      <c r="V15" s="1537"/>
      <c r="W15" s="1537"/>
      <c r="X15" s="1537"/>
      <c r="Y15" s="1537"/>
      <c r="Z15" s="1537"/>
      <c r="AA15" s="1537"/>
      <c r="AB15" s="1537"/>
      <c r="AC15" s="1537"/>
      <c r="AD15" s="1537"/>
      <c r="AE15" s="1537"/>
      <c r="AF15" s="1537"/>
      <c r="AG15" s="1537"/>
      <c r="AH15" s="1537"/>
      <c r="AI15" s="1537"/>
      <c r="AJ15" s="1537"/>
      <c r="AK15" s="1537"/>
      <c r="AL15" s="1537"/>
      <c r="AM15" s="1537"/>
      <c r="AN15" s="1537"/>
      <c r="AO15" s="1537"/>
      <c r="AP15" s="1537"/>
      <c r="AQ15" s="1537"/>
      <c r="AR15" s="1537"/>
      <c r="AS15" s="1537"/>
      <c r="AT15" s="1537"/>
      <c r="AU15" s="1537"/>
      <c r="AV15" s="1537"/>
      <c r="AW15" s="1537"/>
      <c r="AX15" s="1537"/>
      <c r="AY15" s="1537"/>
      <c r="AZ15" s="1537"/>
      <c r="BA15" s="1537"/>
      <c r="BB15" s="1537"/>
      <c r="BC15" s="1537"/>
      <c r="BD15" s="1537"/>
      <c r="BE15" s="1537"/>
      <c r="BF15" s="1537"/>
      <c r="BG15" s="1537"/>
      <c r="BH15" s="1537"/>
      <c r="BI15" s="1537"/>
      <c r="BJ15" s="1537"/>
      <c r="BK15" s="1537"/>
      <c r="BL15" s="1537"/>
      <c r="BM15" s="1537"/>
      <c r="BN15" s="1537"/>
      <c r="BO15" s="1537"/>
      <c r="BP15" s="1537"/>
      <c r="BQ15" s="1537"/>
      <c r="BR15" s="1537"/>
      <c r="BS15" s="1537"/>
      <c r="BT15" s="1537"/>
      <c r="BU15" s="1537"/>
      <c r="BV15" s="1537"/>
      <c r="BW15" s="1537"/>
      <c r="BX15" s="1537"/>
      <c r="BY15" s="1537"/>
      <c r="BZ15" s="1537"/>
      <c r="CA15" s="1537"/>
      <c r="CB15" s="1537"/>
      <c r="CC15" s="1537"/>
      <c r="CD15" s="1537"/>
      <c r="CE15" s="1537"/>
      <c r="CF15" s="1537"/>
      <c r="CG15" s="1537"/>
      <c r="CH15" s="1537"/>
      <c r="CI15" s="1537"/>
      <c r="CJ15" s="1537"/>
      <c r="CK15" s="1537"/>
      <c r="CL15" s="1537"/>
      <c r="CM15" s="1537"/>
      <c r="CN15" s="1537"/>
      <c r="CO15" s="1537"/>
      <c r="CP15" s="1537"/>
      <c r="CQ15" s="1537"/>
      <c r="CR15" s="1537"/>
      <c r="CS15" s="1537"/>
      <c r="CT15" s="1537"/>
      <c r="CU15" s="1537"/>
      <c r="CV15" s="1537"/>
      <c r="CW15" s="1537"/>
      <c r="CX15" s="1537"/>
      <c r="CY15" s="1537"/>
      <c r="CZ15" s="1537"/>
      <c r="DA15" s="1537"/>
      <c r="DB15" s="1537"/>
      <c r="DC15" s="1537"/>
      <c r="DD15" s="1537"/>
      <c r="DE15" s="1537"/>
      <c r="DF15" s="1536"/>
      <c r="DG15" s="1537"/>
      <c r="DH15" s="1537"/>
      <c r="DI15" s="1537"/>
      <c r="DJ15" s="1537"/>
      <c r="DK15" s="1537"/>
      <c r="DL15" s="1537"/>
      <c r="DM15" s="1537"/>
      <c r="DN15" s="1537"/>
      <c r="DO15" s="1537"/>
      <c r="DP15" s="1537"/>
      <c r="DQ15" s="1538"/>
      <c r="DR15" s="1537"/>
      <c r="DS15" s="1537"/>
      <c r="DT15" s="1537"/>
      <c r="DU15" s="1537"/>
      <c r="DV15" s="1537"/>
      <c r="DW15" s="1537"/>
      <c r="DX15" s="1537"/>
      <c r="DY15" s="1537"/>
      <c r="DZ15" s="1537"/>
      <c r="EA15" s="1537"/>
      <c r="EB15" s="1537"/>
      <c r="EC15" s="1537"/>
      <c r="ED15" s="1536"/>
      <c r="EE15" s="1537"/>
      <c r="EF15" s="1537"/>
      <c r="EG15" s="1537"/>
      <c r="EH15" s="1537"/>
      <c r="EI15" s="1537"/>
      <c r="EJ15" s="1537"/>
      <c r="EK15" s="1537"/>
      <c r="EL15" s="1537"/>
      <c r="EM15" s="1537"/>
      <c r="EN15" s="1537"/>
      <c r="EO15" s="1537"/>
      <c r="EP15" s="1536"/>
      <c r="EQ15" s="1537"/>
      <c r="ER15" s="1537"/>
      <c r="ES15" s="1537"/>
      <c r="ET15" s="1537"/>
      <c r="EU15" s="1537"/>
      <c r="EV15" s="1537"/>
      <c r="EW15" s="1537"/>
      <c r="EX15" s="1537"/>
      <c r="EY15" s="1537"/>
      <c r="EZ15" s="1537"/>
      <c r="FA15" s="1538">
        <v>0</v>
      </c>
      <c r="FB15" s="1536">
        <v>0</v>
      </c>
      <c r="FC15" s="1537">
        <v>2421.6256669999998</v>
      </c>
      <c r="FD15" s="1537">
        <v>2337.333658</v>
      </c>
      <c r="FE15" s="1537">
        <v>2453.4861169999999</v>
      </c>
      <c r="FF15" s="1537">
        <v>2467.750274</v>
      </c>
      <c r="FG15" s="1537">
        <v>2236.6806529999999</v>
      </c>
      <c r="FH15" s="1537">
        <v>2247.9089160000003</v>
      </c>
      <c r="FI15" s="1537">
        <v>2245.1454900000003</v>
      </c>
      <c r="FJ15" s="1537">
        <v>2302.6999249999999</v>
      </c>
      <c r="FK15" s="1537">
        <v>2275.3394789999998</v>
      </c>
      <c r="FL15" s="1537">
        <v>2261.3089870000003</v>
      </c>
      <c r="FM15" s="1538">
        <v>2971.4095569999999</v>
      </c>
      <c r="FN15" s="1537">
        <v>2586.1382259999996</v>
      </c>
      <c r="FO15" s="1537">
        <v>2605.176367</v>
      </c>
      <c r="FP15" s="1537">
        <v>2842.177189</v>
      </c>
      <c r="FQ15" s="1537">
        <v>2596.0344479999999</v>
      </c>
      <c r="FR15" s="1537">
        <v>2681.2883709999996</v>
      </c>
      <c r="FS15" s="1537">
        <v>2727.789898</v>
      </c>
      <c r="FT15" s="1537">
        <v>2460.1064530000003</v>
      </c>
      <c r="FU15" s="1537">
        <v>2420.7470939999998</v>
      </c>
      <c r="FV15" s="1537">
        <v>2317.9096170000003</v>
      </c>
      <c r="FW15" s="1537">
        <v>3297.954103</v>
      </c>
      <c r="FX15" s="1537">
        <v>3180.2141080000001</v>
      </c>
      <c r="FY15" s="1538">
        <v>3023.5937280000003</v>
      </c>
      <c r="FZ15" s="1536">
        <v>2836.284463</v>
      </c>
      <c r="GA15" s="1537">
        <v>3361.6298569999999</v>
      </c>
      <c r="GB15" s="1537">
        <v>3193.0442560000001</v>
      </c>
      <c r="GC15" s="1537">
        <v>3100.3316409999998</v>
      </c>
      <c r="GD15" s="1537">
        <v>2977.7145329999998</v>
      </c>
      <c r="GE15" s="1537">
        <v>3256.0364759999998</v>
      </c>
      <c r="GF15" s="1537">
        <v>3411.3882030000004</v>
      </c>
      <c r="GG15" s="1537">
        <v>3480.50821</v>
      </c>
      <c r="GH15" s="1537">
        <v>3327.6278889999999</v>
      </c>
      <c r="GI15" s="1537">
        <v>3408.2013110000003</v>
      </c>
      <c r="GJ15" s="1537">
        <v>3485.3801790000002</v>
      </c>
      <c r="GK15" s="1538">
        <v>3595.9925709999998</v>
      </c>
      <c r="GL15" s="1536">
        <v>3549.4217100000001</v>
      </c>
      <c r="GM15" s="1537">
        <v>3630.0864489999999</v>
      </c>
      <c r="GN15" s="1538">
        <v>3656.4880010000002</v>
      </c>
    </row>
    <row r="16" spans="1:196" ht="39.75" customHeight="1">
      <c r="A16" s="1535" t="s">
        <v>995</v>
      </c>
      <c r="B16" s="1537"/>
      <c r="C16" s="1537"/>
      <c r="D16" s="1537"/>
      <c r="E16" s="1537"/>
      <c r="F16" s="1537"/>
      <c r="G16" s="1537"/>
      <c r="H16" s="1537"/>
      <c r="I16" s="1537"/>
      <c r="J16" s="1537"/>
      <c r="K16" s="1537"/>
      <c r="L16" s="1537"/>
      <c r="M16" s="1537"/>
      <c r="N16" s="1537"/>
      <c r="O16" s="1537"/>
      <c r="P16" s="1537"/>
      <c r="Q16" s="1537"/>
      <c r="R16" s="1537"/>
      <c r="S16" s="1537"/>
      <c r="T16" s="1537"/>
      <c r="U16" s="1537"/>
      <c r="V16" s="1537"/>
      <c r="W16" s="1537"/>
      <c r="X16" s="1537"/>
      <c r="Y16" s="1537"/>
      <c r="Z16" s="1537"/>
      <c r="AA16" s="1537"/>
      <c r="AB16" s="1537"/>
      <c r="AC16" s="1537"/>
      <c r="AD16" s="1537"/>
      <c r="AE16" s="1537"/>
      <c r="AF16" s="1537"/>
      <c r="AG16" s="1537"/>
      <c r="AH16" s="1537"/>
      <c r="AI16" s="1537"/>
      <c r="AJ16" s="1537"/>
      <c r="AK16" s="1537"/>
      <c r="AL16" s="1537"/>
      <c r="AM16" s="1537"/>
      <c r="AN16" s="1537"/>
      <c r="AO16" s="1537"/>
      <c r="AP16" s="1537"/>
      <c r="AQ16" s="1537"/>
      <c r="AR16" s="1537"/>
      <c r="AS16" s="1537"/>
      <c r="AT16" s="1537"/>
      <c r="AU16" s="1537"/>
      <c r="AV16" s="1537"/>
      <c r="AW16" s="1537"/>
      <c r="AX16" s="1537"/>
      <c r="AY16" s="1537"/>
      <c r="AZ16" s="1537"/>
      <c r="BA16" s="1537"/>
      <c r="BB16" s="1537"/>
      <c r="BC16" s="1537"/>
      <c r="BD16" s="1537"/>
      <c r="BE16" s="1537"/>
      <c r="BF16" s="1537"/>
      <c r="BG16" s="1537"/>
      <c r="BH16" s="1537"/>
      <c r="BI16" s="1537"/>
      <c r="BJ16" s="1537"/>
      <c r="BK16" s="1537"/>
      <c r="BL16" s="1537"/>
      <c r="BM16" s="1537"/>
      <c r="BN16" s="1537"/>
      <c r="BO16" s="1537"/>
      <c r="BP16" s="1537"/>
      <c r="BQ16" s="1537"/>
      <c r="BR16" s="1537"/>
      <c r="BS16" s="1537"/>
      <c r="BT16" s="1537"/>
      <c r="BU16" s="1537"/>
      <c r="BV16" s="1537"/>
      <c r="BW16" s="1537"/>
      <c r="BX16" s="1537"/>
      <c r="BY16" s="1537"/>
      <c r="BZ16" s="1537"/>
      <c r="CA16" s="1537"/>
      <c r="CB16" s="1537"/>
      <c r="CC16" s="1537"/>
      <c r="CD16" s="1537"/>
      <c r="CE16" s="1537"/>
      <c r="CF16" s="1537"/>
      <c r="CG16" s="1537"/>
      <c r="CH16" s="1537"/>
      <c r="CI16" s="1537"/>
      <c r="CJ16" s="1537"/>
      <c r="CK16" s="1537"/>
      <c r="CL16" s="1537"/>
      <c r="CM16" s="1537"/>
      <c r="CN16" s="1537"/>
      <c r="CO16" s="1537"/>
      <c r="CP16" s="1537"/>
      <c r="CQ16" s="1537"/>
      <c r="CR16" s="1537"/>
      <c r="CS16" s="1537"/>
      <c r="CT16" s="1537"/>
      <c r="CU16" s="1537"/>
      <c r="CV16" s="1537"/>
      <c r="CW16" s="1537"/>
      <c r="CX16" s="1537"/>
      <c r="CY16" s="1537"/>
      <c r="CZ16" s="1537"/>
      <c r="DA16" s="1537"/>
      <c r="DB16" s="1537"/>
      <c r="DC16" s="1537"/>
      <c r="DD16" s="1537"/>
      <c r="DE16" s="1537"/>
      <c r="DF16" s="1536"/>
      <c r="DG16" s="1537"/>
      <c r="DH16" s="1537"/>
      <c r="DI16" s="1537"/>
      <c r="DJ16" s="1537"/>
      <c r="DK16" s="1537"/>
      <c r="DL16" s="1537"/>
      <c r="DM16" s="1537"/>
      <c r="DN16" s="1537"/>
      <c r="DO16" s="1537"/>
      <c r="DP16" s="1537"/>
      <c r="DQ16" s="1538"/>
      <c r="DR16" s="1537"/>
      <c r="DS16" s="1537"/>
      <c r="DT16" s="1537"/>
      <c r="DU16" s="1537"/>
      <c r="DV16" s="1537"/>
      <c r="DW16" s="1537"/>
      <c r="DX16" s="1537"/>
      <c r="DY16" s="1537"/>
      <c r="DZ16" s="1537"/>
      <c r="EA16" s="1537"/>
      <c r="EB16" s="1537"/>
      <c r="EC16" s="1537"/>
      <c r="ED16" s="1536"/>
      <c r="EE16" s="1537"/>
      <c r="EF16" s="1537"/>
      <c r="EG16" s="1537"/>
      <c r="EH16" s="1537"/>
      <c r="EI16" s="1537"/>
      <c r="EJ16" s="1537"/>
      <c r="EK16" s="1537"/>
      <c r="EL16" s="1537"/>
      <c r="EM16" s="1537"/>
      <c r="EN16" s="1537"/>
      <c r="EO16" s="1537"/>
      <c r="EP16" s="1536"/>
      <c r="EQ16" s="1537"/>
      <c r="ER16" s="1537"/>
      <c r="ES16" s="1537"/>
      <c r="ET16" s="1537"/>
      <c r="EU16" s="1537"/>
      <c r="EV16" s="1537"/>
      <c r="EW16" s="1537"/>
      <c r="EX16" s="1537"/>
      <c r="EY16" s="1537"/>
      <c r="EZ16" s="1537"/>
      <c r="FA16" s="1538">
        <v>0</v>
      </c>
      <c r="FB16" s="1536">
        <v>0</v>
      </c>
      <c r="FC16" s="1537">
        <v>830.13181700000007</v>
      </c>
      <c r="FD16" s="1537">
        <v>914.63122799999996</v>
      </c>
      <c r="FE16" s="1537">
        <v>798.47876900000006</v>
      </c>
      <c r="FF16" s="1537">
        <v>784.21461199999999</v>
      </c>
      <c r="FG16" s="1537">
        <v>1015.284233</v>
      </c>
      <c r="FH16" s="1537">
        <v>1004.05597</v>
      </c>
      <c r="FI16" s="1537">
        <v>797.33944599999995</v>
      </c>
      <c r="FJ16" s="1537">
        <v>830.80283499999996</v>
      </c>
      <c r="FK16" s="1537">
        <v>864.58899799999995</v>
      </c>
      <c r="FL16" s="1537">
        <v>878.61948999999993</v>
      </c>
      <c r="FM16" s="1538">
        <v>1667.79773</v>
      </c>
      <c r="FN16" s="1537">
        <v>2053.0690610000001</v>
      </c>
      <c r="FO16" s="1537">
        <v>2090.2911439999998</v>
      </c>
      <c r="FP16" s="1537">
        <v>1853.2903219999998</v>
      </c>
      <c r="FQ16" s="1537">
        <v>2099.4720189999998</v>
      </c>
      <c r="FR16" s="1537">
        <v>2015.232068</v>
      </c>
      <c r="FS16" s="1537">
        <v>2005.1055409999999</v>
      </c>
      <c r="FT16" s="1537">
        <v>2272.788986</v>
      </c>
      <c r="FU16" s="1537">
        <v>2389.5165219999999</v>
      </c>
      <c r="FV16" s="1537">
        <v>2491.2858509999996</v>
      </c>
      <c r="FW16" s="1537">
        <v>1511.2413650000001</v>
      </c>
      <c r="FX16" s="1537">
        <v>1830.93236</v>
      </c>
      <c r="FY16" s="1538">
        <v>1912.8588319999999</v>
      </c>
      <c r="FZ16" s="1536">
        <v>1807.6680969999998</v>
      </c>
      <c r="GA16" s="1537">
        <v>1564.7004399999998</v>
      </c>
      <c r="GB16" s="1537">
        <v>1733.2860410000001</v>
      </c>
      <c r="GC16" s="1537">
        <v>1825.998656</v>
      </c>
      <c r="GD16" s="1537">
        <v>1948.6157639999999</v>
      </c>
      <c r="GE16" s="1537">
        <v>1770.041577</v>
      </c>
      <c r="GF16" s="1537">
        <v>1614.6898500000002</v>
      </c>
      <c r="GG16" s="1537">
        <v>1565.5698430000002</v>
      </c>
      <c r="GH16" s="1537">
        <v>1718.4501640000001</v>
      </c>
      <c r="GI16" s="1537">
        <v>2147.9741789999998</v>
      </c>
      <c r="GJ16" s="1537">
        <v>1590.672313</v>
      </c>
      <c r="GK16" s="1538">
        <v>1504.145892</v>
      </c>
      <c r="GL16" s="1536">
        <v>1501.270303</v>
      </c>
      <c r="GM16" s="1537">
        <v>1493.3225640000001</v>
      </c>
      <c r="GN16" s="1538">
        <v>1469.9628590000002</v>
      </c>
    </row>
    <row r="17" spans="1:196" s="1534" customFormat="1" ht="39.75" customHeight="1">
      <c r="A17" s="1548" t="s">
        <v>1026</v>
      </c>
      <c r="B17" s="1506">
        <v>0</v>
      </c>
      <c r="C17" s="1506">
        <v>0</v>
      </c>
      <c r="D17" s="1506">
        <v>0</v>
      </c>
      <c r="E17" s="1506">
        <v>0</v>
      </c>
      <c r="F17" s="1506">
        <v>0</v>
      </c>
      <c r="G17" s="1506">
        <v>0</v>
      </c>
      <c r="H17" s="1506">
        <v>0</v>
      </c>
      <c r="I17" s="1506">
        <v>0</v>
      </c>
      <c r="J17" s="1506">
        <v>0</v>
      </c>
      <c r="K17" s="1506">
        <v>0</v>
      </c>
      <c r="L17" s="1506">
        <v>0</v>
      </c>
      <c r="M17" s="1506">
        <v>0</v>
      </c>
      <c r="N17" s="1511">
        <v>0</v>
      </c>
      <c r="O17" s="1506">
        <v>0</v>
      </c>
      <c r="P17" s="1506">
        <v>0</v>
      </c>
      <c r="Q17" s="1506">
        <v>0</v>
      </c>
      <c r="R17" s="1506">
        <v>0</v>
      </c>
      <c r="S17" s="1506">
        <v>0</v>
      </c>
      <c r="T17" s="1506">
        <v>0</v>
      </c>
      <c r="U17" s="1506">
        <v>0</v>
      </c>
      <c r="V17" s="1506">
        <v>0</v>
      </c>
      <c r="W17" s="1506">
        <v>0</v>
      </c>
      <c r="X17" s="1506">
        <v>0</v>
      </c>
      <c r="Y17" s="1512">
        <v>0</v>
      </c>
      <c r="Z17" s="1506">
        <v>0</v>
      </c>
      <c r="AA17" s="1506">
        <v>0</v>
      </c>
      <c r="AB17" s="1506">
        <v>0</v>
      </c>
      <c r="AC17" s="1506">
        <v>0</v>
      </c>
      <c r="AD17" s="1506">
        <v>0</v>
      </c>
      <c r="AE17" s="1506">
        <v>0</v>
      </c>
      <c r="AF17" s="1506">
        <v>0</v>
      </c>
      <c r="AG17" s="1506">
        <v>0</v>
      </c>
      <c r="AH17" s="1506">
        <v>0</v>
      </c>
      <c r="AI17" s="1506">
        <v>0</v>
      </c>
      <c r="AJ17" s="1506">
        <v>0</v>
      </c>
      <c r="AK17" s="1506">
        <v>0</v>
      </c>
      <c r="AL17" s="1511">
        <v>0</v>
      </c>
      <c r="AM17" s="1506">
        <v>0</v>
      </c>
      <c r="AN17" s="1506">
        <v>0</v>
      </c>
      <c r="AO17" s="1506">
        <v>0</v>
      </c>
      <c r="AP17" s="1506">
        <v>0</v>
      </c>
      <c r="AQ17" s="1506">
        <v>0</v>
      </c>
      <c r="AR17" s="1506">
        <v>0</v>
      </c>
      <c r="AS17" s="1506">
        <v>0</v>
      </c>
      <c r="AT17" s="1506">
        <v>0</v>
      </c>
      <c r="AU17" s="1506">
        <v>0</v>
      </c>
      <c r="AV17" s="1506">
        <v>0</v>
      </c>
      <c r="AW17" s="1512">
        <v>0</v>
      </c>
      <c r="AX17" s="1532">
        <v>0</v>
      </c>
      <c r="AY17" s="1532">
        <v>0</v>
      </c>
      <c r="AZ17" s="1532">
        <v>0</v>
      </c>
      <c r="BA17" s="1532">
        <v>0</v>
      </c>
      <c r="BB17" s="1532">
        <v>0</v>
      </c>
      <c r="BC17" s="1532">
        <v>0</v>
      </c>
      <c r="BD17" s="1514">
        <v>0</v>
      </c>
      <c r="BE17" s="1514">
        <v>0</v>
      </c>
      <c r="BF17" s="1514">
        <v>0</v>
      </c>
      <c r="BG17" s="1514">
        <v>0</v>
      </c>
      <c r="BH17" s="1514">
        <v>0</v>
      </c>
      <c r="BI17" s="1514">
        <v>0</v>
      </c>
      <c r="BJ17" s="1513">
        <v>0</v>
      </c>
      <c r="BK17" s="1514">
        <v>0</v>
      </c>
      <c r="BL17" s="1514">
        <v>0</v>
      </c>
      <c r="BM17" s="1514">
        <v>0</v>
      </c>
      <c r="BN17" s="1514">
        <v>0</v>
      </c>
      <c r="BO17" s="1514">
        <v>0</v>
      </c>
      <c r="BP17" s="1514">
        <v>0</v>
      </c>
      <c r="BQ17" s="1514">
        <v>0</v>
      </c>
      <c r="BR17" s="1514">
        <v>0</v>
      </c>
      <c r="BS17" s="1514">
        <v>0</v>
      </c>
      <c r="BT17" s="1514">
        <v>0</v>
      </c>
      <c r="BU17" s="1515">
        <v>0</v>
      </c>
      <c r="BV17" s="1513">
        <v>0</v>
      </c>
      <c r="BW17" s="1514">
        <v>0</v>
      </c>
      <c r="BX17" s="1514">
        <v>0</v>
      </c>
      <c r="BY17" s="1514">
        <v>0</v>
      </c>
      <c r="BZ17" s="1514">
        <v>0</v>
      </c>
      <c r="CA17" s="1514">
        <v>0</v>
      </c>
      <c r="CB17" s="1514">
        <v>0</v>
      </c>
      <c r="CC17" s="1514">
        <v>0</v>
      </c>
      <c r="CD17" s="1514">
        <v>0</v>
      </c>
      <c r="CE17" s="1514">
        <v>0</v>
      </c>
      <c r="CF17" s="1514">
        <v>0</v>
      </c>
      <c r="CG17" s="1515">
        <v>0</v>
      </c>
      <c r="CH17" s="1514">
        <v>0</v>
      </c>
      <c r="CI17" s="1514">
        <v>0</v>
      </c>
      <c r="CJ17" s="1514">
        <v>0</v>
      </c>
      <c r="CK17" s="1532">
        <v>11</v>
      </c>
      <c r="CL17" s="1532">
        <v>9</v>
      </c>
      <c r="CM17" s="1532">
        <v>9</v>
      </c>
      <c r="CN17" s="1532">
        <v>9</v>
      </c>
      <c r="CO17" s="1532">
        <v>9</v>
      </c>
      <c r="CP17" s="1532">
        <v>9</v>
      </c>
      <c r="CQ17" s="1611">
        <v>9</v>
      </c>
      <c r="CR17" s="1611">
        <v>9</v>
      </c>
      <c r="CS17" s="1611">
        <v>606.63096099999996</v>
      </c>
      <c r="CT17" s="1612">
        <v>606.63096099999996</v>
      </c>
      <c r="CU17" s="1611">
        <v>606.63096099999996</v>
      </c>
      <c r="CV17" s="1611">
        <v>606.63096099999996</v>
      </c>
      <c r="CW17" s="1611">
        <v>606.63096099999996</v>
      </c>
      <c r="CX17" s="1611">
        <v>606.63096099999996</v>
      </c>
      <c r="CY17" s="1611">
        <v>606.63096099999996</v>
      </c>
      <c r="CZ17" s="1611">
        <v>606.63096099999996</v>
      </c>
      <c r="DA17" s="1611">
        <v>606.63096099999996</v>
      </c>
      <c r="DB17" s="1611">
        <v>607.63096099999996</v>
      </c>
      <c r="DC17" s="1611">
        <v>607.63096099999996</v>
      </c>
      <c r="DD17" s="1611">
        <v>607.63096099999996</v>
      </c>
      <c r="DE17" s="1613">
        <v>608.79096100000004</v>
      </c>
      <c r="DF17" s="1612">
        <v>608.79096100000004</v>
      </c>
      <c r="DG17" s="1611">
        <v>601.79369500000007</v>
      </c>
      <c r="DH17" s="1611">
        <v>607.53096100000005</v>
      </c>
      <c r="DI17" s="1611">
        <v>623.13696100000004</v>
      </c>
      <c r="DJ17" s="1611">
        <v>780.52966099999992</v>
      </c>
      <c r="DK17" s="1611">
        <v>815.52966100000003</v>
      </c>
      <c r="DL17" s="1617">
        <v>1147.8261610000002</v>
      </c>
      <c r="DM17" s="1617">
        <v>1236.6552609999999</v>
      </c>
      <c r="DN17" s="1617">
        <v>1220.037761</v>
      </c>
      <c r="DO17" s="1617">
        <v>1487.0472609999999</v>
      </c>
      <c r="DP17" s="1617">
        <v>1471.9622609999999</v>
      </c>
      <c r="DQ17" s="1618">
        <v>1488.1574819999998</v>
      </c>
      <c r="DR17" s="1619">
        <v>5894.4374820000003</v>
      </c>
      <c r="DS17" s="1617">
        <v>6147.4774820000002</v>
      </c>
      <c r="DT17" s="1617">
        <v>6153.6174819999997</v>
      </c>
      <c r="DU17" s="1617">
        <v>4726.2434020000001</v>
      </c>
      <c r="DV17" s="1617">
        <v>4726.8934019999997</v>
      </c>
      <c r="DW17" s="1611">
        <v>4836.0644020000009</v>
      </c>
      <c r="DX17" s="1611">
        <v>4934.9644019999996</v>
      </c>
      <c r="DY17" s="1611">
        <v>4939.9644019999996</v>
      </c>
      <c r="DZ17" s="1611">
        <v>5226.5889290000005</v>
      </c>
      <c r="EA17" s="1611">
        <v>5189.6929690000006</v>
      </c>
      <c r="EB17" s="1611">
        <v>4846.4902739999998</v>
      </c>
      <c r="EC17" s="1613">
        <v>4766.6902740000005</v>
      </c>
      <c r="ED17" s="1612">
        <v>4806.6712740000003</v>
      </c>
      <c r="EE17" s="1611">
        <v>4841.34791933</v>
      </c>
      <c r="EF17" s="1611">
        <v>5909.0015079999994</v>
      </c>
      <c r="EG17" s="1611">
        <v>6267.6301519999997</v>
      </c>
      <c r="EH17" s="1611">
        <v>6269.2781520000008</v>
      </c>
      <c r="EI17" s="1611">
        <v>6531.4959650000001</v>
      </c>
      <c r="EJ17" s="1611">
        <v>5765.8941349999996</v>
      </c>
      <c r="EK17" s="1611">
        <v>5662.6337640000002</v>
      </c>
      <c r="EL17" s="1611">
        <v>5657.9577639999998</v>
      </c>
      <c r="EM17" s="1611">
        <v>5976.178809</v>
      </c>
      <c r="EN17" s="1611">
        <v>5753.0719289999997</v>
      </c>
      <c r="EO17" s="1611">
        <v>5227.712888</v>
      </c>
      <c r="EP17" s="1612">
        <v>4583.8497779999998</v>
      </c>
      <c r="EQ17" s="1611">
        <v>4644.4167779999998</v>
      </c>
      <c r="ER17" s="1611">
        <v>4331.770278</v>
      </c>
      <c r="ES17" s="1611">
        <v>4476.4148869999999</v>
      </c>
      <c r="ET17" s="1611">
        <v>4444.4148869999999</v>
      </c>
      <c r="EU17" s="1611">
        <v>4445.4878870000002</v>
      </c>
      <c r="EV17" s="1611">
        <v>4434.7738770000005</v>
      </c>
      <c r="EW17" s="1611">
        <v>4622.9738870000001</v>
      </c>
      <c r="EX17" s="1611">
        <v>4630.3178870000002</v>
      </c>
      <c r="EY17" s="1611">
        <v>4680.2478870000004</v>
      </c>
      <c r="EZ17" s="1611">
        <v>4721.8478869999999</v>
      </c>
      <c r="FA17" s="1613">
        <v>5408.1506769999996</v>
      </c>
      <c r="FB17" s="1612">
        <v>5611.0506769999993</v>
      </c>
      <c r="FC17" s="1611">
        <v>5662.7987620000004</v>
      </c>
      <c r="FD17" s="1611">
        <v>5663.0061640000004</v>
      </c>
      <c r="FE17" s="1611">
        <v>5506.0491640000009</v>
      </c>
      <c r="FF17" s="1611">
        <v>5511.4491640000006</v>
      </c>
      <c r="FG17" s="1611">
        <v>7576.3930700000001</v>
      </c>
      <c r="FH17" s="1611">
        <v>7576.3930700000001</v>
      </c>
      <c r="FI17" s="1611">
        <v>7399.4081800000004</v>
      </c>
      <c r="FJ17" s="1611">
        <v>40183.441806000003</v>
      </c>
      <c r="FK17" s="1611">
        <v>41077.474074000005</v>
      </c>
      <c r="FL17" s="1611">
        <v>41077.474073999998</v>
      </c>
      <c r="FM17" s="1613">
        <v>41076.752355999997</v>
      </c>
      <c r="FN17" s="1611">
        <v>41076.752355999997</v>
      </c>
      <c r="FO17" s="1611">
        <v>42080.318195</v>
      </c>
      <c r="FP17" s="1611">
        <v>42080.318195000007</v>
      </c>
      <c r="FQ17" s="1611">
        <v>42680.372547999999</v>
      </c>
      <c r="FR17" s="1611">
        <v>42680.372548000007</v>
      </c>
      <c r="FS17" s="1611">
        <v>42680.372547999999</v>
      </c>
      <c r="FT17" s="1611">
        <v>42680.372547999999</v>
      </c>
      <c r="FU17" s="1611">
        <v>43743.929126000003</v>
      </c>
      <c r="FV17" s="1611">
        <v>43743.929125999995</v>
      </c>
      <c r="FW17" s="1611">
        <v>43743.929125999995</v>
      </c>
      <c r="FX17" s="1611">
        <v>43743.929125999995</v>
      </c>
      <c r="FY17" s="1613">
        <v>43743.929125999995</v>
      </c>
      <c r="FZ17" s="1612">
        <v>43743.929125999995</v>
      </c>
      <c r="GA17" s="1611">
        <v>44834.067772000002</v>
      </c>
      <c r="GB17" s="1611">
        <v>44834.067772000002</v>
      </c>
      <c r="GC17" s="1611">
        <v>44834.067772000002</v>
      </c>
      <c r="GD17" s="1611">
        <v>44834.067772000009</v>
      </c>
      <c r="GE17" s="1611">
        <v>44834.067772000002</v>
      </c>
      <c r="GF17" s="1611">
        <v>44834.067772000009</v>
      </c>
      <c r="GG17" s="1611">
        <v>44834.067772000002</v>
      </c>
      <c r="GH17" s="1611">
        <v>44834.067772000002</v>
      </c>
      <c r="GI17" s="1611">
        <v>44303.687753999999</v>
      </c>
      <c r="GJ17" s="1611">
        <v>44834.067772000002</v>
      </c>
      <c r="GK17" s="1613">
        <v>44834.067772000002</v>
      </c>
      <c r="GL17" s="1611">
        <v>44834.067771999995</v>
      </c>
      <c r="GM17" s="1611">
        <v>44834.067772000002</v>
      </c>
      <c r="GN17" s="1613">
        <v>44834.067772000002</v>
      </c>
    </row>
    <row r="18" spans="1:196" ht="39.75" customHeight="1">
      <c r="A18" s="1535" t="s">
        <v>994</v>
      </c>
      <c r="B18" s="1537">
        <v>0</v>
      </c>
      <c r="C18" s="1537">
        <v>0</v>
      </c>
      <c r="D18" s="1537">
        <v>0</v>
      </c>
      <c r="E18" s="1537">
        <v>0</v>
      </c>
      <c r="F18" s="1537">
        <v>0</v>
      </c>
      <c r="G18" s="1537">
        <v>0</v>
      </c>
      <c r="H18" s="1537">
        <v>0</v>
      </c>
      <c r="I18" s="1537">
        <v>0</v>
      </c>
      <c r="J18" s="1537">
        <v>0</v>
      </c>
      <c r="K18" s="1537">
        <v>0</v>
      </c>
      <c r="L18" s="1537">
        <v>0</v>
      </c>
      <c r="M18" s="1537">
        <v>0</v>
      </c>
      <c r="N18" s="1536">
        <v>0</v>
      </c>
      <c r="O18" s="1537">
        <v>0</v>
      </c>
      <c r="P18" s="1537">
        <v>0</v>
      </c>
      <c r="Q18" s="1537">
        <v>0</v>
      </c>
      <c r="R18" s="1537">
        <v>0</v>
      </c>
      <c r="S18" s="1537">
        <v>0</v>
      </c>
      <c r="T18" s="1537">
        <v>0</v>
      </c>
      <c r="U18" s="1537">
        <v>0</v>
      </c>
      <c r="V18" s="1537">
        <v>0</v>
      </c>
      <c r="W18" s="1537">
        <v>0</v>
      </c>
      <c r="X18" s="1537">
        <v>0</v>
      </c>
      <c r="Y18" s="1538">
        <v>0</v>
      </c>
      <c r="Z18" s="1537">
        <v>0</v>
      </c>
      <c r="AA18" s="1537">
        <v>0</v>
      </c>
      <c r="AB18" s="1537">
        <v>0</v>
      </c>
      <c r="AC18" s="1537">
        <v>0</v>
      </c>
      <c r="AD18" s="1537">
        <v>0</v>
      </c>
      <c r="AE18" s="1537">
        <v>0</v>
      </c>
      <c r="AF18" s="1537">
        <v>0</v>
      </c>
      <c r="AG18" s="1537">
        <v>0</v>
      </c>
      <c r="AH18" s="1537">
        <v>0</v>
      </c>
      <c r="AI18" s="1537">
        <v>0</v>
      </c>
      <c r="AJ18" s="1537">
        <v>0</v>
      </c>
      <c r="AK18" s="1537">
        <v>0</v>
      </c>
      <c r="AL18" s="1536">
        <v>0</v>
      </c>
      <c r="AM18" s="1537">
        <v>0</v>
      </c>
      <c r="AN18" s="1537">
        <v>0</v>
      </c>
      <c r="AO18" s="1537">
        <v>0</v>
      </c>
      <c r="AP18" s="1537">
        <v>0</v>
      </c>
      <c r="AQ18" s="1537">
        <v>0</v>
      </c>
      <c r="AR18" s="1537">
        <v>0</v>
      </c>
      <c r="AS18" s="1537">
        <v>0</v>
      </c>
      <c r="AT18" s="1537">
        <v>0</v>
      </c>
      <c r="AU18" s="1537">
        <v>0</v>
      </c>
      <c r="AV18" s="1537">
        <v>0</v>
      </c>
      <c r="AW18" s="1538">
        <v>0</v>
      </c>
      <c r="AX18" s="1540">
        <v>0</v>
      </c>
      <c r="AY18" s="1540">
        <v>0</v>
      </c>
      <c r="AZ18" s="1540">
        <v>0</v>
      </c>
      <c r="BA18" s="1540">
        <v>0</v>
      </c>
      <c r="BB18" s="1540">
        <v>0</v>
      </c>
      <c r="BC18" s="1540">
        <v>0</v>
      </c>
      <c r="BD18" s="1567">
        <v>0</v>
      </c>
      <c r="BE18" s="1567">
        <v>0</v>
      </c>
      <c r="BF18" s="1567">
        <v>0</v>
      </c>
      <c r="BG18" s="1567">
        <v>0</v>
      </c>
      <c r="BH18" s="1567">
        <v>0</v>
      </c>
      <c r="BI18" s="1567">
        <v>0</v>
      </c>
      <c r="BJ18" s="1566">
        <v>0</v>
      </c>
      <c r="BK18" s="1567">
        <v>0</v>
      </c>
      <c r="BL18" s="1567">
        <v>0</v>
      </c>
      <c r="BM18" s="1567">
        <v>0</v>
      </c>
      <c r="BN18" s="1567">
        <v>0</v>
      </c>
      <c r="BO18" s="1567">
        <v>0</v>
      </c>
      <c r="BP18" s="1567">
        <v>0</v>
      </c>
      <c r="BQ18" s="1567">
        <v>0</v>
      </c>
      <c r="BR18" s="1567">
        <v>0</v>
      </c>
      <c r="BS18" s="1567">
        <v>0</v>
      </c>
      <c r="BT18" s="1567">
        <v>0</v>
      </c>
      <c r="BU18" s="1568">
        <v>0</v>
      </c>
      <c r="BV18" s="1566">
        <v>0</v>
      </c>
      <c r="BW18" s="1567">
        <v>0</v>
      </c>
      <c r="BX18" s="1567">
        <v>0</v>
      </c>
      <c r="BY18" s="1567">
        <v>0</v>
      </c>
      <c r="BZ18" s="1567">
        <v>0</v>
      </c>
      <c r="CA18" s="1567">
        <v>0</v>
      </c>
      <c r="CB18" s="1567">
        <v>0</v>
      </c>
      <c r="CC18" s="1567">
        <v>0</v>
      </c>
      <c r="CD18" s="1567">
        <v>0</v>
      </c>
      <c r="CE18" s="1567">
        <v>0</v>
      </c>
      <c r="CF18" s="1567">
        <v>0</v>
      </c>
      <c r="CG18" s="1568">
        <v>0</v>
      </c>
      <c r="CH18" s="1567">
        <v>0</v>
      </c>
      <c r="CI18" s="1567">
        <v>0</v>
      </c>
      <c r="CJ18" s="1567">
        <v>0</v>
      </c>
      <c r="CK18" s="1540">
        <v>11</v>
      </c>
      <c r="CL18" s="1540">
        <v>6.5570000000000004</v>
      </c>
      <c r="CM18" s="1540">
        <v>4.0019999999999998</v>
      </c>
      <c r="CN18" s="1540">
        <v>4.0019999999999998</v>
      </c>
      <c r="CO18" s="1540">
        <v>3.5019999999999998</v>
      </c>
      <c r="CP18" s="1540">
        <v>3.5019999999999998</v>
      </c>
      <c r="CQ18" s="1614">
        <v>3.5019999999999998</v>
      </c>
      <c r="CR18" s="1614">
        <v>3.5019999999999998</v>
      </c>
      <c r="CS18" s="1614">
        <v>6.6020000000000003</v>
      </c>
      <c r="CT18" s="1615">
        <v>6.6020000000000003</v>
      </c>
      <c r="CU18" s="1614">
        <v>6.6020000000000003</v>
      </c>
      <c r="CV18" s="1614">
        <v>6.6020000000000003</v>
      </c>
      <c r="CW18" s="1614">
        <v>6.6020000000000003</v>
      </c>
      <c r="CX18" s="1614">
        <v>6.6020000000000003</v>
      </c>
      <c r="CY18" s="1614">
        <v>6.6020000000000003</v>
      </c>
      <c r="CZ18" s="1614">
        <v>6.4511049999999992</v>
      </c>
      <c r="DA18" s="1614">
        <v>6.4511049999999992</v>
      </c>
      <c r="DB18" s="1614">
        <v>7.0911049999999998</v>
      </c>
      <c r="DC18" s="1614">
        <v>7.0911049999999998</v>
      </c>
      <c r="DD18" s="1614">
        <v>7.0911049999999998</v>
      </c>
      <c r="DE18" s="1616">
        <v>6.9972659999999998</v>
      </c>
      <c r="DF18" s="1615">
        <v>6.9972659999999998</v>
      </c>
      <c r="DG18" s="1614">
        <v>0</v>
      </c>
      <c r="DH18" s="1614">
        <v>3.9452660000000002</v>
      </c>
      <c r="DI18" s="1614">
        <v>6.9452659999999993</v>
      </c>
      <c r="DJ18" s="1614">
        <v>11.945266</v>
      </c>
      <c r="DK18" s="1614">
        <v>36.945266000000004</v>
      </c>
      <c r="DL18" s="1620">
        <v>325.75513900000004</v>
      </c>
      <c r="DM18" s="1620">
        <v>323.782061</v>
      </c>
      <c r="DN18" s="1620">
        <v>304.50562199999996</v>
      </c>
      <c r="DO18" s="1620">
        <v>537.05638800000008</v>
      </c>
      <c r="DP18" s="1620">
        <v>459.87103000000002</v>
      </c>
      <c r="DQ18" s="1621">
        <v>446.66896399999996</v>
      </c>
      <c r="DR18" s="1622">
        <v>4847.1500180000003</v>
      </c>
      <c r="DS18" s="1620">
        <v>4844.3128909999996</v>
      </c>
      <c r="DT18" s="1620">
        <v>4844.654176</v>
      </c>
      <c r="DU18" s="1620">
        <v>3002.8587039999998</v>
      </c>
      <c r="DV18" s="1620">
        <v>3011.983577</v>
      </c>
      <c r="DW18" s="1614">
        <v>3322.5210029999998</v>
      </c>
      <c r="DX18" s="1614">
        <v>3309.9986049999998</v>
      </c>
      <c r="DY18" s="1614">
        <v>3287.571911</v>
      </c>
      <c r="DZ18" s="1614">
        <v>3300.3531600000001</v>
      </c>
      <c r="EA18" s="1614">
        <v>3324.5573899999999</v>
      </c>
      <c r="EB18" s="1614">
        <v>2893.5595939999998</v>
      </c>
      <c r="EC18" s="1616">
        <v>2784.9489989999997</v>
      </c>
      <c r="ED18" s="1615">
        <v>2824.135565</v>
      </c>
      <c r="EE18" s="1614">
        <v>2825.2500580000001</v>
      </c>
      <c r="EF18" s="1614">
        <v>3647.9783029999999</v>
      </c>
      <c r="EG18" s="1614">
        <v>3686.2076050000001</v>
      </c>
      <c r="EH18" s="1614">
        <v>3656.7138110000001</v>
      </c>
      <c r="EI18" s="1614">
        <v>3832.7342170000002</v>
      </c>
      <c r="EJ18" s="1614">
        <v>2975.0152170000001</v>
      </c>
      <c r="EK18" s="1614">
        <v>2816.2532099999999</v>
      </c>
      <c r="EL18" s="1614">
        <v>2859.7401889999996</v>
      </c>
      <c r="EM18" s="1614">
        <v>3146.5317559999999</v>
      </c>
      <c r="EN18" s="1614">
        <v>2883.4308550000001</v>
      </c>
      <c r="EO18" s="1614">
        <v>2316.717251</v>
      </c>
      <c r="EP18" s="1615">
        <v>1655.5082279999999</v>
      </c>
      <c r="EQ18" s="1614">
        <v>1674.8351</v>
      </c>
      <c r="ER18" s="1614">
        <v>1342.201401</v>
      </c>
      <c r="ES18" s="1614">
        <v>1462.05891</v>
      </c>
      <c r="ET18" s="1614">
        <v>1431.829933</v>
      </c>
      <c r="EU18" s="1614">
        <v>1393.3191529999999</v>
      </c>
      <c r="EV18" s="1614">
        <v>1299.3149580000002</v>
      </c>
      <c r="EW18" s="1614">
        <v>1469.5283549999999</v>
      </c>
      <c r="EX18" s="1614">
        <v>1419.20802</v>
      </c>
      <c r="EY18" s="1614">
        <v>1474.664192</v>
      </c>
      <c r="EZ18" s="1614">
        <v>1465.5959929999999</v>
      </c>
      <c r="FA18" s="1616">
        <v>2146.678993</v>
      </c>
      <c r="FB18" s="1615">
        <v>2321.2606379999997</v>
      </c>
      <c r="FC18" s="1614">
        <v>2267.5183870000001</v>
      </c>
      <c r="FD18" s="1614">
        <v>2427.0999049999996</v>
      </c>
      <c r="FE18" s="1614">
        <v>2311.4894909999998</v>
      </c>
      <c r="FF18" s="1614">
        <v>2360.640566</v>
      </c>
      <c r="FG18" s="1614">
        <v>2202.4203280000002</v>
      </c>
      <c r="FH18" s="1614">
        <v>2211.6175780000003</v>
      </c>
      <c r="FI18" s="1614">
        <v>2134.4482619999999</v>
      </c>
      <c r="FJ18" s="1614">
        <v>2174.9607510000001</v>
      </c>
      <c r="FK18" s="1614">
        <v>2343.3529349999999</v>
      </c>
      <c r="FL18" s="1614">
        <v>2417.3643080000002</v>
      </c>
      <c r="FM18" s="1616">
        <v>2377.4732710000003</v>
      </c>
      <c r="FN18" s="1614">
        <v>2320.9372710000002</v>
      </c>
      <c r="FO18" s="1614">
        <v>2401.2048100000002</v>
      </c>
      <c r="FP18" s="1614">
        <v>2394.6679610000001</v>
      </c>
      <c r="FQ18" s="1614">
        <v>2327.7655540000001</v>
      </c>
      <c r="FR18" s="1614">
        <v>2266.3782809999998</v>
      </c>
      <c r="FS18" s="1614">
        <v>2031.547826</v>
      </c>
      <c r="FT18" s="1614">
        <v>2030.7361000000001</v>
      </c>
      <c r="FU18" s="1614">
        <v>2131.1465969999999</v>
      </c>
      <c r="FV18" s="1614">
        <v>1926.8185919999999</v>
      </c>
      <c r="FW18" s="1614">
        <v>1874.1648799999998</v>
      </c>
      <c r="FX18" s="1614">
        <v>1857.1517620000002</v>
      </c>
      <c r="FY18" s="1616">
        <v>1878.7671910000001</v>
      </c>
      <c r="FZ18" s="1615">
        <v>1614.2226020000001</v>
      </c>
      <c r="GA18" s="1614">
        <v>1926.790886</v>
      </c>
      <c r="GB18" s="1614">
        <v>1837.4679490000001</v>
      </c>
      <c r="GC18" s="1614">
        <v>1682.5257569999999</v>
      </c>
      <c r="GD18" s="1614">
        <v>1717.387248</v>
      </c>
      <c r="GE18" s="1614">
        <v>2031.7136969999999</v>
      </c>
      <c r="GF18" s="1614">
        <v>1849.167443</v>
      </c>
      <c r="GG18" s="1614">
        <v>1775.554044</v>
      </c>
      <c r="GH18" s="1614">
        <v>1713.5646159999999</v>
      </c>
      <c r="GI18" s="1614">
        <v>1794.425477</v>
      </c>
      <c r="GJ18" s="1614">
        <v>1787.7103999999999</v>
      </c>
      <c r="GK18" s="1616">
        <v>1650.178639</v>
      </c>
      <c r="GL18" s="1614">
        <v>1709.267411</v>
      </c>
      <c r="GM18" s="1614">
        <v>1707.564042</v>
      </c>
      <c r="GN18" s="1616">
        <v>1715.9837399999999</v>
      </c>
    </row>
    <row r="19" spans="1:196" ht="39.75" customHeight="1">
      <c r="A19" s="1535" t="s">
        <v>995</v>
      </c>
      <c r="B19" s="1537">
        <v>0</v>
      </c>
      <c r="C19" s="1537">
        <v>0</v>
      </c>
      <c r="D19" s="1537">
        <v>0</v>
      </c>
      <c r="E19" s="1537">
        <v>0</v>
      </c>
      <c r="F19" s="1537">
        <v>0</v>
      </c>
      <c r="G19" s="1537">
        <v>0</v>
      </c>
      <c r="H19" s="1537">
        <v>0</v>
      </c>
      <c r="I19" s="1537">
        <v>0</v>
      </c>
      <c r="J19" s="1537">
        <v>0</v>
      </c>
      <c r="K19" s="1537">
        <v>0</v>
      </c>
      <c r="L19" s="1537">
        <v>0</v>
      </c>
      <c r="M19" s="1537">
        <v>0</v>
      </c>
      <c r="N19" s="1536">
        <v>0</v>
      </c>
      <c r="O19" s="1537">
        <v>0</v>
      </c>
      <c r="P19" s="1537">
        <v>0</v>
      </c>
      <c r="Q19" s="1537">
        <v>0</v>
      </c>
      <c r="R19" s="1537">
        <v>0</v>
      </c>
      <c r="S19" s="1537">
        <v>0</v>
      </c>
      <c r="T19" s="1537">
        <v>0</v>
      </c>
      <c r="U19" s="1537">
        <v>0</v>
      </c>
      <c r="V19" s="1537">
        <v>0</v>
      </c>
      <c r="W19" s="1537">
        <v>0</v>
      </c>
      <c r="X19" s="1537">
        <v>0</v>
      </c>
      <c r="Y19" s="1538">
        <v>0</v>
      </c>
      <c r="Z19" s="1537">
        <v>0</v>
      </c>
      <c r="AA19" s="1537">
        <v>0</v>
      </c>
      <c r="AB19" s="1537">
        <v>0</v>
      </c>
      <c r="AC19" s="1537">
        <v>0</v>
      </c>
      <c r="AD19" s="1537">
        <v>0</v>
      </c>
      <c r="AE19" s="1537">
        <v>0</v>
      </c>
      <c r="AF19" s="1537">
        <v>0</v>
      </c>
      <c r="AG19" s="1537">
        <v>0</v>
      </c>
      <c r="AH19" s="1537">
        <v>0</v>
      </c>
      <c r="AI19" s="1537">
        <v>0</v>
      </c>
      <c r="AJ19" s="1537">
        <v>0</v>
      </c>
      <c r="AK19" s="1537">
        <v>0</v>
      </c>
      <c r="AL19" s="1536">
        <v>0</v>
      </c>
      <c r="AM19" s="1537">
        <v>0</v>
      </c>
      <c r="AN19" s="1537">
        <v>0</v>
      </c>
      <c r="AO19" s="1537">
        <v>0</v>
      </c>
      <c r="AP19" s="1537">
        <v>0</v>
      </c>
      <c r="AQ19" s="1537">
        <v>0</v>
      </c>
      <c r="AR19" s="1537">
        <v>0</v>
      </c>
      <c r="AS19" s="1537">
        <v>0</v>
      </c>
      <c r="AT19" s="1537">
        <v>0</v>
      </c>
      <c r="AU19" s="1537">
        <v>0</v>
      </c>
      <c r="AV19" s="1537">
        <v>0</v>
      </c>
      <c r="AW19" s="1538">
        <v>0</v>
      </c>
      <c r="AX19" s="1540">
        <v>0</v>
      </c>
      <c r="AY19" s="1540">
        <v>0</v>
      </c>
      <c r="AZ19" s="1540">
        <v>0</v>
      </c>
      <c r="BA19" s="1540">
        <v>0</v>
      </c>
      <c r="BB19" s="1540">
        <v>0</v>
      </c>
      <c r="BC19" s="1540">
        <v>0</v>
      </c>
      <c r="BD19" s="1567">
        <v>0</v>
      </c>
      <c r="BE19" s="1567">
        <v>0</v>
      </c>
      <c r="BF19" s="1567">
        <v>0</v>
      </c>
      <c r="BG19" s="1567">
        <v>0</v>
      </c>
      <c r="BH19" s="1567">
        <v>0</v>
      </c>
      <c r="BI19" s="1567">
        <v>0</v>
      </c>
      <c r="BJ19" s="1566">
        <v>0</v>
      </c>
      <c r="BK19" s="1567">
        <v>0</v>
      </c>
      <c r="BL19" s="1567">
        <v>0</v>
      </c>
      <c r="BM19" s="1567">
        <v>0</v>
      </c>
      <c r="BN19" s="1567">
        <v>0</v>
      </c>
      <c r="BO19" s="1567">
        <v>0</v>
      </c>
      <c r="BP19" s="1567">
        <v>0</v>
      </c>
      <c r="BQ19" s="1567">
        <v>0</v>
      </c>
      <c r="BR19" s="1567">
        <v>0</v>
      </c>
      <c r="BS19" s="1567">
        <v>0</v>
      </c>
      <c r="BT19" s="1567">
        <v>0</v>
      </c>
      <c r="BU19" s="1568">
        <v>0</v>
      </c>
      <c r="BV19" s="1566">
        <v>0</v>
      </c>
      <c r="BW19" s="1567">
        <v>0</v>
      </c>
      <c r="BX19" s="1567">
        <v>0</v>
      </c>
      <c r="BY19" s="1567">
        <v>0</v>
      </c>
      <c r="BZ19" s="1567">
        <v>0</v>
      </c>
      <c r="CA19" s="1567">
        <v>0</v>
      </c>
      <c r="CB19" s="1567">
        <v>0</v>
      </c>
      <c r="CC19" s="1567">
        <v>0</v>
      </c>
      <c r="CD19" s="1567">
        <v>0</v>
      </c>
      <c r="CE19" s="1567">
        <v>0</v>
      </c>
      <c r="CF19" s="1567">
        <v>0</v>
      </c>
      <c r="CG19" s="1568">
        <v>0</v>
      </c>
      <c r="CH19" s="1567">
        <v>0</v>
      </c>
      <c r="CI19" s="1567">
        <v>0</v>
      </c>
      <c r="CJ19" s="1567">
        <v>0</v>
      </c>
      <c r="CK19" s="1540">
        <v>0</v>
      </c>
      <c r="CL19" s="1540">
        <v>2.4430000000000001</v>
      </c>
      <c r="CM19" s="1540">
        <v>4.9980000000000002</v>
      </c>
      <c r="CN19" s="1540">
        <v>4.9980000000000002</v>
      </c>
      <c r="CO19" s="1540">
        <v>5.4980000000000002</v>
      </c>
      <c r="CP19" s="1540">
        <v>5.4980000000000002</v>
      </c>
      <c r="CQ19" s="1614">
        <v>5.4980000000000002</v>
      </c>
      <c r="CR19" s="1614">
        <v>5.4980000000000002</v>
      </c>
      <c r="CS19" s="1614">
        <v>600.02896099999998</v>
      </c>
      <c r="CT19" s="1615">
        <v>600.02896099999998</v>
      </c>
      <c r="CU19" s="1614">
        <v>600.02896099999998</v>
      </c>
      <c r="CV19" s="1614">
        <v>600.02896099999998</v>
      </c>
      <c r="CW19" s="1614">
        <v>600.02896099999998</v>
      </c>
      <c r="CX19" s="1614">
        <v>600.02896099999998</v>
      </c>
      <c r="CY19" s="1614">
        <v>600.02896099999998</v>
      </c>
      <c r="CZ19" s="1614">
        <v>600.17985599999997</v>
      </c>
      <c r="DA19" s="1614">
        <v>600.17985599999997</v>
      </c>
      <c r="DB19" s="1614">
        <v>600.53985599999999</v>
      </c>
      <c r="DC19" s="1614">
        <v>600.53985599999999</v>
      </c>
      <c r="DD19" s="1614">
        <v>600.53985599999999</v>
      </c>
      <c r="DE19" s="1616">
        <v>601.79369500000007</v>
      </c>
      <c r="DF19" s="1615">
        <v>601.79369500000007</v>
      </c>
      <c r="DG19" s="1614">
        <v>601.79369500000007</v>
      </c>
      <c r="DH19" s="1614">
        <v>603.5856950000001</v>
      </c>
      <c r="DI19" s="1614">
        <v>616.1916950000001</v>
      </c>
      <c r="DJ19" s="1614">
        <v>768.58439499999997</v>
      </c>
      <c r="DK19" s="1614">
        <v>778.58439499999997</v>
      </c>
      <c r="DL19" s="1620">
        <v>822.07102199999997</v>
      </c>
      <c r="DM19" s="1620">
        <v>912.87320000000011</v>
      </c>
      <c r="DN19" s="1620">
        <v>915.5321389999998</v>
      </c>
      <c r="DO19" s="1620">
        <v>949.99087299999997</v>
      </c>
      <c r="DP19" s="1620">
        <v>1012.0912309999999</v>
      </c>
      <c r="DQ19" s="1621">
        <v>1041.4885179999999</v>
      </c>
      <c r="DR19" s="1622">
        <v>1047.287464</v>
      </c>
      <c r="DS19" s="1620">
        <v>1303.164591</v>
      </c>
      <c r="DT19" s="1620">
        <v>1308.9633060000001</v>
      </c>
      <c r="DU19" s="1620">
        <v>1723.3846980000001</v>
      </c>
      <c r="DV19" s="1620">
        <v>1714.909825</v>
      </c>
      <c r="DW19" s="1614">
        <v>1513.5433990000001</v>
      </c>
      <c r="DX19" s="1614">
        <v>1624.9657970000001</v>
      </c>
      <c r="DY19" s="1614">
        <v>1652.3924910000001</v>
      </c>
      <c r="DZ19" s="1614">
        <v>1926.2357690000001</v>
      </c>
      <c r="EA19" s="1614">
        <v>1865.135579</v>
      </c>
      <c r="EB19" s="1614">
        <v>1952.9306799999999</v>
      </c>
      <c r="EC19" s="1616">
        <v>1981.7412749999999</v>
      </c>
      <c r="ED19" s="1615">
        <v>1982.5357089999998</v>
      </c>
      <c r="EE19" s="1614">
        <v>2016.0978613299997</v>
      </c>
      <c r="EF19" s="1614">
        <v>2261.0232049999995</v>
      </c>
      <c r="EG19" s="1614">
        <v>2581.4225469999997</v>
      </c>
      <c r="EH19" s="1614">
        <v>2612.5643410000002</v>
      </c>
      <c r="EI19" s="1614">
        <v>2698.7617480000004</v>
      </c>
      <c r="EJ19" s="1614">
        <v>2790.8789179999999</v>
      </c>
      <c r="EK19" s="1614">
        <v>2846.3805539999998</v>
      </c>
      <c r="EL19" s="1614">
        <v>2798.2175749999997</v>
      </c>
      <c r="EM19" s="1614">
        <v>2829.6470529999997</v>
      </c>
      <c r="EN19" s="1614">
        <v>2869.6410739999997</v>
      </c>
      <c r="EO19" s="1614">
        <v>2910.9956369999995</v>
      </c>
      <c r="EP19" s="1615">
        <v>2928.3415499999996</v>
      </c>
      <c r="EQ19" s="1614">
        <v>2969.581678</v>
      </c>
      <c r="ER19" s="1614">
        <v>2989.5688769999997</v>
      </c>
      <c r="ES19" s="1614">
        <v>3014.3559770000002</v>
      </c>
      <c r="ET19" s="1614">
        <v>3012.5849539999999</v>
      </c>
      <c r="EU19" s="1614">
        <v>3052.1687339999999</v>
      </c>
      <c r="EV19" s="1614">
        <v>3135.4589189999997</v>
      </c>
      <c r="EW19" s="1614">
        <v>3153.4455319999997</v>
      </c>
      <c r="EX19" s="1614">
        <v>3211.1098669999997</v>
      </c>
      <c r="EY19" s="1614">
        <v>3205.5836949999998</v>
      </c>
      <c r="EZ19" s="1614">
        <v>3256.251894</v>
      </c>
      <c r="FA19" s="1616">
        <v>3261.4716840000001</v>
      </c>
      <c r="FB19" s="1615">
        <v>3289.790039</v>
      </c>
      <c r="FC19" s="1614">
        <v>3395.2803750000003</v>
      </c>
      <c r="FD19" s="1614">
        <v>3235.9062590000003</v>
      </c>
      <c r="FE19" s="1614">
        <v>3194.5596730000002</v>
      </c>
      <c r="FF19" s="1614">
        <v>3150.8085980000001</v>
      </c>
      <c r="FG19" s="1614">
        <v>3309.028836</v>
      </c>
      <c r="FH19" s="1614">
        <v>3311.8315860000002</v>
      </c>
      <c r="FI19" s="1614">
        <v>3181.9640440000003</v>
      </c>
      <c r="FJ19" s="1614">
        <v>941.39640900000006</v>
      </c>
      <c r="FK19" s="1614">
        <v>934.45927000000006</v>
      </c>
      <c r="FL19" s="1614">
        <v>860.44789700000001</v>
      </c>
      <c r="FM19" s="1616">
        <v>899.61721599999998</v>
      </c>
      <c r="FN19" s="1614">
        <v>956.15321600000004</v>
      </c>
      <c r="FO19" s="1614">
        <v>934.534899</v>
      </c>
      <c r="FP19" s="1614">
        <v>941.07174799999996</v>
      </c>
      <c r="FQ19" s="1614">
        <v>1608.0285079999999</v>
      </c>
      <c r="FR19" s="1614">
        <v>1670.431239</v>
      </c>
      <c r="FS19" s="1614">
        <v>1902.3456940000001</v>
      </c>
      <c r="FT19" s="1614">
        <v>1898.73468</v>
      </c>
      <c r="FU19" s="1614">
        <v>1893.2153169999999</v>
      </c>
      <c r="FV19" s="1614">
        <v>2097.513692</v>
      </c>
      <c r="FW19" s="1614">
        <v>2152.6893439999999</v>
      </c>
      <c r="FX19" s="1614">
        <v>2169.7024619999997</v>
      </c>
      <c r="FY19" s="1616">
        <v>2169.9878330000001</v>
      </c>
      <c r="FZ19" s="1615">
        <v>2211.5324220000002</v>
      </c>
      <c r="GA19" s="1614">
        <v>2216.9390619999999</v>
      </c>
      <c r="GB19" s="1614">
        <v>2305.1269990000005</v>
      </c>
      <c r="GC19" s="1614">
        <v>2545.504191</v>
      </c>
      <c r="GD19" s="1614">
        <v>2536.1647000000003</v>
      </c>
      <c r="GE19" s="1614">
        <v>2241.5419420000003</v>
      </c>
      <c r="GF19" s="1614">
        <v>2444.1809459999999</v>
      </c>
      <c r="GG19" s="1614">
        <v>2527.8023450000001</v>
      </c>
      <c r="GH19" s="1614">
        <v>2590.191773</v>
      </c>
      <c r="GI19" s="1614">
        <v>1892.8567549999998</v>
      </c>
      <c r="GJ19" s="1614">
        <v>2430.301035</v>
      </c>
      <c r="GK19" s="1616">
        <v>2567.8327960000001</v>
      </c>
      <c r="GL19" s="1614">
        <v>2583.7440239999996</v>
      </c>
      <c r="GM19" s="1614">
        <v>2706.4293930000003</v>
      </c>
      <c r="GN19" s="1616">
        <v>2696.4175679999998</v>
      </c>
    </row>
    <row r="20" spans="1:196" s="1534" customFormat="1" ht="39.75" customHeight="1">
      <c r="A20" s="1548" t="s">
        <v>1027</v>
      </c>
      <c r="B20" s="1506"/>
      <c r="C20" s="1506"/>
      <c r="D20" s="1506"/>
      <c r="E20" s="1506"/>
      <c r="F20" s="1506"/>
      <c r="G20" s="1506"/>
      <c r="H20" s="1506"/>
      <c r="I20" s="1506"/>
      <c r="J20" s="1506"/>
      <c r="K20" s="1506"/>
      <c r="L20" s="1506"/>
      <c r="M20" s="1506"/>
      <c r="N20" s="1511"/>
      <c r="O20" s="1506"/>
      <c r="P20" s="1506"/>
      <c r="Q20" s="1506"/>
      <c r="R20" s="1506"/>
      <c r="S20" s="1506"/>
      <c r="T20" s="1506"/>
      <c r="U20" s="1506"/>
      <c r="V20" s="1506"/>
      <c r="W20" s="1506"/>
      <c r="X20" s="1506"/>
      <c r="Y20" s="1512"/>
      <c r="Z20" s="1506"/>
      <c r="AA20" s="1506"/>
      <c r="AB20" s="1506"/>
      <c r="AC20" s="1506"/>
      <c r="AD20" s="1506"/>
      <c r="AE20" s="1506"/>
      <c r="AF20" s="1506"/>
      <c r="AG20" s="1506"/>
      <c r="AH20" s="1506"/>
      <c r="AI20" s="1506"/>
      <c r="AJ20" s="1506"/>
      <c r="AK20" s="1506"/>
      <c r="AL20" s="1511"/>
      <c r="AM20" s="1506"/>
      <c r="AN20" s="1506"/>
      <c r="AO20" s="1506"/>
      <c r="AP20" s="1506"/>
      <c r="AQ20" s="1506"/>
      <c r="AR20" s="1506"/>
      <c r="AS20" s="1506"/>
      <c r="AT20" s="1506"/>
      <c r="AU20" s="1506"/>
      <c r="AV20" s="1506"/>
      <c r="AW20" s="1512"/>
      <c r="AX20" s="1532"/>
      <c r="AY20" s="1532"/>
      <c r="AZ20" s="1532"/>
      <c r="BA20" s="1532"/>
      <c r="BB20" s="1532"/>
      <c r="BC20" s="1532"/>
      <c r="BD20" s="1514"/>
      <c r="BE20" s="1514"/>
      <c r="BF20" s="1514"/>
      <c r="BG20" s="1514"/>
      <c r="BH20" s="1514"/>
      <c r="BI20" s="1514"/>
      <c r="BJ20" s="1513"/>
      <c r="BK20" s="1514"/>
      <c r="BL20" s="1514"/>
      <c r="BM20" s="1514"/>
      <c r="BN20" s="1514"/>
      <c r="BO20" s="1514"/>
      <c r="BP20" s="1514"/>
      <c r="BQ20" s="1514"/>
      <c r="BR20" s="1514"/>
      <c r="BS20" s="1514"/>
      <c r="BT20" s="1514"/>
      <c r="BU20" s="1515"/>
      <c r="BV20" s="1513"/>
      <c r="BW20" s="1514"/>
      <c r="BX20" s="1514"/>
      <c r="BY20" s="1514"/>
      <c r="BZ20" s="1514"/>
      <c r="CA20" s="1514"/>
      <c r="CB20" s="1514"/>
      <c r="CC20" s="1514"/>
      <c r="CD20" s="1514"/>
      <c r="CE20" s="1514"/>
      <c r="CF20" s="1514"/>
      <c r="CG20" s="1515"/>
      <c r="CH20" s="1514"/>
      <c r="CI20" s="1514"/>
      <c r="CJ20" s="1514"/>
      <c r="CK20" s="1532"/>
      <c r="CL20" s="1532"/>
      <c r="CM20" s="1532"/>
      <c r="CN20" s="1532"/>
      <c r="CO20" s="1532"/>
      <c r="CP20" s="1532"/>
      <c r="CQ20" s="1611"/>
      <c r="CR20" s="1611"/>
      <c r="CS20" s="1611"/>
      <c r="CT20" s="1612"/>
      <c r="CU20" s="1611"/>
      <c r="CV20" s="1611"/>
      <c r="CW20" s="1611"/>
      <c r="CX20" s="1611"/>
      <c r="CY20" s="1611"/>
      <c r="CZ20" s="1611"/>
      <c r="DA20" s="1611"/>
      <c r="DB20" s="1611"/>
      <c r="DC20" s="1611"/>
      <c r="DD20" s="1611"/>
      <c r="DE20" s="1613"/>
      <c r="DF20" s="1612"/>
      <c r="DG20" s="1611"/>
      <c r="DH20" s="1611"/>
      <c r="DI20" s="1611"/>
      <c r="DJ20" s="1611"/>
      <c r="DK20" s="1611"/>
      <c r="DL20" s="1617"/>
      <c r="DM20" s="1617">
        <v>152.13155699999999</v>
      </c>
      <c r="DN20" s="1617">
        <v>152.13155699999999</v>
      </c>
      <c r="DO20" s="1617">
        <v>151.63655700000001</v>
      </c>
      <c r="DP20" s="1617">
        <v>151.63655700000001</v>
      </c>
      <c r="DQ20" s="1618">
        <v>151.63655700000001</v>
      </c>
      <c r="DR20" s="1619">
        <v>151.63655700000001</v>
      </c>
      <c r="DS20" s="1617">
        <v>151.58955700000001</v>
      </c>
      <c r="DT20" s="1617">
        <v>151.58955700000001</v>
      </c>
      <c r="DU20" s="1617">
        <v>152.05955700000001</v>
      </c>
      <c r="DV20" s="1617">
        <v>152.05955700000001</v>
      </c>
      <c r="DW20" s="1611">
        <v>152.05955700000001</v>
      </c>
      <c r="DX20" s="1611">
        <v>152.05955700000001</v>
      </c>
      <c r="DY20" s="1611">
        <v>152.02905699999999</v>
      </c>
      <c r="DZ20" s="1611">
        <v>155.02905699999999</v>
      </c>
      <c r="EA20" s="1611">
        <v>155.02905699999999</v>
      </c>
      <c r="EB20" s="1611">
        <v>160.02905699999999</v>
      </c>
      <c r="EC20" s="1613">
        <v>311.49559799999997</v>
      </c>
      <c r="ED20" s="1612">
        <v>298.07268399999998</v>
      </c>
      <c r="EE20" s="1611">
        <v>314.16518400000001</v>
      </c>
      <c r="EF20" s="1611">
        <v>537.51153699999998</v>
      </c>
      <c r="EG20" s="1611">
        <v>932.72579700000006</v>
      </c>
      <c r="EH20" s="1611">
        <v>927.72579699999994</v>
      </c>
      <c r="EI20" s="1611">
        <v>1545.7297659999999</v>
      </c>
      <c r="EJ20" s="1611">
        <v>1545.7297660000002</v>
      </c>
      <c r="EK20" s="1611">
        <v>1545.7297660000002</v>
      </c>
      <c r="EL20" s="1611">
        <v>1545.7297660000002</v>
      </c>
      <c r="EM20" s="1611">
        <v>1542.8663150000002</v>
      </c>
      <c r="EN20" s="1611">
        <v>1542.866315</v>
      </c>
      <c r="EO20" s="1611">
        <v>1542.866315</v>
      </c>
      <c r="EP20" s="1612">
        <v>1542.8663150000002</v>
      </c>
      <c r="EQ20" s="1611">
        <v>1542.8513150000001</v>
      </c>
      <c r="ER20" s="1611">
        <v>1542.8443150000001</v>
      </c>
      <c r="ES20" s="1611">
        <v>1542.739315</v>
      </c>
      <c r="ET20" s="1611">
        <v>1542.6793150000001</v>
      </c>
      <c r="EU20" s="1611">
        <v>1539.9593149999998</v>
      </c>
      <c r="EV20" s="1611">
        <v>1539.6593150000001</v>
      </c>
      <c r="EW20" s="1611">
        <v>1539.6593150000001</v>
      </c>
      <c r="EX20" s="1611">
        <v>1539.5393150000002</v>
      </c>
      <c r="EY20" s="1611">
        <v>1539.2943150000001</v>
      </c>
      <c r="EZ20" s="1611">
        <v>1539.2943149999999</v>
      </c>
      <c r="FA20" s="1613">
        <v>1539.2443149999999</v>
      </c>
      <c r="FB20" s="1612">
        <v>1538.7243149999999</v>
      </c>
      <c r="FC20" s="1611">
        <v>572.82083199999988</v>
      </c>
      <c r="FD20" s="1611">
        <v>572.82083199999988</v>
      </c>
      <c r="FE20" s="1611">
        <v>572.82083199999988</v>
      </c>
      <c r="FF20" s="1611">
        <v>572.82083199999988</v>
      </c>
      <c r="FG20" s="1611">
        <v>573.10719699999993</v>
      </c>
      <c r="FH20" s="1611">
        <v>573.10719699999993</v>
      </c>
      <c r="FI20" s="1611">
        <v>573.10719699999993</v>
      </c>
      <c r="FJ20" s="1611">
        <v>63.897133000000004</v>
      </c>
      <c r="FK20" s="1611">
        <v>63.897133000000004</v>
      </c>
      <c r="FL20" s="1611">
        <v>63.897133000000004</v>
      </c>
      <c r="FM20" s="1613">
        <v>63.897133000000004</v>
      </c>
      <c r="FN20" s="1611">
        <v>63.897133000000004</v>
      </c>
      <c r="FO20" s="1611">
        <v>63.897133000000004</v>
      </c>
      <c r="FP20" s="1611">
        <v>63.897133000000004</v>
      </c>
      <c r="FQ20" s="1611">
        <v>63.897133000000004</v>
      </c>
      <c r="FR20" s="1611">
        <v>63.897133000000004</v>
      </c>
      <c r="FS20" s="1611">
        <v>63.897133000000004</v>
      </c>
      <c r="FT20" s="1611">
        <v>63.897132999999997</v>
      </c>
      <c r="FU20" s="1611">
        <v>63.897132999999997</v>
      </c>
      <c r="FV20" s="1611">
        <v>63.897132999999997</v>
      </c>
      <c r="FW20" s="1611">
        <v>63.897132999999997</v>
      </c>
      <c r="FX20" s="1611">
        <v>63.897132999999997</v>
      </c>
      <c r="FY20" s="1613">
        <v>63.897132999999997</v>
      </c>
      <c r="FZ20" s="1612">
        <v>63.897132999999997</v>
      </c>
      <c r="GA20" s="1611">
        <v>63.897132999999997</v>
      </c>
      <c r="GB20" s="1611">
        <v>63.897132999999997</v>
      </c>
      <c r="GC20" s="1611">
        <v>63.897132999999997</v>
      </c>
      <c r="GD20" s="1611">
        <v>63.897132999999997</v>
      </c>
      <c r="GE20" s="1611">
        <v>63.897133000000004</v>
      </c>
      <c r="GF20" s="1611">
        <v>63.897132999999997</v>
      </c>
      <c r="GG20" s="1611">
        <v>63.897132999999997</v>
      </c>
      <c r="GH20" s="1611">
        <v>63.897132999999997</v>
      </c>
      <c r="GI20" s="1611">
        <v>63.897132999999997</v>
      </c>
      <c r="GJ20" s="1611">
        <v>63.897132999999997</v>
      </c>
      <c r="GK20" s="1613">
        <v>63.897132999999997</v>
      </c>
      <c r="GL20" s="1611">
        <v>63.897132999999997</v>
      </c>
      <c r="GM20" s="1611">
        <v>63.897132999999997</v>
      </c>
      <c r="GN20" s="1613">
        <v>63.897132999999997</v>
      </c>
    </row>
    <row r="21" spans="1:196" ht="39.75" customHeight="1">
      <c r="A21" s="1535" t="s">
        <v>994</v>
      </c>
      <c r="B21" s="1537"/>
      <c r="C21" s="1537"/>
      <c r="D21" s="1537"/>
      <c r="E21" s="1537"/>
      <c r="F21" s="1537"/>
      <c r="G21" s="1537"/>
      <c r="H21" s="1537"/>
      <c r="I21" s="1537"/>
      <c r="J21" s="1537"/>
      <c r="K21" s="1537"/>
      <c r="L21" s="1537"/>
      <c r="M21" s="1537"/>
      <c r="N21" s="1536"/>
      <c r="O21" s="1537"/>
      <c r="P21" s="1537"/>
      <c r="Q21" s="1537"/>
      <c r="R21" s="1537"/>
      <c r="S21" s="1537"/>
      <c r="T21" s="1537"/>
      <c r="U21" s="1537"/>
      <c r="V21" s="1537"/>
      <c r="W21" s="1537"/>
      <c r="X21" s="1537"/>
      <c r="Y21" s="1538"/>
      <c r="Z21" s="1537"/>
      <c r="AA21" s="1537"/>
      <c r="AB21" s="1537"/>
      <c r="AC21" s="1537"/>
      <c r="AD21" s="1537"/>
      <c r="AE21" s="1537"/>
      <c r="AF21" s="1537"/>
      <c r="AG21" s="1537"/>
      <c r="AH21" s="1537"/>
      <c r="AI21" s="1537"/>
      <c r="AJ21" s="1537"/>
      <c r="AK21" s="1537"/>
      <c r="AL21" s="1536"/>
      <c r="AM21" s="1537"/>
      <c r="AN21" s="1537"/>
      <c r="AO21" s="1537"/>
      <c r="AP21" s="1537"/>
      <c r="AQ21" s="1537"/>
      <c r="AR21" s="1537"/>
      <c r="AS21" s="1537"/>
      <c r="AT21" s="1537"/>
      <c r="AU21" s="1537"/>
      <c r="AV21" s="1537"/>
      <c r="AW21" s="1538"/>
      <c r="AX21" s="1540"/>
      <c r="AY21" s="1540"/>
      <c r="AZ21" s="1540"/>
      <c r="BA21" s="1540"/>
      <c r="BB21" s="1540"/>
      <c r="BC21" s="1540"/>
      <c r="BD21" s="1567"/>
      <c r="BE21" s="1567"/>
      <c r="BF21" s="1567"/>
      <c r="BG21" s="1567"/>
      <c r="BH21" s="1567"/>
      <c r="BI21" s="1567"/>
      <c r="BJ21" s="1566"/>
      <c r="BK21" s="1567"/>
      <c r="BL21" s="1567"/>
      <c r="BM21" s="1567"/>
      <c r="BN21" s="1567"/>
      <c r="BO21" s="1567"/>
      <c r="BP21" s="1567"/>
      <c r="BQ21" s="1567"/>
      <c r="BR21" s="1567"/>
      <c r="BS21" s="1567"/>
      <c r="BT21" s="1567"/>
      <c r="BU21" s="1568"/>
      <c r="BV21" s="1566"/>
      <c r="BW21" s="1567"/>
      <c r="BX21" s="1567"/>
      <c r="BY21" s="1567"/>
      <c r="BZ21" s="1567"/>
      <c r="CA21" s="1567"/>
      <c r="CB21" s="1567"/>
      <c r="CC21" s="1567"/>
      <c r="CD21" s="1567"/>
      <c r="CE21" s="1567"/>
      <c r="CF21" s="1567"/>
      <c r="CG21" s="1568"/>
      <c r="CH21" s="1567"/>
      <c r="CI21" s="1567"/>
      <c r="CJ21" s="1567"/>
      <c r="CK21" s="1540"/>
      <c r="CL21" s="1540"/>
      <c r="CM21" s="1540"/>
      <c r="CN21" s="1540"/>
      <c r="CO21" s="1540"/>
      <c r="CP21" s="1540"/>
      <c r="CQ21" s="1614"/>
      <c r="CR21" s="1614"/>
      <c r="CS21" s="1614"/>
      <c r="CT21" s="1615"/>
      <c r="CU21" s="1614"/>
      <c r="CV21" s="1614"/>
      <c r="CW21" s="1614"/>
      <c r="CX21" s="1614"/>
      <c r="CY21" s="1614"/>
      <c r="CZ21" s="1614"/>
      <c r="DA21" s="1614"/>
      <c r="DB21" s="1614"/>
      <c r="DC21" s="1614"/>
      <c r="DD21" s="1614"/>
      <c r="DE21" s="1616"/>
      <c r="DF21" s="1615"/>
      <c r="DG21" s="1614"/>
      <c r="DH21" s="1614"/>
      <c r="DI21" s="1614"/>
      <c r="DJ21" s="1614"/>
      <c r="DK21" s="1614"/>
      <c r="DL21" s="1620"/>
      <c r="DM21" s="1620">
        <v>119.837</v>
      </c>
      <c r="DN21" s="1620">
        <v>76.380944</v>
      </c>
      <c r="DO21" s="1620">
        <v>66.093734999999995</v>
      </c>
      <c r="DP21" s="1620">
        <v>65.254526999999996</v>
      </c>
      <c r="DQ21" s="1621">
        <v>92.884672999999992</v>
      </c>
      <c r="DR21" s="1622">
        <v>72.274667000000008</v>
      </c>
      <c r="DS21" s="1620">
        <v>72.281328999999999</v>
      </c>
      <c r="DT21" s="1620">
        <v>73.294263999999998</v>
      </c>
      <c r="DU21" s="1620">
        <v>65.306904000000003</v>
      </c>
      <c r="DV21" s="1620">
        <v>65.306904000000003</v>
      </c>
      <c r="DW21" s="1614">
        <v>70.009864000000007</v>
      </c>
      <c r="DX21" s="1614">
        <v>66.914344</v>
      </c>
      <c r="DY21" s="1614">
        <v>67.073601999999994</v>
      </c>
      <c r="DZ21" s="1614">
        <v>66.583031000000005</v>
      </c>
      <c r="EA21" s="1614">
        <v>65.424970999999999</v>
      </c>
      <c r="EB21" s="1614">
        <v>68.434176999999991</v>
      </c>
      <c r="EC21" s="1616">
        <v>141.83489699999998</v>
      </c>
      <c r="ED21" s="1615">
        <v>75.014804999999996</v>
      </c>
      <c r="EE21" s="1614">
        <v>76.095074999999994</v>
      </c>
      <c r="EF21" s="1614">
        <v>124.00655999999999</v>
      </c>
      <c r="EG21" s="1614">
        <v>186.78088500000001</v>
      </c>
      <c r="EH21" s="1614">
        <v>189.30258499999999</v>
      </c>
      <c r="EI21" s="1614">
        <v>474.49256600000001</v>
      </c>
      <c r="EJ21" s="1614">
        <v>430.81422700000002</v>
      </c>
      <c r="EK21" s="1614">
        <v>430.81422700000002</v>
      </c>
      <c r="EL21" s="1614">
        <v>430.81422700000002</v>
      </c>
      <c r="EM21" s="1614">
        <v>335.59860399999997</v>
      </c>
      <c r="EN21" s="1614">
        <v>335.29393099999999</v>
      </c>
      <c r="EO21" s="1614">
        <v>335.00196</v>
      </c>
      <c r="EP21" s="1615">
        <v>334.08410800000001</v>
      </c>
      <c r="EQ21" s="1614">
        <v>333.72265199999998</v>
      </c>
      <c r="ER21" s="1614">
        <v>333.91817599999996</v>
      </c>
      <c r="ES21" s="1614">
        <v>333.29374000000001</v>
      </c>
      <c r="ET21" s="1614">
        <v>333.28346999999997</v>
      </c>
      <c r="EU21" s="1614">
        <v>296.22505200000001</v>
      </c>
      <c r="EV21" s="1614">
        <v>298.00258000000002</v>
      </c>
      <c r="EW21" s="1614">
        <v>333.10598299999998</v>
      </c>
      <c r="EX21" s="1614">
        <v>333.67086399999999</v>
      </c>
      <c r="EY21" s="1614">
        <v>341.36557799999997</v>
      </c>
      <c r="EZ21" s="1614">
        <v>354.99365</v>
      </c>
      <c r="FA21" s="1616">
        <v>355.14865000000003</v>
      </c>
      <c r="FB21" s="1615">
        <v>341.72687000000002</v>
      </c>
      <c r="FC21" s="1614">
        <v>5.4622790000000006</v>
      </c>
      <c r="FD21" s="1614">
        <v>5.4622790000000006</v>
      </c>
      <c r="FE21" s="1614">
        <v>5.4622790000000006</v>
      </c>
      <c r="FF21" s="1614">
        <v>5.4622790000000006</v>
      </c>
      <c r="FG21" s="1614">
        <v>5.4622790000000006</v>
      </c>
      <c r="FH21" s="1614">
        <v>5.4622790000000006</v>
      </c>
      <c r="FI21" s="1614">
        <v>5.4622790000000006</v>
      </c>
      <c r="FJ21" s="1614">
        <v>2.4622790000000001</v>
      </c>
      <c r="FK21" s="1614">
        <v>2.4622790000000001</v>
      </c>
      <c r="FL21" s="1614">
        <v>2.4622790000000001</v>
      </c>
      <c r="FM21" s="1616">
        <v>2.4622790000000001</v>
      </c>
      <c r="FN21" s="1614">
        <v>2.4622790000000001</v>
      </c>
      <c r="FO21" s="1614">
        <v>2.4622790000000001</v>
      </c>
      <c r="FP21" s="1614">
        <v>2.4622790000000001</v>
      </c>
      <c r="FQ21" s="1614">
        <v>2.4622790000000001</v>
      </c>
      <c r="FR21" s="1614">
        <v>2.4622790000000001</v>
      </c>
      <c r="FS21" s="1614">
        <v>2.4622790000000001</v>
      </c>
      <c r="FT21" s="1614">
        <v>2.4622790000000001</v>
      </c>
      <c r="FU21" s="1614">
        <v>2.4622790000000001</v>
      </c>
      <c r="FV21" s="1614">
        <v>2.4622790000000001</v>
      </c>
      <c r="FW21" s="1614">
        <v>2.4622790000000001</v>
      </c>
      <c r="FX21" s="1614">
        <v>2.4622790000000001</v>
      </c>
      <c r="FY21" s="1616">
        <v>2.4622790000000001</v>
      </c>
      <c r="FZ21" s="1615">
        <v>2.4622790000000001</v>
      </c>
      <c r="GA21" s="1614">
        <v>2.4622790000000001</v>
      </c>
      <c r="GB21" s="1614">
        <v>2.4622790000000001</v>
      </c>
      <c r="GC21" s="1614">
        <v>2.4622790000000001</v>
      </c>
      <c r="GD21" s="1614">
        <v>2.4622790000000001</v>
      </c>
      <c r="GE21" s="1614">
        <v>2.467279</v>
      </c>
      <c r="GF21" s="1614">
        <v>2.467279</v>
      </c>
      <c r="GG21" s="1614">
        <v>2.467279</v>
      </c>
      <c r="GH21" s="1614">
        <v>2.467279</v>
      </c>
      <c r="GI21" s="1614">
        <v>2.467279</v>
      </c>
      <c r="GJ21" s="1614">
        <v>2.467279</v>
      </c>
      <c r="GK21" s="1616">
        <v>2.467279</v>
      </c>
      <c r="GL21" s="1614">
        <v>2.467279</v>
      </c>
      <c r="GM21" s="1614">
        <v>2.467279</v>
      </c>
      <c r="GN21" s="1616">
        <v>2.467279</v>
      </c>
    </row>
    <row r="22" spans="1:196" ht="39.75" customHeight="1">
      <c r="A22" s="1535" t="s">
        <v>995</v>
      </c>
      <c r="B22" s="1537"/>
      <c r="C22" s="1537"/>
      <c r="D22" s="1537"/>
      <c r="E22" s="1537"/>
      <c r="F22" s="1537"/>
      <c r="G22" s="1537"/>
      <c r="H22" s="1537"/>
      <c r="I22" s="1537"/>
      <c r="J22" s="1537"/>
      <c r="K22" s="1537"/>
      <c r="L22" s="1537"/>
      <c r="M22" s="1537"/>
      <c r="N22" s="1536"/>
      <c r="O22" s="1537"/>
      <c r="P22" s="1537"/>
      <c r="Q22" s="1537"/>
      <c r="R22" s="1537"/>
      <c r="S22" s="1537"/>
      <c r="T22" s="1537"/>
      <c r="U22" s="1537"/>
      <c r="V22" s="1537"/>
      <c r="W22" s="1537"/>
      <c r="X22" s="1537"/>
      <c r="Y22" s="1538"/>
      <c r="Z22" s="1537"/>
      <c r="AA22" s="1537"/>
      <c r="AB22" s="1537"/>
      <c r="AC22" s="1537"/>
      <c r="AD22" s="1537"/>
      <c r="AE22" s="1537"/>
      <c r="AF22" s="1537"/>
      <c r="AG22" s="1537"/>
      <c r="AH22" s="1537"/>
      <c r="AI22" s="1537"/>
      <c r="AJ22" s="1537"/>
      <c r="AK22" s="1537"/>
      <c r="AL22" s="1536"/>
      <c r="AM22" s="1537"/>
      <c r="AN22" s="1537"/>
      <c r="AO22" s="1537"/>
      <c r="AP22" s="1537"/>
      <c r="AQ22" s="1537"/>
      <c r="AR22" s="1537"/>
      <c r="AS22" s="1537"/>
      <c r="AT22" s="1537"/>
      <c r="AU22" s="1537"/>
      <c r="AV22" s="1537"/>
      <c r="AW22" s="1538"/>
      <c r="AX22" s="1540"/>
      <c r="AY22" s="1540"/>
      <c r="AZ22" s="1540"/>
      <c r="BA22" s="1540"/>
      <c r="BB22" s="1540"/>
      <c r="BC22" s="1540"/>
      <c r="BD22" s="1567"/>
      <c r="BE22" s="1567"/>
      <c r="BF22" s="1567"/>
      <c r="BG22" s="1567"/>
      <c r="BH22" s="1567"/>
      <c r="BI22" s="1567"/>
      <c r="BJ22" s="1566"/>
      <c r="BK22" s="1567"/>
      <c r="BL22" s="1567"/>
      <c r="BM22" s="1567"/>
      <c r="BN22" s="1567"/>
      <c r="BO22" s="1567"/>
      <c r="BP22" s="1567"/>
      <c r="BQ22" s="1567"/>
      <c r="BR22" s="1567"/>
      <c r="BS22" s="1567"/>
      <c r="BT22" s="1567"/>
      <c r="BU22" s="1568"/>
      <c r="BV22" s="1566"/>
      <c r="BW22" s="1567"/>
      <c r="BX22" s="1567"/>
      <c r="BY22" s="1567"/>
      <c r="BZ22" s="1567"/>
      <c r="CA22" s="1567"/>
      <c r="CB22" s="1567"/>
      <c r="CC22" s="1567"/>
      <c r="CD22" s="1567"/>
      <c r="CE22" s="1567"/>
      <c r="CF22" s="1567"/>
      <c r="CG22" s="1568"/>
      <c r="CH22" s="1567"/>
      <c r="CI22" s="1567"/>
      <c r="CJ22" s="1567"/>
      <c r="CK22" s="1540"/>
      <c r="CL22" s="1540"/>
      <c r="CM22" s="1540"/>
      <c r="CN22" s="1540"/>
      <c r="CO22" s="1540"/>
      <c r="CP22" s="1540"/>
      <c r="CQ22" s="1614"/>
      <c r="CR22" s="1614"/>
      <c r="CS22" s="1614"/>
      <c r="CT22" s="1615"/>
      <c r="CU22" s="1614"/>
      <c r="CV22" s="1614"/>
      <c r="CW22" s="1614"/>
      <c r="CX22" s="1614"/>
      <c r="CY22" s="1614"/>
      <c r="CZ22" s="1614"/>
      <c r="DA22" s="1614"/>
      <c r="DB22" s="1614"/>
      <c r="DC22" s="1614"/>
      <c r="DD22" s="1614"/>
      <c r="DE22" s="1616"/>
      <c r="DF22" s="1615"/>
      <c r="DG22" s="1614"/>
      <c r="DH22" s="1614"/>
      <c r="DI22" s="1614"/>
      <c r="DJ22" s="1614"/>
      <c r="DK22" s="1614"/>
      <c r="DL22" s="1620"/>
      <c r="DM22" s="1620">
        <v>32.294556999999998</v>
      </c>
      <c r="DN22" s="1620">
        <v>75.750613000000001</v>
      </c>
      <c r="DO22" s="1620">
        <v>85.542822000000001</v>
      </c>
      <c r="DP22" s="1620">
        <v>86.38203</v>
      </c>
      <c r="DQ22" s="1621">
        <v>58.751884000000004</v>
      </c>
      <c r="DR22" s="1622">
        <v>79.361890000000002</v>
      </c>
      <c r="DS22" s="1620">
        <v>79.308228</v>
      </c>
      <c r="DT22" s="1620">
        <v>78.295293000000001</v>
      </c>
      <c r="DU22" s="1620">
        <v>86.752653000000009</v>
      </c>
      <c r="DV22" s="1620">
        <v>86.752653000000009</v>
      </c>
      <c r="DW22" s="1614">
        <v>82.049693000000005</v>
      </c>
      <c r="DX22" s="1614">
        <v>85.145212999999998</v>
      </c>
      <c r="DY22" s="1614">
        <v>84.955455000000001</v>
      </c>
      <c r="DZ22" s="1614">
        <v>88.446026000000003</v>
      </c>
      <c r="EA22" s="1614">
        <v>89.604086000000009</v>
      </c>
      <c r="EB22" s="1614">
        <v>91.594880000000003</v>
      </c>
      <c r="EC22" s="1616">
        <v>169.66070099999999</v>
      </c>
      <c r="ED22" s="1615">
        <v>223.05787900000001</v>
      </c>
      <c r="EE22" s="1614">
        <v>238.070109</v>
      </c>
      <c r="EF22" s="1614">
        <v>413.504977</v>
      </c>
      <c r="EG22" s="1614">
        <v>745.94491200000004</v>
      </c>
      <c r="EH22" s="1614">
        <v>738.42321199999992</v>
      </c>
      <c r="EI22" s="1614">
        <v>1071.2372</v>
      </c>
      <c r="EJ22" s="1614">
        <v>1114.9155390000001</v>
      </c>
      <c r="EK22" s="1614">
        <v>1114.9155390000001</v>
      </c>
      <c r="EL22" s="1614">
        <v>1114.9155390000001</v>
      </c>
      <c r="EM22" s="1614">
        <v>1207.2677110000002</v>
      </c>
      <c r="EN22" s="1614">
        <v>1207.5723840000001</v>
      </c>
      <c r="EO22" s="1614">
        <v>1207.8643549999999</v>
      </c>
      <c r="EP22" s="1615">
        <v>1208.7822070000002</v>
      </c>
      <c r="EQ22" s="1614">
        <v>1209.1286630000002</v>
      </c>
      <c r="ER22" s="1614">
        <v>1208.9261389999999</v>
      </c>
      <c r="ES22" s="1614">
        <v>1209.445575</v>
      </c>
      <c r="ET22" s="1614">
        <v>1209.3958450000002</v>
      </c>
      <c r="EU22" s="1614">
        <v>1243.7342630000001</v>
      </c>
      <c r="EV22" s="1614">
        <v>1241.656735</v>
      </c>
      <c r="EW22" s="1614">
        <v>1206.5533320000002</v>
      </c>
      <c r="EX22" s="1614">
        <v>1205.8684510000001</v>
      </c>
      <c r="EY22" s="1614">
        <v>1197.9287370000002</v>
      </c>
      <c r="EZ22" s="1614">
        <v>1184.300665</v>
      </c>
      <c r="FA22" s="1616">
        <v>1184.0956650000001</v>
      </c>
      <c r="FB22" s="1615">
        <v>1196.997445</v>
      </c>
      <c r="FC22" s="1614">
        <v>567.35855299999992</v>
      </c>
      <c r="FD22" s="1614">
        <v>567.35855299999992</v>
      </c>
      <c r="FE22" s="1614">
        <v>567.35855299999992</v>
      </c>
      <c r="FF22" s="1614">
        <v>567.35855299999992</v>
      </c>
      <c r="FG22" s="1614">
        <v>567.35855299999992</v>
      </c>
      <c r="FH22" s="1614">
        <v>567.35855299999992</v>
      </c>
      <c r="FI22" s="1614">
        <v>567.35855299999992</v>
      </c>
      <c r="FJ22" s="1614">
        <v>61.148488999999998</v>
      </c>
      <c r="FK22" s="1614">
        <v>61.148488999999998</v>
      </c>
      <c r="FL22" s="1614">
        <v>61.148488999999998</v>
      </c>
      <c r="FM22" s="1616">
        <v>61.148488999999998</v>
      </c>
      <c r="FN22" s="1614">
        <v>61.148488999999998</v>
      </c>
      <c r="FO22" s="1614">
        <v>61.148488999999998</v>
      </c>
      <c r="FP22" s="1614">
        <v>61.148488999999998</v>
      </c>
      <c r="FQ22" s="1614">
        <v>61.148488999999998</v>
      </c>
      <c r="FR22" s="1614">
        <v>61.148488999999998</v>
      </c>
      <c r="FS22" s="1614">
        <v>61.148488999999998</v>
      </c>
      <c r="FT22" s="1614">
        <v>61.148488999999991</v>
      </c>
      <c r="FU22" s="1614">
        <v>61.148488999999991</v>
      </c>
      <c r="FV22" s="1614">
        <v>61.148488999999991</v>
      </c>
      <c r="FW22" s="1614">
        <v>61.148488999999991</v>
      </c>
      <c r="FX22" s="1614">
        <v>61.148488999999991</v>
      </c>
      <c r="FY22" s="1616">
        <v>61.148488999999991</v>
      </c>
      <c r="FZ22" s="1615">
        <v>61.148488999999991</v>
      </c>
      <c r="GA22" s="1614">
        <v>61.148488999999991</v>
      </c>
      <c r="GB22" s="1614">
        <v>61.148488999999991</v>
      </c>
      <c r="GC22" s="1614">
        <v>61.148488999999991</v>
      </c>
      <c r="GD22" s="1614">
        <v>61.148488999999991</v>
      </c>
      <c r="GE22" s="1614">
        <v>61.143489000000002</v>
      </c>
      <c r="GF22" s="1614">
        <v>61.143488999999995</v>
      </c>
      <c r="GG22" s="1614">
        <v>61.143488999999995</v>
      </c>
      <c r="GH22" s="1614">
        <v>61.143488999999995</v>
      </c>
      <c r="GI22" s="1614">
        <v>61.143488999999995</v>
      </c>
      <c r="GJ22" s="1614">
        <v>61.143488999999995</v>
      </c>
      <c r="GK22" s="1616">
        <v>61.143488999999995</v>
      </c>
      <c r="GL22" s="1611">
        <v>61.143488999999995</v>
      </c>
      <c r="GM22" s="1614">
        <v>61.143488999999995</v>
      </c>
      <c r="GN22" s="1616">
        <v>61.143488999999995</v>
      </c>
    </row>
    <row r="23" spans="1:196" s="1534" customFormat="1" ht="39.75" customHeight="1">
      <c r="A23" s="1548" t="s">
        <v>1028</v>
      </c>
      <c r="B23" s="1506">
        <v>109.9999943</v>
      </c>
      <c r="C23" s="1506">
        <v>109.9999943</v>
      </c>
      <c r="D23" s="1506">
        <v>109.9999943</v>
      </c>
      <c r="E23" s="1506">
        <v>109.9999943</v>
      </c>
      <c r="F23" s="1506">
        <v>109.9999943</v>
      </c>
      <c r="G23" s="1506">
        <v>109.9999943</v>
      </c>
      <c r="H23" s="1506">
        <v>109.9999943</v>
      </c>
      <c r="I23" s="1506">
        <v>109.9999943</v>
      </c>
      <c r="J23" s="1506">
        <v>109.9999943</v>
      </c>
      <c r="K23" s="1506">
        <v>109.9999943</v>
      </c>
      <c r="L23" s="1506">
        <v>109.9999943</v>
      </c>
      <c r="M23" s="1506">
        <v>109.9999943</v>
      </c>
      <c r="N23" s="1511">
        <v>109.9999943</v>
      </c>
      <c r="O23" s="1506">
        <v>109.9999943</v>
      </c>
      <c r="P23" s="1506">
        <v>109.9999943</v>
      </c>
      <c r="Q23" s="1506">
        <v>681.99999430000003</v>
      </c>
      <c r="R23" s="1506">
        <v>681.99999430000003</v>
      </c>
      <c r="S23" s="1506">
        <v>681.99999430000003</v>
      </c>
      <c r="T23" s="1506">
        <v>681.99999430000003</v>
      </c>
      <c r="U23" s="1506">
        <v>681.99999430000003</v>
      </c>
      <c r="V23" s="1506">
        <v>681.99999430000003</v>
      </c>
      <c r="W23" s="1506">
        <v>681.99999430000003</v>
      </c>
      <c r="X23" s="1506">
        <v>681.99999430000003</v>
      </c>
      <c r="Y23" s="1512">
        <v>681.99999430000003</v>
      </c>
      <c r="Z23" s="1506">
        <v>681.99999430000003</v>
      </c>
      <c r="AA23" s="1506">
        <v>681.99999430000003</v>
      </c>
      <c r="AB23" s="1506">
        <v>681.99999430000003</v>
      </c>
      <c r="AC23" s="1506">
        <v>681.99999430000003</v>
      </c>
      <c r="AD23" s="1506">
        <v>681.99999430000003</v>
      </c>
      <c r="AE23" s="1506">
        <v>681.99999430000003</v>
      </c>
      <c r="AF23" s="1506">
        <v>681.99999430000003</v>
      </c>
      <c r="AG23" s="1506">
        <v>681.99999430000003</v>
      </c>
      <c r="AH23" s="1506">
        <v>681.99999430000003</v>
      </c>
      <c r="AI23" s="1506">
        <v>681.99999430000003</v>
      </c>
      <c r="AJ23" s="1506">
        <v>681.99999430000003</v>
      </c>
      <c r="AK23" s="1506">
        <v>681.99999430000003</v>
      </c>
      <c r="AL23" s="1511">
        <v>681.99999430000003</v>
      </c>
      <c r="AM23" s="1506">
        <v>681.99999430000003</v>
      </c>
      <c r="AN23" s="1506">
        <v>681.99999430000003</v>
      </c>
      <c r="AO23" s="1506">
        <v>681.99999430000003</v>
      </c>
      <c r="AP23" s="1506">
        <v>681.99999430000003</v>
      </c>
      <c r="AQ23" s="1506">
        <v>681.99999430000003</v>
      </c>
      <c r="AR23" s="1506">
        <v>681.99999430000003</v>
      </c>
      <c r="AS23" s="1506">
        <v>681.99999430000003</v>
      </c>
      <c r="AT23" s="1506">
        <v>681.99999430000003</v>
      </c>
      <c r="AU23" s="1506">
        <v>681.99999430000003</v>
      </c>
      <c r="AV23" s="1506">
        <v>681.99999430000003</v>
      </c>
      <c r="AW23" s="1512">
        <v>681.99999430000003</v>
      </c>
      <c r="AX23" s="1532">
        <v>681.99999430000003</v>
      </c>
      <c r="AY23" s="1532">
        <v>681.99999430000003</v>
      </c>
      <c r="AZ23" s="1532">
        <v>681.99999430000003</v>
      </c>
      <c r="BA23" s="1532">
        <v>681.99999430000003</v>
      </c>
      <c r="BB23" s="1532">
        <v>681.99999430000003</v>
      </c>
      <c r="BC23" s="1532">
        <v>681.99999430000003</v>
      </c>
      <c r="BD23" s="1532">
        <v>681.99999430000003</v>
      </c>
      <c r="BE23" s="1532">
        <v>681.99999430000003</v>
      </c>
      <c r="BF23" s="1532">
        <v>681.99999430000003</v>
      </c>
      <c r="BG23" s="1532">
        <v>681.99999430000003</v>
      </c>
      <c r="BH23" s="1532">
        <v>681.99999430000003</v>
      </c>
      <c r="BI23" s="1532">
        <v>681.99999430000003</v>
      </c>
      <c r="BJ23" s="1531">
        <v>681.99999430000003</v>
      </c>
      <c r="BK23" s="1532">
        <v>681.99999430000003</v>
      </c>
      <c r="BL23" s="1532">
        <v>681.99999430000003</v>
      </c>
      <c r="BM23" s="1532">
        <v>681.99999430000003</v>
      </c>
      <c r="BN23" s="1532">
        <v>681.99999430000003</v>
      </c>
      <c r="BO23" s="1532">
        <v>681.99999430000003</v>
      </c>
      <c r="BP23" s="1532">
        <v>681.99999430000003</v>
      </c>
      <c r="BQ23" s="1532">
        <v>681.99999430000003</v>
      </c>
      <c r="BR23" s="1532">
        <v>681.99999430000003</v>
      </c>
      <c r="BS23" s="1532">
        <v>681.99999430000003</v>
      </c>
      <c r="BT23" s="1532">
        <v>681.99999430000003</v>
      </c>
      <c r="BU23" s="1533">
        <v>681.99999430000003</v>
      </c>
      <c r="BV23" s="1531">
        <v>681.99999430000003</v>
      </c>
      <c r="BW23" s="1532">
        <v>681.99999430000003</v>
      </c>
      <c r="BX23" s="1532">
        <v>681.99999430000003</v>
      </c>
      <c r="BY23" s="1506">
        <v>681.99999430000003</v>
      </c>
      <c r="BZ23" s="1532">
        <v>681.99999430000003</v>
      </c>
      <c r="CA23" s="1532">
        <v>571.99999430000003</v>
      </c>
      <c r="CB23" s="1532">
        <v>571.99999430000003</v>
      </c>
      <c r="CC23" s="1532">
        <v>571.99999430000003</v>
      </c>
      <c r="CD23" s="1532">
        <v>571.99999430000003</v>
      </c>
      <c r="CE23" s="1532">
        <v>571.99999430000003</v>
      </c>
      <c r="CF23" s="1532">
        <v>571.99999430000003</v>
      </c>
      <c r="CG23" s="1533">
        <v>571.99999430000003</v>
      </c>
      <c r="CH23" s="1532">
        <v>571.99999430000003</v>
      </c>
      <c r="CI23" s="1532">
        <v>571.99999430000003</v>
      </c>
      <c r="CJ23" s="1532">
        <v>571.99999430000003</v>
      </c>
      <c r="CK23" s="1532">
        <v>571.99999430000003</v>
      </c>
      <c r="CL23" s="1532">
        <v>571.99999430000003</v>
      </c>
      <c r="CM23" s="1532">
        <v>571.99999430000003</v>
      </c>
      <c r="CN23" s="1532">
        <v>571.99999430000003</v>
      </c>
      <c r="CO23" s="1532">
        <v>571.99999430000003</v>
      </c>
      <c r="CP23" s="1532">
        <v>571.99999430000003</v>
      </c>
      <c r="CQ23" s="1611">
        <v>514.79999429999998</v>
      </c>
      <c r="CR23" s="1611">
        <v>514.79999429999998</v>
      </c>
      <c r="CS23" s="1611">
        <v>514.79999429999998</v>
      </c>
      <c r="CT23" s="1612">
        <v>514.79999429999998</v>
      </c>
      <c r="CU23" s="1611">
        <v>514.79999429999998</v>
      </c>
      <c r="CV23" s="1611">
        <v>457.59999430000005</v>
      </c>
      <c r="CW23" s="1611">
        <v>457.59999430000005</v>
      </c>
      <c r="CX23" s="1611">
        <v>457.59999430000005</v>
      </c>
      <c r="CY23" s="1611">
        <v>457.59999430000005</v>
      </c>
      <c r="CZ23" s="1611">
        <v>457.59999430000005</v>
      </c>
      <c r="DA23" s="1611">
        <v>457.59999430000005</v>
      </c>
      <c r="DB23" s="1611">
        <v>400.3999943</v>
      </c>
      <c r="DC23" s="1611">
        <v>400.3999943</v>
      </c>
      <c r="DD23" s="1611">
        <v>400.3999943</v>
      </c>
      <c r="DE23" s="1613">
        <v>400.3999943</v>
      </c>
      <c r="DF23" s="1612">
        <v>400.3999943</v>
      </c>
      <c r="DG23" s="1611">
        <v>400.3999943</v>
      </c>
      <c r="DH23" s="1611">
        <v>343.19999430000001</v>
      </c>
      <c r="DI23" s="1611">
        <v>343.19999430000001</v>
      </c>
      <c r="DJ23" s="1611">
        <v>343.19999430000001</v>
      </c>
      <c r="DK23" s="1611">
        <v>343.19999430000001</v>
      </c>
      <c r="DL23" s="1617">
        <v>343.19999430000001</v>
      </c>
      <c r="DM23" s="1617">
        <v>343.19999430000001</v>
      </c>
      <c r="DN23" s="1617">
        <v>343.19999430000001</v>
      </c>
      <c r="DO23" s="1617">
        <v>285.99999430000003</v>
      </c>
      <c r="DP23" s="1617">
        <v>285.99999430000003</v>
      </c>
      <c r="DQ23" s="1618">
        <v>285.99999430000003</v>
      </c>
      <c r="DR23" s="1619">
        <v>285.99999430000003</v>
      </c>
      <c r="DS23" s="1617">
        <v>285.99999430000003</v>
      </c>
      <c r="DT23" s="1617">
        <v>228.79999430000001</v>
      </c>
      <c r="DU23" s="1617">
        <v>228.79999430000001</v>
      </c>
      <c r="DV23" s="1617">
        <v>228.79999430000001</v>
      </c>
      <c r="DW23" s="1611">
        <v>228.79999430000001</v>
      </c>
      <c r="DX23" s="1611">
        <v>228.79999430000001</v>
      </c>
      <c r="DY23" s="1611">
        <v>228.79999430000001</v>
      </c>
      <c r="DZ23" s="1611">
        <v>171.59999430000002</v>
      </c>
      <c r="EA23" s="1611">
        <v>171.59999430000002</v>
      </c>
      <c r="EB23" s="1611">
        <v>171.59999430000002</v>
      </c>
      <c r="EC23" s="1613">
        <v>171.59999430000002</v>
      </c>
      <c r="ED23" s="1612">
        <v>171.59999430000002</v>
      </c>
      <c r="EE23" s="1611">
        <v>171.59999430000002</v>
      </c>
      <c r="EF23" s="1611">
        <v>171.59999430000002</v>
      </c>
      <c r="EG23" s="1611">
        <v>171.59999430000002</v>
      </c>
      <c r="EH23" s="1611">
        <v>114.39999430000002</v>
      </c>
      <c r="EI23" s="1611">
        <v>114.39999430000002</v>
      </c>
      <c r="EJ23" s="1611">
        <v>114.39999430000002</v>
      </c>
      <c r="EK23" s="1611">
        <v>114.39999430000002</v>
      </c>
      <c r="EL23" s="1611">
        <v>57.199994300000021</v>
      </c>
      <c r="EM23" s="1611">
        <v>57.199994300000021</v>
      </c>
      <c r="EN23" s="1611">
        <v>57.199994300000021</v>
      </c>
      <c r="EO23" s="1611">
        <v>57.199994300000021</v>
      </c>
      <c r="EP23" s="1612">
        <v>57.199994300000021</v>
      </c>
      <c r="EQ23" s="1611">
        <v>57.199994300000021</v>
      </c>
      <c r="ER23" s="1611">
        <v>57.199994300000021</v>
      </c>
      <c r="ES23" s="1611">
        <v>57.199994300000021</v>
      </c>
      <c r="ET23" s="1611">
        <v>57.199994300000021</v>
      </c>
      <c r="EU23" s="1611">
        <v>0</v>
      </c>
      <c r="EV23" s="1611">
        <v>0</v>
      </c>
      <c r="EW23" s="1611">
        <v>0</v>
      </c>
      <c r="EX23" s="1611">
        <v>-5.6999999796971679E-6</v>
      </c>
      <c r="EY23" s="1611">
        <v>-5.6999999796971679E-6</v>
      </c>
      <c r="EZ23" s="1611">
        <v>-5.6999999796971679E-6</v>
      </c>
      <c r="FA23" s="1613">
        <v>-5.6999999796971679E-6</v>
      </c>
      <c r="FB23" s="1612">
        <v>-5.6999999796971679E-6</v>
      </c>
      <c r="FC23" s="1611">
        <v>-5.6999999796971679E-6</v>
      </c>
      <c r="FD23" s="1611">
        <v>-5.6999999796971679E-6</v>
      </c>
      <c r="FE23" s="1611">
        <v>-5.6999999796971679E-6</v>
      </c>
      <c r="FF23" s="1611">
        <v>-5.6999999796971679E-6</v>
      </c>
      <c r="FG23" s="1611">
        <v>-5.6999999796971679E-6</v>
      </c>
      <c r="FH23" s="1611">
        <v>-5.6999999796971679E-6</v>
      </c>
      <c r="FI23" s="1611">
        <v>-5.6999999796971679E-6</v>
      </c>
      <c r="FJ23" s="1611">
        <v>-5.6999999796971679E-6</v>
      </c>
      <c r="FK23" s="1611">
        <v>-5.6999999796971679E-6</v>
      </c>
      <c r="FL23" s="1611">
        <v>-5.6999999796971679E-6</v>
      </c>
      <c r="FM23" s="1613">
        <v>-5.6999999796971679E-6</v>
      </c>
      <c r="FN23" s="1611">
        <v>-5.6999999796971679E-6</v>
      </c>
      <c r="FO23" s="1611">
        <v>-5.6999999796971679E-6</v>
      </c>
      <c r="FP23" s="1611">
        <v>-5.6999999796971679E-6</v>
      </c>
      <c r="FQ23" s="1611">
        <v>-5.6999999796971679E-6</v>
      </c>
      <c r="FR23" s="1611">
        <v>-5.6999999796971679E-6</v>
      </c>
      <c r="FS23" s="1611">
        <v>-5.6999999796971679E-6</v>
      </c>
      <c r="FT23" s="1611">
        <v>-5.6999999796971679E-6</v>
      </c>
      <c r="FU23" s="1611">
        <v>-5.6999999796971679E-6</v>
      </c>
      <c r="FV23" s="1611">
        <v>-5.6999999796971679E-6</v>
      </c>
      <c r="FW23" s="1611">
        <v>-5.6999999796971679E-6</v>
      </c>
      <c r="FX23" s="1611">
        <v>-5.6999999796971679E-6</v>
      </c>
      <c r="FY23" s="1613">
        <v>-5.6999999796971679E-6</v>
      </c>
      <c r="FZ23" s="1612">
        <v>0</v>
      </c>
      <c r="GA23" s="1611">
        <v>0</v>
      </c>
      <c r="GB23" s="1611">
        <v>0</v>
      </c>
      <c r="GC23" s="1611">
        <v>0</v>
      </c>
      <c r="GD23" s="1611">
        <v>0</v>
      </c>
      <c r="GE23" s="1611">
        <v>0</v>
      </c>
      <c r="GF23" s="1611">
        <v>0</v>
      </c>
      <c r="GG23" s="1611">
        <v>0</v>
      </c>
      <c r="GH23" s="1611">
        <v>0</v>
      </c>
      <c r="GI23" s="1611">
        <v>0</v>
      </c>
      <c r="GJ23" s="1611">
        <v>0</v>
      </c>
      <c r="GK23" s="1613">
        <v>0</v>
      </c>
      <c r="GL23" s="1611">
        <v>0</v>
      </c>
      <c r="GM23" s="1611">
        <v>0</v>
      </c>
      <c r="GN23" s="1613">
        <v>0</v>
      </c>
    </row>
    <row r="24" spans="1:196" ht="39.75" customHeight="1">
      <c r="A24" s="1535" t="s">
        <v>994</v>
      </c>
      <c r="B24" s="1537">
        <v>109.9999943</v>
      </c>
      <c r="C24" s="1537">
        <v>109.9999943</v>
      </c>
      <c r="D24" s="1537">
        <v>109.9999943</v>
      </c>
      <c r="E24" s="1537">
        <v>109.9999943</v>
      </c>
      <c r="F24" s="1537">
        <v>109.9999943</v>
      </c>
      <c r="G24" s="1537">
        <v>109.9999943</v>
      </c>
      <c r="H24" s="1537">
        <v>109.9999943</v>
      </c>
      <c r="I24" s="1537">
        <v>109.9999943</v>
      </c>
      <c r="J24" s="1537">
        <v>109.9999943</v>
      </c>
      <c r="K24" s="1537">
        <v>109.9999943</v>
      </c>
      <c r="L24" s="1537">
        <v>109.9999943</v>
      </c>
      <c r="M24" s="1537">
        <v>109.9999943</v>
      </c>
      <c r="N24" s="1536">
        <v>109.9999943</v>
      </c>
      <c r="O24" s="1537">
        <v>109.9999943</v>
      </c>
      <c r="P24" s="1537">
        <v>109.9999943</v>
      </c>
      <c r="Q24" s="1537">
        <v>681.99999430000003</v>
      </c>
      <c r="R24" s="1537">
        <v>681.99999430000003</v>
      </c>
      <c r="S24" s="1537">
        <v>681.99999430000003</v>
      </c>
      <c r="T24" s="1537">
        <v>681.99999430000003</v>
      </c>
      <c r="U24" s="1537">
        <v>681.99999430000003</v>
      </c>
      <c r="V24" s="1537">
        <v>681.99999430000003</v>
      </c>
      <c r="W24" s="1537">
        <v>681.99999430000003</v>
      </c>
      <c r="X24" s="1537">
        <v>681.99999430000003</v>
      </c>
      <c r="Y24" s="1538">
        <v>681.99999430000003</v>
      </c>
      <c r="Z24" s="1537">
        <v>681.99999430000003</v>
      </c>
      <c r="AA24" s="1537">
        <v>681.99999430000003</v>
      </c>
      <c r="AB24" s="1537">
        <v>681.99999430000003</v>
      </c>
      <c r="AC24" s="1537">
        <v>681.99999430000003</v>
      </c>
      <c r="AD24" s="1537">
        <v>681.99999430000003</v>
      </c>
      <c r="AE24" s="1537">
        <v>681.99999430000003</v>
      </c>
      <c r="AF24" s="1537">
        <v>681.99999430000003</v>
      </c>
      <c r="AG24" s="1537">
        <v>681.99999430000003</v>
      </c>
      <c r="AH24" s="1537">
        <v>681.99999430000003</v>
      </c>
      <c r="AI24" s="1537">
        <v>681.99999430000003</v>
      </c>
      <c r="AJ24" s="1537">
        <v>681.99999430000003</v>
      </c>
      <c r="AK24" s="1537">
        <v>681.99999430000003</v>
      </c>
      <c r="AL24" s="1536">
        <v>681.99999430000003</v>
      </c>
      <c r="AM24" s="1537">
        <v>681.99999430000003</v>
      </c>
      <c r="AN24" s="1537">
        <v>681.99999430000003</v>
      </c>
      <c r="AO24" s="1537">
        <v>681.99999430000003</v>
      </c>
      <c r="AP24" s="1537">
        <v>681.99999430000003</v>
      </c>
      <c r="AQ24" s="1537">
        <v>681.99999430000003</v>
      </c>
      <c r="AR24" s="1537">
        <v>681.99999430000003</v>
      </c>
      <c r="AS24" s="1537">
        <v>681.99999430000003</v>
      </c>
      <c r="AT24" s="1537">
        <v>681.99999430000003</v>
      </c>
      <c r="AU24" s="1537">
        <v>681.99999430000003</v>
      </c>
      <c r="AV24" s="1537">
        <v>681.99999430000003</v>
      </c>
      <c r="AW24" s="1538">
        <v>681.99999430000003</v>
      </c>
      <c r="AX24" s="1540">
        <v>681.99999430000003</v>
      </c>
      <c r="AY24" s="1540">
        <v>681.99999430000003</v>
      </c>
      <c r="AZ24" s="1540">
        <v>681.99999430000003</v>
      </c>
      <c r="BA24" s="1540">
        <v>681.99999430000003</v>
      </c>
      <c r="BB24" s="1540">
        <v>681.99999430000003</v>
      </c>
      <c r="BC24" s="1540">
        <v>681.99999430000003</v>
      </c>
      <c r="BD24" s="1540">
        <v>681.99999430000003</v>
      </c>
      <c r="BE24" s="1540">
        <v>681.99999430000003</v>
      </c>
      <c r="BF24" s="1540">
        <v>681.99999430000003</v>
      </c>
      <c r="BG24" s="1540">
        <v>681.99999430000003</v>
      </c>
      <c r="BH24" s="1540">
        <v>681.99999430000003</v>
      </c>
      <c r="BI24" s="1540">
        <v>681.99999430000003</v>
      </c>
      <c r="BJ24" s="1539">
        <v>681.99999430000003</v>
      </c>
      <c r="BK24" s="1540">
        <v>681.99999430000003</v>
      </c>
      <c r="BL24" s="1540">
        <v>681.99999430000003</v>
      </c>
      <c r="BM24" s="1540">
        <v>681.99999430000003</v>
      </c>
      <c r="BN24" s="1540">
        <v>681.99999430000003</v>
      </c>
      <c r="BO24" s="1540">
        <v>681.99999430000003</v>
      </c>
      <c r="BP24" s="1540">
        <v>681.99999430000003</v>
      </c>
      <c r="BQ24" s="1540">
        <v>681.99999430000003</v>
      </c>
      <c r="BR24" s="1540">
        <v>681.99999430000003</v>
      </c>
      <c r="BS24" s="1540">
        <v>681.99999430000003</v>
      </c>
      <c r="BT24" s="1540">
        <v>681.99999430000003</v>
      </c>
      <c r="BU24" s="1541">
        <v>681.99999430000003</v>
      </c>
      <c r="BV24" s="1539">
        <v>681.99999430000003</v>
      </c>
      <c r="BW24" s="1540">
        <v>681.99999430000003</v>
      </c>
      <c r="BX24" s="1540">
        <v>681.99999430000003</v>
      </c>
      <c r="BY24" s="1537">
        <v>681.99999430000003</v>
      </c>
      <c r="BZ24" s="1540">
        <v>681.99999430000003</v>
      </c>
      <c r="CA24" s="1540">
        <v>571.99999430000003</v>
      </c>
      <c r="CB24" s="1540">
        <v>571.99999430000003</v>
      </c>
      <c r="CC24" s="1540">
        <v>571.99999430000003</v>
      </c>
      <c r="CD24" s="1540">
        <v>571.99999430000003</v>
      </c>
      <c r="CE24" s="1540">
        <v>571.99999430000003</v>
      </c>
      <c r="CF24" s="1540">
        <v>571.99999430000003</v>
      </c>
      <c r="CG24" s="1541">
        <v>571.99999430000003</v>
      </c>
      <c r="CH24" s="1540">
        <v>571.99999430000003</v>
      </c>
      <c r="CI24" s="1540">
        <v>571.99999430000003</v>
      </c>
      <c r="CJ24" s="1540">
        <v>571.99999430000003</v>
      </c>
      <c r="CK24" s="1540">
        <v>571.99999430000003</v>
      </c>
      <c r="CL24" s="1540">
        <v>571.99999430000003</v>
      </c>
      <c r="CM24" s="1540">
        <v>571.99999430000003</v>
      </c>
      <c r="CN24" s="1540">
        <v>571.99999430000003</v>
      </c>
      <c r="CO24" s="1540">
        <v>571.99999430000003</v>
      </c>
      <c r="CP24" s="1540">
        <v>571.99999430000003</v>
      </c>
      <c r="CQ24" s="1614">
        <v>514.79999429999998</v>
      </c>
      <c r="CR24" s="1614">
        <v>514.79999429999998</v>
      </c>
      <c r="CS24" s="1614">
        <v>514.79999429999998</v>
      </c>
      <c r="CT24" s="1615">
        <v>514.79999429999998</v>
      </c>
      <c r="CU24" s="1614">
        <v>514.79999429999998</v>
      </c>
      <c r="CV24" s="1614">
        <v>457.59999430000005</v>
      </c>
      <c r="CW24" s="1614">
        <v>457.59999430000005</v>
      </c>
      <c r="CX24" s="1614">
        <v>457.59999430000005</v>
      </c>
      <c r="CY24" s="1614">
        <v>457.59999430000005</v>
      </c>
      <c r="CZ24" s="1614">
        <v>457.59999430000005</v>
      </c>
      <c r="DA24" s="1614">
        <v>457.59999430000005</v>
      </c>
      <c r="DB24" s="1614">
        <v>400.3999943</v>
      </c>
      <c r="DC24" s="1614">
        <v>400.3999943</v>
      </c>
      <c r="DD24" s="1614">
        <v>400.3999943</v>
      </c>
      <c r="DE24" s="1616">
        <v>400.3999943</v>
      </c>
      <c r="DF24" s="1615">
        <v>400.3999943</v>
      </c>
      <c r="DG24" s="1614">
        <v>400.3999943</v>
      </c>
      <c r="DH24" s="1614">
        <v>343.19999430000001</v>
      </c>
      <c r="DI24" s="1614">
        <v>343.19999430000001</v>
      </c>
      <c r="DJ24" s="1614">
        <v>343.19999430000001</v>
      </c>
      <c r="DK24" s="1614">
        <v>343.19999430000001</v>
      </c>
      <c r="DL24" s="1620">
        <v>343.19999430000001</v>
      </c>
      <c r="DM24" s="1620">
        <v>343.19999430000001</v>
      </c>
      <c r="DN24" s="1620">
        <v>343.19999430000001</v>
      </c>
      <c r="DO24" s="1620">
        <v>285.99999430000003</v>
      </c>
      <c r="DP24" s="1620">
        <v>285.99999430000003</v>
      </c>
      <c r="DQ24" s="1621">
        <v>285.99999430000003</v>
      </c>
      <c r="DR24" s="1622">
        <v>285.99999430000003</v>
      </c>
      <c r="DS24" s="1620">
        <v>285.99999430000003</v>
      </c>
      <c r="DT24" s="1620">
        <v>228.79999430000001</v>
      </c>
      <c r="DU24" s="1620">
        <v>228.79999430000001</v>
      </c>
      <c r="DV24" s="1620">
        <v>228.79999430000001</v>
      </c>
      <c r="DW24" s="1614">
        <v>228.79999430000001</v>
      </c>
      <c r="DX24" s="1614">
        <v>228.79999430000001</v>
      </c>
      <c r="DY24" s="1614">
        <v>228.79999430000001</v>
      </c>
      <c r="DZ24" s="1614">
        <v>171.59999430000002</v>
      </c>
      <c r="EA24" s="1614">
        <v>171.59999430000002</v>
      </c>
      <c r="EB24" s="1614">
        <v>171.59999430000002</v>
      </c>
      <c r="EC24" s="1616">
        <v>171.59999430000002</v>
      </c>
      <c r="ED24" s="1615">
        <v>171.59999430000002</v>
      </c>
      <c r="EE24" s="1614">
        <v>171.59999430000002</v>
      </c>
      <c r="EF24" s="1614">
        <v>171.59999430000002</v>
      </c>
      <c r="EG24" s="1614">
        <v>171.59999430000002</v>
      </c>
      <c r="EH24" s="1614">
        <v>114.39999430000002</v>
      </c>
      <c r="EI24" s="1614">
        <v>114.39999430000002</v>
      </c>
      <c r="EJ24" s="1614">
        <v>114.39999430000002</v>
      </c>
      <c r="EK24" s="1614">
        <v>114.39999430000002</v>
      </c>
      <c r="EL24" s="1614">
        <v>57.199994300000021</v>
      </c>
      <c r="EM24" s="1614">
        <v>57.199994300000021</v>
      </c>
      <c r="EN24" s="1614">
        <v>57.199994300000021</v>
      </c>
      <c r="EO24" s="1614">
        <v>57.199994300000021</v>
      </c>
      <c r="EP24" s="1615">
        <v>57.199994300000021</v>
      </c>
      <c r="EQ24" s="1614">
        <v>57.199994300000021</v>
      </c>
      <c r="ER24" s="1614">
        <v>57.199994300000021</v>
      </c>
      <c r="ES24" s="1614">
        <v>57.199994300000021</v>
      </c>
      <c r="ET24" s="1614">
        <v>57.199994300000021</v>
      </c>
      <c r="EU24" s="1614">
        <v>0</v>
      </c>
      <c r="EV24" s="1614">
        <v>0</v>
      </c>
      <c r="EW24" s="1614">
        <v>0</v>
      </c>
      <c r="EX24" s="1614">
        <v>-5.6999999796971679E-6</v>
      </c>
      <c r="EY24" s="1614">
        <v>-5.6999999796971679E-6</v>
      </c>
      <c r="EZ24" s="1614">
        <v>-5.6999999796971679E-6</v>
      </c>
      <c r="FA24" s="1616">
        <v>-5.6999999796971679E-6</v>
      </c>
      <c r="FB24" s="1615">
        <v>-5.6999999796971679E-6</v>
      </c>
      <c r="FC24" s="1614">
        <v>-5.6999999796971679E-6</v>
      </c>
      <c r="FD24" s="1614">
        <v>-5.6999999796971679E-6</v>
      </c>
      <c r="FE24" s="1614">
        <v>-5.6999999796971679E-6</v>
      </c>
      <c r="FF24" s="1614">
        <v>-5.6999999796971679E-6</v>
      </c>
      <c r="FG24" s="1614">
        <v>-5.6999999796971679E-6</v>
      </c>
      <c r="FH24" s="1614">
        <v>-5.6999999796971679E-6</v>
      </c>
      <c r="FI24" s="1614">
        <v>-5.6999999796971679E-6</v>
      </c>
      <c r="FJ24" s="1614">
        <v>-5.6999999796971679E-6</v>
      </c>
      <c r="FK24" s="1614">
        <v>-5.6999999796971679E-6</v>
      </c>
      <c r="FL24" s="1614">
        <v>-5.6999999796971679E-6</v>
      </c>
      <c r="FM24" s="1616">
        <v>-5.6999999796971679E-6</v>
      </c>
      <c r="FN24" s="1614">
        <v>-5.6999999796971679E-6</v>
      </c>
      <c r="FO24" s="1614">
        <v>-5.6999999796971679E-6</v>
      </c>
      <c r="FP24" s="1614">
        <v>-5.6999999796971679E-6</v>
      </c>
      <c r="FQ24" s="1614">
        <v>-5.6999999796971679E-6</v>
      </c>
      <c r="FR24" s="1614">
        <v>-5.6999999796971679E-6</v>
      </c>
      <c r="FS24" s="1614">
        <v>-5.6999999796971679E-6</v>
      </c>
      <c r="FT24" s="1614">
        <v>-5.6999999796971679E-6</v>
      </c>
      <c r="FU24" s="1614">
        <v>-5.6999999796971679E-6</v>
      </c>
      <c r="FV24" s="1614">
        <v>-5.6999999796971679E-6</v>
      </c>
      <c r="FW24" s="1614">
        <v>-5.6999999796971679E-6</v>
      </c>
      <c r="FX24" s="1614">
        <v>-5.6999999796971679E-6</v>
      </c>
      <c r="FY24" s="1616">
        <v>-5.6999999796971679E-6</v>
      </c>
      <c r="FZ24" s="1615">
        <v>0</v>
      </c>
      <c r="GA24" s="1614">
        <v>0</v>
      </c>
      <c r="GB24" s="1614">
        <v>0</v>
      </c>
      <c r="GC24" s="1614">
        <v>0</v>
      </c>
      <c r="GD24" s="1614">
        <v>0</v>
      </c>
      <c r="GE24" s="1614">
        <v>0</v>
      </c>
      <c r="GF24" s="1614">
        <v>0</v>
      </c>
      <c r="GG24" s="1614">
        <v>0</v>
      </c>
      <c r="GH24" s="1614">
        <v>0</v>
      </c>
      <c r="GI24" s="1614">
        <v>0</v>
      </c>
      <c r="GJ24" s="1614">
        <v>0</v>
      </c>
      <c r="GK24" s="1616">
        <v>0</v>
      </c>
      <c r="GL24" s="1614">
        <v>0</v>
      </c>
      <c r="GM24" s="1614">
        <v>0</v>
      </c>
      <c r="GN24" s="1616">
        <v>0</v>
      </c>
    </row>
    <row r="25" spans="1:196" ht="39.75" customHeight="1">
      <c r="A25" s="1548" t="s">
        <v>1029</v>
      </c>
      <c r="B25" s="1506">
        <v>0.95292160000000004</v>
      </c>
      <c r="C25" s="1506">
        <v>0.95292160000000004</v>
      </c>
      <c r="D25" s="1506">
        <v>0.95292160000000004</v>
      </c>
      <c r="E25" s="1506">
        <v>0.95292160000000004</v>
      </c>
      <c r="F25" s="1506">
        <v>0.95292160000000026</v>
      </c>
      <c r="G25" s="1506">
        <v>0.95292160000000026</v>
      </c>
      <c r="H25" s="1506">
        <v>0.95292160000000026</v>
      </c>
      <c r="I25" s="1506">
        <v>0.95292160000000026</v>
      </c>
      <c r="J25" s="1506">
        <v>0.95292160000000026</v>
      </c>
      <c r="K25" s="1506">
        <v>0.95292160000000026</v>
      </c>
      <c r="L25" s="1506">
        <v>0.95292160000000026</v>
      </c>
      <c r="M25" s="1506">
        <v>192.82750265999999</v>
      </c>
      <c r="N25" s="1511">
        <v>192.82750265999999</v>
      </c>
      <c r="O25" s="1506">
        <v>192.82750265999999</v>
      </c>
      <c r="P25" s="1506">
        <v>192.82750265999999</v>
      </c>
      <c r="Q25" s="1506">
        <v>192.82750265999999</v>
      </c>
      <c r="R25" s="1506">
        <v>192.82750265999999</v>
      </c>
      <c r="S25" s="1506">
        <v>192.82750265999999</v>
      </c>
      <c r="T25" s="1506">
        <v>192.82750265999999</v>
      </c>
      <c r="U25" s="1506">
        <v>192.82750265999999</v>
      </c>
      <c r="V25" s="1506">
        <v>192.82750265999999</v>
      </c>
      <c r="W25" s="1506">
        <v>192.82750265999999</v>
      </c>
      <c r="X25" s="1506">
        <v>192.82750265999999</v>
      </c>
      <c r="Y25" s="1512">
        <v>192.82750265999999</v>
      </c>
      <c r="Z25" s="1506">
        <v>192.82750265999999</v>
      </c>
      <c r="AA25" s="1506">
        <v>192.82750265999999</v>
      </c>
      <c r="AB25" s="1506">
        <v>192.82750265999999</v>
      </c>
      <c r="AC25" s="1506">
        <v>192.82750265999999</v>
      </c>
      <c r="AD25" s="1506">
        <v>192.82750265999999</v>
      </c>
      <c r="AE25" s="1506">
        <v>192.82750265999999</v>
      </c>
      <c r="AF25" s="1506">
        <v>192.82750265999999</v>
      </c>
      <c r="AG25" s="1506">
        <v>192.82750265999999</v>
      </c>
      <c r="AH25" s="1506">
        <v>192.82750265999999</v>
      </c>
      <c r="AI25" s="1506">
        <v>401.01274376000003</v>
      </c>
      <c r="AJ25" s="1506">
        <v>401.01274376000003</v>
      </c>
      <c r="AK25" s="1506">
        <v>401.01274376000003</v>
      </c>
      <c r="AL25" s="1511">
        <v>401.01274376000003</v>
      </c>
      <c r="AM25" s="1506">
        <v>560.31396375999998</v>
      </c>
      <c r="AN25" s="1506">
        <v>560.31396375999998</v>
      </c>
      <c r="AO25" s="1506">
        <v>560.31396375999998</v>
      </c>
      <c r="AP25" s="1506">
        <v>560.31396375999998</v>
      </c>
      <c r="AQ25" s="1506">
        <v>560.31396375999998</v>
      </c>
      <c r="AR25" s="1506">
        <v>560.31396375999998</v>
      </c>
      <c r="AS25" s="1506">
        <v>560.31396375999998</v>
      </c>
      <c r="AT25" s="1506">
        <v>560.31396375999998</v>
      </c>
      <c r="AU25" s="1506">
        <v>560.31396375999998</v>
      </c>
      <c r="AV25" s="1537">
        <v>560.31396375999998</v>
      </c>
      <c r="AW25" s="1538">
        <v>560.31396375999998</v>
      </c>
      <c r="AX25" s="1532">
        <v>560.31396375999998</v>
      </c>
      <c r="AY25" s="1532">
        <v>560.31396375999998</v>
      </c>
      <c r="AZ25" s="1532">
        <v>560.31396375999998</v>
      </c>
      <c r="BA25" s="1532">
        <v>560.31396375999998</v>
      </c>
      <c r="BB25" s="1532">
        <v>530.38996376</v>
      </c>
      <c r="BC25" s="1532">
        <v>368.43938270000001</v>
      </c>
      <c r="BD25" s="1532">
        <v>368.43938270000001</v>
      </c>
      <c r="BE25" s="1532">
        <v>368.43938270000001</v>
      </c>
      <c r="BF25" s="1532">
        <v>368.43938270000001</v>
      </c>
      <c r="BG25" s="1532">
        <v>368.43938270000001</v>
      </c>
      <c r="BH25" s="1532">
        <v>368.43938270000001</v>
      </c>
      <c r="BI25" s="1532">
        <v>1282.76704797</v>
      </c>
      <c r="BJ25" s="1531">
        <v>1282.76704797</v>
      </c>
      <c r="BK25" s="1532">
        <v>1282.76704797</v>
      </c>
      <c r="BL25" s="1532">
        <v>1282.76704797</v>
      </c>
      <c r="BM25" s="1532">
        <v>1074.58180687</v>
      </c>
      <c r="BN25" s="1532">
        <v>1074.58180687</v>
      </c>
      <c r="BO25" s="1532">
        <v>1074.58180687</v>
      </c>
      <c r="BP25" s="1532">
        <v>1074.58180687</v>
      </c>
      <c r="BQ25" s="1532">
        <v>1074.58180687</v>
      </c>
      <c r="BR25" s="1532">
        <v>1074.58180687</v>
      </c>
      <c r="BS25" s="1532">
        <v>1074.58180687</v>
      </c>
      <c r="BT25" s="1532">
        <v>1074.58180687</v>
      </c>
      <c r="BU25" s="1533">
        <v>1074.58180687</v>
      </c>
      <c r="BV25" s="1531">
        <v>1366.5120875999999</v>
      </c>
      <c r="BW25" s="1532">
        <v>1366.5120875999999</v>
      </c>
      <c r="BX25" s="1532">
        <v>1252.2211294400001</v>
      </c>
      <c r="BY25" s="1506">
        <v>1252.2211294400001</v>
      </c>
      <c r="BZ25" s="1532">
        <v>1252.2211294400001</v>
      </c>
      <c r="CA25" s="1532">
        <v>1252.2211294400001</v>
      </c>
      <c r="CB25" s="1532">
        <v>1252.2211294400001</v>
      </c>
      <c r="CC25" s="1532">
        <v>1252.2211294400001</v>
      </c>
      <c r="CD25" s="1532">
        <v>1137.9301712800002</v>
      </c>
      <c r="CE25" s="1532">
        <v>1137.9301712800002</v>
      </c>
      <c r="CF25" s="1532">
        <v>1137.9301712800002</v>
      </c>
      <c r="CG25" s="1533">
        <v>1137.9301712800002</v>
      </c>
      <c r="CH25" s="1532">
        <v>1137.9301712800002</v>
      </c>
      <c r="CI25" s="1532">
        <v>1137.9301712800002</v>
      </c>
      <c r="CJ25" s="1532">
        <v>1023.6392131200002</v>
      </c>
      <c r="CK25" s="1532">
        <v>1023.6392131200002</v>
      </c>
      <c r="CL25" s="1532">
        <v>1023.6392131200002</v>
      </c>
      <c r="CM25" s="1532">
        <v>1023.6392131200002</v>
      </c>
      <c r="CN25" s="1532">
        <v>1023.6392131200002</v>
      </c>
      <c r="CO25" s="1532">
        <v>1023.6392131200002</v>
      </c>
      <c r="CP25" s="1532">
        <v>909.34825496000019</v>
      </c>
      <c r="CQ25" s="1611">
        <v>909.34825496000019</v>
      </c>
      <c r="CR25" s="1611">
        <v>882.79805162000014</v>
      </c>
      <c r="CS25" s="1611">
        <v>882.79805162000014</v>
      </c>
      <c r="CT25" s="1612">
        <v>882.79805162000014</v>
      </c>
      <c r="CU25" s="1611">
        <v>882.79805162000014</v>
      </c>
      <c r="CV25" s="1611">
        <v>768.50709346000008</v>
      </c>
      <c r="CW25" s="1611">
        <v>768.50709346000008</v>
      </c>
      <c r="CX25" s="1611">
        <v>741.95689012000014</v>
      </c>
      <c r="CY25" s="1611">
        <v>693.30184334000012</v>
      </c>
      <c r="CZ25" s="1611">
        <v>693.30184334000012</v>
      </c>
      <c r="DA25" s="1611">
        <v>10384.51844564</v>
      </c>
      <c r="DB25" s="1611">
        <v>10270.22748748</v>
      </c>
      <c r="DC25" s="1611">
        <v>10270.22748748</v>
      </c>
      <c r="DD25" s="1611">
        <v>7043.6772841399988</v>
      </c>
      <c r="DE25" s="1613">
        <v>6884.9582056599993</v>
      </c>
      <c r="DF25" s="1612">
        <v>6884.9582056599993</v>
      </c>
      <c r="DG25" s="1611">
        <v>6884.9582056599993</v>
      </c>
      <c r="DH25" s="1611">
        <v>10021.1657075</v>
      </c>
      <c r="DI25" s="1611">
        <v>10021.1657075</v>
      </c>
      <c r="DJ25" s="1611">
        <v>9437.8776881600006</v>
      </c>
      <c r="DK25" s="1611">
        <v>8345.8964256799991</v>
      </c>
      <c r="DL25" s="1617">
        <v>8296.2297590099988</v>
      </c>
      <c r="DM25" s="1617">
        <v>8296.2297590099988</v>
      </c>
      <c r="DN25" s="1617">
        <v>8124.7388008499993</v>
      </c>
      <c r="DO25" s="1617">
        <v>8181.9388008499991</v>
      </c>
      <c r="DP25" s="1617">
        <v>8181.9388008499991</v>
      </c>
      <c r="DQ25" s="1618">
        <v>8155.3885975099993</v>
      </c>
      <c r="DR25" s="1619">
        <v>3596.6695190299993</v>
      </c>
      <c r="DS25" s="1617">
        <v>3889.5681890299984</v>
      </c>
      <c r="DT25" s="1617">
        <v>3663.5451390299991</v>
      </c>
      <c r="DU25" s="1617">
        <v>3663.5451390299991</v>
      </c>
      <c r="DV25" s="1617">
        <v>3636.9949356899988</v>
      </c>
      <c r="DW25" s="1611">
        <v>3478.2758572099992</v>
      </c>
      <c r="DX25" s="1611">
        <v>3478.2758572099992</v>
      </c>
      <c r="DY25" s="1611">
        <v>3478.2758572099992</v>
      </c>
      <c r="DZ25" s="1611">
        <v>1650.901777209999</v>
      </c>
      <c r="EA25" s="1611">
        <v>1650.901777209999</v>
      </c>
      <c r="EB25" s="1611">
        <v>1650.901777209999</v>
      </c>
      <c r="EC25" s="1613">
        <v>1492.1826986799992</v>
      </c>
      <c r="ED25" s="1612">
        <v>1492.1826986799992</v>
      </c>
      <c r="EE25" s="1611">
        <v>1492.1826986799992</v>
      </c>
      <c r="EF25" s="1611">
        <v>1492.1826986799992</v>
      </c>
      <c r="EG25" s="1611">
        <v>1492.1826986799992</v>
      </c>
      <c r="EH25" s="1611">
        <v>1492.1826986799992</v>
      </c>
      <c r="EI25" s="1611">
        <v>1382.1186669799993</v>
      </c>
      <c r="EJ25" s="1611">
        <v>1382.1186669799993</v>
      </c>
      <c r="EK25" s="1611">
        <v>1382.1186669799993</v>
      </c>
      <c r="EL25" s="1611">
        <v>1382.1186669799993</v>
      </c>
      <c r="EM25" s="1611">
        <v>1382.1186669799993</v>
      </c>
      <c r="EN25" s="1611">
        <v>1382.1186669799993</v>
      </c>
      <c r="EO25" s="1611">
        <v>1272.0546352799993</v>
      </c>
      <c r="EP25" s="1612">
        <v>1272.0546352799993</v>
      </c>
      <c r="EQ25" s="1611">
        <v>1272.0546352799993</v>
      </c>
      <c r="ER25" s="1611">
        <v>1272.0546352799993</v>
      </c>
      <c r="ES25" s="1611">
        <v>1272.0546352799993</v>
      </c>
      <c r="ET25" s="1611">
        <v>1272.0546352799993</v>
      </c>
      <c r="EU25" s="1611">
        <v>1161.9906035799995</v>
      </c>
      <c r="EV25" s="1611">
        <v>1272.0546352799993</v>
      </c>
      <c r="EW25" s="1611">
        <v>1272.0546352799993</v>
      </c>
      <c r="EX25" s="1611">
        <v>1161.9906035799995</v>
      </c>
      <c r="EY25" s="1611">
        <v>1161.9906035799995</v>
      </c>
      <c r="EZ25" s="1611">
        <v>1161.9906035799995</v>
      </c>
      <c r="FA25" s="1613">
        <v>1051.9265718799995</v>
      </c>
      <c r="FB25" s="1612">
        <v>1051.9265718799995</v>
      </c>
      <c r="FC25" s="1611">
        <v>1051.9265718799995</v>
      </c>
      <c r="FD25" s="1611">
        <v>1051.9265718799995</v>
      </c>
      <c r="FE25" s="1611">
        <v>1051.9265718799995</v>
      </c>
      <c r="FF25" s="1611">
        <v>1051.9265718799995</v>
      </c>
      <c r="FG25" s="1611">
        <v>64674.587404721999</v>
      </c>
      <c r="FH25" s="1611">
        <v>64674.587404721999</v>
      </c>
      <c r="FI25" s="1611">
        <v>64674.587404721999</v>
      </c>
      <c r="FJ25" s="1611">
        <v>1100.6403169999996</v>
      </c>
      <c r="FK25" s="1611">
        <v>1100.6403169999996</v>
      </c>
      <c r="FL25" s="1611">
        <v>1100.6403169999996</v>
      </c>
      <c r="FM25" s="1613">
        <v>990.5762853</v>
      </c>
      <c r="FN25" s="1611">
        <v>990.5762853</v>
      </c>
      <c r="FO25" s="1611">
        <v>990.5762853</v>
      </c>
      <c r="FP25" s="1611">
        <v>990.5762853</v>
      </c>
      <c r="FQ25" s="1611">
        <v>880.51225360000001</v>
      </c>
      <c r="FR25" s="1611">
        <v>880.51225360000001</v>
      </c>
      <c r="FS25" s="1611">
        <v>770.44822190000002</v>
      </c>
      <c r="FT25" s="1611">
        <v>770.44822190000002</v>
      </c>
      <c r="FU25" s="1611">
        <v>770.44822190000002</v>
      </c>
      <c r="FV25" s="1611">
        <v>770.44822190000002</v>
      </c>
      <c r="FW25" s="1611">
        <v>770.44822190000002</v>
      </c>
      <c r="FX25" s="1611">
        <v>770.44822190000002</v>
      </c>
      <c r="FY25" s="1613">
        <v>660.38419019999981</v>
      </c>
      <c r="FZ25" s="1612">
        <v>660.38419019999981</v>
      </c>
      <c r="GA25" s="1611">
        <v>660.38419019999219</v>
      </c>
      <c r="GB25" s="1611">
        <v>660.38419019999219</v>
      </c>
      <c r="GC25" s="1611">
        <v>660.38419019999219</v>
      </c>
      <c r="GD25" s="1611">
        <v>660.38419019999219</v>
      </c>
      <c r="GE25" s="1611">
        <v>550.32015849999937</v>
      </c>
      <c r="GF25" s="1611">
        <v>550.32015849999937</v>
      </c>
      <c r="GG25" s="1611">
        <v>550.32015849999937</v>
      </c>
      <c r="GH25" s="1611">
        <v>550.32015849999937</v>
      </c>
      <c r="GI25" s="1611">
        <v>550.32015850000005</v>
      </c>
      <c r="GJ25" s="1611">
        <v>550.32015850000005</v>
      </c>
      <c r="GK25" s="1613">
        <v>440.2561268</v>
      </c>
      <c r="GL25" s="1611">
        <v>440.2561268</v>
      </c>
      <c r="GM25" s="1611">
        <v>440.2561268</v>
      </c>
      <c r="GN25" s="1613">
        <v>440.2561268</v>
      </c>
    </row>
    <row r="26" spans="1:196" ht="39.75" customHeight="1">
      <c r="A26" s="1535" t="s">
        <v>994</v>
      </c>
      <c r="B26" s="1537">
        <v>2.75E-2</v>
      </c>
      <c r="C26" s="1537">
        <v>2.75E-2</v>
      </c>
      <c r="D26" s="1537">
        <v>2.75E-2</v>
      </c>
      <c r="E26" s="1537">
        <v>2.75E-2</v>
      </c>
      <c r="F26" s="1537">
        <v>2.75E-2</v>
      </c>
      <c r="G26" s="1537">
        <v>2.75E-2</v>
      </c>
      <c r="H26" s="1537">
        <v>2.75E-2</v>
      </c>
      <c r="I26" s="1537">
        <v>2.75E-2</v>
      </c>
      <c r="J26" s="1537">
        <v>2.75E-2</v>
      </c>
      <c r="K26" s="1537">
        <v>2.75E-2</v>
      </c>
      <c r="L26" s="1537">
        <v>2.75E-2</v>
      </c>
      <c r="M26" s="1537">
        <v>29.951499999999999</v>
      </c>
      <c r="N26" s="1536">
        <v>29.951499999999999</v>
      </c>
      <c r="O26" s="1537">
        <v>29.951499999999999</v>
      </c>
      <c r="P26" s="1537">
        <v>29.951499999999999</v>
      </c>
      <c r="Q26" s="1537">
        <v>29.951499999999999</v>
      </c>
      <c r="R26" s="1537">
        <v>29.951499999999999</v>
      </c>
      <c r="S26" s="1537">
        <v>29.951499999999999</v>
      </c>
      <c r="T26" s="1537">
        <v>29.951499999999999</v>
      </c>
      <c r="U26" s="1537">
        <v>29.951499999999999</v>
      </c>
      <c r="V26" s="1537">
        <v>29.951499999999999</v>
      </c>
      <c r="W26" s="1537">
        <v>29.951499999999999</v>
      </c>
      <c r="X26" s="1537">
        <v>29.951499999999999</v>
      </c>
      <c r="Y26" s="1538">
        <v>29.951499999999999</v>
      </c>
      <c r="Z26" s="1537">
        <v>29.951499999999999</v>
      </c>
      <c r="AA26" s="1537">
        <v>29.951499999999999</v>
      </c>
      <c r="AB26" s="1537">
        <v>29.951499999999999</v>
      </c>
      <c r="AC26" s="1537">
        <v>29.951499999999999</v>
      </c>
      <c r="AD26" s="1537">
        <v>29.951499999999999</v>
      </c>
      <c r="AE26" s="1537">
        <v>29.951499999999999</v>
      </c>
      <c r="AF26" s="1537">
        <v>29.951499999999999</v>
      </c>
      <c r="AG26" s="1537">
        <v>29.951499999999999</v>
      </c>
      <c r="AH26" s="1537">
        <v>29.951499999999999</v>
      </c>
      <c r="AI26" s="1537">
        <v>29.951499999999999</v>
      </c>
      <c r="AJ26" s="1537">
        <v>29.951499999999999</v>
      </c>
      <c r="AK26" s="1537">
        <v>29.951499999999999</v>
      </c>
      <c r="AL26" s="1536">
        <v>29.951499999999999</v>
      </c>
      <c r="AM26" s="1537">
        <v>29.951499999999999</v>
      </c>
      <c r="AN26" s="1537">
        <v>29.951499999999999</v>
      </c>
      <c r="AO26" s="1537">
        <v>29.951499999999999</v>
      </c>
      <c r="AP26" s="1537">
        <v>29.951499999999999</v>
      </c>
      <c r="AQ26" s="1537">
        <v>29.951499999999999</v>
      </c>
      <c r="AR26" s="1537">
        <v>29.951499999999999</v>
      </c>
      <c r="AS26" s="1537">
        <v>29.951499999999999</v>
      </c>
      <c r="AT26" s="1537">
        <v>29.951499999999999</v>
      </c>
      <c r="AU26" s="1537">
        <v>29.951499999999999</v>
      </c>
      <c r="AV26" s="1537">
        <v>29.951499999999999</v>
      </c>
      <c r="AW26" s="1538">
        <v>29.951499999999999</v>
      </c>
      <c r="AX26" s="1540">
        <v>29.951499999999999</v>
      </c>
      <c r="AY26" s="1540">
        <v>29.951499999999999</v>
      </c>
      <c r="AZ26" s="1540">
        <v>29.951499999999999</v>
      </c>
      <c r="BA26" s="1540">
        <v>29.951499999999999</v>
      </c>
      <c r="BB26" s="1540">
        <v>2.75E-2</v>
      </c>
      <c r="BC26" s="1540">
        <v>2.75E-2</v>
      </c>
      <c r="BD26" s="1540">
        <v>2.75E-2</v>
      </c>
      <c r="BE26" s="1540">
        <v>2.75E-2</v>
      </c>
      <c r="BF26" s="1540">
        <v>2.75E-2</v>
      </c>
      <c r="BG26" s="1540">
        <v>2.75E-2</v>
      </c>
      <c r="BH26" s="1540">
        <v>2.75E-2</v>
      </c>
      <c r="BI26" s="1540">
        <v>2.75E-2</v>
      </c>
      <c r="BJ26" s="1539">
        <v>2.75E-2</v>
      </c>
      <c r="BK26" s="1540">
        <v>2.75E-2</v>
      </c>
      <c r="BL26" s="1540">
        <v>2.75E-2</v>
      </c>
      <c r="BM26" s="1540">
        <v>2.75E-2</v>
      </c>
      <c r="BN26" s="1540">
        <v>2.75E-2</v>
      </c>
      <c r="BO26" s="1540">
        <v>2.75E-2</v>
      </c>
      <c r="BP26" s="1540">
        <v>2.75E-2</v>
      </c>
      <c r="BQ26" s="1540">
        <v>2.75E-2</v>
      </c>
      <c r="BR26" s="1540">
        <v>2.75E-2</v>
      </c>
      <c r="BS26" s="1540">
        <v>2.75E-2</v>
      </c>
      <c r="BT26" s="1540">
        <v>2.75E-2</v>
      </c>
      <c r="BU26" s="1541">
        <v>2.75E-2</v>
      </c>
      <c r="BV26" s="1539">
        <v>2.75E-2</v>
      </c>
      <c r="BW26" s="1540">
        <v>2.75E-2</v>
      </c>
      <c r="BX26" s="1540">
        <v>2.75E-2</v>
      </c>
      <c r="BY26" s="1537">
        <v>2.75E-2</v>
      </c>
      <c r="BZ26" s="1540">
        <v>2.75E-2</v>
      </c>
      <c r="CA26" s="1540">
        <v>2.75E-2</v>
      </c>
      <c r="CB26" s="1540">
        <v>2.75E-2</v>
      </c>
      <c r="CC26" s="1540">
        <v>2.75E-2</v>
      </c>
      <c r="CD26" s="1540">
        <v>2.75E-2</v>
      </c>
      <c r="CE26" s="1540">
        <v>2.75E-2</v>
      </c>
      <c r="CF26" s="1540">
        <v>2.75E-2</v>
      </c>
      <c r="CG26" s="1541">
        <v>2.75E-2</v>
      </c>
      <c r="CH26" s="1540">
        <v>2.75E-2</v>
      </c>
      <c r="CI26" s="1540">
        <v>2.75E-2</v>
      </c>
      <c r="CJ26" s="1540">
        <v>2.75E-2</v>
      </c>
      <c r="CK26" s="1540">
        <v>2.75E-2</v>
      </c>
      <c r="CL26" s="1540">
        <v>2.75E-2</v>
      </c>
      <c r="CM26" s="1540">
        <v>2.75E-2</v>
      </c>
      <c r="CN26" s="1540">
        <v>2.75E-2</v>
      </c>
      <c r="CO26" s="1540">
        <v>2.75E-2</v>
      </c>
      <c r="CP26" s="1540">
        <v>2.75E-2</v>
      </c>
      <c r="CQ26" s="1614">
        <v>2.75E-2</v>
      </c>
      <c r="CR26" s="1614">
        <v>2.75E-2</v>
      </c>
      <c r="CS26" s="1614">
        <v>2.75E-2</v>
      </c>
      <c r="CT26" s="1615">
        <v>2.75E-2</v>
      </c>
      <c r="CU26" s="1614">
        <v>2.75E-2</v>
      </c>
      <c r="CV26" s="1614">
        <v>2.75E-2</v>
      </c>
      <c r="CW26" s="1614">
        <v>2.75E-2</v>
      </c>
      <c r="CX26" s="1614">
        <v>2.75E-2</v>
      </c>
      <c r="CY26" s="1614">
        <v>2.75E-2</v>
      </c>
      <c r="CZ26" s="1614">
        <v>2.75E-2</v>
      </c>
      <c r="DA26" s="1614">
        <v>9691.2441022999992</v>
      </c>
      <c r="DB26" s="1614">
        <v>9691.2441022999992</v>
      </c>
      <c r="DC26" s="1614">
        <v>9691.2441022999992</v>
      </c>
      <c r="DD26" s="1614">
        <v>6491.2441022999992</v>
      </c>
      <c r="DE26" s="1616">
        <v>6381.1800705999995</v>
      </c>
      <c r="DF26" s="1615">
        <v>6381.1800705999995</v>
      </c>
      <c r="DG26" s="1614">
        <v>6381.1800705999995</v>
      </c>
      <c r="DH26" s="1614">
        <v>7871.1800705999995</v>
      </c>
      <c r="DI26" s="1614">
        <v>7871.1800705999995</v>
      </c>
      <c r="DJ26" s="1614">
        <v>7314.4422545999996</v>
      </c>
      <c r="DK26" s="1614">
        <v>6271.1160388999988</v>
      </c>
      <c r="DL26" s="1620">
        <v>6221.4493722299985</v>
      </c>
      <c r="DM26" s="1620">
        <v>6221.4493722299985</v>
      </c>
      <c r="DN26" s="1620">
        <v>6164.2493722299987</v>
      </c>
      <c r="DO26" s="1620">
        <v>6221.4493722299985</v>
      </c>
      <c r="DP26" s="1620">
        <v>6221.4493722299985</v>
      </c>
      <c r="DQ26" s="1621">
        <v>6221.4493722299985</v>
      </c>
      <c r="DR26" s="1622">
        <v>1711.3853405299988</v>
      </c>
      <c r="DS26" s="1620">
        <v>1711.3853405299988</v>
      </c>
      <c r="DT26" s="1620">
        <v>1711.3853405299988</v>
      </c>
      <c r="DU26" s="1620">
        <v>1711.3853405299988</v>
      </c>
      <c r="DV26" s="1620">
        <v>1711.3853405299988</v>
      </c>
      <c r="DW26" s="1614">
        <v>1601.3213088299988</v>
      </c>
      <c r="DX26" s="1614">
        <v>1601.3213088299988</v>
      </c>
      <c r="DY26" s="1614">
        <v>1601.3213088299988</v>
      </c>
      <c r="DZ26" s="1614">
        <v>1601.3213088299988</v>
      </c>
      <c r="EA26" s="1614">
        <v>1601.3213088299988</v>
      </c>
      <c r="EB26" s="1614">
        <v>1601.3213088299988</v>
      </c>
      <c r="EC26" s="1616">
        <v>1491.2572771299988</v>
      </c>
      <c r="ED26" s="1615">
        <v>1491.2572771299988</v>
      </c>
      <c r="EE26" s="1614">
        <v>1491.2572771299988</v>
      </c>
      <c r="EF26" s="1614">
        <v>1491.2572771299988</v>
      </c>
      <c r="EG26" s="1614">
        <v>1491.2572771299988</v>
      </c>
      <c r="EH26" s="1614">
        <v>1491.2572771299988</v>
      </c>
      <c r="EI26" s="1614">
        <v>1381.193245429999</v>
      </c>
      <c r="EJ26" s="1614">
        <v>1381.193245429999</v>
      </c>
      <c r="EK26" s="1614">
        <v>1381.193245429999</v>
      </c>
      <c r="EL26" s="1614">
        <v>1381.193245429999</v>
      </c>
      <c r="EM26" s="1614">
        <v>1381.193245429999</v>
      </c>
      <c r="EN26" s="1614">
        <v>1381.193245429999</v>
      </c>
      <c r="EO26" s="1614">
        <v>1271.129213729999</v>
      </c>
      <c r="EP26" s="1615">
        <v>1271.129213729999</v>
      </c>
      <c r="EQ26" s="1614">
        <v>1271.129213729999</v>
      </c>
      <c r="ER26" s="1614">
        <v>1271.129213729999</v>
      </c>
      <c r="ES26" s="1614">
        <v>1271.129213729999</v>
      </c>
      <c r="ET26" s="1614">
        <v>1271.129213729999</v>
      </c>
      <c r="EU26" s="1614">
        <v>1161.0651820299991</v>
      </c>
      <c r="EV26" s="1614">
        <v>1271.129213729999</v>
      </c>
      <c r="EW26" s="1614">
        <v>1271.129213729999</v>
      </c>
      <c r="EX26" s="1614">
        <v>1161.0651820299991</v>
      </c>
      <c r="EY26" s="1614">
        <v>1161.0651820299991</v>
      </c>
      <c r="EZ26" s="1614">
        <v>1161.0651820299991</v>
      </c>
      <c r="FA26" s="1616">
        <v>1051.0011503299991</v>
      </c>
      <c r="FB26" s="1615">
        <v>1051.0011503299991</v>
      </c>
      <c r="FC26" s="1614">
        <v>1051.0011503299991</v>
      </c>
      <c r="FD26" s="1614">
        <v>1051.0011503299991</v>
      </c>
      <c r="FE26" s="1614">
        <v>1051.0011503299991</v>
      </c>
      <c r="FF26" s="1614">
        <v>1051.0011503299991</v>
      </c>
      <c r="FG26" s="1614">
        <v>1051.0011503299991</v>
      </c>
      <c r="FH26" s="1614">
        <v>1051.0011503299991</v>
      </c>
      <c r="FI26" s="1614">
        <v>1051.0011503299991</v>
      </c>
      <c r="FJ26" s="1614">
        <v>1100.6403169999996</v>
      </c>
      <c r="FK26" s="1614">
        <v>1100.6403169999996</v>
      </c>
      <c r="FL26" s="1614">
        <v>1100.6403169999996</v>
      </c>
      <c r="FM26" s="1616">
        <v>990.5762853</v>
      </c>
      <c r="FN26" s="1614">
        <v>990.5762853</v>
      </c>
      <c r="FO26" s="1614">
        <v>990.5762853</v>
      </c>
      <c r="FP26" s="1614">
        <v>990.5762853</v>
      </c>
      <c r="FQ26" s="1614">
        <v>880.51225360000001</v>
      </c>
      <c r="FR26" s="1614">
        <v>880.51225360000001</v>
      </c>
      <c r="FS26" s="1614">
        <v>770.44822190000002</v>
      </c>
      <c r="FT26" s="1614">
        <v>770.44822190000002</v>
      </c>
      <c r="FU26" s="1614">
        <v>770.44822190000002</v>
      </c>
      <c r="FV26" s="1614">
        <v>770.44822190000002</v>
      </c>
      <c r="FW26" s="1614">
        <v>770.44822190000002</v>
      </c>
      <c r="FX26" s="1614">
        <v>770.44822190000002</v>
      </c>
      <c r="FY26" s="1616">
        <v>660.38419019999981</v>
      </c>
      <c r="FZ26" s="1615">
        <v>660.38419019999981</v>
      </c>
      <c r="GA26" s="1614">
        <v>660.38419019999219</v>
      </c>
      <c r="GB26" s="1614">
        <v>660.38419019999219</v>
      </c>
      <c r="GC26" s="1614">
        <v>660.38419019999219</v>
      </c>
      <c r="GD26" s="1614">
        <v>660.38419019999219</v>
      </c>
      <c r="GE26" s="1614">
        <v>550.32015849999937</v>
      </c>
      <c r="GF26" s="1614">
        <v>550.32015849999937</v>
      </c>
      <c r="GG26" s="1614">
        <v>550.32015849999937</v>
      </c>
      <c r="GH26" s="1614">
        <v>550.32015849999937</v>
      </c>
      <c r="GI26" s="1614">
        <v>550.32015850000005</v>
      </c>
      <c r="GJ26" s="1614">
        <v>550.32015850000005</v>
      </c>
      <c r="GK26" s="1616">
        <v>440.2561268</v>
      </c>
      <c r="GL26" s="1614">
        <v>440.2561268</v>
      </c>
      <c r="GM26" s="1614">
        <v>440.2561268</v>
      </c>
      <c r="GN26" s="1616">
        <v>440.2561268</v>
      </c>
    </row>
    <row r="27" spans="1:196" ht="39.75" customHeight="1">
      <c r="A27" s="1535" t="s">
        <v>995</v>
      </c>
      <c r="B27" s="1537">
        <v>0.92542160000000007</v>
      </c>
      <c r="C27" s="1537">
        <v>0.92542160000000007</v>
      </c>
      <c r="D27" s="1537">
        <v>0.92542160000000007</v>
      </c>
      <c r="E27" s="1537">
        <v>0.92542160000000007</v>
      </c>
      <c r="F27" s="1537">
        <v>0.92542160000000029</v>
      </c>
      <c r="G27" s="1537">
        <v>0.92542160000000029</v>
      </c>
      <c r="H27" s="1537">
        <v>0.92542160000000029</v>
      </c>
      <c r="I27" s="1537">
        <v>0.92542160000000029</v>
      </c>
      <c r="J27" s="1537">
        <v>0.92542160000000029</v>
      </c>
      <c r="K27" s="1537">
        <v>0.92542160000000029</v>
      </c>
      <c r="L27" s="1537">
        <v>0.92542160000000029</v>
      </c>
      <c r="M27" s="1537">
        <v>162.87600266000001</v>
      </c>
      <c r="N27" s="1536">
        <v>162.87600266000001</v>
      </c>
      <c r="O27" s="1537">
        <v>162.87600266000001</v>
      </c>
      <c r="P27" s="1537">
        <v>162.87600266000001</v>
      </c>
      <c r="Q27" s="1537">
        <v>162.87600266000001</v>
      </c>
      <c r="R27" s="1537">
        <v>162.87600266000001</v>
      </c>
      <c r="S27" s="1537">
        <v>162.87600266000001</v>
      </c>
      <c r="T27" s="1537">
        <v>162.87600266000001</v>
      </c>
      <c r="U27" s="1537">
        <v>162.87600266000001</v>
      </c>
      <c r="V27" s="1537">
        <v>162.87600266000001</v>
      </c>
      <c r="W27" s="1537">
        <v>162.87600266000001</v>
      </c>
      <c r="X27" s="1537">
        <v>162.87600266000001</v>
      </c>
      <c r="Y27" s="1538">
        <v>162.87600266000001</v>
      </c>
      <c r="Z27" s="1537">
        <v>162.87600266000001</v>
      </c>
      <c r="AA27" s="1537">
        <v>162.87600266000001</v>
      </c>
      <c r="AB27" s="1537">
        <v>162.87600266000001</v>
      </c>
      <c r="AC27" s="1537">
        <v>162.87600266000001</v>
      </c>
      <c r="AD27" s="1537">
        <v>162.87600266000001</v>
      </c>
      <c r="AE27" s="1537">
        <v>162.87600266000001</v>
      </c>
      <c r="AF27" s="1537">
        <v>162.87600266000001</v>
      </c>
      <c r="AG27" s="1537">
        <v>162.87600266000001</v>
      </c>
      <c r="AH27" s="1537">
        <v>162.87600266000001</v>
      </c>
      <c r="AI27" s="1537">
        <v>371.06124376000002</v>
      </c>
      <c r="AJ27" s="1537">
        <v>371.06124376000002</v>
      </c>
      <c r="AK27" s="1537">
        <v>371.06124376000002</v>
      </c>
      <c r="AL27" s="1536">
        <v>371.06124376000002</v>
      </c>
      <c r="AM27" s="1537">
        <v>530.36246375999997</v>
      </c>
      <c r="AN27" s="1537">
        <v>530.36246375999997</v>
      </c>
      <c r="AO27" s="1537">
        <v>530.36246375999997</v>
      </c>
      <c r="AP27" s="1537">
        <v>530.36246375999997</v>
      </c>
      <c r="AQ27" s="1537">
        <v>530.36246375999997</v>
      </c>
      <c r="AR27" s="1537">
        <v>530.36246375999997</v>
      </c>
      <c r="AS27" s="1537">
        <v>530.36246375999997</v>
      </c>
      <c r="AT27" s="1537">
        <v>530.36246375999997</v>
      </c>
      <c r="AU27" s="1537">
        <v>530.36246375999997</v>
      </c>
      <c r="AV27" s="1537">
        <v>530.36246375999997</v>
      </c>
      <c r="AW27" s="1538">
        <v>530.36246375999997</v>
      </c>
      <c r="AX27" s="1540">
        <v>530.36246375999997</v>
      </c>
      <c r="AY27" s="1540">
        <v>530.36246375999997</v>
      </c>
      <c r="AZ27" s="1540">
        <v>530.36246375999997</v>
      </c>
      <c r="BA27" s="1540">
        <v>530.36246375999997</v>
      </c>
      <c r="BB27" s="1540">
        <v>530.36246375999997</v>
      </c>
      <c r="BC27" s="1540">
        <v>368.41188270000004</v>
      </c>
      <c r="BD27" s="1540">
        <v>368.41188270000004</v>
      </c>
      <c r="BE27" s="1540">
        <v>368.41188270000004</v>
      </c>
      <c r="BF27" s="1540">
        <v>368.41188270000004</v>
      </c>
      <c r="BG27" s="1540">
        <v>368.41188270000004</v>
      </c>
      <c r="BH27" s="1540">
        <v>368.41188270000004</v>
      </c>
      <c r="BI27" s="1540">
        <v>1282.7395479699999</v>
      </c>
      <c r="BJ27" s="1539">
        <v>1282.7395479699999</v>
      </c>
      <c r="BK27" s="1540">
        <v>1282.7395479699999</v>
      </c>
      <c r="BL27" s="1540">
        <v>1282.7395479699999</v>
      </c>
      <c r="BM27" s="1540">
        <v>1074.5543068699999</v>
      </c>
      <c r="BN27" s="1540">
        <v>1074.5543068699999</v>
      </c>
      <c r="BO27" s="1540">
        <v>1074.5543068699999</v>
      </c>
      <c r="BP27" s="1540">
        <v>1074.5543068699999</v>
      </c>
      <c r="BQ27" s="1540">
        <v>1074.5543068699999</v>
      </c>
      <c r="BR27" s="1540">
        <v>1074.5543068699999</v>
      </c>
      <c r="BS27" s="1540">
        <v>1074.5543068699999</v>
      </c>
      <c r="BT27" s="1540">
        <v>1074.5543068699999</v>
      </c>
      <c r="BU27" s="1541">
        <v>1074.5543068699999</v>
      </c>
      <c r="BV27" s="1539">
        <v>1366.4845875999999</v>
      </c>
      <c r="BW27" s="1540">
        <v>1366.4845875999999</v>
      </c>
      <c r="BX27" s="1540">
        <v>1252.19362944</v>
      </c>
      <c r="BY27" s="1537">
        <v>1252.19362944</v>
      </c>
      <c r="BZ27" s="1540">
        <v>1252.19362944</v>
      </c>
      <c r="CA27" s="1540">
        <v>1252.19362944</v>
      </c>
      <c r="CB27" s="1540">
        <v>1252.19362944</v>
      </c>
      <c r="CC27" s="1540">
        <v>1252.19362944</v>
      </c>
      <c r="CD27" s="1540">
        <v>1137.90267128</v>
      </c>
      <c r="CE27" s="1540">
        <v>1137.90267128</v>
      </c>
      <c r="CF27" s="1540">
        <v>1137.90267128</v>
      </c>
      <c r="CG27" s="1541">
        <v>1137.90267128</v>
      </c>
      <c r="CH27" s="1540">
        <v>1137.90267128</v>
      </c>
      <c r="CI27" s="1540">
        <v>1137.90267128</v>
      </c>
      <c r="CJ27" s="1540">
        <v>1023.6117131200002</v>
      </c>
      <c r="CK27" s="1540">
        <v>1023.6117131200002</v>
      </c>
      <c r="CL27" s="1540">
        <v>1023.6117131200002</v>
      </c>
      <c r="CM27" s="1540">
        <v>1023.6117131200002</v>
      </c>
      <c r="CN27" s="1540">
        <v>1023.6117131200002</v>
      </c>
      <c r="CO27" s="1540">
        <v>1023.6117131200002</v>
      </c>
      <c r="CP27" s="1540">
        <v>909.32075496000016</v>
      </c>
      <c r="CQ27" s="1614">
        <v>909.32075496000016</v>
      </c>
      <c r="CR27" s="1614">
        <v>882.77055162000011</v>
      </c>
      <c r="CS27" s="1614">
        <v>882.77055162000011</v>
      </c>
      <c r="CT27" s="1615">
        <v>882.77055162000011</v>
      </c>
      <c r="CU27" s="1614">
        <v>882.77055162000011</v>
      </c>
      <c r="CV27" s="1614">
        <v>768.47959346000016</v>
      </c>
      <c r="CW27" s="1614">
        <v>768.47959346000016</v>
      </c>
      <c r="CX27" s="1614">
        <v>741.92939012000011</v>
      </c>
      <c r="CY27" s="1614">
        <v>693.27434334000009</v>
      </c>
      <c r="CZ27" s="1614">
        <v>693.27434334000009</v>
      </c>
      <c r="DA27" s="1614">
        <v>693.27434334000009</v>
      </c>
      <c r="DB27" s="1614">
        <v>578.98338518000014</v>
      </c>
      <c r="DC27" s="1614">
        <v>578.98338518000014</v>
      </c>
      <c r="DD27" s="1614">
        <v>552.43318184000009</v>
      </c>
      <c r="DE27" s="1616">
        <v>503.77813506000018</v>
      </c>
      <c r="DF27" s="1615">
        <v>503.77813506000018</v>
      </c>
      <c r="DG27" s="1614">
        <v>503.77813506000018</v>
      </c>
      <c r="DH27" s="1614">
        <v>2149.9856368999999</v>
      </c>
      <c r="DI27" s="1614">
        <v>2149.9856368999999</v>
      </c>
      <c r="DJ27" s="1614">
        <v>2123.4354335600001</v>
      </c>
      <c r="DK27" s="1614">
        <v>2074.7803867799998</v>
      </c>
      <c r="DL27" s="1620">
        <v>2074.7803867799998</v>
      </c>
      <c r="DM27" s="1620">
        <v>2074.7803867799998</v>
      </c>
      <c r="DN27" s="1620">
        <v>1960.4894286200001</v>
      </c>
      <c r="DO27" s="1620">
        <v>1960.4894286200001</v>
      </c>
      <c r="DP27" s="1620">
        <v>1960.4894286200001</v>
      </c>
      <c r="DQ27" s="1621">
        <v>1933.9392252800001</v>
      </c>
      <c r="DR27" s="1622">
        <v>1885.2841785000001</v>
      </c>
      <c r="DS27" s="1620">
        <v>2178.1828484999996</v>
      </c>
      <c r="DT27" s="1620">
        <v>1952.1597985000003</v>
      </c>
      <c r="DU27" s="1620">
        <v>1952.1597985000003</v>
      </c>
      <c r="DV27" s="1620">
        <v>1925.6095951600003</v>
      </c>
      <c r="DW27" s="1614">
        <v>1876.9545483800002</v>
      </c>
      <c r="DX27" s="1614">
        <v>1876.9545483800002</v>
      </c>
      <c r="DY27" s="1614">
        <v>1876.9545483800002</v>
      </c>
      <c r="DZ27" s="1614">
        <v>49.580468380000227</v>
      </c>
      <c r="EA27" s="1614">
        <v>49.580468380000227</v>
      </c>
      <c r="EB27" s="1614">
        <v>49.580468380000227</v>
      </c>
      <c r="EC27" s="1616">
        <v>0.92542155000021975</v>
      </c>
      <c r="ED27" s="1615">
        <v>0.92542155000021975</v>
      </c>
      <c r="EE27" s="1614">
        <v>0.92542155000021975</v>
      </c>
      <c r="EF27" s="1614">
        <v>0.92542155000021975</v>
      </c>
      <c r="EG27" s="1614">
        <v>0.92542155000021975</v>
      </c>
      <c r="EH27" s="1614">
        <v>0.92542155000021975</v>
      </c>
      <c r="EI27" s="1614">
        <v>0.92542155000021975</v>
      </c>
      <c r="EJ27" s="1614">
        <v>0.92542155000021975</v>
      </c>
      <c r="EK27" s="1614">
        <v>0.92542155000021975</v>
      </c>
      <c r="EL27" s="1614">
        <v>0.92542155000021975</v>
      </c>
      <c r="EM27" s="1614">
        <v>0.92542155000021975</v>
      </c>
      <c r="EN27" s="1614">
        <v>0.92542155000021975</v>
      </c>
      <c r="EO27" s="1614">
        <v>0.92542155000021975</v>
      </c>
      <c r="EP27" s="1615">
        <v>0.92542155000021975</v>
      </c>
      <c r="EQ27" s="1614">
        <v>0.92542155000021975</v>
      </c>
      <c r="ER27" s="1614">
        <v>0.92542155000021975</v>
      </c>
      <c r="ES27" s="1614">
        <v>0.92542155000021975</v>
      </c>
      <c r="ET27" s="1614">
        <v>0.92542155000021975</v>
      </c>
      <c r="EU27" s="1614">
        <v>0.92542155000021975</v>
      </c>
      <c r="EV27" s="1614">
        <v>0.92542155000021975</v>
      </c>
      <c r="EW27" s="1614">
        <v>0.92542155000021975</v>
      </c>
      <c r="EX27" s="1614">
        <v>0.92542155000021975</v>
      </c>
      <c r="EY27" s="1614">
        <v>0.92542155000021975</v>
      </c>
      <c r="EZ27" s="1614">
        <v>0.92542155000021975</v>
      </c>
      <c r="FA27" s="1616">
        <v>0.92542155000021975</v>
      </c>
      <c r="FB27" s="1615">
        <v>0.92542155000021975</v>
      </c>
      <c r="FC27" s="1614">
        <v>0.92542155000021975</v>
      </c>
      <c r="FD27" s="1614">
        <v>0.92542155000021975</v>
      </c>
      <c r="FE27" s="1614">
        <v>0.92542155000021975</v>
      </c>
      <c r="FF27" s="1614">
        <v>0.92542155000021975</v>
      </c>
      <c r="FG27" s="1614">
        <v>0.88052155000021981</v>
      </c>
      <c r="FH27" s="1614">
        <v>0.88052155000021981</v>
      </c>
      <c r="FI27" s="1614">
        <v>0.88052155000021981</v>
      </c>
      <c r="FJ27" s="1614">
        <v>0</v>
      </c>
      <c r="FK27" s="1614">
        <v>0</v>
      </c>
      <c r="FL27" s="1614">
        <v>0</v>
      </c>
      <c r="FM27" s="1616">
        <v>0</v>
      </c>
      <c r="FN27" s="1614">
        <v>0</v>
      </c>
      <c r="FO27" s="1614">
        <v>0</v>
      </c>
      <c r="FP27" s="1614">
        <v>0</v>
      </c>
      <c r="FQ27" s="1614">
        <v>0</v>
      </c>
      <c r="FR27" s="1614">
        <v>0</v>
      </c>
      <c r="FS27" s="1614">
        <v>0</v>
      </c>
      <c r="FT27" s="1614">
        <v>0</v>
      </c>
      <c r="FU27" s="1614">
        <v>0</v>
      </c>
      <c r="FV27" s="1614">
        <v>0</v>
      </c>
      <c r="FW27" s="1614">
        <v>0</v>
      </c>
      <c r="FX27" s="1614">
        <v>0</v>
      </c>
      <c r="FY27" s="1616">
        <v>0</v>
      </c>
      <c r="FZ27" s="1615">
        <v>0</v>
      </c>
      <c r="GA27" s="1614">
        <v>0</v>
      </c>
      <c r="GB27" s="1614">
        <v>0</v>
      </c>
      <c r="GC27" s="1614">
        <v>0</v>
      </c>
      <c r="GD27" s="1614">
        <v>0</v>
      </c>
      <c r="GE27" s="1614">
        <v>0</v>
      </c>
      <c r="GF27" s="1614">
        <v>0</v>
      </c>
      <c r="GG27" s="1614">
        <v>0</v>
      </c>
      <c r="GH27" s="1614">
        <v>0</v>
      </c>
      <c r="GI27" s="1614">
        <v>0</v>
      </c>
      <c r="GJ27" s="1614">
        <v>0</v>
      </c>
      <c r="GK27" s="1616">
        <v>0</v>
      </c>
      <c r="GL27" s="1614">
        <v>0</v>
      </c>
      <c r="GM27" s="1614">
        <v>0</v>
      </c>
      <c r="GN27" s="1616">
        <v>0</v>
      </c>
    </row>
    <row r="28" spans="1:196" ht="39.75" customHeight="1">
      <c r="A28" s="1548" t="s">
        <v>964</v>
      </c>
      <c r="B28" s="1506"/>
      <c r="C28" s="1506"/>
      <c r="D28" s="1506"/>
      <c r="E28" s="1506"/>
      <c r="F28" s="1506"/>
      <c r="G28" s="1506"/>
      <c r="H28" s="1506"/>
      <c r="I28" s="1506"/>
      <c r="J28" s="1506"/>
      <c r="K28" s="1506"/>
      <c r="L28" s="1506"/>
      <c r="M28" s="1506"/>
      <c r="N28" s="1511"/>
      <c r="O28" s="1506"/>
      <c r="P28" s="1506"/>
      <c r="Q28" s="1506"/>
      <c r="R28" s="1506"/>
      <c r="S28" s="1506"/>
      <c r="T28" s="1506"/>
      <c r="U28" s="1506"/>
      <c r="V28" s="1506"/>
      <c r="W28" s="1506"/>
      <c r="X28" s="1506"/>
      <c r="Y28" s="1512"/>
      <c r="Z28" s="1506"/>
      <c r="AA28" s="1506"/>
      <c r="AB28" s="1506"/>
      <c r="AC28" s="1506"/>
      <c r="AD28" s="1506"/>
      <c r="AE28" s="1506"/>
      <c r="AF28" s="1506"/>
      <c r="AG28" s="1506"/>
      <c r="AH28" s="1506"/>
      <c r="AI28" s="1506"/>
      <c r="AJ28" s="1506"/>
      <c r="AK28" s="1506"/>
      <c r="AL28" s="1511"/>
      <c r="AM28" s="1506"/>
      <c r="AN28" s="1506"/>
      <c r="AO28" s="1506"/>
      <c r="AP28" s="1506"/>
      <c r="AQ28" s="1506"/>
      <c r="AR28" s="1506"/>
      <c r="AS28" s="1506"/>
      <c r="AT28" s="1506"/>
      <c r="AU28" s="1506"/>
      <c r="AV28" s="1537"/>
      <c r="AW28" s="1538"/>
      <c r="AX28" s="1537"/>
      <c r="AY28" s="1537"/>
      <c r="AZ28" s="1537"/>
      <c r="BA28" s="1537"/>
      <c r="BB28" s="1537"/>
      <c r="BC28" s="1537"/>
      <c r="BD28" s="1537"/>
      <c r="BE28" s="1537"/>
      <c r="BF28" s="1537"/>
      <c r="BG28" s="1537"/>
      <c r="BH28" s="1537"/>
      <c r="BI28" s="1537"/>
      <c r="BJ28" s="1536"/>
      <c r="BK28" s="1537"/>
      <c r="BL28" s="1537"/>
      <c r="BM28" s="1537"/>
      <c r="BN28" s="1537"/>
      <c r="BO28" s="1537"/>
      <c r="BP28" s="1537"/>
      <c r="BQ28" s="1537"/>
      <c r="BR28" s="1537"/>
      <c r="BS28" s="1537"/>
      <c r="BT28" s="1537"/>
      <c r="BU28" s="1538"/>
      <c r="BV28" s="1536"/>
      <c r="BW28" s="1537"/>
      <c r="BX28" s="1537"/>
      <c r="BY28" s="1537"/>
      <c r="BZ28" s="1540"/>
      <c r="CA28" s="1540"/>
      <c r="CB28" s="1540"/>
      <c r="CC28" s="1540"/>
      <c r="CD28" s="1540"/>
      <c r="CE28" s="1540"/>
      <c r="CF28" s="1540"/>
      <c r="CG28" s="1541"/>
      <c r="CH28" s="1540"/>
      <c r="CI28" s="1540"/>
      <c r="CJ28" s="1540"/>
      <c r="CK28" s="1540"/>
      <c r="CL28" s="1540"/>
      <c r="CM28" s="1540"/>
      <c r="CN28" s="1540"/>
      <c r="CO28" s="1540"/>
      <c r="CP28" s="1540"/>
      <c r="CQ28" s="1614"/>
      <c r="CR28" s="1614"/>
      <c r="CS28" s="1614"/>
      <c r="CT28" s="1615"/>
      <c r="CU28" s="1614"/>
      <c r="CV28" s="1614"/>
      <c r="CW28" s="1614"/>
      <c r="CX28" s="1614"/>
      <c r="CY28" s="1614"/>
      <c r="CZ28" s="1614"/>
      <c r="DA28" s="1614"/>
      <c r="DB28" s="1614"/>
      <c r="DC28" s="1614"/>
      <c r="DD28" s="1614"/>
      <c r="DE28" s="1616"/>
      <c r="DF28" s="1615"/>
      <c r="DG28" s="1614"/>
      <c r="DH28" s="1614"/>
      <c r="DI28" s="1614"/>
      <c r="DJ28" s="1614"/>
      <c r="DK28" s="1614"/>
      <c r="DL28" s="1620"/>
      <c r="DM28" s="1620"/>
      <c r="DN28" s="1620"/>
      <c r="DO28" s="1620"/>
      <c r="DP28" s="1620"/>
      <c r="DQ28" s="1621"/>
      <c r="DR28" s="1622"/>
      <c r="DS28" s="1620"/>
      <c r="DT28" s="1620"/>
      <c r="DU28" s="1620"/>
      <c r="DV28" s="1620"/>
      <c r="DW28" s="1614"/>
      <c r="DX28" s="1614"/>
      <c r="DY28" s="1614"/>
      <c r="DZ28" s="1614"/>
      <c r="EA28" s="1614"/>
      <c r="EB28" s="1614"/>
      <c r="EC28" s="1616"/>
      <c r="ED28" s="1615"/>
      <c r="EE28" s="1614"/>
      <c r="EF28" s="1614"/>
      <c r="EG28" s="1614"/>
      <c r="EH28" s="1614"/>
      <c r="EI28" s="1614"/>
      <c r="EJ28" s="1614"/>
      <c r="EK28" s="1614"/>
      <c r="EL28" s="1614"/>
      <c r="EM28" s="1614"/>
      <c r="EN28" s="1614"/>
      <c r="EO28" s="1614"/>
      <c r="EP28" s="1615"/>
      <c r="EQ28" s="1614"/>
      <c r="ER28" s="1614"/>
      <c r="ES28" s="1614"/>
      <c r="ET28" s="1614"/>
      <c r="EU28" s="1614"/>
      <c r="EV28" s="1614"/>
      <c r="EW28" s="1614"/>
      <c r="EX28" s="1614"/>
      <c r="EY28" s="1614"/>
      <c r="EZ28" s="1614"/>
      <c r="FA28" s="1616"/>
      <c r="FB28" s="1615"/>
      <c r="FC28" s="1614"/>
      <c r="FD28" s="1614"/>
      <c r="FE28" s="1614"/>
      <c r="FF28" s="1614"/>
      <c r="FG28" s="1614"/>
      <c r="FH28" s="1614"/>
      <c r="FI28" s="1614"/>
      <c r="FJ28" s="1614"/>
      <c r="FK28" s="1614"/>
      <c r="FL28" s="1614"/>
      <c r="FM28" s="1616"/>
      <c r="FN28" s="1614"/>
      <c r="FO28" s="1614"/>
      <c r="FP28" s="1614"/>
      <c r="FQ28" s="1614"/>
      <c r="FR28" s="1614"/>
      <c r="FS28" s="1614"/>
      <c r="FT28" s="1614"/>
      <c r="FU28" s="1614"/>
      <c r="FV28" s="1614"/>
      <c r="FW28" s="1614"/>
      <c r="FX28" s="1614"/>
      <c r="FY28" s="1616"/>
      <c r="FZ28" s="1615"/>
      <c r="GA28" s="1614"/>
      <c r="GB28" s="1614"/>
      <c r="GC28" s="1614"/>
      <c r="GD28" s="1614"/>
      <c r="GE28" s="1614"/>
      <c r="GF28" s="1614"/>
      <c r="GG28" s="1614"/>
      <c r="GH28" s="1614"/>
      <c r="GI28" s="1614"/>
      <c r="GJ28" s="1614"/>
      <c r="GK28" s="1616"/>
      <c r="GL28" s="1614"/>
      <c r="GM28" s="1614"/>
      <c r="GN28" s="1616"/>
    </row>
    <row r="29" spans="1:196" ht="39.75" customHeight="1">
      <c r="A29" s="1548" t="s">
        <v>1030</v>
      </c>
      <c r="B29" s="1506">
        <v>4164.9459268999999</v>
      </c>
      <c r="C29" s="1506">
        <v>4153.5641858999998</v>
      </c>
      <c r="D29" s="1506">
        <v>4482.7764988999998</v>
      </c>
      <c r="E29" s="1506">
        <v>4519.1094028999996</v>
      </c>
      <c r="F29" s="1506">
        <v>4538.2151899</v>
      </c>
      <c r="G29" s="1506">
        <v>4512.3345838999994</v>
      </c>
      <c r="H29" s="1506">
        <v>4579.892426899999</v>
      </c>
      <c r="I29" s="1506">
        <v>4626.0915378999998</v>
      </c>
      <c r="J29" s="1506">
        <v>4774.1784489000001</v>
      </c>
      <c r="K29" s="1506">
        <v>5067.9185279000012</v>
      </c>
      <c r="L29" s="1506">
        <v>5018.6984298999996</v>
      </c>
      <c r="M29" s="1506"/>
      <c r="N29" s="1511">
        <v>5390.85677596</v>
      </c>
      <c r="O29" s="1506">
        <v>5349.7364339599999</v>
      </c>
      <c r="P29" s="1506">
        <v>5454.7450269599994</v>
      </c>
      <c r="Q29" s="1506">
        <v>6116.6899079599998</v>
      </c>
      <c r="R29" s="1506">
        <v>6242.8567779600007</v>
      </c>
      <c r="S29" s="1506">
        <v>6257.8961719600002</v>
      </c>
      <c r="T29" s="1506">
        <v>6268.3316369600007</v>
      </c>
      <c r="U29" s="1506">
        <v>6442.2713929599986</v>
      </c>
      <c r="V29" s="1506">
        <v>6365.3051009599994</v>
      </c>
      <c r="W29" s="1506">
        <v>6331.0884149599997</v>
      </c>
      <c r="X29" s="1506">
        <v>6546.6952329600008</v>
      </c>
      <c r="Y29" s="1512">
        <v>6766.510642960001</v>
      </c>
      <c r="Z29" s="1506">
        <v>6996.4478139599996</v>
      </c>
      <c r="AA29" s="1506">
        <v>7256.9941399599993</v>
      </c>
      <c r="AB29" s="1506">
        <v>7299.6838649600022</v>
      </c>
      <c r="AC29" s="1506">
        <v>7163.4001959600009</v>
      </c>
      <c r="AD29" s="1506">
        <v>7452.3759029600005</v>
      </c>
      <c r="AE29" s="1506">
        <v>7654.0591879600006</v>
      </c>
      <c r="AF29" s="1506">
        <v>7532.5479149600005</v>
      </c>
      <c r="AG29" s="1506">
        <v>7626.38019429</v>
      </c>
      <c r="AH29" s="1506">
        <v>7552.7136509600005</v>
      </c>
      <c r="AI29" s="1506">
        <v>8387.0719906020022</v>
      </c>
      <c r="AJ29" s="1506">
        <v>8868.0829639800013</v>
      </c>
      <c r="AK29" s="1506">
        <v>9721.8274744499995</v>
      </c>
      <c r="AL29" s="1511">
        <v>10070.036242060001</v>
      </c>
      <c r="AM29" s="1506">
        <v>10467.447937829997</v>
      </c>
      <c r="AN29" s="1506">
        <v>10667.201661969999</v>
      </c>
      <c r="AO29" s="1506">
        <v>10958.730957060001</v>
      </c>
      <c r="AP29" s="1506">
        <v>11076.739774259999</v>
      </c>
      <c r="AQ29" s="1506">
        <v>11187.977535639999</v>
      </c>
      <c r="AR29" s="1506">
        <v>11886.026118489999</v>
      </c>
      <c r="AS29" s="1506">
        <v>12207.829434790001</v>
      </c>
      <c r="AT29" s="1506">
        <v>12283.139728769998</v>
      </c>
      <c r="AU29" s="1506">
        <v>12522.619647672</v>
      </c>
      <c r="AV29" s="1514">
        <v>13783.182222899999</v>
      </c>
      <c r="AW29" s="1515">
        <v>14556.207922559999</v>
      </c>
      <c r="AX29" s="1514">
        <v>14540.235603689998</v>
      </c>
      <c r="AY29" s="1514">
        <v>14518.169894269999</v>
      </c>
      <c r="AZ29" s="1514">
        <v>14639.4724855</v>
      </c>
      <c r="BA29" s="1514">
        <v>14654.66512356</v>
      </c>
      <c r="BB29" s="1514">
        <v>14848.950688389999</v>
      </c>
      <c r="BC29" s="1514">
        <v>15324.853846499998</v>
      </c>
      <c r="BD29" s="1514">
        <v>15713.914668609999</v>
      </c>
      <c r="BE29" s="1514">
        <v>15328.574767790002</v>
      </c>
      <c r="BF29" s="1514">
        <v>15264.064606029999</v>
      </c>
      <c r="BG29" s="1514">
        <v>15977.930953022</v>
      </c>
      <c r="BH29" s="1514">
        <v>16868.942676580002</v>
      </c>
      <c r="BI29" s="1514">
        <v>19352.667148530003</v>
      </c>
      <c r="BJ29" s="1513">
        <v>19377.091983390001</v>
      </c>
      <c r="BK29" s="1514">
        <v>19573.445579390002</v>
      </c>
      <c r="BL29" s="1514">
        <v>21407.426332390001</v>
      </c>
      <c r="BM29" s="1514">
        <v>20851.881097290003</v>
      </c>
      <c r="BN29" s="1514">
        <v>20342.21951029</v>
      </c>
      <c r="BO29" s="1514">
        <v>20552.957488250002</v>
      </c>
      <c r="BP29" s="1514">
        <v>20857.860705290001</v>
      </c>
      <c r="BQ29" s="1514">
        <v>21622.183883289999</v>
      </c>
      <c r="BR29" s="1514">
        <v>21788.136847280002</v>
      </c>
      <c r="BS29" s="1514">
        <v>22477.962825280003</v>
      </c>
      <c r="BT29" s="1514">
        <v>22494.871703270004</v>
      </c>
      <c r="BU29" s="1515">
        <v>23259.399874279999</v>
      </c>
      <c r="BV29" s="1513">
        <v>23785.118812010001</v>
      </c>
      <c r="BW29" s="1514">
        <v>23341.94520301</v>
      </c>
      <c r="BX29" s="1514">
        <v>23982.806707850003</v>
      </c>
      <c r="BY29" s="1514">
        <v>23852.487673849999</v>
      </c>
      <c r="BZ29" s="1514">
        <v>23871.81329885</v>
      </c>
      <c r="CA29" s="1514">
        <v>24694.893265850002</v>
      </c>
      <c r="CB29" s="1514">
        <v>25307.032514849998</v>
      </c>
      <c r="CC29" s="1514">
        <v>26065.142967849999</v>
      </c>
      <c r="CD29" s="1514">
        <v>26291.291417699998</v>
      </c>
      <c r="CE29" s="1514">
        <v>27079.470971202001</v>
      </c>
      <c r="CF29" s="1514">
        <v>27911.840907400005</v>
      </c>
      <c r="CG29" s="1515">
        <v>28264.780916</v>
      </c>
      <c r="CH29" s="1514">
        <v>27679.191356980002</v>
      </c>
      <c r="CI29" s="1514">
        <v>28133.087037179997</v>
      </c>
      <c r="CJ29" s="1514">
        <v>27781.898392219999</v>
      </c>
      <c r="CK29" s="1514">
        <v>27659.445791819999</v>
      </c>
      <c r="CL29" s="1514">
        <v>28195.286100019999</v>
      </c>
      <c r="CM29" s="1514">
        <v>28246.05889543</v>
      </c>
      <c r="CN29" s="1514">
        <v>28630.726180419995</v>
      </c>
      <c r="CO29" s="1514">
        <v>26983.83100762</v>
      </c>
      <c r="CP29" s="1514">
        <v>26884.027451459999</v>
      </c>
      <c r="CQ29" s="1634">
        <v>26691.286592459997</v>
      </c>
      <c r="CR29" s="1634">
        <v>27205.351646730007</v>
      </c>
      <c r="CS29" s="1634">
        <v>27874.351710719995</v>
      </c>
      <c r="CT29" s="1635">
        <v>27641.993018320001</v>
      </c>
      <c r="CU29" s="1634">
        <v>27782.54742966</v>
      </c>
      <c r="CV29" s="1634">
        <v>28457.232563960002</v>
      </c>
      <c r="CW29" s="1634">
        <v>28423.165084759999</v>
      </c>
      <c r="CX29" s="1634">
        <v>29043.93221902</v>
      </c>
      <c r="CY29" s="1634">
        <v>29945.430858040003</v>
      </c>
      <c r="CZ29" s="1634">
        <v>29864.016140210002</v>
      </c>
      <c r="DA29" s="1634">
        <v>40643.027521019998</v>
      </c>
      <c r="DB29" s="1634">
        <v>43003.657380329998</v>
      </c>
      <c r="DC29" s="1634">
        <v>44352.063708779999</v>
      </c>
      <c r="DD29" s="1634">
        <v>43014.471817440004</v>
      </c>
      <c r="DE29" s="1636">
        <v>43566.475944949998</v>
      </c>
      <c r="DF29" s="1635">
        <v>46144.121690020002</v>
      </c>
      <c r="DG29" s="1634">
        <v>47874.914093129992</v>
      </c>
      <c r="DH29" s="1634">
        <v>51796.143475420002</v>
      </c>
      <c r="DI29" s="1634">
        <v>53576.104220820002</v>
      </c>
      <c r="DJ29" s="1634">
        <v>54212.591793959989</v>
      </c>
      <c r="DK29" s="1634">
        <v>55027.431651440013</v>
      </c>
      <c r="DL29" s="1617">
        <v>56539.537989800003</v>
      </c>
      <c r="DM29" s="1617">
        <v>59530.783357900007</v>
      </c>
      <c r="DN29" s="1617">
        <v>59937.91738413</v>
      </c>
      <c r="DO29" s="1617">
        <v>60381.114150720001</v>
      </c>
      <c r="DP29" s="1617">
        <v>61709.93188471</v>
      </c>
      <c r="DQ29" s="1618">
        <v>62969.654344630006</v>
      </c>
      <c r="DR29" s="1619">
        <v>64125.501272249996</v>
      </c>
      <c r="DS29" s="1617">
        <v>64887.911938509991</v>
      </c>
      <c r="DT29" s="1617">
        <v>70537.311947499998</v>
      </c>
      <c r="DU29" s="1617">
        <v>72882.625720080003</v>
      </c>
      <c r="DV29" s="1617">
        <v>74935.639729479997</v>
      </c>
      <c r="DW29" s="1611">
        <v>76261.776999370006</v>
      </c>
      <c r="DX29" s="1611">
        <v>78482.148989840003</v>
      </c>
      <c r="DY29" s="1611">
        <v>82210.356959459983</v>
      </c>
      <c r="DZ29" s="1611">
        <v>78385.928768139987</v>
      </c>
      <c r="EA29" s="1611">
        <v>84245.790979510013</v>
      </c>
      <c r="EB29" s="1611">
        <v>87337.362009260003</v>
      </c>
      <c r="EC29" s="1613">
        <v>88264.547936399991</v>
      </c>
      <c r="ED29" s="1612">
        <v>91646.830557639987</v>
      </c>
      <c r="EE29" s="1611">
        <v>92773.406782779988</v>
      </c>
      <c r="EF29" s="1611">
        <v>97739.612313320016</v>
      </c>
      <c r="EG29" s="1611">
        <v>100504.01330252999</v>
      </c>
      <c r="EH29" s="1611">
        <v>103352.18768392998</v>
      </c>
      <c r="EI29" s="1611">
        <v>105341.01202634</v>
      </c>
      <c r="EJ29" s="1611">
        <v>105928.83256279999</v>
      </c>
      <c r="EK29" s="1611">
        <v>108451.52635766</v>
      </c>
      <c r="EL29" s="1611">
        <v>111912.7886936</v>
      </c>
      <c r="EM29" s="1611">
        <v>112936.85440538001</v>
      </c>
      <c r="EN29" s="1611">
        <v>115808.15978411</v>
      </c>
      <c r="EO29" s="1611">
        <v>116297.54963479</v>
      </c>
      <c r="EP29" s="1612">
        <f>EP31+EP30</f>
        <v>118875.96546163001</v>
      </c>
      <c r="EQ29" s="1611">
        <f t="shared" ref="EQ29:FA29" si="3">EQ31+EQ30</f>
        <v>121910.48393940002</v>
      </c>
      <c r="ER29" s="1611">
        <f t="shared" si="3"/>
        <v>123057.32202512001</v>
      </c>
      <c r="ES29" s="1611">
        <f t="shared" si="3"/>
        <v>123532.5275887</v>
      </c>
      <c r="ET29" s="1611">
        <f t="shared" si="3"/>
        <v>123247.11563674998</v>
      </c>
      <c r="EU29" s="1611">
        <f t="shared" si="3"/>
        <v>125479.88148680999</v>
      </c>
      <c r="EV29" s="1611">
        <f t="shared" si="3"/>
        <v>129636.82664689</v>
      </c>
      <c r="EW29" s="1611">
        <f t="shared" si="3"/>
        <v>133868.17519250003</v>
      </c>
      <c r="EX29" s="1611">
        <f t="shared" si="3"/>
        <v>135634.70844806</v>
      </c>
      <c r="EY29" s="1611">
        <f t="shared" si="3"/>
        <v>138596.80968554001</v>
      </c>
      <c r="EZ29" s="1611">
        <f t="shared" si="3"/>
        <v>136303.97421813</v>
      </c>
      <c r="FA29" s="1613">
        <f t="shared" si="3"/>
        <v>137803.05867486002</v>
      </c>
      <c r="FB29" s="1612">
        <v>135647.09805032</v>
      </c>
      <c r="FC29" s="1611">
        <v>146743.73486142003</v>
      </c>
      <c r="FD29" s="1611">
        <v>149952.26749593997</v>
      </c>
      <c r="FE29" s="1611">
        <v>150402.19108179002</v>
      </c>
      <c r="FF29" s="1611">
        <v>151520.59173618906</v>
      </c>
      <c r="FG29" s="1611">
        <v>246382.25059985</v>
      </c>
      <c r="FH29" s="1611">
        <v>248418.99443898999</v>
      </c>
      <c r="FI29" s="1611">
        <v>250957.40325562001</v>
      </c>
      <c r="FJ29" s="1611">
        <v>269892.46359184687</v>
      </c>
      <c r="FK29" s="1611">
        <v>269892.46359184687</v>
      </c>
      <c r="FL29" s="1611">
        <v>247528.48049636002</v>
      </c>
      <c r="FM29" s="1613">
        <v>254266.71001122001</v>
      </c>
      <c r="FN29" s="1611">
        <v>262416.22643134999</v>
      </c>
      <c r="FO29" s="1611">
        <v>272645.58624545002</v>
      </c>
      <c r="FP29" s="1611">
        <v>279633.21389999997</v>
      </c>
      <c r="FQ29" s="1611">
        <v>281627.51242790004</v>
      </c>
      <c r="FR29" s="1611">
        <v>284111.58108490001</v>
      </c>
      <c r="FS29" s="1611">
        <v>287047.61111846002</v>
      </c>
      <c r="FT29" s="1611">
        <v>288225.82170690002</v>
      </c>
      <c r="FU29" s="1611">
        <v>296505.10053781001</v>
      </c>
      <c r="FV29" s="1611">
        <v>298898.85062622</v>
      </c>
      <c r="FW29" s="1611">
        <v>304665.01265776996</v>
      </c>
      <c r="FX29" s="1611">
        <v>308995.19994687999</v>
      </c>
      <c r="FY29" s="1613">
        <v>308413.16340783663</v>
      </c>
      <c r="FZ29" s="1612">
        <v>318714.15721460432</v>
      </c>
      <c r="GA29" s="1611">
        <v>327132.11689153023</v>
      </c>
      <c r="GB29" s="1611">
        <v>326047.9724415302</v>
      </c>
      <c r="GC29" s="1611">
        <v>321562.91852561891</v>
      </c>
      <c r="GD29" s="1611">
        <v>315112.80856817082</v>
      </c>
      <c r="GE29" s="1611">
        <v>312160.78431759682</v>
      </c>
      <c r="GF29" s="1611">
        <v>323217.17899416259</v>
      </c>
      <c r="GG29" s="1611">
        <v>322054.25361468631</v>
      </c>
      <c r="GH29" s="1611">
        <v>317009.52027852577</v>
      </c>
      <c r="GI29" s="1611">
        <v>290087.80627496337</v>
      </c>
      <c r="GJ29" s="1611">
        <v>313948.26968454046</v>
      </c>
      <c r="GK29" s="1613">
        <v>333305.11121421674</v>
      </c>
      <c r="GL29" s="1611">
        <v>340520.86313021003</v>
      </c>
      <c r="GM29" s="1611">
        <v>360071.66065041348</v>
      </c>
      <c r="GN29" s="1613">
        <v>365453.04716104205</v>
      </c>
    </row>
    <row r="30" spans="1:196" ht="39.75" customHeight="1">
      <c r="A30" s="1535" t="s">
        <v>994</v>
      </c>
      <c r="B30" s="1537">
        <v>2892.7123963000008</v>
      </c>
      <c r="C30" s="1537">
        <v>2852.3999773</v>
      </c>
      <c r="D30" s="1537">
        <v>3057.1382952999993</v>
      </c>
      <c r="E30" s="1537">
        <v>3090.0039642999996</v>
      </c>
      <c r="F30" s="1537">
        <v>3050.0665432999999</v>
      </c>
      <c r="G30" s="1537">
        <v>2981.8992402999993</v>
      </c>
      <c r="H30" s="1537">
        <v>2984.8281003000002</v>
      </c>
      <c r="I30" s="1537">
        <v>3161.9916733</v>
      </c>
      <c r="J30" s="1537">
        <v>3243.6858193000003</v>
      </c>
      <c r="K30" s="1537">
        <v>3600.4001023000005</v>
      </c>
      <c r="L30" s="1537">
        <v>3585.6972743000001</v>
      </c>
      <c r="M30" s="1537">
        <v>3766.3294993</v>
      </c>
      <c r="N30" s="1536">
        <v>3678.1645622999999</v>
      </c>
      <c r="O30" s="1537">
        <v>3606.7406863000001</v>
      </c>
      <c r="P30" s="1537">
        <v>3526.0854172999998</v>
      </c>
      <c r="Q30" s="1537">
        <v>4187.9324863000002</v>
      </c>
      <c r="R30" s="1537">
        <v>4383.1858703000007</v>
      </c>
      <c r="S30" s="1537">
        <v>4422.0367882999999</v>
      </c>
      <c r="T30" s="1537">
        <v>4275.8327683000007</v>
      </c>
      <c r="U30" s="1537">
        <v>4185.5842312999994</v>
      </c>
      <c r="V30" s="1537">
        <v>4163.7569763000001</v>
      </c>
      <c r="W30" s="1537">
        <v>3970.9079662999993</v>
      </c>
      <c r="X30" s="1537">
        <v>4072.2845373</v>
      </c>
      <c r="Y30" s="1538">
        <v>4282.9596993000005</v>
      </c>
      <c r="Z30" s="1537">
        <v>4436.0798393000005</v>
      </c>
      <c r="AA30" s="1537">
        <v>4544.1378152999996</v>
      </c>
      <c r="AB30" s="1537">
        <v>4481.1366243000011</v>
      </c>
      <c r="AC30" s="1537">
        <v>4251.086831300001</v>
      </c>
      <c r="AD30" s="1537">
        <v>4407.6781473000001</v>
      </c>
      <c r="AE30" s="1537">
        <v>4334.6831483000005</v>
      </c>
      <c r="AF30" s="1537">
        <v>3907.4946393000005</v>
      </c>
      <c r="AG30" s="1537">
        <v>3840.4537348100002</v>
      </c>
      <c r="AH30" s="1537">
        <v>3692.3909822999999</v>
      </c>
      <c r="AI30" s="1537">
        <v>4230.0524650720008</v>
      </c>
      <c r="AJ30" s="1537">
        <v>4477.1914797899999</v>
      </c>
      <c r="AK30" s="1537">
        <v>5191.8346864499999</v>
      </c>
      <c r="AL30" s="1536">
        <v>5592.0780513</v>
      </c>
      <c r="AM30" s="1537">
        <v>5695.5259027099992</v>
      </c>
      <c r="AN30" s="1537">
        <v>5843.2975446</v>
      </c>
      <c r="AO30" s="1537">
        <v>6019.2505573000008</v>
      </c>
      <c r="AP30" s="1537">
        <v>5887.9819403000001</v>
      </c>
      <c r="AQ30" s="1537">
        <v>5847.7751123799999</v>
      </c>
      <c r="AR30" s="1537">
        <v>6535.3306018700005</v>
      </c>
      <c r="AS30" s="1537">
        <v>6729.3897249299998</v>
      </c>
      <c r="AT30" s="1537">
        <v>6704.0442235199998</v>
      </c>
      <c r="AU30" s="1537">
        <v>6696.9815551319989</v>
      </c>
      <c r="AV30" s="1537">
        <v>7146.85439649</v>
      </c>
      <c r="AW30" s="1538">
        <v>7687.3176525599993</v>
      </c>
      <c r="AX30" s="1537">
        <v>7548.8774046899998</v>
      </c>
      <c r="AY30" s="1537">
        <v>7404.2209622700002</v>
      </c>
      <c r="AZ30" s="1537">
        <v>7305.9357344999999</v>
      </c>
      <c r="BA30" s="1537">
        <v>7197.0021635600006</v>
      </c>
      <c r="BB30" s="1537">
        <v>7068.0013022999992</v>
      </c>
      <c r="BC30" s="1537">
        <v>7429.0543335599996</v>
      </c>
      <c r="BD30" s="1537">
        <v>7866.6917986699991</v>
      </c>
      <c r="BE30" s="1537">
        <v>7490.4561086100002</v>
      </c>
      <c r="BF30" s="1537">
        <v>7267.4497716100004</v>
      </c>
      <c r="BG30" s="1537">
        <v>7463.1740786119999</v>
      </c>
      <c r="BH30" s="1537">
        <v>8375.6653406799996</v>
      </c>
      <c r="BI30" s="1537">
        <v>9451.9715023200006</v>
      </c>
      <c r="BJ30" s="1536">
        <v>9272.0717713200011</v>
      </c>
      <c r="BK30" s="1537">
        <v>9385.5742113199994</v>
      </c>
      <c r="BL30" s="1537">
        <v>10551.121634560002</v>
      </c>
      <c r="BM30" s="1537">
        <v>10168.305305560001</v>
      </c>
      <c r="BN30" s="1537">
        <v>9411.0187735600011</v>
      </c>
      <c r="BO30" s="1537">
        <v>9245.9419755199997</v>
      </c>
      <c r="BP30" s="1537">
        <v>9429.9473475599989</v>
      </c>
      <c r="BQ30" s="1537">
        <v>10122.17446656</v>
      </c>
      <c r="BR30" s="1537">
        <v>10026.950978520001</v>
      </c>
      <c r="BS30" s="1537">
        <v>10440.854516519999</v>
      </c>
      <c r="BT30" s="1537">
        <v>9905.0649265199991</v>
      </c>
      <c r="BU30" s="1538">
        <v>10429.13727152</v>
      </c>
      <c r="BV30" s="1536">
        <v>10456.25558352</v>
      </c>
      <c r="BW30" s="1537">
        <v>9546.575641520003</v>
      </c>
      <c r="BX30" s="1537">
        <v>10013.659615780001</v>
      </c>
      <c r="BY30" s="1537">
        <v>9733.3023217800001</v>
      </c>
      <c r="BZ30" s="1537">
        <v>9463.647949780001</v>
      </c>
      <c r="CA30" s="1537">
        <v>10049.511396779999</v>
      </c>
      <c r="CB30" s="1537">
        <v>13268.620345520001</v>
      </c>
      <c r="CC30" s="1537">
        <v>10036.343922300002</v>
      </c>
      <c r="CD30" s="1537">
        <v>12412.494463290001</v>
      </c>
      <c r="CE30" s="1537">
        <v>12905.772483891998</v>
      </c>
      <c r="CF30" s="1537">
        <v>14146.78574709</v>
      </c>
      <c r="CG30" s="1538">
        <v>14778.21695969</v>
      </c>
      <c r="CH30" s="1537">
        <v>9284.3325517000012</v>
      </c>
      <c r="CI30" s="1537">
        <v>10258.324403240002</v>
      </c>
      <c r="CJ30" s="1537">
        <v>10373.813106560001</v>
      </c>
      <c r="CK30" s="1537">
        <v>10583.51690927</v>
      </c>
      <c r="CL30" s="1537">
        <v>10885.958240189999</v>
      </c>
      <c r="CM30" s="1537">
        <v>10507.109920710001</v>
      </c>
      <c r="CN30" s="1537">
        <v>11619.41520372</v>
      </c>
      <c r="CO30" s="1537">
        <v>9299.1666038600015</v>
      </c>
      <c r="CP30" s="1537">
        <v>9347.7586013600012</v>
      </c>
      <c r="CQ30" s="1637">
        <v>9422.4331840600007</v>
      </c>
      <c r="CR30" s="1637">
        <v>10458.71380361</v>
      </c>
      <c r="CS30" s="1637">
        <v>10316.54132081</v>
      </c>
      <c r="CT30" s="1638">
        <v>10400.885174080002</v>
      </c>
      <c r="CU30" s="1637">
        <v>10674.459697990002</v>
      </c>
      <c r="CV30" s="1637">
        <v>11223.659010950001</v>
      </c>
      <c r="CW30" s="1637">
        <v>10978.33050093</v>
      </c>
      <c r="CX30" s="1637">
        <v>10917.66328891</v>
      </c>
      <c r="CY30" s="1637">
        <v>11348.541963130001</v>
      </c>
      <c r="CZ30" s="1637">
        <v>10891.183956370001</v>
      </c>
      <c r="DA30" s="1637">
        <v>21506.5117728</v>
      </c>
      <c r="DB30" s="1637">
        <v>23595.492472679998</v>
      </c>
      <c r="DC30" s="1637">
        <v>24236.039860599998</v>
      </c>
      <c r="DD30" s="1637">
        <v>21593.672803600002</v>
      </c>
      <c r="DE30" s="1639">
        <v>21645.950442900001</v>
      </c>
      <c r="DF30" s="1638">
        <v>23456.441893719999</v>
      </c>
      <c r="DG30" s="1637">
        <v>24511.321491719995</v>
      </c>
      <c r="DH30" s="1637">
        <v>26166.55672049</v>
      </c>
      <c r="DI30" s="1637">
        <v>26152.133617370004</v>
      </c>
      <c r="DJ30" s="1637">
        <v>25669.976994299996</v>
      </c>
      <c r="DK30" s="1637">
        <v>26040.306189589999</v>
      </c>
      <c r="DL30" s="1545">
        <v>27790.638509850003</v>
      </c>
      <c r="DM30" s="1545">
        <v>29850.307145700001</v>
      </c>
      <c r="DN30" s="1545">
        <v>30186.764430569998</v>
      </c>
      <c r="DO30" s="1545">
        <v>30145.342469259998</v>
      </c>
      <c r="DP30" s="1545">
        <v>30526.848419440001</v>
      </c>
      <c r="DQ30" s="1546">
        <v>30724.017476080007</v>
      </c>
      <c r="DR30" s="1547">
        <v>31420.299791689999</v>
      </c>
      <c r="DS30" s="1545">
        <v>30622.294340199998</v>
      </c>
      <c r="DT30" s="1545">
        <v>35652.121597620004</v>
      </c>
      <c r="DU30" s="1545">
        <v>36639.134466699994</v>
      </c>
      <c r="DV30" s="1545">
        <v>37399.036635350007</v>
      </c>
      <c r="DW30" s="1542">
        <v>37807.49391573001</v>
      </c>
      <c r="DX30" s="1542">
        <v>38210.30694083</v>
      </c>
      <c r="DY30" s="1542">
        <v>40688.521644289998</v>
      </c>
      <c r="DZ30" s="1542">
        <v>38116.851486709995</v>
      </c>
      <c r="EA30" s="1542">
        <v>41693.323387130004</v>
      </c>
      <c r="EB30" s="1542">
        <v>43525.219306170002</v>
      </c>
      <c r="EC30" s="1544">
        <v>43054.229890430004</v>
      </c>
      <c r="ED30" s="1543">
        <v>43982.412338679998</v>
      </c>
      <c r="EE30" s="1542">
        <v>44580.180920570012</v>
      </c>
      <c r="EF30" s="1542">
        <v>48316.69527643</v>
      </c>
      <c r="EG30" s="1542">
        <v>49970.519529319994</v>
      </c>
      <c r="EH30" s="1542">
        <v>51810.208031830007</v>
      </c>
      <c r="EI30" s="1542">
        <v>52619.090847350002</v>
      </c>
      <c r="EJ30" s="1542">
        <v>51999.863349749998</v>
      </c>
      <c r="EK30" s="1542">
        <v>53812.571744920009</v>
      </c>
      <c r="EL30" s="1542">
        <v>56547.502530439997</v>
      </c>
      <c r="EM30" s="1542">
        <v>54717.210390889995</v>
      </c>
      <c r="EN30" s="1542">
        <v>55749.072493139996</v>
      </c>
      <c r="EO30" s="1542">
        <v>55127.104711690001</v>
      </c>
      <c r="EP30" s="1543">
        <v>56280.168351930006</v>
      </c>
      <c r="EQ30" s="1542">
        <v>58277.082048200013</v>
      </c>
      <c r="ER30" s="1542">
        <v>57897.244557290011</v>
      </c>
      <c r="ES30" s="1542">
        <v>57657.404494869996</v>
      </c>
      <c r="ET30" s="1542">
        <v>55542.31767756999</v>
      </c>
      <c r="EU30" s="1542">
        <v>55363.193050629998</v>
      </c>
      <c r="EV30" s="1542">
        <v>56805.004508839986</v>
      </c>
      <c r="EW30" s="1542">
        <v>57868.61355165</v>
      </c>
      <c r="EX30" s="1542">
        <v>58277.532695890004</v>
      </c>
      <c r="EY30" s="1542">
        <v>60281.610206510006</v>
      </c>
      <c r="EZ30" s="1542">
        <v>58758.479014700002</v>
      </c>
      <c r="FA30" s="1544">
        <v>61318.575597570009</v>
      </c>
      <c r="FB30" s="1543">
        <v>59373.655508329997</v>
      </c>
      <c r="FC30" s="1542">
        <v>69289.721792660013</v>
      </c>
      <c r="FD30" s="1542">
        <v>71251.715825769992</v>
      </c>
      <c r="FE30" s="1542">
        <v>70525.891022259995</v>
      </c>
      <c r="FF30" s="1542">
        <v>70108.762245253005</v>
      </c>
      <c r="FG30" s="1542">
        <v>68226.818987479972</v>
      </c>
      <c r="FH30" s="1542">
        <v>68542.097713299969</v>
      </c>
      <c r="FI30" s="1542">
        <v>69532.468788949991</v>
      </c>
      <c r="FJ30" s="1542">
        <v>69531.82046125998</v>
      </c>
      <c r="FK30" s="1542">
        <v>70419.836014300003</v>
      </c>
      <c r="FL30" s="1542">
        <v>73901.662622349992</v>
      </c>
      <c r="FM30" s="1544">
        <v>76234.193323739979</v>
      </c>
      <c r="FN30" s="1542">
        <v>79483.941583740001</v>
      </c>
      <c r="FO30" s="1542">
        <v>84295.364614980004</v>
      </c>
      <c r="FP30" s="1542">
        <v>85637.627013709993</v>
      </c>
      <c r="FQ30" s="1542">
        <v>83723.757634470006</v>
      </c>
      <c r="FR30" s="1542">
        <v>81742.367403760014</v>
      </c>
      <c r="FS30" s="1542">
        <v>80263.581903900005</v>
      </c>
      <c r="FT30" s="1542">
        <v>78121.53124758997</v>
      </c>
      <c r="FU30" s="1542">
        <v>78948.243809890002</v>
      </c>
      <c r="FV30" s="1542">
        <v>78078.606585130008</v>
      </c>
      <c r="FW30" s="1542">
        <v>80293.300258589996</v>
      </c>
      <c r="FX30" s="1542">
        <v>81364.791614909991</v>
      </c>
      <c r="FY30" s="1544">
        <v>77163.488639300165</v>
      </c>
      <c r="FZ30" s="1543">
        <v>80374.132249016489</v>
      </c>
      <c r="GA30" s="1542">
        <v>83141.728817336771</v>
      </c>
      <c r="GB30" s="1542">
        <v>77315.176663367398</v>
      </c>
      <c r="GC30" s="1542">
        <v>74706.436083791181</v>
      </c>
      <c r="GD30" s="1542">
        <v>68471.803201374205</v>
      </c>
      <c r="GE30" s="1542">
        <v>73469.064460850408</v>
      </c>
      <c r="GF30" s="1542">
        <v>93064.460212303995</v>
      </c>
      <c r="GG30" s="1542">
        <v>90006.093944743319</v>
      </c>
      <c r="GH30" s="1542">
        <v>86602.645775274388</v>
      </c>
      <c r="GI30" s="1542">
        <v>80804.434549916987</v>
      </c>
      <c r="GJ30" s="1542">
        <v>71189.91402805</v>
      </c>
      <c r="GK30" s="1544">
        <v>83825.866775449977</v>
      </c>
      <c r="GL30" s="1542">
        <v>90474.995322797389</v>
      </c>
      <c r="GM30" s="1542">
        <v>102326.644327405</v>
      </c>
      <c r="GN30" s="1544">
        <v>107758.23818903798</v>
      </c>
    </row>
    <row r="31" spans="1:196" ht="39.75" customHeight="1" thickBot="1">
      <c r="A31" s="1572" t="s">
        <v>995</v>
      </c>
      <c r="B31" s="1574">
        <v>1272.2335306</v>
      </c>
      <c r="C31" s="1574">
        <v>1301.1642085999999</v>
      </c>
      <c r="D31" s="1574">
        <v>1425.6382036000002</v>
      </c>
      <c r="E31" s="1574">
        <v>1429.1054385999998</v>
      </c>
      <c r="F31" s="1574">
        <v>1488.1486466000001</v>
      </c>
      <c r="G31" s="1574">
        <v>1530.4353436000001</v>
      </c>
      <c r="H31" s="1574">
        <v>1595.0643265999997</v>
      </c>
      <c r="I31" s="1574">
        <v>1464.0998646000003</v>
      </c>
      <c r="J31" s="1574">
        <v>1530.4926296000001</v>
      </c>
      <c r="K31" s="1574">
        <v>1467.5184256000002</v>
      </c>
      <c r="L31" s="1574">
        <v>1433.0011555999999</v>
      </c>
      <c r="M31" s="1574">
        <v>1503.1374946599999</v>
      </c>
      <c r="N31" s="1573">
        <v>1712.6922136599999</v>
      </c>
      <c r="O31" s="1574">
        <v>1742.9957476599998</v>
      </c>
      <c r="P31" s="1574">
        <v>1928.6596096599999</v>
      </c>
      <c r="Q31" s="1574">
        <v>1928.7574216599999</v>
      </c>
      <c r="R31" s="1574">
        <v>1859.6709076599998</v>
      </c>
      <c r="S31" s="1574">
        <v>1835.85938366</v>
      </c>
      <c r="T31" s="1574">
        <v>1992.4988686600002</v>
      </c>
      <c r="U31" s="1574">
        <v>2256.6871616599997</v>
      </c>
      <c r="V31" s="1574">
        <v>2201.5481246600002</v>
      </c>
      <c r="W31" s="1574">
        <v>2360.1804486600004</v>
      </c>
      <c r="X31" s="1574">
        <v>2474.4106956600008</v>
      </c>
      <c r="Y31" s="1575">
        <v>2483.5509436600005</v>
      </c>
      <c r="Z31" s="1574">
        <v>2560.3679746599996</v>
      </c>
      <c r="AA31" s="1574">
        <v>2712.8563246599992</v>
      </c>
      <c r="AB31" s="1574">
        <v>2818.5472406600006</v>
      </c>
      <c r="AC31" s="1574">
        <v>2912.3133646600004</v>
      </c>
      <c r="AD31" s="1574">
        <v>3044.6977556600004</v>
      </c>
      <c r="AE31" s="1574">
        <v>3319.3760396600001</v>
      </c>
      <c r="AF31" s="1574">
        <v>3625.0532756599996</v>
      </c>
      <c r="AG31" s="1574">
        <v>3785.9264594799997</v>
      </c>
      <c r="AH31" s="1574">
        <v>3860.3226686600001</v>
      </c>
      <c r="AI31" s="1574">
        <v>4157.0195255300005</v>
      </c>
      <c r="AJ31" s="1574">
        <v>4390.8914841900005</v>
      </c>
      <c r="AK31" s="1574">
        <v>4529.9927880000005</v>
      </c>
      <c r="AL31" s="1573">
        <v>4477.9581907600004</v>
      </c>
      <c r="AM31" s="1574">
        <v>4771.9220351199992</v>
      </c>
      <c r="AN31" s="1574">
        <v>4823.9041173699989</v>
      </c>
      <c r="AO31" s="1574">
        <v>4939.4803997600002</v>
      </c>
      <c r="AP31" s="1574">
        <v>5188.7578339599986</v>
      </c>
      <c r="AQ31" s="1574">
        <v>5340.2024232599997</v>
      </c>
      <c r="AR31" s="1574">
        <v>5350.6955166199996</v>
      </c>
      <c r="AS31" s="1574">
        <v>5478.4397098600002</v>
      </c>
      <c r="AT31" s="1574">
        <v>5579.0955052499994</v>
      </c>
      <c r="AU31" s="1574">
        <v>5825.6380925400008</v>
      </c>
      <c r="AV31" s="1574">
        <v>6636.3278264099999</v>
      </c>
      <c r="AW31" s="1575">
        <v>6868.8902699999999</v>
      </c>
      <c r="AX31" s="1574">
        <v>6991.3581989999993</v>
      </c>
      <c r="AY31" s="1574">
        <v>7113.9489320000002</v>
      </c>
      <c r="AZ31" s="1574">
        <v>7333.5367510000015</v>
      </c>
      <c r="BA31" s="1574">
        <v>7457.6629599999987</v>
      </c>
      <c r="BB31" s="1574">
        <v>7780.9493860900002</v>
      </c>
      <c r="BC31" s="1574">
        <v>7895.7995129399997</v>
      </c>
      <c r="BD31" s="1574">
        <v>7847.2228699399984</v>
      </c>
      <c r="BE31" s="1574">
        <v>7838.1186591799997</v>
      </c>
      <c r="BF31" s="1574">
        <v>7996.6148344199983</v>
      </c>
      <c r="BG31" s="1574">
        <v>8514.756874409999</v>
      </c>
      <c r="BH31" s="1574">
        <v>8493.2773359000021</v>
      </c>
      <c r="BI31" s="1574">
        <v>9900.6956462100025</v>
      </c>
      <c r="BJ31" s="1573">
        <v>10105.02021207</v>
      </c>
      <c r="BK31" s="1574">
        <v>10187.87136807</v>
      </c>
      <c r="BL31" s="1574">
        <v>10856.304697829999</v>
      </c>
      <c r="BM31" s="1574">
        <v>10683.57579173</v>
      </c>
      <c r="BN31" s="1574">
        <v>10931.200736729999</v>
      </c>
      <c r="BO31" s="1574">
        <v>11307.01551273</v>
      </c>
      <c r="BP31" s="1574">
        <v>11427.913357730002</v>
      </c>
      <c r="BQ31" s="1574">
        <v>11500.009416729999</v>
      </c>
      <c r="BR31" s="1574">
        <v>11761.185868760002</v>
      </c>
      <c r="BS31" s="1574">
        <v>12037.108308760002</v>
      </c>
      <c r="BT31" s="1574">
        <v>12589.806776750002</v>
      </c>
      <c r="BU31" s="1575">
        <v>12830.26260276</v>
      </c>
      <c r="BV31" s="1573">
        <v>13328.863228490001</v>
      </c>
      <c r="BW31" s="1574">
        <v>13795.369561489999</v>
      </c>
      <c r="BX31" s="1574">
        <v>13969.147092069999</v>
      </c>
      <c r="BY31" s="1574">
        <v>14119.185352070002</v>
      </c>
      <c r="BZ31" s="1574">
        <v>14408.165349070001</v>
      </c>
      <c r="CA31" s="1574">
        <v>14645.381869070001</v>
      </c>
      <c r="CB31" s="1574">
        <v>12038.412169329999</v>
      </c>
      <c r="CC31" s="1574">
        <v>16028.79904555</v>
      </c>
      <c r="CD31" s="1574">
        <v>13878.79695441</v>
      </c>
      <c r="CE31" s="1574">
        <v>14173.698487310001</v>
      </c>
      <c r="CF31" s="1574">
        <v>13765.055160310001</v>
      </c>
      <c r="CG31" s="1575">
        <v>13486.563956309999</v>
      </c>
      <c r="CH31" s="1574">
        <v>18394.858805280001</v>
      </c>
      <c r="CI31" s="1574">
        <v>17874.762633940001</v>
      </c>
      <c r="CJ31" s="1574">
        <v>17408.085285659999</v>
      </c>
      <c r="CK31" s="1574">
        <v>17075.928882549997</v>
      </c>
      <c r="CL31" s="1574">
        <v>17309.327859829998</v>
      </c>
      <c r="CM31" s="1574">
        <v>17738.948974719999</v>
      </c>
      <c r="CN31" s="1574">
        <v>17011.310976699995</v>
      </c>
      <c r="CO31" s="1574">
        <v>17684.664403759998</v>
      </c>
      <c r="CP31" s="1574">
        <v>17536.268850100001</v>
      </c>
      <c r="CQ31" s="1640">
        <v>17268.853408399998</v>
      </c>
      <c r="CR31" s="1640">
        <v>16746.637843120006</v>
      </c>
      <c r="CS31" s="1640">
        <v>17557.810389909999</v>
      </c>
      <c r="CT31" s="1641">
        <v>17241.107844239999</v>
      </c>
      <c r="CU31" s="1640">
        <v>17108.087731669999</v>
      </c>
      <c r="CV31" s="1640">
        <v>17233.573553010003</v>
      </c>
      <c r="CW31" s="1640">
        <v>17444.834583829997</v>
      </c>
      <c r="CX31" s="1640">
        <v>18126.26893011</v>
      </c>
      <c r="CY31" s="1640">
        <v>18596.88889491</v>
      </c>
      <c r="CZ31" s="1640">
        <v>18972.832183840001</v>
      </c>
      <c r="DA31" s="1640">
        <v>19136.515748219997</v>
      </c>
      <c r="DB31" s="1640">
        <v>19408.164907649996</v>
      </c>
      <c r="DC31" s="1640">
        <v>20116.023848180001</v>
      </c>
      <c r="DD31" s="1640">
        <v>21420.799013839998</v>
      </c>
      <c r="DE31" s="1642">
        <v>21920.525502050001</v>
      </c>
      <c r="DF31" s="1641">
        <v>22687.679796300006</v>
      </c>
      <c r="DG31" s="1640">
        <v>23363.59260141</v>
      </c>
      <c r="DH31" s="1640">
        <v>25629.586754930002</v>
      </c>
      <c r="DI31" s="1640">
        <v>27423.970603450001</v>
      </c>
      <c r="DJ31" s="1640">
        <v>28542.614799659998</v>
      </c>
      <c r="DK31" s="1640">
        <v>28987.125461850006</v>
      </c>
      <c r="DL31" s="1582">
        <v>28748.899479950003</v>
      </c>
      <c r="DM31" s="1582">
        <v>29680.476212200003</v>
      </c>
      <c r="DN31" s="1582">
        <v>29751.152953560002</v>
      </c>
      <c r="DO31" s="1582">
        <v>30235.771681459999</v>
      </c>
      <c r="DP31" s="1582">
        <v>31183.083465269996</v>
      </c>
      <c r="DQ31" s="1583">
        <v>32245.636868549998</v>
      </c>
      <c r="DR31" s="1584">
        <v>32705.201480560001</v>
      </c>
      <c r="DS31" s="1582">
        <v>34265.617598309997</v>
      </c>
      <c r="DT31" s="1582">
        <v>34885.190349880002</v>
      </c>
      <c r="DU31" s="1582">
        <v>36243.491253380009</v>
      </c>
      <c r="DV31" s="1582">
        <v>37536.603094129998</v>
      </c>
      <c r="DW31" s="1585">
        <v>38454.28308364001</v>
      </c>
      <c r="DX31" s="1585">
        <v>40271.842049010011</v>
      </c>
      <c r="DY31" s="1585">
        <v>41521.835315169992</v>
      </c>
      <c r="DZ31" s="1585">
        <v>40269.07728143</v>
      </c>
      <c r="EA31" s="1585">
        <v>42552.467592380002</v>
      </c>
      <c r="EB31" s="1585">
        <v>43812.142703089994</v>
      </c>
      <c r="EC31" s="1586">
        <v>45210.318045969994</v>
      </c>
      <c r="ED31" s="1587">
        <v>47664.418218959996</v>
      </c>
      <c r="EE31" s="1585">
        <v>48193.225862209991</v>
      </c>
      <c r="EF31" s="1585">
        <v>49422.917036890001</v>
      </c>
      <c r="EG31" s="1585">
        <v>50533.493773209993</v>
      </c>
      <c r="EH31" s="1585">
        <v>51541.979652099981</v>
      </c>
      <c r="EI31" s="1585">
        <v>52721.921178990007</v>
      </c>
      <c r="EJ31" s="1585">
        <v>53928.96921304999</v>
      </c>
      <c r="EK31" s="1585">
        <v>54638.954612739995</v>
      </c>
      <c r="EL31" s="1585">
        <v>55365.286163159995</v>
      </c>
      <c r="EM31" s="1585">
        <v>58219.644014490012</v>
      </c>
      <c r="EN31" s="1585">
        <v>60059.087290969997</v>
      </c>
      <c r="EO31" s="1585">
        <v>61170.444923100004</v>
      </c>
      <c r="EP31" s="1587">
        <v>62595.797109700005</v>
      </c>
      <c r="EQ31" s="1585">
        <v>63633.401891200003</v>
      </c>
      <c r="ER31" s="1585">
        <v>65160.07746783</v>
      </c>
      <c r="ES31" s="1585">
        <v>65875.12309383</v>
      </c>
      <c r="ET31" s="1585">
        <v>67704.797959179996</v>
      </c>
      <c r="EU31" s="1585">
        <v>70116.688436179989</v>
      </c>
      <c r="EV31" s="1585">
        <v>72831.822138050004</v>
      </c>
      <c r="EW31" s="1585">
        <v>75999.561640850021</v>
      </c>
      <c r="EX31" s="1585">
        <v>77357.175752170006</v>
      </c>
      <c r="EY31" s="1585">
        <v>78315.199479029994</v>
      </c>
      <c r="EZ31" s="1585">
        <v>77545.495203430008</v>
      </c>
      <c r="FA31" s="1586">
        <v>76484.483077290017</v>
      </c>
      <c r="FB31" s="1587">
        <v>76273.442541990007</v>
      </c>
      <c r="FC31" s="1585">
        <v>77454.013068760003</v>
      </c>
      <c r="FD31" s="1585">
        <v>78700.551670169996</v>
      </c>
      <c r="FE31" s="1585">
        <v>79876.300059530025</v>
      </c>
      <c r="FF31" s="1585">
        <v>81411.829490936041</v>
      </c>
      <c r="FG31" s="1585">
        <v>83511.443840889959</v>
      </c>
      <c r="FH31" s="1585">
        <v>85286.061394179982</v>
      </c>
      <c r="FI31" s="1585">
        <v>86437.119908299996</v>
      </c>
      <c r="FJ31" s="1585">
        <v>102682.42011988</v>
      </c>
      <c r="FK31" s="1585">
        <v>104977.56371675999</v>
      </c>
      <c r="FL31" s="1585">
        <v>106411.87519718999</v>
      </c>
      <c r="FM31" s="1586">
        <v>110446.21853721999</v>
      </c>
      <c r="FN31" s="1585">
        <v>115210.20987268002</v>
      </c>
      <c r="FO31" s="1585">
        <v>119151.39182476001</v>
      </c>
      <c r="FP31" s="1585">
        <v>124881.80002614</v>
      </c>
      <c r="FQ31" s="1585">
        <v>128785.28818436996</v>
      </c>
      <c r="FR31" s="1585">
        <v>133255.26886589002</v>
      </c>
      <c r="FS31" s="1585">
        <v>137664.07529104003</v>
      </c>
      <c r="FT31" s="1585">
        <v>140638.13274583995</v>
      </c>
      <c r="FU31" s="1585">
        <v>146605.28458201999</v>
      </c>
      <c r="FV31" s="1585">
        <v>150084.19873237994</v>
      </c>
      <c r="FW31" s="1585">
        <v>153416.17176110001</v>
      </c>
      <c r="FX31" s="1585">
        <v>156979.61289575</v>
      </c>
      <c r="FY31" s="1586">
        <v>159249.15687628099</v>
      </c>
      <c r="FZ31" s="1587">
        <v>166052.26376947609</v>
      </c>
      <c r="GA31" s="1585">
        <v>171422.0600626996</v>
      </c>
      <c r="GB31" s="1585">
        <v>176367.24854566902</v>
      </c>
      <c r="GC31" s="1585">
        <v>174334.60783217859</v>
      </c>
      <c r="GD31" s="1585">
        <v>174818.82453145957</v>
      </c>
      <c r="GE31" s="1585">
        <v>167410.34504222721</v>
      </c>
      <c r="GF31" s="1585">
        <v>159721.91937079738</v>
      </c>
      <c r="GG31" s="1585">
        <v>161516.2786373088</v>
      </c>
      <c r="GH31" s="1585">
        <v>159374.91112452038</v>
      </c>
      <c r="GI31" s="1585">
        <v>139870.84492994295</v>
      </c>
      <c r="GJ31" s="1585">
        <v>172343.21071731049</v>
      </c>
      <c r="GK31" s="1586">
        <v>177754.48185360676</v>
      </c>
      <c r="GL31" s="1585">
        <v>176637.67040748903</v>
      </c>
      <c r="GM31" s="1585">
        <v>183804.642219923</v>
      </c>
      <c r="GN31" s="1586">
        <v>178905.29416045803</v>
      </c>
    </row>
    <row r="32" spans="1:196" ht="57" hidden="1" customHeight="1" thickBot="1">
      <c r="A32" s="1631" t="s">
        <v>1020</v>
      </c>
      <c r="B32" s="1542"/>
      <c r="C32" s="1542"/>
      <c r="D32" s="1542"/>
      <c r="E32" s="1542"/>
      <c r="F32" s="1542"/>
      <c r="G32" s="1542"/>
      <c r="H32" s="1542"/>
      <c r="I32" s="1542"/>
      <c r="J32" s="1542"/>
      <c r="K32" s="1542"/>
      <c r="L32" s="1542"/>
      <c r="M32" s="1542"/>
      <c r="N32" s="1542"/>
      <c r="O32" s="1542"/>
      <c r="P32" s="1542"/>
      <c r="Q32" s="1542"/>
      <c r="R32" s="1542"/>
      <c r="S32" s="1542"/>
      <c r="T32" s="1542"/>
      <c r="U32" s="1542"/>
      <c r="V32" s="1542"/>
      <c r="W32" s="1542"/>
      <c r="X32" s="1542"/>
      <c r="Y32" s="1542"/>
      <c r="Z32" s="1542"/>
      <c r="AA32" s="1542"/>
      <c r="AB32" s="1542"/>
      <c r="AC32" s="1542"/>
      <c r="AD32" s="1542"/>
      <c r="AE32" s="1542"/>
      <c r="AF32" s="1542"/>
      <c r="AG32" s="1542"/>
      <c r="AH32" s="1542"/>
      <c r="AI32" s="1542"/>
      <c r="AJ32" s="1542"/>
      <c r="AK32" s="1542"/>
      <c r="AL32" s="1542"/>
      <c r="AM32" s="1542"/>
      <c r="AN32" s="1542"/>
      <c r="AO32" s="1542"/>
      <c r="AP32" s="1542"/>
      <c r="AQ32" s="1542"/>
      <c r="AR32" s="1542"/>
      <c r="AS32" s="1542"/>
      <c r="AT32" s="1542"/>
      <c r="AU32" s="1542"/>
      <c r="AV32" s="1542"/>
      <c r="AW32" s="1542"/>
      <c r="AX32" s="1542"/>
      <c r="AY32" s="1542"/>
      <c r="AZ32" s="1542"/>
      <c r="BA32" s="1542"/>
      <c r="BB32" s="1542"/>
      <c r="BC32" s="1542"/>
      <c r="BD32" s="1542"/>
      <c r="BE32" s="1542"/>
      <c r="BF32" s="1542"/>
      <c r="BG32" s="1542"/>
      <c r="BH32" s="1542"/>
      <c r="BI32" s="1542"/>
      <c r="BJ32" s="1542"/>
      <c r="BK32" s="1542"/>
      <c r="BL32" s="1542"/>
      <c r="BM32" s="1542"/>
      <c r="BN32" s="1542"/>
      <c r="BO32" s="1542"/>
      <c r="BP32" s="1542"/>
      <c r="BQ32" s="1542"/>
      <c r="BR32" s="1542"/>
      <c r="BS32" s="1542"/>
      <c r="BT32" s="1542"/>
      <c r="BU32" s="1542"/>
      <c r="BV32" s="1542"/>
      <c r="BW32" s="1542"/>
      <c r="BX32" s="1542"/>
      <c r="BY32" s="1542"/>
      <c r="BZ32" s="1542"/>
      <c r="CA32" s="1542"/>
      <c r="CB32" s="1542"/>
      <c r="CC32" s="1542"/>
      <c r="CD32" s="1542"/>
      <c r="CE32" s="1542"/>
      <c r="CF32" s="1542"/>
      <c r="CG32" s="1542"/>
      <c r="CH32" s="1542"/>
      <c r="CI32" s="1542"/>
      <c r="CJ32" s="1542"/>
      <c r="CK32" s="1542"/>
      <c r="CL32" s="1542"/>
      <c r="CM32" s="1542"/>
      <c r="CN32" s="1542"/>
      <c r="CO32" s="1542"/>
      <c r="CP32" s="1542"/>
    </row>
    <row r="33" spans="1:193" ht="24.75" customHeight="1" thickTop="1">
      <c r="EF33" s="1542"/>
      <c r="EG33" s="1542"/>
      <c r="EH33" s="1542"/>
      <c r="EI33" s="1542"/>
      <c r="EJ33" s="1542"/>
      <c r="EK33" s="1542"/>
      <c r="EL33" s="1542"/>
      <c r="EM33" s="1542"/>
      <c r="EN33" s="1542"/>
      <c r="EO33" s="1542"/>
      <c r="EP33" s="1542"/>
      <c r="EQ33" s="1542"/>
      <c r="ER33" s="1542"/>
      <c r="ES33" s="1542"/>
      <c r="ET33" s="1542"/>
      <c r="EU33" s="1542"/>
      <c r="EV33" s="1542"/>
      <c r="EW33" s="1542"/>
      <c r="EX33" s="1542"/>
      <c r="EY33" s="1542"/>
      <c r="EZ33" s="1542"/>
      <c r="FA33" s="1542"/>
      <c r="FB33" s="1542"/>
      <c r="FC33" s="1542"/>
      <c r="FD33" s="1542"/>
      <c r="FE33" s="1542"/>
      <c r="FF33" s="1542"/>
      <c r="FG33" s="1542"/>
      <c r="FH33" s="1542"/>
      <c r="FI33" s="1542"/>
      <c r="FJ33" s="1542"/>
      <c r="FK33" s="1542"/>
      <c r="FL33" s="1542"/>
      <c r="FM33" s="1542"/>
      <c r="FN33" s="1542"/>
      <c r="FO33" s="1542"/>
      <c r="FP33" s="1542"/>
      <c r="FQ33" s="1542"/>
      <c r="FR33" s="1542"/>
      <c r="FS33" s="1542"/>
      <c r="FT33" s="1542"/>
      <c r="FU33" s="1542"/>
      <c r="FV33" s="1542"/>
      <c r="FW33" s="1542"/>
      <c r="FX33" s="1542"/>
      <c r="FY33" s="1542"/>
      <c r="FZ33" s="1542"/>
      <c r="GA33" s="1542"/>
      <c r="GB33" s="1542"/>
      <c r="GC33" s="1542"/>
      <c r="GD33" s="1542"/>
      <c r="GE33" s="1542"/>
      <c r="GF33" s="1542"/>
      <c r="GG33" s="1542"/>
      <c r="GH33" s="1542"/>
      <c r="GI33" s="1542"/>
      <c r="GJ33" s="1542"/>
      <c r="GK33" s="1542"/>
    </row>
    <row r="37" spans="1:193">
      <c r="A37" s="3020"/>
    </row>
    <row r="85" spans="2:2" ht="6" customHeight="1"/>
    <row r="86" spans="2:2">
      <c r="B86" s="3032" t="s">
        <v>1551</v>
      </c>
    </row>
  </sheetData>
  <mergeCells count="18">
    <mergeCell ref="GL2:GN2"/>
    <mergeCell ref="BJ2:BU2"/>
    <mergeCell ref="BV2:CG2"/>
    <mergeCell ref="CH2:CS2"/>
    <mergeCell ref="CT2:DE2"/>
    <mergeCell ref="DF2:DQ2"/>
    <mergeCell ref="DR2:EC2"/>
    <mergeCell ref="ED2:EO2"/>
    <mergeCell ref="EP2:FA2"/>
    <mergeCell ref="FB2:FM2"/>
    <mergeCell ref="FN2:FY2"/>
    <mergeCell ref="FZ2:GK2"/>
    <mergeCell ref="AX2:BI2"/>
    <mergeCell ref="A2:A3"/>
    <mergeCell ref="B2:M2"/>
    <mergeCell ref="N2:Y2"/>
    <mergeCell ref="Z2:AK2"/>
    <mergeCell ref="AL2:AW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PUBLIC&amp;1#_x000D_&amp;"Arialri"&amp;10&amp;K000000&amp;"Arialri"&amp;10&amp;K000000&amp;"Calibri"&amp;11&amp;K000000&amp;"Arialri"&amp;10&amp;K000000&amp;G</oddHeader>
    <oddFooter>&amp;C&amp;12 &amp;14 22&amp;10_x000D_&amp;1#&amp;"Aptos"&amp;10&amp;K000000 PUBLIC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351C1-33A5-4E94-9F69-CC891C69E0A4}">
  <dimension ref="A1:AO86"/>
  <sheetViews>
    <sheetView showGridLines="0" view="pageBreakPreview" zoomScale="80" zoomScaleNormal="100" zoomScaleSheetLayoutView="80" workbookViewId="0">
      <pane xSplit="1" topLeftCell="AF1" activePane="topRight" state="frozen"/>
      <selection activeCell="A35" sqref="A35"/>
      <selection pane="topRight" activeCell="A35" sqref="A35"/>
    </sheetView>
  </sheetViews>
  <sheetFormatPr defaultColWidth="9.1796875" defaultRowHeight="23.25" customHeight="1"/>
  <cols>
    <col min="1" max="1" width="48.81640625" style="4" customWidth="1"/>
    <col min="2" max="5" width="15.453125" style="4" hidden="1" customWidth="1"/>
    <col min="6" max="10" width="14.453125" style="4" hidden="1" customWidth="1"/>
    <col min="11" max="28" width="15.453125" style="4" hidden="1" customWidth="1"/>
    <col min="29" max="41" width="15.453125" style="4" customWidth="1"/>
    <col min="42" max="16384" width="9.1796875" style="4"/>
  </cols>
  <sheetData>
    <row r="1" spans="1:41" ht="46" customHeight="1" thickBot="1">
      <c r="A1" s="420" t="s">
        <v>1031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</row>
    <row r="2" spans="1:41" ht="43.5" customHeight="1" thickTop="1" thickBot="1">
      <c r="A2" s="3175" t="s">
        <v>1032</v>
      </c>
      <c r="B2" s="1643"/>
      <c r="C2" s="3177">
        <v>2023</v>
      </c>
      <c r="D2" s="3178"/>
      <c r="E2" s="3178"/>
      <c r="F2" s="3178"/>
      <c r="G2" s="3178"/>
      <c r="H2" s="3178"/>
      <c r="I2" s="3178"/>
      <c r="J2" s="3178"/>
      <c r="K2" s="3178"/>
      <c r="L2" s="3178"/>
      <c r="M2" s="3178"/>
      <c r="N2" s="3179"/>
      <c r="O2" s="3177">
        <v>2024</v>
      </c>
      <c r="P2" s="3178"/>
      <c r="Q2" s="3178"/>
      <c r="R2" s="3178"/>
      <c r="S2" s="3178"/>
      <c r="T2" s="3178"/>
      <c r="U2" s="3178"/>
      <c r="V2" s="3178"/>
      <c r="W2" s="3178"/>
      <c r="X2" s="3178"/>
      <c r="Y2" s="3178"/>
      <c r="Z2" s="3178"/>
      <c r="AA2" s="3177">
        <v>2025</v>
      </c>
      <c r="AB2" s="3178"/>
      <c r="AC2" s="3178"/>
      <c r="AD2" s="3178"/>
      <c r="AE2" s="3178"/>
      <c r="AF2" s="3178"/>
      <c r="AG2" s="3178"/>
      <c r="AH2" s="3178"/>
      <c r="AI2" s="3178"/>
      <c r="AJ2" s="3178"/>
      <c r="AK2" s="3178"/>
      <c r="AL2" s="3178"/>
      <c r="AM2" s="3177">
        <v>2026</v>
      </c>
      <c r="AN2" s="3178"/>
      <c r="AO2" s="3179"/>
    </row>
    <row r="3" spans="1:41" ht="44.25" customHeight="1" thickTop="1" thickBot="1">
      <c r="A3" s="3176"/>
      <c r="B3" s="1644" t="s">
        <v>132</v>
      </c>
      <c r="C3" s="1645" t="s">
        <v>121</v>
      </c>
      <c r="D3" s="1646" t="s">
        <v>122</v>
      </c>
      <c r="E3" s="1646" t="s">
        <v>123</v>
      </c>
      <c r="F3" s="1646" t="s">
        <v>124</v>
      </c>
      <c r="G3" s="1646" t="s">
        <v>125</v>
      </c>
      <c r="H3" s="1646" t="s">
        <v>126</v>
      </c>
      <c r="I3" s="1646" t="s">
        <v>127</v>
      </c>
      <c r="J3" s="1646" t="s">
        <v>128</v>
      </c>
      <c r="K3" s="1646" t="s">
        <v>129</v>
      </c>
      <c r="L3" s="1646" t="s">
        <v>130</v>
      </c>
      <c r="M3" s="1646" t="s">
        <v>131</v>
      </c>
      <c r="N3" s="1644" t="s">
        <v>132</v>
      </c>
      <c r="O3" s="1645" t="s">
        <v>121</v>
      </c>
      <c r="P3" s="1646" t="s">
        <v>122</v>
      </c>
      <c r="Q3" s="1646" t="s">
        <v>123</v>
      </c>
      <c r="R3" s="1646" t="s">
        <v>124</v>
      </c>
      <c r="S3" s="1646" t="s">
        <v>125</v>
      </c>
      <c r="T3" s="1646" t="s">
        <v>126</v>
      </c>
      <c r="U3" s="1646" t="s">
        <v>127</v>
      </c>
      <c r="V3" s="1646" t="s">
        <v>128</v>
      </c>
      <c r="W3" s="1646" t="s">
        <v>129</v>
      </c>
      <c r="X3" s="1646" t="s">
        <v>130</v>
      </c>
      <c r="Y3" s="1646" t="s">
        <v>131</v>
      </c>
      <c r="Z3" s="1644" t="s">
        <v>132</v>
      </c>
      <c r="AA3" s="2806" t="s">
        <v>121</v>
      </c>
      <c r="AB3" s="2807" t="s">
        <v>122</v>
      </c>
      <c r="AC3" s="2807" t="s">
        <v>123</v>
      </c>
      <c r="AD3" s="2807" t="s">
        <v>124</v>
      </c>
      <c r="AE3" s="2807" t="s">
        <v>125</v>
      </c>
      <c r="AF3" s="2807" t="s">
        <v>126</v>
      </c>
      <c r="AG3" s="2807" t="s">
        <v>127</v>
      </c>
      <c r="AH3" s="2807" t="s">
        <v>128</v>
      </c>
      <c r="AI3" s="2807" t="s">
        <v>129</v>
      </c>
      <c r="AJ3" s="2807" t="s">
        <v>130</v>
      </c>
      <c r="AK3" s="2807" t="s">
        <v>131</v>
      </c>
      <c r="AL3" s="2807" t="s">
        <v>132</v>
      </c>
      <c r="AM3" s="1645" t="s">
        <v>121</v>
      </c>
      <c r="AN3" s="1646" t="s">
        <v>122</v>
      </c>
      <c r="AO3" s="1644" t="s">
        <v>123</v>
      </c>
    </row>
    <row r="4" spans="1:41" ht="43.5" customHeight="1" thickTop="1">
      <c r="A4" s="1647" t="s">
        <v>1033</v>
      </c>
      <c r="B4" s="1648">
        <f>B5+B6</f>
        <v>107714.79168671923</v>
      </c>
      <c r="C4" s="1649">
        <f t="shared" ref="C4:Z4" si="0">C5+C6</f>
        <v>147234.90098649496</v>
      </c>
      <c r="D4" s="1650">
        <f t="shared" si="0"/>
        <v>151892.09092030505</v>
      </c>
      <c r="E4" s="1650">
        <f t="shared" si="0"/>
        <v>153447.60466657445</v>
      </c>
      <c r="F4" s="1650">
        <f t="shared" si="0"/>
        <v>152874.85441743222</v>
      </c>
      <c r="G4" s="1650">
        <f t="shared" si="0"/>
        <v>152251.323672014</v>
      </c>
      <c r="H4" s="1650">
        <f t="shared" si="0"/>
        <v>150370.40281435984</v>
      </c>
      <c r="I4" s="1650">
        <f t="shared" si="0"/>
        <v>150676.7569060341</v>
      </c>
      <c r="J4" s="1650">
        <f t="shared" si="0"/>
        <v>151907.55982706425</v>
      </c>
      <c r="K4" s="1650">
        <f t="shared" si="0"/>
        <v>122977.97391858371</v>
      </c>
      <c r="L4" s="1650">
        <f t="shared" si="0"/>
        <v>124949.70901577899</v>
      </c>
      <c r="M4" s="1650">
        <f t="shared" si="0"/>
        <v>128438.29784133329</v>
      </c>
      <c r="N4" s="1648">
        <f t="shared" si="0"/>
        <v>130576.84010792393</v>
      </c>
      <c r="O4" s="1649">
        <f t="shared" si="0"/>
        <v>134125.77303227305</v>
      </c>
      <c r="P4" s="1650">
        <f t="shared" si="0"/>
        <v>140141.12064437594</v>
      </c>
      <c r="Q4" s="1650">
        <f t="shared" si="0"/>
        <v>141215.78238102983</v>
      </c>
      <c r="R4" s="1650">
        <f t="shared" si="0"/>
        <v>139616.43754746465</v>
      </c>
      <c r="S4" s="1650">
        <f t="shared" si="0"/>
        <v>137635.81509350106</v>
      </c>
      <c r="T4" s="1650">
        <f t="shared" si="0"/>
        <v>136270.82037732081</v>
      </c>
      <c r="U4" s="1650">
        <f t="shared" si="0"/>
        <v>134021.84344827602</v>
      </c>
      <c r="V4" s="1650">
        <f t="shared" si="0"/>
        <v>136127.87529805786</v>
      </c>
      <c r="W4" s="1650">
        <f t="shared" si="0"/>
        <v>135221.11723560785</v>
      </c>
      <c r="X4" s="1650">
        <f t="shared" si="0"/>
        <v>137268.82044817731</v>
      </c>
      <c r="Y4" s="1650">
        <f t="shared" si="0"/>
        <v>138481.74910236467</v>
      </c>
      <c r="Z4" s="1648">
        <f t="shared" si="0"/>
        <v>135756.93252459023</v>
      </c>
      <c r="AA4" s="1649">
        <v>139066.16</v>
      </c>
      <c r="AB4" s="1650">
        <v>141488.47999999998</v>
      </c>
      <c r="AC4" s="1650">
        <v>135691.33000000002</v>
      </c>
      <c r="AD4" s="1650">
        <v>133060.08000000002</v>
      </c>
      <c r="AE4" s="1650">
        <v>126837.08</v>
      </c>
      <c r="AF4" s="1650">
        <v>131807.46</v>
      </c>
      <c r="AG4" s="1650">
        <v>151400.96000000002</v>
      </c>
      <c r="AH4" s="1650">
        <v>148346.26</v>
      </c>
      <c r="AI4" s="1650">
        <v>144936.73400327438</v>
      </c>
      <c r="AJ4" s="1650">
        <v>139073.033397917</v>
      </c>
      <c r="AK4" s="1650">
        <v>129458.32675904999</v>
      </c>
      <c r="AL4" s="1650">
        <v>142101.62035044999</v>
      </c>
      <c r="AM4" s="1649">
        <v>148720.39819879737</v>
      </c>
      <c r="AN4" s="1650">
        <v>160600.90009040499</v>
      </c>
      <c r="AO4" s="1648">
        <v>171203.08138803797</v>
      </c>
    </row>
    <row r="5" spans="1:41" ht="43.5" customHeight="1">
      <c r="A5" s="1651" t="s">
        <v>1034</v>
      </c>
      <c r="B5" s="1652">
        <v>42277.782287960006</v>
      </c>
      <c r="C5" s="1653">
        <v>80433.450737959996</v>
      </c>
      <c r="D5" s="1654">
        <v>81942.119006959998</v>
      </c>
      <c r="E5" s="1654">
        <v>82142.838512959992</v>
      </c>
      <c r="F5" s="1654">
        <v>82294.011612959992</v>
      </c>
      <c r="G5" s="1654">
        <v>82097.614281959992</v>
      </c>
      <c r="H5" s="1654">
        <v>82090.871849959993</v>
      </c>
      <c r="I5" s="1654">
        <v>82081.86797395999</v>
      </c>
      <c r="J5" s="1654">
        <v>82324.263585959998</v>
      </c>
      <c r="K5" s="1654">
        <v>53460.268036000001</v>
      </c>
      <c r="L5" s="1654">
        <v>54546.953895999999</v>
      </c>
      <c r="M5" s="1654">
        <v>54541.878423000002</v>
      </c>
      <c r="N5" s="1652">
        <v>54530.683783</v>
      </c>
      <c r="O5" s="1653">
        <v>54657.916990999991</v>
      </c>
      <c r="P5" s="1654">
        <v>55897.9827</v>
      </c>
      <c r="Q5" s="1654">
        <v>55895.171338</v>
      </c>
      <c r="R5" s="1654">
        <v>55913.808998</v>
      </c>
      <c r="S5" s="1654">
        <v>55916.635386000002</v>
      </c>
      <c r="T5" s="1654">
        <v>55914.682191</v>
      </c>
      <c r="U5" s="1654">
        <v>55906.260055999999</v>
      </c>
      <c r="V5" s="1654">
        <v>57202.502475000001</v>
      </c>
      <c r="W5" s="1654">
        <v>57193.476430000002</v>
      </c>
      <c r="X5" s="1654">
        <v>57014.566693000001</v>
      </c>
      <c r="Y5" s="1654">
        <v>57031.652115999997</v>
      </c>
      <c r="Z5" s="1652">
        <v>58585.526144000003</v>
      </c>
      <c r="AA5" s="1653">
        <v>58692.03</v>
      </c>
      <c r="AB5" s="1654">
        <v>58346.75</v>
      </c>
      <c r="AC5" s="1654">
        <v>58345.34</v>
      </c>
      <c r="AD5" s="1654">
        <v>58353.64</v>
      </c>
      <c r="AE5" s="1654">
        <v>58365.279999999999</v>
      </c>
      <c r="AF5" s="1654">
        <v>58338.400000000001</v>
      </c>
      <c r="AG5" s="1654">
        <v>58336.5</v>
      </c>
      <c r="AH5" s="1654">
        <v>58340.17</v>
      </c>
      <c r="AI5" s="1654">
        <v>58334.088228000001</v>
      </c>
      <c r="AJ5" s="1654">
        <v>58268.598848000009</v>
      </c>
      <c r="AK5" s="1654">
        <v>58268.412730999989</v>
      </c>
      <c r="AL5" s="1654">
        <v>58275.75357500001</v>
      </c>
      <c r="AM5" s="1653">
        <v>58245.402875999993</v>
      </c>
      <c r="AN5" s="1654">
        <v>58274.255763000001</v>
      </c>
      <c r="AO5" s="1652">
        <v>63444.843198999995</v>
      </c>
    </row>
    <row r="6" spans="1:41" ht="44.25" customHeight="1">
      <c r="A6" s="1651" t="s">
        <v>1035</v>
      </c>
      <c r="B6" s="1652">
        <v>65437.009398759219</v>
      </c>
      <c r="C6" s="1653">
        <v>66801.45024853498</v>
      </c>
      <c r="D6" s="1654">
        <v>69949.971913345042</v>
      </c>
      <c r="E6" s="1654">
        <v>71304.766153614473</v>
      </c>
      <c r="F6" s="1654">
        <v>70580.842804472224</v>
      </c>
      <c r="G6" s="1654">
        <v>70153.709390054006</v>
      </c>
      <c r="H6" s="1654">
        <v>68279.530964399848</v>
      </c>
      <c r="I6" s="1654">
        <v>68594.888932074115</v>
      </c>
      <c r="J6" s="1654">
        <v>69583.296241104254</v>
      </c>
      <c r="K6" s="1654">
        <v>69517.705882583716</v>
      </c>
      <c r="L6" s="1654">
        <v>70402.755119778987</v>
      </c>
      <c r="M6" s="1654">
        <v>73896.419418333287</v>
      </c>
      <c r="N6" s="1652">
        <v>76046.156324923926</v>
      </c>
      <c r="O6" s="1653">
        <v>79467.856041273059</v>
      </c>
      <c r="P6" s="1654">
        <v>84243.137944375936</v>
      </c>
      <c r="Q6" s="1654">
        <v>85320.611043029829</v>
      </c>
      <c r="R6" s="1654">
        <v>83702.628549464644</v>
      </c>
      <c r="S6" s="1654">
        <v>81719.179707501069</v>
      </c>
      <c r="T6" s="1654">
        <v>80356.138186320808</v>
      </c>
      <c r="U6" s="1654">
        <v>78115.583392276021</v>
      </c>
      <c r="V6" s="1654">
        <v>78925.372823057842</v>
      </c>
      <c r="W6" s="1654">
        <v>78027.640805607851</v>
      </c>
      <c r="X6" s="1654">
        <v>80254.253755177313</v>
      </c>
      <c r="Y6" s="1654">
        <v>81450.096986364675</v>
      </c>
      <c r="Z6" s="1652">
        <v>77171.406380590241</v>
      </c>
      <c r="AA6" s="1653">
        <v>80374.13</v>
      </c>
      <c r="AB6" s="1654">
        <v>83141.73</v>
      </c>
      <c r="AC6" s="1654">
        <v>77345.990000000005</v>
      </c>
      <c r="AD6" s="1654">
        <v>74706.44</v>
      </c>
      <c r="AE6" s="1654">
        <v>68471.8</v>
      </c>
      <c r="AF6" s="1654">
        <v>73469.06</v>
      </c>
      <c r="AG6" s="1654">
        <v>93064.46</v>
      </c>
      <c r="AH6" s="1654">
        <v>90006.09</v>
      </c>
      <c r="AI6" s="1654">
        <v>86602.645775274388</v>
      </c>
      <c r="AJ6" s="1654">
        <v>80804.434549916987</v>
      </c>
      <c r="AK6" s="1654">
        <v>71189.91402805</v>
      </c>
      <c r="AL6" s="1654">
        <v>83825.866775449977</v>
      </c>
      <c r="AM6" s="1653">
        <v>90474.995322797389</v>
      </c>
      <c r="AN6" s="1654">
        <v>102326.644327405</v>
      </c>
      <c r="AO6" s="1652">
        <v>107758.23818903798</v>
      </c>
    </row>
    <row r="7" spans="1:41" s="404" customFormat="1" ht="43.5" customHeight="1">
      <c r="A7" s="1655" t="s">
        <v>1036</v>
      </c>
      <c r="B7" s="1648">
        <f>B8+B9+B10+B11</f>
        <v>83199.593142737387</v>
      </c>
      <c r="C7" s="1649">
        <f t="shared" ref="C7:Z7" si="1">C8+C9+C10+C11</f>
        <v>84375.681835436393</v>
      </c>
      <c r="D7" s="1650">
        <f t="shared" si="1"/>
        <v>84747.299688212996</v>
      </c>
      <c r="E7" s="1650">
        <f t="shared" si="1"/>
        <v>86054.370945619201</v>
      </c>
      <c r="F7" s="1650">
        <f t="shared" si="1"/>
        <v>87233.983439967807</v>
      </c>
      <c r="G7" s="1650">
        <f t="shared" si="1"/>
        <v>88807.658828386004</v>
      </c>
      <c r="H7" s="1650">
        <f t="shared" si="1"/>
        <v>90898.744276345111</v>
      </c>
      <c r="I7" s="1650">
        <f t="shared" si="1"/>
        <v>92713.908522630198</v>
      </c>
      <c r="J7" s="1650">
        <f t="shared" si="1"/>
        <v>93864.967036754577</v>
      </c>
      <c r="K7" s="1650">
        <f t="shared" si="1"/>
        <v>104309.21131989888</v>
      </c>
      <c r="L7" s="1650">
        <f t="shared" si="1"/>
        <v>106556.57999075802</v>
      </c>
      <c r="M7" s="1650">
        <f t="shared" si="1"/>
        <v>108063.00344159764</v>
      </c>
      <c r="N7" s="1648">
        <f t="shared" si="1"/>
        <v>112206.73662104089</v>
      </c>
      <c r="O7" s="1649">
        <f t="shared" si="1"/>
        <v>116972.4971167616</v>
      </c>
      <c r="P7" s="1650">
        <f t="shared" si="1"/>
        <v>120950.6427821504</v>
      </c>
      <c r="Q7" s="1650">
        <f t="shared" si="1"/>
        <v>127045.7786054134</v>
      </c>
      <c r="R7" s="1650">
        <f t="shared" si="1"/>
        <v>130441.2330263725</v>
      </c>
      <c r="S7" s="1650">
        <f t="shared" si="1"/>
        <v>134916.14641989401</v>
      </c>
      <c r="T7" s="1650">
        <f t="shared" si="1"/>
        <v>139211.20927004289</v>
      </c>
      <c r="U7" s="1650">
        <f t="shared" si="1"/>
        <v>142125.45004683797</v>
      </c>
      <c r="V7" s="1650">
        <f t="shared" si="1"/>
        <v>148050.12124001249</v>
      </c>
      <c r="W7" s="1650">
        <f t="shared" si="1"/>
        <v>151529.03539037018</v>
      </c>
      <c r="X7" s="1650">
        <f t="shared" si="1"/>
        <v>154820.85265274145</v>
      </c>
      <c r="Y7" s="1650">
        <f t="shared" si="1"/>
        <v>158154.86469384385</v>
      </c>
      <c r="Z7" s="1648">
        <f t="shared" si="1"/>
        <v>159604.84427528098</v>
      </c>
      <c r="AA7" s="1649">
        <v>166505.17167047609</v>
      </c>
      <c r="AB7" s="1650">
        <v>171422.10448769957</v>
      </c>
      <c r="AC7" s="1650">
        <v>176331.464990104</v>
      </c>
      <c r="AD7" s="1650">
        <v>174334.60783217862</v>
      </c>
      <c r="AE7" s="1650">
        <v>174816.99041145961</v>
      </c>
      <c r="AF7" s="1650">
        <v>167410.34504222721</v>
      </c>
      <c r="AG7" s="1650">
        <v>159721.9193707974</v>
      </c>
      <c r="AH7" s="1650">
        <v>161516.2786373088</v>
      </c>
      <c r="AI7" s="1650">
        <v>159374.91112452038</v>
      </c>
      <c r="AJ7" s="1650">
        <v>139870.84492994295</v>
      </c>
      <c r="AK7" s="1650">
        <v>172343.21071731049</v>
      </c>
      <c r="AL7" s="1650">
        <v>177754.48185360676</v>
      </c>
      <c r="AM7" s="1649">
        <v>176637.67040748903</v>
      </c>
      <c r="AN7" s="1650">
        <v>183804.642219923</v>
      </c>
      <c r="AO7" s="1648">
        <v>178905.29416045803</v>
      </c>
    </row>
    <row r="8" spans="1:41" ht="43.5" customHeight="1">
      <c r="A8" s="1651" t="s">
        <v>1037</v>
      </c>
      <c r="B8" s="1652">
        <v>1417.059199</v>
      </c>
      <c r="C8" s="1653">
        <v>1340.310921</v>
      </c>
      <c r="D8" s="1654">
        <v>1355.8289209999998</v>
      </c>
      <c r="E8" s="1654">
        <v>1247.0217109999999</v>
      </c>
      <c r="F8" s="1654">
        <v>1350.6163120000001</v>
      </c>
      <c r="G8" s="1654">
        <v>1409.2090079999998</v>
      </c>
      <c r="H8" s="1654">
        <v>1367.444301</v>
      </c>
      <c r="I8" s="1654">
        <v>1439.4859469999999</v>
      </c>
      <c r="J8" s="1654">
        <v>1313.100187</v>
      </c>
      <c r="K8" s="1654">
        <v>2736.5858669999998</v>
      </c>
      <c r="L8" s="1654">
        <v>1603.2689459999997</v>
      </c>
      <c r="M8" s="1654">
        <v>1642.9948200000001</v>
      </c>
      <c r="N8" s="1652">
        <v>1638.0695069999999</v>
      </c>
      <c r="O8" s="1653">
        <v>1677.5526170000001</v>
      </c>
      <c r="P8" s="1654">
        <v>1794.8294559999999</v>
      </c>
      <c r="Q8" s="1654">
        <v>1805.1725790000003</v>
      </c>
      <c r="R8" s="1654">
        <v>4294.1942239999998</v>
      </c>
      <c r="S8" s="1654">
        <v>4415.3846489999996</v>
      </c>
      <c r="T8" s="1654">
        <v>4366.8749269999998</v>
      </c>
      <c r="U8" s="1654">
        <v>4528.5782349999999</v>
      </c>
      <c r="V8" s="1654">
        <v>4196.761657</v>
      </c>
      <c r="W8" s="1654">
        <v>4235.0345870000001</v>
      </c>
      <c r="X8" s="1654">
        <v>4268.4977259999996</v>
      </c>
      <c r="Y8" s="1654">
        <v>3886.991524</v>
      </c>
      <c r="Z8" s="1652">
        <v>3916.5036190000005</v>
      </c>
      <c r="AA8" s="1656">
        <v>4041.0026180000004</v>
      </c>
      <c r="AB8" s="1657">
        <v>4477.139666</v>
      </c>
      <c r="AC8" s="1657">
        <v>4286.9567429999997</v>
      </c>
      <c r="AD8" s="1657">
        <v>3883.5679150000001</v>
      </c>
      <c r="AE8" s="1657">
        <v>3940.1604139999999</v>
      </c>
      <c r="AF8" s="1657">
        <v>4000.2047029999999</v>
      </c>
      <c r="AG8" s="1657">
        <v>4425.1226399999996</v>
      </c>
      <c r="AH8" s="1657">
        <v>4355.3383409999997</v>
      </c>
      <c r="AI8" s="1657">
        <v>3932.97858</v>
      </c>
      <c r="AJ8" s="1657">
        <v>3451.6664711810527</v>
      </c>
      <c r="AK8" s="1657">
        <v>4590.9926800000003</v>
      </c>
      <c r="AL8" s="1654">
        <v>6285.3115319999997</v>
      </c>
      <c r="AM8" s="1656">
        <v>6108.0294449135836</v>
      </c>
      <c r="AN8" s="1657">
        <v>6923.3339560675013</v>
      </c>
      <c r="AO8" s="1652">
        <v>6452.2605360099997</v>
      </c>
    </row>
    <row r="9" spans="1:41" ht="43.5" customHeight="1">
      <c r="A9" s="1651" t="s">
        <v>1038</v>
      </c>
      <c r="B9" s="1652">
        <v>1625.6548798835001</v>
      </c>
      <c r="C9" s="1653">
        <v>1677.8361163194995</v>
      </c>
      <c r="D9" s="1654">
        <v>1730.9423919549999</v>
      </c>
      <c r="E9" s="1654">
        <v>1725.352976144</v>
      </c>
      <c r="F9" s="1654">
        <v>1702.0555709595001</v>
      </c>
      <c r="G9" s="1654">
        <v>1733.9465732650001</v>
      </c>
      <c r="H9" s="1654">
        <v>1759.0895150515</v>
      </c>
      <c r="I9" s="1654">
        <v>1762.4472769104998</v>
      </c>
      <c r="J9" s="1654">
        <v>1788.8669568414998</v>
      </c>
      <c r="K9" s="1654">
        <v>1826.5464883688999</v>
      </c>
      <c r="L9" s="1654">
        <v>1850.1748301580001</v>
      </c>
      <c r="M9" s="1654">
        <v>1859.7949850856</v>
      </c>
      <c r="N9" s="1652">
        <v>1864.4327862111002</v>
      </c>
      <c r="O9" s="1653">
        <v>1900.2053436863998</v>
      </c>
      <c r="P9" s="1654">
        <v>1957.8370677616003</v>
      </c>
      <c r="Q9" s="1654">
        <v>1997.0749051386003</v>
      </c>
      <c r="R9" s="1654">
        <v>1997.1209415345002</v>
      </c>
      <c r="S9" s="1654">
        <v>2136.3493431388001</v>
      </c>
      <c r="T9" s="1654">
        <v>2160.9420784457002</v>
      </c>
      <c r="U9" s="1654">
        <v>2226.0858008635996</v>
      </c>
      <c r="V9" s="1654">
        <v>2266.2451337275006</v>
      </c>
      <c r="W9" s="1654">
        <v>2284.4931225491</v>
      </c>
      <c r="X9" s="1654">
        <v>2316.5532888978</v>
      </c>
      <c r="Y9" s="1654">
        <v>2406.4162363303999</v>
      </c>
      <c r="Z9" s="1652">
        <v>2375.7183282346</v>
      </c>
      <c r="AA9" s="1656">
        <v>2480.2188154833002</v>
      </c>
      <c r="AB9" s="1657">
        <v>2523.1187134362003</v>
      </c>
      <c r="AC9" s="1657">
        <v>2668.1562994362002</v>
      </c>
      <c r="AD9" s="1657">
        <v>2581.5748534359004</v>
      </c>
      <c r="AE9" s="1657">
        <v>2768.8441695478996</v>
      </c>
      <c r="AF9" s="1657">
        <v>2825.1127347007996</v>
      </c>
      <c r="AG9" s="1657">
        <v>2744.9455154937004</v>
      </c>
      <c r="AH9" s="1657">
        <v>2740.6631887253002</v>
      </c>
      <c r="AI9" s="1657">
        <v>2745.0749267197998</v>
      </c>
      <c r="AJ9" s="1657">
        <v>2409.1367122163479</v>
      </c>
      <c r="AK9" s="1657">
        <v>2751.8140756800003</v>
      </c>
      <c r="AL9" s="1654">
        <v>2791.0851687700001</v>
      </c>
      <c r="AM9" s="1656">
        <v>2728.0587880855833</v>
      </c>
      <c r="AN9" s="1657">
        <v>3039.6763681085004</v>
      </c>
      <c r="AO9" s="1652">
        <v>2862.5455013420001</v>
      </c>
    </row>
    <row r="10" spans="1:41" ht="43.5" customHeight="1">
      <c r="A10" s="1651" t="s">
        <v>1039</v>
      </c>
      <c r="B10" s="1652">
        <v>0</v>
      </c>
      <c r="C10" s="1653">
        <v>0</v>
      </c>
      <c r="D10" s="1654">
        <v>0</v>
      </c>
      <c r="E10" s="1654">
        <v>0</v>
      </c>
      <c r="F10" s="1654">
        <v>0</v>
      </c>
      <c r="G10" s="1654">
        <v>0</v>
      </c>
      <c r="H10" s="1654">
        <v>0</v>
      </c>
      <c r="I10" s="1654">
        <v>0</v>
      </c>
      <c r="J10" s="1654">
        <v>0</v>
      </c>
      <c r="K10" s="1654">
        <v>0</v>
      </c>
      <c r="L10" s="1654">
        <v>0</v>
      </c>
      <c r="M10" s="1654">
        <v>0</v>
      </c>
      <c r="N10" s="1652">
        <v>0</v>
      </c>
      <c r="O10" s="1653">
        <v>0</v>
      </c>
      <c r="P10" s="1654">
        <v>0</v>
      </c>
      <c r="Q10" s="1654">
        <v>0</v>
      </c>
      <c r="R10" s="1654">
        <v>0</v>
      </c>
      <c r="S10" s="1654">
        <v>0</v>
      </c>
      <c r="T10" s="1654">
        <v>0</v>
      </c>
      <c r="U10" s="1654">
        <v>0</v>
      </c>
      <c r="V10" s="1654">
        <v>0</v>
      </c>
      <c r="W10" s="1654">
        <v>0</v>
      </c>
      <c r="X10" s="1654">
        <v>0</v>
      </c>
      <c r="Y10" s="1654">
        <v>0</v>
      </c>
      <c r="Z10" s="1652">
        <v>0</v>
      </c>
      <c r="AA10" s="1658">
        <v>0</v>
      </c>
      <c r="AB10" s="1659">
        <v>0</v>
      </c>
      <c r="AC10" s="1659">
        <v>0</v>
      </c>
      <c r="AD10" s="1659">
        <v>0</v>
      </c>
      <c r="AE10" s="1659">
        <v>0</v>
      </c>
      <c r="AF10" s="1659">
        <v>0</v>
      </c>
      <c r="AG10" s="1659">
        <v>0</v>
      </c>
      <c r="AH10" s="1659">
        <v>0</v>
      </c>
      <c r="AI10" s="1659">
        <v>0</v>
      </c>
      <c r="AJ10" s="1659">
        <v>0</v>
      </c>
      <c r="AK10" s="1659">
        <v>0</v>
      </c>
      <c r="AL10" s="1654">
        <v>0</v>
      </c>
      <c r="AM10" s="1658">
        <v>0</v>
      </c>
      <c r="AN10" s="1659">
        <v>0</v>
      </c>
      <c r="AO10" s="1652">
        <v>0</v>
      </c>
    </row>
    <row r="11" spans="1:41" ht="43.5" customHeight="1">
      <c r="A11" s="1651" t="s">
        <v>1040</v>
      </c>
      <c r="B11" s="1652">
        <v>80156.879063853892</v>
      </c>
      <c r="C11" s="1653">
        <v>81357.534798116889</v>
      </c>
      <c r="D11" s="1654">
        <v>81660.528375258</v>
      </c>
      <c r="E11" s="1654">
        <v>83081.996258475207</v>
      </c>
      <c r="F11" s="1654">
        <v>84181.311557008303</v>
      </c>
      <c r="G11" s="1654">
        <v>85664.503247121</v>
      </c>
      <c r="H11" s="1654">
        <v>87772.210460293616</v>
      </c>
      <c r="I11" s="1654">
        <v>89511.975298719699</v>
      </c>
      <c r="J11" s="1654">
        <v>90762.999892913082</v>
      </c>
      <c r="K11" s="1654">
        <v>99746.078964529981</v>
      </c>
      <c r="L11" s="1654">
        <v>103103.13621460002</v>
      </c>
      <c r="M11" s="1654">
        <v>104560.21363651204</v>
      </c>
      <c r="N11" s="1652">
        <v>108704.23432782979</v>
      </c>
      <c r="O11" s="1653">
        <v>113394.7391560752</v>
      </c>
      <c r="P11" s="1654">
        <v>117197.97625838881</v>
      </c>
      <c r="Q11" s="1654">
        <v>123243.53112127481</v>
      </c>
      <c r="R11" s="1654">
        <v>124149.917860838</v>
      </c>
      <c r="S11" s="1654">
        <v>128364.41242775522</v>
      </c>
      <c r="T11" s="1654">
        <v>132683.39226459721</v>
      </c>
      <c r="U11" s="1654">
        <v>135370.78601097438</v>
      </c>
      <c r="V11" s="1654">
        <v>141587.114449285</v>
      </c>
      <c r="W11" s="1654">
        <v>145009.50768082109</v>
      </c>
      <c r="X11" s="1654">
        <v>148235.80163784366</v>
      </c>
      <c r="Y11" s="1654">
        <v>151861.45693351346</v>
      </c>
      <c r="Z11" s="1652">
        <v>153312.62232804639</v>
      </c>
      <c r="AA11" s="1656">
        <v>159983.95023699279</v>
      </c>
      <c r="AB11" s="1657">
        <v>164421.84610826339</v>
      </c>
      <c r="AC11" s="1657">
        <v>169376.3519476678</v>
      </c>
      <c r="AD11" s="1657">
        <v>167869.46506374271</v>
      </c>
      <c r="AE11" s="1657">
        <v>168107.9858279117</v>
      </c>
      <c r="AF11" s="1657">
        <v>160585.0276045264</v>
      </c>
      <c r="AG11" s="1657">
        <v>152551.8512153037</v>
      </c>
      <c r="AH11" s="1657">
        <v>154420.2771075835</v>
      </c>
      <c r="AI11" s="1657">
        <v>152696.85761780059</v>
      </c>
      <c r="AJ11" s="1657">
        <v>134010.04174654555</v>
      </c>
      <c r="AK11" s="1657">
        <v>165000.40396163048</v>
      </c>
      <c r="AL11" s="1654">
        <v>168678.08515283675</v>
      </c>
      <c r="AM11" s="1656">
        <v>167801.58217448986</v>
      </c>
      <c r="AN11" s="1657">
        <v>173841.63189574701</v>
      </c>
      <c r="AO11" s="1652">
        <v>169590.48812310601</v>
      </c>
    </row>
    <row r="12" spans="1:41" s="404" customFormat="1" ht="44.15" customHeight="1">
      <c r="A12" s="1655" t="s">
        <v>1041</v>
      </c>
      <c r="B12" s="1648">
        <v>13820.3883039434</v>
      </c>
      <c r="C12" s="1649">
        <v>13331.606522468601</v>
      </c>
      <c r="D12" s="1650">
        <v>13481.722374882002</v>
      </c>
      <c r="E12" s="1650">
        <v>12226.332735206403</v>
      </c>
      <c r="F12" s="1650">
        <v>12370.810186000001</v>
      </c>
      <c r="G12" s="1650">
        <v>12358.461297000002</v>
      </c>
      <c r="H12" s="1650">
        <v>12506.224304695101</v>
      </c>
      <c r="I12" s="1650">
        <v>12462.075740735701</v>
      </c>
      <c r="J12" s="1650">
        <v>12616.6593555811</v>
      </c>
      <c r="K12" s="1650">
        <v>13232.999898979804</v>
      </c>
      <c r="L12" s="1650">
        <v>12662.757684556002</v>
      </c>
      <c r="M12" s="1650">
        <v>12674.488777127999</v>
      </c>
      <c r="N12" s="1648">
        <v>13057.038890568001</v>
      </c>
      <c r="O12" s="1649">
        <v>13065.582507231999</v>
      </c>
      <c r="P12" s="1650">
        <v>13302.271629007999</v>
      </c>
      <c r="Q12" s="1650">
        <v>13222.055191768002</v>
      </c>
      <c r="R12" s="1650">
        <v>13206.08213436</v>
      </c>
      <c r="S12" s="1650">
        <v>13198.733952543998</v>
      </c>
      <c r="T12" s="1650">
        <v>13206.658255816001</v>
      </c>
      <c r="U12" s="1650">
        <v>13561.284180768002</v>
      </c>
      <c r="V12" s="1650">
        <v>13750.4561942</v>
      </c>
      <c r="W12" s="1650">
        <v>13543.955402008</v>
      </c>
      <c r="X12" s="1650">
        <v>13941.599884867725</v>
      </c>
      <c r="Y12" s="1650">
        <v>13619.719710924579</v>
      </c>
      <c r="Z12" s="1648">
        <v>13414.991742555399</v>
      </c>
      <c r="AA12" s="1649">
        <v>13595.73</v>
      </c>
      <c r="AB12" s="1650">
        <v>14221.58</v>
      </c>
      <c r="AC12" s="1650">
        <v>14025.17</v>
      </c>
      <c r="AD12" s="1650">
        <v>14168.24</v>
      </c>
      <c r="AE12" s="1650">
        <v>13458.73</v>
      </c>
      <c r="AF12" s="1650">
        <v>12942.97</v>
      </c>
      <c r="AG12" s="1650">
        <v>12094.3</v>
      </c>
      <c r="AH12" s="1650">
        <v>12191.71</v>
      </c>
      <c r="AI12" s="1650">
        <v>12697.875150731001</v>
      </c>
      <c r="AJ12" s="1650">
        <v>11143.927947103453</v>
      </c>
      <c r="AK12" s="1650">
        <v>12146.732208179996</v>
      </c>
      <c r="AL12" s="1650">
        <v>13449.00901016</v>
      </c>
      <c r="AM12" s="1649">
        <v>15162.794523923583</v>
      </c>
      <c r="AN12" s="1650">
        <v>15666.118340085497</v>
      </c>
      <c r="AO12" s="1648">
        <v>15344.671612546001</v>
      </c>
    </row>
    <row r="13" spans="1:41" s="404" customFormat="1" ht="44.15" customHeight="1">
      <c r="A13" s="1655" t="s">
        <v>1042</v>
      </c>
      <c r="B13" s="1648">
        <v>1449.4188401507799</v>
      </c>
      <c r="C13" s="1649">
        <v>1866.268486459018</v>
      </c>
      <c r="D13" s="1650">
        <v>1818.6280450802672</v>
      </c>
      <c r="E13" s="1650">
        <v>1802.9279655111834</v>
      </c>
      <c r="F13" s="1650">
        <v>1744.2932018366866</v>
      </c>
      <c r="G13" s="1650">
        <v>1736.742487294764</v>
      </c>
      <c r="H13" s="1650">
        <v>1590.1537819323823</v>
      </c>
      <c r="I13" s="1650">
        <v>1577.9883576527693</v>
      </c>
      <c r="J13" s="1650">
        <v>1511.845216609395</v>
      </c>
      <c r="K13" s="1650">
        <v>1453.7326949364158</v>
      </c>
      <c r="L13" s="1650">
        <v>1477.1092283281159</v>
      </c>
      <c r="M13" s="1650">
        <v>1477.909586416614</v>
      </c>
      <c r="N13" s="1648">
        <v>1455.3071003897278</v>
      </c>
      <c r="O13" s="1649">
        <v>1449.972915591248</v>
      </c>
      <c r="P13" s="1650">
        <v>1394.7901878466921</v>
      </c>
      <c r="Q13" s="1650">
        <v>1332.9840021289749</v>
      </c>
      <c r="R13" s="1650">
        <v>1212.9269311008891</v>
      </c>
      <c r="S13" s="1650">
        <v>1266.7013237618785</v>
      </c>
      <c r="T13" s="1650">
        <v>1305.7378705287256</v>
      </c>
      <c r="U13" s="1650">
        <v>1204.0803493491239</v>
      </c>
      <c r="V13" s="1650">
        <v>1202.0275371337559</v>
      </c>
      <c r="W13" s="1650">
        <v>1174.4645021354552</v>
      </c>
      <c r="X13" s="1650">
        <v>1187.093710627601</v>
      </c>
      <c r="Y13" s="1650">
        <v>1118.8375455267519</v>
      </c>
      <c r="Z13" s="1648">
        <v>1068.079718632335</v>
      </c>
      <c r="AA13" s="1649">
        <v>912.86</v>
      </c>
      <c r="AB13" s="1650">
        <v>903.81</v>
      </c>
      <c r="AC13" s="1650">
        <v>855.15</v>
      </c>
      <c r="AD13" s="1650">
        <v>732.48</v>
      </c>
      <c r="AE13" s="1650">
        <v>517.52</v>
      </c>
      <c r="AF13" s="1650">
        <v>520.33000000000004</v>
      </c>
      <c r="AG13" s="1650">
        <v>528.91</v>
      </c>
      <c r="AH13" s="1650">
        <v>575.16</v>
      </c>
      <c r="AI13" s="1650">
        <v>581.2353145270589</v>
      </c>
      <c r="AJ13" s="1650">
        <v>509.369212773519</v>
      </c>
      <c r="AK13" s="1650">
        <v>526.84025777012801</v>
      </c>
      <c r="AL13" s="1650">
        <v>450.73811694038994</v>
      </c>
      <c r="AM13" s="1649">
        <v>456.95394577607192</v>
      </c>
      <c r="AN13" s="1650">
        <v>375.73836462161995</v>
      </c>
      <c r="AO13" s="3010">
        <v>386.69073448823997</v>
      </c>
    </row>
    <row r="14" spans="1:41" ht="43.5" customHeight="1" thickBot="1">
      <c r="A14" s="1660" t="s">
        <v>1043</v>
      </c>
      <c r="B14" s="1661">
        <f t="shared" ref="B14:Z14" si="2">B4+B7+B12+B13</f>
        <v>206184.1919735508</v>
      </c>
      <c r="C14" s="1662">
        <f t="shared" si="2"/>
        <v>246808.45783085894</v>
      </c>
      <c r="D14" s="1663">
        <f t="shared" si="2"/>
        <v>251939.74102848029</v>
      </c>
      <c r="E14" s="1663">
        <f t="shared" si="2"/>
        <v>253531.23631291123</v>
      </c>
      <c r="F14" s="1663">
        <f t="shared" si="2"/>
        <v>254223.9412452367</v>
      </c>
      <c r="G14" s="1663">
        <f t="shared" si="2"/>
        <v>255154.18628469476</v>
      </c>
      <c r="H14" s="1663">
        <f t="shared" si="2"/>
        <v>255365.5251773324</v>
      </c>
      <c r="I14" s="1663">
        <f t="shared" si="2"/>
        <v>257430.72952705275</v>
      </c>
      <c r="J14" s="1663">
        <f t="shared" si="2"/>
        <v>259901.0314360093</v>
      </c>
      <c r="K14" s="1663">
        <f t="shared" si="2"/>
        <v>241973.91783239882</v>
      </c>
      <c r="L14" s="1663">
        <f t="shared" si="2"/>
        <v>245646.15591942111</v>
      </c>
      <c r="M14" s="1663">
        <f t="shared" si="2"/>
        <v>250653.69964647555</v>
      </c>
      <c r="N14" s="1661">
        <f t="shared" si="2"/>
        <v>257295.92271992256</v>
      </c>
      <c r="O14" s="1662">
        <f t="shared" si="2"/>
        <v>265613.82557185792</v>
      </c>
      <c r="P14" s="1663">
        <f t="shared" si="2"/>
        <v>275788.82524338103</v>
      </c>
      <c r="Q14" s="1663">
        <f t="shared" si="2"/>
        <v>282816.60018034023</v>
      </c>
      <c r="R14" s="1663">
        <f t="shared" si="2"/>
        <v>284476.679639298</v>
      </c>
      <c r="S14" s="1663">
        <f t="shared" si="2"/>
        <v>287017.39678970096</v>
      </c>
      <c r="T14" s="1663">
        <f t="shared" si="2"/>
        <v>289994.42577370838</v>
      </c>
      <c r="U14" s="1663">
        <f t="shared" si="2"/>
        <v>290912.6580252311</v>
      </c>
      <c r="V14" s="1663">
        <f t="shared" si="2"/>
        <v>299130.48026940413</v>
      </c>
      <c r="W14" s="1663">
        <f t="shared" si="2"/>
        <v>301468.57253012148</v>
      </c>
      <c r="X14" s="1663">
        <f t="shared" si="2"/>
        <v>307218.36669641407</v>
      </c>
      <c r="Y14" s="1663">
        <f t="shared" si="2"/>
        <v>311375.17105265986</v>
      </c>
      <c r="Z14" s="1661">
        <f t="shared" si="2"/>
        <v>309844.84826105897</v>
      </c>
      <c r="AA14" s="1662">
        <v>320079.92167047609</v>
      </c>
      <c r="AB14" s="1663">
        <v>328035.97448769957</v>
      </c>
      <c r="AC14" s="1663">
        <v>326903.11499010405</v>
      </c>
      <c r="AD14" s="1663">
        <v>322295.40783217864</v>
      </c>
      <c r="AE14" s="1663">
        <v>315630.3204114596</v>
      </c>
      <c r="AF14" s="1663">
        <v>312681.10504222719</v>
      </c>
      <c r="AG14" s="1663">
        <v>323746.08937079739</v>
      </c>
      <c r="AH14" s="1663">
        <v>322629.40863730881</v>
      </c>
      <c r="AI14" s="1663">
        <v>317590.75559305283</v>
      </c>
      <c r="AJ14" s="1663">
        <v>290597.17548773688</v>
      </c>
      <c r="AK14" s="1663">
        <v>314475.10994231061</v>
      </c>
      <c r="AL14" s="1663">
        <v>333755.84933115711</v>
      </c>
      <c r="AM14" s="1662">
        <v>340977.81707598612</v>
      </c>
      <c r="AN14" s="1663">
        <v>360447.39901503513</v>
      </c>
      <c r="AO14" s="1661">
        <v>365839.7378955303</v>
      </c>
    </row>
    <row r="15" spans="1:41" ht="38.15" hidden="1" customHeight="1" thickBot="1">
      <c r="A15" s="1664" t="s">
        <v>1044</v>
      </c>
      <c r="B15" s="1650"/>
      <c r="C15" s="1650"/>
      <c r="D15" s="1650"/>
      <c r="E15" s="1650"/>
      <c r="F15" s="1650"/>
      <c r="G15" s="1650"/>
      <c r="H15" s="1650"/>
      <c r="I15" s="1650"/>
      <c r="J15" s="1650"/>
      <c r="K15" s="1650"/>
      <c r="L15" s="1650"/>
      <c r="M15" s="1650"/>
      <c r="N15" s="1650"/>
      <c r="O15" s="1650"/>
      <c r="P15" s="1650"/>
      <c r="Q15" s="1650"/>
      <c r="R15" s="1650"/>
      <c r="S15" s="1650"/>
      <c r="T15" s="1650"/>
      <c r="U15" s="1650"/>
      <c r="V15" s="1650"/>
      <c r="W15" s="1650"/>
      <c r="X15" s="1650"/>
      <c r="Y15" s="1650"/>
      <c r="Z15" s="1650"/>
      <c r="AA15" s="1650"/>
      <c r="AB15" s="1650"/>
      <c r="AC15" s="1650"/>
      <c r="AD15" s="1650"/>
      <c r="AE15" s="1650"/>
      <c r="AF15" s="1650"/>
      <c r="AG15" s="1650"/>
      <c r="AH15" s="1650"/>
      <c r="AI15" s="1650"/>
      <c r="AJ15" s="1650"/>
      <c r="AK15" s="1650"/>
      <c r="AL15" s="1650"/>
      <c r="AM15" s="1650"/>
      <c r="AN15" s="1650"/>
      <c r="AO15" s="1650"/>
    </row>
    <row r="16" spans="1:41" ht="34" customHeight="1" thickTop="1">
      <c r="A16" s="1664" t="s">
        <v>1045</v>
      </c>
      <c r="B16" s="1654"/>
      <c r="C16" s="1654"/>
      <c r="D16" s="1654"/>
      <c r="E16" s="1654"/>
      <c r="F16" s="1654"/>
      <c r="G16" s="1654"/>
      <c r="H16" s="1654"/>
      <c r="I16" s="1654"/>
      <c r="J16" s="1654"/>
      <c r="K16" s="1654"/>
      <c r="L16" s="1654"/>
      <c r="M16" s="1654"/>
      <c r="N16" s="1654"/>
      <c r="O16" s="1654"/>
      <c r="P16" s="1654"/>
      <c r="Q16" s="1654"/>
      <c r="R16" s="1654"/>
      <c r="S16" s="1654"/>
      <c r="T16" s="1654"/>
      <c r="U16" s="1654"/>
      <c r="V16" s="1654"/>
      <c r="W16" s="1654"/>
      <c r="X16" s="1654"/>
      <c r="Y16" s="1654"/>
      <c r="Z16" s="1654"/>
      <c r="AA16" s="1654"/>
      <c r="AB16" s="1654"/>
      <c r="AC16" s="1654"/>
      <c r="AD16" s="1654"/>
      <c r="AE16" s="1654"/>
      <c r="AF16" s="1654"/>
      <c r="AG16" s="1654"/>
      <c r="AH16" s="1654"/>
      <c r="AI16" s="1654"/>
      <c r="AJ16" s="1654"/>
      <c r="AK16" s="1654"/>
      <c r="AL16" s="1654"/>
      <c r="AM16" s="350"/>
      <c r="AN16" s="350"/>
      <c r="AO16" s="393"/>
    </row>
    <row r="17" spans="1:41" ht="43.5" customHeight="1">
      <c r="A17" s="1665"/>
      <c r="B17" s="544"/>
      <c r="C17" s="544"/>
      <c r="D17" s="544"/>
      <c r="E17" s="544"/>
      <c r="F17" s="544"/>
      <c r="G17" s="544"/>
      <c r="H17" s="544"/>
      <c r="I17" s="544"/>
      <c r="J17" s="544"/>
      <c r="K17" s="544"/>
      <c r="L17" s="544"/>
      <c r="M17" s="544"/>
      <c r="N17" s="544"/>
      <c r="O17" s="544"/>
      <c r="P17" s="544"/>
      <c r="Q17" s="544"/>
      <c r="R17" s="544"/>
      <c r="S17" s="544"/>
      <c r="T17" s="544"/>
      <c r="U17" s="544"/>
      <c r="V17" s="544"/>
      <c r="W17" s="544"/>
      <c r="X17" s="544"/>
      <c r="Y17" s="544"/>
      <c r="Z17" s="544"/>
      <c r="AA17" s="544"/>
      <c r="AB17" s="544"/>
      <c r="AC17" s="544"/>
      <c r="AD17" s="544"/>
      <c r="AE17" s="544"/>
      <c r="AF17" s="544"/>
      <c r="AG17" s="544"/>
      <c r="AH17" s="544"/>
      <c r="AI17" s="544"/>
      <c r="AJ17" s="544"/>
      <c r="AK17" s="544"/>
    </row>
    <row r="18" spans="1:41" ht="14.25" customHeight="1">
      <c r="B18" s="418"/>
      <c r="C18" s="418"/>
      <c r="D18" s="418"/>
      <c r="E18" s="418"/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  <c r="Z18" s="418"/>
      <c r="AA18" s="418"/>
      <c r="AB18" s="418"/>
      <c r="AC18" s="418"/>
      <c r="AD18" s="418"/>
      <c r="AE18" s="418"/>
      <c r="AF18" s="418"/>
      <c r="AG18" s="418"/>
      <c r="AH18" s="418"/>
      <c r="AI18" s="418"/>
      <c r="AJ18" s="418"/>
      <c r="AK18" s="418"/>
    </row>
    <row r="19" spans="1:41" ht="14.25" customHeight="1"/>
    <row r="20" spans="1:41" ht="14.25" customHeight="1"/>
    <row r="21" spans="1:41" ht="14.25" customHeight="1">
      <c r="B21" s="544"/>
      <c r="C21" s="544"/>
      <c r="D21" s="544"/>
      <c r="E21" s="544"/>
      <c r="F21" s="544"/>
      <c r="G21" s="544"/>
      <c r="H21" s="544"/>
      <c r="I21" s="544"/>
      <c r="J21" s="544"/>
      <c r="K21" s="544"/>
      <c r="L21" s="544"/>
      <c r="M21" s="544"/>
      <c r="N21" s="544"/>
      <c r="O21" s="544"/>
      <c r="P21" s="544"/>
      <c r="Q21" s="544"/>
      <c r="R21" s="544"/>
      <c r="S21" s="544"/>
      <c r="T21" s="544"/>
      <c r="U21" s="544"/>
      <c r="V21" s="544"/>
      <c r="W21" s="544"/>
      <c r="X21" s="544"/>
      <c r="Y21" s="544"/>
      <c r="Z21" s="544"/>
      <c r="AA21" s="544"/>
      <c r="AB21" s="544"/>
      <c r="AC21" s="544"/>
      <c r="AD21" s="544"/>
      <c r="AE21" s="544"/>
      <c r="AF21" s="544"/>
      <c r="AG21" s="544"/>
      <c r="AH21" s="544"/>
      <c r="AI21" s="544"/>
      <c r="AJ21" s="544"/>
      <c r="AK21" s="544"/>
    </row>
    <row r="22" spans="1:41" ht="14.25" customHeight="1">
      <c r="B22" s="1666"/>
      <c r="C22" s="1666"/>
      <c r="D22" s="1666"/>
      <c r="E22" s="1666"/>
      <c r="F22" s="1666"/>
      <c r="G22" s="1666"/>
      <c r="H22" s="1666"/>
      <c r="I22" s="1666"/>
      <c r="J22" s="1666"/>
      <c r="K22" s="1666"/>
      <c r="L22" s="1666"/>
      <c r="M22" s="1666"/>
      <c r="N22" s="1666"/>
      <c r="O22" s="1666"/>
      <c r="P22" s="1666"/>
      <c r="Q22" s="1666"/>
      <c r="R22" s="1666"/>
      <c r="S22" s="1666"/>
      <c r="T22" s="1666"/>
      <c r="U22" s="1666"/>
      <c r="V22" s="1666"/>
      <c r="W22" s="1666"/>
      <c r="X22" s="1666"/>
      <c r="Y22" s="1666"/>
      <c r="Z22" s="1666"/>
      <c r="AA22" s="1666"/>
      <c r="AB22" s="1666"/>
      <c r="AC22" s="1666"/>
      <c r="AD22" s="1666"/>
      <c r="AE22" s="1666"/>
      <c r="AF22" s="1666"/>
      <c r="AG22" s="1666"/>
      <c r="AH22" s="1666"/>
      <c r="AI22" s="1666"/>
      <c r="AJ22" s="1666"/>
      <c r="AK22" s="1666"/>
    </row>
    <row r="23" spans="1:41" ht="14.25" customHeight="1"/>
    <row r="24" spans="1:41" ht="14.25" customHeight="1"/>
    <row r="25" spans="1:41" ht="14.25" customHeight="1">
      <c r="B25" s="544"/>
      <c r="C25" s="544"/>
      <c r="D25" s="544"/>
      <c r="E25" s="544"/>
      <c r="F25" s="544"/>
      <c r="G25" s="544"/>
      <c r="H25" s="544"/>
      <c r="I25" s="544"/>
      <c r="J25" s="544"/>
      <c r="K25" s="544"/>
      <c r="L25" s="544"/>
      <c r="M25" s="544"/>
      <c r="N25" s="544"/>
      <c r="O25" s="544"/>
      <c r="P25" s="544"/>
      <c r="Q25" s="544"/>
      <c r="R25" s="544"/>
      <c r="S25" s="544"/>
      <c r="T25" s="544"/>
      <c r="U25" s="544"/>
      <c r="V25" s="544"/>
      <c r="W25" s="544"/>
      <c r="X25" s="544"/>
      <c r="Y25" s="544"/>
      <c r="Z25" s="544"/>
      <c r="AA25" s="544"/>
      <c r="AB25" s="544"/>
      <c r="AC25" s="544"/>
      <c r="AD25" s="544"/>
      <c r="AE25" s="544"/>
      <c r="AF25" s="544"/>
      <c r="AG25" s="544"/>
      <c r="AH25" s="544"/>
      <c r="AI25" s="544"/>
      <c r="AJ25" s="544"/>
      <c r="AK25" s="544"/>
      <c r="AL25" s="544"/>
      <c r="AM25" s="544"/>
      <c r="AN25" s="544"/>
      <c r="AO25" s="544"/>
    </row>
    <row r="26" spans="1:41" ht="14.25" customHeight="1">
      <c r="B26" s="1667"/>
      <c r="C26" s="1667"/>
      <c r="D26" s="1667"/>
      <c r="E26" s="1667"/>
      <c r="F26" s="1667"/>
      <c r="G26" s="1667"/>
      <c r="H26" s="1667"/>
      <c r="I26" s="1667"/>
      <c r="J26" s="1667"/>
      <c r="K26" s="1667"/>
      <c r="L26" s="1667"/>
      <c r="M26" s="1667"/>
      <c r="N26" s="1667"/>
      <c r="O26" s="1667"/>
      <c r="P26" s="1667"/>
      <c r="Q26" s="1667"/>
      <c r="R26" s="1667"/>
      <c r="S26" s="1667"/>
      <c r="T26" s="1667"/>
      <c r="U26" s="1667"/>
      <c r="V26" s="1667"/>
      <c r="W26" s="1667"/>
      <c r="X26" s="1667"/>
      <c r="Y26" s="1667"/>
      <c r="Z26" s="1667"/>
      <c r="AA26" s="1667"/>
      <c r="AB26" s="1667"/>
      <c r="AC26" s="1667"/>
      <c r="AD26" s="1667"/>
      <c r="AE26" s="1667"/>
      <c r="AF26" s="1667"/>
      <c r="AG26" s="1667"/>
      <c r="AH26" s="1667"/>
      <c r="AI26" s="1667"/>
      <c r="AJ26" s="1667"/>
      <c r="AK26" s="1667"/>
      <c r="AL26" s="1667"/>
      <c r="AM26" s="1667"/>
      <c r="AN26" s="1667"/>
      <c r="AO26" s="1667"/>
    </row>
    <row r="27" spans="1:41" ht="14.25" customHeight="1"/>
    <row r="28" spans="1:41" ht="14.25" customHeight="1"/>
    <row r="29" spans="1:41" ht="14.25" customHeight="1"/>
    <row r="30" spans="1:41" ht="14.25" customHeight="1"/>
    <row r="31" spans="1:41" ht="14.25" customHeight="1"/>
    <row r="32" spans="1:41" ht="14.25" customHeight="1"/>
    <row r="33" spans="1:1" ht="14.25" customHeight="1"/>
    <row r="34" spans="1:1" ht="14.25" customHeight="1"/>
    <row r="35" spans="1:1" ht="14.25" customHeight="1"/>
    <row r="36" spans="1:1" ht="14.25" customHeight="1"/>
    <row r="37" spans="1:1" ht="14" customHeight="1">
      <c r="A37" s="841" t="s">
        <v>1547</v>
      </c>
    </row>
    <row r="38" spans="1:1" ht="14.25" customHeight="1"/>
    <row r="39" spans="1:1" ht="14.25" customHeight="1"/>
    <row r="40" spans="1:1" ht="14.25" customHeight="1"/>
    <row r="41" spans="1:1" ht="14.25" customHeight="1"/>
    <row r="42" spans="1:1" ht="14.25" customHeight="1"/>
    <row r="43" spans="1:1" ht="14.25" customHeight="1"/>
    <row r="44" spans="1:1" ht="14.25" customHeight="1"/>
    <row r="45" spans="1:1" ht="14.25" customHeight="1"/>
    <row r="46" spans="1:1" ht="14.25" customHeight="1"/>
    <row r="47" spans="1:1" ht="14.25" customHeight="1"/>
    <row r="48" spans="1:1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85" spans="2:2" ht="6" customHeight="1"/>
    <row r="86" spans="2:2" ht="23.25" customHeight="1">
      <c r="B86" s="3030" t="s">
        <v>1551</v>
      </c>
    </row>
  </sheetData>
  <mergeCells count="5">
    <mergeCell ref="A2:A3"/>
    <mergeCell ref="C2:N2"/>
    <mergeCell ref="O2:Z2"/>
    <mergeCell ref="AA2:AL2"/>
    <mergeCell ref="AM2:AO2"/>
  </mergeCells>
  <printOptions horizontalCentered="1"/>
  <pageMargins left="0" right="0" top="0.39370078740157483" bottom="1.8897637795275593" header="0" footer="0.23622047244094491"/>
  <pageSetup paperSize="9" scale="52" orientation="landscape" r:id="rId1"/>
  <headerFooter>
    <oddHeader>&amp;C&amp;"Aptos"&amp;10&amp;K000000 PUBLIC&amp;1#_x000D_&amp;"Arialri"&amp;10&amp;K000000&amp;"Arialri"&amp;10&amp;K000000&amp;"Arialri"&amp;10&amp;K000000&amp;G</oddHeader>
    <oddFooter>&amp;C23_x000D_&amp;1#&amp;"Aptos"&amp;10&amp;K000000 PUBLIC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A38BE-E08E-4CAB-ABE3-405CAC893518}">
  <dimension ref="A1:AO86"/>
  <sheetViews>
    <sheetView showGridLines="0" view="pageBreakPreview" zoomScale="80" zoomScaleNormal="100" workbookViewId="0">
      <pane xSplit="1" ySplit="3" topLeftCell="AC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4.25" customHeight="1"/>
  <cols>
    <col min="1" max="1" width="69.1796875" style="43" customWidth="1"/>
    <col min="2" max="28" width="16.1796875" style="43" hidden="1" customWidth="1"/>
    <col min="29" max="38" width="16.1796875" style="43" customWidth="1"/>
    <col min="39" max="39" width="20.36328125" style="43" bestFit="1" customWidth="1"/>
    <col min="40" max="40" width="16.1796875" style="43" customWidth="1"/>
    <col min="41" max="41" width="19.1796875" style="43" bestFit="1" customWidth="1"/>
    <col min="42" max="16384" width="9.1796875" style="43"/>
  </cols>
  <sheetData>
    <row r="1" spans="1:41" ht="32.5" customHeight="1" thickBot="1">
      <c r="A1" s="2875" t="s">
        <v>1531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</row>
    <row r="2" spans="1:41" ht="25.5" customHeight="1" thickTop="1" thickBot="1">
      <c r="A2" s="3180" t="s">
        <v>1046</v>
      </c>
      <c r="B2" s="2876"/>
      <c r="C2" s="3182">
        <v>2023</v>
      </c>
      <c r="D2" s="3183"/>
      <c r="E2" s="3183"/>
      <c r="F2" s="3183"/>
      <c r="G2" s="3183"/>
      <c r="H2" s="3183"/>
      <c r="I2" s="3183"/>
      <c r="J2" s="3183"/>
      <c r="K2" s="3183"/>
      <c r="L2" s="3183"/>
      <c r="M2" s="3183"/>
      <c r="N2" s="3184"/>
      <c r="O2" s="3182">
        <v>2024</v>
      </c>
      <c r="P2" s="3183"/>
      <c r="Q2" s="3183"/>
      <c r="R2" s="3183"/>
      <c r="S2" s="3183"/>
      <c r="T2" s="3183"/>
      <c r="U2" s="3183"/>
      <c r="V2" s="3183"/>
      <c r="W2" s="3183"/>
      <c r="X2" s="3183"/>
      <c r="Y2" s="3183"/>
      <c r="Z2" s="3184"/>
      <c r="AA2" s="3182">
        <v>2025</v>
      </c>
      <c r="AB2" s="3183"/>
      <c r="AC2" s="3183"/>
      <c r="AD2" s="3183"/>
      <c r="AE2" s="3183"/>
      <c r="AF2" s="3183"/>
      <c r="AG2" s="3183"/>
      <c r="AH2" s="3183"/>
      <c r="AI2" s="3183"/>
      <c r="AJ2" s="3183"/>
      <c r="AK2" s="3183"/>
      <c r="AL2" s="3184"/>
      <c r="AM2" s="3182">
        <v>2026</v>
      </c>
      <c r="AN2" s="3183"/>
      <c r="AO2" s="3184"/>
    </row>
    <row r="3" spans="1:41" ht="25.5" customHeight="1" thickTop="1" thickBot="1">
      <c r="A3" s="3181"/>
      <c r="B3" s="2877" t="s">
        <v>132</v>
      </c>
      <c r="C3" s="2878" t="s">
        <v>121</v>
      </c>
      <c r="D3" s="2879" t="s">
        <v>122</v>
      </c>
      <c r="E3" s="2879" t="s">
        <v>123</v>
      </c>
      <c r="F3" s="2879" t="s">
        <v>124</v>
      </c>
      <c r="G3" s="2879" t="s">
        <v>125</v>
      </c>
      <c r="H3" s="2879" t="s">
        <v>126</v>
      </c>
      <c r="I3" s="2879" t="s">
        <v>127</v>
      </c>
      <c r="J3" s="2879" t="s">
        <v>128</v>
      </c>
      <c r="K3" s="2879" t="s">
        <v>129</v>
      </c>
      <c r="L3" s="2879" t="s">
        <v>130</v>
      </c>
      <c r="M3" s="2879" t="s">
        <v>131</v>
      </c>
      <c r="N3" s="2877" t="s">
        <v>132</v>
      </c>
      <c r="O3" s="2878" t="s">
        <v>121</v>
      </c>
      <c r="P3" s="2879" t="s">
        <v>122</v>
      </c>
      <c r="Q3" s="2879" t="s">
        <v>123</v>
      </c>
      <c r="R3" s="2879" t="s">
        <v>124</v>
      </c>
      <c r="S3" s="2879" t="s">
        <v>125</v>
      </c>
      <c r="T3" s="2879" t="s">
        <v>126</v>
      </c>
      <c r="U3" s="2879" t="s">
        <v>127</v>
      </c>
      <c r="V3" s="2879" t="s">
        <v>128</v>
      </c>
      <c r="W3" s="2879" t="s">
        <v>129</v>
      </c>
      <c r="X3" s="2879" t="s">
        <v>130</v>
      </c>
      <c r="Y3" s="2879" t="s">
        <v>131</v>
      </c>
      <c r="Z3" s="2877" t="s">
        <v>132</v>
      </c>
      <c r="AA3" s="2878" t="s">
        <v>121</v>
      </c>
      <c r="AB3" s="2879" t="s">
        <v>122</v>
      </c>
      <c r="AC3" s="2879" t="s">
        <v>123</v>
      </c>
      <c r="AD3" s="2879" t="s">
        <v>124</v>
      </c>
      <c r="AE3" s="2879" t="s">
        <v>125</v>
      </c>
      <c r="AF3" s="2879" t="s">
        <v>126</v>
      </c>
      <c r="AG3" s="2879" t="s">
        <v>127</v>
      </c>
      <c r="AH3" s="2879" t="s">
        <v>128</v>
      </c>
      <c r="AI3" s="2879" t="s">
        <v>129</v>
      </c>
      <c r="AJ3" s="2879" t="s">
        <v>130</v>
      </c>
      <c r="AK3" s="2879" t="s">
        <v>131</v>
      </c>
      <c r="AL3" s="2877" t="s">
        <v>132</v>
      </c>
      <c r="AM3" s="2878" t="s">
        <v>121</v>
      </c>
      <c r="AN3" s="2879" t="s">
        <v>122</v>
      </c>
      <c r="AO3" s="2877" t="s">
        <v>123</v>
      </c>
    </row>
    <row r="4" spans="1:41" ht="25.5" customHeight="1" thickTop="1">
      <c r="A4" s="2880" t="s">
        <v>1047</v>
      </c>
      <c r="B4" s="2881">
        <f>SUM(B5:B12)</f>
        <v>34192.338235999996</v>
      </c>
      <c r="C4" s="2882">
        <f t="shared" ref="C4:U4" si="0">SUM(C5:C12)</f>
        <v>38779.559486999999</v>
      </c>
      <c r="D4" s="2883">
        <f t="shared" si="0"/>
        <v>45266.865560999999</v>
      </c>
      <c r="E4" s="2883">
        <f t="shared" si="0"/>
        <v>48290.729046</v>
      </c>
      <c r="F4" s="2883">
        <f t="shared" si="0"/>
        <v>49469.576293999999</v>
      </c>
      <c r="G4" s="2883">
        <f t="shared" si="0"/>
        <v>50655.41087</v>
      </c>
      <c r="H4" s="2883">
        <f t="shared" si="0"/>
        <v>50993.356415000002</v>
      </c>
      <c r="I4" s="2884">
        <f t="shared" si="0"/>
        <v>53331.869275999998</v>
      </c>
      <c r="J4" s="2884">
        <f t="shared" si="0"/>
        <v>55217.358451000007</v>
      </c>
      <c r="K4" s="2884">
        <f t="shared" si="0"/>
        <v>57719.006115000004</v>
      </c>
      <c r="L4" s="2884">
        <f t="shared" si="0"/>
        <v>60131.39197199999</v>
      </c>
      <c r="M4" s="2884">
        <f t="shared" si="0"/>
        <v>65734.365310000008</v>
      </c>
      <c r="N4" s="2885">
        <f t="shared" si="0"/>
        <v>67069.030985999998</v>
      </c>
      <c r="O4" s="2886">
        <f t="shared" si="0"/>
        <v>75095.268263000005</v>
      </c>
      <c r="P4" s="2884">
        <f t="shared" si="0"/>
        <v>82105.797086999999</v>
      </c>
      <c r="Q4" s="2884">
        <f t="shared" si="0"/>
        <v>89076.163604000001</v>
      </c>
      <c r="R4" s="2884">
        <f t="shared" si="0"/>
        <v>89081.733943999992</v>
      </c>
      <c r="S4" s="2884">
        <f t="shared" si="0"/>
        <v>90982.335799000008</v>
      </c>
      <c r="T4" s="2884">
        <f t="shared" si="0"/>
        <v>93542.464443999997</v>
      </c>
      <c r="U4" s="2884">
        <f t="shared" si="0"/>
        <v>94678.618569999991</v>
      </c>
      <c r="V4" s="2884">
        <f>SUM(V5:V12)</f>
        <v>99353.101555000001</v>
      </c>
      <c r="W4" s="2884">
        <f>SUM(W5:W12)</f>
        <v>101186.447487</v>
      </c>
      <c r="X4" s="2884">
        <f t="shared" ref="X4:Z4" si="1">SUM(X5:X12)</f>
        <v>106014.24976600001</v>
      </c>
      <c r="Y4" s="2884">
        <f t="shared" si="1"/>
        <v>111160.43887899999</v>
      </c>
      <c r="Z4" s="2885">
        <f t="shared" si="1"/>
        <v>111165.70458400001</v>
      </c>
      <c r="AA4" s="2886">
        <v>121185.1</v>
      </c>
      <c r="AB4" s="2884">
        <v>125962.38</v>
      </c>
      <c r="AC4" s="2884">
        <v>124988.62</v>
      </c>
      <c r="AD4" s="2884">
        <v>121822.69</v>
      </c>
      <c r="AE4" s="2884">
        <v>117440.29</v>
      </c>
      <c r="AF4" s="2884">
        <v>114734.11</v>
      </c>
      <c r="AG4" s="2884">
        <v>125861.07</v>
      </c>
      <c r="AH4" s="2884">
        <v>123985.24</v>
      </c>
      <c r="AI4" s="2884">
        <v>118132.49732900001</v>
      </c>
      <c r="AJ4" s="2884">
        <v>112893.93100000001</v>
      </c>
      <c r="AK4" s="2884">
        <v>107066.63824100001</v>
      </c>
      <c r="AL4" s="2885">
        <v>127026.509773</v>
      </c>
      <c r="AM4" s="2886">
        <v>133850.49213200001</v>
      </c>
      <c r="AN4" s="2884">
        <v>145351.15293100002</v>
      </c>
      <c r="AO4" s="2885">
        <v>145616.72070999999</v>
      </c>
    </row>
    <row r="5" spans="1:41" ht="25.5" hidden="1" customHeight="1" thickTop="1">
      <c r="A5" s="2887" t="s">
        <v>1048</v>
      </c>
      <c r="B5" s="2888">
        <v>0</v>
      </c>
      <c r="C5" s="2889">
        <v>1255.204414</v>
      </c>
      <c r="D5" s="2890">
        <v>0</v>
      </c>
      <c r="E5" s="2890">
        <v>0</v>
      </c>
      <c r="F5" s="2890">
        <v>0</v>
      </c>
      <c r="G5" s="2890">
        <v>0</v>
      </c>
      <c r="H5" s="2890">
        <v>0</v>
      </c>
      <c r="I5" s="2890">
        <v>0</v>
      </c>
      <c r="J5" s="2890">
        <v>0</v>
      </c>
      <c r="K5" s="2890">
        <v>0</v>
      </c>
      <c r="L5" s="2890">
        <v>0</v>
      </c>
      <c r="M5" s="2890">
        <v>0</v>
      </c>
      <c r="N5" s="2888">
        <v>0</v>
      </c>
      <c r="O5" s="2889">
        <v>0</v>
      </c>
      <c r="P5" s="2890">
        <v>0</v>
      </c>
      <c r="Q5" s="2890">
        <v>0</v>
      </c>
      <c r="R5" s="2890">
        <v>0</v>
      </c>
      <c r="S5" s="2890">
        <v>0</v>
      </c>
      <c r="T5" s="2890">
        <v>0</v>
      </c>
      <c r="U5" s="2890">
        <v>0</v>
      </c>
      <c r="V5" s="2890">
        <v>618</v>
      </c>
      <c r="W5" s="2890">
        <v>0</v>
      </c>
      <c r="X5" s="2890">
        <v>0</v>
      </c>
      <c r="Y5" s="2890">
        <v>0</v>
      </c>
      <c r="Z5" s="2888">
        <v>0</v>
      </c>
      <c r="AA5" s="2889">
        <v>0</v>
      </c>
      <c r="AB5" s="2890">
        <v>0</v>
      </c>
      <c r="AC5" s="2890">
        <v>0</v>
      </c>
      <c r="AD5" s="2890">
        <v>0</v>
      </c>
      <c r="AE5" s="2890">
        <v>0</v>
      </c>
      <c r="AF5" s="2890">
        <v>0</v>
      </c>
      <c r="AG5" s="2890">
        <v>0</v>
      </c>
      <c r="AH5" s="2890">
        <v>0</v>
      </c>
      <c r="AI5" s="2890">
        <v>0</v>
      </c>
      <c r="AJ5" s="2890">
        <v>0</v>
      </c>
      <c r="AK5" s="2890">
        <v>0</v>
      </c>
      <c r="AL5" s="2888">
        <v>47921.486258999998</v>
      </c>
      <c r="AM5" s="2889">
        <v>0</v>
      </c>
      <c r="AN5" s="2890">
        <v>0</v>
      </c>
      <c r="AO5" s="2888">
        <v>0</v>
      </c>
    </row>
    <row r="6" spans="1:41" ht="25.5" hidden="1" customHeight="1">
      <c r="A6" s="2887" t="s">
        <v>1049</v>
      </c>
      <c r="B6" s="2888">
        <v>0</v>
      </c>
      <c r="C6" s="2889">
        <v>607.84698500000002</v>
      </c>
      <c r="D6" s="2890">
        <v>607.84698500000002</v>
      </c>
      <c r="E6" s="2890">
        <v>0</v>
      </c>
      <c r="F6" s="2890">
        <v>0</v>
      </c>
      <c r="G6" s="2890">
        <v>0</v>
      </c>
      <c r="H6" s="2890">
        <v>0</v>
      </c>
      <c r="I6" s="2890">
        <v>0</v>
      </c>
      <c r="J6" s="2890">
        <v>0</v>
      </c>
      <c r="K6" s="2890">
        <v>0</v>
      </c>
      <c r="L6" s="2890">
        <v>0</v>
      </c>
      <c r="M6" s="2890">
        <v>0</v>
      </c>
      <c r="N6" s="2888">
        <v>0</v>
      </c>
      <c r="O6" s="2889">
        <v>0</v>
      </c>
      <c r="P6" s="2890">
        <v>0</v>
      </c>
      <c r="Q6" s="2890">
        <v>0</v>
      </c>
      <c r="R6" s="2890">
        <v>0</v>
      </c>
      <c r="S6" s="2890">
        <v>0</v>
      </c>
      <c r="T6" s="2890">
        <v>0</v>
      </c>
      <c r="U6" s="2890">
        <v>0</v>
      </c>
      <c r="V6" s="2890">
        <v>1250</v>
      </c>
      <c r="W6" s="2890">
        <v>1250</v>
      </c>
      <c r="X6" s="2890">
        <v>0</v>
      </c>
      <c r="Y6" s="2890">
        <v>0</v>
      </c>
      <c r="Z6" s="2888">
        <v>0</v>
      </c>
      <c r="AA6" s="2889">
        <v>0</v>
      </c>
      <c r="AB6" s="2890">
        <v>0</v>
      </c>
      <c r="AC6" s="2890">
        <v>0</v>
      </c>
      <c r="AD6" s="2890">
        <v>0</v>
      </c>
      <c r="AE6" s="2890">
        <v>0</v>
      </c>
      <c r="AF6" s="2890">
        <v>0</v>
      </c>
      <c r="AG6" s="2890">
        <v>0</v>
      </c>
      <c r="AH6" s="2890">
        <v>0</v>
      </c>
      <c r="AI6" s="2890">
        <v>0</v>
      </c>
      <c r="AJ6" s="2890">
        <v>0</v>
      </c>
      <c r="AK6" s="2890">
        <v>0</v>
      </c>
      <c r="AL6" s="2888">
        <v>36073.545563</v>
      </c>
      <c r="AM6" s="2889">
        <v>0</v>
      </c>
      <c r="AN6" s="2890">
        <v>0</v>
      </c>
      <c r="AO6" s="2888">
        <v>0</v>
      </c>
    </row>
    <row r="7" spans="1:41" ht="25.5" hidden="1" customHeight="1">
      <c r="A7" s="2887" t="s">
        <v>1050</v>
      </c>
      <c r="B7" s="2888">
        <v>0</v>
      </c>
      <c r="C7" s="2889">
        <v>0</v>
      </c>
      <c r="D7" s="2890">
        <v>1185.14273</v>
      </c>
      <c r="E7" s="2890">
        <v>0</v>
      </c>
      <c r="F7" s="2890">
        <v>0</v>
      </c>
      <c r="G7" s="2890">
        <v>0</v>
      </c>
      <c r="H7" s="2890">
        <v>0</v>
      </c>
      <c r="I7" s="2890">
        <v>0</v>
      </c>
      <c r="J7" s="2890">
        <v>0</v>
      </c>
      <c r="K7" s="2890">
        <v>0</v>
      </c>
      <c r="L7" s="2890">
        <v>0</v>
      </c>
      <c r="M7" s="2890">
        <v>0</v>
      </c>
      <c r="N7" s="2888">
        <v>0</v>
      </c>
      <c r="O7" s="2889">
        <v>0</v>
      </c>
      <c r="P7" s="2890">
        <v>0</v>
      </c>
      <c r="Q7" s="2890">
        <v>0</v>
      </c>
      <c r="R7" s="2890">
        <v>0</v>
      </c>
      <c r="S7" s="2890">
        <v>0</v>
      </c>
      <c r="T7" s="2890">
        <v>0</v>
      </c>
      <c r="U7" s="2890">
        <v>0</v>
      </c>
      <c r="V7" s="2890">
        <v>0</v>
      </c>
      <c r="W7" s="2890">
        <v>0</v>
      </c>
      <c r="X7" s="2890">
        <v>0</v>
      </c>
      <c r="Y7" s="2890">
        <v>0</v>
      </c>
      <c r="Z7" s="2888">
        <v>0</v>
      </c>
      <c r="AA7" s="2889">
        <v>0</v>
      </c>
      <c r="AB7" s="2890">
        <v>0</v>
      </c>
      <c r="AC7" s="2890">
        <v>0</v>
      </c>
      <c r="AD7" s="2890">
        <v>0</v>
      </c>
      <c r="AE7" s="2890">
        <v>0</v>
      </c>
      <c r="AF7" s="2890">
        <v>0</v>
      </c>
      <c r="AG7" s="2890">
        <v>0</v>
      </c>
      <c r="AH7" s="2890">
        <v>0</v>
      </c>
      <c r="AI7" s="2890">
        <v>0</v>
      </c>
      <c r="AJ7" s="2890">
        <v>0</v>
      </c>
      <c r="AK7" s="2890">
        <v>0</v>
      </c>
      <c r="AL7" s="2888">
        <v>43031.477951000008</v>
      </c>
      <c r="AM7" s="2889">
        <v>0</v>
      </c>
      <c r="AN7" s="2890">
        <v>0</v>
      </c>
      <c r="AO7" s="2888">
        <v>0</v>
      </c>
    </row>
    <row r="8" spans="1:41" ht="25.5" customHeight="1">
      <c r="A8" s="2887" t="s">
        <v>1051</v>
      </c>
      <c r="B8" s="2888">
        <v>18167.475181999998</v>
      </c>
      <c r="C8" s="2889">
        <v>20779.178242999998</v>
      </c>
      <c r="D8" s="2890">
        <v>23338.600837999998</v>
      </c>
      <c r="E8" s="2890">
        <v>23100.153151000002</v>
      </c>
      <c r="F8" s="2890">
        <v>23380.662421999998</v>
      </c>
      <c r="G8" s="2890">
        <v>22781.706720000002</v>
      </c>
      <c r="H8" s="2890">
        <v>22904.119799000004</v>
      </c>
      <c r="I8" s="2890">
        <v>24037.732188999998</v>
      </c>
      <c r="J8" s="2890">
        <v>24536.027149000001</v>
      </c>
      <c r="K8" s="2890">
        <v>27134.816804000002</v>
      </c>
      <c r="L8" s="2890">
        <v>28876.728910999995</v>
      </c>
      <c r="M8" s="2890">
        <v>31554.492878000001</v>
      </c>
      <c r="N8" s="2888">
        <v>30774.534020999999</v>
      </c>
      <c r="O8" s="2889">
        <v>34257.115510000003</v>
      </c>
      <c r="P8" s="2890">
        <v>33677.826011999998</v>
      </c>
      <c r="Q8" s="2890">
        <v>35271.606333999996</v>
      </c>
      <c r="R8" s="2890">
        <v>33382.733699999997</v>
      </c>
      <c r="S8" s="2890">
        <v>34030.003547</v>
      </c>
      <c r="T8" s="2890">
        <v>35896.663033999997</v>
      </c>
      <c r="U8" s="2890">
        <v>37737.982580000004</v>
      </c>
      <c r="V8" s="2890">
        <v>41048.220824999997</v>
      </c>
      <c r="W8" s="2890">
        <v>44262.114264999997</v>
      </c>
      <c r="X8" s="2890">
        <v>47117.911456000002</v>
      </c>
      <c r="Y8" s="2890">
        <v>49918.180973000002</v>
      </c>
      <c r="Z8" s="2888">
        <v>51565.000461000003</v>
      </c>
      <c r="AA8" s="2889">
        <v>57230.05</v>
      </c>
      <c r="AB8" s="2890">
        <v>58300.29</v>
      </c>
      <c r="AC8" s="2890">
        <v>56137.760000000002</v>
      </c>
      <c r="AD8" s="2890">
        <v>52977.89</v>
      </c>
      <c r="AE8" s="2890">
        <v>47935.32</v>
      </c>
      <c r="AF8" s="2890">
        <v>45995.93</v>
      </c>
      <c r="AG8" s="2890">
        <v>46373.42</v>
      </c>
      <c r="AH8" s="2890">
        <v>48225.04</v>
      </c>
      <c r="AI8" s="2890">
        <v>47873.048853</v>
      </c>
      <c r="AJ8" s="2890">
        <v>44482.676076999996</v>
      </c>
      <c r="AK8" s="2890">
        <v>43261.925950999997</v>
      </c>
      <c r="AL8" s="2888">
        <v>47921.486258999998</v>
      </c>
      <c r="AM8" s="2889">
        <v>49584.548621000002</v>
      </c>
      <c r="AN8" s="2890">
        <v>47344.479652000002</v>
      </c>
      <c r="AO8" s="2888">
        <v>43652.127432000001</v>
      </c>
    </row>
    <row r="9" spans="1:41" ht="25.5" customHeight="1">
      <c r="A9" s="2887" t="s">
        <v>1052</v>
      </c>
      <c r="B9" s="2888">
        <v>8746.5642609999995</v>
      </c>
      <c r="C9" s="2889">
        <v>9628.5985760000003</v>
      </c>
      <c r="D9" s="2890">
        <v>11704.178583999999</v>
      </c>
      <c r="E9" s="2890">
        <v>13793.463945</v>
      </c>
      <c r="F9" s="2890">
        <v>14529.142587</v>
      </c>
      <c r="G9" s="2890">
        <v>16632.594395</v>
      </c>
      <c r="H9" s="2890">
        <v>16536.568340999998</v>
      </c>
      <c r="I9" s="2890">
        <v>16974.079037</v>
      </c>
      <c r="J9" s="2890">
        <v>17525.199116</v>
      </c>
      <c r="K9" s="2890">
        <v>16151.922307000001</v>
      </c>
      <c r="L9" s="2890">
        <v>16361.590118</v>
      </c>
      <c r="M9" s="2890">
        <v>16169.813485999999</v>
      </c>
      <c r="N9" s="2888">
        <v>16911.057362</v>
      </c>
      <c r="O9" s="2889">
        <v>18391.351875</v>
      </c>
      <c r="P9" s="2890">
        <v>20733.761649</v>
      </c>
      <c r="Q9" s="2890">
        <v>24447.758922000001</v>
      </c>
      <c r="R9" s="2890">
        <v>25691.915873999998</v>
      </c>
      <c r="S9" s="2890">
        <v>26776.888664999999</v>
      </c>
      <c r="T9" s="2890">
        <v>27298.071479999999</v>
      </c>
      <c r="U9" s="2890">
        <v>26474.492511</v>
      </c>
      <c r="V9" s="2890">
        <v>25285.621018999998</v>
      </c>
      <c r="W9" s="2890">
        <v>23365.163271000001</v>
      </c>
      <c r="X9" s="2890">
        <v>24034.302431</v>
      </c>
      <c r="Y9" s="2890">
        <v>24202.983279</v>
      </c>
      <c r="Z9" s="2888">
        <v>24696.083009999998</v>
      </c>
      <c r="AA9" s="2889">
        <v>26469.34</v>
      </c>
      <c r="AB9" s="2890">
        <v>28804.28</v>
      </c>
      <c r="AC9" s="2890">
        <v>30487.68</v>
      </c>
      <c r="AD9" s="2890">
        <v>30528.45</v>
      </c>
      <c r="AE9" s="2890">
        <v>29786.05</v>
      </c>
      <c r="AF9" s="2890">
        <v>29050.03</v>
      </c>
      <c r="AG9" s="2890">
        <v>34105.61</v>
      </c>
      <c r="AH9" s="2890">
        <v>30837.15</v>
      </c>
      <c r="AI9" s="2890">
        <v>27793.194243999995</v>
      </c>
      <c r="AJ9" s="2890">
        <v>27543.005042000001</v>
      </c>
      <c r="AK9" s="2890">
        <v>27255.347053000001</v>
      </c>
      <c r="AL9" s="2888">
        <v>36073.545563</v>
      </c>
      <c r="AM9" s="2889">
        <v>34993.254618999999</v>
      </c>
      <c r="AN9" s="2890">
        <v>40452.431958000001</v>
      </c>
      <c r="AO9" s="2888">
        <v>42098.053647000001</v>
      </c>
    </row>
    <row r="10" spans="1:41" ht="25.5" customHeight="1">
      <c r="A10" s="2887" t="s">
        <v>1053</v>
      </c>
      <c r="B10" s="2888">
        <v>7278.298792999999</v>
      </c>
      <c r="C10" s="2889">
        <v>6508.7312689999999</v>
      </c>
      <c r="D10" s="2890">
        <v>8431.0964239999994</v>
      </c>
      <c r="E10" s="2890">
        <v>11397.11195</v>
      </c>
      <c r="F10" s="2890">
        <v>11559.771285000001</v>
      </c>
      <c r="G10" s="2890">
        <v>11241.109754999999</v>
      </c>
      <c r="H10" s="2890">
        <v>11552.668275000002</v>
      </c>
      <c r="I10" s="2890">
        <v>12320.05805</v>
      </c>
      <c r="J10" s="2890">
        <v>13156.132186000001</v>
      </c>
      <c r="K10" s="2890">
        <v>14432.267003999999</v>
      </c>
      <c r="L10" s="2890">
        <v>14893.072942999999</v>
      </c>
      <c r="M10" s="2890">
        <v>18010.058946000001</v>
      </c>
      <c r="N10" s="2888">
        <v>19383.439602999999</v>
      </c>
      <c r="O10" s="2889">
        <v>22446.800877999998</v>
      </c>
      <c r="P10" s="2890">
        <v>27694.209426000005</v>
      </c>
      <c r="Q10" s="2890">
        <v>29356.798348</v>
      </c>
      <c r="R10" s="2890">
        <v>30007.08437</v>
      </c>
      <c r="S10" s="2890">
        <v>30175.443587000005</v>
      </c>
      <c r="T10" s="2890">
        <v>30347.729929999998</v>
      </c>
      <c r="U10" s="2890">
        <v>30466.143478999998</v>
      </c>
      <c r="V10" s="2890">
        <v>31151.259710999999</v>
      </c>
      <c r="W10" s="2890">
        <v>32309.169951</v>
      </c>
      <c r="X10" s="2890">
        <v>34862.035879000003</v>
      </c>
      <c r="Y10" s="2890">
        <v>37039.274626999999</v>
      </c>
      <c r="Z10" s="2888">
        <v>34904.621113000001</v>
      </c>
      <c r="AA10" s="2889">
        <v>37485.699999999997</v>
      </c>
      <c r="AB10" s="2890">
        <v>38857.81</v>
      </c>
      <c r="AC10" s="2890">
        <v>38363.17</v>
      </c>
      <c r="AD10" s="2890">
        <v>38316.35</v>
      </c>
      <c r="AE10" s="2890">
        <v>39718.92</v>
      </c>
      <c r="AF10" s="2890">
        <v>39688.15</v>
      </c>
      <c r="AG10" s="2890">
        <v>45382.04</v>
      </c>
      <c r="AH10" s="2890">
        <v>44923.040000000001</v>
      </c>
      <c r="AI10" s="2890">
        <v>42466.254231999999</v>
      </c>
      <c r="AJ10" s="2890">
        <v>40868.249881000003</v>
      </c>
      <c r="AK10" s="2890">
        <v>36549.365236999998</v>
      </c>
      <c r="AL10" s="2888">
        <v>43031.477951000001</v>
      </c>
      <c r="AM10" s="2889">
        <v>49272.688891999998</v>
      </c>
      <c r="AN10" s="2890">
        <v>57554.241321000001</v>
      </c>
      <c r="AO10" s="2888">
        <v>59866.539631</v>
      </c>
    </row>
    <row r="11" spans="1:41" ht="25.5" hidden="1" customHeight="1">
      <c r="A11" s="2887" t="s">
        <v>1054</v>
      </c>
      <c r="B11" s="2888">
        <v>0</v>
      </c>
      <c r="C11" s="2889">
        <v>0</v>
      </c>
      <c r="D11" s="2890">
        <v>0</v>
      </c>
      <c r="E11" s="2890">
        <v>0</v>
      </c>
      <c r="F11" s="2890">
        <v>0</v>
      </c>
      <c r="G11" s="2890">
        <v>0</v>
      </c>
      <c r="H11" s="2890">
        <v>0</v>
      </c>
      <c r="I11" s="2890">
        <v>0</v>
      </c>
      <c r="J11" s="2890">
        <v>0</v>
      </c>
      <c r="K11" s="2890">
        <v>0</v>
      </c>
      <c r="L11" s="2890">
        <v>0</v>
      </c>
      <c r="M11" s="2890">
        <v>0</v>
      </c>
      <c r="N11" s="2888">
        <v>0</v>
      </c>
      <c r="O11" s="2889">
        <v>0</v>
      </c>
      <c r="P11" s="2890">
        <v>0</v>
      </c>
      <c r="Q11" s="2890">
        <v>0</v>
      </c>
      <c r="R11" s="2890">
        <v>0</v>
      </c>
      <c r="S11" s="2890">
        <v>0</v>
      </c>
      <c r="T11" s="2890">
        <v>0</v>
      </c>
      <c r="U11" s="2890">
        <v>0</v>
      </c>
      <c r="V11" s="2890"/>
      <c r="W11" s="2890"/>
      <c r="X11" s="2890"/>
      <c r="Y11" s="2890"/>
      <c r="Z11" s="2888"/>
      <c r="AA11" s="2889">
        <v>0</v>
      </c>
      <c r="AB11" s="2890">
        <v>0</v>
      </c>
      <c r="AC11" s="2890">
        <v>0</v>
      </c>
      <c r="AD11" s="2890">
        <v>0</v>
      </c>
      <c r="AE11" s="2890">
        <v>0</v>
      </c>
      <c r="AF11" s="2890">
        <v>0</v>
      </c>
      <c r="AG11" s="2890">
        <v>0</v>
      </c>
      <c r="AH11" s="2890">
        <v>0</v>
      </c>
      <c r="AI11" s="2890">
        <v>0</v>
      </c>
      <c r="AJ11" s="2890">
        <v>0</v>
      </c>
      <c r="AK11" s="2890">
        <v>0</v>
      </c>
      <c r="AL11" s="2888"/>
      <c r="AM11" s="2889">
        <v>0</v>
      </c>
      <c r="AN11" s="2890">
        <v>0</v>
      </c>
      <c r="AO11" s="2888">
        <v>0</v>
      </c>
    </row>
    <row r="12" spans="1:41" ht="25.5" hidden="1" customHeight="1">
      <c r="A12" s="2887" t="s">
        <v>1055</v>
      </c>
      <c r="B12" s="2888">
        <v>0</v>
      </c>
      <c r="C12" s="2889">
        <v>0</v>
      </c>
      <c r="D12" s="2890">
        <v>0</v>
      </c>
      <c r="E12" s="2890">
        <v>0</v>
      </c>
      <c r="F12" s="2890">
        <v>0</v>
      </c>
      <c r="G12" s="2890">
        <v>0</v>
      </c>
      <c r="H12" s="2890">
        <v>0</v>
      </c>
      <c r="I12" s="2890">
        <v>0</v>
      </c>
      <c r="J12" s="2890">
        <v>0</v>
      </c>
      <c r="K12" s="2890">
        <v>0</v>
      </c>
      <c r="L12" s="2890">
        <v>0</v>
      </c>
      <c r="M12" s="2890">
        <v>0</v>
      </c>
      <c r="N12" s="2888">
        <v>0</v>
      </c>
      <c r="O12" s="2889">
        <v>0</v>
      </c>
      <c r="P12" s="2890">
        <v>0</v>
      </c>
      <c r="Q12" s="2890">
        <v>0</v>
      </c>
      <c r="R12" s="2890">
        <v>0</v>
      </c>
      <c r="S12" s="2890">
        <v>0</v>
      </c>
      <c r="T12" s="2890">
        <v>0</v>
      </c>
      <c r="U12" s="2890">
        <v>0</v>
      </c>
      <c r="V12" s="2890"/>
      <c r="W12" s="2890"/>
      <c r="X12" s="2890"/>
      <c r="Y12" s="2890"/>
      <c r="Z12" s="2888"/>
      <c r="AA12" s="2889">
        <v>0</v>
      </c>
      <c r="AB12" s="2890">
        <v>0</v>
      </c>
      <c r="AC12" s="2890">
        <v>0</v>
      </c>
      <c r="AD12" s="2890">
        <v>0</v>
      </c>
      <c r="AE12" s="2890">
        <v>0</v>
      </c>
      <c r="AF12" s="2890">
        <v>0</v>
      </c>
      <c r="AG12" s="2890">
        <v>0</v>
      </c>
      <c r="AH12" s="2890">
        <v>0</v>
      </c>
      <c r="AI12" s="2890">
        <v>0</v>
      </c>
      <c r="AJ12" s="2890">
        <v>0</v>
      </c>
      <c r="AK12" s="2890">
        <v>0</v>
      </c>
      <c r="AL12" s="2888"/>
      <c r="AM12" s="2889">
        <v>0</v>
      </c>
      <c r="AN12" s="2890">
        <v>0</v>
      </c>
      <c r="AO12" s="2888">
        <v>0</v>
      </c>
    </row>
    <row r="13" spans="1:41" ht="25.5" customHeight="1">
      <c r="A13" s="2880" t="s">
        <v>1056</v>
      </c>
      <c r="B13" s="2885">
        <f t="shared" ref="B13:Z13" si="2">SUM(B14:B41)</f>
        <v>123665.13511300001</v>
      </c>
      <c r="C13" s="2886">
        <f t="shared" si="2"/>
        <v>121378.19674</v>
      </c>
      <c r="D13" s="2884">
        <f t="shared" si="2"/>
        <v>112207.573252</v>
      </c>
      <c r="E13" s="2884">
        <f t="shared" si="2"/>
        <v>110789.799681</v>
      </c>
      <c r="F13" s="2884">
        <f t="shared" si="2"/>
        <v>110362.29212900001</v>
      </c>
      <c r="G13" s="2884">
        <f t="shared" si="2"/>
        <v>110114.25330700001</v>
      </c>
      <c r="H13" s="2884">
        <f t="shared" si="2"/>
        <v>110134.23536000002</v>
      </c>
      <c r="I13" s="2884">
        <f t="shared" si="2"/>
        <v>109873.09227300002</v>
      </c>
      <c r="J13" s="2884">
        <f t="shared" si="2"/>
        <v>111000.05549900001</v>
      </c>
      <c r="K13" s="2884">
        <f t="shared" si="2"/>
        <v>122255.46115946239</v>
      </c>
      <c r="L13" s="2884">
        <f t="shared" si="2"/>
        <v>122572.681493093</v>
      </c>
      <c r="M13" s="2884">
        <f t="shared" si="2"/>
        <v>121939.12644605889</v>
      </c>
      <c r="N13" s="2885">
        <f t="shared" si="2"/>
        <v>123632.95367123283</v>
      </c>
      <c r="O13" s="2886">
        <f t="shared" si="2"/>
        <v>123929.95343096662</v>
      </c>
      <c r="P13" s="2884">
        <f t="shared" si="2"/>
        <v>125794.25782323441</v>
      </c>
      <c r="Q13" s="2884">
        <f t="shared" si="2"/>
        <v>126023.5364606112</v>
      </c>
      <c r="R13" s="2884">
        <f t="shared" si="2"/>
        <v>126497.89498059719</v>
      </c>
      <c r="S13" s="2884">
        <f t="shared" si="2"/>
        <v>127084.23588333909</v>
      </c>
      <c r="T13" s="2884">
        <f t="shared" si="2"/>
        <v>127374.6496755797</v>
      </c>
      <c r="U13" s="2884">
        <f t="shared" si="2"/>
        <v>127368.44935398198</v>
      </c>
      <c r="V13" s="2884">
        <f t="shared" si="2"/>
        <v>129394.59938037039</v>
      </c>
      <c r="W13" s="2884">
        <f t="shared" si="2"/>
        <v>129926.90874408609</v>
      </c>
      <c r="X13" s="2884">
        <f t="shared" si="2"/>
        <v>130975.1417600174</v>
      </c>
      <c r="Y13" s="2884">
        <f t="shared" si="2"/>
        <v>130155.73155161168</v>
      </c>
      <c r="Z13" s="2885">
        <f t="shared" si="2"/>
        <v>129051.17532322661</v>
      </c>
      <c r="AA13" s="2886">
        <v>129422.1</v>
      </c>
      <c r="AB13" s="2884">
        <v>131053.5</v>
      </c>
      <c r="AC13" s="2884">
        <v>130943.1</v>
      </c>
      <c r="AD13" s="2884">
        <v>129624</v>
      </c>
      <c r="AE13" s="2884">
        <v>127176.7</v>
      </c>
      <c r="AF13" s="2884">
        <v>126949.4</v>
      </c>
      <c r="AG13" s="2884">
        <v>126878.8</v>
      </c>
      <c r="AH13" s="2884">
        <v>127591.7</v>
      </c>
      <c r="AI13" s="2884">
        <v>128399.72717784582</v>
      </c>
      <c r="AJ13" s="2884">
        <v>127112.84834467452</v>
      </c>
      <c r="AK13" s="2884">
        <v>136404.3356718604</v>
      </c>
      <c r="AL13" s="2885">
        <v>135809.29848405681</v>
      </c>
      <c r="AM13" s="2886">
        <v>136201.06804104999</v>
      </c>
      <c r="AN13" s="2884">
        <v>141377.3502372535</v>
      </c>
      <c r="AO13" s="2885">
        <v>142493.168968882</v>
      </c>
    </row>
    <row r="14" spans="1:41" ht="25.5" customHeight="1">
      <c r="A14" s="2887" t="s">
        <v>1057</v>
      </c>
      <c r="B14" s="2888">
        <v>0</v>
      </c>
      <c r="C14" s="2889">
        <v>0</v>
      </c>
      <c r="D14" s="2890">
        <v>0</v>
      </c>
      <c r="E14" s="2890">
        <v>0</v>
      </c>
      <c r="F14" s="2890">
        <v>0</v>
      </c>
      <c r="G14" s="2890">
        <v>0</v>
      </c>
      <c r="H14" s="2890">
        <v>0</v>
      </c>
      <c r="I14" s="2890">
        <v>0</v>
      </c>
      <c r="J14" s="2890">
        <v>0</v>
      </c>
      <c r="K14" s="2890">
        <v>0</v>
      </c>
      <c r="L14" s="2890">
        <v>0</v>
      </c>
      <c r="M14" s="2890">
        <v>0</v>
      </c>
      <c r="N14" s="2888">
        <v>0</v>
      </c>
      <c r="O14" s="2889">
        <v>0</v>
      </c>
      <c r="P14" s="2890">
        <v>0</v>
      </c>
      <c r="Q14" s="2890">
        <v>0</v>
      </c>
      <c r="R14" s="2890">
        <v>0</v>
      </c>
      <c r="S14" s="2890">
        <v>0</v>
      </c>
      <c r="T14" s="2890">
        <v>0</v>
      </c>
      <c r="U14" s="2890">
        <v>0</v>
      </c>
      <c r="V14" s="2890">
        <v>0</v>
      </c>
      <c r="W14" s="2890">
        <v>0</v>
      </c>
      <c r="X14" s="2890">
        <v>0</v>
      </c>
      <c r="Y14" s="2890">
        <v>0</v>
      </c>
      <c r="Z14" s="2888">
        <v>0</v>
      </c>
      <c r="AA14" s="2889">
        <v>0</v>
      </c>
      <c r="AB14" s="2890">
        <v>0</v>
      </c>
      <c r="AC14" s="2890">
        <v>0</v>
      </c>
      <c r="AD14" s="2890">
        <v>0</v>
      </c>
      <c r="AE14" s="2890">
        <v>0</v>
      </c>
      <c r="AF14" s="2890">
        <v>0</v>
      </c>
      <c r="AG14" s="2890">
        <v>0</v>
      </c>
      <c r="AH14" s="2890">
        <v>0</v>
      </c>
      <c r="AI14" s="2890">
        <v>0</v>
      </c>
      <c r="AJ14" s="2890">
        <v>0</v>
      </c>
      <c r="AK14" s="2890">
        <v>0</v>
      </c>
      <c r="AL14" s="2888">
        <v>0</v>
      </c>
      <c r="AM14" s="2889">
        <v>0</v>
      </c>
      <c r="AN14" s="2890">
        <v>0</v>
      </c>
      <c r="AO14" s="2888">
        <v>0</v>
      </c>
    </row>
    <row r="15" spans="1:41" ht="25.5" customHeight="1">
      <c r="A15" s="2887" t="s">
        <v>1058</v>
      </c>
      <c r="B15" s="2888">
        <v>0</v>
      </c>
      <c r="C15" s="2889">
        <v>0</v>
      </c>
      <c r="D15" s="2890">
        <v>0</v>
      </c>
      <c r="E15" s="2890">
        <v>0</v>
      </c>
      <c r="F15" s="2890">
        <v>0</v>
      </c>
      <c r="G15" s="2890">
        <v>0</v>
      </c>
      <c r="H15" s="2890">
        <v>0</v>
      </c>
      <c r="I15" s="2890">
        <v>0</v>
      </c>
      <c r="J15" s="2890">
        <v>0</v>
      </c>
      <c r="K15" s="2890">
        <v>0</v>
      </c>
      <c r="L15" s="2890">
        <v>0</v>
      </c>
      <c r="M15" s="2890">
        <v>0</v>
      </c>
      <c r="N15" s="2888">
        <v>0</v>
      </c>
      <c r="O15" s="2889">
        <v>0</v>
      </c>
      <c r="P15" s="2890">
        <v>0</v>
      </c>
      <c r="Q15" s="2890">
        <v>0</v>
      </c>
      <c r="R15" s="2890">
        <v>0</v>
      </c>
      <c r="S15" s="2890">
        <v>0</v>
      </c>
      <c r="T15" s="2890">
        <v>0</v>
      </c>
      <c r="U15" s="2890">
        <v>0</v>
      </c>
      <c r="V15" s="2890">
        <v>0</v>
      </c>
      <c r="W15" s="2890">
        <v>0</v>
      </c>
      <c r="X15" s="2890">
        <v>0</v>
      </c>
      <c r="Y15" s="2890">
        <v>0</v>
      </c>
      <c r="Z15" s="2888">
        <v>0</v>
      </c>
      <c r="AA15" s="2889">
        <v>0</v>
      </c>
      <c r="AB15" s="2890">
        <v>0</v>
      </c>
      <c r="AC15" s="2890">
        <v>0</v>
      </c>
      <c r="AD15" s="2890">
        <v>0</v>
      </c>
      <c r="AE15" s="2890">
        <v>0</v>
      </c>
      <c r="AF15" s="2890">
        <v>0</v>
      </c>
      <c r="AG15" s="2890">
        <v>0</v>
      </c>
      <c r="AH15" s="2890">
        <v>0</v>
      </c>
      <c r="AI15" s="2890">
        <v>0</v>
      </c>
      <c r="AJ15" s="2890">
        <v>0</v>
      </c>
      <c r="AK15" s="2890">
        <v>0</v>
      </c>
      <c r="AL15" s="2888">
        <v>0</v>
      </c>
      <c r="AM15" s="2889">
        <v>0</v>
      </c>
      <c r="AN15" s="2890">
        <v>0</v>
      </c>
      <c r="AO15" s="2888">
        <v>0</v>
      </c>
    </row>
    <row r="16" spans="1:41" ht="25.5" customHeight="1">
      <c r="A16" s="2887" t="s">
        <v>1059</v>
      </c>
      <c r="B16" s="2888">
        <v>13721.897835</v>
      </c>
      <c r="C16" s="2889">
        <v>11249.467616999998</v>
      </c>
      <c r="D16" s="2890">
        <v>1964.3767580000001</v>
      </c>
      <c r="E16" s="2890">
        <v>1964.3767579999999</v>
      </c>
      <c r="F16" s="2890">
        <v>1964.3767580000001</v>
      </c>
      <c r="G16" s="2890">
        <v>1964.3767579999999</v>
      </c>
      <c r="H16" s="2890">
        <v>1964.3767580000001</v>
      </c>
      <c r="I16" s="2890">
        <v>1698.0561350000003</v>
      </c>
      <c r="J16" s="2890">
        <v>1698.056135</v>
      </c>
      <c r="K16" s="2890">
        <v>610.27789399999995</v>
      </c>
      <c r="L16" s="2890">
        <v>610.27789399999995</v>
      </c>
      <c r="M16" s="2890">
        <v>506.41590000000002</v>
      </c>
      <c r="N16" s="2888">
        <v>390.98213400000003</v>
      </c>
      <c r="O16" s="2889">
        <v>390.98213399999997</v>
      </c>
      <c r="P16" s="2890">
        <v>293.21917100000002</v>
      </c>
      <c r="Q16" s="2890">
        <v>293.21917100000002</v>
      </c>
      <c r="R16" s="2890">
        <v>240.447013</v>
      </c>
      <c r="S16" s="2890">
        <v>150.534119</v>
      </c>
      <c r="T16" s="2890">
        <v>150.534119</v>
      </c>
      <c r="U16" s="2890">
        <v>104.01610599999999</v>
      </c>
      <c r="V16" s="2890">
        <v>61.635462999999994</v>
      </c>
      <c r="W16" s="2890">
        <v>61.635463000000001</v>
      </c>
      <c r="X16" s="2890">
        <v>61.635463000000001</v>
      </c>
      <c r="Y16" s="2890">
        <v>61.635463000000001</v>
      </c>
      <c r="Z16" s="2888">
        <v>61.635463000000009</v>
      </c>
      <c r="AA16" s="2889">
        <v>61.64</v>
      </c>
      <c r="AB16" s="2890">
        <v>0</v>
      </c>
      <c r="AC16" s="2890">
        <v>0</v>
      </c>
      <c r="AD16" s="2890">
        <v>0</v>
      </c>
      <c r="AE16" s="2890">
        <v>0</v>
      </c>
      <c r="AF16" s="2890">
        <v>0</v>
      </c>
      <c r="AG16" s="2890">
        <v>0</v>
      </c>
      <c r="AH16" s="2890">
        <v>0</v>
      </c>
      <c r="AI16" s="2890">
        <v>0</v>
      </c>
      <c r="AJ16" s="2890">
        <v>0</v>
      </c>
      <c r="AK16" s="2890">
        <v>0</v>
      </c>
      <c r="AL16" s="2888">
        <v>0</v>
      </c>
      <c r="AM16" s="2889">
        <v>0</v>
      </c>
      <c r="AN16" s="2890">
        <v>0</v>
      </c>
      <c r="AO16" s="2888">
        <v>0</v>
      </c>
    </row>
    <row r="17" spans="1:41" ht="25.5" hidden="1" customHeight="1">
      <c r="A17" s="2887" t="s">
        <v>1060</v>
      </c>
      <c r="B17" s="2888">
        <v>0</v>
      </c>
      <c r="C17" s="2889">
        <v>0</v>
      </c>
      <c r="D17" s="2890">
        <v>0</v>
      </c>
      <c r="E17" s="2890">
        <v>0</v>
      </c>
      <c r="F17" s="2890">
        <v>0</v>
      </c>
      <c r="G17" s="2890">
        <v>0</v>
      </c>
      <c r="H17" s="2890">
        <v>0</v>
      </c>
      <c r="I17" s="2890">
        <v>0</v>
      </c>
      <c r="J17" s="2890">
        <v>0</v>
      </c>
      <c r="K17" s="2890">
        <v>0</v>
      </c>
      <c r="L17" s="2890">
        <v>0</v>
      </c>
      <c r="M17" s="2890">
        <v>0</v>
      </c>
      <c r="N17" s="2888">
        <v>0</v>
      </c>
      <c r="O17" s="2889">
        <v>0</v>
      </c>
      <c r="P17" s="2890">
        <v>0</v>
      </c>
      <c r="Q17" s="2890">
        <v>0</v>
      </c>
      <c r="R17" s="2890">
        <v>0</v>
      </c>
      <c r="S17" s="2890">
        <v>0</v>
      </c>
      <c r="T17" s="2890">
        <v>0</v>
      </c>
      <c r="U17" s="2890">
        <v>0</v>
      </c>
      <c r="V17" s="2890">
        <v>0</v>
      </c>
      <c r="W17" s="2890">
        <v>0</v>
      </c>
      <c r="X17" s="2890">
        <v>0</v>
      </c>
      <c r="Y17" s="2890">
        <v>0</v>
      </c>
      <c r="Z17" s="2888"/>
      <c r="AA17" s="2889">
        <v>0</v>
      </c>
      <c r="AB17" s="2890">
        <v>0</v>
      </c>
      <c r="AC17" s="2890">
        <v>0</v>
      </c>
      <c r="AD17" s="2890">
        <v>0</v>
      </c>
      <c r="AE17" s="2890">
        <v>0</v>
      </c>
      <c r="AF17" s="2890">
        <v>0</v>
      </c>
      <c r="AG17" s="2890">
        <v>0</v>
      </c>
      <c r="AH17" s="2890">
        <v>0</v>
      </c>
      <c r="AI17" s="2890">
        <v>0</v>
      </c>
      <c r="AJ17" s="2890">
        <v>0</v>
      </c>
      <c r="AK17" s="2890">
        <v>0</v>
      </c>
      <c r="AL17" s="2888"/>
      <c r="AM17" s="2889">
        <v>0</v>
      </c>
      <c r="AN17" s="2890">
        <v>0</v>
      </c>
      <c r="AO17" s="2888">
        <v>0</v>
      </c>
    </row>
    <row r="18" spans="1:41" ht="25.5" customHeight="1">
      <c r="A18" s="2887" t="s">
        <v>1061</v>
      </c>
      <c r="B18" s="2888">
        <v>3851.0408720000005</v>
      </c>
      <c r="C18" s="2889">
        <v>5001.8814230000007</v>
      </c>
      <c r="D18" s="2890">
        <v>5100.4812529999999</v>
      </c>
      <c r="E18" s="2890">
        <v>5100.9441630000001</v>
      </c>
      <c r="F18" s="2890">
        <v>5072.243743</v>
      </c>
      <c r="G18" s="2890">
        <v>5081.8259800000005</v>
      </c>
      <c r="H18" s="2890">
        <v>5093.2598570000009</v>
      </c>
      <c r="I18" s="2890">
        <v>5096.2224810000007</v>
      </c>
      <c r="J18" s="2890">
        <v>5102.2866020000001</v>
      </c>
      <c r="K18" s="2890">
        <v>536.86300815999994</v>
      </c>
      <c r="L18" s="2890">
        <v>554.41771744999994</v>
      </c>
      <c r="M18" s="2890">
        <v>131.99844351179999</v>
      </c>
      <c r="N18" s="2888">
        <v>132.3609111536</v>
      </c>
      <c r="O18" s="2889">
        <v>136.56280876919999</v>
      </c>
      <c r="P18" s="2890">
        <v>140.92378309279999</v>
      </c>
      <c r="Q18" s="2890">
        <v>146.29603077439998</v>
      </c>
      <c r="R18" s="2890">
        <v>0</v>
      </c>
      <c r="S18" s="2890">
        <v>0</v>
      </c>
      <c r="T18" s="2890">
        <v>0</v>
      </c>
      <c r="U18" s="2890">
        <v>0</v>
      </c>
      <c r="V18" s="2890">
        <v>0</v>
      </c>
      <c r="W18" s="2890">
        <v>0</v>
      </c>
      <c r="X18" s="2890">
        <v>0</v>
      </c>
      <c r="Y18" s="2890">
        <v>0</v>
      </c>
      <c r="Z18" s="2888">
        <v>0</v>
      </c>
      <c r="AA18" s="2889">
        <v>0</v>
      </c>
      <c r="AB18" s="2890">
        <v>0</v>
      </c>
      <c r="AC18" s="2890">
        <v>0</v>
      </c>
      <c r="AD18" s="2890">
        <v>0</v>
      </c>
      <c r="AE18" s="2890">
        <v>0</v>
      </c>
      <c r="AF18" s="2890">
        <v>0</v>
      </c>
      <c r="AG18" s="2890">
        <v>0</v>
      </c>
      <c r="AH18" s="2890">
        <v>0</v>
      </c>
      <c r="AI18" s="2890">
        <v>0</v>
      </c>
      <c r="AJ18" s="2890">
        <v>0</v>
      </c>
      <c r="AK18" s="2890">
        <v>0</v>
      </c>
      <c r="AL18" s="2888">
        <v>0</v>
      </c>
      <c r="AM18" s="2889">
        <v>0</v>
      </c>
      <c r="AN18" s="2890">
        <v>0</v>
      </c>
      <c r="AO18" s="2888">
        <v>0</v>
      </c>
    </row>
    <row r="19" spans="1:41" ht="25.5" customHeight="1">
      <c r="A19" s="2887" t="s">
        <v>1062</v>
      </c>
      <c r="B19" s="2888">
        <v>0</v>
      </c>
      <c r="C19" s="2889">
        <v>0</v>
      </c>
      <c r="D19" s="2890">
        <v>0</v>
      </c>
      <c r="E19" s="2890">
        <v>0</v>
      </c>
      <c r="F19" s="2890">
        <v>0</v>
      </c>
      <c r="G19" s="2890">
        <v>0</v>
      </c>
      <c r="H19" s="2890">
        <v>0</v>
      </c>
      <c r="I19" s="2890">
        <v>0</v>
      </c>
      <c r="J19" s="2890">
        <v>0</v>
      </c>
      <c r="K19" s="2890">
        <v>4294.4364272191997</v>
      </c>
      <c r="L19" s="2890">
        <v>4434.8588103940001</v>
      </c>
      <c r="M19" s="2890">
        <v>4488.9179502017996</v>
      </c>
      <c r="N19" s="2888">
        <v>4501.2445160335992</v>
      </c>
      <c r="O19" s="2889">
        <v>4644.1399406291994</v>
      </c>
      <c r="P19" s="2890">
        <v>4792.4451433327995</v>
      </c>
      <c r="Q19" s="2890">
        <v>4975.1410782943994</v>
      </c>
      <c r="R19" s="2890">
        <v>5120.2776966776</v>
      </c>
      <c r="S19" s="2890">
        <v>5450.3128025378001</v>
      </c>
      <c r="T19" s="2890">
        <v>5629.3764579126</v>
      </c>
      <c r="U19" s="2890">
        <v>5756.7767323559992</v>
      </c>
      <c r="V19" s="2890">
        <v>5860.180776763199</v>
      </c>
      <c r="W19" s="2890">
        <v>6119.9660497637997</v>
      </c>
      <c r="X19" s="2890">
        <v>6282.3366755481993</v>
      </c>
      <c r="Y19" s="2890">
        <v>5944.8438041534</v>
      </c>
      <c r="Z19" s="2888">
        <v>5686.9905947627994</v>
      </c>
      <c r="AA19" s="2889">
        <v>5915.09</v>
      </c>
      <c r="AB19" s="2890">
        <v>6004</v>
      </c>
      <c r="AC19" s="2890">
        <v>6004</v>
      </c>
      <c r="AD19" s="2890">
        <v>5470.48</v>
      </c>
      <c r="AE19" s="2890">
        <v>3974.29</v>
      </c>
      <c r="AF19" s="2890">
        <v>3985.92</v>
      </c>
      <c r="AG19" s="2890">
        <v>4059.38</v>
      </c>
      <c r="AH19" s="2890">
        <v>4407.3100000000004</v>
      </c>
      <c r="AI19" s="2890">
        <v>4801.6417661163996</v>
      </c>
      <c r="AJ19" s="2890">
        <v>4214.0239397710002</v>
      </c>
      <c r="AK19" s="2890">
        <v>4357.0352881831996</v>
      </c>
      <c r="AL19" s="2888">
        <v>4040.0222910543994</v>
      </c>
      <c r="AM19" s="2889">
        <v>4231.2193058999992</v>
      </c>
      <c r="AN19" s="2890">
        <v>4129.3995536530001</v>
      </c>
      <c r="AO19" s="2888">
        <v>4249.7671165559996</v>
      </c>
    </row>
    <row r="20" spans="1:41" ht="25.5" customHeight="1">
      <c r="A20" s="2887" t="s">
        <v>1063</v>
      </c>
      <c r="B20" s="2888">
        <v>2879.1087360000001</v>
      </c>
      <c r="C20" s="2889">
        <v>3739.4982239999999</v>
      </c>
      <c r="D20" s="2890">
        <v>3813.213264</v>
      </c>
      <c r="E20" s="2890">
        <v>3813.5593439999998</v>
      </c>
      <c r="F20" s="2890">
        <v>3792.1023839999998</v>
      </c>
      <c r="G20" s="2890">
        <v>3799.2662399999999</v>
      </c>
      <c r="H20" s="2890">
        <v>3807.8144160000002</v>
      </c>
      <c r="I20" s="2890">
        <v>3810.0293280000001</v>
      </c>
      <c r="J20" s="2890">
        <v>3814.5629759999997</v>
      </c>
      <c r="K20" s="2890">
        <v>210.58177086400033</v>
      </c>
      <c r="L20" s="2890">
        <v>217.46751585500036</v>
      </c>
      <c r="M20" s="2890">
        <v>220.11835714349999</v>
      </c>
      <c r="N20" s="2888">
        <v>220.72280201200002</v>
      </c>
      <c r="O20" s="2889">
        <v>227.72981493899999</v>
      </c>
      <c r="P20" s="2890">
        <v>235.00210147600001</v>
      </c>
      <c r="Q20" s="2890">
        <v>243.96077024800002</v>
      </c>
      <c r="R20" s="2890">
        <v>251.07768224200001</v>
      </c>
      <c r="S20" s="2890">
        <v>267.26126726350003</v>
      </c>
      <c r="T20" s="2890">
        <v>276.04182375450006</v>
      </c>
      <c r="U20" s="2890">
        <v>282.28901726999999</v>
      </c>
      <c r="V20" s="2890">
        <v>287.359532844</v>
      </c>
      <c r="W20" s="2890">
        <v>300.09835055849999</v>
      </c>
      <c r="X20" s="2890">
        <v>308.0603484815</v>
      </c>
      <c r="Y20" s="2890">
        <v>291.51106484050001</v>
      </c>
      <c r="Z20" s="2888">
        <v>278.86698770100003</v>
      </c>
      <c r="AA20" s="2889">
        <v>290.05</v>
      </c>
      <c r="AB20" s="2890">
        <v>294.41000000000003</v>
      </c>
      <c r="AC20" s="2890">
        <v>294.41000000000003</v>
      </c>
      <c r="AD20" s="2890">
        <v>268.25</v>
      </c>
      <c r="AE20" s="2890">
        <v>194.88</v>
      </c>
      <c r="AF20" s="2890">
        <v>195.45</v>
      </c>
      <c r="AG20" s="2890">
        <v>199.06</v>
      </c>
      <c r="AH20" s="2890">
        <v>216.12</v>
      </c>
      <c r="AI20" s="2890">
        <v>235.453066613</v>
      </c>
      <c r="AJ20" s="2890">
        <v>206.63866813249999</v>
      </c>
      <c r="AK20" s="2890">
        <v>213.65136549399998</v>
      </c>
      <c r="AL20" s="2888">
        <v>198.10633194800002</v>
      </c>
      <c r="AM20" s="2889">
        <v>207.48185925000001</v>
      </c>
      <c r="AN20" s="2890">
        <v>202.48903094750003</v>
      </c>
      <c r="AO20" s="2888">
        <v>208.39136877000001</v>
      </c>
    </row>
    <row r="21" spans="1:41" ht="25.5" customHeight="1">
      <c r="A21" s="2887" t="s">
        <v>1064</v>
      </c>
      <c r="B21" s="2888">
        <v>0</v>
      </c>
      <c r="C21" s="2889">
        <v>0</v>
      </c>
      <c r="D21" s="2890">
        <v>0</v>
      </c>
      <c r="E21" s="2890">
        <v>0</v>
      </c>
      <c r="F21" s="2890">
        <v>0</v>
      </c>
      <c r="G21" s="2890">
        <v>0</v>
      </c>
      <c r="H21" s="2890">
        <v>0</v>
      </c>
      <c r="I21" s="2890">
        <v>0</v>
      </c>
      <c r="J21" s="2890">
        <v>0</v>
      </c>
      <c r="K21" s="2890">
        <v>4294.4364272191997</v>
      </c>
      <c r="L21" s="2890">
        <v>4434.8588103940001</v>
      </c>
      <c r="M21" s="2890">
        <v>4488.9179502017996</v>
      </c>
      <c r="N21" s="2888">
        <v>4501.2445160335992</v>
      </c>
      <c r="O21" s="2889">
        <v>4644.1399406291994</v>
      </c>
      <c r="P21" s="2890">
        <v>4792.4451433327995</v>
      </c>
      <c r="Q21" s="2890">
        <v>4975.1410782943994</v>
      </c>
      <c r="R21" s="2890">
        <v>5120.2776966776</v>
      </c>
      <c r="S21" s="2890">
        <v>5450.3128025378001</v>
      </c>
      <c r="T21" s="2890">
        <v>5629.3764579126</v>
      </c>
      <c r="U21" s="2890">
        <v>5756.7767323559992</v>
      </c>
      <c r="V21" s="2890">
        <v>5860.180776763199</v>
      </c>
      <c r="W21" s="2890">
        <v>6119.9660497637997</v>
      </c>
      <c r="X21" s="2890">
        <v>6282.3366755481993</v>
      </c>
      <c r="Y21" s="2890">
        <v>5944.8438041534</v>
      </c>
      <c r="Z21" s="2888">
        <v>5686.9905947627994</v>
      </c>
      <c r="AA21" s="2889">
        <v>5915.09</v>
      </c>
      <c r="AB21" s="2890">
        <v>6004</v>
      </c>
      <c r="AC21" s="2890">
        <v>6004</v>
      </c>
      <c r="AD21" s="2890">
        <v>5470.48</v>
      </c>
      <c r="AE21" s="2890">
        <v>3974.29</v>
      </c>
      <c r="AF21" s="2890">
        <v>3985.92</v>
      </c>
      <c r="AG21" s="2890">
        <v>4059.38</v>
      </c>
      <c r="AH21" s="2890">
        <v>4407.3100000000004</v>
      </c>
      <c r="AI21" s="2890">
        <v>4801.6417661163996</v>
      </c>
      <c r="AJ21" s="2890">
        <v>4214.0239397710002</v>
      </c>
      <c r="AK21" s="2890">
        <v>4357.0352881831996</v>
      </c>
      <c r="AL21" s="2888">
        <v>4040.0222910543994</v>
      </c>
      <c r="AM21" s="2889">
        <v>4231.2193058999992</v>
      </c>
      <c r="AN21" s="2890">
        <v>4129.3995536530001</v>
      </c>
      <c r="AO21" s="2888">
        <v>4249.7671165559996</v>
      </c>
    </row>
    <row r="22" spans="1:41" ht="25.5" hidden="1" customHeight="1">
      <c r="A22" s="2887" t="s">
        <v>1065</v>
      </c>
      <c r="B22" s="2888">
        <v>0</v>
      </c>
      <c r="C22" s="2889">
        <v>0</v>
      </c>
      <c r="D22" s="2890">
        <v>0</v>
      </c>
      <c r="E22" s="2890">
        <v>0</v>
      </c>
      <c r="F22" s="2890">
        <v>0</v>
      </c>
      <c r="G22" s="2890">
        <v>0</v>
      </c>
      <c r="H22" s="2890">
        <v>0</v>
      </c>
      <c r="I22" s="2890">
        <v>0</v>
      </c>
      <c r="J22" s="2890">
        <v>0</v>
      </c>
      <c r="K22" s="2890">
        <v>0</v>
      </c>
      <c r="L22" s="2890">
        <v>0</v>
      </c>
      <c r="M22" s="2890">
        <v>0</v>
      </c>
      <c r="N22" s="2888">
        <v>0</v>
      </c>
      <c r="O22" s="2889">
        <v>0</v>
      </c>
      <c r="P22" s="2890">
        <v>0</v>
      </c>
      <c r="Q22" s="2890">
        <v>0</v>
      </c>
      <c r="R22" s="2890">
        <v>0</v>
      </c>
      <c r="S22" s="2890">
        <v>0</v>
      </c>
      <c r="T22" s="2890">
        <v>0</v>
      </c>
      <c r="U22" s="2890">
        <v>0</v>
      </c>
      <c r="V22" s="2890">
        <v>0</v>
      </c>
      <c r="W22" s="2890">
        <v>0</v>
      </c>
      <c r="X22" s="2890">
        <v>0</v>
      </c>
      <c r="Y22" s="2890"/>
      <c r="Z22" s="2888"/>
      <c r="AA22" s="2889">
        <v>0</v>
      </c>
      <c r="AB22" s="2890">
        <v>0</v>
      </c>
      <c r="AC22" s="2890">
        <v>0</v>
      </c>
      <c r="AD22" s="2890">
        <v>0</v>
      </c>
      <c r="AE22" s="2890">
        <v>0</v>
      </c>
      <c r="AF22" s="2890">
        <v>0</v>
      </c>
      <c r="AG22" s="2890">
        <v>0</v>
      </c>
      <c r="AH22" s="2890">
        <v>0</v>
      </c>
      <c r="AI22" s="2890">
        <v>0</v>
      </c>
      <c r="AJ22" s="2890">
        <v>0</v>
      </c>
      <c r="AK22" s="2890">
        <v>0</v>
      </c>
      <c r="AL22" s="2888"/>
      <c r="AM22" s="2889"/>
      <c r="AN22" s="2890"/>
      <c r="AO22" s="2888"/>
    </row>
    <row r="23" spans="1:41" ht="25.5" hidden="1" customHeight="1">
      <c r="A23" s="2887" t="s">
        <v>1066</v>
      </c>
      <c r="B23" s="2888">
        <v>0</v>
      </c>
      <c r="C23" s="2889">
        <v>0</v>
      </c>
      <c r="D23" s="2890">
        <v>0</v>
      </c>
      <c r="E23" s="2890">
        <v>0</v>
      </c>
      <c r="F23" s="2890">
        <v>0</v>
      </c>
      <c r="G23" s="2890">
        <v>0</v>
      </c>
      <c r="H23" s="2890">
        <v>0</v>
      </c>
      <c r="I23" s="2890">
        <v>0</v>
      </c>
      <c r="J23" s="2890">
        <v>0</v>
      </c>
      <c r="K23" s="2890">
        <v>0</v>
      </c>
      <c r="L23" s="2890">
        <v>0</v>
      </c>
      <c r="M23" s="2890">
        <v>0</v>
      </c>
      <c r="N23" s="2888">
        <v>0</v>
      </c>
      <c r="O23" s="2889">
        <v>0</v>
      </c>
      <c r="P23" s="2890">
        <v>0</v>
      </c>
      <c r="Q23" s="2890">
        <v>0</v>
      </c>
      <c r="R23" s="2890">
        <v>0</v>
      </c>
      <c r="S23" s="2890">
        <v>0</v>
      </c>
      <c r="T23" s="2890">
        <v>0</v>
      </c>
      <c r="U23" s="2890">
        <v>0</v>
      </c>
      <c r="V23" s="2890">
        <v>0</v>
      </c>
      <c r="W23" s="2890">
        <v>0</v>
      </c>
      <c r="X23" s="2890">
        <v>0</v>
      </c>
      <c r="Y23" s="2890"/>
      <c r="Z23" s="2888"/>
      <c r="AA23" s="2889">
        <v>0</v>
      </c>
      <c r="AB23" s="2890">
        <v>0</v>
      </c>
      <c r="AC23" s="2890">
        <v>0</v>
      </c>
      <c r="AD23" s="2890">
        <v>0</v>
      </c>
      <c r="AE23" s="2890">
        <v>0</v>
      </c>
      <c r="AF23" s="2890">
        <v>0</v>
      </c>
      <c r="AG23" s="2890">
        <v>0</v>
      </c>
      <c r="AH23" s="2890">
        <v>0</v>
      </c>
      <c r="AI23" s="2890">
        <v>0</v>
      </c>
      <c r="AJ23" s="2890">
        <v>0</v>
      </c>
      <c r="AK23" s="2890">
        <v>0</v>
      </c>
      <c r="AL23" s="2888"/>
      <c r="AM23" s="2889"/>
      <c r="AN23" s="2890"/>
      <c r="AO23" s="2888"/>
    </row>
    <row r="24" spans="1:41" ht="25.5" hidden="1" customHeight="1">
      <c r="A24" s="2887" t="s">
        <v>1067</v>
      </c>
      <c r="B24" s="2888">
        <v>0</v>
      </c>
      <c r="C24" s="2889">
        <v>0</v>
      </c>
      <c r="D24" s="2890">
        <v>0</v>
      </c>
      <c r="E24" s="2890">
        <v>0</v>
      </c>
      <c r="F24" s="2890">
        <v>0</v>
      </c>
      <c r="G24" s="2890">
        <v>0</v>
      </c>
      <c r="H24" s="2890">
        <v>0</v>
      </c>
      <c r="I24" s="2890">
        <v>0</v>
      </c>
      <c r="J24" s="2890">
        <v>0</v>
      </c>
      <c r="K24" s="2890">
        <v>0</v>
      </c>
      <c r="L24" s="2890">
        <v>0</v>
      </c>
      <c r="M24" s="2890">
        <v>0</v>
      </c>
      <c r="N24" s="2888">
        <v>0</v>
      </c>
      <c r="O24" s="2889">
        <v>0</v>
      </c>
      <c r="P24" s="2890">
        <v>0</v>
      </c>
      <c r="Q24" s="2890">
        <v>0</v>
      </c>
      <c r="R24" s="2890">
        <v>0</v>
      </c>
      <c r="S24" s="2890">
        <v>0</v>
      </c>
      <c r="T24" s="2890">
        <v>0</v>
      </c>
      <c r="U24" s="2890">
        <v>0</v>
      </c>
      <c r="V24" s="2890">
        <v>0</v>
      </c>
      <c r="W24" s="2890">
        <v>0</v>
      </c>
      <c r="X24" s="2890">
        <v>0</v>
      </c>
      <c r="Y24" s="2890"/>
      <c r="Z24" s="2888"/>
      <c r="AA24" s="2889">
        <v>0</v>
      </c>
      <c r="AB24" s="2890">
        <v>0</v>
      </c>
      <c r="AC24" s="2890">
        <v>0</v>
      </c>
      <c r="AD24" s="2890">
        <v>0</v>
      </c>
      <c r="AE24" s="2890">
        <v>0</v>
      </c>
      <c r="AF24" s="2890">
        <v>0</v>
      </c>
      <c r="AG24" s="2890">
        <v>0</v>
      </c>
      <c r="AH24" s="2890">
        <v>0</v>
      </c>
      <c r="AI24" s="2890">
        <v>0</v>
      </c>
      <c r="AJ24" s="2890">
        <v>0</v>
      </c>
      <c r="AK24" s="2890">
        <v>0</v>
      </c>
      <c r="AL24" s="2888"/>
      <c r="AM24" s="2889"/>
      <c r="AN24" s="2890"/>
      <c r="AO24" s="2888"/>
    </row>
    <row r="25" spans="1:41" ht="25.5" customHeight="1">
      <c r="A25" s="2887" t="s">
        <v>1068</v>
      </c>
      <c r="B25" s="2888">
        <v>31448.887719999999</v>
      </c>
      <c r="C25" s="2889">
        <v>27265.067235999999</v>
      </c>
      <c r="D25" s="2890">
        <v>7247.9516359999998</v>
      </c>
      <c r="E25" s="2890">
        <v>6241.0667649999996</v>
      </c>
      <c r="F25" s="2890">
        <v>5863.7165929999992</v>
      </c>
      <c r="G25" s="2890">
        <v>5598.9316779999999</v>
      </c>
      <c r="H25" s="2890">
        <v>5598.9316780000008</v>
      </c>
      <c r="I25" s="2890">
        <v>5598.931677999999</v>
      </c>
      <c r="J25" s="2890">
        <v>5598.9316779999999</v>
      </c>
      <c r="K25" s="2890">
        <v>1276.8943849999998</v>
      </c>
      <c r="L25" s="2890">
        <v>1276.8943849999998</v>
      </c>
      <c r="M25" s="2890">
        <v>1185.149774</v>
      </c>
      <c r="N25" s="2888">
        <v>1068.3358079999998</v>
      </c>
      <c r="O25" s="2889">
        <v>1068.3358079999998</v>
      </c>
      <c r="P25" s="2890">
        <v>1068.3358079999998</v>
      </c>
      <c r="Q25" s="2890">
        <v>1059.515508</v>
      </c>
      <c r="R25" s="2890">
        <v>913.37207399999988</v>
      </c>
      <c r="S25" s="2890">
        <v>913.37207400000011</v>
      </c>
      <c r="T25" s="2890">
        <v>904.36020099999996</v>
      </c>
      <c r="U25" s="2890">
        <v>869.24883</v>
      </c>
      <c r="V25" s="2890">
        <v>869.24883</v>
      </c>
      <c r="W25" s="2890">
        <v>869.24883</v>
      </c>
      <c r="X25" s="2890">
        <v>812.37505299999998</v>
      </c>
      <c r="Y25" s="2890">
        <v>812.37505299999998</v>
      </c>
      <c r="Z25" s="2888">
        <v>668.74946799999998</v>
      </c>
      <c r="AA25" s="2889">
        <v>668.75</v>
      </c>
      <c r="AB25" s="2890">
        <v>465.8</v>
      </c>
      <c r="AC25" s="2890">
        <v>465.75</v>
      </c>
      <c r="AD25" s="2890">
        <v>377.82</v>
      </c>
      <c r="AE25" s="2890">
        <v>214.02</v>
      </c>
      <c r="AF25" s="2890">
        <v>214.02</v>
      </c>
      <c r="AG25" s="2891">
        <v>0</v>
      </c>
      <c r="AH25" s="2891">
        <v>0</v>
      </c>
      <c r="AI25" s="2891">
        <v>0</v>
      </c>
      <c r="AJ25" s="2891">
        <v>0</v>
      </c>
      <c r="AK25" s="2891">
        <v>0</v>
      </c>
      <c r="AL25" s="2888">
        <v>0</v>
      </c>
      <c r="AM25" s="2964">
        <v>0</v>
      </c>
      <c r="AN25" s="2891">
        <v>0</v>
      </c>
      <c r="AO25" s="2888">
        <v>0</v>
      </c>
    </row>
    <row r="26" spans="1:41" ht="25.5" hidden="1" customHeight="1">
      <c r="A26" s="2887" t="s">
        <v>1069</v>
      </c>
      <c r="B26" s="2888">
        <v>0</v>
      </c>
      <c r="C26" s="2889">
        <v>0</v>
      </c>
      <c r="D26" s="2890">
        <v>0</v>
      </c>
      <c r="E26" s="2890">
        <v>0</v>
      </c>
      <c r="F26" s="2890">
        <v>0</v>
      </c>
      <c r="G26" s="2890">
        <v>0</v>
      </c>
      <c r="H26" s="2890">
        <v>0</v>
      </c>
      <c r="I26" s="2890">
        <v>0</v>
      </c>
      <c r="J26" s="2890">
        <v>0</v>
      </c>
      <c r="K26" s="2890">
        <v>0</v>
      </c>
      <c r="L26" s="2890">
        <v>0</v>
      </c>
      <c r="M26" s="2890">
        <v>0</v>
      </c>
      <c r="N26" s="2888">
        <v>0</v>
      </c>
      <c r="O26" s="2889">
        <v>0</v>
      </c>
      <c r="P26" s="2890">
        <v>0</v>
      </c>
      <c r="Q26" s="2890">
        <v>0</v>
      </c>
      <c r="R26" s="2890">
        <v>0</v>
      </c>
      <c r="S26" s="2890">
        <v>0</v>
      </c>
      <c r="T26" s="2890">
        <v>0</v>
      </c>
      <c r="U26" s="2890">
        <v>0</v>
      </c>
      <c r="V26" s="2890">
        <v>0</v>
      </c>
      <c r="W26" s="2890">
        <v>0</v>
      </c>
      <c r="X26" s="2890">
        <v>0</v>
      </c>
      <c r="Y26" s="2890"/>
      <c r="Z26" s="2888"/>
      <c r="AA26" s="2889">
        <v>0</v>
      </c>
      <c r="AB26" s="2890">
        <v>0</v>
      </c>
      <c r="AC26" s="2890">
        <v>0</v>
      </c>
      <c r="AD26" s="2890">
        <v>0</v>
      </c>
      <c r="AE26" s="2890">
        <v>0</v>
      </c>
      <c r="AF26" s="2890">
        <v>0</v>
      </c>
      <c r="AG26" s="2890">
        <v>0</v>
      </c>
      <c r="AH26" s="2890">
        <v>0</v>
      </c>
      <c r="AI26" s="2890">
        <v>0</v>
      </c>
      <c r="AJ26" s="2890">
        <v>0</v>
      </c>
      <c r="AK26" s="2890">
        <v>0</v>
      </c>
      <c r="AL26" s="2888"/>
      <c r="AM26" s="2889"/>
      <c r="AN26" s="2890"/>
      <c r="AO26" s="2888"/>
    </row>
    <row r="27" spans="1:41" ht="25.5" hidden="1" customHeight="1">
      <c r="A27" s="2887" t="s">
        <v>1070</v>
      </c>
      <c r="B27" s="2888">
        <v>0</v>
      </c>
      <c r="C27" s="2889">
        <v>0</v>
      </c>
      <c r="D27" s="2890">
        <v>0</v>
      </c>
      <c r="E27" s="2890">
        <v>0</v>
      </c>
      <c r="F27" s="2890">
        <v>0</v>
      </c>
      <c r="G27" s="2890">
        <v>0</v>
      </c>
      <c r="H27" s="2890">
        <v>0</v>
      </c>
      <c r="I27" s="2890">
        <v>0</v>
      </c>
      <c r="J27" s="2890">
        <v>0</v>
      </c>
      <c r="K27" s="2890">
        <v>0</v>
      </c>
      <c r="L27" s="2890">
        <v>0</v>
      </c>
      <c r="M27" s="2890">
        <v>0</v>
      </c>
      <c r="N27" s="2888">
        <v>0</v>
      </c>
      <c r="O27" s="2889">
        <v>0</v>
      </c>
      <c r="P27" s="2890">
        <v>0</v>
      </c>
      <c r="Q27" s="2890">
        <v>0</v>
      </c>
      <c r="R27" s="2890">
        <v>0</v>
      </c>
      <c r="S27" s="2890">
        <v>0</v>
      </c>
      <c r="T27" s="2890">
        <v>0</v>
      </c>
      <c r="U27" s="2890">
        <v>0</v>
      </c>
      <c r="V27" s="2890">
        <v>0</v>
      </c>
      <c r="W27" s="2890">
        <v>0</v>
      </c>
      <c r="X27" s="2890">
        <v>0</v>
      </c>
      <c r="Y27" s="2890"/>
      <c r="Z27" s="2888"/>
      <c r="AA27" s="2889">
        <v>0</v>
      </c>
      <c r="AB27" s="2890">
        <v>0</v>
      </c>
      <c r="AC27" s="2890">
        <v>0</v>
      </c>
      <c r="AD27" s="2890">
        <v>0</v>
      </c>
      <c r="AE27" s="2890">
        <v>0</v>
      </c>
      <c r="AF27" s="2890">
        <v>0</v>
      </c>
      <c r="AG27" s="2890">
        <v>0</v>
      </c>
      <c r="AH27" s="2890">
        <v>0</v>
      </c>
      <c r="AI27" s="2890">
        <v>0</v>
      </c>
      <c r="AJ27" s="2890">
        <v>0</v>
      </c>
      <c r="AK27" s="2890">
        <v>0</v>
      </c>
      <c r="AL27" s="2888"/>
      <c r="AM27" s="2889"/>
      <c r="AN27" s="2890"/>
      <c r="AO27" s="2888"/>
    </row>
    <row r="28" spans="1:41" ht="25.5" customHeight="1">
      <c r="A28" s="2887" t="s">
        <v>1071</v>
      </c>
      <c r="B28" s="2888">
        <v>541.36</v>
      </c>
      <c r="C28" s="2889">
        <v>541.36</v>
      </c>
      <c r="D28" s="2890">
        <v>8836.9779780000008</v>
      </c>
      <c r="E28" s="2890">
        <v>8840.7793290000009</v>
      </c>
      <c r="F28" s="2890">
        <v>8840.7793290000009</v>
      </c>
      <c r="G28" s="2890">
        <v>8840.7793290000009</v>
      </c>
      <c r="H28" s="2890">
        <v>8840.7793290000009</v>
      </c>
      <c r="I28" s="2890">
        <v>8840.7793290000009</v>
      </c>
      <c r="J28" s="2890">
        <v>8988.8620690000007</v>
      </c>
      <c r="K28" s="2890">
        <v>27640.457272999996</v>
      </c>
      <c r="L28" s="2890">
        <v>27647.525901000001</v>
      </c>
      <c r="M28" s="2890">
        <v>27647.525901000001</v>
      </c>
      <c r="N28" s="2888">
        <v>27945.461735000001</v>
      </c>
      <c r="O28" s="2889">
        <v>27945.461734999997</v>
      </c>
      <c r="P28" s="2890">
        <v>28385.052485</v>
      </c>
      <c r="Q28" s="2890">
        <v>28385.052485</v>
      </c>
      <c r="R28" s="2890">
        <v>28385.763226999996</v>
      </c>
      <c r="S28" s="2890">
        <v>28385.763226999999</v>
      </c>
      <c r="T28" s="2890">
        <v>28390.788227000001</v>
      </c>
      <c r="U28" s="2890">
        <v>28390.788227000001</v>
      </c>
      <c r="V28" s="2890">
        <v>28861.312039</v>
      </c>
      <c r="W28" s="2890">
        <v>28861.312039</v>
      </c>
      <c r="X28" s="2890">
        <v>29201.919978999998</v>
      </c>
      <c r="Y28" s="2890">
        <v>29201.919978999998</v>
      </c>
      <c r="Z28" s="2888">
        <v>29207.029147000001</v>
      </c>
      <c r="AA28" s="2889">
        <v>29207.03</v>
      </c>
      <c r="AB28" s="2890">
        <v>29691.05</v>
      </c>
      <c r="AC28" s="2890">
        <v>29691.05</v>
      </c>
      <c r="AD28" s="2890">
        <v>29691.05</v>
      </c>
      <c r="AE28" s="2890">
        <v>29691.05</v>
      </c>
      <c r="AF28" s="2890">
        <v>29691.05</v>
      </c>
      <c r="AG28" s="2890">
        <v>29691.05</v>
      </c>
      <c r="AH28" s="2890">
        <v>29691.05</v>
      </c>
      <c r="AI28" s="2890">
        <v>29691.051550000004</v>
      </c>
      <c r="AJ28" s="2890">
        <v>29691.05155</v>
      </c>
      <c r="AK28" s="2890">
        <v>29691.05155</v>
      </c>
      <c r="AL28" s="2888">
        <v>29696.246297000002</v>
      </c>
      <c r="AM28" s="2889">
        <v>29696.246297000002</v>
      </c>
      <c r="AN28" s="2890">
        <v>29696.246296999998</v>
      </c>
      <c r="AO28" s="2888">
        <v>29696.246297000002</v>
      </c>
    </row>
    <row r="29" spans="1:41" ht="25.5" customHeight="1">
      <c r="A29" s="2887" t="s">
        <v>1072</v>
      </c>
      <c r="B29" s="2888">
        <v>0</v>
      </c>
      <c r="C29" s="2889">
        <v>0</v>
      </c>
      <c r="D29" s="2890">
        <v>3275.2895149999999</v>
      </c>
      <c r="E29" s="2890">
        <v>3275.5351449999994</v>
      </c>
      <c r="F29" s="2890">
        <v>3275.5351449999998</v>
      </c>
      <c r="G29" s="2890">
        <v>3275.5351449999994</v>
      </c>
      <c r="H29" s="2890">
        <v>3275.5351449999998</v>
      </c>
      <c r="I29" s="2890">
        <v>3275.5351449999994</v>
      </c>
      <c r="J29" s="2890">
        <v>3275.5351449999998</v>
      </c>
      <c r="K29" s="2890">
        <v>3286.7818480000001</v>
      </c>
      <c r="L29" s="2890">
        <v>3286.7818480000005</v>
      </c>
      <c r="M29" s="2890">
        <v>3286.7818480000001</v>
      </c>
      <c r="N29" s="2888">
        <v>3265.4219350000003</v>
      </c>
      <c r="O29" s="2889">
        <v>3265.4219349999998</v>
      </c>
      <c r="P29" s="2890">
        <v>3265.4219349999994</v>
      </c>
      <c r="Q29" s="2890">
        <v>3265.4219349999998</v>
      </c>
      <c r="R29" s="2890">
        <v>3265.4219349999998</v>
      </c>
      <c r="S29" s="2890">
        <v>3265.4219349999998</v>
      </c>
      <c r="T29" s="2890">
        <v>3265.4219349999998</v>
      </c>
      <c r="U29" s="2890">
        <v>3265.4219349999998</v>
      </c>
      <c r="V29" s="2890">
        <v>3265.4219349999998</v>
      </c>
      <c r="W29" s="2890">
        <v>3265.4219349999998</v>
      </c>
      <c r="X29" s="2890">
        <v>3265.4219349999998</v>
      </c>
      <c r="Y29" s="2890">
        <v>3265.4219349999998</v>
      </c>
      <c r="Z29" s="2888">
        <v>3265.4219349999998</v>
      </c>
      <c r="AA29" s="2889">
        <v>3265.42</v>
      </c>
      <c r="AB29" s="2890">
        <v>3265.42</v>
      </c>
      <c r="AC29" s="2890">
        <v>3265.42</v>
      </c>
      <c r="AD29" s="2890">
        <v>3265.42</v>
      </c>
      <c r="AE29" s="2890">
        <v>3265.42</v>
      </c>
      <c r="AF29" s="2890">
        <v>3265.42</v>
      </c>
      <c r="AG29" s="2890">
        <v>3265.42</v>
      </c>
      <c r="AH29" s="2890">
        <v>3265.42</v>
      </c>
      <c r="AI29" s="2890">
        <v>3265.4219349999998</v>
      </c>
      <c r="AJ29" s="2890">
        <v>3265.4219349999994</v>
      </c>
      <c r="AK29" s="2890">
        <v>3265.4219349999998</v>
      </c>
      <c r="AL29" s="2888">
        <v>3265.4219349999998</v>
      </c>
      <c r="AM29" s="2889">
        <v>3265.4219349999998</v>
      </c>
      <c r="AN29" s="2890">
        <v>3265.4219350000003</v>
      </c>
      <c r="AO29" s="2888">
        <v>3265.4219349999998</v>
      </c>
    </row>
    <row r="30" spans="1:41" ht="25.5" customHeight="1">
      <c r="A30" s="2887" t="s">
        <v>1073</v>
      </c>
      <c r="B30" s="2888">
        <v>25859.287412999998</v>
      </c>
      <c r="C30" s="2889">
        <v>25859.287412999998</v>
      </c>
      <c r="D30" s="2890">
        <v>7557.1002109999999</v>
      </c>
      <c r="E30" s="2890">
        <v>7280.153734999999</v>
      </c>
      <c r="F30" s="2890">
        <v>7280.1537349999999</v>
      </c>
      <c r="G30" s="2890">
        <v>7280.153734999999</v>
      </c>
      <c r="H30" s="2890">
        <v>7280.1537349999999</v>
      </c>
      <c r="I30" s="2890">
        <v>7280.1537349999999</v>
      </c>
      <c r="J30" s="2890">
        <v>7280.1537349999999</v>
      </c>
      <c r="K30" s="2890">
        <v>1495.2544989999999</v>
      </c>
      <c r="L30" s="2890">
        <v>1495.2544989999997</v>
      </c>
      <c r="M30" s="2890">
        <v>1495.2544990000001</v>
      </c>
      <c r="N30" s="2888">
        <v>1498.5197499999999</v>
      </c>
      <c r="O30" s="2889">
        <v>1498.5197499999999</v>
      </c>
      <c r="P30" s="2890">
        <v>1498.5197499999999</v>
      </c>
      <c r="Q30" s="2890">
        <v>1498.5197499999999</v>
      </c>
      <c r="R30" s="2890">
        <v>1316.0413020000001</v>
      </c>
      <c r="S30" s="2890">
        <v>1316.0413020000001</v>
      </c>
      <c r="T30" s="2890">
        <v>1316.0413020000001</v>
      </c>
      <c r="U30" s="2890">
        <v>1130.422622</v>
      </c>
      <c r="V30" s="2890">
        <v>1130.422622</v>
      </c>
      <c r="W30" s="2890">
        <v>1130.422622</v>
      </c>
      <c r="X30" s="2890">
        <v>1130.422622</v>
      </c>
      <c r="Y30" s="2890">
        <v>1130.422622</v>
      </c>
      <c r="Z30" s="2888">
        <v>1130.422622</v>
      </c>
      <c r="AA30" s="2889">
        <v>1130.42</v>
      </c>
      <c r="AB30" s="2890">
        <v>1073.22</v>
      </c>
      <c r="AC30" s="2890">
        <v>962.84</v>
      </c>
      <c r="AD30" s="2890">
        <v>962.84</v>
      </c>
      <c r="AE30" s="2890">
        <v>962.84</v>
      </c>
      <c r="AF30" s="2890">
        <v>689.92</v>
      </c>
      <c r="AG30" s="2890">
        <v>689.92</v>
      </c>
      <c r="AH30" s="2890">
        <v>689.92</v>
      </c>
      <c r="AI30" s="2890">
        <v>689.92486299999996</v>
      </c>
      <c r="AJ30" s="2890">
        <v>607.09608100000003</v>
      </c>
      <c r="AK30" s="2890">
        <v>607.09608100000003</v>
      </c>
      <c r="AL30" s="2888">
        <v>607.09608100000003</v>
      </c>
      <c r="AM30" s="2889">
        <v>607.09608100000003</v>
      </c>
      <c r="AN30" s="2890">
        <v>607.09608099999991</v>
      </c>
      <c r="AO30" s="2888">
        <v>476.27734900000002</v>
      </c>
    </row>
    <row r="31" spans="1:41" ht="25.5" customHeight="1">
      <c r="A31" s="2887" t="s">
        <v>1074</v>
      </c>
      <c r="B31" s="2888">
        <v>0</v>
      </c>
      <c r="C31" s="2889">
        <v>0</v>
      </c>
      <c r="D31" s="2890">
        <v>8836.9779780000008</v>
      </c>
      <c r="E31" s="2890">
        <v>8840.7793290000009</v>
      </c>
      <c r="F31" s="2890">
        <v>8840.7793290000009</v>
      </c>
      <c r="G31" s="2890">
        <v>8840.7793290000009</v>
      </c>
      <c r="H31" s="2890">
        <v>8840.7793290000009</v>
      </c>
      <c r="I31" s="2890">
        <v>8840.7793290000009</v>
      </c>
      <c r="J31" s="2890">
        <v>8995.4926739999992</v>
      </c>
      <c r="K31" s="2890">
        <v>27344.041541999999</v>
      </c>
      <c r="L31" s="2890">
        <v>27351.426683999998</v>
      </c>
      <c r="M31" s="2890">
        <v>27351.426684000002</v>
      </c>
      <c r="N31" s="2888">
        <v>27749.360995999999</v>
      </c>
      <c r="O31" s="2889">
        <v>27749.360995999999</v>
      </c>
      <c r="P31" s="2890">
        <v>28204.470524</v>
      </c>
      <c r="Q31" s="2890">
        <v>28204.470523999997</v>
      </c>
      <c r="R31" s="2890">
        <v>28204.744493999995</v>
      </c>
      <c r="S31" s="2890">
        <v>28204.744493999999</v>
      </c>
      <c r="T31" s="2890">
        <v>28211.744493999999</v>
      </c>
      <c r="U31" s="2890">
        <v>28211.744493999999</v>
      </c>
      <c r="V31" s="2890">
        <v>28698.343635000001</v>
      </c>
      <c r="W31" s="2890">
        <v>28698.343635000001</v>
      </c>
      <c r="X31" s="2890">
        <v>29038.951574999999</v>
      </c>
      <c r="Y31" s="2890">
        <v>29038.951574999999</v>
      </c>
      <c r="Z31" s="2888">
        <v>29046.074075</v>
      </c>
      <c r="AA31" s="2889">
        <v>29046.07</v>
      </c>
      <c r="AB31" s="2890">
        <v>29547.13</v>
      </c>
      <c r="AC31" s="2890">
        <v>29547.13</v>
      </c>
      <c r="AD31" s="2890">
        <v>29547.13</v>
      </c>
      <c r="AE31" s="2890">
        <v>29547.13</v>
      </c>
      <c r="AF31" s="2890">
        <v>29554.38</v>
      </c>
      <c r="AG31" s="2890">
        <v>29554.38</v>
      </c>
      <c r="AH31" s="2890">
        <v>29554.38</v>
      </c>
      <c r="AI31" s="2890">
        <v>29554.379779999999</v>
      </c>
      <c r="AJ31" s="2890">
        <v>29554.379779999996</v>
      </c>
      <c r="AK31" s="2890">
        <v>29554.379779999996</v>
      </c>
      <c r="AL31" s="2888">
        <v>29561.753747999999</v>
      </c>
      <c r="AM31" s="2889">
        <v>29561.753747999996</v>
      </c>
      <c r="AN31" s="2890">
        <v>29561.753747999999</v>
      </c>
      <c r="AO31" s="2888">
        <v>29561.753747999999</v>
      </c>
    </row>
    <row r="32" spans="1:41" ht="25.5" customHeight="1">
      <c r="A32" s="2887" t="s">
        <v>1075</v>
      </c>
      <c r="B32" s="2888">
        <v>0</v>
      </c>
      <c r="C32" s="2889">
        <v>0</v>
      </c>
      <c r="D32" s="2890">
        <v>3275.2895149999999</v>
      </c>
      <c r="E32" s="2890">
        <v>3275.5351449999994</v>
      </c>
      <c r="F32" s="2890">
        <v>3275.5351449999998</v>
      </c>
      <c r="G32" s="2890">
        <v>3275.5351449999994</v>
      </c>
      <c r="H32" s="2890">
        <v>3275.5351449999998</v>
      </c>
      <c r="I32" s="2890">
        <v>3275.5351449999994</v>
      </c>
      <c r="J32" s="2890">
        <v>3275.5351449999998</v>
      </c>
      <c r="K32" s="2890">
        <v>3286.7818480000001</v>
      </c>
      <c r="L32" s="2890">
        <v>3286.7818480000005</v>
      </c>
      <c r="M32" s="2890">
        <v>3286.7818480000001</v>
      </c>
      <c r="N32" s="2888">
        <v>3265.4219350000003</v>
      </c>
      <c r="O32" s="2889">
        <v>3265.4219349999998</v>
      </c>
      <c r="P32" s="2890">
        <v>3265.4219349999994</v>
      </c>
      <c r="Q32" s="2890">
        <v>3265.4219349999998</v>
      </c>
      <c r="R32" s="2890">
        <v>3265.4219349999998</v>
      </c>
      <c r="S32" s="2890">
        <v>3265.4219349999998</v>
      </c>
      <c r="T32" s="2890">
        <v>3265.4219349999998</v>
      </c>
      <c r="U32" s="2890">
        <v>3265.4219349999998</v>
      </c>
      <c r="V32" s="2890">
        <v>3265.4219349999998</v>
      </c>
      <c r="W32" s="2890">
        <v>3265.4219349999998</v>
      </c>
      <c r="X32" s="2890">
        <v>3265.4219349999998</v>
      </c>
      <c r="Y32" s="2890">
        <v>3265.4219349999998</v>
      </c>
      <c r="Z32" s="2888">
        <v>3265.4219349999998</v>
      </c>
      <c r="AA32" s="2889">
        <v>3265.42</v>
      </c>
      <c r="AB32" s="2890">
        <v>3265.42</v>
      </c>
      <c r="AC32" s="2890">
        <v>3265.42</v>
      </c>
      <c r="AD32" s="2890">
        <v>3265.42</v>
      </c>
      <c r="AE32" s="2890">
        <v>3265.42</v>
      </c>
      <c r="AF32" s="2890">
        <v>3265.42</v>
      </c>
      <c r="AG32" s="2890">
        <v>3265.42</v>
      </c>
      <c r="AH32" s="2890">
        <v>3265.42</v>
      </c>
      <c r="AI32" s="2890">
        <v>3265.4219349999998</v>
      </c>
      <c r="AJ32" s="2890">
        <v>3265.4219349999994</v>
      </c>
      <c r="AK32" s="2890">
        <v>3265.4219349999998</v>
      </c>
      <c r="AL32" s="2888">
        <v>3265.4219349999998</v>
      </c>
      <c r="AM32" s="2889">
        <v>3265.4219349999998</v>
      </c>
      <c r="AN32" s="2890">
        <v>3265.4219350000003</v>
      </c>
      <c r="AO32" s="2888">
        <v>3265.4219349999998</v>
      </c>
    </row>
    <row r="33" spans="1:41" ht="25.5" hidden="1" customHeight="1">
      <c r="A33" s="2887" t="s">
        <v>1076</v>
      </c>
      <c r="B33" s="2888">
        <v>0</v>
      </c>
      <c r="C33" s="2889">
        <v>0</v>
      </c>
      <c r="D33" s="2890">
        <v>0</v>
      </c>
      <c r="E33" s="2890">
        <v>0</v>
      </c>
      <c r="F33" s="2890">
        <v>0</v>
      </c>
      <c r="G33" s="2890">
        <v>0</v>
      </c>
      <c r="H33" s="2890">
        <v>0</v>
      </c>
      <c r="I33" s="2890">
        <v>0</v>
      </c>
      <c r="J33" s="2890">
        <v>0</v>
      </c>
      <c r="K33" s="2890">
        <v>0</v>
      </c>
      <c r="L33" s="2890">
        <v>0</v>
      </c>
      <c r="M33" s="2890">
        <v>0</v>
      </c>
      <c r="N33" s="2888">
        <v>0</v>
      </c>
      <c r="O33" s="2889">
        <v>0</v>
      </c>
      <c r="P33" s="2890">
        <v>0</v>
      </c>
      <c r="Q33" s="2890">
        <v>0</v>
      </c>
      <c r="R33" s="2890">
        <v>0</v>
      </c>
      <c r="S33" s="2890">
        <v>0</v>
      </c>
      <c r="T33" s="2890">
        <v>0</v>
      </c>
      <c r="U33" s="2890"/>
      <c r="V33" s="2890"/>
      <c r="W33" s="2890"/>
      <c r="X33" s="2890"/>
      <c r="Y33" s="2890"/>
      <c r="Z33" s="2888"/>
      <c r="AA33" s="2889">
        <v>0</v>
      </c>
      <c r="AB33" s="2890">
        <v>0</v>
      </c>
      <c r="AC33" s="2890">
        <v>0</v>
      </c>
      <c r="AD33" s="2890">
        <v>0</v>
      </c>
      <c r="AE33" s="2890">
        <v>0</v>
      </c>
      <c r="AF33" s="2890">
        <v>0</v>
      </c>
      <c r="AG33" s="2890">
        <v>0</v>
      </c>
      <c r="AH33" s="2890">
        <v>0</v>
      </c>
      <c r="AI33" s="2890">
        <v>0</v>
      </c>
      <c r="AJ33" s="2890">
        <v>0</v>
      </c>
      <c r="AK33" s="2890">
        <v>0</v>
      </c>
      <c r="AL33" s="2888">
        <v>835.53373199999999</v>
      </c>
      <c r="AM33" s="2889"/>
      <c r="AN33" s="2890"/>
      <c r="AO33" s="2888"/>
    </row>
    <row r="34" spans="1:41" ht="25.5" customHeight="1">
      <c r="A34" s="2887" t="s">
        <v>1077</v>
      </c>
      <c r="B34" s="2888">
        <v>11231.183212</v>
      </c>
      <c r="C34" s="2889">
        <v>11165.344911</v>
      </c>
      <c r="D34" s="2890">
        <v>4900.9120519999997</v>
      </c>
      <c r="E34" s="2890">
        <v>4841.301109</v>
      </c>
      <c r="F34" s="2890">
        <v>4841.301109</v>
      </c>
      <c r="G34" s="2890">
        <v>4841.301109</v>
      </c>
      <c r="H34" s="2890">
        <v>4841.301109</v>
      </c>
      <c r="I34" s="2890">
        <v>4841.301109</v>
      </c>
      <c r="J34" s="2890">
        <v>4841.301109</v>
      </c>
      <c r="K34" s="2890">
        <v>1025.6451030000001</v>
      </c>
      <c r="L34" s="2890">
        <v>1025.6451030000001</v>
      </c>
      <c r="M34" s="2890">
        <v>1025.6451030000001</v>
      </c>
      <c r="N34" s="2888">
        <v>1029.235103</v>
      </c>
      <c r="O34" s="2889">
        <v>1029.235103</v>
      </c>
      <c r="P34" s="2890">
        <v>1029.235103</v>
      </c>
      <c r="Q34" s="2890">
        <v>1029.235103</v>
      </c>
      <c r="R34" s="2890">
        <v>1029.235103</v>
      </c>
      <c r="S34" s="2890">
        <v>1029.235103</v>
      </c>
      <c r="T34" s="2890">
        <v>1029.235103</v>
      </c>
      <c r="U34" s="2890">
        <v>1029.235103</v>
      </c>
      <c r="V34" s="2890">
        <v>1029.235103</v>
      </c>
      <c r="W34" s="2890">
        <v>1029.235103</v>
      </c>
      <c r="X34" s="2890">
        <v>1029.235103</v>
      </c>
      <c r="Y34" s="2890">
        <v>1029.235103</v>
      </c>
      <c r="Z34" s="2888">
        <v>1029.235103</v>
      </c>
      <c r="AA34" s="2889">
        <v>932.75</v>
      </c>
      <c r="AB34" s="2890">
        <v>835.53</v>
      </c>
      <c r="AC34" s="2890">
        <v>835.53</v>
      </c>
      <c r="AD34" s="2890">
        <v>835.53</v>
      </c>
      <c r="AE34" s="2890">
        <v>835.53</v>
      </c>
      <c r="AF34" s="2890">
        <v>835.53</v>
      </c>
      <c r="AG34" s="2890">
        <v>835.53</v>
      </c>
      <c r="AH34" s="2890">
        <v>835.53</v>
      </c>
      <c r="AI34" s="2890">
        <v>835.53373199999999</v>
      </c>
      <c r="AJ34" s="2890">
        <v>835.53373199999999</v>
      </c>
      <c r="AK34" s="2890">
        <v>835.53373199999999</v>
      </c>
      <c r="AL34" s="2888">
        <v>835.53373199999999</v>
      </c>
      <c r="AM34" s="2889">
        <v>835.5337320000001</v>
      </c>
      <c r="AN34" s="2890">
        <v>835.53373199999999</v>
      </c>
      <c r="AO34" s="2888">
        <v>835.53373199999999</v>
      </c>
    </row>
    <row r="35" spans="1:41" ht="25.5" customHeight="1">
      <c r="A35" s="2887" t="s">
        <v>1078</v>
      </c>
      <c r="B35" s="2888">
        <v>0</v>
      </c>
      <c r="C35" s="2889">
        <v>0</v>
      </c>
      <c r="D35" s="2890">
        <v>8582.2936709999994</v>
      </c>
      <c r="E35" s="2890">
        <v>8585.8581610000001</v>
      </c>
      <c r="F35" s="2890">
        <v>8585.8581610000001</v>
      </c>
      <c r="G35" s="2890">
        <v>8585.8581610000001</v>
      </c>
      <c r="H35" s="2890">
        <v>8585.8581610000001</v>
      </c>
      <c r="I35" s="2890">
        <v>8585.8581610000001</v>
      </c>
      <c r="J35" s="2890">
        <v>8742.5497720000003</v>
      </c>
      <c r="K35" s="2890">
        <v>9159.1379780000007</v>
      </c>
      <c r="L35" s="2890">
        <v>9166.6994020000002</v>
      </c>
      <c r="M35" s="2890">
        <v>9166.6994020000002</v>
      </c>
      <c r="N35" s="2888">
        <v>9414.71623</v>
      </c>
      <c r="O35" s="2889">
        <v>9414.71623</v>
      </c>
      <c r="P35" s="2890">
        <v>9558.5306820000005</v>
      </c>
      <c r="Q35" s="2890">
        <v>9558.5306820000005</v>
      </c>
      <c r="R35" s="2890">
        <v>9558.7469980000005</v>
      </c>
      <c r="S35" s="2890">
        <v>9558.7469980000005</v>
      </c>
      <c r="T35" s="2890">
        <v>9563.3094980000005</v>
      </c>
      <c r="U35" s="2890">
        <v>9563.3094980000005</v>
      </c>
      <c r="V35" s="2890">
        <v>9733.2071309999992</v>
      </c>
      <c r="W35" s="2890">
        <v>9733.2071309999992</v>
      </c>
      <c r="X35" s="2890">
        <v>9733.2071309999992</v>
      </c>
      <c r="Y35" s="2890">
        <v>9733.2071309999992</v>
      </c>
      <c r="Z35" s="2888">
        <v>9737.852895</v>
      </c>
      <c r="AA35" s="2889">
        <v>9737.85</v>
      </c>
      <c r="AB35" s="2890">
        <v>9910.84</v>
      </c>
      <c r="AC35" s="2890">
        <v>9910.84</v>
      </c>
      <c r="AD35" s="2890">
        <v>9910.84</v>
      </c>
      <c r="AE35" s="2890">
        <v>10346.73</v>
      </c>
      <c r="AF35" s="2890">
        <v>10351.459999999999</v>
      </c>
      <c r="AG35" s="2890">
        <v>10351.459999999999</v>
      </c>
      <c r="AH35" s="2890">
        <v>10351.459999999999</v>
      </c>
      <c r="AI35" s="2890">
        <v>10351.457694999999</v>
      </c>
      <c r="AJ35" s="2890">
        <v>10351.457694999999</v>
      </c>
      <c r="AK35" s="2890">
        <v>11555.770182</v>
      </c>
      <c r="AL35" s="2888">
        <v>11568.542045</v>
      </c>
      <c r="AM35" s="2889">
        <v>11568.542045</v>
      </c>
      <c r="AN35" s="2890">
        <v>11568.542045</v>
      </c>
      <c r="AO35" s="2888">
        <v>11568.542045000002</v>
      </c>
    </row>
    <row r="36" spans="1:41" ht="25.5" customHeight="1">
      <c r="A36" s="2887" t="s">
        <v>1079</v>
      </c>
      <c r="B36" s="2888">
        <v>12306.760190000001</v>
      </c>
      <c r="C36" s="2889">
        <v>14104.347035999999</v>
      </c>
      <c r="D36" s="2890">
        <v>5858.6512489999986</v>
      </c>
      <c r="E36" s="2890">
        <v>5757.6774919999998</v>
      </c>
      <c r="F36" s="2890">
        <v>5757.6774919999998</v>
      </c>
      <c r="G36" s="2890">
        <v>5757.6774919999998</v>
      </c>
      <c r="H36" s="2890">
        <v>5757.6774920000007</v>
      </c>
      <c r="I36" s="2890">
        <v>5757.6774920000007</v>
      </c>
      <c r="J36" s="2890">
        <v>5757.6774919999989</v>
      </c>
      <c r="K36" s="2890">
        <v>1079.0307029999999</v>
      </c>
      <c r="L36" s="2890">
        <v>1037.6936249999999</v>
      </c>
      <c r="M36" s="2890">
        <v>949.03845999999999</v>
      </c>
      <c r="N36" s="2888">
        <v>949.14881300000002</v>
      </c>
      <c r="O36" s="2889">
        <v>949.14881300000002</v>
      </c>
      <c r="P36" s="2890">
        <v>949.14881300000002</v>
      </c>
      <c r="Q36" s="2890">
        <v>807.52496400000007</v>
      </c>
      <c r="R36" s="2890">
        <v>807.41461100000004</v>
      </c>
      <c r="S36" s="2890">
        <v>807.41461100000004</v>
      </c>
      <c r="T36" s="2890">
        <v>740.25009499999999</v>
      </c>
      <c r="U36" s="2890">
        <v>740.25009499999999</v>
      </c>
      <c r="V36" s="2890">
        <v>740.25009499999999</v>
      </c>
      <c r="W36" s="2890">
        <v>740.25009499999999</v>
      </c>
      <c r="X36" s="2890">
        <v>738.75755790083315</v>
      </c>
      <c r="Y36" s="2890">
        <v>729.31265620023987</v>
      </c>
      <c r="Z36" s="2888">
        <v>677.42236800000001</v>
      </c>
      <c r="AA36" s="2889">
        <v>677.42</v>
      </c>
      <c r="AB36" s="2890">
        <v>643.57000000000005</v>
      </c>
      <c r="AC36" s="2890">
        <v>643.57000000000005</v>
      </c>
      <c r="AD36" s="2890">
        <v>505.58</v>
      </c>
      <c r="AE36" s="2890">
        <v>505.58</v>
      </c>
      <c r="AF36" s="2890">
        <v>505.58</v>
      </c>
      <c r="AG36" s="2890">
        <v>505.58</v>
      </c>
      <c r="AH36" s="2890">
        <v>505.58</v>
      </c>
      <c r="AI36" s="2890">
        <v>505.58091400000001</v>
      </c>
      <c r="AJ36" s="2890">
        <v>505.58091400000001</v>
      </c>
      <c r="AK36" s="2890">
        <v>505.58091400000001</v>
      </c>
      <c r="AL36" s="2888">
        <v>505.58091400000001</v>
      </c>
      <c r="AM36" s="2889">
        <v>505.58091400000001</v>
      </c>
      <c r="AN36" s="2890">
        <v>505.58091399999995</v>
      </c>
      <c r="AO36" s="2888">
        <v>505.58091400000001</v>
      </c>
    </row>
    <row r="37" spans="1:41" ht="25.5" customHeight="1">
      <c r="A37" s="1669" t="s">
        <v>1080</v>
      </c>
      <c r="B37" s="2888">
        <v>0</v>
      </c>
      <c r="C37" s="2889">
        <v>0</v>
      </c>
      <c r="D37" s="2890">
        <v>8582.2936709999994</v>
      </c>
      <c r="E37" s="2890">
        <v>8585.8581610000001</v>
      </c>
      <c r="F37" s="2890">
        <v>8585.8581610000001</v>
      </c>
      <c r="G37" s="2890">
        <v>8585.8581610000001</v>
      </c>
      <c r="H37" s="2890">
        <v>8585.8581610000001</v>
      </c>
      <c r="I37" s="2890">
        <v>8585.8581610000001</v>
      </c>
      <c r="J37" s="2890">
        <v>8748.9891370000005</v>
      </c>
      <c r="K37" s="2890">
        <v>9165.5773430000008</v>
      </c>
      <c r="L37" s="2890">
        <v>9173.4495370000004</v>
      </c>
      <c r="M37" s="2890">
        <v>9173.4495370000004</v>
      </c>
      <c r="N37" s="2888">
        <v>9171.4649050000007</v>
      </c>
      <c r="O37" s="2889">
        <v>9171.4649050000007</v>
      </c>
      <c r="P37" s="2890">
        <v>9322.2476360000001</v>
      </c>
      <c r="Q37" s="2890">
        <v>9322.2476360000001</v>
      </c>
      <c r="R37" s="2890">
        <v>9324.6064659999993</v>
      </c>
      <c r="S37" s="2890">
        <v>9324.6064659999993</v>
      </c>
      <c r="T37" s="2890">
        <v>9324.6064659999993</v>
      </c>
      <c r="U37" s="2890">
        <v>9324.6064659999993</v>
      </c>
      <c r="V37" s="2890">
        <v>9501.9361009999993</v>
      </c>
      <c r="W37" s="2890">
        <v>9501.9361009999993</v>
      </c>
      <c r="X37" s="2890">
        <v>9501.9361009999993</v>
      </c>
      <c r="Y37" s="2890">
        <v>9501.9361009999993</v>
      </c>
      <c r="Z37" s="2888">
        <v>9501.9361009999993</v>
      </c>
      <c r="AA37" s="2889">
        <v>9501.94</v>
      </c>
      <c r="AB37" s="2890">
        <v>9682.4699999999993</v>
      </c>
      <c r="AC37" s="2890">
        <v>9682.4699999999993</v>
      </c>
      <c r="AD37" s="2890">
        <v>9682.4699999999993</v>
      </c>
      <c r="AE37" s="2890">
        <v>9682.4699999999993</v>
      </c>
      <c r="AF37" s="2890">
        <v>9682.4699999999993</v>
      </c>
      <c r="AG37" s="2890">
        <v>9682.4699999999993</v>
      </c>
      <c r="AH37" s="2890">
        <v>9682.4699999999993</v>
      </c>
      <c r="AI37" s="2890">
        <v>9682.4724819999992</v>
      </c>
      <c r="AJ37" s="2890">
        <v>9682.4724819999992</v>
      </c>
      <c r="AK37" s="2890">
        <v>12203.032321999999</v>
      </c>
      <c r="AL37" s="2888">
        <v>12203.032322000001</v>
      </c>
      <c r="AM37" s="2889">
        <v>12203.032321999999</v>
      </c>
      <c r="AN37" s="2890">
        <v>13476.409052999999</v>
      </c>
      <c r="AO37" s="2888">
        <v>13476.409052999999</v>
      </c>
    </row>
    <row r="38" spans="1:41" ht="25.5" customHeight="1">
      <c r="A38" s="2887" t="s">
        <v>1081</v>
      </c>
      <c r="B38" s="2888">
        <v>0</v>
      </c>
      <c r="C38" s="2889">
        <v>0</v>
      </c>
      <c r="D38" s="2890">
        <v>8024.8808799999997</v>
      </c>
      <c r="E38" s="2890">
        <v>8028.4177280000004</v>
      </c>
      <c r="F38" s="2890">
        <v>8028.4177279999994</v>
      </c>
      <c r="G38" s="2890">
        <v>8028.4177280000004</v>
      </c>
      <c r="H38" s="2890">
        <v>8028.4177280000013</v>
      </c>
      <c r="I38" s="2890">
        <v>8028.4177280000013</v>
      </c>
      <c r="J38" s="2890">
        <v>8186.9786709999998</v>
      </c>
      <c r="K38" s="2890">
        <v>8569.3260599999994</v>
      </c>
      <c r="L38" s="2890">
        <v>8576.8357969999997</v>
      </c>
      <c r="M38" s="2890">
        <v>8576.8357969999997</v>
      </c>
      <c r="N38" s="2888">
        <v>8874.9394560000001</v>
      </c>
      <c r="O38" s="2889">
        <v>8874.9394560000001</v>
      </c>
      <c r="P38" s="2890">
        <v>9023.2479609999991</v>
      </c>
      <c r="Q38" s="2890">
        <v>9023.2479609999991</v>
      </c>
      <c r="R38" s="2890">
        <v>9024.3429400000005</v>
      </c>
      <c r="S38" s="2890">
        <v>9024.3429400000005</v>
      </c>
      <c r="T38" s="2890">
        <v>9030.2679399999997</v>
      </c>
      <c r="U38" s="2890">
        <v>9030.2679399999997</v>
      </c>
      <c r="V38" s="2890">
        <v>9202.6772290000008</v>
      </c>
      <c r="W38" s="2890">
        <v>9202.6772290000008</v>
      </c>
      <c r="X38" s="2890">
        <v>9202.6772290000008</v>
      </c>
      <c r="Y38" s="2890">
        <v>9202.6772290000008</v>
      </c>
      <c r="Z38" s="2888">
        <v>9208.7192470000009</v>
      </c>
      <c r="AA38" s="2889">
        <v>9208.7199999999993</v>
      </c>
      <c r="AB38" s="2890">
        <v>9384.43</v>
      </c>
      <c r="AC38" s="2890">
        <v>9384.43</v>
      </c>
      <c r="AD38" s="2890">
        <v>9384.43</v>
      </c>
      <c r="AE38" s="2890">
        <v>9580.86</v>
      </c>
      <c r="AF38" s="2890">
        <v>9590.91</v>
      </c>
      <c r="AG38" s="2890">
        <v>9587.0300000000007</v>
      </c>
      <c r="AH38" s="2890">
        <v>9587.0300000000007</v>
      </c>
      <c r="AI38" s="2890">
        <v>9587.0262999999995</v>
      </c>
      <c r="AJ38" s="2890">
        <v>9587.0262999999995</v>
      </c>
      <c r="AK38" s="2890">
        <v>13513.343677000001</v>
      </c>
      <c r="AL38" s="2888">
        <v>13523.506305999999</v>
      </c>
      <c r="AM38" s="2889">
        <v>13523.506305999999</v>
      </c>
      <c r="AN38" s="2890">
        <v>13523.506306000001</v>
      </c>
      <c r="AO38" s="2888">
        <v>13523.506306000001</v>
      </c>
    </row>
    <row r="39" spans="1:41" ht="25.5" customHeight="1">
      <c r="A39" s="1669" t="s">
        <v>1515</v>
      </c>
      <c r="B39" s="2888">
        <v>0</v>
      </c>
      <c r="C39" s="2889">
        <v>0</v>
      </c>
      <c r="D39" s="2890">
        <v>8024.8808799999997</v>
      </c>
      <c r="E39" s="2890">
        <v>8028.4177280000004</v>
      </c>
      <c r="F39" s="2890">
        <v>8028.4177279999994</v>
      </c>
      <c r="G39" s="2890">
        <v>8028.4177280000004</v>
      </c>
      <c r="H39" s="2890">
        <v>8028.4177280000013</v>
      </c>
      <c r="I39" s="2890">
        <v>8028.4177280000013</v>
      </c>
      <c r="J39" s="2890">
        <v>8192.9999860000007</v>
      </c>
      <c r="K39" s="2890">
        <v>8575.3473749999994</v>
      </c>
      <c r="L39" s="2890">
        <v>8583.1423059999997</v>
      </c>
      <c r="M39" s="2890">
        <v>8583.1423059999997</v>
      </c>
      <c r="N39" s="2888">
        <v>8581.2445700000007</v>
      </c>
      <c r="O39" s="2889">
        <v>8581.2445700000007</v>
      </c>
      <c r="P39" s="2890">
        <v>8736.0834969999996</v>
      </c>
      <c r="Q39" s="2890">
        <v>8736.0834969999996</v>
      </c>
      <c r="R39" s="2890">
        <v>8736.1181720000004</v>
      </c>
      <c r="S39" s="2890">
        <v>8736.1181720000004</v>
      </c>
      <c r="T39" s="2890">
        <v>8736.1181720000004</v>
      </c>
      <c r="U39" s="2890">
        <v>8736.1181720000004</v>
      </c>
      <c r="V39" s="2890">
        <v>8915.2130849999994</v>
      </c>
      <c r="W39" s="2890">
        <v>8915.2130849999994</v>
      </c>
      <c r="X39" s="2890">
        <v>8915.2130850000012</v>
      </c>
      <c r="Y39" s="2890">
        <v>8915.2130849999994</v>
      </c>
      <c r="Z39" s="2888">
        <v>8915.2130849999994</v>
      </c>
      <c r="AA39" s="2889">
        <v>8915.2099999999991</v>
      </c>
      <c r="AB39" s="2890">
        <v>9097.9699999999993</v>
      </c>
      <c r="AC39" s="2890">
        <v>9097.9699999999993</v>
      </c>
      <c r="AD39" s="2890">
        <v>9097.9699999999993</v>
      </c>
      <c r="AE39" s="2890">
        <v>9097.9699999999993</v>
      </c>
      <c r="AF39" s="2890">
        <v>9078.9699999999993</v>
      </c>
      <c r="AG39" s="2890">
        <v>9078.9699999999993</v>
      </c>
      <c r="AH39" s="2890">
        <v>9078.9699999999993</v>
      </c>
      <c r="AI39" s="2890">
        <v>9078.9745540000004</v>
      </c>
      <c r="AJ39" s="2890">
        <v>9078.9745540000004</v>
      </c>
      <c r="AK39" s="2890">
        <v>10426.236783</v>
      </c>
      <c r="AL39" s="2888">
        <v>10426.236783</v>
      </c>
      <c r="AM39" s="2889">
        <v>10426.236783</v>
      </c>
      <c r="AN39" s="2890">
        <v>14537.774581</v>
      </c>
      <c r="AO39" s="2888">
        <v>14537.774581000001</v>
      </c>
    </row>
    <row r="40" spans="1:41" ht="25.5" customHeight="1">
      <c r="A40" s="1669" t="s">
        <v>1516</v>
      </c>
      <c r="B40" s="2888">
        <v>21825.609135000002</v>
      </c>
      <c r="C40" s="2889">
        <v>22451.942880000002</v>
      </c>
      <c r="D40" s="2890">
        <v>10301.121861000001</v>
      </c>
      <c r="E40" s="2890">
        <v>10301.121861000001</v>
      </c>
      <c r="F40" s="2890">
        <v>10301.121861000001</v>
      </c>
      <c r="G40" s="2890">
        <v>10301.121861000001</v>
      </c>
      <c r="H40" s="2890">
        <v>10301.121861000001</v>
      </c>
      <c r="I40" s="2890">
        <v>10301.121861000001</v>
      </c>
      <c r="J40" s="2890">
        <v>10301.121861000001</v>
      </c>
      <c r="K40" s="2890">
        <v>1823.2209740000003</v>
      </c>
      <c r="L40" s="2890">
        <v>1823.2209740000001</v>
      </c>
      <c r="M40" s="2890">
        <v>1785.5778499999999</v>
      </c>
      <c r="N40" s="2888">
        <v>1785.5778499999999</v>
      </c>
      <c r="O40" s="2889">
        <v>1785.5778499999997</v>
      </c>
      <c r="P40" s="2890">
        <v>1785.5778499999997</v>
      </c>
      <c r="Q40" s="2890">
        <v>1785.5778499999999</v>
      </c>
      <c r="R40" s="2890">
        <v>1785.5778499999999</v>
      </c>
      <c r="S40" s="2890">
        <v>1785.5778499999999</v>
      </c>
      <c r="T40" s="2890">
        <v>1747.872664</v>
      </c>
      <c r="U40" s="2890">
        <v>1747.872664</v>
      </c>
      <c r="V40" s="2890">
        <v>1747.872664</v>
      </c>
      <c r="W40" s="2890">
        <v>1747.872664</v>
      </c>
      <c r="X40" s="2890">
        <v>1840.5528645386919</v>
      </c>
      <c r="Y40" s="2890">
        <v>1722.1225842641297</v>
      </c>
      <c r="Z40" s="2888">
        <v>1303.3221820000001</v>
      </c>
      <c r="AA40" s="2889">
        <v>1303.32</v>
      </c>
      <c r="AB40" s="2890">
        <v>1303.32</v>
      </c>
      <c r="AC40" s="2890">
        <v>1303.32</v>
      </c>
      <c r="AD40" s="2890">
        <v>1303.32</v>
      </c>
      <c r="AE40" s="2890">
        <v>1303.32</v>
      </c>
      <c r="AF40" s="2890">
        <v>1303.32</v>
      </c>
      <c r="AG40" s="2890">
        <v>1303.32</v>
      </c>
      <c r="AH40" s="2890">
        <v>1303.32</v>
      </c>
      <c r="AI40" s="2890">
        <v>1303.3221820000001</v>
      </c>
      <c r="AJ40" s="2890">
        <v>1303.3221820000001</v>
      </c>
      <c r="AK40" s="2890">
        <v>1303.3221820000001</v>
      </c>
      <c r="AL40" s="2888">
        <v>1303.3221820000001</v>
      </c>
      <c r="AM40" s="2889">
        <v>1303.3221819999999</v>
      </c>
      <c r="AN40" s="2890">
        <v>1303.3221819999999</v>
      </c>
      <c r="AO40" s="2888">
        <v>1303.3221820000001</v>
      </c>
    </row>
    <row r="41" spans="1:41" ht="25.5" customHeight="1">
      <c r="A41" s="1669" t="s">
        <v>1517</v>
      </c>
      <c r="B41" s="2888">
        <v>0</v>
      </c>
      <c r="C41" s="2889">
        <v>0</v>
      </c>
      <c r="D41" s="2890">
        <v>8024.8808799999997</v>
      </c>
      <c r="E41" s="2890">
        <v>8028.4177280000004</v>
      </c>
      <c r="F41" s="2890">
        <v>8028.4177279999994</v>
      </c>
      <c r="G41" s="2890">
        <v>8028.4177280000004</v>
      </c>
      <c r="H41" s="2890">
        <v>8028.4177280000013</v>
      </c>
      <c r="I41" s="2890">
        <v>8028.4177280000013</v>
      </c>
      <c r="J41" s="2890">
        <v>8199.0213120000008</v>
      </c>
      <c r="K41" s="2890">
        <v>8581.3687009999994</v>
      </c>
      <c r="L41" s="2890">
        <v>8589.4488359999996</v>
      </c>
      <c r="M41" s="2890">
        <v>8589.4488359999996</v>
      </c>
      <c r="N41" s="2888">
        <v>9287.5497059999998</v>
      </c>
      <c r="O41" s="2889">
        <v>9287.5497059999998</v>
      </c>
      <c r="P41" s="2890">
        <v>9448.9285020000007</v>
      </c>
      <c r="Q41" s="2890">
        <v>9448.9285020000007</v>
      </c>
      <c r="R41" s="2890">
        <v>10149.007785</v>
      </c>
      <c r="S41" s="2890">
        <v>10149.007785</v>
      </c>
      <c r="T41" s="2890">
        <v>10163.882785</v>
      </c>
      <c r="U41" s="2890">
        <v>10163.882785</v>
      </c>
      <c r="V41" s="2890">
        <v>10364.680426999999</v>
      </c>
      <c r="W41" s="2890">
        <v>10364.680426999999</v>
      </c>
      <c r="X41" s="2890">
        <v>10364.680426999999</v>
      </c>
      <c r="Y41" s="2890">
        <v>10364.680426999999</v>
      </c>
      <c r="Z41" s="2888">
        <v>10379.871520000001</v>
      </c>
      <c r="AA41" s="2889">
        <v>10379.870000000001</v>
      </c>
      <c r="AB41" s="2890">
        <v>10584.93</v>
      </c>
      <c r="AC41" s="2890">
        <v>10584.93</v>
      </c>
      <c r="AD41" s="2890">
        <v>10584.93</v>
      </c>
      <c r="AE41" s="2890">
        <v>10734.91</v>
      </c>
      <c r="AF41" s="2890">
        <v>10753.61</v>
      </c>
      <c r="AG41" s="2890">
        <v>10750.42</v>
      </c>
      <c r="AH41" s="2890">
        <v>10750.42</v>
      </c>
      <c r="AI41" s="2890">
        <v>10750.422656999999</v>
      </c>
      <c r="AJ41" s="2890">
        <v>10750.422656999999</v>
      </c>
      <c r="AK41" s="2890">
        <v>10750.422656999999</v>
      </c>
      <c r="AL41" s="2888">
        <v>10769.453289999999</v>
      </c>
      <c r="AM41" s="2889">
        <v>10769.453290000001</v>
      </c>
      <c r="AN41" s="2890">
        <v>10769.453289999999</v>
      </c>
      <c r="AO41" s="2888">
        <v>11769.453289999999</v>
      </c>
    </row>
    <row r="42" spans="1:41" s="2369" customFormat="1" ht="25.5" customHeight="1">
      <c r="A42" s="2880" t="s">
        <v>1082</v>
      </c>
      <c r="B42" s="2885">
        <f t="shared" ref="B42:J42" si="3">SUM(B43:B56)</f>
        <v>46767.842083360003</v>
      </c>
      <c r="C42" s="2886">
        <f t="shared" si="3"/>
        <v>84674.975416360016</v>
      </c>
      <c r="D42" s="2884">
        <f t="shared" si="3"/>
        <v>92537.216469360021</v>
      </c>
      <c r="E42" s="2884">
        <f t="shared" si="3"/>
        <v>92538.321919360009</v>
      </c>
      <c r="F42" s="2884">
        <f t="shared" si="3"/>
        <v>92538.321919360023</v>
      </c>
      <c r="G42" s="2884">
        <f t="shared" si="3"/>
        <v>92538.321919360009</v>
      </c>
      <c r="H42" s="2884">
        <f>SUM(H43:H56)</f>
        <v>92538.321919360023</v>
      </c>
      <c r="I42" s="2884">
        <f t="shared" si="3"/>
        <v>92538.321919360009</v>
      </c>
      <c r="J42" s="2884">
        <f t="shared" si="3"/>
        <v>92062.314568360016</v>
      </c>
      <c r="K42" s="2884">
        <f t="shared" ref="K42:M42" si="4">SUM(K43:K57)</f>
        <v>60545.717862999998</v>
      </c>
      <c r="L42" s="2884">
        <f>SUM(L43:L57)</f>
        <v>61464.973225999995</v>
      </c>
      <c r="M42" s="2884">
        <f t="shared" si="4"/>
        <v>61502.298303999996</v>
      </c>
      <c r="N42" s="2885">
        <f>SUM(N43:N57)</f>
        <v>65138.630962299998</v>
      </c>
      <c r="O42" s="2886">
        <f t="shared" ref="O42:Z42" si="5">SUM(O43:O57)</f>
        <v>65138.630962299998</v>
      </c>
      <c r="P42" s="2884">
        <f t="shared" si="5"/>
        <v>66493.980145299996</v>
      </c>
      <c r="Q42" s="2884">
        <f t="shared" si="5"/>
        <v>66383.916113600004</v>
      </c>
      <c r="R42" s="2884">
        <f t="shared" si="5"/>
        <v>67684.123783600007</v>
      </c>
      <c r="S42" s="2884">
        <f t="shared" si="5"/>
        <v>67684.123783600007</v>
      </c>
      <c r="T42" s="2884">
        <f t="shared" si="5"/>
        <v>67771.573783600004</v>
      </c>
      <c r="U42" s="2884">
        <f t="shared" si="5"/>
        <v>67661.509751900012</v>
      </c>
      <c r="V42" s="2884">
        <f t="shared" si="5"/>
        <v>69180.751796900018</v>
      </c>
      <c r="W42" s="2884">
        <f t="shared" si="5"/>
        <v>69180.751796900018</v>
      </c>
      <c r="X42" s="2884">
        <f t="shared" si="5"/>
        <v>69041.881459769109</v>
      </c>
      <c r="Y42" s="2884">
        <f t="shared" si="5"/>
        <v>68940.163076521407</v>
      </c>
      <c r="Z42" s="2885">
        <f t="shared" si="5"/>
        <v>68559.888635200012</v>
      </c>
      <c r="AA42" s="2886">
        <v>68559.89</v>
      </c>
      <c r="AB42" s="2884">
        <v>70116.240000000005</v>
      </c>
      <c r="AC42" s="2884">
        <v>70116.240000000005</v>
      </c>
      <c r="AD42" s="2884">
        <v>70116.240000000005</v>
      </c>
      <c r="AE42" s="2884">
        <v>70495.78</v>
      </c>
      <c r="AF42" s="2884">
        <v>70477.3</v>
      </c>
      <c r="AG42" s="2884">
        <v>70477.3</v>
      </c>
      <c r="AH42" s="2884">
        <v>70477.3</v>
      </c>
      <c r="AI42" s="2884">
        <v>70477.295771680001</v>
      </c>
      <c r="AJ42" s="2884">
        <v>70477.295771680001</v>
      </c>
      <c r="AK42" s="2884">
        <v>70477.295771680001</v>
      </c>
      <c r="AL42" s="2885">
        <v>70469.302957160005</v>
      </c>
      <c r="AM42" s="2886">
        <v>70469.302957159991</v>
      </c>
      <c r="AN42" s="2884">
        <v>73343.157482159993</v>
      </c>
      <c r="AO42" s="2885">
        <v>77343.157482160008</v>
      </c>
    </row>
    <row r="43" spans="1:41" ht="25.5" customHeight="1">
      <c r="A43" s="2887" t="s">
        <v>1083</v>
      </c>
      <c r="B43" s="2888">
        <v>0</v>
      </c>
      <c r="C43" s="2889">
        <v>0</v>
      </c>
      <c r="D43" s="2890">
        <v>4459.3011310000002</v>
      </c>
      <c r="E43" s="2890">
        <v>4459.5222210000002</v>
      </c>
      <c r="F43" s="2890">
        <v>4459.5222210000002</v>
      </c>
      <c r="G43" s="2890">
        <v>4459.5222210000002</v>
      </c>
      <c r="H43" s="2890">
        <v>4459.5222210000002</v>
      </c>
      <c r="I43" s="2890">
        <v>4459.5222210000002</v>
      </c>
      <c r="J43" s="2890">
        <v>4557.6314730000004</v>
      </c>
      <c r="K43" s="2890">
        <v>4831.5579159999998</v>
      </c>
      <c r="L43" s="2890">
        <v>4837.556912</v>
      </c>
      <c r="M43" s="2890">
        <v>4837.556912</v>
      </c>
      <c r="N43" s="2888">
        <v>5686.8373060000004</v>
      </c>
      <c r="O43" s="2889">
        <v>5686.8373060000004</v>
      </c>
      <c r="P43" s="2890">
        <v>5773.4665420000001</v>
      </c>
      <c r="Q43" s="2890">
        <v>5773.4665420000001</v>
      </c>
      <c r="R43" s="2890">
        <v>5773.478631</v>
      </c>
      <c r="S43" s="2890">
        <v>5773.478631</v>
      </c>
      <c r="T43" s="2890">
        <v>5792.1786309999998</v>
      </c>
      <c r="U43" s="2890">
        <v>5792.1786309999998</v>
      </c>
      <c r="V43" s="2890">
        <v>5900.4958349999997</v>
      </c>
      <c r="W43" s="2890">
        <v>5900.4958349999997</v>
      </c>
      <c r="X43" s="2890">
        <v>5900.4958349999997</v>
      </c>
      <c r="Y43" s="2890">
        <v>5900.4958349999997</v>
      </c>
      <c r="Z43" s="2888">
        <v>5919.6072350000004</v>
      </c>
      <c r="AA43" s="2889">
        <v>5919.61</v>
      </c>
      <c r="AB43" s="2890">
        <v>6030.31</v>
      </c>
      <c r="AC43" s="2890">
        <v>6030.31</v>
      </c>
      <c r="AD43" s="2890">
        <v>6030.31</v>
      </c>
      <c r="AE43" s="2890">
        <v>6409.84</v>
      </c>
      <c r="AF43" s="2890">
        <v>6429.37</v>
      </c>
      <c r="AG43" s="2890">
        <v>6429.37</v>
      </c>
      <c r="AH43" s="2890">
        <v>6429.37</v>
      </c>
      <c r="AI43" s="2890">
        <v>6429.3706810000003</v>
      </c>
      <c r="AJ43" s="2890">
        <v>6429.3706810000003</v>
      </c>
      <c r="AK43" s="2890">
        <v>6429.3706810000003</v>
      </c>
      <c r="AL43" s="2888">
        <v>6457.6819420000002</v>
      </c>
      <c r="AM43" s="2889">
        <v>6457.6819420000002</v>
      </c>
      <c r="AN43" s="2890">
        <v>9331.5364669999999</v>
      </c>
      <c r="AO43" s="2888">
        <v>10331.536467</v>
      </c>
    </row>
    <row r="44" spans="1:41" ht="25.5" customHeight="1">
      <c r="A44" s="2887" t="s">
        <v>1084</v>
      </c>
      <c r="B44" s="2888">
        <v>3029.5895700000001</v>
      </c>
      <c r="C44" s="2889">
        <v>3029.5895700000001</v>
      </c>
      <c r="D44" s="2890">
        <v>1985.62039</v>
      </c>
      <c r="E44" s="2890">
        <v>1985.62039</v>
      </c>
      <c r="F44" s="2890">
        <v>1985.62039</v>
      </c>
      <c r="G44" s="2890">
        <v>1985.62039</v>
      </c>
      <c r="H44" s="2890">
        <v>1985.6203900000003</v>
      </c>
      <c r="I44" s="2890">
        <v>1985.62039</v>
      </c>
      <c r="J44" s="2890">
        <v>1985.62039</v>
      </c>
      <c r="K44" s="2890">
        <v>562.96641199999999</v>
      </c>
      <c r="L44" s="2890">
        <v>562.96641199999999</v>
      </c>
      <c r="M44" s="2890">
        <v>600.29148999999995</v>
      </c>
      <c r="N44" s="2888">
        <v>600.29148999999995</v>
      </c>
      <c r="O44" s="2889">
        <v>600.29148999999995</v>
      </c>
      <c r="P44" s="2890">
        <v>600.29148999999995</v>
      </c>
      <c r="Q44" s="2890">
        <v>600.29148999999995</v>
      </c>
      <c r="R44" s="2890">
        <v>600.29148999999995</v>
      </c>
      <c r="S44" s="2890">
        <v>600.29148999999995</v>
      </c>
      <c r="T44" s="2890">
        <v>600.29148999999995</v>
      </c>
      <c r="U44" s="2890">
        <v>600.29148999999995</v>
      </c>
      <c r="V44" s="2890">
        <v>600.29148999999995</v>
      </c>
      <c r="W44" s="2890">
        <v>600.29148999999995</v>
      </c>
      <c r="X44" s="2890">
        <v>461.4211528690945</v>
      </c>
      <c r="Y44" s="2890">
        <v>359.70276962138632</v>
      </c>
      <c r="Z44" s="2888">
        <v>0</v>
      </c>
      <c r="AA44" s="2889">
        <v>0</v>
      </c>
      <c r="AB44" s="2890">
        <v>0</v>
      </c>
      <c r="AC44" s="2890">
        <v>0</v>
      </c>
      <c r="AD44" s="2890">
        <v>0</v>
      </c>
      <c r="AE44" s="2890">
        <v>0</v>
      </c>
      <c r="AF44" s="2890">
        <v>0</v>
      </c>
      <c r="AG44" s="2890">
        <v>0</v>
      </c>
      <c r="AH44" s="2890">
        <v>0</v>
      </c>
      <c r="AI44" s="2890">
        <v>0</v>
      </c>
      <c r="AJ44" s="2890">
        <v>0</v>
      </c>
      <c r="AK44" s="2890">
        <v>0</v>
      </c>
      <c r="AL44" s="2888">
        <v>0</v>
      </c>
      <c r="AM44" s="2889">
        <v>0</v>
      </c>
      <c r="AN44" s="2890">
        <v>0</v>
      </c>
      <c r="AO44" s="2888">
        <v>0</v>
      </c>
    </row>
    <row r="45" spans="1:41" ht="25.5" customHeight="1">
      <c r="A45" s="2887" t="s">
        <v>1085</v>
      </c>
      <c r="B45" s="2888">
        <v>0</v>
      </c>
      <c r="C45" s="2889">
        <v>0</v>
      </c>
      <c r="D45" s="2890">
        <v>4459.3011310000002</v>
      </c>
      <c r="E45" s="2890">
        <v>4459.5222210000002</v>
      </c>
      <c r="F45" s="2890">
        <v>4459.5222210000002</v>
      </c>
      <c r="G45" s="2890">
        <v>4459.5222210000002</v>
      </c>
      <c r="H45" s="2890">
        <v>4459.5222210000002</v>
      </c>
      <c r="I45" s="2890">
        <v>4459.5222210000002</v>
      </c>
      <c r="J45" s="2890">
        <v>4426.3942159999997</v>
      </c>
      <c r="K45" s="2890">
        <v>4700.320659</v>
      </c>
      <c r="L45" s="2890">
        <v>4706.5241770000002</v>
      </c>
      <c r="M45" s="2890">
        <v>4706.5241770000002</v>
      </c>
      <c r="N45" s="2888">
        <v>5405.8040430000001</v>
      </c>
      <c r="O45" s="2889">
        <v>5405.8040430000001</v>
      </c>
      <c r="P45" s="2890">
        <v>5493.0518000000002</v>
      </c>
      <c r="Q45" s="2890">
        <v>5493.0518000000002</v>
      </c>
      <c r="R45" s="2890">
        <v>5493.0980719999998</v>
      </c>
      <c r="S45" s="2890">
        <v>5493.0980719999998</v>
      </c>
      <c r="T45" s="2890">
        <v>5509.023072</v>
      </c>
      <c r="U45" s="2890">
        <v>5509.023072</v>
      </c>
      <c r="V45" s="2890">
        <v>5618.0722900000001</v>
      </c>
      <c r="W45" s="2890">
        <v>5618.0722900000001</v>
      </c>
      <c r="X45" s="2890">
        <v>5618.0722900000001</v>
      </c>
      <c r="Y45" s="2890">
        <v>5618.0722900000001</v>
      </c>
      <c r="Z45" s="2888">
        <v>5634.3595830000004</v>
      </c>
      <c r="AA45" s="2889">
        <v>5634.36</v>
      </c>
      <c r="AB45" s="2890">
        <v>5745.88</v>
      </c>
      <c r="AC45" s="2890">
        <v>5745.88</v>
      </c>
      <c r="AD45" s="2890">
        <v>5745.88</v>
      </c>
      <c r="AE45" s="2890">
        <v>5745.88</v>
      </c>
      <c r="AF45" s="2890">
        <v>5762.54</v>
      </c>
      <c r="AG45" s="2890">
        <v>5762.54</v>
      </c>
      <c r="AH45" s="2890">
        <v>5762.54</v>
      </c>
      <c r="AI45" s="2890">
        <v>5762.5409600000003</v>
      </c>
      <c r="AJ45" s="2890">
        <v>5762.5409599999994</v>
      </c>
      <c r="AK45" s="2890">
        <v>5762.5409600000003</v>
      </c>
      <c r="AL45" s="2888">
        <v>5779.5777539999999</v>
      </c>
      <c r="AM45" s="2889">
        <v>5779.5777539999999</v>
      </c>
      <c r="AN45" s="2890">
        <v>5779.5777539999999</v>
      </c>
      <c r="AO45" s="2888">
        <v>7279.5777539999999</v>
      </c>
    </row>
    <row r="46" spans="1:41" ht="25.5" customHeight="1">
      <c r="A46" s="2887" t="s">
        <v>1086</v>
      </c>
      <c r="B46" s="2888">
        <v>0</v>
      </c>
      <c r="C46" s="2889">
        <v>0</v>
      </c>
      <c r="D46" s="2890">
        <v>4459.3011310000002</v>
      </c>
      <c r="E46" s="2890">
        <v>4459.5222210000002</v>
      </c>
      <c r="F46" s="2890">
        <v>4459.5222210000002</v>
      </c>
      <c r="G46" s="2890">
        <v>4459.5222210000002</v>
      </c>
      <c r="H46" s="2890">
        <v>4459.5222210000002</v>
      </c>
      <c r="I46" s="2890">
        <v>4459.5222210000002</v>
      </c>
      <c r="J46" s="2890">
        <v>4275.848054</v>
      </c>
      <c r="K46" s="2890">
        <v>4549.7744970000003</v>
      </c>
      <c r="L46" s="2890">
        <v>4556.1825170000002</v>
      </c>
      <c r="M46" s="2890">
        <v>4556.1825170000002</v>
      </c>
      <c r="N46" s="2888">
        <v>5255.4618549999996</v>
      </c>
      <c r="O46" s="2889">
        <v>5255.4618549999996</v>
      </c>
      <c r="P46" s="2890">
        <v>5342.6777849999999</v>
      </c>
      <c r="Q46" s="2890">
        <v>5342.6777849999999</v>
      </c>
      <c r="R46" s="2890">
        <v>6042.7337850000004</v>
      </c>
      <c r="S46" s="2890">
        <v>6042.7337850000004</v>
      </c>
      <c r="T46" s="2890">
        <v>6059.1837850000002</v>
      </c>
      <c r="U46" s="2890">
        <v>6059.1837850000002</v>
      </c>
      <c r="V46" s="2890">
        <v>6184.743144</v>
      </c>
      <c r="W46" s="2890">
        <v>6184.743144</v>
      </c>
      <c r="X46" s="2890">
        <v>6184.743144</v>
      </c>
      <c r="Y46" s="2890">
        <v>6184.743144</v>
      </c>
      <c r="Z46" s="2888">
        <v>6201.5797190000003</v>
      </c>
      <c r="AA46" s="2889">
        <v>6201.58</v>
      </c>
      <c r="AB46" s="2890">
        <v>6330.08</v>
      </c>
      <c r="AC46" s="2890">
        <v>6330.08</v>
      </c>
      <c r="AD46" s="2890">
        <v>6330.08</v>
      </c>
      <c r="AE46" s="2890">
        <v>6330.08</v>
      </c>
      <c r="AF46" s="2890">
        <v>6347.32</v>
      </c>
      <c r="AG46" s="2890">
        <v>6347.32</v>
      </c>
      <c r="AH46" s="2890">
        <v>6347.32</v>
      </c>
      <c r="AI46" s="2890">
        <v>6347.3165330000002</v>
      </c>
      <c r="AJ46" s="2890">
        <v>6347.3165330000011</v>
      </c>
      <c r="AK46" s="2890">
        <v>6347.3165330000011</v>
      </c>
      <c r="AL46" s="2888">
        <v>6364.953724</v>
      </c>
      <c r="AM46" s="2889">
        <v>6364.9537240000009</v>
      </c>
      <c r="AN46" s="2890">
        <v>6364.953724</v>
      </c>
      <c r="AO46" s="2888">
        <v>7864.9537239999991</v>
      </c>
    </row>
    <row r="47" spans="1:41" ht="25.5" customHeight="1">
      <c r="A47" s="2887" t="s">
        <v>1087</v>
      </c>
      <c r="B47" s="2888">
        <v>0</v>
      </c>
      <c r="C47" s="2889">
        <v>0</v>
      </c>
      <c r="D47" s="2890">
        <v>4459.3011310000002</v>
      </c>
      <c r="E47" s="2890">
        <v>4459.5222210000002</v>
      </c>
      <c r="F47" s="2890">
        <v>4459.5222210000002</v>
      </c>
      <c r="G47" s="2890">
        <v>4459.5222210000002</v>
      </c>
      <c r="H47" s="2890">
        <v>4459.5222210000002</v>
      </c>
      <c r="I47" s="2890">
        <v>4459.5222210000002</v>
      </c>
      <c r="J47" s="2890">
        <v>4279.1926800000001</v>
      </c>
      <c r="K47" s="2890">
        <v>4553.1191230000004</v>
      </c>
      <c r="L47" s="2890">
        <v>4559.7316840000003</v>
      </c>
      <c r="M47" s="2890">
        <v>4559.7316840000003</v>
      </c>
      <c r="N47" s="2888">
        <v>6059.0104940000001</v>
      </c>
      <c r="O47" s="2889">
        <v>6059.0104940000001</v>
      </c>
      <c r="P47" s="2890">
        <v>6149.7009150000004</v>
      </c>
      <c r="Q47" s="2890">
        <v>6149.7009150000004</v>
      </c>
      <c r="R47" s="2890">
        <v>6149.7398709999998</v>
      </c>
      <c r="S47" s="2890">
        <v>6149.7398709999998</v>
      </c>
      <c r="T47" s="2890">
        <v>6186.1148709999998</v>
      </c>
      <c r="U47" s="2890">
        <v>6186.1148709999998</v>
      </c>
      <c r="V47" s="2890">
        <v>6298.8745570000001</v>
      </c>
      <c r="W47" s="2890">
        <v>6298.8745570000001</v>
      </c>
      <c r="X47" s="2890">
        <v>6298.8745570000001</v>
      </c>
      <c r="Y47" s="2890">
        <v>6298.8745570000001</v>
      </c>
      <c r="Z47" s="2888">
        <v>6336.1316489999999</v>
      </c>
      <c r="AA47" s="2889">
        <v>6336.13</v>
      </c>
      <c r="AB47" s="2890">
        <v>6451.62</v>
      </c>
      <c r="AC47" s="2890">
        <v>6451.62</v>
      </c>
      <c r="AD47" s="2890">
        <v>6451.62</v>
      </c>
      <c r="AE47" s="2890">
        <v>6451.62</v>
      </c>
      <c r="AF47" s="2890">
        <v>6489.78</v>
      </c>
      <c r="AG47" s="2890">
        <v>6489.78</v>
      </c>
      <c r="AH47" s="2890">
        <v>6489.78</v>
      </c>
      <c r="AI47" s="2890">
        <v>6489.782533999999</v>
      </c>
      <c r="AJ47" s="2890">
        <v>6489.7825339999999</v>
      </c>
      <c r="AK47" s="2890">
        <v>6489.7825339999999</v>
      </c>
      <c r="AL47" s="2888">
        <v>6528.8685050000004</v>
      </c>
      <c r="AM47" s="2889">
        <v>6528.8685050000004</v>
      </c>
      <c r="AN47" s="2890">
        <v>6528.8685049999995</v>
      </c>
      <c r="AO47" s="2888">
        <v>6528.8685049999995</v>
      </c>
    </row>
    <row r="48" spans="1:41" ht="25.5" customHeight="1">
      <c r="A48" s="2887" t="s">
        <v>1088</v>
      </c>
      <c r="B48" s="2888">
        <v>15583.184955000001</v>
      </c>
      <c r="C48" s="2889">
        <v>15533.518287999999</v>
      </c>
      <c r="D48" s="2890">
        <v>3116.8708489999999</v>
      </c>
      <c r="E48" s="2890">
        <v>3116.8708489999999</v>
      </c>
      <c r="F48" s="2890">
        <v>3116.8708489999999</v>
      </c>
      <c r="G48" s="2890">
        <v>3116.8708489999999</v>
      </c>
      <c r="H48" s="2890">
        <v>3116.8708489999999</v>
      </c>
      <c r="I48" s="2890">
        <v>3116.8708489999999</v>
      </c>
      <c r="J48" s="2890">
        <v>3116.8708489999999</v>
      </c>
      <c r="K48" s="2890">
        <v>138.37031300000001</v>
      </c>
      <c r="L48" s="2890">
        <v>138.37031300000001</v>
      </c>
      <c r="M48" s="2890">
        <v>138.37031300000001</v>
      </c>
      <c r="N48" s="2888">
        <v>138.37031300000001</v>
      </c>
      <c r="O48" s="2889">
        <v>138.37031300000001</v>
      </c>
      <c r="P48" s="2890">
        <v>138.37031300000001</v>
      </c>
      <c r="Q48" s="2890">
        <v>138.37031300000001</v>
      </c>
      <c r="R48" s="2890">
        <v>138.37031300000001</v>
      </c>
      <c r="S48" s="2890">
        <v>138.37031300000001</v>
      </c>
      <c r="T48" s="2890">
        <v>138.37031300000001</v>
      </c>
      <c r="U48" s="2890">
        <v>138.37031300000001</v>
      </c>
      <c r="V48" s="2890">
        <v>138.37031300000001</v>
      </c>
      <c r="W48" s="2890">
        <v>138.37031300000001</v>
      </c>
      <c r="X48" s="2890">
        <v>138.37031300000001</v>
      </c>
      <c r="Y48" s="2890">
        <v>138.37031300000001</v>
      </c>
      <c r="Z48" s="2888">
        <v>138.37031300000001</v>
      </c>
      <c r="AA48" s="2889">
        <v>138.37</v>
      </c>
      <c r="AB48" s="2890">
        <v>138.37</v>
      </c>
      <c r="AC48" s="2890">
        <v>138.37</v>
      </c>
      <c r="AD48" s="2890">
        <v>138.37</v>
      </c>
      <c r="AE48" s="2890">
        <v>138.37</v>
      </c>
      <c r="AF48" s="2890">
        <v>138.37</v>
      </c>
      <c r="AG48" s="2890">
        <v>138.37</v>
      </c>
      <c r="AH48" s="2890">
        <v>138.37</v>
      </c>
      <c r="AI48" s="2890">
        <v>138.37031300000001</v>
      </c>
      <c r="AJ48" s="2890">
        <v>138.37031300000001</v>
      </c>
      <c r="AK48" s="2890">
        <v>138.37031300000001</v>
      </c>
      <c r="AL48" s="2888">
        <v>138.37031300000001</v>
      </c>
      <c r="AM48" s="2889">
        <v>138.37031300000001</v>
      </c>
      <c r="AN48" s="2890">
        <v>138.37031300000001</v>
      </c>
      <c r="AO48" s="2888">
        <v>138.37031300000001</v>
      </c>
    </row>
    <row r="49" spans="1:41" ht="25.5" customHeight="1">
      <c r="A49" s="2887" t="s">
        <v>1089</v>
      </c>
      <c r="B49" s="2888">
        <v>0</v>
      </c>
      <c r="C49" s="2889">
        <v>0</v>
      </c>
      <c r="D49" s="2890">
        <v>4459.3011310000002</v>
      </c>
      <c r="E49" s="2890">
        <v>4459.5222210000002</v>
      </c>
      <c r="F49" s="2890">
        <v>4459.5222210000002</v>
      </c>
      <c r="G49" s="2890">
        <v>4459.5222210000002</v>
      </c>
      <c r="H49" s="2890">
        <v>4459.5222210000002</v>
      </c>
      <c r="I49" s="2890">
        <v>4459.5222210000002</v>
      </c>
      <c r="J49" s="2890">
        <v>4282.5373310000004</v>
      </c>
      <c r="K49" s="2890">
        <v>40045.071493000003</v>
      </c>
      <c r="L49" s="2890">
        <v>40939.103760999998</v>
      </c>
      <c r="M49" s="2890">
        <v>40939.103760999998</v>
      </c>
      <c r="N49" s="2888">
        <v>40938.382042999998</v>
      </c>
      <c r="O49" s="2889">
        <v>40938.382042999998</v>
      </c>
      <c r="P49" s="2890">
        <v>41941.947882</v>
      </c>
      <c r="Q49" s="2890">
        <v>41941.947882</v>
      </c>
      <c r="R49" s="2890">
        <v>42542.002235</v>
      </c>
      <c r="S49" s="2890">
        <v>42542.002235</v>
      </c>
      <c r="T49" s="2890">
        <v>42542.002235</v>
      </c>
      <c r="U49" s="2890">
        <v>42542.002235</v>
      </c>
      <c r="V49" s="2890">
        <v>43605.558813000003</v>
      </c>
      <c r="W49" s="2890">
        <v>43605.558813000003</v>
      </c>
      <c r="X49" s="2890">
        <v>43605.558813000003</v>
      </c>
      <c r="Y49" s="2890">
        <v>43605.558813000003</v>
      </c>
      <c r="Z49" s="2888">
        <v>43605.558813000003</v>
      </c>
      <c r="AA49" s="2889">
        <v>43605.56</v>
      </c>
      <c r="AB49" s="2890">
        <v>44695.7</v>
      </c>
      <c r="AC49" s="2890">
        <v>44695.7</v>
      </c>
      <c r="AD49" s="2890">
        <v>44695.7</v>
      </c>
      <c r="AE49" s="2890">
        <v>44695.7</v>
      </c>
      <c r="AF49" s="2890">
        <v>44695.7</v>
      </c>
      <c r="AG49" s="2890">
        <v>44695.7</v>
      </c>
      <c r="AH49" s="2890">
        <v>44695.7</v>
      </c>
      <c r="AI49" s="2890">
        <v>44695.697459000003</v>
      </c>
      <c r="AJ49" s="2890">
        <v>44695.697458999995</v>
      </c>
      <c r="AK49" s="2890">
        <v>44695.697459000003</v>
      </c>
      <c r="AL49" s="2888">
        <v>44695.697459000003</v>
      </c>
      <c r="AM49" s="2889">
        <v>44695.697458999995</v>
      </c>
      <c r="AN49" s="2890">
        <v>44695.697458999995</v>
      </c>
      <c r="AO49" s="2888">
        <v>44695.697459000003</v>
      </c>
    </row>
    <row r="50" spans="1:41" ht="25.5" customHeight="1">
      <c r="A50" s="2887" t="s">
        <v>1090</v>
      </c>
      <c r="B50" s="2888">
        <v>1546.7551800000001</v>
      </c>
      <c r="C50" s="2889">
        <v>1546.7551800000001</v>
      </c>
      <c r="D50" s="2890">
        <v>573.10719700000004</v>
      </c>
      <c r="E50" s="2890">
        <v>573.10719700000004</v>
      </c>
      <c r="F50" s="2890">
        <v>573.10719700000004</v>
      </c>
      <c r="G50" s="2890">
        <v>573.10719700000004</v>
      </c>
      <c r="H50" s="2890">
        <v>573.10719700000004</v>
      </c>
      <c r="I50" s="2890">
        <v>573.10719700000004</v>
      </c>
      <c r="J50" s="2890">
        <v>573.10719700000004</v>
      </c>
      <c r="K50" s="2890">
        <v>63.897133000000004</v>
      </c>
      <c r="L50" s="2890">
        <v>63.897133000000004</v>
      </c>
      <c r="M50" s="2890">
        <v>63.897133000000004</v>
      </c>
      <c r="N50" s="2888">
        <v>63.897132999999997</v>
      </c>
      <c r="O50" s="2889">
        <v>63.897132999999997</v>
      </c>
      <c r="P50" s="2890">
        <v>63.897132999999997</v>
      </c>
      <c r="Q50" s="2890">
        <v>63.897132999999997</v>
      </c>
      <c r="R50" s="2890">
        <v>63.897132999999997</v>
      </c>
      <c r="S50" s="2890">
        <v>63.897132999999997</v>
      </c>
      <c r="T50" s="2890">
        <v>63.897132999999997</v>
      </c>
      <c r="U50" s="2890">
        <v>63.897133000000004</v>
      </c>
      <c r="V50" s="2890">
        <v>63.897133000000004</v>
      </c>
      <c r="W50" s="2890">
        <v>63.897133000000004</v>
      </c>
      <c r="X50" s="2890">
        <v>63.897132999999997</v>
      </c>
      <c r="Y50" s="2890">
        <v>63.897133000000004</v>
      </c>
      <c r="Z50" s="2888">
        <v>63.89713299999999</v>
      </c>
      <c r="AA50" s="2889">
        <v>63.9</v>
      </c>
      <c r="AB50" s="2890">
        <v>63.9</v>
      </c>
      <c r="AC50" s="2890">
        <v>63.9</v>
      </c>
      <c r="AD50" s="2890">
        <v>63.9</v>
      </c>
      <c r="AE50" s="2890">
        <v>63.9</v>
      </c>
      <c r="AF50" s="2890">
        <v>63.9</v>
      </c>
      <c r="AG50" s="2890">
        <v>63.9</v>
      </c>
      <c r="AH50" s="2890">
        <v>63.9</v>
      </c>
      <c r="AI50" s="2890">
        <v>63.897132999999997</v>
      </c>
      <c r="AJ50" s="2890">
        <v>63.897132999999997</v>
      </c>
      <c r="AK50" s="2890">
        <v>63.897132999999997</v>
      </c>
      <c r="AL50" s="2888">
        <v>63.897132999999997</v>
      </c>
      <c r="AM50" s="2889">
        <v>63.897132999999997</v>
      </c>
      <c r="AN50" s="2890">
        <v>63.89713299999999</v>
      </c>
      <c r="AO50" s="2888">
        <v>63.897132999999997</v>
      </c>
    </row>
    <row r="51" spans="1:41" ht="25.5" customHeight="1">
      <c r="A51" s="2887" t="s">
        <v>1091</v>
      </c>
      <c r="B51" s="2888">
        <v>26167.233339680002</v>
      </c>
      <c r="C51" s="2889">
        <v>64124.033339680005</v>
      </c>
      <c r="D51" s="2890">
        <v>64124.033339680005</v>
      </c>
      <c r="E51" s="2890">
        <v>64124.033339680005</v>
      </c>
      <c r="F51" s="2890">
        <v>64124.033339680012</v>
      </c>
      <c r="G51" s="2890">
        <v>64124.033339680005</v>
      </c>
      <c r="H51" s="2890">
        <v>64124.033339680012</v>
      </c>
      <c r="I51" s="2890">
        <v>64124.033339680005</v>
      </c>
      <c r="J51" s="2890">
        <v>64124.033339680005</v>
      </c>
      <c r="K51" s="2890">
        <v>1100.6403170000001</v>
      </c>
      <c r="L51" s="2890">
        <v>1100.6403170000001</v>
      </c>
      <c r="M51" s="2890">
        <v>1100.6403170000001</v>
      </c>
      <c r="N51" s="2888">
        <v>990.57628529999988</v>
      </c>
      <c r="O51" s="2889">
        <v>990.57628529999988</v>
      </c>
      <c r="P51" s="2890">
        <v>990.5762853</v>
      </c>
      <c r="Q51" s="2890">
        <v>880.51225360000001</v>
      </c>
      <c r="R51" s="2890">
        <v>880.51225359999989</v>
      </c>
      <c r="S51" s="2890">
        <v>880.51225359999989</v>
      </c>
      <c r="T51" s="2890">
        <v>880.51225359999989</v>
      </c>
      <c r="U51" s="2890">
        <v>770.44822190000002</v>
      </c>
      <c r="V51" s="2890">
        <v>770.44822190000002</v>
      </c>
      <c r="W51" s="2890">
        <v>770.44822190000002</v>
      </c>
      <c r="X51" s="2890">
        <v>770.44822190000002</v>
      </c>
      <c r="Y51" s="2890">
        <v>770.44822190000002</v>
      </c>
      <c r="Z51" s="2888">
        <v>660.38419019999219</v>
      </c>
      <c r="AA51" s="2889">
        <v>660.38</v>
      </c>
      <c r="AB51" s="2890">
        <v>660.38</v>
      </c>
      <c r="AC51" s="2890">
        <v>660.38</v>
      </c>
      <c r="AD51" s="2890">
        <v>660.38</v>
      </c>
      <c r="AE51" s="2890">
        <v>660.38</v>
      </c>
      <c r="AF51" s="2890">
        <v>550.32000000000005</v>
      </c>
      <c r="AG51" s="2890">
        <v>550.32000000000005</v>
      </c>
      <c r="AH51" s="2890">
        <v>550.32000000000005</v>
      </c>
      <c r="AI51" s="2890">
        <v>550.32015867999201</v>
      </c>
      <c r="AJ51" s="2890">
        <v>550.32015867999201</v>
      </c>
      <c r="AK51" s="2890">
        <v>550.32015867999201</v>
      </c>
      <c r="AL51" s="2888">
        <v>440.25612715999199</v>
      </c>
      <c r="AM51" s="2889">
        <v>440.25612715999199</v>
      </c>
      <c r="AN51" s="2890">
        <v>440.25612715999193</v>
      </c>
      <c r="AO51" s="2888">
        <v>440.25612715999193</v>
      </c>
    </row>
    <row r="52" spans="1:41" ht="25.5" customHeight="1">
      <c r="A52" s="2887" t="s">
        <v>1092</v>
      </c>
      <c r="B52" s="2888">
        <v>80.02</v>
      </c>
      <c r="C52" s="2889">
        <v>80.02</v>
      </c>
      <c r="D52" s="2890">
        <v>80.02</v>
      </c>
      <c r="E52" s="2890">
        <v>80.02</v>
      </c>
      <c r="F52" s="2890">
        <v>80.02</v>
      </c>
      <c r="G52" s="2890">
        <v>80.02</v>
      </c>
      <c r="H52" s="2890">
        <v>80.02</v>
      </c>
      <c r="I52" s="2890">
        <v>80.02</v>
      </c>
      <c r="J52" s="2890">
        <v>80.02</v>
      </c>
      <c r="K52" s="2890">
        <v>0</v>
      </c>
      <c r="L52" s="2890">
        <v>0</v>
      </c>
      <c r="M52" s="2890">
        <v>0</v>
      </c>
      <c r="N52" s="2888">
        <v>0</v>
      </c>
      <c r="O52" s="2889">
        <v>0</v>
      </c>
      <c r="P52" s="2890">
        <v>0</v>
      </c>
      <c r="Q52" s="2890">
        <v>0</v>
      </c>
      <c r="R52" s="2890">
        <v>0</v>
      </c>
      <c r="S52" s="2890">
        <v>0</v>
      </c>
      <c r="T52" s="2890">
        <v>0</v>
      </c>
      <c r="U52" s="2890">
        <v>0</v>
      </c>
      <c r="V52" s="2890">
        <v>0</v>
      </c>
      <c r="W52" s="2890">
        <v>0</v>
      </c>
      <c r="X52" s="2890">
        <v>0</v>
      </c>
      <c r="Y52" s="2890">
        <v>0</v>
      </c>
      <c r="Z52" s="2888">
        <v>0</v>
      </c>
      <c r="AA52" s="2889">
        <v>0</v>
      </c>
      <c r="AB52" s="2890">
        <v>0</v>
      </c>
      <c r="AC52" s="2890">
        <v>0</v>
      </c>
      <c r="AD52" s="2890">
        <v>0</v>
      </c>
      <c r="AE52" s="2890">
        <v>0</v>
      </c>
      <c r="AF52" s="2890">
        <v>0</v>
      </c>
      <c r="AG52" s="2890">
        <v>0</v>
      </c>
      <c r="AH52" s="2890">
        <v>0</v>
      </c>
      <c r="AI52" s="2890">
        <v>0</v>
      </c>
      <c r="AJ52" s="2890">
        <v>0</v>
      </c>
      <c r="AK52" s="2890">
        <v>0</v>
      </c>
      <c r="AL52" s="2888">
        <v>0</v>
      </c>
      <c r="AM52" s="2889">
        <v>0</v>
      </c>
      <c r="AN52" s="2890">
        <v>0</v>
      </c>
      <c r="AO52" s="2888">
        <v>0</v>
      </c>
    </row>
    <row r="53" spans="1:41" ht="25.5" hidden="1" customHeight="1">
      <c r="A53" s="2887" t="s">
        <v>1093</v>
      </c>
      <c r="B53" s="2888">
        <v>0</v>
      </c>
      <c r="C53" s="2889">
        <v>0</v>
      </c>
      <c r="D53" s="2890">
        <v>0</v>
      </c>
      <c r="E53" s="2890">
        <v>0</v>
      </c>
      <c r="F53" s="2890">
        <v>0</v>
      </c>
      <c r="G53" s="2890">
        <v>0</v>
      </c>
      <c r="H53" s="2890">
        <v>0</v>
      </c>
      <c r="I53" s="2890">
        <v>0</v>
      </c>
      <c r="J53" s="2890">
        <v>0</v>
      </c>
      <c r="K53" s="2890">
        <v>0</v>
      </c>
      <c r="L53" s="2890">
        <v>0</v>
      </c>
      <c r="M53" s="2890">
        <v>0</v>
      </c>
      <c r="N53" s="2888">
        <v>0</v>
      </c>
      <c r="O53" s="2889">
        <v>0</v>
      </c>
      <c r="P53" s="2890">
        <v>0</v>
      </c>
      <c r="Q53" s="2890">
        <v>0</v>
      </c>
      <c r="R53" s="2890">
        <v>0</v>
      </c>
      <c r="S53" s="2890">
        <v>0</v>
      </c>
      <c r="T53" s="2890">
        <v>0</v>
      </c>
      <c r="U53" s="2890">
        <v>0</v>
      </c>
      <c r="V53" s="2890">
        <v>0</v>
      </c>
      <c r="W53" s="2890">
        <v>0</v>
      </c>
      <c r="X53" s="2890">
        <v>0</v>
      </c>
      <c r="Y53" s="2890">
        <v>0</v>
      </c>
      <c r="Z53" s="2888">
        <v>0</v>
      </c>
      <c r="AA53" s="2889">
        <v>0</v>
      </c>
      <c r="AB53" s="2890">
        <v>0</v>
      </c>
      <c r="AC53" s="2890">
        <v>0</v>
      </c>
      <c r="AD53" s="2890">
        <v>0</v>
      </c>
      <c r="AE53" s="2890">
        <v>0</v>
      </c>
      <c r="AF53" s="2890">
        <v>0</v>
      </c>
      <c r="AG53" s="2890">
        <v>0</v>
      </c>
      <c r="AH53" s="2890">
        <v>0</v>
      </c>
      <c r="AI53" s="2890">
        <v>0</v>
      </c>
      <c r="AJ53" s="2890">
        <v>0</v>
      </c>
      <c r="AK53" s="2890">
        <v>0</v>
      </c>
      <c r="AL53" s="2888">
        <v>0</v>
      </c>
      <c r="AM53" s="2889">
        <v>0</v>
      </c>
      <c r="AN53" s="2890">
        <v>0</v>
      </c>
      <c r="AO53" s="2888">
        <v>0</v>
      </c>
    </row>
    <row r="54" spans="1:41" ht="25.5" hidden="1" customHeight="1">
      <c r="A54" s="2887" t="s">
        <v>1094</v>
      </c>
      <c r="B54" s="2888">
        <v>0</v>
      </c>
      <c r="C54" s="2889">
        <v>0</v>
      </c>
      <c r="D54" s="2890">
        <v>0</v>
      </c>
      <c r="E54" s="2890">
        <v>0</v>
      </c>
      <c r="F54" s="2890">
        <v>0</v>
      </c>
      <c r="G54" s="2890">
        <v>0</v>
      </c>
      <c r="H54" s="2890">
        <v>0</v>
      </c>
      <c r="I54" s="2890">
        <v>0</v>
      </c>
      <c r="J54" s="2890">
        <v>0</v>
      </c>
      <c r="K54" s="2890">
        <v>0</v>
      </c>
      <c r="L54" s="2890">
        <v>0</v>
      </c>
      <c r="M54" s="2890">
        <v>0</v>
      </c>
      <c r="N54" s="2888">
        <v>0</v>
      </c>
      <c r="O54" s="2889">
        <v>0</v>
      </c>
      <c r="P54" s="2890">
        <v>0</v>
      </c>
      <c r="Q54" s="2890">
        <v>0</v>
      </c>
      <c r="R54" s="2890">
        <v>0</v>
      </c>
      <c r="S54" s="2890">
        <v>0</v>
      </c>
      <c r="T54" s="2890">
        <v>0</v>
      </c>
      <c r="U54" s="2890">
        <v>0</v>
      </c>
      <c r="V54" s="2890">
        <v>0</v>
      </c>
      <c r="W54" s="2890">
        <v>0</v>
      </c>
      <c r="X54" s="2890">
        <v>0</v>
      </c>
      <c r="Y54" s="2890">
        <v>0</v>
      </c>
      <c r="Z54" s="2888">
        <v>0</v>
      </c>
      <c r="AA54" s="2889">
        <v>0</v>
      </c>
      <c r="AB54" s="2890">
        <v>0</v>
      </c>
      <c r="AC54" s="2890">
        <v>0</v>
      </c>
      <c r="AD54" s="2890">
        <v>0</v>
      </c>
      <c r="AE54" s="2890">
        <v>0</v>
      </c>
      <c r="AF54" s="2890">
        <v>0</v>
      </c>
      <c r="AG54" s="2890">
        <v>0</v>
      </c>
      <c r="AH54" s="2890">
        <v>0</v>
      </c>
      <c r="AI54" s="2890">
        <v>0</v>
      </c>
      <c r="AJ54" s="2890">
        <v>0</v>
      </c>
      <c r="AK54" s="2890">
        <v>0</v>
      </c>
      <c r="AL54" s="2888">
        <v>0</v>
      </c>
      <c r="AM54" s="2889">
        <v>0</v>
      </c>
      <c r="AN54" s="2890">
        <v>0</v>
      </c>
      <c r="AO54" s="2888">
        <v>0</v>
      </c>
    </row>
    <row r="55" spans="1:41" ht="25.5" customHeight="1">
      <c r="A55" s="2887" t="s">
        <v>214</v>
      </c>
      <c r="B55" s="2888">
        <v>361.05903868000001</v>
      </c>
      <c r="C55" s="2889">
        <v>361.05903868000007</v>
      </c>
      <c r="D55" s="2890">
        <v>361.05903868000007</v>
      </c>
      <c r="E55" s="2890">
        <v>361.05903868000001</v>
      </c>
      <c r="F55" s="2890">
        <v>361.05903868000001</v>
      </c>
      <c r="G55" s="2890">
        <v>361.05903868000001</v>
      </c>
      <c r="H55" s="2890">
        <v>361.05903868000001</v>
      </c>
      <c r="I55" s="2890">
        <v>361.05903868000001</v>
      </c>
      <c r="J55" s="2890">
        <v>361.05903868000007</v>
      </c>
      <c r="K55" s="2890">
        <v>0</v>
      </c>
      <c r="L55" s="2890">
        <v>0</v>
      </c>
      <c r="M55" s="2890">
        <v>0</v>
      </c>
      <c r="N55" s="2888">
        <v>0</v>
      </c>
      <c r="O55" s="2889">
        <v>0</v>
      </c>
      <c r="P55" s="2890">
        <v>0</v>
      </c>
      <c r="Q55" s="2890">
        <v>0</v>
      </c>
      <c r="R55" s="2890">
        <v>0</v>
      </c>
      <c r="S55" s="2890">
        <v>0</v>
      </c>
      <c r="T55" s="2890">
        <v>0</v>
      </c>
      <c r="U55" s="2890">
        <v>0</v>
      </c>
      <c r="V55" s="2890">
        <v>0</v>
      </c>
      <c r="W55" s="2890">
        <v>0</v>
      </c>
      <c r="X55" s="2890">
        <v>0</v>
      </c>
      <c r="Y55" s="2890">
        <v>0</v>
      </c>
      <c r="Z55" s="2888">
        <v>0</v>
      </c>
      <c r="AA55" s="2889">
        <v>0</v>
      </c>
      <c r="AB55" s="2890">
        <v>0</v>
      </c>
      <c r="AC55" s="2890">
        <v>0</v>
      </c>
      <c r="AD55" s="2890">
        <v>0</v>
      </c>
      <c r="AE55" s="2890">
        <v>0</v>
      </c>
      <c r="AF55" s="2890">
        <v>0</v>
      </c>
      <c r="AG55" s="2890">
        <v>0</v>
      </c>
      <c r="AH55" s="2890">
        <v>0</v>
      </c>
      <c r="AI55" s="2890">
        <v>0</v>
      </c>
      <c r="AJ55" s="2890">
        <v>0</v>
      </c>
      <c r="AK55" s="2890">
        <v>0</v>
      </c>
      <c r="AL55" s="2888">
        <v>0</v>
      </c>
      <c r="AM55" s="2889">
        <v>0</v>
      </c>
      <c r="AN55" s="2890">
        <v>0</v>
      </c>
      <c r="AO55" s="2888">
        <v>0</v>
      </c>
    </row>
    <row r="56" spans="1:41" ht="25.5" customHeight="1">
      <c r="A56" s="2887" t="s">
        <v>1095</v>
      </c>
      <c r="B56" s="2888">
        <v>0</v>
      </c>
      <c r="C56" s="2889">
        <v>0</v>
      </c>
      <c r="D56" s="2890">
        <v>0</v>
      </c>
      <c r="E56" s="2890">
        <v>0</v>
      </c>
      <c r="F56" s="2890">
        <v>0</v>
      </c>
      <c r="G56" s="2890">
        <v>0</v>
      </c>
      <c r="H56" s="2890">
        <v>0</v>
      </c>
      <c r="I56" s="2890">
        <v>0</v>
      </c>
      <c r="J56" s="2890">
        <v>0</v>
      </c>
      <c r="K56" s="2890">
        <v>0</v>
      </c>
      <c r="L56" s="2890">
        <v>0</v>
      </c>
      <c r="M56" s="2890">
        <v>0</v>
      </c>
      <c r="N56" s="2888">
        <v>0</v>
      </c>
      <c r="O56" s="2889">
        <v>0</v>
      </c>
      <c r="P56" s="2890">
        <v>0</v>
      </c>
      <c r="Q56" s="2890">
        <v>0</v>
      </c>
      <c r="R56" s="2890">
        <v>0</v>
      </c>
      <c r="S56" s="2890">
        <v>0</v>
      </c>
      <c r="T56" s="2890">
        <v>0</v>
      </c>
      <c r="U56" s="2890">
        <v>0</v>
      </c>
      <c r="V56" s="2890">
        <v>0</v>
      </c>
      <c r="W56" s="2890">
        <v>0</v>
      </c>
      <c r="X56" s="2890">
        <v>0</v>
      </c>
      <c r="Y56" s="2890">
        <v>0</v>
      </c>
      <c r="Z56" s="2888">
        <v>0</v>
      </c>
      <c r="AA56" s="2889">
        <v>0</v>
      </c>
      <c r="AB56" s="2890">
        <v>0</v>
      </c>
      <c r="AC56" s="2890">
        <v>0</v>
      </c>
      <c r="AD56" s="2890">
        <v>0</v>
      </c>
      <c r="AE56" s="2890">
        <v>0</v>
      </c>
      <c r="AF56" s="2890">
        <v>0</v>
      </c>
      <c r="AG56" s="2890">
        <v>0</v>
      </c>
      <c r="AH56" s="2890">
        <v>0</v>
      </c>
      <c r="AI56" s="2890">
        <v>0</v>
      </c>
      <c r="AJ56" s="2890">
        <v>0</v>
      </c>
      <c r="AK56" s="2890">
        <v>0</v>
      </c>
      <c r="AL56" s="2888">
        <v>0</v>
      </c>
      <c r="AM56" s="2889">
        <v>0</v>
      </c>
      <c r="AN56" s="2890">
        <v>0</v>
      </c>
      <c r="AO56" s="2888">
        <v>0</v>
      </c>
    </row>
    <row r="57" spans="1:41" ht="25.5" customHeight="1">
      <c r="A57" s="2887" t="s">
        <v>1096</v>
      </c>
      <c r="B57" s="2888">
        <v>109.45770103999999</v>
      </c>
      <c r="C57" s="2889">
        <v>109.45770103999999</v>
      </c>
      <c r="D57" s="2890">
        <v>109.45770103999999</v>
      </c>
      <c r="E57" s="2890">
        <v>109.45770103999999</v>
      </c>
      <c r="F57" s="2890">
        <v>109.45770103999998</v>
      </c>
      <c r="G57" s="2890">
        <v>109.45770103999998</v>
      </c>
      <c r="H57" s="2890">
        <v>109.45770104</v>
      </c>
      <c r="I57" s="2890">
        <v>109.45770103999999</v>
      </c>
      <c r="J57" s="2890">
        <v>109.45770103999999</v>
      </c>
      <c r="K57" s="2890">
        <v>0</v>
      </c>
      <c r="L57" s="2890">
        <v>0</v>
      </c>
      <c r="M57" s="2890">
        <v>0</v>
      </c>
      <c r="N57" s="2888">
        <v>0</v>
      </c>
      <c r="O57" s="2889">
        <v>0</v>
      </c>
      <c r="P57" s="2890">
        <v>0</v>
      </c>
      <c r="Q57" s="2890">
        <v>0</v>
      </c>
      <c r="R57" s="2890">
        <v>0</v>
      </c>
      <c r="S57" s="2890">
        <v>0</v>
      </c>
      <c r="T57" s="2890">
        <v>0</v>
      </c>
      <c r="U57" s="2890">
        <v>0</v>
      </c>
      <c r="V57" s="2890">
        <v>0</v>
      </c>
      <c r="W57" s="2890">
        <v>0</v>
      </c>
      <c r="X57" s="2890">
        <v>0</v>
      </c>
      <c r="Y57" s="2890">
        <v>0</v>
      </c>
      <c r="Z57" s="2888">
        <v>0</v>
      </c>
      <c r="AA57" s="2889">
        <v>0</v>
      </c>
      <c r="AB57" s="2890">
        <v>0</v>
      </c>
      <c r="AC57" s="2890">
        <v>0</v>
      </c>
      <c r="AD57" s="2890">
        <v>0</v>
      </c>
      <c r="AE57" s="2890">
        <v>0</v>
      </c>
      <c r="AF57" s="2890">
        <v>0</v>
      </c>
      <c r="AG57" s="2890">
        <v>0</v>
      </c>
      <c r="AH57" s="2890">
        <v>0</v>
      </c>
      <c r="AI57" s="2890">
        <v>0</v>
      </c>
      <c r="AJ57" s="2890">
        <v>0</v>
      </c>
      <c r="AK57" s="2890">
        <v>0</v>
      </c>
      <c r="AL57" s="2888">
        <v>0</v>
      </c>
      <c r="AM57" s="2889">
        <v>0</v>
      </c>
      <c r="AN57" s="2890">
        <v>0</v>
      </c>
      <c r="AO57" s="2888">
        <v>0</v>
      </c>
    </row>
    <row r="58" spans="1:41" s="2369" customFormat="1" ht="25.5" customHeight="1">
      <c r="A58" s="2880" t="s">
        <v>1042</v>
      </c>
      <c r="B58" s="2885">
        <v>1449.4188401507799</v>
      </c>
      <c r="C58" s="2886">
        <v>1866.268486459018</v>
      </c>
      <c r="D58" s="2884">
        <v>1818.6280450802672</v>
      </c>
      <c r="E58" s="2884">
        <v>1802.9279655111834</v>
      </c>
      <c r="F58" s="2884">
        <v>1744.2932018366866</v>
      </c>
      <c r="G58" s="2884">
        <v>1736.742487294764</v>
      </c>
      <c r="H58" s="2884">
        <v>1590.1537819323823</v>
      </c>
      <c r="I58" s="2884">
        <v>1577.9883576527693</v>
      </c>
      <c r="J58" s="2884">
        <v>1511.845216609395</v>
      </c>
      <c r="K58" s="2884">
        <v>1453.7326949364158</v>
      </c>
      <c r="L58" s="2884">
        <v>1477.1092283281159</v>
      </c>
      <c r="M58" s="2884">
        <v>1477.909586416614</v>
      </c>
      <c r="N58" s="2885">
        <v>1455.3071003897278</v>
      </c>
      <c r="O58" s="2886">
        <v>1449.972915591248</v>
      </c>
      <c r="P58" s="2884">
        <v>1394.7901878466921</v>
      </c>
      <c r="Q58" s="2884">
        <v>1332.9840021289749</v>
      </c>
      <c r="R58" s="2884">
        <v>1212.9269311008891</v>
      </c>
      <c r="S58" s="2884">
        <v>1266.7013237618785</v>
      </c>
      <c r="T58" s="2884">
        <v>1305.7378705287256</v>
      </c>
      <c r="U58" s="2884">
        <v>1204.0803493491239</v>
      </c>
      <c r="V58" s="2884">
        <v>1202.0275371337559</v>
      </c>
      <c r="W58" s="2884">
        <v>1174.4645021354552</v>
      </c>
      <c r="X58" s="2884">
        <v>1187.093710627601</v>
      </c>
      <c r="Y58" s="2884">
        <v>1118.8375455267519</v>
      </c>
      <c r="Z58" s="2885">
        <v>1068.079718632335</v>
      </c>
      <c r="AA58" s="2886">
        <v>912.86</v>
      </c>
      <c r="AB58" s="2884">
        <v>903.81</v>
      </c>
      <c r="AC58" s="2884">
        <v>855.15</v>
      </c>
      <c r="AD58" s="2884">
        <v>732.48</v>
      </c>
      <c r="AE58" s="2884">
        <v>517.52</v>
      </c>
      <c r="AF58" s="2884">
        <v>520.33000000000004</v>
      </c>
      <c r="AG58" s="2884">
        <v>528.91</v>
      </c>
      <c r="AH58" s="2884">
        <v>575.16</v>
      </c>
      <c r="AI58" s="2884">
        <v>581.2353145270589</v>
      </c>
      <c r="AJ58" s="2884">
        <v>509.369212773519</v>
      </c>
      <c r="AK58" s="2884">
        <v>526.84025777012801</v>
      </c>
      <c r="AL58" s="2885">
        <v>450.73811694038994</v>
      </c>
      <c r="AM58" s="2886">
        <v>456.95394577607192</v>
      </c>
      <c r="AN58" s="2884">
        <v>375.73836462161995</v>
      </c>
      <c r="AO58" s="3009">
        <v>386.69073448823997</v>
      </c>
    </row>
    <row r="59" spans="1:41" ht="25.5" customHeight="1" thickBot="1">
      <c r="A59" s="2892" t="s">
        <v>1043</v>
      </c>
      <c r="B59" s="2893">
        <f t="shared" ref="B59:Z59" si="6">B42+B13+B4+B58</f>
        <v>206074.73427251077</v>
      </c>
      <c r="C59" s="2894">
        <f t="shared" si="6"/>
        <v>246699.000129819</v>
      </c>
      <c r="D59" s="2895">
        <f t="shared" si="6"/>
        <v>251830.28332744029</v>
      </c>
      <c r="E59" s="2895">
        <f t="shared" si="6"/>
        <v>253421.77861187121</v>
      </c>
      <c r="F59" s="2895">
        <f t="shared" si="6"/>
        <v>254114.48354419673</v>
      </c>
      <c r="G59" s="2895">
        <f t="shared" si="6"/>
        <v>255044.72858365477</v>
      </c>
      <c r="H59" s="2895">
        <f t="shared" si="6"/>
        <v>255256.06747629243</v>
      </c>
      <c r="I59" s="2895">
        <f t="shared" si="6"/>
        <v>257321.27182601279</v>
      </c>
      <c r="J59" s="2895">
        <f t="shared" si="6"/>
        <v>259791.57373496942</v>
      </c>
      <c r="K59" s="2895">
        <f t="shared" si="6"/>
        <v>241973.91783239882</v>
      </c>
      <c r="L59" s="2895">
        <f t="shared" si="6"/>
        <v>245646.15591942109</v>
      </c>
      <c r="M59" s="2895">
        <f t="shared" si="6"/>
        <v>250653.69964647549</v>
      </c>
      <c r="N59" s="2893">
        <f t="shared" si="6"/>
        <v>257295.92271992256</v>
      </c>
      <c r="O59" s="2894">
        <f t="shared" si="6"/>
        <v>265613.82557185792</v>
      </c>
      <c r="P59" s="2895">
        <f t="shared" si="6"/>
        <v>275788.82524338108</v>
      </c>
      <c r="Q59" s="2895">
        <f t="shared" si="6"/>
        <v>282816.60018034017</v>
      </c>
      <c r="R59" s="2895">
        <f t="shared" si="6"/>
        <v>284476.67963929806</v>
      </c>
      <c r="S59" s="2895">
        <f t="shared" si="6"/>
        <v>287017.39678970102</v>
      </c>
      <c r="T59" s="2895">
        <f t="shared" si="6"/>
        <v>289994.42577370838</v>
      </c>
      <c r="U59" s="2895">
        <f t="shared" si="6"/>
        <v>290912.6580252311</v>
      </c>
      <c r="V59" s="2895">
        <f t="shared" si="6"/>
        <v>299130.48026940419</v>
      </c>
      <c r="W59" s="2895">
        <f t="shared" si="6"/>
        <v>301468.5725301216</v>
      </c>
      <c r="X59" s="2895">
        <f t="shared" si="6"/>
        <v>307218.36669641413</v>
      </c>
      <c r="Y59" s="2895">
        <f t="shared" si="6"/>
        <v>311375.1710526598</v>
      </c>
      <c r="Z59" s="2893">
        <f t="shared" si="6"/>
        <v>309844.84826105897</v>
      </c>
      <c r="AA59" s="2894">
        <v>320079.93</v>
      </c>
      <c r="AB59" s="2895">
        <v>328035.96999999997</v>
      </c>
      <c r="AC59" s="2895">
        <v>326903.12</v>
      </c>
      <c r="AD59" s="2895">
        <v>322295.40000000002</v>
      </c>
      <c r="AE59" s="2895">
        <v>315630.33</v>
      </c>
      <c r="AF59" s="2895">
        <v>312681.12</v>
      </c>
      <c r="AG59" s="2895">
        <v>323746.09000000003</v>
      </c>
      <c r="AH59" s="2895">
        <v>322629.40999999997</v>
      </c>
      <c r="AI59" s="2895">
        <v>317590.75559305289</v>
      </c>
      <c r="AJ59" s="2895">
        <v>310993.44432912808</v>
      </c>
      <c r="AK59" s="2895">
        <v>314475.10994231055</v>
      </c>
      <c r="AL59" s="2893">
        <v>333755.84933115717</v>
      </c>
      <c r="AM59" s="2894">
        <v>340977.81707598612</v>
      </c>
      <c r="AN59" s="2895">
        <v>360447.39901503513</v>
      </c>
      <c r="AO59" s="2893">
        <v>365839.73789553024</v>
      </c>
    </row>
    <row r="60" spans="1:41" ht="35.5" hidden="1" customHeight="1" thickBot="1">
      <c r="A60" s="2896" t="s">
        <v>1044</v>
      </c>
      <c r="B60" s="2884"/>
      <c r="C60" s="2884"/>
      <c r="D60" s="2884"/>
      <c r="E60" s="2884"/>
      <c r="F60" s="2884"/>
      <c r="G60" s="2884"/>
      <c r="H60" s="2884"/>
      <c r="I60" s="2884"/>
      <c r="J60" s="2884"/>
      <c r="K60" s="2884"/>
      <c r="L60" s="2884"/>
      <c r="M60" s="2884"/>
      <c r="N60" s="2884"/>
      <c r="O60" s="2884"/>
      <c r="P60" s="2884"/>
      <c r="Q60" s="2884"/>
      <c r="R60" s="2884"/>
      <c r="S60" s="2884"/>
      <c r="T60" s="2884"/>
      <c r="U60" s="2884"/>
      <c r="V60" s="2884"/>
      <c r="W60" s="2884"/>
      <c r="X60" s="2884"/>
      <c r="Y60" s="2884"/>
      <c r="Z60" s="2884"/>
      <c r="AA60" s="2884"/>
      <c r="AB60" s="2884"/>
      <c r="AC60" s="2884"/>
      <c r="AD60" s="2884"/>
      <c r="AE60" s="2884"/>
      <c r="AF60" s="2884"/>
      <c r="AG60" s="2884"/>
      <c r="AH60" s="2884"/>
      <c r="AI60" s="2884"/>
      <c r="AJ60" s="2884"/>
      <c r="AK60" s="2884"/>
      <c r="AL60" s="2884"/>
      <c r="AM60" s="2884"/>
      <c r="AN60" s="2884"/>
      <c r="AO60" s="2884"/>
    </row>
    <row r="61" spans="1:41" ht="29" customHeight="1" thickTop="1">
      <c r="A61" s="2896" t="s">
        <v>1045</v>
      </c>
      <c r="B61" s="2890"/>
      <c r="C61" s="2890"/>
      <c r="D61" s="2890"/>
      <c r="E61" s="2890"/>
      <c r="F61" s="2890"/>
      <c r="G61" s="2890"/>
      <c r="H61" s="2890"/>
      <c r="I61" s="2890"/>
      <c r="J61" s="2890"/>
      <c r="K61" s="2890"/>
      <c r="L61" s="2890"/>
      <c r="M61" s="2890"/>
      <c r="N61" s="2890"/>
      <c r="O61" s="2890"/>
      <c r="P61" s="2890"/>
      <c r="Q61" s="2890"/>
      <c r="R61" s="2890"/>
      <c r="S61" s="2890"/>
      <c r="T61" s="2890"/>
      <c r="U61" s="2890"/>
      <c r="V61" s="2890"/>
      <c r="W61" s="2890"/>
      <c r="X61" s="2890"/>
      <c r="Y61" s="2890"/>
      <c r="Z61" s="2890"/>
      <c r="AA61" s="2890"/>
      <c r="AB61" s="2890"/>
      <c r="AC61" s="2890"/>
      <c r="AD61" s="2890"/>
      <c r="AE61" s="2890"/>
      <c r="AF61" s="2890"/>
      <c r="AG61" s="2890"/>
      <c r="AH61" s="2890"/>
      <c r="AI61" s="2890"/>
      <c r="AJ61" s="2890"/>
      <c r="AL61" s="350"/>
      <c r="AM61" s="350"/>
      <c r="AN61" s="350"/>
      <c r="AO61" s="350"/>
    </row>
    <row r="62" spans="1:41" ht="19.5" customHeight="1">
      <c r="A62" s="2897"/>
      <c r="B62" s="1670"/>
      <c r="C62" s="1670"/>
      <c r="D62" s="1670"/>
      <c r="E62" s="1670"/>
      <c r="F62" s="1670"/>
      <c r="G62" s="1670"/>
      <c r="H62" s="1670"/>
      <c r="I62" s="1670"/>
      <c r="J62" s="1670"/>
      <c r="K62" s="1670"/>
      <c r="L62" s="1670"/>
      <c r="M62" s="1670"/>
      <c r="N62" s="1670"/>
      <c r="O62" s="1670"/>
      <c r="P62" s="1670"/>
      <c r="Q62" s="1670"/>
      <c r="R62" s="1670"/>
      <c r="S62" s="1670"/>
      <c r="T62" s="1670"/>
      <c r="U62" s="1670"/>
      <c r="V62" s="1670"/>
      <c r="W62" s="1670"/>
      <c r="X62" s="1670"/>
      <c r="Y62" s="1670"/>
      <c r="Z62" s="1670"/>
      <c r="AA62" s="1670"/>
      <c r="AB62" s="1670"/>
      <c r="AC62" s="1670"/>
      <c r="AD62" s="1670"/>
      <c r="AE62" s="1670"/>
      <c r="AF62" s="1670"/>
      <c r="AG62" s="1670"/>
      <c r="AH62" s="1670"/>
      <c r="AI62" s="1670"/>
      <c r="AJ62" s="1670"/>
      <c r="AK62" s="1670"/>
      <c r="AL62" s="1670"/>
      <c r="AM62" s="1670"/>
      <c r="AN62" s="1670"/>
      <c r="AO62" s="1670"/>
    </row>
    <row r="63" spans="1:41" ht="14.25" customHeight="1">
      <c r="B63" s="192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</row>
    <row r="64" spans="1:41" ht="14.25" customHeight="1"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92"/>
      <c r="AL64" s="192"/>
      <c r="AM64" s="192"/>
      <c r="AN64" s="192"/>
      <c r="AO64" s="192"/>
    </row>
    <row r="65" spans="2:41" ht="14.25" customHeight="1"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</row>
    <row r="66" spans="2:41" ht="14.25" customHeight="1">
      <c r="B66" s="2898"/>
      <c r="C66" s="2898"/>
      <c r="D66" s="2898"/>
      <c r="E66" s="2898"/>
      <c r="F66" s="2898"/>
      <c r="G66" s="2898"/>
      <c r="H66" s="2898"/>
      <c r="I66" s="2898"/>
      <c r="J66" s="2898"/>
      <c r="K66" s="2898"/>
      <c r="L66" s="2898"/>
      <c r="M66" s="2898"/>
      <c r="N66" s="2898"/>
      <c r="O66" s="2898"/>
      <c r="P66" s="2898"/>
      <c r="Q66" s="2898"/>
      <c r="R66" s="2898"/>
      <c r="S66" s="2898"/>
      <c r="T66" s="2898"/>
      <c r="U66" s="2898"/>
      <c r="V66" s="2898"/>
      <c r="W66" s="2898"/>
      <c r="X66" s="2898"/>
      <c r="Y66" s="2898"/>
      <c r="Z66" s="2898"/>
      <c r="AA66" s="2898"/>
      <c r="AB66" s="2898"/>
      <c r="AC66" s="2898"/>
      <c r="AD66" s="2898"/>
      <c r="AE66" s="2898"/>
      <c r="AF66" s="2898"/>
      <c r="AG66" s="2898"/>
      <c r="AH66" s="2898"/>
      <c r="AI66" s="2898"/>
      <c r="AJ66" s="2898"/>
      <c r="AK66" s="2898"/>
      <c r="AL66" s="2898"/>
      <c r="AM66" s="2898"/>
      <c r="AN66" s="2898"/>
      <c r="AO66" s="2898"/>
    </row>
    <row r="67" spans="2:41" ht="14.25" customHeight="1">
      <c r="O67" s="418"/>
      <c r="P67" s="418"/>
      <c r="Q67" s="418"/>
      <c r="R67" s="418"/>
      <c r="S67" s="418"/>
      <c r="T67" s="418"/>
      <c r="U67" s="418"/>
      <c r="V67" s="418"/>
      <c r="W67" s="418"/>
      <c r="X67" s="418"/>
      <c r="Y67" s="418"/>
      <c r="Z67" s="418"/>
      <c r="AA67" s="418"/>
      <c r="AB67" s="418"/>
      <c r="AC67" s="418"/>
      <c r="AD67" s="418"/>
      <c r="AE67" s="418"/>
      <c r="AF67" s="418"/>
      <c r="AG67" s="418"/>
      <c r="AH67" s="418"/>
      <c r="AI67" s="418"/>
      <c r="AJ67" s="418"/>
      <c r="AK67" s="418"/>
      <c r="AL67" s="418"/>
      <c r="AM67" s="418"/>
      <c r="AN67" s="418"/>
      <c r="AO67" s="418"/>
    </row>
    <row r="68" spans="2:41" ht="14.25" customHeight="1"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  <c r="AA68" s="418"/>
      <c r="AB68" s="418"/>
      <c r="AC68" s="418"/>
      <c r="AD68" s="418"/>
      <c r="AE68" s="418"/>
      <c r="AF68" s="418"/>
      <c r="AG68" s="418"/>
      <c r="AH68" s="418"/>
      <c r="AI68" s="418"/>
      <c r="AJ68" s="418"/>
      <c r="AK68" s="418"/>
      <c r="AL68" s="418"/>
      <c r="AM68" s="418"/>
      <c r="AN68" s="418"/>
      <c r="AO68" s="418"/>
    </row>
    <row r="69" spans="2:41" ht="14.25" customHeight="1"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418"/>
      <c r="P69" s="418"/>
      <c r="Q69" s="418"/>
      <c r="R69" s="418"/>
      <c r="S69" s="418"/>
      <c r="T69" s="418"/>
      <c r="U69" s="418"/>
      <c r="V69" s="418"/>
      <c r="W69" s="418"/>
      <c r="X69" s="418"/>
      <c r="Y69" s="418"/>
      <c r="Z69" s="418"/>
      <c r="AA69" s="418"/>
      <c r="AB69" s="418"/>
      <c r="AC69" s="418"/>
      <c r="AD69" s="418"/>
      <c r="AE69" s="418"/>
      <c r="AF69" s="418"/>
      <c r="AG69" s="418"/>
      <c r="AH69" s="418"/>
      <c r="AI69" s="418"/>
      <c r="AJ69" s="418"/>
      <c r="AK69" s="418"/>
      <c r="AL69" s="418"/>
      <c r="AM69" s="418"/>
      <c r="AN69" s="418"/>
      <c r="AO69" s="418"/>
    </row>
    <row r="70" spans="2:41" ht="17">
      <c r="B70" s="192"/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</row>
    <row r="71" spans="2:41" ht="17">
      <c r="O71" s="2898"/>
      <c r="P71" s="2898"/>
      <c r="Q71" s="2898"/>
      <c r="R71" s="2898"/>
      <c r="S71" s="2898"/>
      <c r="T71" s="2898"/>
      <c r="U71" s="2898"/>
      <c r="V71" s="2898"/>
      <c r="W71" s="2898"/>
      <c r="X71" s="2898"/>
      <c r="Y71" s="2898"/>
      <c r="Z71" s="2898"/>
      <c r="AA71" s="2898"/>
      <c r="AB71" s="2898"/>
      <c r="AC71" s="2898"/>
      <c r="AD71" s="2898"/>
      <c r="AE71" s="2898"/>
      <c r="AF71" s="2898"/>
      <c r="AG71" s="2898"/>
      <c r="AH71" s="2898"/>
      <c r="AI71" s="2898"/>
      <c r="AJ71" s="2898"/>
      <c r="AK71" s="2898"/>
      <c r="AL71" s="2898"/>
      <c r="AM71" s="2898"/>
      <c r="AN71" s="2898"/>
      <c r="AO71" s="2898"/>
    </row>
    <row r="72" spans="2:41" ht="17">
      <c r="O72" s="2898"/>
      <c r="P72" s="2898"/>
      <c r="Q72" s="2898"/>
      <c r="R72" s="2898"/>
      <c r="S72" s="2898"/>
      <c r="T72" s="2898"/>
      <c r="U72" s="2898"/>
      <c r="V72" s="2898"/>
      <c r="W72" s="2898"/>
      <c r="X72" s="2898"/>
      <c r="Y72" s="2898"/>
      <c r="Z72" s="2898"/>
      <c r="AA72" s="2898"/>
      <c r="AB72" s="2898"/>
      <c r="AC72" s="2898"/>
      <c r="AD72" s="2898"/>
      <c r="AE72" s="2898"/>
      <c r="AF72" s="2898"/>
      <c r="AG72" s="2898"/>
      <c r="AH72" s="2898"/>
      <c r="AI72" s="2898"/>
      <c r="AJ72" s="2898"/>
      <c r="AK72" s="2898"/>
      <c r="AL72" s="2898"/>
      <c r="AM72" s="2898"/>
      <c r="AN72" s="2898"/>
      <c r="AO72" s="2898"/>
    </row>
    <row r="73" spans="2:41" ht="17">
      <c r="O73" s="2898"/>
      <c r="P73" s="2898"/>
      <c r="Q73" s="2898"/>
      <c r="R73" s="2898"/>
      <c r="S73" s="2898"/>
      <c r="T73" s="2898"/>
      <c r="U73" s="2898"/>
      <c r="V73" s="2898"/>
      <c r="W73" s="2898"/>
      <c r="X73" s="2898"/>
      <c r="Y73" s="2898"/>
      <c r="Z73" s="2898"/>
      <c r="AA73" s="2898"/>
      <c r="AB73" s="2898"/>
      <c r="AC73" s="2898"/>
      <c r="AD73" s="2898"/>
      <c r="AE73" s="2898"/>
      <c r="AF73" s="2898"/>
      <c r="AG73" s="2898"/>
      <c r="AH73" s="2898"/>
      <c r="AI73" s="2898"/>
      <c r="AJ73" s="2898"/>
      <c r="AK73" s="2898"/>
      <c r="AL73" s="2898"/>
      <c r="AM73" s="2898"/>
      <c r="AN73" s="2898"/>
      <c r="AO73" s="2898"/>
    </row>
    <row r="74" spans="2:41" ht="17"/>
    <row r="75" spans="2:41" ht="17"/>
    <row r="76" spans="2:41" ht="17"/>
    <row r="77" spans="2:41" ht="17"/>
    <row r="78" spans="2:41" ht="17"/>
    <row r="79" spans="2:41" ht="17"/>
    <row r="80" spans="2:41" ht="17"/>
    <row r="81" spans="2:2" ht="17"/>
    <row r="85" spans="2:2" ht="6" customHeight="1"/>
    <row r="86" spans="2:2" ht="14.25" customHeight="1">
      <c r="B86" s="3032" t="s">
        <v>1551</v>
      </c>
    </row>
  </sheetData>
  <mergeCells count="5">
    <mergeCell ref="A2:A3"/>
    <mergeCell ref="C2:N2"/>
    <mergeCell ref="O2:Z2"/>
    <mergeCell ref="AA2:AL2"/>
    <mergeCell ref="AM2:AO2"/>
  </mergeCells>
  <printOptions horizontalCentered="1"/>
  <pageMargins left="0" right="0" top="0.35433070866141736" bottom="0.39370078740157483" header="0.19685039370078741" footer="0.23622047244094491"/>
  <pageSetup paperSize="9" scale="44" orientation="landscape" r:id="rId1"/>
  <headerFooter alignWithMargins="0">
    <oddHeader>&amp;C&amp;"Aptos"&amp;10&amp;K000000 PUBLIC&amp;1#_x000D_&amp;"Arialri"&amp;10&amp;K000000&amp;"Arialri"&amp;10&amp;K000000&amp;"Calibri"&amp;11&amp;K000000&amp;"Arialri"&amp;10&amp;K000000&amp;G</oddHeader>
    <oddFooter>&amp;C24_x000D_&amp;1#&amp;"Aptos"&amp;10&amp;K000000 PUBLIC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8E3F5-BC58-417D-882A-6E51CAEEE529}">
  <dimension ref="A1:EG86"/>
  <sheetViews>
    <sheetView showGridLines="0" view="pageBreakPreview" zoomScale="50" zoomScaleNormal="100" zoomScaleSheetLayoutView="50" workbookViewId="0">
      <pane xSplit="1" ySplit="3" topLeftCell="DU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48" customHeight="1"/>
  <cols>
    <col min="1" max="1" width="80.26953125" style="1671" customWidth="1"/>
    <col min="2" max="8" width="15.54296875" style="1671" hidden="1" customWidth="1"/>
    <col min="9" max="11" width="14.81640625" style="1671" hidden="1" customWidth="1"/>
    <col min="12" max="12" width="15.54296875" style="1671" hidden="1" customWidth="1"/>
    <col min="13" max="13" width="16.1796875" style="1671" hidden="1" customWidth="1"/>
    <col min="14" max="14" width="16.54296875" style="1671" hidden="1" customWidth="1"/>
    <col min="15" max="17" width="14.81640625" style="1732" hidden="1" customWidth="1"/>
    <col min="18" max="19" width="14.81640625" style="1671" hidden="1" customWidth="1"/>
    <col min="20" max="21" width="14.81640625" style="27" hidden="1" customWidth="1"/>
    <col min="22" max="26" width="14.81640625" style="1671" hidden="1" customWidth="1"/>
    <col min="27" max="85" width="17" style="1671" hidden="1" customWidth="1"/>
    <col min="86" max="93" width="12.453125" style="1671" hidden="1" customWidth="1"/>
    <col min="94" max="96" width="13.26953125" style="1671" hidden="1" customWidth="1"/>
    <col min="97" max="97" width="14.7265625" style="1671" hidden="1" customWidth="1"/>
    <col min="98" max="106" width="17" style="1671" hidden="1" customWidth="1"/>
    <col min="107" max="109" width="12.453125" style="1671" hidden="1" customWidth="1"/>
    <col min="110" max="124" width="17" style="1671" hidden="1" customWidth="1"/>
    <col min="125" max="137" width="17" style="1671" customWidth="1"/>
    <col min="138" max="138" width="6.54296875" style="1671" customWidth="1"/>
    <col min="139" max="139" width="9.1796875" style="1671"/>
    <col min="140" max="140" width="27.6328125" style="1671" customWidth="1"/>
    <col min="141" max="16384" width="9.1796875" style="1671"/>
  </cols>
  <sheetData>
    <row r="1" spans="1:137" ht="41.15" customHeight="1" thickBot="1">
      <c r="A1" s="2976" t="s">
        <v>1097</v>
      </c>
      <c r="B1" s="2977"/>
      <c r="C1" s="2977"/>
      <c r="D1" s="2977"/>
      <c r="E1" s="2977"/>
      <c r="F1" s="2977"/>
      <c r="G1" s="2977"/>
      <c r="H1" s="2977"/>
      <c r="I1" s="2977"/>
      <c r="J1" s="2977"/>
      <c r="K1" s="2977"/>
      <c r="L1" s="2977"/>
      <c r="M1" s="2977"/>
      <c r="N1" s="2978"/>
      <c r="O1" s="2979"/>
      <c r="P1" s="2979"/>
      <c r="Q1" s="2979"/>
      <c r="R1" s="2977"/>
      <c r="S1" s="2977"/>
      <c r="T1" s="2980"/>
      <c r="U1" s="2980"/>
      <c r="V1" s="2977"/>
      <c r="W1" s="2977"/>
      <c r="X1" s="2977"/>
      <c r="Y1" s="2977"/>
      <c r="Z1" s="2977"/>
      <c r="AA1" s="2977"/>
      <c r="AB1" s="2977"/>
      <c r="AC1" s="2977"/>
      <c r="AD1" s="2977"/>
      <c r="AE1" s="2977"/>
      <c r="AF1" s="2977"/>
      <c r="AG1" s="2977"/>
      <c r="AH1" s="2977"/>
      <c r="AI1" s="2977"/>
      <c r="AJ1" s="2977"/>
      <c r="AK1" s="2977"/>
      <c r="AL1" s="2977"/>
      <c r="AM1" s="2977"/>
      <c r="AN1" s="2977"/>
      <c r="AO1" s="2977"/>
      <c r="AP1" s="2977"/>
      <c r="AQ1" s="2977"/>
      <c r="AR1" s="2977"/>
      <c r="AS1" s="2977"/>
      <c r="AT1" s="2977"/>
      <c r="AU1" s="2977"/>
      <c r="AV1" s="2977"/>
      <c r="AW1" s="2977"/>
      <c r="AX1" s="2977"/>
      <c r="AY1" s="2977"/>
      <c r="AZ1" s="2977"/>
      <c r="BA1" s="2977"/>
      <c r="BB1" s="2977"/>
      <c r="BC1" s="2977"/>
      <c r="BD1" s="2977"/>
      <c r="BE1" s="2977"/>
      <c r="BF1" s="2977"/>
      <c r="BG1" s="2977"/>
      <c r="BH1" s="2977"/>
      <c r="BI1" s="2977"/>
      <c r="BJ1" s="2977"/>
      <c r="BK1" s="2977"/>
      <c r="BL1" s="2977"/>
      <c r="BM1" s="2977"/>
      <c r="BN1" s="2977"/>
      <c r="BO1" s="2977"/>
      <c r="BP1" s="2977"/>
      <c r="BQ1" s="2977"/>
      <c r="BR1" s="2977"/>
      <c r="BS1" s="2977"/>
      <c r="BT1" s="2977"/>
      <c r="BU1" s="2977"/>
      <c r="BV1" s="2977"/>
      <c r="BW1" s="2977"/>
      <c r="BX1" s="2977"/>
      <c r="BY1" s="2977"/>
      <c r="BZ1" s="2977"/>
      <c r="CA1" s="2977"/>
      <c r="CB1" s="2977"/>
      <c r="CC1" s="2977"/>
      <c r="CD1" s="2977"/>
      <c r="CE1" s="2981"/>
      <c r="CF1" s="2981"/>
      <c r="CG1" s="2981"/>
      <c r="CH1" s="2981"/>
      <c r="CI1" s="2977"/>
      <c r="CJ1" s="2977"/>
      <c r="CK1" s="2977"/>
      <c r="CL1" s="2977"/>
      <c r="CM1" s="2977"/>
      <c r="CN1" s="2977"/>
      <c r="CO1" s="2977"/>
      <c r="CP1" s="2977"/>
      <c r="CQ1" s="2977"/>
      <c r="CR1" s="2977"/>
      <c r="CS1" s="2977"/>
      <c r="CT1" s="2977"/>
      <c r="CU1" s="2977"/>
      <c r="CV1" s="2977"/>
      <c r="CW1" s="2977"/>
      <c r="CX1" s="2977"/>
      <c r="CY1" s="2977"/>
      <c r="CZ1" s="2977"/>
      <c r="DA1" s="2977"/>
      <c r="DB1" s="2977"/>
      <c r="DC1" s="2977"/>
      <c r="DD1" s="2977"/>
      <c r="DE1" s="2977"/>
      <c r="DF1" s="2977"/>
      <c r="DG1" s="2977"/>
      <c r="DH1" s="2977"/>
      <c r="DI1" s="2977"/>
      <c r="DJ1" s="2977"/>
      <c r="DK1" s="2977"/>
      <c r="DL1" s="2977"/>
      <c r="DM1" s="2977"/>
      <c r="DN1" s="2977"/>
      <c r="DO1" s="2977"/>
      <c r="DP1" s="2977"/>
      <c r="DQ1" s="2977"/>
      <c r="DR1" s="2977"/>
      <c r="DS1" s="2977"/>
      <c r="DT1" s="2977"/>
      <c r="DU1" s="2977"/>
      <c r="DV1" s="2977"/>
      <c r="DW1" s="2977"/>
      <c r="DX1" s="2977"/>
      <c r="DY1" s="2977"/>
      <c r="DZ1" s="2977"/>
      <c r="EA1" s="2977"/>
      <c r="EB1" s="2977"/>
      <c r="EC1" s="2977"/>
      <c r="ED1" s="2977"/>
      <c r="EE1" s="2977"/>
      <c r="EF1" s="2977"/>
      <c r="EG1" s="2977"/>
    </row>
    <row r="2" spans="1:137" s="1675" customFormat="1" ht="45.65" customHeight="1" thickTop="1" thickBot="1">
      <c r="A2" s="1672"/>
      <c r="B2" s="1673">
        <v>2014</v>
      </c>
      <c r="C2" s="3185">
        <v>2015</v>
      </c>
      <c r="D2" s="3186"/>
      <c r="E2" s="3186"/>
      <c r="F2" s="3186"/>
      <c r="G2" s="3186"/>
      <c r="H2" s="3186"/>
      <c r="I2" s="3186"/>
      <c r="J2" s="3186"/>
      <c r="K2" s="3186"/>
      <c r="L2" s="1674"/>
      <c r="M2" s="1674"/>
      <c r="N2" s="1674"/>
      <c r="O2" s="3185">
        <v>2016</v>
      </c>
      <c r="P2" s="3186"/>
      <c r="Q2" s="3186"/>
      <c r="R2" s="3186"/>
      <c r="S2" s="3186"/>
      <c r="T2" s="3186"/>
      <c r="U2" s="3186"/>
      <c r="V2" s="3186"/>
      <c r="W2" s="3186"/>
      <c r="X2" s="3186"/>
      <c r="Y2" s="3186"/>
      <c r="Z2" s="3187"/>
      <c r="AA2" s="3186">
        <v>2017</v>
      </c>
      <c r="AB2" s="3186"/>
      <c r="AC2" s="3186"/>
      <c r="AD2" s="3186"/>
      <c r="AE2" s="3186"/>
      <c r="AF2" s="3186"/>
      <c r="AG2" s="3186"/>
      <c r="AH2" s="3186"/>
      <c r="AI2" s="3186"/>
      <c r="AJ2" s="3186"/>
      <c r="AK2" s="3186"/>
      <c r="AL2" s="3186"/>
      <c r="AM2" s="3185">
        <v>2018</v>
      </c>
      <c r="AN2" s="3186"/>
      <c r="AO2" s="3186"/>
      <c r="AP2" s="3186"/>
      <c r="AQ2" s="3186"/>
      <c r="AR2" s="3186"/>
      <c r="AS2" s="3186"/>
      <c r="AT2" s="3186"/>
      <c r="AU2" s="3186"/>
      <c r="AV2" s="3186"/>
      <c r="AW2" s="3186"/>
      <c r="AX2" s="3187"/>
      <c r="AY2" s="3185">
        <v>2019</v>
      </c>
      <c r="AZ2" s="3186"/>
      <c r="BA2" s="3186"/>
      <c r="BB2" s="3186"/>
      <c r="BC2" s="3186"/>
      <c r="BD2" s="3186"/>
      <c r="BE2" s="3186"/>
      <c r="BF2" s="3186"/>
      <c r="BG2" s="3186"/>
      <c r="BH2" s="3186"/>
      <c r="BI2" s="3186"/>
      <c r="BJ2" s="3187"/>
      <c r="BK2" s="3185">
        <v>2020</v>
      </c>
      <c r="BL2" s="3186"/>
      <c r="BM2" s="3186"/>
      <c r="BN2" s="3186"/>
      <c r="BO2" s="3186"/>
      <c r="BP2" s="3186"/>
      <c r="BQ2" s="3186"/>
      <c r="BR2" s="3186"/>
      <c r="BS2" s="3186"/>
      <c r="BT2" s="3186"/>
      <c r="BU2" s="3186"/>
      <c r="BV2" s="3187"/>
      <c r="BW2" s="3185">
        <v>2021</v>
      </c>
      <c r="BX2" s="3186"/>
      <c r="BY2" s="3186"/>
      <c r="BZ2" s="3186"/>
      <c r="CA2" s="3186"/>
      <c r="CB2" s="3186"/>
      <c r="CC2" s="3186"/>
      <c r="CD2" s="3186"/>
      <c r="CE2" s="3186"/>
      <c r="CF2" s="3186"/>
      <c r="CG2" s="3186"/>
      <c r="CH2" s="3187"/>
      <c r="CI2" s="3185">
        <v>2022</v>
      </c>
      <c r="CJ2" s="3186"/>
      <c r="CK2" s="3186"/>
      <c r="CL2" s="3186"/>
      <c r="CM2" s="3186"/>
      <c r="CN2" s="3186"/>
      <c r="CO2" s="3186"/>
      <c r="CP2" s="3186"/>
      <c r="CQ2" s="3186"/>
      <c r="CR2" s="3186"/>
      <c r="CS2" s="3186"/>
      <c r="CT2" s="3187"/>
      <c r="CU2" s="3185">
        <v>2023</v>
      </c>
      <c r="CV2" s="3186"/>
      <c r="CW2" s="3186"/>
      <c r="CX2" s="3186"/>
      <c r="CY2" s="3186"/>
      <c r="CZ2" s="3186"/>
      <c r="DA2" s="3186"/>
      <c r="DB2" s="3186"/>
      <c r="DC2" s="3186"/>
      <c r="DD2" s="3186"/>
      <c r="DE2" s="3186"/>
      <c r="DF2" s="3187"/>
      <c r="DG2" s="3185">
        <v>2024</v>
      </c>
      <c r="DH2" s="3186"/>
      <c r="DI2" s="3186"/>
      <c r="DJ2" s="3186"/>
      <c r="DK2" s="3186"/>
      <c r="DL2" s="3186"/>
      <c r="DM2" s="3186"/>
      <c r="DN2" s="3186"/>
      <c r="DO2" s="3186"/>
      <c r="DP2" s="3186"/>
      <c r="DQ2" s="3186"/>
      <c r="DR2" s="3187"/>
      <c r="DS2" s="3185">
        <v>2025</v>
      </c>
      <c r="DT2" s="3186"/>
      <c r="DU2" s="3186"/>
      <c r="DV2" s="3186"/>
      <c r="DW2" s="3186"/>
      <c r="DX2" s="3186"/>
      <c r="DY2" s="3186"/>
      <c r="DZ2" s="3186"/>
      <c r="EA2" s="3186"/>
      <c r="EB2" s="3186"/>
      <c r="EC2" s="3186"/>
      <c r="ED2" s="3187"/>
      <c r="EE2" s="3185">
        <v>2026</v>
      </c>
      <c r="EF2" s="3186"/>
      <c r="EG2" s="3187"/>
    </row>
    <row r="3" spans="1:137" s="1678" customFormat="1" ht="45.65" customHeight="1" thickTop="1" thickBot="1">
      <c r="A3" s="1676"/>
      <c r="B3" s="1677" t="s">
        <v>132</v>
      </c>
      <c r="C3" s="548" t="s">
        <v>121</v>
      </c>
      <c r="D3" s="548" t="s">
        <v>122</v>
      </c>
      <c r="E3" s="548" t="s">
        <v>123</v>
      </c>
      <c r="F3" s="548" t="s">
        <v>124</v>
      </c>
      <c r="G3" s="548" t="s">
        <v>125</v>
      </c>
      <c r="H3" s="548" t="s">
        <v>126</v>
      </c>
      <c r="I3" s="548" t="s">
        <v>127</v>
      </c>
      <c r="J3" s="548" t="s">
        <v>128</v>
      </c>
      <c r="K3" s="548" t="s">
        <v>129</v>
      </c>
      <c r="L3" s="549" t="s">
        <v>130</v>
      </c>
      <c r="M3" s="549" t="s">
        <v>131</v>
      </c>
      <c r="N3" s="549" t="s">
        <v>132</v>
      </c>
      <c r="O3" s="551" t="s">
        <v>121</v>
      </c>
      <c r="P3" s="549" t="s">
        <v>122</v>
      </c>
      <c r="Q3" s="549" t="s">
        <v>123</v>
      </c>
      <c r="R3" s="549" t="s">
        <v>124</v>
      </c>
      <c r="S3" s="549" t="s">
        <v>125</v>
      </c>
      <c r="T3" s="549" t="s">
        <v>126</v>
      </c>
      <c r="U3" s="549" t="s">
        <v>127</v>
      </c>
      <c r="V3" s="549" t="s">
        <v>128</v>
      </c>
      <c r="W3" s="549" t="s">
        <v>129</v>
      </c>
      <c r="X3" s="549" t="s">
        <v>130</v>
      </c>
      <c r="Y3" s="549" t="s">
        <v>131</v>
      </c>
      <c r="Z3" s="550" t="s">
        <v>132</v>
      </c>
      <c r="AA3" s="549" t="s">
        <v>121</v>
      </c>
      <c r="AB3" s="549" t="s">
        <v>122</v>
      </c>
      <c r="AC3" s="549" t="s">
        <v>123</v>
      </c>
      <c r="AD3" s="549" t="s">
        <v>124</v>
      </c>
      <c r="AE3" s="549" t="s">
        <v>125</v>
      </c>
      <c r="AF3" s="549" t="s">
        <v>126</v>
      </c>
      <c r="AG3" s="549" t="s">
        <v>127</v>
      </c>
      <c r="AH3" s="549" t="s">
        <v>128</v>
      </c>
      <c r="AI3" s="549" t="s">
        <v>129</v>
      </c>
      <c r="AJ3" s="549" t="s">
        <v>130</v>
      </c>
      <c r="AK3" s="549" t="s">
        <v>131</v>
      </c>
      <c r="AL3" s="549" t="s">
        <v>132</v>
      </c>
      <c r="AM3" s="551" t="s">
        <v>121</v>
      </c>
      <c r="AN3" s="549" t="s">
        <v>122</v>
      </c>
      <c r="AO3" s="549" t="s">
        <v>123</v>
      </c>
      <c r="AP3" s="549" t="s">
        <v>124</v>
      </c>
      <c r="AQ3" s="549" t="s">
        <v>125</v>
      </c>
      <c r="AR3" s="549" t="s">
        <v>126</v>
      </c>
      <c r="AS3" s="549" t="s">
        <v>127</v>
      </c>
      <c r="AT3" s="549" t="s">
        <v>128</v>
      </c>
      <c r="AU3" s="549" t="s">
        <v>129</v>
      </c>
      <c r="AV3" s="549" t="s">
        <v>130</v>
      </c>
      <c r="AW3" s="549" t="s">
        <v>131</v>
      </c>
      <c r="AX3" s="550" t="s">
        <v>132</v>
      </c>
      <c r="AY3" s="551" t="s">
        <v>121</v>
      </c>
      <c r="AZ3" s="549" t="s">
        <v>122</v>
      </c>
      <c r="BA3" s="549" t="s">
        <v>123</v>
      </c>
      <c r="BB3" s="549" t="s">
        <v>124</v>
      </c>
      <c r="BC3" s="549" t="s">
        <v>125</v>
      </c>
      <c r="BD3" s="549" t="s">
        <v>126</v>
      </c>
      <c r="BE3" s="549" t="s">
        <v>127</v>
      </c>
      <c r="BF3" s="549" t="s">
        <v>128</v>
      </c>
      <c r="BG3" s="549" t="s">
        <v>129</v>
      </c>
      <c r="BH3" s="549" t="s">
        <v>130</v>
      </c>
      <c r="BI3" s="549" t="s">
        <v>131</v>
      </c>
      <c r="BJ3" s="550" t="s">
        <v>132</v>
      </c>
      <c r="BK3" s="551" t="s">
        <v>121</v>
      </c>
      <c r="BL3" s="549" t="s">
        <v>122</v>
      </c>
      <c r="BM3" s="549" t="s">
        <v>123</v>
      </c>
      <c r="BN3" s="549" t="s">
        <v>124</v>
      </c>
      <c r="BO3" s="549" t="s">
        <v>125</v>
      </c>
      <c r="BP3" s="549" t="s">
        <v>126</v>
      </c>
      <c r="BQ3" s="549" t="s">
        <v>127</v>
      </c>
      <c r="BR3" s="549" t="s">
        <v>128</v>
      </c>
      <c r="BS3" s="549" t="s">
        <v>129</v>
      </c>
      <c r="BT3" s="549" t="s">
        <v>130</v>
      </c>
      <c r="BU3" s="549" t="s">
        <v>131</v>
      </c>
      <c r="BV3" s="550" t="s">
        <v>132</v>
      </c>
      <c r="BW3" s="551" t="s">
        <v>121</v>
      </c>
      <c r="BX3" s="549" t="s">
        <v>122</v>
      </c>
      <c r="BY3" s="549" t="s">
        <v>123</v>
      </c>
      <c r="BZ3" s="549" t="s">
        <v>124</v>
      </c>
      <c r="CA3" s="549" t="s">
        <v>125</v>
      </c>
      <c r="CB3" s="549" t="s">
        <v>126</v>
      </c>
      <c r="CC3" s="549" t="s">
        <v>127</v>
      </c>
      <c r="CD3" s="549" t="s">
        <v>128</v>
      </c>
      <c r="CE3" s="549" t="s">
        <v>129</v>
      </c>
      <c r="CF3" s="549" t="s">
        <v>130</v>
      </c>
      <c r="CG3" s="549" t="s">
        <v>131</v>
      </c>
      <c r="CH3" s="550" t="s">
        <v>132</v>
      </c>
      <c r="CI3" s="551" t="s">
        <v>121</v>
      </c>
      <c r="CJ3" s="549" t="s">
        <v>122</v>
      </c>
      <c r="CK3" s="549" t="s">
        <v>123</v>
      </c>
      <c r="CL3" s="549" t="s">
        <v>124</v>
      </c>
      <c r="CM3" s="549" t="s">
        <v>125</v>
      </c>
      <c r="CN3" s="549" t="s">
        <v>126</v>
      </c>
      <c r="CO3" s="549" t="s">
        <v>127</v>
      </c>
      <c r="CP3" s="549" t="s">
        <v>128</v>
      </c>
      <c r="CQ3" s="549" t="s">
        <v>129</v>
      </c>
      <c r="CR3" s="549" t="s">
        <v>130</v>
      </c>
      <c r="CS3" s="549" t="s">
        <v>131</v>
      </c>
      <c r="CT3" s="550" t="s">
        <v>132</v>
      </c>
      <c r="CU3" s="551" t="s">
        <v>121</v>
      </c>
      <c r="CV3" s="549" t="s">
        <v>122</v>
      </c>
      <c r="CW3" s="549" t="s">
        <v>123</v>
      </c>
      <c r="CX3" s="549" t="s">
        <v>124</v>
      </c>
      <c r="CY3" s="549" t="s">
        <v>125</v>
      </c>
      <c r="CZ3" s="549" t="s">
        <v>126</v>
      </c>
      <c r="DA3" s="549" t="s">
        <v>127</v>
      </c>
      <c r="DB3" s="549" t="s">
        <v>128</v>
      </c>
      <c r="DC3" s="549" t="s">
        <v>129</v>
      </c>
      <c r="DD3" s="549" t="s">
        <v>130</v>
      </c>
      <c r="DE3" s="549" t="s">
        <v>131</v>
      </c>
      <c r="DF3" s="550" t="s">
        <v>132</v>
      </c>
      <c r="DG3" s="551" t="s">
        <v>121</v>
      </c>
      <c r="DH3" s="549" t="s">
        <v>122</v>
      </c>
      <c r="DI3" s="549" t="s">
        <v>123</v>
      </c>
      <c r="DJ3" s="549" t="s">
        <v>124</v>
      </c>
      <c r="DK3" s="549" t="s">
        <v>125</v>
      </c>
      <c r="DL3" s="549" t="s">
        <v>126</v>
      </c>
      <c r="DM3" s="549" t="s">
        <v>127</v>
      </c>
      <c r="DN3" s="549" t="s">
        <v>128</v>
      </c>
      <c r="DO3" s="549" t="s">
        <v>129</v>
      </c>
      <c r="DP3" s="549" t="s">
        <v>130</v>
      </c>
      <c r="DQ3" s="549" t="s">
        <v>131</v>
      </c>
      <c r="DR3" s="550" t="s">
        <v>132</v>
      </c>
      <c r="DS3" s="551" t="s">
        <v>121</v>
      </c>
      <c r="DT3" s="549" t="s">
        <v>122</v>
      </c>
      <c r="DU3" s="549" t="s">
        <v>123</v>
      </c>
      <c r="DV3" s="549" t="s">
        <v>124</v>
      </c>
      <c r="DW3" s="549" t="s">
        <v>125</v>
      </c>
      <c r="DX3" s="549" t="s">
        <v>126</v>
      </c>
      <c r="DY3" s="549" t="s">
        <v>127</v>
      </c>
      <c r="DZ3" s="549" t="s">
        <v>128</v>
      </c>
      <c r="EA3" s="549" t="s">
        <v>129</v>
      </c>
      <c r="EB3" s="549" t="s">
        <v>130</v>
      </c>
      <c r="EC3" s="549" t="s">
        <v>131</v>
      </c>
      <c r="ED3" s="550" t="s">
        <v>132</v>
      </c>
      <c r="EE3" s="551" t="s">
        <v>121</v>
      </c>
      <c r="EF3" s="549" t="s">
        <v>122</v>
      </c>
      <c r="EG3" s="550" t="s">
        <v>123</v>
      </c>
    </row>
    <row r="4" spans="1:137" ht="45.65" customHeight="1" thickTop="1">
      <c r="A4" s="1679" t="s">
        <v>180</v>
      </c>
      <c r="B4" s="1680">
        <v>2750.4600000000005</v>
      </c>
      <c r="C4" s="1681">
        <v>2370.12</v>
      </c>
      <c r="D4" s="2697">
        <v>2224.61</v>
      </c>
      <c r="E4" s="2697">
        <v>1926.3799999999994</v>
      </c>
      <c r="F4" s="2697">
        <v>1756.0800000000008</v>
      </c>
      <c r="G4" s="2697">
        <v>1447.8200000000002</v>
      </c>
      <c r="H4" s="1681">
        <v>1165.1399999999999</v>
      </c>
      <c r="I4" s="1681">
        <v>898.13000000000034</v>
      </c>
      <c r="J4" s="1681">
        <v>1080.78</v>
      </c>
      <c r="K4" s="1681">
        <v>879.72648992542236</v>
      </c>
      <c r="L4" s="1681">
        <v>2396.0699999999997</v>
      </c>
      <c r="M4" s="1681">
        <v>2668.403968089855</v>
      </c>
      <c r="N4" s="1681">
        <v>2668.9626427123949</v>
      </c>
      <c r="O4" s="1682">
        <v>2654.5</v>
      </c>
      <c r="P4" s="1683">
        <v>2300.7344974347088</v>
      </c>
      <c r="Q4" s="1684">
        <v>2307.4841886748077</v>
      </c>
      <c r="R4" s="116">
        <v>2424.9869373457359</v>
      </c>
      <c r="S4" s="116">
        <v>2192.731225</v>
      </c>
      <c r="T4" s="116">
        <v>1904.9792999999993</v>
      </c>
      <c r="U4" s="116">
        <v>1788.8225108591553</v>
      </c>
      <c r="V4" s="116">
        <v>1624.2594203622764</v>
      </c>
      <c r="W4" s="116">
        <v>1379.10223878277</v>
      </c>
      <c r="X4" s="116">
        <v>1782.3100000000002</v>
      </c>
      <c r="Y4" s="1685">
        <v>2947.5483767742735</v>
      </c>
      <c r="Z4" s="1686">
        <v>3007.2888749999997</v>
      </c>
      <c r="AA4" s="1685">
        <v>2763.2645749999992</v>
      </c>
      <c r="AB4" s="116">
        <v>2580.6623999999993</v>
      </c>
      <c r="AC4" s="116">
        <v>2596.8848499999999</v>
      </c>
      <c r="AD4" s="116">
        <v>4639.1310250000006</v>
      </c>
      <c r="AE4" s="116">
        <v>4459.7209749999993</v>
      </c>
      <c r="AF4" s="116">
        <v>4213.9990999999991</v>
      </c>
      <c r="AG4" s="116">
        <v>4003.2333097365172</v>
      </c>
      <c r="AH4" s="116">
        <v>3701.2537000000002</v>
      </c>
      <c r="AI4" s="116">
        <v>3369.7299999999996</v>
      </c>
      <c r="AJ4" s="116">
        <v>3464.2888097926475</v>
      </c>
      <c r="AK4" s="116">
        <v>3879.0288337616712</v>
      </c>
      <c r="AL4" s="116">
        <v>4077.3986000000004</v>
      </c>
      <c r="AM4" s="1687">
        <v>3785.7649324389668</v>
      </c>
      <c r="AN4" s="116">
        <v>3498.9610904508622</v>
      </c>
      <c r="AO4" s="116">
        <v>3498.7097163518292</v>
      </c>
      <c r="AP4" s="116">
        <v>3466.9009786889337</v>
      </c>
      <c r="AQ4" s="116">
        <v>4251.4718474044321</v>
      </c>
      <c r="AR4" s="116">
        <v>3754.2486895866978</v>
      </c>
      <c r="AS4" s="116">
        <v>3417.5587675680567</v>
      </c>
      <c r="AT4" s="116">
        <v>3405.7750101066858</v>
      </c>
      <c r="AU4" s="116">
        <v>3367.3607097054019</v>
      </c>
      <c r="AV4" s="116">
        <v>2970.2295008987658</v>
      </c>
      <c r="AW4" s="116">
        <v>2956.6678663958342</v>
      </c>
      <c r="AX4" s="1686">
        <v>2938.4755617012443</v>
      </c>
      <c r="AY4" s="1687">
        <v>2606.0471127336577</v>
      </c>
      <c r="AZ4" s="116">
        <v>2242.5722851064106</v>
      </c>
      <c r="BA4" s="116">
        <v>5521.6514977884462</v>
      </c>
      <c r="BB4" s="116">
        <v>4476.5613409779689</v>
      </c>
      <c r="BC4" s="116">
        <v>4139.2269185013492</v>
      </c>
      <c r="BD4" s="116">
        <v>3731.0207033799211</v>
      </c>
      <c r="BE4" s="116">
        <v>3500.4449432375873</v>
      </c>
      <c r="BF4" s="116">
        <v>3611.317851736283</v>
      </c>
      <c r="BG4" s="116">
        <v>3293.3780898101991</v>
      </c>
      <c r="BH4" s="116">
        <v>3480.4504472794711</v>
      </c>
      <c r="BI4" s="116">
        <v>3326.1741456075647</v>
      </c>
      <c r="BJ4" s="1686">
        <v>3771.4160121194332</v>
      </c>
      <c r="BK4" s="1687">
        <v>3635.4057482263993</v>
      </c>
      <c r="BL4" s="116">
        <v>5456.033081865744</v>
      </c>
      <c r="BM4" s="116">
        <v>5264.7303405717803</v>
      </c>
      <c r="BN4" s="116">
        <v>4896.5657308962682</v>
      </c>
      <c r="BO4" s="116">
        <v>4401.8104146721989</v>
      </c>
      <c r="BP4" s="116">
        <v>3782.9916933126287</v>
      </c>
      <c r="BQ4" s="116">
        <v>3453.1063259253201</v>
      </c>
      <c r="BR4" s="116">
        <v>3173.2348204510267</v>
      </c>
      <c r="BS4" s="116">
        <v>3079.3615064958176</v>
      </c>
      <c r="BT4" s="116">
        <v>3239.8447793169876</v>
      </c>
      <c r="BU4" s="116">
        <v>2799.3700256187212</v>
      </c>
      <c r="BV4" s="1686">
        <v>2642.0230208163293</v>
      </c>
      <c r="BW4" s="1687">
        <v>2975.3679708857021</v>
      </c>
      <c r="BX4" s="116">
        <v>2868.8571533186137</v>
      </c>
      <c r="BY4" s="116">
        <v>2228.8419984359748</v>
      </c>
      <c r="BZ4" s="116">
        <v>4888.1672800146553</v>
      </c>
      <c r="CA4" s="116">
        <v>4812.702911031769</v>
      </c>
      <c r="CB4" s="116">
        <v>4525.1997119413127</v>
      </c>
      <c r="CC4" s="116">
        <v>4244.5095807131374</v>
      </c>
      <c r="CD4" s="116">
        <v>3798.4312269153188</v>
      </c>
      <c r="CE4" s="116">
        <v>2842.7341024653479</v>
      </c>
      <c r="CF4" s="116">
        <v>2913.2047798674666</v>
      </c>
      <c r="CG4" s="116">
        <v>2371.3525087469579</v>
      </c>
      <c r="CH4" s="1686">
        <v>1977.5523211145592</v>
      </c>
      <c r="CI4" s="1687">
        <v>1692.0298355676948</v>
      </c>
      <c r="CJ4" s="116">
        <v>1531.0247918004975</v>
      </c>
      <c r="CK4" s="116">
        <v>712.70978564900656</v>
      </c>
      <c r="CL4" s="116">
        <v>283.64858192321867</v>
      </c>
      <c r="CM4" s="116">
        <v>-308.48528109185509</v>
      </c>
      <c r="CN4" s="116">
        <v>-694.26662002485864</v>
      </c>
      <c r="CO4" s="116">
        <v>-993.30254747781532</v>
      </c>
      <c r="CP4" s="116">
        <v>-1552.2530757216373</v>
      </c>
      <c r="CQ4" s="116">
        <v>-1562.4226695022901</v>
      </c>
      <c r="CR4" s="116">
        <v>-1393.259082466592</v>
      </c>
      <c r="CS4" s="116">
        <v>-2167.1270287800712</v>
      </c>
      <c r="CT4" s="1686">
        <v>-1838.225690871109</v>
      </c>
      <c r="CU4" s="1687">
        <v>-1758.5941485209023</v>
      </c>
      <c r="CV4" s="116">
        <v>-1716.6247090472518</v>
      </c>
      <c r="CW4" s="116">
        <v>-1947.4853890330464</v>
      </c>
      <c r="CX4" s="116">
        <v>-1847.9284402807787</v>
      </c>
      <c r="CY4" s="116">
        <v>-1279.0338384680365</v>
      </c>
      <c r="CZ4" s="116">
        <v>-950.71592110993788</v>
      </c>
      <c r="DA4" s="116">
        <v>-1079.1258245316772</v>
      </c>
      <c r="DB4" s="116">
        <v>-1067.7066751547795</v>
      </c>
      <c r="DC4" s="116">
        <v>-952.9458076868782</v>
      </c>
      <c r="DD4" s="116">
        <v>-845.81365469335196</v>
      </c>
      <c r="DE4" s="116">
        <v>-408.22937977868673</v>
      </c>
      <c r="DF4" s="1686">
        <v>677.83132688881915</v>
      </c>
      <c r="DG4" s="1687">
        <v>1088.5803263434079</v>
      </c>
      <c r="DH4" s="116">
        <v>1041.4323099305334</v>
      </c>
      <c r="DI4" s="116">
        <v>1336.1806585007521</v>
      </c>
      <c r="DJ4" s="116">
        <v>1449.7661600425313</v>
      </c>
      <c r="DK4" s="116">
        <v>1531.8902309441021</v>
      </c>
      <c r="DL4" s="116">
        <v>1971.6877000885484</v>
      </c>
      <c r="DM4" s="116">
        <v>2223.7470540729064</v>
      </c>
      <c r="DN4" s="116">
        <v>2334.6252553843242</v>
      </c>
      <c r="DO4" s="116">
        <v>2589.5871584546653</v>
      </c>
      <c r="DP4" s="116">
        <v>2574.5378834959956</v>
      </c>
      <c r="DQ4" s="116">
        <v>2917.0161953847432</v>
      </c>
      <c r="DR4" s="2760">
        <v>3905.8937736635889</v>
      </c>
      <c r="DS4" s="2761">
        <v>3887.6474668360561</v>
      </c>
      <c r="DT4" s="2762">
        <v>4161.2346790163656</v>
      </c>
      <c r="DU4" s="2762">
        <v>4897.5766423892064</v>
      </c>
      <c r="DV4" s="2762">
        <v>5492.0916460318449</v>
      </c>
      <c r="DW4" s="2762">
        <v>5681.2650316791696</v>
      </c>
      <c r="DX4" s="2762">
        <v>6504.4954584809602</v>
      </c>
      <c r="DY4" s="2762">
        <v>5625.5068319891689</v>
      </c>
      <c r="DZ4" s="2762">
        <v>5977.4830102146761</v>
      </c>
      <c r="EA4" s="2762">
        <v>6651.0982841043888</v>
      </c>
      <c r="EB4" s="2762">
        <v>6537.6440311840688</v>
      </c>
      <c r="EC4" s="2762">
        <v>7504.1746149767932</v>
      </c>
      <c r="ED4" s="2760">
        <v>9517.4088145342212</v>
      </c>
      <c r="EE4" s="2761">
        <v>9047.1214451957858</v>
      </c>
      <c r="EF4" s="2762">
        <v>9290.1191022025469</v>
      </c>
      <c r="EG4" s="2760">
        <v>9679.6598468773718</v>
      </c>
    </row>
    <row r="5" spans="1:137" ht="45.65" customHeight="1">
      <c r="A5" s="1688" t="s">
        <v>1098</v>
      </c>
      <c r="B5" s="1680">
        <v>3199.4800000000005</v>
      </c>
      <c r="C5" s="1681">
        <v>2806.8</v>
      </c>
      <c r="D5" s="1681">
        <v>2661.9799999999996</v>
      </c>
      <c r="E5" s="1681">
        <v>2350.9100000000003</v>
      </c>
      <c r="F5" s="1681">
        <v>2181.8700000000003</v>
      </c>
      <c r="G5" s="1681">
        <v>1871.71</v>
      </c>
      <c r="H5" s="1681">
        <v>1593.1100000000001</v>
      </c>
      <c r="I5" s="1681">
        <v>1324.1100000000004</v>
      </c>
      <c r="J5" s="1681">
        <v>1511.35</v>
      </c>
      <c r="K5" s="1681">
        <v>1308.4697570382205</v>
      </c>
      <c r="L5" s="1681">
        <v>2821.1599999999994</v>
      </c>
      <c r="M5" s="1681">
        <v>3087.4491794722803</v>
      </c>
      <c r="N5" s="1681">
        <v>3093.7057108633776</v>
      </c>
      <c r="O5" s="1682">
        <v>3079.51</v>
      </c>
      <c r="P5" s="1684">
        <v>2729.7544974347088</v>
      </c>
      <c r="Q5" s="1684">
        <v>2734.705335004172</v>
      </c>
      <c r="R5" s="116">
        <v>2860.0149482255556</v>
      </c>
      <c r="S5" s="116">
        <v>2624.3600000000006</v>
      </c>
      <c r="T5" s="116">
        <v>2337.48</v>
      </c>
      <c r="U5" s="116">
        <v>2221.4326108591554</v>
      </c>
      <c r="V5" s="116">
        <v>2062.0050537346929</v>
      </c>
      <c r="W5" s="116">
        <v>1815.0816965927122</v>
      </c>
      <c r="X5" s="116">
        <v>2209.0200000000004</v>
      </c>
      <c r="Y5" s="116">
        <v>3370.8485526692616</v>
      </c>
      <c r="Z5" s="1686">
        <v>3431.0299999999997</v>
      </c>
      <c r="AA5" s="116">
        <v>3187.4699999999993</v>
      </c>
      <c r="AB5" s="116">
        <v>3004.1999999999994</v>
      </c>
      <c r="AC5" s="116">
        <v>3022.71</v>
      </c>
      <c r="AD5" s="116">
        <v>5066.6800000000021</v>
      </c>
      <c r="AE5" s="116">
        <v>4891.4699999999984</v>
      </c>
      <c r="AF5" s="116">
        <v>4648.82</v>
      </c>
      <c r="AG5" s="116">
        <v>4447.3116597365179</v>
      </c>
      <c r="AH5" s="116">
        <v>4146.12</v>
      </c>
      <c r="AI5" s="116">
        <v>3810.2999999999997</v>
      </c>
      <c r="AJ5" s="116">
        <v>3902.9655557816286</v>
      </c>
      <c r="AK5" s="116">
        <v>4321.4120172468492</v>
      </c>
      <c r="AL5" s="116">
        <v>4522.4799999999996</v>
      </c>
      <c r="AM5" s="1687">
        <v>4239.0317290709745</v>
      </c>
      <c r="AN5" s="116">
        <v>3951.7527103118919</v>
      </c>
      <c r="AO5" s="116">
        <v>3908.9530230905452</v>
      </c>
      <c r="AP5" s="116">
        <v>3871.4055674706728</v>
      </c>
      <c r="AQ5" s="116">
        <v>4649.7143053833961</v>
      </c>
      <c r="AR5" s="116">
        <v>4150.8609753965966</v>
      </c>
      <c r="AS5" s="116">
        <v>3814.9911504920556</v>
      </c>
      <c r="AT5" s="116">
        <v>3803.6090672509035</v>
      </c>
      <c r="AU5" s="116">
        <v>3765.097861354398</v>
      </c>
      <c r="AV5" s="116">
        <v>3362.5449698532334</v>
      </c>
      <c r="AW5" s="116">
        <v>3349.3435327291672</v>
      </c>
      <c r="AX5" s="1686">
        <v>3850.9606405601653</v>
      </c>
      <c r="AY5" s="1687">
        <v>3514.1480496109953</v>
      </c>
      <c r="AZ5" s="116">
        <v>3173.3284970829</v>
      </c>
      <c r="BA5" s="116">
        <v>6848.2680310679989</v>
      </c>
      <c r="BB5" s="116">
        <v>5915.5451923704322</v>
      </c>
      <c r="BC5" s="116">
        <v>5577.8221353319213</v>
      </c>
      <c r="BD5" s="116">
        <v>5174.4584072257085</v>
      </c>
      <c r="BE5" s="116">
        <v>4941.334458626593</v>
      </c>
      <c r="BF5" s="116">
        <v>5050.2002189760296</v>
      </c>
      <c r="BG5" s="116">
        <v>4730.0162002219668</v>
      </c>
      <c r="BH5" s="116">
        <v>4813.5328275312886</v>
      </c>
      <c r="BI5" s="116">
        <v>4764.4051117606969</v>
      </c>
      <c r="BJ5" s="1686">
        <v>5191.9541784101984</v>
      </c>
      <c r="BK5" s="1687">
        <v>5053.8382097404847</v>
      </c>
      <c r="BL5" s="116">
        <v>6855.4864354166657</v>
      </c>
      <c r="BM5" s="116">
        <v>6668.4108699194458</v>
      </c>
      <c r="BN5" s="116">
        <v>7305.3901123370806</v>
      </c>
      <c r="BO5" s="116">
        <v>6815.1084223835696</v>
      </c>
      <c r="BP5" s="116">
        <v>6201.827277605249</v>
      </c>
      <c r="BQ5" s="116">
        <v>5878.9281763237668</v>
      </c>
      <c r="BR5" s="116">
        <v>5601.7980379081055</v>
      </c>
      <c r="BS5" s="116">
        <v>5526.1448766592439</v>
      </c>
      <c r="BT5" s="116">
        <v>5688.213653537653</v>
      </c>
      <c r="BU5" s="116">
        <v>5250.6786746770758</v>
      </c>
      <c r="BV5" s="1686">
        <v>5569.4073114994244</v>
      </c>
      <c r="BW5" s="1687">
        <v>5896.2603784806597</v>
      </c>
      <c r="BX5" s="116">
        <v>5788.5711414192328</v>
      </c>
      <c r="BY5" s="116">
        <v>5139.482265500631</v>
      </c>
      <c r="BZ5" s="116">
        <v>7805.3093196189275</v>
      </c>
      <c r="CA5" s="116">
        <v>8231.1258778563461</v>
      </c>
      <c r="CB5" s="116">
        <v>7939.1636930900995</v>
      </c>
      <c r="CC5" s="116">
        <v>7658.5442871869091</v>
      </c>
      <c r="CD5" s="116">
        <v>8218.1486800109396</v>
      </c>
      <c r="CE5" s="116">
        <v>7254.1092534567715</v>
      </c>
      <c r="CF5" s="116">
        <v>7323.4208915497247</v>
      </c>
      <c r="CG5" s="116">
        <v>6767.1487504057359</v>
      </c>
      <c r="CH5" s="1686">
        <v>6079.5393058821574</v>
      </c>
      <c r="CI5" s="1687">
        <v>6095.6299055723439</v>
      </c>
      <c r="CJ5" s="116">
        <v>5867.6224419277632</v>
      </c>
      <c r="CK5" s="116">
        <v>5145.0820644648775</v>
      </c>
      <c r="CL5" s="116">
        <v>4672.6010013216546</v>
      </c>
      <c r="CM5" s="116">
        <v>3986.3005825415639</v>
      </c>
      <c r="CN5" s="116">
        <v>3582.4738596209786</v>
      </c>
      <c r="CO5" s="116">
        <v>3267.8113113574755</v>
      </c>
      <c r="CP5" s="116">
        <v>2701.4945886901373</v>
      </c>
      <c r="CQ5" s="116">
        <v>2669.7977961490737</v>
      </c>
      <c r="CR5" s="116">
        <v>2849.4819543729836</v>
      </c>
      <c r="CS5" s="116">
        <v>2299.0908483334788</v>
      </c>
      <c r="CT5" s="1686">
        <v>2673.1724629081159</v>
      </c>
      <c r="CU5" s="1687">
        <v>2597.138878943324</v>
      </c>
      <c r="CV5" s="116">
        <v>2624.8514702749708</v>
      </c>
      <c r="CW5" s="116">
        <v>2086.182264231958</v>
      </c>
      <c r="CX5" s="116">
        <v>2214.4149168819363</v>
      </c>
      <c r="CY5" s="116">
        <v>2764.0925056542046</v>
      </c>
      <c r="CZ5" s="116">
        <v>2332.2077259654393</v>
      </c>
      <c r="DA5" s="116">
        <v>2208.4883291148208</v>
      </c>
      <c r="DB5" s="116">
        <v>2207.3670898891428</v>
      </c>
      <c r="DC5" s="116">
        <v>2056.1404861966839</v>
      </c>
      <c r="DD5" s="116">
        <v>2154.9923069981719</v>
      </c>
      <c r="DE5" s="116">
        <v>2094.0713756964224</v>
      </c>
      <c r="DF5" s="1686">
        <v>3191.5617108531223</v>
      </c>
      <c r="DG5" s="1687">
        <v>3597.478609743931</v>
      </c>
      <c r="DH5" s="116">
        <v>3539.2477591889328</v>
      </c>
      <c r="DI5" s="116">
        <v>3855.0218536497182</v>
      </c>
      <c r="DJ5" s="116">
        <v>3991.8490305448368</v>
      </c>
      <c r="DK5" s="116">
        <v>4078.7025417154337</v>
      </c>
      <c r="DL5" s="116">
        <v>4500.5874696277751</v>
      </c>
      <c r="DM5" s="116">
        <v>4783.7064706751626</v>
      </c>
      <c r="DN5" s="116">
        <v>4923.1326751150618</v>
      </c>
      <c r="DO5" s="116">
        <v>5196.2110085844415</v>
      </c>
      <c r="DP5" s="116">
        <v>5174.477988702919</v>
      </c>
      <c r="DQ5" s="116">
        <v>5493.858997694414</v>
      </c>
      <c r="DR5" s="2760">
        <v>6449.5912832286322</v>
      </c>
      <c r="DS5" s="2761">
        <v>6452.110724404507</v>
      </c>
      <c r="DT5" s="2762">
        <v>6756.9923634824554</v>
      </c>
      <c r="DU5" s="2762">
        <v>7517.8420303647126</v>
      </c>
      <c r="DV5" s="2762">
        <v>8180.963796681589</v>
      </c>
      <c r="DW5" s="2762">
        <v>8355.4437296479791</v>
      </c>
      <c r="DX5" s="2762">
        <v>9200.4460175915665</v>
      </c>
      <c r="DY5" s="2762">
        <v>8318.3008590730024</v>
      </c>
      <c r="DZ5" s="2762">
        <v>8680.3211497368884</v>
      </c>
      <c r="EA5" s="2762">
        <v>9403.7868974991325</v>
      </c>
      <c r="EB5" s="2762">
        <v>9321.1341277037773</v>
      </c>
      <c r="EC5" s="2762">
        <v>9690.5063365270289</v>
      </c>
      <c r="ED5" s="2760">
        <v>11714.719082571304</v>
      </c>
      <c r="EE5" s="2761">
        <v>11253.944426374404</v>
      </c>
      <c r="EF5" s="2762">
        <v>11492.258641334261</v>
      </c>
      <c r="EG5" s="2760">
        <v>11865.672101714186</v>
      </c>
    </row>
    <row r="6" spans="1:137" ht="45.65" customHeight="1">
      <c r="A6" s="1688" t="s">
        <v>90</v>
      </c>
      <c r="B6" s="1680">
        <v>5461.01</v>
      </c>
      <c r="C6" s="1681">
        <v>4910.72</v>
      </c>
      <c r="D6" s="1681">
        <v>4674.4699999999993</v>
      </c>
      <c r="E6" s="1681">
        <v>4965.3999999999996</v>
      </c>
      <c r="F6" s="1681">
        <v>4834.92</v>
      </c>
      <c r="G6" s="1681">
        <v>4521.05</v>
      </c>
      <c r="H6" s="1681">
        <v>4539.7</v>
      </c>
      <c r="I6" s="1681">
        <v>4395.6000000000004</v>
      </c>
      <c r="J6" s="1681">
        <v>4593.9800000000005</v>
      </c>
      <c r="K6" s="1681">
        <v>4520.5317784325471</v>
      </c>
      <c r="L6" s="1681">
        <v>5688.0099999999984</v>
      </c>
      <c r="M6" s="1681">
        <v>6028.8002264559836</v>
      </c>
      <c r="N6" s="1681">
        <v>5884.7250477598564</v>
      </c>
      <c r="O6" s="1689">
        <v>5838.63</v>
      </c>
      <c r="P6" s="1690">
        <v>5531.2644974347086</v>
      </c>
      <c r="Q6" s="1690">
        <v>5696.3320422149072</v>
      </c>
      <c r="R6" s="116">
        <v>5950.9896799085145</v>
      </c>
      <c r="S6" s="116">
        <v>5498.0412249999999</v>
      </c>
      <c r="T6" s="116">
        <v>5199.4393</v>
      </c>
      <c r="U6" s="116">
        <v>5049.7125108591554</v>
      </c>
      <c r="V6" s="116">
        <v>4903.3186052779811</v>
      </c>
      <c r="W6" s="116">
        <v>4788.1072975855614</v>
      </c>
      <c r="X6" s="116">
        <v>5920.6200000000008</v>
      </c>
      <c r="Y6" s="116">
        <v>6098.9509983795997</v>
      </c>
      <c r="Z6" s="1686">
        <v>6161.7988749999995</v>
      </c>
      <c r="AA6" s="116">
        <v>6401.5645749999985</v>
      </c>
      <c r="AB6" s="116">
        <v>6248.3023999999996</v>
      </c>
      <c r="AC6" s="116">
        <v>6396.78485</v>
      </c>
      <c r="AD6" s="116">
        <v>8289.7110250000005</v>
      </c>
      <c r="AE6" s="116">
        <v>8095.9509749999979</v>
      </c>
      <c r="AF6" s="116">
        <v>7842.0490999999993</v>
      </c>
      <c r="AG6" s="116">
        <v>7505.7877514820912</v>
      </c>
      <c r="AH6" s="116">
        <v>7082.5837000000001</v>
      </c>
      <c r="AI6" s="116">
        <v>6850.69</v>
      </c>
      <c r="AJ6" s="116">
        <v>6938.49604583581</v>
      </c>
      <c r="AK6" s="116">
        <v>7308.5585305933273</v>
      </c>
      <c r="AL6" s="116">
        <v>7554.8386</v>
      </c>
      <c r="AM6" s="1687">
        <v>7106.0190517631081</v>
      </c>
      <c r="AN6" s="116">
        <v>6941.9523977932204</v>
      </c>
      <c r="AO6" s="116">
        <v>7040.9403706520743</v>
      </c>
      <c r="AP6" s="116">
        <v>6901.1009629643077</v>
      </c>
      <c r="AQ6" s="116">
        <v>7835.1269607045906</v>
      </c>
      <c r="AR6" s="116">
        <v>7294.0963966026493</v>
      </c>
      <c r="AS6" s="116">
        <v>7035.1064461562228</v>
      </c>
      <c r="AT6" s="116">
        <v>6693.1541952636471</v>
      </c>
      <c r="AU6" s="116">
        <v>6756.4347052214735</v>
      </c>
      <c r="AV6" s="116">
        <v>6352.3695084772125</v>
      </c>
      <c r="AW6" s="116">
        <v>6854.1438530833339</v>
      </c>
      <c r="AX6" s="1686">
        <v>7024.7836377385884</v>
      </c>
      <c r="AY6" s="1687">
        <v>6584.9581824113384</v>
      </c>
      <c r="AZ6" s="116">
        <v>6309.9694611262739</v>
      </c>
      <c r="BA6" s="116">
        <v>9959.6133751298603</v>
      </c>
      <c r="BB6" s="116">
        <v>9347.6682464043552</v>
      </c>
      <c r="BC6" s="116">
        <v>8950.910889959323</v>
      </c>
      <c r="BD6" s="116">
        <v>8581.1751137240917</v>
      </c>
      <c r="BE6" s="116">
        <v>8137.94</v>
      </c>
      <c r="BF6" s="116">
        <v>8226.1481864202688</v>
      </c>
      <c r="BG6" s="116">
        <v>7965.7194290814696</v>
      </c>
      <c r="BH6" s="116">
        <v>8093.6797999362952</v>
      </c>
      <c r="BI6" s="116">
        <v>7836.5883069558795</v>
      </c>
      <c r="BJ6" s="1686">
        <v>8418.0839635622451</v>
      </c>
      <c r="BK6" s="1687">
        <v>8249.5707583015082</v>
      </c>
      <c r="BL6" s="116">
        <v>10036.754881786415</v>
      </c>
      <c r="BM6" s="116">
        <v>9883.0424945975992</v>
      </c>
      <c r="BN6" s="116">
        <v>10286.337610971254</v>
      </c>
      <c r="BO6" s="116">
        <v>9802.1716617136462</v>
      </c>
      <c r="BP6" s="116">
        <v>9171.3576977591129</v>
      </c>
      <c r="BQ6" s="116">
        <v>8828.4825910893233</v>
      </c>
      <c r="BR6" s="116">
        <v>8561.9154798585696</v>
      </c>
      <c r="BS6" s="116">
        <v>8469.171577407109</v>
      </c>
      <c r="BT6" s="116">
        <v>8627.3824724868664</v>
      </c>
      <c r="BU6" s="116">
        <v>8191.7205130867806</v>
      </c>
      <c r="BV6" s="1686">
        <v>8624.3770369650501</v>
      </c>
      <c r="BW6" s="1687">
        <v>8835.0467604315672</v>
      </c>
      <c r="BX6" s="116">
        <v>8719.6545817484875</v>
      </c>
      <c r="BY6" s="116">
        <v>8306.4072361471899</v>
      </c>
      <c r="BZ6" s="116">
        <v>10990.25143408361</v>
      </c>
      <c r="CA6" s="116">
        <v>11302.410724428732</v>
      </c>
      <c r="CB6" s="116">
        <v>11026.909044279504</v>
      </c>
      <c r="CC6" s="116">
        <v>10728.986403022702</v>
      </c>
      <c r="CD6" s="116">
        <v>11442.509409592834</v>
      </c>
      <c r="CE6" s="116">
        <v>10694.438567147461</v>
      </c>
      <c r="CF6" s="116">
        <v>10783.020679467494</v>
      </c>
      <c r="CG6" s="116">
        <v>10225.873442612254</v>
      </c>
      <c r="CH6" s="1686">
        <v>9695.2182249186972</v>
      </c>
      <c r="CI6" s="1687">
        <v>9769.5656036744931</v>
      </c>
      <c r="CJ6" s="116">
        <v>9547.9559414277919</v>
      </c>
      <c r="CK6" s="116">
        <v>8801.1479339393154</v>
      </c>
      <c r="CL6" s="116">
        <v>8344.3311171087407</v>
      </c>
      <c r="CM6" s="116">
        <v>8110.2001010811346</v>
      </c>
      <c r="CN6" s="116">
        <v>7680.3419379653133</v>
      </c>
      <c r="CO6" s="116">
        <v>7084.4779394568577</v>
      </c>
      <c r="CP6" s="116">
        <v>7041.0261006989058</v>
      </c>
      <c r="CQ6" s="116">
        <v>6591.7676914748499</v>
      </c>
      <c r="CR6" s="116">
        <v>6675.8368730952843</v>
      </c>
      <c r="CS6" s="116">
        <v>6195.9599959822262</v>
      </c>
      <c r="CT6" s="1686">
        <v>6252.7205339120073</v>
      </c>
      <c r="CU6" s="1687">
        <v>5881.187875942288</v>
      </c>
      <c r="CV6" s="116">
        <v>5924.7169130197544</v>
      </c>
      <c r="CW6" s="116">
        <v>5110.7339407459449</v>
      </c>
      <c r="CX6" s="116">
        <v>5215.9666176147011</v>
      </c>
      <c r="CY6" s="116">
        <v>5891.1760661540229</v>
      </c>
      <c r="CZ6" s="116">
        <v>5344.1444556616079</v>
      </c>
      <c r="DA6" s="116">
        <v>5204.84178147284</v>
      </c>
      <c r="DB6" s="116">
        <v>5094.3917556949118</v>
      </c>
      <c r="DC6" s="116">
        <v>4992.5009734871046</v>
      </c>
      <c r="DD6" s="116">
        <v>5150.2320488466921</v>
      </c>
      <c r="DE6" s="116">
        <v>5032.3908193242933</v>
      </c>
      <c r="DF6" s="1686">
        <v>5922.9863005584484</v>
      </c>
      <c r="DG6" s="1687">
        <v>6316.5442923742075</v>
      </c>
      <c r="DH6" s="116">
        <v>6199.5446197777164</v>
      </c>
      <c r="DI6" s="116">
        <v>5991.3384415808268</v>
      </c>
      <c r="DJ6" s="116">
        <v>6594.4432447090539</v>
      </c>
      <c r="DK6" s="116">
        <v>6451.0581044381215</v>
      </c>
      <c r="DL6" s="116">
        <v>6865.2527654056621</v>
      </c>
      <c r="DM6" s="116">
        <v>7404.229556129395</v>
      </c>
      <c r="DN6" s="116">
        <v>7504.1374884397374</v>
      </c>
      <c r="DO6" s="116">
        <v>7829.109302703826</v>
      </c>
      <c r="DP6" s="116">
        <v>7682.9588409092266</v>
      </c>
      <c r="DQ6" s="116">
        <v>7881.0983671346776</v>
      </c>
      <c r="DR6" s="2760">
        <v>9112.8200241801205</v>
      </c>
      <c r="DS6" s="2761">
        <v>9221.7621149707484</v>
      </c>
      <c r="DT6" s="2762">
        <v>9432.531706970818</v>
      </c>
      <c r="DU6" s="2762">
        <v>10299.228145766059</v>
      </c>
      <c r="DV6" s="2762">
        <v>10792.198539041017</v>
      </c>
      <c r="DW6" s="2762">
        <v>10738.451159823733</v>
      </c>
      <c r="DX6" s="2762">
        <v>11336.212110721433</v>
      </c>
      <c r="DY6" s="2762">
        <v>10763.943519575358</v>
      </c>
      <c r="DZ6" s="2762">
        <v>10919.26438257979</v>
      </c>
      <c r="EA6" s="2762">
        <v>11604.019282971782</v>
      </c>
      <c r="EB6" s="2762">
        <v>11410.642133027646</v>
      </c>
      <c r="EC6" s="2762">
        <v>11768.176927559667</v>
      </c>
      <c r="ED6" s="2760">
        <v>13829.193976860784</v>
      </c>
      <c r="EE6" s="2761">
        <v>14081.233377195795</v>
      </c>
      <c r="EF6" s="2762">
        <v>14469.849582071307</v>
      </c>
      <c r="EG6" s="2760">
        <v>14159.404011968236</v>
      </c>
    </row>
    <row r="7" spans="1:137" ht="45.65" customHeight="1">
      <c r="A7" s="1691" t="s">
        <v>1099</v>
      </c>
      <c r="B7" s="1692">
        <v>4349.4700000000012</v>
      </c>
      <c r="C7" s="1693">
        <v>3799.0299999999997</v>
      </c>
      <c r="D7" s="1693">
        <v>3562.2</v>
      </c>
      <c r="E7" s="1693">
        <v>3927.27</v>
      </c>
      <c r="F7" s="1693">
        <v>3850.4700000000003</v>
      </c>
      <c r="G7" s="1693">
        <v>3536.01</v>
      </c>
      <c r="H7" s="1693">
        <v>3223.22</v>
      </c>
      <c r="I7" s="1693">
        <v>3078.94</v>
      </c>
      <c r="J7" s="1693">
        <v>3259.9900000000002</v>
      </c>
      <c r="K7" s="1693">
        <v>3185.8748017112794</v>
      </c>
      <c r="L7" s="1681">
        <v>4419.2999999999993</v>
      </c>
      <c r="M7" s="1681">
        <v>4547.2606839980454</v>
      </c>
      <c r="N7" s="1681">
        <v>4403.0595084387523</v>
      </c>
      <c r="O7" s="1689">
        <v>4356.97</v>
      </c>
      <c r="P7" s="1690">
        <v>4063.5944974347085</v>
      </c>
      <c r="Q7" s="1694">
        <v>4028.6521888314483</v>
      </c>
      <c r="R7" s="1694">
        <v>4283.3127655951075</v>
      </c>
      <c r="S7" s="1694">
        <v>3830.3412250000001</v>
      </c>
      <c r="T7" s="1694">
        <v>3639.3793000000005</v>
      </c>
      <c r="U7" s="1694">
        <v>3513.4425108591549</v>
      </c>
      <c r="V7" s="1694">
        <v>3270.12786916187</v>
      </c>
      <c r="W7" s="1694">
        <v>3171.9808343605996</v>
      </c>
      <c r="X7" s="1694">
        <v>4404.51</v>
      </c>
      <c r="Y7" s="1694">
        <v>4810.54847482477</v>
      </c>
      <c r="Z7" s="1695">
        <v>4862.0688749999999</v>
      </c>
      <c r="AA7" s="1694">
        <v>4551.3445749999992</v>
      </c>
      <c r="AB7" s="1694">
        <v>4380.692399999999</v>
      </c>
      <c r="AC7" s="1694">
        <v>4491.7648499999996</v>
      </c>
      <c r="AD7" s="1694">
        <v>6384.6810250000008</v>
      </c>
      <c r="AE7" s="1694">
        <v>6177.910974999998</v>
      </c>
      <c r="AF7" s="1694">
        <v>5909.0890999999992</v>
      </c>
      <c r="AG7" s="1694">
        <v>5548.7777514820909</v>
      </c>
      <c r="AH7" s="1694">
        <v>5125.5736999999999</v>
      </c>
      <c r="AI7" s="1694">
        <v>4857.2299999999996</v>
      </c>
      <c r="AJ7" s="1694">
        <v>4945.0298048225959</v>
      </c>
      <c r="AK7" s="1694">
        <v>5315.069816426434</v>
      </c>
      <c r="AL7" s="1694">
        <v>5490.9686000000002</v>
      </c>
      <c r="AM7" s="1696">
        <v>5067.1645905673577</v>
      </c>
      <c r="AN7" s="1694">
        <v>4892.6987194672056</v>
      </c>
      <c r="AO7" s="1694">
        <v>5015.2581924984097</v>
      </c>
      <c r="AP7" s="1694">
        <v>5002.6167077783575</v>
      </c>
      <c r="AQ7" s="1694">
        <v>5907.1327175152674</v>
      </c>
      <c r="AR7" s="1694">
        <v>5391.0301730966648</v>
      </c>
      <c r="AS7" s="1694">
        <v>5025.9443800142726</v>
      </c>
      <c r="AT7" s="1694">
        <v>4823.7999959664276</v>
      </c>
      <c r="AU7" s="1694">
        <v>4813.6384069982832</v>
      </c>
      <c r="AV7" s="1694">
        <v>4533.3869315946049</v>
      </c>
      <c r="AW7" s="1694">
        <v>5160.193068266668</v>
      </c>
      <c r="AX7" s="1695">
        <v>5317.1778400186713</v>
      </c>
      <c r="AY7" s="1696">
        <v>4877.4058961003348</v>
      </c>
      <c r="AZ7" s="1694">
        <v>4602.3780492506557</v>
      </c>
      <c r="BA7" s="1694">
        <v>8227.8368430859427</v>
      </c>
      <c r="BB7" s="1694">
        <v>7581.1223996914359</v>
      </c>
      <c r="BC7" s="1694">
        <v>7176.6793656442342</v>
      </c>
      <c r="BD7" s="1694">
        <v>6762.4929685539073</v>
      </c>
      <c r="BE7" s="1694">
        <v>6474.77</v>
      </c>
      <c r="BF7" s="1694">
        <v>6563.0398361457201</v>
      </c>
      <c r="BG7" s="1694">
        <v>6250.8380962641786</v>
      </c>
      <c r="BH7" s="1694">
        <v>6336.3865796597456</v>
      </c>
      <c r="BI7" s="1697">
        <v>6079.2542118239962</v>
      </c>
      <c r="BJ7" s="1698">
        <v>6607.9323402316804</v>
      </c>
      <c r="BK7" s="1699">
        <v>6526.6018791773513</v>
      </c>
      <c r="BL7" s="1697">
        <v>8313.7674733964177</v>
      </c>
      <c r="BM7" s="1697">
        <v>8130.4054407225849</v>
      </c>
      <c r="BN7" s="1697">
        <v>8717.6243107927148</v>
      </c>
      <c r="BO7" s="1697">
        <v>8230.4055332154348</v>
      </c>
      <c r="BP7" s="1697">
        <v>7587.443081349471</v>
      </c>
      <c r="BQ7" s="1697">
        <v>7239.569792207616</v>
      </c>
      <c r="BR7" s="1697">
        <v>6963.9734927789887</v>
      </c>
      <c r="BS7" s="1697">
        <v>6866.3359840721396</v>
      </c>
      <c r="BT7" s="1697">
        <v>7016.9560690437838</v>
      </c>
      <c r="BU7" s="1697">
        <v>6606.2152973833463</v>
      </c>
      <c r="BV7" s="1698">
        <v>6961.7947844102036</v>
      </c>
      <c r="BW7" s="1699">
        <v>7172.7646703683777</v>
      </c>
      <c r="BX7" s="1697">
        <v>7035.0216246001673</v>
      </c>
      <c r="BY7" s="1697">
        <v>6621.7851213762087</v>
      </c>
      <c r="BZ7" s="1697">
        <v>9276.6135587869867</v>
      </c>
      <c r="CA7" s="1697">
        <v>9703.6261508255539</v>
      </c>
      <c r="CB7" s="1697">
        <v>9394.0852515938241</v>
      </c>
      <c r="CC7" s="1697">
        <v>9086.3295083130779</v>
      </c>
      <c r="CD7" s="1697">
        <v>9796.6978113739697</v>
      </c>
      <c r="CE7" s="1697">
        <v>9018.4162867525956</v>
      </c>
      <c r="CF7" s="1697">
        <v>9041.7491431140261</v>
      </c>
      <c r="CG7" s="1697">
        <v>8472.3136795780374</v>
      </c>
      <c r="CH7" s="1698">
        <v>7905.9739228890448</v>
      </c>
      <c r="CI7" s="1699">
        <v>8106.9758043519405</v>
      </c>
      <c r="CJ7" s="1697">
        <v>7909.5167100478757</v>
      </c>
      <c r="CK7" s="1697">
        <v>7152.6846488316169</v>
      </c>
      <c r="CL7" s="1697">
        <v>6612.735287545871</v>
      </c>
      <c r="CM7" s="1697">
        <v>6095.5342343885195</v>
      </c>
      <c r="CN7" s="1697">
        <v>5664.9458648668287</v>
      </c>
      <c r="CO7" s="1697">
        <v>5341.6222478012114</v>
      </c>
      <c r="CP7" s="1697">
        <v>5269.4122297782123</v>
      </c>
      <c r="CQ7" s="1697">
        <v>4716.1305036629547</v>
      </c>
      <c r="CR7" s="1697">
        <v>4926.0100431147321</v>
      </c>
      <c r="CS7" s="1697">
        <v>4406.9670953900677</v>
      </c>
      <c r="CT7" s="1698">
        <v>4432.103166654545</v>
      </c>
      <c r="CU7" s="1699">
        <v>4109.6378759422878</v>
      </c>
      <c r="CV7" s="1697">
        <v>4134.5558504097544</v>
      </c>
      <c r="CW7" s="1697">
        <v>3278.5708313359446</v>
      </c>
      <c r="CX7" s="1697">
        <v>3382.2492286047009</v>
      </c>
      <c r="CY7" s="1697">
        <v>4081.4985401740228</v>
      </c>
      <c r="CZ7" s="1697">
        <v>3496.2122599616077</v>
      </c>
      <c r="DA7" s="1697">
        <v>3387.8819422228398</v>
      </c>
      <c r="DB7" s="1697">
        <v>3241.0048567849117</v>
      </c>
      <c r="DC7" s="1697">
        <v>3068.248606537104</v>
      </c>
      <c r="DD7" s="1697">
        <v>3294.3867759866921</v>
      </c>
      <c r="DE7" s="1697">
        <v>3153.9058347642931</v>
      </c>
      <c r="DF7" s="1698">
        <v>4023.3105456690155</v>
      </c>
      <c r="DG7" s="1699">
        <v>4505.6247104694448</v>
      </c>
      <c r="DH7" s="1697">
        <v>4362.4125593121953</v>
      </c>
      <c r="DI7" s="1697">
        <v>4471.2616880735095</v>
      </c>
      <c r="DJ7" s="1697">
        <v>4652.8143500062779</v>
      </c>
      <c r="DK7" s="1697">
        <v>4497.5536351864866</v>
      </c>
      <c r="DL7" s="1697">
        <v>4862.7985832051954</v>
      </c>
      <c r="DM7" s="1697">
        <v>5350.777924705907</v>
      </c>
      <c r="DN7" s="1697">
        <v>5438.4796020225422</v>
      </c>
      <c r="DO7" s="1697">
        <v>5541.3206710520144</v>
      </c>
      <c r="DP7" s="1697">
        <v>5579.6692564392006</v>
      </c>
      <c r="DQ7" s="1697">
        <v>5753.9635738635779</v>
      </c>
      <c r="DR7" s="1698">
        <v>6882.4729983139914</v>
      </c>
      <c r="DS7" s="1699">
        <v>7060.6603264189398</v>
      </c>
      <c r="DT7" s="1697">
        <v>7254.8690945484595</v>
      </c>
      <c r="DU7" s="1697">
        <v>8056.2697571483104</v>
      </c>
      <c r="DV7" s="1697">
        <v>8892.6697285995233</v>
      </c>
      <c r="DW7" s="1697">
        <v>8826.1630824850581</v>
      </c>
      <c r="DX7" s="1697">
        <v>9404.7358344884815</v>
      </c>
      <c r="DY7" s="1697">
        <v>8830.8152354503673</v>
      </c>
      <c r="DZ7" s="1697">
        <v>8898.6113065132668</v>
      </c>
      <c r="EA7" s="1697">
        <v>9526.2472806519472</v>
      </c>
      <c r="EB7" s="1697">
        <v>9373.8017149078623</v>
      </c>
      <c r="EC7" s="1697">
        <v>10279.850331929667</v>
      </c>
      <c r="ED7" s="1698">
        <v>12277.514810260785</v>
      </c>
      <c r="EE7" s="2761">
        <v>12602.273478595795</v>
      </c>
      <c r="EF7" s="2762">
        <v>12901.770917071306</v>
      </c>
      <c r="EG7" s="2760">
        <v>12588.550618458235</v>
      </c>
    </row>
    <row r="8" spans="1:137" ht="45.65" customHeight="1">
      <c r="A8" s="1700" t="s">
        <v>989</v>
      </c>
      <c r="B8" s="1701">
        <v>4287.95</v>
      </c>
      <c r="C8" s="1702">
        <v>3739.2</v>
      </c>
      <c r="D8" s="1702">
        <v>3501.24</v>
      </c>
      <c r="E8" s="1702">
        <v>3863.2799999999997</v>
      </c>
      <c r="F8" s="1702">
        <v>3784.01</v>
      </c>
      <c r="G8" s="1702">
        <v>3470.25</v>
      </c>
      <c r="H8" s="1702">
        <v>3155.58</v>
      </c>
      <c r="I8" s="1702">
        <v>3012</v>
      </c>
      <c r="J8" s="1702">
        <v>3193.86</v>
      </c>
      <c r="K8" s="1702">
        <v>3120.4995517112793</v>
      </c>
      <c r="L8" s="1681">
        <v>4353.4799999999996</v>
      </c>
      <c r="M8" s="1681">
        <v>4482.3138339980451</v>
      </c>
      <c r="N8" s="1681">
        <v>4338.9885834387514</v>
      </c>
      <c r="O8" s="1689">
        <v>4294.76</v>
      </c>
      <c r="P8" s="1690">
        <v>4002.9244974347084</v>
      </c>
      <c r="Q8" s="1703">
        <v>3966.1265638314489</v>
      </c>
      <c r="R8" s="116">
        <v>4220.1636655951079</v>
      </c>
      <c r="S8" s="116">
        <v>3766.4999999999995</v>
      </c>
      <c r="T8" s="116">
        <v>3579.7799999999997</v>
      </c>
      <c r="U8" s="116">
        <v>3455.8626108591552</v>
      </c>
      <c r="V8" s="116">
        <v>3326.2074748890855</v>
      </c>
      <c r="W8" s="116">
        <v>3228.4285237855402</v>
      </c>
      <c r="X8" s="116">
        <v>4460.9800000000005</v>
      </c>
      <c r="Y8" s="116">
        <v>4868.8895388016563</v>
      </c>
      <c r="Z8" s="1686">
        <v>4921.95</v>
      </c>
      <c r="AA8" s="116">
        <v>4609.3999999999996</v>
      </c>
      <c r="AB8" s="116">
        <v>4439.0499999999993</v>
      </c>
      <c r="AC8" s="116">
        <v>4549.87</v>
      </c>
      <c r="AD8" s="116">
        <v>6441.2600000000011</v>
      </c>
      <c r="AE8" s="116">
        <v>6234.619999999999</v>
      </c>
      <c r="AF8" s="116">
        <v>5965.32</v>
      </c>
      <c r="AG8" s="116">
        <v>5604.576101482091</v>
      </c>
      <c r="AH8" s="116">
        <v>5182.16</v>
      </c>
      <c r="AI8" s="116">
        <v>4911.83</v>
      </c>
      <c r="AJ8" s="116">
        <v>5000.6516774038682</v>
      </c>
      <c r="AK8" s="116">
        <v>5369.8224097769917</v>
      </c>
      <c r="AL8" s="116">
        <v>5545.6</v>
      </c>
      <c r="AM8" s="1687">
        <v>5119.1397242992743</v>
      </c>
      <c r="AN8" s="116">
        <v>4945.4992686388123</v>
      </c>
      <c r="AO8" s="116">
        <v>5067.2772106983921</v>
      </c>
      <c r="AP8" s="116">
        <v>5030.841700619455</v>
      </c>
      <c r="AQ8" s="116">
        <v>5937.2783396969007</v>
      </c>
      <c r="AR8" s="116">
        <v>5421.9039394428828</v>
      </c>
      <c r="AS8" s="116">
        <v>5056.6323843138925</v>
      </c>
      <c r="AT8" s="116">
        <v>4855.1018514849384</v>
      </c>
      <c r="AU8" s="116">
        <v>4844.4290690189837</v>
      </c>
      <c r="AV8" s="116">
        <v>4565.4687675943132</v>
      </c>
      <c r="AW8" s="116">
        <v>5192.1862071250007</v>
      </c>
      <c r="AX8" s="1686">
        <v>5333.1989706846462</v>
      </c>
      <c r="AY8" s="1687">
        <v>4885.6810838840065</v>
      </c>
      <c r="AZ8" s="116">
        <v>4631.5920104580036</v>
      </c>
      <c r="BA8" s="116">
        <v>8156.8755307728634</v>
      </c>
      <c r="BB8" s="116">
        <v>7611.9137865804523</v>
      </c>
      <c r="BC8" s="116">
        <v>7208.681609517892</v>
      </c>
      <c r="BD8" s="116">
        <v>6794.1587432781898</v>
      </c>
      <c r="BE8" s="116">
        <v>6509.1</v>
      </c>
      <c r="BF8" s="116">
        <v>6597.1921605256193</v>
      </c>
      <c r="BG8" s="116">
        <v>6284.5618290099883</v>
      </c>
      <c r="BH8" s="116">
        <v>6262.1037355916951</v>
      </c>
      <c r="BI8" s="116">
        <v>6110.7674636527227</v>
      </c>
      <c r="BJ8" s="1686">
        <v>6618.4152934017111</v>
      </c>
      <c r="BK8" s="1687">
        <v>6537.3112276901811</v>
      </c>
      <c r="BL8" s="116">
        <v>8325.2583008593974</v>
      </c>
      <c r="BM8" s="116">
        <v>8143.8518893221017</v>
      </c>
      <c r="BN8" s="116">
        <v>8729.8308028030697</v>
      </c>
      <c r="BO8" s="116">
        <v>8244.0835968003121</v>
      </c>
      <c r="BP8" s="116">
        <v>7601.323093164413</v>
      </c>
      <c r="BQ8" s="116">
        <v>7250.5568621770599</v>
      </c>
      <c r="BR8" s="116">
        <v>6973.5534655396841</v>
      </c>
      <c r="BS8" s="116">
        <v>6897.9434817373622</v>
      </c>
      <c r="BT8" s="116">
        <v>7048.4412975656742</v>
      </c>
      <c r="BU8" s="116">
        <v>6610.9757132530549</v>
      </c>
      <c r="BV8" s="1686">
        <v>6935.1651441875056</v>
      </c>
      <c r="BW8" s="1687">
        <v>7145.0790242170679</v>
      </c>
      <c r="BX8" s="116">
        <v>7005.6834741325356</v>
      </c>
      <c r="BY8" s="116">
        <v>6594.0952364893192</v>
      </c>
      <c r="BZ8" s="116">
        <v>9248.0477804822713</v>
      </c>
      <c r="CA8" s="116">
        <v>9674.1960590601921</v>
      </c>
      <c r="CB8" s="116">
        <v>9365.9253171679993</v>
      </c>
      <c r="CC8" s="116">
        <v>9057.6996134009041</v>
      </c>
      <c r="CD8" s="116">
        <v>9768.8717916652422</v>
      </c>
      <c r="CE8" s="116">
        <v>8991.79915719571</v>
      </c>
      <c r="CF8" s="116">
        <v>9013.728676767676</v>
      </c>
      <c r="CG8" s="116">
        <v>8446.2250214363012</v>
      </c>
      <c r="CH8" s="1686">
        <v>7879.1295185370491</v>
      </c>
      <c r="CI8" s="1687">
        <v>8086.3324671072296</v>
      </c>
      <c r="CJ8" s="116">
        <v>7862.9575228016492</v>
      </c>
      <c r="CK8" s="116">
        <v>7132.3050238316173</v>
      </c>
      <c r="CL8" s="116">
        <v>6594.9949125458716</v>
      </c>
      <c r="CM8" s="116">
        <v>5973.6846326724926</v>
      </c>
      <c r="CN8" s="116">
        <v>5547.6166322696045</v>
      </c>
      <c r="CO8" s="116">
        <v>5224.4851960440665</v>
      </c>
      <c r="CP8" s="116">
        <v>5156.3876279851856</v>
      </c>
      <c r="CQ8" s="116">
        <v>4608.4450268233422</v>
      </c>
      <c r="CR8" s="116">
        <v>4776.0767163165465</v>
      </c>
      <c r="CS8" s="116">
        <v>4221.5380316202636</v>
      </c>
      <c r="CT8" s="1686">
        <v>4246.4181778917909</v>
      </c>
      <c r="CU8" s="1687">
        <v>3920.8641372049751</v>
      </c>
      <c r="CV8" s="116">
        <v>3948.8267366419923</v>
      </c>
      <c r="CW8" s="116">
        <v>3089.8147425954658</v>
      </c>
      <c r="CX8" s="116">
        <v>3192.6371148767867</v>
      </c>
      <c r="CY8" s="116">
        <v>3892.5394764357043</v>
      </c>
      <c r="CZ8" s="116">
        <v>3305.2322712406003</v>
      </c>
      <c r="DA8" s="116">
        <v>3194.836903526832</v>
      </c>
      <c r="DB8" s="116">
        <v>3049.21296807408</v>
      </c>
      <c r="DC8" s="116">
        <v>2880.9662927865293</v>
      </c>
      <c r="DD8" s="116">
        <v>3107.5368872288345</v>
      </c>
      <c r="DE8" s="116">
        <v>2962.4139949211299</v>
      </c>
      <c r="DF8" s="1686">
        <v>3831.3156808286049</v>
      </c>
      <c r="DG8" s="1687">
        <v>4314.0799206285383</v>
      </c>
      <c r="DH8" s="116">
        <v>4171.2031194649244</v>
      </c>
      <c r="DI8" s="116">
        <v>4280.2728732230971</v>
      </c>
      <c r="DJ8" s="116">
        <v>4462.4874101523519</v>
      </c>
      <c r="DK8" s="116">
        <v>4305.576420347621</v>
      </c>
      <c r="DL8" s="116">
        <v>4671.6156183580479</v>
      </c>
      <c r="DM8" s="116">
        <v>5157.9976348745749</v>
      </c>
      <c r="DN8" s="116">
        <v>5242.4958372187139</v>
      </c>
      <c r="DO8" s="116">
        <v>5343.4660062607545</v>
      </c>
      <c r="DP8" s="116">
        <v>5385.3798916202777</v>
      </c>
      <c r="DQ8" s="116">
        <v>5562.5158590197079</v>
      </c>
      <c r="DR8" s="2760">
        <v>6675.3676859647485</v>
      </c>
      <c r="DS8" s="2761">
        <v>6854.662739248708</v>
      </c>
      <c r="DT8" s="2762">
        <v>7047.7506386065706</v>
      </c>
      <c r="DU8" s="2762">
        <v>7846.193359431607</v>
      </c>
      <c r="DV8" s="2762">
        <v>8677.2421168395686</v>
      </c>
      <c r="DW8" s="2762">
        <v>8603.2272278393048</v>
      </c>
      <c r="DX8" s="2762">
        <v>9179.7320714613597</v>
      </c>
      <c r="DY8" s="2762">
        <v>8610.1787658342018</v>
      </c>
      <c r="DZ8" s="2762">
        <v>8677.475640569699</v>
      </c>
      <c r="EA8" s="2762">
        <v>9306.9195096546937</v>
      </c>
      <c r="EB8" s="2762">
        <v>9155.1184064675726</v>
      </c>
      <c r="EC8" s="2762">
        <v>10115.152780260301</v>
      </c>
      <c r="ED8" s="2760">
        <v>12110.955183607666</v>
      </c>
      <c r="EE8" s="2761">
        <v>12432.81042696801</v>
      </c>
      <c r="EF8" s="2762">
        <v>12734.840640421422</v>
      </c>
      <c r="EG8" s="2760">
        <v>12424.38256678425</v>
      </c>
    </row>
    <row r="9" spans="1:137" ht="45.65" customHeight="1">
      <c r="A9" s="1704" t="s">
        <v>206</v>
      </c>
      <c r="B9" s="1705">
        <v>336.3</v>
      </c>
      <c r="C9" s="1706">
        <v>336.3</v>
      </c>
      <c r="D9" s="1706">
        <v>336.3</v>
      </c>
      <c r="E9" s="1706">
        <v>336.3</v>
      </c>
      <c r="F9" s="1706">
        <v>336.3</v>
      </c>
      <c r="G9" s="1706">
        <v>336.3</v>
      </c>
      <c r="H9" s="1706">
        <v>336.3</v>
      </c>
      <c r="I9" s="1706">
        <v>336.3</v>
      </c>
      <c r="J9" s="1706">
        <v>337.07</v>
      </c>
      <c r="K9" s="1706">
        <v>337.06537720069252</v>
      </c>
      <c r="L9" s="1706">
        <v>337.07</v>
      </c>
      <c r="M9" s="1706">
        <v>337.06537719553103</v>
      </c>
      <c r="N9" s="1706">
        <v>299.25491569154542</v>
      </c>
      <c r="O9" s="1707">
        <v>299.22000000000003</v>
      </c>
      <c r="P9" s="1708">
        <v>299.22000000000003</v>
      </c>
      <c r="Q9" s="1708">
        <v>299.22343347953216</v>
      </c>
      <c r="R9" s="1709">
        <v>299.22343348001368</v>
      </c>
      <c r="S9" s="27">
        <v>299.22000000000003</v>
      </c>
      <c r="T9" s="27">
        <v>299.22000000000003</v>
      </c>
      <c r="U9" s="27">
        <v>299.22343347943956</v>
      </c>
      <c r="V9" s="1709">
        <v>298.4550536696666</v>
      </c>
      <c r="W9" s="1709">
        <v>210.27413646780326</v>
      </c>
      <c r="X9" s="1709">
        <v>210.27</v>
      </c>
      <c r="Y9" s="1709">
        <v>210.27149516392413</v>
      </c>
      <c r="Z9" s="1710">
        <v>238.37</v>
      </c>
      <c r="AA9" s="1709">
        <v>237.28</v>
      </c>
      <c r="AB9" s="1709">
        <v>237.28</v>
      </c>
      <c r="AC9" s="1709">
        <v>237.28</v>
      </c>
      <c r="AD9" s="1709">
        <v>237.28</v>
      </c>
      <c r="AE9" s="1709">
        <v>237.28</v>
      </c>
      <c r="AF9" s="1709">
        <v>237.28</v>
      </c>
      <c r="AG9" s="1709">
        <v>237.28011664608206</v>
      </c>
      <c r="AH9" s="1709">
        <v>237.28</v>
      </c>
      <c r="AI9" s="1709">
        <v>229.3</v>
      </c>
      <c r="AJ9" s="1709">
        <v>229.30289700973893</v>
      </c>
      <c r="AK9" s="1709">
        <v>229.30289701749601</v>
      </c>
      <c r="AL9" s="1709">
        <v>268.16000000000003</v>
      </c>
      <c r="AM9" s="1711">
        <v>268.07452848101263</v>
      </c>
      <c r="AN9" s="1709">
        <v>268.07452849576754</v>
      </c>
      <c r="AO9" s="1709">
        <v>268.07452849423305</v>
      </c>
      <c r="AP9" s="1709">
        <v>268.07452848812147</v>
      </c>
      <c r="AQ9" s="1709">
        <v>268.07452847771998</v>
      </c>
      <c r="AR9" s="1709">
        <v>268.07156286921696</v>
      </c>
      <c r="AS9" s="1709">
        <v>268.07452850083075</v>
      </c>
      <c r="AT9" s="1709">
        <v>268.01210772422257</v>
      </c>
      <c r="AU9" s="1709">
        <v>256.6191418723547</v>
      </c>
      <c r="AV9" s="1709">
        <v>256.61914188187643</v>
      </c>
      <c r="AW9" s="1709">
        <v>256.61914187499997</v>
      </c>
      <c r="AX9" s="1710">
        <v>252.26281033195019</v>
      </c>
      <c r="AY9" s="1711">
        <v>252.26026145296555</v>
      </c>
      <c r="AZ9" s="1709">
        <v>252.26281034549388</v>
      </c>
      <c r="BA9" s="1709">
        <v>253.54992310719345</v>
      </c>
      <c r="BB9" s="1709">
        <v>253.54992311471867</v>
      </c>
      <c r="BC9" s="1709">
        <v>253.54992311127509</v>
      </c>
      <c r="BD9" s="1709">
        <v>253.54992310325153</v>
      </c>
      <c r="BE9" s="1709">
        <v>253.55</v>
      </c>
      <c r="BF9" s="1709">
        <v>253.54992310750939</v>
      </c>
      <c r="BG9" s="1709">
        <v>253.54992310152181</v>
      </c>
      <c r="BH9" s="1709">
        <v>253.54992310574832</v>
      </c>
      <c r="BI9" s="1709">
        <v>253.54992310628782</v>
      </c>
      <c r="BJ9" s="1710">
        <v>301.46639768500125</v>
      </c>
      <c r="BK9" s="1711">
        <v>301.68975859748662</v>
      </c>
      <c r="BL9" s="1709">
        <v>301.68975859398608</v>
      </c>
      <c r="BM9" s="1709">
        <v>301.68975859785928</v>
      </c>
      <c r="BN9" s="1709">
        <v>299.93919312622745</v>
      </c>
      <c r="BO9" s="1709">
        <v>301.68975858202981</v>
      </c>
      <c r="BP9" s="1709">
        <v>301.68975858418321</v>
      </c>
      <c r="BQ9" s="1709">
        <v>301.68975858971874</v>
      </c>
      <c r="BR9" s="1709">
        <v>301.68975858429496</v>
      </c>
      <c r="BS9" s="1709">
        <v>301.68975859650351</v>
      </c>
      <c r="BT9" s="1709">
        <v>301.6897585989492</v>
      </c>
      <c r="BU9" s="1709">
        <v>301.68975858508071</v>
      </c>
      <c r="BV9" s="1710">
        <v>376.25381430713963</v>
      </c>
      <c r="BW9" s="1711">
        <v>375.65971172140826</v>
      </c>
      <c r="BX9" s="1709">
        <v>375.65971172032539</v>
      </c>
      <c r="BY9" s="1709">
        <v>375.65971171973189</v>
      </c>
      <c r="BZ9" s="1709">
        <v>375.65971171831382</v>
      </c>
      <c r="CA9" s="1709">
        <v>375.65971171798805</v>
      </c>
      <c r="CB9" s="1709">
        <v>375.65971171436996</v>
      </c>
      <c r="CC9" s="1709">
        <v>375.65971172708623</v>
      </c>
      <c r="CD9" s="1709">
        <v>375.65971171925747</v>
      </c>
      <c r="CE9" s="1709">
        <v>375.65971172830029</v>
      </c>
      <c r="CF9" s="1709">
        <v>375.65971171446</v>
      </c>
      <c r="CG9" s="1709">
        <v>375.65971172572364</v>
      </c>
      <c r="CH9" s="1710">
        <v>376.28621847534225</v>
      </c>
      <c r="CI9" s="1711">
        <v>361.97348942317274</v>
      </c>
      <c r="CJ9" s="1709">
        <v>361.97348942488333</v>
      </c>
      <c r="CK9" s="1709">
        <v>361.97348942691633</v>
      </c>
      <c r="CL9" s="1709">
        <v>361.97348941973763</v>
      </c>
      <c r="CM9" s="1709">
        <v>403.57704643469367</v>
      </c>
      <c r="CN9" s="1709">
        <v>403.63624586224051</v>
      </c>
      <c r="CO9" s="1709">
        <v>403.37763620539977</v>
      </c>
      <c r="CP9" s="1709">
        <v>411.08620539022945</v>
      </c>
      <c r="CQ9" s="1709">
        <v>410.9168705331283</v>
      </c>
      <c r="CR9" s="1709">
        <v>410.82604149661358</v>
      </c>
      <c r="CS9" s="1709">
        <v>439.25559674243431</v>
      </c>
      <c r="CT9" s="1710">
        <v>542.18957202658601</v>
      </c>
      <c r="CU9" s="1711">
        <v>615.12689530458624</v>
      </c>
      <c r="CV9" s="1709">
        <v>659.7505857757435</v>
      </c>
      <c r="CW9" s="1709">
        <v>663.53544290780098</v>
      </c>
      <c r="CX9" s="1709">
        <v>694.16979177921428</v>
      </c>
      <c r="CY9" s="1709">
        <v>729.47789899209295</v>
      </c>
      <c r="CZ9" s="1712">
        <v>837.44247304650696</v>
      </c>
      <c r="DA9" s="1712">
        <v>926.29349652366591</v>
      </c>
      <c r="DB9" s="1712">
        <v>1042.438291700938</v>
      </c>
      <c r="DC9" s="1712">
        <v>1203.8562526983001</v>
      </c>
      <c r="DD9" s="1712">
        <v>1201.08442701072</v>
      </c>
      <c r="DE9" s="1712">
        <v>1408.9867584215699</v>
      </c>
      <c r="DF9" s="1713">
        <v>1529.3938098430299</v>
      </c>
      <c r="DG9" s="1714">
        <v>1565.4037195536303</v>
      </c>
      <c r="DH9" s="1712">
        <v>1579.67303242823</v>
      </c>
      <c r="DI9" s="1712">
        <v>1608.9630312731201</v>
      </c>
      <c r="DJ9" s="1712">
        <v>1662.8451943221903</v>
      </c>
      <c r="DK9" s="1712">
        <v>1736.8510568715901</v>
      </c>
      <c r="DL9" s="1712">
        <v>1816.3691105521598</v>
      </c>
      <c r="DM9" s="1712">
        <v>1906.6081928287399</v>
      </c>
      <c r="DN9" s="1712">
        <v>2030.5657343298001</v>
      </c>
      <c r="DO9" s="1712">
        <v>2141.76598943094</v>
      </c>
      <c r="DP9" s="1712">
        <v>2352.5846518598401</v>
      </c>
      <c r="DQ9" s="1712">
        <v>2443.5485681712503</v>
      </c>
      <c r="DR9" s="2763">
        <v>2980.2082914674097</v>
      </c>
      <c r="DS9" s="2764">
        <v>3007.30241927425</v>
      </c>
      <c r="DT9" s="2765">
        <v>3046.2091012437099</v>
      </c>
      <c r="DU9" s="2765">
        <v>3090.9090696570497</v>
      </c>
      <c r="DV9" s="2765">
        <v>3153.4570954647502</v>
      </c>
      <c r="DW9" s="2765">
        <v>3289.7174802314694</v>
      </c>
      <c r="DX9" s="2765">
        <v>3379.3502910716802</v>
      </c>
      <c r="DY9" s="2765">
        <v>3529.3651370806201</v>
      </c>
      <c r="DZ9" s="2765">
        <v>3799.4577785253405</v>
      </c>
      <c r="EA9" s="2765">
        <v>3954.0558529016998</v>
      </c>
      <c r="EB9" s="2765">
        <v>4124.78696248911</v>
      </c>
      <c r="EC9" s="2765">
        <v>2948.47030490615</v>
      </c>
      <c r="ED9" s="2763">
        <v>2683.1430337741699</v>
      </c>
      <c r="EE9" s="2764">
        <v>2819.1541129899201</v>
      </c>
      <c r="EF9" s="2765">
        <v>2906.7423857794402</v>
      </c>
      <c r="EG9" s="2763">
        <v>3042.0954480863502</v>
      </c>
    </row>
    <row r="10" spans="1:137" ht="45.65" customHeight="1">
      <c r="A10" s="146" t="s">
        <v>156</v>
      </c>
      <c r="B10" s="1705"/>
      <c r="C10" s="1706"/>
      <c r="D10" s="1706"/>
      <c r="E10" s="1706"/>
      <c r="F10" s="1706"/>
      <c r="G10" s="1706"/>
      <c r="H10" s="1706"/>
      <c r="I10" s="1706"/>
      <c r="J10" s="1706"/>
      <c r="K10" s="1706"/>
      <c r="L10" s="1706"/>
      <c r="M10" s="1706"/>
      <c r="N10" s="1706"/>
      <c r="O10" s="1707"/>
      <c r="P10" s="1708"/>
      <c r="Q10" s="1708"/>
      <c r="R10" s="1709"/>
      <c r="S10" s="27"/>
      <c r="V10" s="1709"/>
      <c r="W10" s="1709"/>
      <c r="X10" s="1709"/>
      <c r="Y10" s="1709"/>
      <c r="Z10" s="1710"/>
      <c r="AA10" s="1709"/>
      <c r="AB10" s="1709"/>
      <c r="AC10" s="1709"/>
      <c r="AD10" s="1709"/>
      <c r="AE10" s="1709"/>
      <c r="AF10" s="1709"/>
      <c r="AG10" s="1709"/>
      <c r="AH10" s="1709"/>
      <c r="AI10" s="1709"/>
      <c r="AJ10" s="1709"/>
      <c r="AK10" s="1709"/>
      <c r="AL10" s="1709"/>
      <c r="AM10" s="1711"/>
      <c r="AN10" s="1709"/>
      <c r="AO10" s="1709"/>
      <c r="AP10" s="1709"/>
      <c r="AQ10" s="1709"/>
      <c r="AR10" s="1709"/>
      <c r="AS10" s="1709"/>
      <c r="AT10" s="1709"/>
      <c r="AU10" s="1709"/>
      <c r="AV10" s="1709"/>
      <c r="AW10" s="1709"/>
      <c r="AX10" s="1710"/>
      <c r="AY10" s="1711"/>
      <c r="AZ10" s="1709"/>
      <c r="BA10" s="1709"/>
      <c r="BB10" s="1709"/>
      <c r="BC10" s="1709"/>
      <c r="BD10" s="1709"/>
      <c r="BE10" s="1709"/>
      <c r="BF10" s="1709"/>
      <c r="BG10" s="1709"/>
      <c r="BH10" s="1709"/>
      <c r="BI10" s="1709"/>
      <c r="BJ10" s="1710"/>
      <c r="BK10" s="1711"/>
      <c r="BL10" s="1709"/>
      <c r="BM10" s="1709"/>
      <c r="BN10" s="1709"/>
      <c r="BO10" s="1709"/>
      <c r="BP10" s="1709"/>
      <c r="BQ10" s="1709"/>
      <c r="BR10" s="1709"/>
      <c r="BS10" s="1709"/>
      <c r="BT10" s="1709"/>
      <c r="BU10" s="1709"/>
      <c r="BV10" s="1710"/>
      <c r="BW10" s="1711"/>
      <c r="BX10" s="1709"/>
      <c r="BY10" s="1709"/>
      <c r="BZ10" s="1709"/>
      <c r="CA10" s="1709"/>
      <c r="CB10" s="1709"/>
      <c r="CC10" s="1709"/>
      <c r="CD10" s="1709"/>
      <c r="CE10" s="1709"/>
      <c r="CF10" s="1709"/>
      <c r="CG10" s="1709"/>
      <c r="CH10" s="1710"/>
      <c r="CI10" s="1711"/>
      <c r="CJ10" s="1709"/>
      <c r="CK10" s="1709"/>
      <c r="CL10" s="1709"/>
      <c r="CM10" s="1709"/>
      <c r="CN10" s="1709"/>
      <c r="CO10" s="1709"/>
      <c r="CP10" s="1709"/>
      <c r="CQ10" s="1709"/>
      <c r="CR10" s="1709"/>
      <c r="CS10" s="1709"/>
      <c r="CT10" s="1710"/>
      <c r="CU10" s="1711"/>
      <c r="CV10" s="1709"/>
      <c r="CW10" s="1709"/>
      <c r="CX10" s="1709"/>
      <c r="CY10" s="1709"/>
      <c r="CZ10" s="1709">
        <v>575.64276070000005</v>
      </c>
      <c r="DA10" s="1709">
        <v>658.25483929999996</v>
      </c>
      <c r="DB10" s="1709">
        <v>777.79599929999995</v>
      </c>
      <c r="DC10" s="1709">
        <v>951.70276209999997</v>
      </c>
      <c r="DD10" s="1709">
        <v>930.48281010000005</v>
      </c>
      <c r="DE10" s="1709">
        <v>1131.220039</v>
      </c>
      <c r="DF10" s="1710">
        <v>1248.0029380000001</v>
      </c>
      <c r="DG10" s="1711">
        <v>1287.212796</v>
      </c>
      <c r="DH10" s="1709">
        <v>1300.8301160000001</v>
      </c>
      <c r="DI10" s="1709">
        <v>1304.808331</v>
      </c>
      <c r="DJ10" s="1709">
        <v>1351.0002509999999</v>
      </c>
      <c r="DK10" s="1709">
        <v>1419.402793</v>
      </c>
      <c r="DL10" s="1709">
        <v>1498.999959</v>
      </c>
      <c r="DM10" s="1709">
        <v>1572.7550779999999</v>
      </c>
      <c r="DN10" s="1709">
        <v>1689.1028530000001</v>
      </c>
      <c r="DO10" s="1709">
        <v>1782.408766</v>
      </c>
      <c r="DP10" s="1709">
        <v>1978.3066120000001</v>
      </c>
      <c r="DQ10" s="1709">
        <v>2083.022395</v>
      </c>
      <c r="DR10" s="2766">
        <v>2622.2259819999999</v>
      </c>
      <c r="DS10" s="2767">
        <v>2625.5987519999999</v>
      </c>
      <c r="DT10" s="2768">
        <v>2656.3868950000001</v>
      </c>
      <c r="DU10" s="2768">
        <v>2670.0981029999998</v>
      </c>
      <c r="DV10" s="2768">
        <v>2704.876413</v>
      </c>
      <c r="DW10" s="2768">
        <v>2841.063142</v>
      </c>
      <c r="DX10" s="2768">
        <v>2928.8013540000002</v>
      </c>
      <c r="DY10" s="2768">
        <v>3080.6180469999999</v>
      </c>
      <c r="DZ10" s="2768">
        <v>3329.1567300000002</v>
      </c>
      <c r="EA10" s="2768">
        <v>3427.6929599999999</v>
      </c>
      <c r="EB10" s="2768">
        <v>3578.787898</v>
      </c>
      <c r="EC10" s="2768">
        <v>2948.4703049999998</v>
      </c>
      <c r="ED10" s="2766">
        <v>2683.1430340000002</v>
      </c>
      <c r="EE10" s="2767">
        <v>2819.1541129899201</v>
      </c>
      <c r="EF10" s="2768">
        <v>2906.7423857794402</v>
      </c>
      <c r="EG10" s="2766">
        <v>3042.0954480863502</v>
      </c>
    </row>
    <row r="11" spans="1:137" ht="45.65" customHeight="1">
      <c r="A11" s="1704" t="s">
        <v>1100</v>
      </c>
      <c r="B11" s="1705">
        <v>321.91000000000003</v>
      </c>
      <c r="C11" s="1706">
        <v>292.38</v>
      </c>
      <c r="D11" s="1706">
        <v>293.45</v>
      </c>
      <c r="E11" s="1706">
        <v>287.64999999999998</v>
      </c>
      <c r="F11" s="1706">
        <v>286.2</v>
      </c>
      <c r="G11" s="1706">
        <v>284.64999999999998</v>
      </c>
      <c r="H11" s="1706">
        <v>280.72000000000003</v>
      </c>
      <c r="I11" s="1706">
        <v>266.05</v>
      </c>
      <c r="J11" s="1706">
        <v>268.02999999999997</v>
      </c>
      <c r="K11" s="1706">
        <v>266.63100452789985</v>
      </c>
      <c r="L11" s="1706">
        <v>261.23</v>
      </c>
      <c r="M11" s="1706">
        <v>257.52675425900003</v>
      </c>
      <c r="N11" s="1706">
        <v>241.44709411237613</v>
      </c>
      <c r="O11" s="1707">
        <v>231.28</v>
      </c>
      <c r="P11" s="1708">
        <v>232.39</v>
      </c>
      <c r="Q11" s="1708">
        <v>232.45079132727653</v>
      </c>
      <c r="R11" s="1709">
        <v>236.44659592632607</v>
      </c>
      <c r="S11" s="1709">
        <v>231.42</v>
      </c>
      <c r="T11" s="1709">
        <v>229.77</v>
      </c>
      <c r="U11" s="1709">
        <v>200.80257941675748</v>
      </c>
      <c r="V11" s="1709">
        <v>202.80606644695146</v>
      </c>
      <c r="W11" s="1709">
        <v>201.93051474476817</v>
      </c>
      <c r="X11" s="1709">
        <v>194.47</v>
      </c>
      <c r="Y11" s="1709">
        <v>191.65354867478959</v>
      </c>
      <c r="Z11" s="1710">
        <v>172.37</v>
      </c>
      <c r="AA11" s="1709">
        <v>163.84</v>
      </c>
      <c r="AB11" s="1709">
        <v>163.38</v>
      </c>
      <c r="AC11" s="1709">
        <v>164.25</v>
      </c>
      <c r="AD11" s="1709">
        <v>165.36</v>
      </c>
      <c r="AE11" s="1709">
        <v>166.52</v>
      </c>
      <c r="AF11" s="1709">
        <v>139.83000000000001</v>
      </c>
      <c r="AG11" s="1709">
        <v>131.81898847262246</v>
      </c>
      <c r="AH11" s="1709">
        <v>132.66</v>
      </c>
      <c r="AI11" s="1709">
        <v>132.05000000000001</v>
      </c>
      <c r="AJ11" s="1709">
        <v>131.28091074939417</v>
      </c>
      <c r="AK11" s="1709">
        <v>132.10951275949597</v>
      </c>
      <c r="AL11" s="1709">
        <v>104.28</v>
      </c>
      <c r="AM11" s="1711">
        <v>79.336013268535254</v>
      </c>
      <c r="AN11" s="1709">
        <v>78.580416119686745</v>
      </c>
      <c r="AO11" s="1709">
        <v>69.823241644718919</v>
      </c>
      <c r="AP11" s="1709">
        <v>68.755821651426118</v>
      </c>
      <c r="AQ11" s="1709">
        <v>66.839524903867911</v>
      </c>
      <c r="AR11" s="1709">
        <v>46.717501227957605</v>
      </c>
      <c r="AS11" s="1709">
        <v>12.411575618796062</v>
      </c>
      <c r="AT11" s="1709">
        <v>11.642619525412247</v>
      </c>
      <c r="AU11" s="1709">
        <v>11.730646691530822</v>
      </c>
      <c r="AV11" s="1709">
        <v>11.475189502912379</v>
      </c>
      <c r="AW11" s="1709">
        <v>59.008223145833334</v>
      </c>
      <c r="AX11" s="1710">
        <v>31.499924688796678</v>
      </c>
      <c r="AY11" s="1711">
        <v>5.8003997979185611</v>
      </c>
      <c r="AZ11" s="1709">
        <v>5.1856892979767606</v>
      </c>
      <c r="BA11" s="1709">
        <v>4.9854783960333702</v>
      </c>
      <c r="BB11" s="1709">
        <v>10.758803404021148</v>
      </c>
      <c r="BC11" s="1709">
        <v>68.896524008310195</v>
      </c>
      <c r="BD11" s="1709">
        <v>49.996162350256704</v>
      </c>
      <c r="BE11" s="1709">
        <v>15.56</v>
      </c>
      <c r="BF11" s="1709">
        <v>14.566071420456696</v>
      </c>
      <c r="BG11" s="1709">
        <v>14.512584244088712</v>
      </c>
      <c r="BH11" s="1709">
        <v>14.670037641459942</v>
      </c>
      <c r="BI11" s="1709">
        <v>13.847742215193325</v>
      </c>
      <c r="BJ11" s="1710">
        <v>33.848646520278812</v>
      </c>
      <c r="BK11" s="1711">
        <v>25.188099423500098</v>
      </c>
      <c r="BL11" s="1709">
        <v>7.7831857188727698</v>
      </c>
      <c r="BM11" s="1709">
        <v>8.0546012984146831</v>
      </c>
      <c r="BN11" s="1709">
        <v>8.0095672379932168</v>
      </c>
      <c r="BO11" s="1709">
        <v>7.774928763369104</v>
      </c>
      <c r="BP11" s="1709">
        <v>32.020531090094231</v>
      </c>
      <c r="BQ11" s="1709">
        <v>4.4238247891094167</v>
      </c>
      <c r="BR11" s="1709">
        <v>4.4125083380242049</v>
      </c>
      <c r="BS11" s="1709">
        <v>53.623762524329727</v>
      </c>
      <c r="BT11" s="1709">
        <v>42.0891672854641</v>
      </c>
      <c r="BU11" s="1709">
        <v>42.425260457870969</v>
      </c>
      <c r="BV11" s="1710">
        <v>25.86493650378431</v>
      </c>
      <c r="BW11" s="1711">
        <v>25.614143774737872</v>
      </c>
      <c r="BX11" s="1709">
        <v>22.785668886030177</v>
      </c>
      <c r="BY11" s="1709">
        <v>10.495354367406787</v>
      </c>
      <c r="BZ11" s="1709">
        <v>1.2520142029592405</v>
      </c>
      <c r="CA11" s="1709">
        <v>49.209414396683847</v>
      </c>
      <c r="CB11" s="1709">
        <v>31.62309119469564</v>
      </c>
      <c r="CC11" s="1709">
        <v>7.2776409129303063</v>
      </c>
      <c r="CD11" s="1709">
        <v>1025.5715202386243</v>
      </c>
      <c r="CE11" s="1709">
        <v>1007.2660832012002</v>
      </c>
      <c r="CF11" s="1709">
        <v>1007.2778811436511</v>
      </c>
      <c r="CG11" s="1709">
        <v>984.60236041046812</v>
      </c>
      <c r="CH11" s="1710">
        <v>979.00974183219091</v>
      </c>
      <c r="CI11" s="1711">
        <v>924.77510556902348</v>
      </c>
      <c r="CJ11" s="1709">
        <v>928.88366826252957</v>
      </c>
      <c r="CK11" s="1709">
        <v>911.33477512513355</v>
      </c>
      <c r="CL11" s="1709">
        <v>882.19937599651303</v>
      </c>
      <c r="CM11" s="1709">
        <v>888.22146709982769</v>
      </c>
      <c r="CN11" s="1709">
        <v>855.33065579624883</v>
      </c>
      <c r="CO11" s="1709">
        <v>819.00050506479772</v>
      </c>
      <c r="CP11" s="1709">
        <v>159.23022863567306</v>
      </c>
      <c r="CQ11" s="1709">
        <v>146.94377157503789</v>
      </c>
      <c r="CR11" s="1709">
        <v>130.21132087538723</v>
      </c>
      <c r="CS11" s="1709">
        <v>135.26789754742612</v>
      </c>
      <c r="CT11" s="1710">
        <v>139.92165628498134</v>
      </c>
      <c r="CU11" s="1711">
        <v>107.65104767636737</v>
      </c>
      <c r="CV11" s="1709">
        <v>102.48202280032687</v>
      </c>
      <c r="CW11" s="1709">
        <v>110.46190856924947</v>
      </c>
      <c r="CX11" s="1709">
        <v>88.469997817710336</v>
      </c>
      <c r="CY11" s="1709">
        <v>67.991530963773073</v>
      </c>
      <c r="CZ11" s="1712">
        <v>68.145154639362758</v>
      </c>
      <c r="DA11" s="1712">
        <v>57.464099322040056</v>
      </c>
      <c r="DB11" s="1712">
        <v>57.560886091116217</v>
      </c>
      <c r="DC11" s="1712">
        <v>24.413165817428876</v>
      </c>
      <c r="DD11" s="1712">
        <v>34.646739445398516</v>
      </c>
      <c r="DE11" s="1712">
        <v>35.303039525109597</v>
      </c>
      <c r="DF11" s="1713">
        <v>4.2487597558922596</v>
      </c>
      <c r="DG11" s="1714">
        <v>39.814978639095614</v>
      </c>
      <c r="DH11" s="1712">
        <v>25.251181247636438</v>
      </c>
      <c r="DI11" s="1712">
        <v>60.145703103630488</v>
      </c>
      <c r="DJ11" s="1712">
        <v>60.797800999682885</v>
      </c>
      <c r="DK11" s="1712">
        <v>8.5877410890983761</v>
      </c>
      <c r="DL11" s="1712">
        <v>8.5383790330334453</v>
      </c>
      <c r="DM11" s="1712">
        <v>72.622729077404529</v>
      </c>
      <c r="DN11" s="1712">
        <v>48.106398664636593</v>
      </c>
      <c r="DO11" s="1712">
        <v>20.387645799115603</v>
      </c>
      <c r="DP11" s="1712">
        <v>31.909333648</v>
      </c>
      <c r="DQ11" s="1712">
        <v>1.3957480866</v>
      </c>
      <c r="DR11" s="2763">
        <v>2.3529540877551023</v>
      </c>
      <c r="DS11" s="2764">
        <v>63.05652775551561</v>
      </c>
      <c r="DT11" s="2765">
        <v>41.120062250321752</v>
      </c>
      <c r="DU11" s="2765">
        <v>93.488457524790718</v>
      </c>
      <c r="DV11" s="2765">
        <v>77.646466312280694</v>
      </c>
      <c r="DW11" s="2765">
        <v>6.2846509951456309</v>
      </c>
      <c r="DX11" s="2765">
        <v>6.98846276527643</v>
      </c>
      <c r="DY11" s="2765">
        <v>68.733469801904747</v>
      </c>
      <c r="DZ11" s="2765">
        <v>57.77634789333333</v>
      </c>
      <c r="EA11" s="2765">
        <v>182.49948811390539</v>
      </c>
      <c r="EB11" s="2765">
        <v>140.58437774036696</v>
      </c>
      <c r="EC11" s="2765">
        <v>140.43960320071366</v>
      </c>
      <c r="ED11" s="2763">
        <v>123.48193789473684</v>
      </c>
      <c r="EE11" s="2764">
        <v>153.55300342465753</v>
      </c>
      <c r="EF11" s="2765">
        <v>39.857408505154645</v>
      </c>
      <c r="EG11" s="2763">
        <v>171.98799334576887</v>
      </c>
    </row>
    <row r="12" spans="1:137" ht="45.65" customHeight="1">
      <c r="A12" s="1704" t="s">
        <v>210</v>
      </c>
      <c r="B12" s="1705">
        <v>3629.74</v>
      </c>
      <c r="C12" s="1706">
        <v>3110.52</v>
      </c>
      <c r="D12" s="1706">
        <v>2871.49</v>
      </c>
      <c r="E12" s="1706">
        <v>3239.33</v>
      </c>
      <c r="F12" s="1706">
        <v>3161.51</v>
      </c>
      <c r="G12" s="1706">
        <v>2849.3</v>
      </c>
      <c r="H12" s="1706">
        <v>2538.56</v>
      </c>
      <c r="I12" s="1706">
        <v>2409.65</v>
      </c>
      <c r="J12" s="1706">
        <v>2588.7600000000002</v>
      </c>
      <c r="K12" s="1706">
        <v>2516.803169982687</v>
      </c>
      <c r="L12" s="1706">
        <v>3755.1799999999994</v>
      </c>
      <c r="M12" s="1706">
        <v>3887.7217025435139</v>
      </c>
      <c r="N12" s="1706">
        <v>3798.2865736348294</v>
      </c>
      <c r="O12" s="1707">
        <v>3764.26</v>
      </c>
      <c r="P12" s="1708">
        <v>3471.3144974347083</v>
      </c>
      <c r="Q12" s="1715">
        <v>3434.45233902464</v>
      </c>
      <c r="R12" s="1709">
        <v>3684.4936361887681</v>
      </c>
      <c r="S12" s="1709">
        <v>3235.8599999999997</v>
      </c>
      <c r="T12" s="1709">
        <v>3050.7899999999995</v>
      </c>
      <c r="U12" s="1709">
        <v>2955.8365979629584</v>
      </c>
      <c r="V12" s="1709">
        <v>2824.9463547724677</v>
      </c>
      <c r="W12" s="1709">
        <v>2816.223872572969</v>
      </c>
      <c r="X12" s="1709">
        <v>4056.2400000000002</v>
      </c>
      <c r="Y12" s="1709">
        <v>4466.9644949629428</v>
      </c>
      <c r="Z12" s="1710">
        <v>4511.21</v>
      </c>
      <c r="AA12" s="1709">
        <v>4208.28</v>
      </c>
      <c r="AB12" s="1709">
        <v>4038.3899999999994</v>
      </c>
      <c r="AC12" s="1709">
        <v>4148.34</v>
      </c>
      <c r="AD12" s="1709">
        <v>6038.6200000000008</v>
      </c>
      <c r="AE12" s="1709">
        <v>5830.8199999999988</v>
      </c>
      <c r="AF12" s="1709">
        <v>5588.21</v>
      </c>
      <c r="AG12" s="1709">
        <v>5235.4769963633862</v>
      </c>
      <c r="AH12" s="1709">
        <v>4812.22</v>
      </c>
      <c r="AI12" s="1709">
        <v>4550.4799999999996</v>
      </c>
      <c r="AJ12" s="1709">
        <v>4640.0678696447349</v>
      </c>
      <c r="AK12" s="1709">
        <v>5008.41</v>
      </c>
      <c r="AL12" s="1709">
        <v>5173.1600000000008</v>
      </c>
      <c r="AM12" s="1711">
        <v>4771.7291825497268</v>
      </c>
      <c r="AN12" s="1709">
        <v>4598.8443240233582</v>
      </c>
      <c r="AO12" s="1709">
        <v>4729.3794405594399</v>
      </c>
      <c r="AP12" s="1709">
        <v>4694.0113504799074</v>
      </c>
      <c r="AQ12" s="1709">
        <v>5602.3642863153127</v>
      </c>
      <c r="AR12" s="1709">
        <v>5107.1148753457082</v>
      </c>
      <c r="AS12" s="1709">
        <v>4776.1462801942662</v>
      </c>
      <c r="AT12" s="1709">
        <v>4575.4471242353038</v>
      </c>
      <c r="AU12" s="1709">
        <v>4576.0792804550983</v>
      </c>
      <c r="AV12" s="1709">
        <v>4297.3744362095249</v>
      </c>
      <c r="AW12" s="1709">
        <v>4876.5588421041675</v>
      </c>
      <c r="AX12" s="1710">
        <v>5049.4362356638994</v>
      </c>
      <c r="AY12" s="1711">
        <v>4627.620422633122</v>
      </c>
      <c r="AZ12" s="1709">
        <v>4374.1435108145333</v>
      </c>
      <c r="BA12" s="1709">
        <v>7898.3401292696362</v>
      </c>
      <c r="BB12" s="1709">
        <v>7347.6050600617127</v>
      </c>
      <c r="BC12" s="1709">
        <v>6886.2351623983068</v>
      </c>
      <c r="BD12" s="1709">
        <v>6490.6126578246813</v>
      </c>
      <c r="BE12" s="1709">
        <v>6239.98</v>
      </c>
      <c r="BF12" s="1709">
        <v>6329.0761659976533</v>
      </c>
      <c r="BG12" s="1709">
        <v>6016.4993216643779</v>
      </c>
      <c r="BH12" s="1709">
        <v>5993.8837748444867</v>
      </c>
      <c r="BI12" s="1709">
        <v>5843.3697983312413</v>
      </c>
      <c r="BJ12" s="1710">
        <v>6283.1002491964309</v>
      </c>
      <c r="BK12" s="1711">
        <v>6210.4333696691947</v>
      </c>
      <c r="BL12" s="1709">
        <v>8015.7853565465384</v>
      </c>
      <c r="BM12" s="1709">
        <v>7834.107529425828</v>
      </c>
      <c r="BN12" s="1709">
        <v>8421.8820424388487</v>
      </c>
      <c r="BO12" s="1709">
        <v>7934.6189094549136</v>
      </c>
      <c r="BP12" s="1709">
        <v>7267.6128034901358</v>
      </c>
      <c r="BQ12" s="1709">
        <v>6944.4432787982314</v>
      </c>
      <c r="BR12" s="1709">
        <v>6667.4511986173648</v>
      </c>
      <c r="BS12" s="1709">
        <v>6542.6299606165285</v>
      </c>
      <c r="BT12" s="1709">
        <v>6704.662371681261</v>
      </c>
      <c r="BU12" s="1709">
        <v>6266.8606942101032</v>
      </c>
      <c r="BV12" s="1710">
        <v>6533.0463933765814</v>
      </c>
      <c r="BW12" s="1711">
        <v>6743.8051687209218</v>
      </c>
      <c r="BX12" s="1709">
        <v>6607.2380935261799</v>
      </c>
      <c r="BY12" s="1709">
        <v>6207.9401704021802</v>
      </c>
      <c r="BZ12" s="1709">
        <v>8871.1360545609987</v>
      </c>
      <c r="CA12" s="1709">
        <v>9249.3269329455197</v>
      </c>
      <c r="CB12" s="1709">
        <v>8958.6425142589342</v>
      </c>
      <c r="CC12" s="1709">
        <v>8674.7622607608882</v>
      </c>
      <c r="CD12" s="1709">
        <v>8367.6405597073608</v>
      </c>
      <c r="CE12" s="1709">
        <v>7608.8733622662094</v>
      </c>
      <c r="CF12" s="1709">
        <v>7630.7910839095648</v>
      </c>
      <c r="CG12" s="1709">
        <v>7085.9629493001094</v>
      </c>
      <c r="CH12" s="1710">
        <v>6523.8335582295158</v>
      </c>
      <c r="CI12" s="1711">
        <v>6799.583872115033</v>
      </c>
      <c r="CJ12" s="1709">
        <v>6572.1003651142364</v>
      </c>
      <c r="CK12" s="1709">
        <v>5858.9967592795674</v>
      </c>
      <c r="CL12" s="1709">
        <v>5350.8220471296208</v>
      </c>
      <c r="CM12" s="1709">
        <v>4681.886119137971</v>
      </c>
      <c r="CN12" s="1709">
        <v>4288.649730611115</v>
      </c>
      <c r="CO12" s="1709">
        <v>4002.1070547738691</v>
      </c>
      <c r="CP12" s="1709">
        <v>4586.0711939592829</v>
      </c>
      <c r="CQ12" s="1709">
        <v>4050.5843847151759</v>
      </c>
      <c r="CR12" s="1709">
        <v>4235.0393539445458</v>
      </c>
      <c r="CS12" s="1709">
        <v>3647.0145373304035</v>
      </c>
      <c r="CT12" s="1710">
        <v>3564.3069495802233</v>
      </c>
      <c r="CU12" s="1711">
        <v>3198.0861942240213</v>
      </c>
      <c r="CV12" s="1709">
        <v>3186.5941280659222</v>
      </c>
      <c r="CW12" s="1709">
        <v>2315.8173911184153</v>
      </c>
      <c r="CX12" s="1709">
        <v>2409.9973252798623</v>
      </c>
      <c r="CY12" s="1709">
        <v>3095.0700464798383</v>
      </c>
      <c r="CZ12" s="1709">
        <v>2399.6446435547305</v>
      </c>
      <c r="DA12" s="1709">
        <v>2211.079307681126</v>
      </c>
      <c r="DB12" s="1709">
        <v>1949.2137902820261</v>
      </c>
      <c r="DC12" s="1709">
        <v>1652.6968742708002</v>
      </c>
      <c r="DD12" s="1709">
        <v>1871.8057207727159</v>
      </c>
      <c r="DE12" s="1709">
        <v>1518.1241969744503</v>
      </c>
      <c r="DF12" s="1710">
        <v>2297.6731112296829</v>
      </c>
      <c r="DG12" s="1711">
        <v>2708.8612224358121</v>
      </c>
      <c r="DH12" s="1709">
        <v>2566.2789057890577</v>
      </c>
      <c r="DI12" s="1709">
        <v>2611.1641388463463</v>
      </c>
      <c r="DJ12" s="1709">
        <v>2738.8444148304789</v>
      </c>
      <c r="DK12" s="1709">
        <v>2560.1376223869329</v>
      </c>
      <c r="DL12" s="1709">
        <v>2846.7081287728552</v>
      </c>
      <c r="DM12" s="1709">
        <v>3178.7667129684301</v>
      </c>
      <c r="DN12" s="1709">
        <v>3163.8237042242768</v>
      </c>
      <c r="DO12" s="1709">
        <v>3181.3123710306991</v>
      </c>
      <c r="DP12" s="1709">
        <v>3000.8859061124376</v>
      </c>
      <c r="DQ12" s="1709">
        <v>3117.5715427618579</v>
      </c>
      <c r="DR12" s="2766">
        <v>3692.8064404095835</v>
      </c>
      <c r="DS12" s="2767">
        <v>3784.3037922189424</v>
      </c>
      <c r="DT12" s="2768">
        <v>3960.4214751125396</v>
      </c>
      <c r="DU12" s="2768">
        <v>4661.7958322497661</v>
      </c>
      <c r="DV12" s="2768">
        <v>5446.1385550625373</v>
      </c>
      <c r="DW12" s="2768">
        <v>5307.2250966126894</v>
      </c>
      <c r="DX12" s="2768">
        <v>5793.3933176244036</v>
      </c>
      <c r="DY12" s="2768">
        <v>5012.0801589516768</v>
      </c>
      <c r="DZ12" s="2768">
        <v>4820.2415141510246</v>
      </c>
      <c r="EA12" s="2768">
        <v>5170.3641686390893</v>
      </c>
      <c r="EB12" s="2768">
        <v>4889.7470662380947</v>
      </c>
      <c r="EC12" s="2768">
        <v>7026.2428721534379</v>
      </c>
      <c r="ED12" s="2766">
        <v>9304.330211938759</v>
      </c>
      <c r="EE12" s="2767">
        <v>9460.1033105534316</v>
      </c>
      <c r="EF12" s="2768">
        <v>9788.2408461368268</v>
      </c>
      <c r="EG12" s="2766">
        <v>9210.2991253521304</v>
      </c>
    </row>
    <row r="13" spans="1:137" ht="45.65" customHeight="1">
      <c r="A13" s="1688" t="s">
        <v>1021</v>
      </c>
      <c r="B13" s="1680">
        <v>61.52</v>
      </c>
      <c r="C13" s="1681">
        <v>59.83</v>
      </c>
      <c r="D13" s="1681">
        <v>60.96</v>
      </c>
      <c r="E13" s="1681">
        <v>63.99</v>
      </c>
      <c r="F13" s="1681">
        <v>66.459999999999994</v>
      </c>
      <c r="G13" s="1681">
        <v>65.760000000000005</v>
      </c>
      <c r="H13" s="1681">
        <v>67.64</v>
      </c>
      <c r="I13" s="1681">
        <v>66.94</v>
      </c>
      <c r="J13" s="1681">
        <v>66.13</v>
      </c>
      <c r="K13" s="1681">
        <v>65.375249999999994</v>
      </c>
      <c r="L13" s="1681">
        <v>65.819999999999993</v>
      </c>
      <c r="M13" s="1681">
        <v>64.946849999999998</v>
      </c>
      <c r="N13" s="1681">
        <v>64.070925000000003</v>
      </c>
      <c r="O13" s="1716">
        <v>62.21</v>
      </c>
      <c r="P13" s="1717">
        <v>60.67</v>
      </c>
      <c r="Q13" s="1717">
        <v>62.525624999999998</v>
      </c>
      <c r="R13" s="116">
        <v>63.149100000000004</v>
      </c>
      <c r="S13" s="116">
        <v>63.841225000000009</v>
      </c>
      <c r="T13" s="116">
        <v>59.599300000000007</v>
      </c>
      <c r="U13" s="116">
        <v>57.579899999999995</v>
      </c>
      <c r="V13" s="116">
        <v>57.419557272784893</v>
      </c>
      <c r="W13" s="116">
        <v>57.053436873882497</v>
      </c>
      <c r="X13" s="116">
        <v>57.03</v>
      </c>
      <c r="Y13" s="116">
        <v>55.162500000000001</v>
      </c>
      <c r="Z13" s="1686">
        <v>54.148875000000004</v>
      </c>
      <c r="AA13" s="116">
        <v>55.454575000000006</v>
      </c>
      <c r="AB13" s="116">
        <v>55.152400000000007</v>
      </c>
      <c r="AC13" s="116">
        <v>55.404850000000003</v>
      </c>
      <c r="AD13" s="116">
        <v>56.931025000000005</v>
      </c>
      <c r="AE13" s="116">
        <v>56.800975000000001</v>
      </c>
      <c r="AF13" s="116">
        <v>57.2791</v>
      </c>
      <c r="AG13" s="116">
        <v>57.791650000000004</v>
      </c>
      <c r="AH13" s="116">
        <v>57.003700000000002</v>
      </c>
      <c r="AI13" s="116">
        <v>59</v>
      </c>
      <c r="AJ13" s="116">
        <v>57.986725</v>
      </c>
      <c r="AK13" s="116">
        <v>58.866475000000001</v>
      </c>
      <c r="AL13" s="116">
        <v>59.038600000000002</v>
      </c>
      <c r="AM13" s="1687">
        <v>61.666375000000002</v>
      </c>
      <c r="AN13" s="116">
        <v>60.775150000000004</v>
      </c>
      <c r="AO13" s="116">
        <v>61.570750000000004</v>
      </c>
      <c r="AP13" s="116">
        <v>60.323800000000006</v>
      </c>
      <c r="AQ13" s="116">
        <v>58.376874999999998</v>
      </c>
      <c r="AR13" s="116">
        <v>57.669249999999998</v>
      </c>
      <c r="AS13" s="116">
        <v>57.879625000000004</v>
      </c>
      <c r="AT13" s="116">
        <v>57.271450000000002</v>
      </c>
      <c r="AU13" s="116">
        <v>57.829899999999995</v>
      </c>
      <c r="AV13" s="116">
        <v>56.353450000000002</v>
      </c>
      <c r="AW13" s="116">
        <v>56.472025000000002</v>
      </c>
      <c r="AX13" s="1686">
        <v>72.472915663900409</v>
      </c>
      <c r="AY13" s="1687">
        <v>80.159204660503121</v>
      </c>
      <c r="AZ13" s="116">
        <v>59.254255502318095</v>
      </c>
      <c r="BA13" s="116">
        <v>159.45948472375258</v>
      </c>
      <c r="BB13" s="116">
        <v>57.739988921208308</v>
      </c>
      <c r="BC13" s="116">
        <v>56.561305197270059</v>
      </c>
      <c r="BD13" s="116">
        <v>56.83497122551816</v>
      </c>
      <c r="BE13" s="116">
        <v>54.21</v>
      </c>
      <c r="BF13" s="116">
        <v>54.316209330859245</v>
      </c>
      <c r="BG13" s="116">
        <v>54.774675333421122</v>
      </c>
      <c r="BH13" s="116">
        <v>162.81017149816381</v>
      </c>
      <c r="BI13" s="116">
        <v>57.043992091581678</v>
      </c>
      <c r="BJ13" s="1686">
        <v>78.031252828740662</v>
      </c>
      <c r="BK13" s="1687">
        <v>77.893754136886898</v>
      </c>
      <c r="BL13" s="116">
        <v>77.135611147627685</v>
      </c>
      <c r="BM13" s="116">
        <v>75.201839891308339</v>
      </c>
      <c r="BN13" s="116">
        <v>75.950652267452242</v>
      </c>
      <c r="BO13" s="116">
        <v>75.000367655668853</v>
      </c>
      <c r="BP13" s="116">
        <v>74.811346875110274</v>
      </c>
      <c r="BQ13" s="116">
        <v>77.4482160298857</v>
      </c>
      <c r="BR13" s="116">
        <v>78.855313238812272</v>
      </c>
      <c r="BS13" s="116">
        <v>56.827788334882257</v>
      </c>
      <c r="BT13" s="116">
        <v>56.950057478108583</v>
      </c>
      <c r="BU13" s="116">
        <v>58.73958413029019</v>
      </c>
      <c r="BV13" s="1686">
        <v>90.417561815946428</v>
      </c>
      <c r="BW13" s="1687">
        <v>91.185646151308944</v>
      </c>
      <c r="BX13" s="116">
        <v>92.838150467630896</v>
      </c>
      <c r="BY13" s="116">
        <v>91.189884886887313</v>
      </c>
      <c r="BZ13" s="116">
        <v>92.065778304718037</v>
      </c>
      <c r="CA13" s="116">
        <v>92.930091765361567</v>
      </c>
      <c r="CB13" s="116">
        <v>91.659934425824034</v>
      </c>
      <c r="CC13" s="116">
        <v>92.129894912171835</v>
      </c>
      <c r="CD13" s="116">
        <v>91.326019708727898</v>
      </c>
      <c r="CE13" s="116">
        <v>90.117129556885416</v>
      </c>
      <c r="CF13" s="116">
        <v>91.520466346349394</v>
      </c>
      <c r="CG13" s="116">
        <v>89.588658141736545</v>
      </c>
      <c r="CH13" s="1686">
        <v>90.450306521739122</v>
      </c>
      <c r="CI13" s="1687">
        <v>84.143337244711589</v>
      </c>
      <c r="CJ13" s="116">
        <v>84.059187246227509</v>
      </c>
      <c r="CK13" s="116">
        <v>57.879625000000004</v>
      </c>
      <c r="CL13" s="116">
        <v>55.240375</v>
      </c>
      <c r="CM13" s="116">
        <v>159.349601716027</v>
      </c>
      <c r="CN13" s="116">
        <v>154.82923259722469</v>
      </c>
      <c r="CO13" s="116">
        <v>154.637051757145</v>
      </c>
      <c r="CP13" s="116">
        <v>150.52460179302699</v>
      </c>
      <c r="CQ13" s="116">
        <v>145.18547683961199</v>
      </c>
      <c r="CR13" s="116">
        <v>149.93332679818599</v>
      </c>
      <c r="CS13" s="116">
        <v>185.42906376980363</v>
      </c>
      <c r="CT13" s="1686">
        <v>185.68498876275274</v>
      </c>
      <c r="CU13" s="1687">
        <v>188.77373873731312</v>
      </c>
      <c r="CV13" s="116">
        <v>185.72911376776227</v>
      </c>
      <c r="CW13" s="116">
        <v>188.75608874047936</v>
      </c>
      <c r="CX13" s="116">
        <v>189.61211372791473</v>
      </c>
      <c r="CY13" s="116">
        <v>188.95906373831909</v>
      </c>
      <c r="CZ13" s="116">
        <v>190.97998872100732</v>
      </c>
      <c r="DA13" s="116">
        <v>193.04503869600802</v>
      </c>
      <c r="DB13" s="116">
        <v>191.79188871083167</v>
      </c>
      <c r="DC13" s="116">
        <v>187.28231375057507</v>
      </c>
      <c r="DD13" s="116">
        <v>186.84988875785851</v>
      </c>
      <c r="DE13" s="116">
        <v>191.4918398431636</v>
      </c>
      <c r="DF13" s="1686">
        <v>191.99486484041012</v>
      </c>
      <c r="DG13" s="1687">
        <v>191.54478984090639</v>
      </c>
      <c r="DH13" s="116">
        <v>191.20943984727123</v>
      </c>
      <c r="DI13" s="116">
        <v>190.98881485041261</v>
      </c>
      <c r="DJ13" s="116">
        <v>190.32693985392589</v>
      </c>
      <c r="DK13" s="116">
        <v>191.97721483886605</v>
      </c>
      <c r="DL13" s="116">
        <v>191.18296484714728</v>
      </c>
      <c r="DM13" s="116">
        <v>192.78028983133217</v>
      </c>
      <c r="DN13" s="116">
        <v>195.98376480382851</v>
      </c>
      <c r="DO13" s="116">
        <v>197.85466479126021</v>
      </c>
      <c r="DP13" s="116">
        <v>194.28936481892316</v>
      </c>
      <c r="DQ13" s="116">
        <v>191.44771484387036</v>
      </c>
      <c r="DR13" s="2760">
        <v>207.10531234924323</v>
      </c>
      <c r="DS13" s="2761">
        <v>205.99758717023198</v>
      </c>
      <c r="DT13" s="2762">
        <v>207.1184559418902</v>
      </c>
      <c r="DU13" s="2762">
        <v>210.07639771670276</v>
      </c>
      <c r="DV13" s="2762">
        <v>215.42761175995437</v>
      </c>
      <c r="DW13" s="2762">
        <v>222.93585464575273</v>
      </c>
      <c r="DX13" s="2762">
        <v>225.00376302712144</v>
      </c>
      <c r="DY13" s="2762">
        <v>220.63646961616544</v>
      </c>
      <c r="DZ13" s="2762">
        <v>221.13566594356723</v>
      </c>
      <c r="EA13" s="2762">
        <v>219.32777099725431</v>
      </c>
      <c r="EB13" s="2762">
        <v>218.68330844029074</v>
      </c>
      <c r="EC13" s="2762">
        <v>164.697551669365</v>
      </c>
      <c r="ED13" s="2760">
        <v>166.55962665311802</v>
      </c>
      <c r="EE13" s="2761">
        <v>169.46305162778498</v>
      </c>
      <c r="EF13" s="2762">
        <v>166.93027664988398</v>
      </c>
      <c r="EG13" s="2760">
        <v>164.16805167398499</v>
      </c>
    </row>
    <row r="14" spans="1:137" ht="45.65" customHeight="1">
      <c r="A14" s="1704" t="s">
        <v>1101</v>
      </c>
      <c r="B14" s="1705">
        <v>0</v>
      </c>
      <c r="C14" s="1706">
        <v>0</v>
      </c>
      <c r="D14" s="1706">
        <v>0</v>
      </c>
      <c r="E14" s="1718">
        <v>0</v>
      </c>
      <c r="F14" s="1718">
        <v>0</v>
      </c>
      <c r="G14" s="1718">
        <v>0</v>
      </c>
      <c r="H14" s="1718">
        <v>0</v>
      </c>
      <c r="I14" s="1718">
        <v>0</v>
      </c>
      <c r="J14" s="1718">
        <v>0</v>
      </c>
      <c r="K14" s="1718">
        <v>0</v>
      </c>
      <c r="L14" s="1718">
        <v>0</v>
      </c>
      <c r="M14" s="1718">
        <v>0</v>
      </c>
      <c r="N14" s="1718">
        <v>0</v>
      </c>
      <c r="O14" s="1719">
        <v>0</v>
      </c>
      <c r="P14" s="1718">
        <v>0</v>
      </c>
      <c r="Q14" s="1718">
        <v>0</v>
      </c>
      <c r="R14" s="1720">
        <v>0</v>
      </c>
      <c r="S14" s="1720">
        <v>0.52</v>
      </c>
      <c r="T14" s="1709">
        <v>0.52</v>
      </c>
      <c r="U14" s="1709">
        <v>0</v>
      </c>
      <c r="V14" s="1709">
        <v>1.9432272784890355E-2</v>
      </c>
      <c r="W14" s="1709">
        <v>2.0511873882495157E-2</v>
      </c>
      <c r="X14" s="1709">
        <v>0</v>
      </c>
      <c r="Y14" s="1709">
        <v>0</v>
      </c>
      <c r="Z14" s="1710">
        <v>0</v>
      </c>
      <c r="AA14" s="1709">
        <v>0</v>
      </c>
      <c r="AB14" s="1709">
        <v>0</v>
      </c>
      <c r="AC14" s="1709">
        <v>0</v>
      </c>
      <c r="AD14" s="1709">
        <v>0</v>
      </c>
      <c r="AE14" s="1709">
        <v>0</v>
      </c>
      <c r="AF14" s="1709">
        <v>0</v>
      </c>
      <c r="AG14" s="1709">
        <v>0</v>
      </c>
      <c r="AH14" s="1709">
        <v>0</v>
      </c>
      <c r="AI14" s="1709">
        <v>0</v>
      </c>
      <c r="AJ14" s="1709">
        <v>0</v>
      </c>
      <c r="AK14" s="1709">
        <v>0</v>
      </c>
      <c r="AL14" s="1709">
        <v>0</v>
      </c>
      <c r="AM14" s="1711">
        <v>0</v>
      </c>
      <c r="AN14" s="1709">
        <v>0</v>
      </c>
      <c r="AO14" s="1709">
        <v>0</v>
      </c>
      <c r="AP14" s="1709">
        <v>0</v>
      </c>
      <c r="AQ14" s="1709">
        <v>0</v>
      </c>
      <c r="AR14" s="1709">
        <v>0</v>
      </c>
      <c r="AS14" s="1709">
        <v>0</v>
      </c>
      <c r="AT14" s="1709">
        <v>0</v>
      </c>
      <c r="AU14" s="1709">
        <v>0</v>
      </c>
      <c r="AV14" s="1709">
        <v>0</v>
      </c>
      <c r="AW14" s="1709">
        <v>0</v>
      </c>
      <c r="AX14" s="1710">
        <v>15.901440663900413</v>
      </c>
      <c r="AY14" s="1711">
        <v>22.539679660503111</v>
      </c>
      <c r="AZ14" s="1709">
        <v>0.73585550231809282</v>
      </c>
      <c r="BA14" s="1709">
        <v>101.76345972375258</v>
      </c>
      <c r="BB14" s="1709">
        <v>0.70568892120830951</v>
      </c>
      <c r="BC14" s="1709">
        <v>0.70128019727006197</v>
      </c>
      <c r="BD14" s="1709">
        <v>0.69954622551815926</v>
      </c>
      <c r="BE14" s="1709">
        <v>0.08</v>
      </c>
      <c r="BF14" s="1709">
        <v>8.1809330859241872E-2</v>
      </c>
      <c r="BG14" s="1709">
        <v>8.1275333421116994E-2</v>
      </c>
      <c r="BH14" s="1709">
        <v>105.99007149816383</v>
      </c>
      <c r="BI14" s="1709">
        <v>7.8542091581683654E-2</v>
      </c>
      <c r="BJ14" s="1710">
        <v>20.251077828740655</v>
      </c>
      <c r="BK14" s="1711">
        <v>20.266579136886897</v>
      </c>
      <c r="BL14" s="1709">
        <v>20.269611147627682</v>
      </c>
      <c r="BM14" s="1709">
        <v>20.267464891308343</v>
      </c>
      <c r="BN14" s="1709">
        <v>20.148002267452242</v>
      </c>
      <c r="BO14" s="1709">
        <v>20.264892655668856</v>
      </c>
      <c r="BP14" s="1709">
        <v>20.25564687511028</v>
      </c>
      <c r="BQ14" s="1709">
        <v>20.249441029885705</v>
      </c>
      <c r="BR14" s="1709">
        <v>20.248938238812272</v>
      </c>
      <c r="BS14" s="1709">
        <v>6.1238334882252894E-2</v>
      </c>
      <c r="BT14" s="1709">
        <v>6.1107478108581428E-2</v>
      </c>
      <c r="BU14" s="1709">
        <v>6.0534130290194971E-2</v>
      </c>
      <c r="BV14" s="1710">
        <v>30.755486815946426</v>
      </c>
      <c r="BW14" s="1711">
        <v>31.095171151308939</v>
      </c>
      <c r="BX14" s="1709">
        <v>31.095275467630906</v>
      </c>
      <c r="BY14" s="1709">
        <v>31.095584886887305</v>
      </c>
      <c r="BZ14" s="1709">
        <v>31.095553304718031</v>
      </c>
      <c r="CA14" s="1709">
        <v>31.095416765361566</v>
      </c>
      <c r="CB14" s="1709">
        <v>31.095159425824029</v>
      </c>
      <c r="CC14" s="1709">
        <v>31.094644912171827</v>
      </c>
      <c r="CD14" s="1709">
        <v>31.094019708727906</v>
      </c>
      <c r="CE14" s="1709">
        <v>31.09382955688541</v>
      </c>
      <c r="CF14" s="1709">
        <v>31.093391346349399</v>
      </c>
      <c r="CG14" s="1709">
        <v>31.09320814173655</v>
      </c>
      <c r="CH14" s="1710">
        <v>31.143956521739128</v>
      </c>
      <c r="CI14" s="1711">
        <v>25.28068724471159</v>
      </c>
      <c r="CJ14" s="1709">
        <v>25.280687246227505</v>
      </c>
      <c r="CK14" s="1709">
        <v>0</v>
      </c>
      <c r="CL14" s="1709">
        <v>0</v>
      </c>
      <c r="CM14" s="1709">
        <v>0</v>
      </c>
      <c r="CN14" s="1709">
        <v>5.9805841234687518E-2</v>
      </c>
      <c r="CO14" s="1709">
        <v>0</v>
      </c>
      <c r="CP14" s="1709">
        <v>0</v>
      </c>
      <c r="CQ14" s="1709">
        <v>0</v>
      </c>
      <c r="CR14" s="1709">
        <v>0</v>
      </c>
      <c r="CS14" s="1709">
        <v>31.851012003418646</v>
      </c>
      <c r="CT14" s="1710">
        <v>31.85101199860074</v>
      </c>
      <c r="CU14" s="1711">
        <v>31.851012000111115</v>
      </c>
      <c r="CV14" s="1709">
        <v>31.851012003995276</v>
      </c>
      <c r="CW14" s="1709">
        <v>31.851012003123355</v>
      </c>
      <c r="CX14" s="1709">
        <v>31.851011998027719</v>
      </c>
      <c r="CY14" s="1709">
        <v>31.851012002734105</v>
      </c>
      <c r="CZ14" s="1709">
        <v>31.851012003055324</v>
      </c>
      <c r="DA14" s="1709">
        <v>31.851011996074014</v>
      </c>
      <c r="DB14" s="1709">
        <v>31.851011999963685</v>
      </c>
      <c r="DC14" s="1709">
        <v>31.8510120003601</v>
      </c>
      <c r="DD14" s="1709">
        <v>31.851012003870533</v>
      </c>
      <c r="DE14" s="1709">
        <v>31.851013129677636</v>
      </c>
      <c r="DF14" s="1710">
        <v>31.851013131313131</v>
      </c>
      <c r="DG14" s="1711">
        <v>31.851013127882386</v>
      </c>
      <c r="DH14" s="1709">
        <v>31.85101313132126</v>
      </c>
      <c r="DI14" s="1709">
        <v>31.851013132537613</v>
      </c>
      <c r="DJ14" s="1709">
        <v>31.851013130275899</v>
      </c>
      <c r="DK14" s="1709">
        <v>31.851013129615051</v>
      </c>
      <c r="DL14" s="1709">
        <v>31.85101313096628</v>
      </c>
      <c r="DM14" s="1709">
        <v>31.851013129088152</v>
      </c>
      <c r="DN14" s="1709">
        <v>31.851013129535524</v>
      </c>
      <c r="DO14" s="1709">
        <v>31.851013133291215</v>
      </c>
      <c r="DP14" s="1709">
        <v>31.851013129846152</v>
      </c>
      <c r="DQ14" s="1709">
        <v>31.851013129999348</v>
      </c>
      <c r="DR14" s="2766">
        <v>48.911785623129248</v>
      </c>
      <c r="DS14" s="2767">
        <v>48.245310440268014</v>
      </c>
      <c r="DT14" s="2768">
        <v>47.989479223938233</v>
      </c>
      <c r="DU14" s="2768">
        <v>47.999871024468774</v>
      </c>
      <c r="DV14" s="2768">
        <v>49.450435101754387</v>
      </c>
      <c r="DW14" s="2768">
        <v>56.199727994174751</v>
      </c>
      <c r="DX14" s="2768">
        <v>56.176111393792432</v>
      </c>
      <c r="DY14" s="2768">
        <v>55.735942948571427</v>
      </c>
      <c r="DZ14" s="2768">
        <v>54.143614294222218</v>
      </c>
      <c r="EA14" s="2768">
        <v>52.059369341595293</v>
      </c>
      <c r="EB14" s="2768">
        <v>54.859431763302752</v>
      </c>
      <c r="EC14" s="2768">
        <v>0</v>
      </c>
      <c r="ED14" s="2766">
        <v>0</v>
      </c>
      <c r="EE14" s="2767">
        <v>0</v>
      </c>
      <c r="EF14" s="2768">
        <v>0</v>
      </c>
      <c r="EG14" s="2766">
        <v>0</v>
      </c>
    </row>
    <row r="15" spans="1:137" ht="45.65" customHeight="1">
      <c r="A15" s="1704" t="s">
        <v>1102</v>
      </c>
      <c r="B15" s="1705">
        <v>61.52</v>
      </c>
      <c r="C15" s="1706">
        <v>59.83</v>
      </c>
      <c r="D15" s="1706">
        <v>60.96</v>
      </c>
      <c r="E15" s="1706">
        <v>63.99</v>
      </c>
      <c r="F15" s="1706">
        <v>66.459999999999994</v>
      </c>
      <c r="G15" s="1706">
        <v>65.760000000000005</v>
      </c>
      <c r="H15" s="1706">
        <v>67.64</v>
      </c>
      <c r="I15" s="1706">
        <v>66.94</v>
      </c>
      <c r="J15" s="1706">
        <v>66.13</v>
      </c>
      <c r="K15" s="1706">
        <v>65.375249999999994</v>
      </c>
      <c r="L15" s="1706">
        <v>65.819999999999993</v>
      </c>
      <c r="M15" s="1706">
        <v>64.946849999999998</v>
      </c>
      <c r="N15" s="1706">
        <v>64.070925000000003</v>
      </c>
      <c r="O15" s="1721">
        <v>62.21</v>
      </c>
      <c r="P15" s="1722">
        <v>60.67</v>
      </c>
      <c r="Q15" s="1722">
        <v>62.525624999999998</v>
      </c>
      <c r="R15" s="1709">
        <v>63.149100000000004</v>
      </c>
      <c r="S15" s="1709">
        <v>63.321225000000005</v>
      </c>
      <c r="T15" s="1709">
        <v>59.079300000000003</v>
      </c>
      <c r="U15" s="1709">
        <v>57.579899999999995</v>
      </c>
      <c r="V15" s="1709">
        <v>57.400125000000003</v>
      </c>
      <c r="W15" s="1709">
        <v>57.032924999999999</v>
      </c>
      <c r="X15" s="1709">
        <v>57.03</v>
      </c>
      <c r="Y15" s="1709">
        <v>55.162500000000001</v>
      </c>
      <c r="Z15" s="1710">
        <v>54.148875000000004</v>
      </c>
      <c r="AA15" s="1709">
        <v>55.454575000000006</v>
      </c>
      <c r="AB15" s="1709">
        <v>55.152400000000007</v>
      </c>
      <c r="AC15" s="1709">
        <v>55.404850000000003</v>
      </c>
      <c r="AD15" s="1709">
        <v>56.931025000000005</v>
      </c>
      <c r="AE15" s="1709">
        <v>56.800975000000001</v>
      </c>
      <c r="AF15" s="1709">
        <v>57.2791</v>
      </c>
      <c r="AG15" s="1709">
        <v>57.791650000000004</v>
      </c>
      <c r="AH15" s="1709">
        <v>57.003700000000002</v>
      </c>
      <c r="AI15" s="1709">
        <v>59</v>
      </c>
      <c r="AJ15" s="1709">
        <v>57.986725</v>
      </c>
      <c r="AK15" s="1709">
        <v>58.866475000000001</v>
      </c>
      <c r="AL15" s="1709">
        <v>59.038600000000002</v>
      </c>
      <c r="AM15" s="1711">
        <v>61.666375000000002</v>
      </c>
      <c r="AN15" s="1709">
        <v>60.775150000000004</v>
      </c>
      <c r="AO15" s="1709">
        <v>61.570750000000004</v>
      </c>
      <c r="AP15" s="1709">
        <v>60.323800000000006</v>
      </c>
      <c r="AQ15" s="1709">
        <v>58.376874999999998</v>
      </c>
      <c r="AR15" s="1709">
        <v>57.669249999999998</v>
      </c>
      <c r="AS15" s="1709">
        <v>57.879625000000004</v>
      </c>
      <c r="AT15" s="1709">
        <v>57.271450000000002</v>
      </c>
      <c r="AU15" s="1709">
        <v>57.829899999999995</v>
      </c>
      <c r="AV15" s="1709">
        <v>56.353450000000002</v>
      </c>
      <c r="AW15" s="1709">
        <v>56.472025000000002</v>
      </c>
      <c r="AX15" s="1710">
        <v>56.571475</v>
      </c>
      <c r="AY15" s="1711">
        <v>57.619525000000003</v>
      </c>
      <c r="AZ15" s="1709">
        <v>58.5184</v>
      </c>
      <c r="BA15" s="1709">
        <v>57.696025000000006</v>
      </c>
      <c r="BB15" s="1709">
        <v>57.034300000000002</v>
      </c>
      <c r="BC15" s="1709">
        <v>55.860025</v>
      </c>
      <c r="BD15" s="1709">
        <v>56.135424999999998</v>
      </c>
      <c r="BE15" s="1709">
        <v>54.13</v>
      </c>
      <c r="BF15" s="1709">
        <v>54.234400000000001</v>
      </c>
      <c r="BG15" s="1709">
        <v>54.693400000000004</v>
      </c>
      <c r="BH15" s="1709">
        <v>56.820099999999996</v>
      </c>
      <c r="BI15" s="1709">
        <v>56.965449999999997</v>
      </c>
      <c r="BJ15" s="1710">
        <v>57.780175000000007</v>
      </c>
      <c r="BK15" s="1711">
        <v>57.627175000000001</v>
      </c>
      <c r="BL15" s="1709">
        <v>56.866</v>
      </c>
      <c r="BM15" s="1709">
        <v>54.934375000000003</v>
      </c>
      <c r="BN15" s="1709">
        <v>55.80265</v>
      </c>
      <c r="BO15" s="1709">
        <v>54.735475000000001</v>
      </c>
      <c r="BP15" s="1709">
        <v>54.555700000000002</v>
      </c>
      <c r="BQ15" s="1709">
        <v>57.198774999999998</v>
      </c>
      <c r="BR15" s="1709">
        <v>58.606375</v>
      </c>
      <c r="BS15" s="1709">
        <v>56.766550000000002</v>
      </c>
      <c r="BT15" s="1709">
        <v>56.888950000000001</v>
      </c>
      <c r="BU15" s="1709">
        <v>58.679049999999997</v>
      </c>
      <c r="BV15" s="1710">
        <v>59.662075000000002</v>
      </c>
      <c r="BW15" s="1711">
        <v>60.090475000000005</v>
      </c>
      <c r="BX15" s="1709">
        <v>61.742874999999998</v>
      </c>
      <c r="BY15" s="1709">
        <v>60.094300000000004</v>
      </c>
      <c r="BZ15" s="1709">
        <v>60.970224999999999</v>
      </c>
      <c r="CA15" s="1709">
        <v>61.834674999999997</v>
      </c>
      <c r="CB15" s="1709">
        <v>60.564775000000004</v>
      </c>
      <c r="CC15" s="1709">
        <v>61.035250000000005</v>
      </c>
      <c r="CD15" s="1709">
        <v>60.231999999999999</v>
      </c>
      <c r="CE15" s="1709">
        <v>59.023300000000006</v>
      </c>
      <c r="CF15" s="1709">
        <v>60.427075000000002</v>
      </c>
      <c r="CG15" s="1709">
        <v>58.495449999999998</v>
      </c>
      <c r="CH15" s="1710">
        <v>59.306349999999995</v>
      </c>
      <c r="CI15" s="1711">
        <v>58.862650000000002</v>
      </c>
      <c r="CJ15" s="1709">
        <v>58.778500000000001</v>
      </c>
      <c r="CK15" s="1709">
        <v>57.879625000000004</v>
      </c>
      <c r="CL15" s="1709">
        <v>55.240375</v>
      </c>
      <c r="CM15" s="1709">
        <v>159.349601716027</v>
      </c>
      <c r="CN15" s="1709">
        <v>154.76942675599</v>
      </c>
      <c r="CO15" s="1709">
        <v>154.637051757145</v>
      </c>
      <c r="CP15" s="1709">
        <v>150.52460179302699</v>
      </c>
      <c r="CQ15" s="1709">
        <v>145.18547683961199</v>
      </c>
      <c r="CR15" s="1709">
        <v>149.93332679818599</v>
      </c>
      <c r="CS15" s="1709">
        <v>153.57805176638499</v>
      </c>
      <c r="CT15" s="1710">
        <v>153.833976764152</v>
      </c>
      <c r="CU15" s="1711">
        <v>156.922726737202</v>
      </c>
      <c r="CV15" s="1709">
        <v>153.87810176376701</v>
      </c>
      <c r="CW15" s="1709">
        <v>156.90507673735601</v>
      </c>
      <c r="CX15" s="1709">
        <v>157.761101729887</v>
      </c>
      <c r="CY15" s="1709">
        <v>157.10805173558498</v>
      </c>
      <c r="CZ15" s="1709">
        <v>159.12897671795199</v>
      </c>
      <c r="DA15" s="1709">
        <v>161.194026699934</v>
      </c>
      <c r="DB15" s="1709">
        <v>159.940876710868</v>
      </c>
      <c r="DC15" s="1709">
        <v>155.43130175021497</v>
      </c>
      <c r="DD15" s="1709">
        <v>154.99887675398799</v>
      </c>
      <c r="DE15" s="1709">
        <v>159.64082671348598</v>
      </c>
      <c r="DF15" s="1710">
        <v>160.14385170909699</v>
      </c>
      <c r="DG15" s="1711">
        <v>159.69377671302399</v>
      </c>
      <c r="DH15" s="1709">
        <v>159.35842671594997</v>
      </c>
      <c r="DI15" s="1709">
        <v>159.13780171787499</v>
      </c>
      <c r="DJ15" s="1709">
        <v>158.47592672364999</v>
      </c>
      <c r="DK15" s="1709">
        <v>160.12620170925101</v>
      </c>
      <c r="DL15" s="1709">
        <v>159.33195171618098</v>
      </c>
      <c r="DM15" s="1709">
        <v>160.92927670224401</v>
      </c>
      <c r="DN15" s="1709">
        <v>164.13275167429299</v>
      </c>
      <c r="DO15" s="1709">
        <v>166.00365165796899</v>
      </c>
      <c r="DP15" s="1709">
        <v>162.438351689077</v>
      </c>
      <c r="DQ15" s="1709">
        <v>159.596701713871</v>
      </c>
      <c r="DR15" s="2766">
        <v>158.19352672611399</v>
      </c>
      <c r="DS15" s="2767">
        <v>157.75227672996397</v>
      </c>
      <c r="DT15" s="2768">
        <v>159.12897671795199</v>
      </c>
      <c r="DU15" s="2768">
        <v>162.07652669223398</v>
      </c>
      <c r="DV15" s="2768">
        <v>165.97717665819999</v>
      </c>
      <c r="DW15" s="2768">
        <v>166.73612665157799</v>
      </c>
      <c r="DX15" s="2768">
        <v>168.827651633329</v>
      </c>
      <c r="DY15" s="2768">
        <v>164.90052666759402</v>
      </c>
      <c r="DZ15" s="2768">
        <v>166.992051649345</v>
      </c>
      <c r="EA15" s="2768">
        <v>167.26840165565901</v>
      </c>
      <c r="EB15" s="2768">
        <v>163.82387667698799</v>
      </c>
      <c r="EC15" s="2768">
        <v>164.697551669365</v>
      </c>
      <c r="ED15" s="2766">
        <v>166.55962665311802</v>
      </c>
      <c r="EE15" s="2767">
        <v>169.46305162778498</v>
      </c>
      <c r="EF15" s="2768">
        <v>166.93027664988398</v>
      </c>
      <c r="EG15" s="2766">
        <v>164.16805167398499</v>
      </c>
    </row>
    <row r="16" spans="1:137" ht="45.65" customHeight="1">
      <c r="A16" s="1700" t="s">
        <v>1103</v>
      </c>
      <c r="B16" s="1701">
        <v>3812.9199999999996</v>
      </c>
      <c r="C16" s="1702">
        <v>3609.3199999999997</v>
      </c>
      <c r="D16" s="1702">
        <v>3103.7000000000003</v>
      </c>
      <c r="E16" s="1702">
        <v>3539.8700000000003</v>
      </c>
      <c r="F16" s="1702">
        <v>3593.1799999999994</v>
      </c>
      <c r="G16" s="1702">
        <v>3543.0199999999995</v>
      </c>
      <c r="H16" s="1702">
        <v>3761.9</v>
      </c>
      <c r="I16" s="1702">
        <v>3825.1499999999996</v>
      </c>
      <c r="J16" s="1702">
        <v>3959.4300000000003</v>
      </c>
      <c r="K16" s="1702">
        <v>4080.4564278865359</v>
      </c>
      <c r="L16" s="1681">
        <v>3772.92</v>
      </c>
      <c r="M16" s="1681">
        <v>3804.3734332690628</v>
      </c>
      <c r="N16" s="1681">
        <v>3527.901989958887</v>
      </c>
      <c r="O16" s="1689">
        <v>3606.03</v>
      </c>
      <c r="P16" s="1690">
        <v>3426.19</v>
      </c>
      <c r="Q16" s="1690">
        <v>3700.2882371553887</v>
      </c>
      <c r="R16" s="116">
        <v>3806.0981558588705</v>
      </c>
      <c r="S16" s="116">
        <v>3574.2399999999993</v>
      </c>
      <c r="T16" s="116">
        <v>3530.67</v>
      </c>
      <c r="U16" s="1723">
        <v>3483.04</v>
      </c>
      <c r="V16" s="116">
        <v>3502.1672161237161</v>
      </c>
      <c r="W16" s="116">
        <v>3435.8512080888468</v>
      </c>
      <c r="X16" s="116">
        <v>4108.1000000000004</v>
      </c>
      <c r="Y16" s="116">
        <v>3143.963202662982</v>
      </c>
      <c r="Z16" s="1686">
        <v>3182.24</v>
      </c>
      <c r="AA16" s="116">
        <v>3704.68</v>
      </c>
      <c r="AB16" s="116">
        <v>3712.77</v>
      </c>
      <c r="AC16" s="116">
        <v>3813.8599999999997</v>
      </c>
      <c r="AD16" s="116">
        <v>3657.55</v>
      </c>
      <c r="AE16" s="116">
        <v>3648.59</v>
      </c>
      <c r="AF16" s="116">
        <v>3639.82</v>
      </c>
      <c r="AG16" s="116">
        <v>3352.4200371437714</v>
      </c>
      <c r="AH16" s="116">
        <v>3219.4700000000003</v>
      </c>
      <c r="AI16" s="116">
        <v>3228.6000000000004</v>
      </c>
      <c r="AJ16" s="116">
        <v>3211.3383024553063</v>
      </c>
      <c r="AK16" s="116">
        <v>3148.2359269105254</v>
      </c>
      <c r="AL16" s="116">
        <v>3159.5099999999998</v>
      </c>
      <c r="AM16" s="1687">
        <v>2972.374554473327</v>
      </c>
      <c r="AN16" s="116">
        <v>3087.5806858449141</v>
      </c>
      <c r="AO16" s="116">
        <v>3324.1723502860777</v>
      </c>
      <c r="AP16" s="116">
        <v>3265.1302714256544</v>
      </c>
      <c r="AQ16" s="116">
        <v>3367.3403580185472</v>
      </c>
      <c r="AR16" s="116">
        <v>3526.2003112595962</v>
      </c>
      <c r="AS16" s="116">
        <v>3425.1313281429725</v>
      </c>
      <c r="AT16" s="116">
        <v>3226.5468745581165</v>
      </c>
      <c r="AU16" s="116">
        <v>3327.5943110882954</v>
      </c>
      <c r="AV16" s="116">
        <v>3339.6267594104265</v>
      </c>
      <c r="AW16" s="116">
        <v>3849.4840971041667</v>
      </c>
      <c r="AX16" s="1686">
        <v>3869.3452846473028</v>
      </c>
      <c r="AY16" s="1687">
        <v>3761.3249926442354</v>
      </c>
      <c r="AZ16" s="116">
        <v>3875.6986371360399</v>
      </c>
      <c r="BA16" s="116">
        <v>4138.8869307413825</v>
      </c>
      <c r="BB16" s="116">
        <v>4589.4316561191799</v>
      </c>
      <c r="BC16" s="116">
        <v>4495.5724372366667</v>
      </c>
      <c r="BD16" s="116">
        <v>4539.2269486594414</v>
      </c>
      <c r="BE16" s="116">
        <v>4505.83</v>
      </c>
      <c r="BF16" s="116">
        <v>4366.8451416480484</v>
      </c>
      <c r="BG16" s="116">
        <v>4380.0830504693295</v>
      </c>
      <c r="BH16" s="116">
        <v>4286.1991375252937</v>
      </c>
      <c r="BI16" s="116">
        <v>4195.4542843237205</v>
      </c>
      <c r="BJ16" s="1686">
        <v>4335.0085490447473</v>
      </c>
      <c r="BK16" s="1687">
        <v>4363.263585702075</v>
      </c>
      <c r="BL16" s="116">
        <v>4343.0666529162881</v>
      </c>
      <c r="BM16" s="116">
        <v>4376.1491529591349</v>
      </c>
      <c r="BN16" s="116">
        <v>5425.5664540439211</v>
      </c>
      <c r="BO16" s="116">
        <v>5403.7560364102301</v>
      </c>
      <c r="BP16" s="116">
        <v>5315.6670566044404</v>
      </c>
      <c r="BQ16" s="116">
        <v>5315.4607008225612</v>
      </c>
      <c r="BR16" s="116">
        <v>5265.5446809914165</v>
      </c>
      <c r="BS16" s="116">
        <v>5293.0115437935083</v>
      </c>
      <c r="BT16" s="116">
        <v>5285.2272363047286</v>
      </c>
      <c r="BU16" s="116">
        <v>5317.2458097105055</v>
      </c>
      <c r="BV16" s="1686">
        <v>5770.4383105228271</v>
      </c>
      <c r="BW16" s="1687">
        <v>5698.5785759669479</v>
      </c>
      <c r="BX16" s="116">
        <v>5697.2948251164744</v>
      </c>
      <c r="BY16" s="116">
        <v>5934.3066912267832</v>
      </c>
      <c r="BZ16" s="116">
        <v>5920.4578078761861</v>
      </c>
      <c r="CA16" s="116">
        <v>6456.1481840776087</v>
      </c>
      <c r="CB16" s="116">
        <v>6498.8299260409985</v>
      </c>
      <c r="CC16" s="116">
        <v>6425.5869590939656</v>
      </c>
      <c r="CD16" s="116">
        <v>7618.0889120030079</v>
      </c>
      <c r="CE16" s="116">
        <v>7780.2756731454483</v>
      </c>
      <c r="CF16" s="116">
        <v>7764.5147412717779</v>
      </c>
      <c r="CG16" s="116">
        <v>7635.9421900527459</v>
      </c>
      <c r="CH16" s="1686">
        <v>7459.9829676623131</v>
      </c>
      <c r="CI16" s="1687">
        <v>8020.5851868462123</v>
      </c>
      <c r="CJ16" s="116">
        <v>7899.3829421247192</v>
      </c>
      <c r="CK16" s="116">
        <v>8445.4027851217579</v>
      </c>
      <c r="CL16" s="116">
        <v>8444.6179565822586</v>
      </c>
      <c r="CM16" s="116">
        <v>8503.399501799393</v>
      </c>
      <c r="CN16" s="116">
        <v>8522.0254272683214</v>
      </c>
      <c r="CO16" s="116">
        <v>8442.2972969055809</v>
      </c>
      <c r="CP16" s="116">
        <v>8957.9251510665472</v>
      </c>
      <c r="CQ16" s="116">
        <v>7972.8797254171668</v>
      </c>
      <c r="CR16" s="116">
        <v>7916.9951055030706</v>
      </c>
      <c r="CS16" s="116">
        <v>8238.4786083436356</v>
      </c>
      <c r="CT16" s="1686">
        <v>7936.917046634795</v>
      </c>
      <c r="CU16" s="1687">
        <v>7548.8086738580914</v>
      </c>
      <c r="CV16" s="116">
        <v>7535.0248052120241</v>
      </c>
      <c r="CW16" s="116">
        <v>7062.1068937151576</v>
      </c>
      <c r="CX16" s="116">
        <v>7065.1529505286808</v>
      </c>
      <c r="CY16" s="116">
        <v>7224.1915826520844</v>
      </c>
      <c r="CZ16" s="116">
        <v>6313.0589598152264</v>
      </c>
      <c r="DA16" s="116">
        <v>6341.01160726126</v>
      </c>
      <c r="DB16" s="116">
        <v>6197.9158948432832</v>
      </c>
      <c r="DC16" s="116">
        <v>5896.2470889989199</v>
      </c>
      <c r="DD16" s="116">
        <v>6029.4638896079778</v>
      </c>
      <c r="DE16" s="116">
        <v>5517.784382498643</v>
      </c>
      <c r="DF16" s="1686">
        <v>5176.6553963552178</v>
      </c>
      <c r="DG16" s="1687">
        <v>5205.2519436275234</v>
      </c>
      <c r="DH16" s="116">
        <v>5130.2517938553137</v>
      </c>
      <c r="DI16" s="116">
        <v>4585.8330756620662</v>
      </c>
      <c r="DJ16" s="116">
        <v>4982.185813331118</v>
      </c>
      <c r="DK16" s="116">
        <v>4702.4635362642657</v>
      </c>
      <c r="DL16" s="116">
        <v>4686.9630586566855</v>
      </c>
      <c r="DM16" s="116">
        <v>4931.6601940835153</v>
      </c>
      <c r="DN16" s="116">
        <v>4927.8516578108211</v>
      </c>
      <c r="DO16" s="116">
        <v>4792.6780344156668</v>
      </c>
      <c r="DP16" s="116">
        <v>4765.0786402443082</v>
      </c>
      <c r="DQ16" s="116">
        <v>4582.2069138713669</v>
      </c>
      <c r="DR16" s="2760">
        <v>4674.4273142816328</v>
      </c>
      <c r="DS16" s="2761">
        <v>4947.7692092832149</v>
      </c>
      <c r="DT16" s="2762">
        <v>4906.5063684324323</v>
      </c>
      <c r="DU16" s="2762">
        <v>4926.7531765112699</v>
      </c>
      <c r="DV16" s="2762">
        <v>4841.6613288426815</v>
      </c>
      <c r="DW16" s="2762">
        <v>4497.8126169504858</v>
      </c>
      <c r="DX16" s="2762">
        <v>5201.8418194781752</v>
      </c>
      <c r="DY16" s="2762">
        <v>5436.606874940956</v>
      </c>
      <c r="DZ16" s="2762">
        <v>5157.647752910224</v>
      </c>
      <c r="EA16" s="2762">
        <v>5217.60237099607</v>
      </c>
      <c r="EB16" s="2762">
        <v>5278.2185400067883</v>
      </c>
      <c r="EC16" s="2762">
        <v>4655.8974466085383</v>
      </c>
      <c r="ED16" s="2760">
        <v>4756.2357333150803</v>
      </c>
      <c r="EE16" s="2761">
        <v>5597.8432472611948</v>
      </c>
      <c r="EF16" s="2762">
        <v>5704.3838118809435</v>
      </c>
      <c r="EG16" s="2760">
        <v>4947.0086192205354</v>
      </c>
    </row>
    <row r="17" spans="1:137" ht="45.65" customHeight="1">
      <c r="A17" s="1688" t="s">
        <v>1104</v>
      </c>
      <c r="B17" s="1680">
        <v>1663.9499999999998</v>
      </c>
      <c r="C17" s="1681">
        <v>1507.88</v>
      </c>
      <c r="D17" s="1681">
        <v>1414.75</v>
      </c>
      <c r="E17" s="1681">
        <v>2012.8600000000001</v>
      </c>
      <c r="F17" s="1681">
        <v>2102.64</v>
      </c>
      <c r="G17" s="1681">
        <v>2098.94</v>
      </c>
      <c r="H17" s="1681">
        <v>2394.23</v>
      </c>
      <c r="I17" s="1681">
        <v>2519.3199999999997</v>
      </c>
      <c r="J17" s="1681">
        <v>2513.1000000000004</v>
      </c>
      <c r="K17" s="1681">
        <v>2642.7320952190703</v>
      </c>
      <c r="L17" s="1681">
        <v>2363.7299999999996</v>
      </c>
      <c r="M17" s="1681">
        <v>2438.7062701196483</v>
      </c>
      <c r="N17" s="1681">
        <v>2289.07088456673</v>
      </c>
      <c r="O17" s="1689">
        <v>2259.04</v>
      </c>
      <c r="P17" s="1690">
        <v>2292.9899999999998</v>
      </c>
      <c r="Q17" s="1690">
        <v>2450.8150753446116</v>
      </c>
      <c r="R17" s="116">
        <v>2578.4125664145872</v>
      </c>
      <c r="S17" s="116">
        <v>2360.3199999999997</v>
      </c>
      <c r="T17" s="116">
        <v>2339.42</v>
      </c>
      <c r="U17" s="1723">
        <v>2311.2800000000002</v>
      </c>
      <c r="V17" s="116">
        <v>2317.1139942705031</v>
      </c>
      <c r="W17" s="116">
        <v>2442.0821641189659</v>
      </c>
      <c r="X17" s="116">
        <v>3180.6800000000003</v>
      </c>
      <c r="Y17" s="116">
        <v>2198.9857462881546</v>
      </c>
      <c r="Z17" s="1686">
        <v>2191.8599999999997</v>
      </c>
      <c r="AA17" s="116">
        <v>2673.91</v>
      </c>
      <c r="AB17" s="116">
        <v>2686.5</v>
      </c>
      <c r="AC17" s="116">
        <v>2777.99</v>
      </c>
      <c r="AD17" s="116">
        <v>2626.23</v>
      </c>
      <c r="AE17" s="116">
        <v>2595.02</v>
      </c>
      <c r="AF17" s="116">
        <v>2568.38</v>
      </c>
      <c r="AG17" s="116">
        <v>2409.1444417455737</v>
      </c>
      <c r="AH17" s="116">
        <v>2287.92</v>
      </c>
      <c r="AI17" s="116">
        <v>2353.7600000000002</v>
      </c>
      <c r="AJ17" s="116">
        <v>2349.9429189337479</v>
      </c>
      <c r="AK17" s="116">
        <v>2300.6761414196358</v>
      </c>
      <c r="AL17" s="116">
        <v>2275.4</v>
      </c>
      <c r="AM17" s="1687">
        <v>2107.1083009018985</v>
      </c>
      <c r="AN17" s="116">
        <v>2195.4761061744603</v>
      </c>
      <c r="AO17" s="116">
        <v>2334.6482968849332</v>
      </c>
      <c r="AP17" s="116">
        <v>2309.8212218011845</v>
      </c>
      <c r="AQ17" s="116">
        <v>2414.2863547161273</v>
      </c>
      <c r="AR17" s="116">
        <v>2372.068974069075</v>
      </c>
      <c r="AS17" s="116">
        <v>2317.2601896434198</v>
      </c>
      <c r="AT17" s="116">
        <v>2103.0053604284412</v>
      </c>
      <c r="AU17" s="116">
        <v>2104.6256672254117</v>
      </c>
      <c r="AV17" s="116">
        <v>2104.704053738074</v>
      </c>
      <c r="AW17" s="116">
        <v>2062.0419455208335</v>
      </c>
      <c r="AX17" s="1686">
        <v>2234.1609704149378</v>
      </c>
      <c r="AY17" s="1687">
        <v>2123.818012104678</v>
      </c>
      <c r="AZ17" s="116">
        <v>2210.1407213633097</v>
      </c>
      <c r="BA17" s="116">
        <v>2559.9724936250595</v>
      </c>
      <c r="BB17" s="116">
        <v>2447.7297960338828</v>
      </c>
      <c r="BC17" s="116">
        <v>2345.4676539036564</v>
      </c>
      <c r="BD17" s="116">
        <v>2334.3902921658109</v>
      </c>
      <c r="BE17" s="116">
        <v>2302.62</v>
      </c>
      <c r="BF17" s="116">
        <v>2294.4586110122318</v>
      </c>
      <c r="BG17" s="116">
        <v>2294.8383990707475</v>
      </c>
      <c r="BH17" s="116">
        <v>2201.4114879524845</v>
      </c>
      <c r="BI17" s="116">
        <v>2099.2138901492426</v>
      </c>
      <c r="BJ17" s="1686">
        <v>2180.6533317382355</v>
      </c>
      <c r="BK17" s="1687">
        <v>2233.7274160619781</v>
      </c>
      <c r="BL17" s="116">
        <v>2220.0214568600786</v>
      </c>
      <c r="BM17" s="116">
        <v>2225.6784064258654</v>
      </c>
      <c r="BN17" s="116">
        <v>3157.3365843599358</v>
      </c>
      <c r="BO17" s="116">
        <v>3177.4455190148242</v>
      </c>
      <c r="BP17" s="116">
        <v>3162.906074408018</v>
      </c>
      <c r="BQ17" s="116">
        <v>3135.0561998627672</v>
      </c>
      <c r="BR17" s="116">
        <v>3135.1921299430064</v>
      </c>
      <c r="BS17" s="116">
        <v>3135.6589135352187</v>
      </c>
      <c r="BT17" s="116">
        <v>3124.088762591944</v>
      </c>
      <c r="BU17" s="116">
        <v>3124.1722554170897</v>
      </c>
      <c r="BV17" s="1686">
        <v>3624.9983379198493</v>
      </c>
      <c r="BW17" s="1687">
        <v>3512.7307369279911</v>
      </c>
      <c r="BX17" s="116">
        <v>3481.0352909915864</v>
      </c>
      <c r="BY17" s="116">
        <v>3718.5250868942885</v>
      </c>
      <c r="BZ17" s="116">
        <v>3706.6563372941091</v>
      </c>
      <c r="CA17" s="116">
        <v>4207.0447559391105</v>
      </c>
      <c r="CB17" s="116">
        <v>4190.7554178917972</v>
      </c>
      <c r="CC17" s="116">
        <v>4163.1522220613333</v>
      </c>
      <c r="CD17" s="116">
        <v>4314.7147110013329</v>
      </c>
      <c r="CE17" s="116">
        <v>4501.8221852590659</v>
      </c>
      <c r="CF17" s="116">
        <v>4454.4493227069352</v>
      </c>
      <c r="CG17" s="116">
        <v>4443.2060351974578</v>
      </c>
      <c r="CH17" s="1686">
        <v>3563.718612514801</v>
      </c>
      <c r="CI17" s="1687">
        <v>3754.8223608574372</v>
      </c>
      <c r="CJ17" s="116">
        <v>3759.4543122538025</v>
      </c>
      <c r="CK17" s="116">
        <v>3751.3362444744389</v>
      </c>
      <c r="CL17" s="116">
        <v>3686.4897407870867</v>
      </c>
      <c r="CM17" s="116">
        <v>3751.4856951535439</v>
      </c>
      <c r="CN17" s="116">
        <v>3729.2588457471102</v>
      </c>
      <c r="CO17" s="116">
        <v>3720.7895763422375</v>
      </c>
      <c r="CP17" s="116">
        <v>4218.9969102157411</v>
      </c>
      <c r="CQ17" s="116">
        <v>3702.8844184861637</v>
      </c>
      <c r="CR17" s="116">
        <v>3690.8715919241149</v>
      </c>
      <c r="CS17" s="116">
        <v>3691.0600838789433</v>
      </c>
      <c r="CT17" s="1686">
        <v>3341.9030822411378</v>
      </c>
      <c r="CU17" s="1687">
        <v>3084.6552582616509</v>
      </c>
      <c r="CV17" s="116">
        <v>3084.9052663670213</v>
      </c>
      <c r="CW17" s="116">
        <v>2764.5624783635076</v>
      </c>
      <c r="CX17" s="116">
        <v>2739.1521979948502</v>
      </c>
      <c r="CY17" s="116">
        <v>2889.3769707814995</v>
      </c>
      <c r="CZ17" s="116">
        <v>2733.9545452751609</v>
      </c>
      <c r="DA17" s="116">
        <v>2747.278574412011</v>
      </c>
      <c r="DB17" s="116">
        <v>2602.775878184937</v>
      </c>
      <c r="DC17" s="116">
        <v>2585.7558065898452</v>
      </c>
      <c r="DD17" s="116">
        <v>2713.4745802306625</v>
      </c>
      <c r="DE17" s="116">
        <v>2629.2726192247073</v>
      </c>
      <c r="DF17" s="1686">
        <v>2312.5918733249155</v>
      </c>
      <c r="DG17" s="1687">
        <v>2386.2392656793695</v>
      </c>
      <c r="DH17" s="116">
        <v>2307.9899640015128</v>
      </c>
      <c r="DI17" s="116">
        <v>1771.1767333006962</v>
      </c>
      <c r="DJ17" s="116">
        <v>2178.1606485102911</v>
      </c>
      <c r="DK17" s="116">
        <v>1941.4738180438221</v>
      </c>
      <c r="DL17" s="116">
        <v>1886.4117092507383</v>
      </c>
      <c r="DM17" s="116">
        <v>2108.7911461929002</v>
      </c>
      <c r="DN17" s="116">
        <v>2061.472910920847</v>
      </c>
      <c r="DO17" s="116">
        <v>1910.7409135881239</v>
      </c>
      <c r="DP17" s="116">
        <v>1996.2265381273846</v>
      </c>
      <c r="DQ17" s="116">
        <v>1840.2296289763933</v>
      </c>
      <c r="DR17" s="2760">
        <v>2010.2682225122451</v>
      </c>
      <c r="DS17" s="2761">
        <v>2210.0987171760089</v>
      </c>
      <c r="DT17" s="2762">
        <v>2107.8692626164739</v>
      </c>
      <c r="DU17" s="2762">
        <v>2176.4614684346434</v>
      </c>
      <c r="DV17" s="2762">
        <v>2004.2294372694739</v>
      </c>
      <c r="DW17" s="2762">
        <v>1762.5575643</v>
      </c>
      <c r="DX17" s="2762">
        <v>1495.9311020727448</v>
      </c>
      <c r="DY17" s="2762">
        <v>1806.28093995619</v>
      </c>
      <c r="DZ17" s="2762">
        <v>1531.5191540293329</v>
      </c>
      <c r="EA17" s="2762">
        <v>1491.4748741353965</v>
      </c>
      <c r="EB17" s="2762">
        <v>1444.7627750935783</v>
      </c>
      <c r="EC17" s="2762">
        <v>1333.9180037332737</v>
      </c>
      <c r="ED17" s="2760">
        <v>1305.5076610363635</v>
      </c>
      <c r="EE17" s="2761">
        <v>2088.1375605936073</v>
      </c>
      <c r="EF17" s="2762">
        <v>2151.8535590871597</v>
      </c>
      <c r="EG17" s="2760">
        <v>1467.9820250700632</v>
      </c>
    </row>
    <row r="18" spans="1:137" ht="45.65" customHeight="1">
      <c r="A18" s="1704" t="s">
        <v>1105</v>
      </c>
      <c r="B18" s="1705">
        <v>643.01</v>
      </c>
      <c r="C18" s="1706">
        <v>622.04999999999995</v>
      </c>
      <c r="D18" s="1706">
        <v>622.04</v>
      </c>
      <c r="E18" s="1706">
        <v>658.63</v>
      </c>
      <c r="F18" s="1706">
        <v>767.75</v>
      </c>
      <c r="G18" s="1706">
        <v>766.42</v>
      </c>
      <c r="H18" s="1706">
        <v>756.35</v>
      </c>
      <c r="I18" s="1706">
        <v>751.31</v>
      </c>
      <c r="J18" s="1706">
        <v>745.45</v>
      </c>
      <c r="K18" s="1706">
        <v>864.75941201225203</v>
      </c>
      <c r="L18" s="1706">
        <v>860.78</v>
      </c>
      <c r="M18" s="1706">
        <v>860.77337539948769</v>
      </c>
      <c r="N18" s="1706">
        <v>842.19465686274509</v>
      </c>
      <c r="O18" s="1707">
        <v>946.98</v>
      </c>
      <c r="P18" s="1708">
        <v>852.68</v>
      </c>
      <c r="Q18" s="1708">
        <v>851.96085497598165</v>
      </c>
      <c r="R18" s="1709">
        <v>851.70020692471871</v>
      </c>
      <c r="S18" s="1709">
        <v>848.55</v>
      </c>
      <c r="T18" s="1712">
        <v>849.86</v>
      </c>
      <c r="U18" s="1724">
        <v>821.73</v>
      </c>
      <c r="V18" s="1709">
        <v>821.68273907973139</v>
      </c>
      <c r="W18" s="1709">
        <v>822.05378327331346</v>
      </c>
      <c r="X18" s="1709">
        <v>933.96</v>
      </c>
      <c r="Y18" s="1709">
        <v>935.31344125109911</v>
      </c>
      <c r="Z18" s="1710">
        <v>923.34</v>
      </c>
      <c r="AA18" s="1709">
        <v>910.82</v>
      </c>
      <c r="AB18" s="1709">
        <v>913.09</v>
      </c>
      <c r="AC18" s="1709">
        <v>911.55</v>
      </c>
      <c r="AD18" s="1709">
        <v>909.75</v>
      </c>
      <c r="AE18" s="1709">
        <v>878.56</v>
      </c>
      <c r="AF18" s="1709">
        <v>851.95</v>
      </c>
      <c r="AG18" s="1709">
        <v>842.65646724760984</v>
      </c>
      <c r="AH18" s="1709">
        <v>843.24</v>
      </c>
      <c r="AI18" s="1709">
        <v>937.31</v>
      </c>
      <c r="AJ18" s="1709">
        <v>936.79986710712808</v>
      </c>
      <c r="AK18" s="1709">
        <v>937.57017627594962</v>
      </c>
      <c r="AL18" s="1709">
        <v>909.4</v>
      </c>
      <c r="AM18" s="1711">
        <v>768.93088704565992</v>
      </c>
      <c r="AN18" s="1709">
        <v>846.23203768503015</v>
      </c>
      <c r="AO18" s="1709">
        <v>827.1387357869404</v>
      </c>
      <c r="AP18" s="1709">
        <v>827.2159027705294</v>
      </c>
      <c r="AQ18" s="1709">
        <v>956.89613361230477</v>
      </c>
      <c r="AR18" s="1709">
        <v>941.20660154435029</v>
      </c>
      <c r="AS18" s="1709">
        <v>913.74738399437638</v>
      </c>
      <c r="AT18" s="1709">
        <v>725.20570777502599</v>
      </c>
      <c r="AU18" s="1709">
        <v>727.17811287348616</v>
      </c>
      <c r="AV18" s="1709">
        <v>727.28457671350134</v>
      </c>
      <c r="AW18" s="1709">
        <v>727.75025093750003</v>
      </c>
      <c r="AX18" s="1710">
        <v>700.54832165975097</v>
      </c>
      <c r="AY18" s="1711">
        <v>679.21565759321004</v>
      </c>
      <c r="AZ18" s="1709">
        <v>686.3660730150724</v>
      </c>
      <c r="BA18" s="1709">
        <v>683.93687071068791</v>
      </c>
      <c r="BB18" s="1709">
        <v>1254.1065124113127</v>
      </c>
      <c r="BC18" s="1709">
        <v>1090.3858222239483</v>
      </c>
      <c r="BD18" s="1709">
        <v>1073.7738576725612</v>
      </c>
      <c r="BE18" s="1709">
        <v>1039.57</v>
      </c>
      <c r="BF18" s="1709">
        <v>1040.238310126103</v>
      </c>
      <c r="BG18" s="1709">
        <v>1040.9831834051279</v>
      </c>
      <c r="BH18" s="1709">
        <v>1041.587008693697</v>
      </c>
      <c r="BI18" s="1709">
        <v>1045.7103527476322</v>
      </c>
      <c r="BJ18" s="1710">
        <v>1026.1175768175087</v>
      </c>
      <c r="BK18" s="1711">
        <v>916.37455473111834</v>
      </c>
      <c r="BL18" s="1709">
        <v>901.22367335297668</v>
      </c>
      <c r="BM18" s="1709">
        <v>907.89296814654062</v>
      </c>
      <c r="BN18" s="1709">
        <v>1912.0085725763256</v>
      </c>
      <c r="BO18" s="1709">
        <v>1925.1760284555019</v>
      </c>
      <c r="BP18" s="1709">
        <v>1910.5454000070581</v>
      </c>
      <c r="BQ18" s="1709">
        <v>1883.105807509422</v>
      </c>
      <c r="BR18" s="1709">
        <v>1883.2810924922601</v>
      </c>
      <c r="BS18" s="1709">
        <v>1883.9395317294711</v>
      </c>
      <c r="BT18" s="1709">
        <v>1872.4019190718038</v>
      </c>
      <c r="BU18" s="1709">
        <v>1872.505778870725</v>
      </c>
      <c r="BV18" s="1710">
        <v>1865.6824104147045</v>
      </c>
      <c r="BW18" s="1711">
        <v>1861.3492113568502</v>
      </c>
      <c r="BX18" s="1709">
        <v>1829.5993430394271</v>
      </c>
      <c r="BY18" s="1709">
        <v>1816.950698942187</v>
      </c>
      <c r="BZ18" s="1709">
        <v>1805.094138313093</v>
      </c>
      <c r="CA18" s="1709">
        <v>1805.4951951720775</v>
      </c>
      <c r="CB18" s="1709">
        <v>1789.318368770937</v>
      </c>
      <c r="CC18" s="1709">
        <v>1761.9554640671599</v>
      </c>
      <c r="CD18" s="1709">
        <v>1763.8019298656457</v>
      </c>
      <c r="CE18" s="1709">
        <v>1752.6523713535539</v>
      </c>
      <c r="CF18" s="1709">
        <v>1753.8260350823673</v>
      </c>
      <c r="CG18" s="1709">
        <v>1742.6661929605086</v>
      </c>
      <c r="CH18" s="1710">
        <v>1740.7155188705992</v>
      </c>
      <c r="CI18" s="1711">
        <v>1834.9412019061538</v>
      </c>
      <c r="CJ18" s="1709">
        <v>1842.569173504636</v>
      </c>
      <c r="CK18" s="1709">
        <v>1836.646286612114</v>
      </c>
      <c r="CL18" s="1709">
        <v>1836.6337061709994</v>
      </c>
      <c r="CM18" s="1709">
        <v>1836.9337249100304</v>
      </c>
      <c r="CN18" s="1709">
        <v>1815.0385510969616</v>
      </c>
      <c r="CO18" s="1709">
        <v>1791.6690935070087</v>
      </c>
      <c r="CP18" s="1709">
        <v>1797.2948294621697</v>
      </c>
      <c r="CQ18" s="1709">
        <v>1795.4771022859236</v>
      </c>
      <c r="CR18" s="1709">
        <v>1788.7636760114074</v>
      </c>
      <c r="CS18" s="1709">
        <v>1789.0583525326983</v>
      </c>
      <c r="CT18" s="1710">
        <v>1569.3047561683768</v>
      </c>
      <c r="CU18" s="1711">
        <v>1391.004936842008</v>
      </c>
      <c r="CV18" s="1709">
        <v>1399.2403444293109</v>
      </c>
      <c r="CW18" s="1709">
        <v>1604.4697854509798</v>
      </c>
      <c r="CX18" s="1709">
        <v>1580.8861414744611</v>
      </c>
      <c r="CY18" s="1709">
        <v>1572.4266925039874</v>
      </c>
      <c r="CZ18" s="1712">
        <v>1572.9857195195143</v>
      </c>
      <c r="DA18" s="1712">
        <v>1561.7892913864555</v>
      </c>
      <c r="DB18" s="1712">
        <v>1562.0303059899968</v>
      </c>
      <c r="DC18" s="1712">
        <v>1543.9579467500901</v>
      </c>
      <c r="DD18" s="1712">
        <v>1528.5186443297621</v>
      </c>
      <c r="DE18" s="1712">
        <v>1635.639324025286</v>
      </c>
      <c r="DF18" s="1713">
        <v>1586.7371513047137</v>
      </c>
      <c r="DG18" s="1714">
        <v>1601.8611135058186</v>
      </c>
      <c r="DH18" s="1712">
        <v>1562.3186842931054</v>
      </c>
      <c r="DI18" s="1712">
        <v>1545.3393231925277</v>
      </c>
      <c r="DJ18" s="1712">
        <v>1540.1671874178885</v>
      </c>
      <c r="DK18" s="1712">
        <v>1514.0618823228992</v>
      </c>
      <c r="DL18" s="1712">
        <v>1510.1916603529978</v>
      </c>
      <c r="DM18" s="1712">
        <v>1525.5290444710085</v>
      </c>
      <c r="DN18" s="1712">
        <v>1544.02718400464</v>
      </c>
      <c r="DO18" s="1712">
        <v>1528.1041519772584</v>
      </c>
      <c r="DP18" s="1712">
        <v>1469.2839611464617</v>
      </c>
      <c r="DQ18" s="1712">
        <v>1416.6188240827209</v>
      </c>
      <c r="DR18" s="2763">
        <v>1399.8209400000001</v>
      </c>
      <c r="DS18" s="2764">
        <v>1390.3815399999999</v>
      </c>
      <c r="DT18" s="2765">
        <v>1398.6893199999997</v>
      </c>
      <c r="DU18" s="2765">
        <v>1374.9933070000004</v>
      </c>
      <c r="DV18" s="2765">
        <v>1384.6084169999999</v>
      </c>
      <c r="DW18" s="2765">
        <v>1364.155806</v>
      </c>
      <c r="DX18" s="2765">
        <v>1383.2884259999998</v>
      </c>
      <c r="DY18" s="2765">
        <v>1359.602952</v>
      </c>
      <c r="DZ18" s="2765">
        <v>1367.7921279999998</v>
      </c>
      <c r="EA18" s="2765">
        <v>1329.0312750000005</v>
      </c>
      <c r="EB18" s="2765">
        <v>1319.8120000000004</v>
      </c>
      <c r="EC18" s="2765">
        <v>1206.9123099999999</v>
      </c>
      <c r="ED18" s="2763">
        <v>1199.4447419999999</v>
      </c>
      <c r="EE18" s="2764">
        <v>1209.6829439999999</v>
      </c>
      <c r="EF18" s="2765">
        <v>1192.3150559999997</v>
      </c>
      <c r="EG18" s="2763">
        <v>1176.8867279999995</v>
      </c>
    </row>
    <row r="19" spans="1:137" ht="45.65" customHeight="1">
      <c r="A19" s="1704" t="s">
        <v>210</v>
      </c>
      <c r="B19" s="1705">
        <v>1020.9399999999999</v>
      </c>
      <c r="C19" s="1706">
        <v>885.83</v>
      </c>
      <c r="D19" s="1706">
        <v>792.71</v>
      </c>
      <c r="E19" s="1706">
        <v>1354.23</v>
      </c>
      <c r="F19" s="1706">
        <v>1334.8899999999999</v>
      </c>
      <c r="G19" s="1706">
        <v>1332.52</v>
      </c>
      <c r="H19" s="1706">
        <v>1637.8799999999999</v>
      </c>
      <c r="I19" s="1706">
        <v>1768.01</v>
      </c>
      <c r="J19" s="1706">
        <v>1767.65</v>
      </c>
      <c r="K19" s="1706">
        <v>1777.9726832068184</v>
      </c>
      <c r="L19" s="1706">
        <v>1502.9499999999998</v>
      </c>
      <c r="M19" s="1706">
        <v>1577.9328947201607</v>
      </c>
      <c r="N19" s="1706">
        <v>1446.876227703985</v>
      </c>
      <c r="O19" s="1707">
        <v>1312.06</v>
      </c>
      <c r="P19" s="1708">
        <v>1440.31</v>
      </c>
      <c r="Q19" s="1708">
        <v>1598.85422036863</v>
      </c>
      <c r="R19" s="1709">
        <v>1726.7123594898685</v>
      </c>
      <c r="S19" s="1709">
        <v>1511.7699999999998</v>
      </c>
      <c r="T19" s="1712">
        <v>1489.56</v>
      </c>
      <c r="U19" s="1724">
        <v>1489.5500000000002</v>
      </c>
      <c r="V19" s="1709">
        <v>1495.4312551907717</v>
      </c>
      <c r="W19" s="1709">
        <v>1620.0283808456525</v>
      </c>
      <c r="X19" s="1709">
        <v>2246.7200000000003</v>
      </c>
      <c r="Y19" s="1709">
        <v>1263.6723050370556</v>
      </c>
      <c r="Z19" s="1710">
        <v>1268.5199999999995</v>
      </c>
      <c r="AA19" s="1709">
        <v>1763.0899999999997</v>
      </c>
      <c r="AB19" s="1709">
        <v>1773.4099999999999</v>
      </c>
      <c r="AC19" s="1709">
        <v>1866.4399999999998</v>
      </c>
      <c r="AD19" s="1709">
        <v>1716.48</v>
      </c>
      <c r="AE19" s="1709">
        <v>1716.46</v>
      </c>
      <c r="AF19" s="1709">
        <v>1716.43</v>
      </c>
      <c r="AG19" s="1709">
        <v>1566.4879744979639</v>
      </c>
      <c r="AH19" s="1709">
        <v>1444.68</v>
      </c>
      <c r="AI19" s="1709">
        <v>1416.4500000000003</v>
      </c>
      <c r="AJ19" s="1709">
        <v>1413.1430518266197</v>
      </c>
      <c r="AK19" s="1709">
        <v>1363.1059651436863</v>
      </c>
      <c r="AL19" s="1709">
        <v>1366</v>
      </c>
      <c r="AM19" s="1711">
        <v>1338.1774138562387</v>
      </c>
      <c r="AN19" s="1709">
        <v>1349.24406848943</v>
      </c>
      <c r="AO19" s="1709">
        <v>1507.5095610979929</v>
      </c>
      <c r="AP19" s="1709">
        <v>1482.6053190306552</v>
      </c>
      <c r="AQ19" s="1709">
        <v>1457.3902211038226</v>
      </c>
      <c r="AR19" s="1709">
        <v>1430.8623725247248</v>
      </c>
      <c r="AS19" s="1709">
        <v>1403.5128056490435</v>
      </c>
      <c r="AT19" s="1709">
        <v>1377.7996526534153</v>
      </c>
      <c r="AU19" s="1709">
        <v>1377.4475543519256</v>
      </c>
      <c r="AV19" s="1709">
        <v>1377.4194770245726</v>
      </c>
      <c r="AW19" s="1709">
        <v>1334.2916945833335</v>
      </c>
      <c r="AX19" s="1710">
        <v>1533.6126487551869</v>
      </c>
      <c r="AY19" s="1711">
        <v>1444.6023545114681</v>
      </c>
      <c r="AZ19" s="1709">
        <v>1523.7746483482374</v>
      </c>
      <c r="BA19" s="1709">
        <v>1876.0356229143715</v>
      </c>
      <c r="BB19" s="1709">
        <v>1193.6232836225702</v>
      </c>
      <c r="BC19" s="1709">
        <v>1255.0818316797081</v>
      </c>
      <c r="BD19" s="1709">
        <v>1260.6164344932497</v>
      </c>
      <c r="BE19" s="1709">
        <v>1263.05</v>
      </c>
      <c r="BF19" s="1709">
        <v>1254.2203008861288</v>
      </c>
      <c r="BG19" s="1709">
        <v>1253.8552156656197</v>
      </c>
      <c r="BH19" s="1709">
        <v>1159.8244792587875</v>
      </c>
      <c r="BI19" s="1709">
        <v>1053.5035374016106</v>
      </c>
      <c r="BJ19" s="1710">
        <v>1154.5357549207267</v>
      </c>
      <c r="BK19" s="1711">
        <v>1317.3528613308599</v>
      </c>
      <c r="BL19" s="1709">
        <v>1318.7977835071019</v>
      </c>
      <c r="BM19" s="1709">
        <v>1317.7854382793248</v>
      </c>
      <c r="BN19" s="1709">
        <v>1245.3280117836102</v>
      </c>
      <c r="BO19" s="1709">
        <v>1252.2694905593223</v>
      </c>
      <c r="BP19" s="1709">
        <v>1252.3606744009599</v>
      </c>
      <c r="BQ19" s="1709">
        <v>1251.9503923533453</v>
      </c>
      <c r="BR19" s="1709">
        <v>1251.9110374507463</v>
      </c>
      <c r="BS19" s="1709">
        <v>1251.7193818057478</v>
      </c>
      <c r="BT19" s="1709">
        <v>1251.6868435201402</v>
      </c>
      <c r="BU19" s="1709">
        <v>1251.6664765463647</v>
      </c>
      <c r="BV19" s="1710">
        <v>1759.3159275051448</v>
      </c>
      <c r="BW19" s="1711">
        <v>1651.3815255711409</v>
      </c>
      <c r="BX19" s="1709">
        <v>1651.4359479521593</v>
      </c>
      <c r="BY19" s="1709">
        <v>1901.5743879521015</v>
      </c>
      <c r="BZ19" s="1709">
        <v>1901.5621989810161</v>
      </c>
      <c r="CA19" s="1709">
        <v>2401.5495607670327</v>
      </c>
      <c r="CB19" s="1709">
        <v>2401.4370491208601</v>
      </c>
      <c r="CC19" s="1709">
        <v>2401.1967579941734</v>
      </c>
      <c r="CD19" s="1709">
        <v>2550.9127811356875</v>
      </c>
      <c r="CE19" s="1709">
        <v>2749.169813905512</v>
      </c>
      <c r="CF19" s="1709">
        <v>2700.6232876245676</v>
      </c>
      <c r="CG19" s="1709">
        <v>2700.539842236949</v>
      </c>
      <c r="CH19" s="1710">
        <v>1823.0030936442017</v>
      </c>
      <c r="CI19" s="1711">
        <v>1919.8811589512834</v>
      </c>
      <c r="CJ19" s="1709">
        <v>1916.8851387491666</v>
      </c>
      <c r="CK19" s="1709">
        <v>1914.6899578623249</v>
      </c>
      <c r="CL19" s="1709">
        <v>1849.8560346160873</v>
      </c>
      <c r="CM19" s="1709">
        <v>1914.5519702435136</v>
      </c>
      <c r="CN19" s="1709">
        <v>1914.2202946501486</v>
      </c>
      <c r="CO19" s="1709">
        <v>1929.1204828352288</v>
      </c>
      <c r="CP19" s="1709">
        <v>2421.7020807535714</v>
      </c>
      <c r="CQ19" s="1709">
        <v>1907.4073162002401</v>
      </c>
      <c r="CR19" s="1709">
        <v>1902.1079159127075</v>
      </c>
      <c r="CS19" s="1709">
        <v>1902.0017313462449</v>
      </c>
      <c r="CT19" s="1710">
        <v>1772.5983260727612</v>
      </c>
      <c r="CU19" s="1711">
        <v>1693.650321419643</v>
      </c>
      <c r="CV19" s="1709">
        <v>1685.6649219377105</v>
      </c>
      <c r="CW19" s="1709">
        <v>1160.0926929125278</v>
      </c>
      <c r="CX19" s="1709">
        <v>1158.2660565203892</v>
      </c>
      <c r="CY19" s="1709">
        <v>1316.9502782775121</v>
      </c>
      <c r="CZ19" s="1712">
        <v>1160.9688257556468</v>
      </c>
      <c r="DA19" s="1712">
        <v>1185.4892830255553</v>
      </c>
      <c r="DB19" s="1712">
        <v>1040.7455721949405</v>
      </c>
      <c r="DC19" s="1712">
        <v>1041.7978598397551</v>
      </c>
      <c r="DD19" s="1712">
        <v>1184.9559359009006</v>
      </c>
      <c r="DE19" s="1712">
        <v>993.63329519942135</v>
      </c>
      <c r="DF19" s="1713">
        <v>725.85472202020196</v>
      </c>
      <c r="DG19" s="1714">
        <v>784.37815217355092</v>
      </c>
      <c r="DH19" s="1712">
        <v>745.67127970840738</v>
      </c>
      <c r="DI19" s="1712">
        <v>225.83741010816857</v>
      </c>
      <c r="DJ19" s="1712">
        <v>637.99346109240264</v>
      </c>
      <c r="DK19" s="1712">
        <v>427.411935720923</v>
      </c>
      <c r="DL19" s="1712">
        <v>376.22004889774053</v>
      </c>
      <c r="DM19" s="1712">
        <v>583.26210172189167</v>
      </c>
      <c r="DN19" s="1712">
        <v>517.44572691620681</v>
      </c>
      <c r="DO19" s="1712">
        <v>382.63676161086545</v>
      </c>
      <c r="DP19" s="1712">
        <v>526.94257698092304</v>
      </c>
      <c r="DQ19" s="1712">
        <v>423.61080489367231</v>
      </c>
      <c r="DR19" s="2763">
        <v>610.44728251224501</v>
      </c>
      <c r="DS19" s="2764">
        <v>819.71717717600905</v>
      </c>
      <c r="DT19" s="2765">
        <v>709.17994261647402</v>
      </c>
      <c r="DU19" s="2765">
        <v>801.46816143464298</v>
      </c>
      <c r="DV19" s="2765">
        <v>619.621020269474</v>
      </c>
      <c r="DW19" s="2765">
        <v>398.40175829999998</v>
      </c>
      <c r="DX19" s="2765">
        <v>112.642676072745</v>
      </c>
      <c r="DY19" s="2765">
        <v>446.67798795619001</v>
      </c>
      <c r="DZ19" s="2765">
        <v>163.72702602933299</v>
      </c>
      <c r="EA19" s="2765">
        <v>162.443599135396</v>
      </c>
      <c r="EB19" s="2765">
        <v>124.95077509357797</v>
      </c>
      <c r="EC19" s="2765">
        <v>127.00569373327386</v>
      </c>
      <c r="ED19" s="2763">
        <v>106.06291903636365</v>
      </c>
      <c r="EE19" s="2764">
        <v>878.4546165936074</v>
      </c>
      <c r="EF19" s="2765">
        <v>959.53850308716017</v>
      </c>
      <c r="EG19" s="2763">
        <v>291.09529707006368</v>
      </c>
    </row>
    <row r="20" spans="1:137" ht="45.65" customHeight="1">
      <c r="A20" s="1688" t="s">
        <v>1106</v>
      </c>
      <c r="B20" s="1680">
        <v>0.5</v>
      </c>
      <c r="C20" s="1681">
        <v>0.49</v>
      </c>
      <c r="D20" s="1681">
        <v>0.5</v>
      </c>
      <c r="E20" s="1681">
        <v>0.49</v>
      </c>
      <c r="F20" s="1681">
        <v>0.49</v>
      </c>
      <c r="G20" s="1681">
        <v>0.6</v>
      </c>
      <c r="H20" s="1681">
        <v>0.57999999999999996</v>
      </c>
      <c r="I20" s="1681">
        <v>0.91</v>
      </c>
      <c r="J20" s="1681">
        <v>1.77</v>
      </c>
      <c r="K20" s="1681">
        <v>1.7746761752563589</v>
      </c>
      <c r="L20" s="1681">
        <v>1.07</v>
      </c>
      <c r="M20" s="1681">
        <v>1.0479268640553605</v>
      </c>
      <c r="N20" s="1681">
        <v>1.0975273297491039</v>
      </c>
      <c r="O20" s="1725">
        <v>1.0900000000000001</v>
      </c>
      <c r="P20" s="1681">
        <v>1.07</v>
      </c>
      <c r="Q20" s="1681">
        <v>1.5060068661236425</v>
      </c>
      <c r="R20" s="116">
        <v>2.6330652683723748</v>
      </c>
      <c r="S20" s="116">
        <v>2.74</v>
      </c>
      <c r="T20" s="1726">
        <v>3.78</v>
      </c>
      <c r="U20" s="1727">
        <v>0.04</v>
      </c>
      <c r="V20" s="116">
        <v>0</v>
      </c>
      <c r="W20" s="116">
        <v>0</v>
      </c>
      <c r="X20" s="116">
        <v>0</v>
      </c>
      <c r="Y20" s="116">
        <v>6.4199422183142812E-2</v>
      </c>
      <c r="Z20" s="1686">
        <v>7.0000000000000007E-2</v>
      </c>
      <c r="AA20" s="116">
        <v>0.04</v>
      </c>
      <c r="AB20" s="116">
        <v>0.39</v>
      </c>
      <c r="AC20" s="116">
        <v>1.21</v>
      </c>
      <c r="AD20" s="116">
        <v>0.4</v>
      </c>
      <c r="AE20" s="116">
        <v>0.19</v>
      </c>
      <c r="AF20" s="116">
        <v>0.19</v>
      </c>
      <c r="AG20" s="116">
        <v>0.19</v>
      </c>
      <c r="AH20" s="116">
        <v>0.19</v>
      </c>
      <c r="AI20" s="116">
        <v>0.08</v>
      </c>
      <c r="AJ20" s="116">
        <v>5.0846120433450687E-2</v>
      </c>
      <c r="AK20" s="116">
        <v>5.3896926842534672E-2</v>
      </c>
      <c r="AL20" s="116">
        <v>0.08</v>
      </c>
      <c r="AM20" s="1687">
        <v>0.37264679023508129</v>
      </c>
      <c r="AN20" s="116">
        <v>0.63843130686705007</v>
      </c>
      <c r="AO20" s="116">
        <v>1.0483006765961311</v>
      </c>
      <c r="AP20" s="116">
        <v>1.9803736924508182</v>
      </c>
      <c r="AQ20" s="116">
        <v>0.63942560506672697</v>
      </c>
      <c r="AR20" s="116">
        <v>1.387197136978118</v>
      </c>
      <c r="AS20" s="116">
        <v>1.7954810207472411</v>
      </c>
      <c r="AT20" s="116">
        <v>0.89831758430177167</v>
      </c>
      <c r="AU20" s="116">
        <v>2.3812766416628257</v>
      </c>
      <c r="AV20" s="116">
        <v>0.88703488590576007</v>
      </c>
      <c r="AW20" s="116">
        <v>533.4763498333333</v>
      </c>
      <c r="AX20" s="1686">
        <v>533.80911109958504</v>
      </c>
      <c r="AY20" s="1687">
        <v>533.45291603516216</v>
      </c>
      <c r="AZ20" s="116">
        <v>533.86598717774632</v>
      </c>
      <c r="BA20" s="116">
        <v>534.373365713049</v>
      </c>
      <c r="BB20" s="116">
        <v>1034.3732690788308</v>
      </c>
      <c r="BC20" s="116">
        <v>1071.1297955264743</v>
      </c>
      <c r="BD20" s="116">
        <v>1071.1214431070546</v>
      </c>
      <c r="BE20" s="116">
        <v>1050.94</v>
      </c>
      <c r="BF20" s="116">
        <v>1038.3331471011477</v>
      </c>
      <c r="BG20" s="116">
        <v>1046.030154455334</v>
      </c>
      <c r="BH20" s="116">
        <v>1033.495312954358</v>
      </c>
      <c r="BI20" s="116">
        <v>1033.495312954358</v>
      </c>
      <c r="BJ20" s="1686">
        <v>1032.2352005850701</v>
      </c>
      <c r="BK20" s="1687">
        <v>1036.1713783621583</v>
      </c>
      <c r="BL20" s="116">
        <v>1036.1713783620428</v>
      </c>
      <c r="BM20" s="116">
        <v>1036.1713783609814</v>
      </c>
      <c r="BN20" s="116">
        <v>1063.4202620067845</v>
      </c>
      <c r="BO20" s="116">
        <v>1047.867352659584</v>
      </c>
      <c r="BP20" s="116">
        <v>1032.9999988707345</v>
      </c>
      <c r="BQ20" s="116">
        <v>1032.9999988729021</v>
      </c>
      <c r="BR20" s="116">
        <v>1032.9999987686463</v>
      </c>
      <c r="BS20" s="116">
        <v>1032.999998877764</v>
      </c>
      <c r="BT20" s="116">
        <v>1032.9999988791594</v>
      </c>
      <c r="BU20" s="116">
        <v>1032.9999988623238</v>
      </c>
      <c r="BV20" s="1686">
        <v>1037.6838257298314</v>
      </c>
      <c r="BW20" s="1687">
        <v>1032.9999988716063</v>
      </c>
      <c r="BX20" s="116">
        <v>1032.999998870037</v>
      </c>
      <c r="BY20" s="116">
        <v>1032.9999988653819</v>
      </c>
      <c r="BZ20" s="116">
        <v>1032.9999988658569</v>
      </c>
      <c r="CA20" s="116">
        <v>1032.9999988679115</v>
      </c>
      <c r="CB20" s="116">
        <v>1032.9999988717823</v>
      </c>
      <c r="CC20" s="116">
        <v>1032.9999988622847</v>
      </c>
      <c r="CD20" s="116">
        <v>1032.9999988718334</v>
      </c>
      <c r="CE20" s="116">
        <v>1032.9999988747379</v>
      </c>
      <c r="CF20" s="116">
        <v>1032.9999988644838</v>
      </c>
      <c r="CG20" s="116">
        <v>1032.9999988673248</v>
      </c>
      <c r="CH20" s="1686">
        <v>2036.4382065342472</v>
      </c>
      <c r="CI20" s="1687">
        <v>2033.0475899777505</v>
      </c>
      <c r="CJ20" s="116">
        <v>2038.2048239955154</v>
      </c>
      <c r="CK20" s="116">
        <v>2038.6448915837129</v>
      </c>
      <c r="CL20" s="116">
        <v>2038.6407827847529</v>
      </c>
      <c r="CM20" s="116">
        <v>2038.6180701412907</v>
      </c>
      <c r="CN20" s="116">
        <v>2033.0475899785451</v>
      </c>
      <c r="CO20" s="116">
        <v>2033.0475899761966</v>
      </c>
      <c r="CP20" s="116">
        <v>2033.0475899848072</v>
      </c>
      <c r="CQ20" s="116">
        <v>2033.0475899775065</v>
      </c>
      <c r="CR20" s="116">
        <v>2033.0475899793221</v>
      </c>
      <c r="CS20" s="116">
        <v>2261.2447899821436</v>
      </c>
      <c r="CT20" s="1686">
        <v>2274.912071110075</v>
      </c>
      <c r="CU20" s="1687">
        <v>2282.1139899813888</v>
      </c>
      <c r="CV20" s="116">
        <v>2288.2519899845638</v>
      </c>
      <c r="CW20" s="116">
        <v>1784.4327899816592</v>
      </c>
      <c r="CX20" s="116">
        <v>1808.2345899760769</v>
      </c>
      <c r="CY20" s="116">
        <v>1809.803191109592</v>
      </c>
      <c r="CZ20" s="1726">
        <v>1048.4344000000001</v>
      </c>
      <c r="DA20" s="1726">
        <v>1045.4336000000001</v>
      </c>
      <c r="DB20" s="1726">
        <v>1045.4336000000001</v>
      </c>
      <c r="DC20" s="1726">
        <v>794.88799999999992</v>
      </c>
      <c r="DD20" s="1726">
        <v>785.74919999999997</v>
      </c>
      <c r="DE20" s="1726">
        <v>265.57079999999996</v>
      </c>
      <c r="DF20" s="1728">
        <v>271.98160000000001</v>
      </c>
      <c r="DG20" s="1729">
        <v>279.00619999999998</v>
      </c>
      <c r="DH20" s="1726">
        <v>271.51783999999998</v>
      </c>
      <c r="DI20" s="1726">
        <v>293.80560000000003</v>
      </c>
      <c r="DJ20" s="1726">
        <v>323.81360000000001</v>
      </c>
      <c r="DK20" s="1726">
        <v>325.31400000000002</v>
      </c>
      <c r="DL20" s="1726">
        <v>314.6748</v>
      </c>
      <c r="DM20" s="1726">
        <v>336.29419999999999</v>
      </c>
      <c r="DN20" s="1726">
        <v>344.27359999999999</v>
      </c>
      <c r="DO20" s="1726">
        <v>356.61779999999999</v>
      </c>
      <c r="DP20" s="1726">
        <v>373.32679999999999</v>
      </c>
      <c r="DQ20" s="1726">
        <v>364.05160000000001</v>
      </c>
      <c r="DR20" s="2769">
        <v>356.9588</v>
      </c>
      <c r="DS20" s="2770">
        <v>375.2364</v>
      </c>
      <c r="DT20" s="2771">
        <v>399.37920000000003</v>
      </c>
      <c r="DU20" s="2771">
        <v>413.15559999999999</v>
      </c>
      <c r="DV20" s="2771">
        <v>454.21199999999999</v>
      </c>
      <c r="DW20" s="2771">
        <v>449.57658240000001</v>
      </c>
      <c r="DX20" s="2771">
        <v>453.25719999999995</v>
      </c>
      <c r="DY20" s="2771">
        <v>458.78140000000002</v>
      </c>
      <c r="DZ20" s="2771">
        <v>460.62279999999998</v>
      </c>
      <c r="EA20" s="2771">
        <v>508.77199999999999</v>
      </c>
      <c r="EB20" s="2771">
        <v>549.01</v>
      </c>
      <c r="EC20" s="2772">
        <v>0</v>
      </c>
      <c r="ED20" s="2773">
        <v>0</v>
      </c>
      <c r="EE20" s="2965">
        <v>0</v>
      </c>
      <c r="EF20" s="2772">
        <v>0</v>
      </c>
      <c r="EG20" s="2773">
        <v>0</v>
      </c>
    </row>
    <row r="21" spans="1:137" ht="45.65" customHeight="1">
      <c r="A21" s="1688" t="s">
        <v>1107</v>
      </c>
      <c r="B21" s="1680">
        <v>512.67999999999995</v>
      </c>
      <c r="C21" s="1681">
        <v>498.58</v>
      </c>
      <c r="D21" s="1681">
        <v>500.44</v>
      </c>
      <c r="E21" s="1681">
        <v>490.55</v>
      </c>
      <c r="F21" s="1681">
        <v>494.37</v>
      </c>
      <c r="G21" s="1681">
        <v>491.74</v>
      </c>
      <c r="H21" s="1681">
        <v>497.77</v>
      </c>
      <c r="I21" s="1681">
        <v>495.06</v>
      </c>
      <c r="J21" s="1681">
        <v>498.81</v>
      </c>
      <c r="K21" s="1681">
        <v>496.19829817552267</v>
      </c>
      <c r="L21" s="1681">
        <v>492.99</v>
      </c>
      <c r="M21" s="1681">
        <v>486.05640310609863</v>
      </c>
      <c r="N21" s="1681">
        <v>490.84063556820576</v>
      </c>
      <c r="O21" s="1725">
        <v>489.19</v>
      </c>
      <c r="P21" s="1681">
        <v>491.6</v>
      </c>
      <c r="Q21" s="1681">
        <v>491.72433372493737</v>
      </c>
      <c r="R21" s="116">
        <v>500.17702318779482</v>
      </c>
      <c r="S21" s="116">
        <v>497.48</v>
      </c>
      <c r="T21" s="1726">
        <v>493.95</v>
      </c>
      <c r="U21" s="1727">
        <v>491.99</v>
      </c>
      <c r="V21" s="116">
        <v>496.95905242743055</v>
      </c>
      <c r="W21" s="116">
        <v>494.81358729758995</v>
      </c>
      <c r="X21" s="116">
        <v>485.41</v>
      </c>
      <c r="Y21" s="116">
        <v>478.46267589498808</v>
      </c>
      <c r="Z21" s="1686">
        <v>477.89</v>
      </c>
      <c r="AA21" s="116">
        <v>479.66</v>
      </c>
      <c r="AB21" s="116">
        <v>478.69</v>
      </c>
      <c r="AC21" s="116">
        <v>481.23</v>
      </c>
      <c r="AD21" s="116">
        <v>484.48</v>
      </c>
      <c r="AE21" s="116">
        <v>488.55</v>
      </c>
      <c r="AF21" s="116">
        <v>492.1</v>
      </c>
      <c r="AG21" s="116">
        <v>501.87</v>
      </c>
      <c r="AH21" s="116">
        <v>501.87</v>
      </c>
      <c r="AI21" s="116">
        <v>499.57</v>
      </c>
      <c r="AJ21" s="116">
        <v>496.66347098898086</v>
      </c>
      <c r="AK21" s="116">
        <v>501.24965848517809</v>
      </c>
      <c r="AL21" s="116">
        <v>504.12</v>
      </c>
      <c r="AM21" s="1687">
        <v>514.9331716320072</v>
      </c>
      <c r="AN21" s="116">
        <v>513.56676986102934</v>
      </c>
      <c r="AO21" s="116">
        <v>471.81405673871581</v>
      </c>
      <c r="AP21" s="116">
        <v>464.82838878173862</v>
      </c>
      <c r="AQ21" s="116">
        <v>456.619332978964</v>
      </c>
      <c r="AR21" s="116">
        <v>454.28153580989886</v>
      </c>
      <c r="AS21" s="116">
        <v>455.31200792399784</v>
      </c>
      <c r="AT21" s="116">
        <v>455.10550714421805</v>
      </c>
      <c r="AU21" s="116">
        <v>455.56705164899631</v>
      </c>
      <c r="AV21" s="116">
        <v>448.66891895446673</v>
      </c>
      <c r="AW21" s="116">
        <v>449.14769133333334</v>
      </c>
      <c r="AX21" s="1686">
        <v>451.96799452282153</v>
      </c>
      <c r="AY21" s="1687">
        <v>455.27014153783978</v>
      </c>
      <c r="AZ21" s="116">
        <v>457.0204674788074</v>
      </c>
      <c r="BA21" s="116">
        <v>453.08601800330553</v>
      </c>
      <c r="BB21" s="116">
        <v>463.73384031367311</v>
      </c>
      <c r="BC21" s="116">
        <v>462.16652202784309</v>
      </c>
      <c r="BD21" s="116">
        <v>467.2826750713063</v>
      </c>
      <c r="BE21" s="116">
        <v>462.11</v>
      </c>
      <c r="BF21" s="116">
        <v>460.20857657060628</v>
      </c>
      <c r="BG21" s="116">
        <v>458.42278574518923</v>
      </c>
      <c r="BH21" s="116">
        <v>462.90255174998123</v>
      </c>
      <c r="BI21" s="116">
        <v>462.28495824471474</v>
      </c>
      <c r="BJ21" s="1686">
        <v>465.57941911950593</v>
      </c>
      <c r="BK21" s="1687">
        <v>463.33621565097206</v>
      </c>
      <c r="BL21" s="116">
        <v>443.59896469854931</v>
      </c>
      <c r="BM21" s="116">
        <v>445.89236923897448</v>
      </c>
      <c r="BN21" s="116">
        <v>441.86503370826642</v>
      </c>
      <c r="BO21" s="116">
        <v>445.38837536703858</v>
      </c>
      <c r="BP21" s="116">
        <v>450.73693116773126</v>
      </c>
      <c r="BQ21" s="116">
        <v>460.3600664283324</v>
      </c>
      <c r="BR21" s="116">
        <v>464.50853069589084</v>
      </c>
      <c r="BS21" s="116">
        <v>460.70115849830796</v>
      </c>
      <c r="BT21" s="116">
        <v>462.4089316987741</v>
      </c>
      <c r="BU21" s="116">
        <v>467.13823318864422</v>
      </c>
      <c r="BV21" s="1686">
        <v>474.89185249904079</v>
      </c>
      <c r="BW21" s="1687">
        <v>469.16805374626767</v>
      </c>
      <c r="BX21" s="116">
        <v>469.64213856824983</v>
      </c>
      <c r="BY21" s="116">
        <v>458.92015195154312</v>
      </c>
      <c r="BZ21" s="116">
        <v>466.29781790898937</v>
      </c>
      <c r="CA21" s="116">
        <v>468.39305858994004</v>
      </c>
      <c r="CB21" s="116">
        <v>462.66391557460986</v>
      </c>
      <c r="CC21" s="116">
        <v>463.20460138594404</v>
      </c>
      <c r="CD21" s="116">
        <v>1468.0834728043485</v>
      </c>
      <c r="CE21" s="116">
        <v>1458.5322805483095</v>
      </c>
      <c r="CF21" s="116">
        <v>1458.7765780286081</v>
      </c>
      <c r="CG21" s="116">
        <v>1442.4248998005139</v>
      </c>
      <c r="CH21" s="1686">
        <v>1146.0790847550909</v>
      </c>
      <c r="CI21" s="1687">
        <v>1444.7758172716105</v>
      </c>
      <c r="CJ21" s="116">
        <v>1372.5320133779774</v>
      </c>
      <c r="CK21" s="116">
        <v>1441.6870122321577</v>
      </c>
      <c r="CL21" s="116">
        <v>1395.6320116136833</v>
      </c>
      <c r="CM21" s="116">
        <v>1405.5973952081551</v>
      </c>
      <c r="CN21" s="116">
        <v>1388.6021222645163</v>
      </c>
      <c r="CO21" s="116">
        <v>1372.7833206162391</v>
      </c>
      <c r="CP21" s="116">
        <v>1361.304676219994</v>
      </c>
      <c r="CQ21" s="116">
        <v>1334.4383525134697</v>
      </c>
      <c r="CR21" s="116">
        <v>1349.706773658439</v>
      </c>
      <c r="CS21" s="116">
        <v>1380.4821509012104</v>
      </c>
      <c r="CT21" s="1686">
        <v>1412.251071431903</v>
      </c>
      <c r="CU21" s="1687">
        <v>1252.4727762201503</v>
      </c>
      <c r="CV21" s="116">
        <v>1229.0333031054211</v>
      </c>
      <c r="CW21" s="116">
        <v>1428.0709520238247</v>
      </c>
      <c r="CX21" s="116">
        <v>1433.8008809145529</v>
      </c>
      <c r="CY21" s="116">
        <v>1412.3622167509682</v>
      </c>
      <c r="CZ21" s="1726">
        <v>1415.5492357963847</v>
      </c>
      <c r="DA21" s="1726">
        <v>1425.3055923425059</v>
      </c>
      <c r="DB21" s="1726">
        <v>1411.5120537547541</v>
      </c>
      <c r="DC21" s="1726">
        <v>1391.5606076341376</v>
      </c>
      <c r="DD21" s="1726">
        <v>1391.9866504493825</v>
      </c>
      <c r="DE21" s="1726">
        <v>1418.301795318273</v>
      </c>
      <c r="DF21" s="1728">
        <v>1423.8236488047137</v>
      </c>
      <c r="DG21" s="1729">
        <v>1411.5168732414297</v>
      </c>
      <c r="DH21" s="1726">
        <v>1407.5870491056703</v>
      </c>
      <c r="DI21" s="1726">
        <v>1406.1044099993783</v>
      </c>
      <c r="DJ21" s="1726">
        <v>1398.6762103562314</v>
      </c>
      <c r="DK21" s="1726">
        <v>1403.5555256101973</v>
      </c>
      <c r="DL21" s="1726">
        <v>1395.4879343863745</v>
      </c>
      <c r="DM21" s="1726">
        <v>1406.5255064335888</v>
      </c>
      <c r="DN21" s="1726">
        <v>1430.297584534567</v>
      </c>
      <c r="DO21" s="1726">
        <v>1437.940714921036</v>
      </c>
      <c r="DP21" s="1726">
        <v>1410.9826700258461</v>
      </c>
      <c r="DQ21" s="1726">
        <v>1394.318917153541</v>
      </c>
      <c r="DR21" s="2769">
        <v>1383.9240219142857</v>
      </c>
      <c r="DS21" s="2770">
        <v>1385.3044447386828</v>
      </c>
      <c r="DT21" s="2771">
        <v>1393.5769404079795</v>
      </c>
      <c r="DU21" s="2771">
        <v>1407.2661856922086</v>
      </c>
      <c r="DV21" s="2771">
        <v>1440.1677624096983</v>
      </c>
      <c r="DW21" s="2771">
        <v>1437.617970214563</v>
      </c>
      <c r="DX21" s="2771">
        <v>1457.7771221377302</v>
      </c>
      <c r="DY21" s="2771">
        <v>1444.7290967000001</v>
      </c>
      <c r="DZ21" s="2771">
        <v>1453.4310054657799</v>
      </c>
      <c r="EA21" s="2771">
        <v>1453.324384391997</v>
      </c>
      <c r="EB21" s="2771">
        <v>1443.2434049599999</v>
      </c>
      <c r="EC21" s="2771">
        <v>1441.7577132196</v>
      </c>
      <c r="ED21" s="2769">
        <v>1454.5983346902001</v>
      </c>
      <c r="EE21" s="2770">
        <v>1467.0144728064001</v>
      </c>
      <c r="EF21" s="2771">
        <v>1459.7982557815999</v>
      </c>
      <c r="EG21" s="2769">
        <v>1440.9087465107998</v>
      </c>
    </row>
    <row r="22" spans="1:137" ht="45.65" customHeight="1">
      <c r="A22" s="1691" t="s">
        <v>1108</v>
      </c>
      <c r="B22" s="1692">
        <v>1635.79</v>
      </c>
      <c r="C22" s="1693">
        <v>1602.37</v>
      </c>
      <c r="D22" s="1693">
        <v>1188.01</v>
      </c>
      <c r="E22" s="1693">
        <v>1035.97</v>
      </c>
      <c r="F22" s="1693">
        <v>995.68</v>
      </c>
      <c r="G22" s="1693">
        <v>951.74</v>
      </c>
      <c r="H22" s="1693">
        <v>869.32</v>
      </c>
      <c r="I22" s="1693">
        <v>809.86</v>
      </c>
      <c r="J22" s="1693">
        <v>945.75</v>
      </c>
      <c r="K22" s="1693">
        <v>939.75135831668661</v>
      </c>
      <c r="L22" s="1681">
        <v>915.13</v>
      </c>
      <c r="M22" s="1681">
        <v>878.56283317926102</v>
      </c>
      <c r="N22" s="1681">
        <v>746.89294249420198</v>
      </c>
      <c r="O22" s="1730">
        <v>856.71</v>
      </c>
      <c r="P22" s="1693">
        <v>640.53</v>
      </c>
      <c r="Q22" s="1693">
        <v>756.24282121971612</v>
      </c>
      <c r="R22" s="116">
        <v>724.87550098811619</v>
      </c>
      <c r="S22" s="116">
        <v>713.7</v>
      </c>
      <c r="T22" s="1726">
        <v>693.52</v>
      </c>
      <c r="U22" s="1727">
        <v>679.73</v>
      </c>
      <c r="V22" s="116">
        <v>688.09416942578275</v>
      </c>
      <c r="W22" s="116">
        <v>498.95545667229095</v>
      </c>
      <c r="X22" s="116">
        <v>442.01</v>
      </c>
      <c r="Y22" s="116">
        <v>466.45058105765605</v>
      </c>
      <c r="Z22" s="1686">
        <v>512.41999999999996</v>
      </c>
      <c r="AA22" s="116">
        <v>551.07000000000005</v>
      </c>
      <c r="AB22" s="116">
        <v>547.18999999999994</v>
      </c>
      <c r="AC22" s="116">
        <v>553.42999999999995</v>
      </c>
      <c r="AD22" s="116">
        <v>546.43999999999994</v>
      </c>
      <c r="AE22" s="116">
        <v>564.83000000000004</v>
      </c>
      <c r="AF22" s="116">
        <v>579.15</v>
      </c>
      <c r="AG22" s="116">
        <v>429.49</v>
      </c>
      <c r="AH22" s="116">
        <v>429.49</v>
      </c>
      <c r="AI22" s="116">
        <v>375.19</v>
      </c>
      <c r="AJ22" s="116">
        <v>364.68106641214399</v>
      </c>
      <c r="AK22" s="116">
        <v>346.25623007886861</v>
      </c>
      <c r="AL22" s="116">
        <v>379.91</v>
      </c>
      <c r="AM22" s="1687">
        <v>349.96043514918625</v>
      </c>
      <c r="AN22" s="116">
        <v>377.89937850255762</v>
      </c>
      <c r="AO22" s="116">
        <v>516.66169598583235</v>
      </c>
      <c r="AP22" s="116">
        <v>488.50028715028026</v>
      </c>
      <c r="AQ22" s="116">
        <v>495.79524471838948</v>
      </c>
      <c r="AR22" s="116">
        <v>698.46260424364436</v>
      </c>
      <c r="AS22" s="116">
        <v>650.76364955480756</v>
      </c>
      <c r="AT22" s="116">
        <v>667.53768940115583</v>
      </c>
      <c r="AU22" s="116">
        <v>765.02031557222494</v>
      </c>
      <c r="AV22" s="116">
        <v>785.36675183197985</v>
      </c>
      <c r="AW22" s="116">
        <v>804.81811041666674</v>
      </c>
      <c r="AX22" s="1686">
        <v>649.4072086099585</v>
      </c>
      <c r="AY22" s="1687">
        <v>648.78392296655556</v>
      </c>
      <c r="AZ22" s="116">
        <v>674.67146111617626</v>
      </c>
      <c r="BA22" s="116">
        <v>591.45505339996851</v>
      </c>
      <c r="BB22" s="116">
        <v>643.59475069279301</v>
      </c>
      <c r="BC22" s="116">
        <v>616.80846577869249</v>
      </c>
      <c r="BD22" s="116">
        <v>666.43253831526908</v>
      </c>
      <c r="BE22" s="116">
        <v>690.16</v>
      </c>
      <c r="BF22" s="116">
        <v>573.84480696406263</v>
      </c>
      <c r="BG22" s="116">
        <v>580.79171119805881</v>
      </c>
      <c r="BH22" s="116">
        <v>588.38978486847031</v>
      </c>
      <c r="BI22" s="116">
        <v>600.46012297540494</v>
      </c>
      <c r="BJ22" s="1686">
        <v>656.54059760193581</v>
      </c>
      <c r="BK22" s="1687">
        <v>630.02857562696624</v>
      </c>
      <c r="BL22" s="116">
        <v>643.27485299561795</v>
      </c>
      <c r="BM22" s="116">
        <v>668.40699893331373</v>
      </c>
      <c r="BN22" s="116">
        <v>762.94457396893415</v>
      </c>
      <c r="BO22" s="116">
        <v>733.05478936878262</v>
      </c>
      <c r="BP22" s="116">
        <v>669.02405215795602</v>
      </c>
      <c r="BQ22" s="116">
        <v>687.04443565855968</v>
      </c>
      <c r="BR22" s="116">
        <v>632.84402158387286</v>
      </c>
      <c r="BS22" s="116">
        <v>663.65147288221783</v>
      </c>
      <c r="BT22" s="116">
        <v>665.72954313485116</v>
      </c>
      <c r="BU22" s="116">
        <v>692.93532224244768</v>
      </c>
      <c r="BV22" s="1686">
        <v>632.86429437410618</v>
      </c>
      <c r="BW22" s="1687">
        <v>683.67978642108187</v>
      </c>
      <c r="BX22" s="116">
        <v>713.61739668660039</v>
      </c>
      <c r="BY22" s="116">
        <v>723.86145351557059</v>
      </c>
      <c r="BZ22" s="116">
        <v>714.50365380723053</v>
      </c>
      <c r="CA22" s="116">
        <v>747.71037068064652</v>
      </c>
      <c r="CB22" s="116">
        <v>812.41059370281005</v>
      </c>
      <c r="CC22" s="116">
        <v>766.23013678440304</v>
      </c>
      <c r="CD22" s="116">
        <v>802.2907293254932</v>
      </c>
      <c r="CE22" s="116">
        <v>786.92120846333512</v>
      </c>
      <c r="CF22" s="116">
        <v>818.2888416717509</v>
      </c>
      <c r="CG22" s="116">
        <v>717.31125618744932</v>
      </c>
      <c r="CH22" s="1686">
        <v>713.74706385817444</v>
      </c>
      <c r="CI22" s="1687">
        <v>787.9394187394148</v>
      </c>
      <c r="CJ22" s="116">
        <v>729.19179249742433</v>
      </c>
      <c r="CK22" s="116">
        <v>1213.7346368314493</v>
      </c>
      <c r="CL22" s="116">
        <v>1323.8554213967354</v>
      </c>
      <c r="CM22" s="116">
        <v>1307.6983412964025</v>
      </c>
      <c r="CN22" s="116">
        <v>1371.1168692781507</v>
      </c>
      <c r="CO22" s="116">
        <v>1315.6768099709072</v>
      </c>
      <c r="CP22" s="116">
        <v>1344.5759746460044</v>
      </c>
      <c r="CQ22" s="116">
        <v>902.50936444002718</v>
      </c>
      <c r="CR22" s="116">
        <v>843.36914994119513</v>
      </c>
      <c r="CS22" s="116">
        <v>905.69158358133791</v>
      </c>
      <c r="CT22" s="1686">
        <v>907.85082185167914</v>
      </c>
      <c r="CU22" s="1687">
        <v>929.56664939490179</v>
      </c>
      <c r="CV22" s="116">
        <v>932.8342457550167</v>
      </c>
      <c r="CW22" s="116">
        <v>1085.0406733461657</v>
      </c>
      <c r="CX22" s="116">
        <v>1083.9652816432003</v>
      </c>
      <c r="CY22" s="116">
        <v>1112.649204010025</v>
      </c>
      <c r="CZ22" s="1726">
        <v>1115.1207787436804</v>
      </c>
      <c r="DA22" s="1726">
        <v>1122.9938405067433</v>
      </c>
      <c r="DB22" s="1726">
        <v>1138.1943629035918</v>
      </c>
      <c r="DC22" s="1726">
        <v>1124.042674774937</v>
      </c>
      <c r="DD22" s="1726">
        <v>1138.2534589279333</v>
      </c>
      <c r="DE22" s="1726">
        <v>1204.6391679556632</v>
      </c>
      <c r="DF22" s="1728">
        <v>1168.258274225589</v>
      </c>
      <c r="DG22" s="1729">
        <v>1128.4896047067245</v>
      </c>
      <c r="DH22" s="1726">
        <v>1143.1569407481311</v>
      </c>
      <c r="DI22" s="1726">
        <v>1114.7463323619918</v>
      </c>
      <c r="DJ22" s="1726">
        <v>1081.5353544645957</v>
      </c>
      <c r="DK22" s="1726">
        <v>1032.1201926102469</v>
      </c>
      <c r="DL22" s="1726">
        <v>1090.3886150195729</v>
      </c>
      <c r="DM22" s="1726">
        <v>1080.0493414570267</v>
      </c>
      <c r="DN22" s="1726">
        <v>1091.8075623554071</v>
      </c>
      <c r="DO22" s="1726">
        <v>1087.3786059065067</v>
      </c>
      <c r="DP22" s="1726">
        <v>984.54263209107717</v>
      </c>
      <c r="DQ22" s="1726">
        <v>983.6067677414319</v>
      </c>
      <c r="DR22" s="2769">
        <v>923.27626985510176</v>
      </c>
      <c r="DS22" s="2770">
        <v>977.12964736852382</v>
      </c>
      <c r="DT22" s="2771">
        <v>1005.6809654079796</v>
      </c>
      <c r="DU22" s="2771">
        <v>929.86992238441769</v>
      </c>
      <c r="DV22" s="2771">
        <v>943.05212916350899</v>
      </c>
      <c r="DW22" s="2771">
        <v>848.0605000359227</v>
      </c>
      <c r="DX22" s="2771">
        <v>1794.8763952677002</v>
      </c>
      <c r="DY22" s="2771">
        <v>1726.8154382847663</v>
      </c>
      <c r="DZ22" s="2771">
        <v>1712.0747934151111</v>
      </c>
      <c r="EA22" s="2771">
        <v>1764.0311124686768</v>
      </c>
      <c r="EB22" s="2771">
        <v>1841.2023599532106</v>
      </c>
      <c r="EC22" s="2771">
        <v>1880.2217296556646</v>
      </c>
      <c r="ED22" s="2769">
        <v>1996.1297375885167</v>
      </c>
      <c r="EE22" s="2770">
        <v>2042.6912138611874</v>
      </c>
      <c r="EF22" s="2771">
        <v>2092.7319970121835</v>
      </c>
      <c r="EG22" s="2769">
        <v>2038.1178476396724</v>
      </c>
    </row>
    <row r="23" spans="1:137" ht="30" hidden="1" customHeight="1">
      <c r="A23" s="1688" t="s">
        <v>1109</v>
      </c>
      <c r="B23" s="1680">
        <v>0</v>
      </c>
      <c r="C23" s="1681">
        <v>0</v>
      </c>
      <c r="D23" s="1681">
        <v>0</v>
      </c>
      <c r="E23" s="1681">
        <v>0</v>
      </c>
      <c r="F23" s="1681">
        <v>0</v>
      </c>
      <c r="G23" s="1681">
        <v>0</v>
      </c>
      <c r="H23" s="1681">
        <v>0</v>
      </c>
      <c r="I23" s="1681">
        <v>0</v>
      </c>
      <c r="J23" s="1681">
        <v>0</v>
      </c>
      <c r="K23" s="1681">
        <v>0</v>
      </c>
      <c r="L23" s="1681"/>
      <c r="M23" s="1681"/>
      <c r="N23" s="1681"/>
      <c r="O23" s="1731"/>
      <c r="R23" s="116">
        <v>1.9999123079760746</v>
      </c>
      <c r="S23" s="116">
        <v>2.0060783316378434</v>
      </c>
      <c r="V23" s="1709"/>
      <c r="W23" s="1709"/>
      <c r="X23" s="1709"/>
      <c r="Y23" s="1709"/>
      <c r="Z23" s="1710"/>
      <c r="AA23" s="1709"/>
      <c r="AB23" s="1709"/>
      <c r="AC23" s="1709"/>
      <c r="AD23" s="1709"/>
      <c r="AE23" s="1709"/>
      <c r="AF23" s="1709"/>
      <c r="AG23" s="1709"/>
      <c r="AH23" s="1709"/>
      <c r="AI23" s="1709"/>
      <c r="AJ23" s="1709"/>
      <c r="AK23" s="1709"/>
      <c r="AL23" s="1709">
        <v>0</v>
      </c>
      <c r="AM23" s="1711"/>
      <c r="AN23" s="1709"/>
      <c r="AO23" s="1709"/>
      <c r="AP23" s="1709"/>
      <c r="AQ23" s="1709">
        <v>495.79524471838948</v>
      </c>
      <c r="AR23" s="1709">
        <v>698.46260424364436</v>
      </c>
      <c r="AS23" s="1709"/>
      <c r="AT23" s="1709"/>
      <c r="AU23" s="1709"/>
      <c r="AV23" s="1709"/>
      <c r="AW23" s="1709">
        <v>0</v>
      </c>
      <c r="AX23" s="1710">
        <v>0</v>
      </c>
      <c r="AY23" s="1711"/>
      <c r="AZ23" s="1709"/>
      <c r="BA23" s="1709"/>
      <c r="BB23" s="1709">
        <v>643.59475069279301</v>
      </c>
      <c r="BC23" s="1709">
        <v>0</v>
      </c>
      <c r="BD23" s="1709">
        <v>0</v>
      </c>
      <c r="BE23" s="1709"/>
      <c r="BF23" s="1709"/>
      <c r="BG23" s="1709"/>
      <c r="BH23" s="1709"/>
      <c r="BI23" s="1709"/>
      <c r="BJ23" s="1710"/>
      <c r="BK23" s="1711"/>
      <c r="BL23" s="1709"/>
      <c r="BM23" s="1709"/>
      <c r="BN23" s="1709"/>
      <c r="BO23" s="1709"/>
      <c r="BP23" s="1709"/>
      <c r="BQ23" s="1709"/>
      <c r="BR23" s="1709"/>
      <c r="BS23" s="1709"/>
      <c r="BT23" s="1709"/>
      <c r="BU23" s="1709">
        <v>0</v>
      </c>
      <c r="BV23" s="1710"/>
      <c r="BW23" s="1711">
        <v>0</v>
      </c>
      <c r="BX23" s="1709">
        <v>0</v>
      </c>
      <c r="BY23" s="1709">
        <v>0</v>
      </c>
      <c r="BZ23" s="1709">
        <v>0</v>
      </c>
      <c r="CA23" s="1709">
        <v>0</v>
      </c>
      <c r="CB23" s="1709">
        <v>0</v>
      </c>
      <c r="CC23" s="1709">
        <v>0</v>
      </c>
      <c r="CD23" s="1709">
        <v>0</v>
      </c>
      <c r="CE23" s="1709">
        <v>0</v>
      </c>
      <c r="CF23" s="1709">
        <v>0</v>
      </c>
      <c r="CG23" s="1709">
        <v>0</v>
      </c>
      <c r="CH23" s="1710">
        <v>0</v>
      </c>
      <c r="CI23" s="1711"/>
      <c r="CJ23" s="1709"/>
      <c r="CK23" s="1709"/>
      <c r="CL23" s="1709"/>
      <c r="CM23" s="1709"/>
      <c r="CN23" s="1709"/>
      <c r="CO23" s="1709"/>
      <c r="CP23" s="1709"/>
      <c r="CQ23" s="1709"/>
      <c r="CR23" s="1709"/>
      <c r="CS23" s="1709"/>
      <c r="CT23" s="1710">
        <v>758.73736725746267</v>
      </c>
      <c r="CU23" s="1711"/>
      <c r="CV23" s="1709"/>
      <c r="CW23" s="1709"/>
      <c r="CX23" s="1709"/>
      <c r="CY23" s="1709"/>
      <c r="CZ23" s="1709"/>
      <c r="DA23" s="1709"/>
      <c r="DB23" s="1709"/>
      <c r="DC23" s="1709"/>
      <c r="DD23" s="1709"/>
      <c r="DE23" s="1709"/>
      <c r="DF23" s="1710"/>
      <c r="DG23" s="1711"/>
      <c r="DH23" s="1709"/>
      <c r="DI23" s="1709"/>
      <c r="DJ23" s="1709"/>
      <c r="DK23" s="1709"/>
      <c r="DL23" s="1709"/>
      <c r="DM23" s="1709"/>
      <c r="DN23" s="1709"/>
      <c r="DO23" s="1709"/>
      <c r="DP23" s="1709"/>
      <c r="DQ23" s="1709"/>
      <c r="DR23" s="2766"/>
      <c r="DS23" s="2767"/>
      <c r="DT23" s="2768"/>
      <c r="DU23" s="2768"/>
      <c r="DV23" s="2768"/>
      <c r="DW23" s="2768"/>
      <c r="DX23" s="2768"/>
      <c r="DY23" s="2768"/>
      <c r="DZ23" s="2768"/>
      <c r="EA23" s="2768"/>
      <c r="EB23" s="2768"/>
      <c r="EC23" s="2768"/>
      <c r="ED23" s="2766"/>
      <c r="EE23" s="2767"/>
      <c r="EF23" s="2768"/>
      <c r="EG23" s="2766"/>
    </row>
    <row r="24" spans="1:137" ht="30" hidden="1" customHeight="1">
      <c r="A24" s="1733" t="s">
        <v>1110</v>
      </c>
      <c r="B24" s="1705">
        <v>989.34</v>
      </c>
      <c r="C24" s="1706">
        <v>889.34</v>
      </c>
      <c r="D24" s="1706">
        <v>789.34</v>
      </c>
      <c r="E24" s="1706">
        <v>869.34</v>
      </c>
      <c r="F24" s="1706">
        <v>869.34</v>
      </c>
      <c r="G24" s="1706">
        <v>565.02</v>
      </c>
      <c r="H24" s="1706">
        <v>500.02</v>
      </c>
      <c r="I24" s="1706">
        <v>625.02</v>
      </c>
      <c r="J24" s="1706">
        <v>775.0200000000001</v>
      </c>
      <c r="K24" s="1706">
        <v>775.0200000000001</v>
      </c>
      <c r="L24" s="1681"/>
      <c r="M24" s="1681"/>
      <c r="N24" s="1681"/>
      <c r="O24" s="1731"/>
      <c r="V24" s="1709"/>
      <c r="W24" s="1709"/>
      <c r="X24" s="1709"/>
      <c r="Y24" s="1709"/>
      <c r="Z24" s="1710"/>
      <c r="AA24" s="1709"/>
      <c r="AB24" s="1709"/>
      <c r="AC24" s="1709"/>
      <c r="AD24" s="1709"/>
      <c r="AE24" s="1709"/>
      <c r="AF24" s="1709"/>
      <c r="AG24" s="1709"/>
      <c r="AH24" s="1709"/>
      <c r="AI24" s="1709"/>
      <c r="AJ24" s="1709"/>
      <c r="AK24" s="1709"/>
      <c r="AL24" s="1709"/>
      <c r="AM24" s="1711"/>
      <c r="AN24" s="1709"/>
      <c r="AO24" s="1709"/>
      <c r="AP24" s="1709"/>
      <c r="AQ24" s="1709">
        <v>495.79524471838948</v>
      </c>
      <c r="AR24" s="1709">
        <v>698.46260424364436</v>
      </c>
      <c r="AS24" s="1709"/>
      <c r="AT24" s="1709"/>
      <c r="AU24" s="1709"/>
      <c r="AV24" s="1709"/>
      <c r="AW24" s="1709">
        <v>841.14078481666661</v>
      </c>
      <c r="AX24" s="1710">
        <v>841.23579771991695</v>
      </c>
      <c r="AY24" s="1711"/>
      <c r="AZ24" s="1709"/>
      <c r="BA24" s="1709"/>
      <c r="BB24" s="1709"/>
      <c r="BC24" s="1709"/>
      <c r="BD24" s="1709"/>
      <c r="BE24" s="1709"/>
      <c r="BF24" s="1709"/>
      <c r="BG24" s="1709"/>
      <c r="BH24" s="1709"/>
      <c r="BI24" s="1709"/>
      <c r="BJ24" s="1710"/>
      <c r="BK24" s="1711"/>
      <c r="BL24" s="1709"/>
      <c r="BM24" s="1709"/>
      <c r="BN24" s="1709"/>
      <c r="BO24" s="1709"/>
      <c r="BP24" s="1709"/>
      <c r="BQ24" s="1709"/>
      <c r="BR24" s="1709"/>
      <c r="BS24" s="1709"/>
      <c r="BT24" s="1709"/>
      <c r="BU24" s="1709"/>
      <c r="BV24" s="1710"/>
      <c r="BW24" s="1711"/>
      <c r="BX24" s="1709"/>
      <c r="BY24" s="1709"/>
      <c r="BZ24" s="1709"/>
      <c r="CA24" s="1709"/>
      <c r="CB24" s="1709"/>
      <c r="CC24" s="1709"/>
      <c r="CD24" s="1709"/>
      <c r="CE24" s="1709"/>
      <c r="CF24" s="1709"/>
      <c r="CG24" s="1709"/>
      <c r="CH24" s="1710"/>
      <c r="CI24" s="1711"/>
      <c r="CJ24" s="1709"/>
      <c r="CK24" s="1709"/>
      <c r="CL24" s="1709"/>
      <c r="CM24" s="1709"/>
      <c r="CN24" s="1709"/>
      <c r="CO24" s="1709"/>
      <c r="CP24" s="1709"/>
      <c r="CQ24" s="1709"/>
      <c r="CR24" s="1709"/>
      <c r="CS24" s="1709"/>
      <c r="CT24" s="1710"/>
      <c r="CU24" s="1711"/>
      <c r="CV24" s="1709"/>
      <c r="CW24" s="1709"/>
      <c r="CX24" s="1709"/>
      <c r="CY24" s="1709"/>
      <c r="CZ24" s="1709"/>
      <c r="DA24" s="1709"/>
      <c r="DB24" s="1709"/>
      <c r="DC24" s="1709"/>
      <c r="DD24" s="1709"/>
      <c r="DE24" s="1709"/>
      <c r="DF24" s="1710"/>
      <c r="DG24" s="1711"/>
      <c r="DH24" s="1709"/>
      <c r="DI24" s="1709"/>
      <c r="DJ24" s="1709"/>
      <c r="DK24" s="1709"/>
      <c r="DL24" s="1709"/>
      <c r="DM24" s="1709"/>
      <c r="DN24" s="1709"/>
      <c r="DO24" s="1709"/>
      <c r="DP24" s="1709"/>
      <c r="DQ24" s="1709"/>
      <c r="DR24" s="2766"/>
      <c r="DS24" s="2767"/>
      <c r="DT24" s="2768"/>
      <c r="DU24" s="2768"/>
      <c r="DV24" s="2768"/>
      <c r="DW24" s="2768"/>
      <c r="DX24" s="2768"/>
      <c r="DY24" s="2768"/>
      <c r="DZ24" s="2768"/>
      <c r="EA24" s="2768"/>
      <c r="EB24" s="2768"/>
      <c r="EC24" s="2768"/>
      <c r="ED24" s="2766"/>
      <c r="EE24" s="2767"/>
      <c r="EF24" s="2768"/>
      <c r="EG24" s="2766"/>
    </row>
    <row r="25" spans="1:137" ht="30" hidden="1" customHeight="1">
      <c r="A25" s="1733" t="s">
        <v>1111</v>
      </c>
      <c r="B25" s="1705">
        <v>989.34</v>
      </c>
      <c r="C25" s="1706">
        <v>889.34</v>
      </c>
      <c r="D25" s="1706">
        <v>789.34</v>
      </c>
      <c r="E25" s="1706">
        <v>869.34</v>
      </c>
      <c r="F25" s="1706">
        <v>869.34</v>
      </c>
      <c r="G25" s="1706">
        <v>565.02</v>
      </c>
      <c r="H25" s="1706">
        <v>500.02</v>
      </c>
      <c r="I25" s="1706">
        <v>625.02</v>
      </c>
      <c r="J25" s="1706">
        <v>775.0200000000001</v>
      </c>
      <c r="K25" s="1706">
        <v>775.0200000000001</v>
      </c>
      <c r="L25" s="1681"/>
      <c r="M25" s="1681"/>
      <c r="N25" s="1681"/>
      <c r="O25" s="1731"/>
      <c r="V25" s="1709"/>
      <c r="W25" s="1709"/>
      <c r="X25" s="1709"/>
      <c r="Y25" s="1709"/>
      <c r="Z25" s="1710"/>
      <c r="AA25" s="1709"/>
      <c r="AB25" s="1709"/>
      <c r="AC25" s="1709"/>
      <c r="AD25" s="1709"/>
      <c r="AE25" s="1709"/>
      <c r="AF25" s="1709"/>
      <c r="AG25" s="1709"/>
      <c r="AH25" s="1709"/>
      <c r="AI25" s="1709"/>
      <c r="AJ25" s="1709"/>
      <c r="AK25" s="1709"/>
      <c r="AL25" s="1709"/>
      <c r="AM25" s="1711"/>
      <c r="AN25" s="1709"/>
      <c r="AO25" s="1709"/>
      <c r="AP25" s="1709"/>
      <c r="AQ25" s="1709"/>
      <c r="AR25" s="1709"/>
      <c r="AS25" s="1709"/>
      <c r="AT25" s="1709"/>
      <c r="AU25" s="1709"/>
      <c r="AV25" s="1709"/>
      <c r="AW25" s="1709">
        <v>852.81</v>
      </c>
      <c r="AX25" s="1710">
        <v>866.37</v>
      </c>
      <c r="AY25" s="1711"/>
      <c r="AZ25" s="1709"/>
      <c r="BA25" s="1709"/>
      <c r="BB25" s="1709"/>
      <c r="BC25" s="1709"/>
      <c r="BD25" s="1709"/>
      <c r="BE25" s="1709"/>
      <c r="BF25" s="1709"/>
      <c r="BG25" s="1709"/>
      <c r="BH25" s="1709"/>
      <c r="BI25" s="1709"/>
      <c r="BJ25" s="1710"/>
      <c r="BK25" s="1711"/>
      <c r="BL25" s="1709"/>
      <c r="BM25" s="1709"/>
      <c r="BN25" s="1709"/>
      <c r="BO25" s="1709"/>
      <c r="BP25" s="1709"/>
      <c r="BQ25" s="1709"/>
      <c r="BR25" s="1709"/>
      <c r="BS25" s="1709"/>
      <c r="BT25" s="1709"/>
      <c r="BU25" s="1709"/>
      <c r="BV25" s="1710"/>
      <c r="BW25" s="1711"/>
      <c r="BX25" s="1709"/>
      <c r="BY25" s="1709"/>
      <c r="BZ25" s="1709"/>
      <c r="CA25" s="1709"/>
      <c r="CB25" s="1709"/>
      <c r="CC25" s="1709"/>
      <c r="CD25" s="1709"/>
      <c r="CE25" s="1709"/>
      <c r="CF25" s="1709"/>
      <c r="CG25" s="1709"/>
      <c r="CH25" s="1710"/>
      <c r="CI25" s="1711"/>
      <c r="CJ25" s="1709"/>
      <c r="CK25" s="1709"/>
      <c r="CL25" s="1709"/>
      <c r="CM25" s="1709"/>
      <c r="CN25" s="1709"/>
      <c r="CO25" s="1709"/>
      <c r="CP25" s="1709"/>
      <c r="CQ25" s="1709"/>
      <c r="CR25" s="1709"/>
      <c r="CS25" s="1709"/>
      <c r="CT25" s="1710"/>
      <c r="CU25" s="1711"/>
      <c r="CV25" s="1709"/>
      <c r="CW25" s="1709"/>
      <c r="CX25" s="1709"/>
      <c r="CY25" s="1709"/>
      <c r="CZ25" s="1709"/>
      <c r="DA25" s="1709"/>
      <c r="DB25" s="1709"/>
      <c r="DC25" s="1709"/>
      <c r="DD25" s="1709"/>
      <c r="DE25" s="1709"/>
      <c r="DF25" s="1710"/>
      <c r="DG25" s="1711"/>
      <c r="DH25" s="1709"/>
      <c r="DI25" s="1709"/>
      <c r="DJ25" s="1709"/>
      <c r="DK25" s="1709"/>
      <c r="DL25" s="1709"/>
      <c r="DM25" s="1709"/>
      <c r="DN25" s="1709"/>
      <c r="DO25" s="1709"/>
      <c r="DP25" s="1709"/>
      <c r="DQ25" s="1709"/>
      <c r="DR25" s="2766"/>
      <c r="DS25" s="2767"/>
      <c r="DT25" s="2768"/>
      <c r="DU25" s="2768"/>
      <c r="DV25" s="2768"/>
      <c r="DW25" s="2768"/>
      <c r="DX25" s="2768"/>
      <c r="DY25" s="2768"/>
      <c r="DZ25" s="2768"/>
      <c r="EA25" s="2768"/>
      <c r="EB25" s="2768"/>
      <c r="EC25" s="2768"/>
      <c r="ED25" s="2766"/>
      <c r="EE25" s="2767"/>
      <c r="EF25" s="2768"/>
      <c r="EG25" s="2766"/>
    </row>
    <row r="26" spans="1:137" ht="45.65" customHeight="1">
      <c r="A26" s="1688" t="s">
        <v>1112</v>
      </c>
      <c r="B26" s="1680">
        <v>2.14</v>
      </c>
      <c r="C26" s="1681">
        <v>2.0699999999999998</v>
      </c>
      <c r="D26" s="1681">
        <v>2.11</v>
      </c>
      <c r="E26" s="1681">
        <v>2.0299999999999998</v>
      </c>
      <c r="F26" s="1681">
        <v>2.12</v>
      </c>
      <c r="G26" s="1681">
        <v>2.09</v>
      </c>
      <c r="H26" s="1681">
        <v>2.16</v>
      </c>
      <c r="I26" s="1681">
        <v>2.14</v>
      </c>
      <c r="J26" s="1681">
        <v>2.11</v>
      </c>
      <c r="K26" s="1681">
        <v>2.0797810627247304</v>
      </c>
      <c r="L26" s="1681">
        <v>2.08</v>
      </c>
      <c r="M26" s="1681">
        <v>2.0643417236734374</v>
      </c>
      <c r="N26" s="1681">
        <v>2.0266424172237723</v>
      </c>
      <c r="O26" s="1725">
        <v>1.97</v>
      </c>
      <c r="P26" s="1681">
        <v>1.91</v>
      </c>
      <c r="Q26" s="1681">
        <v>1.9775623955722641</v>
      </c>
      <c r="R26" s="116">
        <v>1.9999123079760746</v>
      </c>
      <c r="S26" s="116">
        <v>2.0099999999999998</v>
      </c>
      <c r="T26" s="1726">
        <v>1.85</v>
      </c>
      <c r="U26" s="1717">
        <v>1.8</v>
      </c>
      <c r="V26" s="116">
        <v>1.7938617822284191</v>
      </c>
      <c r="W26" s="116">
        <v>1.7806926137651415</v>
      </c>
      <c r="X26" s="116">
        <v>1.67</v>
      </c>
      <c r="Y26" s="116">
        <v>0</v>
      </c>
      <c r="Z26" s="1686">
        <v>0</v>
      </c>
      <c r="AA26" s="116">
        <v>0</v>
      </c>
      <c r="AB26" s="116">
        <v>0</v>
      </c>
      <c r="AC26" s="116">
        <v>0</v>
      </c>
      <c r="AD26" s="116">
        <v>0</v>
      </c>
      <c r="AE26" s="116">
        <v>0</v>
      </c>
      <c r="AF26" s="116">
        <v>0</v>
      </c>
      <c r="AG26" s="116">
        <v>0</v>
      </c>
      <c r="AH26" s="116">
        <v>0</v>
      </c>
      <c r="AI26" s="116">
        <v>0</v>
      </c>
      <c r="AJ26" s="116">
        <v>0</v>
      </c>
      <c r="AK26" s="116">
        <v>0</v>
      </c>
      <c r="AL26" s="116">
        <v>0</v>
      </c>
      <c r="AM26" s="1687">
        <v>0</v>
      </c>
      <c r="AN26" s="116">
        <v>0</v>
      </c>
      <c r="AO26" s="116">
        <v>0</v>
      </c>
      <c r="AP26" s="116">
        <v>0</v>
      </c>
      <c r="AQ26" s="116">
        <v>0</v>
      </c>
      <c r="AR26" s="116">
        <v>0</v>
      </c>
      <c r="AS26" s="116">
        <v>0</v>
      </c>
      <c r="AT26" s="116">
        <v>0</v>
      </c>
      <c r="AU26" s="116">
        <v>0</v>
      </c>
      <c r="AV26" s="116">
        <v>0</v>
      </c>
      <c r="AW26" s="116">
        <v>0</v>
      </c>
      <c r="AX26" s="1686">
        <v>0</v>
      </c>
      <c r="AY26" s="1687">
        <v>0</v>
      </c>
      <c r="AZ26" s="116">
        <v>0</v>
      </c>
      <c r="BA26" s="116">
        <v>0</v>
      </c>
      <c r="BB26" s="116">
        <v>0</v>
      </c>
      <c r="BC26" s="116">
        <v>0</v>
      </c>
      <c r="BD26" s="116">
        <v>0</v>
      </c>
      <c r="BE26" s="116">
        <v>0</v>
      </c>
      <c r="BF26" s="116">
        <v>0</v>
      </c>
      <c r="BG26" s="116">
        <v>0</v>
      </c>
      <c r="BH26" s="116">
        <v>0</v>
      </c>
      <c r="BI26" s="116">
        <v>0</v>
      </c>
      <c r="BJ26" s="1686">
        <v>0</v>
      </c>
      <c r="BK26" s="1687">
        <v>0</v>
      </c>
      <c r="BL26" s="116">
        <v>0</v>
      </c>
      <c r="BM26" s="116">
        <v>0</v>
      </c>
      <c r="BN26" s="116">
        <v>0</v>
      </c>
      <c r="BO26" s="116">
        <v>0</v>
      </c>
      <c r="BP26" s="116">
        <v>0</v>
      </c>
      <c r="BQ26" s="116">
        <v>0</v>
      </c>
      <c r="BR26" s="116">
        <v>0</v>
      </c>
      <c r="BS26" s="116">
        <v>0</v>
      </c>
      <c r="BT26" s="116">
        <v>0</v>
      </c>
      <c r="BU26" s="116">
        <v>0</v>
      </c>
      <c r="BV26" s="1686">
        <v>0</v>
      </c>
      <c r="BW26" s="1687">
        <v>0</v>
      </c>
      <c r="BX26" s="116">
        <v>0</v>
      </c>
      <c r="BY26" s="116">
        <v>0</v>
      </c>
      <c r="BZ26" s="116">
        <v>0</v>
      </c>
      <c r="CA26" s="116">
        <v>0</v>
      </c>
      <c r="CB26" s="116">
        <v>0</v>
      </c>
      <c r="CC26" s="116">
        <v>0</v>
      </c>
      <c r="CD26" s="116">
        <v>0</v>
      </c>
      <c r="CE26" s="116">
        <v>0</v>
      </c>
      <c r="CF26" s="116">
        <v>0</v>
      </c>
      <c r="CG26" s="116">
        <v>0</v>
      </c>
      <c r="CH26" s="1686">
        <v>0</v>
      </c>
      <c r="CI26" s="1687">
        <v>0</v>
      </c>
      <c r="CJ26" s="116">
        <v>0</v>
      </c>
      <c r="CK26" s="116">
        <v>0</v>
      </c>
      <c r="CL26" s="116">
        <v>0</v>
      </c>
      <c r="CM26" s="116">
        <v>0</v>
      </c>
      <c r="CN26" s="116">
        <v>0</v>
      </c>
      <c r="CO26" s="116">
        <v>0</v>
      </c>
      <c r="CP26" s="116">
        <v>0</v>
      </c>
      <c r="CQ26" s="116">
        <v>0</v>
      </c>
      <c r="CR26" s="116">
        <v>0</v>
      </c>
      <c r="CS26" s="116">
        <v>0</v>
      </c>
      <c r="CT26" s="1686">
        <v>0</v>
      </c>
      <c r="CU26" s="1687">
        <v>0</v>
      </c>
      <c r="CV26" s="116">
        <v>0</v>
      </c>
      <c r="CW26" s="116">
        <v>0</v>
      </c>
      <c r="CX26" s="116">
        <v>0</v>
      </c>
      <c r="CY26" s="116">
        <v>0</v>
      </c>
      <c r="CZ26" s="116">
        <v>0</v>
      </c>
      <c r="DA26" s="116">
        <v>0</v>
      </c>
      <c r="DB26" s="116">
        <v>0</v>
      </c>
      <c r="DC26" s="116">
        <v>0</v>
      </c>
      <c r="DD26" s="116">
        <v>0</v>
      </c>
      <c r="DE26" s="116">
        <v>0</v>
      </c>
      <c r="DF26" s="1686">
        <v>0</v>
      </c>
      <c r="DG26" s="1687">
        <v>0</v>
      </c>
      <c r="DH26" s="116">
        <v>0</v>
      </c>
      <c r="DI26" s="116">
        <v>0</v>
      </c>
      <c r="DJ26" s="116">
        <v>0</v>
      </c>
      <c r="DK26" s="116">
        <v>0</v>
      </c>
      <c r="DL26" s="116">
        <v>0</v>
      </c>
      <c r="DM26" s="116">
        <v>0</v>
      </c>
      <c r="DN26" s="116">
        <v>0</v>
      </c>
      <c r="DO26" s="116">
        <v>0</v>
      </c>
      <c r="DP26" s="116">
        <v>0</v>
      </c>
      <c r="DQ26" s="116">
        <v>0</v>
      </c>
      <c r="DR26" s="2760">
        <v>0</v>
      </c>
      <c r="DS26" s="2761">
        <v>0</v>
      </c>
      <c r="DT26" s="2762">
        <v>0</v>
      </c>
      <c r="DU26" s="2762">
        <v>0</v>
      </c>
      <c r="DV26" s="2762">
        <v>0</v>
      </c>
      <c r="DW26" s="2762">
        <v>0</v>
      </c>
      <c r="DX26" s="2762">
        <v>0</v>
      </c>
      <c r="DY26" s="2762">
        <v>0</v>
      </c>
      <c r="DZ26" s="2762">
        <v>0</v>
      </c>
      <c r="EA26" s="2762">
        <v>0</v>
      </c>
      <c r="EB26" s="2762">
        <v>0</v>
      </c>
      <c r="EC26" s="2762">
        <v>0</v>
      </c>
      <c r="ED26" s="2760">
        <v>0</v>
      </c>
      <c r="EE26" s="2761">
        <v>0</v>
      </c>
      <c r="EF26" s="2762">
        <v>0</v>
      </c>
      <c r="EG26" s="2760">
        <v>0</v>
      </c>
    </row>
    <row r="27" spans="1:137" ht="45.65" customHeight="1">
      <c r="A27" s="1688" t="s">
        <v>1113</v>
      </c>
      <c r="B27" s="1680">
        <v>575.98</v>
      </c>
      <c r="C27" s="1681">
        <v>575.97</v>
      </c>
      <c r="D27" s="1681">
        <v>575.99</v>
      </c>
      <c r="E27" s="1681">
        <v>500.98</v>
      </c>
      <c r="F27" s="1681">
        <v>500.99</v>
      </c>
      <c r="G27" s="1681">
        <v>501</v>
      </c>
      <c r="H27" s="1681">
        <v>832.34</v>
      </c>
      <c r="I27" s="1681">
        <v>832.34</v>
      </c>
      <c r="J27" s="1681">
        <v>832.36</v>
      </c>
      <c r="K27" s="1681">
        <v>832.47697672126787</v>
      </c>
      <c r="L27" s="1681">
        <v>832.48</v>
      </c>
      <c r="M27" s="1681">
        <v>1044.8895424579382</v>
      </c>
      <c r="N27" s="1681">
        <v>1044.8855393211047</v>
      </c>
      <c r="O27" s="1725">
        <v>1044.8800000000001</v>
      </c>
      <c r="P27" s="1681">
        <v>1020.89</v>
      </c>
      <c r="Q27" s="1681">
        <v>1220.8998533834588</v>
      </c>
      <c r="R27" s="1726">
        <v>1220.896914313407</v>
      </c>
      <c r="S27" s="1726">
        <v>1220.92</v>
      </c>
      <c r="T27" s="1726">
        <v>1100.9000000000001</v>
      </c>
      <c r="U27" s="1723">
        <v>1076.8900000000001</v>
      </c>
      <c r="V27" s="116">
        <v>1166.4107361161109</v>
      </c>
      <c r="W27" s="116">
        <v>1142.2364632249617</v>
      </c>
      <c r="X27" s="116">
        <v>1042.22</v>
      </c>
      <c r="Y27" s="116">
        <v>814.51252355482984</v>
      </c>
      <c r="Z27" s="1686">
        <v>815.04</v>
      </c>
      <c r="AA27" s="116">
        <v>1365.53</v>
      </c>
      <c r="AB27" s="116">
        <v>1365.55</v>
      </c>
      <c r="AC27" s="116">
        <v>1365.55</v>
      </c>
      <c r="AD27" s="116">
        <v>1365.56</v>
      </c>
      <c r="AE27" s="116">
        <v>1365.57</v>
      </c>
      <c r="AF27" s="116">
        <v>1365.58</v>
      </c>
      <c r="AG27" s="116">
        <v>1365.6599999999999</v>
      </c>
      <c r="AH27" s="116">
        <v>1365.6599999999999</v>
      </c>
      <c r="AI27" s="116">
        <v>1365.9099999999999</v>
      </c>
      <c r="AJ27" s="116">
        <v>1365.9162410132139</v>
      </c>
      <c r="AK27" s="116">
        <v>1365.9387141668933</v>
      </c>
      <c r="AL27" s="116">
        <v>1366.03</v>
      </c>
      <c r="AM27" s="1687">
        <v>1341.0144611957503</v>
      </c>
      <c r="AN27" s="116">
        <v>1315.9436783260153</v>
      </c>
      <c r="AO27" s="116">
        <v>1290.9621781536644</v>
      </c>
      <c r="AP27" s="116">
        <v>1240.91425518595</v>
      </c>
      <c r="AQ27" s="116">
        <v>1215.8842431893236</v>
      </c>
      <c r="AR27" s="116">
        <v>1190.9562235059848</v>
      </c>
      <c r="AS27" s="116">
        <v>1165.9820661419503</v>
      </c>
      <c r="AT27" s="116">
        <v>1140.9841992972199</v>
      </c>
      <c r="AU27" s="116">
        <v>1116.2962982231907</v>
      </c>
      <c r="AV27" s="116">
        <v>991.1025768826072</v>
      </c>
      <c r="AW27" s="116">
        <v>841.14078481666661</v>
      </c>
      <c r="AX27" s="1686">
        <v>841.23579771991695</v>
      </c>
      <c r="AY27" s="1687">
        <v>841.18228631100339</v>
      </c>
      <c r="AZ27" s="116">
        <v>841.2214118756184</v>
      </c>
      <c r="BA27" s="116">
        <v>841.24653204391632</v>
      </c>
      <c r="BB27" s="116">
        <v>841.27584671291834</v>
      </c>
      <c r="BC27" s="116">
        <v>841.31152431508849</v>
      </c>
      <c r="BD27" s="116">
        <v>841.32214517018451</v>
      </c>
      <c r="BE27" s="116">
        <v>841.34</v>
      </c>
      <c r="BF27" s="116">
        <v>841.27835027454842</v>
      </c>
      <c r="BG27" s="116">
        <v>841.8313328172909</v>
      </c>
      <c r="BH27" s="116">
        <v>841.87322027654943</v>
      </c>
      <c r="BI27" s="116">
        <v>841.91409513188273</v>
      </c>
      <c r="BJ27" s="1686">
        <v>841.95162333056453</v>
      </c>
      <c r="BK27" s="1687">
        <v>842.03887912415667</v>
      </c>
      <c r="BL27" s="116">
        <v>842.05740838999702</v>
      </c>
      <c r="BM27" s="116">
        <v>842.0670538750137</v>
      </c>
      <c r="BN27" s="116">
        <v>841.56330017853952</v>
      </c>
      <c r="BO27" s="116">
        <v>842.10612849821143</v>
      </c>
      <c r="BP27" s="116">
        <v>842.19161640964103</v>
      </c>
      <c r="BQ27" s="116">
        <v>841.95279888170751</v>
      </c>
      <c r="BR27" s="116">
        <v>841.96198707958058</v>
      </c>
      <c r="BS27" s="116">
        <v>842.38559333496994</v>
      </c>
      <c r="BT27" s="116">
        <v>842.38640344308237</v>
      </c>
      <c r="BU27" s="116">
        <v>817.46521570343407</v>
      </c>
      <c r="BV27" s="1686">
        <v>817.8022525548464</v>
      </c>
      <c r="BW27" s="1687">
        <v>817.50209006319005</v>
      </c>
      <c r="BX27" s="116">
        <v>817.51295714832065</v>
      </c>
      <c r="BY27" s="116">
        <v>817.50211477098173</v>
      </c>
      <c r="BZ27" s="116">
        <v>817.50787529662193</v>
      </c>
      <c r="CA27" s="116">
        <v>817.51457360317681</v>
      </c>
      <c r="CB27" s="116">
        <v>817.53379268567858</v>
      </c>
      <c r="CC27" s="116">
        <v>817.53689470962399</v>
      </c>
      <c r="CD27" s="116">
        <v>817.53159821886425</v>
      </c>
      <c r="CE27" s="116">
        <v>817.67228039486474</v>
      </c>
      <c r="CF27" s="116">
        <v>817.68153635346755</v>
      </c>
      <c r="CG27" s="116">
        <v>817.66976303421688</v>
      </c>
      <c r="CH27" s="1686">
        <v>817.81430202965259</v>
      </c>
      <c r="CI27" s="1687">
        <v>817.69979932255171</v>
      </c>
      <c r="CJ27" s="116">
        <v>791.69923137991634</v>
      </c>
      <c r="CK27" s="116">
        <v>791.69328510769924</v>
      </c>
      <c r="CL27" s="116">
        <v>791.67582956286992</v>
      </c>
      <c r="CM27" s="116">
        <v>791.68164502261493</v>
      </c>
      <c r="CN27" s="116">
        <v>791.69607309848436</v>
      </c>
      <c r="CO27" s="116">
        <v>791.69569165564667</v>
      </c>
      <c r="CP27" s="116">
        <v>791.68387092069281</v>
      </c>
      <c r="CQ27" s="116">
        <v>791.81718781189511</v>
      </c>
      <c r="CR27" s="116">
        <v>754.35682998055211</v>
      </c>
      <c r="CS27" s="116">
        <v>758.69290059215848</v>
      </c>
      <c r="CT27" s="1686">
        <v>758.73736725746267</v>
      </c>
      <c r="CU27" s="1687">
        <v>751.01</v>
      </c>
      <c r="CV27" s="116">
        <v>751.01</v>
      </c>
      <c r="CW27" s="116">
        <v>751.01</v>
      </c>
      <c r="CX27" s="116">
        <v>751.01</v>
      </c>
      <c r="CY27" s="116">
        <v>751.01</v>
      </c>
      <c r="CZ27" s="1726">
        <v>751.01</v>
      </c>
      <c r="DA27" s="1726">
        <v>751.01</v>
      </c>
      <c r="DB27" s="1726">
        <v>751.01</v>
      </c>
      <c r="DC27" s="1726">
        <v>751.01</v>
      </c>
      <c r="DD27" s="1726">
        <v>751.01</v>
      </c>
      <c r="DE27" s="1726">
        <v>751.01</v>
      </c>
      <c r="DF27" s="1728">
        <v>662.91790334943312</v>
      </c>
      <c r="DG27" s="1729">
        <v>659.71795479476236</v>
      </c>
      <c r="DH27" s="1726">
        <v>666.11460372552119</v>
      </c>
      <c r="DI27" s="1726">
        <v>336.00571372731758</v>
      </c>
      <c r="DJ27" s="1726">
        <v>697.6022689027759</v>
      </c>
      <c r="DK27" s="1726">
        <v>704.6799394116349</v>
      </c>
      <c r="DL27" s="1726">
        <v>705.46356052046622</v>
      </c>
      <c r="DM27" s="1726">
        <v>724.5799819934881</v>
      </c>
      <c r="DN27" s="1726">
        <v>732.18974881719544</v>
      </c>
      <c r="DO27" s="1726">
        <v>753.5659159118112</v>
      </c>
      <c r="DP27" s="1726">
        <v>775.40463521002607</v>
      </c>
      <c r="DQ27" s="1726">
        <v>761.65276765109945</v>
      </c>
      <c r="DR27" s="2769">
        <v>774.57181977612925</v>
      </c>
      <c r="DS27" s="2770">
        <v>797.62670233180791</v>
      </c>
      <c r="DT27" s="2771">
        <v>807.1909874923582</v>
      </c>
      <c r="DU27" s="2771">
        <v>838.19013936774877</v>
      </c>
      <c r="DV27" s="2771">
        <v>498.03111711149438</v>
      </c>
      <c r="DW27" s="2771">
        <v>504.85406610867471</v>
      </c>
      <c r="DX27" s="2771">
        <v>506.72504820295239</v>
      </c>
      <c r="DY27" s="2771">
        <v>504.48303319499144</v>
      </c>
      <c r="DZ27" s="2771">
        <v>524.44466319652213</v>
      </c>
      <c r="EA27" s="2771">
        <v>578.42226197983518</v>
      </c>
      <c r="EB27" s="2762">
        <v>600.85849632978261</v>
      </c>
      <c r="EC27" s="2762">
        <v>0</v>
      </c>
      <c r="ED27" s="2760">
        <v>0</v>
      </c>
      <c r="EE27" s="2761">
        <v>0</v>
      </c>
      <c r="EF27" s="2762">
        <v>0</v>
      </c>
      <c r="EG27" s="2760">
        <v>0</v>
      </c>
    </row>
    <row r="28" spans="1:137" s="1742" customFormat="1" ht="45.65" customHeight="1">
      <c r="A28" s="146" t="s">
        <v>1114</v>
      </c>
      <c r="B28" s="1734"/>
      <c r="C28" s="1735"/>
      <c r="D28" s="1735"/>
      <c r="E28" s="1735"/>
      <c r="F28" s="1735"/>
      <c r="G28" s="1735"/>
      <c r="H28" s="1735"/>
      <c r="I28" s="1735"/>
      <c r="J28" s="1735"/>
      <c r="K28" s="1735"/>
      <c r="L28" s="1735"/>
      <c r="M28" s="1735"/>
      <c r="N28" s="1735"/>
      <c r="O28" s="1736"/>
      <c r="P28" s="1735"/>
      <c r="Q28" s="1735"/>
      <c r="R28" s="1737"/>
      <c r="S28" s="1737"/>
      <c r="T28" s="1737"/>
      <c r="U28" s="1738"/>
      <c r="V28" s="1739"/>
      <c r="W28" s="1739"/>
      <c r="X28" s="1739"/>
      <c r="Y28" s="1739"/>
      <c r="Z28" s="1740"/>
      <c r="AA28" s="1739"/>
      <c r="AB28" s="1739"/>
      <c r="AC28" s="1739"/>
      <c r="AD28" s="1739"/>
      <c r="AE28" s="1739"/>
      <c r="AF28" s="1739"/>
      <c r="AG28" s="1739"/>
      <c r="AH28" s="1739"/>
      <c r="AI28" s="1739"/>
      <c r="AJ28" s="1739"/>
      <c r="AK28" s="1739"/>
      <c r="AL28" s="1739"/>
      <c r="AM28" s="1741"/>
      <c r="AN28" s="1739"/>
      <c r="AO28" s="1739"/>
      <c r="AP28" s="1739"/>
      <c r="AQ28" s="1739"/>
      <c r="AR28" s="1739"/>
      <c r="AS28" s="1739"/>
      <c r="AT28" s="1739"/>
      <c r="AU28" s="1739"/>
      <c r="AV28" s="1739"/>
      <c r="AW28" s="1739"/>
      <c r="AX28" s="1740"/>
      <c r="AY28" s="1741"/>
      <c r="AZ28" s="1739"/>
      <c r="BA28" s="1739"/>
      <c r="BB28" s="1739"/>
      <c r="BC28" s="1739"/>
      <c r="BD28" s="1739"/>
      <c r="BE28" s="1739"/>
      <c r="BF28" s="1739">
        <v>88.468533710758521</v>
      </c>
      <c r="BG28" s="1739">
        <v>88.498408079231012</v>
      </c>
      <c r="BH28" s="1739">
        <v>88.527327430113161</v>
      </c>
      <c r="BI28" s="1739">
        <v>88.557243920306846</v>
      </c>
      <c r="BJ28" s="1740">
        <v>88.514205998772084</v>
      </c>
      <c r="BK28" s="1741">
        <v>88.603102649717215</v>
      </c>
      <c r="BL28" s="1739">
        <v>88.626438610607423</v>
      </c>
      <c r="BM28" s="1739">
        <v>88.648288490822807</v>
      </c>
      <c r="BN28" s="1739">
        <v>88.157144277807546</v>
      </c>
      <c r="BO28" s="1739">
        <v>88.678431240545976</v>
      </c>
      <c r="BP28" s="1739">
        <v>88.691358690051885</v>
      </c>
      <c r="BQ28" s="1739">
        <v>88.435285999330787</v>
      </c>
      <c r="BR28" s="1739">
        <v>88.435285999507457</v>
      </c>
      <c r="BS28" s="1739">
        <v>88.435286000105208</v>
      </c>
      <c r="BT28" s="1739">
        <v>88.435286000000005</v>
      </c>
      <c r="BU28" s="1739">
        <v>63.5</v>
      </c>
      <c r="BV28" s="1740">
        <v>63.787921593247525</v>
      </c>
      <c r="BW28" s="1741">
        <v>63.5</v>
      </c>
      <c r="BX28" s="1739">
        <v>63.5</v>
      </c>
      <c r="BY28" s="1739">
        <v>63.5</v>
      </c>
      <c r="BZ28" s="1739">
        <v>63.499999999999993</v>
      </c>
      <c r="CA28" s="1739">
        <v>63.500000000000007</v>
      </c>
      <c r="CB28" s="1739">
        <v>63.5</v>
      </c>
      <c r="CC28" s="1739">
        <v>63.5</v>
      </c>
      <c r="CD28" s="1739">
        <v>63.5</v>
      </c>
      <c r="CE28" s="1739">
        <v>63.499999999999993</v>
      </c>
      <c r="CF28" s="1739">
        <v>63.5</v>
      </c>
      <c r="CG28" s="1739">
        <v>63.500000000000007</v>
      </c>
      <c r="CH28" s="1740">
        <v>63.605902169743672</v>
      </c>
      <c r="CI28" s="1741">
        <v>63.5</v>
      </c>
      <c r="CJ28" s="1739">
        <v>37.5</v>
      </c>
      <c r="CK28" s="1739">
        <v>37.499999999999993</v>
      </c>
      <c r="CL28" s="1739">
        <v>37.5</v>
      </c>
      <c r="CM28" s="1739">
        <v>37.5</v>
      </c>
      <c r="CN28" s="1739">
        <v>37.5</v>
      </c>
      <c r="CO28" s="1739">
        <v>37.5</v>
      </c>
      <c r="CP28" s="1739">
        <v>37.500000000000007</v>
      </c>
      <c r="CQ28" s="1739">
        <v>37.5</v>
      </c>
      <c r="CR28" s="1739">
        <v>0</v>
      </c>
      <c r="CS28" s="1739">
        <v>0</v>
      </c>
      <c r="CT28" s="1740">
        <v>0</v>
      </c>
      <c r="CU28" s="1741">
        <v>0</v>
      </c>
      <c r="CV28" s="1739">
        <v>0</v>
      </c>
      <c r="CW28" s="1739">
        <v>0</v>
      </c>
      <c r="CX28" s="1739">
        <v>0</v>
      </c>
      <c r="CY28" s="1739">
        <v>0</v>
      </c>
      <c r="CZ28" s="1739">
        <v>0</v>
      </c>
      <c r="DA28" s="1739">
        <v>0</v>
      </c>
      <c r="DB28" s="1739">
        <v>0</v>
      </c>
      <c r="DC28" s="1739">
        <v>0</v>
      </c>
      <c r="DD28" s="1739">
        <v>0</v>
      </c>
      <c r="DE28" s="1739">
        <v>0</v>
      </c>
      <c r="DF28" s="1740">
        <v>0</v>
      </c>
      <c r="DG28" s="1741">
        <v>0</v>
      </c>
      <c r="DH28" s="1739">
        <v>0</v>
      </c>
      <c r="DI28" s="1739">
        <v>0</v>
      </c>
      <c r="DJ28" s="1739">
        <v>0</v>
      </c>
      <c r="DK28" s="1739">
        <v>0</v>
      </c>
      <c r="DL28" s="1739">
        <v>0</v>
      </c>
      <c r="DM28" s="1739">
        <v>0</v>
      </c>
      <c r="DN28" s="1739">
        <v>0</v>
      </c>
      <c r="DO28" s="1739">
        <v>0</v>
      </c>
      <c r="DP28" s="1739">
        <v>0</v>
      </c>
      <c r="DQ28" s="1739">
        <v>0</v>
      </c>
      <c r="DR28" s="2774">
        <v>0</v>
      </c>
      <c r="DS28" s="2775">
        <v>0</v>
      </c>
      <c r="DT28" s="2776">
        <v>0</v>
      </c>
      <c r="DU28" s="2776">
        <v>0</v>
      </c>
      <c r="DV28" s="2776">
        <v>0</v>
      </c>
      <c r="DW28" s="2776">
        <v>0</v>
      </c>
      <c r="DX28" s="2776">
        <v>0</v>
      </c>
      <c r="DY28" s="2776">
        <v>0</v>
      </c>
      <c r="DZ28" s="2776">
        <v>0</v>
      </c>
      <c r="EA28" s="2776">
        <v>0</v>
      </c>
      <c r="EB28" s="2776">
        <v>0</v>
      </c>
      <c r="EC28" s="2776">
        <v>0</v>
      </c>
      <c r="ED28" s="2774">
        <v>0</v>
      </c>
      <c r="EE28" s="2775">
        <v>0</v>
      </c>
      <c r="EF28" s="2776">
        <v>0</v>
      </c>
      <c r="EG28" s="2774">
        <v>0</v>
      </c>
    </row>
    <row r="29" spans="1:137" ht="45.65" customHeight="1">
      <c r="A29" s="1688" t="s">
        <v>1115</v>
      </c>
      <c r="B29" s="1680">
        <v>535.55999999999995</v>
      </c>
      <c r="C29" s="1681">
        <v>535.72</v>
      </c>
      <c r="D29" s="1681">
        <v>536.28</v>
      </c>
      <c r="E29" s="1681">
        <v>537.15</v>
      </c>
      <c r="F29" s="1681">
        <v>483.46</v>
      </c>
      <c r="G29" s="1681">
        <v>484.04</v>
      </c>
      <c r="H29" s="1681">
        <v>484.14</v>
      </c>
      <c r="I29" s="1681">
        <v>484.32</v>
      </c>
      <c r="J29" s="1681">
        <v>501.63</v>
      </c>
      <c r="K29" s="1681">
        <v>502.18000000000006</v>
      </c>
      <c r="L29" s="1681">
        <v>436.23</v>
      </c>
      <c r="M29" s="1681">
        <v>436.65</v>
      </c>
      <c r="N29" s="1681">
        <v>436.78</v>
      </c>
      <c r="O29" s="1743">
        <v>436.78</v>
      </c>
      <c r="P29" s="1727">
        <v>446.78</v>
      </c>
      <c r="Q29" s="1727">
        <v>446.78</v>
      </c>
      <c r="R29" s="1726">
        <v>446.78</v>
      </c>
      <c r="S29" s="1726">
        <v>446.78</v>
      </c>
      <c r="T29" s="1726">
        <v>459.15999999999997</v>
      </c>
      <c r="U29" s="1727">
        <v>459.38</v>
      </c>
      <c r="V29" s="116">
        <v>466.78000000000003</v>
      </c>
      <c r="W29" s="116">
        <v>473.89</v>
      </c>
      <c r="X29" s="116">
        <v>473.89</v>
      </c>
      <c r="Y29" s="116">
        <v>473.89</v>
      </c>
      <c r="Z29" s="1686">
        <v>484.68999999999994</v>
      </c>
      <c r="AA29" s="116">
        <v>484.68999999999994</v>
      </c>
      <c r="AB29" s="116">
        <v>502.06</v>
      </c>
      <c r="AC29" s="116">
        <v>539.47</v>
      </c>
      <c r="AD29" s="116">
        <v>539.47</v>
      </c>
      <c r="AE29" s="116">
        <v>552.47</v>
      </c>
      <c r="AF29" s="116">
        <v>567.38</v>
      </c>
      <c r="AG29" s="116">
        <v>591.35</v>
      </c>
      <c r="AH29" s="116">
        <v>591.35</v>
      </c>
      <c r="AI29" s="116">
        <v>627.54999999999995</v>
      </c>
      <c r="AJ29" s="116">
        <v>627.54999999999995</v>
      </c>
      <c r="AK29" s="116">
        <v>627.54999999999995</v>
      </c>
      <c r="AL29" s="116">
        <v>697.84</v>
      </c>
      <c r="AM29" s="1687">
        <v>697.84</v>
      </c>
      <c r="AN29" s="116">
        <v>733.31</v>
      </c>
      <c r="AO29" s="116">
        <v>734.72</v>
      </c>
      <c r="AP29" s="116">
        <v>657.56999999999994</v>
      </c>
      <c r="AQ29" s="116">
        <v>712.11</v>
      </c>
      <c r="AR29" s="116">
        <v>712.11</v>
      </c>
      <c r="AS29" s="116">
        <v>843.18000000000006</v>
      </c>
      <c r="AT29" s="116">
        <v>728.37</v>
      </c>
      <c r="AU29" s="116">
        <v>826.5</v>
      </c>
      <c r="AV29" s="116">
        <v>827.88</v>
      </c>
      <c r="AW29" s="116">
        <v>852.81</v>
      </c>
      <c r="AX29" s="1686">
        <v>866.37</v>
      </c>
      <c r="AY29" s="1687">
        <v>866.37</v>
      </c>
      <c r="AZ29" s="116">
        <v>866.37</v>
      </c>
      <c r="BA29" s="116">
        <v>890.53</v>
      </c>
      <c r="BB29" s="116">
        <v>925.27</v>
      </c>
      <c r="BC29" s="116">
        <v>932.92000000000007</v>
      </c>
      <c r="BD29" s="116">
        <v>977.36</v>
      </c>
      <c r="BE29" s="116">
        <v>821.83</v>
      </c>
      <c r="BF29" s="116">
        <v>821.83</v>
      </c>
      <c r="BG29" s="116">
        <v>873.05000000000007</v>
      </c>
      <c r="BH29" s="116">
        <v>915.42000000000007</v>
      </c>
      <c r="BI29" s="116">
        <v>915.42000000000007</v>
      </c>
      <c r="BJ29" s="1686">
        <v>968.2</v>
      </c>
      <c r="BK29" s="1687">
        <v>880.93</v>
      </c>
      <c r="BL29" s="116">
        <v>880.93</v>
      </c>
      <c r="BM29" s="116">
        <v>910.56999999999994</v>
      </c>
      <c r="BN29" s="116">
        <v>727.15</v>
      </c>
      <c r="BO29" s="116">
        <v>729.66</v>
      </c>
      <c r="BP29" s="116">
        <v>741.72299999999996</v>
      </c>
      <c r="BQ29" s="116">
        <v>746.96</v>
      </c>
      <c r="BR29" s="116">
        <v>755.98</v>
      </c>
      <c r="BS29" s="116">
        <v>760.44999999999993</v>
      </c>
      <c r="BT29" s="116">
        <v>768.04000000000008</v>
      </c>
      <c r="BU29" s="116">
        <v>768.04000000000008</v>
      </c>
      <c r="BV29" s="1686">
        <v>844.78</v>
      </c>
      <c r="BW29" s="1687">
        <v>844.78</v>
      </c>
      <c r="BX29" s="116">
        <v>867.12</v>
      </c>
      <c r="BY29" s="116">
        <v>867.12</v>
      </c>
      <c r="BZ29" s="116">
        <v>896.13000000000011</v>
      </c>
      <c r="CA29" s="116">
        <v>781.27</v>
      </c>
      <c r="CB29" s="116">
        <v>815.29000000000008</v>
      </c>
      <c r="CC29" s="116">
        <v>825.12</v>
      </c>
      <c r="CD29" s="116">
        <v>828.28</v>
      </c>
      <c r="CE29" s="116">
        <v>858.35</v>
      </c>
      <c r="CF29" s="116">
        <v>923.59</v>
      </c>
      <c r="CG29" s="116">
        <v>935.89</v>
      </c>
      <c r="CH29" s="1686">
        <v>971.43</v>
      </c>
      <c r="CI29" s="1687">
        <v>844.8900000000001</v>
      </c>
      <c r="CJ29" s="116">
        <v>846.74</v>
      </c>
      <c r="CK29" s="116">
        <v>856.77</v>
      </c>
      <c r="CL29" s="116">
        <v>939.92000000000007</v>
      </c>
      <c r="CM29" s="116">
        <v>1222.9842216699999</v>
      </c>
      <c r="CN29" s="116">
        <v>1223.7</v>
      </c>
      <c r="CO29" s="116">
        <v>951.16</v>
      </c>
      <c r="CP29" s="116">
        <v>979.93</v>
      </c>
      <c r="CQ29" s="116">
        <v>1083.8200000000002</v>
      </c>
      <c r="CR29" s="116">
        <v>995.47</v>
      </c>
      <c r="CS29" s="116">
        <v>1030.3</v>
      </c>
      <c r="CT29" s="1686">
        <v>1061.8800000000001</v>
      </c>
      <c r="CU29" s="1687">
        <v>1020.5400000000001</v>
      </c>
      <c r="CV29" s="116">
        <v>1039.1510626100001</v>
      </c>
      <c r="CW29" s="116">
        <v>1081.1531094100001</v>
      </c>
      <c r="CX29" s="116">
        <v>1082.70738901</v>
      </c>
      <c r="CY29" s="116">
        <v>1058.6675259799999</v>
      </c>
      <c r="CZ29" s="1726">
        <v>1096.9221957</v>
      </c>
      <c r="DA29" s="1726">
        <v>1065.94983925</v>
      </c>
      <c r="DB29" s="1726">
        <v>1102.3768989099999</v>
      </c>
      <c r="DC29" s="1726">
        <v>1173.2423669500001</v>
      </c>
      <c r="DD29" s="1726">
        <v>1104.8352728599998</v>
      </c>
      <c r="DE29" s="1726">
        <v>1127.4749845600002</v>
      </c>
      <c r="DF29" s="1728">
        <v>1236.75785154</v>
      </c>
      <c r="DG29" s="1729">
        <v>1151.2016271099999</v>
      </c>
      <c r="DH29" s="1726">
        <v>1171.0174567399999</v>
      </c>
      <c r="DI29" s="1726">
        <v>1184.0710397799999</v>
      </c>
      <c r="DJ29" s="1726">
        <v>1244.0266258000001</v>
      </c>
      <c r="DK29" s="1726">
        <v>1248.8245298400002</v>
      </c>
      <c r="DL29" s="1726">
        <v>1296.99062168</v>
      </c>
      <c r="DM29" s="1726">
        <v>1328.8716494299999</v>
      </c>
      <c r="DN29" s="1726">
        <v>1333.4681375999999</v>
      </c>
      <c r="DO29" s="1726">
        <v>1534.22271574</v>
      </c>
      <c r="DP29" s="1726">
        <v>1327.88494926</v>
      </c>
      <c r="DQ29" s="1726">
        <v>1365.4820256200001</v>
      </c>
      <c r="DR29" s="2769">
        <v>1455.7752060899998</v>
      </c>
      <c r="DS29" s="2770">
        <v>1363.4750862199999</v>
      </c>
      <c r="DT29" s="2771">
        <v>1370.47162493</v>
      </c>
      <c r="DU29" s="2771">
        <v>1404.7682492500001</v>
      </c>
      <c r="DV29" s="2771">
        <v>1401.4976933299999</v>
      </c>
      <c r="DW29" s="2771">
        <v>1407.4340112299999</v>
      </c>
      <c r="DX29" s="2771">
        <v>1424.75122803</v>
      </c>
      <c r="DY29" s="2771">
        <v>1428.64525093</v>
      </c>
      <c r="DZ29" s="2771">
        <v>1496.2084128699998</v>
      </c>
      <c r="EA29" s="2771">
        <v>1499.3497403399999</v>
      </c>
      <c r="EB29" s="2771">
        <v>1435.9819217899999</v>
      </c>
      <c r="EC29" s="2771">
        <v>1488.3265956299999</v>
      </c>
      <c r="ED29" s="2769">
        <v>1551.6791665999999</v>
      </c>
      <c r="EE29" s="2770">
        <v>1478.9598986000001</v>
      </c>
      <c r="EF29" s="2771">
        <v>1568.078665</v>
      </c>
      <c r="EG29" s="2769">
        <v>1570.8533935099999</v>
      </c>
    </row>
    <row r="30" spans="1:137" ht="45.65" customHeight="1" thickBot="1">
      <c r="A30" s="1744" t="s">
        <v>157</v>
      </c>
      <c r="B30" s="1745"/>
      <c r="C30" s="1746"/>
      <c r="D30" s="1746"/>
      <c r="E30" s="1746"/>
      <c r="F30" s="1746"/>
      <c r="G30" s="1746"/>
      <c r="H30" s="1746"/>
      <c r="I30" s="1746"/>
      <c r="J30" s="1746"/>
      <c r="K30" s="1746"/>
      <c r="L30" s="1746"/>
      <c r="M30" s="1746"/>
      <c r="N30" s="1746"/>
      <c r="O30" s="1747"/>
      <c r="P30" s="1748"/>
      <c r="Q30" s="1748"/>
      <c r="R30" s="1749"/>
      <c r="S30" s="1749"/>
      <c r="T30" s="1749"/>
      <c r="U30" s="1748"/>
      <c r="V30" s="1750"/>
      <c r="W30" s="1750"/>
      <c r="X30" s="1750"/>
      <c r="Y30" s="1750"/>
      <c r="Z30" s="1751"/>
      <c r="AA30" s="1750"/>
      <c r="AB30" s="1750"/>
      <c r="AC30" s="1750"/>
      <c r="AD30" s="1750"/>
      <c r="AE30" s="1750"/>
      <c r="AF30" s="1750"/>
      <c r="AG30" s="1750"/>
      <c r="AH30" s="1750"/>
      <c r="AI30" s="1750"/>
      <c r="AJ30" s="1750"/>
      <c r="AK30" s="1750"/>
      <c r="AL30" s="1750"/>
      <c r="AM30" s="1752"/>
      <c r="AN30" s="1750"/>
      <c r="AO30" s="1750"/>
      <c r="AP30" s="1750"/>
      <c r="AQ30" s="1750"/>
      <c r="AR30" s="1750"/>
      <c r="AS30" s="1750"/>
      <c r="AT30" s="1750"/>
      <c r="AU30" s="1750"/>
      <c r="AV30" s="1750"/>
      <c r="AW30" s="1750"/>
      <c r="AX30" s="1751"/>
      <c r="AY30" s="1752"/>
      <c r="AZ30" s="1750"/>
      <c r="BA30" s="1750"/>
      <c r="BB30" s="1750"/>
      <c r="BC30" s="1750"/>
      <c r="BD30" s="1750"/>
      <c r="BE30" s="1750"/>
      <c r="BF30" s="1750"/>
      <c r="BG30" s="1750"/>
      <c r="BH30" s="1750"/>
      <c r="BI30" s="1750"/>
      <c r="BJ30" s="1751"/>
      <c r="BK30" s="1752"/>
      <c r="BL30" s="1750"/>
      <c r="BM30" s="1750"/>
      <c r="BN30" s="1750"/>
      <c r="BO30" s="1750"/>
      <c r="BP30" s="1750"/>
      <c r="BQ30" s="1750"/>
      <c r="BR30" s="1750"/>
      <c r="BS30" s="1750"/>
      <c r="BT30" s="1750"/>
      <c r="BU30" s="1750"/>
      <c r="BV30" s="1751"/>
      <c r="BW30" s="1752"/>
      <c r="BX30" s="1750"/>
      <c r="BY30" s="1750"/>
      <c r="BZ30" s="1750"/>
      <c r="CA30" s="1750"/>
      <c r="CB30" s="1750"/>
      <c r="CC30" s="1750"/>
      <c r="CD30" s="1750"/>
      <c r="CE30" s="1750"/>
      <c r="CF30" s="1750"/>
      <c r="CG30" s="1750"/>
      <c r="CH30" s="1751"/>
      <c r="CI30" s="1752"/>
      <c r="CJ30" s="1750"/>
      <c r="CK30" s="1750"/>
      <c r="CL30" s="1750"/>
      <c r="CM30" s="1750"/>
      <c r="CN30" s="1750"/>
      <c r="CO30" s="1750"/>
      <c r="CP30" s="1750"/>
      <c r="CQ30" s="1750"/>
      <c r="CR30" s="1750"/>
      <c r="CS30" s="1750"/>
      <c r="CT30" s="1751"/>
      <c r="CU30" s="1752"/>
      <c r="CV30" s="1750"/>
      <c r="CW30" s="1750"/>
      <c r="CX30" s="1750"/>
      <c r="CY30" s="1750">
        <v>8.8000000000000007</v>
      </c>
      <c r="CZ30" s="1750">
        <v>10</v>
      </c>
      <c r="DA30" s="1750">
        <v>11.3</v>
      </c>
      <c r="DB30" s="1750">
        <v>13.6</v>
      </c>
      <c r="DC30" s="1750">
        <v>16.100000000000001</v>
      </c>
      <c r="DD30" s="1750">
        <v>17.2</v>
      </c>
      <c r="DE30" s="1750">
        <v>18.2</v>
      </c>
      <c r="DF30" s="1751">
        <v>19.5</v>
      </c>
      <c r="DG30" s="1752">
        <v>20.100000000000001</v>
      </c>
      <c r="DH30" s="1750">
        <v>20.3</v>
      </c>
      <c r="DI30" s="1750">
        <v>20.6</v>
      </c>
      <c r="DJ30" s="1750">
        <v>21.4</v>
      </c>
      <c r="DK30" s="1750">
        <v>22.3</v>
      </c>
      <c r="DL30" s="1750">
        <v>23.4</v>
      </c>
      <c r="DM30" s="1750">
        <v>24.5</v>
      </c>
      <c r="DN30" s="1750">
        <v>26</v>
      </c>
      <c r="DO30" s="1750">
        <v>27.2</v>
      </c>
      <c r="DP30" s="1750">
        <v>28.1</v>
      </c>
      <c r="DQ30" s="1750">
        <v>29.3</v>
      </c>
      <c r="DR30" s="2777">
        <v>30.5</v>
      </c>
      <c r="DS30" s="2778">
        <v>30.6</v>
      </c>
      <c r="DT30" s="2779">
        <v>30.81</v>
      </c>
      <c r="DU30" s="2779">
        <v>31.01</v>
      </c>
      <c r="DV30" s="2779">
        <v>31.37</v>
      </c>
      <c r="DW30" s="2779">
        <v>32.159999999999997</v>
      </c>
      <c r="DX30" s="2779">
        <v>32.99</v>
      </c>
      <c r="DY30" s="2779">
        <v>34.4</v>
      </c>
      <c r="DZ30" s="2779">
        <v>36.020000000000003</v>
      </c>
      <c r="EA30" s="2779">
        <v>37.06</v>
      </c>
      <c r="EB30" s="2779">
        <v>38.04</v>
      </c>
      <c r="EC30" s="2779">
        <v>27.52</v>
      </c>
      <c r="ED30" s="2777">
        <v>18.61</v>
      </c>
      <c r="EE30" s="2778">
        <v>19</v>
      </c>
      <c r="EF30" s="2779">
        <v>19.2</v>
      </c>
      <c r="EG30" s="2777">
        <v>20.8</v>
      </c>
    </row>
    <row r="31" spans="1:137" ht="48" hidden="1" customHeight="1" thickBot="1">
      <c r="A31" s="1753" t="s">
        <v>1116</v>
      </c>
      <c r="B31" s="1754">
        <v>0</v>
      </c>
      <c r="C31" s="1746">
        <v>0</v>
      </c>
      <c r="D31" s="1746">
        <v>0</v>
      </c>
      <c r="E31" s="1746">
        <v>0</v>
      </c>
      <c r="F31" s="1746">
        <v>0</v>
      </c>
      <c r="G31" s="1746">
        <v>0</v>
      </c>
      <c r="H31" s="1746">
        <v>0</v>
      </c>
      <c r="I31" s="1746">
        <v>0</v>
      </c>
      <c r="J31" s="1746">
        <v>0</v>
      </c>
      <c r="K31" s="1746">
        <v>0</v>
      </c>
      <c r="L31" s="1746">
        <v>0</v>
      </c>
      <c r="M31" s="1746">
        <v>0</v>
      </c>
      <c r="N31" s="1746">
        <v>0</v>
      </c>
      <c r="O31" s="1746">
        <v>0</v>
      </c>
      <c r="P31" s="1746">
        <v>0</v>
      </c>
      <c r="Q31" s="1746">
        <v>0</v>
      </c>
    </row>
    <row r="32" spans="1:137" ht="31.5" customHeight="1" thickTop="1">
      <c r="A32" s="1755"/>
      <c r="L32" s="1681"/>
      <c r="M32" s="1681"/>
      <c r="N32" s="1756"/>
      <c r="O32" s="1757"/>
      <c r="P32" s="1757"/>
      <c r="Q32" s="1757"/>
      <c r="R32" s="1758"/>
      <c r="S32" s="1758"/>
      <c r="T32" s="1757"/>
    </row>
    <row r="33" spans="1:137" ht="48" customHeight="1">
      <c r="CE33" s="1759"/>
      <c r="CF33" s="1759"/>
      <c r="CG33" s="1759"/>
      <c r="CH33" s="1759"/>
      <c r="CI33" s="1759"/>
      <c r="CJ33" s="1759"/>
      <c r="CK33" s="1759"/>
      <c r="CL33" s="1759"/>
      <c r="CM33" s="1759"/>
      <c r="CN33" s="1759"/>
      <c r="CO33" s="1759"/>
      <c r="CP33" s="1759"/>
      <c r="CQ33" s="1759"/>
      <c r="CR33" s="1759"/>
      <c r="CS33" s="1759"/>
      <c r="CT33" s="1759"/>
      <c r="CU33" s="1759"/>
      <c r="CV33" s="1759"/>
      <c r="CW33" s="1759"/>
      <c r="CX33" s="1759"/>
      <c r="CY33" s="1759"/>
      <c r="CZ33" s="1759"/>
      <c r="DA33" s="1759"/>
      <c r="DB33" s="1759"/>
      <c r="DC33" s="1759"/>
      <c r="DD33" s="1759"/>
      <c r="DE33" s="1759"/>
      <c r="DF33" s="1759"/>
      <c r="DG33" s="1759"/>
      <c r="DH33" s="1759"/>
      <c r="DI33" s="1759"/>
      <c r="DJ33" s="1759"/>
      <c r="DK33" s="1759"/>
      <c r="DL33" s="1759"/>
      <c r="DM33" s="1759"/>
      <c r="DN33" s="1759"/>
      <c r="DO33" s="1759"/>
      <c r="DP33" s="1759"/>
      <c r="DQ33" s="1759"/>
      <c r="DR33" s="1759"/>
      <c r="DS33" s="1759"/>
      <c r="DT33" s="1759"/>
      <c r="DU33" s="1759"/>
      <c r="DV33" s="1759"/>
      <c r="DW33" s="1759"/>
      <c r="DX33" s="1759"/>
      <c r="DY33" s="1759"/>
      <c r="DZ33" s="1759"/>
      <c r="EA33" s="1759"/>
      <c r="EB33" s="1759"/>
      <c r="EC33" s="1759"/>
      <c r="ED33" s="1759"/>
      <c r="EE33" s="1759"/>
      <c r="EF33" s="1759"/>
      <c r="EG33" s="1759"/>
    </row>
    <row r="35" spans="1:137" ht="48" customHeight="1">
      <c r="J35" s="1671" t="s">
        <v>330</v>
      </c>
    </row>
    <row r="37" spans="1:137" ht="48" customHeight="1">
      <c r="A37" s="3021"/>
    </row>
    <row r="45" spans="1:137" ht="48" customHeight="1">
      <c r="O45" s="1671"/>
      <c r="P45" s="1671"/>
      <c r="Q45" s="1671"/>
      <c r="T45" s="1671"/>
      <c r="U45" s="1671"/>
    </row>
    <row r="46" spans="1:137" ht="48" customHeight="1">
      <c r="O46" s="1671"/>
      <c r="P46" s="1671"/>
      <c r="Q46" s="1671"/>
      <c r="T46" s="1671"/>
      <c r="U46" s="1671"/>
    </row>
    <row r="47" spans="1:137" ht="48" customHeight="1">
      <c r="O47" s="1671"/>
      <c r="P47" s="1671"/>
      <c r="Q47" s="1671"/>
      <c r="T47" s="1671"/>
      <c r="U47" s="1671"/>
    </row>
    <row r="48" spans="1:137" ht="48" customHeight="1">
      <c r="O48" s="1671"/>
      <c r="P48" s="1671"/>
      <c r="Q48" s="1671"/>
      <c r="T48" s="1671"/>
      <c r="U48" s="1671"/>
    </row>
    <row r="49" s="1671" customFormat="1" ht="48" customHeight="1"/>
    <row r="85" spans="2:2" ht="6" customHeight="1"/>
    <row r="86" spans="2:2" ht="48" customHeight="1">
      <c r="B86" s="3032" t="s">
        <v>1551</v>
      </c>
    </row>
  </sheetData>
  <mergeCells count="12">
    <mergeCell ref="EE2:EG2"/>
    <mergeCell ref="BK2:BV2"/>
    <mergeCell ref="C2:K2"/>
    <mergeCell ref="O2:Z2"/>
    <mergeCell ref="AA2:AL2"/>
    <mergeCell ref="AM2:AX2"/>
    <mergeCell ref="AY2:BJ2"/>
    <mergeCell ref="BW2:CH2"/>
    <mergeCell ref="CI2:CT2"/>
    <mergeCell ref="CU2:DF2"/>
    <mergeCell ref="DG2:DR2"/>
    <mergeCell ref="DS2:ED2"/>
  </mergeCells>
  <printOptions horizontalCentered="1"/>
  <pageMargins left="0" right="0" top="0.27559055118110237" bottom="0.51181102362204722" header="0.31496062992125984" footer="0.43307086614173229"/>
  <pageSetup paperSize="9" scale="44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
&amp;12 
&amp;14 
25
&amp;10_x000D_&amp;1#&amp;"Aptos"&amp;10&amp;K000000 PUBLIC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5266E-EC42-43CC-856A-13F66A45EAED}">
  <dimension ref="A2:EB83"/>
  <sheetViews>
    <sheetView showGridLines="0" view="pageBreakPreview" topLeftCell="A25" zoomScale="60" zoomScaleNormal="50" workbookViewId="0">
      <selection activeCell="A35" sqref="A35"/>
    </sheetView>
  </sheetViews>
  <sheetFormatPr defaultColWidth="9.1796875" defaultRowHeight="26"/>
  <cols>
    <col min="1" max="1" width="32.81640625" style="25" customWidth="1"/>
    <col min="2" max="2" width="50.81640625" style="25" customWidth="1"/>
    <col min="3" max="9" width="12.81640625" style="25" customWidth="1"/>
    <col min="10" max="10" width="42.81640625" style="25" customWidth="1"/>
    <col min="11" max="11" width="61" style="26" customWidth="1"/>
    <col min="12" max="12" width="9.1796875" style="27"/>
    <col min="13" max="13" width="11.1796875" style="27" bestFit="1" customWidth="1"/>
    <col min="14" max="17" width="9.1796875" style="27"/>
    <col min="18" max="18" width="10.81640625" style="27" bestFit="1" customWidth="1"/>
    <col min="19" max="29" width="9.1796875" style="27"/>
    <col min="30" max="30" width="11.1796875" style="27" bestFit="1" customWidth="1"/>
    <col min="31" max="31" width="11" style="27" bestFit="1" customWidth="1"/>
    <col min="32" max="16384" width="9.1796875" style="27"/>
  </cols>
  <sheetData>
    <row r="2" spans="1:31" ht="63" customHeight="1">
      <c r="A2" s="17" t="s">
        <v>64</v>
      </c>
      <c r="C2" s="191"/>
      <c r="D2" s="191"/>
      <c r="E2" s="191"/>
      <c r="F2" s="191"/>
    </row>
    <row r="3" spans="1:31" s="12" customFormat="1" ht="60" customHeight="1">
      <c r="A3" s="12" t="s">
        <v>65</v>
      </c>
      <c r="B3" s="12" t="s">
        <v>66</v>
      </c>
      <c r="K3" s="13"/>
    </row>
    <row r="4" spans="1:31" s="12" customFormat="1" ht="60" customHeight="1">
      <c r="A4" s="12" t="s">
        <v>67</v>
      </c>
      <c r="B4" s="12" t="s">
        <v>68</v>
      </c>
      <c r="C4" s="28"/>
      <c r="D4" s="28"/>
      <c r="K4" s="13"/>
    </row>
    <row r="5" spans="1:31" s="12" customFormat="1" ht="60" customHeight="1">
      <c r="A5" s="12" t="s">
        <v>69</v>
      </c>
      <c r="B5" s="12" t="s">
        <v>70</v>
      </c>
      <c r="K5" s="13"/>
    </row>
    <row r="6" spans="1:31" s="12" customFormat="1" ht="60" customHeight="1">
      <c r="A6" s="12" t="s">
        <v>71</v>
      </c>
      <c r="B6" s="12" t="s">
        <v>72</v>
      </c>
      <c r="K6" s="13"/>
    </row>
    <row r="7" spans="1:31" s="12" customFormat="1" ht="60" customHeight="1">
      <c r="A7" s="12" t="s">
        <v>73</v>
      </c>
      <c r="B7" s="12" t="s">
        <v>74</v>
      </c>
      <c r="K7" s="13"/>
    </row>
    <row r="8" spans="1:31" s="12" customFormat="1" ht="60" customHeight="1">
      <c r="A8" s="12" t="s">
        <v>75</v>
      </c>
      <c r="B8" s="12" t="s">
        <v>76</v>
      </c>
      <c r="K8" s="20"/>
    </row>
    <row r="9" spans="1:31" s="12" customFormat="1" ht="60" customHeight="1">
      <c r="A9" s="12" t="s">
        <v>77</v>
      </c>
      <c r="B9" s="12" t="s">
        <v>78</v>
      </c>
      <c r="K9" s="20"/>
    </row>
    <row r="10" spans="1:31" s="12" customFormat="1" ht="60" customHeight="1">
      <c r="A10" s="12" t="s">
        <v>79</v>
      </c>
      <c r="B10" s="12" t="s">
        <v>80</v>
      </c>
      <c r="K10" s="20"/>
    </row>
    <row r="11" spans="1:31" s="12" customFormat="1" ht="60" customHeight="1">
      <c r="A11" s="12" t="s">
        <v>81</v>
      </c>
      <c r="B11" s="12" t="s">
        <v>82</v>
      </c>
      <c r="K11" s="20"/>
      <c r="AE11" s="19"/>
    </row>
    <row r="12" spans="1:31" s="12" customFormat="1" ht="60" customHeight="1">
      <c r="A12" s="28" t="s">
        <v>83</v>
      </c>
      <c r="B12" s="28" t="s">
        <v>84</v>
      </c>
      <c r="K12" s="20"/>
    </row>
    <row r="13" spans="1:31" s="12" customFormat="1" ht="60" customHeight="1">
      <c r="A13" s="12" t="s">
        <v>85</v>
      </c>
      <c r="B13" s="12" t="s">
        <v>86</v>
      </c>
      <c r="K13" s="20"/>
    </row>
    <row r="14" spans="1:31" s="12" customFormat="1" ht="59.25" customHeight="1">
      <c r="A14" s="12" t="s">
        <v>87</v>
      </c>
      <c r="B14" s="12" t="s">
        <v>88</v>
      </c>
      <c r="K14" s="20"/>
      <c r="AD14" s="19"/>
    </row>
    <row r="15" spans="1:31" s="12" customFormat="1" ht="59.25" customHeight="1">
      <c r="A15" s="12" t="s">
        <v>89</v>
      </c>
      <c r="B15" s="12" t="s">
        <v>90</v>
      </c>
      <c r="K15" s="20"/>
    </row>
    <row r="16" spans="1:31" s="12" customFormat="1" ht="59.25" customHeight="1">
      <c r="A16" s="12" t="s">
        <v>91</v>
      </c>
      <c r="B16" s="12" t="s">
        <v>92</v>
      </c>
      <c r="K16" s="20"/>
    </row>
    <row r="17" spans="1:132" s="12" customFormat="1" ht="59.25" customHeight="1">
      <c r="A17" s="12" t="s">
        <v>93</v>
      </c>
      <c r="B17" s="12" t="s">
        <v>94</v>
      </c>
      <c r="K17" s="20"/>
      <c r="M17" s="19"/>
      <c r="EB17" s="29"/>
    </row>
    <row r="18" spans="1:132" s="12" customFormat="1" ht="59.25" customHeight="1">
      <c r="A18" s="12" t="s">
        <v>95</v>
      </c>
      <c r="B18" s="12" t="s">
        <v>96</v>
      </c>
      <c r="K18" s="20"/>
    </row>
    <row r="19" spans="1:132" ht="59.25" customHeight="1">
      <c r="A19" s="25" t="s">
        <v>97</v>
      </c>
      <c r="B19" s="25" t="s">
        <v>98</v>
      </c>
      <c r="K19" s="30"/>
      <c r="R19" s="31"/>
    </row>
    <row r="20" spans="1:132" ht="59.25" customHeight="1">
      <c r="A20" s="25" t="s">
        <v>99</v>
      </c>
      <c r="B20" s="25" t="s">
        <v>100</v>
      </c>
      <c r="K20" s="30"/>
    </row>
    <row r="21" spans="1:132" ht="59.25" customHeight="1">
      <c r="A21" s="25" t="s">
        <v>101</v>
      </c>
      <c r="B21" s="25" t="s">
        <v>102</v>
      </c>
      <c r="K21" s="30"/>
    </row>
    <row r="22" spans="1:132" ht="59.25" customHeight="1">
      <c r="A22" s="25" t="s">
        <v>103</v>
      </c>
      <c r="B22" s="25" t="s">
        <v>104</v>
      </c>
      <c r="K22" s="30"/>
    </row>
    <row r="23" spans="1:132" ht="59.25" customHeight="1">
      <c r="A23" s="25" t="s">
        <v>105</v>
      </c>
      <c r="B23" s="25" t="s">
        <v>106</v>
      </c>
      <c r="K23" s="30"/>
    </row>
    <row r="24" spans="1:132" ht="59.25" customHeight="1">
      <c r="A24" s="25" t="s">
        <v>107</v>
      </c>
      <c r="B24" s="25" t="s">
        <v>108</v>
      </c>
      <c r="K24" s="30"/>
    </row>
    <row r="25" spans="1:132" ht="59.25" customHeight="1">
      <c r="A25" s="25" t="s">
        <v>109</v>
      </c>
      <c r="B25" s="25" t="s">
        <v>110</v>
      </c>
      <c r="K25" s="30"/>
    </row>
    <row r="26" spans="1:132" ht="59.25" customHeight="1">
      <c r="A26" s="25" t="s">
        <v>111</v>
      </c>
      <c r="B26" s="25" t="s">
        <v>112</v>
      </c>
      <c r="K26" s="30"/>
    </row>
    <row r="27" spans="1:132" ht="59.25" customHeight="1">
      <c r="A27" s="25" t="s">
        <v>113</v>
      </c>
      <c r="B27" s="25" t="s">
        <v>114</v>
      </c>
      <c r="K27" s="30"/>
    </row>
    <row r="28" spans="1:132" ht="59.25" customHeight="1">
      <c r="A28" s="25" t="s">
        <v>115</v>
      </c>
      <c r="B28" s="25" t="s">
        <v>116</v>
      </c>
      <c r="K28" s="30"/>
    </row>
    <row r="29" spans="1:132" ht="59.25" customHeight="1">
      <c r="A29" s="25" t="s">
        <v>117</v>
      </c>
      <c r="B29" s="25" t="s">
        <v>118</v>
      </c>
      <c r="K29" s="30"/>
    </row>
    <row r="30" spans="1:132" ht="31.4" customHeight="1">
      <c r="I30" s="32"/>
      <c r="K30" s="30"/>
    </row>
    <row r="31" spans="1:132" ht="31.4" customHeight="1">
      <c r="I31" s="32"/>
      <c r="K31" s="30"/>
    </row>
    <row r="32" spans="1:132" ht="31.4" customHeight="1">
      <c r="K32" s="30"/>
    </row>
    <row r="33" spans="1:11" ht="31.4" customHeight="1">
      <c r="K33" s="30"/>
    </row>
    <row r="34" spans="1:11" ht="30" customHeight="1">
      <c r="A34" s="3026"/>
    </row>
    <row r="35" spans="1:11" ht="30" customHeight="1"/>
    <row r="36" spans="1:11" ht="30" customHeight="1">
      <c r="F36" s="33"/>
    </row>
    <row r="37" spans="1:11" ht="31.4" customHeight="1"/>
    <row r="38" spans="1:11" ht="31.4" customHeight="1"/>
    <row r="39" spans="1:11" ht="31.4" customHeight="1"/>
    <row r="40" spans="1:11" ht="30" customHeight="1"/>
    <row r="41" spans="1:11">
      <c r="B41" s="34"/>
      <c r="C41" s="34"/>
      <c r="D41" s="34"/>
      <c r="E41" s="34"/>
      <c r="F41" s="34"/>
      <c r="G41" s="34"/>
      <c r="H41" s="34"/>
    </row>
    <row r="45" spans="1:11">
      <c r="A45" s="35"/>
      <c r="C45" s="27"/>
      <c r="D45" s="27"/>
      <c r="E45" s="27"/>
      <c r="F45" s="27"/>
      <c r="G45" s="27"/>
      <c r="H45" s="27"/>
      <c r="I45" s="27"/>
      <c r="J45" s="27"/>
      <c r="K45" s="27"/>
    </row>
    <row r="46" spans="1:11">
      <c r="A46" s="35"/>
      <c r="C46" s="27"/>
      <c r="D46" s="27"/>
      <c r="E46" s="27"/>
      <c r="F46" s="27"/>
      <c r="G46" s="27"/>
      <c r="H46" s="27"/>
      <c r="I46" s="27"/>
      <c r="J46" s="27"/>
      <c r="K46" s="27"/>
    </row>
    <row r="47" spans="1:11">
      <c r="A47" s="35"/>
      <c r="C47" s="27"/>
      <c r="D47" s="27"/>
      <c r="E47" s="27"/>
      <c r="F47" s="27"/>
      <c r="G47" s="27"/>
      <c r="H47" s="27"/>
      <c r="I47" s="27"/>
      <c r="J47" s="27"/>
      <c r="K47" s="27"/>
    </row>
    <row r="82" spans="2:2" ht="6" customHeight="1"/>
    <row r="83" spans="2:2">
      <c r="B83" s="3039" t="s">
        <v>1551</v>
      </c>
    </row>
  </sheetData>
  <pageMargins left="0.70866141732283505" right="0.70866141732283505" top="0.47244094488188998" bottom="0.74803149606299202" header="0.31496062992126" footer="0.31496062992126"/>
  <pageSetup scale="38" orientation="portrait" r:id="rId1"/>
  <headerFooter>
    <oddHeader>&amp;C&amp;"Aptos"&amp;10&amp;K000000 PUBLIC&amp;1#_x000D_&amp;"Arialri"&amp;10&amp;K000000&amp;"Arialri"&amp;10&amp;K000000&amp;"Arialri"&amp;10&amp;K000000&amp;G</oddHeader>
    <oddFooter>&amp;Ci
&amp;1#&amp;"Aptos,Regular"&amp;10&amp;K000000 PUBLIC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B423A-46A8-4688-B1E3-EA340DBBD7EF}">
  <dimension ref="A1:AC86"/>
  <sheetViews>
    <sheetView showGridLines="0" view="pageBreakPreview" zoomScale="60" zoomScaleNormal="100" workbookViewId="0">
      <pane xSplit="1" ySplit="3" topLeftCell="R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20.25" customHeight="1"/>
  <cols>
    <col min="1" max="1" width="69.81640625" style="878" customWidth="1"/>
    <col min="2" max="2" width="15.7265625" style="1761" hidden="1" customWidth="1"/>
    <col min="3" max="11" width="15.7265625" style="883" hidden="1" customWidth="1"/>
    <col min="12" max="13" width="15.7265625" style="883" customWidth="1"/>
    <col min="14" max="14" width="15.26953125" style="883" customWidth="1"/>
    <col min="15" max="27" width="15.7265625" style="883" customWidth="1"/>
    <col min="28" max="28" width="5.54296875" style="878" customWidth="1"/>
    <col min="29" max="29" width="25.90625" style="878" bestFit="1" customWidth="1"/>
    <col min="30" max="16384" width="9.1796875" style="878"/>
  </cols>
  <sheetData>
    <row r="1" spans="1:29" ht="39" customHeight="1" thickBot="1">
      <c r="A1" s="1760" t="s">
        <v>1117</v>
      </c>
      <c r="C1" s="1761"/>
      <c r="D1" s="1761"/>
      <c r="E1" s="1761"/>
      <c r="F1" s="1761"/>
      <c r="G1" s="1761"/>
      <c r="H1" s="1761"/>
      <c r="I1" s="1761"/>
      <c r="J1" s="1761"/>
      <c r="K1" s="1761"/>
      <c r="L1" s="1761"/>
      <c r="M1" s="1761"/>
      <c r="N1" s="1761"/>
      <c r="O1" s="1761"/>
      <c r="P1" s="1761"/>
      <c r="Q1" s="1761"/>
      <c r="R1" s="1761"/>
      <c r="S1" s="1761"/>
      <c r="T1" s="1761"/>
      <c r="U1" s="1761"/>
      <c r="V1" s="1761"/>
      <c r="W1" s="1761"/>
      <c r="X1" s="1761"/>
      <c r="Y1" s="1761"/>
      <c r="Z1" s="1761"/>
      <c r="AA1" s="1761"/>
    </row>
    <row r="2" spans="1:29" ht="32.25" customHeight="1" thickTop="1" thickBot="1">
      <c r="A2" s="3190"/>
      <c r="B2" s="3188">
        <v>2021</v>
      </c>
      <c r="C2" s="3189"/>
      <c r="D2" s="3189"/>
      <c r="E2" s="3189"/>
      <c r="F2" s="3192"/>
      <c r="G2" s="3188">
        <v>2022</v>
      </c>
      <c r="H2" s="3189"/>
      <c r="I2" s="3189"/>
      <c r="J2" s="3189"/>
      <c r="K2" s="3192"/>
      <c r="L2" s="3188">
        <v>2023</v>
      </c>
      <c r="M2" s="3189"/>
      <c r="N2" s="3189"/>
      <c r="O2" s="3189"/>
      <c r="P2" s="3192"/>
      <c r="Q2" s="3188">
        <v>2024</v>
      </c>
      <c r="R2" s="3189"/>
      <c r="S2" s="3189"/>
      <c r="T2" s="3189"/>
      <c r="U2" s="3192"/>
      <c r="V2" s="3188">
        <v>2025</v>
      </c>
      <c r="W2" s="3189"/>
      <c r="X2" s="3189"/>
      <c r="Y2" s="3189"/>
      <c r="Z2" s="3189"/>
      <c r="AA2" s="2864">
        <v>2026</v>
      </c>
    </row>
    <row r="3" spans="1:29" ht="32.25" customHeight="1" thickTop="1" thickBot="1">
      <c r="A3" s="3191"/>
      <c r="B3" s="1762" t="s">
        <v>172</v>
      </c>
      <c r="C3" s="1763" t="s">
        <v>173</v>
      </c>
      <c r="D3" s="1763" t="s">
        <v>174</v>
      </c>
      <c r="E3" s="1763" t="s">
        <v>175</v>
      </c>
      <c r="F3" s="1765" t="s">
        <v>176</v>
      </c>
      <c r="G3" s="1764" t="s">
        <v>172</v>
      </c>
      <c r="H3" s="1763" t="s">
        <v>173</v>
      </c>
      <c r="I3" s="1763" t="s">
        <v>174</v>
      </c>
      <c r="J3" s="1763" t="s">
        <v>175</v>
      </c>
      <c r="K3" s="1765" t="s">
        <v>176</v>
      </c>
      <c r="L3" s="1766" t="s">
        <v>172</v>
      </c>
      <c r="M3" s="1767" t="s">
        <v>173</v>
      </c>
      <c r="N3" s="1767" t="s">
        <v>174</v>
      </c>
      <c r="O3" s="1767" t="s">
        <v>175</v>
      </c>
      <c r="P3" s="1768" t="s">
        <v>176</v>
      </c>
      <c r="Q3" s="1766" t="s">
        <v>172</v>
      </c>
      <c r="R3" s="1767" t="s">
        <v>173</v>
      </c>
      <c r="S3" s="1767" t="s">
        <v>174</v>
      </c>
      <c r="T3" s="1767" t="s">
        <v>175</v>
      </c>
      <c r="U3" s="1768" t="s">
        <v>176</v>
      </c>
      <c r="V3" s="1766" t="s">
        <v>172</v>
      </c>
      <c r="W3" s="1767" t="s">
        <v>173</v>
      </c>
      <c r="X3" s="1767" t="s">
        <v>174</v>
      </c>
      <c r="Y3" s="1767" t="s">
        <v>175</v>
      </c>
      <c r="Z3" s="1768" t="s">
        <v>176</v>
      </c>
      <c r="AA3" s="2865" t="s">
        <v>172</v>
      </c>
    </row>
    <row r="4" spans="1:29" s="883" customFormat="1" ht="30" customHeight="1" thickTop="1">
      <c r="A4" s="1769" t="s">
        <v>146</v>
      </c>
      <c r="B4" s="1770">
        <v>-121.45980231503461</v>
      </c>
      <c r="C4" s="1771">
        <v>-492.87962564578243</v>
      </c>
      <c r="D4" s="2695">
        <v>-1024.9592252971447</v>
      </c>
      <c r="E4" s="2695">
        <v>-603.44514369157196</v>
      </c>
      <c r="F4" s="2748">
        <v>-2242.7437969495277</v>
      </c>
      <c r="G4" s="2696">
        <v>-490.34917622481112</v>
      </c>
      <c r="H4" s="1771">
        <v>-764.07476365726984</v>
      </c>
      <c r="I4" s="1771">
        <v>-694.2120571762282</v>
      </c>
      <c r="J4" s="2287">
        <v>225.38826041951506</v>
      </c>
      <c r="K4" s="2305">
        <v>-1723.2477366387898</v>
      </c>
      <c r="L4" s="2873">
        <v>221.63320729259783</v>
      </c>
      <c r="M4" s="2287">
        <v>-266.30267500941341</v>
      </c>
      <c r="N4" s="2287">
        <v>-516.203110719709</v>
      </c>
      <c r="O4" s="2287">
        <v>-173.62407165798447</v>
      </c>
      <c r="P4" s="2305">
        <v>-734.49665009451064</v>
      </c>
      <c r="Q4" s="2873">
        <v>-77.658101018952038</v>
      </c>
      <c r="R4" s="2287">
        <v>426.80490092778973</v>
      </c>
      <c r="S4" s="2287">
        <v>310.25242667810153</v>
      </c>
      <c r="T4" s="2287">
        <v>939.10160490064618</v>
      </c>
      <c r="U4" s="2305">
        <v>1598.500831487595</v>
      </c>
      <c r="V4" s="2873">
        <v>2431.5501438471892</v>
      </c>
      <c r="W4" s="2287">
        <v>1714.7734487575726</v>
      </c>
      <c r="X4" s="2287">
        <v>578.79966246496406</v>
      </c>
      <c r="Y4" s="2287">
        <v>4666.0341662792162</v>
      </c>
      <c r="Z4" s="2305">
        <v>9391.1574213489421</v>
      </c>
      <c r="AA4" s="2874">
        <v>3098.6187443341369</v>
      </c>
    </row>
    <row r="5" spans="1:29" s="883" customFormat="1" ht="30" customHeight="1">
      <c r="A5" s="1773" t="s">
        <v>1118</v>
      </c>
      <c r="B5" s="1770">
        <v>84.403208809500939</v>
      </c>
      <c r="C5" s="1771">
        <v>-139.50938806809336</v>
      </c>
      <c r="D5" s="1771">
        <v>-782.14160175646566</v>
      </c>
      <c r="E5" s="1771">
        <v>-378.2967556614467</v>
      </c>
      <c r="F5" s="1772">
        <v>-1215.5445366764998</v>
      </c>
      <c r="G5" s="1770">
        <v>171.72154629498755</v>
      </c>
      <c r="H5" s="1771">
        <v>-123.25392089368643</v>
      </c>
      <c r="I5" s="1771">
        <v>-375.97040871634772</v>
      </c>
      <c r="J5" s="1771">
        <v>185.76254251385308</v>
      </c>
      <c r="K5" s="1772">
        <v>-141.74024080118943</v>
      </c>
      <c r="L5" s="1770">
        <v>95.007434289849698</v>
      </c>
      <c r="M5" s="1771">
        <v>-241.7417076671959</v>
      </c>
      <c r="N5" s="1771">
        <v>-728.75658442796794</v>
      </c>
      <c r="O5" s="1771">
        <v>177.85366734669151</v>
      </c>
      <c r="P5" s="1772">
        <v>-697.6371904586249</v>
      </c>
      <c r="Q5" s="1770">
        <v>-170.18622818331414</v>
      </c>
      <c r="R5" s="1771">
        <v>334.86543835938573</v>
      </c>
      <c r="S5" s="1771">
        <v>353.79242478330889</v>
      </c>
      <c r="T5" s="1771">
        <v>1030.2497496849101</v>
      </c>
      <c r="U5" s="1772">
        <v>1548.721384644301</v>
      </c>
      <c r="V5" s="1770">
        <v>2217.6261376759862</v>
      </c>
      <c r="W5" s="1771">
        <v>1317.0981212853353</v>
      </c>
      <c r="X5" s="1771">
        <v>629.8704059164711</v>
      </c>
      <c r="Y5" s="1771">
        <v>5050.3073718860578</v>
      </c>
      <c r="Z5" s="1772">
        <v>9214.902036763855</v>
      </c>
      <c r="AA5" s="2866">
        <v>3143.4030604647087</v>
      </c>
    </row>
    <row r="6" spans="1:29" s="883" customFormat="1" ht="30" customHeight="1">
      <c r="A6" s="1774" t="s">
        <v>1119</v>
      </c>
      <c r="B6" s="1770">
        <v>632.39354424276917</v>
      </c>
      <c r="C6" s="1771">
        <v>254.45496367344322</v>
      </c>
      <c r="D6" s="1771">
        <v>93.213363403906442</v>
      </c>
      <c r="E6" s="1771">
        <v>118.73555417492207</v>
      </c>
      <c r="F6" s="1772">
        <v>1098.7974254950477</v>
      </c>
      <c r="G6" s="1770">
        <v>872.83688117727024</v>
      </c>
      <c r="H6" s="1771">
        <v>341.39020275992152</v>
      </c>
      <c r="I6" s="1771">
        <v>129.55935113039141</v>
      </c>
      <c r="J6" s="1771">
        <v>1130.6820995276189</v>
      </c>
      <c r="K6" s="1772">
        <v>2474.4685345952057</v>
      </c>
      <c r="L6" s="1770">
        <v>1151.6119778838511</v>
      </c>
      <c r="M6" s="1771">
        <v>155.35410802390106</v>
      </c>
      <c r="N6" s="1771">
        <v>-330.38259046611938</v>
      </c>
      <c r="O6" s="1771">
        <v>730.72831802009614</v>
      </c>
      <c r="P6" s="1772">
        <v>1707.3118134617289</v>
      </c>
      <c r="Q6" s="1770">
        <v>551.94190559107574</v>
      </c>
      <c r="R6" s="1771">
        <v>815.95931757376547</v>
      </c>
      <c r="S6" s="1771">
        <v>1110.1142801253254</v>
      </c>
      <c r="T6" s="1771">
        <v>1295.2437601384963</v>
      </c>
      <c r="U6" s="1772">
        <v>3773.2592634286702</v>
      </c>
      <c r="V6" s="1770">
        <v>3300.6402681310601</v>
      </c>
      <c r="W6" s="1771">
        <v>2462.5633519208959</v>
      </c>
      <c r="X6" s="1771">
        <v>1902.5133905717348</v>
      </c>
      <c r="Y6" s="1771">
        <v>6128.4997039783329</v>
      </c>
      <c r="Z6" s="1772">
        <v>13794.216714602029</v>
      </c>
      <c r="AA6" s="2866">
        <v>4443.6703336145638</v>
      </c>
    </row>
    <row r="7" spans="1:29" s="883" customFormat="1" ht="30" customHeight="1">
      <c r="A7" s="1775" t="s">
        <v>752</v>
      </c>
      <c r="B7" s="1776">
        <v>3961.6406804194212</v>
      </c>
      <c r="C7" s="1777">
        <v>3687.6013767376799</v>
      </c>
      <c r="D7" s="1777">
        <v>3389.7936030677201</v>
      </c>
      <c r="E7" s="1777">
        <v>3688.4237208480008</v>
      </c>
      <c r="F7" s="1778">
        <v>14727.459381072827</v>
      </c>
      <c r="G7" s="1776">
        <v>4417.7522635470887</v>
      </c>
      <c r="H7" s="1777">
        <v>4199.1987441661104</v>
      </c>
      <c r="I7" s="1777">
        <v>4193.8612181266417</v>
      </c>
      <c r="J7" s="1777">
        <v>4284.8830716920202</v>
      </c>
      <c r="K7" s="1778">
        <v>17095.695297531864</v>
      </c>
      <c r="L7" s="1776">
        <v>4218.9715921727175</v>
      </c>
      <c r="M7" s="1777">
        <v>3626.4164010821951</v>
      </c>
      <c r="N7" s="1777">
        <v>3269.2115970971381</v>
      </c>
      <c r="O7" s="1777">
        <v>4601.2203040243967</v>
      </c>
      <c r="P7" s="1778">
        <v>15715.819894376447</v>
      </c>
      <c r="Q7" s="1776">
        <v>4268.604160564937</v>
      </c>
      <c r="R7" s="1777">
        <v>4600.0825638864935</v>
      </c>
      <c r="S7" s="1777">
        <v>5106.4414634711593</v>
      </c>
      <c r="T7" s="1777">
        <v>5189.653665530378</v>
      </c>
      <c r="U7" s="1778">
        <v>19164.781853452972</v>
      </c>
      <c r="V7" s="1776">
        <v>7023.7778037730031</v>
      </c>
      <c r="W7" s="1777">
        <v>6769.3462567470424</v>
      </c>
      <c r="X7" s="1777">
        <v>6722.9259839268861</v>
      </c>
      <c r="Y7" s="1777">
        <v>10730.293170362786</v>
      </c>
      <c r="Z7" s="1778">
        <v>31246.343214809724</v>
      </c>
      <c r="AA7" s="2867">
        <v>8501.8646768992658</v>
      </c>
      <c r="AC7" s="1779"/>
    </row>
    <row r="8" spans="1:29" s="883" customFormat="1" ht="30" customHeight="1">
      <c r="A8" s="1780" t="s">
        <v>1120</v>
      </c>
      <c r="B8" s="1776">
        <v>1021.7096849783157</v>
      </c>
      <c r="C8" s="1777">
        <v>765.59408325686559</v>
      </c>
      <c r="D8" s="1777">
        <v>511.1764539908869</v>
      </c>
      <c r="E8" s="1777">
        <v>540.0629858786798</v>
      </c>
      <c r="F8" s="1778">
        <v>2838.5432081047484</v>
      </c>
      <c r="G8" s="1776">
        <v>890.52159210089951</v>
      </c>
      <c r="H8" s="1777">
        <v>525.27297508781919</v>
      </c>
      <c r="I8" s="1777">
        <v>277.63951131022475</v>
      </c>
      <c r="J8" s="1777">
        <v>606.26090596558527</v>
      </c>
      <c r="K8" s="1778">
        <v>2299.6949844645287</v>
      </c>
      <c r="L8" s="1776">
        <v>1008.0643669771334</v>
      </c>
      <c r="M8" s="1777">
        <v>445.46453983299182</v>
      </c>
      <c r="N8" s="1777">
        <v>199.20735088933515</v>
      </c>
      <c r="O8" s="1777">
        <v>499.69220772898223</v>
      </c>
      <c r="P8" s="1778">
        <v>2152.4284654284425</v>
      </c>
      <c r="Q8" s="1776">
        <v>495.45454141548987</v>
      </c>
      <c r="R8" s="1777">
        <v>267.04512768807967</v>
      </c>
      <c r="S8" s="1777">
        <v>227.40864742003782</v>
      </c>
      <c r="T8" s="1777">
        <v>948.45835500844987</v>
      </c>
      <c r="U8" s="1778">
        <v>1938.3666715320574</v>
      </c>
      <c r="V8" s="1776">
        <v>1595.2342920676901</v>
      </c>
      <c r="W8" s="1777">
        <v>572.26335850210626</v>
      </c>
      <c r="X8" s="1777">
        <v>392.90626268602614</v>
      </c>
      <c r="Y8" s="1777">
        <v>1440.4243889118393</v>
      </c>
      <c r="Z8" s="1778">
        <v>4000.8283021676625</v>
      </c>
      <c r="AA8" s="2867">
        <v>1648.2746204900684</v>
      </c>
    </row>
    <row r="9" spans="1:29" s="883" customFormat="1" ht="30" customHeight="1">
      <c r="A9" s="1780" t="s">
        <v>1121</v>
      </c>
      <c r="B9" s="1776">
        <v>1377.91201944</v>
      </c>
      <c r="C9" s="1777">
        <v>1288.7637942939998</v>
      </c>
      <c r="D9" s="1777">
        <v>1167.93533854</v>
      </c>
      <c r="E9" s="1777">
        <v>1248.5310951399999</v>
      </c>
      <c r="F9" s="1778">
        <v>5083.1422474139999</v>
      </c>
      <c r="G9" s="1776">
        <v>1373.6196804599999</v>
      </c>
      <c r="H9" s="1777">
        <v>1610.1030583346758</v>
      </c>
      <c r="I9" s="1777">
        <v>1769.1040928591124</v>
      </c>
      <c r="J9" s="1777">
        <v>1675.3823917165425</v>
      </c>
      <c r="K9" s="1778">
        <v>6428.2092233703315</v>
      </c>
      <c r="L9" s="1776">
        <v>1583.1495713887846</v>
      </c>
      <c r="M9" s="1777">
        <v>1566.4458865712941</v>
      </c>
      <c r="N9" s="1777">
        <v>1230.2649558882067</v>
      </c>
      <c r="O9" s="1777">
        <v>2233.7583508252706</v>
      </c>
      <c r="P9" s="1778">
        <v>6613.6187646735561</v>
      </c>
      <c r="Q9" s="1776">
        <v>2026.1814062799099</v>
      </c>
      <c r="R9" s="1777">
        <v>2629.0825325209598</v>
      </c>
      <c r="S9" s="1777">
        <v>3080.8621708140413</v>
      </c>
      <c r="T9" s="1777">
        <v>2578.6643846497905</v>
      </c>
      <c r="U9" s="1778">
        <v>10314.790494264702</v>
      </c>
      <c r="V9" s="1776">
        <v>3725.5868290841836</v>
      </c>
      <c r="W9" s="1777">
        <v>4661.7706865417522</v>
      </c>
      <c r="X9" s="1777">
        <v>4872.2995202796392</v>
      </c>
      <c r="Y9" s="1777">
        <v>7715.6581783155489</v>
      </c>
      <c r="Z9" s="1778">
        <v>20975.315214221126</v>
      </c>
      <c r="AA9" s="2867">
        <v>5255.4899980328673</v>
      </c>
    </row>
    <row r="10" spans="1:29" s="883" customFormat="1" ht="30" customHeight="1">
      <c r="A10" s="1780" t="s">
        <v>1122</v>
      </c>
      <c r="B10" s="1776">
        <v>836.20266831000004</v>
      </c>
      <c r="C10" s="1777">
        <v>920.86509081000008</v>
      </c>
      <c r="D10" s="1777">
        <v>1033.1393155566666</v>
      </c>
      <c r="E10" s="1777">
        <v>1157.51111954</v>
      </c>
      <c r="F10" s="1778">
        <v>3947.7181942166667</v>
      </c>
      <c r="G10" s="1776">
        <v>1340.425540405</v>
      </c>
      <c r="H10" s="1777">
        <v>1274.5964193839391</v>
      </c>
      <c r="I10" s="1777">
        <v>1336.8800749866666</v>
      </c>
      <c r="J10" s="1777">
        <v>1258.26086326</v>
      </c>
      <c r="K10" s="1778">
        <v>5210.1628980356054</v>
      </c>
      <c r="L10" s="1776">
        <v>852.51946503066677</v>
      </c>
      <c r="M10" s="1777">
        <v>807.0115404789999</v>
      </c>
      <c r="N10" s="1777">
        <v>1069.573662873333</v>
      </c>
      <c r="O10" s="1777">
        <v>1108.237944501667</v>
      </c>
      <c r="P10" s="1778">
        <v>3837.3426128846668</v>
      </c>
      <c r="Q10" s="1776">
        <v>1020.3738093520001</v>
      </c>
      <c r="R10" s="1777">
        <v>960.80183390166678</v>
      </c>
      <c r="S10" s="1777">
        <v>1066.3294010019999</v>
      </c>
      <c r="T10" s="1777">
        <v>820.66979330000004</v>
      </c>
      <c r="U10" s="1778">
        <v>3868.1748375556667</v>
      </c>
      <c r="V10" s="1776">
        <v>780.18590214649987</v>
      </c>
      <c r="W10" s="1777">
        <v>581.94249528</v>
      </c>
      <c r="X10" s="1777">
        <v>592.00081733399998</v>
      </c>
      <c r="Y10" s="1777">
        <v>666.21377350800003</v>
      </c>
      <c r="Z10" s="1778">
        <v>2620.3429882684995</v>
      </c>
      <c r="AA10" s="2867">
        <v>752.88692369599983</v>
      </c>
    </row>
    <row r="11" spans="1:29" s="883" customFormat="1" ht="30" customHeight="1">
      <c r="A11" s="1780" t="s">
        <v>1123</v>
      </c>
      <c r="B11" s="1776">
        <v>725.81630769110518</v>
      </c>
      <c r="C11" s="1777">
        <v>712.37840837681415</v>
      </c>
      <c r="D11" s="1777">
        <v>677.54249498016702</v>
      </c>
      <c r="E11" s="1777">
        <v>742.31852028932121</v>
      </c>
      <c r="F11" s="1778">
        <v>2858.0557313374115</v>
      </c>
      <c r="G11" s="1776">
        <v>813.18545058118923</v>
      </c>
      <c r="H11" s="1777">
        <v>789.22629135967645</v>
      </c>
      <c r="I11" s="1777">
        <v>810.23753897063796</v>
      </c>
      <c r="J11" s="1777">
        <v>744.97891074989207</v>
      </c>
      <c r="K11" s="1778">
        <v>3157.628191661398</v>
      </c>
      <c r="L11" s="1776">
        <v>775.23818877613314</v>
      </c>
      <c r="M11" s="1777">
        <v>807.49443419890929</v>
      </c>
      <c r="N11" s="1777">
        <v>770.16562744626287</v>
      </c>
      <c r="O11" s="1777">
        <v>759.531800968477</v>
      </c>
      <c r="P11" s="1778">
        <v>3112.4300513897842</v>
      </c>
      <c r="Q11" s="1776">
        <v>726.5944035175371</v>
      </c>
      <c r="R11" s="1777">
        <v>743.15306977578723</v>
      </c>
      <c r="S11" s="1777">
        <v>731.84124423508013</v>
      </c>
      <c r="T11" s="1777">
        <v>841.86113257213765</v>
      </c>
      <c r="U11" s="1778">
        <v>3043.4498501005464</v>
      </c>
      <c r="V11" s="1776">
        <v>922.77078047462965</v>
      </c>
      <c r="W11" s="1777">
        <v>953.36971642318406</v>
      </c>
      <c r="X11" s="1777">
        <v>865.71938362722085</v>
      </c>
      <c r="Y11" s="1777">
        <v>907.99682962739905</v>
      </c>
      <c r="Z11" s="1778">
        <v>3649.8567101524359</v>
      </c>
      <c r="AA11" s="2867">
        <v>845.21313468033009</v>
      </c>
    </row>
    <row r="12" spans="1:29" s="883" customFormat="1" ht="30" customHeight="1">
      <c r="A12" s="1775" t="s">
        <v>751</v>
      </c>
      <c r="B12" s="1776">
        <v>3329.247136176652</v>
      </c>
      <c r="C12" s="1777">
        <v>3433.1464130642366</v>
      </c>
      <c r="D12" s="1777">
        <v>3296.5802396638137</v>
      </c>
      <c r="E12" s="1777">
        <v>3569.6881666730787</v>
      </c>
      <c r="F12" s="1778">
        <v>13628.66195557778</v>
      </c>
      <c r="G12" s="1776">
        <v>3544.9153823698184</v>
      </c>
      <c r="H12" s="1777">
        <v>3857.8085414061889</v>
      </c>
      <c r="I12" s="1777">
        <v>4064.3018669962503</v>
      </c>
      <c r="J12" s="1777">
        <v>3154.2009721644013</v>
      </c>
      <c r="K12" s="1778">
        <v>14621.226762936658</v>
      </c>
      <c r="L12" s="1776">
        <v>3067.3596142888664</v>
      </c>
      <c r="M12" s="1777">
        <v>3471.062293058294</v>
      </c>
      <c r="N12" s="1777">
        <v>3599.5941875632575</v>
      </c>
      <c r="O12" s="1777">
        <v>3870.4919860043005</v>
      </c>
      <c r="P12" s="1778">
        <v>14008.508080914718</v>
      </c>
      <c r="Q12" s="1776">
        <v>3716.6622549738613</v>
      </c>
      <c r="R12" s="1777">
        <v>3784.123246312728</v>
      </c>
      <c r="S12" s="1777">
        <v>3996.3271833458339</v>
      </c>
      <c r="T12" s="1777">
        <v>3894.4099053918817</v>
      </c>
      <c r="U12" s="1778">
        <v>15391.522590024302</v>
      </c>
      <c r="V12" s="1776">
        <v>3723.137535641943</v>
      </c>
      <c r="W12" s="1777">
        <v>4306.7829048261465</v>
      </c>
      <c r="X12" s="1777">
        <v>4820.4125933551513</v>
      </c>
      <c r="Y12" s="1777">
        <v>4601.7934663844526</v>
      </c>
      <c r="Z12" s="1778">
        <v>17452.126500207694</v>
      </c>
      <c r="AA12" s="2867">
        <v>4058.1943432847024</v>
      </c>
    </row>
    <row r="13" spans="1:29" s="883" customFormat="1" ht="30" customHeight="1">
      <c r="A13" s="1780" t="s">
        <v>1124</v>
      </c>
      <c r="B13" s="1776">
        <v>2793.3137101210282</v>
      </c>
      <c r="C13" s="1777">
        <v>2751.5438107075861</v>
      </c>
      <c r="D13" s="1777">
        <v>2653.2230706623027</v>
      </c>
      <c r="E13" s="1777">
        <v>2711.4244186185279</v>
      </c>
      <c r="F13" s="1778">
        <v>10909.505010109444</v>
      </c>
      <c r="G13" s="1776">
        <v>2566.1704576272277</v>
      </c>
      <c r="H13" s="1777">
        <v>2618.058361663534</v>
      </c>
      <c r="I13" s="1777">
        <v>2592.7039690745346</v>
      </c>
      <c r="J13" s="1777">
        <v>2217.6836429162945</v>
      </c>
      <c r="K13" s="1778">
        <v>9994.6164312815908</v>
      </c>
      <c r="L13" s="1776">
        <v>2018.2143516441115</v>
      </c>
      <c r="M13" s="1777">
        <v>2351.6392803471849</v>
      </c>
      <c r="N13" s="1777">
        <v>2410.0746258158661</v>
      </c>
      <c r="O13" s="1777">
        <v>2753.3179628811322</v>
      </c>
      <c r="P13" s="1778">
        <v>9533.2462206882938</v>
      </c>
      <c r="Q13" s="1776">
        <v>2539.4976251009816</v>
      </c>
      <c r="R13" s="1777">
        <v>2534.7064558114639</v>
      </c>
      <c r="S13" s="1777">
        <v>2939.0138742384788</v>
      </c>
      <c r="T13" s="1777">
        <v>2744.8887901564171</v>
      </c>
      <c r="U13" s="1778">
        <v>10758.106745307339</v>
      </c>
      <c r="V13" s="1776">
        <v>2455.4575772768094</v>
      </c>
      <c r="W13" s="1777">
        <v>3167.7358573475758</v>
      </c>
      <c r="X13" s="1777">
        <v>3512.2448748621882</v>
      </c>
      <c r="Y13" s="1777">
        <v>3190.0963595687904</v>
      </c>
      <c r="Z13" s="1778">
        <v>12325.534669055365</v>
      </c>
      <c r="AA13" s="2867">
        <v>2685.6832241921275</v>
      </c>
    </row>
    <row r="14" spans="1:29" s="883" customFormat="1" ht="30" customHeight="1">
      <c r="A14" s="1780" t="s">
        <v>1125</v>
      </c>
      <c r="B14" s="1776">
        <v>535.93342605562384</v>
      </c>
      <c r="C14" s="1777">
        <v>681.60260235665055</v>
      </c>
      <c r="D14" s="1777">
        <v>643.3571690015109</v>
      </c>
      <c r="E14" s="1777">
        <v>858.26374805455089</v>
      </c>
      <c r="F14" s="1778">
        <v>2719.1569454683363</v>
      </c>
      <c r="G14" s="1776">
        <v>978.7449247425908</v>
      </c>
      <c r="H14" s="1777">
        <v>1239.7501797426551</v>
      </c>
      <c r="I14" s="1777">
        <v>1471.5978979217159</v>
      </c>
      <c r="J14" s="1777">
        <v>936.51732924810665</v>
      </c>
      <c r="K14" s="1778">
        <v>4626.610331655068</v>
      </c>
      <c r="L14" s="1776">
        <v>1049.1452626447551</v>
      </c>
      <c r="M14" s="1777">
        <v>1119.4230127111091</v>
      </c>
      <c r="N14" s="1777">
        <v>1189.5195617473914</v>
      </c>
      <c r="O14" s="1777">
        <v>1117.1740231231684</v>
      </c>
      <c r="P14" s="1778">
        <v>4475.2618602264238</v>
      </c>
      <c r="Q14" s="1776">
        <v>1177.1646298728799</v>
      </c>
      <c r="R14" s="1777">
        <v>1249.4167905012641</v>
      </c>
      <c r="S14" s="1777">
        <v>1057.3133091073551</v>
      </c>
      <c r="T14" s="1777">
        <v>1149.5211152354645</v>
      </c>
      <c r="U14" s="1778">
        <v>4633.4158447169639</v>
      </c>
      <c r="V14" s="1776">
        <v>1267.6799583651334</v>
      </c>
      <c r="W14" s="1777">
        <v>1139.0470474785704</v>
      </c>
      <c r="X14" s="1777">
        <v>1308.1677184929636</v>
      </c>
      <c r="Y14" s="1777">
        <v>1411.697106815662</v>
      </c>
      <c r="Z14" s="1778">
        <v>5126.5918311523292</v>
      </c>
      <c r="AA14" s="2867">
        <v>1372.511119092575</v>
      </c>
    </row>
    <row r="15" spans="1:29" s="883" customFormat="1" ht="30" customHeight="1">
      <c r="A15" s="1774" t="s">
        <v>1126</v>
      </c>
      <c r="B15" s="1770">
        <v>-547.99033543326823</v>
      </c>
      <c r="C15" s="1771">
        <v>-393.96435174153657</v>
      </c>
      <c r="D15" s="1771">
        <v>-875.3549651603721</v>
      </c>
      <c r="E15" s="1771">
        <v>-497.03230983636877</v>
      </c>
      <c r="F15" s="1772">
        <v>-2314.3419621715475</v>
      </c>
      <c r="G15" s="1770">
        <v>-701.1153348822827</v>
      </c>
      <c r="H15" s="1771">
        <v>-464.64412365360795</v>
      </c>
      <c r="I15" s="1771">
        <v>-505.52975984673913</v>
      </c>
      <c r="J15" s="1771">
        <v>-944.91955701376583</v>
      </c>
      <c r="K15" s="1772">
        <v>-2616.2087753963951</v>
      </c>
      <c r="L15" s="1770">
        <v>-1056.6045435940014</v>
      </c>
      <c r="M15" s="1771">
        <v>-397.09581569109696</v>
      </c>
      <c r="N15" s="1771">
        <v>-398.37399396184856</v>
      </c>
      <c r="O15" s="1771">
        <v>-552.87465067340463</v>
      </c>
      <c r="P15" s="1772">
        <v>-2404.9490039203538</v>
      </c>
      <c r="Q15" s="1770">
        <v>-722.12813377438988</v>
      </c>
      <c r="R15" s="1771">
        <v>-481.09387921437974</v>
      </c>
      <c r="S15" s="1771">
        <v>-756.32185534201653</v>
      </c>
      <c r="T15" s="1771">
        <v>-264.99401045358627</v>
      </c>
      <c r="U15" s="1772">
        <v>-2224.5378787843692</v>
      </c>
      <c r="V15" s="1770">
        <v>-1083.0141304550739</v>
      </c>
      <c r="W15" s="1771">
        <v>-1145.4652306355606</v>
      </c>
      <c r="X15" s="1771">
        <v>-1272.6429846552637</v>
      </c>
      <c r="Y15" s="1771">
        <v>-1078.1923320922756</v>
      </c>
      <c r="Z15" s="1772">
        <v>-4579.3146778381742</v>
      </c>
      <c r="AA15" s="2866">
        <v>-1300.2672731498551</v>
      </c>
    </row>
    <row r="16" spans="1:29" s="883" customFormat="1" ht="30" customHeight="1">
      <c r="A16" s="1775" t="s">
        <v>1127</v>
      </c>
      <c r="B16" s="1776">
        <v>2113.8937750408963</v>
      </c>
      <c r="C16" s="1777">
        <v>2251.9134059909347</v>
      </c>
      <c r="D16" s="1777">
        <v>2506.5164822127681</v>
      </c>
      <c r="E16" s="1777">
        <v>2269.4931727230587</v>
      </c>
      <c r="F16" s="1778">
        <v>9141.8168359676565</v>
      </c>
      <c r="G16" s="1776">
        <v>2138.5804693929254</v>
      </c>
      <c r="H16" s="1777">
        <v>2062.4647691464902</v>
      </c>
      <c r="I16" s="1777">
        <v>2042.9754420380664</v>
      </c>
      <c r="J16" s="1777">
        <v>2053.1630527055199</v>
      </c>
      <c r="K16" s="1778">
        <v>8297.1837332830019</v>
      </c>
      <c r="L16" s="1776">
        <v>2149.1609047989677</v>
      </c>
      <c r="M16" s="1777">
        <v>2266.1209649628172</v>
      </c>
      <c r="N16" s="1777">
        <v>2120.1120210577237</v>
      </c>
      <c r="O16" s="1777">
        <v>2209.971036145741</v>
      </c>
      <c r="P16" s="1778">
        <v>8745.3649269652487</v>
      </c>
      <c r="Q16" s="1776">
        <v>2189.7404329238302</v>
      </c>
      <c r="R16" s="1777">
        <v>2359.0882465079158</v>
      </c>
      <c r="S16" s="1777">
        <v>2466.5475469488838</v>
      </c>
      <c r="T16" s="1777">
        <v>2254.793922999801</v>
      </c>
      <c r="U16" s="1778">
        <v>9270.1701493804321</v>
      </c>
      <c r="V16" s="1776">
        <v>2317.9520334677563</v>
      </c>
      <c r="W16" s="1777">
        <v>2462.1928950642537</v>
      </c>
      <c r="X16" s="1777">
        <v>2647.5690526780613</v>
      </c>
      <c r="Y16" s="1777">
        <v>2632.1448541109307</v>
      </c>
      <c r="Z16" s="1778">
        <v>10059.858835321003</v>
      </c>
      <c r="AA16" s="2867">
        <v>2567.7490240836637</v>
      </c>
    </row>
    <row r="17" spans="1:27" s="883" customFormat="1" ht="30" customHeight="1">
      <c r="A17" s="1775" t="s">
        <v>1128</v>
      </c>
      <c r="B17" s="1776">
        <v>2661.8841104741646</v>
      </c>
      <c r="C17" s="1777">
        <v>2645.8777577324713</v>
      </c>
      <c r="D17" s="1777">
        <v>3381.8714473731402</v>
      </c>
      <c r="E17" s="1777">
        <v>2766.5254825594275</v>
      </c>
      <c r="F17" s="1778">
        <v>11456.158798139204</v>
      </c>
      <c r="G17" s="1776">
        <v>2839.695804275208</v>
      </c>
      <c r="H17" s="1777">
        <v>2527.1088928000981</v>
      </c>
      <c r="I17" s="1777">
        <v>2548.5052018848055</v>
      </c>
      <c r="J17" s="1777">
        <v>2998.0826097192858</v>
      </c>
      <c r="K17" s="1778">
        <v>10913.392508679397</v>
      </c>
      <c r="L17" s="1776">
        <v>3205.7654483929691</v>
      </c>
      <c r="M17" s="1777">
        <v>2663.2167806539142</v>
      </c>
      <c r="N17" s="1777">
        <v>2518.4860150195723</v>
      </c>
      <c r="O17" s="1777">
        <v>2762.8456868191456</v>
      </c>
      <c r="P17" s="1778">
        <v>11150.313930885603</v>
      </c>
      <c r="Q17" s="1776">
        <v>2911.8685666982201</v>
      </c>
      <c r="R17" s="1777">
        <v>2840.1821257222955</v>
      </c>
      <c r="S17" s="1777">
        <v>3222.8694022909003</v>
      </c>
      <c r="T17" s="1777">
        <v>2519.7879334533873</v>
      </c>
      <c r="U17" s="1778">
        <v>11494.708028164801</v>
      </c>
      <c r="V17" s="1776">
        <v>3400.9661639228302</v>
      </c>
      <c r="W17" s="1777">
        <v>3607.6581256998143</v>
      </c>
      <c r="X17" s="1777">
        <v>3920.212037333325</v>
      </c>
      <c r="Y17" s="1777">
        <v>3710.3371862032063</v>
      </c>
      <c r="Z17" s="1778">
        <v>14639.173513159178</v>
      </c>
      <c r="AA17" s="2867">
        <v>3868.0162972335188</v>
      </c>
    </row>
    <row r="18" spans="1:27" s="1781" customFormat="1" ht="30" customHeight="1">
      <c r="A18" s="1773" t="s">
        <v>1129</v>
      </c>
      <c r="B18" s="1770">
        <v>-1112.9441262419391</v>
      </c>
      <c r="C18" s="1771">
        <v>-1161.1137921029863</v>
      </c>
      <c r="D18" s="1771">
        <v>-1089.7116096304503</v>
      </c>
      <c r="E18" s="1771">
        <v>-1018.3515991079632</v>
      </c>
      <c r="F18" s="1772">
        <v>-4382.1211270833383</v>
      </c>
      <c r="G18" s="1770">
        <v>-1542.6547880814367</v>
      </c>
      <c r="H18" s="1771">
        <v>-1332.4161957950735</v>
      </c>
      <c r="I18" s="1771">
        <v>-1207.2676247441516</v>
      </c>
      <c r="J18" s="1771">
        <v>-1050.1931896774784</v>
      </c>
      <c r="K18" s="1772">
        <v>-5132.5317982981396</v>
      </c>
      <c r="L18" s="1770">
        <v>-774.59486543172659</v>
      </c>
      <c r="M18" s="1771">
        <v>-1078.09975691979</v>
      </c>
      <c r="N18" s="1771">
        <v>-991.27080130250317</v>
      </c>
      <c r="O18" s="1771">
        <v>-1263.3890023341969</v>
      </c>
      <c r="P18" s="1772">
        <v>-4107.3544259882165</v>
      </c>
      <c r="Q18" s="1770">
        <v>-1286.4648680551777</v>
      </c>
      <c r="R18" s="1771">
        <v>-1310.7080938744177</v>
      </c>
      <c r="S18" s="1771">
        <v>-1327.3871348657262</v>
      </c>
      <c r="T18" s="1771">
        <v>-1443.3979173431935</v>
      </c>
      <c r="U18" s="1772">
        <v>-5367.9580141385159</v>
      </c>
      <c r="V18" s="1770">
        <v>-1178.3994348503309</v>
      </c>
      <c r="W18" s="1771">
        <v>-1092.35494275323</v>
      </c>
      <c r="X18" s="1771">
        <v>-1427.8548326500761</v>
      </c>
      <c r="Y18" s="1771">
        <v>-1439.8370286945544</v>
      </c>
      <c r="Z18" s="1772">
        <v>-5138.4462389481914</v>
      </c>
      <c r="AA18" s="2866">
        <v>-1259.1407897962113</v>
      </c>
    </row>
    <row r="19" spans="1:27" s="883" customFormat="1" ht="30" customHeight="1">
      <c r="A19" s="1782" t="s">
        <v>1127</v>
      </c>
      <c r="B19" s="1776">
        <v>174.62968383357244</v>
      </c>
      <c r="C19" s="1777">
        <v>243.42261242101674</v>
      </c>
      <c r="D19" s="1777">
        <v>222.94665885676554</v>
      </c>
      <c r="E19" s="1777">
        <v>250.39496214701646</v>
      </c>
      <c r="F19" s="1778">
        <v>891.39391725837106</v>
      </c>
      <c r="G19" s="1776">
        <v>266.39865725507826</v>
      </c>
      <c r="H19" s="1777">
        <v>272.54670984682576</v>
      </c>
      <c r="I19" s="1777">
        <v>212.31157905319176</v>
      </c>
      <c r="J19" s="1777">
        <v>335.82668701724538</v>
      </c>
      <c r="K19" s="1778">
        <v>1087.083633172341</v>
      </c>
      <c r="L19" s="1776">
        <v>164.89594450458819</v>
      </c>
      <c r="M19" s="1777">
        <v>147.85379900765079</v>
      </c>
      <c r="N19" s="1777">
        <v>233.42084415236408</v>
      </c>
      <c r="O19" s="1777">
        <v>222.54873866740198</v>
      </c>
      <c r="P19" s="1778">
        <v>768.71932633200515</v>
      </c>
      <c r="Q19" s="1776">
        <v>122.66295516810968</v>
      </c>
      <c r="R19" s="1777">
        <v>125.73421586576248</v>
      </c>
      <c r="S19" s="1777">
        <v>164.18728005642782</v>
      </c>
      <c r="T19" s="1777">
        <v>83.139458745884554</v>
      </c>
      <c r="U19" s="1778">
        <v>495.72390983618459</v>
      </c>
      <c r="V19" s="1776">
        <v>186.18302996869224</v>
      </c>
      <c r="W19" s="1777">
        <v>175.42007028537321</v>
      </c>
      <c r="X19" s="1777">
        <v>224.30705131514227</v>
      </c>
      <c r="Y19" s="1777">
        <v>150.82909554783473</v>
      </c>
      <c r="Z19" s="1778">
        <v>736.73924711704251</v>
      </c>
      <c r="AA19" s="2867">
        <v>177.30806381258674</v>
      </c>
    </row>
    <row r="20" spans="1:27" s="883" customFormat="1" ht="30" hidden="1" customHeight="1">
      <c r="A20" s="1783" t="s">
        <v>793</v>
      </c>
      <c r="B20" s="1776">
        <v>37.097955107254649</v>
      </c>
      <c r="C20" s="1777">
        <v>48.001457104717588</v>
      </c>
      <c r="D20" s="1777">
        <v>56.580458376853478</v>
      </c>
      <c r="E20" s="1777">
        <v>52.259329635100045</v>
      </c>
      <c r="F20" s="1778">
        <v>193.93920022392575</v>
      </c>
      <c r="G20" s="1776">
        <v>57.64978397641454</v>
      </c>
      <c r="H20" s="1777">
        <v>66.563158427227776</v>
      </c>
      <c r="I20" s="1777">
        <v>48.942036920142833</v>
      </c>
      <c r="J20" s="1777">
        <v>172.64315406390929</v>
      </c>
      <c r="K20" s="1778">
        <v>345.79813338769441</v>
      </c>
      <c r="L20" s="1776">
        <v>23.363565951230925</v>
      </c>
      <c r="M20" s="1777">
        <v>30.111292440078966</v>
      </c>
      <c r="N20" s="1777">
        <v>37.45733658829301</v>
      </c>
      <c r="O20" s="1777">
        <v>46.273521038384331</v>
      </c>
      <c r="P20" s="1778">
        <v>137.20571601798724</v>
      </c>
      <c r="Q20" s="1776">
        <v>26.341271694403098</v>
      </c>
      <c r="R20" s="1777">
        <v>39.685873737330439</v>
      </c>
      <c r="S20" s="1777">
        <v>34.653031833239964</v>
      </c>
      <c r="T20" s="1777">
        <v>37.56712922451679</v>
      </c>
      <c r="U20" s="1778">
        <v>138.24730648949031</v>
      </c>
      <c r="V20" s="1776">
        <v>38.810792933341915</v>
      </c>
      <c r="W20" s="1777">
        <v>49.921268186171311</v>
      </c>
      <c r="X20" s="1777">
        <v>44.318458330545489</v>
      </c>
      <c r="Y20" s="1777">
        <v>30.132246393200617</v>
      </c>
      <c r="Z20" s="1778">
        <v>163.18276584325935</v>
      </c>
      <c r="AA20" s="2867">
        <v>35.096339217255689</v>
      </c>
    </row>
    <row r="21" spans="1:27" s="1781" customFormat="1" ht="30" hidden="1" customHeight="1">
      <c r="A21" s="1783" t="s">
        <v>1130</v>
      </c>
      <c r="B21" s="1776">
        <v>133.16309840140758</v>
      </c>
      <c r="C21" s="1777">
        <v>194.35613072474393</v>
      </c>
      <c r="D21" s="1777">
        <v>162.47477893203265</v>
      </c>
      <c r="E21" s="1777">
        <v>196.83131625358521</v>
      </c>
      <c r="F21" s="1778">
        <v>686.82532431176935</v>
      </c>
      <c r="G21" s="1776">
        <v>207.54984708647197</v>
      </c>
      <c r="H21" s="1777">
        <v>204.47783225014311</v>
      </c>
      <c r="I21" s="1777">
        <v>161.55648574080027</v>
      </c>
      <c r="J21" s="1777">
        <v>162.57071472749288</v>
      </c>
      <c r="K21" s="1778">
        <v>736.15487980490821</v>
      </c>
      <c r="L21" s="1776">
        <v>141.05035620338148</v>
      </c>
      <c r="M21" s="1777">
        <v>116.03895109324849</v>
      </c>
      <c r="N21" s="1777">
        <v>195.09518408375652</v>
      </c>
      <c r="O21" s="1777">
        <v>175.2748982793492</v>
      </c>
      <c r="P21" s="1778">
        <v>627.45938965973573</v>
      </c>
      <c r="Q21" s="1776">
        <v>95.514796607914661</v>
      </c>
      <c r="R21" s="1777">
        <v>84.983122301663059</v>
      </c>
      <c r="S21" s="1777">
        <v>127.66562359358579</v>
      </c>
      <c r="T21" s="1777">
        <v>44.696780850511608</v>
      </c>
      <c r="U21" s="1778">
        <v>352.86032335367514</v>
      </c>
      <c r="V21" s="1776">
        <v>145.30152220095766</v>
      </c>
      <c r="W21" s="1777">
        <v>123.66647790501449</v>
      </c>
      <c r="X21" s="1777">
        <v>174.87632105036749</v>
      </c>
      <c r="Y21" s="1777">
        <v>116.51845048716568</v>
      </c>
      <c r="Z21" s="1778">
        <v>560.36277164350531</v>
      </c>
      <c r="AA21" s="2867">
        <v>136.72245809474751</v>
      </c>
    </row>
    <row r="22" spans="1:27" s="883" customFormat="1" ht="30" hidden="1" customHeight="1">
      <c r="A22" s="1784" t="s">
        <v>1131</v>
      </c>
      <c r="B22" s="1776">
        <v>44.375636829030299</v>
      </c>
      <c r="C22" s="1777">
        <v>33.350918003362999</v>
      </c>
      <c r="D22" s="1777">
        <v>26.483012361916899</v>
      </c>
      <c r="E22" s="1777">
        <v>35.773618631721199</v>
      </c>
      <c r="F22" s="1778">
        <v>139.98318582603142</v>
      </c>
      <c r="G22" s="1776">
        <v>58.102254414846229</v>
      </c>
      <c r="H22" s="1777">
        <v>55.729675302669214</v>
      </c>
      <c r="I22" s="1777">
        <v>19.117599926275247</v>
      </c>
      <c r="J22" s="1777">
        <v>46.999272087176699</v>
      </c>
      <c r="K22" s="1778">
        <v>179.9488017309674</v>
      </c>
      <c r="L22" s="1776">
        <v>72.5</v>
      </c>
      <c r="M22" s="1777">
        <v>72.5</v>
      </c>
      <c r="N22" s="1777">
        <v>113.588977360491</v>
      </c>
      <c r="O22" s="1777">
        <v>84.505497166393894</v>
      </c>
      <c r="P22" s="1778">
        <v>343.09447452688494</v>
      </c>
      <c r="Q22" s="1776">
        <v>49.092143132499999</v>
      </c>
      <c r="R22" s="1777">
        <v>59.208883551291997</v>
      </c>
      <c r="S22" s="1777">
        <v>106.975898895973</v>
      </c>
      <c r="T22" s="1777">
        <v>29.635385809999999</v>
      </c>
      <c r="U22" s="1778">
        <v>244.91231138976502</v>
      </c>
      <c r="V22" s="1776">
        <v>103.21517109810969</v>
      </c>
      <c r="W22" s="1777">
        <v>101.25156471632863</v>
      </c>
      <c r="X22" s="1777">
        <v>113.7953917046175</v>
      </c>
      <c r="Y22" s="1777">
        <v>102.36444520000001</v>
      </c>
      <c r="Z22" s="1778">
        <v>420.62657271905584</v>
      </c>
      <c r="AA22" s="2867">
        <v>68.118023127602029</v>
      </c>
    </row>
    <row r="23" spans="1:27" s="883" customFormat="1" ht="30" hidden="1" customHeight="1">
      <c r="A23" s="1783" t="s">
        <v>1132</v>
      </c>
      <c r="B23" s="1776">
        <v>4.3686303249102085</v>
      </c>
      <c r="C23" s="1777">
        <v>1.0650245915552063</v>
      </c>
      <c r="D23" s="1777">
        <v>3.8914215478794247</v>
      </c>
      <c r="E23" s="1777">
        <v>1.3043162583311856</v>
      </c>
      <c r="F23" s="1778">
        <v>10.629392722676025</v>
      </c>
      <c r="G23" s="1776">
        <v>1.1990261921917413</v>
      </c>
      <c r="H23" s="1777">
        <v>1.5057191694548779</v>
      </c>
      <c r="I23" s="1777">
        <v>1.8130563922486411</v>
      </c>
      <c r="J23" s="1777">
        <v>0.61281822584317669</v>
      </c>
      <c r="K23" s="1778">
        <v>5.1306199797384373</v>
      </c>
      <c r="L23" s="1776">
        <v>0.48202234997579052</v>
      </c>
      <c r="M23" s="1777">
        <v>1.7035554743233499</v>
      </c>
      <c r="N23" s="1777">
        <v>0.86832348031455897</v>
      </c>
      <c r="O23" s="1777">
        <v>1.0003193496684446</v>
      </c>
      <c r="P23" s="1778">
        <v>4.054220654282144</v>
      </c>
      <c r="Q23" s="1776">
        <v>0.80688686579191615</v>
      </c>
      <c r="R23" s="1777">
        <v>1.0652198267689768</v>
      </c>
      <c r="S23" s="1777">
        <v>1.8686246296020799</v>
      </c>
      <c r="T23" s="1777">
        <v>0.87554867085615429</v>
      </c>
      <c r="U23" s="1778">
        <v>4.6162799930191269</v>
      </c>
      <c r="V23" s="1776">
        <v>2.0707148343926365</v>
      </c>
      <c r="W23" s="1777">
        <v>1.832324194187406</v>
      </c>
      <c r="X23" s="1777">
        <v>5.1122719342292928</v>
      </c>
      <c r="Y23" s="1777">
        <v>4.1783986674684312</v>
      </c>
      <c r="Z23" s="1778">
        <v>13.193709630277766</v>
      </c>
      <c r="AA23" s="2867">
        <v>5.489266500583553</v>
      </c>
    </row>
    <row r="24" spans="1:27" s="883" customFormat="1" ht="30" customHeight="1">
      <c r="A24" s="1782" t="s">
        <v>1128</v>
      </c>
      <c r="B24" s="1776">
        <v>1287.5738100755116</v>
      </c>
      <c r="C24" s="1777">
        <v>1404.536404524003</v>
      </c>
      <c r="D24" s="1777">
        <v>1312.6582684872158</v>
      </c>
      <c r="E24" s="1777">
        <v>1268.7465612549797</v>
      </c>
      <c r="F24" s="1778">
        <v>5273.5150443417097</v>
      </c>
      <c r="G24" s="1776">
        <v>1809.0534453365149</v>
      </c>
      <c r="H24" s="1777">
        <v>1604.9629056418992</v>
      </c>
      <c r="I24" s="1777">
        <v>1419.5792037973433</v>
      </c>
      <c r="J24" s="1777">
        <v>1386.0198766947237</v>
      </c>
      <c r="K24" s="1778">
        <v>6219.6154314704809</v>
      </c>
      <c r="L24" s="1776">
        <v>939.4908099363148</v>
      </c>
      <c r="M24" s="1777">
        <v>1225.9535559274409</v>
      </c>
      <c r="N24" s="1777">
        <v>1224.6916454548673</v>
      </c>
      <c r="O24" s="1777">
        <v>1485.9377410015989</v>
      </c>
      <c r="P24" s="1778">
        <v>4876.0737523202215</v>
      </c>
      <c r="Q24" s="1776">
        <v>1409.1278232232874</v>
      </c>
      <c r="R24" s="1777">
        <v>1436.4423097401802</v>
      </c>
      <c r="S24" s="1777">
        <v>1491.5744149221541</v>
      </c>
      <c r="T24" s="1777">
        <v>1526.537376089078</v>
      </c>
      <c r="U24" s="1778">
        <v>5863.6819239747001</v>
      </c>
      <c r="V24" s="1776">
        <v>1364.582464819023</v>
      </c>
      <c r="W24" s="1777">
        <v>1267.7750130386032</v>
      </c>
      <c r="X24" s="1777">
        <v>1652.1618839652183</v>
      </c>
      <c r="Y24" s="1777">
        <v>1590.6661242423891</v>
      </c>
      <c r="Z24" s="1778">
        <v>5875.1854860652338</v>
      </c>
      <c r="AA24" s="2867">
        <v>1436.4488536087979</v>
      </c>
    </row>
    <row r="25" spans="1:27" s="883" customFormat="1" ht="30" hidden="1" customHeight="1">
      <c r="A25" s="1783" t="s">
        <v>793</v>
      </c>
      <c r="B25" s="1776">
        <v>34.467257159553476</v>
      </c>
      <c r="C25" s="1777">
        <v>142.38150796650888</v>
      </c>
      <c r="D25" s="1777">
        <v>33.115571101169472</v>
      </c>
      <c r="E25" s="1777">
        <v>30.926237275764741</v>
      </c>
      <c r="F25" s="1778">
        <v>240.89057350299657</v>
      </c>
      <c r="G25" s="1776">
        <v>35.434577982499057</v>
      </c>
      <c r="H25" s="1777">
        <v>58.775752791454188</v>
      </c>
      <c r="I25" s="1777">
        <v>39.816891311083921</v>
      </c>
      <c r="J25" s="1777">
        <v>47.00614713179916</v>
      </c>
      <c r="K25" s="1778">
        <v>181.03336921683635</v>
      </c>
      <c r="L25" s="1776">
        <v>24.566653150395233</v>
      </c>
      <c r="M25" s="1777">
        <v>20.805660550725353</v>
      </c>
      <c r="N25" s="1777">
        <v>29.496532609097549</v>
      </c>
      <c r="O25" s="1777">
        <v>34.71265513146502</v>
      </c>
      <c r="P25" s="1778">
        <v>109.58150144168317</v>
      </c>
      <c r="Q25" s="1776">
        <v>29.435738827166325</v>
      </c>
      <c r="R25" s="1777">
        <v>49.729157184870694</v>
      </c>
      <c r="S25" s="1777">
        <v>36.104437827811417</v>
      </c>
      <c r="T25" s="1777">
        <v>42.198937747703219</v>
      </c>
      <c r="U25" s="1778">
        <v>157.46827158755164</v>
      </c>
      <c r="V25" s="1776">
        <v>43.867783594144377</v>
      </c>
      <c r="W25" s="1777">
        <v>74.422830936061558</v>
      </c>
      <c r="X25" s="1777">
        <v>57.971848166298351</v>
      </c>
      <c r="Y25" s="1777">
        <v>60</v>
      </c>
      <c r="Z25" s="1778">
        <v>236.26246269650429</v>
      </c>
      <c r="AA25" s="2867">
        <v>59.651286038452497</v>
      </c>
    </row>
    <row r="26" spans="1:27" s="883" customFormat="1" ht="30" hidden="1" customHeight="1">
      <c r="A26" s="1783" t="s">
        <v>1130</v>
      </c>
      <c r="B26" s="1776">
        <v>1251.2935909336898</v>
      </c>
      <c r="C26" s="1777">
        <v>1260.5037891578047</v>
      </c>
      <c r="D26" s="1777">
        <v>1277.3732257857368</v>
      </c>
      <c r="E26" s="1777">
        <v>1235.0644877399022</v>
      </c>
      <c r="F26" s="1778">
        <v>5024.2350936171333</v>
      </c>
      <c r="G26" s="1776">
        <v>1771.9163913945883</v>
      </c>
      <c r="H26" s="1777">
        <v>1542.1003280426767</v>
      </c>
      <c r="I26" s="1777">
        <v>1377.9829203703368</v>
      </c>
      <c r="J26" s="1777">
        <v>1336.7878524955299</v>
      </c>
      <c r="K26" s="1778">
        <v>6028.7874923031322</v>
      </c>
      <c r="L26" s="1776">
        <v>911.7821634954114</v>
      </c>
      <c r="M26" s="1777">
        <v>1202.9559806696457</v>
      </c>
      <c r="N26" s="1777">
        <v>1192.3494452785849</v>
      </c>
      <c r="O26" s="1777">
        <v>1448.3309988247915</v>
      </c>
      <c r="P26" s="1778">
        <v>4755.4185882684333</v>
      </c>
      <c r="Q26" s="1776">
        <v>1349.6329287645228</v>
      </c>
      <c r="R26" s="1777">
        <v>1380.3236849291161</v>
      </c>
      <c r="S26" s="1777">
        <v>1451.3590291779883</v>
      </c>
      <c r="T26" s="1777">
        <v>1478.7973889939485</v>
      </c>
      <c r="U26" s="1778">
        <v>5660.113031865576</v>
      </c>
      <c r="V26" s="1776">
        <v>1317.5568846259464</v>
      </c>
      <c r="W26" s="1777">
        <v>1183.8543086332381</v>
      </c>
      <c r="X26" s="1777">
        <v>1498.912139735248</v>
      </c>
      <c r="Y26" s="1777">
        <v>1502.1968783215279</v>
      </c>
      <c r="Z26" s="1778">
        <v>5502.5202113159603</v>
      </c>
      <c r="AA26" s="2867">
        <v>1364.7674205787448</v>
      </c>
    </row>
    <row r="27" spans="1:27" s="883" customFormat="1" ht="30" hidden="1" customHeight="1">
      <c r="A27" s="1784" t="s">
        <v>1133</v>
      </c>
      <c r="B27" s="1785">
        <v>407.06260283247269</v>
      </c>
      <c r="C27" s="1786">
        <v>584.16000000000008</v>
      </c>
      <c r="D27" s="1786">
        <v>513.88339697210631</v>
      </c>
      <c r="E27" s="1786">
        <v>566.47964916128024</v>
      </c>
      <c r="F27" s="1787">
        <v>2071.585648965859</v>
      </c>
      <c r="G27" s="1785">
        <v>433.60316764448146</v>
      </c>
      <c r="H27" s="1786">
        <v>543.13879243881308</v>
      </c>
      <c r="I27" s="1786">
        <v>332.03452858535576</v>
      </c>
      <c r="J27" s="1786">
        <v>374.58479052355813</v>
      </c>
      <c r="K27" s="1787">
        <v>1683.3612791922083</v>
      </c>
      <c r="L27" s="1785">
        <v>261.33473763804267</v>
      </c>
      <c r="M27" s="1786">
        <v>404.69195408166422</v>
      </c>
      <c r="N27" s="1786">
        <v>257.08532628450837</v>
      </c>
      <c r="O27" s="1786">
        <v>410.13684885253826</v>
      </c>
      <c r="P27" s="1787">
        <v>1333.2488668567537</v>
      </c>
      <c r="Q27" s="1785">
        <v>207.72269513232465</v>
      </c>
      <c r="R27" s="1786">
        <v>357.36648406535613</v>
      </c>
      <c r="S27" s="1786">
        <v>353.48944608761093</v>
      </c>
      <c r="T27" s="1786">
        <v>426.88185526956266</v>
      </c>
      <c r="U27" s="1787">
        <v>1345.4604805548545</v>
      </c>
      <c r="V27" s="1785">
        <v>203.97376958374826</v>
      </c>
      <c r="W27" s="1786">
        <v>47.44183768846834</v>
      </c>
      <c r="X27" s="1786">
        <v>204.29465426388441</v>
      </c>
      <c r="Y27" s="1786">
        <v>234.44088937270777</v>
      </c>
      <c r="Z27" s="1787">
        <v>690.15115090880886</v>
      </c>
      <c r="AA27" s="2868">
        <v>22.661882423697651</v>
      </c>
    </row>
    <row r="28" spans="1:27" s="883" customFormat="1" ht="30" hidden="1" customHeight="1">
      <c r="A28" s="1783" t="s">
        <v>1132</v>
      </c>
      <c r="B28" s="1776">
        <v>1.8129619822681793</v>
      </c>
      <c r="C28" s="1777">
        <v>1.6511073996894992</v>
      </c>
      <c r="D28" s="1777">
        <v>2.1694716003095174</v>
      </c>
      <c r="E28" s="1777">
        <v>2.7558362393126048</v>
      </c>
      <c r="F28" s="1778">
        <v>8.3893772215797995</v>
      </c>
      <c r="G28" s="1776">
        <v>1.7024759594273715</v>
      </c>
      <c r="H28" s="1777">
        <v>4.0868248077683829</v>
      </c>
      <c r="I28" s="1777">
        <v>1.7793921159225756</v>
      </c>
      <c r="J28" s="1777">
        <v>2.2258770673946486</v>
      </c>
      <c r="K28" s="1778">
        <v>9.7945699505129795</v>
      </c>
      <c r="L28" s="1776">
        <v>3.1419932905081511</v>
      </c>
      <c r="M28" s="1777">
        <v>2.1919147070698415</v>
      </c>
      <c r="N28" s="1777">
        <v>2.8456675671848721</v>
      </c>
      <c r="O28" s="1777">
        <v>2.8940870453423848</v>
      </c>
      <c r="P28" s="1778">
        <v>11.073662610105249</v>
      </c>
      <c r="Q28" s="1776">
        <v>30.059155631598209</v>
      </c>
      <c r="R28" s="1777">
        <v>6.3894676261934249</v>
      </c>
      <c r="S28" s="1777">
        <v>4.1109479163545553</v>
      </c>
      <c r="T28" s="1777">
        <v>5.5410493474263269</v>
      </c>
      <c r="U28" s="1778">
        <v>46.100620521572509</v>
      </c>
      <c r="V28" s="1776">
        <v>3.1577965989322632</v>
      </c>
      <c r="W28" s="1777">
        <v>9.497873469303606</v>
      </c>
      <c r="X28" s="1777">
        <v>95.277896063671861</v>
      </c>
      <c r="Y28" s="1777">
        <v>28.469245920861066</v>
      </c>
      <c r="Z28" s="1778">
        <v>136.40281205276878</v>
      </c>
      <c r="AA28" s="2867">
        <v>12.030146991600503</v>
      </c>
    </row>
    <row r="29" spans="1:27" s="1781" customFormat="1" ht="30" customHeight="1">
      <c r="A29" s="1788" t="s">
        <v>1134</v>
      </c>
      <c r="B29" s="1770">
        <v>907.08111511740356</v>
      </c>
      <c r="C29" s="1771">
        <v>807.74355452529721</v>
      </c>
      <c r="D29" s="1771">
        <v>846.89398608977126</v>
      </c>
      <c r="E29" s="1771">
        <v>793.20321107783798</v>
      </c>
      <c r="F29" s="1772">
        <v>3354.9218668103103</v>
      </c>
      <c r="G29" s="1770">
        <v>880.584065561638</v>
      </c>
      <c r="H29" s="1771">
        <v>691.59535303149005</v>
      </c>
      <c r="I29" s="1771">
        <v>889.02597628427111</v>
      </c>
      <c r="J29" s="1771">
        <v>1089.8189075831403</v>
      </c>
      <c r="K29" s="1772">
        <v>3551.0243024605393</v>
      </c>
      <c r="L29" s="1770">
        <v>901.22063843447472</v>
      </c>
      <c r="M29" s="1771">
        <v>1053.5387895775725</v>
      </c>
      <c r="N29" s="1771">
        <v>1203.824275010762</v>
      </c>
      <c r="O29" s="1771">
        <v>911.91126332952092</v>
      </c>
      <c r="P29" s="1772">
        <v>4070.4949663523307</v>
      </c>
      <c r="Q29" s="1770">
        <v>1378.9929952195398</v>
      </c>
      <c r="R29" s="1771">
        <v>1402.6475564428217</v>
      </c>
      <c r="S29" s="1771">
        <v>1283.8471367605189</v>
      </c>
      <c r="T29" s="1771">
        <v>1352.2497725589296</v>
      </c>
      <c r="U29" s="1772">
        <v>5417.7374609818098</v>
      </c>
      <c r="V29" s="1770">
        <v>1392.3234410215327</v>
      </c>
      <c r="W29" s="1771">
        <v>1490.0302702254651</v>
      </c>
      <c r="X29" s="1771">
        <v>1376.7840891985711</v>
      </c>
      <c r="Y29" s="1771">
        <v>1055.5638230877109</v>
      </c>
      <c r="Z29" s="1772">
        <v>5314.7016235332794</v>
      </c>
      <c r="AA29" s="2866">
        <v>1214.3564736656408</v>
      </c>
    </row>
    <row r="30" spans="1:27" s="883" customFormat="1" ht="30" customHeight="1">
      <c r="A30" s="1789" t="s">
        <v>1127</v>
      </c>
      <c r="B30" s="1776">
        <v>1044.0165187398838</v>
      </c>
      <c r="C30" s="1777">
        <v>1171.0661974052887</v>
      </c>
      <c r="D30" s="1777">
        <v>1001.4258585870842</v>
      </c>
      <c r="E30" s="1777">
        <v>951.245249113162</v>
      </c>
      <c r="F30" s="1778">
        <v>4167.753823845419</v>
      </c>
      <c r="G30" s="1776">
        <v>1060.4051118252885</v>
      </c>
      <c r="H30" s="1777">
        <v>906.13833765498316</v>
      </c>
      <c r="I30" s="1777">
        <v>1086.3742542935947</v>
      </c>
      <c r="J30" s="1777">
        <v>1291.6572323704468</v>
      </c>
      <c r="K30" s="1778">
        <v>4344.5749361443131</v>
      </c>
      <c r="L30" s="1776">
        <v>1242.1895027361918</v>
      </c>
      <c r="M30" s="1777">
        <v>1296.5131383940418</v>
      </c>
      <c r="N30" s="1777">
        <v>1454.9572695327026</v>
      </c>
      <c r="O30" s="1777">
        <v>1232.8292120951942</v>
      </c>
      <c r="P30" s="1778">
        <v>5226.4891227581311</v>
      </c>
      <c r="Q30" s="1776">
        <v>1787.258254494574</v>
      </c>
      <c r="R30" s="1777">
        <v>1843.7352290949657</v>
      </c>
      <c r="S30" s="1777">
        <v>1739.2167102033684</v>
      </c>
      <c r="T30" s="1777">
        <v>1731.8456865832536</v>
      </c>
      <c r="U30" s="1778">
        <v>7102.0558803761614</v>
      </c>
      <c r="V30" s="1776">
        <v>1865.8869792865967</v>
      </c>
      <c r="W30" s="1777">
        <v>2062.7364122225108</v>
      </c>
      <c r="X30" s="1777">
        <v>2054.8534451129653</v>
      </c>
      <c r="Y30" s="1777">
        <v>1810.3658910197089</v>
      </c>
      <c r="Z30" s="1778">
        <v>7793.8427276417815</v>
      </c>
      <c r="AA30" s="2867">
        <v>1857.4822965758237</v>
      </c>
    </row>
    <row r="31" spans="1:27" s="883" customFormat="1" ht="30" hidden="1" customHeight="1">
      <c r="A31" s="1790" t="s">
        <v>1135</v>
      </c>
      <c r="B31" s="1776">
        <v>0</v>
      </c>
      <c r="C31" s="1777">
        <v>0</v>
      </c>
      <c r="D31" s="1777">
        <v>0</v>
      </c>
      <c r="E31" s="1777">
        <v>0</v>
      </c>
      <c r="F31" s="1778">
        <v>0</v>
      </c>
      <c r="G31" s="1776">
        <v>0.14389342306668443</v>
      </c>
      <c r="H31" s="1777">
        <v>0</v>
      </c>
      <c r="I31" s="1777">
        <v>0</v>
      </c>
      <c r="J31" s="1777">
        <v>6.3184425916010103E-2</v>
      </c>
      <c r="K31" s="1778">
        <v>0.20707784898269455</v>
      </c>
      <c r="L31" s="1776">
        <v>8.6583672132967333</v>
      </c>
      <c r="M31" s="1777">
        <v>6.6557486994417694</v>
      </c>
      <c r="N31" s="1777">
        <v>8.5084588156698775</v>
      </c>
      <c r="O31" s="1777">
        <v>84.253052324453989</v>
      </c>
      <c r="P31" s="1778">
        <v>108.07562705286237</v>
      </c>
      <c r="Q31" s="1776">
        <v>0</v>
      </c>
      <c r="R31" s="1777">
        <v>0</v>
      </c>
      <c r="S31" s="1777">
        <v>0</v>
      </c>
      <c r="T31" s="1777">
        <v>0</v>
      </c>
      <c r="U31" s="1778">
        <v>0</v>
      </c>
      <c r="V31" s="1776">
        <v>0</v>
      </c>
      <c r="W31" s="1777">
        <v>0</v>
      </c>
      <c r="X31" s="1777">
        <v>0</v>
      </c>
      <c r="Y31" s="1777">
        <v>0</v>
      </c>
      <c r="Z31" s="1778">
        <v>0</v>
      </c>
      <c r="AA31" s="2867">
        <v>0</v>
      </c>
    </row>
    <row r="32" spans="1:27" s="883" customFormat="1" ht="30" hidden="1" customHeight="1">
      <c r="A32" s="1790" t="s">
        <v>1136</v>
      </c>
      <c r="B32" s="1776">
        <v>1044.0165187398838</v>
      </c>
      <c r="C32" s="1777">
        <v>1171.0661974052887</v>
      </c>
      <c r="D32" s="1777">
        <v>1001.4258585870842</v>
      </c>
      <c r="E32" s="1777">
        <v>951.245249113162</v>
      </c>
      <c r="F32" s="1778">
        <v>4167.753823845419</v>
      </c>
      <c r="G32" s="1776">
        <v>1060.2612184022219</v>
      </c>
      <c r="H32" s="1777">
        <v>906.13833765498316</v>
      </c>
      <c r="I32" s="1777">
        <v>1086.3742542935947</v>
      </c>
      <c r="J32" s="1777">
        <v>1291.5940479445308</v>
      </c>
      <c r="K32" s="1778">
        <v>4344.3678582953307</v>
      </c>
      <c r="L32" s="1776">
        <v>1233.5311355228951</v>
      </c>
      <c r="M32" s="1777">
        <v>1289.8573896946</v>
      </c>
      <c r="N32" s="1777">
        <v>1446.4488107170328</v>
      </c>
      <c r="O32" s="1777">
        <v>1148.5761597707401</v>
      </c>
      <c r="P32" s="1778">
        <v>5118.4134957052684</v>
      </c>
      <c r="Q32" s="1776">
        <v>1787.258254494574</v>
      </c>
      <c r="R32" s="1777">
        <v>1843.7352290949657</v>
      </c>
      <c r="S32" s="1777">
        <v>1739.2167102033684</v>
      </c>
      <c r="T32" s="1777">
        <v>1731.8456865832536</v>
      </c>
      <c r="U32" s="1778">
        <v>7102.0558803761614</v>
      </c>
      <c r="V32" s="1776">
        <v>1865.8869792865967</v>
      </c>
      <c r="W32" s="1777">
        <v>2062.7364122225108</v>
      </c>
      <c r="X32" s="1777">
        <v>2054.8534451129653</v>
      </c>
      <c r="Y32" s="1777">
        <v>1810.3658910197089</v>
      </c>
      <c r="Z32" s="1778">
        <v>7793.8427276417815</v>
      </c>
      <c r="AA32" s="2867">
        <v>1857.4822965758237</v>
      </c>
    </row>
    <row r="33" spans="1:28" s="883" customFormat="1" ht="30" customHeight="1">
      <c r="A33" s="1789" t="s">
        <v>1128</v>
      </c>
      <c r="B33" s="1776">
        <v>136.93540362248029</v>
      </c>
      <c r="C33" s="1777">
        <v>363.32264287999141</v>
      </c>
      <c r="D33" s="1777">
        <v>154.53187249731292</v>
      </c>
      <c r="E33" s="1777">
        <v>158.04203803532403</v>
      </c>
      <c r="F33" s="1778">
        <v>812.83195703510864</v>
      </c>
      <c r="G33" s="1776">
        <v>179.82104626365046</v>
      </c>
      <c r="H33" s="1777">
        <v>214.54298462349311</v>
      </c>
      <c r="I33" s="1777">
        <v>197.34827800932362</v>
      </c>
      <c r="J33" s="1777">
        <v>201.8383247873065</v>
      </c>
      <c r="K33" s="1778">
        <v>793.55063368377375</v>
      </c>
      <c r="L33" s="1776">
        <v>340.96886430171708</v>
      </c>
      <c r="M33" s="1777">
        <v>242.97434881646939</v>
      </c>
      <c r="N33" s="1777">
        <v>251.13299452194062</v>
      </c>
      <c r="O33" s="1777">
        <v>320.91794876567326</v>
      </c>
      <c r="P33" s="1778">
        <v>1155.9941564058004</v>
      </c>
      <c r="Q33" s="1776">
        <v>408.26525927503428</v>
      </c>
      <c r="R33" s="1777">
        <v>441.08767265214402</v>
      </c>
      <c r="S33" s="1777">
        <v>455.36957344284951</v>
      </c>
      <c r="T33" s="1777">
        <v>379.59591402432392</v>
      </c>
      <c r="U33" s="1778">
        <v>1684.3184193943518</v>
      </c>
      <c r="V33" s="1776">
        <v>473.56353826506404</v>
      </c>
      <c r="W33" s="1777">
        <v>572.70614199704573</v>
      </c>
      <c r="X33" s="1777">
        <v>678.06935591439424</v>
      </c>
      <c r="Y33" s="1777">
        <v>754.80206793199795</v>
      </c>
      <c r="Z33" s="1778">
        <v>2479.1411041085021</v>
      </c>
      <c r="AA33" s="2867">
        <v>643.12582291018282</v>
      </c>
    </row>
    <row r="34" spans="1:28" s="883" customFormat="1" ht="30" customHeight="1">
      <c r="A34" s="1791" t="s">
        <v>1135</v>
      </c>
      <c r="B34" s="1776">
        <v>0</v>
      </c>
      <c r="C34" s="1777">
        <v>0</v>
      </c>
      <c r="D34" s="1777">
        <v>0</v>
      </c>
      <c r="E34" s="1777">
        <v>0</v>
      </c>
      <c r="F34" s="1778">
        <v>0</v>
      </c>
      <c r="G34" s="1776">
        <v>0</v>
      </c>
      <c r="H34" s="1777">
        <v>0</v>
      </c>
      <c r="I34" s="1777">
        <v>0</v>
      </c>
      <c r="J34" s="1777">
        <v>0</v>
      </c>
      <c r="K34" s="1778">
        <v>0</v>
      </c>
      <c r="L34" s="1776">
        <v>0</v>
      </c>
      <c r="M34" s="1777">
        <v>0</v>
      </c>
      <c r="N34" s="1777">
        <v>0</v>
      </c>
      <c r="O34" s="1777">
        <v>0</v>
      </c>
      <c r="P34" s="1778">
        <v>0</v>
      </c>
      <c r="Q34" s="1776">
        <v>0</v>
      </c>
      <c r="R34" s="1777">
        <v>0</v>
      </c>
      <c r="S34" s="1777">
        <v>0</v>
      </c>
      <c r="T34" s="1777">
        <v>0</v>
      </c>
      <c r="U34" s="1778">
        <v>0</v>
      </c>
      <c r="V34" s="1776">
        <v>0</v>
      </c>
      <c r="W34" s="1777">
        <v>0</v>
      </c>
      <c r="X34" s="1777">
        <v>0</v>
      </c>
      <c r="Y34" s="1777">
        <v>0</v>
      </c>
      <c r="Z34" s="1778">
        <v>0</v>
      </c>
      <c r="AA34" s="2867">
        <v>0</v>
      </c>
      <c r="AB34" s="1792"/>
    </row>
    <row r="35" spans="1:28" s="883" customFormat="1" ht="30" customHeight="1">
      <c r="A35" s="1791" t="s">
        <v>1136</v>
      </c>
      <c r="B35" s="1776">
        <v>136.93540362248029</v>
      </c>
      <c r="C35" s="1777">
        <v>363.32264287999141</v>
      </c>
      <c r="D35" s="1777">
        <v>154.53187249731292</v>
      </c>
      <c r="E35" s="1777">
        <v>158.04203803532403</v>
      </c>
      <c r="F35" s="1778">
        <v>812.83195703510864</v>
      </c>
      <c r="G35" s="1776">
        <v>179.82104626365046</v>
      </c>
      <c r="H35" s="1777">
        <v>214.54298462349311</v>
      </c>
      <c r="I35" s="1777">
        <v>197.34827800932362</v>
      </c>
      <c r="J35" s="1777">
        <v>201.8383247873065</v>
      </c>
      <c r="K35" s="1778">
        <v>793.55063368377375</v>
      </c>
      <c r="L35" s="1776">
        <v>340.96886430171708</v>
      </c>
      <c r="M35" s="1777">
        <v>242.97434881646939</v>
      </c>
      <c r="N35" s="1777">
        <v>251.13299452194062</v>
      </c>
      <c r="O35" s="1777">
        <v>320.91794876567326</v>
      </c>
      <c r="P35" s="1778">
        <v>1155.9941564058004</v>
      </c>
      <c r="Q35" s="1776">
        <v>408.26525927503428</v>
      </c>
      <c r="R35" s="1777">
        <v>441.08767265214402</v>
      </c>
      <c r="S35" s="1777">
        <v>455.36957344284951</v>
      </c>
      <c r="T35" s="1777">
        <v>379.59591402432392</v>
      </c>
      <c r="U35" s="1778">
        <v>1684.3184193943518</v>
      </c>
      <c r="V35" s="1776">
        <v>473.56353826506404</v>
      </c>
      <c r="W35" s="1777">
        <v>572.70614199704573</v>
      </c>
      <c r="X35" s="1777">
        <v>678.06935591439424</v>
      </c>
      <c r="Y35" s="1777">
        <v>754.80206793199795</v>
      </c>
      <c r="Z35" s="1778">
        <v>2479.1411041085021</v>
      </c>
      <c r="AA35" s="2867">
        <v>643.12582291018282</v>
      </c>
    </row>
    <row r="36" spans="1:28" s="883" customFormat="1" ht="30" customHeight="1">
      <c r="A36" s="1769" t="s">
        <v>1137</v>
      </c>
      <c r="B36" s="1770">
        <v>97.847565513342417</v>
      </c>
      <c r="C36" s="1771">
        <v>27.075853870415017</v>
      </c>
      <c r="D36" s="1771">
        <v>34.010189285305458</v>
      </c>
      <c r="E36" s="1771">
        <v>45.043640714386406</v>
      </c>
      <c r="F36" s="1772">
        <v>203.9772493834493</v>
      </c>
      <c r="G36" s="1770">
        <v>30.929098387904713</v>
      </c>
      <c r="H36" s="1771">
        <v>60.021721455633767</v>
      </c>
      <c r="I36" s="1771">
        <v>25.103566044454212</v>
      </c>
      <c r="J36" s="1771">
        <v>26.060900386885493</v>
      </c>
      <c r="K36" s="1772">
        <v>142.1152862748782</v>
      </c>
      <c r="L36" s="1770">
        <v>40.094297011963626</v>
      </c>
      <c r="M36" s="1771">
        <v>25.885879346060946</v>
      </c>
      <c r="N36" s="1771">
        <v>21.721633858724431</v>
      </c>
      <c r="O36" s="1771">
        <v>41.157917651889562</v>
      </c>
      <c r="P36" s="1772">
        <v>128.85972786863857</v>
      </c>
      <c r="Q36" s="1770">
        <v>41.683480161230896</v>
      </c>
      <c r="R36" s="1771">
        <v>51.497595168580794</v>
      </c>
      <c r="S36" s="1771">
        <v>23.632050519441513</v>
      </c>
      <c r="T36" s="1771">
        <v>7.5297467339019848</v>
      </c>
      <c r="U36" s="1772">
        <v>124.34287258315518</v>
      </c>
      <c r="V36" s="1770">
        <v>22.487002079957637</v>
      </c>
      <c r="W36" s="1771">
        <v>8.1191022482457704</v>
      </c>
      <c r="X36" s="1771">
        <v>74.371966145250283</v>
      </c>
      <c r="Y36" s="1771">
        <v>51.236450653661258</v>
      </c>
      <c r="Z36" s="1772">
        <v>156.21452112711495</v>
      </c>
      <c r="AA36" s="2866">
        <v>30.588990380050294</v>
      </c>
    </row>
    <row r="37" spans="1:28" s="883" customFormat="1" ht="41.5" customHeight="1">
      <c r="A37" s="2747" t="s">
        <v>1138</v>
      </c>
      <c r="B37" s="1776">
        <v>0</v>
      </c>
      <c r="C37" s="1777">
        <v>0</v>
      </c>
      <c r="D37" s="1777">
        <v>0</v>
      </c>
      <c r="E37" s="1777">
        <v>0</v>
      </c>
      <c r="F37" s="1778">
        <v>0</v>
      </c>
      <c r="G37" s="1776">
        <v>0</v>
      </c>
      <c r="H37" s="1777">
        <v>0</v>
      </c>
      <c r="I37" s="1777">
        <v>0</v>
      </c>
      <c r="J37" s="1777">
        <v>0</v>
      </c>
      <c r="K37" s="1778">
        <v>0</v>
      </c>
      <c r="L37" s="1776">
        <v>0</v>
      </c>
      <c r="M37" s="1777">
        <v>0</v>
      </c>
      <c r="N37" s="1777">
        <v>0</v>
      </c>
      <c r="O37" s="1777">
        <v>0</v>
      </c>
      <c r="P37" s="1778">
        <v>0</v>
      </c>
      <c r="Q37" s="1776">
        <v>0</v>
      </c>
      <c r="R37" s="1777">
        <v>0</v>
      </c>
      <c r="S37" s="1777">
        <v>0</v>
      </c>
      <c r="T37" s="1777">
        <v>0</v>
      </c>
      <c r="U37" s="1778">
        <v>0</v>
      </c>
      <c r="V37" s="1776">
        <v>0</v>
      </c>
      <c r="W37" s="1777">
        <v>0</v>
      </c>
      <c r="X37" s="1777">
        <v>0</v>
      </c>
      <c r="Y37" s="1777">
        <v>0</v>
      </c>
      <c r="Z37" s="1778">
        <v>0</v>
      </c>
      <c r="AA37" s="2867">
        <v>0</v>
      </c>
    </row>
    <row r="38" spans="1:28" s="883" customFormat="1" ht="30" customHeight="1">
      <c r="A38" s="1782" t="s">
        <v>1137</v>
      </c>
      <c r="B38" s="1776">
        <v>97.847565513342417</v>
      </c>
      <c r="C38" s="1777">
        <v>27.075853870415017</v>
      </c>
      <c r="D38" s="1777">
        <v>34.010189285305458</v>
      </c>
      <c r="E38" s="1777">
        <v>45.043640714386406</v>
      </c>
      <c r="F38" s="1778">
        <v>203.9772493834493</v>
      </c>
      <c r="G38" s="1776">
        <v>30.929098387904713</v>
      </c>
      <c r="H38" s="1777">
        <v>60.021721455633767</v>
      </c>
      <c r="I38" s="1777">
        <v>25.103566044454212</v>
      </c>
      <c r="J38" s="1777">
        <v>26.060900386885493</v>
      </c>
      <c r="K38" s="1778">
        <v>142.1152862748782</v>
      </c>
      <c r="L38" s="1776">
        <v>40.094297011963626</v>
      </c>
      <c r="M38" s="1777">
        <v>25.885879346060946</v>
      </c>
      <c r="N38" s="1777">
        <v>21.721633858724431</v>
      </c>
      <c r="O38" s="1777">
        <v>41.157917651889562</v>
      </c>
      <c r="P38" s="1778">
        <v>128.85972786863857</v>
      </c>
      <c r="Q38" s="1776">
        <v>41.683480161230896</v>
      </c>
      <c r="R38" s="1777">
        <v>51.497595168580794</v>
      </c>
      <c r="S38" s="1777">
        <v>23.632050519441513</v>
      </c>
      <c r="T38" s="1777">
        <v>7.5297467339019848</v>
      </c>
      <c r="U38" s="1778">
        <v>124.34287258315518</v>
      </c>
      <c r="V38" s="1776">
        <v>22.487002079957637</v>
      </c>
      <c r="W38" s="1777">
        <v>8.1191022482457704</v>
      </c>
      <c r="X38" s="1777">
        <v>74.371966145250283</v>
      </c>
      <c r="Y38" s="1777">
        <v>51.236450653661258</v>
      </c>
      <c r="Z38" s="1778">
        <v>156.21452112711495</v>
      </c>
      <c r="AA38" s="2867">
        <v>30.588990380050294</v>
      </c>
    </row>
    <row r="39" spans="1:28" s="883" customFormat="1" ht="30" hidden="1" customHeight="1">
      <c r="A39" s="1783"/>
      <c r="B39" s="1776"/>
      <c r="C39" s="1777"/>
      <c r="D39" s="1777"/>
      <c r="E39" s="1777"/>
      <c r="F39" s="1778"/>
      <c r="G39" s="1776"/>
      <c r="H39" s="1777"/>
      <c r="I39" s="1777"/>
      <c r="J39" s="1777"/>
      <c r="K39" s="1778"/>
      <c r="L39" s="1776"/>
      <c r="M39" s="1777"/>
      <c r="N39" s="1777"/>
      <c r="O39" s="1777"/>
      <c r="P39" s="1778"/>
      <c r="Q39" s="1776"/>
      <c r="R39" s="1777"/>
      <c r="S39" s="1777"/>
      <c r="T39" s="1777"/>
      <c r="U39" s="1778"/>
      <c r="V39" s="1776"/>
      <c r="W39" s="1777"/>
      <c r="X39" s="1777"/>
      <c r="Y39" s="1777"/>
      <c r="Z39" s="1778"/>
      <c r="AA39" s="2867"/>
    </row>
    <row r="40" spans="1:28" s="883" customFormat="1" ht="34.5" hidden="1" customHeight="1">
      <c r="A40" s="1783"/>
      <c r="B40" s="2752"/>
      <c r="C40" s="2751"/>
      <c r="D40" s="2751"/>
      <c r="E40" s="2751"/>
      <c r="F40" s="2750"/>
      <c r="G40" s="2752"/>
      <c r="H40" s="2751"/>
      <c r="I40" s="2751"/>
      <c r="J40" s="2751"/>
      <c r="K40" s="2750"/>
      <c r="L40" s="2752"/>
      <c r="M40" s="2751"/>
      <c r="N40" s="2751"/>
      <c r="O40" s="2751"/>
      <c r="P40" s="2750"/>
      <c r="Q40" s="2752"/>
      <c r="R40" s="2751"/>
      <c r="S40" s="2751"/>
      <c r="T40" s="2751"/>
      <c r="U40" s="2750"/>
      <c r="V40" s="2752"/>
      <c r="W40" s="2751"/>
      <c r="X40" s="2751"/>
      <c r="Y40" s="2751"/>
      <c r="Z40" s="2750"/>
      <c r="AA40" s="2869"/>
    </row>
    <row r="41" spans="1:28" s="1781" customFormat="1" ht="51" customHeight="1">
      <c r="A41" s="1793" t="s">
        <v>1139</v>
      </c>
      <c r="B41" s="1794">
        <v>-23.612236801692191</v>
      </c>
      <c r="C41" s="2749">
        <v>-465.80377177536741</v>
      </c>
      <c r="D41" s="2749">
        <v>-990.94903601183921</v>
      </c>
      <c r="E41" s="2749">
        <v>-558.4015029771856</v>
      </c>
      <c r="F41" s="1795">
        <v>-2038.7665475660783</v>
      </c>
      <c r="G41" s="1794">
        <v>-459.42007783690639</v>
      </c>
      <c r="H41" s="2749">
        <v>-704.05304220163612</v>
      </c>
      <c r="I41" s="2749">
        <v>-669.10849113177403</v>
      </c>
      <c r="J41" s="2749">
        <v>251.44916080640056</v>
      </c>
      <c r="K41" s="1795">
        <v>-1581.1324503639116</v>
      </c>
      <c r="L41" s="1794">
        <v>261.72750430456148</v>
      </c>
      <c r="M41" s="2749">
        <v>-240.41679566335245</v>
      </c>
      <c r="N41" s="2749">
        <v>-494.48147686098457</v>
      </c>
      <c r="O41" s="2749">
        <v>-132.46615400609491</v>
      </c>
      <c r="P41" s="1795">
        <v>-605.63692222587201</v>
      </c>
      <c r="Q41" s="1794">
        <v>-35.974620857721142</v>
      </c>
      <c r="R41" s="2749">
        <v>478.30249609637053</v>
      </c>
      <c r="S41" s="2749">
        <v>333.88447719754305</v>
      </c>
      <c r="T41" s="2749">
        <v>946.6313516345482</v>
      </c>
      <c r="U41" s="1795">
        <v>1722.8437040707502</v>
      </c>
      <c r="V41" s="1794">
        <v>2454.037145927146</v>
      </c>
      <c r="W41" s="2749">
        <v>1722.8925510058161</v>
      </c>
      <c r="X41" s="2749">
        <v>653.17162861021643</v>
      </c>
      <c r="Y41" s="2749">
        <v>4717.2706169328758</v>
      </c>
      <c r="Z41" s="1795">
        <v>9547.3719424760584</v>
      </c>
      <c r="AA41" s="2870">
        <v>3129.2077347141885</v>
      </c>
    </row>
    <row r="42" spans="1:28" s="1781" customFormat="1" ht="33.5" customHeight="1">
      <c r="A42" s="1769" t="s">
        <v>1140</v>
      </c>
      <c r="B42" s="1796"/>
      <c r="C42" s="2746"/>
      <c r="D42" s="2746"/>
      <c r="E42" s="2746"/>
      <c r="F42" s="1797"/>
      <c r="G42" s="1796"/>
      <c r="H42" s="2746"/>
      <c r="I42" s="2746"/>
      <c r="J42" s="2746"/>
      <c r="K42" s="1797"/>
      <c r="L42" s="1796"/>
      <c r="M42" s="2746"/>
      <c r="N42" s="2746"/>
      <c r="O42" s="2746"/>
      <c r="P42" s="1797"/>
      <c r="Q42" s="1796"/>
      <c r="R42" s="2746"/>
      <c r="S42" s="2746"/>
      <c r="T42" s="2746"/>
      <c r="U42" s="1797"/>
      <c r="V42" s="1796"/>
      <c r="W42" s="2746"/>
      <c r="X42" s="2746"/>
      <c r="Y42" s="2746"/>
      <c r="Z42" s="1797"/>
      <c r="AA42" s="2871"/>
    </row>
    <row r="43" spans="1:28" s="883" customFormat="1" ht="45" customHeight="1">
      <c r="A43" s="1793" t="s">
        <v>1141</v>
      </c>
      <c r="B43" s="1770">
        <v>234.15684012741764</v>
      </c>
      <c r="C43" s="1771">
        <v>-673.16480682571273</v>
      </c>
      <c r="D43" s="1771">
        <v>-731.61770703626735</v>
      </c>
      <c r="E43" s="1771">
        <v>-740.80240181408931</v>
      </c>
      <c r="F43" s="1772">
        <v>-1911.4280755486529</v>
      </c>
      <c r="G43" s="1770">
        <v>-300.06824481271781</v>
      </c>
      <c r="H43" s="1771">
        <v>-870.65112433731463</v>
      </c>
      <c r="I43" s="1771">
        <v>-589.06497923299651</v>
      </c>
      <c r="J43" s="1771">
        <v>47.442245186471837</v>
      </c>
      <c r="K43" s="1772">
        <v>-1712.342103196557</v>
      </c>
      <c r="L43" s="1770">
        <v>497.25953913415316</v>
      </c>
      <c r="M43" s="1771">
        <v>-439.96366699320254</v>
      </c>
      <c r="N43" s="1771">
        <v>-349.0064205143064</v>
      </c>
      <c r="O43" s="1771">
        <v>-268.60125435864506</v>
      </c>
      <c r="P43" s="1772">
        <v>-560.3118027320013</v>
      </c>
      <c r="Q43" s="1770">
        <v>144.03364528845702</v>
      </c>
      <c r="R43" s="1771">
        <v>360.42448012974194</v>
      </c>
      <c r="S43" s="1771">
        <v>558.30692796737605</v>
      </c>
      <c r="T43" s="1771">
        <v>734.02785569782077</v>
      </c>
      <c r="U43" s="1772">
        <v>1796.7929090833961</v>
      </c>
      <c r="V43" s="1770">
        <v>2518.0807813449728</v>
      </c>
      <c r="W43" s="1771">
        <v>1750.8883472267221</v>
      </c>
      <c r="X43" s="1771">
        <v>470.07141265253853</v>
      </c>
      <c r="Y43" s="1771">
        <v>4696.3681048761482</v>
      </c>
      <c r="Z43" s="1772">
        <v>9435.4086461003808</v>
      </c>
      <c r="AA43" s="2866">
        <v>2984.2270234520111</v>
      </c>
    </row>
    <row r="44" spans="1:28" s="883" customFormat="1" ht="30" customHeight="1">
      <c r="A44" s="1798" t="s">
        <v>1142</v>
      </c>
      <c r="B44" s="1776">
        <v>-411.24937187526012</v>
      </c>
      <c r="C44" s="1777">
        <v>-542.90660715240665</v>
      </c>
      <c r="D44" s="1777">
        <v>-942.5473154594589</v>
      </c>
      <c r="E44" s="1777">
        <v>-517.18157685344863</v>
      </c>
      <c r="F44" s="1778">
        <v>-2413.8848713405746</v>
      </c>
      <c r="G44" s="1776">
        <v>-433.30219283298362</v>
      </c>
      <c r="H44" s="1777">
        <v>-354.07436893705119</v>
      </c>
      <c r="I44" s="1777">
        <v>-363.07675762859412</v>
      </c>
      <c r="J44" s="1777">
        <v>-322.11631091646268</v>
      </c>
      <c r="K44" s="1778">
        <v>-1472.5696303150914</v>
      </c>
      <c r="L44" s="1776">
        <v>-285.53618780221802</v>
      </c>
      <c r="M44" s="1777">
        <v>-315.31724072714712</v>
      </c>
      <c r="N44" s="1777">
        <v>-308.80001927619827</v>
      </c>
      <c r="O44" s="1777">
        <v>-398.65615396073485</v>
      </c>
      <c r="P44" s="1778">
        <v>-1308.3096017662983</v>
      </c>
      <c r="Q44" s="1776">
        <v>-387.10399761447144</v>
      </c>
      <c r="R44" s="1777">
        <v>-441.1138183172331</v>
      </c>
      <c r="S44" s="1777">
        <v>-441.41468519491957</v>
      </c>
      <c r="T44" s="1777">
        <v>-490.55361995146183</v>
      </c>
      <c r="U44" s="1778">
        <v>-1760.186121078086</v>
      </c>
      <c r="V44" s="1776">
        <v>-377.19936543514245</v>
      </c>
      <c r="W44" s="1777">
        <v>-524.31979243188198</v>
      </c>
      <c r="X44" s="1777">
        <v>-562.69778744981261</v>
      </c>
      <c r="Y44" s="1777">
        <v>-405.18587315771617</v>
      </c>
      <c r="Z44" s="1778">
        <v>-1869.4028184745532</v>
      </c>
      <c r="AA44" s="2867">
        <v>-574.55244283383615</v>
      </c>
    </row>
    <row r="45" spans="1:28" s="883" customFormat="1" ht="30" customHeight="1">
      <c r="A45" s="1791" t="s">
        <v>1143</v>
      </c>
      <c r="B45" s="1776">
        <v>14.00326043933908</v>
      </c>
      <c r="C45" s="1777">
        <v>69.576247976735161</v>
      </c>
      <c r="D45" s="1777">
        <v>23.464326681064737</v>
      </c>
      <c r="E45" s="1777">
        <v>12.657755601017474</v>
      </c>
      <c r="F45" s="1778">
        <v>119.70159069815645</v>
      </c>
      <c r="G45" s="1776">
        <v>-19.08728486579761</v>
      </c>
      <c r="H45" s="1777">
        <v>2.2826774113282591</v>
      </c>
      <c r="I45" s="1777">
        <v>-29.229029932816612</v>
      </c>
      <c r="J45" s="1777">
        <v>1.8757442051961197</v>
      </c>
      <c r="K45" s="1778">
        <v>-44.157893182089843</v>
      </c>
      <c r="L45" s="1776">
        <v>-18.456866690262007</v>
      </c>
      <c r="M45" s="1777">
        <v>15.390526271699679</v>
      </c>
      <c r="N45" s="1777">
        <v>14.355647187423774</v>
      </c>
      <c r="O45" s="1777">
        <v>-0.28329385526673789</v>
      </c>
      <c r="P45" s="1778">
        <v>11.006012913594708</v>
      </c>
      <c r="Q45" s="1776">
        <v>-4.7415224061676486</v>
      </c>
      <c r="R45" s="1777">
        <v>-20.902564174812319</v>
      </c>
      <c r="S45" s="1777">
        <v>27.275139387647052</v>
      </c>
      <c r="T45" s="1777">
        <v>3.7354056793496406</v>
      </c>
      <c r="U45" s="1778">
        <v>5.3664584860167261</v>
      </c>
      <c r="V45" s="1776">
        <v>15.363964077772906</v>
      </c>
      <c r="W45" s="1777">
        <v>-9.9587569781484113</v>
      </c>
      <c r="X45" s="1777">
        <v>-13.268977416585059</v>
      </c>
      <c r="Y45" s="1777">
        <v>46.704962460867193</v>
      </c>
      <c r="Z45" s="1778">
        <v>38.841192143906625</v>
      </c>
      <c r="AA45" s="2867">
        <v>-30.316157153960855</v>
      </c>
    </row>
    <row r="46" spans="1:28" s="883" customFormat="1" ht="30" customHeight="1">
      <c r="A46" s="1791" t="s">
        <v>1144</v>
      </c>
      <c r="B46" s="1776">
        <v>425.25263231459923</v>
      </c>
      <c r="C46" s="1777">
        <v>612.48285512914185</v>
      </c>
      <c r="D46" s="1777">
        <v>966.01164214052369</v>
      </c>
      <c r="E46" s="1777">
        <v>529.8393324544661</v>
      </c>
      <c r="F46" s="1778">
        <v>2533.586462038731</v>
      </c>
      <c r="G46" s="1776">
        <v>414.21490796718604</v>
      </c>
      <c r="H46" s="1777">
        <v>356.35704634837947</v>
      </c>
      <c r="I46" s="1777">
        <v>333.84772769577751</v>
      </c>
      <c r="J46" s="1777">
        <v>323.99205512165878</v>
      </c>
      <c r="K46" s="1778">
        <v>1428.4117371330017</v>
      </c>
      <c r="L46" s="1776">
        <v>267.07932111195601</v>
      </c>
      <c r="M46" s="1777">
        <v>330.70776699884681</v>
      </c>
      <c r="N46" s="1777">
        <v>323.15566646362203</v>
      </c>
      <c r="O46" s="1777">
        <v>398.37286010546813</v>
      </c>
      <c r="P46" s="1778">
        <v>1319.3156146798931</v>
      </c>
      <c r="Q46" s="1776">
        <v>382.36247520830381</v>
      </c>
      <c r="R46" s="1777">
        <v>420.21125414242078</v>
      </c>
      <c r="S46" s="1777">
        <v>468.68982458256664</v>
      </c>
      <c r="T46" s="1777">
        <v>494.28902563081147</v>
      </c>
      <c r="U46" s="1778">
        <v>1765.5525795641026</v>
      </c>
      <c r="V46" s="1776">
        <v>392.56332951291535</v>
      </c>
      <c r="W46" s="1777">
        <v>514.36103545373362</v>
      </c>
      <c r="X46" s="1777">
        <v>549.42881003322759</v>
      </c>
      <c r="Y46" s="1777">
        <v>451.89083561858337</v>
      </c>
      <c r="Z46" s="1778">
        <v>1908.2440106184599</v>
      </c>
      <c r="AA46" s="2867">
        <v>544.23628567987532</v>
      </c>
    </row>
    <row r="47" spans="1:28" s="1781" customFormat="1" ht="30" customHeight="1">
      <c r="A47" s="1798" t="s">
        <v>1145</v>
      </c>
      <c r="B47" s="1776">
        <v>107.44213081520994</v>
      </c>
      <c r="C47" s="1777">
        <v>-3260.4131563587084</v>
      </c>
      <c r="D47" s="1777">
        <v>456.1033524472881</v>
      </c>
      <c r="E47" s="1777">
        <v>384.52417577521248</v>
      </c>
      <c r="F47" s="1778">
        <v>-2312.3434973209983</v>
      </c>
      <c r="G47" s="1776">
        <v>23.660824274427597</v>
      </c>
      <c r="H47" s="1777">
        <v>626.23027175744733</v>
      </c>
      <c r="I47" s="1777">
        <v>1564.2621037740046</v>
      </c>
      <c r="J47" s="1777">
        <v>-156.94666407257807</v>
      </c>
      <c r="K47" s="1778">
        <v>2057.2065357333013</v>
      </c>
      <c r="L47" s="1776">
        <v>-823.31072895756029</v>
      </c>
      <c r="M47" s="1777">
        <v>-1111.5106366679147</v>
      </c>
      <c r="N47" s="1777">
        <v>-317.09757214112176</v>
      </c>
      <c r="O47" s="1777">
        <v>-412.94065359741273</v>
      </c>
      <c r="P47" s="1778">
        <v>-2664.8595913640097</v>
      </c>
      <c r="Q47" s="1776">
        <v>268.02399868251103</v>
      </c>
      <c r="R47" s="1777">
        <v>-226.23815237585973</v>
      </c>
      <c r="S47" s="1777">
        <v>183.0383647465014</v>
      </c>
      <c r="T47" s="1777">
        <v>87.559098328298532</v>
      </c>
      <c r="U47" s="1778">
        <v>312.38330938145123</v>
      </c>
      <c r="V47" s="1776">
        <v>30.46932532418883</v>
      </c>
      <c r="W47" s="1777">
        <v>131.26001390540654</v>
      </c>
      <c r="X47" s="1777">
        <v>291.28328120259994</v>
      </c>
      <c r="Y47" s="1777">
        <v>524.29261395803144</v>
      </c>
      <c r="Z47" s="1778">
        <v>977.3052343902267</v>
      </c>
      <c r="AA47" s="2867">
        <v>-136.58155450467805</v>
      </c>
    </row>
    <row r="48" spans="1:28" s="883" customFormat="1" ht="30" customHeight="1">
      <c r="A48" s="1791" t="s">
        <v>1143</v>
      </c>
      <c r="B48" s="1776">
        <v>74.102917079609838</v>
      </c>
      <c r="C48" s="1777">
        <v>-570.46883748209245</v>
      </c>
      <c r="D48" s="1777">
        <v>78.794682778751053</v>
      </c>
      <c r="E48" s="1777">
        <v>75.613187841300189</v>
      </c>
      <c r="F48" s="1778">
        <v>-341.95804978243137</v>
      </c>
      <c r="G48" s="1776">
        <v>-16.713428078449276</v>
      </c>
      <c r="H48" s="1777">
        <v>336.98060557263227</v>
      </c>
      <c r="I48" s="1777">
        <v>32.828819726746978</v>
      </c>
      <c r="J48" s="1777">
        <v>-346.74596944575569</v>
      </c>
      <c r="K48" s="1778">
        <v>6.3500277751742829</v>
      </c>
      <c r="L48" s="1776">
        <v>-1096.8879652616324</v>
      </c>
      <c r="M48" s="1777">
        <v>-726.58571038988237</v>
      </c>
      <c r="N48" s="1777">
        <v>-267.49691477986516</v>
      </c>
      <c r="O48" s="1777">
        <v>-479.72598449829076</v>
      </c>
      <c r="P48" s="1778">
        <v>-2570.696574929671</v>
      </c>
      <c r="Q48" s="1776">
        <v>274.24175419482833</v>
      </c>
      <c r="R48" s="1777">
        <v>-256.61519189286071</v>
      </c>
      <c r="S48" s="1777">
        <v>196.31439876051058</v>
      </c>
      <c r="T48" s="1777">
        <v>-93.803995040153026</v>
      </c>
      <c r="U48" s="1778">
        <v>120.13696602232518</v>
      </c>
      <c r="V48" s="1776">
        <v>-114.12697038745047</v>
      </c>
      <c r="W48" s="1777">
        <v>20.070607440664581</v>
      </c>
      <c r="X48" s="1777">
        <v>78.33268677190469</v>
      </c>
      <c r="Y48" s="1777">
        <v>54.813765430576503</v>
      </c>
      <c r="Z48" s="1778">
        <v>39.090089255695297</v>
      </c>
      <c r="AA48" s="2867">
        <v>19.364614251618416</v>
      </c>
    </row>
    <row r="49" spans="1:27" s="883" customFormat="1" ht="30" customHeight="1">
      <c r="A49" s="1791" t="s">
        <v>1144</v>
      </c>
      <c r="B49" s="1776">
        <v>-33.339213735600104</v>
      </c>
      <c r="C49" s="1777">
        <v>2689.9443188766159</v>
      </c>
      <c r="D49" s="1777">
        <v>-377.30866966853705</v>
      </c>
      <c r="E49" s="1777">
        <v>-308.91098793391228</v>
      </c>
      <c r="F49" s="1778">
        <v>1970.3854475385667</v>
      </c>
      <c r="G49" s="1776">
        <v>-40.374252352876873</v>
      </c>
      <c r="H49" s="1777">
        <v>-289.24966618481511</v>
      </c>
      <c r="I49" s="1777">
        <v>-1531.4332840472575</v>
      </c>
      <c r="J49" s="1777">
        <v>-189.79930537317762</v>
      </c>
      <c r="K49" s="1778">
        <v>-2050.8565079581272</v>
      </c>
      <c r="L49" s="1776">
        <v>-273.57723630407219</v>
      </c>
      <c r="M49" s="1777">
        <v>384.92492627803233</v>
      </c>
      <c r="N49" s="1777">
        <v>49.600657361256594</v>
      </c>
      <c r="O49" s="1777">
        <v>-66.785330900878023</v>
      </c>
      <c r="P49" s="1778">
        <v>94.163016434338715</v>
      </c>
      <c r="Q49" s="1776">
        <v>6.2177555123173089</v>
      </c>
      <c r="R49" s="1777">
        <v>-30.377039517000988</v>
      </c>
      <c r="S49" s="1777">
        <v>13.276034014009197</v>
      </c>
      <c r="T49" s="1777">
        <v>-181.36309336845156</v>
      </c>
      <c r="U49" s="1778">
        <v>-192.24634335912603</v>
      </c>
      <c r="V49" s="1776">
        <v>-144.5962957116393</v>
      </c>
      <c r="W49" s="1777">
        <v>-111.18940646474195</v>
      </c>
      <c r="X49" s="1777">
        <v>-212.95059443069525</v>
      </c>
      <c r="Y49" s="1777">
        <v>-469.47884852745489</v>
      </c>
      <c r="Z49" s="1778">
        <v>-938.21514513453144</v>
      </c>
      <c r="AA49" s="2867">
        <v>155.94616875629646</v>
      </c>
    </row>
    <row r="50" spans="1:27" s="883" customFormat="1" ht="30" customHeight="1">
      <c r="A50" s="1798" t="s">
        <v>1146</v>
      </c>
      <c r="B50" s="1776">
        <v>111.20729274815972</v>
      </c>
      <c r="C50" s="1777">
        <v>100.78678398828784</v>
      </c>
      <c r="D50" s="1777">
        <v>-104.46326340714401</v>
      </c>
      <c r="E50" s="1777">
        <v>-76.323760030051673</v>
      </c>
      <c r="F50" s="1778">
        <v>31.207053299251811</v>
      </c>
      <c r="G50" s="1776">
        <v>219.86653401481658</v>
      </c>
      <c r="H50" s="1777">
        <v>-39.460707442409898</v>
      </c>
      <c r="I50" s="1777">
        <v>-135.20875336751988</v>
      </c>
      <c r="J50" s="1777">
        <v>-330.43029336211555</v>
      </c>
      <c r="K50" s="1778">
        <v>-285.23322015722874</v>
      </c>
      <c r="L50" s="1776">
        <v>-153.17958283365553</v>
      </c>
      <c r="M50" s="1777">
        <v>35.280065805974537</v>
      </c>
      <c r="N50" s="1777">
        <v>7.0113528466617367</v>
      </c>
      <c r="O50" s="1777">
        <v>-36.950127619469946</v>
      </c>
      <c r="P50" s="1778">
        <v>-147.83829180048923</v>
      </c>
      <c r="Q50" s="1776">
        <v>-126.79826277630353</v>
      </c>
      <c r="R50" s="1777">
        <v>71.526726126820478</v>
      </c>
      <c r="S50" s="1777">
        <v>-152.09163137484055</v>
      </c>
      <c r="T50" s="1777">
        <v>82.179269311297219</v>
      </c>
      <c r="U50" s="1778">
        <v>-125.18389871302638</v>
      </c>
      <c r="V50" s="1776">
        <v>79.226787295056994</v>
      </c>
      <c r="W50" s="1777">
        <v>103.41208355616399</v>
      </c>
      <c r="X50" s="1777">
        <v>91.276026368583999</v>
      </c>
      <c r="Y50" s="1777">
        <v>-170.34341483706231</v>
      </c>
      <c r="Z50" s="1778">
        <v>103.57148238274269</v>
      </c>
      <c r="AA50" s="2867">
        <v>-26.802326235091016</v>
      </c>
    </row>
    <row r="51" spans="1:27" s="883" customFormat="1" ht="30" customHeight="1">
      <c r="A51" s="1791" t="s">
        <v>1143</v>
      </c>
      <c r="B51" s="1776">
        <v>171.508735</v>
      </c>
      <c r="C51" s="1777">
        <v>20.66598166002656</v>
      </c>
      <c r="D51" s="1777">
        <v>134.61579924181504</v>
      </c>
      <c r="E51" s="1777">
        <v>53.421551976135405</v>
      </c>
      <c r="F51" s="1778">
        <v>380.21206787797695</v>
      </c>
      <c r="G51" s="1776">
        <v>304.78310204377408</v>
      </c>
      <c r="H51" s="1777">
        <v>-242.2748552222173</v>
      </c>
      <c r="I51" s="1777">
        <v>271.28496850750798</v>
      </c>
      <c r="J51" s="1777">
        <v>127.89377077338108</v>
      </c>
      <c r="K51" s="1778">
        <v>461.68698610244587</v>
      </c>
      <c r="L51" s="1776">
        <v>182.61418945579933</v>
      </c>
      <c r="M51" s="1777">
        <v>41.122908298909088</v>
      </c>
      <c r="N51" s="1777">
        <v>132.78402328965745</v>
      </c>
      <c r="O51" s="1777">
        <v>27.281049765366895</v>
      </c>
      <c r="P51" s="1778">
        <v>383.80217080973279</v>
      </c>
      <c r="Q51" s="1776">
        <v>38.452706174286746</v>
      </c>
      <c r="R51" s="1777">
        <v>-2.9598540144999959</v>
      </c>
      <c r="S51" s="1777">
        <v>11.69606224428</v>
      </c>
      <c r="T51" s="1777">
        <v>-21.422515473440001</v>
      </c>
      <c r="U51" s="1778">
        <v>25.76639893062675</v>
      </c>
      <c r="V51" s="1776">
        <v>77.419273334690004</v>
      </c>
      <c r="W51" s="1777">
        <v>56.179880606670999</v>
      </c>
      <c r="X51" s="1777">
        <v>57.880200769289999</v>
      </c>
      <c r="Y51" s="1777">
        <v>24.733306524044998</v>
      </c>
      <c r="Z51" s="1778">
        <v>216.21266123469601</v>
      </c>
      <c r="AA51" s="2867">
        <v>73.416319113688985</v>
      </c>
    </row>
    <row r="52" spans="1:27" s="883" customFormat="1" ht="30" customHeight="1">
      <c r="A52" s="1791" t="s">
        <v>1144</v>
      </c>
      <c r="B52" s="1776">
        <v>60.301442251840285</v>
      </c>
      <c r="C52" s="1777">
        <v>-80.120802328261277</v>
      </c>
      <c r="D52" s="1777">
        <v>239.07906264895905</v>
      </c>
      <c r="E52" s="1777">
        <v>129.74531200618708</v>
      </c>
      <c r="F52" s="1778">
        <v>349.00501457872514</v>
      </c>
      <c r="G52" s="1776">
        <v>84.916568028957499</v>
      </c>
      <c r="H52" s="1777">
        <v>-202.8141477798074</v>
      </c>
      <c r="I52" s="1777">
        <v>406.49372187502786</v>
      </c>
      <c r="J52" s="1777">
        <v>458.32406413549666</v>
      </c>
      <c r="K52" s="1778">
        <v>746.92020625967461</v>
      </c>
      <c r="L52" s="1776">
        <v>335.79377228945486</v>
      </c>
      <c r="M52" s="1777">
        <v>5.842842492934551</v>
      </c>
      <c r="N52" s="1777">
        <v>125.77267044299572</v>
      </c>
      <c r="O52" s="1777">
        <v>64.23117738483684</v>
      </c>
      <c r="P52" s="1778">
        <v>531.64046261022202</v>
      </c>
      <c r="Q52" s="1776">
        <v>165.25096895059028</v>
      </c>
      <c r="R52" s="1777">
        <v>-74.486580141320474</v>
      </c>
      <c r="S52" s="1777">
        <v>163.78769361912055</v>
      </c>
      <c r="T52" s="1777">
        <v>-103.60178478473722</v>
      </c>
      <c r="U52" s="1778">
        <v>150.95029764365313</v>
      </c>
      <c r="V52" s="1776">
        <v>-1.8075139603669896</v>
      </c>
      <c r="W52" s="1777">
        <v>-47.232202949492986</v>
      </c>
      <c r="X52" s="1777">
        <v>-33.395825599294</v>
      </c>
      <c r="Y52" s="1777">
        <v>195.0767213611073</v>
      </c>
      <c r="Z52" s="1778">
        <v>112.64117885195333</v>
      </c>
      <c r="AA52" s="2867">
        <v>100.21864534878</v>
      </c>
    </row>
    <row r="53" spans="1:27" s="883" customFormat="1" ht="30" customHeight="1">
      <c r="A53" s="1798" t="s">
        <v>1147</v>
      </c>
      <c r="B53" s="1776">
        <v>714.62027047914205</v>
      </c>
      <c r="C53" s="1777">
        <v>774.95804247413651</v>
      </c>
      <c r="D53" s="1777">
        <v>202.46848423821575</v>
      </c>
      <c r="E53" s="1777">
        <v>-222.31569306866902</v>
      </c>
      <c r="F53" s="1778">
        <v>1469.7311041228252</v>
      </c>
      <c r="G53" s="1776">
        <v>678.27317260577809</v>
      </c>
      <c r="H53" s="1777">
        <v>455.21343269402644</v>
      </c>
      <c r="I53" s="1777">
        <v>-872.20770084953506</v>
      </c>
      <c r="J53" s="1777">
        <v>1395.8538601798036</v>
      </c>
      <c r="K53" s="1778">
        <v>1657.1327646300731</v>
      </c>
      <c r="L53" s="1776">
        <v>1891.38784533279</v>
      </c>
      <c r="M53" s="1777">
        <v>173.35090999689396</v>
      </c>
      <c r="N53" s="1777">
        <v>733.52947074283566</v>
      </c>
      <c r="O53" s="1777">
        <v>-533.93767761828349</v>
      </c>
      <c r="P53" s="1778">
        <v>2264.3305484542361</v>
      </c>
      <c r="Q53" s="1776">
        <v>-1.2338423543433237</v>
      </c>
      <c r="R53" s="1777">
        <v>758.9044580486476</v>
      </c>
      <c r="S53" s="1777">
        <v>573.66159910357612</v>
      </c>
      <c r="T53" s="1777">
        <v>553.50799673969937</v>
      </c>
      <c r="U53" s="1778">
        <v>1884.8402115375802</v>
      </c>
      <c r="V53" s="1776">
        <v>1659.6593961559115</v>
      </c>
      <c r="W53" s="1777">
        <v>950.77321597561172</v>
      </c>
      <c r="X53" s="1777">
        <v>1027.5900523686391</v>
      </c>
      <c r="Y53" s="1777">
        <v>2607.3623097147733</v>
      </c>
      <c r="Z53" s="1778">
        <v>6245.3849742149341</v>
      </c>
      <c r="AA53" s="2867">
        <v>3770.0799531403463</v>
      </c>
    </row>
    <row r="54" spans="1:27" s="883" customFormat="1" ht="30" customHeight="1">
      <c r="A54" s="1791" t="s">
        <v>1143</v>
      </c>
      <c r="B54" s="1776">
        <v>565.71645655669681</v>
      </c>
      <c r="C54" s="1777">
        <v>979.93522256795552</v>
      </c>
      <c r="D54" s="1777">
        <v>602.23180324858004</v>
      </c>
      <c r="E54" s="1777">
        <v>920.82850582447315</v>
      </c>
      <c r="F54" s="1778">
        <v>3068.7119881977055</v>
      </c>
      <c r="G54" s="1776">
        <v>563.23500207067195</v>
      </c>
      <c r="H54" s="1777">
        <v>-1.4259857016464821</v>
      </c>
      <c r="I54" s="1777">
        <v>-313.61347768532374</v>
      </c>
      <c r="J54" s="1777">
        <v>1194.0195721944706</v>
      </c>
      <c r="K54" s="1778">
        <v>1442.2151108781723</v>
      </c>
      <c r="L54" s="1776">
        <v>464.8196423024076</v>
      </c>
      <c r="M54" s="1777">
        <v>-79.903905168844801</v>
      </c>
      <c r="N54" s="1777">
        <v>222.05084893970485</v>
      </c>
      <c r="O54" s="1777">
        <v>-382.89658713821473</v>
      </c>
      <c r="P54" s="1778">
        <v>224.06999893505281</v>
      </c>
      <c r="Q54" s="1776">
        <v>231.36137386845598</v>
      </c>
      <c r="R54" s="1777">
        <v>1343.8469148169779</v>
      </c>
      <c r="S54" s="1777">
        <v>805.59918992213613</v>
      </c>
      <c r="T54" s="1777">
        <v>1089.4625294862092</v>
      </c>
      <c r="U54" s="1778">
        <v>3470.2700080937793</v>
      </c>
      <c r="V54" s="1776">
        <v>1879.0159947716061</v>
      </c>
      <c r="W54" s="1777">
        <v>356.53017685782277</v>
      </c>
      <c r="X54" s="1777">
        <v>2111.1270943766399</v>
      </c>
      <c r="Y54" s="1777">
        <v>2392.1230165463985</v>
      </c>
      <c r="Z54" s="1778">
        <v>6738.7962825524664</v>
      </c>
      <c r="AA54" s="2867">
        <v>2765.9790213296392</v>
      </c>
    </row>
    <row r="55" spans="1:27" s="883" customFormat="1" ht="30" customHeight="1">
      <c r="A55" s="1791" t="s">
        <v>1144</v>
      </c>
      <c r="B55" s="1776">
        <v>-148.90381392244524</v>
      </c>
      <c r="C55" s="1777">
        <v>204.97718009381902</v>
      </c>
      <c r="D55" s="1777">
        <v>399.76331901036428</v>
      </c>
      <c r="E55" s="1777">
        <v>1143.1441988931422</v>
      </c>
      <c r="F55" s="1778">
        <v>1598.9808840748804</v>
      </c>
      <c r="G55" s="1776">
        <v>-115.03817053510616</v>
      </c>
      <c r="H55" s="1777">
        <v>-456.63941839567292</v>
      </c>
      <c r="I55" s="1777">
        <v>558.59422316421137</v>
      </c>
      <c r="J55" s="1777">
        <v>-201.83428798533316</v>
      </c>
      <c r="K55" s="1778">
        <v>-214.9176537519009</v>
      </c>
      <c r="L55" s="1776">
        <v>-1426.5682030303824</v>
      </c>
      <c r="M55" s="1777">
        <v>-253.25481516573876</v>
      </c>
      <c r="N55" s="1777">
        <v>-511.47862180313075</v>
      </c>
      <c r="O55" s="1777">
        <v>151.0410904800687</v>
      </c>
      <c r="P55" s="1778">
        <v>-2040.2605495191833</v>
      </c>
      <c r="Q55" s="1776">
        <v>232.59521622279931</v>
      </c>
      <c r="R55" s="1777">
        <v>584.94245676833032</v>
      </c>
      <c r="S55" s="1777">
        <v>231.93759081856001</v>
      </c>
      <c r="T55" s="1777">
        <v>535.95453274650981</v>
      </c>
      <c r="U55" s="1778">
        <v>1585.4297965561991</v>
      </c>
      <c r="V55" s="1776">
        <v>219.35659861569448</v>
      </c>
      <c r="W55" s="1777">
        <v>-594.24303911778895</v>
      </c>
      <c r="X55" s="1777">
        <v>1083.5370420080008</v>
      </c>
      <c r="Y55" s="1777">
        <v>-215.23929316837473</v>
      </c>
      <c r="Z55" s="1778">
        <v>493.41130833753209</v>
      </c>
      <c r="AA55" s="2867">
        <v>-1004.1009318107072</v>
      </c>
    </row>
    <row r="56" spans="1:27" s="883" customFormat="1" ht="30" hidden="1" customHeight="1">
      <c r="A56" s="1799" t="s">
        <v>1148</v>
      </c>
      <c r="B56" s="1776">
        <v>384.57776044502981</v>
      </c>
      <c r="C56" s="1777">
        <v>235.58356141933567</v>
      </c>
      <c r="D56" s="1777">
        <v>-165.79681387447019</v>
      </c>
      <c r="E56" s="1777">
        <v>662.58189292442398</v>
      </c>
      <c r="F56" s="1778">
        <v>1116.9464009143194</v>
      </c>
      <c r="G56" s="1776">
        <v>629.95128777761545</v>
      </c>
      <c r="H56" s="1777">
        <v>-463.55216017584581</v>
      </c>
      <c r="I56" s="1777">
        <v>182.78905165284439</v>
      </c>
      <c r="J56" s="1777">
        <v>291.88553711289853</v>
      </c>
      <c r="K56" s="1778">
        <v>641.07371636751259</v>
      </c>
      <c r="L56" s="1776">
        <v>644.9565459676827</v>
      </c>
      <c r="M56" s="1777">
        <v>-144.69632518933747</v>
      </c>
      <c r="N56" s="1777">
        <v>50.016865607562849</v>
      </c>
      <c r="O56" s="1777">
        <v>334.35143707670863</v>
      </c>
      <c r="P56" s="1778">
        <v>884.62852346261661</v>
      </c>
      <c r="Q56" s="1776">
        <v>615.34256907263921</v>
      </c>
      <c r="R56" s="1777">
        <v>315.05462960587516</v>
      </c>
      <c r="S56" s="1777">
        <v>946.75304082752962</v>
      </c>
      <c r="T56" s="1777">
        <v>50.505865976467312</v>
      </c>
      <c r="U56" s="1778">
        <v>1927.6561054825113</v>
      </c>
      <c r="V56" s="1776">
        <v>1100.465648766921</v>
      </c>
      <c r="W56" s="1777">
        <v>-383.89480653853309</v>
      </c>
      <c r="X56" s="1777">
        <v>1594.0526508743922</v>
      </c>
      <c r="Y56" s="1777">
        <v>1674.2062848336013</v>
      </c>
      <c r="Z56" s="1778">
        <v>3984.8297779363816</v>
      </c>
      <c r="AA56" s="2867">
        <v>2395.1037364203103</v>
      </c>
    </row>
    <row r="57" spans="1:27" s="883" customFormat="1" ht="30" hidden="1" customHeight="1">
      <c r="A57" s="1800" t="s">
        <v>1143</v>
      </c>
      <c r="B57" s="1776">
        <v>419.0813376025497</v>
      </c>
      <c r="C57" s="1777">
        <v>261.68508180213246</v>
      </c>
      <c r="D57" s="1777">
        <v>-173.8682222151993</v>
      </c>
      <c r="E57" s="1777">
        <v>666.95438552723283</v>
      </c>
      <c r="F57" s="1778">
        <v>1173.8525827167157</v>
      </c>
      <c r="G57" s="1776">
        <v>701.88665197402497</v>
      </c>
      <c r="H57" s="1777">
        <v>-455.50794472276687</v>
      </c>
      <c r="I57" s="1777">
        <v>216.93898264904891</v>
      </c>
      <c r="J57" s="1777">
        <v>172.95926460051652</v>
      </c>
      <c r="K57" s="1778">
        <v>636.27695450082354</v>
      </c>
      <c r="L57" s="1776">
        <v>714.55087780470467</v>
      </c>
      <c r="M57" s="1777">
        <v>-140.15066542231756</v>
      </c>
      <c r="N57" s="1777">
        <v>-9.2352364795933148</v>
      </c>
      <c r="O57" s="1777">
        <v>311.99745093634419</v>
      </c>
      <c r="P57" s="1778">
        <v>877.16242683913788</v>
      </c>
      <c r="Q57" s="1776">
        <v>623.43679952877073</v>
      </c>
      <c r="R57" s="1777">
        <v>331.41548112438903</v>
      </c>
      <c r="S57" s="1777">
        <v>942.74542312738492</v>
      </c>
      <c r="T57" s="1777">
        <v>61.952423344799342</v>
      </c>
      <c r="U57" s="1778">
        <v>1959.550127125344</v>
      </c>
      <c r="V57" s="1776">
        <v>1127.6228467342876</v>
      </c>
      <c r="W57" s="1777">
        <v>-421.57791280424931</v>
      </c>
      <c r="X57" s="1777">
        <v>1607.7357427469633</v>
      </c>
      <c r="Y57" s="1777">
        <v>1675.8467924461215</v>
      </c>
      <c r="Z57" s="1778">
        <v>3989.6274691231233</v>
      </c>
      <c r="AA57" s="2867">
        <v>2340.3054007670553</v>
      </c>
    </row>
    <row r="58" spans="1:27" s="883" customFormat="1" ht="30" hidden="1" customHeight="1">
      <c r="A58" s="1800" t="s">
        <v>1144</v>
      </c>
      <c r="B58" s="1776">
        <v>34.503577157519878</v>
      </c>
      <c r="C58" s="1777">
        <v>26.101520382796782</v>
      </c>
      <c r="D58" s="1777">
        <v>-8.0714083407291088</v>
      </c>
      <c r="E58" s="1777">
        <v>4.3724926028088316</v>
      </c>
      <c r="F58" s="1778">
        <v>56.906181802396389</v>
      </c>
      <c r="G58" s="1776">
        <v>71.935364196409552</v>
      </c>
      <c r="H58" s="1777">
        <v>8.0442154530789303</v>
      </c>
      <c r="I58" s="1777">
        <v>34.149930996204525</v>
      </c>
      <c r="J58" s="1777">
        <v>-118.92627251238204</v>
      </c>
      <c r="K58" s="1778">
        <v>-4.7967618666890246</v>
      </c>
      <c r="L58" s="1776">
        <v>69.594331837021997</v>
      </c>
      <c r="M58" s="1777">
        <v>4.5456597670199175</v>
      </c>
      <c r="N58" s="1777">
        <v>-59.25210208715616</v>
      </c>
      <c r="O58" s="1777">
        <v>-22.353986140364462</v>
      </c>
      <c r="P58" s="1778">
        <v>-7.4660966234787125</v>
      </c>
      <c r="Q58" s="1776">
        <v>8.0942304561315055</v>
      </c>
      <c r="R58" s="1777">
        <v>16.360851518513879</v>
      </c>
      <c r="S58" s="1777">
        <v>-4.0076177001446407</v>
      </c>
      <c r="T58" s="1777">
        <v>11.446557368332032</v>
      </c>
      <c r="U58" s="1778">
        <v>31.894021642832776</v>
      </c>
      <c r="V58" s="1776">
        <v>27.15719796736655</v>
      </c>
      <c r="W58" s="1777">
        <v>-37.683106265716198</v>
      </c>
      <c r="X58" s="1777">
        <v>13.683091872571143</v>
      </c>
      <c r="Y58" s="1777">
        <v>1.6405076125202767</v>
      </c>
      <c r="Z58" s="1778">
        <v>4.7976911867417718</v>
      </c>
      <c r="AA58" s="2867">
        <v>-54.798335653254767</v>
      </c>
    </row>
    <row r="59" spans="1:27" s="883" customFormat="1" ht="30" hidden="1" customHeight="1">
      <c r="A59" s="1799" t="s">
        <v>1149</v>
      </c>
      <c r="B59" s="1776">
        <v>-202.1877542929825</v>
      </c>
      <c r="C59" s="1777">
        <v>-590.3493405528526</v>
      </c>
      <c r="D59" s="1777">
        <v>178.35963283889515</v>
      </c>
      <c r="E59" s="1777">
        <v>-83.865127237293564</v>
      </c>
      <c r="F59" s="1778">
        <v>-698.04258924423357</v>
      </c>
      <c r="G59" s="1776">
        <v>213.49197512955567</v>
      </c>
      <c r="H59" s="1777">
        <v>209.38191169881603</v>
      </c>
      <c r="I59" s="1777">
        <v>-597.63751549894596</v>
      </c>
      <c r="J59" s="1777">
        <v>477.82744679934183</v>
      </c>
      <c r="K59" s="1778">
        <v>303.06381812876759</v>
      </c>
      <c r="L59" s="1776">
        <v>1164.4608666640531</v>
      </c>
      <c r="M59" s="1777">
        <v>-73.351803230887413</v>
      </c>
      <c r="N59" s="1777">
        <v>460.85068920225689</v>
      </c>
      <c r="O59" s="1777">
        <v>295.25938475534377</v>
      </c>
      <c r="P59" s="1778">
        <v>1847.2191373907663</v>
      </c>
      <c r="Q59" s="1776">
        <v>-514.51037901695622</v>
      </c>
      <c r="R59" s="1777">
        <v>-617.82944462143223</v>
      </c>
      <c r="S59" s="1777">
        <v>-556.54868991261378</v>
      </c>
      <c r="T59" s="1777">
        <v>-432.30016925006828</v>
      </c>
      <c r="U59" s="1778">
        <v>-2121.1886828010702</v>
      </c>
      <c r="V59" s="1776">
        <v>12.541233201340788</v>
      </c>
      <c r="W59" s="1777">
        <v>556.52721312550977</v>
      </c>
      <c r="X59" s="1777">
        <v>-607.93058370103665</v>
      </c>
      <c r="Y59" s="1777">
        <v>1082.3751054035936</v>
      </c>
      <c r="Z59" s="1778">
        <v>1043.5129680294071</v>
      </c>
      <c r="AA59" s="2867">
        <v>917.13465756436517</v>
      </c>
    </row>
    <row r="60" spans="1:27" s="883" customFormat="1" ht="30" hidden="1" customHeight="1">
      <c r="A60" s="1800" t="s">
        <v>1143</v>
      </c>
      <c r="B60" s="1776">
        <v>0</v>
      </c>
      <c r="C60" s="1777">
        <v>0</v>
      </c>
      <c r="D60" s="1777">
        <v>0</v>
      </c>
      <c r="E60" s="1777">
        <v>0</v>
      </c>
      <c r="F60" s="1778">
        <v>0</v>
      </c>
      <c r="G60" s="1776">
        <v>0</v>
      </c>
      <c r="H60" s="1777">
        <v>0</v>
      </c>
      <c r="I60" s="1777">
        <v>0</v>
      </c>
      <c r="J60" s="1777">
        <v>0</v>
      </c>
      <c r="K60" s="1778">
        <v>0</v>
      </c>
      <c r="L60" s="1776">
        <v>0</v>
      </c>
      <c r="M60" s="1777">
        <v>0</v>
      </c>
      <c r="N60" s="1777">
        <v>0</v>
      </c>
      <c r="O60" s="1777">
        <v>0</v>
      </c>
      <c r="P60" s="1778">
        <v>0</v>
      </c>
      <c r="Q60" s="1776">
        <v>0</v>
      </c>
      <c r="R60" s="1777">
        <v>0</v>
      </c>
      <c r="S60" s="1777">
        <v>0</v>
      </c>
      <c r="T60" s="1777">
        <v>0</v>
      </c>
      <c r="U60" s="1778">
        <v>0</v>
      </c>
      <c r="V60" s="1776">
        <v>0</v>
      </c>
      <c r="W60" s="1777">
        <v>0</v>
      </c>
      <c r="X60" s="1777">
        <v>0</v>
      </c>
      <c r="Y60" s="1777">
        <v>0</v>
      </c>
      <c r="Z60" s="1778">
        <v>0</v>
      </c>
      <c r="AA60" s="2867">
        <v>0</v>
      </c>
    </row>
    <row r="61" spans="1:27" s="883" customFormat="1" ht="30" hidden="1" customHeight="1">
      <c r="A61" s="1801" t="s">
        <v>1150</v>
      </c>
      <c r="B61" s="1776">
        <v>0</v>
      </c>
      <c r="C61" s="1777">
        <v>0</v>
      </c>
      <c r="D61" s="1777">
        <v>0</v>
      </c>
      <c r="E61" s="1777">
        <v>0</v>
      </c>
      <c r="F61" s="1778">
        <v>0</v>
      </c>
      <c r="G61" s="1776">
        <v>0</v>
      </c>
      <c r="H61" s="1777">
        <v>0</v>
      </c>
      <c r="I61" s="1777">
        <v>0</v>
      </c>
      <c r="J61" s="1777">
        <v>0</v>
      </c>
      <c r="K61" s="1778">
        <v>0</v>
      </c>
      <c r="L61" s="1776">
        <v>0</v>
      </c>
      <c r="M61" s="1777">
        <v>0</v>
      </c>
      <c r="N61" s="1777">
        <v>0</v>
      </c>
      <c r="O61" s="1777">
        <v>0</v>
      </c>
      <c r="P61" s="1778">
        <v>0</v>
      </c>
      <c r="Q61" s="1776">
        <v>0</v>
      </c>
      <c r="R61" s="1777">
        <v>0</v>
      </c>
      <c r="S61" s="1777">
        <v>0</v>
      </c>
      <c r="T61" s="1777">
        <v>0</v>
      </c>
      <c r="U61" s="1778">
        <v>0</v>
      </c>
      <c r="V61" s="1776">
        <v>0</v>
      </c>
      <c r="W61" s="1777">
        <v>0</v>
      </c>
      <c r="X61" s="1777">
        <v>0</v>
      </c>
      <c r="Y61" s="1777">
        <v>0</v>
      </c>
      <c r="Z61" s="1778">
        <v>0</v>
      </c>
      <c r="AA61" s="2867">
        <v>0</v>
      </c>
    </row>
    <row r="62" spans="1:27" s="883" customFormat="1" ht="30" hidden="1" customHeight="1">
      <c r="A62" s="1801" t="s">
        <v>1151</v>
      </c>
      <c r="B62" s="1776">
        <v>0</v>
      </c>
      <c r="C62" s="1777">
        <v>0</v>
      </c>
      <c r="D62" s="1777">
        <v>0</v>
      </c>
      <c r="E62" s="1777">
        <v>0</v>
      </c>
      <c r="F62" s="1778">
        <v>0</v>
      </c>
      <c r="G62" s="1776">
        <v>0</v>
      </c>
      <c r="H62" s="1777">
        <v>0</v>
      </c>
      <c r="I62" s="1777">
        <v>0</v>
      </c>
      <c r="J62" s="1777">
        <v>0</v>
      </c>
      <c r="K62" s="1778">
        <v>0</v>
      </c>
      <c r="L62" s="1776">
        <v>0</v>
      </c>
      <c r="M62" s="1777">
        <v>0</v>
      </c>
      <c r="N62" s="1777">
        <v>0</v>
      </c>
      <c r="O62" s="1777">
        <v>0</v>
      </c>
      <c r="P62" s="1778">
        <v>0</v>
      </c>
      <c r="Q62" s="1776">
        <v>0</v>
      </c>
      <c r="R62" s="1777">
        <v>0</v>
      </c>
      <c r="S62" s="1777">
        <v>0</v>
      </c>
      <c r="T62" s="1777">
        <v>0</v>
      </c>
      <c r="U62" s="1778">
        <v>0</v>
      </c>
      <c r="V62" s="1776">
        <v>0</v>
      </c>
      <c r="W62" s="1777">
        <v>0</v>
      </c>
      <c r="X62" s="1777">
        <v>0</v>
      </c>
      <c r="Y62" s="1777">
        <v>0</v>
      </c>
      <c r="Z62" s="1778">
        <v>0</v>
      </c>
      <c r="AA62" s="2867">
        <v>0</v>
      </c>
    </row>
    <row r="63" spans="1:27" s="883" customFormat="1" ht="30" hidden="1" customHeight="1">
      <c r="A63" s="1801" t="s">
        <v>1152</v>
      </c>
      <c r="B63" s="1776">
        <v>0</v>
      </c>
      <c r="C63" s="1777">
        <v>0</v>
      </c>
      <c r="D63" s="1777">
        <v>0</v>
      </c>
      <c r="E63" s="1777">
        <v>0</v>
      </c>
      <c r="F63" s="1778">
        <v>0</v>
      </c>
      <c r="G63" s="1776">
        <v>0</v>
      </c>
      <c r="H63" s="1777">
        <v>0</v>
      </c>
      <c r="I63" s="1777">
        <v>0</v>
      </c>
      <c r="J63" s="1777">
        <v>0</v>
      </c>
      <c r="K63" s="1778">
        <v>0</v>
      </c>
      <c r="L63" s="1776">
        <v>0</v>
      </c>
      <c r="M63" s="1777">
        <v>0</v>
      </c>
      <c r="N63" s="1777">
        <v>0</v>
      </c>
      <c r="O63" s="1777">
        <v>0</v>
      </c>
      <c r="P63" s="1778">
        <v>0</v>
      </c>
      <c r="Q63" s="1776">
        <v>0</v>
      </c>
      <c r="R63" s="1777">
        <v>0</v>
      </c>
      <c r="S63" s="1777">
        <v>0</v>
      </c>
      <c r="T63" s="1777">
        <v>0</v>
      </c>
      <c r="U63" s="1778">
        <v>0</v>
      </c>
      <c r="V63" s="1776">
        <v>0</v>
      </c>
      <c r="W63" s="1777">
        <v>0</v>
      </c>
      <c r="X63" s="1777">
        <v>0</v>
      </c>
      <c r="Y63" s="1777">
        <v>0</v>
      </c>
      <c r="Z63" s="1778">
        <v>0</v>
      </c>
      <c r="AA63" s="2867">
        <v>0</v>
      </c>
    </row>
    <row r="64" spans="1:27" s="883" customFormat="1" ht="30" hidden="1" customHeight="1">
      <c r="A64" s="1801" t="s">
        <v>1153</v>
      </c>
      <c r="B64" s="1776">
        <v>0</v>
      </c>
      <c r="C64" s="1777">
        <v>0</v>
      </c>
      <c r="D64" s="1777">
        <v>0</v>
      </c>
      <c r="E64" s="1777">
        <v>0</v>
      </c>
      <c r="F64" s="1778">
        <v>0</v>
      </c>
      <c r="G64" s="1776">
        <v>0</v>
      </c>
      <c r="H64" s="1777">
        <v>0</v>
      </c>
      <c r="I64" s="1777">
        <v>0</v>
      </c>
      <c r="J64" s="1777">
        <v>0</v>
      </c>
      <c r="K64" s="1778">
        <v>0</v>
      </c>
      <c r="L64" s="1776">
        <v>0</v>
      </c>
      <c r="M64" s="1777">
        <v>0</v>
      </c>
      <c r="N64" s="1777">
        <v>0</v>
      </c>
      <c r="O64" s="1777">
        <v>0</v>
      </c>
      <c r="P64" s="1778">
        <v>0</v>
      </c>
      <c r="Q64" s="1776">
        <v>0</v>
      </c>
      <c r="R64" s="1777">
        <v>0</v>
      </c>
      <c r="S64" s="1777">
        <v>0</v>
      </c>
      <c r="T64" s="1777">
        <v>0</v>
      </c>
      <c r="U64" s="1778">
        <v>0</v>
      </c>
      <c r="V64" s="1776">
        <v>0</v>
      </c>
      <c r="W64" s="1777">
        <v>0</v>
      </c>
      <c r="X64" s="1777">
        <v>0</v>
      </c>
      <c r="Y64" s="1777">
        <v>0</v>
      </c>
      <c r="Z64" s="1778">
        <v>0</v>
      </c>
      <c r="AA64" s="2867">
        <v>0</v>
      </c>
    </row>
    <row r="65" spans="1:27" s="883" customFormat="1" ht="30" hidden="1" customHeight="1">
      <c r="A65" s="1800" t="s">
        <v>1144</v>
      </c>
      <c r="B65" s="1776">
        <v>202.1877542929825</v>
      </c>
      <c r="C65" s="1777">
        <v>590.3493405528526</v>
      </c>
      <c r="D65" s="1777">
        <v>-178.35963283889515</v>
      </c>
      <c r="E65" s="1777">
        <v>83.865127237293564</v>
      </c>
      <c r="F65" s="1778">
        <v>698.04258924423357</v>
      </c>
      <c r="G65" s="1776">
        <v>-213.49197512955567</v>
      </c>
      <c r="H65" s="1777">
        <v>-209.38191169881603</v>
      </c>
      <c r="I65" s="1777">
        <v>597.63751549894596</v>
      </c>
      <c r="J65" s="1777">
        <v>-477.82744679934183</v>
      </c>
      <c r="K65" s="1778">
        <v>-303.06381812876759</v>
      </c>
      <c r="L65" s="1776">
        <v>-1164.4608666640531</v>
      </c>
      <c r="M65" s="1777">
        <v>73.351803230887413</v>
      </c>
      <c r="N65" s="1777">
        <v>-460.85068920225689</v>
      </c>
      <c r="O65" s="1777">
        <v>-295.25938475534377</v>
      </c>
      <c r="P65" s="1778">
        <v>-1847.2191373907663</v>
      </c>
      <c r="Q65" s="1776">
        <v>514.51037901695622</v>
      </c>
      <c r="R65" s="1777">
        <v>617.82944462143223</v>
      </c>
      <c r="S65" s="1777">
        <v>556.54868991261378</v>
      </c>
      <c r="T65" s="1777">
        <v>432.30016925006828</v>
      </c>
      <c r="U65" s="1778">
        <v>2121.1886828010702</v>
      </c>
      <c r="V65" s="1776">
        <v>-12.541233201340788</v>
      </c>
      <c r="W65" s="1777">
        <v>-556.52721312550977</v>
      </c>
      <c r="X65" s="1777">
        <v>607.93058370103665</v>
      </c>
      <c r="Y65" s="1777">
        <v>-1082.3751054035936</v>
      </c>
      <c r="Z65" s="1778">
        <v>-1043.5129680294071</v>
      </c>
      <c r="AA65" s="2867">
        <v>-917.13465756436517</v>
      </c>
    </row>
    <row r="66" spans="1:27" s="883" customFormat="1" ht="30" hidden="1" customHeight="1">
      <c r="A66" s="1801" t="s">
        <v>1150</v>
      </c>
      <c r="B66" s="1776">
        <v>-48.731711472517418</v>
      </c>
      <c r="C66" s="1777">
        <v>472.36766982874997</v>
      </c>
      <c r="D66" s="1777">
        <v>113.3340025826169</v>
      </c>
      <c r="E66" s="1777">
        <v>459.19278836906142</v>
      </c>
      <c r="F66" s="1778">
        <v>996.16274930791087</v>
      </c>
      <c r="G66" s="1776">
        <v>-155.19821957751242</v>
      </c>
      <c r="H66" s="1777">
        <v>-21.608389048141362</v>
      </c>
      <c r="I66" s="1777">
        <v>-19.561448811037963</v>
      </c>
      <c r="J66" s="1777">
        <v>186.91196724299448</v>
      </c>
      <c r="K66" s="1778">
        <v>-9.4560901936972641</v>
      </c>
      <c r="L66" s="1776">
        <v>-1286.4413911654101</v>
      </c>
      <c r="M66" s="1777">
        <v>-766.57916846280568</v>
      </c>
      <c r="N66" s="1777">
        <v>-401.72470331085719</v>
      </c>
      <c r="O66" s="1777">
        <v>-796.07033326492933</v>
      </c>
      <c r="P66" s="1778">
        <v>-3250.8155962040018</v>
      </c>
      <c r="Q66" s="1776">
        <v>-519.5911400242195</v>
      </c>
      <c r="R66" s="1777">
        <v>136.10417595004208</v>
      </c>
      <c r="S66" s="1777">
        <v>66.272204337385574</v>
      </c>
      <c r="T66" s="1777">
        <v>99.868308924121152</v>
      </c>
      <c r="U66" s="1778">
        <v>-217.3464508126707</v>
      </c>
      <c r="V66" s="1776">
        <v>236.35966942239801</v>
      </c>
      <c r="W66" s="1777">
        <v>-727.07324946189806</v>
      </c>
      <c r="X66" s="1777">
        <v>55.246057562651046</v>
      </c>
      <c r="Y66" s="1777">
        <v>-711.54105889903235</v>
      </c>
      <c r="Z66" s="1778">
        <v>-1147.0085813758812</v>
      </c>
      <c r="AA66" s="2867">
        <v>-38.111823444600098</v>
      </c>
    </row>
    <row r="67" spans="1:27" s="883" customFormat="1" ht="30" hidden="1" customHeight="1">
      <c r="A67" s="1801" t="s">
        <v>1151</v>
      </c>
      <c r="B67" s="1776">
        <v>135.14644243122493</v>
      </c>
      <c r="C67" s="1777">
        <v>281.05802352757104</v>
      </c>
      <c r="D67" s="1777">
        <v>-47.154437464159187</v>
      </c>
      <c r="E67" s="1777">
        <v>214.9201886636956</v>
      </c>
      <c r="F67" s="1778">
        <v>583.97021715833239</v>
      </c>
      <c r="G67" s="1776">
        <v>460.4384347122683</v>
      </c>
      <c r="H67" s="1777">
        <v>-209.96564653167931</v>
      </c>
      <c r="I67" s="1777">
        <v>-8.1629801911288382</v>
      </c>
      <c r="J67" s="1777">
        <v>-506.16507503285169</v>
      </c>
      <c r="K67" s="1778">
        <v>-263.85526704339156</v>
      </c>
      <c r="L67" s="1776">
        <v>-83.501520382406937</v>
      </c>
      <c r="M67" s="1777">
        <v>-50.768271917965947</v>
      </c>
      <c r="N67" s="1777">
        <v>-64.974939730992773</v>
      </c>
      <c r="O67" s="1777">
        <v>46.829367171340053</v>
      </c>
      <c r="P67" s="1778">
        <v>-152.41536486002565</v>
      </c>
      <c r="Q67" s="1776">
        <v>-11.458379982474666</v>
      </c>
      <c r="R67" s="1777">
        <v>58.375884511298096</v>
      </c>
      <c r="S67" s="1777">
        <v>-68.651859086614195</v>
      </c>
      <c r="T67" s="1777">
        <v>-54.089073477657863</v>
      </c>
      <c r="U67" s="1778">
        <v>-75.823428035448629</v>
      </c>
      <c r="V67" s="1776">
        <v>30.273008168368495</v>
      </c>
      <c r="W67" s="1777">
        <v>-133.68143586521805</v>
      </c>
      <c r="X67" s="1777">
        <v>102.40049906353453</v>
      </c>
      <c r="Y67" s="1777">
        <v>-75.621606147890603</v>
      </c>
      <c r="Z67" s="1778">
        <v>-76.629534781205635</v>
      </c>
      <c r="AA67" s="2867">
        <v>-20.025812454654247</v>
      </c>
    </row>
    <row r="68" spans="1:27" s="883" customFormat="1" ht="30" hidden="1" customHeight="1">
      <c r="A68" s="1801" t="s">
        <v>1152</v>
      </c>
      <c r="B68" s="1776">
        <v>293.5754307763732</v>
      </c>
      <c r="C68" s="1777">
        <v>216.94966264406045</v>
      </c>
      <c r="D68" s="1777">
        <v>86.020581721183646</v>
      </c>
      <c r="E68" s="1777">
        <v>58.580398132278333</v>
      </c>
      <c r="F68" s="1778">
        <v>655.1260732738956</v>
      </c>
      <c r="G68" s="1776">
        <v>144.68226599147312</v>
      </c>
      <c r="H68" s="1777">
        <v>270.72163522669121</v>
      </c>
      <c r="I68" s="1777">
        <v>757.63494689071626</v>
      </c>
      <c r="J68" s="1777">
        <v>-25.309888307290151</v>
      </c>
      <c r="K68" s="1778">
        <v>1147.7289598015905</v>
      </c>
      <c r="L68" s="1776">
        <v>408.61437972170762</v>
      </c>
      <c r="M68" s="1777">
        <v>1045.7264894242833</v>
      </c>
      <c r="N68" s="1777">
        <v>95.879404878570682</v>
      </c>
      <c r="O68" s="1777">
        <v>540.23740990162923</v>
      </c>
      <c r="P68" s="1778">
        <v>2090.4576839261908</v>
      </c>
      <c r="Q68" s="1776">
        <v>1224.6628503080315</v>
      </c>
      <c r="R68" s="1777">
        <v>573.34354762387409</v>
      </c>
      <c r="S68" s="1777">
        <v>818.99902147288492</v>
      </c>
      <c r="T68" s="1777">
        <v>556.67973900213678</v>
      </c>
      <c r="U68" s="1778">
        <v>3173.6851584069273</v>
      </c>
      <c r="V68" s="1776">
        <v>77.239504574617087</v>
      </c>
      <c r="W68" s="1777">
        <v>-21.543424470084076</v>
      </c>
      <c r="X68" s="1777">
        <v>698.10440021598686</v>
      </c>
      <c r="Y68" s="1777">
        <v>243.70390533949544</v>
      </c>
      <c r="Z68" s="1778">
        <v>997.50438566001537</v>
      </c>
      <c r="AA68" s="2867">
        <v>-217.14567765879292</v>
      </c>
    </row>
    <row r="69" spans="1:27" s="883" customFormat="1" ht="30" hidden="1" customHeight="1">
      <c r="A69" s="1801" t="s">
        <v>1153</v>
      </c>
      <c r="B69" s="1776">
        <v>-177.80240744209823</v>
      </c>
      <c r="C69" s="1777">
        <v>-380.02601544752895</v>
      </c>
      <c r="D69" s="1777">
        <v>-330.55977967853653</v>
      </c>
      <c r="E69" s="1777">
        <v>-648.82824792774181</v>
      </c>
      <c r="F69" s="1778">
        <v>-1537.2164504959055</v>
      </c>
      <c r="G69" s="1776">
        <v>-663.41445625578467</v>
      </c>
      <c r="H69" s="1777">
        <v>-248.52951134568656</v>
      </c>
      <c r="I69" s="1777">
        <v>-132.2730023896035</v>
      </c>
      <c r="J69" s="1777">
        <v>-133.26445070219447</v>
      </c>
      <c r="K69" s="1778">
        <v>-1177.4814206932692</v>
      </c>
      <c r="L69" s="1776">
        <v>-203.1323348379438</v>
      </c>
      <c r="M69" s="1777">
        <v>-155.02724581262419</v>
      </c>
      <c r="N69" s="1777">
        <v>-90.03045103897756</v>
      </c>
      <c r="O69" s="1777">
        <v>-86.255828563383773</v>
      </c>
      <c r="P69" s="1778">
        <v>-534.44586025292938</v>
      </c>
      <c r="Q69" s="1776">
        <v>-179.10295128438113</v>
      </c>
      <c r="R69" s="1777">
        <v>-149.99416346378194</v>
      </c>
      <c r="S69" s="1777">
        <v>-260.07067681104252</v>
      </c>
      <c r="T69" s="1777">
        <v>-170.15880519853181</v>
      </c>
      <c r="U69" s="1778">
        <v>-759.32659675773743</v>
      </c>
      <c r="V69" s="1776">
        <v>-356.41341536672439</v>
      </c>
      <c r="W69" s="1777">
        <v>325.77089667169048</v>
      </c>
      <c r="X69" s="1777">
        <v>-247.82037314113578</v>
      </c>
      <c r="Y69" s="1777">
        <v>-538.9163456961661</v>
      </c>
      <c r="Z69" s="1778">
        <v>-817.37923753233576</v>
      </c>
      <c r="AA69" s="2867">
        <v>-641.85134400631785</v>
      </c>
    </row>
    <row r="70" spans="1:27" s="883" customFormat="1" ht="30" hidden="1" customHeight="1">
      <c r="A70" s="1799" t="s">
        <v>1154</v>
      </c>
      <c r="B70" s="1776">
        <v>532.2302643270948</v>
      </c>
      <c r="C70" s="1777">
        <v>1129.7238216076535</v>
      </c>
      <c r="D70" s="1777">
        <v>1185.7740302474904</v>
      </c>
      <c r="E70" s="1777">
        <v>-801.03245875579955</v>
      </c>
      <c r="F70" s="1778">
        <v>2046.6956574264391</v>
      </c>
      <c r="G70" s="1776">
        <v>-165.17009030139297</v>
      </c>
      <c r="H70" s="1777">
        <v>709.3836811710562</v>
      </c>
      <c r="I70" s="1777">
        <v>-457.35923700343352</v>
      </c>
      <c r="J70" s="1777">
        <v>626.14087626756339</v>
      </c>
      <c r="K70" s="1778">
        <v>712.99523013379303</v>
      </c>
      <c r="L70" s="1776">
        <v>81.970432701054392</v>
      </c>
      <c r="M70" s="1777">
        <v>391.39903841711885</v>
      </c>
      <c r="N70" s="1777">
        <v>222.66191593301582</v>
      </c>
      <c r="O70" s="1777">
        <v>-1163.5484994503358</v>
      </c>
      <c r="P70" s="1778">
        <v>-467.51711239914675</v>
      </c>
      <c r="Q70" s="1776">
        <v>-102.06603241002631</v>
      </c>
      <c r="R70" s="1777">
        <v>1061.6792730642046</v>
      </c>
      <c r="S70" s="1777">
        <v>183.45724818866029</v>
      </c>
      <c r="T70" s="1777">
        <v>935.30230001330028</v>
      </c>
      <c r="U70" s="1778">
        <v>2078.3727888561389</v>
      </c>
      <c r="V70" s="1776">
        <v>546.65251418764967</v>
      </c>
      <c r="W70" s="1777">
        <v>778.14080938863503</v>
      </c>
      <c r="X70" s="1777">
        <v>41.467985195283404</v>
      </c>
      <c r="Y70" s="1777">
        <v>-149.2190805224219</v>
      </c>
      <c r="Z70" s="1778">
        <v>1217.0422282491461</v>
      </c>
      <c r="AA70" s="2867">
        <v>457.84155915567101</v>
      </c>
    </row>
    <row r="71" spans="1:27" s="883" customFormat="1" ht="30" hidden="1" customHeight="1">
      <c r="A71" s="1800" t="s">
        <v>1155</v>
      </c>
      <c r="B71" s="1776">
        <v>146.63511895414717</v>
      </c>
      <c r="C71" s="1777">
        <v>718.25014076582306</v>
      </c>
      <c r="D71" s="1777">
        <v>776.10002546377928</v>
      </c>
      <c r="E71" s="1777">
        <v>253.87412029724032</v>
      </c>
      <c r="F71" s="1778">
        <v>1894.8594054809898</v>
      </c>
      <c r="G71" s="1776">
        <v>-138.65164990335302</v>
      </c>
      <c r="H71" s="1777">
        <v>454.08195902112038</v>
      </c>
      <c r="I71" s="1777">
        <v>-530.55246033437265</v>
      </c>
      <c r="J71" s="1777">
        <v>1021.0603075939541</v>
      </c>
      <c r="K71" s="1778">
        <v>805.93815637734883</v>
      </c>
      <c r="L71" s="1776">
        <v>-249.73123550229707</v>
      </c>
      <c r="M71" s="1777">
        <v>60.246760253472758</v>
      </c>
      <c r="N71" s="1777">
        <v>231.28608541929816</v>
      </c>
      <c r="O71" s="1777">
        <v>-694.89403807455892</v>
      </c>
      <c r="P71" s="1778">
        <v>-653.09242790408507</v>
      </c>
      <c r="Q71" s="1776">
        <v>-392.07542566031475</v>
      </c>
      <c r="R71" s="1777">
        <v>1012.4314336925888</v>
      </c>
      <c r="S71" s="1777">
        <v>-137.14623320524879</v>
      </c>
      <c r="T71" s="1777">
        <v>1027.5101061414098</v>
      </c>
      <c r="U71" s="1778">
        <v>1510.7198809684351</v>
      </c>
      <c r="V71" s="1776">
        <v>751.39314803731838</v>
      </c>
      <c r="W71" s="1777">
        <v>778.10808966207208</v>
      </c>
      <c r="X71" s="1777">
        <v>503.39135162967648</v>
      </c>
      <c r="Y71" s="1777">
        <v>716.27622410027675</v>
      </c>
      <c r="Z71" s="1778">
        <v>2749.1688134293436</v>
      </c>
      <c r="AA71" s="2867">
        <v>425.67362056258378</v>
      </c>
    </row>
    <row r="72" spans="1:27" s="883" customFormat="1" ht="30" hidden="1" customHeight="1">
      <c r="A72" s="1800" t="s">
        <v>1144</v>
      </c>
      <c r="B72" s="1776">
        <v>-385.59514537294763</v>
      </c>
      <c r="C72" s="1777">
        <v>-411.4736808418304</v>
      </c>
      <c r="D72" s="1777">
        <v>-409.6740047837111</v>
      </c>
      <c r="E72" s="1777">
        <v>1054.9065790530399</v>
      </c>
      <c r="F72" s="1778">
        <v>-151.83625194544925</v>
      </c>
      <c r="G72" s="1776">
        <v>26.518440398039957</v>
      </c>
      <c r="H72" s="1777">
        <v>-255.30172214993581</v>
      </c>
      <c r="I72" s="1777">
        <v>-73.193223330939134</v>
      </c>
      <c r="J72" s="1777">
        <v>394.91943132639074</v>
      </c>
      <c r="K72" s="1778">
        <v>92.942926243555746</v>
      </c>
      <c r="L72" s="1776">
        <v>-331.70166820335146</v>
      </c>
      <c r="M72" s="1777">
        <v>-331.15227816364609</v>
      </c>
      <c r="N72" s="1777">
        <v>8.6241694862823337</v>
      </c>
      <c r="O72" s="1777">
        <v>468.65446137577692</v>
      </c>
      <c r="P72" s="1778">
        <v>-185.57531550493832</v>
      </c>
      <c r="Q72" s="1776">
        <v>-290.00939325028844</v>
      </c>
      <c r="R72" s="1777">
        <v>-49.247839371615783</v>
      </c>
      <c r="S72" s="1777">
        <v>-320.60348139390908</v>
      </c>
      <c r="T72" s="1777">
        <v>92.207806128109496</v>
      </c>
      <c r="U72" s="1778">
        <v>-567.6529078877038</v>
      </c>
      <c r="V72" s="1776">
        <v>204.74063384966871</v>
      </c>
      <c r="W72" s="1777">
        <v>-3.2719726562987717E-2</v>
      </c>
      <c r="X72" s="1777">
        <v>461.92336643439307</v>
      </c>
      <c r="Y72" s="1777">
        <v>865.49530462269865</v>
      </c>
      <c r="Z72" s="1778">
        <v>1532.1265851801975</v>
      </c>
      <c r="AA72" s="2867">
        <v>-32.167938593087229</v>
      </c>
    </row>
    <row r="73" spans="1:27" s="883" customFormat="1" ht="30" hidden="1" customHeight="1">
      <c r="A73" s="1799" t="s">
        <v>1156</v>
      </c>
      <c r="B73" s="1776">
        <v>0</v>
      </c>
      <c r="C73" s="1777">
        <v>0</v>
      </c>
      <c r="D73" s="1777">
        <v>995.86836497369961</v>
      </c>
      <c r="E73" s="1777">
        <v>0</v>
      </c>
      <c r="F73" s="1778">
        <v>995.86836497369961</v>
      </c>
      <c r="G73" s="1776">
        <v>0</v>
      </c>
      <c r="H73" s="1777">
        <v>0</v>
      </c>
      <c r="I73" s="1777">
        <v>0</v>
      </c>
      <c r="J73" s="1777">
        <v>0</v>
      </c>
      <c r="K73" s="1778">
        <v>0</v>
      </c>
      <c r="L73" s="1776">
        <v>0</v>
      </c>
      <c r="M73" s="1777">
        <v>0</v>
      </c>
      <c r="N73" s="1777">
        <v>0</v>
      </c>
      <c r="O73" s="1777">
        <v>0</v>
      </c>
      <c r="P73" s="1778">
        <v>0</v>
      </c>
      <c r="Q73" s="1776">
        <v>0</v>
      </c>
      <c r="R73" s="1777">
        <v>0</v>
      </c>
      <c r="S73" s="1777">
        <v>0</v>
      </c>
      <c r="T73" s="1777">
        <v>0</v>
      </c>
      <c r="U73" s="1778">
        <v>0</v>
      </c>
      <c r="V73" s="1776">
        <v>0</v>
      </c>
      <c r="W73" s="1777">
        <v>0</v>
      </c>
      <c r="X73" s="1777">
        <v>0</v>
      </c>
      <c r="Y73" s="1777">
        <v>0</v>
      </c>
      <c r="Z73" s="1778">
        <v>0</v>
      </c>
      <c r="AA73" s="2867">
        <v>0</v>
      </c>
    </row>
    <row r="74" spans="1:27" s="883" customFormat="1" ht="30" customHeight="1">
      <c r="A74" s="1802" t="s">
        <v>1157</v>
      </c>
      <c r="B74" s="1770">
        <v>-287.86348203983397</v>
      </c>
      <c r="C74" s="1771">
        <v>2254.4101302229778</v>
      </c>
      <c r="D74" s="1771">
        <v>-343.17896485516826</v>
      </c>
      <c r="E74" s="1771">
        <v>-309.50554763713245</v>
      </c>
      <c r="F74" s="1772">
        <v>1313.8621356908429</v>
      </c>
      <c r="G74" s="1770">
        <v>-788.56658287475648</v>
      </c>
      <c r="H74" s="1771">
        <v>-1558.5597524093273</v>
      </c>
      <c r="I74" s="1771">
        <v>-782.83387116135202</v>
      </c>
      <c r="J74" s="1771">
        <v>-538.91834664217549</v>
      </c>
      <c r="K74" s="1772">
        <v>-3668.8785530876112</v>
      </c>
      <c r="L74" s="1770">
        <v>-132.10180660520308</v>
      </c>
      <c r="M74" s="1771">
        <v>778.23323459899086</v>
      </c>
      <c r="N74" s="1771">
        <v>-463.64965268648382</v>
      </c>
      <c r="O74" s="1771">
        <v>1113.883358437256</v>
      </c>
      <c r="P74" s="1772">
        <v>1296.3651337445599</v>
      </c>
      <c r="Q74" s="1770">
        <v>391.1457493510643</v>
      </c>
      <c r="R74" s="1771">
        <v>197.34526664736671</v>
      </c>
      <c r="S74" s="1771">
        <v>395.11328068705865</v>
      </c>
      <c r="T74" s="1771">
        <v>501.33511126998741</v>
      </c>
      <c r="U74" s="1772">
        <v>1484.939407955477</v>
      </c>
      <c r="V74" s="1770">
        <v>1125.9246380049581</v>
      </c>
      <c r="W74" s="1771">
        <v>1089.7628262214216</v>
      </c>
      <c r="X74" s="1771">
        <v>-377.38015983747192</v>
      </c>
      <c r="Y74" s="2713">
        <v>2140.2424691981223</v>
      </c>
      <c r="Z74" s="2714">
        <v>3978.5497735870304</v>
      </c>
      <c r="AA74" s="2866">
        <v>-47.916606114729589</v>
      </c>
    </row>
    <row r="75" spans="1:27" s="883" customFormat="1" ht="30" customHeight="1">
      <c r="A75" s="1775" t="s">
        <v>1158</v>
      </c>
      <c r="B75" s="1776">
        <v>0</v>
      </c>
      <c r="C75" s="1777">
        <v>0</v>
      </c>
      <c r="D75" s="1777">
        <v>0</v>
      </c>
      <c r="E75" s="1777">
        <v>0</v>
      </c>
      <c r="F75" s="1778">
        <v>0</v>
      </c>
      <c r="G75" s="1776">
        <v>0</v>
      </c>
      <c r="H75" s="1777">
        <v>0</v>
      </c>
      <c r="I75" s="1777">
        <v>0</v>
      </c>
      <c r="J75" s="1777">
        <v>0</v>
      </c>
      <c r="K75" s="1778">
        <v>0</v>
      </c>
      <c r="L75" s="1776">
        <v>0</v>
      </c>
      <c r="M75" s="1777">
        <v>0</v>
      </c>
      <c r="N75" s="1777">
        <v>0</v>
      </c>
      <c r="O75" s="1777">
        <v>0</v>
      </c>
      <c r="P75" s="1778">
        <v>0</v>
      </c>
      <c r="Q75" s="1776">
        <v>0</v>
      </c>
      <c r="R75" s="1777">
        <v>0</v>
      </c>
      <c r="S75" s="1777">
        <v>0</v>
      </c>
      <c r="T75" s="1777">
        <v>0</v>
      </c>
      <c r="U75" s="1778">
        <v>0</v>
      </c>
      <c r="V75" s="1776">
        <v>0</v>
      </c>
      <c r="W75" s="1777">
        <v>0</v>
      </c>
      <c r="X75" s="1777">
        <v>0</v>
      </c>
      <c r="Y75" s="2715">
        <v>-1355.5749869000001</v>
      </c>
      <c r="Z75" s="2716">
        <v>-1355.5749869000001</v>
      </c>
      <c r="AA75" s="2867">
        <v>0</v>
      </c>
    </row>
    <row r="76" spans="1:27" s="883" customFormat="1" ht="30" customHeight="1">
      <c r="A76" s="1775" t="s">
        <v>1159</v>
      </c>
      <c r="B76" s="1776">
        <v>-15.369582136377524</v>
      </c>
      <c r="C76" s="1777">
        <v>21.127736827288853</v>
      </c>
      <c r="D76" s="1777">
        <v>975.64299200650453</v>
      </c>
      <c r="E76" s="1777">
        <v>-48.203935784407236</v>
      </c>
      <c r="F76" s="1778">
        <v>933.19721091300858</v>
      </c>
      <c r="G76" s="1776">
        <v>-47.727372291659435</v>
      </c>
      <c r="H76" s="1777">
        <v>-56.004119328884713</v>
      </c>
      <c r="I76" s="1777">
        <v>-708.38688422121095</v>
      </c>
      <c r="J76" s="1777">
        <v>-14.828778816175941</v>
      </c>
      <c r="K76" s="1778">
        <v>-826.94715465793104</v>
      </c>
      <c r="L76" s="1776">
        <v>-21.653084189612471</v>
      </c>
      <c r="M76" s="1777">
        <v>-42.316753927158771</v>
      </c>
      <c r="N76" s="1777">
        <v>-43.731988824661826</v>
      </c>
      <c r="O76" s="1777">
        <v>-20.164406061536617</v>
      </c>
      <c r="P76" s="1778">
        <v>-127.86623300296969</v>
      </c>
      <c r="Q76" s="1776">
        <v>55.89694334773823</v>
      </c>
      <c r="R76" s="1777">
        <v>-51.607324070597045</v>
      </c>
      <c r="S76" s="1777">
        <v>11.849266766082158</v>
      </c>
      <c r="T76" s="1777">
        <v>-18.034691711360502</v>
      </c>
      <c r="U76" s="1778">
        <v>-1.8958056681371573</v>
      </c>
      <c r="V76" s="1776">
        <v>91.135503437035609</v>
      </c>
      <c r="W76" s="1777">
        <v>-86.499994759514294</v>
      </c>
      <c r="X76" s="1777">
        <v>175.51102534862895</v>
      </c>
      <c r="Y76" s="1777">
        <v>-59.017550219168541</v>
      </c>
      <c r="Z76" s="1778">
        <v>121.12898380698174</v>
      </c>
      <c r="AA76" s="2867">
        <v>48.506055451032026</v>
      </c>
    </row>
    <row r="77" spans="1:27" s="883" customFormat="1" ht="30" customHeight="1">
      <c r="A77" s="1775" t="s">
        <v>1160</v>
      </c>
      <c r="B77" s="1776">
        <v>0</v>
      </c>
      <c r="C77" s="1777">
        <v>0</v>
      </c>
      <c r="D77" s="1777">
        <v>0</v>
      </c>
      <c r="E77" s="1777">
        <v>0</v>
      </c>
      <c r="F77" s="1778">
        <v>0</v>
      </c>
      <c r="G77" s="1776">
        <v>0</v>
      </c>
      <c r="H77" s="1777">
        <v>0</v>
      </c>
      <c r="I77" s="1777">
        <v>0</v>
      </c>
      <c r="J77" s="1777">
        <v>0</v>
      </c>
      <c r="K77" s="1778">
        <v>0</v>
      </c>
      <c r="L77" s="1776">
        <v>0</v>
      </c>
      <c r="M77" s="1777">
        <v>0</v>
      </c>
      <c r="N77" s="1777">
        <v>0</v>
      </c>
      <c r="O77" s="1777">
        <v>0</v>
      </c>
      <c r="P77" s="1778">
        <v>0</v>
      </c>
      <c r="Q77" s="1776">
        <v>0</v>
      </c>
      <c r="R77" s="1777">
        <v>0</v>
      </c>
      <c r="S77" s="1777">
        <v>0</v>
      </c>
      <c r="T77" s="1777">
        <v>0</v>
      </c>
      <c r="U77" s="1778">
        <v>0</v>
      </c>
      <c r="V77" s="1776">
        <v>0</v>
      </c>
      <c r="W77" s="1777">
        <v>0</v>
      </c>
      <c r="X77" s="1777">
        <v>0</v>
      </c>
      <c r="Y77" s="1777">
        <v>0</v>
      </c>
      <c r="Z77" s="1778">
        <v>0</v>
      </c>
      <c r="AA77" s="2867">
        <v>0</v>
      </c>
    </row>
    <row r="78" spans="1:27" s="883" customFormat="1" ht="30" customHeight="1">
      <c r="A78" s="1775" t="s">
        <v>1161</v>
      </c>
      <c r="B78" s="1776">
        <v>-272.49389990345645</v>
      </c>
      <c r="C78" s="1777">
        <v>2233.2823933956888</v>
      </c>
      <c r="D78" s="1777">
        <v>-1318.8219568616728</v>
      </c>
      <c r="E78" s="1777">
        <v>-261.30161185272522</v>
      </c>
      <c r="F78" s="1778">
        <v>380.66492477783441</v>
      </c>
      <c r="G78" s="1776">
        <v>-740.83921058309704</v>
      </c>
      <c r="H78" s="1777">
        <v>-1502.5556330804425</v>
      </c>
      <c r="I78" s="1777">
        <v>-74.446986940141102</v>
      </c>
      <c r="J78" s="1777">
        <v>-524.08956782599955</v>
      </c>
      <c r="K78" s="1778">
        <v>-2841.93139842968</v>
      </c>
      <c r="L78" s="1776">
        <v>-110.44872241559062</v>
      </c>
      <c r="M78" s="1777">
        <v>820.5499885261496</v>
      </c>
      <c r="N78" s="1777">
        <v>-419.91766386182201</v>
      </c>
      <c r="O78" s="1777">
        <v>1134.0477644987925</v>
      </c>
      <c r="P78" s="1778">
        <v>1424.2313667475296</v>
      </c>
      <c r="Q78" s="1776">
        <v>335.24880600332608</v>
      </c>
      <c r="R78" s="1777">
        <v>248.95259071796374</v>
      </c>
      <c r="S78" s="1777">
        <v>383.26401392097648</v>
      </c>
      <c r="T78" s="1777">
        <v>519.3698029813479</v>
      </c>
      <c r="U78" s="1778">
        <v>1486.8352136236142</v>
      </c>
      <c r="V78" s="1776">
        <v>1034.7891345679225</v>
      </c>
      <c r="W78" s="1777">
        <v>1176.2628209809359</v>
      </c>
      <c r="X78" s="1777">
        <v>-552.89118518610087</v>
      </c>
      <c r="Y78" s="1777">
        <v>3554.8350063172911</v>
      </c>
      <c r="Z78" s="1778">
        <v>5212.9957766800489</v>
      </c>
      <c r="AA78" s="2867">
        <v>-96.422661565761615</v>
      </c>
    </row>
    <row r="79" spans="1:27" s="883" customFormat="1" ht="30" customHeight="1" thickBot="1">
      <c r="A79" s="1803" t="s">
        <v>1162</v>
      </c>
      <c r="B79" s="1804">
        <v>257.76907692910981</v>
      </c>
      <c r="C79" s="1805">
        <v>-207.36103505034532</v>
      </c>
      <c r="D79" s="1805">
        <v>259.33132897557186</v>
      </c>
      <c r="E79" s="1805">
        <v>-182.40089883690371</v>
      </c>
      <c r="F79" s="1806">
        <v>127.33847201742537</v>
      </c>
      <c r="G79" s="1804">
        <v>159.35183302418858</v>
      </c>
      <c r="H79" s="1805">
        <v>-166.59808213567851</v>
      </c>
      <c r="I79" s="1805">
        <v>80.043511898777524</v>
      </c>
      <c r="J79" s="1805">
        <v>-204.00691561992872</v>
      </c>
      <c r="K79" s="1806">
        <v>-131.20965283264536</v>
      </c>
      <c r="L79" s="1804">
        <v>235.53203482959168</v>
      </c>
      <c r="M79" s="1805">
        <v>-199.54687132985009</v>
      </c>
      <c r="N79" s="1805">
        <v>145.47505634667817</v>
      </c>
      <c r="O79" s="1805">
        <v>-136.13510035255015</v>
      </c>
      <c r="P79" s="1806">
        <v>45.325119493870716</v>
      </c>
      <c r="Q79" s="1804">
        <v>180.00826614617816</v>
      </c>
      <c r="R79" s="1805">
        <v>-117.8780159666286</v>
      </c>
      <c r="S79" s="1805">
        <v>224.42245076983301</v>
      </c>
      <c r="T79" s="1805">
        <v>-212.60349593672743</v>
      </c>
      <c r="U79" s="1806">
        <v>73.949205012645962</v>
      </c>
      <c r="V79" s="1804">
        <v>64.043635417826863</v>
      </c>
      <c r="W79" s="1805">
        <v>27.995796220905959</v>
      </c>
      <c r="X79" s="1805">
        <v>-183.1002159576779</v>
      </c>
      <c r="Y79" s="1805">
        <v>-20.902512056727574</v>
      </c>
      <c r="Z79" s="1806">
        <v>-111.9632963756776</v>
      </c>
      <c r="AA79" s="2872">
        <v>-144.98071126217746</v>
      </c>
    </row>
    <row r="80" spans="1:27" s="883" customFormat="1" ht="39" customHeight="1" thickTop="1">
      <c r="A80" s="1807" t="s">
        <v>1163</v>
      </c>
      <c r="B80" s="1761"/>
    </row>
    <row r="85" spans="2:2" ht="6" customHeight="1"/>
    <row r="86" spans="2:2" ht="20.25" customHeight="1">
      <c r="B86" s="3035" t="s">
        <v>1551</v>
      </c>
    </row>
  </sheetData>
  <mergeCells count="6">
    <mergeCell ref="V2:Z2"/>
    <mergeCell ref="A2:A3"/>
    <mergeCell ref="B2:F2"/>
    <mergeCell ref="G2:K2"/>
    <mergeCell ref="L2:P2"/>
    <mergeCell ref="Q2:U2"/>
  </mergeCells>
  <printOptions horizontalCentered="1"/>
  <pageMargins left="0" right="0" top="0.233070866141732" bottom="0.15748031496063" header="0.15748031496063" footer="0.15748031496063"/>
  <pageSetup paperSize="9" scale="36" orientation="landscape" r:id="rId1"/>
  <headerFooter>
    <oddHeader>&amp;C&amp;"Aptos"&amp;10&amp;K000000 PUBLIC&amp;1#_x000D_&amp;"Arialri"&amp;10&amp;K000000&amp;"Arialri"&amp;10&amp;K000000&amp;G</oddHeader>
    <oddFooter>&amp;C&amp;12 26&amp;10_x000D_&amp;1#&amp;"Aptos"&amp;10&amp;K000000 PUBLIC</oddFooter>
  </headerFooter>
  <rowBreaks count="1" manualBreakCount="1">
    <brk id="81" max="23" man="1"/>
  </row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B231E-2145-4C33-AECE-CEDCE06A03FE}">
  <dimension ref="A1:HM86"/>
  <sheetViews>
    <sheetView showGridLines="0" view="pageBreakPreview" topLeftCell="A3" zoomScale="60" zoomScaleNormal="100" workbookViewId="0">
      <pane xSplit="1" topLeftCell="HC1" activePane="topRight" state="frozen"/>
      <selection activeCell="A35" sqref="A35"/>
      <selection pane="topRight" activeCell="A35" sqref="A35"/>
    </sheetView>
  </sheetViews>
  <sheetFormatPr defaultColWidth="9.1796875" defaultRowHeight="33.75" customHeight="1"/>
  <cols>
    <col min="1" max="1" width="58.26953125" style="1809" customWidth="1"/>
    <col min="2" max="8" width="9.1796875" style="1809" hidden="1" customWidth="1"/>
    <col min="9" max="9" width="12.81640625" style="1809" hidden="1" customWidth="1"/>
    <col min="10" max="12" width="11.81640625" style="1809" hidden="1" customWidth="1"/>
    <col min="13" max="13" width="13.1796875" style="1809" hidden="1" customWidth="1"/>
    <col min="14" max="16" width="11.81640625" style="1809" hidden="1" customWidth="1"/>
    <col min="17" max="17" width="12.81640625" style="1809" hidden="1" customWidth="1"/>
    <col min="18" max="18" width="13.81640625" style="1809" hidden="1" customWidth="1"/>
    <col min="19" max="19" width="11.81640625" style="1809" hidden="1" customWidth="1"/>
    <col min="20" max="21" width="11.1796875" style="1809" hidden="1" customWidth="1"/>
    <col min="22" max="22" width="12.1796875" style="1809" hidden="1" customWidth="1"/>
    <col min="23" max="23" width="11.81640625" style="1809" hidden="1" customWidth="1"/>
    <col min="24" max="24" width="10.81640625" style="1809" hidden="1" customWidth="1"/>
    <col min="25" max="25" width="11.1796875" style="1809" hidden="1" customWidth="1"/>
    <col min="26" max="28" width="11.81640625" style="1809" hidden="1" customWidth="1"/>
    <col min="29" max="29" width="12" style="1809" hidden="1" customWidth="1"/>
    <col min="30" max="30" width="15.81640625" style="1809" hidden="1" customWidth="1"/>
    <col min="31" max="31" width="13" style="1809" hidden="1" customWidth="1"/>
    <col min="32" max="32" width="13.1796875" style="1809" hidden="1" customWidth="1"/>
    <col min="33" max="55" width="15.54296875" style="1809" hidden="1" customWidth="1"/>
    <col min="56" max="56" width="15.81640625" style="1809" hidden="1" customWidth="1"/>
    <col min="57" max="125" width="16" style="1809" hidden="1" customWidth="1"/>
    <col min="126" max="132" width="15.81640625" style="1809" hidden="1" customWidth="1"/>
    <col min="133" max="149" width="16" style="1809" hidden="1" customWidth="1"/>
    <col min="150" max="163" width="13.81640625" style="1809" hidden="1" customWidth="1"/>
    <col min="164" max="202" width="15.26953125" style="1809" hidden="1" customWidth="1"/>
    <col min="203" max="215" width="15.26953125" style="1809" customWidth="1"/>
    <col min="216" max="216" width="16" style="1809" bestFit="1" customWidth="1"/>
    <col min="217" max="220" width="16" style="1809" customWidth="1"/>
    <col min="221" max="221" width="16" style="1809" bestFit="1" customWidth="1"/>
    <col min="222" max="16384" width="9.1796875" style="1809"/>
  </cols>
  <sheetData>
    <row r="1" spans="1:221" ht="39.65" customHeight="1" thickBot="1">
      <c r="A1" s="1808" t="s">
        <v>1164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6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331"/>
      <c r="ED1" s="331"/>
      <c r="EE1" s="331"/>
      <c r="EF1" s="331"/>
      <c r="EG1" s="331"/>
      <c r="EH1" s="331"/>
      <c r="EI1" s="331"/>
      <c r="EJ1" s="331"/>
      <c r="EK1" s="331"/>
      <c r="EL1" s="331"/>
      <c r="EM1" s="331"/>
      <c r="EN1" s="331"/>
      <c r="EO1" s="331"/>
      <c r="EP1" s="331"/>
      <c r="EQ1" s="331"/>
      <c r="ER1" s="331"/>
      <c r="ES1" s="331"/>
      <c r="ET1" s="331"/>
      <c r="EU1" s="331"/>
      <c r="EV1" s="331"/>
      <c r="EW1" s="331"/>
      <c r="EX1" s="331"/>
      <c r="EY1" s="331"/>
      <c r="EZ1" s="331"/>
      <c r="FA1" s="331"/>
      <c r="FB1" s="331"/>
      <c r="FC1" s="331"/>
      <c r="FD1" s="331"/>
      <c r="FE1" s="331"/>
      <c r="FF1" s="331"/>
      <c r="FG1" s="331"/>
      <c r="FH1" s="331"/>
      <c r="FI1" s="331"/>
      <c r="FJ1" s="331"/>
      <c r="FK1" s="331"/>
      <c r="FL1" s="331"/>
      <c r="FM1" s="331"/>
      <c r="FN1" s="331"/>
      <c r="FO1" s="331"/>
      <c r="FP1" s="331"/>
      <c r="FQ1" s="331"/>
      <c r="FR1" s="331"/>
      <c r="FS1" s="331"/>
      <c r="FT1" s="331"/>
      <c r="FU1" s="331"/>
      <c r="FV1" s="331"/>
      <c r="FW1" s="331"/>
      <c r="FX1" s="331"/>
      <c r="FY1" s="331"/>
      <c r="FZ1" s="331"/>
      <c r="GA1" s="331"/>
      <c r="GB1" s="331"/>
      <c r="GC1" s="331"/>
      <c r="GD1" s="331"/>
      <c r="GE1" s="331"/>
      <c r="GF1" s="331"/>
      <c r="GG1" s="331"/>
      <c r="GH1" s="331"/>
      <c r="GI1" s="331"/>
      <c r="GJ1" s="331"/>
      <c r="GK1" s="331"/>
      <c r="GL1" s="331"/>
      <c r="GM1" s="331"/>
      <c r="GN1" s="331"/>
      <c r="GO1" s="331"/>
      <c r="GP1" s="331"/>
      <c r="GQ1" s="331"/>
      <c r="GR1" s="331"/>
      <c r="GS1" s="331"/>
      <c r="GT1" s="331"/>
      <c r="GU1" s="331"/>
      <c r="GV1" s="331"/>
      <c r="GW1" s="331"/>
      <c r="GX1" s="331"/>
      <c r="GY1" s="331"/>
      <c r="GZ1" s="331"/>
      <c r="HA1" s="331"/>
      <c r="HB1" s="331"/>
      <c r="HC1" s="331"/>
      <c r="HD1" s="331"/>
      <c r="HE1" s="331"/>
      <c r="HF1" s="331"/>
      <c r="HG1" s="331"/>
      <c r="HH1" s="331"/>
      <c r="HI1" s="331"/>
      <c r="HJ1" s="331"/>
      <c r="HK1" s="331"/>
      <c r="HL1" s="331"/>
      <c r="HM1" s="331"/>
    </row>
    <row r="2" spans="1:221" ht="45.75" customHeight="1" thickTop="1" thickBot="1">
      <c r="A2" s="3196"/>
      <c r="B2" s="3194" t="s">
        <v>1165</v>
      </c>
      <c r="C2" s="3194"/>
      <c r="D2" s="3194"/>
      <c r="E2" s="3194"/>
      <c r="F2" s="3194"/>
      <c r="G2" s="3194"/>
      <c r="H2" s="3194"/>
      <c r="I2" s="3194"/>
      <c r="J2" s="3194"/>
      <c r="K2" s="3194"/>
      <c r="L2" s="3194"/>
      <c r="M2" s="3194"/>
      <c r="N2" s="3194"/>
      <c r="O2" s="3194"/>
      <c r="P2" s="3194"/>
      <c r="Q2" s="3194"/>
      <c r="R2" s="3194"/>
      <c r="S2" s="1810">
        <v>2014</v>
      </c>
      <c r="T2" s="1810"/>
      <c r="U2" s="1810"/>
      <c r="V2" s="1810"/>
      <c r="W2" s="1810"/>
      <c r="X2" s="1810"/>
      <c r="Y2" s="1810"/>
      <c r="Z2" s="1810"/>
      <c r="AA2" s="1810"/>
      <c r="AB2" s="1810"/>
      <c r="AC2" s="1810"/>
      <c r="AD2" s="1811">
        <v>2014</v>
      </c>
      <c r="AE2" s="3193">
        <v>2015</v>
      </c>
      <c r="AF2" s="3194"/>
      <c r="AG2" s="3194"/>
      <c r="AH2" s="3194"/>
      <c r="AI2" s="3194"/>
      <c r="AJ2" s="3194"/>
      <c r="AK2" s="3194"/>
      <c r="AL2" s="3194"/>
      <c r="AM2" s="3194"/>
      <c r="AN2" s="3194"/>
      <c r="AO2" s="3194"/>
      <c r="AP2" s="3194"/>
      <c r="AQ2" s="3194"/>
      <c r="AR2" s="3194"/>
      <c r="AS2" s="3194"/>
      <c r="AT2" s="3194"/>
      <c r="AU2" s="3195"/>
      <c r="AV2" s="3193">
        <v>2016</v>
      </c>
      <c r="AW2" s="3194"/>
      <c r="AX2" s="3194"/>
      <c r="AY2" s="3194"/>
      <c r="AZ2" s="3194"/>
      <c r="BA2" s="3194"/>
      <c r="BB2" s="3194"/>
      <c r="BC2" s="3194"/>
      <c r="BD2" s="3194"/>
      <c r="BE2" s="3194"/>
      <c r="BF2" s="3194"/>
      <c r="BG2" s="3194"/>
      <c r="BH2" s="3194"/>
      <c r="BI2" s="3194"/>
      <c r="BJ2" s="3194"/>
      <c r="BK2" s="3194"/>
      <c r="BL2" s="3195"/>
      <c r="BM2" s="3193">
        <v>2017</v>
      </c>
      <c r="BN2" s="3194"/>
      <c r="BO2" s="3194"/>
      <c r="BP2" s="3194"/>
      <c r="BQ2" s="3194"/>
      <c r="BR2" s="3194"/>
      <c r="BS2" s="3194"/>
      <c r="BT2" s="3194"/>
      <c r="BU2" s="3194"/>
      <c r="BV2" s="3194"/>
      <c r="BW2" s="3194"/>
      <c r="BX2" s="3194"/>
      <c r="BY2" s="3194"/>
      <c r="BZ2" s="3194"/>
      <c r="CA2" s="3194"/>
      <c r="CB2" s="3194"/>
      <c r="CC2" s="3195"/>
      <c r="CD2" s="3193">
        <v>2018</v>
      </c>
      <c r="CE2" s="3194"/>
      <c r="CF2" s="3194"/>
      <c r="CG2" s="3194"/>
      <c r="CH2" s="3194"/>
      <c r="CI2" s="3194"/>
      <c r="CJ2" s="3194"/>
      <c r="CK2" s="3194"/>
      <c r="CL2" s="3194"/>
      <c r="CM2" s="3194"/>
      <c r="CN2" s="3194"/>
      <c r="CO2" s="3194"/>
      <c r="CP2" s="3194"/>
      <c r="CQ2" s="3194"/>
      <c r="CR2" s="3194"/>
      <c r="CS2" s="3194"/>
      <c r="CT2" s="3195"/>
      <c r="CU2" s="3193">
        <v>2019</v>
      </c>
      <c r="CV2" s="3194"/>
      <c r="CW2" s="3194"/>
      <c r="CX2" s="3194"/>
      <c r="CY2" s="3194"/>
      <c r="CZ2" s="3194"/>
      <c r="DA2" s="3194"/>
      <c r="DB2" s="3194"/>
      <c r="DC2" s="3194"/>
      <c r="DD2" s="3194"/>
      <c r="DE2" s="3194"/>
      <c r="DF2" s="3194"/>
      <c r="DG2" s="3194"/>
      <c r="DH2" s="3194"/>
      <c r="DI2" s="3194"/>
      <c r="DJ2" s="3194"/>
      <c r="DK2" s="3195"/>
      <c r="DL2" s="3193">
        <v>2020</v>
      </c>
      <c r="DM2" s="3194"/>
      <c r="DN2" s="3194"/>
      <c r="DO2" s="3194"/>
      <c r="DP2" s="3194"/>
      <c r="DQ2" s="3194"/>
      <c r="DR2" s="3194"/>
      <c r="DS2" s="3194"/>
      <c r="DT2" s="3194"/>
      <c r="DU2" s="3194"/>
      <c r="DV2" s="3194"/>
      <c r="DW2" s="3194"/>
      <c r="DX2" s="3194"/>
      <c r="DY2" s="3194"/>
      <c r="DZ2" s="3194"/>
      <c r="EA2" s="3194"/>
      <c r="EB2" s="3195"/>
      <c r="EC2" s="3193">
        <v>2021</v>
      </c>
      <c r="ED2" s="3194"/>
      <c r="EE2" s="3194"/>
      <c r="EF2" s="3194"/>
      <c r="EG2" s="3194"/>
      <c r="EH2" s="3194"/>
      <c r="EI2" s="3194"/>
      <c r="EJ2" s="3194"/>
      <c r="EK2" s="3194"/>
      <c r="EL2" s="3194"/>
      <c r="EM2" s="3194"/>
      <c r="EN2" s="3194"/>
      <c r="EO2" s="3194"/>
      <c r="EP2" s="3194"/>
      <c r="EQ2" s="3194"/>
      <c r="ER2" s="3194"/>
      <c r="ES2" s="3195"/>
      <c r="ET2" s="3193">
        <v>2022</v>
      </c>
      <c r="EU2" s="3194"/>
      <c r="EV2" s="3194"/>
      <c r="EW2" s="3194"/>
      <c r="EX2" s="3194"/>
      <c r="EY2" s="3194"/>
      <c r="EZ2" s="3194"/>
      <c r="FA2" s="3194"/>
      <c r="FB2" s="3194"/>
      <c r="FC2" s="3194"/>
      <c r="FD2" s="3194"/>
      <c r="FE2" s="3194"/>
      <c r="FF2" s="3194"/>
      <c r="FG2" s="3194"/>
      <c r="FH2" s="3194"/>
      <c r="FI2" s="3194"/>
      <c r="FJ2" s="3195"/>
      <c r="FK2" s="3193">
        <v>2023</v>
      </c>
      <c r="FL2" s="3194"/>
      <c r="FM2" s="3194"/>
      <c r="FN2" s="3194"/>
      <c r="FO2" s="3194"/>
      <c r="FP2" s="3194"/>
      <c r="FQ2" s="3194"/>
      <c r="FR2" s="3194"/>
      <c r="FS2" s="3194"/>
      <c r="FT2" s="3194"/>
      <c r="FU2" s="3194"/>
      <c r="FV2" s="3194"/>
      <c r="FW2" s="3194"/>
      <c r="FX2" s="3194"/>
      <c r="FY2" s="3194"/>
      <c r="FZ2" s="3194"/>
      <c r="GA2" s="3195"/>
      <c r="GB2" s="3193">
        <v>2024</v>
      </c>
      <c r="GC2" s="3194"/>
      <c r="GD2" s="3194"/>
      <c r="GE2" s="3194"/>
      <c r="GF2" s="3194"/>
      <c r="GG2" s="3194"/>
      <c r="GH2" s="3194"/>
      <c r="GI2" s="3194"/>
      <c r="GJ2" s="3194"/>
      <c r="GK2" s="3194"/>
      <c r="GL2" s="3194"/>
      <c r="GM2" s="3194"/>
      <c r="GN2" s="3194"/>
      <c r="GO2" s="3194"/>
      <c r="GP2" s="3194"/>
      <c r="GQ2" s="3194"/>
      <c r="GR2" s="3195"/>
      <c r="GS2" s="3193">
        <v>2025</v>
      </c>
      <c r="GT2" s="3194"/>
      <c r="GU2" s="3194"/>
      <c r="GV2" s="3194"/>
      <c r="GW2" s="3194"/>
      <c r="GX2" s="3194"/>
      <c r="GY2" s="3194"/>
      <c r="GZ2" s="3194"/>
      <c r="HA2" s="3194"/>
      <c r="HB2" s="3194"/>
      <c r="HC2" s="3194"/>
      <c r="HD2" s="3194"/>
      <c r="HE2" s="3194"/>
      <c r="HF2" s="3194"/>
      <c r="HG2" s="3194"/>
      <c r="HH2" s="3194"/>
      <c r="HI2" s="3195"/>
      <c r="HJ2" s="3193">
        <v>2026</v>
      </c>
      <c r="HK2" s="3194"/>
      <c r="HL2" s="3194"/>
      <c r="HM2" s="3195"/>
    </row>
    <row r="3" spans="1:221" s="1817" customFormat="1" ht="45.75" customHeight="1" thickTop="1" thickBot="1">
      <c r="A3" s="3197"/>
      <c r="B3" s="1812" t="s">
        <v>121</v>
      </c>
      <c r="C3" s="1812" t="s">
        <v>122</v>
      </c>
      <c r="D3" s="1812" t="s">
        <v>123</v>
      </c>
      <c r="E3" s="1812" t="s">
        <v>172</v>
      </c>
      <c r="F3" s="1813" t="s">
        <v>179</v>
      </c>
      <c r="G3" s="1813" t="s">
        <v>125</v>
      </c>
      <c r="H3" s="1813" t="s">
        <v>135</v>
      </c>
      <c r="I3" s="1812" t="s">
        <v>173</v>
      </c>
      <c r="J3" s="1813" t="s">
        <v>127</v>
      </c>
      <c r="K3" s="1813" t="s">
        <v>128</v>
      </c>
      <c r="L3" s="1813" t="s">
        <v>129</v>
      </c>
      <c r="M3" s="1812" t="s">
        <v>174</v>
      </c>
      <c r="N3" s="1812" t="s">
        <v>130</v>
      </c>
      <c r="O3" s="1812" t="s">
        <v>131</v>
      </c>
      <c r="P3" s="1812" t="s">
        <v>132</v>
      </c>
      <c r="Q3" s="1812" t="s">
        <v>175</v>
      </c>
      <c r="R3" s="1814" t="s">
        <v>176</v>
      </c>
      <c r="S3" s="1814" t="s">
        <v>121</v>
      </c>
      <c r="T3" s="1814" t="s">
        <v>122</v>
      </c>
      <c r="U3" s="1814" t="s">
        <v>123</v>
      </c>
      <c r="V3" s="1814" t="s">
        <v>172</v>
      </c>
      <c r="W3" s="1814" t="s">
        <v>179</v>
      </c>
      <c r="X3" s="1814" t="s">
        <v>125</v>
      </c>
      <c r="Y3" s="1814" t="s">
        <v>135</v>
      </c>
      <c r="Z3" s="1813" t="s">
        <v>130</v>
      </c>
      <c r="AA3" s="1813" t="s">
        <v>131</v>
      </c>
      <c r="AB3" s="1813" t="s">
        <v>132</v>
      </c>
      <c r="AC3" s="1813" t="s">
        <v>175</v>
      </c>
      <c r="AD3" s="1815" t="s">
        <v>1166</v>
      </c>
      <c r="AE3" s="1813" t="s">
        <v>121</v>
      </c>
      <c r="AF3" s="1813" t="s">
        <v>122</v>
      </c>
      <c r="AG3" s="1813" t="s">
        <v>123</v>
      </c>
      <c r="AH3" s="1813" t="s">
        <v>172</v>
      </c>
      <c r="AI3" s="1814" t="s">
        <v>124</v>
      </c>
      <c r="AJ3" s="1814" t="s">
        <v>125</v>
      </c>
      <c r="AK3" s="1814" t="s">
        <v>126</v>
      </c>
      <c r="AL3" s="1814" t="s">
        <v>173</v>
      </c>
      <c r="AM3" s="1813" t="s">
        <v>127</v>
      </c>
      <c r="AN3" s="1813" t="s">
        <v>128</v>
      </c>
      <c r="AO3" s="1813" t="s">
        <v>129</v>
      </c>
      <c r="AP3" s="1813" t="s">
        <v>174</v>
      </c>
      <c r="AQ3" s="1813" t="s">
        <v>130</v>
      </c>
      <c r="AR3" s="1813" t="s">
        <v>131</v>
      </c>
      <c r="AS3" s="1813" t="s">
        <v>132</v>
      </c>
      <c r="AT3" s="1813" t="s">
        <v>175</v>
      </c>
      <c r="AU3" s="1815" t="s">
        <v>176</v>
      </c>
      <c r="AV3" s="1816" t="s">
        <v>121</v>
      </c>
      <c r="AW3" s="1813" t="s">
        <v>122</v>
      </c>
      <c r="AX3" s="1813" t="s">
        <v>123</v>
      </c>
      <c r="AY3" s="1813" t="s">
        <v>172</v>
      </c>
      <c r="AZ3" s="1814" t="s">
        <v>124</v>
      </c>
      <c r="BA3" s="1814" t="s">
        <v>125</v>
      </c>
      <c r="BB3" s="1814" t="s">
        <v>126</v>
      </c>
      <c r="BC3" s="1814" t="s">
        <v>173</v>
      </c>
      <c r="BD3" s="1813" t="s">
        <v>127</v>
      </c>
      <c r="BE3" s="1813" t="s">
        <v>128</v>
      </c>
      <c r="BF3" s="1813" t="s">
        <v>129</v>
      </c>
      <c r="BG3" s="1813" t="s">
        <v>174</v>
      </c>
      <c r="BH3" s="1813" t="s">
        <v>130</v>
      </c>
      <c r="BI3" s="1813" t="s">
        <v>131</v>
      </c>
      <c r="BJ3" s="1813" t="s">
        <v>132</v>
      </c>
      <c r="BK3" s="1813" t="s">
        <v>175</v>
      </c>
      <c r="BL3" s="1813" t="s">
        <v>176</v>
      </c>
      <c r="BM3" s="1816" t="s">
        <v>121</v>
      </c>
      <c r="BN3" s="1813" t="s">
        <v>122</v>
      </c>
      <c r="BO3" s="1813" t="s">
        <v>123</v>
      </c>
      <c r="BP3" s="1813" t="s">
        <v>172</v>
      </c>
      <c r="BQ3" s="1813" t="s">
        <v>124</v>
      </c>
      <c r="BR3" s="1813" t="s">
        <v>125</v>
      </c>
      <c r="BS3" s="1813" t="s">
        <v>126</v>
      </c>
      <c r="BT3" s="1813" t="s">
        <v>173</v>
      </c>
      <c r="BU3" s="1813" t="s">
        <v>127</v>
      </c>
      <c r="BV3" s="1813" t="s">
        <v>128</v>
      </c>
      <c r="BW3" s="1813" t="s">
        <v>129</v>
      </c>
      <c r="BX3" s="1813" t="s">
        <v>174</v>
      </c>
      <c r="BY3" s="1813" t="s">
        <v>130</v>
      </c>
      <c r="BZ3" s="1813" t="s">
        <v>131</v>
      </c>
      <c r="CA3" s="1813" t="s">
        <v>132</v>
      </c>
      <c r="CB3" s="1813" t="s">
        <v>175</v>
      </c>
      <c r="CC3" s="1815" t="s">
        <v>176</v>
      </c>
      <c r="CD3" s="1816" t="s">
        <v>121</v>
      </c>
      <c r="CE3" s="1813" t="s">
        <v>122</v>
      </c>
      <c r="CF3" s="1813" t="s">
        <v>123</v>
      </c>
      <c r="CG3" s="1813" t="s">
        <v>172</v>
      </c>
      <c r="CH3" s="1813" t="s">
        <v>124</v>
      </c>
      <c r="CI3" s="1813" t="s">
        <v>125</v>
      </c>
      <c r="CJ3" s="1813" t="s">
        <v>126</v>
      </c>
      <c r="CK3" s="1813" t="s">
        <v>173</v>
      </c>
      <c r="CL3" s="1813" t="s">
        <v>127</v>
      </c>
      <c r="CM3" s="1813" t="s">
        <v>128</v>
      </c>
      <c r="CN3" s="1813" t="s">
        <v>129</v>
      </c>
      <c r="CO3" s="1813" t="s">
        <v>174</v>
      </c>
      <c r="CP3" s="1813" t="s">
        <v>130</v>
      </c>
      <c r="CQ3" s="1813" t="s">
        <v>131</v>
      </c>
      <c r="CR3" s="1813" t="s">
        <v>132</v>
      </c>
      <c r="CS3" s="1813" t="s">
        <v>175</v>
      </c>
      <c r="CT3" s="1815" t="s">
        <v>176</v>
      </c>
      <c r="CU3" s="1816" t="s">
        <v>121</v>
      </c>
      <c r="CV3" s="1813" t="s">
        <v>122</v>
      </c>
      <c r="CW3" s="1813" t="s">
        <v>123</v>
      </c>
      <c r="CX3" s="1813" t="s">
        <v>172</v>
      </c>
      <c r="CY3" s="1813" t="s">
        <v>124</v>
      </c>
      <c r="CZ3" s="1813" t="s">
        <v>125</v>
      </c>
      <c r="DA3" s="1813" t="s">
        <v>126</v>
      </c>
      <c r="DB3" s="1813" t="s">
        <v>173</v>
      </c>
      <c r="DC3" s="1813" t="s">
        <v>127</v>
      </c>
      <c r="DD3" s="1813" t="s">
        <v>128</v>
      </c>
      <c r="DE3" s="1813" t="s">
        <v>129</v>
      </c>
      <c r="DF3" s="1813" t="s">
        <v>174</v>
      </c>
      <c r="DG3" s="1813" t="s">
        <v>130</v>
      </c>
      <c r="DH3" s="1813" t="s">
        <v>131</v>
      </c>
      <c r="DI3" s="1813" t="s">
        <v>132</v>
      </c>
      <c r="DJ3" s="1813" t="s">
        <v>175</v>
      </c>
      <c r="DK3" s="1815" t="s">
        <v>176</v>
      </c>
      <c r="DL3" s="1816" t="s">
        <v>121</v>
      </c>
      <c r="DM3" s="1813" t="s">
        <v>122</v>
      </c>
      <c r="DN3" s="1813" t="s">
        <v>123</v>
      </c>
      <c r="DO3" s="1813" t="s">
        <v>172</v>
      </c>
      <c r="DP3" s="1813" t="s">
        <v>124</v>
      </c>
      <c r="DQ3" s="1813" t="s">
        <v>125</v>
      </c>
      <c r="DR3" s="1813" t="s">
        <v>126</v>
      </c>
      <c r="DS3" s="1813" t="s">
        <v>173</v>
      </c>
      <c r="DT3" s="1813" t="s">
        <v>127</v>
      </c>
      <c r="DU3" s="1813" t="s">
        <v>128</v>
      </c>
      <c r="DV3" s="1813" t="s">
        <v>129</v>
      </c>
      <c r="DW3" s="1813" t="s">
        <v>174</v>
      </c>
      <c r="DX3" s="1813" t="s">
        <v>130</v>
      </c>
      <c r="DY3" s="1813" t="s">
        <v>131</v>
      </c>
      <c r="DZ3" s="1813" t="s">
        <v>132</v>
      </c>
      <c r="EA3" s="1813" t="s">
        <v>175</v>
      </c>
      <c r="EB3" s="1815" t="s">
        <v>176</v>
      </c>
      <c r="EC3" s="1816" t="s">
        <v>121</v>
      </c>
      <c r="ED3" s="1813" t="s">
        <v>122</v>
      </c>
      <c r="EE3" s="1813" t="s">
        <v>123</v>
      </c>
      <c r="EF3" s="1813" t="s">
        <v>172</v>
      </c>
      <c r="EG3" s="1813" t="s">
        <v>124</v>
      </c>
      <c r="EH3" s="1813" t="s">
        <v>125</v>
      </c>
      <c r="EI3" s="1813" t="s">
        <v>126</v>
      </c>
      <c r="EJ3" s="1813" t="s">
        <v>173</v>
      </c>
      <c r="EK3" s="1813" t="s">
        <v>127</v>
      </c>
      <c r="EL3" s="1813" t="s">
        <v>128</v>
      </c>
      <c r="EM3" s="1813" t="s">
        <v>129</v>
      </c>
      <c r="EN3" s="1813" t="s">
        <v>174</v>
      </c>
      <c r="EO3" s="1813" t="s">
        <v>130</v>
      </c>
      <c r="EP3" s="1813" t="s">
        <v>131</v>
      </c>
      <c r="EQ3" s="1813" t="s">
        <v>132</v>
      </c>
      <c r="ER3" s="1813" t="s">
        <v>175</v>
      </c>
      <c r="ES3" s="1815" t="s">
        <v>176</v>
      </c>
      <c r="ET3" s="1816" t="s">
        <v>121</v>
      </c>
      <c r="EU3" s="1813" t="s">
        <v>122</v>
      </c>
      <c r="EV3" s="1813" t="s">
        <v>123</v>
      </c>
      <c r="EW3" s="1813" t="s">
        <v>172</v>
      </c>
      <c r="EX3" s="1813" t="s">
        <v>124</v>
      </c>
      <c r="EY3" s="1813" t="s">
        <v>125</v>
      </c>
      <c r="EZ3" s="1813" t="s">
        <v>126</v>
      </c>
      <c r="FA3" s="1813" t="s">
        <v>173</v>
      </c>
      <c r="FB3" s="1813" t="s">
        <v>127</v>
      </c>
      <c r="FC3" s="1813" t="s">
        <v>128</v>
      </c>
      <c r="FD3" s="1813" t="s">
        <v>129</v>
      </c>
      <c r="FE3" s="1813" t="s">
        <v>174</v>
      </c>
      <c r="FF3" s="1813" t="s">
        <v>130</v>
      </c>
      <c r="FG3" s="1813" t="s">
        <v>131</v>
      </c>
      <c r="FH3" s="1813" t="s">
        <v>132</v>
      </c>
      <c r="FI3" s="1813" t="s">
        <v>175</v>
      </c>
      <c r="FJ3" s="1815" t="s">
        <v>176</v>
      </c>
      <c r="FK3" s="1816" t="s">
        <v>121</v>
      </c>
      <c r="FL3" s="1813" t="s">
        <v>122</v>
      </c>
      <c r="FM3" s="1813" t="s">
        <v>123</v>
      </c>
      <c r="FN3" s="1813" t="s">
        <v>172</v>
      </c>
      <c r="FO3" s="1813" t="s">
        <v>124</v>
      </c>
      <c r="FP3" s="1813" t="s">
        <v>125</v>
      </c>
      <c r="FQ3" s="1813" t="s">
        <v>126</v>
      </c>
      <c r="FR3" s="1813" t="s">
        <v>173</v>
      </c>
      <c r="FS3" s="1813" t="s">
        <v>127</v>
      </c>
      <c r="FT3" s="1813" t="s">
        <v>128</v>
      </c>
      <c r="FU3" s="1813" t="s">
        <v>129</v>
      </c>
      <c r="FV3" s="1813" t="s">
        <v>174</v>
      </c>
      <c r="FW3" s="1813" t="s">
        <v>130</v>
      </c>
      <c r="FX3" s="1813" t="s">
        <v>131</v>
      </c>
      <c r="FY3" s="1813" t="s">
        <v>132</v>
      </c>
      <c r="FZ3" s="1813" t="s">
        <v>175</v>
      </c>
      <c r="GA3" s="1815" t="s">
        <v>176</v>
      </c>
      <c r="GB3" s="1816" t="s">
        <v>121</v>
      </c>
      <c r="GC3" s="1813" t="s">
        <v>122</v>
      </c>
      <c r="GD3" s="1813" t="s">
        <v>123</v>
      </c>
      <c r="GE3" s="1813" t="s">
        <v>172</v>
      </c>
      <c r="GF3" s="1813" t="s">
        <v>124</v>
      </c>
      <c r="GG3" s="1813" t="s">
        <v>125</v>
      </c>
      <c r="GH3" s="1813" t="s">
        <v>126</v>
      </c>
      <c r="GI3" s="1813" t="s">
        <v>173</v>
      </c>
      <c r="GJ3" s="1813" t="s">
        <v>127</v>
      </c>
      <c r="GK3" s="1813" t="s">
        <v>128</v>
      </c>
      <c r="GL3" s="1813" t="s">
        <v>129</v>
      </c>
      <c r="GM3" s="1813" t="s">
        <v>174</v>
      </c>
      <c r="GN3" s="1813" t="s">
        <v>130</v>
      </c>
      <c r="GO3" s="1813" t="s">
        <v>131</v>
      </c>
      <c r="GP3" s="1813" t="s">
        <v>132</v>
      </c>
      <c r="GQ3" s="1813" t="s">
        <v>175</v>
      </c>
      <c r="GR3" s="1815" t="s">
        <v>176</v>
      </c>
      <c r="GS3" s="1816" t="s">
        <v>121</v>
      </c>
      <c r="GT3" s="1813" t="s">
        <v>122</v>
      </c>
      <c r="GU3" s="1813" t="s">
        <v>123</v>
      </c>
      <c r="GV3" s="1813" t="s">
        <v>172</v>
      </c>
      <c r="GW3" s="1813" t="s">
        <v>124</v>
      </c>
      <c r="GX3" s="1813" t="s">
        <v>125</v>
      </c>
      <c r="GY3" s="1813" t="s">
        <v>126</v>
      </c>
      <c r="GZ3" s="1813" t="s">
        <v>173</v>
      </c>
      <c r="HA3" s="1813" t="s">
        <v>127</v>
      </c>
      <c r="HB3" s="1813" t="s">
        <v>128</v>
      </c>
      <c r="HC3" s="1813" t="s">
        <v>129</v>
      </c>
      <c r="HD3" s="1813" t="s">
        <v>174</v>
      </c>
      <c r="HE3" s="1813" t="s">
        <v>130</v>
      </c>
      <c r="HF3" s="1813" t="s">
        <v>131</v>
      </c>
      <c r="HG3" s="1813" t="s">
        <v>132</v>
      </c>
      <c r="HH3" s="1813" t="s">
        <v>175</v>
      </c>
      <c r="HI3" s="1815" t="s">
        <v>176</v>
      </c>
      <c r="HJ3" s="1816" t="s">
        <v>121</v>
      </c>
      <c r="HK3" s="1813" t="s">
        <v>122</v>
      </c>
      <c r="HL3" s="1813" t="s">
        <v>123</v>
      </c>
      <c r="HM3" s="1815" t="s">
        <v>172</v>
      </c>
    </row>
    <row r="4" spans="1:221" ht="45.5" customHeight="1" thickTop="1">
      <c r="A4" s="1818" t="s">
        <v>1167</v>
      </c>
      <c r="B4" s="1819">
        <v>1405.6399999999999</v>
      </c>
      <c r="C4" s="1819">
        <v>1163.3200000000002</v>
      </c>
      <c r="D4" s="1819">
        <v>1350.2</v>
      </c>
      <c r="E4" s="1819">
        <v>3919.16</v>
      </c>
      <c r="F4" s="1819">
        <v>1163.33</v>
      </c>
      <c r="G4" s="1819">
        <v>1261.78</v>
      </c>
      <c r="H4" s="1819">
        <v>1079.2843199399999</v>
      </c>
      <c r="I4" s="1819">
        <v>3504.3943199400001</v>
      </c>
      <c r="J4" s="1819">
        <v>1058.5931175800001</v>
      </c>
      <c r="K4" s="1819">
        <v>950.76632631999996</v>
      </c>
      <c r="L4" s="1819">
        <v>922.29226047409361</v>
      </c>
      <c r="M4" s="1819">
        <v>2931.6517043740932</v>
      </c>
      <c r="N4" s="1819">
        <v>973.91480443096316</v>
      </c>
      <c r="O4" s="1819">
        <v>1199.4852644332227</v>
      </c>
      <c r="P4" s="1819">
        <v>1223.3154888804684</v>
      </c>
      <c r="Q4" s="1819">
        <v>3396.7155577446542</v>
      </c>
      <c r="R4" s="1819">
        <v>13751.921582058747</v>
      </c>
      <c r="S4" s="1819">
        <v>1114.6141661199999</v>
      </c>
      <c r="T4" s="1819">
        <v>1186.4839519173165</v>
      </c>
      <c r="U4" s="1819">
        <v>1282.3500000000001</v>
      </c>
      <c r="V4" s="1819">
        <v>3583.4481180373168</v>
      </c>
      <c r="W4" s="1819">
        <v>1138.46</v>
      </c>
      <c r="X4" s="1819">
        <v>1141.45647379</v>
      </c>
      <c r="Y4" s="1819">
        <v>1224.5800000000002</v>
      </c>
      <c r="Z4" s="1819">
        <v>987.47637972036773</v>
      </c>
      <c r="AA4" s="1819">
        <v>1079.8048113823972</v>
      </c>
      <c r="AB4" s="1819">
        <v>1087.3537674460918</v>
      </c>
      <c r="AC4" s="1819">
        <v>3154.6416809357843</v>
      </c>
      <c r="AD4" s="1820">
        <v>13216.7862727631</v>
      </c>
      <c r="AE4" s="1819">
        <v>1044.7247241967052</v>
      </c>
      <c r="AF4" s="1821">
        <v>971.79573445751998</v>
      </c>
      <c r="AG4" s="1821">
        <v>865.9605410131395</v>
      </c>
      <c r="AH4" s="1821">
        <v>2882.4809996673648</v>
      </c>
      <c r="AI4" s="1821">
        <v>1010.1635865995009</v>
      </c>
      <c r="AJ4" s="1821">
        <v>830.64967808160952</v>
      </c>
      <c r="AK4" s="1821">
        <v>873.77243093319998</v>
      </c>
      <c r="AL4" s="1821">
        <v>2714.5856956143102</v>
      </c>
      <c r="AM4" s="1822">
        <v>727.21</v>
      </c>
      <c r="AN4" s="1822">
        <v>777.8</v>
      </c>
      <c r="AO4" s="1822">
        <v>696.31657252930347</v>
      </c>
      <c r="AP4" s="1822">
        <v>2201.3265725293031</v>
      </c>
      <c r="AQ4" s="1822">
        <v>731.88217144058729</v>
      </c>
      <c r="AR4" s="1822">
        <v>922.5739785120652</v>
      </c>
      <c r="AS4" s="1822">
        <v>868.48037643904422</v>
      </c>
      <c r="AT4" s="1822">
        <v>2522.936526391697</v>
      </c>
      <c r="AU4" s="1822">
        <v>10321.176225296776</v>
      </c>
      <c r="AV4" s="1822">
        <v>877.06533775188996</v>
      </c>
      <c r="AW4" s="1822">
        <v>881.78558950077797</v>
      </c>
      <c r="AX4" s="1822">
        <v>857.69809007574781</v>
      </c>
      <c r="AY4" s="1822">
        <v>2616.5490173284161</v>
      </c>
      <c r="AZ4" s="1822">
        <v>748.95043881775098</v>
      </c>
      <c r="BA4" s="1822">
        <v>878.68559542671164</v>
      </c>
      <c r="BB4" s="1823">
        <v>894.96250168750726</v>
      </c>
      <c r="BC4" s="1822">
        <v>2522.5985359319698</v>
      </c>
      <c r="BD4" s="1824">
        <v>874.63899180999988</v>
      </c>
      <c r="BE4" s="1825">
        <v>995.81588256406792</v>
      </c>
      <c r="BF4" s="1825">
        <v>1001.1872217536813</v>
      </c>
      <c r="BG4" s="1825">
        <v>2871.642096127749</v>
      </c>
      <c r="BH4" s="1825">
        <v>888.66653237818832</v>
      </c>
      <c r="BI4" s="1825">
        <v>1026.0996277656927</v>
      </c>
      <c r="BJ4" s="1825">
        <v>1212.7903768943365</v>
      </c>
      <c r="BK4" s="1825">
        <v>3127.5565370382174</v>
      </c>
      <c r="BL4" s="1825">
        <v>11138.346186426352</v>
      </c>
      <c r="BM4" s="1825">
        <v>1306.1179204323184</v>
      </c>
      <c r="BN4" s="1825">
        <v>1228.1186752409633</v>
      </c>
      <c r="BO4" s="1825">
        <v>1420.1294193329347</v>
      </c>
      <c r="BP4" s="1825">
        <v>3954.366015006216</v>
      </c>
      <c r="BQ4" s="1825">
        <v>1152.1531437808114</v>
      </c>
      <c r="BR4" s="1825">
        <v>1146.9423637202781</v>
      </c>
      <c r="BS4" s="1825">
        <v>944.76978107054765</v>
      </c>
      <c r="BT4" s="1825">
        <v>3243.8652885716369</v>
      </c>
      <c r="BU4" s="1825">
        <v>896.3224263349116</v>
      </c>
      <c r="BV4" s="1825">
        <v>1029.6141916272416</v>
      </c>
      <c r="BW4" s="1825">
        <v>963.31975114358295</v>
      </c>
      <c r="BX4" s="1825">
        <v>2889.2563691057362</v>
      </c>
      <c r="BY4" s="1825">
        <v>1051.0822112255614</v>
      </c>
      <c r="BZ4" s="1825">
        <v>1341.3288007247688</v>
      </c>
      <c r="CA4" s="1825">
        <v>1355.1157983273431</v>
      </c>
      <c r="CB4" s="1825">
        <v>3747.5268102776736</v>
      </c>
      <c r="CC4" s="1825">
        <v>13835.014482961262</v>
      </c>
      <c r="CD4" s="1826">
        <v>1433.9326658464706</v>
      </c>
      <c r="CE4" s="1827">
        <v>1291.7211044193659</v>
      </c>
      <c r="CF4" s="1827">
        <v>1334.9294345957373</v>
      </c>
      <c r="CG4" s="1827">
        <v>4060.5832048615739</v>
      </c>
      <c r="CH4" s="1827">
        <v>1382.6736544470446</v>
      </c>
      <c r="CI4" s="1825">
        <v>1404.6035156243715</v>
      </c>
      <c r="CJ4" s="1825">
        <v>1009.6900319929855</v>
      </c>
      <c r="CK4" s="1825">
        <v>3796.9672020644011</v>
      </c>
      <c r="CL4" s="1825">
        <v>1080.852848094192</v>
      </c>
      <c r="CM4" s="1825">
        <v>1207.6749884535971</v>
      </c>
      <c r="CN4" s="1825">
        <v>1178.1102417154666</v>
      </c>
      <c r="CO4" s="1825">
        <v>3466.6380782632559</v>
      </c>
      <c r="CP4" s="1825">
        <v>1214.386927971912</v>
      </c>
      <c r="CQ4" s="1825">
        <v>1306.4987972159649</v>
      </c>
      <c r="CR4" s="1825">
        <v>1097.6453928398309</v>
      </c>
      <c r="CS4" s="1825">
        <v>3618.5311180277081</v>
      </c>
      <c r="CT4" s="1828">
        <v>14942.719603216938</v>
      </c>
      <c r="CU4" s="1829">
        <v>1342.319618627824</v>
      </c>
      <c r="CV4" s="1825">
        <v>1323.1921561021593</v>
      </c>
      <c r="CW4" s="1825">
        <v>1352.0069589492066</v>
      </c>
      <c r="CX4" s="1825">
        <v>4017.5187336791896</v>
      </c>
      <c r="CY4" s="1825">
        <v>1327.5143631605542</v>
      </c>
      <c r="CZ4" s="1825">
        <v>1409.4666297583824</v>
      </c>
      <c r="DA4" s="1825">
        <v>1292.9555786428452</v>
      </c>
      <c r="DB4" s="1825">
        <v>4029.9365715617819</v>
      </c>
      <c r="DC4" s="1825">
        <v>1313.7713314497153</v>
      </c>
      <c r="DD4" s="1825">
        <v>1209.3326934152785</v>
      </c>
      <c r="DE4" s="1825">
        <v>1142.5001045264189</v>
      </c>
      <c r="DF4" s="1825">
        <v>3665.6041293914122</v>
      </c>
      <c r="DG4" s="1825">
        <v>1268.3247538694818</v>
      </c>
      <c r="DH4" s="1825">
        <v>1281.8008939175349</v>
      </c>
      <c r="DI4" s="1825">
        <v>1404.3516066440109</v>
      </c>
      <c r="DJ4" s="1825">
        <v>3954.4772544310272</v>
      </c>
      <c r="DK4" s="1828">
        <v>15667.536689063412</v>
      </c>
      <c r="DL4" s="1826">
        <v>1437.0713071057571</v>
      </c>
      <c r="DM4" s="1827">
        <v>1364.5011590688937</v>
      </c>
      <c r="DN4" s="1827">
        <v>1088.4617139738582</v>
      </c>
      <c r="DO4" s="1827">
        <f>DL4+DM4+DN4</f>
        <v>3890.0341801485092</v>
      </c>
      <c r="DP4" s="1827">
        <v>1249.0058221232675</v>
      </c>
      <c r="DQ4" s="1827">
        <v>1079.1538912102901</v>
      </c>
      <c r="DR4" s="1827">
        <v>1177.8054007600122</v>
      </c>
      <c r="DS4" s="1827">
        <f>DP4+DQ4+DR4</f>
        <v>3505.9651140935698</v>
      </c>
      <c r="DT4" s="1827">
        <v>1051.4846603532364</v>
      </c>
      <c r="DU4" s="1827">
        <v>1182.2454911333725</v>
      </c>
      <c r="DV4" s="1827">
        <v>1168.985462653098</v>
      </c>
      <c r="DW4" s="1827">
        <f>DT4+DU4+DV4</f>
        <v>3402.7156141397072</v>
      </c>
      <c r="DX4" s="1827">
        <v>1218.8708694300597</v>
      </c>
      <c r="DY4" s="1827">
        <v>1155.7835287423823</v>
      </c>
      <c r="DZ4" s="1827">
        <v>1298.1593010783713</v>
      </c>
      <c r="EA4" s="1827">
        <f>DX4+DY4+DZ4</f>
        <v>3672.813699250813</v>
      </c>
      <c r="EB4" s="1830">
        <f>DO4+DS4+DW4+EA4</f>
        <v>14471.528607632599</v>
      </c>
      <c r="EC4" s="1826">
        <v>1355.3259430138692</v>
      </c>
      <c r="ED4" s="1827">
        <v>1239.2245715728977</v>
      </c>
      <c r="EE4" s="1827">
        <v>1367.0901658326541</v>
      </c>
      <c r="EF4" s="1827">
        <f>EC4+ED4+EE4</f>
        <v>3961.6406804194212</v>
      </c>
      <c r="EG4" s="1827">
        <v>1248.2465489906174</v>
      </c>
      <c r="EH4" s="1827">
        <v>1241.3009271371416</v>
      </c>
      <c r="EI4" s="1827">
        <v>1198.0539006099214</v>
      </c>
      <c r="EJ4" s="1827">
        <f>EG4+EH4+EI4</f>
        <v>3687.6013767376808</v>
      </c>
      <c r="EK4" s="1827">
        <v>1215.452465493735</v>
      </c>
      <c r="EL4" s="1827">
        <v>1030.3604651413445</v>
      </c>
      <c r="EM4" s="1827">
        <v>1143.980672432642</v>
      </c>
      <c r="EN4" s="1827">
        <f>EK4+EL4+EM4</f>
        <v>3389.7936030677211</v>
      </c>
      <c r="EO4" s="1825">
        <v>1126.6470842551221</v>
      </c>
      <c r="EP4" s="1825">
        <v>1299.2956549302519</v>
      </c>
      <c r="EQ4" s="1825">
        <v>1262.4809816626275</v>
      </c>
      <c r="ER4" s="1825">
        <f>EO4+EP4+EQ4</f>
        <v>3688.4237208480017</v>
      </c>
      <c r="ES4" s="1828">
        <f>EF4+EJ4+EN4+ER4</f>
        <v>14727.459381072826</v>
      </c>
      <c r="ET4" s="1829">
        <v>1218.5239227167972</v>
      </c>
      <c r="EU4" s="1825">
        <v>1270.2972649132691</v>
      </c>
      <c r="EV4" s="1825">
        <v>1928.9310759170221</v>
      </c>
      <c r="EW4" s="1825">
        <v>4417.7522635470887</v>
      </c>
      <c r="EX4" s="1825">
        <v>1413.6205002004783</v>
      </c>
      <c r="EY4" s="1825">
        <v>1413.6205002004783</v>
      </c>
      <c r="EZ4" s="1825">
        <v>1413.6205002004783</v>
      </c>
      <c r="FA4" s="1825">
        <v>4240.8615006014352</v>
      </c>
      <c r="FB4" s="1825">
        <v>1463.2219740418236</v>
      </c>
      <c r="FC4" s="1825">
        <v>1479.6031491816079</v>
      </c>
      <c r="FD4" s="1825">
        <v>1258.3167195740978</v>
      </c>
      <c r="FE4" s="1825">
        <v>4201.1418427975295</v>
      </c>
      <c r="FF4" s="1825">
        <v>1287.5287396242318</v>
      </c>
      <c r="FG4" s="1825">
        <v>1535.8710048204753</v>
      </c>
      <c r="FH4" s="1825">
        <v>1592.75602874077</v>
      </c>
      <c r="FI4" s="1825">
        <v>4416.1557731854773</v>
      </c>
      <c r="FJ4" s="1828">
        <f>FI4+FE4+FA4+EW4</f>
        <v>17275.911380131532</v>
      </c>
      <c r="FK4" s="1829">
        <v>1506.4441484860479</v>
      </c>
      <c r="FL4" s="1825">
        <v>1317.1794892278072</v>
      </c>
      <c r="FM4" s="1825">
        <v>1516.6938253400776</v>
      </c>
      <c r="FN4" s="1825">
        <v>4340.3174630539324</v>
      </c>
      <c r="FO4" s="1825">
        <v>1213.0808435532249</v>
      </c>
      <c r="FP4" s="1825">
        <v>1412.8358992960179</v>
      </c>
      <c r="FQ4" s="1825">
        <v>1174.4098223716596</v>
      </c>
      <c r="FR4" s="1825">
        <v>3800.326565220902</v>
      </c>
      <c r="FS4" s="1825">
        <v>1183.3037208626943</v>
      </c>
      <c r="FT4" s="1825">
        <v>1237.1406376824366</v>
      </c>
      <c r="FU4" s="1825">
        <v>1215.1810182038</v>
      </c>
      <c r="FV4" s="1825">
        <v>3635.6253767489306</v>
      </c>
      <c r="FW4" s="1825">
        <v>1548.4370518338883</v>
      </c>
      <c r="FX4" s="1825">
        <v>1659.9222952763155</v>
      </c>
      <c r="FY4" s="1825">
        <v>1718.3985140589225</v>
      </c>
      <c r="FZ4" s="1825">
        <v>4926.757861169127</v>
      </c>
      <c r="GA4" s="1828">
        <f>FZ4+FV4+FR4+FN4</f>
        <v>16703.02726619289</v>
      </c>
      <c r="GB4" s="1829">
        <f>SUM(GB5:GB10)</f>
        <v>1364.9945095780804</v>
      </c>
      <c r="GC4" s="1825">
        <f t="shared" ref="GC4:GD4" si="0">SUM(GC5:GC10)</f>
        <v>1437.2074480778324</v>
      </c>
      <c r="GD4" s="1825">
        <f t="shared" si="0"/>
        <v>1466.4022029090236</v>
      </c>
      <c r="GE4" s="1825">
        <f>GB4+GC4+GD4</f>
        <v>4268.6041605649361</v>
      </c>
      <c r="GF4" s="1825">
        <f t="shared" ref="GF4:GH4" si="1">SUM(GF5:GF10)</f>
        <v>1418.6630422039877</v>
      </c>
      <c r="GG4" s="1825">
        <f t="shared" si="1"/>
        <v>1598.9418041715251</v>
      </c>
      <c r="GH4" s="1825">
        <f t="shared" si="1"/>
        <v>1582.4777175109814</v>
      </c>
      <c r="GI4" s="1825">
        <f>GF4+GG4+GH4</f>
        <v>4600.0825638864944</v>
      </c>
      <c r="GJ4" s="1825">
        <f t="shared" ref="GJ4:GL4" si="2">SUM(GJ5:GJ10)</f>
        <v>1699.2746783554999</v>
      </c>
      <c r="GK4" s="1825">
        <f t="shared" si="2"/>
        <v>1736.9177625880832</v>
      </c>
      <c r="GL4" s="1825">
        <f t="shared" si="2"/>
        <v>1670.2490225275778</v>
      </c>
      <c r="GM4" s="1825">
        <f>GJ4+GK4+GL4</f>
        <v>5106.4414634711611</v>
      </c>
      <c r="GN4" s="1825">
        <f t="shared" ref="GN4:GP4" si="3">SUM(GN5:GN10)</f>
        <v>1671.9237410996973</v>
      </c>
      <c r="GO4" s="1825">
        <f t="shared" si="3"/>
        <v>1936.4464200244688</v>
      </c>
      <c r="GP4" s="1825">
        <f t="shared" si="3"/>
        <v>1581.2835044062131</v>
      </c>
      <c r="GQ4" s="1825">
        <f>GN4+GO4+GP4</f>
        <v>5189.6536655303789</v>
      </c>
      <c r="GR4" s="1828">
        <f>GQ4+GM4+GI4+GE4</f>
        <v>19164.781853452972</v>
      </c>
      <c r="GS4" s="1831">
        <v>2408.3429310814058</v>
      </c>
      <c r="GT4" s="1832">
        <v>2276.7189424500689</v>
      </c>
      <c r="GU4" s="1832">
        <v>2338.7159302415284</v>
      </c>
      <c r="GV4" s="1832">
        <v>7023.7778037730031</v>
      </c>
      <c r="GW4" s="1832">
        <v>2233.2998644286058</v>
      </c>
      <c r="GX4" s="1832">
        <v>2279.2127640089025</v>
      </c>
      <c r="GY4" s="1832">
        <v>2256.8336283095332</v>
      </c>
      <c r="GZ4" s="1832">
        <v>6769.3462567470415</v>
      </c>
      <c r="HA4" s="1832">
        <v>2275.6266170298368</v>
      </c>
      <c r="HB4" s="1832">
        <v>1869.4660809590389</v>
      </c>
      <c r="HC4" s="1832">
        <v>2577.8332859380112</v>
      </c>
      <c r="HD4" s="1832">
        <v>6722.9259839268871</v>
      </c>
      <c r="HE4" s="1832">
        <v>2844.2789632673848</v>
      </c>
      <c r="HF4" s="1832">
        <v>2607.8844798944747</v>
      </c>
      <c r="HG4" s="1832">
        <f>SUM(HG5:HG10)</f>
        <v>5278.1293834509279</v>
      </c>
      <c r="HH4" s="1832">
        <f>SUM(HH5:HH10)</f>
        <v>10730.292826612786</v>
      </c>
      <c r="HI4" s="1833">
        <f>GV4+GZ4+HD4+HH4</f>
        <v>31246.342871059715</v>
      </c>
      <c r="HJ4" s="1831">
        <v>3082.8714813689758</v>
      </c>
      <c r="HK4" s="1832">
        <v>3491.2085590528882</v>
      </c>
      <c r="HL4" s="1832">
        <v>1927.7846364774036</v>
      </c>
      <c r="HM4" s="2286">
        <v>8501.8646768992676</v>
      </c>
    </row>
    <row r="5" spans="1:221" ht="45.75" customHeight="1">
      <c r="A5" s="1834" t="s">
        <v>206</v>
      </c>
      <c r="B5" s="1835">
        <v>575.52</v>
      </c>
      <c r="C5" s="1835">
        <v>422.92</v>
      </c>
      <c r="D5" s="1835">
        <v>463.62</v>
      </c>
      <c r="E5" s="1835">
        <v>1462.06</v>
      </c>
      <c r="F5" s="1835">
        <v>364.09</v>
      </c>
      <c r="G5" s="1835">
        <v>505.86</v>
      </c>
      <c r="H5" s="1835">
        <v>365.88</v>
      </c>
      <c r="I5" s="1835">
        <v>1235.83</v>
      </c>
      <c r="J5" s="1835">
        <v>417.03</v>
      </c>
      <c r="K5" s="1835">
        <v>299.8</v>
      </c>
      <c r="L5" s="1835">
        <v>294.15122932999998</v>
      </c>
      <c r="M5" s="1835">
        <v>1010.9812293299999</v>
      </c>
      <c r="N5" s="1835">
        <v>435.51317126599997</v>
      </c>
      <c r="O5" s="1835">
        <v>437.45944405</v>
      </c>
      <c r="P5" s="1835">
        <v>383.87</v>
      </c>
      <c r="Q5" s="1835">
        <v>1256.8426153159999</v>
      </c>
      <c r="R5" s="1835">
        <v>4965.7138446459994</v>
      </c>
      <c r="S5" s="1835">
        <v>368.83</v>
      </c>
      <c r="T5" s="1835">
        <v>361.72</v>
      </c>
      <c r="U5" s="1835">
        <v>432.32</v>
      </c>
      <c r="V5" s="1835">
        <v>1162.8699999999999</v>
      </c>
      <c r="W5" s="1835">
        <v>373.24</v>
      </c>
      <c r="X5" s="1835">
        <v>345.79</v>
      </c>
      <c r="Y5" s="1835">
        <v>346.23</v>
      </c>
      <c r="Z5" s="1835">
        <v>359.44</v>
      </c>
      <c r="AA5" s="1835">
        <v>312.98</v>
      </c>
      <c r="AB5" s="1835">
        <v>346.33275493000002</v>
      </c>
      <c r="AC5" s="1835">
        <v>1018.7527549299998</v>
      </c>
      <c r="AD5" s="1835">
        <v>4388.0627549300007</v>
      </c>
      <c r="AE5" s="1835">
        <v>347.15660862200002</v>
      </c>
      <c r="AF5" s="1836">
        <v>283.51</v>
      </c>
      <c r="AG5" s="1836">
        <v>187.06</v>
      </c>
      <c r="AH5" s="1836">
        <v>817.72660862199996</v>
      </c>
      <c r="AI5" s="1836">
        <v>306.81613302999995</v>
      </c>
      <c r="AJ5" s="1836">
        <v>236.24754803999997</v>
      </c>
      <c r="AK5" s="1836">
        <v>292.66000000000003</v>
      </c>
      <c r="AL5" s="1836">
        <v>835.72368107</v>
      </c>
      <c r="AM5" s="1837">
        <v>269.99337485770297</v>
      </c>
      <c r="AN5" s="1837">
        <v>263.39628683000001</v>
      </c>
      <c r="AO5" s="1837">
        <v>295.22700444000003</v>
      </c>
      <c r="AP5" s="1837">
        <v>828.61666612770296</v>
      </c>
      <c r="AQ5" s="1837">
        <v>267.81112619999999</v>
      </c>
      <c r="AR5" s="1837">
        <v>237.99957559000001</v>
      </c>
      <c r="AS5" s="1837">
        <v>224.71208834999999</v>
      </c>
      <c r="AT5" s="1837">
        <v>730.52279013999998</v>
      </c>
      <c r="AU5" s="1837">
        <v>3212.5897459597027</v>
      </c>
      <c r="AV5" s="1837">
        <v>262.19390754800003</v>
      </c>
      <c r="AW5" s="1837">
        <v>269.79290928499995</v>
      </c>
      <c r="AX5" s="1837">
        <v>390.02485453999998</v>
      </c>
      <c r="AY5" s="1838">
        <v>922.0116713729999</v>
      </c>
      <c r="AZ5" s="1839">
        <v>335.39553111999999</v>
      </c>
      <c r="BA5" s="1839">
        <v>388.78426395000008</v>
      </c>
      <c r="BB5" s="1839">
        <v>410.89830667999996</v>
      </c>
      <c r="BC5" s="1837">
        <v>1135.0781017499999</v>
      </c>
      <c r="BD5" s="1840">
        <v>470.35554459999997</v>
      </c>
      <c r="BE5" s="1841">
        <v>519.33839515</v>
      </c>
      <c r="BF5" s="1841">
        <v>667.15157325000007</v>
      </c>
      <c r="BG5" s="1841">
        <v>1656.845513</v>
      </c>
      <c r="BH5" s="1841">
        <v>386.00994244999998</v>
      </c>
      <c r="BI5" s="1841">
        <v>371.82377583300001</v>
      </c>
      <c r="BJ5" s="1841">
        <v>447.69547575000007</v>
      </c>
      <c r="BK5" s="1841">
        <v>1205.5291940330001</v>
      </c>
      <c r="BL5" s="1841">
        <v>4919.4644801559998</v>
      </c>
      <c r="BM5" s="1841">
        <v>608.57092832000001</v>
      </c>
      <c r="BN5" s="1841">
        <v>563.56733197000005</v>
      </c>
      <c r="BO5" s="1841">
        <v>589.47451049999995</v>
      </c>
      <c r="BP5" s="1841">
        <v>1761.61277079</v>
      </c>
      <c r="BQ5" s="1841">
        <v>437.50375068999995</v>
      </c>
      <c r="BR5" s="1841">
        <v>468.89200982</v>
      </c>
      <c r="BS5" s="1841">
        <v>357.43270520999999</v>
      </c>
      <c r="BT5" s="1841">
        <v>1263.8284657199999</v>
      </c>
      <c r="BU5" s="1841">
        <v>432.63154579000008</v>
      </c>
      <c r="BV5" s="1841">
        <v>446.48766039000003</v>
      </c>
      <c r="BW5" s="1841">
        <v>468.60014289000003</v>
      </c>
      <c r="BX5" s="1841">
        <v>1347.7193490700001</v>
      </c>
      <c r="BY5" s="1841">
        <v>464.03977739999999</v>
      </c>
      <c r="BZ5" s="1841">
        <v>480.85394176300008</v>
      </c>
      <c r="CA5" s="1841">
        <v>468.10777418000004</v>
      </c>
      <c r="CB5" s="1841">
        <v>1413.001493343</v>
      </c>
      <c r="CC5" s="1841">
        <v>5786.1620789230001</v>
      </c>
      <c r="CD5" s="1842">
        <v>501.77875147336249</v>
      </c>
      <c r="CE5" s="1841">
        <v>480.74519647860984</v>
      </c>
      <c r="CF5" s="1841">
        <v>448.45965342</v>
      </c>
      <c r="CG5" s="1841">
        <v>1430.9836013719723</v>
      </c>
      <c r="CH5" s="1841">
        <v>488.00196523944658</v>
      </c>
      <c r="CI5" s="1841">
        <v>526.28307312000004</v>
      </c>
      <c r="CJ5" s="1841">
        <v>467.96507417999999</v>
      </c>
      <c r="CK5" s="1841">
        <v>1482.2501125394465</v>
      </c>
      <c r="CL5" s="1841">
        <v>446.34199661999997</v>
      </c>
      <c r="CM5" s="1841">
        <v>505.3371315159971</v>
      </c>
      <c r="CN5" s="1841">
        <v>416.11973414255618</v>
      </c>
      <c r="CO5" s="1841">
        <v>1367.7988622785533</v>
      </c>
      <c r="CP5" s="1841">
        <v>427.0538072101553</v>
      </c>
      <c r="CQ5" s="1841">
        <v>457.20966699999997</v>
      </c>
      <c r="CR5" s="1841">
        <v>270.41613774087233</v>
      </c>
      <c r="CS5" s="1841">
        <v>1154.6796119510275</v>
      </c>
      <c r="CT5" s="1843">
        <v>5435.7121881409994</v>
      </c>
      <c r="CU5" s="1842">
        <v>457.31833513000004</v>
      </c>
      <c r="CV5" s="1841">
        <v>475.17560080000004</v>
      </c>
      <c r="CW5" s="1841">
        <v>503.39503370000011</v>
      </c>
      <c r="CX5" s="1841">
        <v>1435.8889696300002</v>
      </c>
      <c r="CY5" s="1841">
        <v>518.57454631500002</v>
      </c>
      <c r="CZ5" s="1841">
        <v>504.67642566999996</v>
      </c>
      <c r="DA5" s="1841">
        <v>517.93326924999997</v>
      </c>
      <c r="DB5" s="1841">
        <v>1541.1842412349999</v>
      </c>
      <c r="DC5" s="1841">
        <v>509.78729598000001</v>
      </c>
      <c r="DD5" s="1841">
        <v>619.54062391000002</v>
      </c>
      <c r="DE5" s="1841">
        <v>527.37932490000003</v>
      </c>
      <c r="DF5" s="1841">
        <v>1656.70724479</v>
      </c>
      <c r="DG5" s="1841">
        <v>567.84807662000003</v>
      </c>
      <c r="DH5" s="1841">
        <v>474.35285184999998</v>
      </c>
      <c r="DI5" s="1841">
        <v>553.70605838000006</v>
      </c>
      <c r="DJ5" s="1841">
        <v>1595.9069868500001</v>
      </c>
      <c r="DK5" s="1843">
        <v>6229.687442505</v>
      </c>
      <c r="DL5" s="1842">
        <v>515.73795568000003</v>
      </c>
      <c r="DM5" s="1841">
        <v>470.17496958000004</v>
      </c>
      <c r="DN5" s="1841">
        <v>487.98702126000001</v>
      </c>
      <c r="DO5" s="1841">
        <f t="shared" ref="DO5:DO14" si="4">DL5+DM5+DN5</f>
        <v>1473.89994652</v>
      </c>
      <c r="DP5" s="1841">
        <v>587.90714242000013</v>
      </c>
      <c r="DQ5" s="1841">
        <v>568.86759906243549</v>
      </c>
      <c r="DR5" s="1841">
        <v>552.01426883229601</v>
      </c>
      <c r="DS5" s="1841">
        <f t="shared" ref="DS5:DS14" si="5">DP5+DQ5+DR5</f>
        <v>1708.7890103147317</v>
      </c>
      <c r="DT5" s="1841">
        <v>524.29356732495444</v>
      </c>
      <c r="DU5" s="1841">
        <v>625.51078125338699</v>
      </c>
      <c r="DV5" s="1841">
        <v>672.37976800999991</v>
      </c>
      <c r="DW5" s="1841">
        <f t="shared" ref="DW5:DW14" si="6">DT5+DU5+DV5</f>
        <v>1822.1841165883413</v>
      </c>
      <c r="DX5" s="1841">
        <v>724.68163914999991</v>
      </c>
      <c r="DY5" s="1841">
        <v>530.69649091999997</v>
      </c>
      <c r="DZ5" s="1841">
        <v>538.84362391000002</v>
      </c>
      <c r="EA5" s="1841">
        <f t="shared" ref="EA5:EA14" si="7">DX5+DY5+DZ5</f>
        <v>1794.2217539799999</v>
      </c>
      <c r="EB5" s="1843">
        <f t="shared" ref="EB5:EB14" si="8">DO5+DS5+DW5+EA5</f>
        <v>6799.0948274030725</v>
      </c>
      <c r="EC5" s="1842">
        <v>507.61520309999997</v>
      </c>
      <c r="ED5" s="1841">
        <v>423.56571043000008</v>
      </c>
      <c r="EE5" s="1841">
        <v>446.73110590999994</v>
      </c>
      <c r="EF5" s="1841">
        <f t="shared" ref="EF5:EF14" si="9">EC5+ED5+EE5</f>
        <v>1377.91201944</v>
      </c>
      <c r="EG5" s="1841">
        <v>430.27698225400013</v>
      </c>
      <c r="EH5" s="1841">
        <v>407.10350653999996</v>
      </c>
      <c r="EI5" s="1841">
        <v>451.38330550000001</v>
      </c>
      <c r="EJ5" s="1841">
        <f>EG5+EH5+EI5</f>
        <v>1288.763794294</v>
      </c>
      <c r="EK5" s="1841">
        <v>384.49009793999994</v>
      </c>
      <c r="EL5" s="1841">
        <v>376.12855286000001</v>
      </c>
      <c r="EM5" s="1841">
        <v>407.31668774000002</v>
      </c>
      <c r="EN5" s="1841">
        <f t="shared" ref="EN5:EN14" si="10">EK5+EL5+EM5</f>
        <v>1167.93533854</v>
      </c>
      <c r="EO5" s="1841">
        <v>381.18738668999993</v>
      </c>
      <c r="EP5" s="1841">
        <v>433.29694359999996</v>
      </c>
      <c r="EQ5" s="1841">
        <v>434.04676485000005</v>
      </c>
      <c r="ER5" s="1841">
        <f t="shared" ref="ER5:ER14" si="11">EO5+EP5+EQ5</f>
        <v>1248.5310951399999</v>
      </c>
      <c r="ES5" s="1843">
        <f t="shared" ref="ES5:ES14" si="12">EF5+EJ5+EN5+ER5</f>
        <v>5083.1422474139999</v>
      </c>
      <c r="ET5" s="1842">
        <v>392.87079962000001</v>
      </c>
      <c r="EU5" s="1841">
        <v>431.68263538999997</v>
      </c>
      <c r="EV5" s="1841">
        <v>549.06624545</v>
      </c>
      <c r="EW5" s="1841">
        <v>1373.6196804599999</v>
      </c>
      <c r="EX5" s="1841">
        <v>550.58860492333326</v>
      </c>
      <c r="EY5" s="1841">
        <v>550.58860492333326</v>
      </c>
      <c r="EZ5" s="1841">
        <v>550.58860492333326</v>
      </c>
      <c r="FA5" s="1841">
        <v>1651.7658147699999</v>
      </c>
      <c r="FB5" s="1841">
        <v>550.10736683000005</v>
      </c>
      <c r="FC5" s="1841">
        <v>651.23846111000012</v>
      </c>
      <c r="FD5" s="1841">
        <v>575.03888958999994</v>
      </c>
      <c r="FE5" s="1841">
        <v>1776.3847175300002</v>
      </c>
      <c r="FF5" s="1841">
        <v>530.30999999999995</v>
      </c>
      <c r="FG5" s="1841">
        <v>627.34068028000002</v>
      </c>
      <c r="FH5" s="1841">
        <v>649.00441292999994</v>
      </c>
      <c r="FI5" s="1841">
        <v>1806.6550932099999</v>
      </c>
      <c r="FJ5" s="1843">
        <f t="shared" ref="FJ5:FJ14" si="13">FI5+FE5+FA5+EW5</f>
        <v>6608.4253059700004</v>
      </c>
      <c r="FK5" s="1842">
        <v>558.04944842999998</v>
      </c>
      <c r="FL5" s="1841">
        <v>522.84979026999997</v>
      </c>
      <c r="FM5" s="1841">
        <v>623.59620356999994</v>
      </c>
      <c r="FN5" s="1841">
        <v>1704.4954422699998</v>
      </c>
      <c r="FO5" s="1841">
        <v>465.21897917000001</v>
      </c>
      <c r="FP5" s="1841">
        <v>672.21914813000001</v>
      </c>
      <c r="FQ5" s="1841">
        <v>602.91478941000003</v>
      </c>
      <c r="FR5" s="1841">
        <v>1740.35291671</v>
      </c>
      <c r="FS5" s="1841">
        <v>431.20803396000002</v>
      </c>
      <c r="FT5" s="1841">
        <v>602.92930234999994</v>
      </c>
      <c r="FU5" s="1841">
        <v>562.54139923000002</v>
      </c>
      <c r="FV5" s="1841">
        <v>1596.6787355399999</v>
      </c>
      <c r="FW5" s="1841">
        <v>884.92272924999997</v>
      </c>
      <c r="FX5" s="1841">
        <v>801.47706086000005</v>
      </c>
      <c r="FY5" s="1841">
        <v>872.89611786</v>
      </c>
      <c r="FZ5" s="1841">
        <v>2559.2959079700004</v>
      </c>
      <c r="GA5" s="1843">
        <f t="shared" ref="GA5:GA14" si="14">FZ5+FV5+FR5+FN5</f>
        <v>7600.8230024900004</v>
      </c>
      <c r="GB5" s="1842">
        <v>668.92455125149968</v>
      </c>
      <c r="GC5" s="1841">
        <v>670.82304071272006</v>
      </c>
      <c r="GD5" s="1841">
        <v>686.43381431569003</v>
      </c>
      <c r="GE5" s="1841">
        <f t="shared" ref="GE5:GE14" si="15">GB5+GC5+GD5</f>
        <v>2026.1814062799099</v>
      </c>
      <c r="GF5" s="1841">
        <v>820.37623611864979</v>
      </c>
      <c r="GG5" s="1841">
        <v>865.84592159011993</v>
      </c>
      <c r="GH5" s="1841">
        <v>942.86037481219012</v>
      </c>
      <c r="GI5" s="1841">
        <f t="shared" ref="GI5:GI14" si="16">GF5+GG5+GH5</f>
        <v>2629.0825325209598</v>
      </c>
      <c r="GJ5" s="1841">
        <v>974.54387850832006</v>
      </c>
      <c r="GK5" s="1841">
        <v>1017.5647758560008</v>
      </c>
      <c r="GL5" s="1841">
        <v>1088.7535164497201</v>
      </c>
      <c r="GM5" s="1841">
        <f t="shared" ref="GM5:GM14" si="17">GJ5+GK5+GL5</f>
        <v>3080.8621708140408</v>
      </c>
      <c r="GN5" s="1841">
        <v>937.21551042276019</v>
      </c>
      <c r="GO5" s="1841">
        <v>1072.6562720295096</v>
      </c>
      <c r="GP5" s="1841">
        <v>568.79260219752075</v>
      </c>
      <c r="GQ5" s="1841">
        <f t="shared" ref="GQ5:GQ14" si="18">GN5+GO5+GP5</f>
        <v>2578.6643846497905</v>
      </c>
      <c r="GR5" s="1843">
        <f t="shared" ref="GR5:GR14" si="19">GQ5+GM5+GI5+GE5</f>
        <v>10314.7904942647</v>
      </c>
      <c r="GS5" s="1844">
        <v>1194.6743263504716</v>
      </c>
      <c r="GT5" s="1845">
        <v>1118.1061933895746</v>
      </c>
      <c r="GU5" s="1845">
        <v>1412.8063093441374</v>
      </c>
      <c r="GV5" s="1845">
        <v>3725.5868290841836</v>
      </c>
      <c r="GW5" s="1845">
        <v>1520.7283255246853</v>
      </c>
      <c r="GX5" s="1845">
        <v>1605.830080058256</v>
      </c>
      <c r="GY5" s="1845">
        <v>1535.2122809588107</v>
      </c>
      <c r="GZ5" s="1845">
        <v>4661.7706865417522</v>
      </c>
      <c r="HA5" s="1845">
        <v>1615.4594281955769</v>
      </c>
      <c r="HB5" s="1845">
        <v>1179.1929567967859</v>
      </c>
      <c r="HC5" s="1845">
        <v>2077.6471352872759</v>
      </c>
      <c r="HD5" s="1845">
        <v>4872.2995202796392</v>
      </c>
      <c r="HE5" s="1845">
        <v>1991.860821874259</v>
      </c>
      <c r="HF5" s="1845">
        <v>1573.736717319</v>
      </c>
      <c r="HG5" s="1845">
        <v>4150.06063912229</v>
      </c>
      <c r="HH5" s="1845">
        <v>7715.6581783155489</v>
      </c>
      <c r="HI5" s="1846">
        <v>20975.315214221126</v>
      </c>
      <c r="HJ5" s="1844">
        <v>2050.9823490782023</v>
      </c>
      <c r="HK5" s="1845">
        <v>2206.3860254700921</v>
      </c>
      <c r="HL5" s="1845">
        <v>998.121623484574</v>
      </c>
      <c r="HM5" s="2899">
        <v>5255.4899980328682</v>
      </c>
    </row>
    <row r="6" spans="1:221" ht="45.75" customHeight="1">
      <c r="A6" s="1834" t="s">
        <v>1168</v>
      </c>
      <c r="B6" s="1835">
        <v>221.85</v>
      </c>
      <c r="C6" s="1835">
        <v>183.99</v>
      </c>
      <c r="D6" s="1835">
        <v>215.1</v>
      </c>
      <c r="E6" s="1835">
        <v>620.94000000000005</v>
      </c>
      <c r="F6" s="1835">
        <v>192.33</v>
      </c>
      <c r="G6" s="1835">
        <v>192.77</v>
      </c>
      <c r="H6" s="1835">
        <v>110.88</v>
      </c>
      <c r="I6" s="1835">
        <v>495.98</v>
      </c>
      <c r="J6" s="1835">
        <v>64.093117579999998</v>
      </c>
      <c r="K6" s="1835">
        <v>40.82632632</v>
      </c>
      <c r="L6" s="1835">
        <v>20.282885499999999</v>
      </c>
      <c r="M6" s="1835">
        <v>125.2023294</v>
      </c>
      <c r="N6" s="1835">
        <v>32.323401009999998</v>
      </c>
      <c r="O6" s="1835">
        <v>88.114707019999997</v>
      </c>
      <c r="P6" s="1835">
        <v>249.49956352000001</v>
      </c>
      <c r="Q6" s="1835">
        <v>369.93767155</v>
      </c>
      <c r="R6" s="1835">
        <v>1612.0600009500001</v>
      </c>
      <c r="S6" s="1835">
        <v>194.65416612000001</v>
      </c>
      <c r="T6" s="1835">
        <v>237.97877521000001</v>
      </c>
      <c r="U6" s="1835">
        <v>271.11</v>
      </c>
      <c r="V6" s="1835">
        <v>703.74294133000001</v>
      </c>
      <c r="W6" s="1835">
        <v>162.53</v>
      </c>
      <c r="X6" s="1835">
        <v>191.09647379</v>
      </c>
      <c r="Y6" s="1835">
        <v>152.33000000000001</v>
      </c>
      <c r="Z6" s="1835">
        <v>25.35</v>
      </c>
      <c r="AA6" s="1835">
        <v>136.57</v>
      </c>
      <c r="AB6" s="1835">
        <v>298.37</v>
      </c>
      <c r="AC6" s="1835">
        <v>691.18120700829388</v>
      </c>
      <c r="AD6" s="1835">
        <v>2079.7306221282938</v>
      </c>
      <c r="AE6" s="1835">
        <v>301.83</v>
      </c>
      <c r="AF6" s="1836">
        <v>257.85000000000002</v>
      </c>
      <c r="AG6" s="1836">
        <v>238.19</v>
      </c>
      <c r="AH6" s="1836">
        <v>797.87</v>
      </c>
      <c r="AI6" s="1836">
        <v>179.08</v>
      </c>
      <c r="AJ6" s="1836">
        <v>109.65</v>
      </c>
      <c r="AK6" s="1836">
        <v>74.886002140000002</v>
      </c>
      <c r="AL6" s="1836">
        <v>363.61600213999998</v>
      </c>
      <c r="AM6" s="1837">
        <v>93.254604360000002</v>
      </c>
      <c r="AN6" s="1837">
        <v>49.74787414</v>
      </c>
      <c r="AO6" s="1837">
        <v>49.653340999999998</v>
      </c>
      <c r="AP6" s="1837">
        <v>192.65581949999998</v>
      </c>
      <c r="AQ6" s="1837">
        <v>55.257347760000002</v>
      </c>
      <c r="AR6" s="1837">
        <v>291.39116114000001</v>
      </c>
      <c r="AS6" s="1837">
        <v>270.13716840000001</v>
      </c>
      <c r="AT6" s="1837">
        <v>616.78567730000009</v>
      </c>
      <c r="AU6" s="1837">
        <v>1970.9274989400001</v>
      </c>
      <c r="AV6" s="1837">
        <v>325.04050416000001</v>
      </c>
      <c r="AW6" s="1837">
        <v>248.95231686000002</v>
      </c>
      <c r="AX6" s="1837">
        <v>228.98</v>
      </c>
      <c r="AY6" s="1838">
        <v>802.97282101999997</v>
      </c>
      <c r="AZ6" s="1839">
        <v>161.38999999999999</v>
      </c>
      <c r="BA6" s="1839">
        <v>148.6</v>
      </c>
      <c r="BB6" s="1839">
        <v>87.55</v>
      </c>
      <c r="BC6" s="1837">
        <v>397.53999999999996</v>
      </c>
      <c r="BD6" s="1840">
        <v>78.511965000000004</v>
      </c>
      <c r="BE6" s="1841">
        <v>21.931252190000002</v>
      </c>
      <c r="BF6" s="1841">
        <v>0.72</v>
      </c>
      <c r="BG6" s="1841">
        <v>101.16321719000001</v>
      </c>
      <c r="BH6" s="1841">
        <v>16.50102175</v>
      </c>
      <c r="BI6" s="1841">
        <v>272.74847262999998</v>
      </c>
      <c r="BJ6" s="1841">
        <v>332.37919128999999</v>
      </c>
      <c r="BK6" s="1841">
        <v>621.62868566999998</v>
      </c>
      <c r="BL6" s="1841">
        <v>1923.30472388</v>
      </c>
      <c r="BM6" s="1841">
        <v>319.35246181000002</v>
      </c>
      <c r="BN6" s="1841">
        <v>218.41772965999999</v>
      </c>
      <c r="BO6" s="1841">
        <v>276.74448654000003</v>
      </c>
      <c r="BP6" s="1841">
        <v>814.51467801000001</v>
      </c>
      <c r="BQ6" s="1841">
        <v>276.85366255000002</v>
      </c>
      <c r="BR6" s="1841">
        <v>214.06431695000001</v>
      </c>
      <c r="BS6" s="1841">
        <v>113.40815784999999</v>
      </c>
      <c r="BT6" s="1841">
        <v>604.32613734999995</v>
      </c>
      <c r="BU6" s="1841">
        <v>36.757816550000001</v>
      </c>
      <c r="BV6" s="1841">
        <v>14.76962822</v>
      </c>
      <c r="BW6" s="1841">
        <v>8.64</v>
      </c>
      <c r="BX6" s="1841">
        <v>60.167444770000003</v>
      </c>
      <c r="BY6" s="1841">
        <v>15.446457000000001</v>
      </c>
      <c r="BZ6" s="1841">
        <v>151.83355155999999</v>
      </c>
      <c r="CA6" s="1841">
        <v>257.19747984999998</v>
      </c>
      <c r="CB6" s="1841">
        <v>424.47748840999998</v>
      </c>
      <c r="CC6" s="1841">
        <v>1903.4857485399998</v>
      </c>
      <c r="CD6" s="1842">
        <v>232.68668556</v>
      </c>
      <c r="CE6" s="1841">
        <v>254.93454747999999</v>
      </c>
      <c r="CF6" s="1841">
        <v>178.72601012999999</v>
      </c>
      <c r="CG6" s="1841">
        <v>666.34724316999996</v>
      </c>
      <c r="CH6" s="1841">
        <v>137.87223788</v>
      </c>
      <c r="CI6" s="1841">
        <v>81.428787130000003</v>
      </c>
      <c r="CJ6" s="1841">
        <v>60.834355330000001</v>
      </c>
      <c r="CK6" s="1841">
        <v>280.13538033999998</v>
      </c>
      <c r="CL6" s="1841">
        <v>30.019229379999999</v>
      </c>
      <c r="CM6" s="1841">
        <v>16.204792310000002</v>
      </c>
      <c r="CN6" s="1841">
        <v>12.91869412</v>
      </c>
      <c r="CO6" s="1841">
        <v>59.142715809999999</v>
      </c>
      <c r="CP6" s="1841">
        <v>18.614916239999999</v>
      </c>
      <c r="CQ6" s="1841">
        <v>168.35918140999999</v>
      </c>
      <c r="CR6" s="1841">
        <v>213.86138835</v>
      </c>
      <c r="CS6" s="1841">
        <v>400.83548599999995</v>
      </c>
      <c r="CT6" s="1843">
        <v>1406.4608253199999</v>
      </c>
      <c r="CU6" s="1842">
        <v>215.52149213000001</v>
      </c>
      <c r="CV6" s="1841">
        <v>211.45928502999999</v>
      </c>
      <c r="CW6" s="1841">
        <v>200.95810505</v>
      </c>
      <c r="CX6" s="1841">
        <v>627.93888220999997</v>
      </c>
      <c r="CY6" s="1841">
        <v>135.89266175</v>
      </c>
      <c r="CZ6" s="1841">
        <v>92.64592236</v>
      </c>
      <c r="DA6" s="1841">
        <v>77.729963999999995</v>
      </c>
      <c r="DB6" s="1841">
        <v>306.26854810999998</v>
      </c>
      <c r="DC6" s="1841">
        <v>14.92599244</v>
      </c>
      <c r="DD6" s="1841">
        <v>1.6995845000000001</v>
      </c>
      <c r="DE6" s="1841">
        <v>8.0970718700000006</v>
      </c>
      <c r="DF6" s="1841">
        <v>24.722648809999999</v>
      </c>
      <c r="DG6" s="1841">
        <v>20.942177650000001</v>
      </c>
      <c r="DH6" s="1841">
        <v>177.56044306999999</v>
      </c>
      <c r="DI6" s="1841">
        <v>293.93471782</v>
      </c>
      <c r="DJ6" s="1841">
        <v>492.43733853999998</v>
      </c>
      <c r="DK6" s="1843">
        <v>1451.3674176699999</v>
      </c>
      <c r="DL6" s="1842">
        <v>322.37939075000003</v>
      </c>
      <c r="DM6" s="1841">
        <v>236.95955380999999</v>
      </c>
      <c r="DN6" s="1841">
        <v>180.42111303999999</v>
      </c>
      <c r="DO6" s="1841">
        <f t="shared" si="4"/>
        <v>739.7600576000001</v>
      </c>
      <c r="DP6" s="1841">
        <v>119.78207149000001</v>
      </c>
      <c r="DQ6" s="1841">
        <v>110.04718037000001</v>
      </c>
      <c r="DR6" s="1841">
        <v>66.441598220000003</v>
      </c>
      <c r="DS6" s="1841">
        <f t="shared" si="5"/>
        <v>296.27085008</v>
      </c>
      <c r="DT6" s="1841">
        <v>22.095300999999999</v>
      </c>
      <c r="DU6" s="1841">
        <v>10.363171729999999</v>
      </c>
      <c r="DV6" s="1841">
        <v>2.4657037399999999</v>
      </c>
      <c r="DW6" s="1841">
        <f t="shared" si="6"/>
        <v>34.924176469999999</v>
      </c>
      <c r="DX6" s="1841">
        <v>21.458373000000002</v>
      </c>
      <c r="DY6" s="1841">
        <v>160.85694917999999</v>
      </c>
      <c r="DZ6" s="1841">
        <v>226.93457117</v>
      </c>
      <c r="EA6" s="1841">
        <f t="shared" si="7"/>
        <v>409.24989334999998</v>
      </c>
      <c r="EB6" s="1843">
        <f t="shared" si="8"/>
        <v>1480.2049775</v>
      </c>
      <c r="EC6" s="1842">
        <v>285.55445548</v>
      </c>
      <c r="ED6" s="1841">
        <v>246.63510903</v>
      </c>
      <c r="EE6" s="1841">
        <v>236.50825585000001</v>
      </c>
      <c r="EF6" s="1841">
        <f t="shared" si="9"/>
        <v>768.69782035999992</v>
      </c>
      <c r="EG6" s="1841">
        <v>186.46293523</v>
      </c>
      <c r="EH6" s="1841">
        <v>200.73066965000001</v>
      </c>
      <c r="EI6" s="1841">
        <v>113.8606413</v>
      </c>
      <c r="EJ6" s="1841">
        <f t="shared" ref="EJ6:EJ14" si="20">EG6+EH6+EI6</f>
        <v>501.05424618000001</v>
      </c>
      <c r="EK6" s="1841">
        <v>91.329568499999993</v>
      </c>
      <c r="EL6" s="1841">
        <v>56.682513749999998</v>
      </c>
      <c r="EM6" s="1841">
        <v>48.985299750000003</v>
      </c>
      <c r="EN6" s="1841">
        <f t="shared" si="10"/>
        <v>196.99738199999999</v>
      </c>
      <c r="EO6" s="1841">
        <v>59.235874500000001</v>
      </c>
      <c r="EP6" s="1841">
        <v>81.512277249999997</v>
      </c>
      <c r="EQ6" s="1841">
        <v>160.35970341999999</v>
      </c>
      <c r="ER6" s="1841">
        <f t="shared" si="11"/>
        <v>301.10785516999999</v>
      </c>
      <c r="ES6" s="1843">
        <f t="shared" si="12"/>
        <v>1767.85730371</v>
      </c>
      <c r="ET6" s="1842">
        <v>170.9673645</v>
      </c>
      <c r="EU6" s="1841">
        <v>164.72152378000001</v>
      </c>
      <c r="EV6" s="1841">
        <v>313.93459661000003</v>
      </c>
      <c r="EW6" s="1841">
        <v>649.6234848900001</v>
      </c>
      <c r="EX6" s="1841">
        <v>91.064939523333337</v>
      </c>
      <c r="EY6" s="1841">
        <v>91.064939523333337</v>
      </c>
      <c r="EZ6" s="1841">
        <v>91.064939523333337</v>
      </c>
      <c r="FA6" s="1841">
        <v>273.19481857</v>
      </c>
      <c r="FB6" s="1841">
        <v>23.27778022</v>
      </c>
      <c r="FC6" s="1841">
        <v>13.232348</v>
      </c>
      <c r="FD6" s="1841">
        <v>8.0870427500000002</v>
      </c>
      <c r="FE6" s="1841">
        <v>44.597170970000001</v>
      </c>
      <c r="FF6" s="1841">
        <v>27.683822200000002</v>
      </c>
      <c r="FG6" s="1841">
        <v>141.97476523</v>
      </c>
      <c r="FH6" s="1841">
        <v>192.06649960999999</v>
      </c>
      <c r="FI6" s="1841">
        <v>361.72508704000001</v>
      </c>
      <c r="FJ6" s="1843">
        <f t="shared" si="13"/>
        <v>1329.1405614700002</v>
      </c>
      <c r="FK6" s="1842">
        <v>331.39192029999998</v>
      </c>
      <c r="FL6" s="1841">
        <v>224.12666404000001</v>
      </c>
      <c r="FM6" s="1841">
        <v>218.86038894999999</v>
      </c>
      <c r="FN6" s="1841">
        <v>774.37897328999998</v>
      </c>
      <c r="FO6" s="1841">
        <v>121.96750394</v>
      </c>
      <c r="FP6" s="1841">
        <v>86.462469249999998</v>
      </c>
      <c r="FQ6" s="1841">
        <v>48.803038749999999</v>
      </c>
      <c r="FR6" s="1841">
        <v>257.23301193999998</v>
      </c>
      <c r="FS6" s="1841">
        <v>16.720465820000001</v>
      </c>
      <c r="FT6" s="1841">
        <v>1.6459969999999999</v>
      </c>
      <c r="FU6" s="1841">
        <v>1.993854</v>
      </c>
      <c r="FV6" s="1841">
        <v>20.360316820000001</v>
      </c>
      <c r="FW6" s="1841">
        <v>17.79451525</v>
      </c>
      <c r="FX6" s="1841">
        <v>126.02875725</v>
      </c>
      <c r="FY6" s="1841">
        <v>164.23096113</v>
      </c>
      <c r="FZ6" s="1841">
        <v>308.05423363</v>
      </c>
      <c r="GA6" s="1843">
        <f t="shared" si="14"/>
        <v>1360.0265356800001</v>
      </c>
      <c r="GB6" s="1842">
        <v>120.49617938</v>
      </c>
      <c r="GC6" s="1841">
        <v>155.33373847999999</v>
      </c>
      <c r="GD6" s="1841">
        <v>63.930238029999998</v>
      </c>
      <c r="GE6" s="1841">
        <f t="shared" si="15"/>
        <v>339.76015589000002</v>
      </c>
      <c r="GF6" s="1841">
        <v>29.20690325</v>
      </c>
      <c r="GG6" s="1841">
        <v>18.346637560000001</v>
      </c>
      <c r="GH6" s="1841">
        <v>18.905758200000001</v>
      </c>
      <c r="GI6" s="1841">
        <f t="shared" si="16"/>
        <v>66.459299009999995</v>
      </c>
      <c r="GJ6" s="1841">
        <v>9.1418915999999992</v>
      </c>
      <c r="GK6" s="1841">
        <v>7.1232381800000004</v>
      </c>
      <c r="GL6" s="1841">
        <v>4.2627998800000002</v>
      </c>
      <c r="GM6" s="1841">
        <f t="shared" si="17"/>
        <v>20.527929659999998</v>
      </c>
      <c r="GN6" s="1841">
        <v>47.478114910000002</v>
      </c>
      <c r="GO6" s="1841">
        <v>195.35106615999999</v>
      </c>
      <c r="GP6" s="1841">
        <v>322.73139363000001</v>
      </c>
      <c r="GQ6" s="1841">
        <f t="shared" si="18"/>
        <v>565.56057469999996</v>
      </c>
      <c r="GR6" s="1843">
        <f t="shared" si="19"/>
        <v>992.30795925999996</v>
      </c>
      <c r="GS6" s="1844">
        <v>506.77766869999999</v>
      </c>
      <c r="GT6" s="1845">
        <v>414.02886179000001</v>
      </c>
      <c r="GU6" s="1845">
        <v>254.99604194</v>
      </c>
      <c r="GV6" s="1845">
        <v>1175.8025724300001</v>
      </c>
      <c r="GW6" s="1845">
        <v>93.864973800000001</v>
      </c>
      <c r="GX6" s="1845">
        <v>18.60902312</v>
      </c>
      <c r="GY6" s="1845">
        <v>9.1580876999999994</v>
      </c>
      <c r="GZ6" s="1845">
        <v>121.63208462</v>
      </c>
      <c r="HA6" s="1845">
        <v>2.9430285</v>
      </c>
      <c r="HB6" s="1845">
        <v>0.54763757000000002</v>
      </c>
      <c r="HC6" s="1845">
        <v>0.13502800000000001</v>
      </c>
      <c r="HD6" s="1845">
        <v>3.6256940700000002</v>
      </c>
      <c r="HE6" s="1845">
        <v>88.354092750000007</v>
      </c>
      <c r="HF6" s="1845">
        <v>389.48838662999998</v>
      </c>
      <c r="HG6" s="1845">
        <v>464.47</v>
      </c>
      <c r="HH6" s="1845">
        <f>HE6+HF6+HG6</f>
        <v>942.31247938000001</v>
      </c>
      <c r="HI6" s="1846">
        <f>GV6+GZ6+HD6+HH6</f>
        <v>2243.3728305000004</v>
      </c>
      <c r="HJ6" s="1844">
        <v>424.32253978</v>
      </c>
      <c r="HK6" s="1845">
        <v>577.06320066000001</v>
      </c>
      <c r="HL6" s="1845">
        <v>190.77730410999999</v>
      </c>
      <c r="HM6" s="2899">
        <v>1192.16304455</v>
      </c>
    </row>
    <row r="7" spans="1:221" ht="45.75" customHeight="1">
      <c r="A7" s="1834" t="s">
        <v>1169</v>
      </c>
      <c r="B7" s="1835"/>
      <c r="C7" s="1835"/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6"/>
      <c r="AG7" s="1836"/>
      <c r="AH7" s="1836"/>
      <c r="AI7" s="1836"/>
      <c r="AJ7" s="1836"/>
      <c r="AK7" s="1836"/>
      <c r="AL7" s="1836"/>
      <c r="AM7" s="1837"/>
      <c r="AN7" s="1837"/>
      <c r="AO7" s="1837"/>
      <c r="AP7" s="1837"/>
      <c r="AQ7" s="1837"/>
      <c r="AR7" s="1837"/>
      <c r="AS7" s="1837"/>
      <c r="AT7" s="1837"/>
      <c r="AU7" s="1837"/>
      <c r="AV7" s="1837"/>
      <c r="AW7" s="1837"/>
      <c r="AX7" s="1837"/>
      <c r="AY7" s="1838"/>
      <c r="AZ7" s="1839"/>
      <c r="BA7" s="1839"/>
      <c r="BB7" s="1839"/>
      <c r="BC7" s="1837"/>
      <c r="BD7" s="1840"/>
      <c r="BE7" s="1841"/>
      <c r="BF7" s="1841"/>
      <c r="BG7" s="1841"/>
      <c r="BH7" s="1841"/>
      <c r="BI7" s="1841"/>
      <c r="BJ7" s="1841"/>
      <c r="BK7" s="1841"/>
      <c r="BL7" s="1841"/>
      <c r="BM7" s="1841"/>
      <c r="BN7" s="1841"/>
      <c r="BO7" s="1841"/>
      <c r="BP7" s="1841"/>
      <c r="BQ7" s="1841"/>
      <c r="BR7" s="1841"/>
      <c r="BS7" s="1841"/>
      <c r="BT7" s="1841"/>
      <c r="BU7" s="1841"/>
      <c r="BV7" s="1841"/>
      <c r="BW7" s="1841"/>
      <c r="BX7" s="1841"/>
      <c r="BY7" s="1841"/>
      <c r="BZ7" s="1841"/>
      <c r="CA7" s="1841"/>
      <c r="CB7" s="1841"/>
      <c r="CC7" s="1841"/>
      <c r="CD7" s="1842"/>
      <c r="CE7" s="1841"/>
      <c r="CF7" s="1841"/>
      <c r="CG7" s="1841"/>
      <c r="CH7" s="1841"/>
      <c r="CI7" s="1841"/>
      <c r="CJ7" s="1841"/>
      <c r="CK7" s="1841"/>
      <c r="CL7" s="1841"/>
      <c r="CM7" s="1841"/>
      <c r="CN7" s="1841"/>
      <c r="CO7" s="1841"/>
      <c r="CP7" s="1841"/>
      <c r="CQ7" s="1841"/>
      <c r="CR7" s="1841"/>
      <c r="CS7" s="1841"/>
      <c r="CT7" s="1843"/>
      <c r="CU7" s="1842"/>
      <c r="CV7" s="1841"/>
      <c r="CW7" s="1841"/>
      <c r="CX7" s="1841"/>
      <c r="CY7" s="1841"/>
      <c r="CZ7" s="1841"/>
      <c r="DA7" s="1841"/>
      <c r="DB7" s="1841"/>
      <c r="DC7" s="1841"/>
      <c r="DD7" s="1841"/>
      <c r="DE7" s="1841"/>
      <c r="DF7" s="1841"/>
      <c r="DG7" s="1841"/>
      <c r="DH7" s="1841"/>
      <c r="DI7" s="1841"/>
      <c r="DJ7" s="1841"/>
      <c r="DK7" s="1843"/>
      <c r="DL7" s="1842">
        <v>84.587477247892281</v>
      </c>
      <c r="DM7" s="1841">
        <v>72.400341421964896</v>
      </c>
      <c r="DN7" s="1841">
        <v>79.457116193409846</v>
      </c>
      <c r="DO7" s="1841">
        <f t="shared" si="4"/>
        <v>236.44493486326701</v>
      </c>
      <c r="DP7" s="1841">
        <v>105.13881016263799</v>
      </c>
      <c r="DQ7" s="1841">
        <v>67.040118063055772</v>
      </c>
      <c r="DR7" s="1841">
        <v>97.893096390026102</v>
      </c>
      <c r="DS7" s="1841">
        <f t="shared" si="5"/>
        <v>270.0720246157199</v>
      </c>
      <c r="DT7" s="1841">
        <v>78.085793329102358</v>
      </c>
      <c r="DU7" s="1841">
        <v>67.62402763354747</v>
      </c>
      <c r="DV7" s="1841">
        <v>30.047670393709087</v>
      </c>
      <c r="DW7" s="1841">
        <f t="shared" si="6"/>
        <v>175.75749135635891</v>
      </c>
      <c r="DX7" s="1841">
        <v>40.343481438637113</v>
      </c>
      <c r="DY7" s="1841">
        <v>63.933186449579814</v>
      </c>
      <c r="DZ7" s="1841">
        <v>61.405343506832004</v>
      </c>
      <c r="EA7" s="1841">
        <f t="shared" si="7"/>
        <v>165.68201139504893</v>
      </c>
      <c r="EB7" s="1843">
        <f t="shared" si="8"/>
        <v>847.95646223039466</v>
      </c>
      <c r="EC7" s="1842">
        <v>84.49860947958615</v>
      </c>
      <c r="ED7" s="1841">
        <v>84.707492764220632</v>
      </c>
      <c r="EE7" s="1841">
        <v>83.805762374508944</v>
      </c>
      <c r="EF7" s="1841">
        <f t="shared" si="9"/>
        <v>253.01186461831571</v>
      </c>
      <c r="EG7" s="1841">
        <v>85.386012928386933</v>
      </c>
      <c r="EH7" s="1841">
        <v>78.279844592119744</v>
      </c>
      <c r="EI7" s="1841">
        <v>100.87397955635899</v>
      </c>
      <c r="EJ7" s="1841">
        <f t="shared" si="20"/>
        <v>264.53983707686564</v>
      </c>
      <c r="EK7" s="1841">
        <v>110.40375345733655</v>
      </c>
      <c r="EL7" s="1841">
        <v>96.145468042015693</v>
      </c>
      <c r="EM7" s="1841">
        <v>107.62985049153468</v>
      </c>
      <c r="EN7" s="1841">
        <f t="shared" si="10"/>
        <v>314.17907199088694</v>
      </c>
      <c r="EO7" s="1841">
        <v>83.557548456202454</v>
      </c>
      <c r="EP7" s="1841">
        <v>80.467892161841931</v>
      </c>
      <c r="EQ7" s="1841">
        <v>74.929690090635432</v>
      </c>
      <c r="ER7" s="1841">
        <f t="shared" si="11"/>
        <v>238.95513070867983</v>
      </c>
      <c r="ES7" s="1843">
        <f t="shared" si="12"/>
        <v>1070.6859043947481</v>
      </c>
      <c r="ET7" s="1842">
        <v>75.957447590842605</v>
      </c>
      <c r="EU7" s="1841">
        <v>78.269763146630311</v>
      </c>
      <c r="EV7" s="1841">
        <v>86.670896473426595</v>
      </c>
      <c r="EW7" s="1841">
        <v>240.89810721089952</v>
      </c>
      <c r="EX7" s="1841">
        <v>84.026052172606398</v>
      </c>
      <c r="EY7" s="1841">
        <v>84.026052172606398</v>
      </c>
      <c r="EZ7" s="1841">
        <v>84.026052172606398</v>
      </c>
      <c r="FA7" s="1841">
        <v>252.0781565178192</v>
      </c>
      <c r="FB7" s="1841">
        <v>83.900226633111416</v>
      </c>
      <c r="FC7" s="1841">
        <v>83.209530823447693</v>
      </c>
      <c r="FD7" s="1841">
        <v>65.932582883665603</v>
      </c>
      <c r="FE7" s="1841">
        <v>233.04234034022471</v>
      </c>
      <c r="FF7" s="1841">
        <v>64.571177387146264</v>
      </c>
      <c r="FG7" s="1841">
        <v>79.923672301690473</v>
      </c>
      <c r="FH7" s="1841">
        <v>100.04096923674852</v>
      </c>
      <c r="FI7" s="1841">
        <v>244.53581892558526</v>
      </c>
      <c r="FJ7" s="1843">
        <f t="shared" si="13"/>
        <v>970.55442299452875</v>
      </c>
      <c r="FK7" s="1842">
        <v>80.080663726637837</v>
      </c>
      <c r="FL7" s="1841">
        <v>75.902485271917271</v>
      </c>
      <c r="FM7" s="1841">
        <v>77.70224468857819</v>
      </c>
      <c r="FN7" s="1841">
        <v>233.68539368713331</v>
      </c>
      <c r="FO7" s="1841">
        <v>44.465854841804237</v>
      </c>
      <c r="FP7" s="1841">
        <v>82.285591019795305</v>
      </c>
      <c r="FQ7" s="1841">
        <v>61.480082031392264</v>
      </c>
      <c r="FR7" s="1841">
        <v>188.23152789299181</v>
      </c>
      <c r="FS7" s="1841">
        <v>70.602425195419116</v>
      </c>
      <c r="FT7" s="1841">
        <v>58.028195727272667</v>
      </c>
      <c r="FU7" s="1841">
        <v>50.21641314664334</v>
      </c>
      <c r="FV7" s="1841">
        <v>178.84703406933511</v>
      </c>
      <c r="FW7" s="1841">
        <v>52.563919755809195</v>
      </c>
      <c r="FX7" s="1841">
        <v>77.123053665125354</v>
      </c>
      <c r="FY7" s="1841">
        <v>61.951000678047649</v>
      </c>
      <c r="FZ7" s="1841">
        <v>191.6379740989822</v>
      </c>
      <c r="GA7" s="1843">
        <f t="shared" si="14"/>
        <v>792.40192974844251</v>
      </c>
      <c r="GB7" s="1842">
        <v>60.537080037538459</v>
      </c>
      <c r="GC7" s="1841">
        <v>32.599585040187755</v>
      </c>
      <c r="GD7" s="1841">
        <v>62.5577204477636</v>
      </c>
      <c r="GE7" s="1841">
        <f t="shared" si="15"/>
        <v>155.69438552548979</v>
      </c>
      <c r="GF7" s="1841">
        <v>54.985848398156094</v>
      </c>
      <c r="GG7" s="1841">
        <v>51.249732265296814</v>
      </c>
      <c r="GH7" s="1841">
        <v>94.3502480146268</v>
      </c>
      <c r="GI7" s="1841">
        <f t="shared" si="16"/>
        <v>200.58582867807971</v>
      </c>
      <c r="GJ7" s="1841">
        <v>69.852026622905441</v>
      </c>
      <c r="GK7" s="1841">
        <v>67.157396134721949</v>
      </c>
      <c r="GL7" s="1841">
        <v>69.871295002410449</v>
      </c>
      <c r="GM7" s="1841">
        <f t="shared" si="17"/>
        <v>206.88071776003784</v>
      </c>
      <c r="GN7" s="1841">
        <v>140.83320553634078</v>
      </c>
      <c r="GO7" s="1841">
        <v>131.86957318217642</v>
      </c>
      <c r="GP7" s="1841">
        <v>110.19500158993277</v>
      </c>
      <c r="GQ7" s="1841">
        <f t="shared" si="18"/>
        <v>382.89778030844997</v>
      </c>
      <c r="GR7" s="1843">
        <f t="shared" si="19"/>
        <v>946.05871227205728</v>
      </c>
      <c r="GS7" s="1844">
        <v>133.80790589099655</v>
      </c>
      <c r="GT7" s="1845">
        <v>140.07360938912578</v>
      </c>
      <c r="GU7" s="1845">
        <v>145.55020435756776</v>
      </c>
      <c r="GV7" s="1845">
        <v>419.43171963769009</v>
      </c>
      <c r="GW7" s="1845">
        <v>162.57630958637722</v>
      </c>
      <c r="GX7" s="1845">
        <v>137.03662619771256</v>
      </c>
      <c r="GY7" s="1845">
        <v>151.01833809801639</v>
      </c>
      <c r="GZ7" s="1845">
        <v>450.6312738821062</v>
      </c>
      <c r="HA7" s="1845">
        <v>161.17538033982916</v>
      </c>
      <c r="HB7" s="1845">
        <v>135.1706257242179</v>
      </c>
      <c r="HC7" s="1845">
        <v>92.934562551979084</v>
      </c>
      <c r="HD7" s="1845">
        <v>389.28056861602613</v>
      </c>
      <c r="HE7" s="1845">
        <v>201.95919394103328</v>
      </c>
      <c r="HF7" s="1845">
        <v>166.53140388435827</v>
      </c>
      <c r="HG7" s="1845">
        <v>129.6209679564478</v>
      </c>
      <c r="HH7" s="1845">
        <v>498.11156578183932</v>
      </c>
      <c r="HI7" s="1846">
        <v>1757.4551279176617</v>
      </c>
      <c r="HJ7" s="1844">
        <v>174.23825576115857</v>
      </c>
      <c r="HK7" s="1845">
        <v>148.05042147488737</v>
      </c>
      <c r="HL7" s="1845">
        <v>133.82289870402212</v>
      </c>
      <c r="HM7" s="2899">
        <v>456.11157594006806</v>
      </c>
    </row>
    <row r="8" spans="1:221" ht="45.75" customHeight="1">
      <c r="A8" s="1834" t="s">
        <v>1170</v>
      </c>
      <c r="B8" s="1835">
        <v>12.26</v>
      </c>
      <c r="C8" s="1835">
        <v>12.74</v>
      </c>
      <c r="D8" s="1835">
        <v>14.36</v>
      </c>
      <c r="E8" s="1835">
        <v>39.36</v>
      </c>
      <c r="F8" s="1835">
        <v>14.77</v>
      </c>
      <c r="G8" s="1835">
        <v>13.13</v>
      </c>
      <c r="H8" s="1835">
        <v>14.63</v>
      </c>
      <c r="I8" s="1835">
        <v>42.53</v>
      </c>
      <c r="J8" s="1835">
        <v>13.94</v>
      </c>
      <c r="K8" s="1835">
        <v>13.73</v>
      </c>
      <c r="L8" s="1835">
        <v>14.4</v>
      </c>
      <c r="M8" s="1835">
        <v>42.07</v>
      </c>
      <c r="N8" s="1835">
        <v>13.905687820207243</v>
      </c>
      <c r="O8" s="1835">
        <v>13.850546259889809</v>
      </c>
      <c r="P8" s="1835">
        <v>14.05124157480328</v>
      </c>
      <c r="Q8" s="1835">
        <v>41.80747565490033</v>
      </c>
      <c r="R8" s="1835">
        <v>165.76747565490035</v>
      </c>
      <c r="S8" s="1835">
        <v>9.58</v>
      </c>
      <c r="T8" s="1835">
        <v>9.77</v>
      </c>
      <c r="U8" s="1835">
        <v>11.5</v>
      </c>
      <c r="V8" s="1835">
        <v>30.849999999999998</v>
      </c>
      <c r="W8" s="1835">
        <v>15.6</v>
      </c>
      <c r="X8" s="1835">
        <v>17.77</v>
      </c>
      <c r="Y8" s="1835">
        <v>16.84</v>
      </c>
      <c r="Z8" s="1835">
        <v>16.586477456038846</v>
      </c>
      <c r="AA8" s="1835">
        <v>16.618474534887486</v>
      </c>
      <c r="AB8" s="1835">
        <v>19.293627780000001</v>
      </c>
      <c r="AC8" s="1835">
        <v>52.498579770926327</v>
      </c>
      <c r="AD8" s="1835">
        <v>185.03857977092633</v>
      </c>
      <c r="AE8" s="1835">
        <v>15.922398573899999</v>
      </c>
      <c r="AF8" s="1836">
        <v>15.308150941199999</v>
      </c>
      <c r="AG8" s="1836">
        <v>17.756701401899999</v>
      </c>
      <c r="AH8" s="1836">
        <v>48.987250916999997</v>
      </c>
      <c r="AI8" s="1836">
        <v>17.762740819200001</v>
      </c>
      <c r="AJ8" s="1836">
        <v>15.319027886400002</v>
      </c>
      <c r="AK8" s="1836">
        <v>17.4550360432</v>
      </c>
      <c r="AL8" s="1836">
        <v>50.536804748800002</v>
      </c>
      <c r="AM8" s="1837">
        <v>19.098065515200005</v>
      </c>
      <c r="AN8" s="1837">
        <v>16.948386414400002</v>
      </c>
      <c r="AO8" s="1837">
        <v>15.79</v>
      </c>
      <c r="AP8" s="1837">
        <v>51.836451929600003</v>
      </c>
      <c r="AQ8" s="1837">
        <v>18.911427908163358</v>
      </c>
      <c r="AR8" s="1837">
        <v>15.985560045103428</v>
      </c>
      <c r="AS8" s="1837">
        <v>22.645254815354289</v>
      </c>
      <c r="AT8" s="1837">
        <v>57.54224276862108</v>
      </c>
      <c r="AU8" s="1837">
        <v>208.74918145812109</v>
      </c>
      <c r="AV8" s="1837">
        <v>17.518192966783658</v>
      </c>
      <c r="AW8" s="1837">
        <v>19.173605511859758</v>
      </c>
      <c r="AX8" s="1837">
        <v>19.058397794581897</v>
      </c>
      <c r="AY8" s="1838">
        <v>55.750196273225313</v>
      </c>
      <c r="AZ8" s="1839">
        <v>30.736897149230405</v>
      </c>
      <c r="BA8" s="1839">
        <v>21.194016122399997</v>
      </c>
      <c r="BB8" s="1839">
        <v>21.6818689093</v>
      </c>
      <c r="BC8" s="1837">
        <v>73.612782180930409</v>
      </c>
      <c r="BD8" s="1840">
        <v>23.14</v>
      </c>
      <c r="BE8" s="1841">
        <v>23.8288668464</v>
      </c>
      <c r="BF8" s="1841">
        <v>23.192859121600002</v>
      </c>
      <c r="BG8" s="1841">
        <v>70.161725967999999</v>
      </c>
      <c r="BH8" s="1841">
        <v>20.336689659000001</v>
      </c>
      <c r="BI8" s="1841">
        <v>14.907875472000002</v>
      </c>
      <c r="BJ8" s="1841">
        <v>20.948062254</v>
      </c>
      <c r="BK8" s="1841">
        <v>56.192627385000002</v>
      </c>
      <c r="BL8" s="1841">
        <v>255.71733180715572</v>
      </c>
      <c r="BM8" s="1841">
        <v>18.810515976340003</v>
      </c>
      <c r="BN8" s="1841">
        <v>12.54212147526</v>
      </c>
      <c r="BO8" s="1841">
        <v>10.7133413485</v>
      </c>
      <c r="BP8" s="1841">
        <v>42.065978800100005</v>
      </c>
      <c r="BQ8" s="1841">
        <v>10.353649763300002</v>
      </c>
      <c r="BR8" s="1841">
        <v>14.724129596000001</v>
      </c>
      <c r="BS8" s="1841">
        <v>22.671353264000004</v>
      </c>
      <c r="BT8" s="1841">
        <v>47.749132623300007</v>
      </c>
      <c r="BU8" s="1841">
        <v>13.339263037868598</v>
      </c>
      <c r="BV8" s="1841">
        <v>17.522007437510993</v>
      </c>
      <c r="BW8" s="1841">
        <v>17.578931490428918</v>
      </c>
      <c r="BX8" s="1841">
        <v>48.440201965808512</v>
      </c>
      <c r="BY8" s="1841">
        <v>23.666873797800001</v>
      </c>
      <c r="BZ8" s="1841">
        <v>26.996842887300001</v>
      </c>
      <c r="CA8" s="1841">
        <v>26.0547364534</v>
      </c>
      <c r="CB8" s="1841">
        <v>76.718453138499996</v>
      </c>
      <c r="CC8" s="1841">
        <v>214.97376652770853</v>
      </c>
      <c r="CD8" s="1842">
        <v>23.605396322199997</v>
      </c>
      <c r="CE8" s="1841">
        <v>19.232688399200001</v>
      </c>
      <c r="CF8" s="1841">
        <v>20.439771270599998</v>
      </c>
      <c r="CG8" s="1841">
        <v>63.277855991999992</v>
      </c>
      <c r="CH8" s="1841">
        <v>22.462864532699999</v>
      </c>
      <c r="CI8" s="1841">
        <v>19.565008915399996</v>
      </c>
      <c r="CJ8" s="1841">
        <v>19.503245759399999</v>
      </c>
      <c r="CK8" s="1841">
        <v>61.531119207499998</v>
      </c>
      <c r="CL8" s="1841">
        <v>14.610252025733597</v>
      </c>
      <c r="CM8" s="1841">
        <v>19.047631594030836</v>
      </c>
      <c r="CN8" s="1841">
        <v>13.814024364999998</v>
      </c>
      <c r="CO8" s="1841">
        <v>47.471907984764428</v>
      </c>
      <c r="CP8" s="1841">
        <v>16.214503951199998</v>
      </c>
      <c r="CQ8" s="1841">
        <v>16.531883764999996</v>
      </c>
      <c r="CR8" s="1841">
        <v>16.443081305499998</v>
      </c>
      <c r="CS8" s="1841">
        <v>49.189469021699992</v>
      </c>
      <c r="CT8" s="1843">
        <v>221.47035220596445</v>
      </c>
      <c r="CU8" s="1842">
        <v>13.895992470944096</v>
      </c>
      <c r="CV8" s="1841">
        <v>18.068884788355785</v>
      </c>
      <c r="CW8" s="1841">
        <v>15.50509350912057</v>
      </c>
      <c r="CX8" s="1841">
        <v>47.469970768420453</v>
      </c>
      <c r="CY8" s="1841">
        <v>12.143632433989382</v>
      </c>
      <c r="CZ8" s="1841">
        <v>15.057273146050484</v>
      </c>
      <c r="DA8" s="1841">
        <v>12.882768736913446</v>
      </c>
      <c r="DB8" s="1841">
        <v>40.083674316953314</v>
      </c>
      <c r="DC8" s="1841">
        <v>14.0276723746261</v>
      </c>
      <c r="DD8" s="1841">
        <v>18.0822173056</v>
      </c>
      <c r="DE8" s="1841">
        <v>11.108238919204712</v>
      </c>
      <c r="DF8" s="1841">
        <v>43.218128599430813</v>
      </c>
      <c r="DG8" s="1841">
        <v>15.281068054495213</v>
      </c>
      <c r="DH8" s="1841">
        <v>11.972978955029118</v>
      </c>
      <c r="DI8" s="1841">
        <v>10.975063524030888</v>
      </c>
      <c r="DJ8" s="1841">
        <v>38.229110533555222</v>
      </c>
      <c r="DK8" s="1843">
        <v>169.00088421835983</v>
      </c>
      <c r="DL8" s="1842">
        <v>10.175796017893012</v>
      </c>
      <c r="DM8" s="1841">
        <v>9.4036701363024644</v>
      </c>
      <c r="DN8" s="1841">
        <v>9.926667441582083</v>
      </c>
      <c r="DO8" s="1841">
        <f t="shared" si="4"/>
        <v>29.506133595777559</v>
      </c>
      <c r="DP8" s="1841">
        <v>6.0712534328750101</v>
      </c>
      <c r="DQ8" s="1841">
        <v>6.4288848666589598</v>
      </c>
      <c r="DR8" s="1841">
        <v>7.6728007142759997</v>
      </c>
      <c r="DS8" s="1841">
        <f t="shared" si="5"/>
        <v>20.17293901380997</v>
      </c>
      <c r="DT8" s="1841">
        <v>12.7820612764543</v>
      </c>
      <c r="DU8" s="1841">
        <v>13.135716983982901</v>
      </c>
      <c r="DV8" s="1841">
        <v>16.85258948669324</v>
      </c>
      <c r="DW8" s="1841">
        <f t="shared" si="6"/>
        <v>42.770367747130443</v>
      </c>
      <c r="DX8" s="1841">
        <v>12.725350561890792</v>
      </c>
      <c r="DY8" s="1841">
        <v>12.874691343294673</v>
      </c>
      <c r="DZ8" s="1841">
        <v>15.945954416310524</v>
      </c>
      <c r="EA8" s="1841">
        <f t="shared" si="7"/>
        <v>41.545996321495991</v>
      </c>
      <c r="EB8" s="1843">
        <f t="shared" si="8"/>
        <v>133.99543667821396</v>
      </c>
      <c r="EC8" s="1842">
        <v>12.535064691924356</v>
      </c>
      <c r="ED8" s="1841">
        <v>14.998005634786445</v>
      </c>
      <c r="EE8" s="1841">
        <v>16.414516573389463</v>
      </c>
      <c r="EF8" s="1841">
        <f t="shared" si="9"/>
        <v>43.947586900100262</v>
      </c>
      <c r="EG8" s="1841">
        <v>15.294029696053665</v>
      </c>
      <c r="EH8" s="1841">
        <v>13.525901712672873</v>
      </c>
      <c r="EI8" s="1841">
        <v>12.342873413991249</v>
      </c>
      <c r="EJ8" s="1841">
        <f t="shared" si="20"/>
        <v>41.162804822717789</v>
      </c>
      <c r="EK8" s="1841">
        <v>13.356490706209515</v>
      </c>
      <c r="EL8" s="1841">
        <v>12.708046247560491</v>
      </c>
      <c r="EM8" s="1841">
        <v>12.533947620639408</v>
      </c>
      <c r="EN8" s="1841">
        <f t="shared" si="10"/>
        <v>38.598484574409412</v>
      </c>
      <c r="EO8" s="1841">
        <v>11.870946399991501</v>
      </c>
      <c r="EP8" s="1841">
        <v>13.115712118790283</v>
      </c>
      <c r="EQ8" s="1841">
        <v>13.259439531592093</v>
      </c>
      <c r="ER8" s="1841">
        <f>EO8+EP8+EQ8</f>
        <v>38.246098050373874</v>
      </c>
      <c r="ES8" s="1843">
        <f t="shared" si="12"/>
        <v>161.95497434760134</v>
      </c>
      <c r="ET8" s="1842">
        <v>11.37178798415898</v>
      </c>
      <c r="EU8" s="1841">
        <v>10.45108634772193</v>
      </c>
      <c r="EV8" s="1841">
        <v>11.872067651688848</v>
      </c>
      <c r="EW8" s="1841">
        <v>33.694941983569763</v>
      </c>
      <c r="EX8" s="1841">
        <v>14.762327459479593</v>
      </c>
      <c r="EY8" s="1841">
        <v>14.762327459479593</v>
      </c>
      <c r="EZ8" s="1841">
        <v>14.762327459479593</v>
      </c>
      <c r="FA8" s="1841">
        <v>44.286982378438779</v>
      </c>
      <c r="FB8" s="1841">
        <v>16.470753251334518</v>
      </c>
      <c r="FC8" s="1841">
        <v>16.28634883450124</v>
      </c>
      <c r="FD8" s="1841">
        <v>13.185170972241149</v>
      </c>
      <c r="FE8" s="1841">
        <v>45.942273058076907</v>
      </c>
      <c r="FF8" s="1841">
        <v>12.080476789082159</v>
      </c>
      <c r="FG8" s="1841">
        <v>12.295244885072556</v>
      </c>
      <c r="FH8" s="1841">
        <v>13.113582191274762</v>
      </c>
      <c r="FI8" s="1841">
        <v>37.489303865429477</v>
      </c>
      <c r="FJ8" s="1843">
        <f t="shared" si="13"/>
        <v>161.41350128551494</v>
      </c>
      <c r="FK8" s="1842">
        <v>9.8594874808466777</v>
      </c>
      <c r="FL8" s="1841">
        <v>11.446602070494198</v>
      </c>
      <c r="FM8" s="1841">
        <v>14.788437969326893</v>
      </c>
      <c r="FN8" s="1841">
        <v>36.094527520667768</v>
      </c>
      <c r="FO8" s="1841">
        <v>12.109382309365378</v>
      </c>
      <c r="FP8" s="1841">
        <v>15.099933257536422</v>
      </c>
      <c r="FQ8" s="1841">
        <v>13.122987647731028</v>
      </c>
      <c r="FR8" s="1841">
        <v>40.33230321463283</v>
      </c>
      <c r="FS8" s="1841">
        <v>12.122919662993171</v>
      </c>
      <c r="FT8" s="1841">
        <v>11.718133017285687</v>
      </c>
      <c r="FU8" s="1841">
        <v>11.213271116103911</v>
      </c>
      <c r="FV8" s="1841">
        <v>35.054323796382768</v>
      </c>
      <c r="FW8" s="1841">
        <v>12.202409639496368</v>
      </c>
      <c r="FX8" s="1841">
        <v>9.8423790507761932</v>
      </c>
      <c r="FY8" s="1841">
        <v>11.949787594933035</v>
      </c>
      <c r="FZ8" s="1841">
        <v>33.994576285205596</v>
      </c>
      <c r="GA8" s="1843">
        <f t="shared" si="14"/>
        <v>145.47573081688896</v>
      </c>
      <c r="GB8" s="1842">
        <v>10.52952125193293</v>
      </c>
      <c r="GC8" s="1841">
        <v>9.9137826912024227</v>
      </c>
      <c r="GD8" s="1841">
        <v>11.412231067212522</v>
      </c>
      <c r="GE8" s="1841">
        <f t="shared" si="15"/>
        <v>31.855535010347879</v>
      </c>
      <c r="GF8" s="1841">
        <v>10.687561278107937</v>
      </c>
      <c r="GG8" s="1841">
        <v>13.124685083840196</v>
      </c>
      <c r="GH8" s="1841">
        <v>9.8473054771011252</v>
      </c>
      <c r="GI8" s="1841">
        <f t="shared" si="16"/>
        <v>33.659551839049257</v>
      </c>
      <c r="GJ8" s="1841">
        <v>11.600192898993622</v>
      </c>
      <c r="GK8" s="1841">
        <v>12.320928379599255</v>
      </c>
      <c r="GL8" s="1841">
        <v>11.759740149131998</v>
      </c>
      <c r="GM8" s="1841">
        <f t="shared" si="17"/>
        <v>35.680861427724878</v>
      </c>
      <c r="GN8" s="1841">
        <v>11.88124501747267</v>
      </c>
      <c r="GO8" s="1841">
        <v>9.889362955897754</v>
      </c>
      <c r="GP8" s="1841">
        <v>10.713260225564554</v>
      </c>
      <c r="GQ8" s="1841">
        <f t="shared" si="18"/>
        <v>32.483868198934978</v>
      </c>
      <c r="GR8" s="1843">
        <f t="shared" si="19"/>
        <v>133.679816476057</v>
      </c>
      <c r="GS8" s="1844">
        <v>10.074972587358728</v>
      </c>
      <c r="GT8" s="1845">
        <v>8.760808746185889</v>
      </c>
      <c r="GU8" s="1845">
        <v>10.090523352662746</v>
      </c>
      <c r="GV8" s="1845">
        <v>28.926304686207363</v>
      </c>
      <c r="GW8" s="1845">
        <v>10.080654450388201</v>
      </c>
      <c r="GX8" s="1845">
        <v>9.418682390391595</v>
      </c>
      <c r="GY8" s="1845">
        <v>7.8195845344920736</v>
      </c>
      <c r="GZ8" s="1845">
        <v>27.31892137527187</v>
      </c>
      <c r="HA8" s="1845">
        <v>8.3373001636788295</v>
      </c>
      <c r="HB8" s="1845">
        <v>8.9520185670174364</v>
      </c>
      <c r="HC8" s="1845">
        <v>8.3645380990533305</v>
      </c>
      <c r="HD8" s="1845">
        <v>25.653856829749596</v>
      </c>
      <c r="HE8" s="1845">
        <v>9.9137826912024227</v>
      </c>
      <c r="HF8" s="1845">
        <v>8.3696344217294456</v>
      </c>
      <c r="HG8" s="1845">
        <v>8.9520185670174364</v>
      </c>
      <c r="HH8" s="1845">
        <v>27.235435679949305</v>
      </c>
      <c r="HI8" s="1846">
        <v>109.13451857117813</v>
      </c>
      <c r="HJ8" s="1844">
        <v>9.64</v>
      </c>
      <c r="HK8" s="1845">
        <v>9.43</v>
      </c>
      <c r="HL8" s="1845">
        <v>7.8195845344920736</v>
      </c>
      <c r="HM8" s="2899">
        <v>26.889584534492073</v>
      </c>
    </row>
    <row r="9" spans="1:221" ht="45.75" customHeight="1">
      <c r="A9" s="1834" t="s">
        <v>1122</v>
      </c>
      <c r="B9" s="1835">
        <v>336.22</v>
      </c>
      <c r="C9" s="1835">
        <v>340.67</v>
      </c>
      <c r="D9" s="1835">
        <v>432.04</v>
      </c>
      <c r="E9" s="1835">
        <v>1108.93</v>
      </c>
      <c r="F9" s="1835">
        <v>290.95</v>
      </c>
      <c r="G9" s="1835">
        <v>300.88</v>
      </c>
      <c r="H9" s="1835">
        <v>304.70431994</v>
      </c>
      <c r="I9" s="1835">
        <v>896.53431994000005</v>
      </c>
      <c r="J9" s="1835">
        <v>312.05</v>
      </c>
      <c r="K9" s="1835">
        <v>333.07</v>
      </c>
      <c r="L9" s="1835">
        <v>326.89741391999996</v>
      </c>
      <c r="M9" s="1835">
        <v>972.01741391999985</v>
      </c>
      <c r="N9" s="1835">
        <v>208.53505764000002</v>
      </c>
      <c r="O9" s="1835">
        <v>394.45670404999998</v>
      </c>
      <c r="P9" s="1835">
        <v>304.84005194499997</v>
      </c>
      <c r="Q9" s="1835">
        <v>907.831813635</v>
      </c>
      <c r="R9" s="1835">
        <v>3885.313547495</v>
      </c>
      <c r="S9" s="1835">
        <v>315.45999999999998</v>
      </c>
      <c r="T9" s="1835">
        <v>327.33999999999997</v>
      </c>
      <c r="U9" s="1835">
        <v>310.92</v>
      </c>
      <c r="V9" s="1835">
        <v>953.72</v>
      </c>
      <c r="W9" s="1835">
        <v>315.26</v>
      </c>
      <c r="X9" s="1835">
        <v>320.69</v>
      </c>
      <c r="Y9" s="1835">
        <v>433.95</v>
      </c>
      <c r="Z9" s="1835">
        <v>322.45271472000002</v>
      </c>
      <c r="AA9" s="1835">
        <v>309.10146431999999</v>
      </c>
      <c r="AB9" s="1835">
        <v>167.69114240000002</v>
      </c>
      <c r="AC9" s="1835">
        <v>799.24532144000011</v>
      </c>
      <c r="AD9" s="1835">
        <v>3724.9553214400003</v>
      </c>
      <c r="AE9" s="1835">
        <v>145.98022394999998</v>
      </c>
      <c r="AF9" s="1836">
        <v>150.44999999999999</v>
      </c>
      <c r="AG9" s="1836">
        <v>148.69999999999999</v>
      </c>
      <c r="AH9" s="1836">
        <v>445.13022394999996</v>
      </c>
      <c r="AI9" s="1836">
        <v>242.17647164000002</v>
      </c>
      <c r="AJ9" s="1836">
        <v>181.068589296</v>
      </c>
      <c r="AK9" s="1836">
        <v>227.86628802999999</v>
      </c>
      <c r="AL9" s="1836">
        <v>651.11134896600004</v>
      </c>
      <c r="AM9" s="1837">
        <v>102.1195489</v>
      </c>
      <c r="AN9" s="1837">
        <v>181.6931673</v>
      </c>
      <c r="AO9" s="1837">
        <v>134.23495329600001</v>
      </c>
      <c r="AP9" s="1837">
        <v>418.04766949600003</v>
      </c>
      <c r="AQ9" s="1837">
        <v>138.49059279999997</v>
      </c>
      <c r="AR9" s="1837">
        <v>171.27209991999999</v>
      </c>
      <c r="AS9" s="1837">
        <v>107.231026176</v>
      </c>
      <c r="AT9" s="1837">
        <v>416.99371889599996</v>
      </c>
      <c r="AU9" s="1837">
        <v>1931.282961308</v>
      </c>
      <c r="AV9" s="1837">
        <v>92.071663200000003</v>
      </c>
      <c r="AW9" s="1837">
        <v>120.24326017600002</v>
      </c>
      <c r="AX9" s="1837">
        <v>0</v>
      </c>
      <c r="AY9" s="1838">
        <v>212.31492337600002</v>
      </c>
      <c r="AZ9" s="1847">
        <v>0</v>
      </c>
      <c r="BA9" s="1839">
        <v>48.095696159999996</v>
      </c>
      <c r="BB9" s="1839">
        <v>147.85173234000001</v>
      </c>
      <c r="BC9" s="1837">
        <v>195.9474285</v>
      </c>
      <c r="BD9" s="1840">
        <v>89.910868569999991</v>
      </c>
      <c r="BE9" s="1841">
        <v>184.83842802999999</v>
      </c>
      <c r="BF9" s="1841">
        <v>89.82</v>
      </c>
      <c r="BG9" s="1841">
        <v>364.56929659999997</v>
      </c>
      <c r="BH9" s="1841">
        <v>222.95382192000002</v>
      </c>
      <c r="BI9" s="1841">
        <v>140.68374498000003</v>
      </c>
      <c r="BJ9" s="1841">
        <v>208.74597931399998</v>
      </c>
      <c r="BK9" s="1841">
        <v>572.38354621400003</v>
      </c>
      <c r="BL9" s="1841">
        <v>1345.2151946900001</v>
      </c>
      <c r="BM9" s="1841">
        <v>161.16261711999999</v>
      </c>
      <c r="BN9" s="1841">
        <v>217.66504282</v>
      </c>
      <c r="BO9" s="1841">
        <v>253.70464079000001</v>
      </c>
      <c r="BP9" s="1841">
        <v>632.53230072999997</v>
      </c>
      <c r="BQ9" s="1841">
        <v>212.76694043999998</v>
      </c>
      <c r="BR9" s="1841">
        <v>188.04735293000002</v>
      </c>
      <c r="BS9" s="1841">
        <v>209.18601739600004</v>
      </c>
      <c r="BT9" s="1841">
        <v>610.00031076599998</v>
      </c>
      <c r="BU9" s="1841">
        <v>184.96929506000001</v>
      </c>
      <c r="BV9" s="1841">
        <v>304.13602317000004</v>
      </c>
      <c r="BW9" s="1841">
        <v>271.327381608</v>
      </c>
      <c r="BX9" s="1841">
        <v>760.43269983800008</v>
      </c>
      <c r="BY9" s="1841">
        <v>311.22969605999992</v>
      </c>
      <c r="BZ9" s="1841">
        <v>421.37207094999997</v>
      </c>
      <c r="CA9" s="1841">
        <v>379.53714400000001</v>
      </c>
      <c r="CB9" s="1841">
        <v>1112.1389110099999</v>
      </c>
      <c r="CC9" s="1841">
        <v>3115.1042223439999</v>
      </c>
      <c r="CD9" s="1842">
        <v>400.05351138999998</v>
      </c>
      <c r="CE9" s="1841">
        <v>264.84251570999999</v>
      </c>
      <c r="CF9" s="1841">
        <v>387.86935218999997</v>
      </c>
      <c r="CG9" s="1841">
        <v>1052.7653792900001</v>
      </c>
      <c r="CH9" s="1841">
        <v>409.76379132</v>
      </c>
      <c r="CI9" s="1841">
        <v>448.45344962166666</v>
      </c>
      <c r="CJ9" s="1841">
        <v>220.76628668999999</v>
      </c>
      <c r="CK9" s="1841">
        <v>1078.9835276316667</v>
      </c>
      <c r="CL9" s="1841">
        <v>358.16724100666664</v>
      </c>
      <c r="CM9" s="1841">
        <v>427.99481589999999</v>
      </c>
      <c r="CN9" s="1841">
        <v>460.51027139000001</v>
      </c>
      <c r="CO9" s="1841">
        <v>1246.6723282966666</v>
      </c>
      <c r="CP9" s="1841">
        <v>466.56824375000002</v>
      </c>
      <c r="CQ9" s="1841">
        <v>390.90934448166672</v>
      </c>
      <c r="CR9" s="1841">
        <v>337.51061000266702</v>
      </c>
      <c r="CS9" s="1841">
        <v>1194.9881982343336</v>
      </c>
      <c r="CT9" s="1843">
        <v>4573.4094334526671</v>
      </c>
      <c r="CU9" s="1842">
        <v>348.26978028666701</v>
      </c>
      <c r="CV9" s="1841">
        <v>381.70011062999998</v>
      </c>
      <c r="CW9" s="1841">
        <v>324.13386998999999</v>
      </c>
      <c r="CX9" s="1841">
        <v>1054.103760906667</v>
      </c>
      <c r="CY9" s="1841">
        <v>348.63995617999996</v>
      </c>
      <c r="CZ9" s="1841">
        <v>470.08933805999999</v>
      </c>
      <c r="DA9" s="1841">
        <v>416.91031232749998</v>
      </c>
      <c r="DB9" s="1841">
        <v>1235.6396065674999</v>
      </c>
      <c r="DC9" s="1841">
        <v>443.501618420797</v>
      </c>
      <c r="DD9" s="1841">
        <v>339.859711810909</v>
      </c>
      <c r="DE9" s="1841">
        <v>352.35665641428602</v>
      </c>
      <c r="DF9" s="1841">
        <v>1135.7179866459919</v>
      </c>
      <c r="DG9" s="1841">
        <v>404.21359725021733</v>
      </c>
      <c r="DH9" s="1841">
        <v>361.29194457095201</v>
      </c>
      <c r="DI9" s="1841">
        <v>302.10580539999995</v>
      </c>
      <c r="DJ9" s="1841">
        <v>1067.6113472211694</v>
      </c>
      <c r="DK9" s="1843">
        <v>4493.072701341328</v>
      </c>
      <c r="DL9" s="1842">
        <v>315.11106023500002</v>
      </c>
      <c r="DM9" s="1841">
        <v>366.69863091000002</v>
      </c>
      <c r="DN9" s="1841">
        <v>108.148462455</v>
      </c>
      <c r="DO9" s="1841">
        <f t="shared" si="4"/>
        <v>789.95815359999995</v>
      </c>
      <c r="DP9" s="1841">
        <v>226.55965371666699</v>
      </c>
      <c r="DQ9" s="1841">
        <v>162.93555246</v>
      </c>
      <c r="DR9" s="1841">
        <v>241.823187295</v>
      </c>
      <c r="DS9" s="1841">
        <f t="shared" si="5"/>
        <v>631.31839347166704</v>
      </c>
      <c r="DT9" s="1841">
        <v>208.384265673333</v>
      </c>
      <c r="DU9" s="1841">
        <v>298.93663424666698</v>
      </c>
      <c r="DV9" s="1841">
        <v>277.26997563833299</v>
      </c>
      <c r="DW9" s="1841">
        <f t="shared" si="6"/>
        <v>784.59087555833298</v>
      </c>
      <c r="DX9" s="1841">
        <v>201.72423255999999</v>
      </c>
      <c r="DY9" s="1841">
        <v>211.80324397499999</v>
      </c>
      <c r="DZ9" s="1841">
        <v>291.22889380499998</v>
      </c>
      <c r="EA9" s="1841">
        <f t="shared" si="7"/>
        <v>704.75637033999999</v>
      </c>
      <c r="EB9" s="1843">
        <f t="shared" si="8"/>
        <v>2910.6237929700001</v>
      </c>
      <c r="EC9" s="1842">
        <v>268.00789365000003</v>
      </c>
      <c r="ED9" s="1841">
        <v>242.19622349000002</v>
      </c>
      <c r="EE9" s="1841">
        <v>325.99855116999998</v>
      </c>
      <c r="EF9" s="1841">
        <f t="shared" si="9"/>
        <v>836.20266831000004</v>
      </c>
      <c r="EG9" s="1841">
        <v>313.32945817000001</v>
      </c>
      <c r="EH9" s="1841">
        <v>328.51591681999997</v>
      </c>
      <c r="EI9" s="1841">
        <v>279.01971581999999</v>
      </c>
      <c r="EJ9" s="1841">
        <f t="shared" si="20"/>
        <v>920.86509080999997</v>
      </c>
      <c r="EK9" s="1841">
        <v>417.23157411</v>
      </c>
      <c r="EL9" s="1841">
        <v>261.36872429000005</v>
      </c>
      <c r="EM9" s="1841">
        <v>354.53901715666666</v>
      </c>
      <c r="EN9" s="1841">
        <f t="shared" si="10"/>
        <v>1033.1393155566666</v>
      </c>
      <c r="EO9" s="1841">
        <v>318.51869478499998</v>
      </c>
      <c r="EP9" s="1841">
        <v>478.60760747500001</v>
      </c>
      <c r="EQ9" s="1841">
        <v>360.38481727999999</v>
      </c>
      <c r="ER9" s="1841">
        <f t="shared" si="11"/>
        <v>1157.51111954</v>
      </c>
      <c r="ES9" s="1843">
        <f t="shared" si="12"/>
        <v>3947.7181942166667</v>
      </c>
      <c r="ET9" s="1842">
        <v>328.87063065000001</v>
      </c>
      <c r="EU9" s="1841">
        <v>359.89692175499999</v>
      </c>
      <c r="EV9" s="1841">
        <v>651.65798800000005</v>
      </c>
      <c r="EW9" s="1841">
        <v>1340.425540405</v>
      </c>
      <c r="EX9" s="1841">
        <v>424.86547312797967</v>
      </c>
      <c r="EY9" s="1841">
        <v>424.86547312797967</v>
      </c>
      <c r="EZ9" s="1841">
        <v>424.86547312797967</v>
      </c>
      <c r="FA9" s="1841">
        <v>1274.5964193839391</v>
      </c>
      <c r="FB9" s="1841">
        <v>520.20172050666702</v>
      </c>
      <c r="FC9" s="1841">
        <v>474.08980481999998</v>
      </c>
      <c r="FD9" s="1841">
        <v>342.58854966000001</v>
      </c>
      <c r="FE9" s="1841">
        <v>1336.8800749866668</v>
      </c>
      <c r="FF9" s="1841">
        <v>443.72529598</v>
      </c>
      <c r="FG9" s="1841">
        <v>422.08402813999999</v>
      </c>
      <c r="FH9" s="1841">
        <v>392.45153914000002</v>
      </c>
      <c r="FI9" s="1841">
        <v>1258.26086326</v>
      </c>
      <c r="FJ9" s="1843">
        <f t="shared" si="13"/>
        <v>5210.1628980356054</v>
      </c>
      <c r="FK9" s="1842">
        <v>322.78452747</v>
      </c>
      <c r="FL9" s="1841">
        <v>228.54807771400002</v>
      </c>
      <c r="FM9" s="1841">
        <v>301.18685984666672</v>
      </c>
      <c r="FN9" s="1841">
        <v>852.51946503066677</v>
      </c>
      <c r="FO9" s="1841">
        <v>312.40420583999997</v>
      </c>
      <c r="FP9" s="1841">
        <v>285.98692119899999</v>
      </c>
      <c r="FQ9" s="1841">
        <v>208.62041343999999</v>
      </c>
      <c r="FR9" s="1841">
        <v>807.0115404789999</v>
      </c>
      <c r="FS9" s="1841">
        <v>381.43819865999995</v>
      </c>
      <c r="FT9" s="1841">
        <v>328.825178213333</v>
      </c>
      <c r="FU9" s="1841">
        <v>359.31028600000002</v>
      </c>
      <c r="FV9" s="1841">
        <v>1069.573662873333</v>
      </c>
      <c r="FW9" s="1841">
        <v>340.16247373666698</v>
      </c>
      <c r="FX9" s="1841">
        <v>398.05291363999999</v>
      </c>
      <c r="FY9" s="1841">
        <v>370.02255712499999</v>
      </c>
      <c r="FZ9" s="1841">
        <v>1108.237944501667</v>
      </c>
      <c r="GA9" s="1843">
        <f t="shared" si="14"/>
        <v>3837.3426128846663</v>
      </c>
      <c r="GB9" s="1842">
        <v>302.20866756999999</v>
      </c>
      <c r="GC9" s="1841">
        <v>318.71163675000003</v>
      </c>
      <c r="GD9" s="1841">
        <v>399.45350503200001</v>
      </c>
      <c r="GE9" s="1841">
        <f t="shared" si="15"/>
        <v>1020.3738093520001</v>
      </c>
      <c r="GF9" s="1841">
        <v>254.914645815</v>
      </c>
      <c r="GG9" s="1841">
        <v>391.86837618666669</v>
      </c>
      <c r="GH9" s="1841">
        <v>314.01881190000006</v>
      </c>
      <c r="GI9" s="1841">
        <f t="shared" si="16"/>
        <v>960.80183390166678</v>
      </c>
      <c r="GJ9" s="1841">
        <v>399.18588778000003</v>
      </c>
      <c r="GK9" s="1841">
        <v>384.64715545000001</v>
      </c>
      <c r="GL9" s="1841">
        <v>282.49635777200001</v>
      </c>
      <c r="GM9" s="1841">
        <f t="shared" si="17"/>
        <v>1066.3294010019999</v>
      </c>
      <c r="GN9" s="1841">
        <v>282.79983735333298</v>
      </c>
      <c r="GO9" s="1841">
        <v>255.08849442666701</v>
      </c>
      <c r="GP9" s="1841">
        <v>282.78146151999999</v>
      </c>
      <c r="GQ9" s="1841">
        <f t="shared" si="18"/>
        <v>820.66979330000004</v>
      </c>
      <c r="GR9" s="1843">
        <f t="shared" si="19"/>
        <v>3868.1748375556667</v>
      </c>
      <c r="GS9" s="1844">
        <v>298.67494307699997</v>
      </c>
      <c r="GT9" s="1845">
        <v>282.66964707950001</v>
      </c>
      <c r="GU9" s="1845">
        <v>198.84131198999998</v>
      </c>
      <c r="GV9" s="1845">
        <v>780.18590214649998</v>
      </c>
      <c r="GW9" s="1845">
        <v>128.33691603</v>
      </c>
      <c r="GX9" s="1845">
        <v>183.32801001499999</v>
      </c>
      <c r="GY9" s="1845">
        <v>270.27756923499999</v>
      </c>
      <c r="GZ9" s="1845">
        <v>581.94249528</v>
      </c>
      <c r="HA9" s="1845">
        <v>197.88151563</v>
      </c>
      <c r="HB9" s="1845">
        <v>265.32052088</v>
      </c>
      <c r="HC9" s="1845">
        <v>128.798780824</v>
      </c>
      <c r="HD9" s="1845">
        <v>592.00081733399998</v>
      </c>
      <c r="HE9" s="1845">
        <v>249.408801178</v>
      </c>
      <c r="HF9" s="1845">
        <v>185.9928165</v>
      </c>
      <c r="HG9" s="1845">
        <v>230.81215582999999</v>
      </c>
      <c r="HH9" s="1845">
        <v>666.21377350800003</v>
      </c>
      <c r="HI9" s="1846">
        <v>2620.3429882685</v>
      </c>
      <c r="HJ9" s="1844">
        <v>183.11663862999998</v>
      </c>
      <c r="HK9" s="1845">
        <v>267.37449418599999</v>
      </c>
      <c r="HL9" s="1845">
        <v>302.39579087999999</v>
      </c>
      <c r="HM9" s="2899">
        <v>752.88692369599994</v>
      </c>
    </row>
    <row r="10" spans="1:221" ht="45.75" customHeight="1">
      <c r="A10" s="1834" t="s">
        <v>1171</v>
      </c>
      <c r="B10" s="1835">
        <v>259.79000000000002</v>
      </c>
      <c r="C10" s="1835">
        <v>203</v>
      </c>
      <c r="D10" s="1835">
        <v>225.08</v>
      </c>
      <c r="E10" s="1835">
        <v>687.87</v>
      </c>
      <c r="F10" s="1835">
        <v>301.19</v>
      </c>
      <c r="G10" s="1835">
        <v>249.14</v>
      </c>
      <c r="H10" s="1835">
        <v>283.19</v>
      </c>
      <c r="I10" s="1835">
        <v>833.52</v>
      </c>
      <c r="J10" s="1835">
        <v>251.48000000000002</v>
      </c>
      <c r="K10" s="1835">
        <v>263.33999999999997</v>
      </c>
      <c r="L10" s="1835">
        <v>266.56073172409373</v>
      </c>
      <c r="M10" s="1835">
        <v>781.38073172409372</v>
      </c>
      <c r="N10" s="1835">
        <v>283.63748669475598</v>
      </c>
      <c r="O10" s="1835">
        <v>265.60386305333299</v>
      </c>
      <c r="P10" s="1835">
        <v>271.05463184066497</v>
      </c>
      <c r="Q10" s="1835">
        <v>820.29598158875388</v>
      </c>
      <c r="R10" s="1835">
        <v>3123.0667133128477</v>
      </c>
      <c r="S10" s="1835">
        <v>226.09</v>
      </c>
      <c r="T10" s="1835">
        <v>249.67517670731655</v>
      </c>
      <c r="U10" s="1835">
        <v>256.5</v>
      </c>
      <c r="V10" s="1835">
        <v>732.26517670731664</v>
      </c>
      <c r="W10" s="1835">
        <v>271.83</v>
      </c>
      <c r="X10" s="1835">
        <v>266.11</v>
      </c>
      <c r="Y10" s="1835">
        <v>275.23</v>
      </c>
      <c r="Z10" s="1835">
        <v>263.64718754432886</v>
      </c>
      <c r="AA10" s="1835">
        <v>304.53487252750983</v>
      </c>
      <c r="AB10" s="1835">
        <v>255.6662423360917</v>
      </c>
      <c r="AC10" s="1835">
        <v>592.96381778656405</v>
      </c>
      <c r="AD10" s="1835">
        <v>2838.9989944938807</v>
      </c>
      <c r="AE10" s="1835">
        <v>233.83549305080527</v>
      </c>
      <c r="AF10" s="1836">
        <v>264.67758351632006</v>
      </c>
      <c r="AG10" s="1836">
        <v>274.25383961123953</v>
      </c>
      <c r="AH10" s="1836">
        <v>772.76691617836491</v>
      </c>
      <c r="AI10" s="1836">
        <v>264.32824111030095</v>
      </c>
      <c r="AJ10" s="1836">
        <v>288.36451285920953</v>
      </c>
      <c r="AK10" s="1836">
        <v>260.90510471999994</v>
      </c>
      <c r="AL10" s="1836">
        <v>813.59785868951042</v>
      </c>
      <c r="AM10" s="1837">
        <v>242.74440636709704</v>
      </c>
      <c r="AN10" s="1837">
        <v>266.01428531559998</v>
      </c>
      <c r="AO10" s="1837">
        <v>201.41127379330339</v>
      </c>
      <c r="AP10" s="1837">
        <v>710.16996547600047</v>
      </c>
      <c r="AQ10" s="1837">
        <v>251.41167677242387</v>
      </c>
      <c r="AR10" s="1837">
        <v>205.92558181696177</v>
      </c>
      <c r="AS10" s="1837">
        <v>243.75483869768999</v>
      </c>
      <c r="AT10" s="1837">
        <v>701.0920972870756</v>
      </c>
      <c r="AU10" s="1837">
        <v>2997.6268376309517</v>
      </c>
      <c r="AV10" s="1837">
        <v>180.24106987710627</v>
      </c>
      <c r="AW10" s="1837">
        <v>223.62349766791829</v>
      </c>
      <c r="AX10" s="1837">
        <v>219.63483774116594</v>
      </c>
      <c r="AY10" s="1837">
        <v>623.49940528619049</v>
      </c>
      <c r="AZ10" s="1837">
        <v>221.42801054852055</v>
      </c>
      <c r="BA10" s="1839">
        <v>272.01161919431161</v>
      </c>
      <c r="BB10" s="1839">
        <v>226.98059375820728</v>
      </c>
      <c r="BC10" s="1837">
        <v>720.42022350103946</v>
      </c>
      <c r="BD10" s="1840">
        <v>212.72061363999998</v>
      </c>
      <c r="BE10" s="1841">
        <v>245.87894034766791</v>
      </c>
      <c r="BF10" s="1841">
        <v>220.30278938208124</v>
      </c>
      <c r="BG10" s="1841">
        <v>678.90234336974913</v>
      </c>
      <c r="BH10" s="1841">
        <v>242.86505659918822</v>
      </c>
      <c r="BI10" s="1841">
        <v>225.93575885069254</v>
      </c>
      <c r="BJ10" s="1841">
        <v>203.02166828633648</v>
      </c>
      <c r="BK10" s="1841">
        <v>671.82248373621724</v>
      </c>
      <c r="BL10" s="1841">
        <v>2694.6444558931962</v>
      </c>
      <c r="BM10" s="1841">
        <v>198.22139720597841</v>
      </c>
      <c r="BN10" s="1841">
        <v>215.92644931570317</v>
      </c>
      <c r="BO10" s="1841">
        <v>289.49244015443469</v>
      </c>
      <c r="BP10" s="1841">
        <v>703.64028667611626</v>
      </c>
      <c r="BQ10" s="1841">
        <v>214.67514033751141</v>
      </c>
      <c r="BR10" s="1841">
        <v>261.21455442427794</v>
      </c>
      <c r="BS10" s="1841">
        <v>242.07154735054755</v>
      </c>
      <c r="BT10" s="1841">
        <v>717.96124211233689</v>
      </c>
      <c r="BU10" s="1841">
        <v>228.62450589704287</v>
      </c>
      <c r="BV10" s="1841">
        <v>246.69887240973051</v>
      </c>
      <c r="BW10" s="1841">
        <v>197.17329515515402</v>
      </c>
      <c r="BX10" s="1841">
        <v>672.49667346192746</v>
      </c>
      <c r="BY10" s="1841">
        <v>236.69940696776138</v>
      </c>
      <c r="BZ10" s="1841">
        <v>260.27239356446887</v>
      </c>
      <c r="CA10" s="1841">
        <v>224.21866384394323</v>
      </c>
      <c r="CB10" s="1841">
        <v>721.19046437617351</v>
      </c>
      <c r="CC10" s="1841">
        <v>2815.288666626554</v>
      </c>
      <c r="CD10" s="1842">
        <v>275.80832110090819</v>
      </c>
      <c r="CE10" s="1841">
        <v>271.96615635155592</v>
      </c>
      <c r="CF10" s="1841">
        <v>299.43464758513767</v>
      </c>
      <c r="CG10" s="1841">
        <v>847.20912503760178</v>
      </c>
      <c r="CH10" s="1841">
        <v>324.57279547489804</v>
      </c>
      <c r="CI10" s="1841">
        <v>328.87319683730482</v>
      </c>
      <c r="CJ10" s="1841">
        <v>240.62107003358545</v>
      </c>
      <c r="CK10" s="1841">
        <v>894.06706234578837</v>
      </c>
      <c r="CL10" s="1841">
        <v>231.71412906179185</v>
      </c>
      <c r="CM10" s="1841">
        <v>239.09061713356917</v>
      </c>
      <c r="CN10" s="1841">
        <v>274.74751769791038</v>
      </c>
      <c r="CO10" s="1841">
        <v>745.5522638932714</v>
      </c>
      <c r="CP10" s="1841">
        <v>285.93545682055668</v>
      </c>
      <c r="CQ10" s="1841">
        <v>273.48872055929832</v>
      </c>
      <c r="CR10" s="1841">
        <v>259.41417544079138</v>
      </c>
      <c r="CS10" s="1841">
        <v>818.83835282064638</v>
      </c>
      <c r="CT10" s="1843">
        <v>3305.6668040973077</v>
      </c>
      <c r="CU10" s="1842">
        <v>307.31401861021305</v>
      </c>
      <c r="CV10" s="1841">
        <v>236.78827485380339</v>
      </c>
      <c r="CW10" s="1841">
        <v>308.01485670008583</v>
      </c>
      <c r="CX10" s="1841">
        <v>852.11715016410221</v>
      </c>
      <c r="CY10" s="1841">
        <v>312.26356648156491</v>
      </c>
      <c r="CZ10" s="1841">
        <v>326.99767052233187</v>
      </c>
      <c r="DA10" s="1841">
        <v>267.49926432843182</v>
      </c>
      <c r="DB10" s="1841">
        <v>906.76050133232866</v>
      </c>
      <c r="DC10" s="1841">
        <v>331.5287522342922</v>
      </c>
      <c r="DD10" s="1841">
        <v>230.15055588876945</v>
      </c>
      <c r="DE10" s="1841">
        <v>243.55881242292801</v>
      </c>
      <c r="DF10" s="1841">
        <v>805.23812054598966</v>
      </c>
      <c r="DG10" s="1841">
        <v>260.03983429476921</v>
      </c>
      <c r="DH10" s="1841">
        <v>256.6226754715538</v>
      </c>
      <c r="DI10" s="1841">
        <v>243.62996151997973</v>
      </c>
      <c r="DJ10" s="1841">
        <v>760.29247128630266</v>
      </c>
      <c r="DK10" s="1843">
        <v>3324.4082433287235</v>
      </c>
      <c r="DL10" s="1842">
        <f>DL4-DL5-DL6-DL7-DL8-DL9</f>
        <v>189.07962717497185</v>
      </c>
      <c r="DM10" s="1841">
        <f t="shared" ref="DM10:DN10" si="21">DM4-DM5-DM6-DM7-DM8-DM9</f>
        <v>208.86399321062629</v>
      </c>
      <c r="DN10" s="1841">
        <f t="shared" si="21"/>
        <v>222.52133358386624</v>
      </c>
      <c r="DO10" s="1841">
        <f t="shared" si="4"/>
        <v>620.46495396946443</v>
      </c>
      <c r="DP10" s="1841">
        <f t="shared" ref="DP10:DR10" si="22">DP4-DP5-DP6-DP7-DP8-DP9</f>
        <v>203.54689090108744</v>
      </c>
      <c r="DQ10" s="1841">
        <f t="shared" si="22"/>
        <v>163.8345563881399</v>
      </c>
      <c r="DR10" s="1841">
        <f t="shared" si="22"/>
        <v>211.96044930841398</v>
      </c>
      <c r="DS10" s="1841">
        <f t="shared" si="5"/>
        <v>579.34189659764138</v>
      </c>
      <c r="DT10" s="1841">
        <f t="shared" ref="DT10:DV10" si="23">DT4-DT5-DT6-DT7-DT8-DT9</f>
        <v>205.84367174939229</v>
      </c>
      <c r="DU10" s="1841">
        <f t="shared" si="23"/>
        <v>166.6751592857882</v>
      </c>
      <c r="DV10" s="1841">
        <f t="shared" si="23"/>
        <v>169.96975538436277</v>
      </c>
      <c r="DW10" s="1841">
        <f t="shared" si="6"/>
        <v>542.48858641954325</v>
      </c>
      <c r="DX10" s="1841">
        <f t="shared" ref="DX10:DZ10" si="24">DX4-DX5-DX6-DX7-DX8-DX9</f>
        <v>217.93779271953181</v>
      </c>
      <c r="DY10" s="1841">
        <f t="shared" si="24"/>
        <v>175.61896687450781</v>
      </c>
      <c r="DZ10" s="1841">
        <f t="shared" si="24"/>
        <v>163.8009142702287</v>
      </c>
      <c r="EA10" s="1841">
        <f t="shared" si="7"/>
        <v>557.35767386426824</v>
      </c>
      <c r="EB10" s="1843">
        <f t="shared" si="8"/>
        <v>2299.6531108509171</v>
      </c>
      <c r="EC10" s="1841">
        <f t="shared" ref="EC10:EM10" si="25">EC4-EC5-EC6-EC7-EC8-EC9</f>
        <v>197.11471661235873</v>
      </c>
      <c r="ED10" s="1841">
        <f t="shared" si="25"/>
        <v>227.12203022389053</v>
      </c>
      <c r="EE10" s="1841">
        <f t="shared" si="25"/>
        <v>257.63197395475555</v>
      </c>
      <c r="EF10" s="1841">
        <f t="shared" si="9"/>
        <v>681.86872079100476</v>
      </c>
      <c r="EG10" s="1841">
        <f t="shared" si="25"/>
        <v>217.49713071217667</v>
      </c>
      <c r="EH10" s="1841">
        <f t="shared" si="25"/>
        <v>213.14508782234913</v>
      </c>
      <c r="EI10" s="1841">
        <f t="shared" si="25"/>
        <v>240.57338501957111</v>
      </c>
      <c r="EJ10" s="1841">
        <f t="shared" si="20"/>
        <v>671.2156035540969</v>
      </c>
      <c r="EK10" s="1841">
        <f t="shared" si="25"/>
        <v>198.6409807801889</v>
      </c>
      <c r="EL10" s="1841">
        <f t="shared" si="25"/>
        <v>227.32715995176829</v>
      </c>
      <c r="EM10" s="1841">
        <f t="shared" si="25"/>
        <v>212.97586967380118</v>
      </c>
      <c r="EN10" s="1841">
        <f t="shared" si="10"/>
        <v>638.94401040575838</v>
      </c>
      <c r="EO10" s="1841">
        <v>272.27663342392822</v>
      </c>
      <c r="EP10" s="1841">
        <v>212.29522232461957</v>
      </c>
      <c r="EQ10" s="1841">
        <v>219.50056649040002</v>
      </c>
      <c r="ER10" s="1841">
        <f t="shared" si="11"/>
        <v>704.07242223894787</v>
      </c>
      <c r="ES10" s="1843">
        <f t="shared" si="12"/>
        <v>2696.1007569898084</v>
      </c>
      <c r="ET10" s="1842">
        <v>238.4858923717955</v>
      </c>
      <c r="EU10" s="1841">
        <v>225.27533449391694</v>
      </c>
      <c r="EV10" s="1841">
        <v>315.72928173190655</v>
      </c>
      <c r="EW10" s="1841">
        <v>779.49050859761905</v>
      </c>
      <c r="EX10" s="1841">
        <v>248.31310299374601</v>
      </c>
      <c r="EY10" s="1841">
        <v>248.31310299374601</v>
      </c>
      <c r="EZ10" s="1841">
        <v>248.31310299374601</v>
      </c>
      <c r="FA10" s="1841">
        <v>744.93930898123801</v>
      </c>
      <c r="FB10" s="1841">
        <v>269.26412660071071</v>
      </c>
      <c r="FC10" s="1841">
        <v>241.54665559365884</v>
      </c>
      <c r="FD10" s="1841">
        <v>253.48448371819097</v>
      </c>
      <c r="FE10" s="1841">
        <v>764.29526591256058</v>
      </c>
      <c r="FF10" s="1841">
        <v>209.15796726800346</v>
      </c>
      <c r="FG10" s="1841">
        <v>252.25261398371231</v>
      </c>
      <c r="FH10" s="1841">
        <v>246.07902563274683</v>
      </c>
      <c r="FI10" s="1841">
        <v>707.48960688446255</v>
      </c>
      <c r="FJ10" s="1843">
        <f t="shared" si="13"/>
        <v>2996.2146903758803</v>
      </c>
      <c r="FK10" s="1842">
        <f t="shared" ref="FK10:FZ10" si="26">FK4-FK5-FK6-FK7-FK8-FK9</f>
        <v>204.27810107856334</v>
      </c>
      <c r="FL10" s="1841">
        <f t="shared" si="26"/>
        <v>254.30586986139568</v>
      </c>
      <c r="FM10" s="1841">
        <f t="shared" si="26"/>
        <v>280.55969031550592</v>
      </c>
      <c r="FN10" s="1841">
        <f t="shared" si="26"/>
        <v>739.14366125546496</v>
      </c>
      <c r="FO10" s="1841">
        <f t="shared" si="26"/>
        <v>256.91491745205525</v>
      </c>
      <c r="FP10" s="1841">
        <f t="shared" si="26"/>
        <v>270.78183643968612</v>
      </c>
      <c r="FQ10" s="1841">
        <f t="shared" si="26"/>
        <v>239.46851109253629</v>
      </c>
      <c r="FR10" s="1841">
        <f t="shared" si="26"/>
        <v>767.16526498427743</v>
      </c>
      <c r="FS10" s="1841">
        <f t="shared" si="26"/>
        <v>271.21167756428218</v>
      </c>
      <c r="FT10" s="1841">
        <f t="shared" si="26"/>
        <v>233.99383137454532</v>
      </c>
      <c r="FU10" s="1841">
        <f t="shared" si="26"/>
        <v>229.90579471105264</v>
      </c>
      <c r="FV10" s="1841">
        <f t="shared" si="26"/>
        <v>735.1113036498798</v>
      </c>
      <c r="FW10" s="1841">
        <f t="shared" si="26"/>
        <v>240.79100420191565</v>
      </c>
      <c r="FX10" s="1841">
        <f t="shared" si="26"/>
        <v>247.39813081041387</v>
      </c>
      <c r="FY10" s="1841">
        <f t="shared" si="26"/>
        <v>237.34808967094187</v>
      </c>
      <c r="FZ10" s="1841">
        <f t="shared" si="26"/>
        <v>725.53722468327192</v>
      </c>
      <c r="GA10" s="1843">
        <f t="shared" si="14"/>
        <v>2966.9574545728942</v>
      </c>
      <c r="GB10" s="1842">
        <v>202.29851008710932</v>
      </c>
      <c r="GC10" s="1841">
        <v>249.82566440372227</v>
      </c>
      <c r="GD10" s="1841">
        <v>242.61469401635753</v>
      </c>
      <c r="GE10" s="1841">
        <f t="shared" si="15"/>
        <v>694.73886850718918</v>
      </c>
      <c r="GF10" s="1841">
        <v>248.49184734407382</v>
      </c>
      <c r="GG10" s="1841">
        <v>258.50645148560142</v>
      </c>
      <c r="GH10" s="1841">
        <v>202.49521910706312</v>
      </c>
      <c r="GI10" s="1841">
        <f t="shared" si="16"/>
        <v>709.49351793673839</v>
      </c>
      <c r="GJ10" s="1841">
        <v>234.95080094528066</v>
      </c>
      <c r="GK10" s="1841">
        <v>248.10426858776114</v>
      </c>
      <c r="GL10" s="1841">
        <v>213.10531327431502</v>
      </c>
      <c r="GM10" s="1841">
        <f>GJ10+GK10+GL10</f>
        <v>696.16038280735677</v>
      </c>
      <c r="GN10" s="1841">
        <v>251.71582785979049</v>
      </c>
      <c r="GO10" s="1841">
        <v>271.59165127021777</v>
      </c>
      <c r="GP10" s="1841">
        <v>286.06978524319481</v>
      </c>
      <c r="GQ10" s="1841">
        <f t="shared" si="18"/>
        <v>809.37726437320305</v>
      </c>
      <c r="GR10" s="1843">
        <f t="shared" si="19"/>
        <v>2909.7700336244875</v>
      </c>
      <c r="GS10" s="1848">
        <v>264.33311447557901</v>
      </c>
      <c r="GT10" s="1849">
        <v>313.07982205568271</v>
      </c>
      <c r="GU10" s="1849">
        <v>316.43153925716081</v>
      </c>
      <c r="GV10" s="1849">
        <v>893.84447578842298</v>
      </c>
      <c r="GW10" s="1849">
        <v>317.71268503715504</v>
      </c>
      <c r="GX10" s="1849">
        <v>324.99034222754238</v>
      </c>
      <c r="GY10" s="1849">
        <v>283.34776778321429</v>
      </c>
      <c r="GZ10" s="1849">
        <v>926.05079504791172</v>
      </c>
      <c r="HA10" s="1849">
        <v>289.82996420075222</v>
      </c>
      <c r="HB10" s="1849">
        <v>280.28232142101757</v>
      </c>
      <c r="HC10" s="1849">
        <v>269.9532411757026</v>
      </c>
      <c r="HD10" s="1849">
        <v>840.06552679747244</v>
      </c>
      <c r="HE10" s="1849">
        <v>302.78227083288965</v>
      </c>
      <c r="HF10" s="1849">
        <v>283.76552113938658</v>
      </c>
      <c r="HG10" s="1849">
        <v>294.21360197517276</v>
      </c>
      <c r="HH10" s="1849">
        <v>880.76139394744905</v>
      </c>
      <c r="HI10" s="1850">
        <v>3540.7221915812556</v>
      </c>
      <c r="HJ10" s="1848">
        <v>240.57</v>
      </c>
      <c r="HK10" s="1849">
        <v>282.89999999999998</v>
      </c>
      <c r="HL10" s="1849">
        <v>294.85000000000002</v>
      </c>
      <c r="HM10" s="2899">
        <v>818.32</v>
      </c>
    </row>
    <row r="11" spans="1:221" ht="45.75" customHeight="1">
      <c r="A11" s="1818" t="s">
        <v>1172</v>
      </c>
      <c r="B11" s="1819">
        <v>1438.0061220876401</v>
      </c>
      <c r="C11" s="1819">
        <v>1363.5906450359498</v>
      </c>
      <c r="D11" s="1819">
        <v>1437.027246694729</v>
      </c>
      <c r="E11" s="1819">
        <v>4238.6240138183193</v>
      </c>
      <c r="F11" s="1819">
        <v>1592.184228612846</v>
      </c>
      <c r="G11" s="1819">
        <v>1504.9753668021676</v>
      </c>
      <c r="H11" s="1819">
        <v>1417.8878671681759</v>
      </c>
      <c r="I11" s="1819">
        <v>4515.0474625831894</v>
      </c>
      <c r="J11" s="1819">
        <v>1402.9342745414137</v>
      </c>
      <c r="K11" s="1819">
        <v>1507.0323748493568</v>
      </c>
      <c r="L11" s="1819">
        <v>1407.9867294625249</v>
      </c>
      <c r="M11" s="1819">
        <v>4317.9533788532954</v>
      </c>
      <c r="N11" s="1819">
        <v>1706.9753761187942</v>
      </c>
      <c r="O11" s="1819">
        <v>1453.7471308057225</v>
      </c>
      <c r="P11" s="1819">
        <v>1368.0074054059553</v>
      </c>
      <c r="Q11" s="1819">
        <v>4528.729912330472</v>
      </c>
      <c r="R11" s="1819">
        <v>17600.354767585275</v>
      </c>
      <c r="S11" s="1819">
        <v>1346.5119068844301</v>
      </c>
      <c r="T11" s="1819">
        <v>1312.9129431641193</v>
      </c>
      <c r="U11" s="1819">
        <v>1139.2251499514512</v>
      </c>
      <c r="V11" s="1819">
        <v>3798.65</v>
      </c>
      <c r="W11" s="1819">
        <v>1233.98325431438</v>
      </c>
      <c r="X11" s="1819">
        <v>1142.42388054811</v>
      </c>
      <c r="Y11" s="1819">
        <v>1164.9534497497202</v>
      </c>
      <c r="Z11" s="1819">
        <v>1397.987094629844</v>
      </c>
      <c r="AA11" s="1819">
        <v>1188.6634550610202</v>
      </c>
      <c r="AB11" s="1819">
        <v>1239.8850817184034</v>
      </c>
      <c r="AC11" s="1819">
        <v>3826.5299999999997</v>
      </c>
      <c r="AD11" s="1819">
        <v>14600.205720849506</v>
      </c>
      <c r="AE11" s="1851">
        <v>1170.4246851559201</v>
      </c>
      <c r="AF11" s="1852">
        <v>1011.74966380351</v>
      </c>
      <c r="AG11" s="1852">
        <v>1084.9287611106929</v>
      </c>
      <c r="AH11" s="1852">
        <v>3267.103110070123</v>
      </c>
      <c r="AI11" s="1852">
        <v>1168.2475814160621</v>
      </c>
      <c r="AJ11" s="1852">
        <v>1040.9299238067001</v>
      </c>
      <c r="AK11" s="1852">
        <v>1062.6003419473482</v>
      </c>
      <c r="AL11" s="1852">
        <v>3271.7778471701099</v>
      </c>
      <c r="AM11" s="1853">
        <v>1158.787726113798</v>
      </c>
      <c r="AN11" s="1853">
        <v>1182.62282278621</v>
      </c>
      <c r="AO11" s="1853">
        <v>1085.8661813023114</v>
      </c>
      <c r="AP11" s="1853">
        <v>3427.2767302023194</v>
      </c>
      <c r="AQ11" s="1853">
        <v>1396.8842944928349</v>
      </c>
      <c r="AR11" s="1853">
        <v>1044.7919911415249</v>
      </c>
      <c r="AS11" s="1853">
        <v>1057.3292697242612</v>
      </c>
      <c r="AT11" s="1853">
        <v>3499.0055553586208</v>
      </c>
      <c r="AU11" s="1854">
        <v>13465.161355805174</v>
      </c>
      <c r="AV11" s="1853">
        <v>1124.9260618124242</v>
      </c>
      <c r="AW11" s="1854">
        <v>1031.2043209257085</v>
      </c>
      <c r="AX11" s="1853">
        <v>1136.4374425383655</v>
      </c>
      <c r="AY11" s="1822">
        <v>3292.5678252764983</v>
      </c>
      <c r="AZ11" s="1822">
        <v>1008.5957959208707</v>
      </c>
      <c r="BA11" s="1822">
        <v>1178.4030446138918</v>
      </c>
      <c r="BB11" s="1822">
        <v>1059.7742521528789</v>
      </c>
      <c r="BC11" s="1822">
        <v>3246.7730926876416</v>
      </c>
      <c r="BD11" s="1824">
        <v>1152.9289036999899</v>
      </c>
      <c r="BE11" s="1825">
        <v>1160.914363284716</v>
      </c>
      <c r="BF11" s="1825">
        <v>974.30844542834802</v>
      </c>
      <c r="BG11" s="1825">
        <v>3288.1517124130542</v>
      </c>
      <c r="BH11" s="1825">
        <v>1080.1429967368981</v>
      </c>
      <c r="BI11" s="1825">
        <v>1021.733787332846</v>
      </c>
      <c r="BJ11" s="1825">
        <v>990.7424053662462</v>
      </c>
      <c r="BK11" s="1825">
        <v>3092.6191894359899</v>
      </c>
      <c r="BL11" s="1825">
        <v>12920.111819813184</v>
      </c>
      <c r="BM11" s="1825">
        <v>1059.695559346143</v>
      </c>
      <c r="BN11" s="1825">
        <v>975.75626191133779</v>
      </c>
      <c r="BO11" s="1825">
        <v>1006.2915323914731</v>
      </c>
      <c r="BP11" s="1825">
        <v>3041.7433536489534</v>
      </c>
      <c r="BQ11" s="1825">
        <v>900.81614185496881</v>
      </c>
      <c r="BR11" s="1825">
        <v>1039.8110355865012</v>
      </c>
      <c r="BS11" s="1825">
        <v>1087.1123396760611</v>
      </c>
      <c r="BT11" s="1825">
        <v>3027.7395171175312</v>
      </c>
      <c r="BU11" s="1825">
        <v>981.12296680820077</v>
      </c>
      <c r="BV11" s="1825">
        <v>1207.8588666893334</v>
      </c>
      <c r="BW11" s="1825">
        <v>1051.1980001381821</v>
      </c>
      <c r="BX11" s="1825">
        <v>3240.179833635716</v>
      </c>
      <c r="BY11" s="1825">
        <v>1098.0909323158021</v>
      </c>
      <c r="BZ11" s="1825">
        <v>1109.5851593753641</v>
      </c>
      <c r="CA11" s="1825">
        <v>1130.0089768713499</v>
      </c>
      <c r="CB11" s="1825">
        <v>3337.6850685625159</v>
      </c>
      <c r="CC11" s="1825">
        <v>12647.347772964717</v>
      </c>
      <c r="CD11" s="1829">
        <v>1180.4823901344278</v>
      </c>
      <c r="CE11" s="1825">
        <v>1031.8469635346923</v>
      </c>
      <c r="CF11" s="1825">
        <v>1122.1410586281909</v>
      </c>
      <c r="CG11" s="1825">
        <v>3334.4704122973108</v>
      </c>
      <c r="CH11" s="1825">
        <v>1080.893440138841</v>
      </c>
      <c r="CI11" s="1825">
        <v>1164.900407594758</v>
      </c>
      <c r="CJ11" s="1825">
        <v>1019.824740595331</v>
      </c>
      <c r="CK11" s="1825">
        <v>3265.6185883289304</v>
      </c>
      <c r="CL11" s="1825">
        <v>1084.6354867480909</v>
      </c>
      <c r="CM11" s="1825">
        <v>1066.2230118609832</v>
      </c>
      <c r="CN11" s="1825">
        <v>1015.9256955531033</v>
      </c>
      <c r="CO11" s="1825">
        <v>3166.7841941621773</v>
      </c>
      <c r="CP11" s="1825">
        <v>1161.644129575139</v>
      </c>
      <c r="CQ11" s="1825">
        <v>1106.1130456206856</v>
      </c>
      <c r="CR11" s="1825">
        <v>1099.4449473080435</v>
      </c>
      <c r="CS11" s="1825">
        <v>3367.2021225038684</v>
      </c>
      <c r="CT11" s="1828">
        <v>13134.075317292285</v>
      </c>
      <c r="CU11" s="1829">
        <v>1256.8378399854655</v>
      </c>
      <c r="CV11" s="1825">
        <v>1030.4424345427713</v>
      </c>
      <c r="CW11" s="1825">
        <v>1087.8320902263515</v>
      </c>
      <c r="CX11" s="1825">
        <v>3375.1123647545883</v>
      </c>
      <c r="CY11" s="1825">
        <v>934.20774864308271</v>
      </c>
      <c r="CZ11" s="1825">
        <v>1266.921673949154</v>
      </c>
      <c r="DA11" s="1825">
        <v>1116.3631370159519</v>
      </c>
      <c r="DB11" s="1825">
        <v>3317.4925596081885</v>
      </c>
      <c r="DC11" s="1825">
        <v>1322.9646527841862</v>
      </c>
      <c r="DD11" s="1825">
        <v>1134.0230284857148</v>
      </c>
      <c r="DE11" s="1825">
        <v>1033.5136843586797</v>
      </c>
      <c r="DF11" s="1825">
        <v>3490.501365628581</v>
      </c>
      <c r="DG11" s="1825">
        <v>1306.6560648907093</v>
      </c>
      <c r="DH11" s="1825">
        <v>939.4420037480719</v>
      </c>
      <c r="DI11" s="1825">
        <v>981.49812121225273</v>
      </c>
      <c r="DJ11" s="1825">
        <v>3227.5961898510341</v>
      </c>
      <c r="DK11" s="1828">
        <v>13410.702479842392</v>
      </c>
      <c r="DL11" s="1829">
        <v>1128.1753412241183</v>
      </c>
      <c r="DM11" s="1825">
        <v>882.37496145554917</v>
      </c>
      <c r="DN11" s="1825">
        <v>1030.4269874996628</v>
      </c>
      <c r="DO11" s="1825">
        <f t="shared" si="4"/>
        <v>3040.9772901793303</v>
      </c>
      <c r="DP11" s="1825">
        <v>1091.7700363053275</v>
      </c>
      <c r="DQ11" s="1825">
        <v>1010.7712665469935</v>
      </c>
      <c r="DR11" s="1825">
        <v>1247.0153798405267</v>
      </c>
      <c r="DS11" s="1825">
        <f t="shared" si="5"/>
        <v>3349.5566826928475</v>
      </c>
      <c r="DT11" s="1825">
        <v>932.90708736370152</v>
      </c>
      <c r="DU11" s="1825">
        <v>948.20774041413847</v>
      </c>
      <c r="DV11" s="1825">
        <v>970.64542224375487</v>
      </c>
      <c r="DW11" s="1825">
        <f t="shared" si="6"/>
        <v>2851.7602500215949</v>
      </c>
      <c r="DX11" s="1825">
        <v>1089.041797123384</v>
      </c>
      <c r="DY11" s="1825">
        <v>1191.3343129944842</v>
      </c>
      <c r="DZ11" s="1825">
        <v>905.88478164171988</v>
      </c>
      <c r="EA11" s="1825">
        <f t="shared" si="7"/>
        <v>3186.260891759588</v>
      </c>
      <c r="EB11" s="1828">
        <f t="shared" si="8"/>
        <v>12428.55511465336</v>
      </c>
      <c r="EC11" s="1829">
        <v>1135.4401463152526</v>
      </c>
      <c r="ED11" s="1825">
        <v>1026.4171561471373</v>
      </c>
      <c r="EE11" s="1825">
        <v>1167.380163522379</v>
      </c>
      <c r="EF11" s="1825">
        <f t="shared" si="9"/>
        <v>3329.2374659847692</v>
      </c>
      <c r="EG11" s="1825">
        <v>1102.6496367345972</v>
      </c>
      <c r="EH11" s="1825">
        <v>1220.4389119889627</v>
      </c>
      <c r="EI11" s="1825">
        <v>1110.0578643406766</v>
      </c>
      <c r="EJ11" s="1825">
        <f t="shared" si="20"/>
        <v>3433.1464130642366</v>
      </c>
      <c r="EK11" s="1825">
        <v>1179.4709729447557</v>
      </c>
      <c r="EL11" s="1825">
        <v>1060.8429903860133</v>
      </c>
      <c r="EM11" s="1825">
        <v>1056.2662626519971</v>
      </c>
      <c r="EN11" s="1825">
        <f t="shared" si="10"/>
        <v>3296.580225982766</v>
      </c>
      <c r="EO11" s="1825">
        <v>1085.3997747657747</v>
      </c>
      <c r="EP11" s="1825">
        <v>1291.3986875998667</v>
      </c>
      <c r="EQ11" s="1825">
        <v>1192.7535098173576</v>
      </c>
      <c r="ER11" s="1825">
        <f t="shared" si="11"/>
        <v>3569.5519721829987</v>
      </c>
      <c r="ES11" s="1828">
        <f t="shared" si="12"/>
        <v>13628.516077214772</v>
      </c>
      <c r="ET11" s="1829">
        <v>1135.1672096802115</v>
      </c>
      <c r="EU11" s="1825">
        <v>1147.806830922781</v>
      </c>
      <c r="EV11" s="1825">
        <v>1261.9413417668252</v>
      </c>
      <c r="EW11" s="1825">
        <v>3544.9153823698175</v>
      </c>
      <c r="EX11" s="1825">
        <v>1159.5336734455436</v>
      </c>
      <c r="EY11" s="1825">
        <v>1328.3678602484274</v>
      </c>
      <c r="EZ11" s="1825">
        <v>1369.907007712219</v>
      </c>
      <c r="FA11" s="1825">
        <v>3857.8085414061902</v>
      </c>
      <c r="FB11" s="1825">
        <v>1530.2810763292232</v>
      </c>
      <c r="FC11" s="1825">
        <v>1324.6768024980947</v>
      </c>
      <c r="FD11" s="1825">
        <v>1209.3439881689321</v>
      </c>
      <c r="FE11" s="1825">
        <v>4064.3018669962503</v>
      </c>
      <c r="FF11" s="1825">
        <v>1044.2140041153643</v>
      </c>
      <c r="FG11" s="1825">
        <v>1010.3595538837365</v>
      </c>
      <c r="FH11" s="1825">
        <v>1099.6274141653</v>
      </c>
      <c r="FI11" s="1825">
        <v>3154.2009721644008</v>
      </c>
      <c r="FJ11" s="1828">
        <f t="shared" si="13"/>
        <v>14621.22676293666</v>
      </c>
      <c r="FK11" s="1829">
        <f t="shared" ref="FK11:FZ11" si="27">FK12+FK13</f>
        <v>984.06328134648118</v>
      </c>
      <c r="FL11" s="1825">
        <f t="shared" si="27"/>
        <v>977.13044481480358</v>
      </c>
      <c r="FM11" s="1825">
        <f t="shared" si="27"/>
        <v>1106.1658881275825</v>
      </c>
      <c r="FN11" s="1825">
        <f t="shared" si="27"/>
        <v>3067.3596142888673</v>
      </c>
      <c r="FO11" s="1825">
        <f t="shared" si="27"/>
        <v>1093.8679948466702</v>
      </c>
      <c r="FP11" s="1825">
        <f t="shared" si="27"/>
        <v>1213.1082675698112</v>
      </c>
      <c r="FQ11" s="1825">
        <f t="shared" si="27"/>
        <v>1164.0860306418128</v>
      </c>
      <c r="FR11" s="1825">
        <f t="shared" si="27"/>
        <v>3471.0622930582945</v>
      </c>
      <c r="FS11" s="1825">
        <f t="shared" si="27"/>
        <v>1197.8172384625943</v>
      </c>
      <c r="FT11" s="1825">
        <f t="shared" si="27"/>
        <v>1161.5117840644082</v>
      </c>
      <c r="FU11" s="1825">
        <f t="shared" si="27"/>
        <v>1240.2651650362557</v>
      </c>
      <c r="FV11" s="1825">
        <f t="shared" si="27"/>
        <v>3599.5941875632584</v>
      </c>
      <c r="FW11" s="1825">
        <f t="shared" si="27"/>
        <v>1271.0842595643226</v>
      </c>
      <c r="FX11" s="1825">
        <f t="shared" si="27"/>
        <v>1445.7532127268839</v>
      </c>
      <c r="FY11" s="1825">
        <f t="shared" si="27"/>
        <v>1153.654513713092</v>
      </c>
      <c r="FZ11" s="1825">
        <f t="shared" si="27"/>
        <v>3870.4919860042983</v>
      </c>
      <c r="GA11" s="1828">
        <f t="shared" si="14"/>
        <v>14008.508080914718</v>
      </c>
      <c r="GB11" s="1829">
        <f>GB12+GB13</f>
        <v>1375.4680853612695</v>
      </c>
      <c r="GC11" s="1825">
        <f t="shared" ref="GC11:GD11" si="28">GC12+GC13</f>
        <v>1115.3957530955847</v>
      </c>
      <c r="GD11" s="1825">
        <f t="shared" si="28"/>
        <v>1225.7984165170074</v>
      </c>
      <c r="GE11" s="1825">
        <f>GB11+GC11+GD11</f>
        <v>3716.6622549738613</v>
      </c>
      <c r="GF11" s="1825">
        <f t="shared" ref="GF11:GH11" si="29">GF12+GF13</f>
        <v>1337.1023132018704</v>
      </c>
      <c r="GG11" s="1825">
        <f t="shared" si="29"/>
        <v>1321.0946224919328</v>
      </c>
      <c r="GH11" s="1825">
        <f t="shared" si="29"/>
        <v>1125.9263106189246</v>
      </c>
      <c r="GI11" s="1825">
        <f t="shared" si="16"/>
        <v>3784.123246312728</v>
      </c>
      <c r="GJ11" s="1825">
        <f t="shared" ref="GJ11:GL11" si="30">GJ12+GJ13</f>
        <v>1505.7369222441071</v>
      </c>
      <c r="GK11" s="1825">
        <f t="shared" si="30"/>
        <v>1211.4133944886853</v>
      </c>
      <c r="GL11" s="1825">
        <f t="shared" si="30"/>
        <v>1279.1768666130424</v>
      </c>
      <c r="GM11" s="1825">
        <f t="shared" si="17"/>
        <v>3996.3271833458348</v>
      </c>
      <c r="GN11" s="1825">
        <f t="shared" ref="GN11:GP11" si="31">GN12+GN13</f>
        <v>1310.6662126538115</v>
      </c>
      <c r="GO11" s="1825">
        <f t="shared" si="31"/>
        <v>1317.4322235855548</v>
      </c>
      <c r="GP11" s="1825">
        <f t="shared" si="31"/>
        <v>1266.311469152515</v>
      </c>
      <c r="GQ11" s="1825">
        <f t="shared" si="18"/>
        <v>3894.4099053918817</v>
      </c>
      <c r="GR11" s="1828">
        <f t="shared" si="19"/>
        <v>15391.522590024306</v>
      </c>
      <c r="GS11" s="1831">
        <v>1410.7261995599788</v>
      </c>
      <c r="GT11" s="1832">
        <v>1137.596367216637</v>
      </c>
      <c r="GU11" s="1832">
        <v>1174.814968865327</v>
      </c>
      <c r="GV11" s="1832">
        <v>3723.137535641943</v>
      </c>
      <c r="GW11" s="1832">
        <v>1339.531323315319</v>
      </c>
      <c r="GX11" s="1832">
        <v>1557.0694701419993</v>
      </c>
      <c r="GY11" s="1832">
        <v>1410.1821113688279</v>
      </c>
      <c r="GZ11" s="1832">
        <v>4306.7829048261465</v>
      </c>
      <c r="HA11" s="1832">
        <v>1546.6411966977089</v>
      </c>
      <c r="HB11" s="1832">
        <v>1666.7849005890093</v>
      </c>
      <c r="HC11" s="1832">
        <v>1606.986496068434</v>
      </c>
      <c r="HD11" s="1832">
        <v>4820.4125933551513</v>
      </c>
      <c r="HE11" s="1832">
        <v>1766.0695522667797</v>
      </c>
      <c r="HF11" s="1832">
        <v>1586.6986073651747</v>
      </c>
      <c r="HG11" s="1832">
        <v>1249.0253067524986</v>
      </c>
      <c r="HH11" s="1832">
        <v>4601.7934663844535</v>
      </c>
      <c r="HI11" s="1833">
        <v>17452.126500207691</v>
      </c>
      <c r="HJ11" s="1831">
        <v>1209.4177738097183</v>
      </c>
      <c r="HK11" s="1832">
        <v>1323.4496080821345</v>
      </c>
      <c r="HL11" s="1832">
        <v>1525.3269613928496</v>
      </c>
      <c r="HM11" s="2900">
        <v>4058.19</v>
      </c>
    </row>
    <row r="12" spans="1:221" ht="45.75" customHeight="1">
      <c r="A12" s="1834" t="s">
        <v>1173</v>
      </c>
      <c r="B12" s="1835">
        <v>1174.78876857157</v>
      </c>
      <c r="C12" s="1835">
        <v>1010.15960514421</v>
      </c>
      <c r="D12" s="1835">
        <v>1074.8614256923388</v>
      </c>
      <c r="E12" s="1835">
        <v>3259.809799408119</v>
      </c>
      <c r="F12" s="1835">
        <v>1283.528935265666</v>
      </c>
      <c r="G12" s="1835">
        <v>1212.5627413021675</v>
      </c>
      <c r="H12" s="1835">
        <v>1126.7307531681759</v>
      </c>
      <c r="I12" s="1835">
        <v>3622.8224297360093</v>
      </c>
      <c r="J12" s="1855">
        <v>1223.5537785414137</v>
      </c>
      <c r="K12" s="1855">
        <v>1162.6245545093568</v>
      </c>
      <c r="L12" s="1855">
        <v>1192.5067294625248</v>
      </c>
      <c r="M12" s="1855">
        <v>3578.6850625132956</v>
      </c>
      <c r="N12" s="1835">
        <v>1381.7317905687842</v>
      </c>
      <c r="O12" s="1835">
        <v>1131.3407126165926</v>
      </c>
      <c r="P12" s="1835">
        <v>1075.5405187558354</v>
      </c>
      <c r="Q12" s="1835">
        <v>3588.6130219412121</v>
      </c>
      <c r="R12" s="1835">
        <v>14049.930313598636</v>
      </c>
      <c r="S12" s="1835">
        <v>1073.15190688443</v>
      </c>
      <c r="T12" s="1835">
        <v>923.92294316411926</v>
      </c>
      <c r="U12" s="1835">
        <v>815.26514995145112</v>
      </c>
      <c r="V12" s="1835">
        <v>2812.34</v>
      </c>
      <c r="W12" s="1835">
        <v>908.85</v>
      </c>
      <c r="X12" s="1835">
        <v>900.42</v>
      </c>
      <c r="Y12" s="1835">
        <v>908.6400000000001</v>
      </c>
      <c r="Z12" s="1835">
        <v>931.25217685932</v>
      </c>
      <c r="AA12" s="1835">
        <v>932.54078340182025</v>
      </c>
      <c r="AB12" s="1835">
        <v>971.28439812640352</v>
      </c>
      <c r="AC12" s="1835">
        <v>2835.08</v>
      </c>
      <c r="AD12" s="1835">
        <v>10906.25</v>
      </c>
      <c r="AE12" s="1856">
        <v>1019.6</v>
      </c>
      <c r="AF12" s="1856">
        <v>877.51</v>
      </c>
      <c r="AG12" s="1856">
        <v>908.17953609668302</v>
      </c>
      <c r="AH12" s="1856">
        <v>2805.2895360966832</v>
      </c>
      <c r="AI12" s="1856">
        <v>972.00216275463197</v>
      </c>
      <c r="AJ12" s="1856">
        <v>837.5200000000001</v>
      </c>
      <c r="AK12" s="1856">
        <v>866.33113396537806</v>
      </c>
      <c r="AL12" s="1856">
        <v>2675.8532967200099</v>
      </c>
      <c r="AM12" s="1857">
        <v>971.286609730858</v>
      </c>
      <c r="AN12" s="1857">
        <v>965.39280000000008</v>
      </c>
      <c r="AO12" s="1857">
        <v>952.47113999999999</v>
      </c>
      <c r="AP12" s="1857">
        <v>2889.1505497308581</v>
      </c>
      <c r="AQ12" s="1857">
        <v>1212.2036586936599</v>
      </c>
      <c r="AR12" s="1857">
        <v>903.95999999999992</v>
      </c>
      <c r="AS12" s="1857">
        <v>931.9972150470511</v>
      </c>
      <c r="AT12" s="1857">
        <v>3048.1608737407109</v>
      </c>
      <c r="AU12" s="1858">
        <v>11418.454256288263</v>
      </c>
      <c r="AV12" s="1838">
        <v>983.37603972964303</v>
      </c>
      <c r="AW12" s="1858">
        <v>899.33384808994401</v>
      </c>
      <c r="AX12" s="1857">
        <v>992.98509999999999</v>
      </c>
      <c r="AY12" s="1837">
        <v>2875.6949878195874</v>
      </c>
      <c r="AZ12" s="1839">
        <v>865.78877687609395</v>
      </c>
      <c r="BA12" s="1839">
        <v>989.17833980631906</v>
      </c>
      <c r="BB12" s="1839">
        <v>906.40957531747893</v>
      </c>
      <c r="BC12" s="1837">
        <v>2761.376691999892</v>
      </c>
      <c r="BD12" s="1840">
        <v>958.32382599999994</v>
      </c>
      <c r="BE12" s="1841">
        <v>1008.1095709917761</v>
      </c>
      <c r="BF12" s="1841">
        <v>791.44282272248699</v>
      </c>
      <c r="BG12" s="1841">
        <v>2757.8762197142632</v>
      </c>
      <c r="BH12" s="1841">
        <v>935.53049999999996</v>
      </c>
      <c r="BI12" s="1841">
        <v>887.93230351172599</v>
      </c>
      <c r="BJ12" s="1841">
        <v>866.80652442005101</v>
      </c>
      <c r="BK12" s="1841">
        <v>2690.2693279317768</v>
      </c>
      <c r="BL12" s="1841">
        <v>11085.217227465519</v>
      </c>
      <c r="BM12" s="1841">
        <v>871.93484929252304</v>
      </c>
      <c r="BN12" s="1841">
        <v>754.66552269945998</v>
      </c>
      <c r="BO12" s="1841">
        <v>846.47807124590304</v>
      </c>
      <c r="BP12" s="1841">
        <v>2473.0784432378859</v>
      </c>
      <c r="BQ12" s="1841">
        <v>708.97362442849101</v>
      </c>
      <c r="BR12" s="1841">
        <v>881.18109878282007</v>
      </c>
      <c r="BS12" s="1841">
        <v>936.68743280859098</v>
      </c>
      <c r="BT12" s="1841">
        <v>2526.8421560199022</v>
      </c>
      <c r="BU12" s="1841">
        <v>842.34793763413302</v>
      </c>
      <c r="BV12" s="1841">
        <v>1022.36229179599</v>
      </c>
      <c r="BW12" s="1841">
        <v>907.05115097628993</v>
      </c>
      <c r="BX12" s="1841">
        <v>2771.7613804064131</v>
      </c>
      <c r="BY12" s="1841">
        <v>960.24773983077205</v>
      </c>
      <c r="BZ12" s="1841">
        <v>982.10645676960905</v>
      </c>
      <c r="CA12" s="1841">
        <v>941.16143066325992</v>
      </c>
      <c r="CB12" s="1841">
        <v>2883.5156272636409</v>
      </c>
      <c r="CC12" s="1841">
        <v>10655.197606927843</v>
      </c>
      <c r="CD12" s="1842">
        <v>969.66738486813904</v>
      </c>
      <c r="CE12" s="1841">
        <v>855.75037715493795</v>
      </c>
      <c r="CF12" s="1841">
        <v>848.62959187136096</v>
      </c>
      <c r="CG12" s="1841">
        <v>2674.0473538944379</v>
      </c>
      <c r="CH12" s="1841">
        <v>834.76636106082503</v>
      </c>
      <c r="CI12" s="1841">
        <v>915.21387190715802</v>
      </c>
      <c r="CJ12" s="1841">
        <v>866.91372106188101</v>
      </c>
      <c r="CK12" s="1841">
        <v>2616.8939540298643</v>
      </c>
      <c r="CL12" s="1841">
        <v>862.15204843940899</v>
      </c>
      <c r="CM12" s="1841">
        <v>900.93962417301191</v>
      </c>
      <c r="CN12" s="1841">
        <v>815.30239221543502</v>
      </c>
      <c r="CO12" s="1841">
        <v>2578.3940648278558</v>
      </c>
      <c r="CP12" s="1841">
        <v>858.28815571797395</v>
      </c>
      <c r="CQ12" s="1841">
        <v>941.91342755813798</v>
      </c>
      <c r="CR12" s="1841">
        <v>883.63495352630866</v>
      </c>
      <c r="CS12" s="1841">
        <v>2683.8365368024206</v>
      </c>
      <c r="CT12" s="1843">
        <v>10553.171909554578</v>
      </c>
      <c r="CU12" s="1842">
        <v>1063.3278771254199</v>
      </c>
      <c r="CV12" s="1841">
        <v>807.981854123537</v>
      </c>
      <c r="CW12" s="1841">
        <v>827.85803687381701</v>
      </c>
      <c r="CX12" s="1841">
        <v>2699.1677681227739</v>
      </c>
      <c r="CY12" s="1841">
        <v>743.29070683541192</v>
      </c>
      <c r="CZ12" s="1841">
        <v>1098.7399861056999</v>
      </c>
      <c r="DA12" s="1841">
        <v>876.93820955681701</v>
      </c>
      <c r="DB12" s="1841">
        <v>2718.9689024979289</v>
      </c>
      <c r="DC12" s="1841">
        <v>1082.71104045125</v>
      </c>
      <c r="DD12" s="1841">
        <v>917.44170317244198</v>
      </c>
      <c r="DE12" s="1841">
        <v>885.73233904119297</v>
      </c>
      <c r="DF12" s="1841">
        <v>2885.885082664885</v>
      </c>
      <c r="DG12" s="1841">
        <v>1030.36434235708</v>
      </c>
      <c r="DH12" s="1841">
        <v>789.40602292285405</v>
      </c>
      <c r="DI12" s="1841">
        <v>866.646398083132</v>
      </c>
      <c r="DJ12" s="1841">
        <v>2686.4167633630659</v>
      </c>
      <c r="DK12" s="1843">
        <v>10990.438516648654</v>
      </c>
      <c r="DL12" s="1842">
        <v>913.06296498765596</v>
      </c>
      <c r="DM12" s="1841">
        <v>722.71726714022498</v>
      </c>
      <c r="DN12" s="1841">
        <v>854.60115579391299</v>
      </c>
      <c r="DO12" s="1841">
        <f t="shared" si="4"/>
        <v>2490.3813879217942</v>
      </c>
      <c r="DP12" s="1841">
        <v>972.82554535118402</v>
      </c>
      <c r="DQ12" s="1841">
        <v>883.73729279004408</v>
      </c>
      <c r="DR12" s="1841">
        <v>1126.8469293206501</v>
      </c>
      <c r="DS12" s="1841">
        <f t="shared" si="5"/>
        <v>2983.4097674618779</v>
      </c>
      <c r="DT12" s="1841">
        <v>769.50451554370568</v>
      </c>
      <c r="DU12" s="1841">
        <v>824.35288038874535</v>
      </c>
      <c r="DV12" s="1841">
        <v>834.17741929564522</v>
      </c>
      <c r="DW12" s="1841">
        <f t="shared" si="6"/>
        <v>2428.0348152280962</v>
      </c>
      <c r="DX12" s="1841">
        <v>873.27830531298798</v>
      </c>
      <c r="DY12" s="1841">
        <v>1021.9073720858065</v>
      </c>
      <c r="DZ12" s="1841">
        <v>741.00930367419073</v>
      </c>
      <c r="EA12" s="1841">
        <f t="shared" si="7"/>
        <v>2636.1949810729852</v>
      </c>
      <c r="EB12" s="1843">
        <f t="shared" si="8"/>
        <v>10538.020951684754</v>
      </c>
      <c r="EC12" s="1842">
        <v>921.05272012679109</v>
      </c>
      <c r="ED12" s="1841">
        <v>902.34097515198005</v>
      </c>
      <c r="EE12" s="1841">
        <v>969.9103446503741</v>
      </c>
      <c r="EF12" s="1841">
        <f t="shared" si="9"/>
        <v>2793.3040399291453</v>
      </c>
      <c r="EG12" s="1841">
        <v>873.88850119243295</v>
      </c>
      <c r="EH12" s="1841">
        <v>971.66335289419396</v>
      </c>
      <c r="EI12" s="1841">
        <v>905.99195662095894</v>
      </c>
      <c r="EJ12" s="1841">
        <f t="shared" si="20"/>
        <v>2751.5438107075861</v>
      </c>
      <c r="EK12" s="1841">
        <v>949.05802075826398</v>
      </c>
      <c r="EL12" s="1841">
        <v>841.12379539475501</v>
      </c>
      <c r="EM12" s="1841">
        <v>863.04125450928495</v>
      </c>
      <c r="EN12" s="1841">
        <f t="shared" si="10"/>
        <v>2653.2230706623041</v>
      </c>
      <c r="EO12" s="1841">
        <v>865.89483269151299</v>
      </c>
      <c r="EP12" s="1841">
        <v>932.45388924632005</v>
      </c>
      <c r="EQ12" s="1841">
        <v>912.93950219056899</v>
      </c>
      <c r="ER12" s="1841">
        <f t="shared" si="11"/>
        <v>2711.2882241284019</v>
      </c>
      <c r="ES12" s="1843">
        <f t="shared" si="12"/>
        <v>10909.359145427439</v>
      </c>
      <c r="ET12" s="1842">
        <v>888.66116077305992</v>
      </c>
      <c r="EU12" s="1841">
        <v>799.83783949441397</v>
      </c>
      <c r="EV12" s="1841">
        <v>877.67145735975294</v>
      </c>
      <c r="EW12" s="1841">
        <v>2566.1704576272268</v>
      </c>
      <c r="EX12" s="1841">
        <v>851.93199349115002</v>
      </c>
      <c r="EY12" s="1841">
        <v>879.81740893797303</v>
      </c>
      <c r="EZ12" s="1841">
        <v>886.30895923441199</v>
      </c>
      <c r="FA12" s="1841">
        <v>2618.0583616635349</v>
      </c>
      <c r="FB12" s="1841">
        <v>950.000751763111</v>
      </c>
      <c r="FC12" s="1841">
        <v>880.58834373340892</v>
      </c>
      <c r="FD12" s="1841">
        <v>762.114873578014</v>
      </c>
      <c r="FE12" s="1841">
        <v>2592.7039690745337</v>
      </c>
      <c r="FF12" s="1841">
        <v>718.59127664295102</v>
      </c>
      <c r="FG12" s="1841">
        <v>701.10121335798999</v>
      </c>
      <c r="FH12" s="1841">
        <v>797.99115291535293</v>
      </c>
      <c r="FI12" s="1841">
        <v>2217.683642916294</v>
      </c>
      <c r="FJ12" s="1843">
        <f t="shared" si="13"/>
        <v>9994.616431281589</v>
      </c>
      <c r="FK12" s="1842">
        <v>682.97756194841202</v>
      </c>
      <c r="FL12" s="1841">
        <v>604.59401293375993</v>
      </c>
      <c r="FM12" s="1841">
        <v>730.64277676194001</v>
      </c>
      <c r="FN12" s="1841">
        <v>2018.214351644112</v>
      </c>
      <c r="FO12" s="1841">
        <v>673.62585848110109</v>
      </c>
      <c r="FP12" s="1841">
        <v>864.60048211196101</v>
      </c>
      <c r="FQ12" s="1841">
        <v>813.41293975412304</v>
      </c>
      <c r="FR12" s="1841">
        <v>2351.6392803471854</v>
      </c>
      <c r="FS12" s="1841">
        <v>841.15003789233799</v>
      </c>
      <c r="FT12" s="1841">
        <v>790.53782750909102</v>
      </c>
      <c r="FU12" s="1841">
        <v>778.38676041443796</v>
      </c>
      <c r="FV12" s="1841">
        <v>2410.074625815867</v>
      </c>
      <c r="FW12" s="1841">
        <v>845.49997080062201</v>
      </c>
      <c r="FX12" s="1841">
        <v>1127.73476349515</v>
      </c>
      <c r="FY12" s="1841">
        <v>780.08322858535803</v>
      </c>
      <c r="FZ12" s="1841">
        <v>2753.3179628811299</v>
      </c>
      <c r="GA12" s="1843">
        <f t="shared" si="14"/>
        <v>9533.2462206882956</v>
      </c>
      <c r="GB12" s="1842">
        <v>989.15559637015474</v>
      </c>
      <c r="GC12" s="1841">
        <v>856.57851135130693</v>
      </c>
      <c r="GD12" s="1841">
        <v>693.76351737952007</v>
      </c>
      <c r="GE12" s="1841">
        <f t="shared" si="15"/>
        <v>2539.4976251009816</v>
      </c>
      <c r="GF12" s="1841">
        <v>938.55800683416862</v>
      </c>
      <c r="GG12" s="1841">
        <v>898.50875051162257</v>
      </c>
      <c r="GH12" s="1841">
        <v>697.63969846567261</v>
      </c>
      <c r="GI12" s="1841">
        <f t="shared" si="16"/>
        <v>2534.7064558114639</v>
      </c>
      <c r="GJ12" s="1841">
        <v>1141.71461028158</v>
      </c>
      <c r="GK12" s="1841">
        <v>867.25493276930547</v>
      </c>
      <c r="GL12" s="1841">
        <v>930.04433118759403</v>
      </c>
      <c r="GM12" s="1841">
        <f t="shared" si="17"/>
        <v>2939.0138742384797</v>
      </c>
      <c r="GN12" s="1841">
        <v>971.22371011286111</v>
      </c>
      <c r="GO12" s="1841">
        <v>901.06641508950293</v>
      </c>
      <c r="GP12" s="1841">
        <v>872.59866495405277</v>
      </c>
      <c r="GQ12" s="1841">
        <f t="shared" si="18"/>
        <v>2744.8887901564167</v>
      </c>
      <c r="GR12" s="1843">
        <f t="shared" si="19"/>
        <v>10758.106745307341</v>
      </c>
      <c r="GS12" s="1844">
        <v>979.81653675755592</v>
      </c>
      <c r="GT12" s="1845">
        <v>744.77285021537568</v>
      </c>
      <c r="GU12" s="1845">
        <v>730.86819030387812</v>
      </c>
      <c r="GV12" s="1845">
        <v>2455.4575772768098</v>
      </c>
      <c r="GW12" s="1845">
        <v>985.87691910751346</v>
      </c>
      <c r="GX12" s="1845">
        <v>1121.3700617258498</v>
      </c>
      <c r="GY12" s="1845">
        <v>1060.4888765142125</v>
      </c>
      <c r="GZ12" s="1845">
        <v>3167.7358573475758</v>
      </c>
      <c r="HA12" s="1845">
        <v>1244.9270827116393</v>
      </c>
      <c r="HB12" s="1845">
        <v>1120.8167721044624</v>
      </c>
      <c r="HC12" s="1845">
        <v>1146.5010200460868</v>
      </c>
      <c r="HD12" s="1845">
        <v>3512.2448748621882</v>
      </c>
      <c r="HE12" s="1845">
        <v>1195.510913493006</v>
      </c>
      <c r="HF12" s="1845">
        <v>1158.4398582962356</v>
      </c>
      <c r="HG12" s="1845">
        <v>836.14558777954937</v>
      </c>
      <c r="HH12" s="1845">
        <v>3190.0963595687908</v>
      </c>
      <c r="HI12" s="1846">
        <v>12325.534669055363</v>
      </c>
      <c r="HJ12" s="1844">
        <v>793.00892137285223</v>
      </c>
      <c r="HK12" s="1845">
        <v>857.67219676457182</v>
      </c>
      <c r="HL12" s="1845">
        <v>1035.0021060547033</v>
      </c>
      <c r="HM12" s="2899">
        <v>2685.6832241921275</v>
      </c>
    </row>
    <row r="13" spans="1:221" ht="45.75" customHeight="1">
      <c r="A13" s="1834" t="s">
        <v>1174</v>
      </c>
      <c r="B13" s="1835">
        <v>263.21735351607003</v>
      </c>
      <c r="C13" s="1835">
        <v>353.43103989173994</v>
      </c>
      <c r="D13" s="1835">
        <v>362.16582100239009</v>
      </c>
      <c r="E13" s="1835">
        <v>978.81421441020007</v>
      </c>
      <c r="F13" s="1835">
        <v>308.65529334718002</v>
      </c>
      <c r="G13" s="1835">
        <v>292.41262549999999</v>
      </c>
      <c r="H13" s="1835">
        <v>291.15711399999998</v>
      </c>
      <c r="I13" s="1835">
        <v>892.22503284717993</v>
      </c>
      <c r="J13" s="1835">
        <v>179.38049599999999</v>
      </c>
      <c r="K13" s="1855">
        <v>344.40782033999994</v>
      </c>
      <c r="L13" s="1855">
        <v>215.48</v>
      </c>
      <c r="M13" s="1855">
        <v>739.26831633999996</v>
      </c>
      <c r="N13" s="1835">
        <v>325.24358555001004</v>
      </c>
      <c r="O13" s="1835">
        <v>322.40641818912997</v>
      </c>
      <c r="P13" s="1835">
        <v>292.46688665011999</v>
      </c>
      <c r="Q13" s="1835">
        <v>940.11689038925988</v>
      </c>
      <c r="R13" s="1835">
        <v>3550.4244539866399</v>
      </c>
      <c r="S13" s="1835">
        <v>273.36</v>
      </c>
      <c r="T13" s="1835">
        <v>388.99</v>
      </c>
      <c r="U13" s="1835">
        <v>323.95999999999998</v>
      </c>
      <c r="V13" s="1835">
        <v>986.31</v>
      </c>
      <c r="W13" s="1835">
        <v>325.13325431438005</v>
      </c>
      <c r="X13" s="1835">
        <v>242.00388054810998</v>
      </c>
      <c r="Y13" s="1835">
        <v>256.31344974972001</v>
      </c>
      <c r="Z13" s="1835">
        <v>466.73491777052408</v>
      </c>
      <c r="AA13" s="1835">
        <v>256.12267165920002</v>
      </c>
      <c r="AB13" s="1835">
        <v>268.600683592</v>
      </c>
      <c r="AC13" s="1835">
        <v>991.45</v>
      </c>
      <c r="AD13" s="1835">
        <v>3693.9557208495071</v>
      </c>
      <c r="AE13" s="1859">
        <v>150.82468515592001</v>
      </c>
      <c r="AF13" s="1856">
        <v>134.23966380351001</v>
      </c>
      <c r="AG13" s="1856">
        <v>176.74922501400999</v>
      </c>
      <c r="AH13" s="1856">
        <v>461.81357397344004</v>
      </c>
      <c r="AI13" s="1856">
        <v>196.24541866142999</v>
      </c>
      <c r="AJ13" s="1856">
        <v>203.40992380670002</v>
      </c>
      <c r="AK13" s="1856">
        <v>196.26920798197</v>
      </c>
      <c r="AL13" s="1856">
        <v>595.92455045010001</v>
      </c>
      <c r="AM13" s="1857">
        <v>187.50111638293998</v>
      </c>
      <c r="AN13" s="1857">
        <v>217.23002278621001</v>
      </c>
      <c r="AO13" s="1857">
        <v>133.39504130231137</v>
      </c>
      <c r="AP13" s="1857">
        <v>538.12618047146134</v>
      </c>
      <c r="AQ13" s="1857">
        <v>184.68063579917501</v>
      </c>
      <c r="AR13" s="1857">
        <v>140.83199114152501</v>
      </c>
      <c r="AS13" s="1857">
        <v>125.33205467721001</v>
      </c>
      <c r="AT13" s="1857">
        <v>450.84468161791</v>
      </c>
      <c r="AU13" s="1858">
        <v>2046.7070995169113</v>
      </c>
      <c r="AV13" s="1837">
        <v>141.55002208278111</v>
      </c>
      <c r="AW13" s="1858">
        <v>131.87047283576456</v>
      </c>
      <c r="AX13" s="1857">
        <v>143.45234253836549</v>
      </c>
      <c r="AY13" s="1837">
        <v>416.87283745691116</v>
      </c>
      <c r="AZ13" s="1839">
        <v>142.80701904477678</v>
      </c>
      <c r="BA13" s="1839">
        <v>189.22470480757272</v>
      </c>
      <c r="BB13" s="1839">
        <v>153.36467683539999</v>
      </c>
      <c r="BC13" s="1837">
        <v>485.39640068774952</v>
      </c>
      <c r="BD13" s="1860">
        <v>194.60507769999003</v>
      </c>
      <c r="BE13" s="1861">
        <v>152.80479229293996</v>
      </c>
      <c r="BF13" s="1861">
        <v>182.86562270586103</v>
      </c>
      <c r="BG13" s="1861">
        <v>530.27549269879103</v>
      </c>
      <c r="BH13" s="1841">
        <v>144.61249673689807</v>
      </c>
      <c r="BI13" s="1841">
        <v>133.80148382112</v>
      </c>
      <c r="BJ13" s="1841">
        <v>123.93588094619514</v>
      </c>
      <c r="BK13" s="1841">
        <v>402.34986150421321</v>
      </c>
      <c r="BL13" s="1841">
        <v>1834.8945923476649</v>
      </c>
      <c r="BM13" s="1841">
        <v>187.76071005361999</v>
      </c>
      <c r="BN13" s="1841">
        <v>221.09073921187778</v>
      </c>
      <c r="BO13" s="1841">
        <v>159.81346114556999</v>
      </c>
      <c r="BP13" s="1841">
        <v>568.66491041106769</v>
      </c>
      <c r="BQ13" s="1841">
        <v>191.8425174264778</v>
      </c>
      <c r="BR13" s="1841">
        <v>158.62993680368115</v>
      </c>
      <c r="BS13" s="1841">
        <v>150.42490686747001</v>
      </c>
      <c r="BT13" s="1841">
        <v>500.89736109762896</v>
      </c>
      <c r="BU13" s="1841">
        <v>138.77502917406773</v>
      </c>
      <c r="BV13" s="1841">
        <v>185.49657489334325</v>
      </c>
      <c r="BW13" s="1841">
        <v>144.14684916189211</v>
      </c>
      <c r="BX13" s="1841">
        <v>468.41845322930305</v>
      </c>
      <c r="BY13" s="1841">
        <v>137.84319248503002</v>
      </c>
      <c r="BZ13" s="1841">
        <v>127.4787026057551</v>
      </c>
      <c r="CA13" s="1841">
        <v>188.84754620808991</v>
      </c>
      <c r="CB13" s="1841">
        <v>454.16944129887503</v>
      </c>
      <c r="CC13" s="1841">
        <v>1992.1501660368745</v>
      </c>
      <c r="CD13" s="1842">
        <v>210.81500526628875</v>
      </c>
      <c r="CE13" s="1841">
        <v>176.0965863797544</v>
      </c>
      <c r="CF13" s="1841">
        <v>273.5114667568298</v>
      </c>
      <c r="CG13" s="1841">
        <v>660.42305840287293</v>
      </c>
      <c r="CH13" s="1841">
        <v>246.12707907801592</v>
      </c>
      <c r="CI13" s="1841">
        <v>249.68653568760004</v>
      </c>
      <c r="CJ13" s="1841">
        <v>152.91101953345003</v>
      </c>
      <c r="CK13" s="1841">
        <v>648.724634299066</v>
      </c>
      <c r="CL13" s="1841">
        <v>222.48343830868183</v>
      </c>
      <c r="CM13" s="1841">
        <v>165.28338768797124</v>
      </c>
      <c r="CN13" s="1841">
        <v>200.62330333766829</v>
      </c>
      <c r="CO13" s="1841">
        <v>588.39012933432139</v>
      </c>
      <c r="CP13" s="1841">
        <v>303.35597385716505</v>
      </c>
      <c r="CQ13" s="1841">
        <v>164.19961806254773</v>
      </c>
      <c r="CR13" s="1841">
        <v>215.80999378173487</v>
      </c>
      <c r="CS13" s="1841">
        <v>683.36558570144769</v>
      </c>
      <c r="CT13" s="1843">
        <v>2580.9034077377082</v>
      </c>
      <c r="CU13" s="1842">
        <v>193.50996286004545</v>
      </c>
      <c r="CV13" s="1841">
        <v>222.46058041923425</v>
      </c>
      <c r="CW13" s="1841">
        <v>259.97405335253455</v>
      </c>
      <c r="CX13" s="1841">
        <v>675.94459663181419</v>
      </c>
      <c r="CY13" s="1841">
        <v>190.91704180767081</v>
      </c>
      <c r="CZ13" s="1841">
        <v>168.181687843454</v>
      </c>
      <c r="DA13" s="1841">
        <v>239.42492745913498</v>
      </c>
      <c r="DB13" s="1841">
        <v>598.52365711025982</v>
      </c>
      <c r="DC13" s="1841">
        <v>240.25361233293623</v>
      </c>
      <c r="DD13" s="1841">
        <v>216.58132531327291</v>
      </c>
      <c r="DE13" s="1841">
        <v>147.78134531748671</v>
      </c>
      <c r="DF13" s="1841">
        <v>604.61628296369588</v>
      </c>
      <c r="DG13" s="1841">
        <v>276.29172253362935</v>
      </c>
      <c r="DH13" s="1841">
        <v>150.03598082521785</v>
      </c>
      <c r="DI13" s="1841">
        <v>114.85172312912071</v>
      </c>
      <c r="DJ13" s="1841">
        <v>541.17942648796793</v>
      </c>
      <c r="DK13" s="1843">
        <v>2420.2639631937382</v>
      </c>
      <c r="DL13" s="1842">
        <v>215.1123762364623</v>
      </c>
      <c r="DM13" s="1841">
        <v>159.65769431532416</v>
      </c>
      <c r="DN13" s="1841">
        <v>175.82583170574989</v>
      </c>
      <c r="DO13" s="1841">
        <f t="shared" si="4"/>
        <v>550.59590225753641</v>
      </c>
      <c r="DP13" s="1841">
        <v>118.94449095414338</v>
      </c>
      <c r="DQ13" s="1841">
        <v>127.03397375694944</v>
      </c>
      <c r="DR13" s="1841">
        <v>120.16845051987653</v>
      </c>
      <c r="DS13" s="1841">
        <f t="shared" si="5"/>
        <v>366.14691523096934</v>
      </c>
      <c r="DT13" s="1841">
        <v>163.40257181999581</v>
      </c>
      <c r="DU13" s="1841">
        <v>123.85486002539317</v>
      </c>
      <c r="DV13" s="1841">
        <v>136.46800294810967</v>
      </c>
      <c r="DW13" s="1841">
        <f t="shared" si="6"/>
        <v>423.72543479349861</v>
      </c>
      <c r="DX13" s="1841">
        <v>215.76349181039603</v>
      </c>
      <c r="DY13" s="1841">
        <v>169.42694090867775</v>
      </c>
      <c r="DZ13" s="1841">
        <v>164.87547796752915</v>
      </c>
      <c r="EA13" s="1841">
        <f t="shared" si="7"/>
        <v>550.06591068660293</v>
      </c>
      <c r="EB13" s="1843">
        <f t="shared" si="8"/>
        <v>1890.5341629686072</v>
      </c>
      <c r="EC13" s="1842">
        <v>214.38742618846143</v>
      </c>
      <c r="ED13" s="1841">
        <v>124.07618099515734</v>
      </c>
      <c r="EE13" s="1841">
        <v>197.46981887200502</v>
      </c>
      <c r="EF13" s="1841">
        <f t="shared" si="9"/>
        <v>535.93342605562384</v>
      </c>
      <c r="EG13" s="1841">
        <v>228.76113554216411</v>
      </c>
      <c r="EH13" s="1841">
        <v>248.77555909476879</v>
      </c>
      <c r="EI13" s="1841">
        <v>204.06590771971761</v>
      </c>
      <c r="EJ13" s="1841">
        <f t="shared" si="20"/>
        <v>681.60260235665055</v>
      </c>
      <c r="EK13" s="1841">
        <v>230.41295218649168</v>
      </c>
      <c r="EL13" s="1841">
        <v>219.71919499125835</v>
      </c>
      <c r="EM13" s="1841">
        <v>193.22500814271211</v>
      </c>
      <c r="EN13" s="1841">
        <f t="shared" si="10"/>
        <v>643.3571553204622</v>
      </c>
      <c r="EO13" s="1841">
        <v>219.50494207426181</v>
      </c>
      <c r="EP13" s="1841">
        <v>358.94479835354667</v>
      </c>
      <c r="EQ13" s="1841">
        <v>279.81400762678868</v>
      </c>
      <c r="ER13" s="1841">
        <f t="shared" si="11"/>
        <v>858.26374805459716</v>
      </c>
      <c r="ES13" s="1843">
        <f t="shared" si="12"/>
        <v>2719.1569317873336</v>
      </c>
      <c r="ET13" s="1842">
        <v>246.50604890715161</v>
      </c>
      <c r="EU13" s="1841">
        <v>347.96899142836696</v>
      </c>
      <c r="EV13" s="1841">
        <v>384.2698844070722</v>
      </c>
      <c r="EW13" s="1841">
        <v>978.74492474259068</v>
      </c>
      <c r="EX13" s="1841">
        <v>307.60167995439366</v>
      </c>
      <c r="EY13" s="1841">
        <v>448.55045131045449</v>
      </c>
      <c r="EZ13" s="1841">
        <v>483.59804847780697</v>
      </c>
      <c r="FA13" s="1841">
        <v>1239.7501797426551</v>
      </c>
      <c r="FB13" s="1841">
        <v>580.2803245661122</v>
      </c>
      <c r="FC13" s="1841">
        <v>444.08845876468575</v>
      </c>
      <c r="FD13" s="1841">
        <v>447.22911459091813</v>
      </c>
      <c r="FE13" s="1841">
        <v>1471.5978979217161</v>
      </c>
      <c r="FF13" s="1841">
        <v>325.6227274724132</v>
      </c>
      <c r="FG13" s="1841">
        <v>309.25834052574641</v>
      </c>
      <c r="FH13" s="1841">
        <v>301.63626124994704</v>
      </c>
      <c r="FI13" s="1841">
        <v>936.51732924810653</v>
      </c>
      <c r="FJ13" s="1843">
        <f t="shared" si="13"/>
        <v>4626.6103316550689</v>
      </c>
      <c r="FK13" s="1842">
        <v>301.08571939806916</v>
      </c>
      <c r="FL13" s="1841">
        <v>372.53643188104365</v>
      </c>
      <c r="FM13" s="1841">
        <v>375.52311136564248</v>
      </c>
      <c r="FN13" s="1841">
        <v>1049.1452626447551</v>
      </c>
      <c r="FO13" s="1841">
        <v>420.24213636556919</v>
      </c>
      <c r="FP13" s="1841">
        <v>348.5077854578501</v>
      </c>
      <c r="FQ13" s="1841">
        <v>350.6730908876898</v>
      </c>
      <c r="FR13" s="1841">
        <v>1119.4230127111091</v>
      </c>
      <c r="FS13" s="1841">
        <v>356.6672005702564</v>
      </c>
      <c r="FT13" s="1841">
        <v>370.97395655531722</v>
      </c>
      <c r="FU13" s="1841">
        <v>461.87840462181777</v>
      </c>
      <c r="FV13" s="1841">
        <v>1189.5195617473914</v>
      </c>
      <c r="FW13" s="1841">
        <v>425.58428876370044</v>
      </c>
      <c r="FX13" s="1841">
        <v>318.01844923173388</v>
      </c>
      <c r="FY13" s="1841">
        <v>373.57128512773386</v>
      </c>
      <c r="FZ13" s="1841">
        <v>1117.1740231231684</v>
      </c>
      <c r="GA13" s="1843">
        <f t="shared" si="14"/>
        <v>4475.2618602264238</v>
      </c>
      <c r="GB13" s="1842">
        <v>386.31248899111483</v>
      </c>
      <c r="GC13" s="1841">
        <v>258.81724174427785</v>
      </c>
      <c r="GD13" s="1841">
        <v>532.0348991374874</v>
      </c>
      <c r="GE13" s="1841">
        <f t="shared" si="15"/>
        <v>1177.1646298728801</v>
      </c>
      <c r="GF13" s="1841">
        <v>398.54430636770189</v>
      </c>
      <c r="GG13" s="1841">
        <v>422.58587198031023</v>
      </c>
      <c r="GH13" s="1841">
        <v>428.28661215325212</v>
      </c>
      <c r="GI13" s="1841">
        <f t="shared" si="16"/>
        <v>1249.4167905012641</v>
      </c>
      <c r="GJ13" s="1841">
        <v>364.02231196252694</v>
      </c>
      <c r="GK13" s="1841">
        <v>344.15846171937977</v>
      </c>
      <c r="GL13" s="1841">
        <v>349.13253542544834</v>
      </c>
      <c r="GM13" s="1841">
        <f t="shared" si="17"/>
        <v>1057.3133091073551</v>
      </c>
      <c r="GN13" s="1841">
        <v>339.44250254095044</v>
      </c>
      <c r="GO13" s="1841">
        <v>416.36580849605195</v>
      </c>
      <c r="GP13" s="1841">
        <v>393.71280419846227</v>
      </c>
      <c r="GQ13" s="1841">
        <f t="shared" si="18"/>
        <v>1149.5211152354645</v>
      </c>
      <c r="GR13" s="1843">
        <f t="shared" si="19"/>
        <v>4633.4158447169639</v>
      </c>
      <c r="GS13" s="1844">
        <v>430.90966280242299</v>
      </c>
      <c r="GT13" s="1845">
        <v>392.82351700126122</v>
      </c>
      <c r="GU13" s="1845">
        <v>443.94677856144904</v>
      </c>
      <c r="GV13" s="1845">
        <v>1267.6799583651334</v>
      </c>
      <c r="GW13" s="1845">
        <v>353.65440420780561</v>
      </c>
      <c r="GX13" s="1845">
        <v>435.69940841614954</v>
      </c>
      <c r="GY13" s="1845">
        <v>349.6932348546153</v>
      </c>
      <c r="GZ13" s="1845">
        <v>1139.0470474785704</v>
      </c>
      <c r="HA13" s="1845">
        <v>301.71411398606949</v>
      </c>
      <c r="HB13" s="1845">
        <v>545.96812848454681</v>
      </c>
      <c r="HC13" s="1845">
        <v>460.4854760223472</v>
      </c>
      <c r="HD13" s="1845">
        <v>1308.1677184929633</v>
      </c>
      <c r="HE13" s="1845">
        <v>570.55863877377374</v>
      </c>
      <c r="HF13" s="1845">
        <v>428.25874906893898</v>
      </c>
      <c r="HG13" s="1845">
        <v>412.87971897294932</v>
      </c>
      <c r="HH13" s="1845">
        <v>1411.6971068156622</v>
      </c>
      <c r="HI13" s="1846">
        <v>5126.5918311523292</v>
      </c>
      <c r="HJ13" s="1844">
        <v>416.40885243686603</v>
      </c>
      <c r="HK13" s="1845">
        <v>465.77741131756272</v>
      </c>
      <c r="HL13" s="1845">
        <v>490.32485533814622</v>
      </c>
      <c r="HM13" s="2899">
        <v>1372.5111190925747</v>
      </c>
    </row>
    <row r="14" spans="1:221" ht="45.75" customHeight="1" thickBot="1">
      <c r="A14" s="1862" t="s">
        <v>149</v>
      </c>
      <c r="B14" s="1863">
        <v>-32.366122087640179</v>
      </c>
      <c r="C14" s="1863">
        <v>-200.27064503594966</v>
      </c>
      <c r="D14" s="1863">
        <v>-86.827246694728956</v>
      </c>
      <c r="E14" s="1863">
        <v>-319.46401381831947</v>
      </c>
      <c r="F14" s="1863">
        <v>-428.8542286128461</v>
      </c>
      <c r="G14" s="1863">
        <v>-243.19536680216765</v>
      </c>
      <c r="H14" s="1863">
        <v>-338.60354722817601</v>
      </c>
      <c r="I14" s="1863">
        <v>-1010.6531426431893</v>
      </c>
      <c r="J14" s="1863">
        <v>-344.34115696141362</v>
      </c>
      <c r="K14" s="1863">
        <v>-556.26604852935679</v>
      </c>
      <c r="L14" s="1863">
        <v>-485.69446898843125</v>
      </c>
      <c r="M14" s="1863">
        <v>-1386.3016744792021</v>
      </c>
      <c r="N14" s="1863">
        <v>-733.06057168783104</v>
      </c>
      <c r="O14" s="1863">
        <v>-254.26186637249975</v>
      </c>
      <c r="P14" s="1863">
        <v>-144.69191652548693</v>
      </c>
      <c r="Q14" s="1863">
        <v>-1132.0143545858177</v>
      </c>
      <c r="R14" s="1863">
        <v>-3848.4331855265282</v>
      </c>
      <c r="S14" s="1863">
        <v>-231.89774076443018</v>
      </c>
      <c r="T14" s="1863">
        <v>-126.42899124680275</v>
      </c>
      <c r="U14" s="1863">
        <v>143.12485004854898</v>
      </c>
      <c r="V14" s="1863">
        <v>-215.20188196268327</v>
      </c>
      <c r="W14" s="1863">
        <v>-95.523254314379983</v>
      </c>
      <c r="X14" s="1863">
        <v>-0.96740675810997345</v>
      </c>
      <c r="Y14" s="1863">
        <v>59.626550250279934</v>
      </c>
      <c r="Z14" s="1863">
        <v>-410.51071490947629</v>
      </c>
      <c r="AA14" s="1863">
        <v>-108.85864367862291</v>
      </c>
      <c r="AB14" s="1863">
        <v>-152.53131427231165</v>
      </c>
      <c r="AC14" s="1863">
        <v>-671.88831906421547</v>
      </c>
      <c r="AD14" s="1863">
        <v>-1383.4194480864062</v>
      </c>
      <c r="AE14" s="1864">
        <v>-125.69996095921488</v>
      </c>
      <c r="AF14" s="1865">
        <v>-39.953929345989991</v>
      </c>
      <c r="AG14" s="1865">
        <v>-218.9682200975534</v>
      </c>
      <c r="AH14" s="1865">
        <v>-384.62211040275815</v>
      </c>
      <c r="AI14" s="1866">
        <v>-158.08399481656113</v>
      </c>
      <c r="AJ14" s="1866">
        <v>-210.28024572509059</v>
      </c>
      <c r="AK14" s="1866">
        <v>-188.82791101414819</v>
      </c>
      <c r="AL14" s="1866">
        <v>-557.19215155579968</v>
      </c>
      <c r="AM14" s="1866">
        <v>-431.57772611379801</v>
      </c>
      <c r="AN14" s="1866">
        <v>-404.82282278621005</v>
      </c>
      <c r="AO14" s="1866">
        <v>-389.54960877300789</v>
      </c>
      <c r="AP14" s="1866">
        <v>-1225.9501576730163</v>
      </c>
      <c r="AQ14" s="1866">
        <v>-665.00212305224761</v>
      </c>
      <c r="AR14" s="1866">
        <v>-122.21801262945974</v>
      </c>
      <c r="AS14" s="1866">
        <v>-188.84889328521695</v>
      </c>
      <c r="AT14" s="1866">
        <v>-976.06902896692372</v>
      </c>
      <c r="AU14" s="1867">
        <v>-3143.9851305083976</v>
      </c>
      <c r="AV14" s="1866">
        <v>-247.86072406053427</v>
      </c>
      <c r="AW14" s="1866">
        <v>-149.41873142493057</v>
      </c>
      <c r="AX14" s="1866">
        <v>-278.73935246261772</v>
      </c>
      <c r="AY14" s="1868">
        <v>-676.01880794808221</v>
      </c>
      <c r="AZ14" s="1868">
        <v>-259.64535710311975</v>
      </c>
      <c r="BA14" s="1868">
        <v>-299.71744918718014</v>
      </c>
      <c r="BB14" s="1868">
        <v>-164.81175046537169</v>
      </c>
      <c r="BC14" s="1868">
        <v>-724.1745567556718</v>
      </c>
      <c r="BD14" s="1869">
        <v>-278.28991188998998</v>
      </c>
      <c r="BE14" s="1870">
        <v>-165.09848072064813</v>
      </c>
      <c r="BF14" s="1870">
        <v>26.87877632533332</v>
      </c>
      <c r="BG14" s="1870">
        <v>-416.50961628530513</v>
      </c>
      <c r="BH14" s="1870">
        <v>-191.47646435870979</v>
      </c>
      <c r="BI14" s="1870">
        <v>4.3658404328467668</v>
      </c>
      <c r="BJ14" s="1870">
        <v>222.04797152809033</v>
      </c>
      <c r="BK14" s="1870">
        <v>34.937347602227419</v>
      </c>
      <c r="BL14" s="1870">
        <v>-1781.7656333868326</v>
      </c>
      <c r="BM14" s="1870">
        <v>246.42236108617544</v>
      </c>
      <c r="BN14" s="1870">
        <v>252.3624133296255</v>
      </c>
      <c r="BO14" s="1870">
        <v>413.83788694146165</v>
      </c>
      <c r="BP14" s="1870">
        <v>912.62266135726259</v>
      </c>
      <c r="BQ14" s="1870">
        <v>251.33700192584263</v>
      </c>
      <c r="BR14" s="1870">
        <v>107.13132813377683</v>
      </c>
      <c r="BS14" s="1870">
        <v>-142.34255860551343</v>
      </c>
      <c r="BT14" s="1870">
        <v>216.12577145410569</v>
      </c>
      <c r="BU14" s="1870">
        <v>-84.800540473289175</v>
      </c>
      <c r="BV14" s="1870">
        <v>-178.2446750620918</v>
      </c>
      <c r="BW14" s="1870">
        <v>-87.878248994599176</v>
      </c>
      <c r="BX14" s="1870">
        <v>-350.92346452997981</v>
      </c>
      <c r="BY14" s="1870">
        <v>-47.00872109024067</v>
      </c>
      <c r="BZ14" s="1870">
        <v>231.7436413494047</v>
      </c>
      <c r="CA14" s="1870">
        <v>225.10682145599321</v>
      </c>
      <c r="CB14" s="1870">
        <v>409.8417417151577</v>
      </c>
      <c r="CC14" s="1870">
        <v>1187.6667099965453</v>
      </c>
      <c r="CD14" s="1871">
        <v>253.45027571204287</v>
      </c>
      <c r="CE14" s="1870">
        <v>259.87414088467358</v>
      </c>
      <c r="CF14" s="1870">
        <v>212.78837596754647</v>
      </c>
      <c r="CG14" s="1870">
        <v>726.11279256426315</v>
      </c>
      <c r="CH14" s="1870">
        <v>301.78021430820354</v>
      </c>
      <c r="CI14" s="1870">
        <v>239.70310802961353</v>
      </c>
      <c r="CJ14" s="1870">
        <v>-10.13470860234554</v>
      </c>
      <c r="CK14" s="1870">
        <v>531.34861373547074</v>
      </c>
      <c r="CL14" s="1870">
        <v>-3.7826386538988572</v>
      </c>
      <c r="CM14" s="1870">
        <v>141.45197659261385</v>
      </c>
      <c r="CN14" s="1870">
        <v>162.18454616236329</v>
      </c>
      <c r="CO14" s="1870">
        <v>299.85388410107862</v>
      </c>
      <c r="CP14" s="1870">
        <v>52.742798396772969</v>
      </c>
      <c r="CQ14" s="1870">
        <v>200.38575159527932</v>
      </c>
      <c r="CR14" s="1870">
        <v>-1.799554468212591</v>
      </c>
      <c r="CS14" s="1870">
        <v>251.32899552383969</v>
      </c>
      <c r="CT14" s="1872">
        <v>1808.6442859246526</v>
      </c>
      <c r="CU14" s="1871">
        <v>85.481778642358449</v>
      </c>
      <c r="CV14" s="1870">
        <v>292.74972155938804</v>
      </c>
      <c r="CW14" s="1870">
        <v>264.17486872285508</v>
      </c>
      <c r="CX14" s="1870">
        <v>642.40636892460134</v>
      </c>
      <c r="CY14" s="1870">
        <v>393.30661451747153</v>
      </c>
      <c r="CZ14" s="1870">
        <v>142.54495580922844</v>
      </c>
      <c r="DA14" s="1870">
        <v>176.59244162689333</v>
      </c>
      <c r="DB14" s="1870">
        <v>712.44401195359342</v>
      </c>
      <c r="DC14" s="1870">
        <v>-9.1933213344709657</v>
      </c>
      <c r="DD14" s="1870">
        <v>75.309664929563723</v>
      </c>
      <c r="DE14" s="1870">
        <v>108.9864201677392</v>
      </c>
      <c r="DF14" s="1870">
        <v>175.10276376283127</v>
      </c>
      <c r="DG14" s="1870">
        <v>-38.331311021227521</v>
      </c>
      <c r="DH14" s="1870">
        <v>342.35889016946305</v>
      </c>
      <c r="DI14" s="1870">
        <v>422.85348543175814</v>
      </c>
      <c r="DJ14" s="1870">
        <v>726.88106457999311</v>
      </c>
      <c r="DK14" s="1872">
        <v>2256.8342092210205</v>
      </c>
      <c r="DL14" s="1871">
        <v>308.89596588163886</v>
      </c>
      <c r="DM14" s="1870">
        <v>482.12619761334452</v>
      </c>
      <c r="DN14" s="1870">
        <v>58.034726474195395</v>
      </c>
      <c r="DO14" s="1870">
        <f t="shared" si="4"/>
        <v>849.05688996917877</v>
      </c>
      <c r="DP14" s="1870">
        <v>157.23578581794004</v>
      </c>
      <c r="DQ14" s="1870">
        <v>68.38262466329661</v>
      </c>
      <c r="DR14" s="1870">
        <v>-69.209979080514586</v>
      </c>
      <c r="DS14" s="1870">
        <f t="shared" si="5"/>
        <v>156.40843140072207</v>
      </c>
      <c r="DT14" s="1870">
        <v>118.57757298953493</v>
      </c>
      <c r="DU14" s="1870">
        <v>234.03775071923405</v>
      </c>
      <c r="DV14" s="1870">
        <v>198.34004040934315</v>
      </c>
      <c r="DW14" s="1870">
        <f t="shared" si="6"/>
        <v>550.95536411811213</v>
      </c>
      <c r="DX14" s="1870">
        <v>129.8290723066757</v>
      </c>
      <c r="DY14" s="1870">
        <v>-35.550784252101948</v>
      </c>
      <c r="DZ14" s="1870">
        <v>392.27451943665142</v>
      </c>
      <c r="EA14" s="1870">
        <f t="shared" si="7"/>
        <v>486.55280749122517</v>
      </c>
      <c r="EB14" s="1872">
        <f t="shared" si="8"/>
        <v>2042.9734929792382</v>
      </c>
      <c r="EC14" s="1871">
        <v>219.88579669861656</v>
      </c>
      <c r="ED14" s="1870">
        <v>212.80741542576038</v>
      </c>
      <c r="EE14" s="1870">
        <v>199.71000231027506</v>
      </c>
      <c r="EF14" s="1870">
        <f t="shared" si="9"/>
        <v>632.403214434652</v>
      </c>
      <c r="EG14" s="1870">
        <v>145.59691225602023</v>
      </c>
      <c r="EH14" s="1870">
        <v>20.862015148178898</v>
      </c>
      <c r="EI14" s="1870">
        <v>87.996036269244769</v>
      </c>
      <c r="EJ14" s="1870">
        <f t="shared" si="20"/>
        <v>254.4549636734439</v>
      </c>
      <c r="EK14" s="1870">
        <v>35.981492548979304</v>
      </c>
      <c r="EL14" s="1870">
        <v>-30.48252524466875</v>
      </c>
      <c r="EM14" s="1870">
        <v>87.714409780644928</v>
      </c>
      <c r="EN14" s="1870">
        <f t="shared" si="10"/>
        <v>93.213377084955482</v>
      </c>
      <c r="EO14" s="1870">
        <v>41.247309489347344</v>
      </c>
      <c r="EP14" s="1870">
        <v>7.8969673303852232</v>
      </c>
      <c r="EQ14" s="1870">
        <v>69.727471845269974</v>
      </c>
      <c r="ER14" s="1870">
        <f t="shared" si="11"/>
        <v>118.87174866500254</v>
      </c>
      <c r="ES14" s="1872">
        <f t="shared" si="12"/>
        <v>1098.9433038580539</v>
      </c>
      <c r="ET14" s="1871">
        <v>83.356713036585688</v>
      </c>
      <c r="EU14" s="1870">
        <v>122.4904339904881</v>
      </c>
      <c r="EV14" s="1870">
        <v>666.98973415019691</v>
      </c>
      <c r="EW14" s="1870">
        <v>872.8368811772707</v>
      </c>
      <c r="EX14" s="1870">
        <v>254.08682675493469</v>
      </c>
      <c r="EY14" s="1870">
        <v>85.252639952050913</v>
      </c>
      <c r="EZ14" s="1870">
        <v>43.713492488259362</v>
      </c>
      <c r="FA14" s="1870">
        <v>383.05295919524497</v>
      </c>
      <c r="FB14" s="1870">
        <v>-67.059102287399583</v>
      </c>
      <c r="FC14" s="1870">
        <v>154.9263466835132</v>
      </c>
      <c r="FD14" s="1870">
        <v>48.972731405165632</v>
      </c>
      <c r="FE14" s="1870">
        <v>136.83997580127925</v>
      </c>
      <c r="FF14" s="1870">
        <v>243.31473550886744</v>
      </c>
      <c r="FG14" s="1870">
        <v>525.51145093673881</v>
      </c>
      <c r="FH14" s="1870">
        <v>493.12861457547001</v>
      </c>
      <c r="FI14" s="1870">
        <v>1261.9548010210763</v>
      </c>
      <c r="FJ14" s="1872">
        <f t="shared" si="13"/>
        <v>2654.684617194871</v>
      </c>
      <c r="FK14" s="1871">
        <f>FK4-FK11</f>
        <v>522.3808671395667</v>
      </c>
      <c r="FL14" s="1870">
        <f t="shared" ref="FL14:FZ14" si="32">FL4-FL11</f>
        <v>340.04904441300357</v>
      </c>
      <c r="FM14" s="1870">
        <f t="shared" si="32"/>
        <v>410.52793721249509</v>
      </c>
      <c r="FN14" s="1870">
        <f t="shared" si="32"/>
        <v>1272.9578487650651</v>
      </c>
      <c r="FO14" s="1870">
        <f t="shared" si="32"/>
        <v>119.21284870655472</v>
      </c>
      <c r="FP14" s="1870">
        <f t="shared" si="32"/>
        <v>199.72763172620671</v>
      </c>
      <c r="FQ14" s="1870">
        <f t="shared" si="32"/>
        <v>10.323791729846789</v>
      </c>
      <c r="FR14" s="1870">
        <f t="shared" si="32"/>
        <v>329.26427216260754</v>
      </c>
      <c r="FS14" s="1870">
        <f t="shared" si="32"/>
        <v>-14.513517599900069</v>
      </c>
      <c r="FT14" s="1870">
        <f t="shared" si="32"/>
        <v>75.628853618028415</v>
      </c>
      <c r="FU14" s="1870">
        <f t="shared" si="32"/>
        <v>-25.084146832455644</v>
      </c>
      <c r="FV14" s="1870">
        <f t="shared" si="32"/>
        <v>36.031189185672247</v>
      </c>
      <c r="FW14" s="1870">
        <f t="shared" si="32"/>
        <v>277.35279226956573</v>
      </c>
      <c r="FX14" s="1870">
        <f t="shared" si="32"/>
        <v>214.16908254943155</v>
      </c>
      <c r="FY14" s="1870">
        <f t="shared" si="32"/>
        <v>564.7440003458305</v>
      </c>
      <c r="FZ14" s="1870">
        <f t="shared" si="32"/>
        <v>1056.2658751648287</v>
      </c>
      <c r="GA14" s="1872">
        <f t="shared" si="14"/>
        <v>2694.5191852781736</v>
      </c>
      <c r="GB14" s="1871">
        <f>GB4-GB11</f>
        <v>-10.473575783189062</v>
      </c>
      <c r="GC14" s="1870">
        <f t="shared" ref="GC14:GD14" si="33">GC4-GC11</f>
        <v>321.81169498224767</v>
      </c>
      <c r="GD14" s="1870">
        <f t="shared" si="33"/>
        <v>240.60378639201622</v>
      </c>
      <c r="GE14" s="1870">
        <f t="shared" si="15"/>
        <v>551.94190559107483</v>
      </c>
      <c r="GF14" s="1870">
        <f t="shared" ref="GF14:GH14" si="34">GF4-GF11</f>
        <v>81.560729002117341</v>
      </c>
      <c r="GG14" s="1870">
        <f t="shared" si="34"/>
        <v>277.84718167959227</v>
      </c>
      <c r="GH14" s="1870">
        <f t="shared" si="34"/>
        <v>456.55140689205678</v>
      </c>
      <c r="GI14" s="1870">
        <f t="shared" si="16"/>
        <v>815.95931757376638</v>
      </c>
      <c r="GJ14" s="1870">
        <f t="shared" ref="GJ14:GL14" si="35">GJ4-GJ11</f>
        <v>193.53775611139281</v>
      </c>
      <c r="GK14" s="1870">
        <f t="shared" si="35"/>
        <v>525.50436809939788</v>
      </c>
      <c r="GL14" s="1870">
        <f t="shared" si="35"/>
        <v>391.07215591453541</v>
      </c>
      <c r="GM14" s="1870">
        <f t="shared" si="17"/>
        <v>1110.1142801253261</v>
      </c>
      <c r="GN14" s="1870">
        <f t="shared" ref="GN14:GP14" si="36">GN4-GN11</f>
        <v>361.25752844588578</v>
      </c>
      <c r="GO14" s="1870">
        <f t="shared" si="36"/>
        <v>619.01419643891404</v>
      </c>
      <c r="GP14" s="1870">
        <f t="shared" si="36"/>
        <v>314.9720352536981</v>
      </c>
      <c r="GQ14" s="1870">
        <f t="shared" si="18"/>
        <v>1295.2437601384979</v>
      </c>
      <c r="GR14" s="1872">
        <f t="shared" si="19"/>
        <v>3773.2592634286652</v>
      </c>
      <c r="GS14" s="1804">
        <v>997.61673152142703</v>
      </c>
      <c r="GT14" s="1805">
        <v>1139.1225752334319</v>
      </c>
      <c r="GU14" s="1805">
        <v>1163.9009613762014</v>
      </c>
      <c r="GV14" s="1805">
        <v>3300.6402681310601</v>
      </c>
      <c r="GW14" s="1805">
        <v>893.7685411132868</v>
      </c>
      <c r="GX14" s="1805">
        <v>722.14329386690315</v>
      </c>
      <c r="GY14" s="1805">
        <v>846.65151694070528</v>
      </c>
      <c r="GZ14" s="1805">
        <v>2462.563351920895</v>
      </c>
      <c r="HA14" s="1805">
        <v>728.98542033212789</v>
      </c>
      <c r="HB14" s="1805">
        <v>202.68118037002955</v>
      </c>
      <c r="HC14" s="1805">
        <v>970.84678986957715</v>
      </c>
      <c r="HD14" s="1805">
        <v>1902.5133905717357</v>
      </c>
      <c r="HE14" s="1805">
        <v>1078.2094110006051</v>
      </c>
      <c r="HF14" s="1805">
        <v>1021.1858725293</v>
      </c>
      <c r="HG14" s="1805">
        <f>HG4-HG11</f>
        <v>4029.1040766984293</v>
      </c>
      <c r="HH14" s="1805">
        <f t="shared" ref="HH14:HM14" si="37">HH4-HH11</f>
        <v>6128.4993602283321</v>
      </c>
      <c r="HI14" s="1806">
        <f t="shared" si="37"/>
        <v>13794.216370852024</v>
      </c>
      <c r="HJ14" s="1804">
        <f t="shared" si="37"/>
        <v>1873.4537075592575</v>
      </c>
      <c r="HK14" s="1805">
        <f t="shared" si="37"/>
        <v>2167.7589509707536</v>
      </c>
      <c r="HL14" s="1805">
        <f t="shared" si="37"/>
        <v>402.45767508455401</v>
      </c>
      <c r="HM14" s="2901">
        <f t="shared" si="37"/>
        <v>4443.6746768992671</v>
      </c>
    </row>
    <row r="15" spans="1:221" ht="48" customHeight="1" thickTop="1">
      <c r="A15" s="613" t="s">
        <v>1175</v>
      </c>
      <c r="EB15" s="1849"/>
      <c r="EC15" s="1849"/>
      <c r="ED15" s="1849"/>
      <c r="EE15" s="1849"/>
      <c r="EF15" s="1849"/>
      <c r="EG15" s="1849"/>
      <c r="EH15" s="1849"/>
      <c r="EI15" s="1849"/>
      <c r="EJ15" s="1849"/>
      <c r="EK15" s="1849"/>
      <c r="EL15" s="1849"/>
      <c r="EM15" s="1849"/>
      <c r="EN15" s="1849"/>
      <c r="EO15" s="1849"/>
      <c r="EP15" s="1849"/>
      <c r="EQ15" s="1849"/>
      <c r="ER15" s="1849"/>
      <c r="ES15" s="1849"/>
      <c r="ET15" s="1849"/>
      <c r="EU15" s="1849"/>
      <c r="EV15" s="1849"/>
      <c r="EW15" s="1849"/>
      <c r="EX15" s="1849"/>
      <c r="EY15" s="1849"/>
      <c r="EZ15" s="1849"/>
      <c r="FA15" s="1849"/>
      <c r="FB15" s="1849"/>
      <c r="FC15" s="1849"/>
      <c r="FD15" s="1849"/>
      <c r="FE15" s="1849"/>
      <c r="FF15" s="1849"/>
      <c r="FG15" s="1849"/>
      <c r="FH15" s="1849"/>
      <c r="FI15" s="1849"/>
      <c r="FJ15" s="1849"/>
      <c r="FK15" s="1849"/>
      <c r="FL15" s="1849"/>
      <c r="FM15" s="1849"/>
      <c r="FN15" s="1849"/>
      <c r="FO15" s="1849"/>
      <c r="FP15" s="1849"/>
      <c r="FQ15" s="1849"/>
      <c r="FR15" s="1849"/>
      <c r="FS15" s="1849"/>
      <c r="FT15" s="1849"/>
      <c r="FU15" s="1849"/>
      <c r="FV15" s="1849"/>
      <c r="FW15" s="1849"/>
      <c r="FX15" s="1849"/>
      <c r="FY15" s="1849"/>
      <c r="FZ15" s="1849"/>
      <c r="GA15" s="1849"/>
      <c r="GB15" s="1849"/>
      <c r="GC15" s="1849"/>
      <c r="GD15" s="1849"/>
      <c r="GE15" s="1849"/>
      <c r="GF15" s="1849"/>
      <c r="GG15" s="1849"/>
      <c r="GH15" s="1849"/>
      <c r="GI15" s="1849"/>
      <c r="GJ15" s="1849"/>
      <c r="GK15" s="1849"/>
      <c r="GL15" s="1849"/>
      <c r="GM15" s="1849"/>
      <c r="GN15" s="1849"/>
      <c r="GO15" s="1849"/>
      <c r="GP15" s="1849"/>
      <c r="GQ15" s="1849"/>
      <c r="GR15" s="1849"/>
      <c r="GS15" s="1849"/>
      <c r="GT15" s="1849"/>
      <c r="GU15" s="1849"/>
      <c r="GV15" s="1849"/>
      <c r="GW15" s="1849"/>
      <c r="GX15" s="1849"/>
      <c r="GY15" s="1849"/>
      <c r="GZ15" s="1849"/>
      <c r="HA15" s="1849"/>
      <c r="HB15" s="1849"/>
      <c r="HC15" s="1849"/>
      <c r="HD15" s="1849"/>
      <c r="HE15" s="1849"/>
      <c r="HF15" s="1849"/>
      <c r="HG15" s="1849"/>
      <c r="HH15" s="1849"/>
      <c r="HI15" s="1849"/>
      <c r="HJ15" s="1849"/>
      <c r="HK15" s="1849"/>
      <c r="HL15" s="1849"/>
      <c r="HM15" s="1849"/>
    </row>
    <row r="16" spans="1:221" ht="21" hidden="1">
      <c r="A16" s="613" t="s">
        <v>1176</v>
      </c>
      <c r="EB16" s="1849"/>
      <c r="EC16" s="1849"/>
      <c r="ED16" s="1849"/>
      <c r="EE16" s="1849"/>
      <c r="EF16" s="1849"/>
      <c r="EG16" s="1849"/>
      <c r="EH16" s="1849"/>
      <c r="EI16" s="1849"/>
      <c r="EJ16" s="1849"/>
      <c r="EK16" s="1849"/>
      <c r="EL16" s="1849"/>
      <c r="EM16" s="1849"/>
      <c r="EN16" s="1849"/>
      <c r="EO16" s="1849"/>
      <c r="EP16" s="1849"/>
      <c r="EQ16" s="1849"/>
      <c r="ER16" s="1849"/>
      <c r="ES16" s="1849"/>
      <c r="ET16" s="1849"/>
      <c r="EU16" s="1849"/>
      <c r="EV16" s="1849"/>
      <c r="EW16" s="1849"/>
      <c r="EX16" s="1849"/>
      <c r="EY16" s="1849"/>
      <c r="EZ16" s="1849"/>
      <c r="FA16" s="1849"/>
      <c r="FB16" s="1849"/>
      <c r="FC16" s="1849"/>
      <c r="FD16" s="1849"/>
      <c r="FE16" s="1849"/>
      <c r="FF16" s="1849"/>
      <c r="FG16" s="1849"/>
      <c r="FH16" s="1849"/>
      <c r="FI16" s="1849"/>
      <c r="FJ16" s="1849"/>
      <c r="FK16" s="1849"/>
      <c r="FL16" s="1849"/>
      <c r="FM16" s="1849"/>
      <c r="FN16" s="1849"/>
      <c r="FO16" s="1849"/>
      <c r="FP16" s="1849"/>
      <c r="FQ16" s="1849"/>
      <c r="FR16" s="1849"/>
      <c r="FS16" s="1849"/>
      <c r="FT16" s="1849"/>
      <c r="FU16" s="1849"/>
      <c r="FV16" s="1849"/>
      <c r="FW16" s="1849"/>
      <c r="FX16" s="1849"/>
      <c r="FY16" s="1849"/>
      <c r="FZ16" s="1849"/>
      <c r="GA16" s="1849"/>
      <c r="GB16" s="1849"/>
      <c r="GC16" s="1849"/>
      <c r="GD16" s="1849"/>
      <c r="GE16" s="1849"/>
      <c r="GF16" s="1849"/>
      <c r="GG16" s="1849"/>
      <c r="GH16" s="1849"/>
      <c r="GI16" s="1849"/>
      <c r="GJ16" s="1849"/>
      <c r="GK16" s="1849"/>
      <c r="GL16" s="1849"/>
      <c r="GM16" s="1849"/>
      <c r="GN16" s="1849"/>
      <c r="GO16" s="1849"/>
      <c r="GP16" s="1849"/>
      <c r="GQ16" s="1849"/>
      <c r="GR16" s="1849"/>
      <c r="GS16" s="1849"/>
      <c r="GT16" s="1849"/>
      <c r="GU16" s="1849"/>
      <c r="GV16" s="1849"/>
      <c r="GW16" s="1849"/>
      <c r="GX16" s="1849"/>
      <c r="GY16" s="1849"/>
      <c r="GZ16" s="1849"/>
      <c r="HA16" s="1849"/>
      <c r="HB16" s="1849"/>
      <c r="HC16" s="1849"/>
      <c r="HD16" s="1849"/>
      <c r="HE16" s="1849"/>
      <c r="HF16" s="1849"/>
      <c r="HG16" s="1849"/>
      <c r="HH16" s="1849"/>
      <c r="HI16" s="1849"/>
      <c r="HJ16" s="1849"/>
      <c r="HK16" s="1849"/>
      <c r="HL16" s="1849"/>
      <c r="HM16" s="1849"/>
    </row>
    <row r="17" spans="1:221" ht="21" hidden="1">
      <c r="A17" s="613" t="s">
        <v>1177</v>
      </c>
      <c r="EB17" s="1849"/>
      <c r="EC17" s="1849"/>
      <c r="ED17" s="1849"/>
      <c r="EE17" s="1849"/>
      <c r="EF17" s="1849"/>
      <c r="EG17" s="1849"/>
      <c r="EH17" s="1849"/>
      <c r="EI17" s="1849"/>
      <c r="EJ17" s="1849"/>
      <c r="EK17" s="1849"/>
      <c r="EL17" s="1849"/>
      <c r="EM17" s="1849"/>
      <c r="EN17" s="1849"/>
      <c r="EO17" s="1849"/>
      <c r="EP17" s="1849"/>
      <c r="EQ17" s="1849"/>
      <c r="ER17" s="1849"/>
      <c r="ES17" s="1849"/>
      <c r="ET17" s="1849"/>
      <c r="EU17" s="1849"/>
      <c r="EV17" s="1849"/>
      <c r="EW17" s="1849"/>
      <c r="EX17" s="1849"/>
      <c r="EY17" s="1849"/>
      <c r="EZ17" s="1849"/>
      <c r="FA17" s="1849"/>
      <c r="FB17" s="1849"/>
      <c r="FC17" s="1849"/>
      <c r="FD17" s="1849"/>
      <c r="FE17" s="1849"/>
      <c r="FF17" s="1849"/>
      <c r="FG17" s="1849"/>
      <c r="FH17" s="1849"/>
      <c r="FI17" s="1849"/>
      <c r="FJ17" s="1849"/>
      <c r="FK17" s="1849"/>
      <c r="FL17" s="1849"/>
      <c r="FM17" s="1849"/>
      <c r="FN17" s="1849"/>
      <c r="FO17" s="1849"/>
      <c r="FP17" s="1849"/>
      <c r="FQ17" s="1849"/>
      <c r="FR17" s="1849"/>
      <c r="FS17" s="1849"/>
      <c r="FT17" s="1849"/>
      <c r="FU17" s="1849"/>
      <c r="FV17" s="1849"/>
      <c r="FW17" s="1849"/>
      <c r="FX17" s="1849"/>
      <c r="FY17" s="1849"/>
      <c r="FZ17" s="1849"/>
      <c r="GA17" s="1849"/>
      <c r="GB17" s="1849"/>
      <c r="GC17" s="1849"/>
      <c r="GD17" s="1849"/>
      <c r="GE17" s="1849"/>
      <c r="GF17" s="1849"/>
      <c r="GG17" s="1849"/>
      <c r="GH17" s="1849"/>
      <c r="GI17" s="1849"/>
      <c r="GJ17" s="1849"/>
      <c r="GK17" s="1849"/>
      <c r="GL17" s="1849"/>
      <c r="GM17" s="1849"/>
      <c r="GN17" s="1849"/>
      <c r="GO17" s="1849"/>
      <c r="GP17" s="1849"/>
      <c r="GQ17" s="1849"/>
      <c r="GR17" s="1849"/>
      <c r="GS17" s="1849"/>
      <c r="GT17" s="1849"/>
      <c r="GU17" s="1849"/>
      <c r="GV17" s="1849"/>
      <c r="GW17" s="1849"/>
      <c r="GX17" s="1849"/>
      <c r="GY17" s="1849"/>
      <c r="GZ17" s="1849"/>
      <c r="HA17" s="1849"/>
      <c r="HB17" s="1849"/>
      <c r="HC17" s="1849"/>
      <c r="HD17" s="1849"/>
      <c r="HE17" s="1849"/>
      <c r="HF17" s="1849"/>
      <c r="HG17" s="1849"/>
      <c r="HH17" s="1849"/>
      <c r="HI17" s="1849"/>
      <c r="HJ17" s="1849"/>
      <c r="HK17" s="1849"/>
      <c r="HL17" s="1849"/>
      <c r="HM17" s="1849"/>
    </row>
    <row r="18" spans="1:221" ht="33.75" customHeight="1">
      <c r="A18" s="613"/>
      <c r="EB18" s="1840"/>
    </row>
    <row r="23" spans="1:221" ht="33.75" customHeight="1">
      <c r="EC23" s="1841"/>
      <c r="ED23" s="1841"/>
      <c r="EE23" s="1841"/>
      <c r="EF23" s="1841"/>
      <c r="EG23" s="1841"/>
      <c r="EH23" s="1841"/>
      <c r="EI23" s="1841"/>
      <c r="EJ23" s="1841"/>
      <c r="EK23" s="1841"/>
      <c r="EL23" s="1841"/>
      <c r="EM23" s="1841"/>
      <c r="EN23" s="1841"/>
      <c r="EO23" s="1841"/>
      <c r="EP23" s="1841"/>
      <c r="EQ23" s="1841"/>
    </row>
    <row r="24" spans="1:221" ht="33.75" customHeight="1">
      <c r="EC24" s="1841"/>
      <c r="ED24" s="1841"/>
      <c r="EE24" s="1841"/>
      <c r="EF24" s="1841"/>
      <c r="EG24" s="1841"/>
      <c r="EH24" s="1841"/>
      <c r="EI24" s="1841"/>
      <c r="EJ24" s="1841"/>
      <c r="EK24" s="1841"/>
      <c r="EL24" s="1841"/>
      <c r="EM24" s="1841"/>
      <c r="EN24" s="1841"/>
      <c r="EO24" s="1841"/>
      <c r="EP24" s="1841"/>
      <c r="EQ24" s="1841"/>
    </row>
    <row r="25" spans="1:221" ht="33.75" customHeight="1">
      <c r="EC25" s="1841"/>
      <c r="ED25" s="1841"/>
      <c r="EE25" s="1841"/>
      <c r="EF25" s="1841"/>
      <c r="EG25" s="1841"/>
      <c r="EH25" s="1841"/>
      <c r="EI25" s="1841"/>
      <c r="EJ25" s="1841"/>
      <c r="EK25" s="1841"/>
      <c r="EL25" s="1841"/>
      <c r="EM25" s="1841"/>
      <c r="EN25" s="1841"/>
      <c r="EO25" s="1841"/>
      <c r="EP25" s="1841"/>
      <c r="EQ25" s="1841"/>
    </row>
    <row r="37" spans="1:1" ht="33.75" customHeight="1">
      <c r="A37" s="841"/>
    </row>
    <row r="85" spans="2:2" ht="6" customHeight="1"/>
    <row r="86" spans="2:2" ht="33.75" customHeight="1">
      <c r="B86" s="3030" t="s">
        <v>1551</v>
      </c>
    </row>
  </sheetData>
  <mergeCells count="14">
    <mergeCell ref="GB2:GR2"/>
    <mergeCell ref="GS2:HI2"/>
    <mergeCell ref="HJ2:HM2"/>
    <mergeCell ref="CU2:DK2"/>
    <mergeCell ref="DL2:EB2"/>
    <mergeCell ref="EC2:ES2"/>
    <mergeCell ref="ET2:FJ2"/>
    <mergeCell ref="FK2:GA2"/>
    <mergeCell ref="CD2:CT2"/>
    <mergeCell ref="A2:A3"/>
    <mergeCell ref="B2:R2"/>
    <mergeCell ref="AE2:AU2"/>
    <mergeCell ref="AV2:BL2"/>
    <mergeCell ref="BM2:CC2"/>
  </mergeCells>
  <printOptions horizontalCentered="1"/>
  <pageMargins left="0" right="0" top="0.51181102362204722" bottom="0.59055118110236227" header="0.51181102362204722" footer="0.51181102362204722"/>
  <pageSetup paperSize="9" scale="38" orientation="landscape" r:id="rId1"/>
  <headerFooter>
    <oddHeader>&amp;C&amp;"Aptos"&amp;10&amp;K000000 PUBLIC&amp;1#_x000D_&amp;"Arialri"&amp;10&amp;K000000&amp;"Arialri"&amp;10&amp;K000000&amp;"Arialri"&amp;10&amp;K000000&amp;G</oddHeader>
    <oddFooter>&amp;C&amp;12 27&amp;10_x000D_&amp;1#&amp;"Aptos"&amp;10&amp;K000000 PUBLIC</oddFooter>
  </headerFooter>
  <ignoredErrors>
    <ignoredError sqref="HG4" formulaRange="1"/>
  </ignoredError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279E8-42D0-48ED-9F36-95F17EB40084}">
  <dimension ref="A1:IV86"/>
  <sheetViews>
    <sheetView showGridLines="0" view="pageBreakPreview" zoomScale="50" zoomScaleNormal="100" zoomScaleSheetLayoutView="50" workbookViewId="0">
      <pane xSplit="1" topLeftCell="II1" activePane="topRight" state="frozen"/>
      <selection activeCell="A35" sqref="A35"/>
      <selection pane="topRight" activeCell="A35" sqref="A35"/>
    </sheetView>
  </sheetViews>
  <sheetFormatPr defaultColWidth="9.1796875" defaultRowHeight="24.75" customHeight="1"/>
  <cols>
    <col min="1" max="1" width="43.36328125" style="1809" customWidth="1"/>
    <col min="2" max="2" width="14.81640625" style="1809" hidden="1" customWidth="1"/>
    <col min="3" max="3" width="15.453125" style="1809" hidden="1" customWidth="1"/>
    <col min="4" max="4" width="14.81640625" style="1809" hidden="1" customWidth="1"/>
    <col min="5" max="5" width="15.453125" style="1809" hidden="1" customWidth="1"/>
    <col min="6" max="6" width="14.453125" style="1809" hidden="1" customWidth="1"/>
    <col min="7" max="7" width="13.1796875" style="1809" hidden="1" customWidth="1"/>
    <col min="8" max="9" width="14.81640625" style="1809" hidden="1" customWidth="1"/>
    <col min="10" max="10" width="13.1796875" style="1809" hidden="1" customWidth="1"/>
    <col min="11" max="11" width="13" style="1809" hidden="1" customWidth="1"/>
    <col min="12" max="12" width="14.81640625" style="1809" hidden="1" customWidth="1"/>
    <col min="13" max="13" width="13.81640625" style="1809" hidden="1" customWidth="1"/>
    <col min="14" max="14" width="13.1796875" style="1809" hidden="1" customWidth="1"/>
    <col min="15" max="15" width="14.1796875" style="1809" hidden="1" customWidth="1"/>
    <col min="16" max="16" width="15.1796875" style="1809" hidden="1" customWidth="1"/>
    <col min="17" max="18" width="17.54296875" style="1809" hidden="1" customWidth="1"/>
    <col min="19" max="19" width="4.81640625" style="1809" hidden="1" customWidth="1"/>
    <col min="20" max="20" width="13.81640625" style="1809" hidden="1" customWidth="1"/>
    <col min="21" max="21" width="14.1796875" style="1809" hidden="1" customWidth="1"/>
    <col min="22" max="22" width="13.81640625" style="1809" hidden="1" customWidth="1"/>
    <col min="23" max="23" width="12" style="1809" hidden="1" customWidth="1"/>
    <col min="24" max="27" width="12.54296875" style="1809" hidden="1" customWidth="1"/>
    <col min="28" max="28" width="13" style="1809" hidden="1" customWidth="1"/>
    <col min="29" max="29" width="12.54296875" style="1809" hidden="1" customWidth="1"/>
    <col min="30" max="30" width="10.81640625" style="1809" hidden="1" customWidth="1"/>
    <col min="31" max="31" width="15.1796875" style="1809" hidden="1" customWidth="1"/>
    <col min="32" max="32" width="11.1796875" style="1809" hidden="1" customWidth="1"/>
    <col min="33" max="33" width="10.453125" style="1809" hidden="1" customWidth="1"/>
    <col min="34" max="34" width="10.81640625" style="1809" hidden="1" customWidth="1"/>
    <col min="35" max="35" width="15.1796875" style="1809" hidden="1" customWidth="1"/>
    <col min="36" max="36" width="17" style="1809" hidden="1" customWidth="1"/>
    <col min="37" max="37" width="3.1796875" style="1809" hidden="1" customWidth="1"/>
    <col min="38" max="39" width="14.1796875" style="1809" hidden="1" customWidth="1"/>
    <col min="40" max="40" width="13.81640625" style="1809" hidden="1" customWidth="1"/>
    <col min="41" max="42" width="14.1796875" style="1809" hidden="1" customWidth="1"/>
    <col min="43" max="43" width="13.81640625" style="1809" hidden="1" customWidth="1"/>
    <col min="44" max="44" width="13.1796875" style="1809" hidden="1" customWidth="1"/>
    <col min="45" max="45" width="15.54296875" style="1809" hidden="1" customWidth="1"/>
    <col min="46" max="46" width="13.81640625" style="1809" hidden="1" customWidth="1"/>
    <col min="47" max="47" width="14.1796875" style="1809" hidden="1" customWidth="1"/>
    <col min="48" max="48" width="13.81640625" style="1809" hidden="1" customWidth="1"/>
    <col min="49" max="49" width="15.54296875" style="1809" hidden="1" customWidth="1"/>
    <col min="50" max="50" width="13.81640625" style="1809" hidden="1" customWidth="1"/>
    <col min="51" max="52" width="14.1796875" style="1809" hidden="1" customWidth="1"/>
    <col min="53" max="53" width="15.54296875" style="1809" hidden="1" customWidth="1"/>
    <col min="54" max="54" width="17" style="1809" hidden="1" customWidth="1"/>
    <col min="55" max="55" width="12" style="1809" hidden="1" customWidth="1"/>
    <col min="56" max="56" width="12.54296875" style="1809" hidden="1" customWidth="1"/>
    <col min="57" max="57" width="12" style="1809" hidden="1" customWidth="1"/>
    <col min="58" max="58" width="15.1796875" style="1809" hidden="1" customWidth="1"/>
    <col min="59" max="59" width="12" style="1809" hidden="1" customWidth="1"/>
    <col min="60" max="61" width="12.54296875" style="1809" hidden="1" customWidth="1"/>
    <col min="62" max="62" width="15.54296875" style="1809" hidden="1" customWidth="1"/>
    <col min="63" max="63" width="12.54296875" style="1809" hidden="1" customWidth="1"/>
    <col min="64" max="64" width="15.54296875" style="1809" hidden="1" customWidth="1"/>
    <col min="65" max="65" width="17" style="1809" hidden="1" customWidth="1"/>
    <col min="66" max="66" width="12.54296875" style="1809" hidden="1" customWidth="1"/>
    <col min="67" max="67" width="11.54296875" style="1809" hidden="1" customWidth="1"/>
    <col min="68" max="68" width="12.54296875" style="1809" hidden="1" customWidth="1"/>
    <col min="69" max="69" width="15.54296875" style="1809" hidden="1" customWidth="1"/>
    <col min="70" max="70" width="13.453125" style="1809" hidden="1" customWidth="1"/>
    <col min="71" max="71" width="14.81640625" style="1809" hidden="1" customWidth="1"/>
    <col min="72" max="72" width="13.453125" style="1809" hidden="1" customWidth="1"/>
    <col min="73" max="73" width="18" style="1809" hidden="1" customWidth="1"/>
    <col min="74" max="74" width="19.1796875" style="1809" hidden="1" customWidth="1"/>
    <col min="75" max="76" width="14.81640625" style="1809" hidden="1" customWidth="1"/>
    <col min="77" max="77" width="15.54296875" style="1809" hidden="1" customWidth="1"/>
    <col min="78" max="79" width="12.54296875" style="1809" hidden="1" customWidth="1"/>
    <col min="80" max="80" width="12" style="1809" hidden="1" customWidth="1"/>
    <col min="81" max="81" width="15.54296875" style="1809" hidden="1" customWidth="1"/>
    <col min="82" max="82" width="17.54296875" style="1809" hidden="1" customWidth="1"/>
    <col min="83" max="85" width="16.81640625" style="1809" hidden="1" customWidth="1"/>
    <col min="86" max="86" width="15.54296875" style="1809" hidden="1" customWidth="1"/>
    <col min="87" max="87" width="14.81640625" style="1809" hidden="1" customWidth="1"/>
    <col min="88" max="88" width="18.453125" style="1809" hidden="1" customWidth="1"/>
    <col min="89" max="89" width="16.81640625" style="1809" hidden="1" customWidth="1"/>
    <col min="90" max="92" width="14.81640625" style="1809" hidden="1" customWidth="1"/>
    <col min="93" max="93" width="16.81640625" style="1809" hidden="1" customWidth="1"/>
    <col min="94" max="98" width="18.81640625" style="1809" hidden="1" customWidth="1"/>
    <col min="99" max="99" width="20" style="1809" hidden="1" customWidth="1"/>
    <col min="100" max="164" width="18.81640625" style="1809" hidden="1" customWidth="1"/>
    <col min="165" max="237" width="16.81640625" style="1809" hidden="1" customWidth="1"/>
    <col min="238" max="256" width="16.81640625" style="1809" customWidth="1"/>
    <col min="257" max="257" width="5.81640625" style="1809" customWidth="1"/>
    <col min="258" max="16384" width="9.1796875" style="1809"/>
  </cols>
  <sheetData>
    <row r="1" spans="1:256" ht="40.5" customHeight="1" thickBot="1">
      <c r="A1" s="1873" t="s">
        <v>1178</v>
      </c>
      <c r="B1" s="1874"/>
      <c r="C1" s="1874"/>
      <c r="D1" s="1874"/>
      <c r="E1" s="1874"/>
      <c r="F1" s="1874"/>
      <c r="G1" s="1874"/>
      <c r="H1" s="1874"/>
      <c r="I1" s="1874"/>
      <c r="J1" s="1874"/>
      <c r="K1" s="1874"/>
      <c r="L1" s="1874"/>
      <c r="M1" s="1874"/>
      <c r="N1" s="1874"/>
      <c r="O1" s="1874"/>
      <c r="P1" s="1874"/>
      <c r="Q1" s="1874"/>
      <c r="R1" s="1874"/>
      <c r="S1" s="1874"/>
      <c r="T1" s="1874"/>
      <c r="U1" s="1874"/>
      <c r="V1" s="1874"/>
      <c r="W1" s="1874"/>
      <c r="X1" s="1874"/>
      <c r="Y1" s="1874"/>
      <c r="Z1" s="1874"/>
      <c r="AA1" s="1874"/>
      <c r="AB1" s="1874"/>
      <c r="AC1" s="1874"/>
      <c r="AD1" s="1874"/>
      <c r="AE1" s="1874"/>
      <c r="AF1" s="1874"/>
      <c r="AG1" s="1874"/>
      <c r="AH1" s="1874"/>
      <c r="AI1" s="1874"/>
      <c r="AJ1" s="1874"/>
      <c r="AK1" s="1874"/>
      <c r="AL1" s="1874"/>
      <c r="AM1" s="1874"/>
      <c r="AN1" s="1874"/>
      <c r="AO1" s="1874"/>
      <c r="AP1" s="1874"/>
      <c r="AQ1" s="1874"/>
      <c r="AR1" s="1874"/>
      <c r="AS1" s="1874"/>
      <c r="AT1" s="1874"/>
      <c r="AU1" s="1874"/>
      <c r="AV1" s="1874"/>
      <c r="AW1" s="1874"/>
      <c r="AX1" s="1874"/>
      <c r="AY1" s="1874"/>
      <c r="AZ1" s="1874"/>
      <c r="BA1" s="1874"/>
      <c r="BB1" s="1874"/>
      <c r="BC1" s="1874"/>
      <c r="BD1" s="1874"/>
      <c r="BE1" s="1874"/>
      <c r="BF1" s="1874"/>
      <c r="BG1" s="1874"/>
      <c r="BH1" s="1874"/>
      <c r="BI1" s="1874"/>
      <c r="BJ1" s="1874"/>
      <c r="BK1" s="1874"/>
      <c r="BL1" s="1874"/>
      <c r="BM1" s="1874"/>
      <c r="BN1" s="1874"/>
      <c r="BO1" s="1874"/>
      <c r="BP1" s="1874"/>
      <c r="BQ1" s="1874"/>
      <c r="BR1" s="1874"/>
      <c r="BS1" s="1874"/>
      <c r="BT1" s="1874"/>
      <c r="BU1" s="1874"/>
      <c r="BV1" s="1874"/>
      <c r="BW1" s="1874"/>
      <c r="BX1" s="1874"/>
      <c r="BY1" s="1874"/>
      <c r="BZ1" s="1874"/>
      <c r="CA1" s="1874"/>
      <c r="CB1" s="1874"/>
      <c r="CC1" s="1874"/>
      <c r="CD1" s="1874"/>
      <c r="CE1" s="1874"/>
      <c r="CF1" s="1874"/>
      <c r="CG1" s="1874"/>
      <c r="CH1" s="1874"/>
      <c r="CI1" s="1874"/>
      <c r="CJ1" s="1874"/>
      <c r="CK1" s="1874"/>
      <c r="CL1" s="1874"/>
      <c r="CM1" s="1874"/>
    </row>
    <row r="2" spans="1:256" ht="38.15" customHeight="1" thickTop="1" thickBot="1">
      <c r="A2" s="3196"/>
      <c r="B2" s="3193">
        <v>2011</v>
      </c>
      <c r="C2" s="3194"/>
      <c r="D2" s="3194"/>
      <c r="E2" s="3194"/>
      <c r="F2" s="3194"/>
      <c r="G2" s="3194"/>
      <c r="H2" s="3194"/>
      <c r="I2" s="3194"/>
      <c r="J2" s="3194"/>
      <c r="K2" s="3194"/>
      <c r="L2" s="3194"/>
      <c r="M2" s="3194"/>
      <c r="N2" s="3194"/>
      <c r="O2" s="3194"/>
      <c r="P2" s="3194"/>
      <c r="Q2" s="3194"/>
      <c r="R2" s="3194"/>
      <c r="S2" s="1875"/>
      <c r="T2" s="3194">
        <v>2012</v>
      </c>
      <c r="U2" s="3194"/>
      <c r="V2" s="3194"/>
      <c r="W2" s="3194"/>
      <c r="X2" s="3194"/>
      <c r="Y2" s="3194"/>
      <c r="Z2" s="3194"/>
      <c r="AA2" s="3194"/>
      <c r="AB2" s="3194"/>
      <c r="AC2" s="3194"/>
      <c r="AD2" s="3194"/>
      <c r="AE2" s="3194"/>
      <c r="AF2" s="3194"/>
      <c r="AG2" s="3194"/>
      <c r="AH2" s="3194"/>
      <c r="AI2" s="3194"/>
      <c r="AJ2" s="3194"/>
      <c r="AK2" s="1875"/>
      <c r="AL2" s="3198">
        <v>2013</v>
      </c>
      <c r="AM2" s="3198"/>
      <c r="AN2" s="3198"/>
      <c r="AO2" s="3198"/>
      <c r="AP2" s="3198"/>
      <c r="AQ2" s="3198"/>
      <c r="AR2" s="3198"/>
      <c r="AS2" s="3198"/>
      <c r="AT2" s="3198"/>
      <c r="AU2" s="3198"/>
      <c r="AV2" s="3198"/>
      <c r="AW2" s="3198"/>
      <c r="AX2" s="3198"/>
      <c r="AY2" s="3198"/>
      <c r="AZ2" s="3198"/>
      <c r="BA2" s="3198"/>
      <c r="BB2" s="3198"/>
      <c r="BC2" s="1810" t="s">
        <v>855</v>
      </c>
      <c r="BD2" s="1810"/>
      <c r="BE2" s="1810"/>
      <c r="BF2" s="1810"/>
      <c r="BG2" s="1810"/>
      <c r="BH2" s="1810"/>
      <c r="BI2" s="1810"/>
      <c r="BJ2" s="1810"/>
      <c r="BK2" s="1810"/>
      <c r="BL2" s="1810"/>
      <c r="BM2" s="1810"/>
      <c r="BN2" s="3193">
        <v>2015</v>
      </c>
      <c r="BO2" s="3194"/>
      <c r="BP2" s="3194"/>
      <c r="BQ2" s="3194"/>
      <c r="BR2" s="3194"/>
      <c r="BS2" s="3194"/>
      <c r="BT2" s="3194"/>
      <c r="BU2" s="3194"/>
      <c r="BV2" s="3194"/>
      <c r="BW2" s="3194"/>
      <c r="BX2" s="3194"/>
      <c r="BY2" s="3194"/>
      <c r="BZ2" s="3194"/>
      <c r="CA2" s="3194"/>
      <c r="CB2" s="3194"/>
      <c r="CC2" s="3194"/>
      <c r="CD2" s="3195"/>
      <c r="CE2" s="3193">
        <v>2016</v>
      </c>
      <c r="CF2" s="3194"/>
      <c r="CG2" s="3194"/>
      <c r="CH2" s="3194"/>
      <c r="CI2" s="3194"/>
      <c r="CJ2" s="3194"/>
      <c r="CK2" s="3194"/>
      <c r="CL2" s="3194"/>
      <c r="CM2" s="3194"/>
      <c r="CN2" s="3194"/>
      <c r="CO2" s="3194"/>
      <c r="CP2" s="3194"/>
      <c r="CQ2" s="3194"/>
      <c r="CR2" s="3194"/>
      <c r="CS2" s="3194"/>
      <c r="CT2" s="3194"/>
      <c r="CU2" s="3195"/>
      <c r="CV2" s="3193">
        <v>2017</v>
      </c>
      <c r="CW2" s="3194"/>
      <c r="CX2" s="3194"/>
      <c r="CY2" s="3194"/>
      <c r="CZ2" s="3194"/>
      <c r="DA2" s="3194"/>
      <c r="DB2" s="3194"/>
      <c r="DC2" s="3194"/>
      <c r="DD2" s="3194"/>
      <c r="DE2" s="3194"/>
      <c r="DF2" s="3194"/>
      <c r="DG2" s="3194"/>
      <c r="DH2" s="3194"/>
      <c r="DI2" s="3194"/>
      <c r="DJ2" s="3194"/>
      <c r="DK2" s="3194"/>
      <c r="DL2" s="3194"/>
      <c r="DM2" s="3193">
        <v>2018</v>
      </c>
      <c r="DN2" s="3194"/>
      <c r="DO2" s="3194"/>
      <c r="DP2" s="3194"/>
      <c r="DQ2" s="3194"/>
      <c r="DR2" s="3194"/>
      <c r="DS2" s="3194"/>
      <c r="DT2" s="3194"/>
      <c r="DU2" s="3194"/>
      <c r="DV2" s="3194"/>
      <c r="DW2" s="3194"/>
      <c r="DX2" s="3194"/>
      <c r="DY2" s="3194"/>
      <c r="DZ2" s="3194"/>
      <c r="EA2" s="3194"/>
      <c r="EB2" s="3194"/>
      <c r="EC2" s="3195"/>
      <c r="ED2" s="3193">
        <v>2019</v>
      </c>
      <c r="EE2" s="3194"/>
      <c r="EF2" s="3194"/>
      <c r="EG2" s="3194"/>
      <c r="EH2" s="3194"/>
      <c r="EI2" s="3194"/>
      <c r="EJ2" s="3194"/>
      <c r="EK2" s="3194"/>
      <c r="EL2" s="3194"/>
      <c r="EM2" s="3194"/>
      <c r="EN2" s="3194"/>
      <c r="EO2" s="3194"/>
      <c r="EP2" s="3194"/>
      <c r="EQ2" s="3194"/>
      <c r="ER2" s="3194"/>
      <c r="ES2" s="3194"/>
      <c r="ET2" s="3195"/>
      <c r="EU2" s="3193">
        <v>2020</v>
      </c>
      <c r="EV2" s="3194"/>
      <c r="EW2" s="3194"/>
      <c r="EX2" s="3194"/>
      <c r="EY2" s="3194"/>
      <c r="EZ2" s="3194"/>
      <c r="FA2" s="3194"/>
      <c r="FB2" s="3194"/>
      <c r="FC2" s="3194"/>
      <c r="FD2" s="3194"/>
      <c r="FE2" s="3194"/>
      <c r="FF2" s="3194"/>
      <c r="FG2" s="3194"/>
      <c r="FH2" s="3194"/>
      <c r="FI2" s="3194"/>
      <c r="FJ2" s="3194"/>
      <c r="FK2" s="3195"/>
      <c r="FL2" s="3193">
        <v>2021</v>
      </c>
      <c r="FM2" s="3194"/>
      <c r="FN2" s="3194"/>
      <c r="FO2" s="3194"/>
      <c r="FP2" s="3194"/>
      <c r="FQ2" s="3194"/>
      <c r="FR2" s="3194"/>
      <c r="FS2" s="3194"/>
      <c r="FT2" s="3194"/>
      <c r="FU2" s="3194"/>
      <c r="FV2" s="3194"/>
      <c r="FW2" s="3194"/>
      <c r="FX2" s="3194"/>
      <c r="FY2" s="3194"/>
      <c r="FZ2" s="3194"/>
      <c r="GA2" s="3194"/>
      <c r="GB2" s="3195"/>
      <c r="GC2" s="3193">
        <v>2022</v>
      </c>
      <c r="GD2" s="3194"/>
      <c r="GE2" s="3194"/>
      <c r="GF2" s="3194"/>
      <c r="GG2" s="3194"/>
      <c r="GH2" s="3194"/>
      <c r="GI2" s="3194"/>
      <c r="GJ2" s="3194"/>
      <c r="GK2" s="3194"/>
      <c r="GL2" s="3194"/>
      <c r="GM2" s="3194"/>
      <c r="GN2" s="3194"/>
      <c r="GO2" s="3194"/>
      <c r="GP2" s="3194"/>
      <c r="GQ2" s="3194"/>
      <c r="GR2" s="3194"/>
      <c r="GS2" s="3195"/>
      <c r="GT2" s="3193">
        <v>2023</v>
      </c>
      <c r="GU2" s="3194"/>
      <c r="GV2" s="3194"/>
      <c r="GW2" s="3194"/>
      <c r="GX2" s="3194"/>
      <c r="GY2" s="3194"/>
      <c r="GZ2" s="3194"/>
      <c r="HA2" s="3194"/>
      <c r="HB2" s="3194"/>
      <c r="HC2" s="3194"/>
      <c r="HD2" s="3194"/>
      <c r="HE2" s="3194"/>
      <c r="HF2" s="3194"/>
      <c r="HG2" s="3194"/>
      <c r="HH2" s="3194"/>
      <c r="HI2" s="3194"/>
      <c r="HJ2" s="3195"/>
      <c r="HK2" s="3193">
        <v>2024</v>
      </c>
      <c r="HL2" s="3194"/>
      <c r="HM2" s="3194"/>
      <c r="HN2" s="3194"/>
      <c r="HO2" s="3194"/>
      <c r="HP2" s="3194"/>
      <c r="HQ2" s="3194"/>
      <c r="HR2" s="3194"/>
      <c r="HS2" s="3194"/>
      <c r="HT2" s="3194"/>
      <c r="HU2" s="3194"/>
      <c r="HV2" s="3194"/>
      <c r="HW2" s="3194"/>
      <c r="HX2" s="3194"/>
      <c r="HY2" s="3194"/>
      <c r="HZ2" s="3194"/>
      <c r="IA2" s="3195"/>
      <c r="IB2" s="3193">
        <v>2025</v>
      </c>
      <c r="IC2" s="3194"/>
      <c r="ID2" s="3194"/>
      <c r="IE2" s="3194"/>
      <c r="IF2" s="3194"/>
      <c r="IG2" s="3194"/>
      <c r="IH2" s="3194"/>
      <c r="II2" s="3194"/>
      <c r="IJ2" s="3194"/>
      <c r="IK2" s="3194"/>
      <c r="IL2" s="3194"/>
      <c r="IM2" s="3194"/>
      <c r="IN2" s="3194"/>
      <c r="IO2" s="3194"/>
      <c r="IP2" s="3194"/>
      <c r="IQ2" s="3194"/>
      <c r="IR2" s="3195"/>
      <c r="IS2" s="3193">
        <v>2026</v>
      </c>
      <c r="IT2" s="3194"/>
      <c r="IU2" s="3194"/>
      <c r="IV2" s="3195"/>
    </row>
    <row r="3" spans="1:256" ht="38.15" customHeight="1" thickTop="1" thickBot="1">
      <c r="A3" s="3197"/>
      <c r="B3" s="1812" t="s">
        <v>121</v>
      </c>
      <c r="C3" s="1812" t="s">
        <v>122</v>
      </c>
      <c r="D3" s="1812" t="s">
        <v>123</v>
      </c>
      <c r="E3" s="1876" t="s">
        <v>172</v>
      </c>
      <c r="F3" s="1876" t="s">
        <v>1179</v>
      </c>
      <c r="G3" s="1876" t="s">
        <v>125</v>
      </c>
      <c r="H3" s="1876" t="s">
        <v>135</v>
      </c>
      <c r="I3" s="1876" t="s">
        <v>173</v>
      </c>
      <c r="J3" s="1876" t="s">
        <v>127</v>
      </c>
      <c r="K3" s="1876" t="s">
        <v>128</v>
      </c>
      <c r="L3" s="1876" t="s">
        <v>129</v>
      </c>
      <c r="M3" s="1876" t="s">
        <v>174</v>
      </c>
      <c r="N3" s="1876" t="s">
        <v>130</v>
      </c>
      <c r="O3" s="1876" t="s">
        <v>131</v>
      </c>
      <c r="P3" s="1876" t="s">
        <v>132</v>
      </c>
      <c r="Q3" s="1876" t="s">
        <v>175</v>
      </c>
      <c r="R3" s="1812" t="s">
        <v>176</v>
      </c>
      <c r="S3" s="1812"/>
      <c r="T3" s="1812" t="s">
        <v>121</v>
      </c>
      <c r="U3" s="1812" t="s">
        <v>122</v>
      </c>
      <c r="V3" s="1812" t="s">
        <v>123</v>
      </c>
      <c r="W3" s="1876" t="s">
        <v>172</v>
      </c>
      <c r="X3" s="1876" t="s">
        <v>1179</v>
      </c>
      <c r="Y3" s="1876" t="s">
        <v>125</v>
      </c>
      <c r="Z3" s="1876" t="s">
        <v>135</v>
      </c>
      <c r="AA3" s="1876" t="s">
        <v>173</v>
      </c>
      <c r="AB3" s="1876" t="s">
        <v>127</v>
      </c>
      <c r="AC3" s="1876" t="s">
        <v>128</v>
      </c>
      <c r="AD3" s="1876" t="s">
        <v>129</v>
      </c>
      <c r="AE3" s="1876" t="s">
        <v>174</v>
      </c>
      <c r="AF3" s="1876" t="s">
        <v>130</v>
      </c>
      <c r="AG3" s="1876" t="s">
        <v>131</v>
      </c>
      <c r="AH3" s="1876" t="s">
        <v>132</v>
      </c>
      <c r="AI3" s="1876" t="s">
        <v>175</v>
      </c>
      <c r="AJ3" s="1812" t="s">
        <v>176</v>
      </c>
      <c r="AK3" s="1877"/>
      <c r="AL3" s="1812" t="s">
        <v>121</v>
      </c>
      <c r="AM3" s="1812" t="s">
        <v>122</v>
      </c>
      <c r="AN3" s="1812" t="s">
        <v>123</v>
      </c>
      <c r="AO3" s="1812" t="s">
        <v>172</v>
      </c>
      <c r="AP3" s="1812" t="s">
        <v>179</v>
      </c>
      <c r="AQ3" s="1812" t="s">
        <v>125</v>
      </c>
      <c r="AR3" s="1812" t="s">
        <v>135</v>
      </c>
      <c r="AS3" s="1812" t="s">
        <v>173</v>
      </c>
      <c r="AT3" s="1812" t="s">
        <v>127</v>
      </c>
      <c r="AU3" s="1812" t="s">
        <v>128</v>
      </c>
      <c r="AV3" s="1812" t="s">
        <v>129</v>
      </c>
      <c r="AW3" s="1876" t="s">
        <v>174</v>
      </c>
      <c r="AX3" s="1876" t="s">
        <v>130</v>
      </c>
      <c r="AY3" s="1876" t="s">
        <v>131</v>
      </c>
      <c r="AZ3" s="1876" t="s">
        <v>132</v>
      </c>
      <c r="BA3" s="1876" t="s">
        <v>175</v>
      </c>
      <c r="BB3" s="1813" t="s">
        <v>176</v>
      </c>
      <c r="BC3" s="1810" t="s">
        <v>121</v>
      </c>
      <c r="BD3" s="1810" t="s">
        <v>122</v>
      </c>
      <c r="BE3" s="1810" t="s">
        <v>123</v>
      </c>
      <c r="BF3" s="1810" t="s">
        <v>172</v>
      </c>
      <c r="BG3" s="1813" t="s">
        <v>179</v>
      </c>
      <c r="BH3" s="1813" t="s">
        <v>125</v>
      </c>
      <c r="BI3" s="1813" t="s">
        <v>135</v>
      </c>
      <c r="BJ3" s="1813" t="s">
        <v>173</v>
      </c>
      <c r="BK3" s="1810" t="s">
        <v>132</v>
      </c>
      <c r="BL3" s="1810" t="s">
        <v>175</v>
      </c>
      <c r="BM3" s="1810" t="s">
        <v>1166</v>
      </c>
      <c r="BN3" s="1816" t="s">
        <v>121</v>
      </c>
      <c r="BO3" s="1813" t="s">
        <v>122</v>
      </c>
      <c r="BP3" s="1813" t="s">
        <v>123</v>
      </c>
      <c r="BQ3" s="1813" t="s">
        <v>172</v>
      </c>
      <c r="BR3" s="1813" t="s">
        <v>179</v>
      </c>
      <c r="BS3" s="1813" t="s">
        <v>125</v>
      </c>
      <c r="BT3" s="1813" t="s">
        <v>126</v>
      </c>
      <c r="BU3" s="1813" t="s">
        <v>173</v>
      </c>
      <c r="BV3" s="1812" t="s">
        <v>127</v>
      </c>
      <c r="BW3" s="1812" t="s">
        <v>128</v>
      </c>
      <c r="BX3" s="1812" t="s">
        <v>129</v>
      </c>
      <c r="BY3" s="1813" t="s">
        <v>174</v>
      </c>
      <c r="BZ3" s="1813" t="s">
        <v>130</v>
      </c>
      <c r="CA3" s="1813" t="s">
        <v>131</v>
      </c>
      <c r="CB3" s="1813" t="s">
        <v>132</v>
      </c>
      <c r="CC3" s="1813" t="s">
        <v>175</v>
      </c>
      <c r="CD3" s="1813" t="s">
        <v>176</v>
      </c>
      <c r="CE3" s="1816" t="s">
        <v>121</v>
      </c>
      <c r="CF3" s="1813" t="s">
        <v>122</v>
      </c>
      <c r="CG3" s="1813" t="s">
        <v>123</v>
      </c>
      <c r="CH3" s="1813" t="s">
        <v>172</v>
      </c>
      <c r="CI3" s="1813" t="s">
        <v>179</v>
      </c>
      <c r="CJ3" s="1813" t="s">
        <v>125</v>
      </c>
      <c r="CK3" s="1813" t="s">
        <v>126</v>
      </c>
      <c r="CL3" s="1813" t="s">
        <v>173</v>
      </c>
      <c r="CM3" s="1813" t="s">
        <v>127</v>
      </c>
      <c r="CN3" s="1813" t="s">
        <v>128</v>
      </c>
      <c r="CO3" s="1813" t="s">
        <v>129</v>
      </c>
      <c r="CP3" s="1813" t="s">
        <v>174</v>
      </c>
      <c r="CQ3" s="1813" t="s">
        <v>130</v>
      </c>
      <c r="CR3" s="1813" t="s">
        <v>131</v>
      </c>
      <c r="CS3" s="1813" t="s">
        <v>132</v>
      </c>
      <c r="CT3" s="1813" t="s">
        <v>175</v>
      </c>
      <c r="CU3" s="1815" t="s">
        <v>176</v>
      </c>
      <c r="CV3" s="1816" t="s">
        <v>121</v>
      </c>
      <c r="CW3" s="1813" t="s">
        <v>122</v>
      </c>
      <c r="CX3" s="1813" t="s">
        <v>123</v>
      </c>
      <c r="CY3" s="1813" t="s">
        <v>172</v>
      </c>
      <c r="CZ3" s="1813" t="s">
        <v>124</v>
      </c>
      <c r="DA3" s="1813" t="s">
        <v>125</v>
      </c>
      <c r="DB3" s="1813" t="s">
        <v>126</v>
      </c>
      <c r="DC3" s="1813" t="s">
        <v>173</v>
      </c>
      <c r="DD3" s="1813" t="s">
        <v>127</v>
      </c>
      <c r="DE3" s="1813" t="s">
        <v>128</v>
      </c>
      <c r="DF3" s="1813" t="s">
        <v>129</v>
      </c>
      <c r="DG3" s="1813" t="s">
        <v>174</v>
      </c>
      <c r="DH3" s="1813" t="s">
        <v>130</v>
      </c>
      <c r="DI3" s="1813" t="s">
        <v>131</v>
      </c>
      <c r="DJ3" s="1813" t="s">
        <v>132</v>
      </c>
      <c r="DK3" s="1813" t="s">
        <v>175</v>
      </c>
      <c r="DL3" s="1813" t="s">
        <v>176</v>
      </c>
      <c r="DM3" s="1816" t="s">
        <v>121</v>
      </c>
      <c r="DN3" s="1813" t="s">
        <v>122</v>
      </c>
      <c r="DO3" s="1813" t="s">
        <v>123</v>
      </c>
      <c r="DP3" s="1813" t="s">
        <v>172</v>
      </c>
      <c r="DQ3" s="1813" t="s">
        <v>124</v>
      </c>
      <c r="DR3" s="1813" t="s">
        <v>125</v>
      </c>
      <c r="DS3" s="1813" t="s">
        <v>126</v>
      </c>
      <c r="DT3" s="1813" t="s">
        <v>173</v>
      </c>
      <c r="DU3" s="1813" t="s">
        <v>127</v>
      </c>
      <c r="DV3" s="1813" t="s">
        <v>128</v>
      </c>
      <c r="DW3" s="1813" t="s">
        <v>129</v>
      </c>
      <c r="DX3" s="1813" t="s">
        <v>174</v>
      </c>
      <c r="DY3" s="1813" t="s">
        <v>130</v>
      </c>
      <c r="DZ3" s="1813" t="s">
        <v>131</v>
      </c>
      <c r="EA3" s="1813" t="s">
        <v>132</v>
      </c>
      <c r="EB3" s="1813" t="s">
        <v>175</v>
      </c>
      <c r="EC3" s="1815" t="s">
        <v>176</v>
      </c>
      <c r="ED3" s="1816" t="s">
        <v>121</v>
      </c>
      <c r="EE3" s="1813" t="s">
        <v>122</v>
      </c>
      <c r="EF3" s="1813" t="s">
        <v>123</v>
      </c>
      <c r="EG3" s="1813" t="s">
        <v>172</v>
      </c>
      <c r="EH3" s="1813" t="s">
        <v>124</v>
      </c>
      <c r="EI3" s="1813" t="s">
        <v>125</v>
      </c>
      <c r="EJ3" s="1813" t="s">
        <v>126</v>
      </c>
      <c r="EK3" s="1813" t="s">
        <v>173</v>
      </c>
      <c r="EL3" s="1813" t="s">
        <v>127</v>
      </c>
      <c r="EM3" s="1813" t="s">
        <v>128</v>
      </c>
      <c r="EN3" s="1813" t="s">
        <v>129</v>
      </c>
      <c r="EO3" s="1813" t="s">
        <v>174</v>
      </c>
      <c r="EP3" s="1813" t="s">
        <v>130</v>
      </c>
      <c r="EQ3" s="1813" t="s">
        <v>131</v>
      </c>
      <c r="ER3" s="1813" t="s">
        <v>132</v>
      </c>
      <c r="ES3" s="1813" t="s">
        <v>175</v>
      </c>
      <c r="ET3" s="1815" t="s">
        <v>176</v>
      </c>
      <c r="EU3" s="1816" t="s">
        <v>121</v>
      </c>
      <c r="EV3" s="1813" t="s">
        <v>122</v>
      </c>
      <c r="EW3" s="1813" t="s">
        <v>123</v>
      </c>
      <c r="EX3" s="1813" t="s">
        <v>172</v>
      </c>
      <c r="EY3" s="1813" t="s">
        <v>124</v>
      </c>
      <c r="EZ3" s="1813" t="s">
        <v>125</v>
      </c>
      <c r="FA3" s="1813" t="s">
        <v>126</v>
      </c>
      <c r="FB3" s="1813" t="s">
        <v>173</v>
      </c>
      <c r="FC3" s="1813" t="s">
        <v>127</v>
      </c>
      <c r="FD3" s="1813" t="s">
        <v>128</v>
      </c>
      <c r="FE3" s="1813" t="s">
        <v>129</v>
      </c>
      <c r="FF3" s="1813" t="s">
        <v>174</v>
      </c>
      <c r="FG3" s="1813" t="s">
        <v>130</v>
      </c>
      <c r="FH3" s="1813" t="s">
        <v>131</v>
      </c>
      <c r="FI3" s="1813" t="s">
        <v>132</v>
      </c>
      <c r="FJ3" s="1813" t="s">
        <v>175</v>
      </c>
      <c r="FK3" s="1813" t="s">
        <v>176</v>
      </c>
      <c r="FL3" s="1816" t="s">
        <v>121</v>
      </c>
      <c r="FM3" s="1813" t="s">
        <v>122</v>
      </c>
      <c r="FN3" s="1813" t="s">
        <v>123</v>
      </c>
      <c r="FO3" s="1813" t="s">
        <v>172</v>
      </c>
      <c r="FP3" s="1813" t="s">
        <v>124</v>
      </c>
      <c r="FQ3" s="1813" t="s">
        <v>125</v>
      </c>
      <c r="FR3" s="1813" t="s">
        <v>126</v>
      </c>
      <c r="FS3" s="1813" t="s">
        <v>173</v>
      </c>
      <c r="FT3" s="1813" t="s">
        <v>127</v>
      </c>
      <c r="FU3" s="1813" t="s">
        <v>128</v>
      </c>
      <c r="FV3" s="1813" t="s">
        <v>129</v>
      </c>
      <c r="FW3" s="1813" t="s">
        <v>174</v>
      </c>
      <c r="FX3" s="1813" t="s">
        <v>130</v>
      </c>
      <c r="FY3" s="1813" t="s">
        <v>131</v>
      </c>
      <c r="FZ3" s="1813" t="s">
        <v>132</v>
      </c>
      <c r="GA3" s="1813" t="s">
        <v>175</v>
      </c>
      <c r="GB3" s="1815" t="s">
        <v>176</v>
      </c>
      <c r="GC3" s="1816" t="s">
        <v>121</v>
      </c>
      <c r="GD3" s="1813" t="s">
        <v>122</v>
      </c>
      <c r="GE3" s="1813" t="s">
        <v>123</v>
      </c>
      <c r="GF3" s="1813" t="s">
        <v>172</v>
      </c>
      <c r="GG3" s="1813" t="s">
        <v>124</v>
      </c>
      <c r="GH3" s="1813" t="s">
        <v>125</v>
      </c>
      <c r="GI3" s="1813" t="s">
        <v>126</v>
      </c>
      <c r="GJ3" s="1813" t="s">
        <v>173</v>
      </c>
      <c r="GK3" s="1813" t="s">
        <v>127</v>
      </c>
      <c r="GL3" s="1813" t="s">
        <v>128</v>
      </c>
      <c r="GM3" s="1813" t="s">
        <v>129</v>
      </c>
      <c r="GN3" s="1813" t="s">
        <v>174</v>
      </c>
      <c r="GO3" s="1813" t="s">
        <v>130</v>
      </c>
      <c r="GP3" s="1813" t="s">
        <v>131</v>
      </c>
      <c r="GQ3" s="1813" t="s">
        <v>132</v>
      </c>
      <c r="GR3" s="1813" t="s">
        <v>175</v>
      </c>
      <c r="GS3" s="1815" t="s">
        <v>176</v>
      </c>
      <c r="GT3" s="1816" t="s">
        <v>121</v>
      </c>
      <c r="GU3" s="1813" t="s">
        <v>122</v>
      </c>
      <c r="GV3" s="1813" t="s">
        <v>123</v>
      </c>
      <c r="GW3" s="1813" t="s">
        <v>172</v>
      </c>
      <c r="GX3" s="1813" t="s">
        <v>124</v>
      </c>
      <c r="GY3" s="1813" t="s">
        <v>125</v>
      </c>
      <c r="GZ3" s="1813" t="s">
        <v>126</v>
      </c>
      <c r="HA3" s="1813" t="s">
        <v>173</v>
      </c>
      <c r="HB3" s="1813" t="s">
        <v>127</v>
      </c>
      <c r="HC3" s="1813" t="s">
        <v>128</v>
      </c>
      <c r="HD3" s="1813" t="s">
        <v>129</v>
      </c>
      <c r="HE3" s="1813" t="s">
        <v>174</v>
      </c>
      <c r="HF3" s="1813" t="s">
        <v>130</v>
      </c>
      <c r="HG3" s="1813" t="s">
        <v>131</v>
      </c>
      <c r="HH3" s="1813" t="s">
        <v>132</v>
      </c>
      <c r="HI3" s="1813" t="s">
        <v>175</v>
      </c>
      <c r="HJ3" s="1815" t="s">
        <v>176</v>
      </c>
      <c r="HK3" s="1816" t="s">
        <v>121</v>
      </c>
      <c r="HL3" s="1813" t="s">
        <v>122</v>
      </c>
      <c r="HM3" s="1813" t="s">
        <v>123</v>
      </c>
      <c r="HN3" s="1813" t="s">
        <v>172</v>
      </c>
      <c r="HO3" s="1813" t="s">
        <v>124</v>
      </c>
      <c r="HP3" s="1813" t="s">
        <v>125</v>
      </c>
      <c r="HQ3" s="1813" t="s">
        <v>126</v>
      </c>
      <c r="HR3" s="1813" t="s">
        <v>173</v>
      </c>
      <c r="HS3" s="1813" t="s">
        <v>127</v>
      </c>
      <c r="HT3" s="1813" t="s">
        <v>128</v>
      </c>
      <c r="HU3" s="1813" t="s">
        <v>129</v>
      </c>
      <c r="HV3" s="1813" t="s">
        <v>174</v>
      </c>
      <c r="HW3" s="1813" t="s">
        <v>130</v>
      </c>
      <c r="HX3" s="1813" t="s">
        <v>131</v>
      </c>
      <c r="HY3" s="1813" t="s">
        <v>132</v>
      </c>
      <c r="HZ3" s="1813" t="s">
        <v>175</v>
      </c>
      <c r="IA3" s="1815" t="s">
        <v>176</v>
      </c>
      <c r="IB3" s="1816" t="s">
        <v>121</v>
      </c>
      <c r="IC3" s="1813" t="s">
        <v>122</v>
      </c>
      <c r="ID3" s="1813" t="s">
        <v>123</v>
      </c>
      <c r="IE3" s="1813" t="s">
        <v>172</v>
      </c>
      <c r="IF3" s="1813" t="s">
        <v>124</v>
      </c>
      <c r="IG3" s="1813" t="s">
        <v>125</v>
      </c>
      <c r="IH3" s="1813" t="s">
        <v>126</v>
      </c>
      <c r="II3" s="1813" t="s">
        <v>173</v>
      </c>
      <c r="IJ3" s="1813" t="s">
        <v>718</v>
      </c>
      <c r="IK3" s="1813" t="s">
        <v>128</v>
      </c>
      <c r="IL3" s="1813" t="s">
        <v>129</v>
      </c>
      <c r="IM3" s="1813" t="s">
        <v>174</v>
      </c>
      <c r="IN3" s="1813" t="s">
        <v>130</v>
      </c>
      <c r="IO3" s="1813" t="s">
        <v>131</v>
      </c>
      <c r="IP3" s="1813" t="s">
        <v>719</v>
      </c>
      <c r="IQ3" s="1813" t="s">
        <v>175</v>
      </c>
      <c r="IR3" s="1815" t="s">
        <v>176</v>
      </c>
      <c r="IS3" s="1816" t="s">
        <v>121</v>
      </c>
      <c r="IT3" s="1813" t="s">
        <v>122</v>
      </c>
      <c r="IU3" s="1813" t="s">
        <v>123</v>
      </c>
      <c r="IV3" s="1815" t="s">
        <v>172</v>
      </c>
    </row>
    <row r="4" spans="1:256" ht="38.15" customHeight="1" thickTop="1">
      <c r="A4" s="1878" t="s">
        <v>1180</v>
      </c>
      <c r="B4" s="1841">
        <v>160.72999999999999</v>
      </c>
      <c r="C4" s="1841">
        <v>50.45</v>
      </c>
      <c r="D4" s="1841">
        <v>94.52</v>
      </c>
      <c r="E4" s="1841">
        <v>305.7</v>
      </c>
      <c r="F4" s="1841">
        <v>130.74</v>
      </c>
      <c r="G4" s="1841">
        <v>80.72</v>
      </c>
      <c r="H4" s="1841">
        <v>219.24</v>
      </c>
      <c r="I4" s="1841">
        <v>430.70000000000005</v>
      </c>
      <c r="J4" s="1879">
        <v>11.0546875</v>
      </c>
      <c r="K4" s="1837">
        <v>0</v>
      </c>
      <c r="L4" s="1837">
        <v>166.45917484</v>
      </c>
      <c r="M4" s="1837">
        <v>177.51386234</v>
      </c>
      <c r="N4" s="1837">
        <v>81.469470715999989</v>
      </c>
      <c r="O4" s="1837">
        <v>205.19097437600001</v>
      </c>
      <c r="P4" s="1832">
        <v>139.17706797300002</v>
      </c>
      <c r="Q4" s="1880">
        <v>425.83751306500005</v>
      </c>
      <c r="R4" s="1880">
        <v>1339.7513754050001</v>
      </c>
      <c r="S4" s="1880"/>
      <c r="T4" s="1881">
        <v>0</v>
      </c>
      <c r="U4" s="1881">
        <v>125.69</v>
      </c>
      <c r="V4" s="1881">
        <v>14.2</v>
      </c>
      <c r="W4" s="1827">
        <v>139.88999999999999</v>
      </c>
      <c r="X4" s="1881">
        <v>204.4</v>
      </c>
      <c r="Y4" s="1881">
        <v>113.76</v>
      </c>
      <c r="Z4" s="1881">
        <v>52.32</v>
      </c>
      <c r="AA4" s="1827">
        <v>370.48</v>
      </c>
      <c r="AB4" s="1881">
        <v>66.67</v>
      </c>
      <c r="AC4" s="1881">
        <v>104.87024508</v>
      </c>
      <c r="AD4" s="1881">
        <v>0</v>
      </c>
      <c r="AE4" s="1827">
        <v>171.54024508000001</v>
      </c>
      <c r="AF4" s="1881">
        <v>111.34</v>
      </c>
      <c r="AG4" s="1881">
        <v>41.32</v>
      </c>
      <c r="AH4" s="1881">
        <v>51.15</v>
      </c>
      <c r="AI4" s="1827">
        <v>203.81</v>
      </c>
      <c r="AJ4" s="1832">
        <v>885.72024508000004</v>
      </c>
      <c r="AK4" s="1882"/>
      <c r="AL4" s="1882">
        <v>50.707847000000001</v>
      </c>
      <c r="AM4" s="1882">
        <v>52.550060999999999</v>
      </c>
      <c r="AN4" s="1882">
        <v>110.08407800000001</v>
      </c>
      <c r="AO4" s="1883">
        <v>213.34198600000002</v>
      </c>
      <c r="AP4" s="1882">
        <v>102.49259187000001</v>
      </c>
      <c r="AQ4" s="1882">
        <v>127.3459435</v>
      </c>
      <c r="AR4" s="1882">
        <v>133.68505977999999</v>
      </c>
      <c r="AS4" s="1883">
        <v>363.52359515000001</v>
      </c>
      <c r="AT4" s="1882">
        <v>0</v>
      </c>
      <c r="AU4" s="1882">
        <v>141.9073947</v>
      </c>
      <c r="AV4" s="1882">
        <v>50.851999999999997</v>
      </c>
      <c r="AW4" s="1883">
        <v>192.7593947</v>
      </c>
      <c r="AX4" s="1882">
        <v>98.713051019999995</v>
      </c>
      <c r="AY4" s="1882">
        <v>50.851999999999997</v>
      </c>
      <c r="AZ4" s="1884">
        <v>132.58967186000001</v>
      </c>
      <c r="BA4" s="1883">
        <v>282.15472288000001</v>
      </c>
      <c r="BB4" s="1883">
        <v>1051.7796987300001</v>
      </c>
      <c r="BC4" s="1837">
        <v>52.18</v>
      </c>
      <c r="BD4" s="1837">
        <v>51.365572960000002</v>
      </c>
      <c r="BE4" s="1837">
        <v>33.88267578</v>
      </c>
      <c r="BF4" s="1822">
        <v>137.42824874000002</v>
      </c>
      <c r="BG4" s="1837">
        <v>84.669211453149998</v>
      </c>
      <c r="BH4" s="1837">
        <v>3.6730123423499998</v>
      </c>
      <c r="BI4" s="1837">
        <v>82.315107837499994</v>
      </c>
      <c r="BJ4" s="1822">
        <v>170.65733163300001</v>
      </c>
      <c r="BK4" s="1837">
        <v>27.570683592000002</v>
      </c>
      <c r="BL4" s="1822">
        <v>79.327922251199993</v>
      </c>
      <c r="BM4" s="1822">
        <v>525.20584681740002</v>
      </c>
      <c r="BN4" s="1837">
        <v>23.861715023999999</v>
      </c>
      <c r="BO4" s="1837">
        <v>27.152813999999999</v>
      </c>
      <c r="BP4" s="1837">
        <v>17.94115236</v>
      </c>
      <c r="BQ4" s="1822">
        <v>68.955681384000002</v>
      </c>
      <c r="BR4" s="1837">
        <v>21.25700745</v>
      </c>
      <c r="BS4" s="1837">
        <v>10.4137148125</v>
      </c>
      <c r="BT4" s="1837">
        <v>22.68214253</v>
      </c>
      <c r="BU4" s="1822">
        <v>54.3528647925</v>
      </c>
      <c r="BV4" s="1837">
        <v>28.390506330999997</v>
      </c>
      <c r="BW4" s="1837">
        <v>1.8066904872</v>
      </c>
      <c r="BX4" s="1837">
        <v>1.507583409225</v>
      </c>
      <c r="BY4" s="1822">
        <v>31.704780227424997</v>
      </c>
      <c r="BZ4" s="1837">
        <v>2.3515122182249999</v>
      </c>
      <c r="CA4" s="1837">
        <v>1.5133849368749999</v>
      </c>
      <c r="CB4" s="1837">
        <v>22.186380883249999</v>
      </c>
      <c r="CC4" s="1822">
        <v>26.051278038349999</v>
      </c>
      <c r="CD4" s="1822">
        <v>181.06540460227501</v>
      </c>
      <c r="CE4" s="1885">
        <v>0.90980789789999994</v>
      </c>
      <c r="CF4" s="1885">
        <v>48.754257912349999</v>
      </c>
      <c r="CG4" s="1886">
        <v>67.278114099250004</v>
      </c>
      <c r="CH4" s="1887">
        <v>116.9421799095</v>
      </c>
      <c r="CI4" s="1885">
        <v>1.2610029269999998</v>
      </c>
      <c r="CJ4" s="1885">
        <v>75.729093186850008</v>
      </c>
      <c r="CK4" s="1885">
        <v>0</v>
      </c>
      <c r="CL4" s="1887">
        <v>76.990096113850001</v>
      </c>
      <c r="CM4" s="1888">
        <v>48.880972004900002</v>
      </c>
      <c r="CN4" s="1888">
        <v>46.512743852100002</v>
      </c>
      <c r="CO4" s="1888">
        <v>89.347315469625002</v>
      </c>
      <c r="CP4" s="1889">
        <v>184.74103132662501</v>
      </c>
      <c r="CQ4" s="1888">
        <v>0.38762971199999996</v>
      </c>
      <c r="CR4" s="1888">
        <v>44.20819298</v>
      </c>
      <c r="CS4" s="1888">
        <v>56.401253336400003</v>
      </c>
      <c r="CT4" s="1889">
        <v>100.9970760284</v>
      </c>
      <c r="CU4" s="1889">
        <v>479.67038337837499</v>
      </c>
      <c r="CV4" s="1890">
        <v>53.562339386749997</v>
      </c>
      <c r="CW4" s="1888">
        <v>77.406370574874998</v>
      </c>
      <c r="CX4" s="1888">
        <v>0</v>
      </c>
      <c r="CY4" s="1889">
        <v>130.968709961625</v>
      </c>
      <c r="CZ4" s="1888">
        <v>23.471972814399997</v>
      </c>
      <c r="DA4" s="1888">
        <v>0.76731208934999995</v>
      </c>
      <c r="DB4" s="1888">
        <v>0</v>
      </c>
      <c r="DC4" s="1889">
        <v>24.239284903749997</v>
      </c>
      <c r="DD4" s="1888">
        <v>0.16179893977500004</v>
      </c>
      <c r="DE4" s="1888">
        <v>0</v>
      </c>
      <c r="DF4" s="1888">
        <v>0</v>
      </c>
      <c r="DG4" s="1888">
        <v>0.16179893977500004</v>
      </c>
      <c r="DH4" s="1888">
        <v>0</v>
      </c>
      <c r="DI4" s="1888">
        <v>0</v>
      </c>
      <c r="DJ4" s="1888">
        <v>0</v>
      </c>
      <c r="DK4" s="1888">
        <v>0</v>
      </c>
      <c r="DL4" s="1888">
        <v>155.36979380514998</v>
      </c>
      <c r="DM4" s="1891">
        <v>0</v>
      </c>
      <c r="DN4" s="1888">
        <v>0</v>
      </c>
      <c r="DO4" s="1888">
        <v>0</v>
      </c>
      <c r="DP4" s="1888">
        <v>0</v>
      </c>
      <c r="DQ4" s="1888">
        <v>0</v>
      </c>
      <c r="DR4" s="1888">
        <v>33.43024535</v>
      </c>
      <c r="DS4" s="1888">
        <v>0</v>
      </c>
      <c r="DT4" s="1888">
        <v>33.43024535</v>
      </c>
      <c r="DU4" s="1888">
        <v>0</v>
      </c>
      <c r="DV4" s="1888">
        <v>0</v>
      </c>
      <c r="DW4" s="1888">
        <v>0</v>
      </c>
      <c r="DX4" s="1888">
        <v>0</v>
      </c>
      <c r="DY4" s="1888">
        <v>77.932304686956542</v>
      </c>
      <c r="DZ4" s="1888">
        <v>0</v>
      </c>
      <c r="EA4" s="1888">
        <v>0</v>
      </c>
      <c r="EB4" s="1888">
        <v>77.932304686956542</v>
      </c>
      <c r="EC4" s="1892">
        <v>111.36255003695655</v>
      </c>
      <c r="ED4" s="1891">
        <v>1.021717341957143</v>
      </c>
      <c r="EE4" s="1888">
        <v>30.567347430480002</v>
      </c>
      <c r="EF4" s="1888">
        <v>68.763980084303569</v>
      </c>
      <c r="EG4" s="1888">
        <v>100.35304485674071</v>
      </c>
      <c r="EH4" s="1888">
        <v>14.87763832684286</v>
      </c>
      <c r="EI4" s="1888">
        <v>0.87659423700652184</v>
      </c>
      <c r="EJ4" s="1888">
        <v>35.526502112910016</v>
      </c>
      <c r="EK4" s="1888">
        <v>51.280734676759394</v>
      </c>
      <c r="EL4" s="1888">
        <v>44.791059696619563</v>
      </c>
      <c r="EM4" s="1888">
        <v>67.239515196859088</v>
      </c>
      <c r="EN4" s="1888">
        <v>9.7006069473107139</v>
      </c>
      <c r="EO4" s="1888">
        <v>121.73118184078936</v>
      </c>
      <c r="EP4" s="1888">
        <v>79.941496209554344</v>
      </c>
      <c r="EQ4" s="1888">
        <v>2.1029368023928567</v>
      </c>
      <c r="ER4" s="1888">
        <v>2.5981285059107146</v>
      </c>
      <c r="ES4" s="1888">
        <v>84.642561517857914</v>
      </c>
      <c r="ET4" s="1892">
        <v>358.00752289214739</v>
      </c>
      <c r="EU4" s="1891">
        <v>48.578732558727282</v>
      </c>
      <c r="EV4" s="1888">
        <v>4.4884640140874996</v>
      </c>
      <c r="EW4" s="1888">
        <v>18.679874862149997</v>
      </c>
      <c r="EX4" s="1888">
        <f t="shared" ref="EX4:EX11" si="0">EU4+EV4+EW4</f>
        <v>71.747071434964781</v>
      </c>
      <c r="EY4" s="1888">
        <v>28.501887521399993</v>
      </c>
      <c r="EZ4" s="1888">
        <v>33.094950071057134</v>
      </c>
      <c r="FA4" s="1888">
        <v>2.466238402244318</v>
      </c>
      <c r="FB4" s="1888">
        <f t="shared" ref="FB4:FB11" si="1">EY4+EZ4+FA4</f>
        <v>64.06307599470145</v>
      </c>
      <c r="FC4" s="1888">
        <v>0</v>
      </c>
      <c r="FD4" s="1888">
        <v>0</v>
      </c>
      <c r="FE4" s="1888">
        <v>1.5553534651772727</v>
      </c>
      <c r="FF4" s="1890">
        <f>FC4+FD4+FE4</f>
        <v>1.5553534651772727</v>
      </c>
      <c r="FG4" s="1888">
        <v>66.942053780873877</v>
      </c>
      <c r="FH4" s="1888">
        <v>14.157198862625002</v>
      </c>
      <c r="FI4" s="1888">
        <v>1.4243372880511365</v>
      </c>
      <c r="FJ4" s="1888">
        <f t="shared" ref="FJ4:FJ11" si="2">FG4+FH4+FI4</f>
        <v>82.523589931550021</v>
      </c>
      <c r="FK4" s="1888">
        <f>EX4+FB4+FF4+FJ4</f>
        <v>219.88909082639353</v>
      </c>
      <c r="FL4" s="1893">
        <v>1.4663483287875001</v>
      </c>
      <c r="FM4" s="1890">
        <v>0.64670089204875014</v>
      </c>
      <c r="FN4" s="1890">
        <v>2.7291911226195658</v>
      </c>
      <c r="FO4" s="1890">
        <f>FL4+FM4+FN4</f>
        <v>4.8422403434558161</v>
      </c>
      <c r="FP4" s="1890">
        <v>28.564194698497445</v>
      </c>
      <c r="FQ4" s="1890">
        <v>16.931386057901317</v>
      </c>
      <c r="FR4" s="1890">
        <v>16.155882221194446</v>
      </c>
      <c r="FS4" s="1890">
        <f>FP4+FQ4+FR4</f>
        <v>61.651462977593212</v>
      </c>
      <c r="FT4" s="1890">
        <v>15.831427537960858</v>
      </c>
      <c r="FU4" s="1890">
        <v>28.813629860941916</v>
      </c>
      <c r="FV4" s="1890">
        <v>10.258937540074637</v>
      </c>
      <c r="FW4" s="1890">
        <f>FT4+FU4+FV4</f>
        <v>54.903994938977405</v>
      </c>
      <c r="FX4" s="1890">
        <v>14.176078033250986</v>
      </c>
      <c r="FY4" s="1890">
        <v>32.852424272286875</v>
      </c>
      <c r="FZ4" s="1890">
        <v>12.841010219455995</v>
      </c>
      <c r="GA4" s="1890">
        <f>FX4+FY4+FZ4</f>
        <v>59.869512524993858</v>
      </c>
      <c r="GB4" s="1894">
        <f>FO4+FS4+FW4+GA4</f>
        <v>181.2672107850203</v>
      </c>
      <c r="GC4" s="1891">
        <v>1.0528617660035715</v>
      </c>
      <c r="GD4" s="1888">
        <v>5.5088417043299991</v>
      </c>
      <c r="GE4" s="1888">
        <v>7.3187957852347818</v>
      </c>
      <c r="GF4" s="1888">
        <f>GC4+GD4+GE4</f>
        <v>13.880499255568353</v>
      </c>
      <c r="GG4" s="1888">
        <v>2.4344841512250004</v>
      </c>
      <c r="GH4" s="1888">
        <v>0.72787601087130605</v>
      </c>
      <c r="GI4" s="1888">
        <v>1.5742024734000002</v>
      </c>
      <c r="GJ4" s="1888">
        <f>GG4+GH4+GI4</f>
        <v>4.7365626354963073</v>
      </c>
      <c r="GK4" s="1888">
        <v>2.152857766580214</v>
      </c>
      <c r="GL4" s="1888">
        <v>0.42566906187391312</v>
      </c>
      <c r="GM4" s="1888">
        <v>0.92740355046195666</v>
      </c>
      <c r="GN4" s="1888">
        <f>GK4+GL4+GM4</f>
        <v>3.5059303789160836</v>
      </c>
      <c r="GO4" s="1888">
        <v>0.98790918512142867</v>
      </c>
      <c r="GP4" s="1888">
        <v>1.0016904673984091</v>
      </c>
      <c r="GQ4" s="1888">
        <v>0.88001503585151808</v>
      </c>
      <c r="GR4" s="1890">
        <f>GO4+GP4+GQ4</f>
        <v>2.8696146883713558</v>
      </c>
      <c r="GS4" s="1894">
        <f>GF4+GJ4+GN4+GR4</f>
        <v>24.992606958352098</v>
      </c>
      <c r="GT4" s="1893">
        <v>0</v>
      </c>
      <c r="GU4" s="1890">
        <v>0.76404615522385011</v>
      </c>
      <c r="GV4" s="1890">
        <v>0</v>
      </c>
      <c r="GW4" s="1890">
        <f>GV4+GU4+GT4</f>
        <v>0.76404615522385011</v>
      </c>
      <c r="GX4" s="1888">
        <v>109.01060437081821</v>
      </c>
      <c r="GY4" s="1888">
        <v>0</v>
      </c>
      <c r="GZ4" s="1888">
        <v>0</v>
      </c>
      <c r="HA4" s="1888">
        <f>GZ4+GY4+GX4</f>
        <v>109.01060437081821</v>
      </c>
      <c r="HB4" s="1888">
        <v>2.074213103085524</v>
      </c>
      <c r="HC4" s="1888">
        <v>1.8687459737399301</v>
      </c>
      <c r="HD4" s="1888">
        <v>93.525723237053569</v>
      </c>
      <c r="HE4" s="1888">
        <f>HD4+HC4+HB4</f>
        <v>97.468682313879029</v>
      </c>
      <c r="HF4" s="1888">
        <v>86.375985060272598</v>
      </c>
      <c r="HG4" s="1888">
        <v>0.31638729857731424</v>
      </c>
      <c r="HH4" s="1888">
        <v>0.53321768433426009</v>
      </c>
      <c r="HI4" s="1888">
        <f>HH4+HG4+HF4</f>
        <v>87.22559004318417</v>
      </c>
      <c r="HJ4" s="1892">
        <f>HI4+HE4+HA4+GW4</f>
        <v>294.46892288310528</v>
      </c>
      <c r="HK4" s="1891">
        <v>3.9982301864386356</v>
      </c>
      <c r="HL4" s="1888">
        <v>0</v>
      </c>
      <c r="HM4" s="1888">
        <v>0.95543262306749976</v>
      </c>
      <c r="HN4" s="1888">
        <f>HM4+HL4+HK4</f>
        <v>4.9536628095061355</v>
      </c>
      <c r="HO4" s="1888">
        <v>0.38486646434399996</v>
      </c>
      <c r="HP4" s="1888">
        <v>6.2248410741717386</v>
      </c>
      <c r="HQ4" s="1888">
        <v>83.07466835808377</v>
      </c>
      <c r="HR4" s="1888">
        <f>HQ4+HP4+HO4</f>
        <v>89.684375896599505</v>
      </c>
      <c r="HS4" s="1888">
        <v>0</v>
      </c>
      <c r="HT4" s="1888">
        <v>1.1305414558611553</v>
      </c>
      <c r="HU4" s="1888">
        <v>39.882443938474168</v>
      </c>
      <c r="HV4" s="1888">
        <f>HU4+HT4+HS4</f>
        <v>41.012985394335324</v>
      </c>
      <c r="HW4" s="1888">
        <v>0.31059678641428579</v>
      </c>
      <c r="HX4" s="1888">
        <v>34.864042217146668</v>
      </c>
      <c r="HY4" s="1888">
        <v>6.0673287946850056</v>
      </c>
      <c r="HZ4" s="1888">
        <f>HY4+HX4+HW4</f>
        <v>41.241967798245959</v>
      </c>
      <c r="IA4" s="1892">
        <f>HZ4+HV4+HR4+HN4</f>
        <v>176.89299189868692</v>
      </c>
      <c r="IB4" s="1895">
        <v>7.2912093648034073</v>
      </c>
      <c r="IC4" s="1896">
        <v>3.6027940558961649</v>
      </c>
      <c r="ID4" s="1896">
        <v>34.219363038207149</v>
      </c>
      <c r="IE4" s="1896">
        <v>45.113366458906725</v>
      </c>
      <c r="IF4" s="1885">
        <v>0</v>
      </c>
      <c r="IG4" s="1896">
        <v>71.945546002649991</v>
      </c>
      <c r="IH4" s="1896">
        <v>2.1511599540525008</v>
      </c>
      <c r="II4" s="1896">
        <f>IF4+IG4+IH4</f>
        <v>74.096705956702493</v>
      </c>
      <c r="IJ4" s="1885">
        <v>0</v>
      </c>
      <c r="IK4" s="1896">
        <v>100.76300091428571</v>
      </c>
      <c r="IL4" s="1896">
        <v>111.64412655000001</v>
      </c>
      <c r="IM4" s="1896">
        <v>212.40712746428574</v>
      </c>
      <c r="IN4" s="1896">
        <v>61.91972621654751</v>
      </c>
      <c r="IO4" s="1896">
        <v>74.828255308940001</v>
      </c>
      <c r="IP4" s="1896">
        <v>53.889533449363853</v>
      </c>
      <c r="IQ4" s="1896">
        <v>190.63751497485137</v>
      </c>
      <c r="IR4" s="1897">
        <f>IE4+II4+IM4+IQ4</f>
        <v>522.25471485474634</v>
      </c>
      <c r="IS4" s="1895">
        <v>82.15</v>
      </c>
      <c r="IT4" s="1896">
        <v>97.87</v>
      </c>
      <c r="IU4" s="1896">
        <v>51.74</v>
      </c>
      <c r="IV4" s="2861">
        <v>231.76</v>
      </c>
    </row>
    <row r="5" spans="1:256" ht="38.15" customHeight="1">
      <c r="A5" s="1898" t="s">
        <v>1181</v>
      </c>
      <c r="B5" s="1841">
        <v>0</v>
      </c>
      <c r="C5" s="1841">
        <v>63.89</v>
      </c>
      <c r="D5" s="1841">
        <v>95.67</v>
      </c>
      <c r="E5" s="1841">
        <v>159.56</v>
      </c>
      <c r="F5" s="1841">
        <v>49.608260187919996</v>
      </c>
      <c r="G5" s="1841">
        <v>62.17</v>
      </c>
      <c r="H5" s="1841">
        <v>36.96</v>
      </c>
      <c r="I5" s="1841">
        <v>148.73826018791999</v>
      </c>
      <c r="J5" s="1837">
        <v>69.36</v>
      </c>
      <c r="K5" s="1837">
        <v>35.89</v>
      </c>
      <c r="L5" s="1837">
        <v>29.81</v>
      </c>
      <c r="M5" s="1837">
        <v>135.06</v>
      </c>
      <c r="N5" s="1837">
        <v>61.865062066790003</v>
      </c>
      <c r="O5" s="1837">
        <v>112.4</v>
      </c>
      <c r="P5" s="1832">
        <v>78.31</v>
      </c>
      <c r="Q5" s="1809">
        <v>252.57506206679</v>
      </c>
      <c r="R5" s="1809">
        <v>695.93332225470999</v>
      </c>
      <c r="T5" s="1840">
        <v>58.29</v>
      </c>
      <c r="U5" s="1840">
        <v>46.68</v>
      </c>
      <c r="V5" s="1840">
        <v>73.290000000000006</v>
      </c>
      <c r="W5" s="1825">
        <v>178.26</v>
      </c>
      <c r="X5" s="1840">
        <v>117.78</v>
      </c>
      <c r="Y5" s="1840">
        <v>63.93</v>
      </c>
      <c r="Z5" s="1840">
        <v>114.09</v>
      </c>
      <c r="AA5" s="1825">
        <v>295.8</v>
      </c>
      <c r="AB5" s="1840">
        <v>74.072620421730008</v>
      </c>
      <c r="AC5" s="1840">
        <v>83.973238647090014</v>
      </c>
      <c r="AD5" s="1840">
        <v>58.537181830880002</v>
      </c>
      <c r="AE5" s="1825">
        <v>216.58304089970002</v>
      </c>
      <c r="AF5" s="1840">
        <v>69.91</v>
      </c>
      <c r="AG5" s="1840">
        <v>69.23</v>
      </c>
      <c r="AH5" s="1840">
        <v>68.290000000000006</v>
      </c>
      <c r="AI5" s="1825">
        <v>207.43</v>
      </c>
      <c r="AJ5" s="1832">
        <v>898.07304089970012</v>
      </c>
      <c r="AK5" s="1882"/>
      <c r="AL5" s="1882">
        <v>127.80350997423</v>
      </c>
      <c r="AM5" s="1882">
        <v>92.924803334359993</v>
      </c>
      <c r="AN5" s="1882">
        <v>140.58711886268003</v>
      </c>
      <c r="AO5" s="1883">
        <v>361.31543217127</v>
      </c>
      <c r="AP5" s="1882">
        <v>81.326221964860011</v>
      </c>
      <c r="AQ5" s="1882">
        <v>77.578700343519998</v>
      </c>
      <c r="AR5" s="1882">
        <v>68.965560785199997</v>
      </c>
      <c r="AS5" s="1883">
        <v>227.87048309357999</v>
      </c>
      <c r="AT5" s="1882">
        <v>100.57056155442001</v>
      </c>
      <c r="AU5" s="1882">
        <v>53.146216431459997</v>
      </c>
      <c r="AV5" s="1882">
        <v>69.24476257728</v>
      </c>
      <c r="AW5" s="1883">
        <v>222.96154056316001</v>
      </c>
      <c r="AX5" s="1882">
        <v>45.465211364540004</v>
      </c>
      <c r="AY5" s="1882">
        <v>144.84759255584999</v>
      </c>
      <c r="AZ5" s="1882">
        <v>9.8639011974000006</v>
      </c>
      <c r="BA5" s="1883">
        <v>200.17670511778999</v>
      </c>
      <c r="BB5" s="1883">
        <v>1012.3241609458</v>
      </c>
      <c r="BC5" s="1837">
        <v>108.15985066075</v>
      </c>
      <c r="BD5" s="1837">
        <v>165.97937267755003</v>
      </c>
      <c r="BE5" s="1837">
        <v>99.953921762319993</v>
      </c>
      <c r="BF5" s="1822">
        <v>374.09314510062006</v>
      </c>
      <c r="BG5" s="1837">
        <v>75.558232351950011</v>
      </c>
      <c r="BH5" s="1837">
        <v>76.836201255069994</v>
      </c>
      <c r="BI5" s="1837">
        <v>75.500283059520001</v>
      </c>
      <c r="BJ5" s="1822">
        <v>227.89471666654001</v>
      </c>
      <c r="BK5" s="1837">
        <v>88.336672650840001</v>
      </c>
      <c r="BL5" s="1822">
        <v>254.51536475517</v>
      </c>
      <c r="BM5" s="1822">
        <v>1177.4415913333401</v>
      </c>
      <c r="BN5" s="1837">
        <v>37.200000000000003</v>
      </c>
      <c r="BO5" s="1837">
        <v>51.81</v>
      </c>
      <c r="BP5" s="1837">
        <v>74.22</v>
      </c>
      <c r="BQ5" s="1822">
        <v>163.23000000000002</v>
      </c>
      <c r="BR5" s="1837">
        <v>60.77</v>
      </c>
      <c r="BS5" s="1837">
        <v>60.71</v>
      </c>
      <c r="BT5" s="1837">
        <v>60.87</v>
      </c>
      <c r="BU5" s="1822">
        <v>182.35</v>
      </c>
      <c r="BV5" s="1837">
        <v>63.336796297250004</v>
      </c>
      <c r="BW5" s="1837">
        <v>95.685761374960009</v>
      </c>
      <c r="BX5" s="1837">
        <v>33.030642348480001</v>
      </c>
      <c r="BY5" s="1822">
        <v>192.05320002069001</v>
      </c>
      <c r="BZ5" s="1837">
        <v>57.094842463019994</v>
      </c>
      <c r="CA5" s="1837">
        <v>59.262426904659989</v>
      </c>
      <c r="CB5" s="1837">
        <v>42.344114127010002</v>
      </c>
      <c r="CC5" s="1822">
        <v>158.70138349468999</v>
      </c>
      <c r="CD5" s="1822">
        <v>696.33458351538002</v>
      </c>
      <c r="CE5" s="1885">
        <v>80.603778345519999</v>
      </c>
      <c r="CF5" s="1885">
        <v>32.467054591349999</v>
      </c>
      <c r="CG5" s="1885">
        <v>31.734288274170002</v>
      </c>
      <c r="CH5" s="1887">
        <v>144.80512121104002</v>
      </c>
      <c r="CI5" s="1885">
        <v>46.781956963109998</v>
      </c>
      <c r="CJ5" s="1885">
        <v>66.214415983799995</v>
      </c>
      <c r="CK5" s="1885">
        <v>53.477090092119994</v>
      </c>
      <c r="CL5" s="1887">
        <v>166.47346303902998</v>
      </c>
      <c r="CM5" s="1888">
        <v>62.462863258520017</v>
      </c>
      <c r="CN5" s="1888">
        <v>34.265749766170003</v>
      </c>
      <c r="CO5" s="1888">
        <v>35.969817158999994</v>
      </c>
      <c r="CP5" s="1889">
        <v>132.69843018369002</v>
      </c>
      <c r="CQ5" s="1888">
        <v>60.703255780239999</v>
      </c>
      <c r="CR5" s="1888">
        <v>40.543504949960003</v>
      </c>
      <c r="CS5" s="1888">
        <v>15.311336690189998</v>
      </c>
      <c r="CT5" s="1889">
        <v>116.55809742039001</v>
      </c>
      <c r="CU5" s="1889">
        <v>560.53511185415005</v>
      </c>
      <c r="CV5" s="1888">
        <v>57.404619328590009</v>
      </c>
      <c r="CW5" s="1888">
        <v>64.204287070807283</v>
      </c>
      <c r="CX5" s="1888">
        <v>56.503674677199996</v>
      </c>
      <c r="CY5" s="1889">
        <v>178.11258107659728</v>
      </c>
      <c r="CZ5" s="1888">
        <v>56.70143375</v>
      </c>
      <c r="DA5" s="1888">
        <v>54.89241906995111</v>
      </c>
      <c r="DB5" s="1888">
        <v>85.481010937999997</v>
      </c>
      <c r="DC5" s="1889">
        <v>197.07486375795111</v>
      </c>
      <c r="DD5" s="1888">
        <v>43.574232687590914</v>
      </c>
      <c r="DE5" s="1888">
        <v>54.376866833000001</v>
      </c>
      <c r="DF5" s="1888">
        <v>46.458788934742088</v>
      </c>
      <c r="DG5" s="1888">
        <v>144.409888455333</v>
      </c>
      <c r="DH5" s="1888">
        <v>58.429725793859994</v>
      </c>
      <c r="DI5" s="1888">
        <v>36.8117250058</v>
      </c>
      <c r="DJ5" s="1888">
        <v>79.843668116227278</v>
      </c>
      <c r="DK5" s="1888">
        <v>175.08511891588728</v>
      </c>
      <c r="DL5" s="1888">
        <v>694.68245220576864</v>
      </c>
      <c r="DM5" s="1891">
        <v>87.093057908560013</v>
      </c>
      <c r="DN5" s="1888">
        <v>70.456314604270005</v>
      </c>
      <c r="DO5" s="1888">
        <v>94.004493551890022</v>
      </c>
      <c r="DP5" s="1888">
        <v>251.55386606472004</v>
      </c>
      <c r="DQ5" s="1888">
        <v>118.64195898679</v>
      </c>
      <c r="DR5" s="1888">
        <v>89.837118842820018</v>
      </c>
      <c r="DS5" s="1888">
        <v>52.719333941400002</v>
      </c>
      <c r="DT5" s="1888">
        <v>261.19841177101</v>
      </c>
      <c r="DU5" s="1888">
        <v>71.355191950318186</v>
      </c>
      <c r="DV5" s="1888">
        <v>33.471579202545456</v>
      </c>
      <c r="DW5" s="1888">
        <v>47.49708913673863</v>
      </c>
      <c r="DX5" s="1888">
        <v>152.32386028960227</v>
      </c>
      <c r="DY5" s="1888">
        <v>46.292953502227284</v>
      </c>
      <c r="DZ5" s="1888">
        <v>75.768446626525005</v>
      </c>
      <c r="EA5" s="1888">
        <v>94.426525824681804</v>
      </c>
      <c r="EB5" s="1888">
        <v>216.48792595343411</v>
      </c>
      <c r="EC5" s="1892">
        <v>881.56406407876648</v>
      </c>
      <c r="ED5" s="1891">
        <v>88.346471519781247</v>
      </c>
      <c r="EE5" s="1888">
        <v>56.424924176522062</v>
      </c>
      <c r="EF5" s="1888">
        <v>45.469450964499998</v>
      </c>
      <c r="EG5" s="1888">
        <v>190.2408466608033</v>
      </c>
      <c r="EH5" s="1888">
        <v>37.945238419675</v>
      </c>
      <c r="EI5" s="1888">
        <v>85.271452236149997</v>
      </c>
      <c r="EJ5" s="1888">
        <v>93.050263172789997</v>
      </c>
      <c r="EK5" s="1888">
        <v>216.26695382861499</v>
      </c>
      <c r="EL5" s="1888">
        <v>54.928328913455005</v>
      </c>
      <c r="EM5" s="1888">
        <v>61.446569506630027</v>
      </c>
      <c r="EN5" s="1888">
        <v>34.925307461125001</v>
      </c>
      <c r="EO5" s="1888">
        <v>151.30020588121005</v>
      </c>
      <c r="EP5" s="1888">
        <v>58.658949712964997</v>
      </c>
      <c r="EQ5" s="1888">
        <v>64.162142177725002</v>
      </c>
      <c r="ER5" s="1888">
        <v>60.516837942360013</v>
      </c>
      <c r="ES5" s="1888">
        <v>183.33792983305</v>
      </c>
      <c r="ET5" s="1892">
        <v>741.14593620367839</v>
      </c>
      <c r="EU5" s="1891">
        <v>66.878237332928279</v>
      </c>
      <c r="EV5" s="1888">
        <v>63.534325466281857</v>
      </c>
      <c r="EW5" s="1888">
        <v>36.980668954237508</v>
      </c>
      <c r="EX5" s="1888">
        <f t="shared" si="0"/>
        <v>167.39323175344765</v>
      </c>
      <c r="EY5" s="1888">
        <v>30.941876098436364</v>
      </c>
      <c r="EZ5" s="1888">
        <v>34.196443476055556</v>
      </c>
      <c r="FA5" s="1888">
        <v>45.331609994280008</v>
      </c>
      <c r="FB5" s="1888">
        <f t="shared" si="1"/>
        <v>110.46992956877193</v>
      </c>
      <c r="FC5" s="1888">
        <v>55.834566383237501</v>
      </c>
      <c r="FD5" s="1888">
        <v>35.175701681137504</v>
      </c>
      <c r="FE5" s="1888">
        <v>29.453029733090911</v>
      </c>
      <c r="FF5" s="1888">
        <f>FC5+FD5+FE5</f>
        <v>120.46329779746591</v>
      </c>
      <c r="FG5" s="1888">
        <v>40.826814042049996</v>
      </c>
      <c r="FH5" s="1888">
        <v>82.071729248991488</v>
      </c>
      <c r="FI5" s="1888">
        <v>59.86481729379544</v>
      </c>
      <c r="FJ5" s="1888">
        <f t="shared" si="2"/>
        <v>182.7633605848369</v>
      </c>
      <c r="FK5" s="1888">
        <f t="shared" ref="FK5:FK11" si="3">EX5+FB5+FF5+FJ5</f>
        <v>581.08981970452237</v>
      </c>
      <c r="FL5" s="1891">
        <v>92.865798233000007</v>
      </c>
      <c r="FM5" s="1888">
        <v>38.55580770990057</v>
      </c>
      <c r="FN5" s="1888">
        <v>74.545468790029034</v>
      </c>
      <c r="FO5" s="1888">
        <f t="shared" ref="FO5:FO11" si="4">FL5+FM5+FN5</f>
        <v>205.96707473292963</v>
      </c>
      <c r="FP5" s="1888">
        <v>96.194636012249987</v>
      </c>
      <c r="FQ5" s="1888">
        <v>110.46194815824003</v>
      </c>
      <c r="FR5" s="1888">
        <v>66.500357680980002</v>
      </c>
      <c r="FS5" s="1888">
        <f t="shared" ref="FS5:FS11" si="5">FP5+FQ5+FR5</f>
        <v>273.15694185147004</v>
      </c>
      <c r="FT5" s="1888">
        <v>104.83752681407999</v>
      </c>
      <c r="FU5" s="1888">
        <v>102.93701745052499</v>
      </c>
      <c r="FV5" s="1888">
        <v>61.088494804785007</v>
      </c>
      <c r="FW5" s="1888">
        <f t="shared" ref="FW5:FW11" si="6">FT5+FU5+FV5</f>
        <v>268.86303906938997</v>
      </c>
      <c r="FX5" s="1888">
        <v>112.71969031674486</v>
      </c>
      <c r="FY5" s="1888">
        <v>135.97688814235494</v>
      </c>
      <c r="FZ5" s="1888">
        <v>159.16613360193571</v>
      </c>
      <c r="GA5" s="1888">
        <f t="shared" ref="GA5:GA11" si="7">FX5+FY5+FZ5</f>
        <v>407.8627120610355</v>
      </c>
      <c r="GB5" s="1892">
        <f t="shared" ref="GB5:GB11" si="8">FO5+FS5+FW5+GA5</f>
        <v>1155.8497677148252</v>
      </c>
      <c r="GC5" s="1891">
        <v>94.130149975000009</v>
      </c>
      <c r="GD5" s="1888">
        <v>127.31365695999999</v>
      </c>
      <c r="GE5" s="1888">
        <v>141.88189434500001</v>
      </c>
      <c r="GF5" s="1888">
        <f>GC5+GD5+GE5</f>
        <v>363.32570127999998</v>
      </c>
      <c r="GG5" s="1888">
        <v>143.453256375</v>
      </c>
      <c r="GH5" s="1888">
        <v>169.68796461000002</v>
      </c>
      <c r="GI5" s="1888">
        <v>123.409470125</v>
      </c>
      <c r="GJ5" s="1888">
        <f>GG5+GH5+GI5</f>
        <v>436.55069111</v>
      </c>
      <c r="GK5" s="1888">
        <v>231.244465085</v>
      </c>
      <c r="GL5" s="1888">
        <v>140.12931834</v>
      </c>
      <c r="GM5" s="1888">
        <v>147.13578425700001</v>
      </c>
      <c r="GN5" s="1888">
        <f>GK5+GL5+GM5</f>
        <v>518.50956768200001</v>
      </c>
      <c r="GO5" s="1888">
        <v>126.37118002499999</v>
      </c>
      <c r="GP5" s="1888">
        <v>139.32422597756249</v>
      </c>
      <c r="GQ5" s="1888">
        <v>125.74011394475015</v>
      </c>
      <c r="GR5" s="1888">
        <f t="shared" ref="GR5:GR11" si="9">GO5+GP5+GQ5</f>
        <v>391.43551994731263</v>
      </c>
      <c r="GS5" s="1892">
        <f t="shared" ref="GS5:GS11" si="10">GF5+GJ5+GN5+GR5</f>
        <v>1709.8214800193127</v>
      </c>
      <c r="GT5" s="1891">
        <v>106.62642442521999</v>
      </c>
      <c r="GU5" s="1888">
        <v>126.48034860882225</v>
      </c>
      <c r="GV5" s="1888">
        <v>192.41788365318752</v>
      </c>
      <c r="GW5" s="1888">
        <f t="shared" ref="GW5:GW11" si="11">GV5+GU5+GT5</f>
        <v>425.52465668722971</v>
      </c>
      <c r="GX5" s="1888">
        <v>124.87493199135002</v>
      </c>
      <c r="GY5" s="1888">
        <v>91.865502926232324</v>
      </c>
      <c r="GZ5" s="1888">
        <v>194.82980764630312</v>
      </c>
      <c r="HA5" s="1888">
        <f t="shared" ref="HA5:HA11" si="12">GZ5+GY5+GX5</f>
        <v>411.57024256388547</v>
      </c>
      <c r="HB5" s="1888">
        <v>119.50394030938001</v>
      </c>
      <c r="HC5" s="1888">
        <v>133.11182715876001</v>
      </c>
      <c r="HD5" s="1888">
        <v>138.95405136035998</v>
      </c>
      <c r="HE5" s="1888">
        <f t="shared" ref="HE5:HE11" si="13">HD5+HC5+HB5</f>
        <v>391.56981882850005</v>
      </c>
      <c r="HF5" s="1888">
        <v>165.12959276658</v>
      </c>
      <c r="HG5" s="1888">
        <v>91.265622383450008</v>
      </c>
      <c r="HH5" s="1888">
        <v>146.47802121116999</v>
      </c>
      <c r="HI5" s="1888">
        <f t="shared" ref="HI5:HI11" si="14">HH5+HG5+HF5</f>
        <v>402.87323636119999</v>
      </c>
      <c r="HJ5" s="1892">
        <f t="shared" ref="HJ5:HJ11" si="15">HI5+HE5+HA5+GW5</f>
        <v>1631.5379544408152</v>
      </c>
      <c r="HK5" s="1891">
        <v>86.426695570319993</v>
      </c>
      <c r="HL5" s="1888">
        <v>99.540803834190001</v>
      </c>
      <c r="HM5" s="1888">
        <v>212.35476626077872</v>
      </c>
      <c r="HN5" s="1888">
        <f t="shared" ref="HN5:HN10" si="16">HM5+HL5+HK5</f>
        <v>398.32226566528868</v>
      </c>
      <c r="HO5" s="1888">
        <v>141.97750532694499</v>
      </c>
      <c r="HP5" s="1888">
        <v>186.76303994395499</v>
      </c>
      <c r="HQ5" s="1888">
        <v>155.99845868540999</v>
      </c>
      <c r="HR5" s="1888">
        <f t="shared" ref="HR5:HR11" si="17">HQ5+HP5+HO5</f>
        <v>484.73900395630994</v>
      </c>
      <c r="HS5" s="1888">
        <v>126.59627845980999</v>
      </c>
      <c r="HT5" s="1888">
        <v>76.715825502259989</v>
      </c>
      <c r="HU5" s="1888">
        <v>163.25964877999999</v>
      </c>
      <c r="HV5" s="1888">
        <f t="shared" ref="HV5:HV11" si="18">HU5+HT5+HS5</f>
        <v>366.57175274206998</v>
      </c>
      <c r="HW5" s="1888">
        <v>115.662109765965</v>
      </c>
      <c r="HX5" s="1888">
        <v>122.1689764885023</v>
      </c>
      <c r="HY5" s="1888">
        <v>128.27742531292742</v>
      </c>
      <c r="HZ5" s="1888">
        <f t="shared" ref="HZ5:HZ11" si="19">HY5+HX5+HW5</f>
        <v>366.10851156739471</v>
      </c>
      <c r="IA5" s="1892">
        <f t="shared" ref="IA5:IA11" si="20">HZ5+HV5+HR5+HN5</f>
        <v>1615.7415339310633</v>
      </c>
      <c r="IB5" s="1891">
        <v>130.86132628472998</v>
      </c>
      <c r="IC5" s="1888">
        <v>182.83906635719495</v>
      </c>
      <c r="ID5" s="1888">
        <v>146.01050593449</v>
      </c>
      <c r="IE5" s="1888">
        <v>459.71089857641493</v>
      </c>
      <c r="IF5" s="1888">
        <v>147.62</v>
      </c>
      <c r="IG5" s="1888">
        <v>171.44</v>
      </c>
      <c r="IH5" s="1888">
        <v>102.3</v>
      </c>
      <c r="II5" s="1888">
        <v>421.36</v>
      </c>
      <c r="IJ5" s="1888">
        <v>83.39</v>
      </c>
      <c r="IK5" s="1888">
        <v>106.79096484104002</v>
      </c>
      <c r="IL5" s="1888">
        <v>73.822850750000001</v>
      </c>
      <c r="IM5" s="1888">
        <v>264.00647681148001</v>
      </c>
      <c r="IN5" s="1888">
        <v>117.5008057058411</v>
      </c>
      <c r="IO5" s="1888">
        <v>168.29910864000001</v>
      </c>
      <c r="IP5" s="1888">
        <v>184.25281820399999</v>
      </c>
      <c r="IQ5" s="1888">
        <v>470.0527325498411</v>
      </c>
      <c r="IR5" s="1892">
        <v>1615.1283504887961</v>
      </c>
      <c r="IS5" s="1891">
        <v>143.41999999999999</v>
      </c>
      <c r="IT5" s="1888">
        <v>116.17</v>
      </c>
      <c r="IU5" s="1888">
        <v>186.59</v>
      </c>
      <c r="IV5" s="2861">
        <v>446.18</v>
      </c>
    </row>
    <row r="6" spans="1:256" ht="38.15" customHeight="1">
      <c r="A6" s="1898" t="s">
        <v>1182</v>
      </c>
      <c r="B6" s="1841">
        <v>53.705679778029996</v>
      </c>
      <c r="C6" s="1841">
        <v>64.209638489260001</v>
      </c>
      <c r="D6" s="1841">
        <v>45.256945938249999</v>
      </c>
      <c r="E6" s="1841">
        <v>163.17226420553999</v>
      </c>
      <c r="F6" s="1841">
        <v>51.672885878389998</v>
      </c>
      <c r="G6" s="1841">
        <v>67.02</v>
      </c>
      <c r="H6" s="1841">
        <v>89.86</v>
      </c>
      <c r="I6" s="1841">
        <v>208.55288587838999</v>
      </c>
      <c r="J6" s="1837">
        <v>100.58</v>
      </c>
      <c r="K6" s="1837">
        <v>34.11</v>
      </c>
      <c r="L6" s="1837">
        <v>64.9609375</v>
      </c>
      <c r="M6" s="1837">
        <v>199.6509375</v>
      </c>
      <c r="N6" s="1837">
        <v>99.07473749127999</v>
      </c>
      <c r="O6" s="1837">
        <v>46.34</v>
      </c>
      <c r="P6" s="1832">
        <v>89.56</v>
      </c>
      <c r="Q6" s="1809">
        <v>234.97473749128</v>
      </c>
      <c r="R6" s="1809">
        <v>806.35082507520997</v>
      </c>
      <c r="T6" s="1840">
        <v>129.11000000000001</v>
      </c>
      <c r="U6" s="1840">
        <v>28.65</v>
      </c>
      <c r="V6" s="1840">
        <v>66.099999999999994</v>
      </c>
      <c r="W6" s="1825">
        <v>223.86</v>
      </c>
      <c r="X6" s="1840">
        <v>157.47999999999999</v>
      </c>
      <c r="Y6" s="1840">
        <v>130.31</v>
      </c>
      <c r="Z6" s="1840">
        <v>89.6</v>
      </c>
      <c r="AA6" s="1825">
        <v>377.39</v>
      </c>
      <c r="AB6" s="1840">
        <v>80.42</v>
      </c>
      <c r="AC6" s="1840">
        <v>102.42990098032001</v>
      </c>
      <c r="AD6" s="1840">
        <v>100.96052644634999</v>
      </c>
      <c r="AE6" s="1825">
        <v>283.81042742667</v>
      </c>
      <c r="AF6" s="1840">
        <v>153.28</v>
      </c>
      <c r="AG6" s="1840">
        <v>49.11</v>
      </c>
      <c r="AH6" s="1840">
        <v>111.31</v>
      </c>
      <c r="AI6" s="1825">
        <v>313.7</v>
      </c>
      <c r="AJ6" s="1832">
        <v>1198.76042742667</v>
      </c>
      <c r="AK6" s="1882"/>
      <c r="AL6" s="1882">
        <v>64.195662301360016</v>
      </c>
      <c r="AM6" s="1882">
        <v>202.01620203512999</v>
      </c>
      <c r="AN6" s="1882">
        <v>90.19381142651001</v>
      </c>
      <c r="AO6" s="1883">
        <v>356.40567576300003</v>
      </c>
      <c r="AP6" s="1882">
        <v>114.50703935892001</v>
      </c>
      <c r="AQ6" s="1882">
        <v>75.721769921139995</v>
      </c>
      <c r="AR6" s="1882">
        <v>79.412927273980017</v>
      </c>
      <c r="AS6" s="1883">
        <v>269.64173655403999</v>
      </c>
      <c r="AT6" s="1882">
        <v>50.852411087999997</v>
      </c>
      <c r="AU6" s="1882">
        <v>121.95866808912</v>
      </c>
      <c r="AV6" s="1882">
        <v>63.88598723402999</v>
      </c>
      <c r="AW6" s="1883">
        <v>236.69706641114999</v>
      </c>
      <c r="AX6" s="1882">
        <v>149.01022471695001</v>
      </c>
      <c r="AY6" s="1882">
        <v>96.06239270364</v>
      </c>
      <c r="AZ6" s="1882">
        <v>107.31047083742</v>
      </c>
      <c r="BA6" s="1883">
        <v>352.38308825800999</v>
      </c>
      <c r="BB6" s="1883">
        <v>1215.1275669862</v>
      </c>
      <c r="BC6" s="1837">
        <v>72.669154943540008</v>
      </c>
      <c r="BD6" s="1837">
        <v>138.537524834175</v>
      </c>
      <c r="BE6" s="1837">
        <v>162.20062208920001</v>
      </c>
      <c r="BF6" s="1822">
        <v>373.40730186691496</v>
      </c>
      <c r="BG6" s="1837">
        <v>134.03764850799999</v>
      </c>
      <c r="BH6" s="1837">
        <v>131.89709351904</v>
      </c>
      <c r="BI6" s="1837">
        <v>67.656655397549997</v>
      </c>
      <c r="BJ6" s="1822">
        <v>333.59139742459001</v>
      </c>
      <c r="BK6" s="1837">
        <v>124.858912697961</v>
      </c>
      <c r="BL6" s="1822">
        <v>568.73348300487498</v>
      </c>
      <c r="BM6" s="1822">
        <v>1619.6601952550072</v>
      </c>
      <c r="BN6" s="1837">
        <v>67.78</v>
      </c>
      <c r="BO6" s="1837">
        <v>35.799999999999997</v>
      </c>
      <c r="BP6" s="1837">
        <v>63.08</v>
      </c>
      <c r="BQ6" s="1822">
        <v>166.66</v>
      </c>
      <c r="BR6" s="1837">
        <v>92.535589553280005</v>
      </c>
      <c r="BS6" s="1837">
        <v>110.89330498964001</v>
      </c>
      <c r="BT6" s="1837">
        <v>96.22943088433999</v>
      </c>
      <c r="BU6" s="1822">
        <v>299.65832542726002</v>
      </c>
      <c r="BV6" s="1837">
        <v>72.641811159179994</v>
      </c>
      <c r="BW6" s="1837">
        <v>92.237267442399997</v>
      </c>
      <c r="BX6" s="1837">
        <v>72.832482396746357</v>
      </c>
      <c r="BY6" s="1822">
        <v>237.71156099832632</v>
      </c>
      <c r="BZ6" s="1837">
        <v>98.256751213830029</v>
      </c>
      <c r="CA6" s="1837">
        <v>61.868257488060003</v>
      </c>
      <c r="CB6" s="1837">
        <v>48.218005303160005</v>
      </c>
      <c r="CC6" s="1822">
        <v>208.34301400505004</v>
      </c>
      <c r="CD6" s="1822">
        <v>912.3804771338464</v>
      </c>
      <c r="CE6" s="1885">
        <v>45.83537539260999</v>
      </c>
      <c r="CF6" s="1885">
        <v>37.287450866920004</v>
      </c>
      <c r="CG6" s="1885">
        <v>33.465484095375459</v>
      </c>
      <c r="CH6" s="1887">
        <v>116.58831035490545</v>
      </c>
      <c r="CI6" s="1885">
        <v>79.116321309806793</v>
      </c>
      <c r="CJ6" s="1885">
        <v>34.250848211382724</v>
      </c>
      <c r="CK6" s="1885">
        <v>90.287202344880015</v>
      </c>
      <c r="CL6" s="1887">
        <v>203.65437186606954</v>
      </c>
      <c r="CM6" s="1888">
        <v>74.805369539249995</v>
      </c>
      <c r="CN6" s="1888">
        <v>60.206964081749554</v>
      </c>
      <c r="CO6" s="1888">
        <v>47.826899795206678</v>
      </c>
      <c r="CP6" s="1889">
        <v>182.83923341620624</v>
      </c>
      <c r="CQ6" s="1888">
        <v>73.188284718376252</v>
      </c>
      <c r="CR6" s="1888">
        <v>43.42095049404</v>
      </c>
      <c r="CS6" s="1888">
        <v>40.677699825355127</v>
      </c>
      <c r="CT6" s="1889">
        <v>157.28693503777137</v>
      </c>
      <c r="CU6" s="1889">
        <v>660.36885067495257</v>
      </c>
      <c r="CV6" s="1888">
        <v>61.046462668689998</v>
      </c>
      <c r="CW6" s="1888">
        <v>55.059607748275504</v>
      </c>
      <c r="CX6" s="1888">
        <v>83.789089022649989</v>
      </c>
      <c r="CY6" s="1889">
        <v>199.8951594396155</v>
      </c>
      <c r="CZ6" s="1888">
        <v>94.926878460821854</v>
      </c>
      <c r="DA6" s="1888">
        <v>79.497935604909998</v>
      </c>
      <c r="DB6" s="1888">
        <v>35.603945480000007</v>
      </c>
      <c r="DC6" s="1889">
        <v>210.02875954573187</v>
      </c>
      <c r="DD6" s="1888">
        <v>72.529898611227267</v>
      </c>
      <c r="DE6" s="1888">
        <v>70.778279395499993</v>
      </c>
      <c r="DF6" s="1888">
        <v>59.940141803274997</v>
      </c>
      <c r="DG6" s="1888">
        <v>203.24831981000224</v>
      </c>
      <c r="DH6" s="1888">
        <v>61.124436728200003</v>
      </c>
      <c r="DI6" s="1888">
        <v>56.527917407369998</v>
      </c>
      <c r="DJ6" s="1888">
        <v>71.789080542125021</v>
      </c>
      <c r="DK6" s="1888">
        <v>189.44143467769501</v>
      </c>
      <c r="DL6" s="1888">
        <v>802.61367347304463</v>
      </c>
      <c r="DM6" s="1891">
        <v>93.888794648960015</v>
      </c>
      <c r="DN6" s="1888">
        <v>73.967266768750008</v>
      </c>
      <c r="DO6" s="1888">
        <v>130.94014847763</v>
      </c>
      <c r="DP6" s="1888">
        <v>298.79620989534004</v>
      </c>
      <c r="DQ6" s="1888">
        <v>93.090521072835003</v>
      </c>
      <c r="DR6" s="1888">
        <v>80.780989779379993</v>
      </c>
      <c r="DS6" s="1888">
        <v>80.582048094300006</v>
      </c>
      <c r="DT6" s="1888">
        <v>254.45355894651502</v>
      </c>
      <c r="DU6" s="1888">
        <v>59.59802804804545</v>
      </c>
      <c r="DV6" s="1888">
        <v>94.25237917952272</v>
      </c>
      <c r="DW6" s="1888">
        <v>110.40625892689091</v>
      </c>
      <c r="DX6" s="1888">
        <v>264.25666615445908</v>
      </c>
      <c r="DY6" s="1888">
        <v>126.4338896098409</v>
      </c>
      <c r="DZ6" s="1888">
        <v>61.921694080522713</v>
      </c>
      <c r="EA6" s="1888">
        <v>92.460180710659088</v>
      </c>
      <c r="EB6" s="1888">
        <v>280.8157644010227</v>
      </c>
      <c r="EC6" s="1892">
        <v>1098.3221993973368</v>
      </c>
      <c r="ED6" s="1891">
        <v>64.800659163750012</v>
      </c>
      <c r="EE6" s="1888">
        <v>98.517408482443528</v>
      </c>
      <c r="EF6" s="1888">
        <v>116.76306501255002</v>
      </c>
      <c r="EG6" s="1888">
        <v>280.08113265874357</v>
      </c>
      <c r="EH6" s="1888">
        <v>100.25154698004499</v>
      </c>
      <c r="EI6" s="1888">
        <v>45.745168759359998</v>
      </c>
      <c r="EJ6" s="1888">
        <v>89.388679678184999</v>
      </c>
      <c r="EK6" s="1888">
        <v>235.38539541758996</v>
      </c>
      <c r="EL6" s="1888">
        <v>102.38321470409667</v>
      </c>
      <c r="EM6" s="1888">
        <v>48.926500175558779</v>
      </c>
      <c r="EN6" s="1888">
        <v>71.895994550421022</v>
      </c>
      <c r="EO6" s="1888">
        <v>223.20570943007647</v>
      </c>
      <c r="EP6" s="1888">
        <v>115.73748476135999</v>
      </c>
      <c r="EQ6" s="1888">
        <v>59.666641914424993</v>
      </c>
      <c r="ER6" s="1888">
        <v>30.531258941369998</v>
      </c>
      <c r="ES6" s="1888">
        <v>205.93538561715499</v>
      </c>
      <c r="ET6" s="1892">
        <v>944.60762312356508</v>
      </c>
      <c r="EU6" s="1891">
        <v>69.96949439263436</v>
      </c>
      <c r="EV6" s="1888">
        <v>66.471019673002644</v>
      </c>
      <c r="EW6" s="1888">
        <v>79.090851425922722</v>
      </c>
      <c r="EX6" s="1888">
        <f t="shared" si="0"/>
        <v>215.53136549155971</v>
      </c>
      <c r="EY6" s="1888">
        <v>31.967514157227274</v>
      </c>
      <c r="EZ6" s="1888">
        <v>30.930305218812496</v>
      </c>
      <c r="FA6" s="1888">
        <v>44.010824731849986</v>
      </c>
      <c r="FB6" s="1888">
        <f t="shared" si="1"/>
        <v>106.90864410788976</v>
      </c>
      <c r="FC6" s="1888">
        <v>68.296463084685001</v>
      </c>
      <c r="FD6" s="1888">
        <v>62.567861986187509</v>
      </c>
      <c r="FE6" s="1888">
        <v>73.139078291965902</v>
      </c>
      <c r="FF6" s="1888">
        <f t="shared" ref="FF6:FF11" si="21">FC6+FD6+FE6</f>
        <v>204.00340336283841</v>
      </c>
      <c r="FG6" s="1888">
        <v>78.009240109375014</v>
      </c>
      <c r="FH6" s="1888">
        <v>43.054308234456435</v>
      </c>
      <c r="FI6" s="1888">
        <v>73.286191645909085</v>
      </c>
      <c r="FJ6" s="1888">
        <f t="shared" si="2"/>
        <v>194.34973998974056</v>
      </c>
      <c r="FK6" s="1888">
        <f t="shared" si="3"/>
        <v>720.79315295202844</v>
      </c>
      <c r="FL6" s="1891">
        <v>72.614430581791652</v>
      </c>
      <c r="FM6" s="1888">
        <v>61.913961022452661</v>
      </c>
      <c r="FN6" s="1888">
        <v>81.269633428234854</v>
      </c>
      <c r="FO6" s="1888">
        <f t="shared" si="4"/>
        <v>215.79802503247919</v>
      </c>
      <c r="FP6" s="1888">
        <v>83.030888092904831</v>
      </c>
      <c r="FQ6" s="1888">
        <v>93.576580318970016</v>
      </c>
      <c r="FR6" s="1888">
        <v>109.59736864988999</v>
      </c>
      <c r="FS6" s="1888">
        <f t="shared" si="5"/>
        <v>286.20483706176481</v>
      </c>
      <c r="FT6" s="1888">
        <v>78.62778574139999</v>
      </c>
      <c r="FU6" s="1888">
        <v>61.866597525805005</v>
      </c>
      <c r="FV6" s="1888">
        <v>84.952280714999276</v>
      </c>
      <c r="FW6" s="1888">
        <f t="shared" si="6"/>
        <v>225.44666398220426</v>
      </c>
      <c r="FX6" s="1888">
        <v>59.216805268693548</v>
      </c>
      <c r="FY6" s="1888">
        <v>149.63955624713984</v>
      </c>
      <c r="FZ6" s="1888">
        <v>67.325219651205799</v>
      </c>
      <c r="GA6" s="1888">
        <f t="shared" si="7"/>
        <v>276.18158116703921</v>
      </c>
      <c r="GB6" s="1892">
        <f t="shared" si="8"/>
        <v>1003.6311072434875</v>
      </c>
      <c r="GC6" s="1891">
        <v>107.29666002</v>
      </c>
      <c r="GD6" s="1888">
        <v>166.10038771500001</v>
      </c>
      <c r="GE6" s="1888">
        <v>189.85641948</v>
      </c>
      <c r="GF6" s="1888">
        <f t="shared" ref="GF6:GF10" si="22">GC6+GD6+GE6</f>
        <v>463.253467215</v>
      </c>
      <c r="GG6" s="1888">
        <v>104.23916375</v>
      </c>
      <c r="GH6" s="1888">
        <v>210.54013501499998</v>
      </c>
      <c r="GI6" s="1888">
        <v>286.06006495999998</v>
      </c>
      <c r="GJ6" s="1888">
        <f t="shared" ref="GJ6:GJ10" si="23">GG6+GH6+GI6</f>
        <v>600.83936372499988</v>
      </c>
      <c r="GK6" s="1888">
        <v>277.87316287499999</v>
      </c>
      <c r="GL6" s="1888">
        <v>234.14432782999998</v>
      </c>
      <c r="GM6" s="1888">
        <v>245.85154422149998</v>
      </c>
      <c r="GN6" s="1888">
        <f t="shared" ref="GN6:GN10" si="24">GK6+GL6+GM6</f>
        <v>757.86903492650003</v>
      </c>
      <c r="GO6" s="1888">
        <v>126.45402740999999</v>
      </c>
      <c r="GP6" s="1888">
        <v>139.41556521952501</v>
      </c>
      <c r="GQ6" s="1888">
        <v>125.82254761062133</v>
      </c>
      <c r="GR6" s="1888">
        <f t="shared" si="9"/>
        <v>391.69214024014633</v>
      </c>
      <c r="GS6" s="1892">
        <f t="shared" si="10"/>
        <v>2213.6540061066462</v>
      </c>
      <c r="GT6" s="1891">
        <v>145.27510364784001</v>
      </c>
      <c r="GU6" s="1888">
        <v>180.18427263211998</v>
      </c>
      <c r="GV6" s="1888">
        <v>119.62004847421251</v>
      </c>
      <c r="GW6" s="1888">
        <f t="shared" si="11"/>
        <v>445.07942475417252</v>
      </c>
      <c r="GX6" s="1888">
        <v>135.3077334477</v>
      </c>
      <c r="GY6" s="1888">
        <v>185.50473095454544</v>
      </c>
      <c r="GZ6" s="1888">
        <v>99.979585903829545</v>
      </c>
      <c r="HA6" s="1888">
        <f t="shared" si="12"/>
        <v>420.792050306075</v>
      </c>
      <c r="HB6" s="1888">
        <v>182.25062317142005</v>
      </c>
      <c r="HC6" s="1888">
        <v>182.82900681689998</v>
      </c>
      <c r="HD6" s="1888">
        <v>166.88030558139002</v>
      </c>
      <c r="HE6" s="1888">
        <f t="shared" si="13"/>
        <v>531.95993556971007</v>
      </c>
      <c r="HF6" s="1888">
        <v>119.58323637136499</v>
      </c>
      <c r="HG6" s="1888">
        <v>153.050444967125</v>
      </c>
      <c r="HH6" s="1888">
        <v>159.44671930039999</v>
      </c>
      <c r="HI6" s="1888">
        <f t="shared" si="14"/>
        <v>432.08040063889001</v>
      </c>
      <c r="HJ6" s="1892">
        <f t="shared" si="15"/>
        <v>1829.9118112688477</v>
      </c>
      <c r="HK6" s="1891">
        <v>237.40595003607493</v>
      </c>
      <c r="HL6" s="1888">
        <v>119.99493922891499</v>
      </c>
      <c r="HM6" s="1888">
        <v>143.93168029999501</v>
      </c>
      <c r="HN6" s="1888">
        <f t="shared" si="16"/>
        <v>501.33256956498496</v>
      </c>
      <c r="HO6" s="1888">
        <v>183.14534261451004</v>
      </c>
      <c r="HP6" s="1888">
        <v>163.40265298694999</v>
      </c>
      <c r="HQ6" s="1888">
        <v>142.29318594662999</v>
      </c>
      <c r="HR6" s="1888">
        <f t="shared" si="17"/>
        <v>488.84118154809005</v>
      </c>
      <c r="HS6" s="1888">
        <v>169.26175908380003</v>
      </c>
      <c r="HT6" s="1888">
        <v>188.60381043977998</v>
      </c>
      <c r="HU6" s="1888">
        <v>100.34053532</v>
      </c>
      <c r="HV6" s="1888">
        <f t="shared" si="18"/>
        <v>458.20610484358002</v>
      </c>
      <c r="HW6" s="1888">
        <v>133.33228772585403</v>
      </c>
      <c r="HX6" s="1888">
        <v>180.09413000289274</v>
      </c>
      <c r="HY6" s="1888">
        <v>189.09883650303738</v>
      </c>
      <c r="HZ6" s="1888">
        <f t="shared" si="19"/>
        <v>502.52525423178417</v>
      </c>
      <c r="IA6" s="1892">
        <f t="shared" si="20"/>
        <v>1950.9051101884393</v>
      </c>
      <c r="IB6" s="1891">
        <v>224.80677937956</v>
      </c>
      <c r="IC6" s="1888">
        <v>159.05821090535997</v>
      </c>
      <c r="ID6" s="1888">
        <v>205.52774048087994</v>
      </c>
      <c r="IE6" s="1888">
        <v>589.39273076579991</v>
      </c>
      <c r="IF6" s="1888">
        <v>144.13</v>
      </c>
      <c r="IG6" s="1888">
        <v>135.08000000000001</v>
      </c>
      <c r="IH6" s="1888">
        <v>174.2</v>
      </c>
      <c r="II6" s="1888">
        <v>453.41</v>
      </c>
      <c r="IJ6" s="1888">
        <v>170.89</v>
      </c>
      <c r="IK6" s="1888">
        <v>261.54000000000002</v>
      </c>
      <c r="IL6" s="1888">
        <v>216.73081710000002</v>
      </c>
      <c r="IM6" s="1888">
        <v>649.16375175230996</v>
      </c>
      <c r="IN6" s="1888">
        <v>293.14589257492139</v>
      </c>
      <c r="IO6" s="1888">
        <v>114.9381096</v>
      </c>
      <c r="IP6" s="1888">
        <v>126.259230608</v>
      </c>
      <c r="IQ6" s="1888">
        <v>534.3432327829214</v>
      </c>
      <c r="IR6" s="1892">
        <v>2226.316538530406</v>
      </c>
      <c r="IS6" s="1891">
        <v>118.31</v>
      </c>
      <c r="IT6" s="1888">
        <v>199.15</v>
      </c>
      <c r="IU6" s="1888">
        <v>195.82</v>
      </c>
      <c r="IV6" s="2861">
        <v>513.28</v>
      </c>
    </row>
    <row r="7" spans="1:256" ht="38.15" customHeight="1">
      <c r="A7" s="1898" t="s">
        <v>1183</v>
      </c>
      <c r="B7" s="1841">
        <v>9.1767312990399983</v>
      </c>
      <c r="C7" s="1841">
        <v>7.8433706944099999</v>
      </c>
      <c r="D7" s="1841">
        <v>7.18</v>
      </c>
      <c r="E7" s="1841">
        <v>24.200101993449998</v>
      </c>
      <c r="F7" s="1841">
        <v>13.75</v>
      </c>
      <c r="G7" s="1841">
        <v>9.39</v>
      </c>
      <c r="H7" s="1841">
        <v>10.86</v>
      </c>
      <c r="I7" s="1841">
        <v>34</v>
      </c>
      <c r="J7" s="1837">
        <v>12.041015625</v>
      </c>
      <c r="K7" s="1837">
        <v>10.263671875</v>
      </c>
      <c r="L7" s="1837">
        <v>26.85</v>
      </c>
      <c r="M7" s="1837">
        <v>49.154687500000001</v>
      </c>
      <c r="N7" s="1837">
        <v>12.31</v>
      </c>
      <c r="O7" s="1837">
        <v>14.15</v>
      </c>
      <c r="P7" s="1832">
        <v>16.760000000000002</v>
      </c>
      <c r="Q7" s="1809">
        <v>43.22</v>
      </c>
      <c r="R7" s="1809">
        <v>150.57478949345</v>
      </c>
      <c r="T7" s="1840">
        <v>15.01</v>
      </c>
      <c r="U7" s="1840">
        <v>17.2</v>
      </c>
      <c r="V7" s="1840">
        <v>14.32</v>
      </c>
      <c r="W7" s="1825">
        <v>46.53</v>
      </c>
      <c r="X7" s="1840">
        <v>25.11</v>
      </c>
      <c r="Y7" s="1840">
        <v>19.68</v>
      </c>
      <c r="Z7" s="1840">
        <v>15.04</v>
      </c>
      <c r="AA7" s="1825">
        <v>59.83</v>
      </c>
      <c r="AB7" s="1840">
        <v>8.5913760985599996</v>
      </c>
      <c r="AC7" s="1840">
        <v>19.485360803670002</v>
      </c>
      <c r="AD7" s="1840">
        <v>21.430143117149999</v>
      </c>
      <c r="AE7" s="1825">
        <v>49.506880019380006</v>
      </c>
      <c r="AF7" s="1840">
        <v>20.3</v>
      </c>
      <c r="AG7" s="1840">
        <v>22.47</v>
      </c>
      <c r="AH7" s="1840">
        <v>20.93</v>
      </c>
      <c r="AI7" s="1825">
        <v>63.699999999999996</v>
      </c>
      <c r="AJ7" s="1832">
        <v>219.56688001937999</v>
      </c>
      <c r="AK7" s="1882"/>
      <c r="AL7" s="1882">
        <v>20.510334240479999</v>
      </c>
      <c r="AM7" s="1882">
        <v>5.9399735222500007</v>
      </c>
      <c r="AN7" s="1882">
        <v>21.300812713199999</v>
      </c>
      <c r="AO7" s="1883">
        <v>47.751120475929994</v>
      </c>
      <c r="AP7" s="1882">
        <v>10.333862023400002</v>
      </c>
      <c r="AQ7" s="1882">
        <v>11.76564621528</v>
      </c>
      <c r="AR7" s="1882">
        <v>9.0924688645000007</v>
      </c>
      <c r="AS7" s="1883">
        <v>31.191977103180001</v>
      </c>
      <c r="AT7" s="1882">
        <v>15.77457502799</v>
      </c>
      <c r="AU7" s="1882">
        <v>12.40398546155</v>
      </c>
      <c r="AV7" s="1882">
        <v>14.689538421659998</v>
      </c>
      <c r="AW7" s="1883">
        <v>42.868098911200001</v>
      </c>
      <c r="AX7" s="1882">
        <v>17.675098448519996</v>
      </c>
      <c r="AY7" s="1882">
        <v>12.283157929639998</v>
      </c>
      <c r="AZ7" s="1882">
        <v>22.6905277553</v>
      </c>
      <c r="BA7" s="1883">
        <v>52.648784133459998</v>
      </c>
      <c r="BB7" s="1883">
        <v>174.45998062377001</v>
      </c>
      <c r="BC7" s="1837">
        <v>24.524044389699998</v>
      </c>
      <c r="BD7" s="1837">
        <v>19.15109252988</v>
      </c>
      <c r="BE7" s="1837">
        <v>15.4145750515</v>
      </c>
      <c r="BF7" s="1822">
        <v>59.089711971079993</v>
      </c>
      <c r="BG7" s="1837">
        <v>14.721671001279999</v>
      </c>
      <c r="BH7" s="1837">
        <v>13.889391361649999</v>
      </c>
      <c r="BI7" s="1837">
        <v>13.604572455149999</v>
      </c>
      <c r="BJ7" s="1822">
        <v>42.215634818079998</v>
      </c>
      <c r="BK7" s="1837">
        <v>12.313973602950002</v>
      </c>
      <c r="BL7" s="1822">
        <v>35.108959654190002</v>
      </c>
      <c r="BM7" s="1822">
        <v>180.67594371781001</v>
      </c>
      <c r="BN7" s="1837">
        <v>6.48</v>
      </c>
      <c r="BO7" s="1837">
        <v>6.41</v>
      </c>
      <c r="BP7" s="1837">
        <v>6.26</v>
      </c>
      <c r="BQ7" s="1822">
        <v>19.149999999999999</v>
      </c>
      <c r="BR7" s="1837">
        <v>5.88</v>
      </c>
      <c r="BS7" s="1837">
        <v>8.16</v>
      </c>
      <c r="BT7" s="1837">
        <v>5.21</v>
      </c>
      <c r="BU7" s="1822">
        <v>19.25</v>
      </c>
      <c r="BV7" s="1837">
        <v>7.78631159551</v>
      </c>
      <c r="BW7" s="1837">
        <v>6.8612094816500004</v>
      </c>
      <c r="BX7" s="1837">
        <v>3.7863371478599999</v>
      </c>
      <c r="BY7" s="1822">
        <v>18.43385822502</v>
      </c>
      <c r="BZ7" s="1837">
        <v>8.7544319041000005</v>
      </c>
      <c r="CA7" s="1837">
        <v>7.8974948119300006</v>
      </c>
      <c r="CB7" s="1837">
        <v>2.9241693637899999</v>
      </c>
      <c r="CC7" s="1822">
        <v>19.576096079820001</v>
      </c>
      <c r="CD7" s="1822">
        <v>76.409954304839999</v>
      </c>
      <c r="CE7" s="1885">
        <v>4.4705517026400008</v>
      </c>
      <c r="CF7" s="1885">
        <v>3.6392294701899996</v>
      </c>
      <c r="CG7" s="1885">
        <v>1.4376310615700001</v>
      </c>
      <c r="CH7" s="1887">
        <v>9.5474122343999994</v>
      </c>
      <c r="CI7" s="1885">
        <v>4.9394266891600003</v>
      </c>
      <c r="CJ7" s="1885">
        <v>6.931686302340001</v>
      </c>
      <c r="CK7" s="1885">
        <v>3.2681282674000003</v>
      </c>
      <c r="CL7" s="1887">
        <v>15.139241258900002</v>
      </c>
      <c r="CM7" s="1888">
        <v>3.4108397289699997</v>
      </c>
      <c r="CN7" s="1888">
        <v>5.4412998346100006</v>
      </c>
      <c r="CO7" s="1888">
        <v>6.38293509863</v>
      </c>
      <c r="CP7" s="1889">
        <v>15.23507466221</v>
      </c>
      <c r="CQ7" s="1888">
        <v>4.8106945206000002</v>
      </c>
      <c r="CR7" s="1888">
        <v>5.0529023971200004</v>
      </c>
      <c r="CS7" s="1888">
        <v>6.6027350942499989</v>
      </c>
      <c r="CT7" s="1889">
        <v>16.46633201197</v>
      </c>
      <c r="CU7" s="1889">
        <v>56.388060167479992</v>
      </c>
      <c r="CV7" s="1888">
        <v>4.5954615050999994</v>
      </c>
      <c r="CW7" s="1888">
        <v>10.35964471572</v>
      </c>
      <c r="CX7" s="1888">
        <v>6.1876442003999994</v>
      </c>
      <c r="CY7" s="1889">
        <v>21.142750421220001</v>
      </c>
      <c r="CZ7" s="1888">
        <v>6.8651573918200004</v>
      </c>
      <c r="DA7" s="1888">
        <v>5.9686978441600003</v>
      </c>
      <c r="DB7" s="1888">
        <v>5.7115436518200005</v>
      </c>
      <c r="DC7" s="1889">
        <v>18.545398887800001</v>
      </c>
      <c r="DD7" s="1888">
        <v>4.99274106852</v>
      </c>
      <c r="DE7" s="1888">
        <v>9.2354674880100003</v>
      </c>
      <c r="DF7" s="1888">
        <v>8.5772681278499991</v>
      </c>
      <c r="DG7" s="1888">
        <v>22.805476684379997</v>
      </c>
      <c r="DH7" s="1888">
        <v>6.1686599629699996</v>
      </c>
      <c r="DI7" s="1888">
        <v>8.4853971865000002</v>
      </c>
      <c r="DJ7" s="1888">
        <v>7.893386639536363</v>
      </c>
      <c r="DK7" s="1888">
        <v>22.547443789006362</v>
      </c>
      <c r="DL7" s="1888">
        <v>85.041069782406367</v>
      </c>
      <c r="DM7" s="1891">
        <v>8.8413095479700008</v>
      </c>
      <c r="DN7" s="1888">
        <v>10.6713694255</v>
      </c>
      <c r="DO7" s="1888">
        <v>3.8770901383333332</v>
      </c>
      <c r="DP7" s="1888">
        <v>23.389769111803332</v>
      </c>
      <c r="DQ7" s="1888">
        <v>9.34910158429091</v>
      </c>
      <c r="DR7" s="1888">
        <v>8.4372423540000003</v>
      </c>
      <c r="DS7" s="1888">
        <v>7.3658646677499995</v>
      </c>
      <c r="DT7" s="1888">
        <v>25.152208606040912</v>
      </c>
      <c r="DU7" s="1888">
        <v>6.6996837294090907</v>
      </c>
      <c r="DV7" s="1888">
        <v>6.1463755311863641</v>
      </c>
      <c r="DW7" s="1888">
        <v>12.087894060740908</v>
      </c>
      <c r="DX7" s="1888">
        <v>24.933953321336361</v>
      </c>
      <c r="DY7" s="1888">
        <v>12.490803770909091</v>
      </c>
      <c r="DZ7" s="1888">
        <v>6.8126954755</v>
      </c>
      <c r="EA7" s="1888">
        <v>6.0032327697272736</v>
      </c>
      <c r="EB7" s="1888">
        <v>25.306732016136362</v>
      </c>
      <c r="EC7" s="1892">
        <v>98.782663055316974</v>
      </c>
      <c r="ED7" s="1891">
        <v>5.3777723720999999</v>
      </c>
      <c r="EE7" s="1888">
        <v>5.9975983179000005</v>
      </c>
      <c r="EF7" s="1888">
        <v>6.8252652279000001</v>
      </c>
      <c r="EG7" s="1888">
        <v>18.200635917900001</v>
      </c>
      <c r="EH7" s="1888">
        <v>11.617248943295454</v>
      </c>
      <c r="EI7" s="1888">
        <v>7.4310581874999997</v>
      </c>
      <c r="EJ7" s="1888">
        <v>7.1947169152500008</v>
      </c>
      <c r="EK7" s="1888">
        <v>26.243024046045456</v>
      </c>
      <c r="EL7" s="1888">
        <v>4.1588335543649997</v>
      </c>
      <c r="EM7" s="1888">
        <v>7.7172866947999985</v>
      </c>
      <c r="EN7" s="1888">
        <v>7.1973099553950011</v>
      </c>
      <c r="EO7" s="1888">
        <v>19.073430204559997</v>
      </c>
      <c r="EP7" s="1888">
        <v>7.5413154347499987</v>
      </c>
      <c r="EQ7" s="1888">
        <v>7.4410587316650014</v>
      </c>
      <c r="ER7" s="1888">
        <v>6.1360224294800005</v>
      </c>
      <c r="ES7" s="1888">
        <v>21.118396595895</v>
      </c>
      <c r="ET7" s="1892">
        <v>84.635486764400454</v>
      </c>
      <c r="EU7" s="1891">
        <v>9.7981485765514549</v>
      </c>
      <c r="EV7" s="1888">
        <v>9.30824114772388</v>
      </c>
      <c r="EW7" s="1888">
        <v>10.989456153731819</v>
      </c>
      <c r="EX7" s="1888">
        <f t="shared" si="0"/>
        <v>30.095845878007154</v>
      </c>
      <c r="EY7" s="1888">
        <v>4.6361087982102278</v>
      </c>
      <c r="EZ7" s="1888">
        <v>2.9761259170999992</v>
      </c>
      <c r="FA7" s="1888">
        <v>3.6975227982000005</v>
      </c>
      <c r="FB7" s="1888">
        <f t="shared" si="1"/>
        <v>11.309757513510228</v>
      </c>
      <c r="FC7" s="1888">
        <v>6.5678060458125005</v>
      </c>
      <c r="FD7" s="1888">
        <v>8.3935131361208359</v>
      </c>
      <c r="FE7" s="1888">
        <v>6.172674382670456</v>
      </c>
      <c r="FF7" s="1888">
        <f t="shared" si="21"/>
        <v>21.133993564603792</v>
      </c>
      <c r="FG7" s="1888">
        <v>8.2491488658249992</v>
      </c>
      <c r="FH7" s="1888">
        <v>8.5270247236875001</v>
      </c>
      <c r="FI7" s="1888">
        <v>5.1395842993977263</v>
      </c>
      <c r="FJ7" s="1888">
        <f t="shared" si="2"/>
        <v>21.915757888910225</v>
      </c>
      <c r="FK7" s="1888">
        <f t="shared" si="3"/>
        <v>84.455354845031394</v>
      </c>
      <c r="FL7" s="1891">
        <v>11.682696829291668</v>
      </c>
      <c r="FM7" s="1888">
        <v>5.8253841349715909</v>
      </c>
      <c r="FN7" s="1888">
        <v>11.355301103522731</v>
      </c>
      <c r="FO7" s="1888">
        <f t="shared" si="4"/>
        <v>28.863382067785988</v>
      </c>
      <c r="FP7" s="1888">
        <v>9.3100278290340928</v>
      </c>
      <c r="FQ7" s="1888">
        <v>12.454964851754999</v>
      </c>
      <c r="FR7" s="1888">
        <v>7.3176536283999987</v>
      </c>
      <c r="FS7" s="1888">
        <f t="shared" si="5"/>
        <v>29.082646309189091</v>
      </c>
      <c r="FT7" s="1888">
        <v>11.586462410765002</v>
      </c>
      <c r="FU7" s="1888">
        <v>16.866152236950004</v>
      </c>
      <c r="FV7" s="1888">
        <v>17.767218444307499</v>
      </c>
      <c r="FW7" s="1888">
        <f t="shared" si="6"/>
        <v>46.219833092022505</v>
      </c>
      <c r="FX7" s="1888">
        <v>13.130953608803628</v>
      </c>
      <c r="FY7" s="1888">
        <v>23.217086061945956</v>
      </c>
      <c r="FZ7" s="1888">
        <v>21.719766039155967</v>
      </c>
      <c r="GA7" s="1888">
        <f t="shared" si="7"/>
        <v>58.067805709905556</v>
      </c>
      <c r="GB7" s="1892">
        <f t="shared" si="8"/>
        <v>162.23366717890315</v>
      </c>
      <c r="GC7" s="1891">
        <v>18.939571699999998</v>
      </c>
      <c r="GD7" s="1888">
        <v>9.166999950000001</v>
      </c>
      <c r="GE7" s="1888">
        <v>12.130311689999999</v>
      </c>
      <c r="GF7" s="1888">
        <f t="shared" si="22"/>
        <v>40.236883339999999</v>
      </c>
      <c r="GG7" s="1888">
        <v>16.830570250000001</v>
      </c>
      <c r="GH7" s="1888">
        <v>18.742370009999998</v>
      </c>
      <c r="GI7" s="1888">
        <v>14.4036705</v>
      </c>
      <c r="GJ7" s="1888">
        <f t="shared" si="23"/>
        <v>49.97661076</v>
      </c>
      <c r="GK7" s="1888">
        <v>13.436904799999999</v>
      </c>
      <c r="GL7" s="1888">
        <v>11.024858495000002</v>
      </c>
      <c r="GM7" s="1888">
        <v>11.576101419750001</v>
      </c>
      <c r="GN7" s="1888">
        <f t="shared" si="24"/>
        <v>36.03786471475</v>
      </c>
      <c r="GO7" s="1888">
        <v>14.246779645</v>
      </c>
      <c r="GP7" s="1888">
        <v>15.707074558612499</v>
      </c>
      <c r="GQ7" s="1888">
        <v>14.175634789147779</v>
      </c>
      <c r="GR7" s="1888">
        <f t="shared" si="9"/>
        <v>44.12948899276028</v>
      </c>
      <c r="GS7" s="1892">
        <f t="shared" si="10"/>
        <v>170.38084780751026</v>
      </c>
      <c r="GT7" s="1891">
        <v>7.6429713933550021</v>
      </c>
      <c r="GU7" s="1888">
        <v>16.534469645497733</v>
      </c>
      <c r="GV7" s="1888">
        <v>13.153434484</v>
      </c>
      <c r="GW7" s="1888">
        <f t="shared" si="11"/>
        <v>37.330875522852736</v>
      </c>
      <c r="GX7" s="1888">
        <v>6.91897950255</v>
      </c>
      <c r="GY7" s="1888">
        <v>16.994423397136366</v>
      </c>
      <c r="GZ7" s="1888">
        <v>7.2762749566666667</v>
      </c>
      <c r="HA7" s="1888">
        <f t="shared" si="12"/>
        <v>31.189677856353036</v>
      </c>
      <c r="HB7" s="1888">
        <v>7.8349087632200005</v>
      </c>
      <c r="HC7" s="1888">
        <v>17.593678993189997</v>
      </c>
      <c r="HD7" s="1888">
        <v>14.097510236925</v>
      </c>
      <c r="HE7" s="1888">
        <f t="shared" si="13"/>
        <v>39.526097993335</v>
      </c>
      <c r="HF7" s="1888">
        <v>12.403349236484997</v>
      </c>
      <c r="HG7" s="1888">
        <v>16.955805785124998</v>
      </c>
      <c r="HH7" s="1888">
        <v>16.438062228915001</v>
      </c>
      <c r="HI7" s="1888">
        <f t="shared" si="14"/>
        <v>45.797217250524994</v>
      </c>
      <c r="HJ7" s="1892">
        <f t="shared" si="15"/>
        <v>153.84386862306576</v>
      </c>
      <c r="HK7" s="1891">
        <v>19.126020651209998</v>
      </c>
      <c r="HL7" s="1888">
        <v>4.5312905596899986</v>
      </c>
      <c r="HM7" s="1888">
        <v>12.370281901771499</v>
      </c>
      <c r="HN7" s="1888">
        <f t="shared" si="16"/>
        <v>36.027593112671497</v>
      </c>
      <c r="HO7" s="1888">
        <v>12.547963845119998</v>
      </c>
      <c r="HP7" s="1888">
        <v>10.244143573124999</v>
      </c>
      <c r="HQ7" s="1888">
        <v>0</v>
      </c>
      <c r="HR7" s="1888">
        <f t="shared" si="17"/>
        <v>22.792107418244996</v>
      </c>
      <c r="HS7" s="1888">
        <v>14.314299253290001</v>
      </c>
      <c r="HT7" s="1888">
        <v>18.368021241240001</v>
      </c>
      <c r="HU7" s="1888">
        <v>11.330048</v>
      </c>
      <c r="HV7" s="1888">
        <f t="shared" si="18"/>
        <v>44.012368494530001</v>
      </c>
      <c r="HW7" s="1888">
        <v>28.210129638914999</v>
      </c>
      <c r="HX7" s="1888">
        <v>18.255943893411004</v>
      </c>
      <c r="HY7" s="1888">
        <v>19.168741088081553</v>
      </c>
      <c r="HZ7" s="1888">
        <f t="shared" si="19"/>
        <v>65.634814620407553</v>
      </c>
      <c r="IA7" s="1892">
        <f t="shared" si="20"/>
        <v>168.46688364585404</v>
      </c>
      <c r="IB7" s="1891">
        <v>15.960742295290004</v>
      </c>
      <c r="IC7" s="1888">
        <v>22.229256095849998</v>
      </c>
      <c r="ID7" s="1888">
        <v>20.609407182390001</v>
      </c>
      <c r="IE7" s="1888">
        <v>58.799405573530002</v>
      </c>
      <c r="IF7" s="1888">
        <v>16.77</v>
      </c>
      <c r="IG7" s="1888">
        <v>12.45</v>
      </c>
      <c r="IH7" s="1888">
        <v>15.09</v>
      </c>
      <c r="II7" s="1888">
        <v>44.31</v>
      </c>
      <c r="IJ7" s="1888">
        <v>6.22</v>
      </c>
      <c r="IK7" s="1888">
        <v>23.554439083875</v>
      </c>
      <c r="IL7" s="1888">
        <v>17.950522079999999</v>
      </c>
      <c r="IM7" s="1888">
        <v>47.720656569360003</v>
      </c>
      <c r="IN7" s="1888">
        <v>40.443153876573362</v>
      </c>
      <c r="IO7" s="1888">
        <v>16.080489450000002</v>
      </c>
      <c r="IP7" s="1888">
        <v>15.683563378000001</v>
      </c>
      <c r="IQ7" s="1888">
        <v>72.207206704573366</v>
      </c>
      <c r="IR7" s="1892">
        <v>223.02681597352336</v>
      </c>
      <c r="IS7" s="1891">
        <v>14.07</v>
      </c>
      <c r="IT7" s="1888">
        <v>13.47</v>
      </c>
      <c r="IU7" s="1888">
        <v>17.989999999999998</v>
      </c>
      <c r="IV7" s="2861">
        <v>45.53</v>
      </c>
    </row>
    <row r="8" spans="1:256" ht="38.15" customHeight="1">
      <c r="A8" s="1898" t="s">
        <v>1184</v>
      </c>
      <c r="B8" s="1841">
        <v>0</v>
      </c>
      <c r="C8" s="1841">
        <v>0</v>
      </c>
      <c r="D8" s="1841">
        <v>0</v>
      </c>
      <c r="E8" s="1841">
        <v>0</v>
      </c>
      <c r="F8" s="1899">
        <v>0</v>
      </c>
      <c r="G8" s="1899">
        <v>0</v>
      </c>
      <c r="H8" s="1899">
        <v>0</v>
      </c>
      <c r="I8" s="1899">
        <v>0</v>
      </c>
      <c r="J8" s="1837"/>
      <c r="K8" s="1837"/>
      <c r="L8" s="1837"/>
      <c r="M8" s="1837">
        <v>0</v>
      </c>
      <c r="N8" s="1837"/>
      <c r="O8" s="1837"/>
      <c r="P8" s="1832"/>
      <c r="Q8" s="1809">
        <v>0</v>
      </c>
      <c r="R8" s="1809">
        <v>0</v>
      </c>
      <c r="T8" s="1840">
        <v>0</v>
      </c>
      <c r="U8" s="1840">
        <v>0</v>
      </c>
      <c r="V8" s="1840">
        <v>0</v>
      </c>
      <c r="W8" s="1825">
        <v>0</v>
      </c>
      <c r="X8" s="1840">
        <v>0</v>
      </c>
      <c r="Y8" s="1840">
        <v>0</v>
      </c>
      <c r="Z8" s="1840"/>
      <c r="AA8" s="1825">
        <v>0</v>
      </c>
      <c r="AB8" s="1840">
        <v>0</v>
      </c>
      <c r="AC8" s="1840">
        <v>0</v>
      </c>
      <c r="AD8" s="1840">
        <v>0</v>
      </c>
      <c r="AE8" s="1825">
        <v>0</v>
      </c>
      <c r="AF8" s="1840"/>
      <c r="AG8" s="1840"/>
      <c r="AH8" s="1840"/>
      <c r="AI8" s="1825">
        <v>0</v>
      </c>
      <c r="AJ8" s="1832">
        <v>0</v>
      </c>
      <c r="AK8" s="1882"/>
      <c r="AL8" s="1882">
        <v>0</v>
      </c>
      <c r="AM8" s="1882">
        <v>0</v>
      </c>
      <c r="AN8" s="1882">
        <v>0</v>
      </c>
      <c r="AO8" s="1883">
        <v>0</v>
      </c>
      <c r="AP8" s="1882">
        <v>0</v>
      </c>
      <c r="AQ8" s="1882">
        <v>0</v>
      </c>
      <c r="AR8" s="1882">
        <v>0</v>
      </c>
      <c r="AS8" s="1883">
        <v>0</v>
      </c>
      <c r="AT8" s="1882">
        <v>0</v>
      </c>
      <c r="AU8" s="1882">
        <v>0</v>
      </c>
      <c r="AV8" s="1882">
        <v>0</v>
      </c>
      <c r="AW8" s="1883">
        <v>0</v>
      </c>
      <c r="AX8" s="1882">
        <v>0</v>
      </c>
      <c r="AY8" s="1882">
        <v>0</v>
      </c>
      <c r="AZ8" s="1882">
        <v>0</v>
      </c>
      <c r="BA8" s="1883">
        <v>0</v>
      </c>
      <c r="BB8" s="1883">
        <v>0</v>
      </c>
      <c r="BC8" s="1837">
        <v>0</v>
      </c>
      <c r="BD8" s="1837">
        <v>0</v>
      </c>
      <c r="BE8" s="1837">
        <v>0</v>
      </c>
      <c r="BF8" s="1837">
        <v>0</v>
      </c>
      <c r="BG8" s="1837">
        <v>0</v>
      </c>
      <c r="BH8" s="1837">
        <v>0</v>
      </c>
      <c r="BI8" s="1837">
        <v>0</v>
      </c>
      <c r="BJ8" s="1837">
        <v>0</v>
      </c>
      <c r="BK8" s="1837" t="s">
        <v>147</v>
      </c>
      <c r="BL8" s="1837" t="s">
        <v>147</v>
      </c>
      <c r="BM8" s="1837" t="s">
        <v>147</v>
      </c>
      <c r="BN8" s="1837" t="s">
        <v>147</v>
      </c>
      <c r="BO8" s="1837" t="s">
        <v>147</v>
      </c>
      <c r="BP8" s="1837" t="s">
        <v>147</v>
      </c>
      <c r="BQ8" s="1837" t="s">
        <v>147</v>
      </c>
      <c r="BR8" s="1837" t="s">
        <v>147</v>
      </c>
      <c r="BS8" s="1837" t="s">
        <v>147</v>
      </c>
      <c r="BT8" s="1837" t="s">
        <v>147</v>
      </c>
      <c r="BU8" s="1837" t="s">
        <v>147</v>
      </c>
      <c r="BV8" s="1837">
        <v>0</v>
      </c>
      <c r="BW8" s="1837">
        <v>0</v>
      </c>
      <c r="BX8" s="1837">
        <v>0</v>
      </c>
      <c r="BY8" s="1837">
        <v>0</v>
      </c>
      <c r="BZ8" s="1837">
        <v>0</v>
      </c>
      <c r="CA8" s="1837">
        <v>0</v>
      </c>
      <c r="CB8" s="1837">
        <v>0</v>
      </c>
      <c r="CC8" s="1822">
        <v>0</v>
      </c>
      <c r="CD8" s="1822">
        <v>0</v>
      </c>
      <c r="CE8" s="1885">
        <v>1.0342547441111112</v>
      </c>
      <c r="CF8" s="1885">
        <v>3.8188342949545455</v>
      </c>
      <c r="CG8" s="1885">
        <v>3.9768250080000001</v>
      </c>
      <c r="CH8" s="1887">
        <v>8.8299140470656567</v>
      </c>
      <c r="CI8" s="1885">
        <v>5.6939965156999994</v>
      </c>
      <c r="CJ8" s="1885">
        <v>2.7018750132000005</v>
      </c>
      <c r="CK8" s="1885">
        <v>5.2922561310000003</v>
      </c>
      <c r="CL8" s="1887">
        <v>13.688127659899999</v>
      </c>
      <c r="CM8" s="1888">
        <v>5.0450331683499998</v>
      </c>
      <c r="CN8" s="1888">
        <v>6.3780347583104247</v>
      </c>
      <c r="CO8" s="1888">
        <v>3.3386551833993749</v>
      </c>
      <c r="CP8" s="1889">
        <v>14.761723110059799</v>
      </c>
      <c r="CQ8" s="1888">
        <v>5.5226320056818183</v>
      </c>
      <c r="CR8" s="1888">
        <v>0</v>
      </c>
      <c r="CS8" s="1888">
        <v>0</v>
      </c>
      <c r="CT8" s="1889">
        <v>5.5226320056818183</v>
      </c>
      <c r="CU8" s="1889">
        <v>42.802396822707273</v>
      </c>
      <c r="CV8" s="1888">
        <v>6.7308037872900002</v>
      </c>
      <c r="CW8" s="1888">
        <v>10.419874882199998</v>
      </c>
      <c r="CX8" s="1888">
        <v>9.467328415319999</v>
      </c>
      <c r="CY8" s="1889">
        <v>26.618007084809996</v>
      </c>
      <c r="CZ8" s="1888">
        <v>5.3580545694359261</v>
      </c>
      <c r="DA8" s="1888">
        <v>12.842441245310001</v>
      </c>
      <c r="DB8" s="1888">
        <v>16.759731547649999</v>
      </c>
      <c r="DC8" s="1889">
        <v>34.960227362395926</v>
      </c>
      <c r="DD8" s="1888">
        <v>8.2642758669545451</v>
      </c>
      <c r="DE8" s="1888">
        <v>36.638004176833242</v>
      </c>
      <c r="DF8" s="1888">
        <v>14.752686736025002</v>
      </c>
      <c r="DG8" s="1888">
        <v>59.654966779812781</v>
      </c>
      <c r="DH8" s="1888">
        <v>0</v>
      </c>
      <c r="DI8" s="1888">
        <v>14.724087006085112</v>
      </c>
      <c r="DJ8" s="1888">
        <v>18.575464910201251</v>
      </c>
      <c r="DK8" s="1888">
        <v>33.299551916286362</v>
      </c>
      <c r="DL8" s="1888">
        <v>154.53275314330506</v>
      </c>
      <c r="DM8" s="1891">
        <v>11.512476160798725</v>
      </c>
      <c r="DN8" s="1888">
        <v>11.184937581234376</v>
      </c>
      <c r="DO8" s="1888">
        <v>23.41795058897641</v>
      </c>
      <c r="DP8" s="1888">
        <v>46.115364331009509</v>
      </c>
      <c r="DQ8" s="1888">
        <v>6.2887042941000004</v>
      </c>
      <c r="DR8" s="1888">
        <v>22.434257711400001</v>
      </c>
      <c r="DS8" s="1888">
        <v>0</v>
      </c>
      <c r="DT8" s="1888">
        <v>28.722962005500001</v>
      </c>
      <c r="DU8" s="1888">
        <v>61.089439590909095</v>
      </c>
      <c r="DV8" s="1888">
        <v>6.4675703547167025</v>
      </c>
      <c r="DW8" s="1888">
        <v>6.8851031332978128</v>
      </c>
      <c r="DX8" s="1888">
        <v>74.442113078923612</v>
      </c>
      <c r="DY8" s="1888">
        <v>14.889598817231251</v>
      </c>
      <c r="DZ8" s="1888">
        <v>0</v>
      </c>
      <c r="EA8" s="1888">
        <v>0</v>
      </c>
      <c r="EB8" s="1888">
        <v>14.889598817231251</v>
      </c>
      <c r="EC8" s="1892">
        <v>164.17003823266438</v>
      </c>
      <c r="ED8" s="1891">
        <v>20.516148972457035</v>
      </c>
      <c r="EE8" s="1888">
        <v>21.016995881888672</v>
      </c>
      <c r="EF8" s="1888">
        <v>11.100519513281251</v>
      </c>
      <c r="EG8" s="1888">
        <v>52.633664367626956</v>
      </c>
      <c r="EH8" s="1888">
        <v>12.7995940078125</v>
      </c>
      <c r="EI8" s="1888">
        <v>12.8290104234375</v>
      </c>
      <c r="EJ8" s="1888">
        <v>0</v>
      </c>
      <c r="EK8" s="1888">
        <v>25.62860443125</v>
      </c>
      <c r="EL8" s="1888">
        <v>17.1075702744</v>
      </c>
      <c r="EM8" s="1888">
        <v>9.8444593994250003</v>
      </c>
      <c r="EN8" s="1888">
        <v>11.505076603234999</v>
      </c>
      <c r="EO8" s="1888">
        <v>38.457106277059999</v>
      </c>
      <c r="EP8" s="1888">
        <v>4.0367649999999995E-3</v>
      </c>
      <c r="EQ8" s="1888">
        <v>5.5783020390100004</v>
      </c>
      <c r="ER8" s="1888">
        <v>0</v>
      </c>
      <c r="ES8" s="1888">
        <v>5.5823388040100008</v>
      </c>
      <c r="ET8" s="1892">
        <v>122.30171387994697</v>
      </c>
      <c r="EU8" s="1891">
        <v>0</v>
      </c>
      <c r="EV8" s="1888">
        <v>0</v>
      </c>
      <c r="EW8" s="1888">
        <v>8.1710333765499996</v>
      </c>
      <c r="EX8" s="1888">
        <f t="shared" si="0"/>
        <v>8.1710333765499996</v>
      </c>
      <c r="EY8" s="1888">
        <v>1.2383686770522728</v>
      </c>
      <c r="EZ8" s="1888">
        <v>0</v>
      </c>
      <c r="FA8" s="1888">
        <v>0</v>
      </c>
      <c r="FB8" s="1888">
        <f t="shared" si="1"/>
        <v>1.2383686770522728</v>
      </c>
      <c r="FC8" s="1888">
        <v>12.016737000839999</v>
      </c>
      <c r="FD8" s="1888">
        <v>0</v>
      </c>
      <c r="FE8" s="1888">
        <v>3.6061565564999998</v>
      </c>
      <c r="FF8" s="1888">
        <f t="shared" si="21"/>
        <v>15.622893557339999</v>
      </c>
      <c r="FG8" s="1888">
        <v>3.4910100599999998</v>
      </c>
      <c r="FH8" s="1888">
        <v>0</v>
      </c>
      <c r="FI8" s="1888">
        <v>4.3239381239545454</v>
      </c>
      <c r="FJ8" s="1888">
        <f t="shared" si="2"/>
        <v>7.8149481839545452</v>
      </c>
      <c r="FK8" s="1888">
        <f t="shared" si="3"/>
        <v>32.847243794896812</v>
      </c>
      <c r="FL8" s="1891">
        <v>14.003557267999998</v>
      </c>
      <c r="FM8" s="1888">
        <v>0</v>
      </c>
      <c r="FN8" s="1888">
        <v>5.9021737074242431</v>
      </c>
      <c r="FO8" s="1888">
        <f t="shared" si="4"/>
        <v>19.905730975424241</v>
      </c>
      <c r="FP8" s="1888">
        <v>7.2612781500724424</v>
      </c>
      <c r="FQ8" s="1888">
        <v>5.5558454937500006</v>
      </c>
      <c r="FR8" s="1888">
        <v>0</v>
      </c>
      <c r="FS8" s="1888">
        <f t="shared" si="5"/>
        <v>12.817123643822443</v>
      </c>
      <c r="FT8" s="1888">
        <v>2.7818455000000002E-2</v>
      </c>
      <c r="FU8" s="1888">
        <v>1.0890212E-2</v>
      </c>
      <c r="FV8" s="1888">
        <v>2.2014085999999999E-2</v>
      </c>
      <c r="FW8" s="1888">
        <f t="shared" si="6"/>
        <v>6.0722753000000004E-2</v>
      </c>
      <c r="FX8" s="1888">
        <v>1.9991256000000002E-2</v>
      </c>
      <c r="FY8" s="1888">
        <v>9.9451690000000002E-3</v>
      </c>
      <c r="FZ8" s="1888">
        <v>1.9869459999999999E-2</v>
      </c>
      <c r="GA8" s="1888">
        <f t="shared" si="7"/>
        <v>4.9805885000000001E-2</v>
      </c>
      <c r="GB8" s="1892">
        <f t="shared" si="8"/>
        <v>32.83338325724668</v>
      </c>
      <c r="GC8" s="1891">
        <v>7.1281098599999995</v>
      </c>
      <c r="GD8" s="1888">
        <v>21.256401374999999</v>
      </c>
      <c r="GE8" s="1888">
        <v>10.4853972</v>
      </c>
      <c r="GF8" s="1888">
        <f t="shared" si="22"/>
        <v>38.869908434999999</v>
      </c>
      <c r="GG8" s="1888">
        <v>23.052446399999997</v>
      </c>
      <c r="GH8" s="1888">
        <v>26.254586819999997</v>
      </c>
      <c r="GI8" s="1888">
        <v>27.195509529999999</v>
      </c>
      <c r="GJ8" s="1888">
        <f t="shared" si="23"/>
        <v>76.502542749999989</v>
      </c>
      <c r="GK8" s="1888">
        <v>31.662447210000003</v>
      </c>
      <c r="GL8" s="1888">
        <v>23.772843774999998</v>
      </c>
      <c r="GM8" s="1888">
        <v>24.96148596375</v>
      </c>
      <c r="GN8" s="1888">
        <f t="shared" si="24"/>
        <v>80.396776948750002</v>
      </c>
      <c r="GO8" s="1888">
        <v>11.424542820000001</v>
      </c>
      <c r="GP8" s="1888">
        <v>12.595558459050002</v>
      </c>
      <c r="GQ8" s="1888">
        <v>11.367491509292625</v>
      </c>
      <c r="GR8" s="1888">
        <f t="shared" si="9"/>
        <v>35.38759278834263</v>
      </c>
      <c r="GS8" s="1892">
        <f t="shared" si="10"/>
        <v>231.15682092209263</v>
      </c>
      <c r="GT8" s="1891">
        <v>17.161779651019998</v>
      </c>
      <c r="GU8" s="1888">
        <v>19.893673209534089</v>
      </c>
      <c r="GV8" s="1888">
        <v>16.062627956199997</v>
      </c>
      <c r="GW8" s="1888">
        <f t="shared" si="11"/>
        <v>53.118080816754087</v>
      </c>
      <c r="GX8" s="1888">
        <v>22.204471710714998</v>
      </c>
      <c r="GY8" s="1888">
        <v>15.803511945267676</v>
      </c>
      <c r="GZ8" s="1888">
        <v>15.223986000646462</v>
      </c>
      <c r="HA8" s="1888">
        <f t="shared" si="12"/>
        <v>53.231969656629133</v>
      </c>
      <c r="HB8" s="1888">
        <v>14.493853366</v>
      </c>
      <c r="HC8" s="1888">
        <v>0</v>
      </c>
      <c r="HD8" s="1888">
        <v>20.629757177750005</v>
      </c>
      <c r="HE8" s="1888">
        <f t="shared" si="13"/>
        <v>35.123610543750004</v>
      </c>
      <c r="HF8" s="1888">
        <v>11.094175554560001</v>
      </c>
      <c r="HG8" s="1888">
        <v>20.113796714054999</v>
      </c>
      <c r="HH8" s="1888">
        <v>18.47558172798</v>
      </c>
      <c r="HI8" s="1888">
        <f t="shared" si="14"/>
        <v>49.683553996595002</v>
      </c>
      <c r="HJ8" s="1892">
        <f t="shared" si="15"/>
        <v>191.15721501372823</v>
      </c>
      <c r="HK8" s="1891">
        <v>9.2383249016000022</v>
      </c>
      <c r="HL8" s="1888">
        <v>9.0586216647000004</v>
      </c>
      <c r="HM8" s="1888">
        <v>22.058288199675001</v>
      </c>
      <c r="HN8" s="1888">
        <f t="shared" si="16"/>
        <v>40.355234765975005</v>
      </c>
      <c r="HO8" s="1888">
        <v>8.7416262537450002</v>
      </c>
      <c r="HP8" s="1888">
        <v>26.368073497219999</v>
      </c>
      <c r="HQ8" s="1888">
        <v>18.018820275214999</v>
      </c>
      <c r="HR8" s="1888">
        <f t="shared" si="17"/>
        <v>53.128520026179999</v>
      </c>
      <c r="HS8" s="1888">
        <v>14.217025838609997</v>
      </c>
      <c r="HT8" s="1888">
        <v>19.12090637627</v>
      </c>
      <c r="HU8" s="1888">
        <v>0</v>
      </c>
      <c r="HV8" s="1888">
        <f t="shared" si="18"/>
        <v>33.337932214879999</v>
      </c>
      <c r="HW8" s="1888">
        <v>22.083069128367189</v>
      </c>
      <c r="HX8" s="1888">
        <v>18.540003446927486</v>
      </c>
      <c r="HY8" s="1888">
        <v>19.467003619273861</v>
      </c>
      <c r="HZ8" s="1888">
        <f t="shared" si="19"/>
        <v>60.090076194568539</v>
      </c>
      <c r="IA8" s="1892">
        <f t="shared" si="20"/>
        <v>186.91176320160355</v>
      </c>
      <c r="IB8" s="1891">
        <v>20.093741544100002</v>
      </c>
      <c r="IC8" s="1888">
        <v>0</v>
      </c>
      <c r="ID8" s="1888">
        <v>7.2141495921000001</v>
      </c>
      <c r="IE8" s="1888">
        <v>27.307891136200002</v>
      </c>
      <c r="IF8" s="1888">
        <v>7.69</v>
      </c>
      <c r="IG8" s="2717">
        <v>11.26</v>
      </c>
      <c r="IH8" s="2717">
        <v>16.59</v>
      </c>
      <c r="II8" s="2717">
        <v>35.54</v>
      </c>
      <c r="IJ8" s="2717">
        <v>8.91</v>
      </c>
      <c r="IK8" s="2717">
        <v>22.753006850210003</v>
      </c>
      <c r="IL8" s="2717">
        <v>11.001978917999999</v>
      </c>
      <c r="IM8" s="2717">
        <v>42.66685682536</v>
      </c>
      <c r="IN8" s="2717">
        <v>24.675648144415863</v>
      </c>
      <c r="IO8" s="2717">
        <v>17.880684389999999</v>
      </c>
      <c r="IP8" s="2717">
        <v>0</v>
      </c>
      <c r="IQ8" s="1888">
        <v>42.556332534415866</v>
      </c>
      <c r="IR8" s="1892">
        <v>148.07291993794587</v>
      </c>
      <c r="IS8" s="1891">
        <v>26.74</v>
      </c>
      <c r="IT8" s="1888">
        <v>11.19</v>
      </c>
      <c r="IU8" s="1888">
        <v>3.95</v>
      </c>
      <c r="IV8" s="2861">
        <v>41.88</v>
      </c>
    </row>
    <row r="9" spans="1:256" ht="38.15" customHeight="1">
      <c r="A9" s="1898" t="s">
        <v>1185</v>
      </c>
      <c r="B9" s="1841">
        <v>11.961863689999999</v>
      </c>
      <c r="C9" s="1841">
        <v>11.203987769999999</v>
      </c>
      <c r="D9" s="1841">
        <v>16.439919019999998</v>
      </c>
      <c r="E9" s="1841">
        <v>39.605770479999997</v>
      </c>
      <c r="F9" s="1899">
        <v>16.747492999999999</v>
      </c>
      <c r="G9" s="1899">
        <v>12.829905999999999</v>
      </c>
      <c r="H9" s="1899">
        <v>9.8799720000000004</v>
      </c>
      <c r="I9" s="1899">
        <v>39.457371000000002</v>
      </c>
      <c r="J9" s="1837">
        <v>17.095448670000003</v>
      </c>
      <c r="K9" s="1837">
        <v>11.899291</v>
      </c>
      <c r="L9" s="1837">
        <v>11.786743</v>
      </c>
      <c r="M9" s="1837">
        <v>40.781482670000003</v>
      </c>
      <c r="N9" s="1837">
        <v>13.390088</v>
      </c>
      <c r="O9" s="1837">
        <v>20.170809999999999</v>
      </c>
      <c r="P9" s="1832">
        <v>19.414366999999999</v>
      </c>
      <c r="Q9" s="1809">
        <v>52.975265</v>
      </c>
      <c r="R9" s="1809">
        <v>172.81988914999999</v>
      </c>
      <c r="T9" s="1840">
        <v>18.851276160000001</v>
      </c>
      <c r="U9" s="1840">
        <v>10.306873130000001</v>
      </c>
      <c r="V9" s="1840">
        <v>15.744018000000001</v>
      </c>
      <c r="W9" s="1825">
        <v>44.902167290000008</v>
      </c>
      <c r="X9" s="1840">
        <v>14.51681765</v>
      </c>
      <c r="Y9" s="1840">
        <v>14.611908</v>
      </c>
      <c r="Z9" s="1840">
        <v>12.228004970000001</v>
      </c>
      <c r="AA9" s="1825">
        <v>41.35673062</v>
      </c>
      <c r="AB9" s="1840">
        <v>21.181471999999999</v>
      </c>
      <c r="AC9" s="1840">
        <v>21.257007999999999</v>
      </c>
      <c r="AD9" s="1840">
        <v>0</v>
      </c>
      <c r="AE9" s="1825">
        <v>42.438479999999998</v>
      </c>
      <c r="AF9" s="1840">
        <v>0</v>
      </c>
      <c r="AG9" s="1840">
        <v>0</v>
      </c>
      <c r="AH9" s="1840">
        <v>0</v>
      </c>
      <c r="AI9" s="1825">
        <v>0</v>
      </c>
      <c r="AJ9" s="1832">
        <v>128.69737791</v>
      </c>
      <c r="AL9" s="1809">
        <v>0</v>
      </c>
      <c r="AM9" s="1809">
        <v>0</v>
      </c>
      <c r="AN9" s="1809">
        <v>0</v>
      </c>
      <c r="AO9" s="1900">
        <v>0</v>
      </c>
      <c r="AP9" s="1901">
        <v>0</v>
      </c>
      <c r="AQ9" s="1901">
        <v>0</v>
      </c>
      <c r="AR9" s="1901">
        <v>0</v>
      </c>
      <c r="AS9" s="1900">
        <v>0</v>
      </c>
      <c r="AT9" s="1882">
        <v>12.180496</v>
      </c>
      <c r="AU9" s="1882">
        <v>14.987820339999999</v>
      </c>
      <c r="AV9" s="1882">
        <v>16.839334000000001</v>
      </c>
      <c r="AW9" s="1883">
        <v>44.007650339999998</v>
      </c>
      <c r="AX9" s="1882">
        <v>14.375733</v>
      </c>
      <c r="AY9" s="1882">
        <v>18.361274999999999</v>
      </c>
      <c r="AZ9" s="1882">
        <v>20.012315000000001</v>
      </c>
      <c r="BA9" s="1883">
        <v>52.749323000000004</v>
      </c>
      <c r="BB9" s="1883">
        <v>96.756973340000002</v>
      </c>
      <c r="BC9" s="1837">
        <v>15.826946</v>
      </c>
      <c r="BD9" s="1837">
        <v>13.958537289999999</v>
      </c>
      <c r="BE9" s="1837">
        <v>12.50519725</v>
      </c>
      <c r="BF9" s="1822">
        <v>42.290680539999997</v>
      </c>
      <c r="BG9" s="1837">
        <v>16.146491000000001</v>
      </c>
      <c r="BH9" s="1837">
        <v>15.708182069999999</v>
      </c>
      <c r="BI9" s="1837">
        <v>17.236830999999999</v>
      </c>
      <c r="BJ9" s="1822">
        <v>49.091504069999999</v>
      </c>
      <c r="BK9" s="1837">
        <v>15.515986</v>
      </c>
      <c r="BL9" s="1822">
        <v>53.771418999999995</v>
      </c>
      <c r="BM9" s="1822">
        <v>190.97838060999999</v>
      </c>
      <c r="BN9" s="1837">
        <v>15.5</v>
      </c>
      <c r="BO9" s="1837">
        <v>13.07</v>
      </c>
      <c r="BP9" s="1837">
        <v>15.24</v>
      </c>
      <c r="BQ9" s="1822">
        <v>43.81</v>
      </c>
      <c r="BR9" s="1837">
        <v>15.807312</v>
      </c>
      <c r="BS9" s="1837">
        <v>13.231614</v>
      </c>
      <c r="BT9" s="1837">
        <v>13.041519039999999</v>
      </c>
      <c r="BU9" s="1822">
        <v>42.080445040000001</v>
      </c>
      <c r="BV9" s="1837">
        <v>15.345691</v>
      </c>
      <c r="BW9" s="1837">
        <v>20.639094</v>
      </c>
      <c r="BX9" s="1837">
        <v>22.237995999999999</v>
      </c>
      <c r="BY9" s="1822">
        <v>58.222780999999998</v>
      </c>
      <c r="BZ9" s="1837">
        <v>18.218098000000001</v>
      </c>
      <c r="CA9" s="1837">
        <v>10.290426999999999</v>
      </c>
      <c r="CB9" s="1837">
        <v>9.6593850000000003</v>
      </c>
      <c r="CC9" s="1822">
        <v>38.167909999999999</v>
      </c>
      <c r="CD9" s="1822">
        <v>180.51869362000002</v>
      </c>
      <c r="CE9" s="1885">
        <v>8.6962539999999997</v>
      </c>
      <c r="CF9" s="1885">
        <v>5.9036457000000002</v>
      </c>
      <c r="CG9" s="1885">
        <v>5.5577425999999992</v>
      </c>
      <c r="CH9" s="1887">
        <v>20.157642299999999</v>
      </c>
      <c r="CI9" s="1885">
        <v>5.0143146399999994</v>
      </c>
      <c r="CJ9" s="1885">
        <v>3.3958067799999996</v>
      </c>
      <c r="CK9" s="1885">
        <v>1.0425117500000001</v>
      </c>
      <c r="CL9" s="1887">
        <v>9.4526331699999986</v>
      </c>
      <c r="CM9" s="1888">
        <v>0</v>
      </c>
      <c r="CN9" s="1888">
        <v>0</v>
      </c>
      <c r="CO9" s="1888">
        <v>0</v>
      </c>
      <c r="CP9" s="1889">
        <v>0</v>
      </c>
      <c r="CQ9" s="1888">
        <v>0</v>
      </c>
      <c r="CR9" s="1888">
        <v>0.57593300000000003</v>
      </c>
      <c r="CS9" s="1888">
        <v>4.9428559999999999</v>
      </c>
      <c r="CT9" s="1889">
        <v>5.5187889999999999</v>
      </c>
      <c r="CU9" s="1889">
        <v>35.129064469999996</v>
      </c>
      <c r="CV9" s="1888">
        <v>4.4207663200000002</v>
      </c>
      <c r="CW9" s="1888">
        <v>3.6409542200000002</v>
      </c>
      <c r="CX9" s="1888">
        <v>3.86572483</v>
      </c>
      <c r="CY9" s="1889">
        <v>11.927445369999999</v>
      </c>
      <c r="CZ9" s="1888">
        <v>4.5190204400000002</v>
      </c>
      <c r="DA9" s="1888">
        <v>4.6611309500000004</v>
      </c>
      <c r="DB9" s="1888">
        <v>6.8686752499999999</v>
      </c>
      <c r="DC9" s="1889">
        <v>16.048826640000001</v>
      </c>
      <c r="DD9" s="1888">
        <v>9.2520819999999997</v>
      </c>
      <c r="DE9" s="1888">
        <v>14.467957</v>
      </c>
      <c r="DF9" s="1888">
        <v>14.41796356</v>
      </c>
      <c r="DG9" s="1888">
        <v>38.138002560000004</v>
      </c>
      <c r="DH9" s="1888">
        <v>12.120369999999999</v>
      </c>
      <c r="DI9" s="1888">
        <v>10.929576000000001</v>
      </c>
      <c r="DJ9" s="1888">
        <v>10.745946</v>
      </c>
      <c r="DK9" s="1888">
        <v>33.795891999999995</v>
      </c>
      <c r="DL9" s="1888">
        <v>99.910166570000001</v>
      </c>
      <c r="DM9" s="1891">
        <v>9.4793669999999999</v>
      </c>
      <c r="DN9" s="1888">
        <v>9.8166980000000006</v>
      </c>
      <c r="DO9" s="1888">
        <v>21.271784</v>
      </c>
      <c r="DP9" s="1888">
        <v>40.567848999999995</v>
      </c>
      <c r="DQ9" s="1888">
        <v>18.756793139999999</v>
      </c>
      <c r="DR9" s="1888">
        <v>14.766681650000001</v>
      </c>
      <c r="DS9" s="1888">
        <v>12.243772829999999</v>
      </c>
      <c r="DT9" s="1888">
        <v>45.767247619999999</v>
      </c>
      <c r="DU9" s="1888">
        <v>23.741094989999997</v>
      </c>
      <c r="DV9" s="1888">
        <v>24.945483420000002</v>
      </c>
      <c r="DW9" s="1888">
        <v>23.746958079999999</v>
      </c>
      <c r="DX9" s="1888">
        <v>72.433536489999995</v>
      </c>
      <c r="DY9" s="1888">
        <v>25.31642347</v>
      </c>
      <c r="DZ9" s="1888">
        <v>19.69678188</v>
      </c>
      <c r="EA9" s="1888">
        <v>22.920054476666664</v>
      </c>
      <c r="EB9" s="1888">
        <v>67.933259826666671</v>
      </c>
      <c r="EC9" s="1892">
        <v>226.70189293666667</v>
      </c>
      <c r="ED9" s="1891">
        <v>13.44719349</v>
      </c>
      <c r="EE9" s="1888">
        <v>9.9363061300000002</v>
      </c>
      <c r="EF9" s="1888">
        <v>11.051772550000001</v>
      </c>
      <c r="EG9" s="1888">
        <v>34.435272170000005</v>
      </c>
      <c r="EH9" s="1888">
        <v>13.425775130000002</v>
      </c>
      <c r="EI9" s="1888">
        <v>16.028403999999998</v>
      </c>
      <c r="EJ9" s="1888">
        <v>14.264765580000001</v>
      </c>
      <c r="EK9" s="1888">
        <v>43.718944710000002</v>
      </c>
      <c r="EL9" s="1888">
        <v>16.884605190000002</v>
      </c>
      <c r="EM9" s="1888">
        <v>21.406994340000001</v>
      </c>
      <c r="EN9" s="1888">
        <v>12.557049800000001</v>
      </c>
      <c r="EO9" s="1888">
        <v>50.848649330000001</v>
      </c>
      <c r="EP9" s="1888">
        <v>14.40843965</v>
      </c>
      <c r="EQ9" s="1888">
        <v>11.084899160000001</v>
      </c>
      <c r="ER9" s="1888">
        <v>15.069475310000001</v>
      </c>
      <c r="ES9" s="1888">
        <v>40.562814119999999</v>
      </c>
      <c r="ET9" s="1892">
        <v>169.56568033000002</v>
      </c>
      <c r="EU9" s="1891">
        <v>15.652568480000001</v>
      </c>
      <c r="EV9" s="1888">
        <v>12.234895079999999</v>
      </c>
      <c r="EW9" s="1888">
        <v>13.943731780000002</v>
      </c>
      <c r="EX9" s="1888">
        <f t="shared" si="0"/>
        <v>41.831195340000001</v>
      </c>
      <c r="EY9" s="1888">
        <v>15.172980019999999</v>
      </c>
      <c r="EZ9" s="1888">
        <v>17.54557058</v>
      </c>
      <c r="FA9" s="1888">
        <v>16.354617040000001</v>
      </c>
      <c r="FB9" s="1888">
        <f t="shared" si="1"/>
        <v>49.073167640000001</v>
      </c>
      <c r="FC9" s="1888">
        <v>15.834174580000001</v>
      </c>
      <c r="FD9" s="1888">
        <v>13.94784183</v>
      </c>
      <c r="FE9" s="1888">
        <v>13.6128027</v>
      </c>
      <c r="FF9" s="1888">
        <f t="shared" si="21"/>
        <v>43.39481911</v>
      </c>
      <c r="FG9" s="1888">
        <v>13.74386056</v>
      </c>
      <c r="FH9" s="1888">
        <v>14.107448830000001</v>
      </c>
      <c r="FI9" s="1888">
        <v>15.554767316421193</v>
      </c>
      <c r="FJ9" s="1888">
        <f t="shared" si="2"/>
        <v>43.406076706421196</v>
      </c>
      <c r="FK9" s="1888">
        <f t="shared" si="3"/>
        <v>177.70525879642119</v>
      </c>
      <c r="FL9" s="1891">
        <v>14.2090101</v>
      </c>
      <c r="FM9" s="1888">
        <v>10.845947669999999</v>
      </c>
      <c r="FN9" s="1888">
        <v>13.406775119999999</v>
      </c>
      <c r="FO9" s="1888">
        <f t="shared" si="4"/>
        <v>38.46173289</v>
      </c>
      <c r="FP9" s="1888">
        <v>14.047688649997445</v>
      </c>
      <c r="FQ9" s="1888">
        <v>13.521407834663222</v>
      </c>
      <c r="FR9" s="1888">
        <v>11.41216854</v>
      </c>
      <c r="FS9" s="1888">
        <f t="shared" si="5"/>
        <v>38.981265024660672</v>
      </c>
      <c r="FT9" s="1888">
        <v>12.04249995</v>
      </c>
      <c r="FU9" s="1888">
        <v>11.21162861</v>
      </c>
      <c r="FV9" s="1888">
        <v>6.10492904</v>
      </c>
      <c r="FW9" s="1888">
        <f t="shared" si="6"/>
        <v>29.3590576</v>
      </c>
      <c r="FX9" s="1888">
        <v>9.7863525333333339</v>
      </c>
      <c r="FY9" s="1888">
        <v>9.2970349066666671</v>
      </c>
      <c r="FZ9" s="1888">
        <v>8.8321831613333313</v>
      </c>
      <c r="GA9" s="1888">
        <f t="shared" si="7"/>
        <v>27.915570601333336</v>
      </c>
      <c r="GB9" s="1892">
        <f t="shared" si="8"/>
        <v>134.71762611599402</v>
      </c>
      <c r="GC9" s="1891">
        <v>10.27804721</v>
      </c>
      <c r="GD9" s="1888">
        <v>13.21361404</v>
      </c>
      <c r="GE9" s="1888">
        <v>15.722042419999999</v>
      </c>
      <c r="GF9" s="1888">
        <f t="shared" si="22"/>
        <v>39.213703670000001</v>
      </c>
      <c r="GG9" s="1888">
        <v>12.372402279999999</v>
      </c>
      <c r="GH9" s="1888">
        <v>12.214317749999999</v>
      </c>
      <c r="GI9" s="1888">
        <v>18.563438309999999</v>
      </c>
      <c r="GJ9" s="1888">
        <f t="shared" si="23"/>
        <v>43.150158339999997</v>
      </c>
      <c r="GK9" s="1888">
        <v>14.57286438</v>
      </c>
      <c r="GL9" s="1888">
        <v>22.125194695000001</v>
      </c>
      <c r="GM9" s="1888">
        <v>18.420499128333333</v>
      </c>
      <c r="GN9" s="1888">
        <f t="shared" si="24"/>
        <v>55.118558203333336</v>
      </c>
      <c r="GO9" s="1888">
        <v>18.372852734444443</v>
      </c>
      <c r="GP9" s="1888">
        <v>19.639515519259259</v>
      </c>
      <c r="GQ9" s="1888">
        <v>19.006184126851849</v>
      </c>
      <c r="GR9" s="1888">
        <f t="shared" si="9"/>
        <v>57.018552380555548</v>
      </c>
      <c r="GS9" s="1892">
        <f t="shared" si="10"/>
        <v>194.50097259388889</v>
      </c>
      <c r="GT9" s="1891">
        <v>16.52163955</v>
      </c>
      <c r="GU9" s="1888">
        <v>14.660930220000001</v>
      </c>
      <c r="GV9" s="1888">
        <v>21.90432526</v>
      </c>
      <c r="GW9" s="1888">
        <f t="shared" si="11"/>
        <v>53.086895030000008</v>
      </c>
      <c r="GX9" s="1888">
        <v>14.747369880000001</v>
      </c>
      <c r="GY9" s="1888">
        <v>17.058150999999999</v>
      </c>
      <c r="GZ9" s="1888">
        <v>24.133027680000001</v>
      </c>
      <c r="HA9" s="1888">
        <f t="shared" si="12"/>
        <v>55.938548560000001</v>
      </c>
      <c r="HB9" s="1888">
        <v>18.646182853333336</v>
      </c>
      <c r="HC9" s="1888">
        <v>20.59558934</v>
      </c>
      <c r="HD9" s="1888">
        <v>19.620886096666666</v>
      </c>
      <c r="HE9" s="1888">
        <f t="shared" si="13"/>
        <v>58.862658290000006</v>
      </c>
      <c r="HF9" s="1888">
        <v>20.601930401500002</v>
      </c>
      <c r="HG9" s="1888">
        <v>21.632026921575001</v>
      </c>
      <c r="HH9" s="1888">
        <v>22.713628267653753</v>
      </c>
      <c r="HI9" s="1888">
        <f t="shared" si="14"/>
        <v>64.94758559072875</v>
      </c>
      <c r="HJ9" s="1892">
        <f t="shared" si="15"/>
        <v>232.83568747072877</v>
      </c>
      <c r="HK9" s="1891">
        <v>15.866978230000001</v>
      </c>
      <c r="HL9" s="1888">
        <v>17.107951</v>
      </c>
      <c r="HM9" s="1888">
        <v>19.639140699999999</v>
      </c>
      <c r="HN9" s="1888">
        <f t="shared" si="16"/>
        <v>52.614069929999999</v>
      </c>
      <c r="HO9" s="1888">
        <v>18.470300559999998</v>
      </c>
      <c r="HP9" s="1888">
        <v>21.023108280000002</v>
      </c>
      <c r="HQ9" s="1888">
        <v>19.701244899999999</v>
      </c>
      <c r="HR9" s="1888">
        <f t="shared" si="17"/>
        <v>59.19465374</v>
      </c>
      <c r="HS9" s="1888">
        <v>19.731551246666665</v>
      </c>
      <c r="HT9" s="1888">
        <v>20.151968142222223</v>
      </c>
      <c r="HU9" s="1888">
        <v>19.926606521111108</v>
      </c>
      <c r="HV9" s="1888">
        <f t="shared" si="18"/>
        <v>59.810125909999996</v>
      </c>
      <c r="HW9" s="1888">
        <v>19.936708636666665</v>
      </c>
      <c r="HX9" s="1888">
        <v>20.039287331666664</v>
      </c>
      <c r="HY9" s="1888">
        <v>19.987997984166668</v>
      </c>
      <c r="HZ9" s="1888">
        <f t="shared" si="19"/>
        <v>59.963993952499997</v>
      </c>
      <c r="IA9" s="1892">
        <f t="shared" si="20"/>
        <v>231.58284353249999</v>
      </c>
      <c r="IB9" s="1891">
        <v>19.987997984166668</v>
      </c>
      <c r="IC9" s="1888">
        <v>18.988598084958333</v>
      </c>
      <c r="ID9" s="1888">
        <v>19.938027989206251</v>
      </c>
      <c r="IE9" s="1888">
        <v>58.914624058331256</v>
      </c>
      <c r="IF9" s="1888">
        <v>19.638208019443752</v>
      </c>
      <c r="IG9" s="1888">
        <v>20.620118420415938</v>
      </c>
      <c r="IH9" s="1888">
        <v>21.651124341436738</v>
      </c>
      <c r="II9" s="1888">
        <v>61.909450781296428</v>
      </c>
      <c r="IJ9" s="1888">
        <v>20.636483593765476</v>
      </c>
      <c r="IK9" s="1888">
        <v>19.604659414077201</v>
      </c>
      <c r="IL9" s="1888">
        <v>18.624426443373338</v>
      </c>
      <c r="IM9" s="1888">
        <v>58.865569451216018</v>
      </c>
      <c r="IN9" s="1888">
        <v>20.859357616578141</v>
      </c>
      <c r="IO9" s="1888">
        <v>21.076796473942881</v>
      </c>
      <c r="IP9" s="1888">
        <v>21.603716385791451</v>
      </c>
      <c r="IQ9" s="1888">
        <v>63.54</v>
      </c>
      <c r="IR9" s="1892">
        <v>243.23</v>
      </c>
      <c r="IS9" s="1891">
        <v>21.18</v>
      </c>
      <c r="IT9" s="1888">
        <v>21.29</v>
      </c>
      <c r="IU9" s="1888">
        <v>22.35</v>
      </c>
      <c r="IV9" s="2861">
        <v>64.819999999999993</v>
      </c>
    </row>
    <row r="10" spans="1:256" ht="38.15" customHeight="1">
      <c r="A10" s="1898" t="s">
        <v>1186</v>
      </c>
      <c r="B10" s="1841"/>
      <c r="C10" s="1841"/>
      <c r="D10" s="1841"/>
      <c r="E10" s="1841"/>
      <c r="F10" s="1899"/>
      <c r="G10" s="1899"/>
      <c r="H10" s="1899"/>
      <c r="I10" s="1899"/>
      <c r="J10" s="1837"/>
      <c r="K10" s="1837"/>
      <c r="L10" s="1837"/>
      <c r="M10" s="1837"/>
      <c r="N10" s="1837"/>
      <c r="O10" s="1837"/>
      <c r="P10" s="1832"/>
      <c r="T10" s="1840"/>
      <c r="U10" s="1840"/>
      <c r="V10" s="1840"/>
      <c r="W10" s="1825"/>
      <c r="X10" s="1840"/>
      <c r="Y10" s="1840"/>
      <c r="Z10" s="1840"/>
      <c r="AA10" s="1825"/>
      <c r="AB10" s="1840"/>
      <c r="AC10" s="1840"/>
      <c r="AD10" s="1840"/>
      <c r="AE10" s="1825"/>
      <c r="AF10" s="1840"/>
      <c r="AG10" s="1840"/>
      <c r="AH10" s="1840"/>
      <c r="AI10" s="1825"/>
      <c r="AJ10" s="1832"/>
      <c r="AO10" s="1900"/>
      <c r="AP10" s="1901"/>
      <c r="AQ10" s="1901"/>
      <c r="AR10" s="1901"/>
      <c r="AS10" s="1900"/>
      <c r="AT10" s="1882"/>
      <c r="AU10" s="1882"/>
      <c r="AV10" s="1882"/>
      <c r="AW10" s="1883"/>
      <c r="AX10" s="1882"/>
      <c r="AY10" s="1882"/>
      <c r="AZ10" s="1882"/>
      <c r="BA10" s="1883"/>
      <c r="BB10" s="1883"/>
      <c r="BC10" s="1837"/>
      <c r="BD10" s="1837"/>
      <c r="BE10" s="1837"/>
      <c r="BF10" s="1822"/>
      <c r="BG10" s="1837"/>
      <c r="BH10" s="1837"/>
      <c r="BI10" s="1837"/>
      <c r="BJ10" s="1822"/>
      <c r="BK10" s="1837"/>
      <c r="BL10" s="1822"/>
      <c r="BM10" s="1822"/>
      <c r="BN10" s="1837"/>
      <c r="BO10" s="1837"/>
      <c r="BP10" s="1837"/>
      <c r="BQ10" s="1822"/>
      <c r="BR10" s="1837"/>
      <c r="BS10" s="1837"/>
      <c r="BT10" s="1837"/>
      <c r="BU10" s="1822"/>
      <c r="BV10" s="1837"/>
      <c r="BW10" s="1837"/>
      <c r="BX10" s="1837"/>
      <c r="BY10" s="1822"/>
      <c r="BZ10" s="1837"/>
      <c r="CA10" s="1837"/>
      <c r="CB10" s="1837"/>
      <c r="CC10" s="1822"/>
      <c r="CD10" s="1822"/>
      <c r="CE10" s="1885"/>
      <c r="CF10" s="1885"/>
      <c r="CG10" s="1885"/>
      <c r="CH10" s="1887"/>
      <c r="CI10" s="1885"/>
      <c r="CJ10" s="1885"/>
      <c r="CK10" s="1885"/>
      <c r="CL10" s="1887"/>
      <c r="CM10" s="1888"/>
      <c r="CN10" s="1888"/>
      <c r="CO10" s="1888"/>
      <c r="CP10" s="1889"/>
      <c r="CQ10" s="1888"/>
      <c r="CR10" s="1888"/>
      <c r="CS10" s="1888"/>
      <c r="CT10" s="1889"/>
      <c r="CU10" s="1889"/>
      <c r="CV10" s="1888"/>
      <c r="CW10" s="1888"/>
      <c r="CX10" s="1888"/>
      <c r="CY10" s="1889"/>
      <c r="CZ10" s="1888"/>
      <c r="DA10" s="1888"/>
      <c r="DB10" s="1888"/>
      <c r="DC10" s="1889"/>
      <c r="DD10" s="1888"/>
      <c r="DE10" s="1888"/>
      <c r="DF10" s="1888"/>
      <c r="DG10" s="1888"/>
      <c r="DH10" s="1888"/>
      <c r="DI10" s="1888"/>
      <c r="DJ10" s="1888"/>
      <c r="DK10" s="1888"/>
      <c r="DL10" s="1888"/>
      <c r="DM10" s="1891"/>
      <c r="DN10" s="1888"/>
      <c r="DO10" s="1888"/>
      <c r="DP10" s="1888"/>
      <c r="DQ10" s="1888"/>
      <c r="DR10" s="1888"/>
      <c r="DS10" s="1888"/>
      <c r="DT10" s="1888"/>
      <c r="DU10" s="1888"/>
      <c r="DV10" s="1888"/>
      <c r="DW10" s="1888"/>
      <c r="DX10" s="1888"/>
      <c r="DY10" s="1888"/>
      <c r="DZ10" s="1888"/>
      <c r="EA10" s="1888"/>
      <c r="EB10" s="1888"/>
      <c r="EC10" s="1892"/>
      <c r="ED10" s="1891"/>
      <c r="EE10" s="1888"/>
      <c r="EF10" s="1888"/>
      <c r="EG10" s="1888"/>
      <c r="EH10" s="1888"/>
      <c r="EI10" s="1888"/>
      <c r="EJ10" s="1888"/>
      <c r="EK10" s="1888"/>
      <c r="EL10" s="1888"/>
      <c r="EM10" s="1888"/>
      <c r="EN10" s="1888"/>
      <c r="EO10" s="1888"/>
      <c r="EP10" s="1888"/>
      <c r="EQ10" s="1888"/>
      <c r="ER10" s="1888"/>
      <c r="ES10" s="1888"/>
      <c r="ET10" s="1892"/>
      <c r="EU10" s="1891">
        <v>4.2351948956209107</v>
      </c>
      <c r="EV10" s="1888">
        <v>3.6207489342282897</v>
      </c>
      <c r="EW10" s="1888">
        <v>7.97021515315783</v>
      </c>
      <c r="EX10" s="1888">
        <f t="shared" si="0"/>
        <v>15.82615898300703</v>
      </c>
      <c r="EY10" s="1888">
        <v>6.4857556818172402</v>
      </c>
      <c r="EZ10" s="1888">
        <v>8.2905784939242597</v>
      </c>
      <c r="FA10" s="1888">
        <v>8.3076375533022091</v>
      </c>
      <c r="FB10" s="1888">
        <f t="shared" si="1"/>
        <v>23.083971729043711</v>
      </c>
      <c r="FC10" s="1888">
        <v>4.8528247254208194</v>
      </c>
      <c r="FD10" s="1888">
        <v>3.7699413919473099</v>
      </c>
      <c r="FE10" s="1888">
        <v>8.9289078187049995</v>
      </c>
      <c r="FF10" s="1888">
        <f>FC10+FD10+FE10</f>
        <v>17.551673936073129</v>
      </c>
      <c r="FG10" s="1888">
        <v>4.5013643922721815</v>
      </c>
      <c r="FH10" s="1888">
        <v>7.50923100891732</v>
      </c>
      <c r="FI10" s="1888">
        <v>5.2818420000000001</v>
      </c>
      <c r="FJ10" s="1888">
        <f t="shared" si="2"/>
        <v>17.292437401189503</v>
      </c>
      <c r="FK10" s="1888">
        <f t="shared" si="3"/>
        <v>73.754242049313376</v>
      </c>
      <c r="FL10" s="1891">
        <v>7.5455848475906198</v>
      </c>
      <c r="FM10" s="1888">
        <v>6.28837956578377</v>
      </c>
      <c r="FN10" s="1888">
        <v>8.2612756001745904</v>
      </c>
      <c r="FO10" s="1888">
        <f t="shared" si="4"/>
        <v>22.095240013548981</v>
      </c>
      <c r="FP10" s="1888">
        <v>4.4001107594053197</v>
      </c>
      <c r="FQ10" s="1888">
        <v>9.7948342141524112</v>
      </c>
      <c r="FR10" s="1888">
        <v>4.4946455392531899</v>
      </c>
      <c r="FS10" s="1888">
        <f t="shared" si="5"/>
        <v>18.689590512810923</v>
      </c>
      <c r="FT10" s="1888">
        <v>10.744846494260829</v>
      </c>
      <c r="FU10" s="1888">
        <v>8.2693630715364588</v>
      </c>
      <c r="FV10" s="1888">
        <v>4.8644818678317998</v>
      </c>
      <c r="FW10" s="1888">
        <f t="shared" si="6"/>
        <v>23.878691433629086</v>
      </c>
      <c r="FX10" s="1888">
        <v>6.6322073924999998</v>
      </c>
      <c r="FY10" s="1888">
        <v>10.139630607799999</v>
      </c>
      <c r="FZ10" s="1888">
        <v>5.2495715414753903</v>
      </c>
      <c r="GA10" s="1888">
        <f t="shared" si="7"/>
        <v>22.021409541775391</v>
      </c>
      <c r="GB10" s="1892">
        <f t="shared" si="8"/>
        <v>86.684931501764396</v>
      </c>
      <c r="GC10" s="1891">
        <v>7.6806483761480058</v>
      </c>
      <c r="GD10" s="1888">
        <v>5.40908968403697</v>
      </c>
      <c r="GE10" s="1888">
        <v>6.8750234868374358</v>
      </c>
      <c r="GF10" s="1888">
        <f t="shared" si="22"/>
        <v>19.964761547022412</v>
      </c>
      <c r="GG10" s="1888">
        <v>5.219356748168666</v>
      </c>
      <c r="GH10" s="1888">
        <v>10.383201094583219</v>
      </c>
      <c r="GI10" s="1888">
        <v>12.391692579407012</v>
      </c>
      <c r="GJ10" s="1888">
        <f t="shared" si="23"/>
        <v>27.994250422158899</v>
      </c>
      <c r="GK10" s="1888">
        <v>9.3376224495318496</v>
      </c>
      <c r="GL10" s="1888">
        <v>19.220588052811866</v>
      </c>
      <c r="GM10" s="1888">
        <v>7.9144773184561963</v>
      </c>
      <c r="GN10" s="1888">
        <f t="shared" si="24"/>
        <v>36.472687820799912</v>
      </c>
      <c r="GO10" s="1888">
        <v>10.153447179661701</v>
      </c>
      <c r="GP10" s="1888">
        <v>7.7998987225579413</v>
      </c>
      <c r="GQ10" s="1888">
        <v>11.996516188824771</v>
      </c>
      <c r="GR10" s="1888">
        <f t="shared" si="9"/>
        <v>29.949862091044412</v>
      </c>
      <c r="GS10" s="1892">
        <f t="shared" si="10"/>
        <v>114.38156188102563</v>
      </c>
      <c r="GT10" s="1891">
        <v>7.8578007306341693</v>
      </c>
      <c r="GU10" s="1888">
        <v>14.018691409845701</v>
      </c>
      <c r="GV10" s="1888">
        <v>12.3647915380425</v>
      </c>
      <c r="GW10" s="1888">
        <f t="shared" si="11"/>
        <v>34.241283678522372</v>
      </c>
      <c r="GX10" s="1888">
        <v>7.178045462435934</v>
      </c>
      <c r="GY10" s="1888">
        <v>21.281465234668303</v>
      </c>
      <c r="GZ10" s="1888">
        <v>9.2304087002440109</v>
      </c>
      <c r="HA10" s="1888">
        <f t="shared" si="12"/>
        <v>37.689919397348248</v>
      </c>
      <c r="HB10" s="1888">
        <v>11.863479003817485</v>
      </c>
      <c r="HC10" s="1888">
        <v>14.975108272727281</v>
      </c>
      <c r="HD10" s="1888">
        <v>8.1701709316725246</v>
      </c>
      <c r="HE10" s="1888">
        <f t="shared" si="13"/>
        <v>35.008758208217287</v>
      </c>
      <c r="HF10" s="1888">
        <v>10.396019372937875</v>
      </c>
      <c r="HG10" s="1888">
        <v>14.684365161826584</v>
      </c>
      <c r="HH10" s="1888">
        <v>9.4860547072808625</v>
      </c>
      <c r="HI10" s="1888">
        <f t="shared" si="14"/>
        <v>34.56643924204532</v>
      </c>
      <c r="HJ10" s="1892">
        <f t="shared" si="15"/>
        <v>141.50640052613323</v>
      </c>
      <c r="HK10" s="1891">
        <v>14.250289415471237</v>
      </c>
      <c r="HL10" s="1888">
        <v>8.5836354567828561</v>
      </c>
      <c r="HM10" s="1888">
        <v>10.057631005573356</v>
      </c>
      <c r="HN10" s="1888">
        <f t="shared" si="16"/>
        <v>32.89155587782745</v>
      </c>
      <c r="HO10" s="1888">
        <v>18.521010883487655</v>
      </c>
      <c r="HP10" s="1888">
        <v>8.5600126248884507</v>
      </c>
      <c r="HQ10" s="1888">
        <v>9.2002339879133039</v>
      </c>
      <c r="HR10" s="1888">
        <f t="shared" si="17"/>
        <v>36.281257496289413</v>
      </c>
      <c r="HS10" s="1888">
        <v>19.0675677270169</v>
      </c>
      <c r="HT10" s="1888">
        <v>13.071229963518869</v>
      </c>
      <c r="HU10" s="1888">
        <v>11.757144206974129</v>
      </c>
      <c r="HV10" s="1888">
        <f t="shared" si="18"/>
        <v>43.8959418975099</v>
      </c>
      <c r="HW10" s="1888">
        <v>11.81166909543497</v>
      </c>
      <c r="HX10" s="1888">
        <v>17.677043057171787</v>
      </c>
      <c r="HY10" s="1888">
        <v>8.6743660904570277</v>
      </c>
      <c r="HZ10" s="1888">
        <f t="shared" si="19"/>
        <v>38.163078243063786</v>
      </c>
      <c r="IA10" s="1892">
        <f t="shared" si="20"/>
        <v>151.23183351469055</v>
      </c>
      <c r="IB10" s="1891">
        <v>11.9078659497729</v>
      </c>
      <c r="IC10" s="1888">
        <v>6.1055915020018094</v>
      </c>
      <c r="ID10" s="1888">
        <v>10.427584344175701</v>
      </c>
      <c r="IE10" s="1888">
        <v>28.441041795950412</v>
      </c>
      <c r="IF10" s="1888">
        <v>16.555247411572999</v>
      </c>
      <c r="IG10" s="1888">
        <v>12.904656358953501</v>
      </c>
      <c r="IH10" s="1888">
        <v>17.717313982886001</v>
      </c>
      <c r="II10" s="1888">
        <v>47.177217753412506</v>
      </c>
      <c r="IJ10" s="1888">
        <v>11.67</v>
      </c>
      <c r="IK10" s="1888">
        <v>10.96</v>
      </c>
      <c r="IL10" s="1888">
        <v>10.71</v>
      </c>
      <c r="IM10" s="1888">
        <v>33.340000000000003</v>
      </c>
      <c r="IN10" s="1888">
        <v>12.01</v>
      </c>
      <c r="IO10" s="1888">
        <v>15.16</v>
      </c>
      <c r="IP10" s="1888">
        <v>11.19</v>
      </c>
      <c r="IQ10" s="1888">
        <v>38.36</v>
      </c>
      <c r="IR10" s="1892">
        <v>147.32</v>
      </c>
      <c r="IS10" s="1891">
        <v>10.53</v>
      </c>
      <c r="IT10" s="1888">
        <v>6.65</v>
      </c>
      <c r="IU10" s="1888">
        <v>11.89</v>
      </c>
      <c r="IV10" s="2861">
        <v>29.07</v>
      </c>
    </row>
    <row r="11" spans="1:256" s="1874" customFormat="1" ht="38.15" customHeight="1" thickBot="1">
      <c r="A11" s="1803" t="s">
        <v>1187</v>
      </c>
      <c r="B11" s="1870">
        <v>235.57427476706999</v>
      </c>
      <c r="C11" s="1870">
        <v>197.59699695367001</v>
      </c>
      <c r="D11" s="1870">
        <v>259.06686495824999</v>
      </c>
      <c r="E11" s="1870">
        <v>692.23813667898992</v>
      </c>
      <c r="F11" s="1870">
        <v>262.51863906631002</v>
      </c>
      <c r="G11" s="1870">
        <v>232.12990599999995</v>
      </c>
      <c r="H11" s="1870">
        <v>366.79997200000003</v>
      </c>
      <c r="I11" s="1870">
        <v>861.44851706630993</v>
      </c>
      <c r="J11" s="1902">
        <v>210.13115179499999</v>
      </c>
      <c r="K11" s="1902">
        <v>92.162962875000005</v>
      </c>
      <c r="L11" s="1902">
        <v>299.86685534000003</v>
      </c>
      <c r="M11" s="1902">
        <v>602.16097001000003</v>
      </c>
      <c r="N11" s="1902">
        <v>268.10935827407002</v>
      </c>
      <c r="O11" s="1902">
        <v>398.25178437599999</v>
      </c>
      <c r="P11" s="1903">
        <v>343.22143497299999</v>
      </c>
      <c r="Q11" s="1904">
        <v>1009.5825776230702</v>
      </c>
      <c r="R11" s="1904">
        <v>3165.4302013783699</v>
      </c>
      <c r="S11" s="1904"/>
      <c r="T11" s="1903">
        <v>221.26127615999999</v>
      </c>
      <c r="U11" s="1903">
        <v>228.52687313000001</v>
      </c>
      <c r="V11" s="1903">
        <v>183.65401800000001</v>
      </c>
      <c r="W11" s="1869">
        <v>633.44216728999993</v>
      </c>
      <c r="X11" s="1869">
        <v>519.28681764999999</v>
      </c>
      <c r="Y11" s="1869">
        <v>342.29190800000003</v>
      </c>
      <c r="Z11" s="1869">
        <v>283.27800496999998</v>
      </c>
      <c r="AA11" s="1869">
        <v>1144.85673062</v>
      </c>
      <c r="AB11" s="1869">
        <v>250.93546852029004</v>
      </c>
      <c r="AC11" s="1869">
        <v>332.01575351108005</v>
      </c>
      <c r="AD11" s="1869">
        <v>180.92785139438001</v>
      </c>
      <c r="AE11" s="1869">
        <v>763.87907342575011</v>
      </c>
      <c r="AF11" s="1869">
        <v>354.83</v>
      </c>
      <c r="AG11" s="1869">
        <v>182.13000000000002</v>
      </c>
      <c r="AH11" s="1869">
        <v>251.68</v>
      </c>
      <c r="AI11" s="1869">
        <v>788.6400000000001</v>
      </c>
      <c r="AJ11" s="1903">
        <v>3330.8179713357499</v>
      </c>
      <c r="AK11" s="1903"/>
      <c r="AL11" s="1903">
        <v>263.21735351607003</v>
      </c>
      <c r="AM11" s="1903">
        <v>353.43103989174</v>
      </c>
      <c r="AN11" s="1903">
        <v>362.16582100239003</v>
      </c>
      <c r="AO11" s="1903">
        <v>978.81421441019995</v>
      </c>
      <c r="AP11" s="1903">
        <v>308.65971521718001</v>
      </c>
      <c r="AQ11" s="1903">
        <v>292.41205997994001</v>
      </c>
      <c r="AR11" s="1903">
        <v>291.15601670368</v>
      </c>
      <c r="AS11" s="1903">
        <v>892.22779190079996</v>
      </c>
      <c r="AT11" s="1903">
        <v>167.19754767041002</v>
      </c>
      <c r="AU11" s="1903">
        <v>329.41626468213002</v>
      </c>
      <c r="AV11" s="1903">
        <v>198.67228823296998</v>
      </c>
      <c r="AW11" s="1903">
        <v>695.2861005855101</v>
      </c>
      <c r="AX11" s="1903">
        <v>310.86358555000999</v>
      </c>
      <c r="AY11" s="1903">
        <v>304.04514318912993</v>
      </c>
      <c r="AZ11" s="1903">
        <v>272.45457165012004</v>
      </c>
      <c r="BA11" s="1903">
        <v>887.36330038925996</v>
      </c>
      <c r="BB11" s="1903">
        <v>3550.4483806257699</v>
      </c>
      <c r="BC11" s="1868">
        <v>273.35999599399003</v>
      </c>
      <c r="BD11" s="1868">
        <v>388.99210029160497</v>
      </c>
      <c r="BE11" s="1868">
        <v>323.95699193301994</v>
      </c>
      <c r="BF11" s="1868">
        <v>944.01840767861506</v>
      </c>
      <c r="BG11" s="1868">
        <v>325.13325431438005</v>
      </c>
      <c r="BH11" s="1868">
        <v>242.00388054811</v>
      </c>
      <c r="BI11" s="1868">
        <v>239.07661874971998</v>
      </c>
      <c r="BJ11" s="1868">
        <v>823.45058461221015</v>
      </c>
      <c r="BK11" s="1868">
        <v>268.59622854375101</v>
      </c>
      <c r="BL11" s="1868">
        <v>991.45714866543506</v>
      </c>
      <c r="BM11" s="1868">
        <v>3693.9619577335575</v>
      </c>
      <c r="BN11" s="1868">
        <v>150.82171502399999</v>
      </c>
      <c r="BO11" s="1868">
        <v>134.24281400000001</v>
      </c>
      <c r="BP11" s="1868">
        <v>176.74115236</v>
      </c>
      <c r="BQ11" s="1868">
        <v>417.99568138400002</v>
      </c>
      <c r="BR11" s="1868">
        <v>196.24990900328001</v>
      </c>
      <c r="BS11" s="1868">
        <v>203.40863380214</v>
      </c>
      <c r="BT11" s="1868">
        <v>184.99157341434</v>
      </c>
      <c r="BU11" s="1868">
        <v>597.69163525976001</v>
      </c>
      <c r="BV11" s="1868">
        <v>187.50111638293998</v>
      </c>
      <c r="BW11" s="1868">
        <v>217.23002278621001</v>
      </c>
      <c r="BX11" s="1868">
        <v>133.39504130231137</v>
      </c>
      <c r="BY11" s="1868">
        <v>538.12618047146134</v>
      </c>
      <c r="BZ11" s="1868">
        <v>184.67563579917501</v>
      </c>
      <c r="CA11" s="1868">
        <v>140.83199114152498</v>
      </c>
      <c r="CB11" s="1868">
        <v>125.33205467721001</v>
      </c>
      <c r="CC11" s="1868">
        <v>450.83968161791006</v>
      </c>
      <c r="CD11" s="1868">
        <v>2046.7091131763416</v>
      </c>
      <c r="CE11" s="1905">
        <v>141.55002208278111</v>
      </c>
      <c r="CF11" s="1905">
        <v>131.87047283576456</v>
      </c>
      <c r="CG11" s="1906">
        <v>143.45008513836547</v>
      </c>
      <c r="CH11" s="1906">
        <v>416.87058005691108</v>
      </c>
      <c r="CI11" s="1906">
        <v>142.80701904477681</v>
      </c>
      <c r="CJ11" s="1906">
        <v>189.22372547757274</v>
      </c>
      <c r="CK11" s="1906">
        <v>153.36718858539996</v>
      </c>
      <c r="CL11" s="1906">
        <v>485.39793310774957</v>
      </c>
      <c r="CM11" s="1905">
        <v>194.60507769998998</v>
      </c>
      <c r="CN11" s="1905">
        <v>152.80479229293999</v>
      </c>
      <c r="CO11" s="1905">
        <v>182.86562270586106</v>
      </c>
      <c r="CP11" s="1905">
        <v>530.27549269879114</v>
      </c>
      <c r="CQ11" s="1905">
        <v>144.61249673689809</v>
      </c>
      <c r="CR11" s="1905">
        <v>133.80148382111997</v>
      </c>
      <c r="CS11" s="1905">
        <v>123.93588094619514</v>
      </c>
      <c r="CT11" s="1905">
        <v>402.34986150421327</v>
      </c>
      <c r="CU11" s="1905">
        <v>1834.8938673676648</v>
      </c>
      <c r="CV11" s="1905">
        <v>187.76045299642001</v>
      </c>
      <c r="CW11" s="1905">
        <v>221.0907392118778</v>
      </c>
      <c r="CX11" s="1905">
        <v>159.81346114556999</v>
      </c>
      <c r="CY11" s="1905">
        <v>568.66465335386772</v>
      </c>
      <c r="CZ11" s="1905">
        <v>191.84251742647777</v>
      </c>
      <c r="DA11" s="1905">
        <v>158.62993680368112</v>
      </c>
      <c r="DB11" s="1905">
        <v>150.42490686746999</v>
      </c>
      <c r="DC11" s="1905">
        <v>500.8973610976289</v>
      </c>
      <c r="DD11" s="1905">
        <v>138.77502917406773</v>
      </c>
      <c r="DE11" s="1905">
        <v>185.49657489334325</v>
      </c>
      <c r="DF11" s="1905">
        <v>144.14684916189211</v>
      </c>
      <c r="DG11" s="1905">
        <v>468.41845322930305</v>
      </c>
      <c r="DH11" s="1905">
        <v>137.84319248502999</v>
      </c>
      <c r="DI11" s="1905">
        <v>127.4787026057551</v>
      </c>
      <c r="DJ11" s="1905">
        <v>188.84754620808991</v>
      </c>
      <c r="DK11" s="1905">
        <v>454.16944129887503</v>
      </c>
      <c r="DL11" s="1905">
        <v>1992.1499089796748</v>
      </c>
      <c r="DM11" s="1907">
        <v>210.81500526628875</v>
      </c>
      <c r="DN11" s="1905">
        <v>176.09658637975437</v>
      </c>
      <c r="DO11" s="1905">
        <v>273.5114667568298</v>
      </c>
      <c r="DP11" s="1905">
        <v>660.42305840287281</v>
      </c>
      <c r="DQ11" s="1905">
        <v>246.12707907801592</v>
      </c>
      <c r="DR11" s="1905">
        <v>249.68653568760001</v>
      </c>
      <c r="DS11" s="1905">
        <v>152.91101953345003</v>
      </c>
      <c r="DT11" s="1905">
        <v>648.72463429906588</v>
      </c>
      <c r="DU11" s="1905">
        <v>222.48343830868183</v>
      </c>
      <c r="DV11" s="1905">
        <v>165.28338768797124</v>
      </c>
      <c r="DW11" s="1905">
        <v>200.62330333766823</v>
      </c>
      <c r="DX11" s="1905">
        <v>588.39012933432127</v>
      </c>
      <c r="DY11" s="1905">
        <v>303.35597385716511</v>
      </c>
      <c r="DZ11" s="1905">
        <v>164.1996180625477</v>
      </c>
      <c r="EA11" s="1905">
        <v>215.80999378173482</v>
      </c>
      <c r="EB11" s="1905">
        <v>683.36558570144769</v>
      </c>
      <c r="EC11" s="1908">
        <v>2580.9034077377078</v>
      </c>
      <c r="ED11" s="1907">
        <v>193.50996286004542</v>
      </c>
      <c r="EE11" s="1905">
        <v>222.46058041923428</v>
      </c>
      <c r="EF11" s="1905">
        <v>259.97405335253484</v>
      </c>
      <c r="EG11" s="1905">
        <v>675.94459663181453</v>
      </c>
      <c r="EH11" s="1905">
        <v>190.91704180767081</v>
      </c>
      <c r="EI11" s="1905">
        <v>168.18168784345403</v>
      </c>
      <c r="EJ11" s="1905">
        <v>239.42492745913503</v>
      </c>
      <c r="EK11" s="1905">
        <v>598.52365711025971</v>
      </c>
      <c r="EL11" s="1905">
        <v>240.25361233293623</v>
      </c>
      <c r="EM11" s="1905">
        <v>216.58132531327291</v>
      </c>
      <c r="EN11" s="1905">
        <v>147.78134531748674</v>
      </c>
      <c r="EO11" s="1905">
        <v>604.61628296369599</v>
      </c>
      <c r="EP11" s="1905">
        <v>276.29172253362935</v>
      </c>
      <c r="EQ11" s="1905">
        <v>150.03598082521785</v>
      </c>
      <c r="ER11" s="1905">
        <v>114.85172312912073</v>
      </c>
      <c r="ES11" s="1905">
        <v>541.17942648796793</v>
      </c>
      <c r="ET11" s="1908">
        <v>2420.2639631937382</v>
      </c>
      <c r="EU11" s="1907">
        <v>215.1123762364623</v>
      </c>
      <c r="EV11" s="1905">
        <v>159.65769431532419</v>
      </c>
      <c r="EW11" s="1905">
        <v>175.82583170574986</v>
      </c>
      <c r="EX11" s="1905">
        <f t="shared" si="0"/>
        <v>550.59590225753641</v>
      </c>
      <c r="EY11" s="1905">
        <v>118.94449095414338</v>
      </c>
      <c r="EZ11" s="1905">
        <v>127.03397375694944</v>
      </c>
      <c r="FA11" s="1905">
        <v>120.16845051987653</v>
      </c>
      <c r="FB11" s="1905">
        <f t="shared" si="1"/>
        <v>366.14691523096934</v>
      </c>
      <c r="FC11" s="1905">
        <v>163.40257181999581</v>
      </c>
      <c r="FD11" s="1905">
        <v>123.85486002539317</v>
      </c>
      <c r="FE11" s="1905">
        <v>136.46800294810953</v>
      </c>
      <c r="FF11" s="1905">
        <f t="shared" si="21"/>
        <v>423.72543479349849</v>
      </c>
      <c r="FG11" s="1905">
        <v>215.76349181039609</v>
      </c>
      <c r="FH11" s="1905">
        <v>169.42694090867775</v>
      </c>
      <c r="FI11" s="1905">
        <v>164.87547796752915</v>
      </c>
      <c r="FJ11" s="1905">
        <f t="shared" si="2"/>
        <v>550.06591068660305</v>
      </c>
      <c r="FK11" s="1889">
        <f t="shared" si="3"/>
        <v>1890.5341629686075</v>
      </c>
      <c r="FL11" s="1907">
        <v>214.38742618846146</v>
      </c>
      <c r="FM11" s="1905">
        <v>124.07618099515734</v>
      </c>
      <c r="FN11" s="1905">
        <v>197.46981887200502</v>
      </c>
      <c r="FO11" s="1905">
        <f t="shared" si="4"/>
        <v>535.93342605562384</v>
      </c>
      <c r="FP11" s="1905">
        <v>242.80882419216152</v>
      </c>
      <c r="FQ11" s="1905">
        <v>262.29696692943202</v>
      </c>
      <c r="FR11" s="1905">
        <v>215.47807625971762</v>
      </c>
      <c r="FS11" s="1905">
        <f t="shared" si="5"/>
        <v>720.58386738131117</v>
      </c>
      <c r="FT11" s="1905">
        <v>233.69836740346668</v>
      </c>
      <c r="FU11" s="1905">
        <v>229.97527896775836</v>
      </c>
      <c r="FV11" s="1905">
        <v>185.05835649799823</v>
      </c>
      <c r="FW11" s="1905">
        <f t="shared" si="6"/>
        <v>648.73200286922327</v>
      </c>
      <c r="FX11" s="1905">
        <v>215.68207840932635</v>
      </c>
      <c r="FY11" s="1905">
        <v>361.13256540719425</v>
      </c>
      <c r="FZ11" s="1905">
        <v>275.15375367456221</v>
      </c>
      <c r="GA11" s="1905">
        <f t="shared" si="7"/>
        <v>851.9683974910829</v>
      </c>
      <c r="GB11" s="1908">
        <f t="shared" si="8"/>
        <v>2757.2176937972408</v>
      </c>
      <c r="GC11" s="1907">
        <v>246.50604890715161</v>
      </c>
      <c r="GD11" s="1905">
        <v>347.96899142836696</v>
      </c>
      <c r="GE11" s="1905">
        <v>384.2698844070722</v>
      </c>
      <c r="GF11" s="1905">
        <f>GC11+GD11+GE11</f>
        <v>978.74492474259068</v>
      </c>
      <c r="GG11" s="1905">
        <v>307.60167995439366</v>
      </c>
      <c r="GH11" s="1905">
        <v>448.55045131045449</v>
      </c>
      <c r="GI11" s="1905">
        <v>483.59804847780697</v>
      </c>
      <c r="GJ11" s="1905">
        <f>GG11+GH11+GI11</f>
        <v>1239.7501797426551</v>
      </c>
      <c r="GK11" s="1905">
        <v>580.28032456611209</v>
      </c>
      <c r="GL11" s="1905">
        <v>450.84280024968575</v>
      </c>
      <c r="GM11" s="1905">
        <v>456.7872958592514</v>
      </c>
      <c r="GN11" s="1905">
        <f>GK11+GL11+GM11</f>
        <v>1487.9104206750492</v>
      </c>
      <c r="GO11" s="1905">
        <v>308.01073899922756</v>
      </c>
      <c r="GP11" s="1905">
        <v>335.48352892396559</v>
      </c>
      <c r="GQ11" s="1905">
        <v>308.98850320534001</v>
      </c>
      <c r="GR11" s="1905">
        <f t="shared" si="9"/>
        <v>952.48277112853316</v>
      </c>
      <c r="GS11" s="1908">
        <f t="shared" si="10"/>
        <v>4658.8882962888283</v>
      </c>
      <c r="GT11" s="1907">
        <v>301.08571939806916</v>
      </c>
      <c r="GU11" s="1905">
        <v>372.53643188104365</v>
      </c>
      <c r="GV11" s="1905">
        <v>375.52311136564248</v>
      </c>
      <c r="GW11" s="1905">
        <f t="shared" si="11"/>
        <v>1049.1452626447553</v>
      </c>
      <c r="GX11" s="1905">
        <v>420.24213636556919</v>
      </c>
      <c r="GY11" s="1905">
        <v>348.5077854578501</v>
      </c>
      <c r="GZ11" s="1905">
        <v>350.6730908876898</v>
      </c>
      <c r="HA11" s="1905">
        <f t="shared" si="12"/>
        <v>1119.4230127111091</v>
      </c>
      <c r="HB11" s="1905">
        <v>356.6672005702564</v>
      </c>
      <c r="HC11" s="1905">
        <v>370.97395655531722</v>
      </c>
      <c r="HD11" s="1905">
        <v>461.87840462181777</v>
      </c>
      <c r="HE11" s="1905">
        <f t="shared" si="13"/>
        <v>1189.5195617473914</v>
      </c>
      <c r="HF11" s="1905">
        <v>425.58428876370044</v>
      </c>
      <c r="HG11" s="1905">
        <v>318.01844923173388</v>
      </c>
      <c r="HH11" s="1905">
        <v>373.57128512773386</v>
      </c>
      <c r="HI11" s="1905">
        <f t="shared" si="14"/>
        <v>1117.1740231231681</v>
      </c>
      <c r="HJ11" s="1908">
        <f t="shared" si="15"/>
        <v>4475.2618602264247</v>
      </c>
      <c r="HK11" s="1907">
        <f t="shared" ref="HK11:HL11" si="25">SUM(HK4:HK10)</f>
        <v>386.31248899111483</v>
      </c>
      <c r="HL11" s="1905">
        <f t="shared" si="25"/>
        <v>258.81724174427785</v>
      </c>
      <c r="HM11" s="1905">
        <f>SUM(HM4:HM10)</f>
        <v>421.36722099086103</v>
      </c>
      <c r="HN11" s="1905">
        <f>HM11+HL11+HK11</f>
        <v>1066.4969517262537</v>
      </c>
      <c r="HO11" s="1905">
        <f t="shared" ref="HO11:HQ11" si="26">SUM(HO4:HO10)</f>
        <v>383.78861594815163</v>
      </c>
      <c r="HP11" s="1905">
        <f t="shared" si="26"/>
        <v>422.58587198031006</v>
      </c>
      <c r="HQ11" s="1905">
        <f t="shared" si="26"/>
        <v>428.28661215325201</v>
      </c>
      <c r="HR11" s="1905">
        <f t="shared" si="17"/>
        <v>1234.6611000817136</v>
      </c>
      <c r="HS11" s="1905">
        <f t="shared" ref="HS11:HU11" si="27">SUM(HS4:HS10)</f>
        <v>363.18848160919356</v>
      </c>
      <c r="HT11" s="1905">
        <f t="shared" si="27"/>
        <v>337.16230312115226</v>
      </c>
      <c r="HU11" s="1905">
        <f t="shared" si="27"/>
        <v>346.49642676655941</v>
      </c>
      <c r="HV11" s="1905">
        <f t="shared" si="18"/>
        <v>1046.8472114969052</v>
      </c>
      <c r="HW11" s="1905">
        <v>331.3465707776171</v>
      </c>
      <c r="HX11" s="1905">
        <v>411.63942643771861</v>
      </c>
      <c r="HY11" s="1905">
        <v>390.7416993926289</v>
      </c>
      <c r="HZ11" s="1905">
        <f t="shared" si="19"/>
        <v>1133.7276966079646</v>
      </c>
      <c r="IA11" s="1908">
        <f t="shared" si="20"/>
        <v>4481.732959912837</v>
      </c>
      <c r="IB11" s="1907">
        <f>SUM(IB4:IB10)</f>
        <v>430.90966280242293</v>
      </c>
      <c r="IC11" s="1905">
        <f>SUM(IC4:IC10)</f>
        <v>392.82351700126122</v>
      </c>
      <c r="ID11" s="1905">
        <f t="shared" ref="ID11:IV11" si="28">SUM(ID4:ID10)</f>
        <v>443.94677856144904</v>
      </c>
      <c r="IE11" s="1905">
        <f t="shared" si="28"/>
        <v>1267.6799583651334</v>
      </c>
      <c r="IF11" s="1905">
        <f t="shared" si="28"/>
        <v>352.40345543101677</v>
      </c>
      <c r="IG11" s="1905">
        <f t="shared" si="28"/>
        <v>435.70032078201945</v>
      </c>
      <c r="IH11" s="1905">
        <f t="shared" si="28"/>
        <v>349.69959827837522</v>
      </c>
      <c r="II11" s="1905">
        <f t="shared" si="28"/>
        <v>1137.8033744914117</v>
      </c>
      <c r="IJ11" s="1905">
        <f t="shared" si="28"/>
        <v>301.71648359376553</v>
      </c>
      <c r="IK11" s="1905">
        <f t="shared" si="28"/>
        <v>545.96607110348805</v>
      </c>
      <c r="IL11" s="1905">
        <f t="shared" si="28"/>
        <v>460.48472184137336</v>
      </c>
      <c r="IM11" s="1905">
        <f t="shared" si="28"/>
        <v>1308.1704388740116</v>
      </c>
      <c r="IN11" s="1905">
        <f t="shared" si="28"/>
        <v>570.55458413487725</v>
      </c>
      <c r="IO11" s="1905">
        <f t="shared" si="28"/>
        <v>428.26344386288292</v>
      </c>
      <c r="IP11" s="1905">
        <f t="shared" si="28"/>
        <v>412.87886202515529</v>
      </c>
      <c r="IQ11" s="1905">
        <f t="shared" si="28"/>
        <v>1411.6970195466029</v>
      </c>
      <c r="IR11" s="1908">
        <f>SUM(IR4:IR10)</f>
        <v>5125.3493397854172</v>
      </c>
      <c r="IS11" s="1905">
        <f t="shared" si="28"/>
        <v>416.4</v>
      </c>
      <c r="IT11" s="1905">
        <f t="shared" si="28"/>
        <v>465.79000000000008</v>
      </c>
      <c r="IU11" s="1905">
        <f t="shared" si="28"/>
        <v>490.33</v>
      </c>
      <c r="IV11" s="1905">
        <f t="shared" si="28"/>
        <v>1372.52</v>
      </c>
    </row>
    <row r="12" spans="1:256" ht="17.25" customHeight="1" thickTop="1">
      <c r="A12" s="1909"/>
      <c r="B12" s="1910"/>
      <c r="C12" s="1910"/>
      <c r="D12" s="1910"/>
      <c r="E12" s="1910"/>
      <c r="F12" s="1911"/>
      <c r="G12" s="1911"/>
      <c r="H12" s="1911"/>
      <c r="I12" s="1911"/>
      <c r="J12" s="1912"/>
      <c r="AF12" s="1840"/>
      <c r="AG12" s="1840"/>
      <c r="AH12" s="1840"/>
      <c r="AI12" s="1840"/>
      <c r="AJ12" s="1840"/>
      <c r="AK12" s="1840"/>
      <c r="AL12" s="1840"/>
      <c r="AM12" s="1840"/>
      <c r="AN12" s="1840"/>
      <c r="AO12" s="1840"/>
      <c r="AP12" s="1840"/>
      <c r="AQ12" s="1840"/>
      <c r="AR12" s="1840"/>
      <c r="AS12" s="1840"/>
      <c r="AT12" s="1840"/>
      <c r="AU12" s="1840"/>
      <c r="AV12" s="1840"/>
      <c r="BN12" s="1817"/>
      <c r="BO12" s="1817"/>
      <c r="BP12" s="1817"/>
      <c r="BQ12" s="1817"/>
      <c r="BR12" s="1817"/>
      <c r="BS12" s="1817"/>
      <c r="BT12" s="1817"/>
      <c r="BU12" s="1817"/>
      <c r="BV12" s="1817"/>
      <c r="BW12" s="1817"/>
      <c r="BX12" s="1817"/>
      <c r="BY12" s="1817"/>
      <c r="BZ12" s="1837"/>
      <c r="CA12" s="1837"/>
      <c r="CB12" s="1837"/>
      <c r="CC12" s="1837"/>
      <c r="CD12" s="1837"/>
      <c r="CE12" s="1817"/>
      <c r="CF12" s="1913"/>
      <c r="CG12" s="1817"/>
      <c r="CH12" s="1817"/>
      <c r="CI12" s="1817"/>
      <c r="CJ12" s="1817"/>
      <c r="CK12" s="1817"/>
      <c r="CL12" s="1817"/>
      <c r="CM12" s="1817"/>
      <c r="CN12" s="1817"/>
      <c r="CO12" s="1817"/>
      <c r="CP12" s="1817"/>
      <c r="CQ12" s="1817"/>
      <c r="CR12" s="1817"/>
      <c r="CS12" s="1817"/>
      <c r="CT12" s="1817"/>
      <c r="CU12" s="1817"/>
      <c r="CV12" s="1817"/>
      <c r="CW12" s="1817"/>
      <c r="CX12" s="1817"/>
      <c r="CY12" s="1817"/>
      <c r="CZ12" s="1817"/>
      <c r="DA12" s="1817"/>
      <c r="DB12" s="1817"/>
      <c r="DC12" s="1817"/>
      <c r="DD12" s="1817"/>
      <c r="DE12" s="1817"/>
      <c r="DF12" s="1817"/>
      <c r="DG12" s="1817"/>
      <c r="DH12" s="1817"/>
      <c r="DI12" s="1817"/>
      <c r="DJ12" s="1817"/>
      <c r="DK12" s="1817"/>
      <c r="DL12" s="1817"/>
      <c r="DM12" s="1817"/>
      <c r="DN12" s="1817"/>
      <c r="DO12" s="1817"/>
      <c r="DP12" s="1817"/>
      <c r="DQ12" s="1817"/>
      <c r="DR12" s="1817"/>
      <c r="DS12" s="1817"/>
      <c r="DT12" s="1817"/>
      <c r="DU12" s="1817"/>
      <c r="DV12" s="1817"/>
      <c r="DW12" s="1817"/>
      <c r="DX12" s="1817"/>
      <c r="DY12" s="1817"/>
      <c r="DZ12" s="1817"/>
      <c r="EA12" s="1817"/>
      <c r="EB12" s="1817"/>
      <c r="EC12" s="1817"/>
      <c r="ED12" s="1817"/>
      <c r="EE12" s="1817"/>
      <c r="EF12" s="1817"/>
      <c r="EG12" s="1817"/>
      <c r="EH12" s="1817"/>
      <c r="EI12" s="1817"/>
      <c r="EJ12" s="1817"/>
      <c r="EK12" s="1817"/>
      <c r="EL12" s="1817"/>
      <c r="EM12" s="1817"/>
      <c r="EN12" s="1817"/>
      <c r="EO12" s="1817"/>
      <c r="EP12" s="1817"/>
      <c r="EQ12" s="1817"/>
      <c r="ER12" s="1817"/>
      <c r="ES12" s="1817"/>
      <c r="ET12" s="1817"/>
      <c r="EU12" s="1817"/>
      <c r="EV12" s="1817"/>
      <c r="EW12" s="1817"/>
      <c r="EX12" s="1817"/>
      <c r="EY12" s="1817"/>
      <c r="EZ12" s="1817"/>
      <c r="FA12" s="1817"/>
      <c r="FB12" s="1817"/>
      <c r="FC12" s="1817"/>
      <c r="FD12" s="1817"/>
      <c r="FE12" s="1817"/>
      <c r="FF12" s="1817"/>
      <c r="FG12" s="1817"/>
      <c r="FH12" s="1817"/>
      <c r="FI12" s="1817"/>
      <c r="FJ12" s="1817"/>
      <c r="FK12" s="1913"/>
      <c r="FL12" s="1817"/>
      <c r="FM12" s="1817"/>
      <c r="FN12" s="1817"/>
      <c r="FO12" s="1817"/>
      <c r="FP12" s="1817"/>
      <c r="FQ12" s="1817"/>
      <c r="FR12" s="1817"/>
      <c r="FS12" s="1817"/>
      <c r="FT12" s="1817"/>
      <c r="FU12" s="1817"/>
      <c r="FV12" s="1817"/>
      <c r="FW12" s="1817"/>
      <c r="FX12" s="1817"/>
      <c r="FY12" s="1817"/>
      <c r="FZ12" s="1817"/>
      <c r="GA12" s="1817"/>
      <c r="GB12" s="1817"/>
      <c r="GC12" s="1817"/>
      <c r="GD12" s="1817"/>
      <c r="GE12" s="1817"/>
      <c r="GF12" s="1817"/>
      <c r="GG12" s="1817"/>
      <c r="GH12" s="1817"/>
      <c r="GI12" s="1817"/>
      <c r="GJ12" s="1817"/>
      <c r="GK12" s="1817"/>
      <c r="GL12" s="1817"/>
      <c r="GM12" s="1817"/>
      <c r="GN12" s="1817"/>
      <c r="GO12" s="1817"/>
      <c r="GP12" s="1817"/>
      <c r="GQ12" s="1817"/>
      <c r="GR12" s="1817"/>
      <c r="GS12" s="1817"/>
      <c r="GT12" s="1817"/>
      <c r="GU12" s="1817"/>
      <c r="GV12" s="1817"/>
      <c r="GW12" s="1817"/>
      <c r="GX12" s="1817"/>
      <c r="GY12" s="1817"/>
      <c r="GZ12" s="1817"/>
      <c r="HA12" s="1817"/>
      <c r="HB12" s="1817"/>
      <c r="HC12" s="1817"/>
      <c r="HD12" s="1817"/>
      <c r="HE12" s="1817"/>
      <c r="HF12" s="1817"/>
      <c r="HG12" s="1817"/>
      <c r="HH12" s="1817"/>
      <c r="HI12" s="1817"/>
      <c r="HJ12" s="1817"/>
      <c r="HK12" s="1817"/>
      <c r="HL12" s="1817"/>
      <c r="HM12" s="1817"/>
      <c r="HN12" s="1817"/>
      <c r="HO12" s="1817"/>
      <c r="HP12" s="1817"/>
      <c r="HQ12" s="1817"/>
      <c r="HR12" s="1817"/>
      <c r="HS12" s="1817"/>
      <c r="HT12" s="1817"/>
      <c r="HU12" s="1817"/>
      <c r="HV12" s="1817"/>
      <c r="HW12" s="1817"/>
      <c r="HX12" s="1817"/>
      <c r="HY12" s="1817"/>
      <c r="HZ12" s="1817"/>
      <c r="IA12" s="1817"/>
      <c r="IB12" s="1817"/>
      <c r="IC12" s="1817"/>
      <c r="ID12" s="1817"/>
      <c r="IE12" s="1817"/>
      <c r="IF12" s="1817"/>
      <c r="IG12" s="1817"/>
      <c r="IH12" s="1817"/>
      <c r="II12" s="1817"/>
      <c r="IJ12" s="1817"/>
      <c r="IK12" s="1817"/>
      <c r="IL12" s="1817"/>
      <c r="IM12" s="1817"/>
      <c r="IN12" s="1817"/>
      <c r="IO12" s="1817"/>
      <c r="IP12" s="1817"/>
      <c r="IQ12" s="1817"/>
      <c r="IR12" s="1817"/>
      <c r="IS12" s="1817"/>
      <c r="IT12" s="1817"/>
      <c r="IU12" s="1817"/>
      <c r="IV12" s="1817"/>
    </row>
    <row r="13" spans="1:256" ht="17.25" customHeight="1">
      <c r="A13" s="1909"/>
      <c r="B13" s="1910"/>
      <c r="C13" s="1910"/>
      <c r="D13" s="1910"/>
      <c r="E13" s="1910"/>
      <c r="F13" s="1911"/>
      <c r="G13" s="1911"/>
      <c r="H13" s="1911"/>
      <c r="I13" s="1911"/>
      <c r="J13" s="1912"/>
      <c r="AF13" s="1840"/>
      <c r="AG13" s="1840"/>
      <c r="AH13" s="1840"/>
      <c r="AI13" s="1840"/>
      <c r="AJ13" s="1840"/>
      <c r="AK13" s="1840"/>
      <c r="AL13" s="1840"/>
      <c r="AM13" s="1840"/>
      <c r="AN13" s="1840"/>
      <c r="AO13" s="1840"/>
      <c r="AP13" s="1840"/>
      <c r="AQ13" s="1840"/>
      <c r="AR13" s="1840"/>
      <c r="AS13" s="1840"/>
      <c r="AT13" s="1840"/>
      <c r="AU13" s="1840"/>
      <c r="AV13" s="1840"/>
      <c r="BN13" s="1817"/>
      <c r="BO13" s="1817"/>
      <c r="BP13" s="1817"/>
      <c r="BQ13" s="1817"/>
      <c r="BR13" s="1817"/>
      <c r="BS13" s="1817"/>
      <c r="BT13" s="1817"/>
      <c r="BU13" s="1817"/>
      <c r="BV13" s="1817"/>
      <c r="BW13" s="1817"/>
      <c r="BX13" s="1817"/>
      <c r="BY13" s="1817"/>
      <c r="BZ13" s="1837"/>
      <c r="CA13" s="1837"/>
      <c r="CB13" s="1837"/>
      <c r="CC13" s="1837"/>
      <c r="CD13" s="1837"/>
      <c r="CE13" s="1817"/>
      <c r="CF13" s="1817"/>
      <c r="CG13" s="1817"/>
      <c r="CH13" s="1817"/>
      <c r="CI13" s="1817"/>
      <c r="CJ13" s="1817"/>
      <c r="CK13" s="1817"/>
      <c r="CL13" s="1817"/>
      <c r="CM13" s="1817"/>
      <c r="CN13" s="1817"/>
      <c r="CO13" s="1817"/>
      <c r="CP13" s="1817"/>
      <c r="CQ13" s="1817"/>
      <c r="CR13" s="1817"/>
      <c r="CS13" s="1817"/>
      <c r="CT13" s="1817"/>
      <c r="CU13" s="1817"/>
      <c r="CV13" s="1817"/>
      <c r="CW13" s="1817"/>
      <c r="CX13" s="1817"/>
      <c r="CY13" s="1817"/>
      <c r="CZ13" s="1817"/>
      <c r="DA13" s="1817"/>
      <c r="DB13" s="1817"/>
      <c r="DC13" s="1817"/>
      <c r="DD13" s="1817"/>
      <c r="DE13" s="1817"/>
      <c r="DF13" s="1817"/>
      <c r="DG13" s="1817"/>
      <c r="DH13" s="1817"/>
      <c r="DI13" s="1817"/>
      <c r="DJ13" s="1817"/>
      <c r="DK13" s="1817"/>
      <c r="DL13" s="1817"/>
      <c r="DM13" s="1817"/>
      <c r="DN13" s="1817"/>
      <c r="DO13" s="1817"/>
      <c r="DP13" s="1817"/>
      <c r="DQ13" s="1817"/>
      <c r="DR13" s="1817"/>
      <c r="DS13" s="1817"/>
      <c r="DT13" s="1817"/>
      <c r="DU13" s="1817"/>
      <c r="DV13" s="1817"/>
      <c r="DW13" s="1817"/>
      <c r="DX13" s="1817"/>
      <c r="DY13" s="1817"/>
      <c r="DZ13" s="1817"/>
      <c r="EA13" s="1817"/>
      <c r="EB13" s="1817"/>
      <c r="EC13" s="1817"/>
      <c r="ED13" s="1817"/>
      <c r="EE13" s="1817"/>
      <c r="EF13" s="1817"/>
      <c r="EG13" s="1817"/>
      <c r="EH13" s="1817"/>
      <c r="EI13" s="1817"/>
      <c r="EJ13" s="1817"/>
      <c r="EK13" s="1817"/>
      <c r="EL13" s="1817"/>
      <c r="EM13" s="1817"/>
      <c r="EN13" s="1817"/>
      <c r="EO13" s="1817"/>
      <c r="EP13" s="1817"/>
      <c r="EQ13" s="1817"/>
      <c r="ER13" s="1817"/>
      <c r="ES13" s="1817"/>
      <c r="ET13" s="1817"/>
      <c r="EU13" s="1817"/>
      <c r="EV13" s="1817"/>
      <c r="EW13" s="1817"/>
      <c r="EX13" s="1817"/>
      <c r="EY13" s="1817"/>
      <c r="EZ13" s="1817"/>
      <c r="FA13" s="1817"/>
      <c r="FB13" s="1817"/>
      <c r="FC13" s="1817"/>
      <c r="FD13" s="1817"/>
      <c r="FE13" s="1817"/>
      <c r="FF13" s="1817"/>
      <c r="FG13" s="1817"/>
      <c r="FH13" s="1817"/>
      <c r="FI13" s="1817"/>
      <c r="FJ13" s="1817"/>
      <c r="FK13" s="1817"/>
      <c r="FL13" s="1817"/>
      <c r="FM13" s="1817"/>
      <c r="FN13" s="1817"/>
      <c r="FO13" s="1817"/>
      <c r="FP13" s="1817"/>
      <c r="FQ13" s="1817"/>
      <c r="FR13" s="1817"/>
      <c r="FS13" s="1817"/>
      <c r="FT13" s="1817"/>
      <c r="FU13" s="1817"/>
      <c r="FV13" s="1817"/>
      <c r="FW13" s="1817"/>
      <c r="FX13" s="1817"/>
      <c r="FY13" s="1817"/>
      <c r="FZ13" s="1817"/>
      <c r="GA13" s="1817"/>
      <c r="GB13" s="1817"/>
      <c r="GC13" s="1817"/>
      <c r="GD13" s="1817"/>
      <c r="GE13" s="1817"/>
      <c r="GF13" s="1817"/>
      <c r="GG13" s="1817"/>
      <c r="GH13" s="1817"/>
      <c r="GI13" s="1817"/>
      <c r="GJ13" s="1817"/>
      <c r="GK13" s="1817"/>
      <c r="GL13" s="1817"/>
      <c r="GM13" s="1817"/>
      <c r="GN13" s="1817"/>
      <c r="GO13" s="1817"/>
      <c r="GP13" s="1817"/>
      <c r="GQ13" s="1817"/>
      <c r="GR13" s="1817"/>
      <c r="GS13" s="1817"/>
      <c r="GT13" s="1817"/>
      <c r="GU13" s="1817"/>
      <c r="GV13" s="1817"/>
      <c r="GW13" s="1817"/>
      <c r="GX13" s="1817"/>
      <c r="GY13" s="1817"/>
      <c r="GZ13" s="1817"/>
      <c r="HA13" s="1817"/>
      <c r="HB13" s="1817"/>
      <c r="HC13" s="1817"/>
      <c r="HD13" s="1817"/>
      <c r="HE13" s="1817"/>
      <c r="HF13" s="1817"/>
      <c r="HG13" s="1817"/>
      <c r="HH13" s="1817"/>
      <c r="HI13" s="1817"/>
      <c r="HJ13" s="1817"/>
      <c r="HK13" s="1817"/>
      <c r="HL13" s="1817"/>
      <c r="HM13" s="1817"/>
      <c r="HN13" s="1817"/>
      <c r="HO13" s="1817"/>
      <c r="HP13" s="1817"/>
      <c r="HQ13" s="1817"/>
      <c r="HR13" s="1817"/>
      <c r="HS13" s="1817"/>
      <c r="HT13" s="1817"/>
      <c r="HU13" s="1817"/>
      <c r="HV13" s="1817"/>
      <c r="HW13" s="1817"/>
      <c r="HX13" s="1817"/>
      <c r="HY13" s="1817"/>
      <c r="HZ13" s="1817"/>
      <c r="IA13" s="1817"/>
      <c r="IB13" s="1817"/>
      <c r="IC13" s="1817"/>
      <c r="ID13" s="1817"/>
      <c r="IE13" s="1817"/>
      <c r="IF13" s="1817"/>
      <c r="IG13" s="1817"/>
      <c r="IH13" s="1817"/>
      <c r="II13" s="1817"/>
      <c r="IJ13" s="1817"/>
      <c r="IK13" s="1817"/>
      <c r="IL13" s="1817"/>
      <c r="IM13" s="1817"/>
      <c r="IN13" s="1817"/>
      <c r="IO13" s="1817"/>
      <c r="IP13" s="1817"/>
      <c r="IQ13" s="1817"/>
      <c r="IR13" s="1817"/>
      <c r="IS13" s="1817"/>
      <c r="IT13" s="1817"/>
      <c r="IU13" s="1817"/>
      <c r="IV13" s="1817"/>
    </row>
    <row r="14" spans="1:256" ht="17.25" customHeight="1">
      <c r="A14" s="1909"/>
      <c r="B14" s="1910"/>
      <c r="C14" s="1910"/>
      <c r="D14" s="1910"/>
      <c r="E14" s="1910"/>
      <c r="F14" s="1911"/>
      <c r="G14" s="1911"/>
      <c r="H14" s="1911"/>
      <c r="I14" s="1911"/>
      <c r="J14" s="1912"/>
      <c r="AF14" s="1840"/>
      <c r="AG14" s="1840"/>
      <c r="AH14" s="1840"/>
      <c r="AI14" s="1840"/>
      <c r="AJ14" s="1840"/>
      <c r="AK14" s="1840"/>
      <c r="AL14" s="1840"/>
      <c r="AM14" s="1840"/>
      <c r="AN14" s="1840"/>
      <c r="AO14" s="1840"/>
      <c r="AP14" s="1840"/>
      <c r="AQ14" s="1840"/>
      <c r="AR14" s="1840"/>
      <c r="AS14" s="1840"/>
      <c r="AT14" s="1840"/>
      <c r="AU14" s="1840"/>
      <c r="AV14" s="1840"/>
      <c r="BN14" s="1817"/>
      <c r="BO14" s="1817"/>
      <c r="BP14" s="1817"/>
      <c r="BQ14" s="1817"/>
      <c r="BR14" s="1817"/>
      <c r="BS14" s="1817"/>
      <c r="BT14" s="1817"/>
      <c r="BU14" s="1817"/>
      <c r="BV14" s="1817"/>
      <c r="BW14" s="1817"/>
      <c r="BX14" s="1817"/>
      <c r="BY14" s="1817"/>
      <c r="BZ14" s="1837"/>
      <c r="CA14" s="1837"/>
      <c r="CB14" s="1837"/>
      <c r="CC14" s="1837"/>
      <c r="CD14" s="1837"/>
      <c r="CE14" s="1817"/>
      <c r="CF14" s="1817"/>
      <c r="CG14" s="1817"/>
      <c r="CH14" s="1817"/>
      <c r="CI14" s="1817"/>
      <c r="CJ14" s="1817"/>
      <c r="CK14" s="1817"/>
      <c r="CL14" s="1817"/>
      <c r="CM14" s="1817"/>
      <c r="CN14" s="1817"/>
      <c r="CO14" s="1817"/>
      <c r="CP14" s="1817"/>
      <c r="CQ14" s="1817"/>
      <c r="CR14" s="1817"/>
      <c r="CS14" s="1817"/>
      <c r="CT14" s="1817"/>
      <c r="CU14" s="1817"/>
      <c r="CV14" s="1817"/>
      <c r="CW14" s="1817"/>
      <c r="CX14" s="1817"/>
      <c r="CY14" s="1817"/>
      <c r="CZ14" s="1817"/>
      <c r="DA14" s="1817"/>
      <c r="DB14" s="1817"/>
      <c r="DC14" s="1817"/>
      <c r="DD14" s="1817"/>
      <c r="DE14" s="1817"/>
      <c r="DF14" s="1817"/>
      <c r="DG14" s="1817"/>
      <c r="DH14" s="1817"/>
      <c r="DI14" s="1817"/>
      <c r="DJ14" s="1817"/>
      <c r="DK14" s="1817"/>
      <c r="DL14" s="1817"/>
      <c r="DM14" s="1817"/>
      <c r="DN14" s="1817"/>
      <c r="DO14" s="1817"/>
      <c r="DP14" s="1817"/>
      <c r="DQ14" s="1817"/>
      <c r="DR14" s="1817"/>
      <c r="DS14" s="1817"/>
      <c r="DT14" s="1817"/>
      <c r="DU14" s="1817"/>
      <c r="DV14" s="1817"/>
      <c r="DW14" s="1817"/>
      <c r="DX14" s="1817"/>
      <c r="DY14" s="1817"/>
      <c r="DZ14" s="1817"/>
      <c r="EA14" s="1817"/>
      <c r="EB14" s="1817"/>
      <c r="EC14" s="1817"/>
      <c r="ED14" s="1817"/>
      <c r="EE14" s="1817"/>
      <c r="EF14" s="1817"/>
      <c r="EG14" s="1817"/>
      <c r="EH14" s="1817"/>
      <c r="EI14" s="1817"/>
      <c r="EJ14" s="1817"/>
      <c r="EK14" s="1817"/>
      <c r="EL14" s="1817"/>
      <c r="EM14" s="1817"/>
      <c r="EN14" s="1817"/>
      <c r="EO14" s="1817"/>
      <c r="EP14" s="1817"/>
      <c r="EQ14" s="1817"/>
      <c r="ER14" s="1817"/>
      <c r="ES14" s="1817"/>
      <c r="ET14" s="1817"/>
      <c r="EU14" s="1817"/>
      <c r="EV14" s="1817"/>
      <c r="EW14" s="1817"/>
      <c r="EX14" s="1817"/>
      <c r="EY14" s="1817"/>
      <c r="EZ14" s="1817"/>
      <c r="FA14" s="1817"/>
      <c r="FB14" s="1817"/>
      <c r="FC14" s="1817"/>
      <c r="FD14" s="1817"/>
      <c r="FE14" s="1817"/>
      <c r="FF14" s="1817"/>
      <c r="FG14" s="1817"/>
      <c r="FH14" s="1817"/>
      <c r="FI14" s="1817"/>
      <c r="FJ14" s="1817"/>
      <c r="FK14" s="1817"/>
      <c r="FL14" s="1817"/>
      <c r="FM14" s="1817"/>
      <c r="FN14" s="1817"/>
      <c r="FO14" s="1817"/>
      <c r="FP14" s="1817"/>
      <c r="FQ14" s="1817"/>
      <c r="FR14" s="1817"/>
      <c r="FS14" s="1817"/>
      <c r="FT14" s="1817"/>
      <c r="FU14" s="1817"/>
      <c r="FV14" s="1817"/>
      <c r="FW14" s="1817"/>
      <c r="FX14" s="1817"/>
      <c r="FY14" s="1817"/>
      <c r="FZ14" s="1817"/>
      <c r="GA14" s="1817"/>
      <c r="GB14" s="1817"/>
      <c r="GC14" s="1817"/>
      <c r="GD14" s="1817"/>
      <c r="GE14" s="1817"/>
      <c r="GF14" s="1817"/>
      <c r="GG14" s="1817"/>
      <c r="GH14" s="1817"/>
      <c r="GI14" s="1817"/>
      <c r="GJ14" s="1817"/>
      <c r="GK14" s="1817"/>
      <c r="GL14" s="1817"/>
      <c r="GM14" s="1817"/>
      <c r="GN14" s="1817"/>
      <c r="GO14" s="1817"/>
      <c r="GP14" s="1817"/>
      <c r="GQ14" s="1817"/>
      <c r="GR14" s="1817"/>
      <c r="GS14" s="1817"/>
      <c r="GT14" s="1817"/>
      <c r="GU14" s="1817"/>
      <c r="GV14" s="1817"/>
      <c r="GW14" s="1817"/>
      <c r="GX14" s="1817"/>
      <c r="GY14" s="1817"/>
      <c r="GZ14" s="1817"/>
      <c r="HA14" s="1817"/>
      <c r="HB14" s="1817"/>
      <c r="HC14" s="1817"/>
      <c r="HD14" s="1817"/>
      <c r="HE14" s="1817"/>
      <c r="HF14" s="1817"/>
      <c r="HG14" s="1817"/>
      <c r="HH14" s="1817"/>
      <c r="HI14" s="1817"/>
      <c r="HJ14" s="1817"/>
      <c r="HK14" s="1817"/>
      <c r="HL14" s="1817"/>
      <c r="HM14" s="1817"/>
      <c r="HN14" s="1817"/>
      <c r="HO14" s="1817"/>
      <c r="HP14" s="1817"/>
      <c r="HQ14" s="1817"/>
      <c r="HR14" s="1817"/>
      <c r="HS14" s="1817"/>
      <c r="HT14" s="1817"/>
      <c r="HU14" s="1817"/>
      <c r="HV14" s="1817"/>
      <c r="HW14" s="1817"/>
      <c r="HX14" s="1817"/>
      <c r="HY14" s="1817"/>
      <c r="HZ14" s="1817"/>
      <c r="IA14" s="1817"/>
      <c r="IB14" s="1817"/>
      <c r="IC14" s="1817"/>
      <c r="ID14" s="1817"/>
      <c r="IE14" s="1817"/>
      <c r="IF14" s="1817"/>
      <c r="IG14" s="1817"/>
      <c r="IH14" s="1817"/>
      <c r="II14" s="1817"/>
      <c r="IJ14" s="1817"/>
      <c r="IK14" s="1817"/>
      <c r="IL14" s="1817"/>
      <c r="IM14" s="1817"/>
      <c r="IN14" s="1817"/>
      <c r="IO14" s="1817"/>
      <c r="IP14" s="1817"/>
      <c r="IQ14" s="1817"/>
      <c r="IR14" s="1817"/>
      <c r="IS14" s="1817"/>
      <c r="IT14" s="1817"/>
      <c r="IU14" s="1817"/>
      <c r="IV14" s="1817"/>
    </row>
    <row r="15" spans="1:256" ht="24.75" customHeight="1">
      <c r="A15" s="1909"/>
      <c r="B15" s="1910"/>
      <c r="C15" s="1910"/>
      <c r="D15" s="1910"/>
      <c r="E15" s="1910"/>
      <c r="F15" s="1911"/>
      <c r="G15" s="1911"/>
      <c r="H15" s="1911"/>
      <c r="I15" s="1911"/>
      <c r="J15" s="1912"/>
      <c r="AF15" s="1840"/>
      <c r="AG15" s="1840"/>
      <c r="AH15" s="1840"/>
      <c r="AI15" s="1840"/>
      <c r="AJ15" s="1840"/>
      <c r="AK15" s="1840"/>
      <c r="AL15" s="1840"/>
      <c r="AM15" s="1840"/>
      <c r="AN15" s="1840"/>
      <c r="AO15" s="1840"/>
      <c r="AP15" s="1840"/>
      <c r="AQ15" s="1840"/>
      <c r="AR15" s="1840"/>
      <c r="AS15" s="1840"/>
      <c r="AT15" s="1840"/>
      <c r="AU15" s="1840"/>
      <c r="AV15" s="1840"/>
      <c r="BN15" s="1817"/>
      <c r="BO15" s="1817"/>
      <c r="BP15" s="1817"/>
      <c r="BQ15" s="1817"/>
      <c r="BR15" s="1817"/>
      <c r="BS15" s="1817"/>
      <c r="BT15" s="1817"/>
      <c r="BU15" s="1817"/>
      <c r="BV15" s="1817"/>
      <c r="BW15" s="1817"/>
      <c r="BX15" s="1817"/>
      <c r="BY15" s="1817"/>
      <c r="BZ15" s="1837"/>
      <c r="CA15" s="1837"/>
      <c r="CB15" s="1837"/>
      <c r="CC15" s="1837"/>
      <c r="CD15" s="1837"/>
      <c r="CE15" s="1817"/>
      <c r="CF15" s="1817"/>
      <c r="CG15" s="1817"/>
      <c r="CH15" s="1817"/>
      <c r="CI15" s="1817"/>
      <c r="CJ15" s="1817"/>
      <c r="CK15" s="1817"/>
      <c r="CL15" s="1817"/>
      <c r="CM15" s="1817"/>
      <c r="CN15" s="1817"/>
      <c r="CO15" s="1817"/>
      <c r="CP15" s="1817"/>
      <c r="CQ15" s="1817"/>
      <c r="CR15" s="1817"/>
      <c r="CS15" s="1817"/>
      <c r="CT15" s="1817"/>
      <c r="CU15" s="1817"/>
      <c r="CV15" s="1817"/>
      <c r="CW15" s="1817"/>
      <c r="CX15" s="1817"/>
      <c r="CY15" s="1817"/>
      <c r="CZ15" s="1817"/>
      <c r="DA15" s="1817"/>
      <c r="DB15" s="1817"/>
      <c r="DC15" s="1817"/>
      <c r="DD15" s="1817"/>
      <c r="DE15" s="1817"/>
      <c r="DF15" s="1817"/>
      <c r="DG15" s="1817"/>
      <c r="DH15" s="1817"/>
      <c r="DI15" s="1817"/>
      <c r="DJ15" s="1817"/>
      <c r="DK15" s="1817"/>
      <c r="DL15" s="1817"/>
      <c r="DM15" s="1817"/>
      <c r="DN15" s="1817"/>
      <c r="DO15" s="1817"/>
      <c r="DP15" s="1817"/>
      <c r="DQ15" s="1817"/>
      <c r="DR15" s="1817"/>
      <c r="DS15" s="1817"/>
      <c r="DT15" s="1817"/>
      <c r="DU15" s="1817"/>
      <c r="DV15" s="1817"/>
      <c r="DW15" s="1817"/>
      <c r="DX15" s="1817"/>
      <c r="DY15" s="1817"/>
      <c r="DZ15" s="1817"/>
      <c r="EA15" s="1817"/>
      <c r="EB15" s="1817"/>
      <c r="EC15" s="1817"/>
      <c r="ED15" s="1817"/>
      <c r="EE15" s="1817"/>
      <c r="EF15" s="1817"/>
      <c r="EG15" s="1817"/>
      <c r="EH15" s="1817"/>
      <c r="EI15" s="1817"/>
      <c r="EJ15" s="1817"/>
      <c r="EK15" s="1817"/>
      <c r="EL15" s="1817"/>
      <c r="EM15" s="1817"/>
      <c r="EN15" s="1817"/>
      <c r="EO15" s="1817"/>
      <c r="EP15" s="1817"/>
      <c r="EQ15" s="1817"/>
      <c r="ER15" s="1817"/>
      <c r="ES15" s="1817"/>
      <c r="ET15" s="1817"/>
      <c r="EU15" s="1817"/>
      <c r="EV15" s="1817"/>
      <c r="EW15" s="1817"/>
      <c r="EX15" s="1817"/>
      <c r="EY15" s="1817"/>
      <c r="EZ15" s="1817"/>
      <c r="FA15" s="1817"/>
      <c r="FB15" s="1817"/>
      <c r="FC15" s="1817"/>
      <c r="FD15" s="1817"/>
      <c r="FE15" s="1817"/>
      <c r="FF15" s="1817"/>
      <c r="FG15" s="1817"/>
      <c r="FH15" s="1817"/>
      <c r="FI15" s="1817"/>
      <c r="FJ15" s="1817"/>
      <c r="FK15" s="1817"/>
      <c r="FL15" s="1817"/>
      <c r="FM15" s="1817"/>
      <c r="FN15" s="1817"/>
      <c r="FO15" s="1817"/>
      <c r="FP15" s="1817"/>
      <c r="FQ15" s="1817"/>
      <c r="FR15" s="1817"/>
      <c r="FS15" s="1817"/>
      <c r="FT15" s="1817"/>
      <c r="FU15" s="1817"/>
      <c r="FV15" s="1817"/>
      <c r="FW15" s="1817"/>
      <c r="FX15" s="1817"/>
      <c r="FY15" s="1817"/>
      <c r="FZ15" s="1817"/>
      <c r="GA15" s="1817"/>
      <c r="GB15" s="1817"/>
      <c r="GC15" s="1817"/>
      <c r="GD15" s="1817"/>
      <c r="GE15" s="1817"/>
      <c r="GF15" s="1817"/>
      <c r="GG15" s="1817"/>
      <c r="GH15" s="1817"/>
      <c r="GI15" s="1817"/>
      <c r="GJ15" s="1817"/>
      <c r="GK15" s="1817"/>
      <c r="GL15" s="1817"/>
      <c r="GM15" s="1817"/>
      <c r="GN15" s="1817"/>
      <c r="GO15" s="1817"/>
      <c r="GP15" s="1817"/>
      <c r="GQ15" s="1817"/>
      <c r="GR15" s="1817"/>
      <c r="GS15" s="1817"/>
      <c r="GT15" s="1817"/>
      <c r="GU15" s="1817"/>
      <c r="GV15" s="1817"/>
      <c r="GW15" s="1817"/>
      <c r="GX15" s="1817"/>
      <c r="GY15" s="1817"/>
      <c r="GZ15" s="1817"/>
      <c r="HA15" s="1817"/>
      <c r="HB15" s="1817"/>
      <c r="HC15" s="1817"/>
      <c r="HD15" s="1817"/>
      <c r="HE15" s="1817"/>
      <c r="HF15" s="1817"/>
      <c r="HG15" s="1817"/>
      <c r="HH15" s="1817"/>
      <c r="HI15" s="1817"/>
      <c r="HJ15" s="1817"/>
      <c r="HK15" s="1817"/>
      <c r="HL15" s="1817"/>
      <c r="HM15" s="1817"/>
      <c r="HN15" s="1817"/>
      <c r="HO15" s="1817"/>
      <c r="HP15" s="1817"/>
      <c r="HQ15" s="1817"/>
      <c r="HR15" s="1817"/>
      <c r="HS15" s="1817"/>
      <c r="HT15" s="1817"/>
      <c r="HU15" s="1817"/>
      <c r="HV15" s="1817"/>
      <c r="HW15" s="1817"/>
      <c r="HX15" s="1817"/>
      <c r="HY15" s="1817"/>
      <c r="HZ15" s="1817"/>
      <c r="IA15" s="1817"/>
      <c r="IB15" s="1817"/>
      <c r="IC15" s="1817"/>
      <c r="ID15" s="1817"/>
      <c r="IE15" s="1817"/>
      <c r="IF15" s="1817"/>
      <c r="IG15" s="1817"/>
      <c r="IH15" s="1817"/>
      <c r="II15" s="1817"/>
      <c r="IJ15" s="1817"/>
      <c r="IK15" s="1817"/>
      <c r="IL15" s="1817"/>
      <c r="IM15" s="1817"/>
      <c r="IN15" s="1817"/>
      <c r="IO15" s="1817"/>
      <c r="IP15" s="1817"/>
      <c r="IQ15" s="1817"/>
      <c r="IR15" s="1817"/>
      <c r="IS15" s="1817"/>
      <c r="IT15" s="1817"/>
      <c r="IU15" s="1817"/>
      <c r="IV15" s="1817"/>
    </row>
    <row r="16" spans="1:256" s="1915" customFormat="1" ht="40.5" customHeight="1" thickBot="1">
      <c r="A16" s="1873" t="s">
        <v>1188</v>
      </c>
      <c r="B16" s="1874"/>
      <c r="C16" s="1874"/>
      <c r="D16" s="1874"/>
      <c r="E16" s="1874"/>
      <c r="F16" s="1874"/>
      <c r="G16" s="1874"/>
      <c r="H16" s="1874"/>
      <c r="I16" s="1874"/>
      <c r="J16" s="1874"/>
      <c r="K16" s="1874"/>
      <c r="L16" s="1874"/>
      <c r="M16" s="1874"/>
      <c r="N16" s="1874"/>
      <c r="O16" s="1874"/>
      <c r="P16" s="1874"/>
      <c r="Q16" s="1874"/>
      <c r="R16" s="1874"/>
      <c r="S16" s="1874"/>
      <c r="T16" s="1874"/>
      <c r="U16" s="1874"/>
      <c r="V16" s="1874"/>
      <c r="W16" s="1874"/>
      <c r="X16" s="1874"/>
      <c r="Y16" s="1874"/>
      <c r="Z16" s="1874"/>
      <c r="AA16" s="1874"/>
      <c r="AB16" s="1874"/>
      <c r="AC16" s="1874"/>
      <c r="AD16" s="1874"/>
      <c r="AE16" s="1874"/>
      <c r="AF16" s="1874"/>
      <c r="AG16" s="1874"/>
      <c r="AH16" s="1874"/>
      <c r="AI16" s="1874"/>
      <c r="AJ16" s="1874"/>
      <c r="AK16" s="1874"/>
      <c r="AL16" s="1874"/>
      <c r="AM16" s="1874"/>
      <c r="AN16" s="1874"/>
      <c r="AO16" s="1874"/>
      <c r="AP16" s="1874"/>
      <c r="AQ16" s="1874"/>
      <c r="AR16" s="1874"/>
      <c r="AS16" s="1874"/>
      <c r="AT16" s="1874"/>
      <c r="AU16" s="1874"/>
      <c r="AV16" s="1874"/>
      <c r="AW16" s="1874"/>
      <c r="AX16" s="1874"/>
      <c r="AY16" s="1874"/>
      <c r="AZ16" s="1874"/>
      <c r="BA16" s="1874"/>
      <c r="BB16" s="1874"/>
      <c r="BC16" s="1874"/>
      <c r="BD16" s="1874"/>
      <c r="BE16" s="1874"/>
      <c r="BF16" s="1874"/>
      <c r="BG16" s="1874"/>
      <c r="BH16" s="1874"/>
      <c r="BI16" s="1874"/>
      <c r="BJ16" s="1874"/>
      <c r="BK16" s="1874"/>
      <c r="BL16" s="1874"/>
      <c r="BM16" s="1874"/>
      <c r="BN16" s="1874"/>
      <c r="BO16" s="1874"/>
      <c r="BP16" s="1874"/>
      <c r="BQ16" s="1874"/>
      <c r="BR16" s="1874"/>
      <c r="BS16" s="1874"/>
      <c r="BT16" s="1874"/>
      <c r="BU16" s="1874"/>
      <c r="BV16" s="1874"/>
      <c r="BW16" s="1874"/>
      <c r="BX16" s="1874"/>
      <c r="BY16" s="1874"/>
      <c r="BZ16" s="1874"/>
      <c r="CA16" s="1874"/>
      <c r="CB16" s="1874"/>
      <c r="CC16" s="1874"/>
      <c r="CD16" s="1874"/>
      <c r="CE16" s="1874"/>
      <c r="CF16" s="1874"/>
      <c r="CG16" s="1914"/>
      <c r="CK16" s="1914"/>
      <c r="CL16" s="1809"/>
      <c r="CO16" s="1914"/>
      <c r="CP16" s="1914"/>
      <c r="CQ16" s="1914"/>
      <c r="CR16" s="1914"/>
      <c r="CS16" s="1914"/>
      <c r="CT16" s="1914"/>
      <c r="CU16" s="1914"/>
      <c r="CV16" s="1914"/>
      <c r="CW16" s="1914"/>
      <c r="CX16" s="1914"/>
      <c r="CY16" s="1914"/>
      <c r="CZ16" s="1914"/>
      <c r="DA16" s="1914"/>
      <c r="DB16" s="1914"/>
      <c r="DC16" s="1914"/>
      <c r="DD16" s="1914"/>
      <c r="DE16" s="1914"/>
      <c r="DF16" s="1914"/>
      <c r="DG16" s="1914"/>
      <c r="DH16" s="1914"/>
      <c r="DI16" s="1914"/>
      <c r="DJ16" s="1914"/>
      <c r="DK16" s="1914"/>
      <c r="DL16" s="1914"/>
      <c r="DM16" s="1914"/>
      <c r="DN16" s="1914"/>
      <c r="DO16" s="1914"/>
      <c r="DP16" s="1914"/>
      <c r="DQ16" s="1914"/>
      <c r="DR16" s="1914"/>
      <c r="DS16" s="1914"/>
      <c r="DT16" s="1914"/>
      <c r="DU16" s="1914"/>
      <c r="DV16" s="1914"/>
      <c r="DW16" s="1914"/>
      <c r="DX16" s="1914"/>
      <c r="DY16" s="1914"/>
      <c r="DZ16" s="1914"/>
      <c r="EA16" s="1914"/>
      <c r="EB16" s="1914"/>
      <c r="EC16" s="1914"/>
      <c r="ED16" s="1914"/>
      <c r="EE16" s="1914"/>
      <c r="EF16" s="1914"/>
      <c r="EG16" s="1914"/>
      <c r="EH16" s="1914"/>
      <c r="EI16" s="1914"/>
      <c r="EJ16" s="1914"/>
      <c r="EK16" s="1914"/>
      <c r="EL16" s="1914"/>
      <c r="EM16" s="1914"/>
      <c r="EN16" s="1914"/>
      <c r="EO16" s="1914"/>
      <c r="EP16" s="1914"/>
      <c r="EQ16" s="1914"/>
      <c r="ER16" s="1914"/>
      <c r="ES16" s="1914"/>
      <c r="ET16" s="1914"/>
      <c r="EU16" s="1914"/>
      <c r="EV16" s="1914"/>
      <c r="EW16" s="1914"/>
      <c r="EX16" s="1914"/>
      <c r="EY16" s="1914"/>
      <c r="EZ16" s="1914"/>
      <c r="FA16" s="1914"/>
      <c r="FB16" s="1914"/>
      <c r="FC16" s="1914"/>
      <c r="FD16" s="1914"/>
      <c r="FE16" s="1914"/>
      <c r="FF16" s="1914"/>
    </row>
    <row r="17" spans="1:256" s="1915" customFormat="1" ht="37.5" customHeight="1" thickTop="1" thickBot="1">
      <c r="A17" s="3199"/>
      <c r="B17" s="1916"/>
      <c r="C17" s="3201" t="s">
        <v>939</v>
      </c>
      <c r="D17" s="3201"/>
      <c r="E17" s="3201"/>
      <c r="F17" s="3201"/>
      <c r="G17" s="3201"/>
      <c r="H17" s="3201"/>
      <c r="I17" s="3201"/>
      <c r="J17" s="3201"/>
      <c r="K17" s="3201"/>
      <c r="L17" s="3201"/>
      <c r="M17" s="3201"/>
      <c r="N17" s="3201"/>
      <c r="O17" s="3201"/>
      <c r="P17" s="3201"/>
      <c r="Q17" s="3201"/>
      <c r="R17" s="3201"/>
      <c r="S17" s="1917"/>
      <c r="T17" s="3201" t="s">
        <v>1189</v>
      </c>
      <c r="U17" s="3201"/>
      <c r="V17" s="3201"/>
      <c r="W17" s="3201"/>
      <c r="X17" s="3201"/>
      <c r="Y17" s="3201"/>
      <c r="Z17" s="3201"/>
      <c r="AA17" s="3201"/>
      <c r="AB17" s="3201"/>
      <c r="AC17" s="3201"/>
      <c r="AD17" s="3201"/>
      <c r="AE17" s="3201"/>
      <c r="AF17" s="3201"/>
      <c r="AG17" s="3201"/>
      <c r="AH17" s="3201"/>
      <c r="AI17" s="3201"/>
      <c r="AJ17" s="3201"/>
      <c r="AK17" s="3201" t="s">
        <v>1165</v>
      </c>
      <c r="AL17" s="3201"/>
      <c r="AM17" s="3201"/>
      <c r="AN17" s="3201"/>
      <c r="AO17" s="3201"/>
      <c r="AP17" s="3201"/>
      <c r="AQ17" s="3201"/>
      <c r="AR17" s="3201"/>
      <c r="AS17" s="3201"/>
      <c r="AT17" s="3201"/>
      <c r="AU17" s="3201"/>
      <c r="AV17" s="3201"/>
      <c r="AW17" s="3201"/>
      <c r="AX17" s="3201"/>
      <c r="AY17" s="3201"/>
      <c r="AZ17" s="3201"/>
      <c r="BA17" s="3201"/>
      <c r="BB17" s="3201"/>
      <c r="BC17" s="3194">
        <v>2014</v>
      </c>
      <c r="BD17" s="3194"/>
      <c r="BE17" s="3194"/>
      <c r="BF17" s="3194"/>
      <c r="BG17" s="3194"/>
      <c r="BH17" s="3194"/>
      <c r="BI17" s="3194"/>
      <c r="BJ17" s="3194"/>
      <c r="BK17" s="3194"/>
      <c r="BL17" s="3194"/>
      <c r="BM17" s="3195"/>
      <c r="BN17" s="3193">
        <v>2015</v>
      </c>
      <c r="BO17" s="3194"/>
      <c r="BP17" s="3194"/>
      <c r="BQ17" s="3194"/>
      <c r="BR17" s="3194"/>
      <c r="BS17" s="3194"/>
      <c r="BT17" s="3194"/>
      <c r="BU17" s="3194"/>
      <c r="BV17" s="3194"/>
      <c r="BW17" s="3194"/>
      <c r="BX17" s="3194"/>
      <c r="BY17" s="3194"/>
      <c r="BZ17" s="3194"/>
      <c r="CA17" s="3194"/>
      <c r="CB17" s="3194"/>
      <c r="CC17" s="3194"/>
      <c r="CD17" s="3195"/>
      <c r="CE17" s="3193">
        <v>2016</v>
      </c>
      <c r="CF17" s="3194"/>
      <c r="CG17" s="3194"/>
      <c r="CH17" s="3194"/>
      <c r="CI17" s="3194"/>
      <c r="CJ17" s="3194"/>
      <c r="CK17" s="3194"/>
      <c r="CL17" s="3194"/>
      <c r="CM17" s="3194"/>
      <c r="CN17" s="3194"/>
      <c r="CO17" s="3194"/>
      <c r="CP17" s="3194"/>
      <c r="CQ17" s="3194"/>
      <c r="CR17" s="3194"/>
      <c r="CS17" s="3194"/>
      <c r="CT17" s="3194"/>
      <c r="CU17" s="3195"/>
      <c r="CV17" s="3193">
        <v>2017</v>
      </c>
      <c r="CW17" s="3194"/>
      <c r="CX17" s="3194"/>
      <c r="CY17" s="3194"/>
      <c r="CZ17" s="3194"/>
      <c r="DA17" s="3194"/>
      <c r="DB17" s="3194"/>
      <c r="DC17" s="3194"/>
      <c r="DD17" s="3194"/>
      <c r="DE17" s="3194"/>
      <c r="DF17" s="3194"/>
      <c r="DG17" s="3194"/>
      <c r="DH17" s="3194"/>
      <c r="DI17" s="3194"/>
      <c r="DJ17" s="3194"/>
      <c r="DK17" s="3194"/>
      <c r="DL17" s="3195"/>
      <c r="DM17" s="3193">
        <v>2018</v>
      </c>
      <c r="DN17" s="3194"/>
      <c r="DO17" s="3194"/>
      <c r="DP17" s="3194"/>
      <c r="DQ17" s="3194"/>
      <c r="DR17" s="3194"/>
      <c r="DS17" s="3194"/>
      <c r="DT17" s="3194"/>
      <c r="DU17" s="3194"/>
      <c r="DV17" s="3194"/>
      <c r="DW17" s="3194"/>
      <c r="DX17" s="3194"/>
      <c r="DY17" s="3194"/>
      <c r="DZ17" s="3194"/>
      <c r="EA17" s="3194"/>
      <c r="EB17" s="3194"/>
      <c r="EC17" s="3195"/>
      <c r="ED17" s="3193">
        <v>2019</v>
      </c>
      <c r="EE17" s="3194"/>
      <c r="EF17" s="3194"/>
      <c r="EG17" s="3194"/>
      <c r="EH17" s="3194"/>
      <c r="EI17" s="3194"/>
      <c r="EJ17" s="3194"/>
      <c r="EK17" s="3194"/>
      <c r="EL17" s="3194"/>
      <c r="EM17" s="3194"/>
      <c r="EN17" s="3194"/>
      <c r="EO17" s="3194"/>
      <c r="EP17" s="3194"/>
      <c r="EQ17" s="3194"/>
      <c r="ER17" s="3194"/>
      <c r="ES17" s="3194"/>
      <c r="ET17" s="3195"/>
      <c r="EU17" s="3193">
        <v>2020</v>
      </c>
      <c r="EV17" s="3194"/>
      <c r="EW17" s="3194"/>
      <c r="EX17" s="3194"/>
      <c r="EY17" s="3194"/>
      <c r="EZ17" s="3194"/>
      <c r="FA17" s="3194"/>
      <c r="FB17" s="3194"/>
      <c r="FC17" s="3194"/>
      <c r="FD17" s="3194"/>
      <c r="FE17" s="3194"/>
      <c r="FF17" s="3194"/>
      <c r="FG17" s="3194"/>
      <c r="FH17" s="3194"/>
      <c r="FI17" s="3194"/>
      <c r="FJ17" s="3194"/>
      <c r="FK17" s="3195"/>
      <c r="FL17" s="3193">
        <v>2021</v>
      </c>
      <c r="FM17" s="3194"/>
      <c r="FN17" s="3194"/>
      <c r="FO17" s="3194"/>
      <c r="FP17" s="3194"/>
      <c r="FQ17" s="3194"/>
      <c r="FR17" s="3194"/>
      <c r="FS17" s="3194"/>
      <c r="FT17" s="3194"/>
      <c r="FU17" s="3194"/>
      <c r="FV17" s="3194"/>
      <c r="FW17" s="3194"/>
      <c r="FX17" s="3194"/>
      <c r="FY17" s="3194"/>
      <c r="FZ17" s="3194"/>
      <c r="GA17" s="3194"/>
      <c r="GB17" s="3195"/>
      <c r="GC17" s="3193">
        <v>2022</v>
      </c>
      <c r="GD17" s="3194"/>
      <c r="GE17" s="3194"/>
      <c r="GF17" s="3194"/>
      <c r="GG17" s="3194"/>
      <c r="GH17" s="3194"/>
      <c r="GI17" s="3194"/>
      <c r="GJ17" s="3194"/>
      <c r="GK17" s="3194"/>
      <c r="GL17" s="3194"/>
      <c r="GM17" s="3194"/>
      <c r="GN17" s="3194"/>
      <c r="GO17" s="3194"/>
      <c r="GP17" s="3194"/>
      <c r="GQ17" s="3194"/>
      <c r="GR17" s="3194"/>
      <c r="GS17" s="3195"/>
      <c r="GT17" s="3193">
        <v>2023</v>
      </c>
      <c r="GU17" s="3194"/>
      <c r="GV17" s="3194"/>
      <c r="GW17" s="3194"/>
      <c r="GX17" s="3194"/>
      <c r="GY17" s="3194"/>
      <c r="GZ17" s="3194"/>
      <c r="HA17" s="3194"/>
      <c r="HB17" s="3194"/>
      <c r="HC17" s="3194"/>
      <c r="HD17" s="3194"/>
      <c r="HE17" s="3194"/>
      <c r="HF17" s="3194"/>
      <c r="HG17" s="3194"/>
      <c r="HH17" s="3194"/>
      <c r="HI17" s="3194"/>
      <c r="HJ17" s="3195"/>
      <c r="HK17" s="3193">
        <v>2024</v>
      </c>
      <c r="HL17" s="3194"/>
      <c r="HM17" s="3194"/>
      <c r="HN17" s="3194"/>
      <c r="HO17" s="3194"/>
      <c r="HP17" s="3194"/>
      <c r="HQ17" s="3194"/>
      <c r="HR17" s="3194"/>
      <c r="HS17" s="3194"/>
      <c r="HT17" s="3194"/>
      <c r="HU17" s="3194"/>
      <c r="HV17" s="3194"/>
      <c r="HW17" s="3194"/>
      <c r="HX17" s="3194"/>
      <c r="HY17" s="3194"/>
      <c r="HZ17" s="3194"/>
      <c r="IA17" s="3195"/>
      <c r="IB17" s="3193">
        <v>2025</v>
      </c>
      <c r="IC17" s="3194"/>
      <c r="ID17" s="3194"/>
      <c r="IE17" s="3194"/>
      <c r="IF17" s="3194"/>
      <c r="IG17" s="3194"/>
      <c r="IH17" s="3194"/>
      <c r="II17" s="3194"/>
      <c r="IJ17" s="3194"/>
      <c r="IK17" s="3194"/>
      <c r="IL17" s="3194"/>
      <c r="IM17" s="3194"/>
      <c r="IN17" s="3194"/>
      <c r="IO17" s="3194"/>
      <c r="IP17" s="3194"/>
      <c r="IQ17" s="3194"/>
      <c r="IR17" s="3195"/>
      <c r="IS17" s="3193">
        <v>2026</v>
      </c>
      <c r="IT17" s="3194"/>
      <c r="IU17" s="3194"/>
      <c r="IV17" s="3195"/>
    </row>
    <row r="18" spans="1:256" s="1915" customFormat="1" ht="38.15" customHeight="1" thickTop="1" thickBot="1">
      <c r="A18" s="3200"/>
      <c r="B18" s="1813" t="s">
        <v>121</v>
      </c>
      <c r="C18" s="1813" t="s">
        <v>122</v>
      </c>
      <c r="D18" s="1813" t="s">
        <v>123</v>
      </c>
      <c r="E18" s="1813" t="s">
        <v>172</v>
      </c>
      <c r="F18" s="1813" t="s">
        <v>124</v>
      </c>
      <c r="G18" s="1813" t="s">
        <v>125</v>
      </c>
      <c r="H18" s="1813" t="s">
        <v>126</v>
      </c>
      <c r="I18" s="1813" t="s">
        <v>173</v>
      </c>
      <c r="J18" s="1813" t="s">
        <v>127</v>
      </c>
      <c r="K18" s="1813" t="s">
        <v>128</v>
      </c>
      <c r="L18" s="1813" t="s">
        <v>129</v>
      </c>
      <c r="M18" s="1813" t="s">
        <v>174</v>
      </c>
      <c r="N18" s="1810" t="s">
        <v>130</v>
      </c>
      <c r="O18" s="1810" t="s">
        <v>131</v>
      </c>
      <c r="P18" s="1810" t="s">
        <v>132</v>
      </c>
      <c r="Q18" s="1810" t="s">
        <v>175</v>
      </c>
      <c r="R18" s="1813" t="s">
        <v>176</v>
      </c>
      <c r="S18" s="1812"/>
      <c r="T18" s="1813" t="s">
        <v>121</v>
      </c>
      <c r="U18" s="1813" t="s">
        <v>122</v>
      </c>
      <c r="V18" s="1813" t="s">
        <v>123</v>
      </c>
      <c r="W18" s="1813" t="s">
        <v>172</v>
      </c>
      <c r="X18" s="1813" t="s">
        <v>124</v>
      </c>
      <c r="Y18" s="1813" t="s">
        <v>125</v>
      </c>
      <c r="Z18" s="1813" t="s">
        <v>126</v>
      </c>
      <c r="AA18" s="1813" t="s">
        <v>173</v>
      </c>
      <c r="AB18" s="1813" t="s">
        <v>127</v>
      </c>
      <c r="AC18" s="1813" t="s">
        <v>128</v>
      </c>
      <c r="AD18" s="1813" t="s">
        <v>129</v>
      </c>
      <c r="AE18" s="1813" t="s">
        <v>174</v>
      </c>
      <c r="AF18" s="1810" t="s">
        <v>130</v>
      </c>
      <c r="AG18" s="1810" t="s">
        <v>131</v>
      </c>
      <c r="AH18" s="1810" t="s">
        <v>132</v>
      </c>
      <c r="AI18" s="1810" t="s">
        <v>175</v>
      </c>
      <c r="AJ18" s="1813" t="s">
        <v>176</v>
      </c>
      <c r="AK18" s="1812"/>
      <c r="AL18" s="1813" t="s">
        <v>121</v>
      </c>
      <c r="AM18" s="1813" t="s">
        <v>122</v>
      </c>
      <c r="AN18" s="1813" t="s">
        <v>123</v>
      </c>
      <c r="AO18" s="1813" t="s">
        <v>172</v>
      </c>
      <c r="AP18" s="1813" t="s">
        <v>179</v>
      </c>
      <c r="AQ18" s="1813" t="s">
        <v>125</v>
      </c>
      <c r="AR18" s="1813" t="s">
        <v>135</v>
      </c>
      <c r="AS18" s="1813" t="s">
        <v>173</v>
      </c>
      <c r="AT18" s="1813" t="s">
        <v>127</v>
      </c>
      <c r="AU18" s="1813" t="s">
        <v>128</v>
      </c>
      <c r="AV18" s="1813" t="s">
        <v>129</v>
      </c>
      <c r="AW18" s="1810" t="s">
        <v>174</v>
      </c>
      <c r="AX18" s="1810" t="s">
        <v>130</v>
      </c>
      <c r="AY18" s="1810" t="s">
        <v>131</v>
      </c>
      <c r="AZ18" s="1810" t="s">
        <v>132</v>
      </c>
      <c r="BA18" s="1810" t="s">
        <v>175</v>
      </c>
      <c r="BB18" s="1813" t="s">
        <v>176</v>
      </c>
      <c r="BC18" s="1876" t="s">
        <v>121</v>
      </c>
      <c r="BD18" s="1876" t="s">
        <v>122</v>
      </c>
      <c r="BE18" s="1876" t="s">
        <v>123</v>
      </c>
      <c r="BF18" s="1876" t="s">
        <v>172</v>
      </c>
      <c r="BG18" s="1812" t="s">
        <v>179</v>
      </c>
      <c r="BH18" s="1812" t="s">
        <v>125</v>
      </c>
      <c r="BI18" s="1812" t="s">
        <v>135</v>
      </c>
      <c r="BJ18" s="1812" t="s">
        <v>173</v>
      </c>
      <c r="BK18" s="1876" t="s">
        <v>132</v>
      </c>
      <c r="BL18" s="1876" t="s">
        <v>175</v>
      </c>
      <c r="BM18" s="1918" t="s">
        <v>1166</v>
      </c>
      <c r="BN18" s="1876" t="s">
        <v>121</v>
      </c>
      <c r="BO18" s="1876" t="s">
        <v>122</v>
      </c>
      <c r="BP18" s="1876" t="s">
        <v>123</v>
      </c>
      <c r="BQ18" s="1876" t="s">
        <v>172</v>
      </c>
      <c r="BR18" s="1812" t="s">
        <v>124</v>
      </c>
      <c r="BS18" s="1812" t="s">
        <v>125</v>
      </c>
      <c r="BT18" s="1812" t="s">
        <v>126</v>
      </c>
      <c r="BU18" s="1812" t="s">
        <v>173</v>
      </c>
      <c r="BV18" s="1812" t="s">
        <v>127</v>
      </c>
      <c r="BW18" s="1812" t="s">
        <v>128</v>
      </c>
      <c r="BX18" s="1812" t="s">
        <v>129</v>
      </c>
      <c r="BY18" s="1876" t="s">
        <v>174</v>
      </c>
      <c r="BZ18" s="1812" t="s">
        <v>130</v>
      </c>
      <c r="CA18" s="1812" t="s">
        <v>131</v>
      </c>
      <c r="CB18" s="1812" t="s">
        <v>132</v>
      </c>
      <c r="CC18" s="1812" t="s">
        <v>175</v>
      </c>
      <c r="CD18" s="1919" t="s">
        <v>176</v>
      </c>
      <c r="CE18" s="1813" t="s">
        <v>121</v>
      </c>
      <c r="CF18" s="1813" t="s">
        <v>122</v>
      </c>
      <c r="CG18" s="1813" t="s">
        <v>123</v>
      </c>
      <c r="CH18" s="1813" t="s">
        <v>172</v>
      </c>
      <c r="CI18" s="1813" t="s">
        <v>124</v>
      </c>
      <c r="CJ18" s="1813" t="s">
        <v>125</v>
      </c>
      <c r="CK18" s="1813" t="s">
        <v>126</v>
      </c>
      <c r="CL18" s="1812" t="s">
        <v>173</v>
      </c>
      <c r="CM18" s="1810" t="s">
        <v>127</v>
      </c>
      <c r="CN18" s="1810" t="s">
        <v>128</v>
      </c>
      <c r="CO18" s="1810" t="s">
        <v>129</v>
      </c>
      <c r="CP18" s="1813" t="s">
        <v>174</v>
      </c>
      <c r="CQ18" s="1813" t="s">
        <v>130</v>
      </c>
      <c r="CR18" s="1813" t="s">
        <v>131</v>
      </c>
      <c r="CS18" s="1812" t="s">
        <v>132</v>
      </c>
      <c r="CT18" s="1813" t="s">
        <v>175</v>
      </c>
      <c r="CU18" s="1813" t="s">
        <v>176</v>
      </c>
      <c r="CV18" s="1816" t="s">
        <v>121</v>
      </c>
      <c r="CW18" s="1813" t="s">
        <v>122</v>
      </c>
      <c r="CX18" s="1813" t="s">
        <v>123</v>
      </c>
      <c r="CY18" s="1813" t="s">
        <v>172</v>
      </c>
      <c r="CZ18" s="1813" t="s">
        <v>124</v>
      </c>
      <c r="DA18" s="1813" t="s">
        <v>125</v>
      </c>
      <c r="DB18" s="1813" t="s">
        <v>126</v>
      </c>
      <c r="DC18" s="1813" t="s">
        <v>173</v>
      </c>
      <c r="DD18" s="1813" t="s">
        <v>127</v>
      </c>
      <c r="DE18" s="1813" t="s">
        <v>128</v>
      </c>
      <c r="DF18" s="1813" t="s">
        <v>129</v>
      </c>
      <c r="DG18" s="1813" t="s">
        <v>174</v>
      </c>
      <c r="DH18" s="1813" t="s">
        <v>130</v>
      </c>
      <c r="DI18" s="1813" t="s">
        <v>131</v>
      </c>
      <c r="DJ18" s="1813" t="s">
        <v>132</v>
      </c>
      <c r="DK18" s="1813" t="s">
        <v>175</v>
      </c>
      <c r="DL18" s="1813" t="s">
        <v>176</v>
      </c>
      <c r="DM18" s="1816" t="s">
        <v>121</v>
      </c>
      <c r="DN18" s="1813" t="s">
        <v>122</v>
      </c>
      <c r="DO18" s="1813" t="s">
        <v>123</v>
      </c>
      <c r="DP18" s="1813" t="s">
        <v>172</v>
      </c>
      <c r="DQ18" s="1813" t="s">
        <v>124</v>
      </c>
      <c r="DR18" s="1813" t="s">
        <v>125</v>
      </c>
      <c r="DS18" s="1813" t="s">
        <v>126</v>
      </c>
      <c r="DT18" s="1813" t="s">
        <v>173</v>
      </c>
      <c r="DU18" s="1813" t="s">
        <v>127</v>
      </c>
      <c r="DV18" s="1813" t="s">
        <v>128</v>
      </c>
      <c r="DW18" s="1813" t="s">
        <v>129</v>
      </c>
      <c r="DX18" s="1813" t="s">
        <v>174</v>
      </c>
      <c r="DY18" s="1813" t="s">
        <v>130</v>
      </c>
      <c r="DZ18" s="1813" t="s">
        <v>131</v>
      </c>
      <c r="EA18" s="1813" t="s">
        <v>132</v>
      </c>
      <c r="EB18" s="1813" t="s">
        <v>175</v>
      </c>
      <c r="EC18" s="1815" t="s">
        <v>176</v>
      </c>
      <c r="ED18" s="1816" t="s">
        <v>121</v>
      </c>
      <c r="EE18" s="1813" t="s">
        <v>122</v>
      </c>
      <c r="EF18" s="1813" t="s">
        <v>123</v>
      </c>
      <c r="EG18" s="1813" t="s">
        <v>172</v>
      </c>
      <c r="EH18" s="1813" t="s">
        <v>124</v>
      </c>
      <c r="EI18" s="1813" t="s">
        <v>125</v>
      </c>
      <c r="EJ18" s="1813" t="s">
        <v>126</v>
      </c>
      <c r="EK18" s="1813" t="s">
        <v>173</v>
      </c>
      <c r="EL18" s="1813" t="s">
        <v>127</v>
      </c>
      <c r="EM18" s="1813" t="s">
        <v>128</v>
      </c>
      <c r="EN18" s="1813" t="s">
        <v>129</v>
      </c>
      <c r="EO18" s="1813" t="s">
        <v>174</v>
      </c>
      <c r="EP18" s="1813" t="s">
        <v>1190</v>
      </c>
      <c r="EQ18" s="1813" t="s">
        <v>131</v>
      </c>
      <c r="ER18" s="1813" t="s">
        <v>132</v>
      </c>
      <c r="ES18" s="1813" t="s">
        <v>175</v>
      </c>
      <c r="ET18" s="1815" t="s">
        <v>176</v>
      </c>
      <c r="EU18" s="1816" t="s">
        <v>121</v>
      </c>
      <c r="EV18" s="1813" t="s">
        <v>122</v>
      </c>
      <c r="EW18" s="1813" t="s">
        <v>123</v>
      </c>
      <c r="EX18" s="1813" t="s">
        <v>172</v>
      </c>
      <c r="EY18" s="1813" t="s">
        <v>124</v>
      </c>
      <c r="EZ18" s="1813" t="s">
        <v>125</v>
      </c>
      <c r="FA18" s="1813" t="s">
        <v>126</v>
      </c>
      <c r="FB18" s="1813" t="s">
        <v>173</v>
      </c>
      <c r="FC18" s="1813" t="s">
        <v>127</v>
      </c>
      <c r="FD18" s="1813" t="s">
        <v>128</v>
      </c>
      <c r="FE18" s="1813" t="s">
        <v>129</v>
      </c>
      <c r="FF18" s="1813" t="s">
        <v>174</v>
      </c>
      <c r="FG18" s="1813" t="s">
        <v>130</v>
      </c>
      <c r="FH18" s="1813" t="s">
        <v>131</v>
      </c>
      <c r="FI18" s="1813" t="s">
        <v>132</v>
      </c>
      <c r="FJ18" s="1813" t="s">
        <v>175</v>
      </c>
      <c r="FK18" s="1813" t="s">
        <v>176</v>
      </c>
      <c r="FL18" s="1816" t="s">
        <v>121</v>
      </c>
      <c r="FM18" s="1813" t="s">
        <v>122</v>
      </c>
      <c r="FN18" s="1813" t="s">
        <v>123</v>
      </c>
      <c r="FO18" s="1813" t="s">
        <v>172</v>
      </c>
      <c r="FP18" s="1813" t="s">
        <v>124</v>
      </c>
      <c r="FQ18" s="1813" t="s">
        <v>125</v>
      </c>
      <c r="FR18" s="1813" t="s">
        <v>126</v>
      </c>
      <c r="FS18" s="1813" t="s">
        <v>173</v>
      </c>
      <c r="FT18" s="1813" t="s">
        <v>127</v>
      </c>
      <c r="FU18" s="1813" t="s">
        <v>128</v>
      </c>
      <c r="FV18" s="1813" t="s">
        <v>129</v>
      </c>
      <c r="FW18" s="1813" t="s">
        <v>174</v>
      </c>
      <c r="FX18" s="1813" t="s">
        <v>130</v>
      </c>
      <c r="FY18" s="1813" t="s">
        <v>131</v>
      </c>
      <c r="FZ18" s="1813" t="s">
        <v>132</v>
      </c>
      <c r="GA18" s="1813" t="s">
        <v>175</v>
      </c>
      <c r="GB18" s="1815" t="s">
        <v>176</v>
      </c>
      <c r="GC18" s="1816" t="s">
        <v>121</v>
      </c>
      <c r="GD18" s="1813" t="s">
        <v>122</v>
      </c>
      <c r="GE18" s="1813" t="s">
        <v>123</v>
      </c>
      <c r="GF18" s="1813" t="s">
        <v>172</v>
      </c>
      <c r="GG18" s="1813" t="s">
        <v>124</v>
      </c>
      <c r="GH18" s="1813" t="s">
        <v>125</v>
      </c>
      <c r="GI18" s="1813" t="s">
        <v>126</v>
      </c>
      <c r="GJ18" s="1813" t="s">
        <v>173</v>
      </c>
      <c r="GK18" s="1813" t="s">
        <v>127</v>
      </c>
      <c r="GL18" s="1813" t="s">
        <v>128</v>
      </c>
      <c r="GM18" s="1813" t="s">
        <v>129</v>
      </c>
      <c r="GN18" s="1813" t="s">
        <v>174</v>
      </c>
      <c r="GO18" s="1813" t="s">
        <v>130</v>
      </c>
      <c r="GP18" s="1813" t="s">
        <v>131</v>
      </c>
      <c r="GQ18" s="1813" t="s">
        <v>132</v>
      </c>
      <c r="GR18" s="1813" t="s">
        <v>175</v>
      </c>
      <c r="GS18" s="1815" t="s">
        <v>176</v>
      </c>
      <c r="GT18" s="1816" t="s">
        <v>121</v>
      </c>
      <c r="GU18" s="1813" t="s">
        <v>122</v>
      </c>
      <c r="GV18" s="1813" t="s">
        <v>123</v>
      </c>
      <c r="GW18" s="1813" t="s">
        <v>172</v>
      </c>
      <c r="GX18" s="1813" t="s">
        <v>124</v>
      </c>
      <c r="GY18" s="1813" t="s">
        <v>125</v>
      </c>
      <c r="GZ18" s="1813" t="s">
        <v>126</v>
      </c>
      <c r="HA18" s="1813" t="s">
        <v>173</v>
      </c>
      <c r="HB18" s="1813" t="s">
        <v>127</v>
      </c>
      <c r="HC18" s="1813" t="s">
        <v>128</v>
      </c>
      <c r="HD18" s="1813" t="s">
        <v>129</v>
      </c>
      <c r="HE18" s="1813" t="s">
        <v>174</v>
      </c>
      <c r="HF18" s="1813" t="s">
        <v>130</v>
      </c>
      <c r="HG18" s="1813" t="s">
        <v>131</v>
      </c>
      <c r="HH18" s="1813" t="s">
        <v>132</v>
      </c>
      <c r="HI18" s="1813" t="s">
        <v>175</v>
      </c>
      <c r="HJ18" s="1815" t="s">
        <v>176</v>
      </c>
      <c r="HK18" s="1813" t="s">
        <v>121</v>
      </c>
      <c r="HL18" s="1813" t="s">
        <v>122</v>
      </c>
      <c r="HM18" s="1813" t="s">
        <v>123</v>
      </c>
      <c r="HN18" s="1813" t="s">
        <v>172</v>
      </c>
      <c r="HO18" s="1813" t="s">
        <v>124</v>
      </c>
      <c r="HP18" s="1813" t="s">
        <v>125</v>
      </c>
      <c r="HQ18" s="1813" t="s">
        <v>126</v>
      </c>
      <c r="HR18" s="1813" t="s">
        <v>173</v>
      </c>
      <c r="HS18" s="1813" t="s">
        <v>127</v>
      </c>
      <c r="HT18" s="1813" t="s">
        <v>128</v>
      </c>
      <c r="HU18" s="1813" t="s">
        <v>129</v>
      </c>
      <c r="HV18" s="1813" t="s">
        <v>174</v>
      </c>
      <c r="HW18" s="1813" t="s">
        <v>130</v>
      </c>
      <c r="HX18" s="1813" t="s">
        <v>131</v>
      </c>
      <c r="HY18" s="1813" t="s">
        <v>132</v>
      </c>
      <c r="HZ18" s="1813" t="s">
        <v>175</v>
      </c>
      <c r="IA18" s="1815" t="s">
        <v>176</v>
      </c>
      <c r="IB18" s="1816" t="s">
        <v>121</v>
      </c>
      <c r="IC18" s="1813" t="s">
        <v>122</v>
      </c>
      <c r="ID18" s="1813" t="s">
        <v>123</v>
      </c>
      <c r="IE18" s="1813" t="s">
        <v>172</v>
      </c>
      <c r="IF18" s="1813" t="s">
        <v>124</v>
      </c>
      <c r="IG18" s="1813" t="s">
        <v>125</v>
      </c>
      <c r="IH18" s="1813" t="s">
        <v>126</v>
      </c>
      <c r="II18" s="1813" t="s">
        <v>173</v>
      </c>
      <c r="IJ18" s="1813" t="s">
        <v>127</v>
      </c>
      <c r="IK18" s="1813" t="s">
        <v>128</v>
      </c>
      <c r="IL18" s="1813" t="s">
        <v>129</v>
      </c>
      <c r="IM18" s="1813" t="s">
        <v>174</v>
      </c>
      <c r="IN18" s="1813" t="s">
        <v>130</v>
      </c>
      <c r="IO18" s="1813" t="s">
        <v>131</v>
      </c>
      <c r="IP18" s="1813" t="s">
        <v>719</v>
      </c>
      <c r="IQ18" s="1813" t="s">
        <v>175</v>
      </c>
      <c r="IR18" s="1815" t="s">
        <v>176</v>
      </c>
      <c r="IS18" s="1816" t="s">
        <v>121</v>
      </c>
      <c r="IT18" s="1813" t="s">
        <v>122</v>
      </c>
      <c r="IU18" s="1813" t="s">
        <v>123</v>
      </c>
      <c r="IV18" s="1815" t="s">
        <v>172</v>
      </c>
    </row>
    <row r="19" spans="1:256" s="1915" customFormat="1" ht="38.15" customHeight="1" thickTop="1">
      <c r="A19" s="1878" t="s">
        <v>1180</v>
      </c>
      <c r="B19" s="1841">
        <v>164.59</v>
      </c>
      <c r="C19" s="1841">
        <v>51.66</v>
      </c>
      <c r="D19" s="1841">
        <v>96.79</v>
      </c>
      <c r="E19" s="1920">
        <v>313.04000000000002</v>
      </c>
      <c r="F19" s="1841">
        <v>133.88</v>
      </c>
      <c r="G19" s="1841">
        <v>82.66</v>
      </c>
      <c r="H19" s="1841">
        <v>224.51</v>
      </c>
      <c r="I19" s="1840">
        <v>441.04999999999995</v>
      </c>
      <c r="J19" s="1881">
        <v>11.32</v>
      </c>
      <c r="K19" s="1841">
        <v>0</v>
      </c>
      <c r="L19" s="1841">
        <v>170.45419503616</v>
      </c>
      <c r="M19" s="1841">
        <v>181.77419503615999</v>
      </c>
      <c r="N19" s="1841">
        <v>83.424738013183998</v>
      </c>
      <c r="O19" s="1841">
        <v>210.11555776102401</v>
      </c>
      <c r="P19" s="1921">
        <v>142.51731760435203</v>
      </c>
      <c r="Q19" s="1822">
        <v>436.05761337856006</v>
      </c>
      <c r="R19" s="1822">
        <v>1371.9218084147201</v>
      </c>
      <c r="S19" s="1822"/>
      <c r="T19" s="1822">
        <v>0</v>
      </c>
      <c r="U19" s="1822">
        <v>128.69999999999999</v>
      </c>
      <c r="V19" s="1822">
        <v>14.54</v>
      </c>
      <c r="W19" s="1822">
        <v>143.23999999999998</v>
      </c>
      <c r="X19" s="1822">
        <v>209.31</v>
      </c>
      <c r="Y19" s="1822">
        <v>116.49</v>
      </c>
      <c r="Z19" s="1822">
        <v>53.58</v>
      </c>
      <c r="AA19" s="1822">
        <v>379.38</v>
      </c>
      <c r="AB19" s="1822">
        <v>68.27</v>
      </c>
      <c r="AC19" s="1822">
        <v>107.38713096192001</v>
      </c>
      <c r="AD19" s="1822">
        <v>0</v>
      </c>
      <c r="AE19" s="1822">
        <v>175.65713096192002</v>
      </c>
      <c r="AF19" s="1837">
        <v>114.01</v>
      </c>
      <c r="AG19" s="1837">
        <v>42.31</v>
      </c>
      <c r="AH19" s="1837">
        <v>52.38</v>
      </c>
      <c r="AI19" s="1822">
        <v>208.7</v>
      </c>
      <c r="AJ19" s="1832">
        <v>906.97713096192001</v>
      </c>
      <c r="AK19" s="1883"/>
      <c r="AL19" s="1882">
        <v>51.924835328</v>
      </c>
      <c r="AM19" s="1882">
        <v>53.811262464000002</v>
      </c>
      <c r="AN19" s="1882">
        <v>112.726095872</v>
      </c>
      <c r="AO19" s="1883">
        <v>218.46219366400001</v>
      </c>
      <c r="AP19" s="1882">
        <v>104.95241407488001</v>
      </c>
      <c r="AQ19" s="1882">
        <v>130.402246144</v>
      </c>
      <c r="AR19" s="1882">
        <v>136.89350121472</v>
      </c>
      <c r="AS19" s="1883">
        <v>372.24816143359999</v>
      </c>
      <c r="AT19" s="1882">
        <v>0</v>
      </c>
      <c r="AU19" s="1882">
        <v>145.31317217280002</v>
      </c>
      <c r="AV19" s="1882">
        <v>52.072447999999994</v>
      </c>
      <c r="AW19" s="1883">
        <v>197.38562017280003</v>
      </c>
      <c r="AX19" s="1882">
        <v>101.08216424448</v>
      </c>
      <c r="AY19" s="1882">
        <v>52.072447999999994</v>
      </c>
      <c r="AZ19" s="1884">
        <v>135.77182398463998</v>
      </c>
      <c r="BA19" s="1883">
        <v>288.92643622911999</v>
      </c>
      <c r="BB19" s="1883">
        <v>1077.0224114995199</v>
      </c>
      <c r="BC19" s="1882">
        <v>53.432320000000004</v>
      </c>
      <c r="BD19" s="1882">
        <v>52.598346711040001</v>
      </c>
      <c r="BE19" s="1884">
        <v>34.695859998720003</v>
      </c>
      <c r="BF19" s="1883">
        <v>140.72652670976001</v>
      </c>
      <c r="BG19" s="1882">
        <v>86.701272528025612</v>
      </c>
      <c r="BH19" s="1882">
        <v>3.7611646385663997</v>
      </c>
      <c r="BI19" s="1882">
        <v>84.290670425599998</v>
      </c>
      <c r="BJ19" s="1922">
        <v>174.75310759219201</v>
      </c>
      <c r="BK19" s="1882">
        <v>28.232379998208003</v>
      </c>
      <c r="BL19" s="1883">
        <v>81.2317923852288</v>
      </c>
      <c r="BM19" s="1883">
        <v>537.81078714101761</v>
      </c>
      <c r="BN19" s="1882">
        <v>24.434396184575998</v>
      </c>
      <c r="BO19" s="1882">
        <v>27.804481536000001</v>
      </c>
      <c r="BP19" s="1882">
        <v>18.37174001664</v>
      </c>
      <c r="BQ19" s="1883">
        <v>70.610617737216003</v>
      </c>
      <c r="BR19" s="1923">
        <v>21.7671756288</v>
      </c>
      <c r="BS19" s="1923">
        <v>10.663643968000001</v>
      </c>
      <c r="BT19" s="1923">
        <v>23.226513950720001</v>
      </c>
      <c r="BU19" s="1883">
        <v>55.657333547519997</v>
      </c>
      <c r="BV19" s="1882">
        <v>29.071878482944001</v>
      </c>
      <c r="BW19" s="1882">
        <v>1.8500510588928001</v>
      </c>
      <c r="BX19" s="1882">
        <v>1.5437654110464001</v>
      </c>
      <c r="BY19" s="1883">
        <v>32.465694952883197</v>
      </c>
      <c r="BZ19" s="1840">
        <v>2.4079485114623997</v>
      </c>
      <c r="CA19" s="1840">
        <v>1.5497061753599999</v>
      </c>
      <c r="CB19" s="1840">
        <v>22.718854024448</v>
      </c>
      <c r="CC19" s="1827">
        <v>26.676508711270401</v>
      </c>
      <c r="CE19" s="1920">
        <v>0.93164328744960001</v>
      </c>
      <c r="CF19" s="1841">
        <v>49.924360102246403</v>
      </c>
      <c r="CG19" s="1841">
        <v>68.892788837631997</v>
      </c>
      <c r="CH19" s="1825">
        <v>119.74879222732801</v>
      </c>
      <c r="CI19" s="1841">
        <v>1.2912669972479998</v>
      </c>
      <c r="CJ19" s="1841">
        <v>77.546591423334405</v>
      </c>
      <c r="CK19" s="1841">
        <v>0</v>
      </c>
      <c r="CL19" s="1825">
        <v>78.837858420582407</v>
      </c>
      <c r="CM19" s="1841">
        <v>50.054115333017606</v>
      </c>
      <c r="CN19" s="1847">
        <v>47.629049704550397</v>
      </c>
      <c r="CO19" s="1847">
        <v>91.491651040896002</v>
      </c>
      <c r="CP19" s="1822">
        <v>189.174816078464</v>
      </c>
      <c r="CQ19" s="1837">
        <v>0.39693282508799999</v>
      </c>
      <c r="CR19" s="1837">
        <v>45.269189611519998</v>
      </c>
      <c r="CS19" s="1837">
        <v>57.754883416473604</v>
      </c>
      <c r="CT19" s="1837">
        <v>103.4210058530816</v>
      </c>
      <c r="CU19" s="1837">
        <v>491.18247257945598</v>
      </c>
      <c r="CV19" s="1879">
        <v>54.847835532032008</v>
      </c>
      <c r="CW19" s="1837">
        <v>79.264123468671997</v>
      </c>
      <c r="CX19" s="1837">
        <v>0</v>
      </c>
      <c r="CY19" s="1822">
        <v>134.11195900070402</v>
      </c>
      <c r="CZ19" s="1837">
        <v>24.035300161945599</v>
      </c>
      <c r="DA19" s="1837">
        <v>0.78572757949439997</v>
      </c>
      <c r="DB19" s="1837">
        <v>0</v>
      </c>
      <c r="DC19" s="1822">
        <v>24.821027741439998</v>
      </c>
      <c r="DD19" s="1837">
        <v>0.16568211432960003</v>
      </c>
      <c r="DE19" s="1837">
        <v>0</v>
      </c>
      <c r="DF19" s="1837">
        <v>0</v>
      </c>
      <c r="DG19" s="1837">
        <v>0.16568211432960003</v>
      </c>
      <c r="DH19" s="1837">
        <v>0</v>
      </c>
      <c r="DI19" s="1837">
        <v>0</v>
      </c>
      <c r="DJ19" s="1837">
        <v>0</v>
      </c>
      <c r="DK19" s="1837">
        <v>0</v>
      </c>
      <c r="DL19" s="1837">
        <v>159.09866885647361</v>
      </c>
      <c r="DM19" s="1924">
        <v>0</v>
      </c>
      <c r="DN19" s="1837">
        <v>0</v>
      </c>
      <c r="DO19" s="1837">
        <v>0</v>
      </c>
      <c r="DP19" s="1837">
        <v>0</v>
      </c>
      <c r="DQ19" s="1837">
        <v>0</v>
      </c>
      <c r="DR19" s="1837">
        <v>34.232571238399998</v>
      </c>
      <c r="DS19" s="1837">
        <v>0</v>
      </c>
      <c r="DT19" s="1837">
        <v>34.232571238399998</v>
      </c>
      <c r="DU19" s="1837">
        <v>0</v>
      </c>
      <c r="DV19" s="1837">
        <v>0</v>
      </c>
      <c r="DW19" s="1837">
        <v>0</v>
      </c>
      <c r="DX19" s="1837">
        <v>0</v>
      </c>
      <c r="DY19" s="1837">
        <v>79.802679999443498</v>
      </c>
      <c r="DZ19" s="1837">
        <v>0</v>
      </c>
      <c r="EA19" s="1837">
        <v>0</v>
      </c>
      <c r="EB19" s="1837">
        <v>79.802679999443498</v>
      </c>
      <c r="EC19" s="1925">
        <v>114.0352512378435</v>
      </c>
      <c r="ED19" s="1924">
        <v>1.0462385581641145</v>
      </c>
      <c r="EE19" s="1837">
        <v>31.300963768811528</v>
      </c>
      <c r="EF19" s="1837">
        <v>70.414315606326866</v>
      </c>
      <c r="EG19" s="1837">
        <v>102.76151793330251</v>
      </c>
      <c r="EH19" s="1837">
        <v>15.234701646687087</v>
      </c>
      <c r="EI19" s="1837">
        <v>0.89763249869467843</v>
      </c>
      <c r="EJ19" s="1837">
        <v>36.379138163619857</v>
      </c>
      <c r="EK19" s="1837">
        <v>52.511472309001618</v>
      </c>
      <c r="EL19" s="1837">
        <v>45.866045129338438</v>
      </c>
      <c r="EM19" s="1837">
        <v>68.853263561583702</v>
      </c>
      <c r="EN19" s="1837">
        <v>9.9334215140461719</v>
      </c>
      <c r="EO19" s="1837">
        <v>124.65273020496831</v>
      </c>
      <c r="EP19" s="1837">
        <v>81.860092118583637</v>
      </c>
      <c r="EQ19" s="1837">
        <v>2.1534072856502853</v>
      </c>
      <c r="ER19" s="1837">
        <v>2.6604835900525718</v>
      </c>
      <c r="ES19" s="1837">
        <v>86.673982994286504</v>
      </c>
      <c r="ET19" s="1925">
        <v>366.59970344155897</v>
      </c>
      <c r="EU19" s="1891">
        <v>49.744622140136734</v>
      </c>
      <c r="EV19" s="1888">
        <v>4.5961871504255996</v>
      </c>
      <c r="EW19" s="1888">
        <v>19.128191858841596</v>
      </c>
      <c r="EX19" s="1888">
        <f t="shared" ref="EX19:EX26" si="29">EU19+EV19+EW19</f>
        <v>73.469001149403937</v>
      </c>
      <c r="EY19" s="1888">
        <v>29.185932821913593</v>
      </c>
      <c r="EZ19" s="1888">
        <v>33.889228872762509</v>
      </c>
      <c r="FA19" s="1888">
        <v>2.5254281238981817</v>
      </c>
      <c r="FB19" s="1888">
        <f t="shared" ref="FB19:FB26" si="30">EY19+EZ19+FA19</f>
        <v>65.600589818574278</v>
      </c>
      <c r="FC19" s="1888">
        <v>0</v>
      </c>
      <c r="FD19" s="1888">
        <v>0</v>
      </c>
      <c r="FE19" s="1888">
        <v>1.5926819483415273</v>
      </c>
      <c r="FF19" s="1890">
        <f>FC19+FD19+FE19</f>
        <v>1.5926819483415273</v>
      </c>
      <c r="FG19" s="1888">
        <v>68.548663071614854</v>
      </c>
      <c r="FH19" s="1888">
        <v>14.496971635328002</v>
      </c>
      <c r="FI19" s="1888">
        <v>1.4585213829643637</v>
      </c>
      <c r="FJ19" s="1888">
        <f t="shared" ref="FJ19:FJ26" si="31">FG19+FH19+FI19</f>
        <v>84.504156089907212</v>
      </c>
      <c r="FK19" s="1888">
        <f>EX19+FB19+FF19+FJ19</f>
        <v>225.16642900622696</v>
      </c>
      <c r="FL19" s="1891">
        <v>1.5015406886784</v>
      </c>
      <c r="FM19" s="1888">
        <v>0.66222171345792014</v>
      </c>
      <c r="FN19" s="1888">
        <v>2.7946917095624357</v>
      </c>
      <c r="FO19" s="1888">
        <f>FL19+FM19+FN19</f>
        <v>4.9584541116987557</v>
      </c>
      <c r="FP19" s="1888">
        <v>14.118020642742856</v>
      </c>
      <c r="FQ19" s="1888">
        <v>2.7216924557385149</v>
      </c>
      <c r="FR19" s="1888">
        <v>4.0154834478811434</v>
      </c>
      <c r="FS19" s="1888">
        <f>FP19+FQ19+FR19</f>
        <v>20.855196546362514</v>
      </c>
      <c r="FT19" s="1888">
        <v>17.256256016377336</v>
      </c>
      <c r="FU19" s="1888">
        <v>31.406856548426692</v>
      </c>
      <c r="FV19" s="1888">
        <v>11.182241918681354</v>
      </c>
      <c r="FW19" s="1888">
        <f>FT19+FU19+FV19</f>
        <v>59.84535448348538</v>
      </c>
      <c r="FX19" s="1888">
        <v>15.451925056243576</v>
      </c>
      <c r="FY19" s="1888">
        <v>35.809142456792699</v>
      </c>
      <c r="FZ19" s="1888">
        <v>13.996701139207037</v>
      </c>
      <c r="GA19" s="1890">
        <f>FX19+FY19+FZ19</f>
        <v>65.257768652243314</v>
      </c>
      <c r="GB19" s="1894">
        <f>FO19+FS19+FW19+GA19</f>
        <v>150.91677379378996</v>
      </c>
      <c r="GC19" s="1891">
        <v>1.0781304483876573</v>
      </c>
      <c r="GD19" s="1888">
        <v>5.6410539052339193</v>
      </c>
      <c r="GE19" s="1888">
        <v>7.4944468840804168</v>
      </c>
      <c r="GF19" s="1888">
        <f>GC19+GD19+GE19</f>
        <v>14.213631237701993</v>
      </c>
      <c r="GG19" s="1888">
        <v>2.4929117708544006</v>
      </c>
      <c r="GH19" s="1888">
        <v>0.74534503513221739</v>
      </c>
      <c r="GI19" s="1888">
        <v>1.6119833327616</v>
      </c>
      <c r="GJ19" s="1888">
        <f>GG19+GH19+GI19</f>
        <v>4.8502401387482177</v>
      </c>
      <c r="GK19" s="1888">
        <v>2.2045263529781391</v>
      </c>
      <c r="GL19" s="1888">
        <v>0.43588511935888707</v>
      </c>
      <c r="GM19" s="1888">
        <v>0.94966123567304361</v>
      </c>
      <c r="GN19" s="1888">
        <f>GK19+GL19+GM19</f>
        <v>3.5900727080100698</v>
      </c>
      <c r="GO19" s="1888">
        <v>1.011619005564343</v>
      </c>
      <c r="GP19" s="1888">
        <v>1.0257310386159708</v>
      </c>
      <c r="GQ19" s="1888">
        <v>0.90113539671195453</v>
      </c>
      <c r="GR19" s="1890">
        <f>GO19+GP19+GQ19</f>
        <v>2.938485440892268</v>
      </c>
      <c r="GS19" s="1894">
        <f>GF19+GJ19+GN19+GR19</f>
        <v>25.592429525352546</v>
      </c>
      <c r="GT19" s="1891">
        <v>0</v>
      </c>
      <c r="GU19" s="1888">
        <v>0.78238326294922256</v>
      </c>
      <c r="GV19" s="1888">
        <v>0</v>
      </c>
      <c r="GW19" s="1890">
        <f>GV19+GU19+GT19</f>
        <v>0.78238326294922256</v>
      </c>
      <c r="GX19" s="1888">
        <v>111.62685887571784</v>
      </c>
      <c r="GY19" s="1888">
        <v>0</v>
      </c>
      <c r="GZ19" s="1888">
        <v>0</v>
      </c>
      <c r="HA19" s="1888">
        <f>GZ19+GY19+GX19</f>
        <v>111.62685887571784</v>
      </c>
      <c r="HB19" s="1888">
        <v>2.1239942175595767</v>
      </c>
      <c r="HC19" s="1888">
        <v>1.9135958771096886</v>
      </c>
      <c r="HD19" s="1888">
        <v>95.770340594742862</v>
      </c>
      <c r="HE19" s="1888">
        <f>HD19+HC19+HB19</f>
        <v>99.807930689412117</v>
      </c>
      <c r="HF19" s="1888">
        <v>88.449008701719137</v>
      </c>
      <c r="HG19" s="1888">
        <v>0.32398059374316979</v>
      </c>
      <c r="HH19" s="1888">
        <v>0.54601490875828229</v>
      </c>
      <c r="HI19" s="1888">
        <f>HH19+HG19+HF19</f>
        <v>89.31900420422059</v>
      </c>
      <c r="HJ19" s="1892">
        <f>HI19+HE19+HA19+GW19</f>
        <v>301.5361770322998</v>
      </c>
      <c r="HK19" s="1891">
        <v>4.0941877109131628</v>
      </c>
      <c r="HL19" s="1888">
        <v>0</v>
      </c>
      <c r="HM19" s="1888">
        <v>0.97836300602111981</v>
      </c>
      <c r="HN19" s="1888">
        <f t="shared" ref="HN19:HN26" si="32">HM19+HL19+HK19</f>
        <v>5.0725507169342823</v>
      </c>
      <c r="HO19" s="1888">
        <v>0.39410325948825597</v>
      </c>
      <c r="HP19" s="1888">
        <v>6.37423725995186</v>
      </c>
      <c r="HQ19" s="1888">
        <v>85.068460398677772</v>
      </c>
      <c r="HR19" s="1888">
        <f t="shared" ref="HR19:HR26" si="33">HQ19+HP19+HO19</f>
        <v>91.836800918117888</v>
      </c>
      <c r="HS19" s="1888">
        <v>0</v>
      </c>
      <c r="HT19" s="1888">
        <v>1.1576744508018231</v>
      </c>
      <c r="HU19" s="1888">
        <v>40.83962259299755</v>
      </c>
      <c r="HV19" s="1888">
        <f t="shared" ref="HV19:HV26" si="34">HU19+HT19+HS19</f>
        <v>41.997297043799371</v>
      </c>
      <c r="HW19" s="1888">
        <v>0.31805110928822866</v>
      </c>
      <c r="HX19" s="1888">
        <v>35.700779230358187</v>
      </c>
      <c r="HY19" s="1888">
        <v>6.2129446857574466</v>
      </c>
      <c r="HZ19" s="1888">
        <f t="shared" ref="HZ19:HZ26" si="35">HY19+HX19+HW19</f>
        <v>42.231775025403863</v>
      </c>
      <c r="IA19" s="1892">
        <f>HZ19+HV19+HR19+HN19</f>
        <v>181.13842370425539</v>
      </c>
      <c r="IB19" s="1891">
        <v>7.4661983895586896</v>
      </c>
      <c r="IC19" s="1888">
        <v>3.6892611132376731</v>
      </c>
      <c r="ID19" s="1888">
        <v>35.04062775112412</v>
      </c>
      <c r="IE19" s="1888">
        <v>46.196087253920481</v>
      </c>
      <c r="IF19" s="1888">
        <v>0</v>
      </c>
      <c r="IG19" s="1888">
        <v>73.67223910671359</v>
      </c>
      <c r="IH19" s="1888">
        <v>2.2027877929497608</v>
      </c>
      <c r="II19" s="1888">
        <v>75.875026899663354</v>
      </c>
      <c r="IJ19" s="1888">
        <v>0</v>
      </c>
      <c r="IK19" s="1888">
        <v>103.18131293622858</v>
      </c>
      <c r="IL19" s="1888">
        <v>114.32358558720001</v>
      </c>
      <c r="IM19" s="1888">
        <v>217.50489852342861</v>
      </c>
      <c r="IN19" s="1888">
        <v>63.405799645744651</v>
      </c>
      <c r="IO19" s="1888">
        <v>76.624133436354555</v>
      </c>
      <c r="IP19" s="1888">
        <v>55.182882252148588</v>
      </c>
      <c r="IQ19" s="1888">
        <v>195.21281533424781</v>
      </c>
      <c r="IR19" s="1892">
        <v>534.78882801126019</v>
      </c>
      <c r="IS19" s="1895">
        <v>84.12</v>
      </c>
      <c r="IT19" s="1896">
        <v>100.22</v>
      </c>
      <c r="IU19" s="1896">
        <v>52.98</v>
      </c>
      <c r="IV19" s="2861">
        <v>237.32</v>
      </c>
    </row>
    <row r="20" spans="1:256" s="1915" customFormat="1" ht="38.15" customHeight="1">
      <c r="A20" s="1898" t="s">
        <v>1181</v>
      </c>
      <c r="B20" s="1841">
        <v>0</v>
      </c>
      <c r="C20" s="1841">
        <v>65.430000000000007</v>
      </c>
      <c r="D20" s="1841">
        <v>97.97</v>
      </c>
      <c r="E20" s="1841">
        <v>163.4</v>
      </c>
      <c r="F20" s="1841">
        <v>50.798858432430073</v>
      </c>
      <c r="G20" s="1841">
        <v>63.66</v>
      </c>
      <c r="H20" s="1841">
        <v>37.85</v>
      </c>
      <c r="I20" s="1840">
        <v>152.30885843243007</v>
      </c>
      <c r="J20" s="1840">
        <v>71.02</v>
      </c>
      <c r="K20" s="1841">
        <v>36.76</v>
      </c>
      <c r="L20" s="1841">
        <v>30.53</v>
      </c>
      <c r="M20" s="1841">
        <v>138.31</v>
      </c>
      <c r="N20" s="1841">
        <v>63.349823556392963</v>
      </c>
      <c r="O20" s="1841">
        <v>115.1</v>
      </c>
      <c r="P20" s="1822">
        <v>80.19</v>
      </c>
      <c r="Q20" s="1822">
        <v>258.63982355639297</v>
      </c>
      <c r="R20" s="1822">
        <v>712.65868198882299</v>
      </c>
      <c r="S20" s="1822"/>
      <c r="T20" s="1822">
        <v>59.68</v>
      </c>
      <c r="U20" s="1822">
        <v>47.8</v>
      </c>
      <c r="V20" s="1822">
        <v>75.05</v>
      </c>
      <c r="W20" s="1822">
        <v>182.52999999999997</v>
      </c>
      <c r="X20" s="1822">
        <v>120.61</v>
      </c>
      <c r="Y20" s="1822">
        <v>65.459999999999994</v>
      </c>
      <c r="Z20" s="1822">
        <v>116.83</v>
      </c>
      <c r="AA20" s="1822">
        <v>302.89999999999998</v>
      </c>
      <c r="AB20" s="1822">
        <v>75.850363311851524</v>
      </c>
      <c r="AC20" s="1822">
        <v>85.988596374620172</v>
      </c>
      <c r="AD20" s="1822">
        <v>59.942074194821124</v>
      </c>
      <c r="AE20" s="1822">
        <v>221.78103388129281</v>
      </c>
      <c r="AF20" s="1837">
        <v>71.59</v>
      </c>
      <c r="AG20" s="1837">
        <v>70.89</v>
      </c>
      <c r="AH20" s="1837">
        <v>69.930000000000007</v>
      </c>
      <c r="AI20" s="1822">
        <v>212.41000000000003</v>
      </c>
      <c r="AJ20" s="1832">
        <v>919.62103388129276</v>
      </c>
      <c r="AK20" s="1883"/>
      <c r="AL20" s="1882">
        <v>130.87079421361153</v>
      </c>
      <c r="AM20" s="1882">
        <v>95.154998614384638</v>
      </c>
      <c r="AN20" s="1882">
        <v>143.96120971538434</v>
      </c>
      <c r="AO20" s="1883">
        <v>369.98700254338053</v>
      </c>
      <c r="AP20" s="1882">
        <v>83.278051292016656</v>
      </c>
      <c r="AQ20" s="1882">
        <v>79.440589151764485</v>
      </c>
      <c r="AR20" s="1882">
        <v>70.620734244044797</v>
      </c>
      <c r="AS20" s="1883">
        <v>233.33937468782594</v>
      </c>
      <c r="AT20" s="1882">
        <v>102.98425503172609</v>
      </c>
      <c r="AU20" s="1882">
        <v>54.421725625815036</v>
      </c>
      <c r="AV20" s="1882">
        <v>70.906636879134723</v>
      </c>
      <c r="AW20" s="1883">
        <v>228.31261753667587</v>
      </c>
      <c r="AX20" s="1882">
        <v>46.556376437288968</v>
      </c>
      <c r="AY20" s="1882">
        <v>148.3239347771904</v>
      </c>
      <c r="AZ20" s="1882">
        <v>10.1006348261376</v>
      </c>
      <c r="BA20" s="1883">
        <v>204.98094604061697</v>
      </c>
      <c r="BB20" s="1883">
        <v>1036.6199408084995</v>
      </c>
      <c r="BC20" s="1882">
        <v>110.755687076608</v>
      </c>
      <c r="BD20" s="1882">
        <v>169.96287762181123</v>
      </c>
      <c r="BE20" s="1882">
        <v>102.35281588461568</v>
      </c>
      <c r="BF20" s="1883">
        <v>383.07138058303491</v>
      </c>
      <c r="BG20" s="1882">
        <v>77.371629928396814</v>
      </c>
      <c r="BH20" s="1882">
        <v>78.68027008519168</v>
      </c>
      <c r="BI20" s="1882">
        <v>77.312289852948481</v>
      </c>
      <c r="BJ20" s="1883">
        <v>233.36418986653698</v>
      </c>
      <c r="BK20" s="1882">
        <v>90.456752794460158</v>
      </c>
      <c r="BL20" s="1883">
        <v>260.62373350929408</v>
      </c>
      <c r="BM20" s="1883">
        <v>1205.7001895253402</v>
      </c>
      <c r="BN20" s="1882">
        <v>38.097387622471679</v>
      </c>
      <c r="BO20" s="1882">
        <v>53.049169549035518</v>
      </c>
      <c r="BP20" s="1882">
        <v>75.999725428039682</v>
      </c>
      <c r="BQ20" s="1883">
        <v>167.14628259954688</v>
      </c>
      <c r="BR20" s="1926">
        <v>62.223944494407668</v>
      </c>
      <c r="BS20" s="1926">
        <v>62.169722362736643</v>
      </c>
      <c r="BT20" s="1926">
        <v>62.326847879485449</v>
      </c>
      <c r="BU20" s="1883">
        <v>186.72051473662975</v>
      </c>
      <c r="BV20" s="1882">
        <v>64.856879408384003</v>
      </c>
      <c r="BW20" s="1882">
        <v>97.982219647959056</v>
      </c>
      <c r="BX20" s="1882">
        <v>33.823377764843521</v>
      </c>
      <c r="BY20" s="1883">
        <v>196.66247682118657</v>
      </c>
      <c r="BZ20" s="1840">
        <v>58.465118682132477</v>
      </c>
      <c r="CA20" s="1840">
        <v>60.684725150371833</v>
      </c>
      <c r="CB20" s="1840">
        <v>43.360372866058242</v>
      </c>
      <c r="CC20" s="1825">
        <v>162.51021669856254</v>
      </c>
      <c r="CE20" s="1841">
        <v>82.538269025812482</v>
      </c>
      <c r="CF20" s="1841">
        <v>33.246263901542399</v>
      </c>
      <c r="CG20" s="1841">
        <v>32.495911192750086</v>
      </c>
      <c r="CH20" s="1825">
        <v>148.28044412010496</v>
      </c>
      <c r="CI20" s="1841">
        <v>47.904723930224641</v>
      </c>
      <c r="CJ20" s="1841">
        <v>67.803561967411198</v>
      </c>
      <c r="CK20" s="1841">
        <v>54.760540254330877</v>
      </c>
      <c r="CL20" s="1825">
        <v>170.46882615196671</v>
      </c>
      <c r="CM20" s="1841">
        <v>63.961971976724499</v>
      </c>
      <c r="CN20" s="1841">
        <v>35.088127760558088</v>
      </c>
      <c r="CO20" s="1841">
        <v>36.833092770815995</v>
      </c>
      <c r="CP20" s="1822">
        <v>135.88319250809857</v>
      </c>
      <c r="CQ20" s="1837">
        <v>62.160133918965762</v>
      </c>
      <c r="CR20" s="1837">
        <v>41.516549068759041</v>
      </c>
      <c r="CS20" s="1837">
        <v>13.009546234419199</v>
      </c>
      <c r="CT20" s="1837">
        <v>116.68622922214401</v>
      </c>
      <c r="CU20" s="1837">
        <v>571.31869200231426</v>
      </c>
      <c r="CV20" s="1837">
        <v>58.782330192476174</v>
      </c>
      <c r="CW20" s="1837">
        <v>65.745189960506664</v>
      </c>
      <c r="CX20" s="1837">
        <v>57.859762869452794</v>
      </c>
      <c r="CY20" s="1822">
        <v>182.38728302243564</v>
      </c>
      <c r="CZ20" s="1837">
        <v>58.062268160000002</v>
      </c>
      <c r="DA20" s="1837">
        <v>56.209837127629939</v>
      </c>
      <c r="DB20" s="1837">
        <v>87.532555200511993</v>
      </c>
      <c r="DC20" s="1822">
        <v>201.80466048814193</v>
      </c>
      <c r="DD20" s="1837">
        <v>44.620014272093094</v>
      </c>
      <c r="DE20" s="1837">
        <v>55.681911636992005</v>
      </c>
      <c r="DF20" s="1837">
        <v>47.5737998691759</v>
      </c>
      <c r="DG20" s="1837">
        <v>147.875725778261</v>
      </c>
      <c r="DH20" s="1837">
        <v>59.832039212912633</v>
      </c>
      <c r="DI20" s="1837">
        <v>37.695206405939203</v>
      </c>
      <c r="DJ20" s="1837">
        <v>81.759916151016739</v>
      </c>
      <c r="DK20" s="1837">
        <v>179.28716176986859</v>
      </c>
      <c r="DL20" s="1837">
        <v>711.35483105870719</v>
      </c>
      <c r="DM20" s="1924">
        <v>89.183291298365461</v>
      </c>
      <c r="DN20" s="1837">
        <v>72.147266154772481</v>
      </c>
      <c r="DO20" s="1837">
        <v>96.260601397135389</v>
      </c>
      <c r="DP20" s="1837">
        <v>257.59115885027336</v>
      </c>
      <c r="DQ20" s="1837">
        <v>121.48936600247296</v>
      </c>
      <c r="DR20" s="1837">
        <v>91.993209695047696</v>
      </c>
      <c r="DS20" s="1837">
        <v>53.984597955993607</v>
      </c>
      <c r="DT20" s="1837">
        <v>267.46717365351424</v>
      </c>
      <c r="DU20" s="1837">
        <v>73.06771655712582</v>
      </c>
      <c r="DV20" s="1837">
        <v>34.274897103406545</v>
      </c>
      <c r="DW20" s="1837">
        <v>48.637019276020361</v>
      </c>
      <c r="DX20" s="1837">
        <v>155.97963293655272</v>
      </c>
      <c r="DY20" s="1837">
        <v>47.40398438628074</v>
      </c>
      <c r="DZ20" s="1837">
        <v>77.586889345561602</v>
      </c>
      <c r="EA20" s="1837">
        <v>96.69276244447417</v>
      </c>
      <c r="EB20" s="1837">
        <v>221.6836361763165</v>
      </c>
      <c r="EC20" s="1925">
        <v>902.7216016166567</v>
      </c>
      <c r="ED20" s="1924">
        <v>90.466786836255991</v>
      </c>
      <c r="EE20" s="1837">
        <v>57.779122356758592</v>
      </c>
      <c r="EF20" s="1837">
        <v>46.560717787648002</v>
      </c>
      <c r="EG20" s="1837">
        <v>194.8066269806626</v>
      </c>
      <c r="EH20" s="1837">
        <v>38.855924141747202</v>
      </c>
      <c r="EI20" s="1837">
        <v>87.3179670898176</v>
      </c>
      <c r="EJ20" s="1837">
        <v>95.283469488936959</v>
      </c>
      <c r="EK20" s="1837">
        <v>221.45736072050175</v>
      </c>
      <c r="EL20" s="1837">
        <v>56.246608807377925</v>
      </c>
      <c r="EM20" s="1837">
        <v>62.92128717478915</v>
      </c>
      <c r="EN20" s="1837">
        <v>35.763514840192002</v>
      </c>
      <c r="EO20" s="1837">
        <v>154.93141082235906</v>
      </c>
      <c r="EP20" s="1837">
        <v>60.066764506076161</v>
      </c>
      <c r="EQ20" s="1837">
        <v>65.702033589990407</v>
      </c>
      <c r="ER20" s="1837">
        <v>61.969242052976654</v>
      </c>
      <c r="ES20" s="1837">
        <v>187.73804014904323</v>
      </c>
      <c r="ET20" s="1925">
        <v>758.93343867256658</v>
      </c>
      <c r="EU20" s="1891">
        <v>68.483315028918554</v>
      </c>
      <c r="EV20" s="1888">
        <v>65.059149277472628</v>
      </c>
      <c r="EW20" s="1888">
        <v>37.86820500913921</v>
      </c>
      <c r="EX20" s="1888">
        <f t="shared" si="29"/>
        <v>171.41066931553041</v>
      </c>
      <c r="EY20" s="1888">
        <v>31.684481124798836</v>
      </c>
      <c r="EZ20" s="1888">
        <v>35.017158119480889</v>
      </c>
      <c r="FA20" s="1888">
        <v>46.419568634142728</v>
      </c>
      <c r="FB20" s="1888">
        <f t="shared" si="30"/>
        <v>113.12120787842247</v>
      </c>
      <c r="FC20" s="1888">
        <v>57.174595976435199</v>
      </c>
      <c r="FD20" s="1888">
        <v>36.019918521484804</v>
      </c>
      <c r="FE20" s="1888">
        <v>30.159902446685095</v>
      </c>
      <c r="FF20" s="1888">
        <f>FC20+FD20+FE20</f>
        <v>123.35441694460511</v>
      </c>
      <c r="FG20" s="1888">
        <v>41.806657579059198</v>
      </c>
      <c r="FH20" s="1888">
        <v>84.041450750967286</v>
      </c>
      <c r="FI20" s="1888">
        <v>61.301572908846531</v>
      </c>
      <c r="FJ20" s="1888">
        <f t="shared" si="31"/>
        <v>187.14968123887303</v>
      </c>
      <c r="FK20" s="1888">
        <f t="shared" ref="FK20:FK26" si="36">EX20+FB20+FF20+FJ20</f>
        <v>595.03597537743099</v>
      </c>
      <c r="FL20" s="1891">
        <v>95.094577390592008</v>
      </c>
      <c r="FM20" s="1888">
        <v>39.481147094938187</v>
      </c>
      <c r="FN20" s="1888">
        <v>76.334560040989729</v>
      </c>
      <c r="FO20" s="1888">
        <f t="shared" ref="FO20:FO26" si="37">FL20+FM20+FN20</f>
        <v>210.91028452651994</v>
      </c>
      <c r="FP20" s="1888">
        <v>98.503307276543993</v>
      </c>
      <c r="FQ20" s="1888">
        <v>113.1130349140378</v>
      </c>
      <c r="FR20" s="1888">
        <v>68.096366265323525</v>
      </c>
      <c r="FS20" s="1888">
        <f t="shared" ref="FS20:FS26" si="38">FP20+FQ20+FR20</f>
        <v>279.71270845590533</v>
      </c>
      <c r="FT20" s="1888">
        <v>114.2729042273472</v>
      </c>
      <c r="FU20" s="1888">
        <v>112.20134902107225</v>
      </c>
      <c r="FV20" s="1888">
        <v>66.586459337215658</v>
      </c>
      <c r="FW20" s="1888">
        <f t="shared" ref="FW20:FW26" si="39">FT20+FU20+FV20</f>
        <v>293.06071258563509</v>
      </c>
      <c r="FX20" s="1888">
        <v>122.8644624452519</v>
      </c>
      <c r="FY20" s="1888">
        <v>148.2148080751669</v>
      </c>
      <c r="FZ20" s="1888">
        <v>173.49108562610994</v>
      </c>
      <c r="GA20" s="1888">
        <f t="shared" ref="GA20:GA26" si="40">FX20+FY20+FZ20</f>
        <v>444.57035614652875</v>
      </c>
      <c r="GB20" s="1892">
        <f t="shared" ref="GB20:GB26" si="41">FO20+FS20+FW20+GA20</f>
        <v>1228.2540617145892</v>
      </c>
      <c r="GC20" s="1891">
        <v>96.389273574400008</v>
      </c>
      <c r="GD20" s="1888">
        <v>130.36918472703999</v>
      </c>
      <c r="GE20" s="1888">
        <v>145.28705980928001</v>
      </c>
      <c r="GF20" s="1888">
        <f>GC20+GD20+GE20</f>
        <v>372.04551811071997</v>
      </c>
      <c r="GG20" s="1888">
        <v>146.896134528</v>
      </c>
      <c r="GH20" s="1888">
        <v>173.76047576064002</v>
      </c>
      <c r="GI20" s="1888">
        <v>126.371297408</v>
      </c>
      <c r="GJ20" s="1888">
        <f>GG20+GH20+GI20</f>
        <v>447.02790769664</v>
      </c>
      <c r="GK20" s="1888">
        <v>236.79433224704002</v>
      </c>
      <c r="GL20" s="1888">
        <v>143.49242198016</v>
      </c>
      <c r="GM20" s="1888">
        <v>150.66704307916802</v>
      </c>
      <c r="GN20" s="1888">
        <f>GK20+GL20+GM20</f>
        <v>530.95379730636807</v>
      </c>
      <c r="GO20" s="1888">
        <v>129.4040883456</v>
      </c>
      <c r="GP20" s="1888">
        <v>142.668007401024</v>
      </c>
      <c r="GQ20" s="1888">
        <v>128.75787667942416</v>
      </c>
      <c r="GR20" s="1888">
        <f t="shared" ref="GR20:GR26" si="42">GO20+GP20+GQ20</f>
        <v>400.82997242604813</v>
      </c>
      <c r="GS20" s="1892">
        <f t="shared" ref="GS20:GS26" si="43">GF20+GJ20+GN20+GR20</f>
        <v>1750.8571955397761</v>
      </c>
      <c r="GT20" s="1891">
        <v>109.18545861142528</v>
      </c>
      <c r="GU20" s="1888">
        <v>129.515876975434</v>
      </c>
      <c r="GV20" s="1888">
        <v>197.03591286086402</v>
      </c>
      <c r="GW20" s="1888">
        <f t="shared" ref="GW20:GW26" si="44">GV20+GU20+GT20</f>
        <v>435.73724844772323</v>
      </c>
      <c r="GX20" s="1888">
        <v>127.87193035914243</v>
      </c>
      <c r="GY20" s="1888">
        <v>94.070274996461904</v>
      </c>
      <c r="GZ20" s="1888">
        <v>199.50572302981439</v>
      </c>
      <c r="HA20" s="1888">
        <f t="shared" ref="HA20:HA26" si="45">GZ20+GY20+GX20</f>
        <v>421.44792838541872</v>
      </c>
      <c r="HB20" s="1888">
        <v>122.37203487680513</v>
      </c>
      <c r="HC20" s="1888">
        <v>136.30651101057023</v>
      </c>
      <c r="HD20" s="1888">
        <v>142.28894859300863</v>
      </c>
      <c r="HE20" s="1888">
        <f t="shared" ref="HE20:HE26" si="46">HD20+HC20+HB20</f>
        <v>400.967494480384</v>
      </c>
      <c r="HF20" s="1888">
        <v>169.09270299297793</v>
      </c>
      <c r="HG20" s="1888">
        <v>93.455997320652799</v>
      </c>
      <c r="HH20" s="1888">
        <v>149.99349372023806</v>
      </c>
      <c r="HI20" s="1888">
        <f t="shared" ref="HI20:HI26" si="47">HH20+HG20+HF20</f>
        <v>412.54219403386878</v>
      </c>
      <c r="HJ20" s="1892">
        <f t="shared" ref="HJ20:HJ26" si="48">HI20+HE20+HA20+GW20</f>
        <v>1670.6948653473946</v>
      </c>
      <c r="HK20" s="1891">
        <v>88.500936264007677</v>
      </c>
      <c r="HL20" s="1888">
        <v>101.92978312621055</v>
      </c>
      <c r="HM20" s="1888">
        <v>217.45128065103742</v>
      </c>
      <c r="HN20" s="1888">
        <f t="shared" si="32"/>
        <v>407.88200004125565</v>
      </c>
      <c r="HO20" s="1888">
        <v>145.38496545479168</v>
      </c>
      <c r="HP20" s="1888">
        <v>191.24535290260991</v>
      </c>
      <c r="HQ20" s="1888">
        <v>159.74242169385985</v>
      </c>
      <c r="HR20" s="1888">
        <f t="shared" si="33"/>
        <v>496.37274005126142</v>
      </c>
      <c r="HS20" s="1888">
        <v>129.63458914284544</v>
      </c>
      <c r="HT20" s="1888">
        <v>78.557005314314225</v>
      </c>
      <c r="HU20" s="1888">
        <v>167.17788035072002</v>
      </c>
      <c r="HV20" s="1888">
        <f t="shared" si="34"/>
        <v>375.36947480787967</v>
      </c>
      <c r="HW20" s="1888">
        <v>118.43800040034816</v>
      </c>
      <c r="HX20" s="1888">
        <v>125.10103192422636</v>
      </c>
      <c r="HY20" s="1888">
        <v>131.35608352043766</v>
      </c>
      <c r="HZ20" s="1888">
        <f t="shared" si="35"/>
        <v>374.89511584501224</v>
      </c>
      <c r="IA20" s="1892">
        <f t="shared" ref="IA20:IA26" si="49">HZ20+HV20+HR20+HN20</f>
        <v>1654.519330745409</v>
      </c>
      <c r="IB20" s="1891">
        <v>134.00199811556351</v>
      </c>
      <c r="IC20" s="1888">
        <v>187.22720394976764</v>
      </c>
      <c r="ID20" s="1888">
        <v>149.51475807691776</v>
      </c>
      <c r="IE20" s="1888">
        <v>470.74396014224897</v>
      </c>
      <c r="IF20" s="1888">
        <v>151.16</v>
      </c>
      <c r="IG20" s="1888">
        <v>175.55</v>
      </c>
      <c r="IH20" s="1888">
        <v>104.75</v>
      </c>
      <c r="II20" s="1888">
        <v>431.46000000000004</v>
      </c>
      <c r="IJ20" s="1888">
        <v>85.39</v>
      </c>
      <c r="IK20" s="1888">
        <v>109.35394799722498</v>
      </c>
      <c r="IL20" s="1888">
        <v>75.594599168000002</v>
      </c>
      <c r="IM20" s="1888">
        <v>270.3426322549555</v>
      </c>
      <c r="IN20" s="1888">
        <v>120.32082504278129</v>
      </c>
      <c r="IO20" s="1888">
        <v>172.33828724736003</v>
      </c>
      <c r="IP20" s="1888">
        <v>188.67488584089602</v>
      </c>
      <c r="IQ20" s="1888">
        <v>481.33399813103733</v>
      </c>
      <c r="IR20" s="1892">
        <v>1653.8914309005274</v>
      </c>
      <c r="IS20" s="1891">
        <v>146.86000000000001</v>
      </c>
      <c r="IT20" s="1888">
        <v>118.96</v>
      </c>
      <c r="IU20" s="1888">
        <v>191.07</v>
      </c>
      <c r="IV20" s="2861">
        <v>456.89</v>
      </c>
    </row>
    <row r="21" spans="1:256" s="1915" customFormat="1" ht="38.15" customHeight="1">
      <c r="A21" s="1898" t="s">
        <v>1182</v>
      </c>
      <c r="B21" s="1841">
        <v>54.994616092702714</v>
      </c>
      <c r="C21" s="1841">
        <v>65.750669813002247</v>
      </c>
      <c r="D21" s="1841">
        <v>46.343112640767998</v>
      </c>
      <c r="E21" s="1841">
        <v>167.08839854647294</v>
      </c>
      <c r="F21" s="1841">
        <v>52.913035139471361</v>
      </c>
      <c r="G21" s="1841">
        <v>68.62</v>
      </c>
      <c r="H21" s="1841">
        <v>92.02</v>
      </c>
      <c r="I21" s="1840">
        <v>213.55303513947138</v>
      </c>
      <c r="J21" s="1840">
        <v>103</v>
      </c>
      <c r="K21" s="1841">
        <v>34.93</v>
      </c>
      <c r="L21" s="1841">
        <v>66.52</v>
      </c>
      <c r="M21" s="1841">
        <v>204.45</v>
      </c>
      <c r="N21" s="1841">
        <v>101.45253119107072</v>
      </c>
      <c r="O21" s="1841">
        <v>47.448058756208646</v>
      </c>
      <c r="P21" s="1822">
        <v>91.71</v>
      </c>
      <c r="Q21" s="1822">
        <v>240.61058994727938</v>
      </c>
      <c r="R21" s="1822">
        <v>825.70202363322369</v>
      </c>
      <c r="S21" s="1822"/>
      <c r="T21" s="1822">
        <v>132.21</v>
      </c>
      <c r="U21" s="1822">
        <v>29.34</v>
      </c>
      <c r="V21" s="1822">
        <v>67.69</v>
      </c>
      <c r="W21" s="1822">
        <v>229.24</v>
      </c>
      <c r="X21" s="1822">
        <v>161.26</v>
      </c>
      <c r="Y21" s="1822">
        <v>133.44</v>
      </c>
      <c r="Z21" s="1822">
        <v>91.75</v>
      </c>
      <c r="AA21" s="1822">
        <v>386.45</v>
      </c>
      <c r="AB21" s="1822">
        <v>82.353967651952644</v>
      </c>
      <c r="AC21" s="1822">
        <v>104.88821860384769</v>
      </c>
      <c r="AD21" s="1822">
        <v>103.38357908106239</v>
      </c>
      <c r="AE21" s="1822">
        <v>290.62576533686274</v>
      </c>
      <c r="AF21" s="1837">
        <v>156.96</v>
      </c>
      <c r="AG21" s="1837">
        <v>50.29</v>
      </c>
      <c r="AH21" s="1837">
        <v>113.99</v>
      </c>
      <c r="AI21" s="1822">
        <v>321.24</v>
      </c>
      <c r="AJ21" s="1832">
        <v>1227.5557653368628</v>
      </c>
      <c r="AK21" s="1883"/>
      <c r="AL21" s="1882">
        <v>65.736358196592661</v>
      </c>
      <c r="AM21" s="1882">
        <v>206.86459088397311</v>
      </c>
      <c r="AN21" s="1882">
        <v>92.358462900746247</v>
      </c>
      <c r="AO21" s="1883">
        <v>364.95941198131203</v>
      </c>
      <c r="AP21" s="1882">
        <v>117.25520830353409</v>
      </c>
      <c r="AQ21" s="1882">
        <v>77.539092399247352</v>
      </c>
      <c r="AR21" s="1882">
        <v>81.318837528555534</v>
      </c>
      <c r="AS21" s="1883">
        <v>276.11313823133696</v>
      </c>
      <c r="AT21" s="1882">
        <v>52.072868954111996</v>
      </c>
      <c r="AU21" s="1882">
        <v>124.88567612325888</v>
      </c>
      <c r="AV21" s="1882">
        <v>65.419250927646715</v>
      </c>
      <c r="AW21" s="1883">
        <v>242.37779600501759</v>
      </c>
      <c r="AX21" s="1882">
        <v>152.5864701101568</v>
      </c>
      <c r="AY21" s="1882">
        <v>98.367890128527364</v>
      </c>
      <c r="AZ21" s="1882">
        <v>109.88592213751808</v>
      </c>
      <c r="BA21" s="1883">
        <v>360.84028237620225</v>
      </c>
      <c r="BB21" s="1883">
        <v>1244.2906285938689</v>
      </c>
      <c r="BC21" s="1882">
        <v>74.41321466218497</v>
      </c>
      <c r="BD21" s="1882">
        <v>141.8624254301952</v>
      </c>
      <c r="BE21" s="1882">
        <v>166.09343701934083</v>
      </c>
      <c r="BF21" s="1883">
        <v>382.36907711172103</v>
      </c>
      <c r="BG21" s="1882">
        <v>137.25455207219198</v>
      </c>
      <c r="BH21" s="1882">
        <v>135.06262376349696</v>
      </c>
      <c r="BI21" s="1882">
        <v>69.280415127091203</v>
      </c>
      <c r="BJ21" s="1883">
        <v>341.59759096278015</v>
      </c>
      <c r="BK21" s="1882">
        <v>127.85552660271105</v>
      </c>
      <c r="BL21" s="1883">
        <v>582.38308659699101</v>
      </c>
      <c r="BM21" s="1883">
        <v>1658.5320399411264</v>
      </c>
      <c r="BN21" s="1882">
        <v>69.40759860430849</v>
      </c>
      <c r="BO21" s="1882">
        <v>36.661567805429762</v>
      </c>
      <c r="BP21" s="1882">
        <v>64.598432134348798</v>
      </c>
      <c r="BQ21" s="1883">
        <v>170.66759854408704</v>
      </c>
      <c r="BR21" s="1926">
        <v>94.756443702558727</v>
      </c>
      <c r="BS21" s="1926">
        <v>113.55474430939138</v>
      </c>
      <c r="BT21" s="1926">
        <v>98.538937225564155</v>
      </c>
      <c r="BU21" s="1883">
        <v>306.85012523751425</v>
      </c>
      <c r="BV21" s="1882">
        <v>74.385214627000309</v>
      </c>
      <c r="BW21" s="1882">
        <v>94.450961861017603</v>
      </c>
      <c r="BX21" s="1882">
        <v>74.580461974268275</v>
      </c>
      <c r="BY21" s="1883">
        <v>243.41663846228619</v>
      </c>
      <c r="BZ21" s="1840">
        <v>100.61491324296195</v>
      </c>
      <c r="CA21" s="1840">
        <v>63.353095667773445</v>
      </c>
      <c r="CB21" s="1840">
        <v>49.375237430435845</v>
      </c>
      <c r="CC21" s="1825">
        <v>213.34324634117124</v>
      </c>
      <c r="CE21" s="1841">
        <v>46.935424402032631</v>
      </c>
      <c r="CF21" s="1841">
        <v>38.182349687726088</v>
      </c>
      <c r="CG21" s="1841">
        <v>34.268655713664472</v>
      </c>
      <c r="CH21" s="1825">
        <v>119.38642980342318</v>
      </c>
      <c r="CI21" s="1841">
        <v>81.015113021242158</v>
      </c>
      <c r="CJ21" s="1841">
        <v>38.656166163847907</v>
      </c>
      <c r="CK21" s="1841">
        <v>92.454095201157131</v>
      </c>
      <c r="CL21" s="1825">
        <v>212.12537438624719</v>
      </c>
      <c r="CM21" s="1841">
        <v>76.600698408192002</v>
      </c>
      <c r="CN21" s="1841">
        <v>61.651931219711543</v>
      </c>
      <c r="CO21" s="1841">
        <v>48.974745390291638</v>
      </c>
      <c r="CP21" s="1822">
        <v>187.2273750181952</v>
      </c>
      <c r="CQ21" s="1837">
        <v>74.944803551617284</v>
      </c>
      <c r="CR21" s="1837">
        <v>44.463053305896963</v>
      </c>
      <c r="CS21" s="1837">
        <v>30.595204261406717</v>
      </c>
      <c r="CT21" s="1837">
        <v>150.00306111892095</v>
      </c>
      <c r="CU21" s="1837">
        <v>668.7422403267866</v>
      </c>
      <c r="CV21" s="1837">
        <v>62.511577772738562</v>
      </c>
      <c r="CW21" s="1837">
        <v>56.38103833423412</v>
      </c>
      <c r="CX21" s="1837">
        <v>85.80002715919359</v>
      </c>
      <c r="CY21" s="1822">
        <v>204.69264326616627</v>
      </c>
      <c r="CZ21" s="1837">
        <v>97.205123543881584</v>
      </c>
      <c r="DA21" s="1837">
        <v>81.405886059427843</v>
      </c>
      <c r="DB21" s="1837">
        <v>36.45844017152001</v>
      </c>
      <c r="DC21" s="1822">
        <v>215.06944977482942</v>
      </c>
      <c r="DD21" s="1837">
        <v>74.270616177896727</v>
      </c>
      <c r="DE21" s="1837">
        <v>72.476958100991993</v>
      </c>
      <c r="DF21" s="1837">
        <v>61.378705206553597</v>
      </c>
      <c r="DG21" s="1837">
        <v>208.12627948544232</v>
      </c>
      <c r="DH21" s="1837">
        <v>62.591423209676805</v>
      </c>
      <c r="DI21" s="1837">
        <v>57.884587425146876</v>
      </c>
      <c r="DJ21" s="1837">
        <v>73.512018475136017</v>
      </c>
      <c r="DK21" s="1837">
        <v>193.98802910995971</v>
      </c>
      <c r="DL21" s="1837">
        <v>821.87640163639776</v>
      </c>
      <c r="DM21" s="1924">
        <v>96.142125720535063</v>
      </c>
      <c r="DN21" s="1837">
        <v>75.742481171200012</v>
      </c>
      <c r="DO21" s="1837">
        <v>134.08271204109312</v>
      </c>
      <c r="DP21" s="1837">
        <v>305.96731893282822</v>
      </c>
      <c r="DQ21" s="1837">
        <v>95.324693578583052</v>
      </c>
      <c r="DR21" s="1837">
        <v>82.719733534085108</v>
      </c>
      <c r="DS21" s="1837">
        <v>82.516017248563202</v>
      </c>
      <c r="DT21" s="1837">
        <v>260.56044436123136</v>
      </c>
      <c r="DU21" s="1837">
        <v>61.028380721198545</v>
      </c>
      <c r="DV21" s="1837">
        <v>96.514436279831273</v>
      </c>
      <c r="DW21" s="1837">
        <v>113.0560091411363</v>
      </c>
      <c r="DX21" s="1837">
        <v>270.5988261421661</v>
      </c>
      <c r="DY21" s="1837">
        <v>129.46830296047708</v>
      </c>
      <c r="DZ21" s="1837">
        <v>63.407814738455258</v>
      </c>
      <c r="EA21" s="1837">
        <v>94.679225047714908</v>
      </c>
      <c r="EB21" s="1837">
        <v>287.55534274664723</v>
      </c>
      <c r="EC21" s="1925">
        <v>1124.681932182873</v>
      </c>
      <c r="ED21" s="1924">
        <v>66.35587498368001</v>
      </c>
      <c r="EE21" s="1837">
        <v>100.88182628602218</v>
      </c>
      <c r="EF21" s="1837">
        <v>119.56537857285122</v>
      </c>
      <c r="EG21" s="1837">
        <v>286.80307984255342</v>
      </c>
      <c r="EH21" s="1837">
        <v>102.65758410756608</v>
      </c>
      <c r="EI21" s="1837">
        <v>46.843052809584641</v>
      </c>
      <c r="EJ21" s="1837">
        <v>91.534007990461447</v>
      </c>
      <c r="EK21" s="1837">
        <v>241.03464490761218</v>
      </c>
      <c r="EL21" s="1837">
        <v>104.84041185699499</v>
      </c>
      <c r="EM21" s="1837">
        <v>50.100736179772191</v>
      </c>
      <c r="EN21" s="1837">
        <v>73.621498419631124</v>
      </c>
      <c r="EO21" s="1837">
        <v>228.56264645639828</v>
      </c>
      <c r="EP21" s="1837">
        <v>118.51518439563263</v>
      </c>
      <c r="EQ21" s="1837">
        <v>61.098641320371193</v>
      </c>
      <c r="ER21" s="1837">
        <v>31.264009155962878</v>
      </c>
      <c r="ES21" s="1837">
        <v>210.87783487196668</v>
      </c>
      <c r="ET21" s="1925">
        <v>967.2782060785305</v>
      </c>
      <c r="EU21" s="1891">
        <v>71.648762258057587</v>
      </c>
      <c r="EV21" s="1888">
        <v>68.066324145154709</v>
      </c>
      <c r="EW21" s="1888">
        <v>80.989031860144863</v>
      </c>
      <c r="EX21" s="1888">
        <f t="shared" si="29"/>
        <v>220.70411826335715</v>
      </c>
      <c r="EY21" s="1888">
        <v>32.73473449700073</v>
      </c>
      <c r="EZ21" s="1888">
        <v>31.672632544063998</v>
      </c>
      <c r="FA21" s="1888">
        <v>45.067084525414387</v>
      </c>
      <c r="FB21" s="1888">
        <f t="shared" si="30"/>
        <v>109.47445156647912</v>
      </c>
      <c r="FC21" s="1888">
        <v>69.935578198717437</v>
      </c>
      <c r="FD21" s="1888">
        <v>64.069490673856009</v>
      </c>
      <c r="FE21" s="1888">
        <v>74.894416170973088</v>
      </c>
      <c r="FF21" s="1888">
        <f t="shared" ref="FF21:FF26" si="50">FC21+FD21+FE21</f>
        <v>208.89948504354652</v>
      </c>
      <c r="FG21" s="1888">
        <v>79.881461872000017</v>
      </c>
      <c r="FH21" s="1888">
        <v>44.087611632083387</v>
      </c>
      <c r="FI21" s="1888">
        <v>75.045060245410909</v>
      </c>
      <c r="FJ21" s="1888">
        <f t="shared" si="31"/>
        <v>199.01413374949431</v>
      </c>
      <c r="FK21" s="1888">
        <f t="shared" si="36"/>
        <v>738.09218862287707</v>
      </c>
      <c r="FL21" s="1891">
        <v>74.35717691575465</v>
      </c>
      <c r="FM21" s="1888">
        <v>63.399896086991525</v>
      </c>
      <c r="FN21" s="1888">
        <v>83.220104630512495</v>
      </c>
      <c r="FO21" s="1888">
        <f t="shared" si="37"/>
        <v>220.97717763325869</v>
      </c>
      <c r="FP21" s="1888">
        <v>85.02362940713455</v>
      </c>
      <c r="FQ21" s="1888">
        <v>95.822418246625304</v>
      </c>
      <c r="FR21" s="1888">
        <v>112.22770549748735</v>
      </c>
      <c r="FS21" s="1888">
        <f t="shared" si="38"/>
        <v>293.07375315124722</v>
      </c>
      <c r="FT21" s="1888">
        <v>85.704286458125992</v>
      </c>
      <c r="FU21" s="1888">
        <v>67.434591303127462</v>
      </c>
      <c r="FV21" s="1888">
        <v>92.597985979349218</v>
      </c>
      <c r="FW21" s="1888">
        <f t="shared" si="39"/>
        <v>245.7368637406027</v>
      </c>
      <c r="FX21" s="1888">
        <v>64.546317742875971</v>
      </c>
      <c r="FY21" s="1888">
        <v>163.10711630938243</v>
      </c>
      <c r="FZ21" s="1888">
        <v>73.384489419814329</v>
      </c>
      <c r="GA21" s="1888">
        <f t="shared" si="40"/>
        <v>301.03792347207275</v>
      </c>
      <c r="GB21" s="1892">
        <f t="shared" si="41"/>
        <v>1060.8257179971815</v>
      </c>
      <c r="GC21" s="1891">
        <v>109.87177986048</v>
      </c>
      <c r="GD21" s="1888">
        <v>170.08679702016002</v>
      </c>
      <c r="GE21" s="1888">
        <v>194.41297354752001</v>
      </c>
      <c r="GF21" s="1888">
        <f t="shared" ref="GF21:GF25" si="51">GC21+GD21+GE21</f>
        <v>474.37155042816005</v>
      </c>
      <c r="GG21" s="1888">
        <v>106.74090368</v>
      </c>
      <c r="GH21" s="1888">
        <v>215.59309825535999</v>
      </c>
      <c r="GI21" s="1888">
        <v>292.92550651903997</v>
      </c>
      <c r="GJ21" s="1888">
        <f t="shared" ref="GJ21:GJ25" si="52">GG21+GH21+GI21</f>
        <v>615.25950845440002</v>
      </c>
      <c r="GK21" s="1888">
        <v>284.54211878400002</v>
      </c>
      <c r="GL21" s="1888">
        <v>239.76379169792</v>
      </c>
      <c r="GM21" s="1888">
        <v>251.75198128281599</v>
      </c>
      <c r="GN21" s="1888">
        <f t="shared" ref="GN21:GN25" si="53">GK21+GL21+GM21</f>
        <v>776.05789176473604</v>
      </c>
      <c r="GO21" s="1888">
        <v>129.48892406784</v>
      </c>
      <c r="GP21" s="1888">
        <v>142.7615387847936</v>
      </c>
      <c r="GQ21" s="1888">
        <v>128.84228875327625</v>
      </c>
      <c r="GR21" s="1888">
        <f t="shared" si="42"/>
        <v>401.09275160590988</v>
      </c>
      <c r="GS21" s="1892">
        <f t="shared" si="43"/>
        <v>2266.7817022532058</v>
      </c>
      <c r="GT21" s="1891">
        <v>148.76170613538821</v>
      </c>
      <c r="GU21" s="1888">
        <v>184.50869517529085</v>
      </c>
      <c r="GV21" s="1888">
        <v>122.49092963759361</v>
      </c>
      <c r="GW21" s="1888">
        <f t="shared" si="44"/>
        <v>455.76133094827264</v>
      </c>
      <c r="GX21" s="1888">
        <v>138.55511905044477</v>
      </c>
      <c r="GY21" s="1888">
        <v>189.95684449745451</v>
      </c>
      <c r="GZ21" s="1888">
        <v>102.37909596552146</v>
      </c>
      <c r="HA21" s="1888">
        <f t="shared" si="45"/>
        <v>430.89105951342071</v>
      </c>
      <c r="HB21" s="1888">
        <v>186.62463812753413</v>
      </c>
      <c r="HC21" s="1888">
        <v>187.21690298050558</v>
      </c>
      <c r="HD21" s="1888">
        <v>170.88543291534339</v>
      </c>
      <c r="HE21" s="1888">
        <f t="shared" si="46"/>
        <v>544.72697402338304</v>
      </c>
      <c r="HF21" s="1888">
        <v>122.45323404427776</v>
      </c>
      <c r="HG21" s="1888">
        <v>156.723655646336</v>
      </c>
      <c r="HH21" s="1888">
        <v>163.2734405636096</v>
      </c>
      <c r="HI21" s="1888">
        <f t="shared" si="47"/>
        <v>442.45033025422333</v>
      </c>
      <c r="HJ21" s="1892">
        <f t="shared" si="48"/>
        <v>1873.8296947392996</v>
      </c>
      <c r="HK21" s="1891">
        <v>243.10369283694072</v>
      </c>
      <c r="HL21" s="1888">
        <v>122.87481777040895</v>
      </c>
      <c r="HM21" s="1888">
        <v>147.38604062719489</v>
      </c>
      <c r="HN21" s="1888">
        <f t="shared" si="32"/>
        <v>513.36455123454459</v>
      </c>
      <c r="HO21" s="1888">
        <v>187.54083083725828</v>
      </c>
      <c r="HP21" s="1888">
        <v>167.32431665863677</v>
      </c>
      <c r="HQ21" s="1888">
        <v>145.7082224093491</v>
      </c>
      <c r="HR21" s="1888">
        <f t="shared" si="33"/>
        <v>500.57336990524419</v>
      </c>
      <c r="HS21" s="1888">
        <v>173.32404130181121</v>
      </c>
      <c r="HT21" s="1888">
        <v>193.13030189033469</v>
      </c>
      <c r="HU21" s="1888">
        <v>102.74870816768001</v>
      </c>
      <c r="HV21" s="1888">
        <f t="shared" si="34"/>
        <v>469.20305135982596</v>
      </c>
      <c r="HW21" s="1888">
        <v>136.53226263127453</v>
      </c>
      <c r="HX21" s="1888">
        <v>184.41638912296219</v>
      </c>
      <c r="HY21" s="1888">
        <v>193.63720857911025</v>
      </c>
      <c r="HZ21" s="1888">
        <f t="shared" si="35"/>
        <v>514.585860333347</v>
      </c>
      <c r="IA21" s="1892">
        <f t="shared" si="49"/>
        <v>1997.7268328329619</v>
      </c>
      <c r="IB21" s="1891">
        <v>230.20214208466945</v>
      </c>
      <c r="IC21" s="1888">
        <v>162.87560796708863</v>
      </c>
      <c r="ID21" s="1888">
        <v>210.46040625242105</v>
      </c>
      <c r="IE21" s="1888">
        <v>603.53815630417921</v>
      </c>
      <c r="IF21" s="1888">
        <v>147.59</v>
      </c>
      <c r="IG21" s="1888">
        <v>138.33000000000001</v>
      </c>
      <c r="IH21" s="1888">
        <v>178.38</v>
      </c>
      <c r="II21" s="1888">
        <v>464.3</v>
      </c>
      <c r="IJ21" s="1888">
        <v>174.99</v>
      </c>
      <c r="IK21" s="1888">
        <v>267.82</v>
      </c>
      <c r="IL21" s="1888">
        <v>221.93235671040003</v>
      </c>
      <c r="IM21" s="1888">
        <v>664.74368179436544</v>
      </c>
      <c r="IN21" s="1888">
        <v>300.18139399671946</v>
      </c>
      <c r="IO21" s="1888">
        <v>117.6966242304</v>
      </c>
      <c r="IP21" s="1888">
        <v>129.28945214259201</v>
      </c>
      <c r="IQ21" s="1888">
        <v>547.16747036971151</v>
      </c>
      <c r="IR21" s="1892">
        <v>2279.748135455136</v>
      </c>
      <c r="IS21" s="1891">
        <v>121.16</v>
      </c>
      <c r="IT21" s="1888">
        <v>203.93</v>
      </c>
      <c r="IU21" s="1888">
        <v>200.51</v>
      </c>
      <c r="IV21" s="2861">
        <v>525.6</v>
      </c>
    </row>
    <row r="22" spans="1:256" s="1915" customFormat="1" ht="38.15" customHeight="1">
      <c r="A22" s="1898" t="s">
        <v>1183</v>
      </c>
      <c r="B22" s="1841">
        <v>9.3969728502169581</v>
      </c>
      <c r="C22" s="1841">
        <v>8.0316115910758406</v>
      </c>
      <c r="D22" s="1841">
        <v>7.3523199999999997</v>
      </c>
      <c r="E22" s="1841">
        <v>24.780904441292797</v>
      </c>
      <c r="F22" s="1841">
        <v>14.08</v>
      </c>
      <c r="G22" s="1841">
        <v>9.6199999999999992</v>
      </c>
      <c r="H22" s="1841">
        <v>11.12</v>
      </c>
      <c r="I22" s="1840">
        <v>34.82</v>
      </c>
      <c r="J22" s="1840">
        <v>12.33</v>
      </c>
      <c r="K22" s="1841">
        <v>10.51</v>
      </c>
      <c r="L22" s="1841">
        <v>27.49</v>
      </c>
      <c r="M22" s="1841">
        <v>50.33</v>
      </c>
      <c r="N22" s="1841">
        <v>12.6</v>
      </c>
      <c r="O22" s="1841">
        <v>14.49</v>
      </c>
      <c r="P22" s="1822">
        <v>17.16</v>
      </c>
      <c r="Q22" s="1822">
        <v>44.25</v>
      </c>
      <c r="R22" s="1822">
        <v>154.1809044412928</v>
      </c>
      <c r="S22" s="1822"/>
      <c r="T22" s="1822">
        <v>15.37</v>
      </c>
      <c r="U22" s="1822">
        <v>17.61</v>
      </c>
      <c r="V22" s="1822">
        <v>14.66</v>
      </c>
      <c r="W22" s="1822">
        <v>47.64</v>
      </c>
      <c r="X22" s="1822">
        <v>25.71</v>
      </c>
      <c r="Y22" s="1822">
        <v>20.149999999999999</v>
      </c>
      <c r="Z22" s="1822">
        <v>15.41</v>
      </c>
      <c r="AA22" s="1822">
        <v>61.269999999999996</v>
      </c>
      <c r="AB22" s="1822">
        <v>8.79756912492544</v>
      </c>
      <c r="AC22" s="1822">
        <v>19.953009462958082</v>
      </c>
      <c r="AD22" s="1822">
        <v>21.9444665519616</v>
      </c>
      <c r="AE22" s="1822">
        <v>50.695045139845121</v>
      </c>
      <c r="AF22" s="1837">
        <v>20.79</v>
      </c>
      <c r="AG22" s="1837">
        <v>23.01</v>
      </c>
      <c r="AH22" s="1837">
        <v>21.43</v>
      </c>
      <c r="AI22" s="1822">
        <v>65.22999999999999</v>
      </c>
      <c r="AJ22" s="1832">
        <v>224.83504513984511</v>
      </c>
      <c r="AK22" s="1883"/>
      <c r="AL22" s="1882">
        <v>21.002582262251519</v>
      </c>
      <c r="AM22" s="1882">
        <v>6.0825328867840005</v>
      </c>
      <c r="AN22" s="1882">
        <v>21.812032218316798</v>
      </c>
      <c r="AO22" s="1883">
        <v>48.897147367352318</v>
      </c>
      <c r="AP22" s="1882">
        <v>10.581874711961602</v>
      </c>
      <c r="AQ22" s="1882">
        <v>12.04802172444672</v>
      </c>
      <c r="AR22" s="1882">
        <v>9.3106881172480005</v>
      </c>
      <c r="AS22" s="1883">
        <v>31.940584553656322</v>
      </c>
      <c r="AT22" s="1882">
        <v>16.153164828661762</v>
      </c>
      <c r="AU22" s="1882">
        <v>12.701681112627201</v>
      </c>
      <c r="AV22" s="1882">
        <v>15.042087343779839</v>
      </c>
      <c r="AW22" s="1883">
        <v>43.896933285068805</v>
      </c>
      <c r="AX22" s="1882">
        <v>18.099300811284476</v>
      </c>
      <c r="AY22" s="1882">
        <v>12.577953719951358</v>
      </c>
      <c r="AZ22" s="1882">
        <v>23.235100421427202</v>
      </c>
      <c r="BA22" s="1883">
        <v>53.912354952663037</v>
      </c>
      <c r="BB22" s="1883">
        <v>178.64702015874047</v>
      </c>
      <c r="BC22" s="1882">
        <v>25.1126214550528</v>
      </c>
      <c r="BD22" s="1882">
        <v>19.610718750597119</v>
      </c>
      <c r="BE22" s="1882">
        <v>15.784524852736</v>
      </c>
      <c r="BF22" s="1883">
        <v>60.507865058385917</v>
      </c>
      <c r="BG22" s="1882">
        <v>15.074991105310719</v>
      </c>
      <c r="BH22" s="1882">
        <v>14.222736754329599</v>
      </c>
      <c r="BI22" s="1882">
        <v>13.9310821940736</v>
      </c>
      <c r="BJ22" s="1883">
        <v>43.228810053713914</v>
      </c>
      <c r="BK22" s="1882">
        <v>12.609508969420801</v>
      </c>
      <c r="BL22" s="1883">
        <v>35.951574685890563</v>
      </c>
      <c r="BM22" s="1883">
        <v>185.01216636703745</v>
      </c>
      <c r="BN22" s="1882">
        <v>6.6339932608819199</v>
      </c>
      <c r="BO22" s="1882">
        <v>6.5646795323289595</v>
      </c>
      <c r="BP22" s="1882">
        <v>6.4121620679577589</v>
      </c>
      <c r="BQ22" s="1883">
        <v>19.610834861168637</v>
      </c>
      <c r="BR22" s="1926">
        <v>6.0210573955379196</v>
      </c>
      <c r="BS22" s="1926">
        <v>8.3544786019328008</v>
      </c>
      <c r="BT22" s="1926">
        <v>5.3375954588876802</v>
      </c>
      <c r="BU22" s="1883">
        <v>19.713131456358401</v>
      </c>
      <c r="BV22" s="1882">
        <v>7.9731830738022405</v>
      </c>
      <c r="BW22" s="1882">
        <v>7.0258785092096003</v>
      </c>
      <c r="BX22" s="1882">
        <v>3.8772092394086402</v>
      </c>
      <c r="BY22" s="1883">
        <v>18.87627082242048</v>
      </c>
      <c r="BZ22" s="1840">
        <v>8.9645382697984015</v>
      </c>
      <c r="CA22" s="1840">
        <v>8.0870346874163204</v>
      </c>
      <c r="CB22" s="1840">
        <v>2.9943494285209602</v>
      </c>
      <c r="CC22" s="1825">
        <v>20.045922385735683</v>
      </c>
      <c r="CE22" s="1841">
        <v>4.5778449435033606</v>
      </c>
      <c r="CF22" s="1841">
        <v>3.7265709774745597</v>
      </c>
      <c r="CG22" s="1841">
        <v>1.4721342070476802</v>
      </c>
      <c r="CH22" s="1825">
        <v>9.7765501280256011</v>
      </c>
      <c r="CI22" s="1841">
        <v>5.0579729296998401</v>
      </c>
      <c r="CJ22" s="1841">
        <v>7.0980467735961614</v>
      </c>
      <c r="CK22" s="1841">
        <v>3.3465633458176005</v>
      </c>
      <c r="CL22" s="1825">
        <v>15.502583049113602</v>
      </c>
      <c r="CM22" s="1841">
        <v>3.4926998824652795</v>
      </c>
      <c r="CN22" s="1841">
        <v>5.5718910306406411</v>
      </c>
      <c r="CO22" s="1841">
        <v>6.5361255409971202</v>
      </c>
      <c r="CP22" s="1822">
        <v>15.60071645410304</v>
      </c>
      <c r="CQ22" s="1837">
        <v>4.9261511890944005</v>
      </c>
      <c r="CR22" s="1837">
        <v>5.1741720546508807</v>
      </c>
      <c r="CS22" s="1837">
        <v>6.7612007365119995</v>
      </c>
      <c r="CT22" s="1837">
        <v>16.861523980257282</v>
      </c>
      <c r="CU22" s="1837">
        <v>57.741373611499519</v>
      </c>
      <c r="CV22" s="1837">
        <v>4.7057525812223995</v>
      </c>
      <c r="CW22" s="1837">
        <v>10.60827618889728</v>
      </c>
      <c r="CX22" s="1837">
        <v>6.3361476612095995</v>
      </c>
      <c r="CY22" s="1822">
        <v>21.650176431329278</v>
      </c>
      <c r="CZ22" s="1837">
        <v>7.0299211692236803</v>
      </c>
      <c r="DA22" s="1837">
        <v>6.1119465924198408</v>
      </c>
      <c r="DB22" s="1837">
        <v>5.8486206994636802</v>
      </c>
      <c r="DC22" s="1822">
        <v>18.990488461107201</v>
      </c>
      <c r="DD22" s="1837">
        <v>5.1125668541644798</v>
      </c>
      <c r="DE22" s="1837">
        <v>9.4571187077222412</v>
      </c>
      <c r="DF22" s="1837">
        <v>8.7831225629183987</v>
      </c>
      <c r="DG22" s="1837">
        <v>23.352808124805122</v>
      </c>
      <c r="DH22" s="1837">
        <v>6.3167078020812797</v>
      </c>
      <c r="DI22" s="1837">
        <v>8.6890467189759999</v>
      </c>
      <c r="DJ22" s="1837">
        <v>8.0828279188852363</v>
      </c>
      <c r="DK22" s="1837">
        <v>23.088582439942517</v>
      </c>
      <c r="DL22" s="1837">
        <v>87.082055457184111</v>
      </c>
      <c r="DM22" s="1924">
        <v>9.0535009771212813</v>
      </c>
      <c r="DN22" s="1837">
        <v>10.927482291712</v>
      </c>
      <c r="DO22" s="1837">
        <v>3.9701403016533332</v>
      </c>
      <c r="DP22" s="1837">
        <v>23.951123570486615</v>
      </c>
      <c r="DQ22" s="1837">
        <v>9.5734800223138912</v>
      </c>
      <c r="DR22" s="1837">
        <v>8.6397361704960005</v>
      </c>
      <c r="DS22" s="1837">
        <v>7.542645419776</v>
      </c>
      <c r="DT22" s="1837">
        <v>25.755861612585893</v>
      </c>
      <c r="DU22" s="1837">
        <v>6.8604761389149091</v>
      </c>
      <c r="DV22" s="1837">
        <v>6.2938885439348367</v>
      </c>
      <c r="DW22" s="1837">
        <v>12.378003518198689</v>
      </c>
      <c r="DX22" s="1837">
        <v>25.532368201048435</v>
      </c>
      <c r="DY22" s="1837">
        <v>12.79058306141091</v>
      </c>
      <c r="DZ22" s="1837">
        <v>6.9762001669120002</v>
      </c>
      <c r="EA22" s="1837">
        <v>6.1473103562007285</v>
      </c>
      <c r="EB22" s="1837">
        <v>25.914093584523641</v>
      </c>
      <c r="EC22" s="1925">
        <v>101.15344696864457</v>
      </c>
      <c r="ED22" s="1924">
        <v>5.5068389090304004</v>
      </c>
      <c r="EE22" s="1837">
        <v>6.1415406775296004</v>
      </c>
      <c r="EF22" s="1837">
        <v>6.9890715933696006</v>
      </c>
      <c r="EG22" s="1837">
        <v>18.637451179929602</v>
      </c>
      <c r="EH22" s="1837">
        <v>11.896062917934545</v>
      </c>
      <c r="EI22" s="1837">
        <v>7.6094035839999998</v>
      </c>
      <c r="EJ22" s="1837">
        <v>7.3673901212160011</v>
      </c>
      <c r="EK22" s="1837">
        <v>26.872856623150547</v>
      </c>
      <c r="EL22" s="1837">
        <v>4.2586455596697599</v>
      </c>
      <c r="EM22" s="1837">
        <v>7.902501575475199</v>
      </c>
      <c r="EN22" s="1837">
        <v>7.3700453943244817</v>
      </c>
      <c r="EO22" s="1837">
        <v>19.53119252946944</v>
      </c>
      <c r="EP22" s="1837">
        <v>7.7223070051839988</v>
      </c>
      <c r="EQ22" s="1837">
        <v>7.6196441412249616</v>
      </c>
      <c r="ER22" s="1837">
        <v>6.2832869677875207</v>
      </c>
      <c r="ES22" s="1837">
        <v>21.625238114196481</v>
      </c>
      <c r="ET22" s="1925">
        <v>86.666738446746066</v>
      </c>
      <c r="EU22" s="1891">
        <v>10.03330414238869</v>
      </c>
      <c r="EV22" s="1888">
        <v>9.5316389352692532</v>
      </c>
      <c r="EW22" s="1888">
        <v>11.253203101421382</v>
      </c>
      <c r="EX22" s="1888">
        <f t="shared" si="29"/>
        <v>30.818146179079328</v>
      </c>
      <c r="EY22" s="1888">
        <v>4.7473754093672733</v>
      </c>
      <c r="EZ22" s="1888">
        <v>3.0475529391103993</v>
      </c>
      <c r="FA22" s="1888">
        <v>3.7862633453568004</v>
      </c>
      <c r="FB22" s="1888">
        <f t="shared" si="30"/>
        <v>11.581191693834473</v>
      </c>
      <c r="FC22" s="1888">
        <v>6.7254333909120003</v>
      </c>
      <c r="FD22" s="1888">
        <v>8.5949574513877369</v>
      </c>
      <c r="FE22" s="1888">
        <v>6.3208185678545474</v>
      </c>
      <c r="FF22" s="1888">
        <f t="shared" si="50"/>
        <v>21.641209410154286</v>
      </c>
      <c r="FG22" s="1888">
        <v>8.4471284386047998</v>
      </c>
      <c r="FH22" s="1888">
        <v>8.7316733170559999</v>
      </c>
      <c r="FI22" s="1888">
        <v>5.2629343225832717</v>
      </c>
      <c r="FJ22" s="1888">
        <f t="shared" si="31"/>
        <v>22.44173607824407</v>
      </c>
      <c r="FK22" s="1888">
        <f t="shared" si="36"/>
        <v>86.48228336131217</v>
      </c>
      <c r="FL22" s="1891">
        <v>11.963081553194668</v>
      </c>
      <c r="FM22" s="1888">
        <v>5.9651933542109088</v>
      </c>
      <c r="FN22" s="1888">
        <v>11.627828330007276</v>
      </c>
      <c r="FO22" s="1888">
        <f t="shared" si="37"/>
        <v>29.556103237412852</v>
      </c>
      <c r="FP22" s="1888">
        <v>9.5334684969309116</v>
      </c>
      <c r="FQ22" s="1888">
        <v>12.753884008197119</v>
      </c>
      <c r="FR22" s="1888">
        <v>7.493277315481599</v>
      </c>
      <c r="FS22" s="1888">
        <f t="shared" si="38"/>
        <v>29.780629820609629</v>
      </c>
      <c r="FT22" s="1888">
        <v>12.629244027733852</v>
      </c>
      <c r="FU22" s="1888">
        <v>18.384105938275507</v>
      </c>
      <c r="FV22" s="1888">
        <v>19.366268104295177</v>
      </c>
      <c r="FW22" s="1888">
        <f t="shared" si="39"/>
        <v>50.379618070304531</v>
      </c>
      <c r="FX22" s="1888">
        <v>14.312739433595956</v>
      </c>
      <c r="FY22" s="1888">
        <v>25.306623807521095</v>
      </c>
      <c r="FZ22" s="1888">
        <v>23.674544982680008</v>
      </c>
      <c r="GA22" s="1888">
        <f t="shared" si="40"/>
        <v>63.293908223797061</v>
      </c>
      <c r="GB22" s="1892">
        <f t="shared" si="41"/>
        <v>173.01025935212408</v>
      </c>
      <c r="GC22" s="1891">
        <v>19.394121420799998</v>
      </c>
      <c r="GD22" s="1888">
        <v>9.3870079488000009</v>
      </c>
      <c r="GE22" s="1888">
        <v>12.421439170559999</v>
      </c>
      <c r="GF22" s="1888">
        <f t="shared" si="51"/>
        <v>41.202568540160001</v>
      </c>
      <c r="GG22" s="1888">
        <v>17.234503936000003</v>
      </c>
      <c r="GH22" s="1888">
        <v>19.192186890239999</v>
      </c>
      <c r="GI22" s="1888">
        <v>14.749358592</v>
      </c>
      <c r="GJ22" s="1888">
        <f t="shared" si="52"/>
        <v>51.176049418240005</v>
      </c>
      <c r="GK22" s="1888">
        <v>13.7593905152</v>
      </c>
      <c r="GL22" s="1888">
        <v>11.289455098880003</v>
      </c>
      <c r="GM22" s="1888">
        <v>11.853927853824002</v>
      </c>
      <c r="GN22" s="1888">
        <f t="shared" si="53"/>
        <v>36.902773467904005</v>
      </c>
      <c r="GO22" s="1888">
        <v>14.588702356480001</v>
      </c>
      <c r="GP22" s="1888">
        <v>16.084044348019198</v>
      </c>
      <c r="GQ22" s="1888">
        <v>14.515850024087326</v>
      </c>
      <c r="GR22" s="1888">
        <f t="shared" si="42"/>
        <v>45.188596728586525</v>
      </c>
      <c r="GS22" s="1892">
        <f t="shared" si="43"/>
        <v>174.46998815489056</v>
      </c>
      <c r="GT22" s="1891">
        <v>7.8264027067955224</v>
      </c>
      <c r="GU22" s="1888">
        <v>16.931296916989677</v>
      </c>
      <c r="GV22" s="1888">
        <v>13.469116911616</v>
      </c>
      <c r="GW22" s="1888">
        <f t="shared" si="44"/>
        <v>38.226816535401198</v>
      </c>
      <c r="GX22" s="1888">
        <v>7.0850350106112003</v>
      </c>
      <c r="GY22" s="1888">
        <v>17.402289558667636</v>
      </c>
      <c r="GZ22" s="1888">
        <v>7.450905555626667</v>
      </c>
      <c r="HA22" s="1888">
        <f t="shared" si="45"/>
        <v>31.938230124905502</v>
      </c>
      <c r="HB22" s="1888">
        <v>8.0229465735372791</v>
      </c>
      <c r="HC22" s="1888">
        <v>18.015927289026557</v>
      </c>
      <c r="HD22" s="1888">
        <v>14.435850482611199</v>
      </c>
      <c r="HE22" s="1888">
        <f t="shared" si="46"/>
        <v>40.474724345175034</v>
      </c>
      <c r="HF22" s="1888">
        <v>12.701029618160637</v>
      </c>
      <c r="HG22" s="1888">
        <v>17.362745123967997</v>
      </c>
      <c r="HH22" s="1888">
        <v>16.832575722408961</v>
      </c>
      <c r="HI22" s="1888">
        <f t="shared" si="47"/>
        <v>46.896350464537598</v>
      </c>
      <c r="HJ22" s="1892">
        <f t="shared" si="48"/>
        <v>157.53612147001934</v>
      </c>
      <c r="HK22" s="1891">
        <v>19.585045146839036</v>
      </c>
      <c r="HL22" s="1888">
        <v>4.6400415331225595</v>
      </c>
      <c r="HM22" s="1888">
        <v>12.667168667414016</v>
      </c>
      <c r="HN22" s="1888">
        <f t="shared" si="32"/>
        <v>36.89225534737561</v>
      </c>
      <c r="HO22" s="1888">
        <v>12.849114977402879</v>
      </c>
      <c r="HP22" s="1888">
        <v>10.490003018879998</v>
      </c>
      <c r="HQ22" s="1888">
        <v>0</v>
      </c>
      <c r="HR22" s="1888">
        <f t="shared" si="33"/>
        <v>23.339117996282877</v>
      </c>
      <c r="HS22" s="1888">
        <v>14.657842435368961</v>
      </c>
      <c r="HT22" s="1888">
        <v>18.808853751029762</v>
      </c>
      <c r="HU22" s="1888">
        <v>11.601969152000001</v>
      </c>
      <c r="HV22" s="1888">
        <f t="shared" si="34"/>
        <v>45.068665338398723</v>
      </c>
      <c r="HW22" s="1888">
        <v>28.887172750248958</v>
      </c>
      <c r="HX22" s="1888">
        <v>18.694086546852869</v>
      </c>
      <c r="HY22" s="1888">
        <v>19.628790874195513</v>
      </c>
      <c r="HZ22" s="1888">
        <f t="shared" si="35"/>
        <v>67.21005017129734</v>
      </c>
      <c r="IA22" s="1892">
        <f t="shared" si="49"/>
        <v>172.51008885335455</v>
      </c>
      <c r="IB22" s="1891">
        <v>16.343800110376964</v>
      </c>
      <c r="IC22" s="1888">
        <v>22.762758242150401</v>
      </c>
      <c r="ID22" s="1888">
        <v>21.104032954767362</v>
      </c>
      <c r="IE22" s="1888">
        <v>60.21059130729472</v>
      </c>
      <c r="IF22" s="1888">
        <v>17.170000000000002</v>
      </c>
      <c r="IG22" s="1888">
        <v>12.74</v>
      </c>
      <c r="IH22" s="1888">
        <v>15.45</v>
      </c>
      <c r="II22" s="1888">
        <v>45.36</v>
      </c>
      <c r="IJ22" s="1888">
        <v>6.36</v>
      </c>
      <c r="IK22" s="1888">
        <v>24.119745621888001</v>
      </c>
      <c r="IL22" s="1888">
        <v>18.38133460992</v>
      </c>
      <c r="IM22" s="1888">
        <v>48.865952327024637</v>
      </c>
      <c r="IN22" s="1888">
        <v>41.413789569611126</v>
      </c>
      <c r="IO22" s="1888">
        <v>16.466421196800002</v>
      </c>
      <c r="IP22" s="1888">
        <v>16.059968899072</v>
      </c>
      <c r="IQ22" s="1888">
        <v>73.940179665483129</v>
      </c>
      <c r="IR22" s="1892">
        <v>228.37945955688792</v>
      </c>
      <c r="IS22" s="1891">
        <v>14.41</v>
      </c>
      <c r="IT22" s="1888">
        <v>13.792</v>
      </c>
      <c r="IU22" s="1888">
        <v>18.43</v>
      </c>
      <c r="IV22" s="2861">
        <v>46.63</v>
      </c>
    </row>
    <row r="23" spans="1:256" s="1915" customFormat="1" ht="38.15" customHeight="1">
      <c r="A23" s="1898" t="s">
        <v>1191</v>
      </c>
      <c r="B23" s="1841">
        <v>0</v>
      </c>
      <c r="C23" s="1841">
        <v>0</v>
      </c>
      <c r="D23" s="1841">
        <v>0</v>
      </c>
      <c r="E23" s="1841">
        <v>0</v>
      </c>
      <c r="F23" s="1841">
        <v>0</v>
      </c>
      <c r="G23" s="1841">
        <v>0</v>
      </c>
      <c r="H23" s="1841">
        <v>0</v>
      </c>
      <c r="I23" s="1840">
        <v>0</v>
      </c>
      <c r="J23" s="1840">
        <v>0</v>
      </c>
      <c r="K23" s="1841">
        <v>0</v>
      </c>
      <c r="L23" s="1841">
        <v>0</v>
      </c>
      <c r="M23" s="1841">
        <v>0</v>
      </c>
      <c r="N23" s="1841">
        <v>0</v>
      </c>
      <c r="O23" s="1841">
        <v>0</v>
      </c>
      <c r="P23" s="1837">
        <v>0</v>
      </c>
      <c r="Q23" s="1837">
        <v>0</v>
      </c>
      <c r="R23" s="1837">
        <v>0</v>
      </c>
      <c r="S23" s="1837"/>
      <c r="T23" s="1837"/>
      <c r="U23" s="1837"/>
      <c r="V23" s="1837"/>
      <c r="W23" s="1837">
        <v>0</v>
      </c>
      <c r="X23" s="1837"/>
      <c r="Y23" s="1837"/>
      <c r="Z23" s="1837"/>
      <c r="AA23" s="1837">
        <v>0</v>
      </c>
      <c r="AB23" s="1837">
        <v>0</v>
      </c>
      <c r="AC23" s="1837">
        <v>0</v>
      </c>
      <c r="AD23" s="1837">
        <v>0</v>
      </c>
      <c r="AE23" s="1837">
        <v>0</v>
      </c>
      <c r="AF23" s="1837"/>
      <c r="AG23" s="1837"/>
      <c r="AH23" s="1837"/>
      <c r="AI23" s="1837">
        <v>0</v>
      </c>
      <c r="AJ23" s="1832">
        <v>0</v>
      </c>
      <c r="AK23" s="1883"/>
      <c r="AL23" s="1882">
        <v>0</v>
      </c>
      <c r="AM23" s="1882">
        <v>0</v>
      </c>
      <c r="AN23" s="1882">
        <v>0</v>
      </c>
      <c r="AO23" s="1883">
        <v>0</v>
      </c>
      <c r="AP23" s="1882">
        <v>0</v>
      </c>
      <c r="AQ23" s="1882">
        <v>0</v>
      </c>
      <c r="AR23" s="1882">
        <v>0</v>
      </c>
      <c r="AS23" s="1883">
        <v>0</v>
      </c>
      <c r="AT23" s="1882">
        <v>0</v>
      </c>
      <c r="AU23" s="1882">
        <v>0</v>
      </c>
      <c r="AV23" s="1882">
        <v>0</v>
      </c>
      <c r="AW23" s="1883">
        <v>0</v>
      </c>
      <c r="AX23" s="1882">
        <v>0</v>
      </c>
      <c r="AY23" s="1882">
        <v>0</v>
      </c>
      <c r="AZ23" s="1882">
        <v>0</v>
      </c>
      <c r="BA23" s="1883">
        <v>0</v>
      </c>
      <c r="BB23" s="1883">
        <v>0</v>
      </c>
      <c r="BC23" s="1884" t="s">
        <v>147</v>
      </c>
      <c r="BD23" s="1884" t="s">
        <v>147</v>
      </c>
      <c r="BE23" s="1884" t="s">
        <v>147</v>
      </c>
      <c r="BF23" s="1884" t="s">
        <v>147</v>
      </c>
      <c r="BG23" s="1884" t="s">
        <v>147</v>
      </c>
      <c r="BH23" s="1884" t="s">
        <v>147</v>
      </c>
      <c r="BI23" s="1884" t="s">
        <v>147</v>
      </c>
      <c r="BJ23" s="1884" t="s">
        <v>147</v>
      </c>
      <c r="BK23" s="1884" t="s">
        <v>147</v>
      </c>
      <c r="BL23" s="1884" t="s">
        <v>147</v>
      </c>
      <c r="BM23" s="1884" t="s">
        <v>147</v>
      </c>
      <c r="BN23" s="1884" t="s">
        <v>147</v>
      </c>
      <c r="BO23" s="1926">
        <v>0</v>
      </c>
      <c r="BP23" s="1926">
        <v>0</v>
      </c>
      <c r="BQ23" s="1926">
        <v>0</v>
      </c>
      <c r="BR23" s="1926">
        <v>0</v>
      </c>
      <c r="BS23" s="1926">
        <v>0</v>
      </c>
      <c r="BT23" s="1926">
        <v>0</v>
      </c>
      <c r="BU23" s="1926">
        <v>0</v>
      </c>
      <c r="BV23" s="1926">
        <v>0</v>
      </c>
      <c r="BW23" s="1926">
        <v>0</v>
      </c>
      <c r="BX23" s="1926">
        <v>0</v>
      </c>
      <c r="BY23" s="1926">
        <v>0</v>
      </c>
      <c r="BZ23" s="1840">
        <v>0</v>
      </c>
      <c r="CA23" s="1840">
        <v>0</v>
      </c>
      <c r="CB23" s="1840">
        <v>0</v>
      </c>
      <c r="CC23" s="1825">
        <v>0</v>
      </c>
      <c r="CE23" s="1841">
        <v>1.0590768579697778</v>
      </c>
      <c r="CF23" s="1841">
        <v>3.9104863180334548</v>
      </c>
      <c r="CG23" s="1841">
        <v>4.0722688081919998</v>
      </c>
      <c r="CH23" s="1825">
        <v>9.0418319841952322</v>
      </c>
      <c r="CI23" s="1841">
        <v>5.8306524320767998</v>
      </c>
      <c r="CJ23" s="1841">
        <v>2.7667200135168004</v>
      </c>
      <c r="CK23" s="1841">
        <v>5.4192702781440003</v>
      </c>
      <c r="CL23" s="1825">
        <v>14.016642723737601</v>
      </c>
      <c r="CM23" s="1841">
        <v>5.1661139643903997</v>
      </c>
      <c r="CN23" s="1841">
        <v>6.5311075925098754</v>
      </c>
      <c r="CO23" s="1837">
        <v>3.4187829078009599</v>
      </c>
      <c r="CP23" s="1822">
        <v>15.116004464701234</v>
      </c>
      <c r="CQ23" s="1837">
        <v>5.6551751738181819</v>
      </c>
      <c r="CR23" s="1837">
        <v>0</v>
      </c>
      <c r="CS23" s="1837">
        <v>0</v>
      </c>
      <c r="CT23" s="1837">
        <v>5.6551751738181819</v>
      </c>
      <c r="CU23" s="1837">
        <v>43.829654346452244</v>
      </c>
      <c r="CV23" s="1837">
        <v>6.8923430781849602</v>
      </c>
      <c r="CW23" s="1837">
        <v>10.669951879372798</v>
      </c>
      <c r="CX23" s="1837">
        <v>9.6945442972876794</v>
      </c>
      <c r="CY23" s="1822">
        <v>27.256839254845438</v>
      </c>
      <c r="CZ23" s="1837">
        <v>5.4866478791023887</v>
      </c>
      <c r="DA23" s="1837">
        <v>13.150659835197441</v>
      </c>
      <c r="DB23" s="1837">
        <v>17.161965104793598</v>
      </c>
      <c r="DC23" s="1822">
        <v>35.799272819093432</v>
      </c>
      <c r="DD23" s="1837">
        <v>8.4626184877614552</v>
      </c>
      <c r="DE23" s="1837">
        <v>37.517316277077242</v>
      </c>
      <c r="DF23" s="1837">
        <v>15.106751217689602</v>
      </c>
      <c r="DG23" s="1837">
        <v>61.086685982528294</v>
      </c>
      <c r="DH23" s="1837">
        <v>0</v>
      </c>
      <c r="DI23" s="1837">
        <v>15.077465094231155</v>
      </c>
      <c r="DJ23" s="1837">
        <v>19.021276068046081</v>
      </c>
      <c r="DK23" s="1837">
        <v>34.098741162277236</v>
      </c>
      <c r="DL23" s="1837">
        <v>158.24153921874441</v>
      </c>
      <c r="DM23" s="1924">
        <v>11.788775588657895</v>
      </c>
      <c r="DN23" s="1837">
        <v>11.453376083184001</v>
      </c>
      <c r="DO23" s="1837">
        <v>23.979981403111843</v>
      </c>
      <c r="DP23" s="1837">
        <v>47.222133074953739</v>
      </c>
      <c r="DQ23" s="1837">
        <v>6.4396331971584004</v>
      </c>
      <c r="DR23" s="1837">
        <v>22.972679896473601</v>
      </c>
      <c r="DS23" s="1837">
        <v>0</v>
      </c>
      <c r="DT23" s="1837">
        <v>29.412313093632001</v>
      </c>
      <c r="DU23" s="1837">
        <v>62.555586141090913</v>
      </c>
      <c r="DV23" s="1837">
        <v>6.6227920432299037</v>
      </c>
      <c r="DW23" s="1837">
        <v>7.0503456084969605</v>
      </c>
      <c r="DX23" s="1837">
        <v>76.228723792817775</v>
      </c>
      <c r="DY23" s="1837">
        <v>15.246949188844802</v>
      </c>
      <c r="DZ23" s="1837">
        <v>0</v>
      </c>
      <c r="EA23" s="1837">
        <v>0</v>
      </c>
      <c r="EB23" s="1837">
        <v>15.246949188844802</v>
      </c>
      <c r="EC23" s="1925">
        <v>168.11011915024832</v>
      </c>
      <c r="ED23" s="1924">
        <v>21.008536547796005</v>
      </c>
      <c r="EE23" s="1837">
        <v>21.521403783054001</v>
      </c>
      <c r="EF23" s="1837">
        <v>11.366931981600001</v>
      </c>
      <c r="EG23" s="1837">
        <v>53.896872312450014</v>
      </c>
      <c r="EH23" s="1837">
        <v>13.106784264</v>
      </c>
      <c r="EI23" s="1837">
        <v>13.1369066736</v>
      </c>
      <c r="EJ23" s="1837">
        <v>0</v>
      </c>
      <c r="EK23" s="1837">
        <v>26.2436909376</v>
      </c>
      <c r="EL23" s="1837">
        <v>17.518151960985602</v>
      </c>
      <c r="EM23" s="1837">
        <v>10.0807264250112</v>
      </c>
      <c r="EN23" s="1837">
        <v>11.78119844171264</v>
      </c>
      <c r="EO23" s="1837">
        <v>39.380076827709445</v>
      </c>
      <c r="EP23" s="1837">
        <v>4.1336473599999993E-3</v>
      </c>
      <c r="EQ23" s="1837">
        <v>5.7121812879462404</v>
      </c>
      <c r="ER23" s="1837">
        <v>0</v>
      </c>
      <c r="ES23" s="1837">
        <v>5.7163149353062401</v>
      </c>
      <c r="ET23" s="1925">
        <v>125.2369550130657</v>
      </c>
      <c r="EU23" s="1891">
        <v>0</v>
      </c>
      <c r="EV23" s="1888">
        <v>0</v>
      </c>
      <c r="EW23" s="1888">
        <v>8.3671381775871989</v>
      </c>
      <c r="EX23" s="1888">
        <f t="shared" si="29"/>
        <v>8.3671381775871989</v>
      </c>
      <c r="EY23" s="1888">
        <v>1.2680895253015274</v>
      </c>
      <c r="EZ23" s="1888">
        <v>0</v>
      </c>
      <c r="FA23" s="1888">
        <v>0</v>
      </c>
      <c r="FB23" s="1888">
        <f t="shared" si="30"/>
        <v>1.2680895253015274</v>
      </c>
      <c r="FC23" s="1888">
        <v>12.305138688860159</v>
      </c>
      <c r="FD23" s="1888">
        <v>0</v>
      </c>
      <c r="FE23" s="1888">
        <v>3.6927043138559998</v>
      </c>
      <c r="FF23" s="1888">
        <f t="shared" si="50"/>
        <v>15.997843002716159</v>
      </c>
      <c r="FG23" s="1888">
        <v>3.5747943014399999</v>
      </c>
      <c r="FH23" s="1888">
        <v>0</v>
      </c>
      <c r="FI23" s="1888">
        <v>4.4277126389294548</v>
      </c>
      <c r="FJ23" s="1888">
        <f t="shared" si="31"/>
        <v>8.0025069403694538</v>
      </c>
      <c r="FK23" s="1888">
        <f t="shared" si="36"/>
        <v>33.635577645974337</v>
      </c>
      <c r="FL23" s="1891">
        <v>14.339642642431999</v>
      </c>
      <c r="FM23" s="1888">
        <v>0</v>
      </c>
      <c r="FN23" s="1888">
        <v>6.0438258764024253</v>
      </c>
      <c r="FO23" s="1888">
        <f t="shared" si="37"/>
        <v>20.383468518834423</v>
      </c>
      <c r="FP23" s="1888">
        <v>7.4355488256741813</v>
      </c>
      <c r="FQ23" s="1888">
        <v>5.6891857856000003</v>
      </c>
      <c r="FR23" s="1888">
        <v>0</v>
      </c>
      <c r="FS23" s="1888">
        <f t="shared" si="38"/>
        <v>13.124734611274182</v>
      </c>
      <c r="FT23" s="1888">
        <v>3.0322115950000006E-2</v>
      </c>
      <c r="FU23" s="1888">
        <v>1.1870331080000001E-2</v>
      </c>
      <c r="FV23" s="1888">
        <v>2.3995353739999999E-2</v>
      </c>
      <c r="FW23" s="1888">
        <f t="shared" si="39"/>
        <v>6.6187800770000013E-2</v>
      </c>
      <c r="FX23" s="1888">
        <v>2.1790469040000003E-2</v>
      </c>
      <c r="FY23" s="1888">
        <v>1.0840234210000001E-2</v>
      </c>
      <c r="FZ23" s="1888">
        <v>2.1657711400000002E-2</v>
      </c>
      <c r="GA23" s="1888">
        <f t="shared" si="40"/>
        <v>5.4288414650000005E-2</v>
      </c>
      <c r="GB23" s="1892">
        <f t="shared" si="41"/>
        <v>33.62867934552861</v>
      </c>
      <c r="GC23" s="1891">
        <v>7.2991844966399997</v>
      </c>
      <c r="GD23" s="1888">
        <v>21.766555008000001</v>
      </c>
      <c r="GE23" s="1888">
        <v>10.7370467328</v>
      </c>
      <c r="GF23" s="1888">
        <f t="shared" si="51"/>
        <v>39.802786237440003</v>
      </c>
      <c r="GG23" s="1888">
        <v>23.605705113599999</v>
      </c>
      <c r="GH23" s="1888">
        <v>26.884696903679998</v>
      </c>
      <c r="GI23" s="1888">
        <v>27.848201758719998</v>
      </c>
      <c r="GJ23" s="1888">
        <f t="shared" si="52"/>
        <v>78.338603775999999</v>
      </c>
      <c r="GK23" s="1888">
        <v>32.422345943040007</v>
      </c>
      <c r="GL23" s="1888">
        <v>24.3433920256</v>
      </c>
      <c r="GM23" s="1888">
        <v>25.560561626880002</v>
      </c>
      <c r="GN23" s="1888">
        <f t="shared" si="53"/>
        <v>82.326299595520013</v>
      </c>
      <c r="GO23" s="1888">
        <v>11.698731847680001</v>
      </c>
      <c r="GP23" s="1888">
        <v>12.897851862067203</v>
      </c>
      <c r="GQ23" s="1888">
        <v>11.640311305515649</v>
      </c>
      <c r="GR23" s="1888">
        <f t="shared" si="42"/>
        <v>36.236895015262853</v>
      </c>
      <c r="GS23" s="1892">
        <f t="shared" si="43"/>
        <v>236.70458462422289</v>
      </c>
      <c r="GT23" s="1891">
        <v>17.57366236264448</v>
      </c>
      <c r="GU23" s="1888">
        <v>20.37112136656291</v>
      </c>
      <c r="GV23" s="1888">
        <v>16.448131027148797</v>
      </c>
      <c r="GW23" s="1888">
        <f t="shared" si="44"/>
        <v>54.392914756356191</v>
      </c>
      <c r="GX23" s="1888">
        <v>22.737379031772161</v>
      </c>
      <c r="GY23" s="1888">
        <v>16.1827962319541</v>
      </c>
      <c r="GZ23" s="1888">
        <v>15.589361664661977</v>
      </c>
      <c r="HA23" s="1888">
        <f t="shared" si="45"/>
        <v>54.509536928388243</v>
      </c>
      <c r="HB23" s="1888">
        <v>14.841705846784</v>
      </c>
      <c r="HC23" s="1888">
        <v>0</v>
      </c>
      <c r="HD23" s="1888">
        <v>21.124871350016004</v>
      </c>
      <c r="HE23" s="1888">
        <f t="shared" si="46"/>
        <v>35.966577196800003</v>
      </c>
      <c r="HF23" s="1888">
        <v>11.360435767869443</v>
      </c>
      <c r="HG23" s="1888">
        <v>20.596527835192319</v>
      </c>
      <c r="HH23" s="1888">
        <v>18.918995689451521</v>
      </c>
      <c r="HI23" s="1888">
        <f t="shared" si="47"/>
        <v>50.875959292513286</v>
      </c>
      <c r="HJ23" s="1892">
        <f t="shared" si="48"/>
        <v>195.74498817405774</v>
      </c>
      <c r="HK23" s="1891">
        <v>9.4600446992384004</v>
      </c>
      <c r="HL23" s="1888">
        <v>9.2760285846527992</v>
      </c>
      <c r="HM23" s="1888">
        <v>22.587687116467201</v>
      </c>
      <c r="HN23" s="1888">
        <f t="shared" si="32"/>
        <v>41.323760400358402</v>
      </c>
      <c r="HO23" s="1888">
        <v>8.9514252838348796</v>
      </c>
      <c r="HP23" s="1888">
        <v>27.00090726115328</v>
      </c>
      <c r="HQ23" s="1888">
        <v>18.451271961820158</v>
      </c>
      <c r="HR23" s="1888">
        <f t="shared" si="33"/>
        <v>54.403604506808321</v>
      </c>
      <c r="HS23" s="1888">
        <v>14.558234458736637</v>
      </c>
      <c r="HT23" s="1888">
        <v>19.579808129300478</v>
      </c>
      <c r="HU23" s="1888">
        <v>0</v>
      </c>
      <c r="HV23" s="1888">
        <f t="shared" si="34"/>
        <v>34.138042588037116</v>
      </c>
      <c r="HW23" s="1888">
        <v>22.613062787448005</v>
      </c>
      <c r="HX23" s="1888">
        <v>18.984963529653744</v>
      </c>
      <c r="HY23" s="1888">
        <v>19.934211706136431</v>
      </c>
      <c r="HZ23" s="1888">
        <f t="shared" si="35"/>
        <v>61.532238023238179</v>
      </c>
      <c r="IA23" s="1892">
        <f t="shared" si="49"/>
        <v>191.39764551844203</v>
      </c>
      <c r="IB23" s="1891">
        <v>20.575991341158399</v>
      </c>
      <c r="IC23" s="1888">
        <v>0</v>
      </c>
      <c r="ID23" s="1888">
        <v>7.3872891823104005</v>
      </c>
      <c r="IE23" s="1888">
        <v>27.9632805234688</v>
      </c>
      <c r="IF23" s="1888">
        <v>7.88</v>
      </c>
      <c r="IG23" s="1888">
        <v>11.53</v>
      </c>
      <c r="IH23" s="1888">
        <v>16.98</v>
      </c>
      <c r="II23" s="1888">
        <v>36.39</v>
      </c>
      <c r="IJ23" s="1888">
        <v>9.1300000000000008</v>
      </c>
      <c r="IK23" s="1888">
        <v>23.299079014615042</v>
      </c>
      <c r="IL23" s="1888">
        <v>11.266026412032002</v>
      </c>
      <c r="IM23" s="1888">
        <v>43.690861389168653</v>
      </c>
      <c r="IN23" s="2717">
        <v>25.267863699881843</v>
      </c>
      <c r="IO23" s="2717">
        <v>18.309820815360002</v>
      </c>
      <c r="IP23" s="2717">
        <v>0</v>
      </c>
      <c r="IQ23" s="1888">
        <v>43.577684515241849</v>
      </c>
      <c r="IR23" s="1892">
        <v>151.62667001645661</v>
      </c>
      <c r="IS23" s="1891">
        <v>27.39</v>
      </c>
      <c r="IT23" s="1888">
        <v>11.45</v>
      </c>
      <c r="IU23" s="1888">
        <v>4.04</v>
      </c>
      <c r="IV23" s="2861">
        <v>42.88</v>
      </c>
    </row>
    <row r="24" spans="1:256" s="1915" customFormat="1" ht="38.15" customHeight="1">
      <c r="A24" s="1898" t="s">
        <v>1185</v>
      </c>
      <c r="B24" s="1825">
        <v>12.248948418559999</v>
      </c>
      <c r="C24" s="1825">
        <v>11.47288347648</v>
      </c>
      <c r="D24" s="1825">
        <v>16.834477076479999</v>
      </c>
      <c r="E24" s="1825">
        <v>40.556308971519996</v>
      </c>
      <c r="F24" s="1825">
        <v>17.149432831999999</v>
      </c>
      <c r="G24" s="1825">
        <v>13.137823744</v>
      </c>
      <c r="H24" s="1825">
        <v>10.117091328000001</v>
      </c>
      <c r="I24" s="1824">
        <v>40.404347903999998</v>
      </c>
      <c r="J24" s="1927">
        <v>17.505739438080003</v>
      </c>
      <c r="K24" s="1841">
        <v>12.184873983999999</v>
      </c>
      <c r="L24" s="1841">
        <v>12.069624832000001</v>
      </c>
      <c r="M24" s="1841">
        <v>41.760238254080001</v>
      </c>
      <c r="N24" s="1841">
        <v>13.711450112000001</v>
      </c>
      <c r="O24" s="1825">
        <v>20.654909440000001</v>
      </c>
      <c r="P24" s="1837">
        <v>19.880311807999998</v>
      </c>
      <c r="Q24" s="1837">
        <v>54.246671360000008</v>
      </c>
      <c r="R24" s="1837">
        <v>176.96756648960002</v>
      </c>
      <c r="S24" s="1837"/>
      <c r="T24" s="1837">
        <v>19.303706787840003</v>
      </c>
      <c r="U24" s="1837">
        <v>10.554238085120002</v>
      </c>
      <c r="V24" s="1837">
        <v>16.121874432000002</v>
      </c>
      <c r="W24" s="1837">
        <v>45.979819304960003</v>
      </c>
      <c r="X24" s="1837">
        <v>14.8652212736</v>
      </c>
      <c r="Y24" s="1837">
        <v>14.962593792</v>
      </c>
      <c r="Z24" s="1837">
        <v>12.521477089280001</v>
      </c>
      <c r="AA24" s="1837">
        <v>42.349292154880004</v>
      </c>
      <c r="AB24" s="1837">
        <v>21.689827328</v>
      </c>
      <c r="AC24" s="1837">
        <v>21.767176192000001</v>
      </c>
      <c r="AD24" s="1837">
        <v>0</v>
      </c>
      <c r="AE24" s="1837">
        <v>43.457003520000001</v>
      </c>
      <c r="AF24" s="1837">
        <v>0</v>
      </c>
      <c r="AG24" s="1837">
        <v>0</v>
      </c>
      <c r="AH24" s="1837">
        <v>0</v>
      </c>
      <c r="AI24" s="1837">
        <v>0</v>
      </c>
      <c r="AJ24" s="1832">
        <v>131.78611497984002</v>
      </c>
      <c r="AK24" s="1809"/>
      <c r="AL24" s="1809">
        <v>0</v>
      </c>
      <c r="AM24" s="1809">
        <v>0</v>
      </c>
      <c r="AN24" s="1809">
        <v>0</v>
      </c>
      <c r="AO24" s="1901">
        <v>0</v>
      </c>
      <c r="AP24" s="1901">
        <v>0</v>
      </c>
      <c r="AQ24" s="1901">
        <v>0</v>
      </c>
      <c r="AR24" s="1901">
        <v>0</v>
      </c>
      <c r="AS24" s="1901">
        <v>0</v>
      </c>
      <c r="AT24" s="1882">
        <v>12.472827904000001</v>
      </c>
      <c r="AU24" s="1882">
        <v>15.347528028159999</v>
      </c>
      <c r="AV24" s="1882">
        <v>17.243478016000001</v>
      </c>
      <c r="AW24" s="1882">
        <v>45.063833948159996</v>
      </c>
      <c r="AX24" s="1882">
        <v>14.720750592</v>
      </c>
      <c r="AY24" s="1882">
        <v>18.8019456</v>
      </c>
      <c r="AZ24" s="1882">
        <v>20.492610560000003</v>
      </c>
      <c r="BA24" s="1883">
        <v>54.015306752000001</v>
      </c>
      <c r="BB24" s="1882">
        <v>99.079140700159996</v>
      </c>
      <c r="BC24" s="1882">
        <v>16.206792704000001</v>
      </c>
      <c r="BD24" s="1882">
        <v>14.29354218496</v>
      </c>
      <c r="BE24" s="1882">
        <v>12.805321984000001</v>
      </c>
      <c r="BF24" s="1883">
        <v>43.30565687296</v>
      </c>
      <c r="BG24" s="1882">
        <v>16.534006784000002</v>
      </c>
      <c r="BH24" s="1882">
        <v>16.08517843968</v>
      </c>
      <c r="BI24" s="1882">
        <v>17.650514943999998</v>
      </c>
      <c r="BJ24" s="1883">
        <v>50.26970016768</v>
      </c>
      <c r="BK24" s="1882">
        <v>15.888369664000001</v>
      </c>
      <c r="BL24" s="1883">
        <v>55.057494312959996</v>
      </c>
      <c r="BM24" s="1883">
        <v>195.5574230016</v>
      </c>
      <c r="BN24" s="1882">
        <v>15.872858111999999</v>
      </c>
      <c r="BO24" s="1882">
        <v>13.381517312</v>
      </c>
      <c r="BP24" s="1882">
        <v>15.604638935040001</v>
      </c>
      <c r="BQ24" s="1883">
        <v>44.859014359040003</v>
      </c>
      <c r="BR24" s="1923">
        <v>16.186687488</v>
      </c>
      <c r="BS24" s="1923">
        <v>13.549172736000001</v>
      </c>
      <c r="BT24" s="1923">
        <v>11.54977445888</v>
      </c>
      <c r="BU24" s="1928">
        <v>41.285634682880001</v>
      </c>
      <c r="BV24" s="1882">
        <v>15.713987584000002</v>
      </c>
      <c r="BW24" s="1882">
        <v>21.134432256</v>
      </c>
      <c r="BX24" s="1882">
        <v>22.771707903999999</v>
      </c>
      <c r="BY24" s="1883">
        <v>59.620127744000001</v>
      </c>
      <c r="BZ24" s="1840">
        <v>18.655332352000002</v>
      </c>
      <c r="CA24" s="1840">
        <v>10.537397248</v>
      </c>
      <c r="CB24" s="1840">
        <v>9.8912102400000013</v>
      </c>
      <c r="CC24" s="1825">
        <v>39.083939839999999</v>
      </c>
      <c r="CE24" s="1841">
        <v>8.9049640960000005</v>
      </c>
      <c r="CF24" s="1841">
        <v>6.0453331968000006</v>
      </c>
      <c r="CG24" s="1841">
        <v>5.6911284223999994</v>
      </c>
      <c r="CH24" s="1825">
        <v>20.6414257152</v>
      </c>
      <c r="CI24" s="1841">
        <v>5.1346581913599998</v>
      </c>
      <c r="CJ24" s="1841">
        <v>3.4773061427199998</v>
      </c>
      <c r="CK24" s="1841">
        <v>1.0675320320000001</v>
      </c>
      <c r="CL24" s="1825">
        <v>9.6794963660800004</v>
      </c>
      <c r="CM24" s="1841">
        <v>0</v>
      </c>
      <c r="CN24" s="1841">
        <v>0</v>
      </c>
      <c r="CO24" s="1837">
        <v>0</v>
      </c>
      <c r="CP24" s="1822">
        <v>0</v>
      </c>
      <c r="CQ24" s="1837">
        <v>0</v>
      </c>
      <c r="CR24" s="1837">
        <v>0.58975539200000004</v>
      </c>
      <c r="CS24" s="1837">
        <v>5.0614845439999998</v>
      </c>
      <c r="CT24" s="1837">
        <v>5.6512399359999996</v>
      </c>
      <c r="CU24" s="1837">
        <v>35.972162017279999</v>
      </c>
      <c r="CV24" s="1837">
        <v>4.52686471168</v>
      </c>
      <c r="CW24" s="1837">
        <v>3.7283371212800005</v>
      </c>
      <c r="CX24" s="1837">
        <v>3.9585022259200002</v>
      </c>
      <c r="CY24" s="1822">
        <v>12.213704058880001</v>
      </c>
      <c r="CZ24" s="1837">
        <v>4.6274769305600003</v>
      </c>
      <c r="DA24" s="1837">
        <v>4.7729980928000009</v>
      </c>
      <c r="DB24" s="1837">
        <v>7.0335234560000002</v>
      </c>
      <c r="DC24" s="1822">
        <v>16.433998479360003</v>
      </c>
      <c r="DD24" s="1837">
        <v>9.474131968</v>
      </c>
      <c r="DE24" s="1837">
        <v>14.815187968</v>
      </c>
      <c r="DF24" s="1837">
        <v>14.76399468544</v>
      </c>
      <c r="DG24" s="1837">
        <v>39.053314621439995</v>
      </c>
      <c r="DH24" s="1837">
        <v>12.41125888</v>
      </c>
      <c r="DI24" s="1837">
        <v>11.191885824000002</v>
      </c>
      <c r="DJ24" s="1837">
        <v>11.003848704000001</v>
      </c>
      <c r="DK24" s="1837">
        <v>34.606993408000001</v>
      </c>
      <c r="DL24" s="1837">
        <v>102.30801056767999</v>
      </c>
      <c r="DM24" s="1924">
        <v>9.7068718080000007</v>
      </c>
      <c r="DN24" s="1837">
        <v>10.052298752</v>
      </c>
      <c r="DO24" s="1837">
        <v>21.782306816000002</v>
      </c>
      <c r="DP24" s="1837">
        <v>41.541477376000003</v>
      </c>
      <c r="DQ24" s="1837">
        <v>19.206956175359998</v>
      </c>
      <c r="DR24" s="1837">
        <v>15.1210820096</v>
      </c>
      <c r="DS24" s="1837">
        <v>12.537623377919999</v>
      </c>
      <c r="DT24" s="1837">
        <v>46.86566156288</v>
      </c>
      <c r="DU24" s="1837">
        <v>24.310881269759996</v>
      </c>
      <c r="DV24" s="1837">
        <v>25.544175022080001</v>
      </c>
      <c r="DW24" s="1837">
        <v>24.316885073919998</v>
      </c>
      <c r="DX24" s="1837">
        <v>74.171941365760006</v>
      </c>
      <c r="DY24" s="1837">
        <v>25.924017633280002</v>
      </c>
      <c r="DZ24" s="1837">
        <v>20.16950464512</v>
      </c>
      <c r="EA24" s="1837">
        <v>23.470135784106663</v>
      </c>
      <c r="EB24" s="1837">
        <v>69.563658062506661</v>
      </c>
      <c r="EC24" s="1925">
        <v>232.14273836714665</v>
      </c>
      <c r="ED24" s="1924">
        <v>13.76992613376</v>
      </c>
      <c r="EE24" s="1837">
        <v>10.174777477120001</v>
      </c>
      <c r="EF24" s="1837">
        <v>11.317015091200002</v>
      </c>
      <c r="EG24" s="1837">
        <v>35.261718702080003</v>
      </c>
      <c r="EH24" s="1837">
        <v>13.747993733120001</v>
      </c>
      <c r="EI24" s="1837">
        <v>16.413085696</v>
      </c>
      <c r="EJ24" s="1837">
        <v>14.607119953920002</v>
      </c>
      <c r="EK24" s="1837">
        <v>44.768199383039999</v>
      </c>
      <c r="EL24" s="1837">
        <v>17.289835714560002</v>
      </c>
      <c r="EM24" s="1837">
        <v>21.920762204160003</v>
      </c>
      <c r="EN24" s="1837">
        <v>12.858418995200001</v>
      </c>
      <c r="EO24" s="1837">
        <v>52.069016913920009</v>
      </c>
      <c r="EP24" s="1837">
        <v>14.7542422016</v>
      </c>
      <c r="EQ24" s="1837">
        <v>11.350936739840002</v>
      </c>
      <c r="ER24" s="1837">
        <v>15.431142717440002</v>
      </c>
      <c r="ES24" s="1837">
        <v>41.536321658880006</v>
      </c>
      <c r="ET24" s="1925">
        <v>173.63525665792002</v>
      </c>
      <c r="EU24" s="1891">
        <v>16.02823012352</v>
      </c>
      <c r="EV24" s="1888">
        <v>12.528532561919999</v>
      </c>
      <c r="EW24" s="1888">
        <v>14.278381342720003</v>
      </c>
      <c r="EX24" s="1888">
        <f t="shared" si="29"/>
        <v>42.835144028160002</v>
      </c>
      <c r="EY24" s="1888">
        <v>15.537131540479999</v>
      </c>
      <c r="EZ24" s="1888">
        <v>17.966664273919999</v>
      </c>
      <c r="FA24" s="1888">
        <v>16.747127848960002</v>
      </c>
      <c r="FB24" s="1888">
        <f t="shared" si="30"/>
        <v>50.250923663359998</v>
      </c>
      <c r="FC24" s="1888">
        <v>16.214194769920002</v>
      </c>
      <c r="FD24" s="1888">
        <v>14.28259003392</v>
      </c>
      <c r="FE24" s="1888">
        <v>13.939509964799999</v>
      </c>
      <c r="FF24" s="1888">
        <f t="shared" si="50"/>
        <v>44.436294768639996</v>
      </c>
      <c r="FG24" s="1888">
        <v>14.07371321344</v>
      </c>
      <c r="FH24" s="1888">
        <v>14.446027601920001</v>
      </c>
      <c r="FI24" s="1888">
        <v>15.928081732015302</v>
      </c>
      <c r="FJ24" s="1888">
        <f t="shared" si="31"/>
        <v>44.447822547375303</v>
      </c>
      <c r="FK24" s="1888">
        <f t="shared" si="36"/>
        <v>181.97018500753529</v>
      </c>
      <c r="FL24" s="1891">
        <v>14.550026342400001</v>
      </c>
      <c r="FM24" s="1888">
        <v>11.10625041408</v>
      </c>
      <c r="FN24" s="1888">
        <v>13.728537722879999</v>
      </c>
      <c r="FO24" s="1888">
        <f t="shared" si="37"/>
        <v>39.384814479360003</v>
      </c>
      <c r="FP24" s="1888">
        <v>14.384833177597384</v>
      </c>
      <c r="FQ24" s="1888">
        <v>13.84592162269514</v>
      </c>
      <c r="FR24" s="1888">
        <v>11.68606058496</v>
      </c>
      <c r="FS24" s="1888">
        <f t="shared" si="38"/>
        <v>39.916815385252519</v>
      </c>
      <c r="FT24" s="1888">
        <v>13.1263249455</v>
      </c>
      <c r="FU24" s="1888">
        <v>12.220675184900001</v>
      </c>
      <c r="FV24" s="1888">
        <v>6.6543726536000003</v>
      </c>
      <c r="FW24" s="1888">
        <f t="shared" si="39"/>
        <v>32.001372784000004</v>
      </c>
      <c r="FX24" s="1888">
        <v>10.667124261333335</v>
      </c>
      <c r="FY24" s="1888">
        <v>10.133768048266667</v>
      </c>
      <c r="FZ24" s="1888">
        <v>9.6270796458533319</v>
      </c>
      <c r="GA24" s="1888">
        <f t="shared" si="40"/>
        <v>30.427971955453334</v>
      </c>
      <c r="GB24" s="1892">
        <f t="shared" si="41"/>
        <v>141.73097460406586</v>
      </c>
      <c r="GC24" s="1891">
        <v>10.52472034304</v>
      </c>
      <c r="GD24" s="1888">
        <v>13.53074077696</v>
      </c>
      <c r="GE24" s="1888">
        <v>16.099371438079999</v>
      </c>
      <c r="GF24" s="1888">
        <f t="shared" si="51"/>
        <v>40.154832558080003</v>
      </c>
      <c r="GG24" s="1888">
        <v>12.66933993472</v>
      </c>
      <c r="GH24" s="1888">
        <v>12.507461376</v>
      </c>
      <c r="GI24" s="1888">
        <v>19.008960829439999</v>
      </c>
      <c r="GJ24" s="1888">
        <f t="shared" si="52"/>
        <v>44.185762140160001</v>
      </c>
      <c r="GK24" s="1888">
        <v>14.922613125120002</v>
      </c>
      <c r="GL24" s="1888">
        <v>22.656199367680003</v>
      </c>
      <c r="GM24" s="1888">
        <v>18.862591107413333</v>
      </c>
      <c r="GN24" s="1888">
        <f t="shared" si="53"/>
        <v>56.441403600213334</v>
      </c>
      <c r="GO24" s="1888">
        <v>18.813801200071111</v>
      </c>
      <c r="GP24" s="1888">
        <v>20.110863891721483</v>
      </c>
      <c r="GQ24" s="1888">
        <v>19.462332545896295</v>
      </c>
      <c r="GR24" s="1888">
        <f t="shared" si="42"/>
        <v>58.386997637688886</v>
      </c>
      <c r="GS24" s="1892">
        <f t="shared" si="43"/>
        <v>199.16899593614224</v>
      </c>
      <c r="GT24" s="1891">
        <v>16.918158899200002</v>
      </c>
      <c r="GU24" s="1888">
        <v>15.012792545280002</v>
      </c>
      <c r="GV24" s="1888">
        <v>22.430029066239999</v>
      </c>
      <c r="GW24" s="1888">
        <f t="shared" si="44"/>
        <v>54.360980510720005</v>
      </c>
      <c r="GX24" s="1888">
        <v>15.101306757120001</v>
      </c>
      <c r="GY24" s="1888">
        <v>17.467546624000001</v>
      </c>
      <c r="GZ24" s="1888">
        <v>24.712220344320002</v>
      </c>
      <c r="HA24" s="1888">
        <f t="shared" si="45"/>
        <v>57.281073725440002</v>
      </c>
      <c r="HB24" s="1888">
        <v>19.093691241813335</v>
      </c>
      <c r="HC24" s="1888">
        <v>21.089883484160001</v>
      </c>
      <c r="HD24" s="1888">
        <v>20.091787362986668</v>
      </c>
      <c r="HE24" s="1888">
        <f t="shared" si="46"/>
        <v>60.275362088960009</v>
      </c>
      <c r="HF24" s="1888">
        <v>21.096376731136004</v>
      </c>
      <c r="HG24" s="1888">
        <v>22.151195567692803</v>
      </c>
      <c r="HH24" s="1888">
        <v>23.258755346077443</v>
      </c>
      <c r="HI24" s="1888">
        <f t="shared" si="47"/>
        <v>66.50632764490625</v>
      </c>
      <c r="HJ24" s="1892">
        <f t="shared" si="48"/>
        <v>238.42374397002627</v>
      </c>
      <c r="HK24" s="1891">
        <v>16.247785707520002</v>
      </c>
      <c r="HL24" s="1888">
        <v>17.518541824</v>
      </c>
      <c r="HM24" s="1888">
        <v>20.110480076799998</v>
      </c>
      <c r="HN24" s="1888">
        <f t="shared" si="32"/>
        <v>53.87680760832</v>
      </c>
      <c r="HO24" s="1888">
        <v>18.91358777344</v>
      </c>
      <c r="HP24" s="1888">
        <v>21.527662878720005</v>
      </c>
      <c r="HQ24" s="1888">
        <v>20.174074777599998</v>
      </c>
      <c r="HR24" s="1888">
        <f t="shared" si="33"/>
        <v>60.615325429760006</v>
      </c>
      <c r="HS24" s="1888">
        <v>20.205108476586666</v>
      </c>
      <c r="HT24" s="1888">
        <v>20.635615377635556</v>
      </c>
      <c r="HU24" s="1888">
        <v>20.404845077617775</v>
      </c>
      <c r="HV24" s="1888">
        <f t="shared" si="34"/>
        <v>61.245568931839998</v>
      </c>
      <c r="HW24" s="1888">
        <v>20.415189643946665</v>
      </c>
      <c r="HX24" s="1888">
        <v>20.520230227626666</v>
      </c>
      <c r="HY24" s="1888">
        <v>20.467709935786669</v>
      </c>
      <c r="HZ24" s="1888">
        <f t="shared" si="35"/>
        <v>61.403129807360003</v>
      </c>
      <c r="IA24" s="1892">
        <f t="shared" si="49"/>
        <v>237.14083177728003</v>
      </c>
      <c r="IB24" s="1891">
        <v>20.467709935786669</v>
      </c>
      <c r="IC24" s="1888">
        <v>19.444324438997334</v>
      </c>
      <c r="ID24" s="1888">
        <v>20.416540660947202</v>
      </c>
      <c r="IE24" s="1888">
        <v>60.328575035731205</v>
      </c>
      <c r="IF24" s="1888">
        <v>20.109525011910403</v>
      </c>
      <c r="IG24" s="1888">
        <v>21.11500126250592</v>
      </c>
      <c r="IH24" s="1888">
        <v>22.170751325631219</v>
      </c>
      <c r="II24" s="1888">
        <v>63.395277600047535</v>
      </c>
      <c r="IJ24" s="1888">
        <v>21.131759200015846</v>
      </c>
      <c r="IK24" s="1888">
        <v>20.075171240015052</v>
      </c>
      <c r="IL24" s="1888">
        <v>19.071412678014298</v>
      </c>
      <c r="IM24" s="1888">
        <v>60.2783431180452</v>
      </c>
      <c r="IN24" s="1888">
        <v>21.359982199376017</v>
      </c>
      <c r="IO24" s="1888">
        <v>21.582639589317512</v>
      </c>
      <c r="IP24" s="1888">
        <v>22.122205579050448</v>
      </c>
      <c r="IQ24" s="1888">
        <v>65.064827367743973</v>
      </c>
      <c r="IR24" s="1892">
        <v>249.0670231215679</v>
      </c>
      <c r="IS24" s="1891">
        <v>21.69</v>
      </c>
      <c r="IT24" s="1888">
        <v>21.8</v>
      </c>
      <c r="IU24" s="1888">
        <v>22.89</v>
      </c>
      <c r="IV24" s="2861">
        <v>66.37</v>
      </c>
    </row>
    <row r="25" spans="1:256" s="1915" customFormat="1" ht="38.15" customHeight="1">
      <c r="A25" s="1898" t="s">
        <v>1186</v>
      </c>
      <c r="B25" s="1825"/>
      <c r="C25" s="1825"/>
      <c r="D25" s="1825"/>
      <c r="E25" s="1825"/>
      <c r="F25" s="1825"/>
      <c r="G25" s="1825"/>
      <c r="H25" s="1825"/>
      <c r="I25" s="1824"/>
      <c r="J25" s="1927"/>
      <c r="K25" s="1841"/>
      <c r="L25" s="1841"/>
      <c r="M25" s="1841"/>
      <c r="N25" s="1841"/>
      <c r="O25" s="1825"/>
      <c r="P25" s="1837"/>
      <c r="Q25" s="1837"/>
      <c r="R25" s="1837"/>
      <c r="S25" s="1837"/>
      <c r="T25" s="1837"/>
      <c r="U25" s="1837"/>
      <c r="V25" s="1837"/>
      <c r="W25" s="1837"/>
      <c r="X25" s="1837"/>
      <c r="Y25" s="1837"/>
      <c r="Z25" s="1837"/>
      <c r="AA25" s="1837"/>
      <c r="AB25" s="1837"/>
      <c r="AC25" s="1837"/>
      <c r="AD25" s="1837"/>
      <c r="AE25" s="1837"/>
      <c r="AF25" s="1837"/>
      <c r="AG25" s="1837"/>
      <c r="AH25" s="1837"/>
      <c r="AI25" s="1837"/>
      <c r="AJ25" s="1832"/>
      <c r="AK25" s="1809"/>
      <c r="AL25" s="1809"/>
      <c r="AM25" s="1809"/>
      <c r="AN25" s="1809"/>
      <c r="AO25" s="1901"/>
      <c r="AP25" s="1901"/>
      <c r="AQ25" s="1901"/>
      <c r="AR25" s="1901"/>
      <c r="AS25" s="1901"/>
      <c r="AT25" s="1882"/>
      <c r="AU25" s="1882"/>
      <c r="AV25" s="1882"/>
      <c r="AW25" s="1882"/>
      <c r="AX25" s="1882"/>
      <c r="AY25" s="1882"/>
      <c r="AZ25" s="1882"/>
      <c r="BA25" s="1883"/>
      <c r="BB25" s="1882"/>
      <c r="BC25" s="1882"/>
      <c r="BD25" s="1882"/>
      <c r="BE25" s="1882"/>
      <c r="BF25" s="1883"/>
      <c r="BG25" s="1882"/>
      <c r="BH25" s="1882"/>
      <c r="BI25" s="1882"/>
      <c r="BJ25" s="1883"/>
      <c r="BK25" s="1882"/>
      <c r="BL25" s="1883"/>
      <c r="BM25" s="1883"/>
      <c r="BN25" s="1882"/>
      <c r="BO25" s="1882"/>
      <c r="BP25" s="1882"/>
      <c r="BQ25" s="1883"/>
      <c r="BR25" s="1923"/>
      <c r="BS25" s="1923"/>
      <c r="BT25" s="1923"/>
      <c r="BU25" s="1928"/>
      <c r="BV25" s="1882"/>
      <c r="BW25" s="1882"/>
      <c r="BX25" s="1882"/>
      <c r="BY25" s="1883"/>
      <c r="BZ25" s="1840"/>
      <c r="CA25" s="1840"/>
      <c r="CB25" s="1840"/>
      <c r="CC25" s="1825"/>
      <c r="CE25" s="1841"/>
      <c r="CF25" s="1841"/>
      <c r="CG25" s="1841"/>
      <c r="CH25" s="1825"/>
      <c r="CI25" s="1841"/>
      <c r="CJ25" s="1841"/>
      <c r="CK25" s="1841"/>
      <c r="CL25" s="1825"/>
      <c r="CM25" s="1841"/>
      <c r="CN25" s="1841"/>
      <c r="CO25" s="1837"/>
      <c r="CP25" s="1822"/>
      <c r="CQ25" s="1837"/>
      <c r="CR25" s="1837"/>
      <c r="CS25" s="1837"/>
      <c r="CT25" s="1837"/>
      <c r="CU25" s="1837"/>
      <c r="CV25" s="1837"/>
      <c r="CW25" s="1837"/>
      <c r="CX25" s="1837"/>
      <c r="CY25" s="1822"/>
      <c r="CZ25" s="1837"/>
      <c r="DA25" s="1837"/>
      <c r="DB25" s="1837"/>
      <c r="DC25" s="1822"/>
      <c r="DD25" s="1837"/>
      <c r="DE25" s="1837"/>
      <c r="DF25" s="1837"/>
      <c r="DG25" s="1837"/>
      <c r="DH25" s="1837"/>
      <c r="DI25" s="1837"/>
      <c r="DJ25" s="1837"/>
      <c r="DK25" s="1837"/>
      <c r="DL25" s="1837"/>
      <c r="DM25" s="1924"/>
      <c r="DN25" s="1837"/>
      <c r="DO25" s="1837"/>
      <c r="DP25" s="1837"/>
      <c r="DQ25" s="1837"/>
      <c r="DR25" s="1837"/>
      <c r="DS25" s="1837"/>
      <c r="DT25" s="1837"/>
      <c r="DU25" s="1837"/>
      <c r="DV25" s="1837"/>
      <c r="DW25" s="1837"/>
      <c r="DX25" s="1837"/>
      <c r="DY25" s="1837"/>
      <c r="DZ25" s="1837"/>
      <c r="EA25" s="1837"/>
      <c r="EB25" s="1837"/>
      <c r="EC25" s="1925"/>
      <c r="ED25" s="1924"/>
      <c r="EE25" s="1837"/>
      <c r="EF25" s="1837"/>
      <c r="EG25" s="1837"/>
      <c r="EH25" s="1837"/>
      <c r="EI25" s="1837"/>
      <c r="EJ25" s="1837"/>
      <c r="EK25" s="1837"/>
      <c r="EL25" s="1837"/>
      <c r="EM25" s="1837"/>
      <c r="EN25" s="1837"/>
      <c r="EO25" s="1837"/>
      <c r="EP25" s="1837"/>
      <c r="EQ25" s="1837"/>
      <c r="ER25" s="1837"/>
      <c r="ES25" s="1837"/>
      <c r="ET25" s="1925"/>
      <c r="EU25" s="1891">
        <v>4.3368395731158129</v>
      </c>
      <c r="EV25" s="1888">
        <v>3.7076469086497688</v>
      </c>
      <c r="EW25" s="1888">
        <v>8.1615003168336173</v>
      </c>
      <c r="EX25" s="1888">
        <f t="shared" si="29"/>
        <v>16.205986798599199</v>
      </c>
      <c r="EY25" s="1888">
        <v>6.6414138181808537</v>
      </c>
      <c r="EZ25" s="1888">
        <v>8.489552377778443</v>
      </c>
      <c r="FA25" s="1888">
        <v>8.5070208545814623</v>
      </c>
      <c r="FB25" s="1888">
        <f t="shared" si="30"/>
        <v>23.637987050540758</v>
      </c>
      <c r="FC25" s="1888">
        <v>4.9692925188309189</v>
      </c>
      <c r="FD25" s="1888">
        <v>3.8604199853540453</v>
      </c>
      <c r="FE25" s="1888">
        <v>9.1432016063539194</v>
      </c>
      <c r="FF25" s="1888">
        <f>FC25+FD25+FE25</f>
        <v>17.972914110538884</v>
      </c>
      <c r="FG25" s="1888">
        <v>4.609397137686714</v>
      </c>
      <c r="FH25" s="1888">
        <v>7.6894525531313356</v>
      </c>
      <c r="FI25" s="1888">
        <v>5.4086062080000001</v>
      </c>
      <c r="FJ25" s="1888">
        <f t="shared" si="31"/>
        <v>17.707455898818047</v>
      </c>
      <c r="FK25" s="1888">
        <f t="shared" si="36"/>
        <v>75.524343858496877</v>
      </c>
      <c r="FL25" s="1891">
        <v>7.7266788839327951</v>
      </c>
      <c r="FM25" s="1888">
        <v>6.4393006753625803</v>
      </c>
      <c r="FN25" s="1888">
        <v>8.459546214578781</v>
      </c>
      <c r="FO25" s="1888">
        <f t="shared" si="37"/>
        <v>22.625525773874159</v>
      </c>
      <c r="FP25" s="1888">
        <v>4.5057134176310472</v>
      </c>
      <c r="FQ25" s="1888">
        <v>10.029910235292069</v>
      </c>
      <c r="FR25" s="1888">
        <v>4.6025170321952666</v>
      </c>
      <c r="FS25" s="1888">
        <f t="shared" si="38"/>
        <v>19.138140685118383</v>
      </c>
      <c r="FT25" s="1888">
        <v>11.711882678744304</v>
      </c>
      <c r="FU25" s="1888">
        <v>9.01360574797474</v>
      </c>
      <c r="FV25" s="1888">
        <v>5.3022852359366626</v>
      </c>
      <c r="FW25" s="1888">
        <f t="shared" si="39"/>
        <v>26.027773662655708</v>
      </c>
      <c r="FX25" s="1888">
        <v>7.2291060578250006</v>
      </c>
      <c r="FY25" s="1888">
        <v>11.052197362502</v>
      </c>
      <c r="FZ25" s="1888">
        <v>5.7220329802081755</v>
      </c>
      <c r="GA25" s="1888">
        <f t="shared" si="40"/>
        <v>24.003336400535176</v>
      </c>
      <c r="GB25" s="1892">
        <f t="shared" si="41"/>
        <v>91.794776522183426</v>
      </c>
      <c r="GC25" s="1891">
        <v>7.8649839371755581</v>
      </c>
      <c r="GD25" s="1888">
        <v>5.5389078364538573</v>
      </c>
      <c r="GE25" s="1888">
        <v>7.0400240505215343</v>
      </c>
      <c r="GF25" s="1888">
        <f t="shared" si="51"/>
        <v>20.443915824150949</v>
      </c>
      <c r="GG25" s="1888">
        <v>5.3446213101247144</v>
      </c>
      <c r="GH25" s="1888">
        <v>10.632397920853217</v>
      </c>
      <c r="GI25" s="1888">
        <v>12.689093201312781</v>
      </c>
      <c r="GJ25" s="1888">
        <f t="shared" si="52"/>
        <v>28.66611243229071</v>
      </c>
      <c r="GK25" s="1888">
        <v>9.5617253883206139</v>
      </c>
      <c r="GL25" s="1888">
        <v>19.681882166079351</v>
      </c>
      <c r="GM25" s="1888">
        <v>8.1044247740991455</v>
      </c>
      <c r="GN25" s="1888">
        <f t="shared" si="53"/>
        <v>37.348032328499109</v>
      </c>
      <c r="GO25" s="1888">
        <v>10.397129911973581</v>
      </c>
      <c r="GP25" s="1888">
        <v>7.9870962918993316</v>
      </c>
      <c r="GQ25" s="1888">
        <v>12.284432577356565</v>
      </c>
      <c r="GR25" s="1888">
        <f t="shared" si="42"/>
        <v>30.668658781229478</v>
      </c>
      <c r="GS25" s="1892">
        <f t="shared" si="43"/>
        <v>117.12671936617025</v>
      </c>
      <c r="GT25" s="1891">
        <v>8.0463879481693894</v>
      </c>
      <c r="GU25" s="1888">
        <v>14.355140003681997</v>
      </c>
      <c r="GV25" s="1888">
        <v>12.661546534955519</v>
      </c>
      <c r="GW25" s="1888">
        <f t="shared" si="44"/>
        <v>35.063074486806904</v>
      </c>
      <c r="GX25" s="1888">
        <v>7.3503185535343958</v>
      </c>
      <c r="GY25" s="1888">
        <v>21.792220400300344</v>
      </c>
      <c r="GZ25" s="1888">
        <v>9.4519385090498691</v>
      </c>
      <c r="HA25" s="1888">
        <f t="shared" si="45"/>
        <v>38.594477462884605</v>
      </c>
      <c r="HB25" s="1888">
        <v>12.148202499909106</v>
      </c>
      <c r="HC25" s="1888">
        <v>15.334510871272736</v>
      </c>
      <c r="HD25" s="1888">
        <v>8.3662550340326636</v>
      </c>
      <c r="HE25" s="1888">
        <f t="shared" si="46"/>
        <v>35.848968405214507</v>
      </c>
      <c r="HF25" s="1888">
        <v>10.645523837888383</v>
      </c>
      <c r="HG25" s="1888">
        <v>15.036789925710423</v>
      </c>
      <c r="HH25" s="1888">
        <v>9.7137200202556055</v>
      </c>
      <c r="HI25" s="1888">
        <f t="shared" si="47"/>
        <v>35.396033783854413</v>
      </c>
      <c r="HJ25" s="1892">
        <f t="shared" si="48"/>
        <v>144.90255413876042</v>
      </c>
      <c r="HK25" s="1891">
        <v>14.592296361442548</v>
      </c>
      <c r="HL25" s="1888">
        <v>8.7896427077456458</v>
      </c>
      <c r="HM25" s="1888">
        <v>10.299014149707117</v>
      </c>
      <c r="HN25" s="1888">
        <f t="shared" si="32"/>
        <v>33.680953218895311</v>
      </c>
      <c r="HO25" s="1888">
        <v>18.965515144691359</v>
      </c>
      <c r="HP25" s="1888">
        <v>8.7654529278857733</v>
      </c>
      <c r="HQ25" s="1888">
        <v>9.4210396036232229</v>
      </c>
      <c r="HR25" s="1888">
        <f t="shared" si="33"/>
        <v>37.152007676200355</v>
      </c>
      <c r="HS25" s="1888">
        <v>19.525189352465304</v>
      </c>
      <c r="HT25" s="1888">
        <v>13.384939482643324</v>
      </c>
      <c r="HU25" s="1888">
        <v>12.039315667941507</v>
      </c>
      <c r="HV25" s="1888">
        <f t="shared" si="34"/>
        <v>44.949444503050131</v>
      </c>
      <c r="HW25" s="1888">
        <v>12.09514915372541</v>
      </c>
      <c r="HX25" s="1888">
        <v>18.101292090543911</v>
      </c>
      <c r="HY25" s="1888">
        <v>8.882550876627997</v>
      </c>
      <c r="HZ25" s="1888">
        <f t="shared" si="35"/>
        <v>39.078992120897318</v>
      </c>
      <c r="IA25" s="1892">
        <f t="shared" si="49"/>
        <v>154.86139751904312</v>
      </c>
      <c r="IB25" s="1891">
        <v>12.193654732567451</v>
      </c>
      <c r="IC25" s="1888">
        <v>6.2521256980498539</v>
      </c>
      <c r="ID25" s="1888">
        <v>10.677846368435917</v>
      </c>
      <c r="IE25" s="1888">
        <v>29.12362679905322</v>
      </c>
      <c r="IF25" s="1888">
        <v>16.952573349450752</v>
      </c>
      <c r="IG25" s="1888">
        <v>13.214368111568383</v>
      </c>
      <c r="IH25" s="1888">
        <v>18.142529518475264</v>
      </c>
      <c r="II25" s="1888">
        <v>48.3094709794944</v>
      </c>
      <c r="IJ25" s="1888">
        <v>11.95</v>
      </c>
      <c r="IK25" s="1888">
        <v>11.22</v>
      </c>
      <c r="IL25" s="1888">
        <v>10.97</v>
      </c>
      <c r="IM25" s="1888">
        <v>34.14</v>
      </c>
      <c r="IN25" s="1888">
        <v>12.302391950229929</v>
      </c>
      <c r="IO25" s="1888">
        <v>15.519032531001377</v>
      </c>
      <c r="IP25" s="1888">
        <v>11.459437514541067</v>
      </c>
      <c r="IQ25" s="1888">
        <v>39.280861995772376</v>
      </c>
      <c r="IR25" s="1892">
        <v>150.85133410412669</v>
      </c>
      <c r="IS25" s="1891">
        <v>10.78</v>
      </c>
      <c r="IT25" s="1888">
        <v>6.81</v>
      </c>
      <c r="IU25" s="1888">
        <v>12.17</v>
      </c>
      <c r="IV25" s="2861">
        <v>29.76</v>
      </c>
    </row>
    <row r="26" spans="1:256" s="1914" customFormat="1" ht="38.15" customHeight="1" thickBot="1">
      <c r="A26" s="1803" t="s">
        <v>1187</v>
      </c>
      <c r="B26" s="1904">
        <v>241.23053736147969</v>
      </c>
      <c r="C26" s="1904">
        <v>202.34516488055809</v>
      </c>
      <c r="D26" s="1904">
        <v>265.28990971724795</v>
      </c>
      <c r="E26" s="1904">
        <v>708.86561195928573</v>
      </c>
      <c r="F26" s="1904">
        <v>268.82132640390142</v>
      </c>
      <c r="G26" s="1904">
        <v>237.697823744</v>
      </c>
      <c r="H26" s="1904">
        <v>375.61709132800001</v>
      </c>
      <c r="I26" s="1904">
        <v>882.13624147590144</v>
      </c>
      <c r="J26" s="1904">
        <v>215.17573943808003</v>
      </c>
      <c r="K26" s="1904">
        <v>94.384873983999995</v>
      </c>
      <c r="L26" s="1904">
        <v>307.06381986816001</v>
      </c>
      <c r="M26" s="1904">
        <v>616.62443329023995</v>
      </c>
      <c r="N26" s="1904">
        <v>274.53854287264772</v>
      </c>
      <c r="O26" s="1904">
        <v>407.80852595723263</v>
      </c>
      <c r="P26" s="1868">
        <v>351.45762941235205</v>
      </c>
      <c r="Q26" s="1868">
        <v>1033.8046982422322</v>
      </c>
      <c r="R26" s="1868">
        <v>3241.4309849676592</v>
      </c>
      <c r="S26" s="1868"/>
      <c r="T26" s="1868">
        <v>226.56370678784003</v>
      </c>
      <c r="U26" s="1868">
        <v>234.00423808511999</v>
      </c>
      <c r="V26" s="1868">
        <v>188.061874432</v>
      </c>
      <c r="W26" s="1868">
        <v>648.62981930495994</v>
      </c>
      <c r="X26" s="1868">
        <v>531.7552212736</v>
      </c>
      <c r="Y26" s="1868">
        <v>350.50259379199997</v>
      </c>
      <c r="Z26" s="1868">
        <v>290.09147708927998</v>
      </c>
      <c r="AA26" s="1868">
        <v>1172.34929215488</v>
      </c>
      <c r="AB26" s="1868">
        <v>256.96172741672962</v>
      </c>
      <c r="AC26" s="1868">
        <v>339.98413159534601</v>
      </c>
      <c r="AD26" s="1868">
        <v>185.27011982784512</v>
      </c>
      <c r="AE26" s="1868">
        <v>782.21597883992058</v>
      </c>
      <c r="AF26" s="1868">
        <v>363.35000000000008</v>
      </c>
      <c r="AG26" s="1868">
        <v>186.5</v>
      </c>
      <c r="AH26" s="1868">
        <v>257.73</v>
      </c>
      <c r="AI26" s="1868">
        <v>807.58</v>
      </c>
      <c r="AJ26" s="1903">
        <v>3410.7750902997609</v>
      </c>
      <c r="AK26" s="1903"/>
      <c r="AL26" s="1903">
        <v>269.53457000045569</v>
      </c>
      <c r="AM26" s="1903">
        <v>361.91338484914178</v>
      </c>
      <c r="AN26" s="1903">
        <v>370.85780070644739</v>
      </c>
      <c r="AO26" s="1903">
        <v>1002.3057555560449</v>
      </c>
      <c r="AP26" s="1903">
        <v>316.06754838239232</v>
      </c>
      <c r="AQ26" s="1903">
        <v>299.42994941945852</v>
      </c>
      <c r="AR26" s="1903">
        <v>298.14376110456834</v>
      </c>
      <c r="AS26" s="1903">
        <v>913.64125890641924</v>
      </c>
      <c r="AT26" s="1903">
        <v>171.21028881449985</v>
      </c>
      <c r="AU26" s="1903">
        <v>337.32225503450115</v>
      </c>
      <c r="AV26" s="1903">
        <v>203.44042315056126</v>
      </c>
      <c r="AW26" s="1903">
        <v>757.03680094772233</v>
      </c>
      <c r="AX26" s="1903">
        <v>318.32431160321028</v>
      </c>
      <c r="AY26" s="1903">
        <v>311.34222662566918</v>
      </c>
      <c r="AZ26" s="1903">
        <v>278.99348136972287</v>
      </c>
      <c r="BA26" s="1903">
        <v>962.67532635060229</v>
      </c>
      <c r="BB26" s="1903">
        <v>3635.6591417607888</v>
      </c>
      <c r="BC26" s="1903">
        <v>279.92063589784578</v>
      </c>
      <c r="BD26" s="1903">
        <v>398.3279106986036</v>
      </c>
      <c r="BE26" s="1903">
        <v>331.7319597394125</v>
      </c>
      <c r="BF26" s="1903">
        <v>1009.9805063358618</v>
      </c>
      <c r="BG26" s="1903">
        <v>332.93645241792512</v>
      </c>
      <c r="BH26" s="1903">
        <v>247.81197368126462</v>
      </c>
      <c r="BI26" s="1903">
        <v>262.46497254371332</v>
      </c>
      <c r="BJ26" s="1903">
        <v>843.21339864290303</v>
      </c>
      <c r="BK26" s="1903">
        <v>259.1541683648</v>
      </c>
      <c r="BL26" s="1903">
        <v>1015.2476814903645</v>
      </c>
      <c r="BM26" s="1903">
        <v>3782.6126059761214</v>
      </c>
      <c r="BN26" s="1903">
        <v>154.44623378423807</v>
      </c>
      <c r="BO26" s="1903">
        <v>137.46141573479426</v>
      </c>
      <c r="BP26" s="1903">
        <v>180.98669858202624</v>
      </c>
      <c r="BQ26" s="1903">
        <v>472.89434810105854</v>
      </c>
      <c r="BR26" s="1929">
        <v>200.95530870930432</v>
      </c>
      <c r="BS26" s="1929">
        <v>208.29176197806083</v>
      </c>
      <c r="BT26" s="1929">
        <v>200.97966897353729</v>
      </c>
      <c r="BU26" s="1903">
        <v>612.03148069898236</v>
      </c>
      <c r="BV26" s="1903">
        <v>176.28715559213055</v>
      </c>
      <c r="BW26" s="1903">
        <v>201.30911107707905</v>
      </c>
      <c r="BX26" s="1903">
        <v>113.82481438956684</v>
      </c>
      <c r="BY26" s="1903">
        <v>551.0412088027764</v>
      </c>
      <c r="BZ26" s="1870">
        <v>170.45251870635522</v>
      </c>
      <c r="CA26" s="1870">
        <v>133.67456168092161</v>
      </c>
      <c r="CB26" s="1870">
        <v>118.44881374946306</v>
      </c>
      <c r="CC26" s="1870">
        <v>461.65983397674</v>
      </c>
      <c r="CE26" s="1870">
        <v>144.94722261276786</v>
      </c>
      <c r="CF26" s="1870">
        <v>135.03536418382291</v>
      </c>
      <c r="CG26" s="1870">
        <v>146.89288718168623</v>
      </c>
      <c r="CH26" s="1870">
        <v>426.875473978277</v>
      </c>
      <c r="CI26" s="1870">
        <v>5.8306524320767998</v>
      </c>
      <c r="CJ26" s="1870">
        <v>2.7667200135168004</v>
      </c>
      <c r="CK26" s="1870">
        <v>0</v>
      </c>
      <c r="CL26" s="1870">
        <v>500.63078109772749</v>
      </c>
      <c r="CM26" s="1870">
        <v>199.27559956478979</v>
      </c>
      <c r="CN26" s="1870">
        <v>156.47210730797053</v>
      </c>
      <c r="CO26" s="1870">
        <v>187.25439765080171</v>
      </c>
      <c r="CP26" s="1868">
        <v>543.00210452356191</v>
      </c>
      <c r="CQ26" s="1868">
        <v>148.08319665858363</v>
      </c>
      <c r="CR26" s="1868">
        <v>136.42296404082688</v>
      </c>
      <c r="CS26" s="1868">
        <v>108.12083464881152</v>
      </c>
      <c r="CT26" s="1868">
        <v>398.27823528422209</v>
      </c>
      <c r="CU26" s="1868">
        <v>1868.7865948837887</v>
      </c>
      <c r="CV26" s="1868">
        <v>192.2667038683341</v>
      </c>
      <c r="CW26" s="1868">
        <v>226.39691695296287</v>
      </c>
      <c r="CX26" s="1868">
        <v>163.64898421306367</v>
      </c>
      <c r="CY26" s="1868">
        <v>582.31260503436067</v>
      </c>
      <c r="CZ26" s="1868">
        <v>196.44673784471323</v>
      </c>
      <c r="DA26" s="1868">
        <v>162.4370552869695</v>
      </c>
      <c r="DB26" s="1868">
        <v>154.03510463228932</v>
      </c>
      <c r="DC26" s="1868">
        <v>512.91889776397193</v>
      </c>
      <c r="DD26" s="1868">
        <v>142.10562987424535</v>
      </c>
      <c r="DE26" s="1868">
        <v>189.94849269078347</v>
      </c>
      <c r="DF26" s="1868">
        <v>147.60637354177749</v>
      </c>
      <c r="DG26" s="1868">
        <v>479.66049610680636</v>
      </c>
      <c r="DH26" s="1868">
        <v>128.74017022467072</v>
      </c>
      <c r="DI26" s="1868">
        <v>119.34630564429324</v>
      </c>
      <c r="DJ26" s="1868">
        <v>182.37603861308409</v>
      </c>
      <c r="DK26" s="1868">
        <v>465.06950789004804</v>
      </c>
      <c r="DL26" s="1868">
        <v>2039.9615067951872</v>
      </c>
      <c r="DM26" s="1930">
        <v>215.87456539267967</v>
      </c>
      <c r="DN26" s="1868">
        <v>180.32290445286853</v>
      </c>
      <c r="DO26" s="1868">
        <v>280.07574195899372</v>
      </c>
      <c r="DP26" s="1868">
        <v>676.27321180454192</v>
      </c>
      <c r="DQ26" s="1868">
        <v>252.03412897588834</v>
      </c>
      <c r="DR26" s="1868">
        <v>255.67901254410242</v>
      </c>
      <c r="DS26" s="1868">
        <v>156.58088400225282</v>
      </c>
      <c r="DT26" s="1868">
        <v>664.29402552224349</v>
      </c>
      <c r="DU26" s="1868">
        <v>227.82304082809017</v>
      </c>
      <c r="DV26" s="1868">
        <v>169.25018899248255</v>
      </c>
      <c r="DW26" s="1868">
        <v>205.4382626177723</v>
      </c>
      <c r="DX26" s="1868">
        <v>602.51149243834493</v>
      </c>
      <c r="DY26" s="1868">
        <v>284.71249959645701</v>
      </c>
      <c r="DZ26" s="1868">
        <v>147.97090425092887</v>
      </c>
      <c r="EA26" s="1868">
        <v>197.51929784838981</v>
      </c>
      <c r="EB26" s="1868">
        <v>699.76635975828231</v>
      </c>
      <c r="EC26" s="1931">
        <v>2642.8450895234128</v>
      </c>
      <c r="ED26" s="1930">
        <v>198.15420196868655</v>
      </c>
      <c r="EE26" s="1868">
        <v>227.7996343492959</v>
      </c>
      <c r="EF26" s="1868">
        <v>266.21343063299565</v>
      </c>
      <c r="EG26" s="1868">
        <v>692.16726695097816</v>
      </c>
      <c r="EH26" s="1868">
        <v>195.49905081105493</v>
      </c>
      <c r="EI26" s="1868">
        <v>172.21804835169692</v>
      </c>
      <c r="EJ26" s="1868">
        <v>245.17112571815426</v>
      </c>
      <c r="EK26" s="1868">
        <v>612.88822488090625</v>
      </c>
      <c r="EL26" s="1868">
        <v>246.01969902892671</v>
      </c>
      <c r="EM26" s="1868">
        <v>221.77927712079145</v>
      </c>
      <c r="EN26" s="1868">
        <v>151.32809760510642</v>
      </c>
      <c r="EO26" s="1868">
        <v>619.12707375482455</v>
      </c>
      <c r="EP26" s="1868">
        <v>268.16848167283644</v>
      </c>
      <c r="EQ26" s="1868">
        <v>142.28590762518309</v>
      </c>
      <c r="ER26" s="1868">
        <v>102.17702176677963</v>
      </c>
      <c r="ES26" s="1868">
        <v>554.16773272367914</v>
      </c>
      <c r="ET26" s="1931">
        <v>2478.3502983103872</v>
      </c>
      <c r="EU26" s="1907">
        <v>220.27507326613735</v>
      </c>
      <c r="EV26" s="1905">
        <v>163.48947897889195</v>
      </c>
      <c r="EW26" s="1905">
        <v>180.04565166668786</v>
      </c>
      <c r="EX26" s="1905">
        <f t="shared" si="29"/>
        <v>563.81020391171717</v>
      </c>
      <c r="EY26" s="1905">
        <v>121.79915873704283</v>
      </c>
      <c r="EZ26" s="1905">
        <v>130.08278912711626</v>
      </c>
      <c r="FA26" s="1905">
        <v>123.05249333235358</v>
      </c>
      <c r="FB26" s="1905">
        <f t="shared" si="30"/>
        <v>374.93444119651269</v>
      </c>
      <c r="FC26" s="1905">
        <v>167.32423354367569</v>
      </c>
      <c r="FD26" s="1905">
        <v>126.82737666600259</v>
      </c>
      <c r="FE26" s="1905">
        <v>139.7432350188642</v>
      </c>
      <c r="FF26" s="1905">
        <f t="shared" si="50"/>
        <v>433.89484522854247</v>
      </c>
      <c r="FG26" s="1905">
        <v>220.94181561384559</v>
      </c>
      <c r="FH26" s="1905">
        <v>173.49318749048601</v>
      </c>
      <c r="FI26" s="1905">
        <v>168.83248943874983</v>
      </c>
      <c r="FJ26" s="1905">
        <f t="shared" si="31"/>
        <v>563.2674925430814</v>
      </c>
      <c r="FK26" s="1889">
        <f t="shared" si="36"/>
        <v>1935.9069828798538</v>
      </c>
      <c r="FL26" s="1907">
        <v>219.53272441698454</v>
      </c>
      <c r="FM26" s="1905">
        <v>127.05400933904112</v>
      </c>
      <c r="FN26" s="1905">
        <v>202.20909452493311</v>
      </c>
      <c r="FO26" s="1889">
        <f t="shared" si="37"/>
        <v>548.79582828095874</v>
      </c>
      <c r="FP26" s="1905">
        <v>233.5045212442549</v>
      </c>
      <c r="FQ26" s="1905">
        <v>253.97604726818597</v>
      </c>
      <c r="FR26" s="1905">
        <v>208.12141014332889</v>
      </c>
      <c r="FS26" s="1889">
        <f t="shared" si="38"/>
        <v>695.6019786557697</v>
      </c>
      <c r="FT26" s="1889">
        <v>254.73122046977869</v>
      </c>
      <c r="FU26" s="1889">
        <v>250.67305407485662</v>
      </c>
      <c r="FV26" s="1889">
        <v>201.71360858281807</v>
      </c>
      <c r="FW26" s="1889">
        <f t="shared" si="39"/>
        <v>707.11788312745341</v>
      </c>
      <c r="FX26" s="1905">
        <v>235.09346546616575</v>
      </c>
      <c r="FY26" s="1905">
        <v>393.63449629384178</v>
      </c>
      <c r="FZ26" s="1905">
        <v>299.91759150527275</v>
      </c>
      <c r="GA26" s="1905">
        <f t="shared" si="40"/>
        <v>928.64555326528023</v>
      </c>
      <c r="GB26" s="1908">
        <f t="shared" si="41"/>
        <v>2880.1612433294622</v>
      </c>
      <c r="GC26" s="1907">
        <v>252.42219408092328</v>
      </c>
      <c r="GD26" s="1905">
        <v>356.32024722264782</v>
      </c>
      <c r="GE26" s="1905">
        <v>393.49236163284195</v>
      </c>
      <c r="GF26" s="1905">
        <f>GC26+GD26+GE26</f>
        <v>1002.2348029364131</v>
      </c>
      <c r="GG26" s="1905">
        <v>314.98412027329914</v>
      </c>
      <c r="GH26" s="1905">
        <v>459.31566214190542</v>
      </c>
      <c r="GI26" s="1905">
        <v>495.20440164127439</v>
      </c>
      <c r="GJ26" s="1905">
        <f>GG26+GH26+GI26</f>
        <v>1269.5041840564791</v>
      </c>
      <c r="GK26" s="1905">
        <v>594.20705235569881</v>
      </c>
      <c r="GL26" s="1905">
        <v>461.66302745567822</v>
      </c>
      <c r="GM26" s="1905">
        <v>467.75019095987346</v>
      </c>
      <c r="GN26" s="1905">
        <f>GK26+GL26+GM26</f>
        <v>1523.6202707712505</v>
      </c>
      <c r="GO26" s="1905">
        <v>315.40299673520906</v>
      </c>
      <c r="GP26" s="1905">
        <v>343.53513361814078</v>
      </c>
      <c r="GQ26" s="1905">
        <v>316.40422728226815</v>
      </c>
      <c r="GR26" s="1905">
        <f t="shared" si="42"/>
        <v>975.34235763561799</v>
      </c>
      <c r="GS26" s="1908">
        <f t="shared" si="43"/>
        <v>4770.7016153997602</v>
      </c>
      <c r="GT26" s="1907">
        <v>308.31177666362288</v>
      </c>
      <c r="GU26" s="1905">
        <v>381.47730624618868</v>
      </c>
      <c r="GV26" s="1905">
        <v>384.5356660384179</v>
      </c>
      <c r="GW26" s="1905">
        <f t="shared" si="44"/>
        <v>1074.3247489482294</v>
      </c>
      <c r="GX26" s="1905">
        <v>430.32794763834283</v>
      </c>
      <c r="GY26" s="1905">
        <v>356.87197230883851</v>
      </c>
      <c r="GZ26" s="1905">
        <v>359.08924506899439</v>
      </c>
      <c r="HA26" s="1905">
        <f t="shared" si="45"/>
        <v>1146.2891650161757</v>
      </c>
      <c r="HB26" s="1905">
        <v>365.22721338394251</v>
      </c>
      <c r="HC26" s="1905">
        <v>379.87733151264484</v>
      </c>
      <c r="HD26" s="1905">
        <v>472.96348633274141</v>
      </c>
      <c r="HE26" s="1905">
        <f t="shared" si="46"/>
        <v>1218.0680312293289</v>
      </c>
      <c r="HF26" s="1905">
        <v>435.79831169402928</v>
      </c>
      <c r="HG26" s="1905">
        <v>325.6508920132955</v>
      </c>
      <c r="HH26" s="1905">
        <v>382.53699597079947</v>
      </c>
      <c r="HI26" s="1905">
        <f t="shared" si="47"/>
        <v>1143.9861996781242</v>
      </c>
      <c r="HJ26" s="1908">
        <f t="shared" si="48"/>
        <v>4582.6681448718582</v>
      </c>
      <c r="HK26" s="1907">
        <f t="shared" ref="HK26:HM26" si="54">SUM(HK19:HK25)</f>
        <v>395.58398872690151</v>
      </c>
      <c r="HL26" s="1905">
        <f t="shared" si="54"/>
        <v>265.02885554614051</v>
      </c>
      <c r="HM26" s="1905">
        <f t="shared" si="54"/>
        <v>431.48003429464165</v>
      </c>
      <c r="HN26" s="1905">
        <f t="shared" si="32"/>
        <v>1092.0928785676836</v>
      </c>
      <c r="HO26" s="1905">
        <f t="shared" ref="HO26:HQ26" si="55">SUM(HO19:HO25)</f>
        <v>392.99954273090736</v>
      </c>
      <c r="HP26" s="1905">
        <f t="shared" si="55"/>
        <v>432.7279329078375</v>
      </c>
      <c r="HQ26" s="1905">
        <f t="shared" si="55"/>
        <v>438.56549084493014</v>
      </c>
      <c r="HR26" s="1905">
        <f t="shared" si="33"/>
        <v>1264.2929664836752</v>
      </c>
      <c r="HS26" s="1905">
        <f t="shared" ref="HS26:HU26" si="56">SUM(HS19:HS25)</f>
        <v>371.90500516781418</v>
      </c>
      <c r="HT26" s="1905">
        <f t="shared" si="56"/>
        <v>345.25419839605985</v>
      </c>
      <c r="HU26" s="1905">
        <f t="shared" si="56"/>
        <v>354.81234100895682</v>
      </c>
      <c r="HV26" s="1905">
        <f t="shared" si="34"/>
        <v>1071.9715445728309</v>
      </c>
      <c r="HW26" s="1905">
        <v>339.29888847627996</v>
      </c>
      <c r="HX26" s="1905">
        <v>421.51877267222392</v>
      </c>
      <c r="HY26" s="1905">
        <v>400.11950017805202</v>
      </c>
      <c r="HZ26" s="1905">
        <f t="shared" si="35"/>
        <v>1160.937161326556</v>
      </c>
      <c r="IA26" s="1908">
        <f t="shared" si="49"/>
        <v>4589.2945509507454</v>
      </c>
      <c r="IB26" s="1907">
        <f>SUM(IB19:IB25)</f>
        <v>441.25149470968108</v>
      </c>
      <c r="IC26" s="1905">
        <f>SUM(IC19:IC25)</f>
        <v>402.25128140929155</v>
      </c>
      <c r="ID26" s="1905">
        <f t="shared" ref="ID26:IP26" si="57">SUM(ID19:ID25)</f>
        <v>454.60150124692376</v>
      </c>
      <c r="IE26" s="1905">
        <f t="shared" si="57"/>
        <v>1298.1042773658967</v>
      </c>
      <c r="IF26" s="1905">
        <f t="shared" si="57"/>
        <v>360.86209836136118</v>
      </c>
      <c r="IG26" s="1905">
        <f t="shared" si="57"/>
        <v>446.1516084807879</v>
      </c>
      <c r="IH26" s="1905">
        <f t="shared" si="57"/>
        <v>358.07606863705627</v>
      </c>
      <c r="II26" s="1905">
        <f t="shared" si="57"/>
        <v>1165.0897754792054</v>
      </c>
      <c r="IJ26" s="1905">
        <f t="shared" si="57"/>
        <v>308.95175920001583</v>
      </c>
      <c r="IK26" s="1905">
        <f t="shared" si="57"/>
        <v>559.06925680997165</v>
      </c>
      <c r="IL26" s="1905">
        <f t="shared" si="57"/>
        <v>471.53931516556634</v>
      </c>
      <c r="IM26" s="1905">
        <f t="shared" si="57"/>
        <v>1339.5663694069883</v>
      </c>
      <c r="IN26" s="1905">
        <f t="shared" si="57"/>
        <v>584.25204610434423</v>
      </c>
      <c r="IO26" s="1905">
        <f t="shared" si="57"/>
        <v>438.53695904659349</v>
      </c>
      <c r="IP26" s="1905">
        <f t="shared" si="57"/>
        <v>422.78883222830012</v>
      </c>
      <c r="IQ26" s="1905">
        <f t="shared" ref="IQ26:IV26" si="58">SUM(IQ19:IQ25)</f>
        <v>1445.5778373792377</v>
      </c>
      <c r="IR26" s="1908">
        <f t="shared" si="58"/>
        <v>5248.3528811659635</v>
      </c>
      <c r="IS26" s="1907">
        <f t="shared" si="58"/>
        <v>426.40999999999997</v>
      </c>
      <c r="IT26" s="1905">
        <f t="shared" si="58"/>
        <v>476.96199999999999</v>
      </c>
      <c r="IU26" s="1905">
        <f t="shared" si="58"/>
        <v>502.09</v>
      </c>
      <c r="IV26" s="1908">
        <f t="shared" si="58"/>
        <v>1405.45</v>
      </c>
    </row>
    <row r="27" spans="1:256" ht="48" hidden="1" customHeight="1" thickBot="1">
      <c r="A27" s="1909" t="s">
        <v>1192</v>
      </c>
      <c r="J27" s="1761"/>
      <c r="L27" s="1761"/>
      <c r="M27" s="1761"/>
      <c r="N27" s="1761"/>
      <c r="O27" s="1761"/>
      <c r="P27" s="1761"/>
      <c r="Q27" s="1923"/>
      <c r="R27" s="1923"/>
      <c r="S27" s="1923"/>
      <c r="T27" s="1932"/>
      <c r="U27" s="1932"/>
      <c r="V27" s="1932"/>
      <c r="W27" s="1933"/>
      <c r="X27" s="1934"/>
      <c r="Y27" s="1934"/>
      <c r="Z27" s="1934"/>
      <c r="AA27" s="1933"/>
      <c r="AB27" s="1934"/>
      <c r="AC27" s="1934"/>
      <c r="AD27" s="1935"/>
      <c r="AE27" s="1936"/>
      <c r="AF27" s="1936"/>
      <c r="AG27" s="1936"/>
      <c r="AH27" s="1936"/>
      <c r="AJ27" s="1936"/>
      <c r="AK27" s="1936"/>
      <c r="AL27" s="1936"/>
      <c r="AM27" s="1936"/>
      <c r="AN27" s="1936"/>
      <c r="AO27" s="1936"/>
      <c r="AP27" s="1936"/>
      <c r="AQ27" s="1936"/>
      <c r="AR27" s="1936"/>
      <c r="AS27" s="1936"/>
      <c r="AT27" s="1936"/>
      <c r="AU27" s="1936"/>
      <c r="AV27" s="1936"/>
      <c r="AW27" s="1761"/>
      <c r="AX27" s="1761"/>
      <c r="AY27" s="1761"/>
      <c r="AZ27" s="1761"/>
      <c r="BA27" s="1761"/>
      <c r="BB27" s="1761"/>
      <c r="BC27" s="1761"/>
      <c r="BD27" s="1761"/>
      <c r="BE27" s="1761"/>
      <c r="BF27" s="1761"/>
      <c r="BG27" s="1761"/>
      <c r="BH27" s="1761"/>
      <c r="BI27" s="1761"/>
      <c r="BJ27" s="1761"/>
      <c r="BW27" s="1822"/>
      <c r="BX27" s="1822"/>
      <c r="BY27" s="1837"/>
      <c r="BZ27" s="1837"/>
      <c r="CA27" s="1837"/>
      <c r="CB27" s="1822"/>
      <c r="CC27" s="1837"/>
      <c r="CD27" s="1837"/>
      <c r="CE27" s="1837"/>
      <c r="CF27" s="1822"/>
      <c r="CG27" s="1841"/>
      <c r="CH27" s="1841"/>
      <c r="CI27" s="1923"/>
      <c r="CJ27" s="1822"/>
      <c r="CK27" s="1822"/>
      <c r="CL27" s="1822"/>
      <c r="CM27" s="1937"/>
      <c r="CN27" s="1822"/>
      <c r="CO27" s="1822"/>
      <c r="CP27" s="1822"/>
      <c r="CQ27" s="1822"/>
      <c r="CR27" s="1822"/>
      <c r="CS27" s="1822"/>
      <c r="CT27" s="1822"/>
      <c r="CU27" s="1822"/>
      <c r="CV27" s="1822"/>
      <c r="CW27" s="1822"/>
      <c r="CX27" s="1822"/>
      <c r="CY27" s="1822"/>
      <c r="CZ27" s="1822"/>
      <c r="DA27" s="1822"/>
      <c r="DB27" s="1822"/>
      <c r="DC27" s="1822"/>
      <c r="DD27" s="1822"/>
      <c r="DE27" s="1822"/>
      <c r="DF27" s="1822"/>
      <c r="DG27" s="1822"/>
      <c r="DH27" s="1822"/>
      <c r="DI27" s="1822"/>
      <c r="DJ27" s="1822"/>
      <c r="DK27" s="1822"/>
      <c r="DL27" s="1822"/>
      <c r="DM27" s="1822"/>
      <c r="DN27" s="1822"/>
      <c r="DO27" s="1822"/>
      <c r="DP27" s="1822"/>
      <c r="DQ27" s="1822"/>
      <c r="DR27" s="1822"/>
      <c r="DS27" s="1822"/>
      <c r="DT27" s="1822"/>
      <c r="DU27" s="1822"/>
      <c r="DV27" s="1822"/>
      <c r="DW27" s="1822"/>
      <c r="DX27" s="1822"/>
      <c r="DY27" s="1822"/>
      <c r="DZ27" s="1822"/>
      <c r="EA27" s="1822"/>
      <c r="EB27" s="1822"/>
      <c r="EC27" s="1822"/>
      <c r="ED27" s="1822"/>
      <c r="EE27" s="1822"/>
      <c r="EF27" s="1822"/>
      <c r="EG27" s="1822"/>
      <c r="EH27" s="1822"/>
      <c r="EI27" s="1822"/>
      <c r="EJ27" s="1822"/>
      <c r="EK27" s="1822"/>
      <c r="EL27" s="1822"/>
      <c r="EM27" s="1822"/>
      <c r="EN27" s="1822"/>
      <c r="EO27" s="1822"/>
      <c r="EP27" s="1822"/>
      <c r="EQ27" s="1822"/>
      <c r="ER27" s="1822"/>
      <c r="ES27" s="1822"/>
      <c r="ET27" s="1822"/>
      <c r="EU27" s="1822"/>
      <c r="EV27" s="1822"/>
      <c r="EW27" s="1822"/>
      <c r="EX27" s="1822"/>
      <c r="EY27" s="1822"/>
      <c r="EZ27" s="1822"/>
      <c r="FA27" s="1822"/>
      <c r="FB27" s="1822"/>
      <c r="FC27" s="1822"/>
      <c r="FD27" s="1822"/>
      <c r="FE27" s="1822"/>
      <c r="FF27" s="1822"/>
      <c r="FG27" s="1822"/>
      <c r="FH27" s="1822"/>
      <c r="FI27" s="1822"/>
      <c r="FJ27" s="1822"/>
      <c r="FK27" s="1822"/>
      <c r="FL27" s="1822"/>
      <c r="FM27" s="1822"/>
      <c r="FN27" s="1822"/>
      <c r="FO27" s="1822"/>
      <c r="FP27" s="1822"/>
      <c r="FQ27" s="1822"/>
      <c r="FR27" s="1822"/>
      <c r="FS27" s="1822"/>
      <c r="FT27" s="1822"/>
      <c r="FU27" s="1822"/>
      <c r="FV27" s="1822"/>
      <c r="FW27" s="1822"/>
      <c r="FX27" s="1822"/>
      <c r="FY27" s="1822"/>
      <c r="FZ27" s="1822"/>
      <c r="GA27" s="1822"/>
      <c r="GB27" s="1822"/>
      <c r="GC27" s="1822"/>
      <c r="GD27" s="1822"/>
      <c r="GE27" s="1822"/>
      <c r="GF27" s="1822"/>
      <c r="GG27" s="1822"/>
      <c r="GH27" s="1822"/>
      <c r="GI27" s="1822"/>
      <c r="GJ27" s="1822"/>
      <c r="GK27" s="1822"/>
      <c r="GL27" s="1822"/>
      <c r="GM27" s="1822"/>
      <c r="GN27" s="1822"/>
      <c r="GO27" s="1822"/>
      <c r="GP27" s="1822"/>
      <c r="GQ27" s="1822"/>
      <c r="GR27" s="1822"/>
      <c r="GS27" s="1822"/>
      <c r="GT27" s="1822"/>
      <c r="GU27" s="1822"/>
      <c r="GV27" s="1822"/>
      <c r="GW27" s="1822"/>
      <c r="GX27" s="1822"/>
      <c r="GY27" s="1822"/>
      <c r="GZ27" s="1822"/>
      <c r="HA27" s="1822"/>
      <c r="HB27" s="1822"/>
      <c r="HC27" s="1822"/>
      <c r="HD27" s="1822"/>
      <c r="HE27" s="1822"/>
      <c r="HF27" s="1822"/>
      <c r="HG27" s="1822"/>
      <c r="HH27" s="1822"/>
      <c r="HI27" s="1822"/>
      <c r="HJ27" s="1822"/>
      <c r="HK27" s="1822"/>
      <c r="HL27" s="1822"/>
      <c r="HM27" s="1822"/>
      <c r="HN27" s="1822"/>
      <c r="HO27" s="1822"/>
      <c r="HP27" s="1822"/>
      <c r="HQ27" s="1822"/>
      <c r="HR27" s="1822"/>
      <c r="HS27" s="1822"/>
      <c r="HT27" s="1822"/>
      <c r="HU27" s="1822"/>
      <c r="HV27" s="1822"/>
      <c r="HW27" s="1822"/>
      <c r="HX27" s="1822"/>
      <c r="HY27" s="1822"/>
      <c r="HZ27" s="1822"/>
      <c r="IA27" s="1822"/>
      <c r="IB27" s="1822"/>
      <c r="IC27" s="1822"/>
      <c r="ID27" s="1822"/>
      <c r="IE27" s="1822"/>
      <c r="IF27" s="1822"/>
      <c r="IG27" s="1822"/>
      <c r="IH27" s="1822"/>
      <c r="II27" s="1822"/>
      <c r="IJ27" s="1822"/>
      <c r="IK27" s="1822"/>
      <c r="IL27" s="1822"/>
      <c r="IM27" s="1822"/>
      <c r="IN27" s="1822"/>
      <c r="IO27" s="1822"/>
      <c r="IP27" s="1822"/>
      <c r="IQ27" s="1822"/>
      <c r="IR27" s="1822"/>
      <c r="IS27" s="1822"/>
      <c r="IT27" s="1822"/>
      <c r="IU27" s="1822"/>
      <c r="IV27" s="1822"/>
    </row>
    <row r="28" spans="1:256" ht="47.5" customHeight="1" thickTop="1">
      <c r="A28" s="1909" t="s">
        <v>1548</v>
      </c>
      <c r="B28" s="1910"/>
      <c r="C28" s="1910"/>
      <c r="D28" s="1910"/>
      <c r="E28" s="1910"/>
      <c r="F28" s="1911"/>
      <c r="G28" s="1911"/>
      <c r="H28" s="1911"/>
      <c r="I28" s="1911"/>
      <c r="J28" s="1912"/>
      <c r="AF28" s="1840"/>
      <c r="AG28" s="1840"/>
      <c r="AH28" s="1840"/>
      <c r="AI28" s="1840"/>
      <c r="AJ28" s="1840"/>
      <c r="AK28" s="1840"/>
      <c r="AL28" s="1840"/>
      <c r="AM28" s="1840"/>
      <c r="AN28" s="1840"/>
      <c r="AO28" s="1840"/>
      <c r="AP28" s="1840"/>
      <c r="AQ28" s="1840"/>
      <c r="AR28" s="1840"/>
      <c r="AS28" s="1840"/>
      <c r="AT28" s="1840"/>
      <c r="AU28" s="1840"/>
      <c r="AV28" s="1840"/>
      <c r="BN28" s="1817"/>
      <c r="BO28" s="1817"/>
      <c r="BP28" s="1817"/>
      <c r="BQ28" s="1817"/>
      <c r="BR28" s="1817"/>
      <c r="BS28" s="1817"/>
      <c r="BT28" s="1817"/>
      <c r="BU28" s="1817"/>
      <c r="BV28" s="1817"/>
      <c r="BW28" s="1817"/>
      <c r="BX28" s="1817"/>
      <c r="BY28" s="1817"/>
      <c r="BZ28" s="1837"/>
      <c r="CA28" s="1837"/>
      <c r="CB28" s="1837"/>
      <c r="CC28" s="1837"/>
      <c r="CD28" s="1837"/>
    </row>
    <row r="29" spans="1:256" ht="24.75" customHeight="1">
      <c r="A29" s="1909"/>
      <c r="BA29" s="1938"/>
      <c r="BN29" s="1817"/>
      <c r="BO29" s="1817"/>
      <c r="BP29" s="1817"/>
      <c r="BQ29" s="1817"/>
      <c r="BR29" s="1817"/>
      <c r="BS29" s="1817"/>
      <c r="BT29" s="1817"/>
      <c r="BU29" s="1817"/>
      <c r="BV29" s="1817"/>
      <c r="BW29" s="1817"/>
      <c r="BX29" s="1817"/>
      <c r="BY29" s="1817"/>
      <c r="BZ29" s="1817"/>
      <c r="CA29" s="1817"/>
      <c r="CB29" s="1817"/>
      <c r="CC29" s="1817"/>
      <c r="CD29" s="1817"/>
      <c r="CE29" s="1817"/>
      <c r="CF29" s="1817"/>
      <c r="CG29" s="1817"/>
      <c r="CH29" s="1817"/>
      <c r="CI29" s="1817"/>
      <c r="CJ29" s="1817"/>
      <c r="CK29" s="1817"/>
      <c r="CL29" s="1817"/>
      <c r="CM29" s="1817"/>
      <c r="CN29" s="1817"/>
      <c r="CO29" s="1817"/>
      <c r="CP29" s="1817"/>
      <c r="CQ29" s="1817"/>
      <c r="CR29" s="1817"/>
      <c r="CS29" s="1817"/>
      <c r="CT29" s="1817"/>
      <c r="CU29" s="1817"/>
      <c r="CV29" s="1817"/>
      <c r="CW29" s="1817"/>
      <c r="CX29" s="1817"/>
      <c r="CY29" s="1817"/>
      <c r="CZ29" s="1817"/>
      <c r="DA29" s="1817"/>
      <c r="DB29" s="1817"/>
      <c r="DC29" s="1817"/>
      <c r="DD29" s="1817"/>
      <c r="DE29" s="1817"/>
      <c r="DF29" s="1817"/>
      <c r="DG29" s="1817"/>
      <c r="DH29" s="1817"/>
      <c r="DI29" s="1817"/>
      <c r="DJ29" s="1817"/>
      <c r="DK29" s="1817"/>
      <c r="DL29" s="1817"/>
      <c r="DM29" s="1817"/>
      <c r="DN29" s="1817"/>
      <c r="DO29" s="1817"/>
      <c r="DP29" s="1817"/>
      <c r="DQ29" s="1817"/>
      <c r="DR29" s="1817"/>
      <c r="DS29" s="1817"/>
      <c r="DT29" s="1817"/>
      <c r="DU29" s="1817"/>
      <c r="DV29" s="1817"/>
      <c r="DW29" s="1817"/>
      <c r="DX29" s="1817"/>
      <c r="DY29" s="1817"/>
      <c r="DZ29" s="1817"/>
      <c r="EA29" s="1817"/>
      <c r="EB29" s="1817"/>
      <c r="EC29" s="1817"/>
      <c r="ED29" s="1817"/>
      <c r="EE29" s="1817"/>
      <c r="EF29" s="1817"/>
      <c r="EG29" s="1817"/>
      <c r="EH29" s="1817"/>
      <c r="EI29" s="1817"/>
      <c r="EJ29" s="1817"/>
      <c r="EK29" s="1817"/>
      <c r="EL29" s="1817"/>
      <c r="EM29" s="1817"/>
      <c r="EN29" s="1817"/>
      <c r="EO29" s="1817"/>
      <c r="EP29" s="1817"/>
      <c r="EQ29" s="1817"/>
      <c r="ER29" s="1817"/>
      <c r="ES29" s="1817"/>
      <c r="ET29" s="1817"/>
      <c r="EU29" s="1817"/>
      <c r="EV29" s="1817"/>
      <c r="EW29" s="1817"/>
      <c r="EX29" s="1817"/>
      <c r="EY29" s="1817"/>
      <c r="EZ29" s="1817"/>
      <c r="FA29" s="1817"/>
      <c r="FB29" s="1817"/>
      <c r="FC29" s="1817"/>
      <c r="FD29" s="1817"/>
      <c r="FE29" s="1817"/>
      <c r="FF29" s="1817"/>
      <c r="FG29" s="1817"/>
      <c r="FH29" s="1817"/>
      <c r="FI29" s="1817"/>
      <c r="FJ29" s="1817"/>
      <c r="FK29" s="1817"/>
      <c r="FL29" s="1817"/>
      <c r="FM29" s="1817"/>
      <c r="FN29" s="1817"/>
      <c r="FO29" s="1817"/>
      <c r="FP29" s="1817"/>
      <c r="FQ29" s="1817"/>
      <c r="FR29" s="1817"/>
      <c r="FS29" s="1817"/>
      <c r="FT29" s="1817"/>
      <c r="FU29" s="1817"/>
      <c r="FV29" s="1817"/>
      <c r="FW29" s="1817"/>
      <c r="FX29" s="1817"/>
      <c r="FY29" s="1817"/>
      <c r="FZ29" s="1817"/>
      <c r="GA29" s="1817"/>
      <c r="GB29" s="1817"/>
      <c r="GC29" s="1817"/>
      <c r="GD29" s="1817"/>
      <c r="GE29" s="1817"/>
      <c r="GF29" s="1817"/>
      <c r="GG29" s="1817"/>
      <c r="GH29" s="1817"/>
      <c r="GI29" s="1817"/>
      <c r="GJ29" s="1817"/>
      <c r="GK29" s="1817"/>
      <c r="GL29" s="1817"/>
      <c r="GM29" s="1817"/>
      <c r="GN29" s="1817"/>
      <c r="GO29" s="1817"/>
      <c r="GP29" s="1817"/>
      <c r="GQ29" s="1817"/>
      <c r="GR29" s="1817"/>
      <c r="GS29" s="1817"/>
      <c r="GT29" s="1817"/>
      <c r="GU29" s="1817"/>
      <c r="GV29" s="1817"/>
      <c r="GW29" s="1817"/>
      <c r="GX29" s="1817"/>
      <c r="GY29" s="1817"/>
      <c r="GZ29" s="1817"/>
      <c r="HA29" s="1817"/>
      <c r="HB29" s="1817"/>
      <c r="HC29" s="1817"/>
      <c r="HD29" s="1817"/>
      <c r="HE29" s="1817"/>
      <c r="HF29" s="1817"/>
      <c r="HG29" s="1817"/>
      <c r="HH29" s="1817"/>
      <c r="HI29" s="1817"/>
      <c r="HJ29" s="1817"/>
      <c r="HK29" s="1817"/>
      <c r="HL29" s="1817"/>
      <c r="HM29" s="1817"/>
      <c r="HN29" s="1817"/>
      <c r="HO29" s="1817"/>
      <c r="HP29" s="1817"/>
      <c r="HQ29" s="1817"/>
      <c r="HR29" s="1817"/>
      <c r="HS29" s="1817"/>
      <c r="HT29" s="1817"/>
      <c r="HU29" s="1817"/>
      <c r="HV29" s="1817"/>
      <c r="HW29" s="1817"/>
      <c r="HX29" s="1817"/>
      <c r="HY29" s="1817"/>
      <c r="HZ29" s="1817"/>
      <c r="IA29" s="1817"/>
      <c r="IB29" s="1817"/>
      <c r="IC29" s="1817"/>
      <c r="ID29" s="1817"/>
      <c r="IE29" s="1817"/>
      <c r="IF29" s="1817"/>
      <c r="IG29" s="1817"/>
      <c r="IH29" s="1817"/>
      <c r="II29" s="1817"/>
      <c r="IJ29" s="1817"/>
      <c r="IK29" s="1817"/>
      <c r="IL29" s="1817"/>
      <c r="IM29" s="1817"/>
      <c r="IN29" s="1817"/>
      <c r="IO29" s="1817"/>
      <c r="IP29" s="1817"/>
      <c r="IQ29" s="1817"/>
      <c r="IR29" s="1817"/>
      <c r="IS29" s="1817"/>
      <c r="IT29" s="1817"/>
      <c r="IU29" s="1817"/>
      <c r="IV29" s="1817"/>
    </row>
    <row r="37" spans="1:256" ht="24.75" customHeight="1">
      <c r="A37" s="841" t="s">
        <v>1547</v>
      </c>
    </row>
    <row r="41" spans="1:256" ht="24.75" customHeight="1">
      <c r="T41" s="1837"/>
      <c r="U41" s="1837"/>
      <c r="V41" s="1837"/>
      <c r="W41" s="1939"/>
      <c r="X41" s="1847"/>
      <c r="Y41" s="1847"/>
      <c r="Z41" s="1847"/>
      <c r="AA41" s="1939"/>
      <c r="AB41" s="1847"/>
      <c r="AC41" s="1847"/>
      <c r="AD41" s="1847"/>
      <c r="AE41" s="1922"/>
      <c r="AF41" s="1884"/>
      <c r="AG41" s="1884"/>
      <c r="AH41" s="1884"/>
      <c r="AI41" s="1922"/>
      <c r="AN41" s="1884"/>
      <c r="AO41" s="1884"/>
      <c r="AP41" s="1884"/>
      <c r="AQ41" s="1922"/>
      <c r="AR41" s="1884"/>
      <c r="AS41" s="1884"/>
      <c r="AT41" s="1884"/>
      <c r="AU41" s="1884"/>
      <c r="AV41" s="1884"/>
      <c r="AW41" s="1884"/>
      <c r="AX41" s="1884"/>
      <c r="AY41" s="1884"/>
      <c r="AZ41" s="1884"/>
      <c r="BA41" s="1922"/>
      <c r="BB41" s="1922"/>
      <c r="BC41" s="1922"/>
      <c r="BD41" s="1922"/>
      <c r="BE41" s="1922"/>
      <c r="BF41" s="1922"/>
      <c r="BG41" s="1922"/>
      <c r="BH41" s="1922"/>
      <c r="BI41" s="1922"/>
      <c r="BJ41" s="1922"/>
      <c r="CB41" s="1874"/>
      <c r="CI41" s="1932"/>
      <c r="CJ41" s="1932"/>
      <c r="CK41" s="1932"/>
      <c r="CL41" s="1932"/>
      <c r="CM41" s="1934"/>
      <c r="CN41" s="1932"/>
      <c r="CO41" s="1932"/>
      <c r="CP41" s="1932"/>
      <c r="CQ41" s="1932"/>
      <c r="CR41" s="1932"/>
      <c r="CS41" s="1932"/>
      <c r="CT41" s="1932"/>
      <c r="CU41" s="1932"/>
      <c r="CV41" s="1932"/>
      <c r="CW41" s="1932"/>
      <c r="CX41" s="1932"/>
      <c r="CY41" s="1932"/>
      <c r="CZ41" s="1932"/>
      <c r="DA41" s="1932"/>
      <c r="DB41" s="1932"/>
      <c r="DC41" s="1932"/>
      <c r="DD41" s="1932"/>
      <c r="DE41" s="1932"/>
      <c r="DF41" s="1932"/>
      <c r="DG41" s="1932"/>
      <c r="DH41" s="1932"/>
      <c r="DI41" s="1932"/>
      <c r="DJ41" s="1932"/>
      <c r="DK41" s="1932"/>
      <c r="DL41" s="1932"/>
      <c r="DM41" s="1932"/>
      <c r="DN41" s="1932"/>
      <c r="DO41" s="1932"/>
      <c r="DP41" s="1932"/>
      <c r="DQ41" s="1932"/>
      <c r="DR41" s="1932"/>
      <c r="DS41" s="1932"/>
      <c r="DT41" s="1932"/>
      <c r="DU41" s="1932"/>
      <c r="DV41" s="1932"/>
      <c r="DW41" s="1932"/>
      <c r="DX41" s="1932"/>
      <c r="DY41" s="1932"/>
      <c r="DZ41" s="1932"/>
      <c r="EA41" s="1932"/>
      <c r="EB41" s="1932"/>
      <c r="EC41" s="1932"/>
      <c r="ED41" s="1932"/>
      <c r="EE41" s="1932"/>
      <c r="EF41" s="1932"/>
      <c r="EG41" s="1932"/>
      <c r="EH41" s="1932"/>
      <c r="EI41" s="1932"/>
      <c r="EJ41" s="1932"/>
      <c r="EK41" s="1932"/>
      <c r="EL41" s="1932"/>
      <c r="EM41" s="1932"/>
      <c r="EN41" s="1932"/>
      <c r="EO41" s="1932"/>
      <c r="EP41" s="1932"/>
      <c r="EQ41" s="1932"/>
      <c r="ER41" s="1932"/>
      <c r="ES41" s="1932"/>
      <c r="ET41" s="1932"/>
      <c r="EU41" s="1932"/>
      <c r="EV41" s="1932"/>
      <c r="EW41" s="1932"/>
      <c r="EX41" s="1932"/>
      <c r="EY41" s="1932"/>
      <c r="EZ41" s="1932"/>
      <c r="FA41" s="1932"/>
      <c r="FB41" s="1932"/>
      <c r="FC41" s="1932"/>
      <c r="FD41" s="1932"/>
      <c r="FE41" s="1932"/>
      <c r="FF41" s="1932"/>
      <c r="FG41" s="1932"/>
      <c r="FH41" s="1932"/>
      <c r="FI41" s="1932"/>
      <c r="FJ41" s="1932"/>
      <c r="FK41" s="1932"/>
      <c r="FL41" s="1932"/>
      <c r="FM41" s="1932"/>
      <c r="FN41" s="1932"/>
      <c r="FO41" s="1932"/>
      <c r="FP41" s="1932"/>
      <c r="FQ41" s="1932"/>
      <c r="FR41" s="1932"/>
      <c r="FS41" s="1932"/>
      <c r="FT41" s="1932"/>
      <c r="FU41" s="1932"/>
      <c r="FV41" s="1932"/>
      <c r="FW41" s="1932"/>
      <c r="FX41" s="1932"/>
      <c r="FY41" s="1932"/>
      <c r="FZ41" s="1932"/>
      <c r="GA41" s="1932"/>
      <c r="GB41" s="1932"/>
      <c r="GC41" s="1932"/>
      <c r="GD41" s="1932"/>
      <c r="GE41" s="1932"/>
      <c r="GF41" s="1932"/>
      <c r="GG41" s="1932"/>
      <c r="GH41" s="1932"/>
      <c r="GI41" s="1932"/>
      <c r="GJ41" s="1932"/>
      <c r="GK41" s="1932"/>
      <c r="GL41" s="1932"/>
      <c r="GM41" s="1932"/>
      <c r="GN41" s="1932"/>
      <c r="GO41" s="1932"/>
      <c r="GP41" s="1932"/>
      <c r="GQ41" s="1932"/>
      <c r="GR41" s="1932"/>
      <c r="GS41" s="1932"/>
      <c r="GT41" s="1932"/>
      <c r="GU41" s="1932"/>
      <c r="GV41" s="1932"/>
      <c r="GW41" s="1932"/>
      <c r="GX41" s="1932"/>
      <c r="GY41" s="1932"/>
      <c r="GZ41" s="1932"/>
      <c r="HA41" s="1932"/>
      <c r="HB41" s="1932"/>
      <c r="HC41" s="1932"/>
      <c r="HD41" s="1932"/>
      <c r="HE41" s="1932"/>
      <c r="HF41" s="1932"/>
      <c r="HG41" s="1932"/>
      <c r="HH41" s="1932"/>
      <c r="HI41" s="1932"/>
      <c r="HJ41" s="1932"/>
      <c r="HK41" s="1932"/>
      <c r="HL41" s="1932"/>
      <c r="HM41" s="1932"/>
      <c r="HN41" s="1932"/>
      <c r="HO41" s="1932"/>
      <c r="HP41" s="1932"/>
      <c r="HQ41" s="1932"/>
      <c r="HR41" s="1932"/>
      <c r="HS41" s="1932"/>
      <c r="HT41" s="1932"/>
      <c r="HU41" s="1932"/>
      <c r="HV41" s="1932"/>
      <c r="HW41" s="1932"/>
      <c r="HX41" s="1932"/>
      <c r="HY41" s="1932"/>
      <c r="HZ41" s="1932"/>
      <c r="IA41" s="1932"/>
      <c r="IB41" s="1932"/>
      <c r="IC41" s="1932"/>
      <c r="ID41" s="1932"/>
      <c r="IE41" s="1932"/>
      <c r="IF41" s="1932"/>
      <c r="IG41" s="1932"/>
      <c r="IH41" s="1932"/>
      <c r="II41" s="1932"/>
      <c r="IJ41" s="1932"/>
      <c r="IK41" s="1932"/>
      <c r="IL41" s="1932"/>
      <c r="IM41" s="1932"/>
      <c r="IN41" s="1932"/>
      <c r="IO41" s="1932"/>
      <c r="IP41" s="1932"/>
      <c r="IQ41" s="1932"/>
      <c r="IR41" s="1932"/>
      <c r="IS41" s="1932"/>
      <c r="IT41" s="1932"/>
      <c r="IU41" s="1932"/>
      <c r="IV41" s="1932"/>
    </row>
    <row r="42" spans="1:256" ht="24.75" customHeight="1">
      <c r="H42" s="1940"/>
      <c r="K42" s="1941">
        <v>44013</v>
      </c>
      <c r="T42" s="1922"/>
      <c r="U42" s="1922"/>
      <c r="V42" s="1922"/>
      <c r="W42" s="1922"/>
      <c r="X42" s="1922"/>
      <c r="Y42" s="1922"/>
      <c r="Z42" s="1922"/>
      <c r="AA42" s="1922"/>
      <c r="AB42" s="1922"/>
      <c r="AC42" s="1922"/>
      <c r="AD42" s="1922"/>
      <c r="AE42" s="1922"/>
      <c r="AF42" s="1922"/>
      <c r="AG42" s="1922"/>
      <c r="AH42" s="1922"/>
      <c r="AI42" s="1922"/>
      <c r="AN42" s="1884"/>
      <c r="AO42" s="1884"/>
      <c r="AP42" s="1884"/>
      <c r="AQ42" s="1942"/>
      <c r="AR42" s="1884"/>
      <c r="AS42" s="1884"/>
      <c r="AT42" s="1884"/>
      <c r="AU42" s="1884"/>
      <c r="AV42" s="1884"/>
      <c r="AW42" s="1884"/>
      <c r="AX42" s="1884"/>
      <c r="AY42" s="1884"/>
      <c r="AZ42" s="1884"/>
      <c r="BA42" s="1942"/>
      <c r="BB42" s="1942"/>
      <c r="BC42" s="1942"/>
      <c r="BD42" s="1942"/>
      <c r="BE42" s="1942"/>
      <c r="BF42" s="1942"/>
      <c r="BG42" s="1942"/>
      <c r="BH42" s="1942"/>
      <c r="BI42" s="1942"/>
      <c r="BJ42" s="1942"/>
      <c r="CI42" s="1825"/>
      <c r="CJ42" s="1825"/>
      <c r="CK42" s="1825"/>
      <c r="CL42" s="1825"/>
      <c r="CM42" s="1874"/>
      <c r="CN42" s="1825"/>
      <c r="CO42" s="1825"/>
      <c r="CP42" s="1825"/>
      <c r="CQ42" s="1825"/>
      <c r="CR42" s="1825"/>
      <c r="CS42" s="1825"/>
      <c r="CT42" s="1825"/>
      <c r="CU42" s="1825"/>
      <c r="CV42" s="1825"/>
      <c r="CW42" s="1825"/>
      <c r="CX42" s="1825"/>
      <c r="CY42" s="1825"/>
      <c r="CZ42" s="1825"/>
      <c r="DA42" s="1825"/>
      <c r="DB42" s="1825"/>
      <c r="DC42" s="1825"/>
      <c r="DD42" s="1825"/>
      <c r="DE42" s="1825"/>
      <c r="DF42" s="1825"/>
      <c r="DG42" s="1825"/>
      <c r="DH42" s="1825"/>
      <c r="DI42" s="1825"/>
      <c r="DJ42" s="1825"/>
      <c r="DK42" s="1825"/>
      <c r="DL42" s="1825"/>
      <c r="DM42" s="1825"/>
      <c r="DN42" s="1825"/>
      <c r="DO42" s="1825"/>
      <c r="DP42" s="1825"/>
      <c r="DQ42" s="1825"/>
      <c r="DR42" s="1825"/>
      <c r="DS42" s="1825"/>
      <c r="DT42" s="1825"/>
      <c r="DU42" s="1825"/>
      <c r="DV42" s="1825"/>
      <c r="DW42" s="1825"/>
      <c r="DX42" s="1825"/>
      <c r="DY42" s="1825"/>
      <c r="DZ42" s="1825"/>
      <c r="EA42" s="1825"/>
      <c r="EB42" s="1825"/>
      <c r="EC42" s="1825"/>
      <c r="ED42" s="1825"/>
      <c r="EE42" s="1825"/>
      <c r="EF42" s="1825"/>
      <c r="EG42" s="1825"/>
      <c r="EH42" s="1825"/>
      <c r="EI42" s="1825"/>
      <c r="EJ42" s="1825"/>
      <c r="EK42" s="1825"/>
      <c r="EL42" s="1825"/>
      <c r="EM42" s="1825"/>
      <c r="EN42" s="1825"/>
      <c r="EO42" s="1825"/>
      <c r="EP42" s="1825"/>
      <c r="EQ42" s="1825"/>
      <c r="ER42" s="1825"/>
      <c r="ES42" s="1825"/>
      <c r="ET42" s="1825"/>
      <c r="EU42" s="1825"/>
      <c r="EV42" s="1825"/>
      <c r="EW42" s="1825"/>
      <c r="EX42" s="1825"/>
      <c r="EY42" s="1825"/>
      <c r="EZ42" s="1825"/>
      <c r="FA42" s="1825"/>
      <c r="FB42" s="1825"/>
      <c r="FC42" s="1825"/>
      <c r="FD42" s="1825"/>
      <c r="FE42" s="1825"/>
      <c r="FF42" s="1825"/>
      <c r="FG42" s="1825"/>
      <c r="FH42" s="1825"/>
      <c r="FI42" s="1825"/>
      <c r="FJ42" s="1825"/>
      <c r="FK42" s="1825"/>
      <c r="FL42" s="1825"/>
      <c r="FM42" s="1825"/>
      <c r="FN42" s="1825"/>
      <c r="FO42" s="1825"/>
      <c r="FP42" s="1825"/>
      <c r="FQ42" s="1825"/>
      <c r="FR42" s="1825"/>
      <c r="FS42" s="1825"/>
      <c r="FT42" s="1825"/>
      <c r="FU42" s="1825"/>
      <c r="FV42" s="1825"/>
      <c r="FW42" s="1825"/>
      <c r="FX42" s="1825"/>
      <c r="FY42" s="1825"/>
      <c r="FZ42" s="1825"/>
      <c r="GA42" s="1825"/>
      <c r="GB42" s="1825"/>
      <c r="GC42" s="1825"/>
      <c r="GD42" s="1825"/>
      <c r="GE42" s="1825"/>
      <c r="GF42" s="1825"/>
      <c r="GG42" s="1825"/>
      <c r="GH42" s="1825"/>
      <c r="GI42" s="1825"/>
      <c r="GJ42" s="1825"/>
      <c r="GK42" s="1825"/>
      <c r="GL42" s="1825"/>
      <c r="GM42" s="1825"/>
      <c r="GN42" s="1825"/>
      <c r="GO42" s="1825"/>
      <c r="GP42" s="1825"/>
      <c r="GQ42" s="1825"/>
      <c r="GR42" s="1825"/>
      <c r="GS42" s="1825"/>
      <c r="GT42" s="1825"/>
      <c r="GU42" s="1825"/>
      <c r="GV42" s="1825"/>
      <c r="GW42" s="1825"/>
      <c r="GX42" s="1825"/>
      <c r="GY42" s="1825"/>
      <c r="GZ42" s="1825"/>
      <c r="HA42" s="1825"/>
      <c r="HB42" s="1825"/>
      <c r="HC42" s="1825"/>
      <c r="HD42" s="1825"/>
      <c r="HE42" s="1825"/>
      <c r="HF42" s="1825"/>
      <c r="HG42" s="1825"/>
      <c r="HH42" s="1825"/>
      <c r="HI42" s="1825"/>
      <c r="HJ42" s="1825"/>
      <c r="HK42" s="1825"/>
      <c r="HL42" s="1825"/>
      <c r="HM42" s="1825"/>
      <c r="HN42" s="1825"/>
      <c r="HO42" s="1825"/>
      <c r="HP42" s="1825"/>
      <c r="HQ42" s="1825"/>
      <c r="HR42" s="1825"/>
      <c r="HS42" s="1825"/>
      <c r="HT42" s="1825"/>
      <c r="HU42" s="1825"/>
      <c r="HV42" s="1825"/>
      <c r="HW42" s="1825"/>
      <c r="HX42" s="1825"/>
      <c r="HY42" s="1825"/>
      <c r="HZ42" s="1825"/>
      <c r="IA42" s="1825"/>
      <c r="IB42" s="1825"/>
      <c r="IC42" s="1825"/>
      <c r="ID42" s="1825"/>
      <c r="IE42" s="1825"/>
      <c r="IF42" s="1825"/>
      <c r="IG42" s="1825"/>
      <c r="IH42" s="1825"/>
      <c r="II42" s="1825"/>
      <c r="IJ42" s="1825"/>
      <c r="IK42" s="1825"/>
      <c r="IL42" s="1825"/>
      <c r="IM42" s="1825"/>
      <c r="IN42" s="1825"/>
      <c r="IO42" s="1825"/>
      <c r="IP42" s="1825"/>
      <c r="IQ42" s="1825"/>
      <c r="IR42" s="1825"/>
      <c r="IS42" s="1825"/>
      <c r="IT42" s="1825"/>
      <c r="IU42" s="1825"/>
      <c r="IV42" s="1825"/>
    </row>
    <row r="44" spans="1:256" ht="24.75" customHeight="1">
      <c r="S44" s="1943"/>
    </row>
    <row r="45" spans="1:256" ht="24.75" customHeight="1">
      <c r="K45" s="1809" t="s">
        <v>330</v>
      </c>
    </row>
    <row r="85" spans="2:2" ht="6" customHeight="1"/>
    <row r="86" spans="2:2" ht="24.75" customHeight="1">
      <c r="B86" s="3030" t="s">
        <v>1551</v>
      </c>
    </row>
  </sheetData>
  <mergeCells count="33">
    <mergeCell ref="IB2:IR2"/>
    <mergeCell ref="IS2:IV2"/>
    <mergeCell ref="IB17:IR17"/>
    <mergeCell ref="IS17:IV17"/>
    <mergeCell ref="GT17:HJ17"/>
    <mergeCell ref="HK17:IA17"/>
    <mergeCell ref="CV17:DL17"/>
    <mergeCell ref="DM17:EC17"/>
    <mergeCell ref="ED17:ET17"/>
    <mergeCell ref="EU17:FK17"/>
    <mergeCell ref="FL17:GB17"/>
    <mergeCell ref="GC17:GS17"/>
    <mergeCell ref="GT2:HJ2"/>
    <mergeCell ref="HK2:IA2"/>
    <mergeCell ref="A17:A18"/>
    <mergeCell ref="C17:R17"/>
    <mergeCell ref="T17:AJ17"/>
    <mergeCell ref="AK17:BB17"/>
    <mergeCell ref="BC17:BM17"/>
    <mergeCell ref="BN17:CD17"/>
    <mergeCell ref="CE17:CU17"/>
    <mergeCell ref="CV2:DL2"/>
    <mergeCell ref="DM2:EC2"/>
    <mergeCell ref="ED2:ET2"/>
    <mergeCell ref="EU2:FK2"/>
    <mergeCell ref="FL2:GB2"/>
    <mergeCell ref="GC2:GS2"/>
    <mergeCell ref="CE2:CU2"/>
    <mergeCell ref="A2:A3"/>
    <mergeCell ref="B2:R2"/>
    <mergeCell ref="T2:AJ2"/>
    <mergeCell ref="AL2:BB2"/>
    <mergeCell ref="BN2:CD2"/>
  </mergeCells>
  <printOptions horizontalCentered="1"/>
  <pageMargins left="0" right="0" top="0.51181102362204722" bottom="0.98425196850393704" header="0.55118110236220474" footer="0.51181102362204722"/>
  <pageSetup paperSize="9" scale="37" orientation="landscape" r:id="rId1"/>
  <headerFooter>
    <oddHeader>&amp;C&amp;"Aptos"&amp;10&amp;K000000 PUBLIC&amp;1#_x000D_&amp;"Arialri"&amp;10&amp;K000000&amp;"Arialri"&amp;10&amp;K000000&amp;"Arialri"&amp;10&amp;K000000&amp;G</oddHeader>
    <oddFooter>&amp;C&amp;14 28&amp;10_x000D_&amp;1#&amp;"Aptos"&amp;10&amp;K000000 PUBLIC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5F541-8319-4BBC-859E-0631FBE2EB21}">
  <dimension ref="A1:IX86"/>
  <sheetViews>
    <sheetView showGridLines="0" view="pageBreakPreview" topLeftCell="A14" zoomScale="70" zoomScaleNormal="100" zoomScaleSheetLayoutView="70" workbookViewId="0">
      <pane xSplit="1" topLeftCell="IK1" activePane="topRight" state="frozen"/>
      <selection activeCell="A35" sqref="A35"/>
      <selection pane="topRight" activeCell="A35" sqref="A35"/>
    </sheetView>
  </sheetViews>
  <sheetFormatPr defaultColWidth="9.1796875" defaultRowHeight="21"/>
  <cols>
    <col min="1" max="1" width="42.26953125" style="1915" customWidth="1"/>
    <col min="2" max="17" width="9.1796875" style="1915" hidden="1" customWidth="1"/>
    <col min="18" max="18" width="9.81640625" style="1915" hidden="1" customWidth="1"/>
    <col min="19" max="34" width="9.1796875" style="1915" hidden="1" customWidth="1"/>
    <col min="35" max="35" width="12.453125" style="1915" hidden="1" customWidth="1"/>
    <col min="36" max="38" width="9.1796875" style="1915" hidden="1" customWidth="1"/>
    <col min="39" max="39" width="11.1796875" style="1915" hidden="1" customWidth="1"/>
    <col min="40" max="42" width="10.81640625" style="1915" hidden="1" customWidth="1"/>
    <col min="43" max="43" width="11.1796875" style="1915" hidden="1" customWidth="1"/>
    <col min="44" max="44" width="9.453125" style="1915" hidden="1" customWidth="1"/>
    <col min="45" max="46" width="9.81640625" style="1915" hidden="1" customWidth="1"/>
    <col min="47" max="47" width="10.81640625" style="1915" hidden="1" customWidth="1"/>
    <col min="48" max="49" width="9.81640625" style="1915" hidden="1" customWidth="1"/>
    <col min="50" max="50" width="10.81640625" style="1915" hidden="1" customWidth="1"/>
    <col min="51" max="51" width="9.1796875" style="1915" hidden="1" customWidth="1"/>
    <col min="52" max="52" width="11.1796875" style="1915" hidden="1" customWidth="1"/>
    <col min="53" max="55" width="9.1796875" style="1915" hidden="1" customWidth="1"/>
    <col min="56" max="56" width="11.1796875" style="1915" hidden="1" customWidth="1"/>
    <col min="57" max="60" width="9.1796875" style="1915" hidden="1" customWidth="1"/>
    <col min="61" max="61" width="9.453125" style="1915" hidden="1" customWidth="1"/>
    <col min="62" max="63" width="11.1796875" style="1915" hidden="1" customWidth="1"/>
    <col min="64" max="71" width="9.1796875" style="1915" hidden="1" customWidth="1"/>
    <col min="72" max="75" width="9.453125" style="1915" hidden="1" customWidth="1"/>
    <col min="76" max="78" width="9.1796875" style="1915" hidden="1" customWidth="1"/>
    <col min="79" max="79" width="9.1796875" style="1914" hidden="1" customWidth="1"/>
    <col min="80" max="80" width="10.54296875" style="1915" hidden="1" customWidth="1"/>
    <col min="81" max="82" width="11.453125" style="1915" hidden="1" customWidth="1"/>
    <col min="83" max="83" width="10.54296875" style="1914" hidden="1" customWidth="1"/>
    <col min="84" max="86" width="11.1796875" style="1915" hidden="1" customWidth="1"/>
    <col min="87" max="87" width="11.1796875" style="1914" hidden="1" customWidth="1"/>
    <col min="88" max="88" width="11.1796875" style="1809" hidden="1" customWidth="1"/>
    <col min="89" max="90" width="11.1796875" style="1915" hidden="1" customWidth="1"/>
    <col min="91" max="102" width="11.1796875" style="1914" hidden="1" customWidth="1"/>
    <col min="103" max="160" width="16.54296875" style="1914" hidden="1" customWidth="1"/>
    <col min="161" max="162" width="16.453125" style="1915" hidden="1" customWidth="1"/>
    <col min="163" max="164" width="18.1796875" style="1915" hidden="1" customWidth="1"/>
    <col min="165" max="165" width="18.81640625" style="1915" hidden="1" customWidth="1"/>
    <col min="166" max="235" width="16.453125" style="1915" hidden="1" customWidth="1"/>
    <col min="236" max="253" width="16.453125" style="1915" customWidth="1"/>
    <col min="254" max="254" width="17.7265625" style="1915" customWidth="1"/>
    <col min="255" max="257" width="18.08984375" style="1915" bestFit="1" customWidth="1"/>
    <col min="258" max="258" width="19.6328125" style="1915" bestFit="1" customWidth="1"/>
    <col min="259" max="16384" width="9.1796875" style="1915"/>
  </cols>
  <sheetData>
    <row r="1" spans="1:258" s="1809" customFormat="1" ht="40" customHeight="1" thickBot="1">
      <c r="A1" s="1873" t="s">
        <v>1193</v>
      </c>
      <c r="AY1" s="1938"/>
      <c r="BL1" s="1817"/>
      <c r="BM1" s="1817"/>
      <c r="BN1" s="1817"/>
      <c r="BO1" s="1817"/>
      <c r="BP1" s="1817"/>
      <c r="BQ1" s="1817"/>
      <c r="BR1" s="1817"/>
      <c r="BS1" s="1817"/>
      <c r="BT1" s="1817"/>
      <c r="BU1" s="1817"/>
      <c r="BV1" s="1817"/>
      <c r="BW1" s="1817"/>
      <c r="BX1" s="1817"/>
      <c r="BY1" s="1817"/>
      <c r="BZ1" s="1817"/>
      <c r="CA1" s="1817"/>
      <c r="CB1" s="1817"/>
      <c r="CC1" s="1817"/>
      <c r="CD1" s="1817"/>
      <c r="CE1" s="1817"/>
      <c r="CF1" s="1817"/>
      <c r="CG1" s="1817"/>
      <c r="CH1" s="1817"/>
      <c r="CI1" s="1817"/>
      <c r="CJ1" s="1817"/>
      <c r="CK1" s="1817"/>
      <c r="CL1" s="1817"/>
      <c r="CM1" s="1817"/>
      <c r="CN1" s="1817"/>
      <c r="CO1" s="1817"/>
      <c r="CP1" s="1817"/>
      <c r="CQ1" s="1817"/>
      <c r="CR1" s="1817"/>
      <c r="CS1" s="1817"/>
      <c r="CT1" s="1817"/>
      <c r="CU1" s="1817"/>
      <c r="CV1" s="1817"/>
      <c r="CW1" s="1817"/>
      <c r="CX1" s="1817"/>
      <c r="CY1" s="1817"/>
      <c r="CZ1" s="1817"/>
      <c r="DA1" s="1817"/>
      <c r="DB1" s="1817"/>
      <c r="DC1" s="1817"/>
      <c r="DD1" s="1817"/>
      <c r="DE1" s="1817"/>
      <c r="DF1" s="1817"/>
      <c r="DG1" s="1817"/>
      <c r="DH1" s="1817"/>
      <c r="DI1" s="1817"/>
      <c r="DJ1" s="1817"/>
      <c r="DK1" s="1817"/>
      <c r="DL1" s="1817"/>
      <c r="DM1" s="1817"/>
      <c r="DN1" s="1817"/>
      <c r="DO1" s="1817"/>
      <c r="DP1" s="1817"/>
      <c r="DQ1" s="1817"/>
      <c r="DR1" s="1817"/>
      <c r="DS1" s="1817"/>
      <c r="DT1" s="1817"/>
      <c r="DU1" s="1817"/>
      <c r="DV1" s="1817"/>
      <c r="DW1" s="1817"/>
      <c r="DX1" s="1817"/>
      <c r="DY1" s="1817"/>
      <c r="DZ1" s="1817"/>
      <c r="EA1" s="1817"/>
      <c r="EB1" s="1817"/>
      <c r="EC1" s="1817"/>
      <c r="ED1" s="1817"/>
      <c r="EE1" s="1817"/>
      <c r="EF1" s="1817"/>
      <c r="EG1" s="1817"/>
      <c r="EH1" s="1817"/>
      <c r="EI1" s="1817"/>
      <c r="EJ1" s="1817"/>
      <c r="EK1" s="1817"/>
      <c r="EL1" s="1817"/>
      <c r="EM1" s="1817"/>
      <c r="EN1" s="1817"/>
      <c r="EO1" s="1817"/>
      <c r="EP1" s="1817"/>
      <c r="EQ1" s="1817"/>
      <c r="ER1" s="1817"/>
      <c r="ES1" s="1817"/>
      <c r="ET1" s="1817"/>
      <c r="EU1" s="1817"/>
      <c r="EV1" s="1817"/>
      <c r="EW1" s="1817"/>
      <c r="EX1" s="1817"/>
      <c r="EY1" s="1817"/>
      <c r="EZ1" s="1817"/>
      <c r="FA1" s="1817"/>
      <c r="FB1" s="1817"/>
      <c r="FC1" s="1817"/>
      <c r="FD1" s="1817"/>
      <c r="FE1" s="1817"/>
      <c r="FF1" s="1817"/>
      <c r="FG1" s="1817"/>
      <c r="FH1" s="1817"/>
      <c r="FI1" s="1817"/>
      <c r="FJ1" s="1817"/>
      <c r="FK1" s="1817"/>
      <c r="FL1" s="1817"/>
      <c r="FM1" s="1817"/>
      <c r="FN1" s="1817"/>
      <c r="FO1" s="1817"/>
      <c r="FP1" s="1817"/>
      <c r="FQ1" s="1817"/>
      <c r="FR1" s="1817"/>
      <c r="FS1" s="1817"/>
      <c r="FT1" s="1817"/>
      <c r="FU1" s="1817"/>
      <c r="FV1" s="1817"/>
      <c r="FW1" s="1817"/>
      <c r="FX1" s="1817"/>
      <c r="FY1" s="1817"/>
      <c r="FZ1" s="1817"/>
      <c r="GA1" s="1817"/>
      <c r="GB1" s="1817"/>
      <c r="GC1" s="1817"/>
      <c r="GD1" s="1817"/>
      <c r="GE1" s="1817"/>
      <c r="GF1" s="1817"/>
      <c r="GG1" s="1817"/>
      <c r="GH1" s="1817"/>
      <c r="GI1" s="1817"/>
      <c r="GJ1" s="1817"/>
      <c r="GK1" s="1817"/>
      <c r="GL1" s="1817"/>
      <c r="GM1" s="1817"/>
      <c r="GN1" s="1817"/>
      <c r="GO1" s="1817"/>
      <c r="GP1" s="1817"/>
      <c r="GQ1" s="1817"/>
      <c r="GR1" s="1817"/>
      <c r="GS1" s="1817"/>
      <c r="GT1" s="1817"/>
      <c r="GU1" s="1817"/>
      <c r="GV1" s="1817"/>
      <c r="GW1" s="1817"/>
      <c r="GX1" s="1817"/>
      <c r="GY1" s="1817"/>
      <c r="GZ1" s="1817"/>
      <c r="HA1" s="1817"/>
      <c r="HB1" s="1817"/>
      <c r="HC1" s="1817"/>
      <c r="HD1" s="1817"/>
      <c r="HE1" s="1817"/>
      <c r="HF1" s="1817"/>
      <c r="HG1" s="1817"/>
      <c r="HH1" s="1817"/>
      <c r="HI1" s="1817"/>
      <c r="HJ1" s="1817"/>
      <c r="HK1" s="1817"/>
      <c r="HL1" s="1817"/>
      <c r="HM1" s="1817"/>
      <c r="HN1" s="1817"/>
      <c r="HO1" s="1817"/>
      <c r="HP1" s="1817"/>
      <c r="HQ1" s="1817"/>
      <c r="HR1" s="1817"/>
      <c r="HS1" s="1817"/>
      <c r="HT1" s="1817"/>
      <c r="HU1" s="1817"/>
      <c r="HV1" s="1817"/>
      <c r="HW1" s="1817"/>
      <c r="HX1" s="1817"/>
      <c r="HY1" s="1817"/>
      <c r="HZ1" s="1817"/>
      <c r="IA1" s="1817"/>
      <c r="IB1" s="1817"/>
      <c r="IC1" s="1817"/>
      <c r="ID1" s="1817"/>
      <c r="IE1" s="1817"/>
      <c r="IF1" s="1817"/>
      <c r="IG1" s="1817"/>
      <c r="IH1" s="1817"/>
      <c r="II1" s="1817"/>
      <c r="IJ1" s="1817"/>
      <c r="IK1" s="1817"/>
      <c r="IL1" s="1817"/>
      <c r="IM1" s="1817"/>
      <c r="IN1" s="1817"/>
      <c r="IO1" s="1817"/>
      <c r="IP1" s="1817"/>
      <c r="IQ1" s="1817"/>
      <c r="IR1" s="1817"/>
      <c r="IS1" s="1817"/>
      <c r="IT1" s="1817"/>
    </row>
    <row r="2" spans="1:258" s="1809" customFormat="1" ht="37.5" customHeight="1" thickTop="1" thickBot="1">
      <c r="A2" s="3199"/>
      <c r="B2" s="3205">
        <v>2011</v>
      </c>
      <c r="C2" s="3201"/>
      <c r="D2" s="3201"/>
      <c r="E2" s="3201"/>
      <c r="F2" s="3201"/>
      <c r="G2" s="3201"/>
      <c r="H2" s="3201"/>
      <c r="I2" s="3201"/>
      <c r="J2" s="3201"/>
      <c r="K2" s="3201"/>
      <c r="L2" s="3201"/>
      <c r="M2" s="3201"/>
      <c r="N2" s="3201"/>
      <c r="O2" s="3201"/>
      <c r="P2" s="3201"/>
      <c r="Q2" s="3201"/>
      <c r="R2" s="3206"/>
      <c r="S2" s="3193">
        <v>2012</v>
      </c>
      <c r="T2" s="3194"/>
      <c r="U2" s="3194"/>
      <c r="V2" s="3194"/>
      <c r="W2" s="3194"/>
      <c r="X2" s="3194"/>
      <c r="Y2" s="3194"/>
      <c r="Z2" s="3194"/>
      <c r="AA2" s="3194"/>
      <c r="AB2" s="3194"/>
      <c r="AC2" s="3194"/>
      <c r="AD2" s="3194"/>
      <c r="AE2" s="3194"/>
      <c r="AF2" s="3194"/>
      <c r="AG2" s="3194"/>
      <c r="AH2" s="3194"/>
      <c r="AI2" s="3195"/>
      <c r="AJ2" s="3193">
        <v>2013</v>
      </c>
      <c r="AK2" s="3194"/>
      <c r="AL2" s="3194"/>
      <c r="AM2" s="3194"/>
      <c r="AN2" s="3194"/>
      <c r="AO2" s="3194"/>
      <c r="AP2" s="3194"/>
      <c r="AQ2" s="3194"/>
      <c r="AR2" s="3194"/>
      <c r="AS2" s="3194"/>
      <c r="AT2" s="3194"/>
      <c r="AU2" s="3194"/>
      <c r="AV2" s="3194"/>
      <c r="AW2" s="3194"/>
      <c r="AX2" s="3194"/>
      <c r="AY2" s="3194"/>
      <c r="AZ2" s="3195"/>
      <c r="BA2" s="3193">
        <v>2014</v>
      </c>
      <c r="BB2" s="3194"/>
      <c r="BC2" s="3194"/>
      <c r="BD2" s="3194"/>
      <c r="BE2" s="3194"/>
      <c r="BF2" s="3194"/>
      <c r="BG2" s="3194"/>
      <c r="BH2" s="3194"/>
      <c r="BI2" s="3194"/>
      <c r="BJ2" s="3194"/>
      <c r="BK2" s="3195"/>
      <c r="BL2" s="3193">
        <v>2015</v>
      </c>
      <c r="BM2" s="3194"/>
      <c r="BN2" s="3194"/>
      <c r="BO2" s="3194"/>
      <c r="BP2" s="3194"/>
      <c r="BQ2" s="3194"/>
      <c r="BR2" s="3194"/>
      <c r="BS2" s="3194"/>
      <c r="BT2" s="3194"/>
      <c r="BU2" s="3194"/>
      <c r="BV2" s="3194"/>
      <c r="BW2" s="3194"/>
      <c r="BX2" s="3194"/>
      <c r="BY2" s="3194"/>
      <c r="BZ2" s="3194"/>
      <c r="CA2" s="3194"/>
      <c r="CB2" s="3195"/>
      <c r="CC2" s="3193">
        <v>2016</v>
      </c>
      <c r="CD2" s="3194"/>
      <c r="CE2" s="3194"/>
      <c r="CF2" s="3194"/>
      <c r="CG2" s="3194"/>
      <c r="CH2" s="3194"/>
      <c r="CI2" s="3194"/>
      <c r="CJ2" s="3194"/>
      <c r="CK2" s="3194"/>
      <c r="CL2" s="3194"/>
      <c r="CM2" s="3194"/>
      <c r="CN2" s="3194"/>
      <c r="CO2" s="3194"/>
      <c r="CP2" s="3194"/>
      <c r="CQ2" s="3194"/>
      <c r="CR2" s="3194"/>
      <c r="CS2" s="3195"/>
      <c r="CT2" s="3194">
        <v>2017</v>
      </c>
      <c r="CU2" s="3194"/>
      <c r="CV2" s="3194"/>
      <c r="CW2" s="3194"/>
      <c r="CX2" s="3194"/>
      <c r="CY2" s="3194"/>
      <c r="CZ2" s="3194"/>
      <c r="DA2" s="3194"/>
      <c r="DB2" s="3194"/>
      <c r="DC2" s="3194"/>
      <c r="DD2" s="3194"/>
      <c r="DE2" s="3194"/>
      <c r="DF2" s="3194"/>
      <c r="DG2" s="3194"/>
      <c r="DH2" s="3194"/>
      <c r="DI2" s="3194"/>
      <c r="DJ2" s="3194"/>
      <c r="DK2" s="3193" t="s">
        <v>715</v>
      </c>
      <c r="DL2" s="3194"/>
      <c r="DM2" s="3194"/>
      <c r="DN2" s="3194"/>
      <c r="DO2" s="3194"/>
      <c r="DP2" s="3194"/>
      <c r="DQ2" s="3194"/>
      <c r="DR2" s="3194"/>
      <c r="DS2" s="3194"/>
      <c r="DT2" s="3194"/>
      <c r="DU2" s="3194"/>
      <c r="DV2" s="3194"/>
      <c r="DW2" s="3194"/>
      <c r="DX2" s="3194"/>
      <c r="DY2" s="3194"/>
      <c r="DZ2" s="3194"/>
      <c r="EA2" s="3195"/>
      <c r="EB2" s="3193">
        <v>2019</v>
      </c>
      <c r="EC2" s="3194"/>
      <c r="ED2" s="3194"/>
      <c r="EE2" s="3194"/>
      <c r="EF2" s="3194"/>
      <c r="EG2" s="3194"/>
      <c r="EH2" s="3194"/>
      <c r="EI2" s="3194"/>
      <c r="EJ2" s="3194"/>
      <c r="EK2" s="3194"/>
      <c r="EL2" s="3194"/>
      <c r="EM2" s="3194"/>
      <c r="EN2" s="3194"/>
      <c r="EO2" s="3194"/>
      <c r="EP2" s="3194"/>
      <c r="EQ2" s="3194"/>
      <c r="ER2" s="3194"/>
      <c r="ES2" s="3193">
        <v>2020</v>
      </c>
      <c r="ET2" s="3194"/>
      <c r="EU2" s="3194"/>
      <c r="EV2" s="3194"/>
      <c r="EW2" s="3194"/>
      <c r="EX2" s="3194"/>
      <c r="EY2" s="3194"/>
      <c r="EZ2" s="3194"/>
      <c r="FA2" s="3194"/>
      <c r="FB2" s="3194"/>
      <c r="FC2" s="3194"/>
      <c r="FD2" s="3194"/>
      <c r="FE2" s="3194"/>
      <c r="FF2" s="3194"/>
      <c r="FG2" s="3194"/>
      <c r="FH2" s="3194"/>
      <c r="FI2" s="3194"/>
      <c r="FJ2" s="3193">
        <v>2021</v>
      </c>
      <c r="FK2" s="3194"/>
      <c r="FL2" s="3194"/>
      <c r="FM2" s="3194"/>
      <c r="FN2" s="3194"/>
      <c r="FO2" s="3194"/>
      <c r="FP2" s="3194"/>
      <c r="FQ2" s="3194"/>
      <c r="FR2" s="3194"/>
      <c r="FS2" s="3194"/>
      <c r="FT2" s="3194"/>
      <c r="FU2" s="3194"/>
      <c r="FV2" s="3194"/>
      <c r="FW2" s="3194"/>
      <c r="FX2" s="3194"/>
      <c r="FY2" s="3194"/>
      <c r="FZ2" s="3195"/>
      <c r="GA2" s="3193">
        <v>2022</v>
      </c>
      <c r="GB2" s="3194"/>
      <c r="GC2" s="3194"/>
      <c r="GD2" s="3194"/>
      <c r="GE2" s="3194"/>
      <c r="GF2" s="3194"/>
      <c r="GG2" s="3194"/>
      <c r="GH2" s="3194"/>
      <c r="GI2" s="3194"/>
      <c r="GJ2" s="3194"/>
      <c r="GK2" s="3194"/>
      <c r="GL2" s="3194"/>
      <c r="GM2" s="3194"/>
      <c r="GN2" s="3194"/>
      <c r="GO2" s="3194"/>
      <c r="GP2" s="3194"/>
      <c r="GQ2" s="3195"/>
      <c r="GR2" s="3193">
        <v>2023</v>
      </c>
      <c r="GS2" s="3194"/>
      <c r="GT2" s="3194"/>
      <c r="GU2" s="3194"/>
      <c r="GV2" s="3194"/>
      <c r="GW2" s="3194"/>
      <c r="GX2" s="3194"/>
      <c r="GY2" s="3194"/>
      <c r="GZ2" s="3194"/>
      <c r="HA2" s="3194"/>
      <c r="HB2" s="3194"/>
      <c r="HC2" s="3194"/>
      <c r="HD2" s="3194"/>
      <c r="HE2" s="3194"/>
      <c r="HF2" s="3194"/>
      <c r="HG2" s="3194"/>
      <c r="HH2" s="3195"/>
      <c r="HI2" s="3193">
        <v>2024</v>
      </c>
      <c r="HJ2" s="3194"/>
      <c r="HK2" s="3194"/>
      <c r="HL2" s="3194"/>
      <c r="HM2" s="3194"/>
      <c r="HN2" s="3194"/>
      <c r="HO2" s="3194"/>
      <c r="HP2" s="3194"/>
      <c r="HQ2" s="3194"/>
      <c r="HR2" s="3194"/>
      <c r="HS2" s="3194"/>
      <c r="HT2" s="3194"/>
      <c r="HU2" s="3194"/>
      <c r="HV2" s="3194"/>
      <c r="HW2" s="3194"/>
      <c r="HX2" s="3194"/>
      <c r="HY2" s="3195"/>
      <c r="HZ2" s="3193">
        <v>2025</v>
      </c>
      <c r="IA2" s="3194"/>
      <c r="IB2" s="3194"/>
      <c r="IC2" s="3194"/>
      <c r="ID2" s="3194"/>
      <c r="IE2" s="3194"/>
      <c r="IF2" s="3194"/>
      <c r="IG2" s="3194"/>
      <c r="IH2" s="3194"/>
      <c r="II2" s="3194"/>
      <c r="IJ2" s="3194"/>
      <c r="IK2" s="3194"/>
      <c r="IL2" s="3194"/>
      <c r="IM2" s="3194"/>
      <c r="IN2" s="3194"/>
      <c r="IO2" s="3194"/>
      <c r="IP2" s="3195"/>
      <c r="IQ2" s="3193">
        <v>2026</v>
      </c>
      <c r="IR2" s="3194"/>
      <c r="IS2" s="3194"/>
      <c r="IT2" s="3195"/>
    </row>
    <row r="3" spans="1:258" s="1809" customFormat="1" ht="37.5" customHeight="1" thickTop="1" thickBot="1">
      <c r="A3" s="3200"/>
      <c r="B3" s="1816" t="s">
        <v>121</v>
      </c>
      <c r="C3" s="1813" t="s">
        <v>122</v>
      </c>
      <c r="D3" s="1813" t="s">
        <v>123</v>
      </c>
      <c r="E3" s="1810" t="s">
        <v>172</v>
      </c>
      <c r="F3" s="1810" t="s">
        <v>1179</v>
      </c>
      <c r="G3" s="1810" t="s">
        <v>125</v>
      </c>
      <c r="H3" s="1810" t="s">
        <v>135</v>
      </c>
      <c r="I3" s="1810" t="s">
        <v>173</v>
      </c>
      <c r="J3" s="1810" t="s">
        <v>127</v>
      </c>
      <c r="K3" s="1810" t="s">
        <v>128</v>
      </c>
      <c r="L3" s="1810" t="s">
        <v>129</v>
      </c>
      <c r="M3" s="1810" t="s">
        <v>174</v>
      </c>
      <c r="N3" s="1810" t="s">
        <v>130</v>
      </c>
      <c r="O3" s="1810" t="s">
        <v>131</v>
      </c>
      <c r="P3" s="1810" t="s">
        <v>132</v>
      </c>
      <c r="Q3" s="1810" t="s">
        <v>175</v>
      </c>
      <c r="R3" s="1815" t="s">
        <v>176</v>
      </c>
      <c r="S3" s="1999" t="s">
        <v>121</v>
      </c>
      <c r="T3" s="1812" t="s">
        <v>122</v>
      </c>
      <c r="U3" s="1812" t="s">
        <v>123</v>
      </c>
      <c r="V3" s="1876" t="s">
        <v>172</v>
      </c>
      <c r="W3" s="1876" t="s">
        <v>1194</v>
      </c>
      <c r="X3" s="1876" t="s">
        <v>125</v>
      </c>
      <c r="Y3" s="1876" t="s">
        <v>126</v>
      </c>
      <c r="Z3" s="1876" t="s">
        <v>173</v>
      </c>
      <c r="AA3" s="1876" t="s">
        <v>127</v>
      </c>
      <c r="AB3" s="1876" t="s">
        <v>128</v>
      </c>
      <c r="AC3" s="1876" t="s">
        <v>129</v>
      </c>
      <c r="AD3" s="1876" t="s">
        <v>174</v>
      </c>
      <c r="AE3" s="1876" t="s">
        <v>130</v>
      </c>
      <c r="AF3" s="1876" t="s">
        <v>131</v>
      </c>
      <c r="AG3" s="1876" t="s">
        <v>132</v>
      </c>
      <c r="AH3" s="1876" t="s">
        <v>175</v>
      </c>
      <c r="AI3" s="2611" t="s">
        <v>176</v>
      </c>
      <c r="AJ3" s="1999" t="s">
        <v>121</v>
      </c>
      <c r="AK3" s="1812" t="s">
        <v>122</v>
      </c>
      <c r="AL3" s="1812" t="s">
        <v>123</v>
      </c>
      <c r="AM3" s="1876" t="s">
        <v>172</v>
      </c>
      <c r="AN3" s="1812" t="s">
        <v>179</v>
      </c>
      <c r="AO3" s="1812" t="s">
        <v>125</v>
      </c>
      <c r="AP3" s="1812" t="s">
        <v>135</v>
      </c>
      <c r="AQ3" s="1876" t="s">
        <v>173</v>
      </c>
      <c r="AR3" s="1812" t="s">
        <v>127</v>
      </c>
      <c r="AS3" s="1812" t="s">
        <v>128</v>
      </c>
      <c r="AT3" s="1812" t="s">
        <v>129</v>
      </c>
      <c r="AU3" s="1876" t="s">
        <v>174</v>
      </c>
      <c r="AV3" s="1876" t="s">
        <v>130</v>
      </c>
      <c r="AW3" s="1876" t="s">
        <v>131</v>
      </c>
      <c r="AX3" s="1876" t="s">
        <v>132</v>
      </c>
      <c r="AY3" s="1876" t="s">
        <v>175</v>
      </c>
      <c r="AZ3" s="1815" t="s">
        <v>176</v>
      </c>
      <c r="BA3" s="2599" t="s">
        <v>121</v>
      </c>
      <c r="BB3" s="1810" t="s">
        <v>122</v>
      </c>
      <c r="BC3" s="1810" t="s">
        <v>123</v>
      </c>
      <c r="BD3" s="1810" t="s">
        <v>172</v>
      </c>
      <c r="BE3" s="1813" t="s">
        <v>179</v>
      </c>
      <c r="BF3" s="1813" t="s">
        <v>125</v>
      </c>
      <c r="BG3" s="1813" t="s">
        <v>135</v>
      </c>
      <c r="BH3" s="1813" t="s">
        <v>173</v>
      </c>
      <c r="BI3" s="1810" t="s">
        <v>132</v>
      </c>
      <c r="BJ3" s="1810" t="s">
        <v>175</v>
      </c>
      <c r="BK3" s="1811" t="s">
        <v>1166</v>
      </c>
      <c r="BL3" s="1816" t="s">
        <v>121</v>
      </c>
      <c r="BM3" s="1813" t="s">
        <v>122</v>
      </c>
      <c r="BN3" s="1813" t="s">
        <v>123</v>
      </c>
      <c r="BO3" s="1813" t="s">
        <v>172</v>
      </c>
      <c r="BP3" s="1813" t="s">
        <v>179</v>
      </c>
      <c r="BQ3" s="1813" t="s">
        <v>125</v>
      </c>
      <c r="BR3" s="1813" t="s">
        <v>126</v>
      </c>
      <c r="BS3" s="1813" t="s">
        <v>173</v>
      </c>
      <c r="BT3" s="1813" t="s">
        <v>127</v>
      </c>
      <c r="BU3" s="1813" t="s">
        <v>128</v>
      </c>
      <c r="BV3" s="1813" t="s">
        <v>129</v>
      </c>
      <c r="BW3" s="1813" t="s">
        <v>174</v>
      </c>
      <c r="BX3" s="1813" t="s">
        <v>130</v>
      </c>
      <c r="BY3" s="1813" t="s">
        <v>131</v>
      </c>
      <c r="BZ3" s="1813" t="s">
        <v>132</v>
      </c>
      <c r="CA3" s="1813" t="s">
        <v>175</v>
      </c>
      <c r="CB3" s="1815" t="s">
        <v>176</v>
      </c>
      <c r="CC3" s="1816" t="s">
        <v>121</v>
      </c>
      <c r="CD3" s="1813" t="s">
        <v>122</v>
      </c>
      <c r="CE3" s="1813" t="s">
        <v>123</v>
      </c>
      <c r="CF3" s="1813" t="s">
        <v>172</v>
      </c>
      <c r="CG3" s="1813" t="s">
        <v>179</v>
      </c>
      <c r="CH3" s="1813" t="s">
        <v>125</v>
      </c>
      <c r="CI3" s="1813" t="s">
        <v>126</v>
      </c>
      <c r="CJ3" s="1813" t="s">
        <v>173</v>
      </c>
      <c r="CK3" s="1813" t="s">
        <v>127</v>
      </c>
      <c r="CL3" s="1813" t="s">
        <v>128</v>
      </c>
      <c r="CM3" s="1813" t="s">
        <v>129</v>
      </c>
      <c r="CN3" s="1813" t="s">
        <v>174</v>
      </c>
      <c r="CO3" s="1813" t="s">
        <v>130</v>
      </c>
      <c r="CP3" s="1813" t="s">
        <v>131</v>
      </c>
      <c r="CQ3" s="1813" t="s">
        <v>132</v>
      </c>
      <c r="CR3" s="1813" t="s">
        <v>175</v>
      </c>
      <c r="CS3" s="1815" t="s">
        <v>176</v>
      </c>
      <c r="CT3" s="1813" t="s">
        <v>121</v>
      </c>
      <c r="CU3" s="1813" t="s">
        <v>122</v>
      </c>
      <c r="CV3" s="1813" t="s">
        <v>123</v>
      </c>
      <c r="CW3" s="1813" t="s">
        <v>172</v>
      </c>
      <c r="CX3" s="1813" t="s">
        <v>124</v>
      </c>
      <c r="CY3" s="1813" t="s">
        <v>125</v>
      </c>
      <c r="CZ3" s="1813" t="s">
        <v>126</v>
      </c>
      <c r="DA3" s="1813" t="s">
        <v>173</v>
      </c>
      <c r="DB3" s="1813" t="s">
        <v>127</v>
      </c>
      <c r="DC3" s="1813" t="s">
        <v>128</v>
      </c>
      <c r="DD3" s="1813" t="s">
        <v>129</v>
      </c>
      <c r="DE3" s="1813" t="s">
        <v>174</v>
      </c>
      <c r="DF3" s="1813" t="s">
        <v>130</v>
      </c>
      <c r="DG3" s="1813" t="s">
        <v>131</v>
      </c>
      <c r="DH3" s="1813" t="s">
        <v>132</v>
      </c>
      <c r="DI3" s="1813" t="s">
        <v>175</v>
      </c>
      <c r="DJ3" s="1815" t="s">
        <v>176</v>
      </c>
      <c r="DK3" s="1813" t="s">
        <v>121</v>
      </c>
      <c r="DL3" s="1813" t="s">
        <v>122</v>
      </c>
      <c r="DM3" s="1813" t="s">
        <v>123</v>
      </c>
      <c r="DN3" s="1813" t="s">
        <v>172</v>
      </c>
      <c r="DO3" s="1813" t="s">
        <v>124</v>
      </c>
      <c r="DP3" s="1813" t="s">
        <v>125</v>
      </c>
      <c r="DQ3" s="1813" t="s">
        <v>126</v>
      </c>
      <c r="DR3" s="1813" t="s">
        <v>173</v>
      </c>
      <c r="DS3" s="1813" t="s">
        <v>127</v>
      </c>
      <c r="DT3" s="1813" t="s">
        <v>128</v>
      </c>
      <c r="DU3" s="1813" t="s">
        <v>129</v>
      </c>
      <c r="DV3" s="1813" t="s">
        <v>174</v>
      </c>
      <c r="DW3" s="1813" t="s">
        <v>130</v>
      </c>
      <c r="DX3" s="1813" t="s">
        <v>131</v>
      </c>
      <c r="DY3" s="1813" t="s">
        <v>132</v>
      </c>
      <c r="DZ3" s="1813" t="s">
        <v>175</v>
      </c>
      <c r="EA3" s="1815" t="s">
        <v>176</v>
      </c>
      <c r="EB3" s="1816" t="s">
        <v>121</v>
      </c>
      <c r="EC3" s="1813" t="s">
        <v>122</v>
      </c>
      <c r="ED3" s="1813" t="s">
        <v>123</v>
      </c>
      <c r="EE3" s="1813" t="s">
        <v>172</v>
      </c>
      <c r="EF3" s="1813" t="s">
        <v>124</v>
      </c>
      <c r="EG3" s="1813" t="s">
        <v>125</v>
      </c>
      <c r="EH3" s="1813" t="s">
        <v>126</v>
      </c>
      <c r="EI3" s="1813" t="s">
        <v>173</v>
      </c>
      <c r="EJ3" s="1813" t="s">
        <v>127</v>
      </c>
      <c r="EK3" s="1813" t="s">
        <v>128</v>
      </c>
      <c r="EL3" s="1813" t="s">
        <v>129</v>
      </c>
      <c r="EM3" s="1813" t="s">
        <v>174</v>
      </c>
      <c r="EN3" s="1813" t="s">
        <v>130</v>
      </c>
      <c r="EO3" s="1813" t="s">
        <v>131</v>
      </c>
      <c r="EP3" s="1813" t="s">
        <v>132</v>
      </c>
      <c r="EQ3" s="1813" t="s">
        <v>175</v>
      </c>
      <c r="ER3" s="1813" t="s">
        <v>176</v>
      </c>
      <c r="ES3" s="1816" t="s">
        <v>121</v>
      </c>
      <c r="ET3" s="1813" t="s">
        <v>122</v>
      </c>
      <c r="EU3" s="1813" t="s">
        <v>123</v>
      </c>
      <c r="EV3" s="1813" t="s">
        <v>172</v>
      </c>
      <c r="EW3" s="1813" t="s">
        <v>124</v>
      </c>
      <c r="EX3" s="1813" t="s">
        <v>125</v>
      </c>
      <c r="EY3" s="1813" t="s">
        <v>126</v>
      </c>
      <c r="EZ3" s="1813" t="s">
        <v>173</v>
      </c>
      <c r="FA3" s="1813" t="s">
        <v>127</v>
      </c>
      <c r="FB3" s="1813" t="s">
        <v>128</v>
      </c>
      <c r="FC3" s="1813" t="s">
        <v>129</v>
      </c>
      <c r="FD3" s="1813" t="s">
        <v>174</v>
      </c>
      <c r="FE3" s="1813" t="s">
        <v>130</v>
      </c>
      <c r="FF3" s="1813" t="s">
        <v>131</v>
      </c>
      <c r="FG3" s="1813" t="s">
        <v>132</v>
      </c>
      <c r="FH3" s="1813" t="s">
        <v>175</v>
      </c>
      <c r="FI3" s="1813" t="s">
        <v>176</v>
      </c>
      <c r="FJ3" s="1816" t="s">
        <v>121</v>
      </c>
      <c r="FK3" s="1813" t="s">
        <v>122</v>
      </c>
      <c r="FL3" s="1813" t="s">
        <v>123</v>
      </c>
      <c r="FM3" s="1813" t="s">
        <v>172</v>
      </c>
      <c r="FN3" s="1813" t="s">
        <v>124</v>
      </c>
      <c r="FO3" s="1813" t="s">
        <v>125</v>
      </c>
      <c r="FP3" s="1813" t="s">
        <v>126</v>
      </c>
      <c r="FQ3" s="1813" t="s">
        <v>173</v>
      </c>
      <c r="FR3" s="1813" t="s">
        <v>127</v>
      </c>
      <c r="FS3" s="1813" t="s">
        <v>128</v>
      </c>
      <c r="FT3" s="1813" t="s">
        <v>129</v>
      </c>
      <c r="FU3" s="1813" t="s">
        <v>174</v>
      </c>
      <c r="FV3" s="1813" t="s">
        <v>130</v>
      </c>
      <c r="FW3" s="1813" t="s">
        <v>131</v>
      </c>
      <c r="FX3" s="1813" t="s">
        <v>132</v>
      </c>
      <c r="FY3" s="1813" t="s">
        <v>175</v>
      </c>
      <c r="FZ3" s="1815" t="s">
        <v>176</v>
      </c>
      <c r="GA3" s="1816" t="s">
        <v>121</v>
      </c>
      <c r="GB3" s="1813" t="s">
        <v>122</v>
      </c>
      <c r="GC3" s="1813" t="s">
        <v>123</v>
      </c>
      <c r="GD3" s="1813" t="s">
        <v>172</v>
      </c>
      <c r="GE3" s="1813" t="s">
        <v>124</v>
      </c>
      <c r="GF3" s="1813" t="s">
        <v>125</v>
      </c>
      <c r="GG3" s="1813" t="s">
        <v>126</v>
      </c>
      <c r="GH3" s="1813" t="s">
        <v>173</v>
      </c>
      <c r="GI3" s="1813" t="s">
        <v>127</v>
      </c>
      <c r="GJ3" s="1813" t="s">
        <v>128</v>
      </c>
      <c r="GK3" s="1813" t="s">
        <v>129</v>
      </c>
      <c r="GL3" s="1813" t="s">
        <v>174</v>
      </c>
      <c r="GM3" s="1813" t="s">
        <v>130</v>
      </c>
      <c r="GN3" s="1813" t="s">
        <v>131</v>
      </c>
      <c r="GO3" s="1813" t="s">
        <v>132</v>
      </c>
      <c r="GP3" s="1813" t="s">
        <v>175</v>
      </c>
      <c r="GQ3" s="1815" t="s">
        <v>176</v>
      </c>
      <c r="GR3" s="1816" t="s">
        <v>121</v>
      </c>
      <c r="GS3" s="1813" t="s">
        <v>122</v>
      </c>
      <c r="GT3" s="1813" t="s">
        <v>123</v>
      </c>
      <c r="GU3" s="1813" t="s">
        <v>172</v>
      </c>
      <c r="GV3" s="1813" t="s">
        <v>124</v>
      </c>
      <c r="GW3" s="1813" t="s">
        <v>125</v>
      </c>
      <c r="GX3" s="1813" t="s">
        <v>126</v>
      </c>
      <c r="GY3" s="1813" t="s">
        <v>173</v>
      </c>
      <c r="GZ3" s="1813" t="s">
        <v>127</v>
      </c>
      <c r="HA3" s="1813" t="s">
        <v>128</v>
      </c>
      <c r="HB3" s="1813" t="s">
        <v>129</v>
      </c>
      <c r="HC3" s="1813" t="s">
        <v>174</v>
      </c>
      <c r="HD3" s="1813" t="s">
        <v>130</v>
      </c>
      <c r="HE3" s="1813" t="s">
        <v>131</v>
      </c>
      <c r="HF3" s="1813" t="s">
        <v>132</v>
      </c>
      <c r="HG3" s="1813" t="s">
        <v>175</v>
      </c>
      <c r="HH3" s="1815" t="s">
        <v>176</v>
      </c>
      <c r="HI3" s="1816" t="s">
        <v>121</v>
      </c>
      <c r="HJ3" s="1813" t="s">
        <v>122</v>
      </c>
      <c r="HK3" s="1813" t="s">
        <v>123</v>
      </c>
      <c r="HL3" s="1813" t="s">
        <v>172</v>
      </c>
      <c r="HM3" s="1813" t="s">
        <v>124</v>
      </c>
      <c r="HN3" s="1813" t="s">
        <v>125</v>
      </c>
      <c r="HO3" s="1813" t="s">
        <v>126</v>
      </c>
      <c r="HP3" s="1813" t="s">
        <v>173</v>
      </c>
      <c r="HQ3" s="1813" t="s">
        <v>127</v>
      </c>
      <c r="HR3" s="1813" t="s">
        <v>128</v>
      </c>
      <c r="HS3" s="1813" t="s">
        <v>129</v>
      </c>
      <c r="HT3" s="1813" t="s">
        <v>174</v>
      </c>
      <c r="HU3" s="1813" t="s">
        <v>130</v>
      </c>
      <c r="HV3" s="1813" t="s">
        <v>131</v>
      </c>
      <c r="HW3" s="1813" t="s">
        <v>132</v>
      </c>
      <c r="HX3" s="1813" t="s">
        <v>175</v>
      </c>
      <c r="HY3" s="1815" t="s">
        <v>176</v>
      </c>
      <c r="HZ3" s="1816" t="s">
        <v>121</v>
      </c>
      <c r="IA3" s="1813" t="s">
        <v>122</v>
      </c>
      <c r="IB3" s="1813" t="s">
        <v>123</v>
      </c>
      <c r="IC3" s="1813" t="s">
        <v>172</v>
      </c>
      <c r="ID3" s="1813" t="s">
        <v>124</v>
      </c>
      <c r="IE3" s="1813" t="s">
        <v>125</v>
      </c>
      <c r="IF3" s="1813" t="s">
        <v>126</v>
      </c>
      <c r="IG3" s="1813" t="s">
        <v>173</v>
      </c>
      <c r="IH3" s="1813" t="s">
        <v>127</v>
      </c>
      <c r="II3" s="1813" t="s">
        <v>128</v>
      </c>
      <c r="IJ3" s="1813" t="s">
        <v>129</v>
      </c>
      <c r="IK3" s="1813" t="s">
        <v>174</v>
      </c>
      <c r="IL3" s="1813" t="s">
        <v>130</v>
      </c>
      <c r="IM3" s="1813" t="s">
        <v>131</v>
      </c>
      <c r="IN3" s="1813" t="s">
        <v>132</v>
      </c>
      <c r="IO3" s="1813" t="s">
        <v>175</v>
      </c>
      <c r="IP3" s="1815" t="s">
        <v>176</v>
      </c>
      <c r="IQ3" s="1816" t="s">
        <v>121</v>
      </c>
      <c r="IR3" s="1813" t="s">
        <v>122</v>
      </c>
      <c r="IS3" s="1813" t="s">
        <v>123</v>
      </c>
      <c r="IT3" s="1815" t="s">
        <v>172</v>
      </c>
    </row>
    <row r="4" spans="1:258" s="1809" customFormat="1" ht="37.5" customHeight="1" thickTop="1">
      <c r="A4" s="1878" t="s">
        <v>1195</v>
      </c>
      <c r="B4" s="2600">
        <v>1628694</v>
      </c>
      <c r="C4" s="1944">
        <v>449932</v>
      </c>
      <c r="D4" s="2694">
        <v>779534</v>
      </c>
      <c r="E4" s="2694">
        <v>2858160</v>
      </c>
      <c r="F4" s="2694">
        <v>1041699</v>
      </c>
      <c r="G4" s="2694">
        <v>657604</v>
      </c>
      <c r="H4" s="1944">
        <v>1897907</v>
      </c>
      <c r="I4" s="1944">
        <v>3597210</v>
      </c>
      <c r="J4" s="1945">
        <v>97819</v>
      </c>
      <c r="K4" s="1946">
        <v>0</v>
      </c>
      <c r="L4" s="1946">
        <v>1430633</v>
      </c>
      <c r="M4" s="1936">
        <v>1528452</v>
      </c>
      <c r="N4" s="1936">
        <v>715742</v>
      </c>
      <c r="O4" s="1936">
        <v>1827286</v>
      </c>
      <c r="P4" s="1947">
        <v>1170420</v>
      </c>
      <c r="Q4" s="1817">
        <v>3713448</v>
      </c>
      <c r="R4" s="2601">
        <v>11697270</v>
      </c>
      <c r="S4" s="2612">
        <v>0</v>
      </c>
      <c r="T4" s="1936">
        <v>1040222</v>
      </c>
      <c r="U4" s="1936">
        <v>114416</v>
      </c>
      <c r="V4" s="1936">
        <v>1154638</v>
      </c>
      <c r="W4" s="1936">
        <v>1596965</v>
      </c>
      <c r="X4" s="1936">
        <v>919028</v>
      </c>
      <c r="Y4" s="1936">
        <v>513122</v>
      </c>
      <c r="Z4" s="1936">
        <v>3029115</v>
      </c>
      <c r="AA4" s="1936">
        <v>695253</v>
      </c>
      <c r="AB4" s="1936">
        <v>939634</v>
      </c>
      <c r="AC4" s="1847">
        <v>0</v>
      </c>
      <c r="AD4" s="1947">
        <v>1634887</v>
      </c>
      <c r="AE4" s="1936">
        <v>939334</v>
      </c>
      <c r="AF4" s="1936">
        <v>349281</v>
      </c>
      <c r="AG4" s="1936">
        <v>440317</v>
      </c>
      <c r="AH4" s="1947">
        <v>1728932</v>
      </c>
      <c r="AI4" s="2613">
        <v>7547572</v>
      </c>
      <c r="AJ4" s="2612">
        <v>422203</v>
      </c>
      <c r="AK4" s="1936">
        <v>440945</v>
      </c>
      <c r="AL4" s="1936">
        <v>950253</v>
      </c>
      <c r="AM4" s="1947">
        <v>1813401</v>
      </c>
      <c r="AN4" s="1936">
        <v>932768</v>
      </c>
      <c r="AO4" s="1936">
        <v>1160682</v>
      </c>
      <c r="AP4" s="1936">
        <v>1205894</v>
      </c>
      <c r="AQ4" s="1947">
        <v>3299344</v>
      </c>
      <c r="AR4" s="1884">
        <v>0</v>
      </c>
      <c r="AS4" s="1936">
        <v>1297399</v>
      </c>
      <c r="AT4" s="1936">
        <v>434353</v>
      </c>
      <c r="AU4" s="1947">
        <v>1731752</v>
      </c>
      <c r="AV4" s="1936">
        <v>849597</v>
      </c>
      <c r="AW4" s="1936">
        <v>400000</v>
      </c>
      <c r="AX4" s="1936">
        <v>1103060</v>
      </c>
      <c r="AY4" s="1947">
        <v>2352657</v>
      </c>
      <c r="AZ4" s="2613">
        <v>9197154</v>
      </c>
      <c r="BA4" s="2612">
        <v>448143</v>
      </c>
      <c r="BB4" s="1936">
        <v>436953</v>
      </c>
      <c r="BC4" s="1936">
        <v>288069</v>
      </c>
      <c r="BD4" s="1947">
        <v>1173165</v>
      </c>
      <c r="BE4" s="1936">
        <v>731252.35499999998</v>
      </c>
      <c r="BF4" s="1936">
        <v>33227.902499999997</v>
      </c>
      <c r="BG4" s="1936">
        <v>706185.47499999998</v>
      </c>
      <c r="BH4" s="1947">
        <v>1470665.7324999999</v>
      </c>
      <c r="BI4" s="1936">
        <v>349722</v>
      </c>
      <c r="BJ4" s="1947">
        <v>974275.04</v>
      </c>
      <c r="BK4" s="2613">
        <v>4872603.3624999998</v>
      </c>
      <c r="BL4" s="2612">
        <v>450408</v>
      </c>
      <c r="BM4" s="1936">
        <v>500190</v>
      </c>
      <c r="BN4" s="1936">
        <v>327169.005</v>
      </c>
      <c r="BO4" s="1947">
        <v>1277767.0049999999</v>
      </c>
      <c r="BP4" s="1936">
        <v>314669.47499999998</v>
      </c>
      <c r="BQ4" s="1936">
        <v>149995.61249999999</v>
      </c>
      <c r="BR4" s="1936">
        <v>332967.995</v>
      </c>
      <c r="BS4" s="1947">
        <v>797633.08250000002</v>
      </c>
      <c r="BT4" s="1936">
        <v>527023.27249999996</v>
      </c>
      <c r="BU4" s="1936">
        <v>32613.33</v>
      </c>
      <c r="BV4" s="1936">
        <v>28325.212500000001</v>
      </c>
      <c r="BW4" s="1947">
        <v>587961.81499999994</v>
      </c>
      <c r="BX4" s="1936">
        <v>42951.345000000001</v>
      </c>
      <c r="BY4" s="1936">
        <v>32420.489999999998</v>
      </c>
      <c r="BZ4" s="1936">
        <v>584217.07750000001</v>
      </c>
      <c r="CA4" s="1947">
        <v>659588.91249999998</v>
      </c>
      <c r="CB4" s="2613">
        <v>3322950.8149999999</v>
      </c>
      <c r="CC4" s="2636">
        <v>28698.697500000002</v>
      </c>
      <c r="CD4" s="2637">
        <v>1335674.7250000001</v>
      </c>
      <c r="CE4" s="2637">
        <v>1621328.075</v>
      </c>
      <c r="CF4" s="1947">
        <v>2985701.4975000001</v>
      </c>
      <c r="CG4" s="2637">
        <v>27532.814999999999</v>
      </c>
      <c r="CH4" s="2637">
        <v>1562884.5599999998</v>
      </c>
      <c r="CI4" s="1847">
        <v>0</v>
      </c>
      <c r="CJ4" s="1947">
        <v>1590417.3749999998</v>
      </c>
      <c r="CK4" s="1936">
        <v>970104.29249999998</v>
      </c>
      <c r="CL4" s="2637">
        <v>862226.49750000006</v>
      </c>
      <c r="CM4" s="1948">
        <v>1929675.8474999999</v>
      </c>
      <c r="CN4" s="1949">
        <v>3762006.6375000002</v>
      </c>
      <c r="CO4" s="1948">
        <v>7214.4</v>
      </c>
      <c r="CP4" s="1948">
        <v>949081</v>
      </c>
      <c r="CQ4" s="2637">
        <v>1012226.37</v>
      </c>
      <c r="CR4" s="2638">
        <v>1968521.77</v>
      </c>
      <c r="CS4" s="2639">
        <v>10306647.279999999</v>
      </c>
      <c r="CT4" s="1946">
        <v>921677.59</v>
      </c>
      <c r="CU4" s="1946">
        <v>1341182.7625</v>
      </c>
      <c r="CV4" s="1847">
        <v>0</v>
      </c>
      <c r="CW4" s="1950">
        <v>2262860.3525</v>
      </c>
      <c r="CX4" s="1946">
        <v>411745.91</v>
      </c>
      <c r="CY4" s="1946">
        <v>14612.684999999999</v>
      </c>
      <c r="CZ4" s="1847">
        <v>0</v>
      </c>
      <c r="DA4" s="1951">
        <v>426358.59499999997</v>
      </c>
      <c r="DB4" s="1946">
        <v>3327.1425000000004</v>
      </c>
      <c r="DC4" s="1884">
        <v>0</v>
      </c>
      <c r="DD4" s="1884">
        <v>0</v>
      </c>
      <c r="DE4" s="1884">
        <v>3327.1425000000004</v>
      </c>
      <c r="DF4" s="1884">
        <v>0</v>
      </c>
      <c r="DG4" s="1884">
        <v>0</v>
      </c>
      <c r="DH4" s="1884">
        <v>0</v>
      </c>
      <c r="DI4" s="1884">
        <v>0</v>
      </c>
      <c r="DJ4" s="1952">
        <v>2692546.09</v>
      </c>
      <c r="DK4" s="1884">
        <v>0</v>
      </c>
      <c r="DL4" s="1857">
        <v>0</v>
      </c>
      <c r="DM4" s="1857">
        <v>0</v>
      </c>
      <c r="DN4" s="1857">
        <v>0</v>
      </c>
      <c r="DO4" s="1857">
        <v>0</v>
      </c>
      <c r="DP4" s="1953">
        <v>394527</v>
      </c>
      <c r="DQ4" s="1857">
        <v>0</v>
      </c>
      <c r="DR4" s="1953">
        <v>394527</v>
      </c>
      <c r="DS4" s="1857">
        <v>0</v>
      </c>
      <c r="DT4" s="1857">
        <v>0</v>
      </c>
      <c r="DU4" s="1857">
        <v>0</v>
      </c>
      <c r="DV4" s="1857">
        <v>0</v>
      </c>
      <c r="DW4" s="1953">
        <v>966547.5</v>
      </c>
      <c r="DX4" s="1857">
        <v>0</v>
      </c>
      <c r="DY4" s="1857">
        <v>0</v>
      </c>
      <c r="DZ4" s="1953">
        <v>966547.5</v>
      </c>
      <c r="EA4" s="1954">
        <v>1361074.5</v>
      </c>
      <c r="EB4" s="1955">
        <v>16986.022499999999</v>
      </c>
      <c r="EC4" s="1953">
        <v>473941.75499999995</v>
      </c>
      <c r="ED4" s="1953">
        <v>1025620.9874999999</v>
      </c>
      <c r="EE4" s="1953">
        <v>1516548.7649999999</v>
      </c>
      <c r="EF4" s="1953">
        <v>207619.785</v>
      </c>
      <c r="EG4" s="1953">
        <v>12468.795</v>
      </c>
      <c r="EH4" s="1953">
        <v>563434.26</v>
      </c>
      <c r="EI4" s="1953">
        <v>783522.84000000008</v>
      </c>
      <c r="EJ4" s="1953">
        <v>697787.45250000001</v>
      </c>
      <c r="EK4" s="1953">
        <v>1130559.5475000001</v>
      </c>
      <c r="EL4" s="1953">
        <v>155740.11749999999</v>
      </c>
      <c r="EM4" s="1953">
        <v>1984087.1174999999</v>
      </c>
      <c r="EN4" s="1953">
        <v>1340576.5875000001</v>
      </c>
      <c r="EO4" s="1953">
        <v>33533.294999999998</v>
      </c>
      <c r="EP4" s="1953">
        <v>39813.412499999999</v>
      </c>
      <c r="EQ4" s="1953">
        <v>1413923.2950000002</v>
      </c>
      <c r="ER4" s="1953">
        <v>5698082.0175000001</v>
      </c>
      <c r="ES4" s="1955">
        <v>762944.11499999999</v>
      </c>
      <c r="ET4" s="1953">
        <v>80825.895000000004</v>
      </c>
      <c r="EU4" s="1953">
        <v>553805.95499999996</v>
      </c>
      <c r="EV4" s="1953">
        <f t="shared" ref="EV4:EV9" si="0">EU4+ET4+ES4</f>
        <v>1397575.9649999999</v>
      </c>
      <c r="EW4" s="1953">
        <v>1070464.71</v>
      </c>
      <c r="EX4" s="1953">
        <v>1043398.9049999999</v>
      </c>
      <c r="EY4" s="1953">
        <v>74351.587499999994</v>
      </c>
      <c r="EZ4" s="1953">
        <f t="shared" ref="EZ4:EZ9" si="1">EY4+EX4+EW4</f>
        <v>2188215.2024999997</v>
      </c>
      <c r="FA4" s="1953">
        <v>0</v>
      </c>
      <c r="FB4" s="1953">
        <v>0</v>
      </c>
      <c r="FC4" s="1953">
        <v>37143.172500000001</v>
      </c>
      <c r="FD4" s="1953">
        <f t="shared" ref="FD4:FD9" si="2">FC4+FB4+FA4</f>
        <v>37143.172500000001</v>
      </c>
      <c r="FE4" s="1956">
        <v>1618539.3975</v>
      </c>
      <c r="FF4" s="1953">
        <v>321876.4425</v>
      </c>
      <c r="FG4" s="1953">
        <v>28353.997499999998</v>
      </c>
      <c r="FH4" s="1879">
        <f t="shared" ref="FH4:FH9" si="3">FG4+FF4+FE4</f>
        <v>1968769.8374999999</v>
      </c>
      <c r="FI4" s="1953">
        <f t="shared" ref="FI4:FI9" si="4">FH4+FD4+EZ4+EV4</f>
        <v>5591704.1774999993</v>
      </c>
      <c r="FJ4" s="1957">
        <v>26503.065000000002</v>
      </c>
      <c r="FK4" s="1958">
        <v>10385.182500000001</v>
      </c>
      <c r="FL4" s="1958">
        <v>41452.417500000003</v>
      </c>
      <c r="FM4" s="1958">
        <f>FJ4+FK4+FL4</f>
        <v>78340.665000000008</v>
      </c>
      <c r="FN4" s="1958">
        <v>211042.875</v>
      </c>
      <c r="FO4" s="1958">
        <v>38892.614999999998</v>
      </c>
      <c r="FP4" s="1958">
        <v>53462.82</v>
      </c>
      <c r="FQ4" s="1958">
        <f>FN4+FO4+FP4</f>
        <v>303398.31</v>
      </c>
      <c r="FR4" s="1958">
        <v>51004.348611111112</v>
      </c>
      <c r="FS4" s="1958">
        <v>249625.49314814812</v>
      </c>
      <c r="FT4" s="1958">
        <v>55478.235030864205</v>
      </c>
      <c r="FU4" s="1958">
        <f>FR4+FS4+FT4</f>
        <v>356108.07679012342</v>
      </c>
      <c r="FV4" s="1958">
        <v>52412.844763374495</v>
      </c>
      <c r="FW4" s="1958">
        <v>291709.32848079561</v>
      </c>
      <c r="FX4" s="1958">
        <v>53591.141091678102</v>
      </c>
      <c r="FY4" s="1958">
        <f>FV4+FW4+FX4</f>
        <v>397713.3143358482</v>
      </c>
      <c r="FZ4" s="1959">
        <f>FM4+FQ4+FU4+FY4</f>
        <v>1135560.3661259715</v>
      </c>
      <c r="GA4" s="1955">
        <v>12317.122499999999</v>
      </c>
      <c r="GB4" s="1953">
        <v>58431.270000000004</v>
      </c>
      <c r="GC4" s="1953">
        <v>65051.94</v>
      </c>
      <c r="GD4" s="1953">
        <f>GA4+GB4+GC4</f>
        <v>135800.33250000002</v>
      </c>
      <c r="GE4" s="1953">
        <v>23008.072500000002</v>
      </c>
      <c r="GF4" s="1953">
        <v>6447.375</v>
      </c>
      <c r="GG4" s="1953">
        <v>13429.470000000001</v>
      </c>
      <c r="GH4" s="1953">
        <f>GE4+GF4+GG4</f>
        <v>42884.917500000003</v>
      </c>
      <c r="GI4" s="1953">
        <v>20447.227500000001</v>
      </c>
      <c r="GJ4" s="1953">
        <v>4355.0775000000003</v>
      </c>
      <c r="GK4" s="1953">
        <v>9036.5625</v>
      </c>
      <c r="GL4" s="1953">
        <f>GI4+GJ4+GK4</f>
        <v>33838.8675</v>
      </c>
      <c r="GM4" s="1953">
        <v>10554.907499999999</v>
      </c>
      <c r="GN4" s="1953">
        <v>11082.652875</v>
      </c>
      <c r="GO4" s="1953">
        <v>10818.7801875</v>
      </c>
      <c r="GP4" s="1958">
        <f>GM4+GN4+GO4</f>
        <v>32456.340562500001</v>
      </c>
      <c r="GQ4" s="1959">
        <f>GD4+GH4+GL4+GP4</f>
        <v>244980.45806250002</v>
      </c>
      <c r="GR4" s="1955">
        <v>0</v>
      </c>
      <c r="GS4" s="1953">
        <v>9104.7322700000004</v>
      </c>
      <c r="GT4" s="1953">
        <v>0</v>
      </c>
      <c r="GU4" s="1958">
        <f>GT4+GS4+GR4</f>
        <v>9104.7322700000004</v>
      </c>
      <c r="GV4" s="1953">
        <v>1453862.4215899999</v>
      </c>
      <c r="GW4" s="1953">
        <v>0</v>
      </c>
      <c r="GX4" s="1953">
        <v>0</v>
      </c>
      <c r="GY4" s="1953">
        <f>GX4+GW4+GV4</f>
        <v>1453862.4215899999</v>
      </c>
      <c r="GZ4" s="1953">
        <v>25876.219400000002</v>
      </c>
      <c r="HA4" s="1953">
        <v>22081.932860000001</v>
      </c>
      <c r="HB4" s="1953">
        <v>1010168.4375</v>
      </c>
      <c r="HC4" s="1953">
        <f>HB4+HA4+GZ4</f>
        <v>1058126.5897600001</v>
      </c>
      <c r="HD4" s="1953">
        <v>974803.9458000001</v>
      </c>
      <c r="HE4" s="1953">
        <v>3863.1152400000001</v>
      </c>
      <c r="HF4" s="1953">
        <v>6901.4222300000001</v>
      </c>
      <c r="HG4" s="1953">
        <f>HF4+HE4+HD4</f>
        <v>985568.48327000008</v>
      </c>
      <c r="HH4" s="1954">
        <f>GU4+GY4+HC4+HG4</f>
        <v>3506662.22689</v>
      </c>
      <c r="HI4" s="1955">
        <v>50514.884999999995</v>
      </c>
      <c r="HJ4" s="1953">
        <v>0</v>
      </c>
      <c r="HK4" s="1953">
        <v>11274.4725</v>
      </c>
      <c r="HL4" s="1953">
        <f>HK4+HJ4+HI4</f>
        <v>61789.357499999998</v>
      </c>
      <c r="HM4" s="1953">
        <v>4798.8337199999996</v>
      </c>
      <c r="HN4" s="1953">
        <v>75000.442500000005</v>
      </c>
      <c r="HO4" s="1953">
        <v>1000797.1274999999</v>
      </c>
      <c r="HP4" s="1953">
        <f>HO4+HN4+HM4</f>
        <v>1080596.4037199998</v>
      </c>
      <c r="HQ4" s="1953">
        <v>0</v>
      </c>
      <c r="HR4" s="1953">
        <v>14127.38754</v>
      </c>
      <c r="HS4" s="1953">
        <v>538642.5</v>
      </c>
      <c r="HT4" s="1953">
        <f>HS4+HR4+HQ4</f>
        <v>552769.88754000003</v>
      </c>
      <c r="HU4" s="1953">
        <v>4112.49</v>
      </c>
      <c r="HV4" s="1953">
        <v>475242.85592999996</v>
      </c>
      <c r="HW4" s="1953">
        <v>81593.463430000003</v>
      </c>
      <c r="HX4" s="1953">
        <f>HW4+HV4+HU4</f>
        <v>560948.80935999996</v>
      </c>
      <c r="HY4" s="1954">
        <f>HL4+HP4+HT4+HX4</f>
        <v>2256104.4581199996</v>
      </c>
      <c r="HZ4" s="1955">
        <v>93068.647499999992</v>
      </c>
      <c r="IA4" s="1953">
        <v>48066.414369999999</v>
      </c>
      <c r="IB4" s="1953">
        <v>478796.57250000007</v>
      </c>
      <c r="IC4" s="1953">
        <v>619931.6343700001</v>
      </c>
      <c r="ID4" s="1953">
        <v>18891.557690000001</v>
      </c>
      <c r="IE4" s="1953">
        <v>1121695.4475</v>
      </c>
      <c r="IF4" s="1953">
        <v>30802.582500000004</v>
      </c>
      <c r="IG4" s="1953">
        <v>1171389.58769</v>
      </c>
      <c r="IH4" s="1953">
        <v>0</v>
      </c>
      <c r="II4" s="1953">
        <v>1498080</v>
      </c>
      <c r="IJ4" s="1953">
        <v>1653007.5</v>
      </c>
      <c r="IK4" s="1938">
        <v>3151087.5</v>
      </c>
      <c r="IL4" s="1953">
        <v>967581.99</v>
      </c>
      <c r="IM4" s="1953">
        <v>1194385.5596</v>
      </c>
      <c r="IN4" s="1953">
        <v>897142.5</v>
      </c>
      <c r="IO4" s="1953">
        <v>3059110.0496</v>
      </c>
      <c r="IP4" s="1954">
        <v>8001518.7716600001</v>
      </c>
      <c r="IQ4" s="1957">
        <v>1270485</v>
      </c>
      <c r="IR4" s="1958">
        <v>1410848</v>
      </c>
      <c r="IS4" s="1958">
        <v>518355</v>
      </c>
      <c r="IT4" s="1959">
        <v>3199688</v>
      </c>
    </row>
    <row r="5" spans="1:258" s="1809" customFormat="1" ht="37.5" customHeight="1">
      <c r="A5" s="1898" t="s">
        <v>1196</v>
      </c>
      <c r="B5" s="2600">
        <v>0</v>
      </c>
      <c r="C5" s="1944">
        <v>72885.293000000005</v>
      </c>
      <c r="D5" s="1944">
        <v>97036.6</v>
      </c>
      <c r="E5" s="1944">
        <v>169921.89300000001</v>
      </c>
      <c r="F5" s="1944">
        <v>47718.478999999999</v>
      </c>
      <c r="G5" s="1944">
        <v>57218</v>
      </c>
      <c r="H5" s="1944">
        <v>35960.18</v>
      </c>
      <c r="I5" s="1944">
        <v>140896.65899999999</v>
      </c>
      <c r="J5" s="1946">
        <v>69342.53</v>
      </c>
      <c r="K5" s="1946">
        <v>34109.050000000003</v>
      </c>
      <c r="L5" s="1946">
        <v>29894.14</v>
      </c>
      <c r="M5" s="1936">
        <v>133345.72</v>
      </c>
      <c r="N5" s="1936">
        <v>65395.781000000003</v>
      </c>
      <c r="O5" s="1936">
        <v>116672.33100000001</v>
      </c>
      <c r="P5" s="1947">
        <v>86504.716</v>
      </c>
      <c r="Q5" s="1817">
        <v>268572.82800000004</v>
      </c>
      <c r="R5" s="2601">
        <v>712737.10000000009</v>
      </c>
      <c r="S5" s="2612">
        <v>62428.53</v>
      </c>
      <c r="T5" s="1936">
        <v>46550.46</v>
      </c>
      <c r="U5" s="1936">
        <v>68397.14</v>
      </c>
      <c r="V5" s="1936">
        <v>177376.13</v>
      </c>
      <c r="W5" s="1936">
        <v>98386.62</v>
      </c>
      <c r="X5" s="1936">
        <v>60683.534</v>
      </c>
      <c r="Y5" s="1936">
        <v>117269.29400000001</v>
      </c>
      <c r="Z5" s="1936">
        <v>276339.44799999997</v>
      </c>
      <c r="AA5" s="1936">
        <v>77191.947</v>
      </c>
      <c r="AB5" s="1936">
        <v>81219.099000000017</v>
      </c>
      <c r="AC5" s="1936">
        <v>51822.516000000003</v>
      </c>
      <c r="AD5" s="1947">
        <v>210233.56200000003</v>
      </c>
      <c r="AE5" s="1936">
        <v>63347.97</v>
      </c>
      <c r="AF5" s="1936">
        <v>71303.47</v>
      </c>
      <c r="AG5" s="1936">
        <v>70912.84</v>
      </c>
      <c r="AH5" s="1947">
        <v>205564.28</v>
      </c>
      <c r="AI5" s="2613">
        <v>869513.42</v>
      </c>
      <c r="AJ5" s="2612">
        <v>128417.151</v>
      </c>
      <c r="AK5" s="1936">
        <v>90335.550999999992</v>
      </c>
      <c r="AL5" s="1936">
        <v>128685.11600000001</v>
      </c>
      <c r="AM5" s="1947">
        <v>347437.81799999997</v>
      </c>
      <c r="AN5" s="1936">
        <v>81961.100000000006</v>
      </c>
      <c r="AO5" s="1936">
        <v>82933.492000000013</v>
      </c>
      <c r="AP5" s="1936">
        <v>71607.891999999993</v>
      </c>
      <c r="AQ5" s="1947">
        <v>236502.484</v>
      </c>
      <c r="AR5" s="1936">
        <v>103665.857</v>
      </c>
      <c r="AS5" s="1936">
        <v>52373.08</v>
      </c>
      <c r="AT5" s="1936">
        <v>67345.775999999998</v>
      </c>
      <c r="AU5" s="1947">
        <v>223384.71299999999</v>
      </c>
      <c r="AV5" s="1936">
        <v>47871.752</v>
      </c>
      <c r="AW5" s="1936">
        <v>154659.21099999998</v>
      </c>
      <c r="AX5" s="1936">
        <v>10422.66</v>
      </c>
      <c r="AY5" s="1947">
        <v>212953.62299999999</v>
      </c>
      <c r="AZ5" s="2613">
        <v>1020278.6379999999</v>
      </c>
      <c r="BA5" s="2612">
        <v>113614.67599999999</v>
      </c>
      <c r="BB5" s="1936">
        <v>176022.04700000002</v>
      </c>
      <c r="BC5" s="1936">
        <v>102202.10500000001</v>
      </c>
      <c r="BD5" s="1947">
        <v>391838.82799999998</v>
      </c>
      <c r="BE5" s="1936">
        <v>78196.59</v>
      </c>
      <c r="BF5" s="1936">
        <v>75188.62</v>
      </c>
      <c r="BG5" s="1936">
        <v>74884.474000000002</v>
      </c>
      <c r="BH5" s="1947">
        <v>228269.68400000001</v>
      </c>
      <c r="BI5" s="1936">
        <v>128693.306</v>
      </c>
      <c r="BJ5" s="1947">
        <v>319446.33999999997</v>
      </c>
      <c r="BK5" s="2613">
        <v>1261644.969</v>
      </c>
      <c r="BL5" s="2612">
        <v>71207.671000000002</v>
      </c>
      <c r="BM5" s="1936">
        <v>102975.17500000002</v>
      </c>
      <c r="BN5" s="1936">
        <v>124118.82</v>
      </c>
      <c r="BO5" s="1947">
        <v>298301.66600000003</v>
      </c>
      <c r="BP5" s="1936">
        <v>101200.85800000001</v>
      </c>
      <c r="BQ5" s="1936">
        <v>92215.974000000002</v>
      </c>
      <c r="BR5" s="1936">
        <v>88705.73</v>
      </c>
      <c r="BS5" s="1947">
        <v>282122.56199999998</v>
      </c>
      <c r="BT5" s="1936">
        <v>89308.713000000003</v>
      </c>
      <c r="BU5" s="1936">
        <v>147673.774</v>
      </c>
      <c r="BV5" s="1936">
        <v>59883.687999999995</v>
      </c>
      <c r="BW5" s="1947">
        <v>296866.17500000005</v>
      </c>
      <c r="BX5" s="1936">
        <v>113462.913</v>
      </c>
      <c r="BY5" s="1936">
        <v>123849.863</v>
      </c>
      <c r="BZ5" s="1936">
        <v>93775.144</v>
      </c>
      <c r="CA5" s="1947">
        <v>331087.92</v>
      </c>
      <c r="CB5" s="2613">
        <v>1208378.3230000001</v>
      </c>
      <c r="CC5" s="2636">
        <v>193455.59899999996</v>
      </c>
      <c r="CD5" s="2637">
        <v>87848.112999999983</v>
      </c>
      <c r="CE5" s="2637">
        <v>90441.65</v>
      </c>
      <c r="CF5" s="1947">
        <v>371745.36199999996</v>
      </c>
      <c r="CG5" s="2637">
        <v>105798.66500000001</v>
      </c>
      <c r="CH5" s="2637">
        <v>134866.81200000001</v>
      </c>
      <c r="CI5" s="2637">
        <v>101812.28</v>
      </c>
      <c r="CJ5" s="1947">
        <v>342477.75699999998</v>
      </c>
      <c r="CK5" s="1936">
        <v>126903.67200000002</v>
      </c>
      <c r="CL5" s="1936">
        <v>76472.837</v>
      </c>
      <c r="CM5" s="1936">
        <v>73136.934000000008</v>
      </c>
      <c r="CN5" s="2638">
        <v>276513.44300000003</v>
      </c>
      <c r="CO5" s="2637">
        <v>121546.01200000002</v>
      </c>
      <c r="CP5" s="2637">
        <v>79043.161000000007</v>
      </c>
      <c r="CQ5" s="2637">
        <v>31133.246999999996</v>
      </c>
      <c r="CR5" s="2638">
        <v>231722.42</v>
      </c>
      <c r="CS5" s="2639">
        <v>1222458.9819999998</v>
      </c>
      <c r="CT5" s="1946">
        <v>107073.75300000001</v>
      </c>
      <c r="CU5" s="1946">
        <v>114378.424</v>
      </c>
      <c r="CV5" s="1946">
        <v>103903.224</v>
      </c>
      <c r="CW5" s="1950">
        <v>325355.40100000001</v>
      </c>
      <c r="CX5" s="1946">
        <v>108803</v>
      </c>
      <c r="CY5" s="1946">
        <v>103655.103</v>
      </c>
      <c r="CZ5" s="1946">
        <v>161406.69699999999</v>
      </c>
      <c r="DA5" s="1950">
        <v>373864.8</v>
      </c>
      <c r="DB5" s="1946">
        <v>86359.453999999998</v>
      </c>
      <c r="DC5" s="1946">
        <v>104124.094</v>
      </c>
      <c r="DD5" s="1946">
        <v>74135.379478584728</v>
      </c>
      <c r="DE5" s="1946">
        <v>264618.92747858475</v>
      </c>
      <c r="DF5" s="1946">
        <v>102898.91099999999</v>
      </c>
      <c r="DG5" s="1946">
        <v>62118.934999999998</v>
      </c>
      <c r="DH5" s="1946">
        <v>132600.755</v>
      </c>
      <c r="DI5" s="1946">
        <v>297618.60100000002</v>
      </c>
      <c r="DJ5" s="1952">
        <v>1261457.7294785848</v>
      </c>
      <c r="DK5" s="1946">
        <v>139996.66700000002</v>
      </c>
      <c r="DL5" s="1946">
        <v>107212.822</v>
      </c>
      <c r="DM5" s="1946">
        <v>147692.00000000003</v>
      </c>
      <c r="DN5" s="1946">
        <v>394901.48900000006</v>
      </c>
      <c r="DO5" s="1946">
        <v>175813.823</v>
      </c>
      <c r="DP5" s="1946">
        <v>127600.07400000001</v>
      </c>
      <c r="DQ5" s="1946">
        <v>72234.071000000011</v>
      </c>
      <c r="DR5" s="1946">
        <v>375647.96799999999</v>
      </c>
      <c r="DS5" s="1946">
        <v>100276.588</v>
      </c>
      <c r="DT5" s="1946">
        <v>45930.349000000002</v>
      </c>
      <c r="DU5" s="1946">
        <v>64508.144999999997</v>
      </c>
      <c r="DV5" s="1946">
        <v>210715.08199999999</v>
      </c>
      <c r="DW5" s="1946">
        <v>63275.582000000002</v>
      </c>
      <c r="DX5" s="1946">
        <v>111639.402</v>
      </c>
      <c r="DY5" s="1946">
        <v>171990.36300000001</v>
      </c>
      <c r="DZ5" s="1946">
        <v>346905.34700000001</v>
      </c>
      <c r="EA5" s="1952">
        <v>1328169.8860000002</v>
      </c>
      <c r="EB5" s="1960">
        <v>176982.11400000006</v>
      </c>
      <c r="EC5" s="1946">
        <v>113246.21008835336</v>
      </c>
      <c r="ED5" s="1946">
        <v>91258.305999999997</v>
      </c>
      <c r="EE5" s="1946">
        <v>381486.63008835341</v>
      </c>
      <c r="EF5" s="1946">
        <v>58800.199000000001</v>
      </c>
      <c r="EG5" s="1946">
        <v>119460.43</v>
      </c>
      <c r="EH5" s="1946">
        <v>134080.12099999998</v>
      </c>
      <c r="EI5" s="1946">
        <v>312340.75</v>
      </c>
      <c r="EJ5" s="1946">
        <v>86597.449000000008</v>
      </c>
      <c r="EK5" s="1946">
        <v>95972.026000000042</v>
      </c>
      <c r="EL5" s="1946">
        <v>58003.417000000001</v>
      </c>
      <c r="EM5" s="1946">
        <v>240572.89200000005</v>
      </c>
      <c r="EN5" s="1946">
        <v>96670.126999999979</v>
      </c>
      <c r="EO5" s="1953">
        <v>107230.895</v>
      </c>
      <c r="EP5" s="1953">
        <v>101736.32900000001</v>
      </c>
      <c r="EQ5" s="1953">
        <v>305637.35100000002</v>
      </c>
      <c r="ER5" s="1953">
        <v>1240037.6230883535</v>
      </c>
      <c r="ES5" s="1955">
        <v>172411.49800000002</v>
      </c>
      <c r="ET5" s="1953">
        <v>147651.87</v>
      </c>
      <c r="EU5" s="1953">
        <v>75957.111000000004</v>
      </c>
      <c r="EV5" s="1953">
        <f t="shared" si="0"/>
        <v>396020.47900000005</v>
      </c>
      <c r="EW5" s="1953">
        <v>152847.421</v>
      </c>
      <c r="EX5" s="1953">
        <v>182467.535</v>
      </c>
      <c r="EY5" s="1953">
        <v>146363.19900000002</v>
      </c>
      <c r="EZ5" s="1953">
        <f t="shared" si="1"/>
        <v>481678.15500000003</v>
      </c>
      <c r="FA5" s="1953">
        <v>146783.389</v>
      </c>
      <c r="FB5" s="1953">
        <v>90291.054000000004</v>
      </c>
      <c r="FC5" s="1953">
        <v>73588.672000000006</v>
      </c>
      <c r="FD5" s="1953">
        <f t="shared" si="2"/>
        <v>310663.11499999999</v>
      </c>
      <c r="FE5" s="1956">
        <v>102877.19299999998</v>
      </c>
      <c r="FF5" s="1953">
        <v>222113.93300000005</v>
      </c>
      <c r="FG5" s="1953">
        <v>149551.57899999997</v>
      </c>
      <c r="FH5" s="1837">
        <f t="shared" si="3"/>
        <v>474542.70499999996</v>
      </c>
      <c r="FI5" s="1953">
        <f t="shared" si="4"/>
        <v>1662904.4540000001</v>
      </c>
      <c r="FJ5" s="1955">
        <v>205404.81300000002</v>
      </c>
      <c r="FK5" s="1953">
        <v>75150.445000000007</v>
      </c>
      <c r="FL5" s="1953">
        <v>123647.36899999998</v>
      </c>
      <c r="FM5" s="1953">
        <f t="shared" ref="FM5:FM9" si="5">FJ5+FK5+FL5</f>
        <v>404202.62699999998</v>
      </c>
      <c r="FN5" s="1953">
        <v>156318.726</v>
      </c>
      <c r="FO5" s="1953">
        <v>171674.04600000003</v>
      </c>
      <c r="FP5" s="1953">
        <v>100572.97200000001</v>
      </c>
      <c r="FQ5" s="1953">
        <f t="shared" ref="FQ5:FQ9" si="6">FN5+FO5+FP5</f>
        <v>428565.74400000001</v>
      </c>
      <c r="FR5" s="1953">
        <v>136341.696</v>
      </c>
      <c r="FS5" s="1953">
        <v>134774.739</v>
      </c>
      <c r="FT5" s="1953">
        <v>80695.612000000008</v>
      </c>
      <c r="FU5" s="1953">
        <f t="shared" ref="FU5:FU9" si="7">FR5+FS5+FT5</f>
        <v>351812.04700000002</v>
      </c>
      <c r="FV5" s="1953">
        <v>141808.08199999999</v>
      </c>
      <c r="FW5" s="1953">
        <v>162920.97300000003</v>
      </c>
      <c r="FX5" s="1953">
        <v>200742.32899999997</v>
      </c>
      <c r="FY5" s="1953">
        <f t="shared" ref="FY5:FY9" si="8">FV5+FW5+FX5</f>
        <v>505471.38400000002</v>
      </c>
      <c r="FZ5" s="1954">
        <f t="shared" ref="FZ5:FZ9" si="9">FM5+FQ5+FU5+FY5</f>
        <v>1690051.8020000001</v>
      </c>
      <c r="GA5" s="1955">
        <v>126955</v>
      </c>
      <c r="GB5" s="1953">
        <v>149296</v>
      </c>
      <c r="GC5" s="1953">
        <v>141049</v>
      </c>
      <c r="GD5" s="1953">
        <f t="shared" ref="GD5:GD8" si="10">GC5+GB5+GA5</f>
        <v>417300</v>
      </c>
      <c r="GE5" s="1953">
        <v>136023</v>
      </c>
      <c r="GF5" s="1953">
        <v>154566</v>
      </c>
      <c r="GG5" s="1953">
        <v>90901</v>
      </c>
      <c r="GH5" s="1953">
        <f t="shared" ref="GH5:GH8" si="11">GG5+GF5+GE5</f>
        <v>381490</v>
      </c>
      <c r="GI5" s="1953">
        <v>175709</v>
      </c>
      <c r="GJ5" s="1953">
        <v>132858</v>
      </c>
      <c r="GK5" s="1953">
        <v>136290</v>
      </c>
      <c r="GL5" s="1953">
        <f t="shared" ref="GL5:GL8" si="12">GK5+GJ5+GI5</f>
        <v>444857</v>
      </c>
      <c r="GM5" s="1953">
        <v>140535</v>
      </c>
      <c r="GN5" s="1953">
        <v>147561.75</v>
      </c>
      <c r="GO5" s="1953">
        <v>140183.66250000001</v>
      </c>
      <c r="GP5" s="1953">
        <f t="shared" ref="GP5:GP9" si="13">GM5+GN5+GO5</f>
        <v>428280.41249999998</v>
      </c>
      <c r="GQ5" s="1954">
        <f t="shared" ref="GQ5:GQ9" si="14">GD5+GH5+GL5+GP5</f>
        <v>1671927.4125000001</v>
      </c>
      <c r="GR5" s="1955">
        <v>142331.77299999999</v>
      </c>
      <c r="GS5" s="1953">
        <v>143077.39099999997</v>
      </c>
      <c r="GT5" s="1953">
        <v>229331.685</v>
      </c>
      <c r="GU5" s="1953">
        <f t="shared" ref="GU5:GU9" si="15">GT5+GS5+GR5</f>
        <v>514740.84899999999</v>
      </c>
      <c r="GV5" s="1953">
        <v>149287.10600000003</v>
      </c>
      <c r="GW5" s="1953">
        <v>110452.31200000001</v>
      </c>
      <c r="GX5" s="1953">
        <v>235474.05700000009</v>
      </c>
      <c r="GY5" s="1953">
        <f t="shared" ref="GY5:GY9" si="16">GX5+GW5+GV5</f>
        <v>495213.47500000009</v>
      </c>
      <c r="GZ5" s="1953">
        <v>145747.177</v>
      </c>
      <c r="HA5" s="1953">
        <v>142683.003</v>
      </c>
      <c r="HB5" s="1953">
        <v>141856.43400000001</v>
      </c>
      <c r="HC5" s="1953">
        <f t="shared" ref="HC5:HC9" si="17">HB5+HA5+GZ5</f>
        <v>430286.61400000006</v>
      </c>
      <c r="HD5" s="1953">
        <v>181060.17200000002</v>
      </c>
      <c r="HE5" s="1953">
        <v>108596.54500000001</v>
      </c>
      <c r="HF5" s="1953">
        <v>186788.94299999997</v>
      </c>
      <c r="HG5" s="1953">
        <f t="shared" ref="HG5:HG9" si="18">HF5+HE5+HD5</f>
        <v>476445.66000000003</v>
      </c>
      <c r="HH5" s="1954">
        <f t="shared" ref="HH5:HH9" si="19">GU5+GY5+HC5+HG5</f>
        <v>1916686.5980000002</v>
      </c>
      <c r="HI5" s="1955">
        <v>112847.73599999999</v>
      </c>
      <c r="HJ5" s="1953">
        <v>123278.74200000001</v>
      </c>
      <c r="HK5" s="1953">
        <v>250472.33499999999</v>
      </c>
      <c r="HL5" s="1953">
        <f t="shared" ref="HL5:HL9" si="20">HK5+HJ5+HI5</f>
        <v>486598.81299999997</v>
      </c>
      <c r="HM5" s="1953">
        <v>156727.95699999999</v>
      </c>
      <c r="HN5" s="1953">
        <v>203988.88100000002</v>
      </c>
      <c r="HO5" s="1953">
        <v>188328.87700000001</v>
      </c>
      <c r="HP5" s="1953">
        <f t="shared" ref="HP5:HP9" si="21">HO5+HN5+HM5</f>
        <v>549045.71500000008</v>
      </c>
      <c r="HQ5" s="1953">
        <v>152563.31799999997</v>
      </c>
      <c r="HR5" s="1953">
        <v>95161.443999999989</v>
      </c>
      <c r="HS5" s="1953">
        <v>221297</v>
      </c>
      <c r="HT5" s="1953">
        <f t="shared" ref="HT5:HT9" si="22">HS5+HR5+HQ5</f>
        <v>469021.76199999999</v>
      </c>
      <c r="HU5" s="1953">
        <v>149313.29499999998</v>
      </c>
      <c r="HV5" s="1953">
        <v>150203.13799999998</v>
      </c>
      <c r="HW5" s="1953">
        <v>157713.29489999998</v>
      </c>
      <c r="HX5" s="1953">
        <f t="shared" ref="HX5:HX9" si="23">HW5+HV5+HU5</f>
        <v>457229.72789999994</v>
      </c>
      <c r="HY5" s="1954">
        <f t="shared" ref="HY5:HY9" si="24">HL5+HP5+HT5+HX5</f>
        <v>1961896.0178999999</v>
      </c>
      <c r="HZ5" s="1955">
        <v>186149.62699999998</v>
      </c>
      <c r="IA5" s="1953">
        <v>251572.42699999997</v>
      </c>
      <c r="IB5" s="1953">
        <v>215438.93400000001</v>
      </c>
      <c r="IC5" s="1953">
        <v>653160.9879999999</v>
      </c>
      <c r="ID5" s="1953">
        <v>216948.772</v>
      </c>
      <c r="IE5" s="1953">
        <v>254276.57199999999</v>
      </c>
      <c r="IF5" s="1953">
        <v>148037.25599999999</v>
      </c>
      <c r="IG5" s="1953">
        <v>619262.6</v>
      </c>
      <c r="IH5" s="1953">
        <v>114796.351</v>
      </c>
      <c r="II5" s="1953">
        <v>147844.39700000003</v>
      </c>
      <c r="IJ5" s="1953">
        <v>102071</v>
      </c>
      <c r="IK5" s="1938">
        <v>364711.74800000002</v>
      </c>
      <c r="IL5" s="1938">
        <v>335426</v>
      </c>
      <c r="IM5" s="1938">
        <v>226172</v>
      </c>
      <c r="IN5" s="1938">
        <v>252665</v>
      </c>
      <c r="IO5" s="1938">
        <v>814263</v>
      </c>
      <c r="IP5" s="1961">
        <v>2451398.3360000001</v>
      </c>
      <c r="IQ5" s="2862">
        <v>232558</v>
      </c>
      <c r="IR5" s="1938">
        <v>181682</v>
      </c>
      <c r="IS5" s="1938">
        <v>248853</v>
      </c>
      <c r="IT5" s="1954">
        <v>663093</v>
      </c>
      <c r="IU5" s="1841"/>
      <c r="IV5" s="1841"/>
      <c r="IW5" s="1841"/>
      <c r="IX5" s="1841"/>
    </row>
    <row r="6" spans="1:258" s="1809" customFormat="1" ht="37.5" customHeight="1">
      <c r="A6" s="1898" t="s">
        <v>1197</v>
      </c>
      <c r="B6" s="2600">
        <v>70675.040999999997</v>
      </c>
      <c r="C6" s="1944">
        <v>77977.959999999992</v>
      </c>
      <c r="D6" s="1944">
        <v>49283.825000000004</v>
      </c>
      <c r="E6" s="1944">
        <v>197936.826</v>
      </c>
      <c r="F6" s="1944">
        <v>52094.328999999998</v>
      </c>
      <c r="G6" s="1944">
        <v>68852.36</v>
      </c>
      <c r="H6" s="1944">
        <v>98237.49</v>
      </c>
      <c r="I6" s="1944">
        <v>219184.179</v>
      </c>
      <c r="J6" s="1946">
        <v>109210.86</v>
      </c>
      <c r="K6" s="1946">
        <v>36809.33</v>
      </c>
      <c r="L6" s="1946">
        <v>70396.11</v>
      </c>
      <c r="M6" s="1936">
        <v>216416.3</v>
      </c>
      <c r="N6" s="1936">
        <v>109661.304</v>
      </c>
      <c r="O6" s="1936">
        <v>49261.387000000002</v>
      </c>
      <c r="P6" s="1947">
        <v>94683.240999999995</v>
      </c>
      <c r="Q6" s="1817">
        <v>253605.93199999997</v>
      </c>
      <c r="R6" s="2601">
        <v>887143.23699999996</v>
      </c>
      <c r="S6" s="2612">
        <v>135873.59</v>
      </c>
      <c r="T6" s="1936">
        <v>29580.91</v>
      </c>
      <c r="U6" s="1936">
        <v>65201.67</v>
      </c>
      <c r="V6" s="1936">
        <v>230656.16999999998</v>
      </c>
      <c r="W6" s="1936">
        <v>154879.94</v>
      </c>
      <c r="X6" s="1936">
        <v>131782.35</v>
      </c>
      <c r="Y6" s="1936">
        <v>99299.38</v>
      </c>
      <c r="Z6" s="1936">
        <v>385961.67000000004</v>
      </c>
      <c r="AA6" s="1936">
        <v>96054.793000000005</v>
      </c>
      <c r="AB6" s="1936">
        <v>112243.95400000001</v>
      </c>
      <c r="AC6" s="1936">
        <v>103565.19099999999</v>
      </c>
      <c r="AD6" s="1947">
        <v>311863.93800000002</v>
      </c>
      <c r="AE6" s="1936">
        <v>155454.68</v>
      </c>
      <c r="AF6" s="1936">
        <v>52030.67</v>
      </c>
      <c r="AG6" s="1936">
        <v>119346.32</v>
      </c>
      <c r="AH6" s="1947">
        <v>326831.67</v>
      </c>
      <c r="AI6" s="2613">
        <v>1255313.4480000001</v>
      </c>
      <c r="AJ6" s="2612">
        <v>69346.737999999998</v>
      </c>
      <c r="AK6" s="1936">
        <v>205088.03499999997</v>
      </c>
      <c r="AL6" s="1936">
        <v>94768.239000000001</v>
      </c>
      <c r="AM6" s="1947">
        <v>369203.01199999999</v>
      </c>
      <c r="AN6" s="1936">
        <v>127166.496</v>
      </c>
      <c r="AO6" s="1936">
        <v>89651.596999999994</v>
      </c>
      <c r="AP6" s="1936">
        <v>91835.237000000008</v>
      </c>
      <c r="AQ6" s="1947">
        <v>308653.33</v>
      </c>
      <c r="AR6" s="1936">
        <v>57754.016000000003</v>
      </c>
      <c r="AS6" s="1936">
        <v>133022.976</v>
      </c>
      <c r="AT6" s="1936">
        <v>67146.365999999995</v>
      </c>
      <c r="AU6" s="1947">
        <v>257923.35800000001</v>
      </c>
      <c r="AV6" s="1936">
        <v>160857.75399999999</v>
      </c>
      <c r="AW6" s="1936">
        <v>104526.81899999999</v>
      </c>
      <c r="AX6" s="1936">
        <v>115425.027</v>
      </c>
      <c r="AY6" s="1947">
        <v>380809.6</v>
      </c>
      <c r="AZ6" s="2613">
        <v>1316589.2999999998</v>
      </c>
      <c r="BA6" s="2612">
        <v>78185.320999999996</v>
      </c>
      <c r="BB6" s="1936">
        <v>151872.01149999999</v>
      </c>
      <c r="BC6" s="1936">
        <v>176000.80599999998</v>
      </c>
      <c r="BD6" s="1947">
        <v>406058.1385</v>
      </c>
      <c r="BE6" s="1936">
        <v>150228.01600000003</v>
      </c>
      <c r="BF6" s="1936">
        <v>144572.02600000001</v>
      </c>
      <c r="BG6" s="1936">
        <v>74697.192999999999</v>
      </c>
      <c r="BH6" s="1947">
        <v>369497.23499999999</v>
      </c>
      <c r="BI6" s="1936">
        <v>187695.78199999998</v>
      </c>
      <c r="BJ6" s="1947">
        <v>747280.29318200005</v>
      </c>
      <c r="BK6" s="2613">
        <v>1914003.3053060002</v>
      </c>
      <c r="BL6" s="2612">
        <v>141665.62600000002</v>
      </c>
      <c r="BM6" s="1936">
        <v>75315.564000000013</v>
      </c>
      <c r="BN6" s="1936">
        <v>111717.09000000001</v>
      </c>
      <c r="BO6" s="1947">
        <v>328698.28000000003</v>
      </c>
      <c r="BP6" s="1936">
        <v>179853.20800000001</v>
      </c>
      <c r="BQ6" s="1936">
        <v>193290.59300000002</v>
      </c>
      <c r="BR6" s="1936">
        <v>165781.42299999998</v>
      </c>
      <c r="BS6" s="1947">
        <v>538925.22400000005</v>
      </c>
      <c r="BT6" s="1936">
        <v>127497.18299999999</v>
      </c>
      <c r="BU6" s="1936">
        <v>189250.24099999998</v>
      </c>
      <c r="BV6" s="1936">
        <v>160862.50599999999</v>
      </c>
      <c r="BW6" s="1947">
        <v>477609.93</v>
      </c>
      <c r="BX6" s="1936">
        <v>217436.81600000005</v>
      </c>
      <c r="BY6" s="1936">
        <v>143467.12099999998</v>
      </c>
      <c r="BZ6" s="1936">
        <v>120942.18400000001</v>
      </c>
      <c r="CA6" s="1947">
        <v>481846.12100000004</v>
      </c>
      <c r="CB6" s="2613">
        <v>1827079.5550000002</v>
      </c>
      <c r="CC6" s="2636">
        <v>146585.921</v>
      </c>
      <c r="CD6" s="2637">
        <v>141537.67199999999</v>
      </c>
      <c r="CE6" s="2637">
        <v>102810.82599999999</v>
      </c>
      <c r="CF6" s="1947">
        <v>390934.41899999999</v>
      </c>
      <c r="CG6" s="2637">
        <v>231953.02451000002</v>
      </c>
      <c r="CH6" s="2637">
        <v>89434.277999999991</v>
      </c>
      <c r="CI6" s="2637">
        <v>206233.44999999998</v>
      </c>
      <c r="CJ6" s="1947">
        <v>527620.75251000002</v>
      </c>
      <c r="CK6" s="1936">
        <v>175418.01199999999</v>
      </c>
      <c r="CL6" s="1936">
        <v>159809.10858999999</v>
      </c>
      <c r="CM6" s="1936">
        <v>114426.34547250002</v>
      </c>
      <c r="CN6" s="2638">
        <v>449653.46606249997</v>
      </c>
      <c r="CO6" s="2637">
        <v>169537.22650250001</v>
      </c>
      <c r="CP6" s="2637">
        <v>103872.902</v>
      </c>
      <c r="CQ6" s="2637">
        <v>93732.87609250001</v>
      </c>
      <c r="CR6" s="2638">
        <v>367143.00459500001</v>
      </c>
      <c r="CS6" s="2639">
        <v>1735351.6421675</v>
      </c>
      <c r="CT6" s="1946">
        <v>127448.417</v>
      </c>
      <c r="CU6" s="1946">
        <v>114777.21665750002</v>
      </c>
      <c r="CV6" s="1946">
        <v>173564.87900000002</v>
      </c>
      <c r="CW6" s="1950">
        <v>415790.51265750005</v>
      </c>
      <c r="CX6" s="1946">
        <v>210433.0521425</v>
      </c>
      <c r="CY6" s="1946">
        <v>177582.323</v>
      </c>
      <c r="CZ6" s="1946">
        <v>81556</v>
      </c>
      <c r="DA6" s="1950">
        <v>469571.37514250004</v>
      </c>
      <c r="DB6" s="1946">
        <v>174819.07800000001</v>
      </c>
      <c r="DC6" s="1946">
        <v>161042.72900000002</v>
      </c>
      <c r="DD6" s="1946">
        <v>129400.53600000001</v>
      </c>
      <c r="DE6" s="1946">
        <v>465262.34300000005</v>
      </c>
      <c r="DF6" s="1946">
        <v>114674.77999999998</v>
      </c>
      <c r="DG6" s="1946">
        <v>105942.08</v>
      </c>
      <c r="DH6" s="1946">
        <v>129905.59700000001</v>
      </c>
      <c r="DI6" s="1946">
        <v>350522.45699999999</v>
      </c>
      <c r="DJ6" s="1952">
        <v>1701146.6878000002</v>
      </c>
      <c r="DK6" s="1946">
        <v>160920.08100000001</v>
      </c>
      <c r="DL6" s="1946">
        <v>122805.72499999999</v>
      </c>
      <c r="DM6" s="1946">
        <v>234666.74599999993</v>
      </c>
      <c r="DN6" s="1946">
        <v>518392.55199999991</v>
      </c>
      <c r="DO6" s="1946">
        <v>157044.53399999999</v>
      </c>
      <c r="DP6" s="1946">
        <v>124087.82699999999</v>
      </c>
      <c r="DQ6" s="1946">
        <v>116397.86500000001</v>
      </c>
      <c r="DR6" s="1946">
        <v>397530.22599999997</v>
      </c>
      <c r="DS6" s="1946">
        <v>90276.032000000007</v>
      </c>
      <c r="DT6" s="1946">
        <v>147457.10500000001</v>
      </c>
      <c r="DU6" s="1946">
        <v>162555.39499999999</v>
      </c>
      <c r="DV6" s="1946">
        <v>400288.53200000001</v>
      </c>
      <c r="DW6" s="1946">
        <v>175742.55999999994</v>
      </c>
      <c r="DX6" s="1946">
        <v>86962.267000000007</v>
      </c>
      <c r="DY6" s="1946">
        <v>156411.51799999998</v>
      </c>
      <c r="DZ6" s="1946">
        <v>419116.34499999991</v>
      </c>
      <c r="EA6" s="1952">
        <v>1735327.655</v>
      </c>
      <c r="EB6" s="1960">
        <v>119258.29400000001</v>
      </c>
      <c r="EC6" s="1946">
        <v>184541.36645582752</v>
      </c>
      <c r="ED6" s="1946">
        <v>218718.86300000001</v>
      </c>
      <c r="EE6" s="1946">
        <v>522518.52345582756</v>
      </c>
      <c r="EF6" s="1946">
        <v>164221.61300000001</v>
      </c>
      <c r="EG6" s="1946">
        <v>73090.528000000006</v>
      </c>
      <c r="EH6" s="1946">
        <v>151490.40300000002</v>
      </c>
      <c r="EI6" s="1946">
        <v>388802.54399999999</v>
      </c>
      <c r="EJ6" s="1946">
        <v>168172.47300000003</v>
      </c>
      <c r="EK6" s="1946">
        <v>80588.618000000002</v>
      </c>
      <c r="EL6" s="1946">
        <v>119430.22699999998</v>
      </c>
      <c r="EM6" s="1946">
        <v>368191.31799999997</v>
      </c>
      <c r="EN6" s="1946">
        <v>195228.79200000002</v>
      </c>
      <c r="EO6" s="1953">
        <v>101868.01300000001</v>
      </c>
      <c r="EP6" s="1953">
        <v>52637.379000000001</v>
      </c>
      <c r="EQ6" s="1953">
        <v>349734.18400000001</v>
      </c>
      <c r="ER6" s="1953">
        <v>1629246.5694558276</v>
      </c>
      <c r="ES6" s="1955">
        <v>116628.274</v>
      </c>
      <c r="ET6" s="1953">
        <v>160058.201</v>
      </c>
      <c r="EU6" s="1953">
        <v>171006.40599999999</v>
      </c>
      <c r="EV6" s="1953">
        <f t="shared" si="0"/>
        <v>447692.88099999994</v>
      </c>
      <c r="EW6" s="1953">
        <v>107826.56800000001</v>
      </c>
      <c r="EX6" s="1953">
        <v>137201.24299999999</v>
      </c>
      <c r="EY6" s="1953">
        <v>154025.37199999997</v>
      </c>
      <c r="EZ6" s="1953">
        <f t="shared" si="1"/>
        <v>399053.18300000002</v>
      </c>
      <c r="FA6" s="1953">
        <v>193647.201</v>
      </c>
      <c r="FB6" s="1953">
        <v>168463.005</v>
      </c>
      <c r="FC6" s="1953">
        <v>207627.307</v>
      </c>
      <c r="FD6" s="1953">
        <f t="shared" si="2"/>
        <v>569737.51300000004</v>
      </c>
      <c r="FE6" s="1956">
        <v>240899.37500000003</v>
      </c>
      <c r="FF6" s="1953">
        <v>130607.39800000002</v>
      </c>
      <c r="FG6" s="1953">
        <v>192968.04</v>
      </c>
      <c r="FH6" s="1837">
        <f t="shared" si="3"/>
        <v>564474.81300000008</v>
      </c>
      <c r="FI6" s="1953">
        <f t="shared" si="4"/>
        <v>1980958.3900000001</v>
      </c>
      <c r="FJ6" s="1955">
        <v>170740.30899999998</v>
      </c>
      <c r="FK6" s="1953">
        <v>133484.57</v>
      </c>
      <c r="FL6" s="1953">
        <v>153957.31300000002</v>
      </c>
      <c r="FM6" s="1953">
        <f t="shared" si="5"/>
        <v>458182.19199999998</v>
      </c>
      <c r="FN6" s="1953">
        <v>163440.68900000001</v>
      </c>
      <c r="FO6" s="1953">
        <v>175595.467</v>
      </c>
      <c r="FP6" s="1953">
        <v>193809.56099999999</v>
      </c>
      <c r="FQ6" s="1953">
        <f t="shared" si="6"/>
        <v>532845.71699999995</v>
      </c>
      <c r="FR6" s="1953">
        <v>131297.96400000001</v>
      </c>
      <c r="FS6" s="1953">
        <v>104770.739</v>
      </c>
      <c r="FT6" s="1953">
        <v>137015.44300000003</v>
      </c>
      <c r="FU6" s="1953">
        <f t="shared" si="7"/>
        <v>373084.14600000007</v>
      </c>
      <c r="FV6" s="1953">
        <v>90959.937000000005</v>
      </c>
      <c r="FW6" s="1953">
        <v>218908.33100000001</v>
      </c>
      <c r="FX6" s="1953">
        <v>103674.04699999999</v>
      </c>
      <c r="FY6" s="1953">
        <f t="shared" si="8"/>
        <v>413542.31500000006</v>
      </c>
      <c r="FZ6" s="1954">
        <f t="shared" si="9"/>
        <v>1777654.37</v>
      </c>
      <c r="GA6" s="1955">
        <v>160458</v>
      </c>
      <c r="GB6" s="1953">
        <v>209449</v>
      </c>
      <c r="GC6" s="1953">
        <v>191457</v>
      </c>
      <c r="GD6" s="1953">
        <f t="shared" si="10"/>
        <v>561364</v>
      </c>
      <c r="GE6" s="1953">
        <v>93635</v>
      </c>
      <c r="GF6" s="1953">
        <v>183213</v>
      </c>
      <c r="GG6" s="1953">
        <v>239758</v>
      </c>
      <c r="GH6" s="1953">
        <f t="shared" si="11"/>
        <v>516606</v>
      </c>
      <c r="GI6" s="1953">
        <v>216825</v>
      </c>
      <c r="GJ6" s="1953">
        <v>218351</v>
      </c>
      <c r="GK6" s="1953">
        <v>172765</v>
      </c>
      <c r="GL6" s="1953">
        <f t="shared" si="12"/>
        <v>607941</v>
      </c>
      <c r="GM6" s="1953">
        <v>120534</v>
      </c>
      <c r="GN6" s="1953">
        <v>126560.70000000001</v>
      </c>
      <c r="GO6" s="1953">
        <v>120232.66500000001</v>
      </c>
      <c r="GP6" s="1953">
        <f t="shared" si="13"/>
        <v>367327.36499999999</v>
      </c>
      <c r="GQ6" s="1954">
        <f t="shared" si="14"/>
        <v>2053238.365</v>
      </c>
      <c r="GR6" s="1955">
        <v>161913.31600000002</v>
      </c>
      <c r="GS6" s="1953">
        <v>198450.66399999999</v>
      </c>
      <c r="GT6" s="1953">
        <v>146013.88300000003</v>
      </c>
      <c r="GU6" s="1953">
        <f t="shared" si="15"/>
        <v>506377.86300000001</v>
      </c>
      <c r="GV6" s="1953">
        <v>173404.75900000002</v>
      </c>
      <c r="GW6" s="1953">
        <v>261057</v>
      </c>
      <c r="GX6" s="1953">
        <v>143971.389</v>
      </c>
      <c r="GY6" s="1953">
        <f t="shared" si="16"/>
        <v>578433.14800000004</v>
      </c>
      <c r="GZ6" s="1953">
        <v>250141.53800000003</v>
      </c>
      <c r="HA6" s="1953">
        <v>216563.02999999997</v>
      </c>
      <c r="HB6" s="1953">
        <v>179856.01800000001</v>
      </c>
      <c r="HC6" s="1953">
        <f t="shared" si="17"/>
        <v>646560.58600000001</v>
      </c>
      <c r="HD6" s="1953">
        <v>124416.183</v>
      </c>
      <c r="HE6" s="1953">
        <v>170363.65100000001</v>
      </c>
      <c r="HF6" s="1953">
        <v>192058.20199999999</v>
      </c>
      <c r="HG6" s="1953">
        <f t="shared" si="18"/>
        <v>486838.03600000002</v>
      </c>
      <c r="HH6" s="1954">
        <f t="shared" si="19"/>
        <v>2218209.6329999999</v>
      </c>
      <c r="HI6" s="1955">
        <v>305728.66299999994</v>
      </c>
      <c r="HJ6" s="1953">
        <v>144097.389</v>
      </c>
      <c r="HK6" s="1953">
        <v>164611.54</v>
      </c>
      <c r="HL6" s="1953">
        <f t="shared" si="20"/>
        <v>614437.59199999995</v>
      </c>
      <c r="HM6" s="1953">
        <v>218417.60100000002</v>
      </c>
      <c r="HN6" s="1953">
        <v>211073.63299999997</v>
      </c>
      <c r="HO6" s="1953">
        <v>192519.633</v>
      </c>
      <c r="HP6" s="1953">
        <f t="shared" si="21"/>
        <v>622010.86699999997</v>
      </c>
      <c r="HQ6" s="1953">
        <v>215532.21500000003</v>
      </c>
      <c r="HR6" s="1953">
        <v>255538.21199999994</v>
      </c>
      <c r="HS6" s="1953">
        <v>145177</v>
      </c>
      <c r="HT6" s="1953">
        <f t="shared" si="22"/>
        <v>616247.42699999991</v>
      </c>
      <c r="HU6" s="1953">
        <v>183724.65300000002</v>
      </c>
      <c r="HV6" s="1953">
        <v>236342.79299999998</v>
      </c>
      <c r="HW6" s="1953">
        <v>248159.93264999997</v>
      </c>
      <c r="HX6" s="1953">
        <f t="shared" si="23"/>
        <v>668227.37864999997</v>
      </c>
      <c r="HY6" s="1954">
        <f t="shared" si="24"/>
        <v>2520923.2646499998</v>
      </c>
      <c r="HZ6" s="1955">
        <v>324621.353</v>
      </c>
      <c r="IA6" s="1953">
        <v>219281.75099999999</v>
      </c>
      <c r="IB6" s="1953">
        <v>294722.58299999993</v>
      </c>
      <c r="IC6" s="1953">
        <v>838625.68699999992</v>
      </c>
      <c r="ID6" s="1953">
        <v>221937.90899999999</v>
      </c>
      <c r="IE6" s="1953">
        <v>221545.07599999997</v>
      </c>
      <c r="IF6" s="1953">
        <v>280304.77700000006</v>
      </c>
      <c r="IG6" s="1953">
        <v>723787.7620000001</v>
      </c>
      <c r="IH6" s="1953">
        <v>234099.02900000001</v>
      </c>
      <c r="II6" s="1953">
        <v>368848.34499999991</v>
      </c>
      <c r="IJ6" s="1953">
        <v>300510</v>
      </c>
      <c r="IK6" s="1938">
        <v>903457.37399999995</v>
      </c>
      <c r="IL6" s="1938">
        <v>169332</v>
      </c>
      <c r="IM6" s="1938">
        <v>154653</v>
      </c>
      <c r="IN6" s="1938">
        <v>173353</v>
      </c>
      <c r="IO6" s="1938">
        <v>497338</v>
      </c>
      <c r="IP6" s="1961">
        <v>2963208.8229999999</v>
      </c>
      <c r="IQ6" s="2862">
        <v>190895</v>
      </c>
      <c r="IR6" s="1938">
        <v>293908</v>
      </c>
      <c r="IS6" s="1938">
        <v>226198</v>
      </c>
      <c r="IT6" s="1954">
        <v>711001</v>
      </c>
    </row>
    <row r="7" spans="1:258" s="1809" customFormat="1" ht="37.5" customHeight="1">
      <c r="A7" s="1898" t="s">
        <v>1198</v>
      </c>
      <c r="B7" s="2600">
        <v>11413.375999999998</v>
      </c>
      <c r="C7" s="1944">
        <v>9914.4680000000008</v>
      </c>
      <c r="D7" s="1944">
        <v>8434.2800000000007</v>
      </c>
      <c r="E7" s="1944">
        <v>29762.123999999996</v>
      </c>
      <c r="F7" s="1944">
        <v>15318.34</v>
      </c>
      <c r="G7" s="1944">
        <v>9799.9599999999991</v>
      </c>
      <c r="H7" s="1944">
        <v>13102.31</v>
      </c>
      <c r="I7" s="1944">
        <v>38220.61</v>
      </c>
      <c r="J7" s="1946">
        <v>14370.93</v>
      </c>
      <c r="K7" s="1946">
        <v>11322.38</v>
      </c>
      <c r="L7" s="1946">
        <v>29406.94</v>
      </c>
      <c r="M7" s="1936">
        <v>55100.25</v>
      </c>
      <c r="N7" s="1936">
        <v>14432.44</v>
      </c>
      <c r="O7" s="1936">
        <v>16720.57</v>
      </c>
      <c r="P7" s="1947">
        <v>20558.395</v>
      </c>
      <c r="Q7" s="1817">
        <v>51711.404999999999</v>
      </c>
      <c r="R7" s="2601">
        <v>174794.389</v>
      </c>
      <c r="S7" s="2612">
        <v>16530.52</v>
      </c>
      <c r="T7" s="1936">
        <v>17838.89</v>
      </c>
      <c r="U7" s="1936">
        <v>13947.59</v>
      </c>
      <c r="V7" s="1936">
        <v>48317</v>
      </c>
      <c r="W7" s="1936">
        <v>24682.51</v>
      </c>
      <c r="X7" s="1936">
        <v>21565.3</v>
      </c>
      <c r="Y7" s="1936">
        <v>21321.46</v>
      </c>
      <c r="Z7" s="1936">
        <v>67569.26999999999</v>
      </c>
      <c r="AA7" s="1936">
        <v>13616.887999999999</v>
      </c>
      <c r="AB7" s="1936">
        <v>25187.552000000003</v>
      </c>
      <c r="AC7" s="1936">
        <v>23600.346000000001</v>
      </c>
      <c r="AD7" s="1947">
        <v>62404.786000000007</v>
      </c>
      <c r="AE7" s="1936">
        <v>21347.58</v>
      </c>
      <c r="AF7" s="1936">
        <v>22116.65</v>
      </c>
      <c r="AG7" s="1936">
        <v>21070.080000000002</v>
      </c>
      <c r="AH7" s="1947">
        <v>64534.310000000005</v>
      </c>
      <c r="AI7" s="2613">
        <v>242825.36599999998</v>
      </c>
      <c r="AJ7" s="2612">
        <v>23109.435999999998</v>
      </c>
      <c r="AK7" s="1936">
        <v>6693.3050000000003</v>
      </c>
      <c r="AL7" s="1936">
        <v>23508.698</v>
      </c>
      <c r="AM7" s="1947">
        <v>53311.438999999998</v>
      </c>
      <c r="AN7" s="1936">
        <v>13236.662</v>
      </c>
      <c r="AO7" s="1936">
        <v>16222.373</v>
      </c>
      <c r="AP7" s="1936">
        <v>12312.077000000001</v>
      </c>
      <c r="AQ7" s="1947">
        <v>41771.112000000001</v>
      </c>
      <c r="AR7" s="1936">
        <v>19850.667999999998</v>
      </c>
      <c r="AS7" s="1936">
        <v>14901.771000000001</v>
      </c>
      <c r="AT7" s="1936">
        <v>16741.594000000001</v>
      </c>
      <c r="AU7" s="1947">
        <v>51494.032999999996</v>
      </c>
      <c r="AV7" s="1936">
        <v>20761.57</v>
      </c>
      <c r="AW7" s="1936">
        <v>14076.635999999999</v>
      </c>
      <c r="AX7" s="1936">
        <v>23464.118000000002</v>
      </c>
      <c r="AY7" s="1947">
        <v>58302.324000000001</v>
      </c>
      <c r="AZ7" s="2613">
        <v>204878.908</v>
      </c>
      <c r="BA7" s="2612">
        <v>25020.084999999999</v>
      </c>
      <c r="BB7" s="1936">
        <v>21910.393</v>
      </c>
      <c r="BC7" s="1936">
        <v>18506.224999999999</v>
      </c>
      <c r="BD7" s="1947">
        <v>65436.703000000001</v>
      </c>
      <c r="BE7" s="1936">
        <v>18009.28</v>
      </c>
      <c r="BF7" s="1936">
        <v>18637.218000000001</v>
      </c>
      <c r="BG7" s="1936">
        <v>18543.242999999999</v>
      </c>
      <c r="BH7" s="1947">
        <v>55189.740999999995</v>
      </c>
      <c r="BI7" s="1936">
        <v>22916.611000000001</v>
      </c>
      <c r="BJ7" s="1947">
        <v>60286.989000000001</v>
      </c>
      <c r="BK7" s="2613">
        <v>237563.46799999999</v>
      </c>
      <c r="BL7" s="2612">
        <v>20762.458999999999</v>
      </c>
      <c r="BM7" s="1936">
        <v>17797.080999999998</v>
      </c>
      <c r="BN7" s="1936">
        <v>13484.090999999999</v>
      </c>
      <c r="BO7" s="1947">
        <v>52043.630999999994</v>
      </c>
      <c r="BP7" s="1936">
        <v>13782.384999999998</v>
      </c>
      <c r="BQ7" s="1936">
        <v>19471.798000000003</v>
      </c>
      <c r="BR7" s="1936">
        <v>13134.842000000001</v>
      </c>
      <c r="BS7" s="1947">
        <v>46389.025000000009</v>
      </c>
      <c r="BT7" s="1936">
        <v>21753.340000000004</v>
      </c>
      <c r="BU7" s="1936">
        <v>21311.842000000001</v>
      </c>
      <c r="BV7" s="1936">
        <v>12641.692999999999</v>
      </c>
      <c r="BW7" s="1947">
        <v>55706.875</v>
      </c>
      <c r="BX7" s="1936">
        <v>23196.046999999999</v>
      </c>
      <c r="BY7" s="1936">
        <v>20467.167000000001</v>
      </c>
      <c r="BZ7" s="1936">
        <v>8549.4920000000002</v>
      </c>
      <c r="CA7" s="1947">
        <v>52212.705999999998</v>
      </c>
      <c r="CB7" s="2613">
        <v>206352.23700000002</v>
      </c>
      <c r="CC7" s="2636">
        <v>13929.556</v>
      </c>
      <c r="CD7" s="2637">
        <v>14092.684000000001</v>
      </c>
      <c r="CE7" s="2637">
        <v>5489.027</v>
      </c>
      <c r="CF7" s="1947">
        <v>33511.267</v>
      </c>
      <c r="CG7" s="2637">
        <v>17369.444</v>
      </c>
      <c r="CH7" s="2637">
        <v>23552.645000000004</v>
      </c>
      <c r="CI7" s="2637">
        <v>10734.531999999999</v>
      </c>
      <c r="CJ7" s="1947">
        <v>51656.621000000006</v>
      </c>
      <c r="CK7" s="1936">
        <v>10911.028999999999</v>
      </c>
      <c r="CL7" s="1936">
        <v>19499.631999999998</v>
      </c>
      <c r="CM7" s="1936">
        <v>19156.766</v>
      </c>
      <c r="CN7" s="2638">
        <v>49567.426999999996</v>
      </c>
      <c r="CO7" s="2637">
        <v>13031.273999999999</v>
      </c>
      <c r="CP7" s="2637">
        <v>12727.483</v>
      </c>
      <c r="CQ7" s="2637">
        <v>17363.713</v>
      </c>
      <c r="CR7" s="2638">
        <v>43122.47</v>
      </c>
      <c r="CS7" s="2639">
        <v>177857.785</v>
      </c>
      <c r="CT7" s="1946">
        <v>10508.203</v>
      </c>
      <c r="CU7" s="1946">
        <v>21793.004999999997</v>
      </c>
      <c r="CV7" s="1946">
        <v>14432.917999999998</v>
      </c>
      <c r="CW7" s="1950">
        <v>46734.125999999997</v>
      </c>
      <c r="CX7" s="1946">
        <v>17913.682000000001</v>
      </c>
      <c r="CY7" s="1946">
        <v>17123.170000000002</v>
      </c>
      <c r="CZ7" s="1946">
        <v>16645.643</v>
      </c>
      <c r="DA7" s="1950">
        <v>51682.494999999995</v>
      </c>
      <c r="DB7" s="1946">
        <v>16087.064000000002</v>
      </c>
      <c r="DC7" s="1946">
        <v>20868.309000000001</v>
      </c>
      <c r="DD7" s="1946">
        <v>18497.373</v>
      </c>
      <c r="DE7" s="1946">
        <v>55452.746000000006</v>
      </c>
      <c r="DF7" s="1946">
        <v>12172.573</v>
      </c>
      <c r="DG7" s="1946">
        <v>16464.031000000003</v>
      </c>
      <c r="DH7" s="1946">
        <v>14887.025</v>
      </c>
      <c r="DI7" s="1946">
        <v>43523.629000000001</v>
      </c>
      <c r="DJ7" s="1952">
        <v>197392.99599999998</v>
      </c>
      <c r="DK7" s="1946">
        <v>17530.668000000001</v>
      </c>
      <c r="DL7" s="1946">
        <v>21943.621000000003</v>
      </c>
      <c r="DM7" s="1946">
        <v>8653.1460000000006</v>
      </c>
      <c r="DN7" s="1946">
        <v>48127.435000000005</v>
      </c>
      <c r="DO7" s="1946">
        <v>20550.072</v>
      </c>
      <c r="DP7" s="1946">
        <v>17215.260000000002</v>
      </c>
      <c r="DQ7" s="1946">
        <v>14099.921</v>
      </c>
      <c r="DR7" s="1946">
        <v>51865.253000000004</v>
      </c>
      <c r="DS7" s="1946">
        <v>12391.731</v>
      </c>
      <c r="DT7" s="1946">
        <v>10648.707</v>
      </c>
      <c r="DU7" s="1946">
        <v>19888.962000000003</v>
      </c>
      <c r="DV7" s="1946">
        <v>42929.400000000009</v>
      </c>
      <c r="DW7" s="1946">
        <v>18976.539999999997</v>
      </c>
      <c r="DX7" s="1946">
        <v>13299.85</v>
      </c>
      <c r="DY7" s="1946">
        <v>15587.787</v>
      </c>
      <c r="DZ7" s="1946">
        <v>47864.176999999996</v>
      </c>
      <c r="EA7" s="1952">
        <v>190786.26500000001</v>
      </c>
      <c r="EB7" s="1960">
        <v>14043.963</v>
      </c>
      <c r="EC7" s="1946">
        <v>15606.553</v>
      </c>
      <c r="ED7" s="1946">
        <v>17760.253000000001</v>
      </c>
      <c r="EE7" s="1946">
        <v>47410.769</v>
      </c>
      <c r="EF7" s="1946">
        <v>24043.79</v>
      </c>
      <c r="EG7" s="1946">
        <v>16093.25</v>
      </c>
      <c r="EH7" s="1946">
        <v>18877.578000000001</v>
      </c>
      <c r="EI7" s="1946">
        <v>59014.618000000002</v>
      </c>
      <c r="EJ7" s="1946">
        <v>12141.339</v>
      </c>
      <c r="EK7" s="1946">
        <v>25277.716</v>
      </c>
      <c r="EL7" s="1946">
        <v>22600.003000000001</v>
      </c>
      <c r="EM7" s="1946">
        <v>60019.058000000005</v>
      </c>
      <c r="EN7" s="1946">
        <v>19452.924999999999</v>
      </c>
      <c r="EO7" s="1953">
        <v>16729.187000000002</v>
      </c>
      <c r="EP7" s="1953">
        <v>13745.416000000001</v>
      </c>
      <c r="EQ7" s="1953">
        <v>49927.528000000006</v>
      </c>
      <c r="ER7" s="1953">
        <v>216371.973</v>
      </c>
      <c r="ES7" s="1955">
        <v>27610.578000000001</v>
      </c>
      <c r="ET7" s="1953">
        <v>23937.147000000001</v>
      </c>
      <c r="EU7" s="1953">
        <v>29595.431</v>
      </c>
      <c r="EV7" s="1953">
        <f t="shared" si="0"/>
        <v>81143.156000000003</v>
      </c>
      <c r="EW7" s="1953">
        <v>31144.514999999999</v>
      </c>
      <c r="EX7" s="1953">
        <v>18400.805999999997</v>
      </c>
      <c r="EY7" s="1953">
        <v>15141.371000000001</v>
      </c>
      <c r="EZ7" s="1953">
        <f t="shared" si="1"/>
        <v>64686.691999999995</v>
      </c>
      <c r="FA7" s="1953">
        <v>20294.025000000001</v>
      </c>
      <c r="FB7" s="1953">
        <v>27460.817000000003</v>
      </c>
      <c r="FC7" s="1953">
        <v>18929.965</v>
      </c>
      <c r="FD7" s="1953">
        <f t="shared" si="2"/>
        <v>66684.807000000001</v>
      </c>
      <c r="FE7" s="1953">
        <v>21880.305999999997</v>
      </c>
      <c r="FF7" s="1953">
        <v>22106.194</v>
      </c>
      <c r="FG7" s="1953">
        <v>13138.988999999998</v>
      </c>
      <c r="FH7" s="1837">
        <f t="shared" si="3"/>
        <v>57125.488999999994</v>
      </c>
      <c r="FI7" s="1953">
        <f t="shared" si="4"/>
        <v>269640.14400000003</v>
      </c>
      <c r="FJ7" s="1955">
        <v>26115.501000000004</v>
      </c>
      <c r="FK7" s="1953">
        <v>12120.865</v>
      </c>
      <c r="FL7" s="1953">
        <v>21667.446000000004</v>
      </c>
      <c r="FM7" s="1953">
        <f t="shared" si="5"/>
        <v>59903.812000000005</v>
      </c>
      <c r="FN7" s="1953">
        <v>18141.170000000002</v>
      </c>
      <c r="FO7" s="1953">
        <v>25896.858999999997</v>
      </c>
      <c r="FP7" s="1953">
        <v>14853.655999999999</v>
      </c>
      <c r="FQ7" s="1953">
        <f t="shared" si="6"/>
        <v>58891.684999999998</v>
      </c>
      <c r="FR7" s="1953">
        <v>19536.581000000002</v>
      </c>
      <c r="FS7" s="1953">
        <v>26293.791000000001</v>
      </c>
      <c r="FT7" s="1953">
        <v>26379.546999999999</v>
      </c>
      <c r="FU7" s="1953">
        <f t="shared" si="7"/>
        <v>72209.918999999994</v>
      </c>
      <c r="FV7" s="1953">
        <v>18567.561000000002</v>
      </c>
      <c r="FW7" s="1953">
        <v>31266.336999999996</v>
      </c>
      <c r="FX7" s="1953">
        <v>30789.371999999999</v>
      </c>
      <c r="FY7" s="1953">
        <f t="shared" si="8"/>
        <v>80623.27</v>
      </c>
      <c r="FZ7" s="1954">
        <f t="shared" si="9"/>
        <v>271628.68599999999</v>
      </c>
      <c r="GA7" s="1955">
        <v>26194</v>
      </c>
      <c r="GB7" s="1953">
        <v>11311</v>
      </c>
      <c r="GC7" s="1953">
        <v>13191</v>
      </c>
      <c r="GD7" s="1953">
        <f t="shared" si="10"/>
        <v>50696</v>
      </c>
      <c r="GE7" s="1953">
        <v>18925</v>
      </c>
      <c r="GF7" s="1953">
        <v>21567</v>
      </c>
      <c r="GG7" s="1953">
        <v>17268</v>
      </c>
      <c r="GH7" s="1953">
        <f t="shared" si="11"/>
        <v>57760</v>
      </c>
      <c r="GI7" s="1953">
        <v>19360</v>
      </c>
      <c r="GJ7" s="1953">
        <v>17773</v>
      </c>
      <c r="GK7" s="1953">
        <v>21650</v>
      </c>
      <c r="GL7" s="1953">
        <f t="shared" si="12"/>
        <v>58783</v>
      </c>
      <c r="GM7" s="1953">
        <v>23471</v>
      </c>
      <c r="GN7" s="1953">
        <v>24644.55</v>
      </c>
      <c r="GO7" s="1953">
        <v>23412.322499999998</v>
      </c>
      <c r="GP7" s="1953">
        <f t="shared" si="13"/>
        <v>71527.872499999998</v>
      </c>
      <c r="GQ7" s="1954">
        <f t="shared" si="14"/>
        <v>238766.8725</v>
      </c>
      <c r="GR7" s="1955">
        <v>13914.906999999999</v>
      </c>
      <c r="GS7" s="1953">
        <v>25806.790999999997</v>
      </c>
      <c r="GT7" s="1953">
        <v>19006.48</v>
      </c>
      <c r="GU7" s="1953">
        <f t="shared" si="15"/>
        <v>58728.177999999993</v>
      </c>
      <c r="GV7" s="1953">
        <v>12986.682000000001</v>
      </c>
      <c r="GW7" s="1953">
        <v>34841.675999999999</v>
      </c>
      <c r="GX7" s="1953">
        <v>18348.690000000002</v>
      </c>
      <c r="GY7" s="1953">
        <f t="shared" si="16"/>
        <v>66177.04800000001</v>
      </c>
      <c r="GZ7" s="1953">
        <v>24672.604000000003</v>
      </c>
      <c r="HA7" s="1953">
        <v>36228.194000000003</v>
      </c>
      <c r="HB7" s="1953">
        <v>24939.207000000002</v>
      </c>
      <c r="HC7" s="1953">
        <f t="shared" si="17"/>
        <v>85840.005000000005</v>
      </c>
      <c r="HD7" s="1953">
        <v>22187.070999999996</v>
      </c>
      <c r="HE7" s="1953">
        <v>32615.159</v>
      </c>
      <c r="HF7" s="1953">
        <v>29902.881000000001</v>
      </c>
      <c r="HG7" s="1953">
        <f t="shared" si="18"/>
        <v>84705.111000000004</v>
      </c>
      <c r="HH7" s="1954">
        <f t="shared" si="19"/>
        <v>295450.342</v>
      </c>
      <c r="HI7" s="1955">
        <v>34932.413999999997</v>
      </c>
      <c r="HJ7" s="1953">
        <v>8106.7179999999989</v>
      </c>
      <c r="HK7" s="1953">
        <v>21077.225999999999</v>
      </c>
      <c r="HL7" s="1953">
        <f t="shared" si="20"/>
        <v>64116.357999999993</v>
      </c>
      <c r="HM7" s="1953">
        <v>21923.968000000001</v>
      </c>
      <c r="HN7" s="1953">
        <v>21701.625</v>
      </c>
      <c r="HO7" s="1953">
        <v>0</v>
      </c>
      <c r="HP7" s="1953">
        <f t="shared" si="21"/>
        <v>43625.593000000001</v>
      </c>
      <c r="HQ7" s="1953">
        <v>28235.838</v>
      </c>
      <c r="HR7" s="1953">
        <v>34189.601000000002</v>
      </c>
      <c r="HS7" s="1953">
        <v>20480</v>
      </c>
      <c r="HT7" s="1953">
        <f t="shared" si="22"/>
        <v>82905.438999999998</v>
      </c>
      <c r="HU7" s="1953">
        <v>48563.947999999997</v>
      </c>
      <c r="HV7" s="1953">
        <v>29931.184000000001</v>
      </c>
      <c r="HW7" s="1953">
        <v>31427.743200000001</v>
      </c>
      <c r="HX7" s="1953">
        <f t="shared" si="23"/>
        <v>109922.87520000001</v>
      </c>
      <c r="HY7" s="1954">
        <f t="shared" si="24"/>
        <v>300570.26520000002</v>
      </c>
      <c r="HZ7" s="1955">
        <v>27846.437000000005</v>
      </c>
      <c r="IA7" s="1953">
        <v>35673.544999999998</v>
      </c>
      <c r="IB7" s="1953">
        <v>35411.961000000003</v>
      </c>
      <c r="IC7" s="1953">
        <v>98931.942999999999</v>
      </c>
      <c r="ID7" s="1953">
        <v>31903.196</v>
      </c>
      <c r="IE7" s="1953">
        <v>26758.537</v>
      </c>
      <c r="IF7" s="1953">
        <v>32746.833999999999</v>
      </c>
      <c r="IG7" s="1953">
        <v>91408.566999999995</v>
      </c>
      <c r="IH7" s="1953">
        <v>13000.963</v>
      </c>
      <c r="II7" s="1953">
        <v>50887.256999999998</v>
      </c>
      <c r="IJ7" s="1953">
        <v>38494</v>
      </c>
      <c r="IK7" s="1938">
        <v>102382.22</v>
      </c>
      <c r="IL7" s="1938">
        <v>14075</v>
      </c>
      <c r="IM7" s="1938">
        <v>33687</v>
      </c>
      <c r="IN7" s="1938">
        <v>33526</v>
      </c>
      <c r="IO7" s="1938">
        <v>81288</v>
      </c>
      <c r="IP7" s="1961">
        <v>374010.73</v>
      </c>
      <c r="IQ7" s="2862">
        <v>30093</v>
      </c>
      <c r="IR7" s="1938">
        <v>27346</v>
      </c>
      <c r="IS7" s="1938">
        <v>31855</v>
      </c>
      <c r="IT7" s="1954">
        <v>89294</v>
      </c>
      <c r="IU7" s="1841"/>
      <c r="IV7" s="1841"/>
      <c r="IW7" s="1841"/>
      <c r="IX7" s="1841"/>
    </row>
    <row r="8" spans="1:258" s="1809" customFormat="1" ht="37.5" customHeight="1">
      <c r="A8" s="1898" t="s">
        <v>1199</v>
      </c>
      <c r="B8" s="2600">
        <v>0</v>
      </c>
      <c r="C8" s="1944">
        <v>0</v>
      </c>
      <c r="D8" s="1944">
        <v>0</v>
      </c>
      <c r="E8" s="1944">
        <v>0</v>
      </c>
      <c r="F8" s="1962">
        <v>0</v>
      </c>
      <c r="G8" s="1962">
        <v>0</v>
      </c>
      <c r="H8" s="1962">
        <v>0</v>
      </c>
      <c r="I8" s="1962">
        <v>0</v>
      </c>
      <c r="J8" s="1963">
        <v>0</v>
      </c>
      <c r="K8" s="1963">
        <v>0</v>
      </c>
      <c r="L8" s="1963">
        <v>0</v>
      </c>
      <c r="M8" s="1936">
        <v>0</v>
      </c>
      <c r="N8" s="1936">
        <v>0</v>
      </c>
      <c r="O8" s="1936">
        <v>0</v>
      </c>
      <c r="P8" s="1936">
        <v>0</v>
      </c>
      <c r="Q8" s="1936">
        <v>0</v>
      </c>
      <c r="R8" s="2602">
        <v>0</v>
      </c>
      <c r="S8" s="2612">
        <v>0</v>
      </c>
      <c r="T8" s="1936">
        <v>0</v>
      </c>
      <c r="U8" s="1936">
        <v>5969.0940000000001</v>
      </c>
      <c r="V8" s="1936">
        <v>5969.0940000000001</v>
      </c>
      <c r="W8" s="1936">
        <v>13127.695</v>
      </c>
      <c r="X8" s="1936">
        <v>15905.883</v>
      </c>
      <c r="Y8" s="1936">
        <v>11861.771000000001</v>
      </c>
      <c r="Z8" s="1936">
        <v>40895.349000000002</v>
      </c>
      <c r="AA8" s="1936">
        <v>5052.8100000000004</v>
      </c>
      <c r="AB8" s="1936">
        <v>11974.460999999999</v>
      </c>
      <c r="AC8" s="1847">
        <v>0</v>
      </c>
      <c r="AD8" s="1947">
        <v>17027.271000000001</v>
      </c>
      <c r="AE8" s="1936">
        <v>9863.6209999999992</v>
      </c>
      <c r="AF8" s="1936">
        <v>14950.687</v>
      </c>
      <c r="AG8" s="1936">
        <v>6990.5559999999996</v>
      </c>
      <c r="AH8" s="1947">
        <v>31804.863999999998</v>
      </c>
      <c r="AI8" s="2613">
        <v>95696.577999999994</v>
      </c>
      <c r="AJ8" s="2612">
        <v>7979.7190000000001</v>
      </c>
      <c r="AK8" s="1936">
        <v>8952.5059999999994</v>
      </c>
      <c r="AL8" s="1936">
        <v>15153.094000000001</v>
      </c>
      <c r="AM8" s="1947">
        <v>32085.319</v>
      </c>
      <c r="AN8" s="1936">
        <v>9328.6059999999998</v>
      </c>
      <c r="AO8" s="1936">
        <v>0</v>
      </c>
      <c r="AP8" s="1936">
        <v>0</v>
      </c>
      <c r="AQ8" s="1947">
        <v>9328.6059999999998</v>
      </c>
      <c r="AR8" s="1936">
        <v>0</v>
      </c>
      <c r="AS8" s="1936">
        <v>0</v>
      </c>
      <c r="AT8" s="1936">
        <v>0</v>
      </c>
      <c r="AU8" s="1947">
        <v>0</v>
      </c>
      <c r="AV8" s="1936">
        <v>0</v>
      </c>
      <c r="AW8" s="1936">
        <v>0</v>
      </c>
      <c r="AX8" s="1936">
        <v>0</v>
      </c>
      <c r="AY8" s="1947">
        <v>0</v>
      </c>
      <c r="AZ8" s="2613">
        <v>41413.925000000003</v>
      </c>
      <c r="BA8" s="2612" t="s">
        <v>147</v>
      </c>
      <c r="BB8" s="1936" t="s">
        <v>147</v>
      </c>
      <c r="BC8" s="1936" t="s">
        <v>147</v>
      </c>
      <c r="BD8" s="1936" t="s">
        <v>147</v>
      </c>
      <c r="BE8" s="1936" t="s">
        <v>147</v>
      </c>
      <c r="BF8" s="1936" t="s">
        <v>147</v>
      </c>
      <c r="BG8" s="1936" t="s">
        <v>147</v>
      </c>
      <c r="BH8" s="1936" t="s">
        <v>147</v>
      </c>
      <c r="BI8" s="1936" t="s">
        <v>147</v>
      </c>
      <c r="BJ8" s="1936" t="s">
        <v>147</v>
      </c>
      <c r="BK8" s="2602" t="s">
        <v>147</v>
      </c>
      <c r="BL8" s="2612" t="s">
        <v>147</v>
      </c>
      <c r="BM8" s="1936" t="s">
        <v>147</v>
      </c>
      <c r="BN8" s="1936" t="s">
        <v>147</v>
      </c>
      <c r="BO8" s="1936" t="s">
        <v>147</v>
      </c>
      <c r="BP8" s="1936" t="s">
        <v>147</v>
      </c>
      <c r="BQ8" s="1936" t="s">
        <v>147</v>
      </c>
      <c r="BR8" s="1936" t="s">
        <v>147</v>
      </c>
      <c r="BS8" s="1936" t="s">
        <v>147</v>
      </c>
      <c r="BT8" s="1837">
        <v>0</v>
      </c>
      <c r="BU8" s="1837">
        <v>0</v>
      </c>
      <c r="BV8" s="1837">
        <v>0</v>
      </c>
      <c r="BW8" s="1837">
        <v>0</v>
      </c>
      <c r="BX8" s="1837">
        <v>0</v>
      </c>
      <c r="BY8" s="1837">
        <v>0</v>
      </c>
      <c r="BZ8" s="1837">
        <v>0</v>
      </c>
      <c r="CA8" s="1822">
        <v>0</v>
      </c>
      <c r="CB8" s="2610">
        <v>0</v>
      </c>
      <c r="CC8" s="2636">
        <v>2969.6260000000002</v>
      </c>
      <c r="CD8" s="2637">
        <v>12952.186000000002</v>
      </c>
      <c r="CE8" s="2637">
        <v>11888.864</v>
      </c>
      <c r="CF8" s="1947">
        <v>27810.675999999999</v>
      </c>
      <c r="CG8" s="2637">
        <v>14940.241000000002</v>
      </c>
      <c r="CH8" s="2637">
        <v>6428.4440000000004</v>
      </c>
      <c r="CI8" s="2637">
        <v>11525.45</v>
      </c>
      <c r="CJ8" s="1947">
        <v>32894.135000000002</v>
      </c>
      <c r="CK8" s="1936">
        <v>20638.303</v>
      </c>
      <c r="CL8" s="1936">
        <v>15873.2603925</v>
      </c>
      <c r="CM8" s="2637">
        <v>7549.2485775000005</v>
      </c>
      <c r="CN8" s="2638">
        <v>44060.811970000002</v>
      </c>
      <c r="CO8" s="2637">
        <v>11925.196</v>
      </c>
      <c r="CP8" s="1847">
        <v>0</v>
      </c>
      <c r="CQ8" s="1847">
        <v>0</v>
      </c>
      <c r="CR8" s="2638">
        <v>11925.196</v>
      </c>
      <c r="CS8" s="2639">
        <v>116690.81896999999</v>
      </c>
      <c r="CT8" s="1946">
        <v>12913.074000000001</v>
      </c>
      <c r="CU8" s="1946">
        <v>19951.61</v>
      </c>
      <c r="CV8" s="1946">
        <v>17949.923999999999</v>
      </c>
      <c r="CW8" s="1950">
        <v>50814.608</v>
      </c>
      <c r="CX8" s="1946">
        <v>18175.977172500003</v>
      </c>
      <c r="CY8" s="1946">
        <v>34898.676999999996</v>
      </c>
      <c r="CZ8" s="1946">
        <v>43466.714999999997</v>
      </c>
      <c r="DA8" s="1950">
        <v>96541.369172499995</v>
      </c>
      <c r="DB8" s="1946">
        <v>23357.133999999998</v>
      </c>
      <c r="DC8" s="1946">
        <v>107870.0289775</v>
      </c>
      <c r="DD8" s="1946">
        <v>32756.514000000003</v>
      </c>
      <c r="DE8" s="1946">
        <v>163983.6769775</v>
      </c>
      <c r="DF8" s="1884">
        <v>0</v>
      </c>
      <c r="DG8" s="1946">
        <v>29828.176609999995</v>
      </c>
      <c r="DH8" s="1946">
        <v>42684.697702500001</v>
      </c>
      <c r="DI8" s="1884">
        <v>72512.874312500004</v>
      </c>
      <c r="DJ8" s="1952">
        <v>383852.52846249996</v>
      </c>
      <c r="DK8" s="1946">
        <v>24297.315472499999</v>
      </c>
      <c r="DL8" s="1946">
        <v>29665.690897500001</v>
      </c>
      <c r="DM8" s="1946">
        <v>49091.524957500005</v>
      </c>
      <c r="DN8" s="1946">
        <v>103054.53132750001</v>
      </c>
      <c r="DO8" s="1946">
        <v>9398.7510000000002</v>
      </c>
      <c r="DP8" s="1946">
        <v>40699.491000000002</v>
      </c>
      <c r="DQ8" s="1884">
        <v>0</v>
      </c>
      <c r="DR8" s="1946">
        <v>50098.241999999998</v>
      </c>
      <c r="DS8" s="1946">
        <v>86597</v>
      </c>
      <c r="DT8" s="1946">
        <v>9335.7750675000007</v>
      </c>
      <c r="DU8" s="1946">
        <v>9976.6029825000005</v>
      </c>
      <c r="DV8" s="1946">
        <v>105909.37805</v>
      </c>
      <c r="DW8" s="1946">
        <v>20389.727924999999</v>
      </c>
      <c r="DX8" s="1884">
        <v>0</v>
      </c>
      <c r="DY8" s="1884">
        <v>0</v>
      </c>
      <c r="DZ8" s="1946">
        <v>20389.727924999999</v>
      </c>
      <c r="EA8" s="1952">
        <v>279451.87930249999</v>
      </c>
      <c r="EB8" s="1960">
        <v>34874.728665000002</v>
      </c>
      <c r="EC8" s="1946">
        <v>35726.101897500004</v>
      </c>
      <c r="ED8" s="1946">
        <v>18869.409</v>
      </c>
      <c r="EE8" s="1946">
        <v>89470.239562500006</v>
      </c>
      <c r="EF8" s="1946">
        <v>21757.61</v>
      </c>
      <c r="EG8" s="1946">
        <v>21807.614000000001</v>
      </c>
      <c r="EH8" s="1884">
        <v>0</v>
      </c>
      <c r="EI8" s="1946">
        <v>43565.224000000002</v>
      </c>
      <c r="EJ8" s="1946">
        <v>27394.904999999999</v>
      </c>
      <c r="EK8" s="1946">
        <v>15640.401</v>
      </c>
      <c r="EL8" s="1946">
        <v>18825.136999999999</v>
      </c>
      <c r="EM8" s="1946">
        <v>61860.442999999999</v>
      </c>
      <c r="EN8" s="1946">
        <v>4036.7649999999999</v>
      </c>
      <c r="EO8" s="1953">
        <v>8902.7060000000001</v>
      </c>
      <c r="EP8" s="1953">
        <v>0</v>
      </c>
      <c r="EQ8" s="1953">
        <v>12939.471</v>
      </c>
      <c r="ER8" s="1954">
        <v>207835.37756250001</v>
      </c>
      <c r="ES8" s="1953">
        <v>0</v>
      </c>
      <c r="ET8" s="1953">
        <v>0</v>
      </c>
      <c r="EU8" s="1953">
        <v>16949.714</v>
      </c>
      <c r="EV8" s="1953">
        <f t="shared" si="0"/>
        <v>16949.714</v>
      </c>
      <c r="EW8" s="1953">
        <v>5079.5870000000004</v>
      </c>
      <c r="EX8" s="1953">
        <v>0</v>
      </c>
      <c r="EY8" s="1953">
        <v>0</v>
      </c>
      <c r="EZ8" s="1953">
        <f t="shared" si="1"/>
        <v>5079.5870000000004</v>
      </c>
      <c r="FA8" s="1953">
        <v>35682.856</v>
      </c>
      <c r="FB8" s="1953">
        <v>0</v>
      </c>
      <c r="FC8" s="1953">
        <v>10929.9</v>
      </c>
      <c r="FD8" s="1953">
        <f t="shared" si="2"/>
        <v>46612.756000000001</v>
      </c>
      <c r="FE8" s="1953">
        <v>10929.9</v>
      </c>
      <c r="FF8" s="1953">
        <v>0</v>
      </c>
      <c r="FG8" s="1953">
        <v>10982.698</v>
      </c>
      <c r="FH8" s="1837">
        <f t="shared" si="3"/>
        <v>21912.597999999998</v>
      </c>
      <c r="FI8" s="1953">
        <f t="shared" si="4"/>
        <v>90554.654999999999</v>
      </c>
      <c r="FJ8" s="1955">
        <v>31289.951999999997</v>
      </c>
      <c r="FK8" s="1953">
        <v>0</v>
      </c>
      <c r="FL8" s="1953">
        <v>10833.14</v>
      </c>
      <c r="FM8" s="1953">
        <f t="shared" si="5"/>
        <v>42123.091999999997</v>
      </c>
      <c r="FN8" s="1953">
        <v>13746.171</v>
      </c>
      <c r="FO8" s="1953">
        <v>9972.35</v>
      </c>
      <c r="FP8" s="1953">
        <v>0</v>
      </c>
      <c r="FQ8" s="1953">
        <f t="shared" si="6"/>
        <v>23718.521000000001</v>
      </c>
      <c r="FR8" s="1953">
        <v>27818.455000000002</v>
      </c>
      <c r="FS8" s="1953">
        <v>10890.212</v>
      </c>
      <c r="FT8" s="1953">
        <v>22014.085999999999</v>
      </c>
      <c r="FU8" s="1953">
        <f t="shared" si="7"/>
        <v>60722.752999999997</v>
      </c>
      <c r="FV8" s="1953">
        <v>19991.256000000001</v>
      </c>
      <c r="FW8" s="1953">
        <v>9945.1689999999999</v>
      </c>
      <c r="FX8" s="1953">
        <v>19869.46</v>
      </c>
      <c r="FY8" s="1953">
        <f t="shared" si="8"/>
        <v>49805.885000000002</v>
      </c>
      <c r="FZ8" s="1954">
        <f t="shared" si="9"/>
        <v>176370.25099999999</v>
      </c>
      <c r="GA8" s="1955">
        <v>9962</v>
      </c>
      <c r="GB8" s="1953">
        <v>25275</v>
      </c>
      <c r="GC8" s="1953">
        <v>10480</v>
      </c>
      <c r="GD8" s="1953">
        <f t="shared" si="10"/>
        <v>45717</v>
      </c>
      <c r="GE8" s="1953">
        <v>19914</v>
      </c>
      <c r="GF8" s="1953">
        <v>20706</v>
      </c>
      <c r="GG8" s="1953">
        <v>20963</v>
      </c>
      <c r="GH8" s="1953">
        <f t="shared" si="11"/>
        <v>61583</v>
      </c>
      <c r="GI8" s="1953">
        <v>23769</v>
      </c>
      <c r="GJ8" s="1953">
        <v>21335</v>
      </c>
      <c r="GK8" s="1953">
        <v>24960</v>
      </c>
      <c r="GL8" s="1953">
        <f t="shared" si="12"/>
        <v>70064</v>
      </c>
      <c r="GM8" s="1953">
        <v>10964</v>
      </c>
      <c r="GN8" s="1953">
        <v>11512.2</v>
      </c>
      <c r="GO8" s="1953">
        <v>10936.59</v>
      </c>
      <c r="GP8" s="1953">
        <f t="shared" si="13"/>
        <v>33412.79</v>
      </c>
      <c r="GQ8" s="1954">
        <f t="shared" si="14"/>
        <v>210776.79</v>
      </c>
      <c r="GR8" s="1955">
        <v>17914.548999999999</v>
      </c>
      <c r="GS8" s="1953">
        <v>19771.672999999999</v>
      </c>
      <c r="GT8" s="1953">
        <v>18416.220999999998</v>
      </c>
      <c r="GU8" s="1953">
        <f t="shared" si="15"/>
        <v>56102.442999999999</v>
      </c>
      <c r="GV8" s="1953">
        <v>27615.613000000001</v>
      </c>
      <c r="GW8" s="1953">
        <v>20872.915999999997</v>
      </c>
      <c r="GX8" s="1953">
        <v>20888.881999999998</v>
      </c>
      <c r="GY8" s="1953">
        <f t="shared" si="16"/>
        <v>69377.410999999993</v>
      </c>
      <c r="GZ8" s="1953">
        <v>18940.024000000001</v>
      </c>
      <c r="HA8" s="1953">
        <v>0</v>
      </c>
      <c r="HB8" s="1953">
        <v>20853.410000000003</v>
      </c>
      <c r="HC8" s="1953">
        <f t="shared" si="17"/>
        <v>39793.434000000008</v>
      </c>
      <c r="HD8" s="1953">
        <v>10921.184000000001</v>
      </c>
      <c r="HE8" s="1953">
        <v>20830.468999999997</v>
      </c>
      <c r="HF8" s="1953">
        <v>20750.453999999998</v>
      </c>
      <c r="HG8" s="1953">
        <f t="shared" si="18"/>
        <v>52502.106999999996</v>
      </c>
      <c r="HH8" s="1954">
        <f t="shared" si="19"/>
        <v>217775.39499999999</v>
      </c>
      <c r="HI8" s="1955">
        <v>10812.140000000001</v>
      </c>
      <c r="HJ8" s="1953">
        <v>9995.1689999999999</v>
      </c>
      <c r="HK8" s="1953">
        <v>23179.845000000001</v>
      </c>
      <c r="HL8" s="1953">
        <f t="shared" si="20"/>
        <v>43987.154000000002</v>
      </c>
      <c r="HM8" s="1953">
        <v>10035.906999999999</v>
      </c>
      <c r="HN8" s="1953">
        <v>31702.302999999996</v>
      </c>
      <c r="HO8" s="1953">
        <v>22607.881000000001</v>
      </c>
      <c r="HP8" s="1953">
        <f t="shared" si="21"/>
        <v>64346.090999999993</v>
      </c>
      <c r="HQ8" s="1953">
        <v>16968.866999999998</v>
      </c>
      <c r="HR8" s="1953">
        <v>24158.878000000001</v>
      </c>
      <c r="HS8" s="1953">
        <v>0</v>
      </c>
      <c r="HT8" s="1953">
        <f t="shared" si="22"/>
        <v>41127.744999999995</v>
      </c>
      <c r="HU8" s="1953">
        <v>28497.075000000001</v>
      </c>
      <c r="HV8" s="1953">
        <v>22785.646999999997</v>
      </c>
      <c r="HW8" s="1953">
        <v>23924.929349999999</v>
      </c>
      <c r="HX8" s="1953">
        <f t="shared" si="23"/>
        <v>75207.65135</v>
      </c>
      <c r="HY8" s="1954">
        <f t="shared" si="24"/>
        <v>224668.64134999999</v>
      </c>
      <c r="HZ8" s="1955">
        <v>28046.258000000002</v>
      </c>
      <c r="IA8" s="1953">
        <v>0</v>
      </c>
      <c r="IB8" s="1953">
        <v>9940.9529999999995</v>
      </c>
      <c r="IC8" s="1953">
        <v>37987.211000000003</v>
      </c>
      <c r="ID8" s="1953">
        <v>10977.224999999999</v>
      </c>
      <c r="IE8" s="1953">
        <v>16964.752</v>
      </c>
      <c r="IF8" s="1953">
        <v>24797.929</v>
      </c>
      <c r="IG8" s="1953">
        <v>52739.906000000003</v>
      </c>
      <c r="IH8" s="1953">
        <v>11972.689</v>
      </c>
      <c r="II8" s="1953">
        <v>31047.926000000003</v>
      </c>
      <c r="IJ8" s="1953">
        <v>14777</v>
      </c>
      <c r="IK8" s="1953">
        <v>57797.615000000005</v>
      </c>
      <c r="IL8" s="1953">
        <v>21917</v>
      </c>
      <c r="IM8" s="1953">
        <v>23459</v>
      </c>
      <c r="IN8" s="1953">
        <v>0</v>
      </c>
      <c r="IO8" s="1953">
        <v>45376</v>
      </c>
      <c r="IP8" s="1954">
        <v>193900.73200000002</v>
      </c>
      <c r="IQ8" s="1955">
        <v>38558</v>
      </c>
      <c r="IR8" s="1953">
        <v>14920</v>
      </c>
      <c r="IS8" s="1953">
        <v>3799</v>
      </c>
      <c r="IT8" s="1954">
        <v>57277</v>
      </c>
      <c r="IU8" s="1841"/>
      <c r="IV8" s="1841"/>
      <c r="IW8" s="1841"/>
      <c r="IX8" s="1841"/>
    </row>
    <row r="9" spans="1:258" s="1809" customFormat="1" ht="37.5" customHeight="1" thickBot="1">
      <c r="A9" s="1964" t="s">
        <v>1519</v>
      </c>
      <c r="B9" s="2603">
        <v>3165518.44</v>
      </c>
      <c r="C9" s="1965">
        <v>2206747.63</v>
      </c>
      <c r="D9" s="1965">
        <v>3233318.74</v>
      </c>
      <c r="E9" s="1965">
        <v>8605584.8100000005</v>
      </c>
      <c r="F9" s="1966">
        <v>3376930</v>
      </c>
      <c r="G9" s="1966">
        <v>2523186</v>
      </c>
      <c r="H9" s="1966">
        <v>2015814</v>
      </c>
      <c r="I9" s="1966">
        <v>7915930</v>
      </c>
      <c r="J9" s="1967">
        <v>3061117.08</v>
      </c>
      <c r="K9" s="1967">
        <v>2130748</v>
      </c>
      <c r="L9" s="1967">
        <v>2114624</v>
      </c>
      <c r="M9" s="1968">
        <v>7306489.0800000001</v>
      </c>
      <c r="N9" s="1968">
        <v>2401624</v>
      </c>
      <c r="O9" s="1968">
        <v>2524140</v>
      </c>
      <c r="P9" s="1969">
        <v>2410338</v>
      </c>
      <c r="Q9" s="1968">
        <v>7336102</v>
      </c>
      <c r="R9" s="2604">
        <v>31164105.890000001</v>
      </c>
      <c r="S9" s="2614">
        <v>2283351.91</v>
      </c>
      <c r="T9" s="1968">
        <v>1235074.3899999999</v>
      </c>
      <c r="U9" s="1968">
        <v>1900955</v>
      </c>
      <c r="V9" s="1968">
        <v>5419381.2999999998</v>
      </c>
      <c r="W9" s="1968">
        <v>1716758.68</v>
      </c>
      <c r="X9" s="1968">
        <v>1720000</v>
      </c>
      <c r="Y9" s="1968">
        <v>1467522.71</v>
      </c>
      <c r="Z9" s="1968">
        <v>4904281.3899999997</v>
      </c>
      <c r="AA9" s="1968">
        <v>2556530</v>
      </c>
      <c r="AB9" s="1968">
        <v>2567154</v>
      </c>
      <c r="AC9" s="1970">
        <v>0</v>
      </c>
      <c r="AD9" s="1969">
        <v>5123684</v>
      </c>
      <c r="AE9" s="1968">
        <v>0</v>
      </c>
      <c r="AF9" s="1968">
        <v>0</v>
      </c>
      <c r="AG9" s="1968">
        <v>0</v>
      </c>
      <c r="AH9" s="1969">
        <v>0</v>
      </c>
      <c r="AI9" s="2615">
        <v>15447346.689999999</v>
      </c>
      <c r="AJ9" s="2614">
        <v>0</v>
      </c>
      <c r="AK9" s="1968">
        <v>0</v>
      </c>
      <c r="AL9" s="1968">
        <v>0</v>
      </c>
      <c r="AM9" s="1969">
        <v>0</v>
      </c>
      <c r="AN9" s="1968">
        <v>0</v>
      </c>
      <c r="AO9" s="1968">
        <v>0</v>
      </c>
      <c r="AP9" s="1968">
        <v>0</v>
      </c>
      <c r="AQ9" s="1969">
        <v>0</v>
      </c>
      <c r="AR9" s="1968">
        <v>1448667</v>
      </c>
      <c r="AS9" s="1968">
        <v>1788735</v>
      </c>
      <c r="AT9" s="1968">
        <v>2012153</v>
      </c>
      <c r="AU9" s="1969">
        <v>5249555</v>
      </c>
      <c r="AV9" s="1968">
        <v>1713241</v>
      </c>
      <c r="AW9" s="1968">
        <v>2202386</v>
      </c>
      <c r="AX9" s="1968">
        <v>2407829</v>
      </c>
      <c r="AY9" s="1969">
        <v>6323456</v>
      </c>
      <c r="AZ9" s="2615">
        <v>11573011</v>
      </c>
      <c r="BA9" s="2614">
        <v>1862621</v>
      </c>
      <c r="BB9" s="1968">
        <v>1637288.41</v>
      </c>
      <c r="BC9" s="1968">
        <v>1471482.53</v>
      </c>
      <c r="BD9" s="1969">
        <v>4971391.9400000004</v>
      </c>
      <c r="BE9" s="1968">
        <v>1902184</v>
      </c>
      <c r="BF9" s="1968">
        <v>1848986.66</v>
      </c>
      <c r="BG9" s="1968">
        <v>2041079</v>
      </c>
      <c r="BH9" s="1969">
        <v>5792249.6600000001</v>
      </c>
      <c r="BI9" s="1968">
        <v>1834598</v>
      </c>
      <c r="BJ9" s="1969">
        <v>6380024.5700000003</v>
      </c>
      <c r="BK9" s="2615">
        <v>22541002.170000002</v>
      </c>
      <c r="BL9" s="2614">
        <v>1626880</v>
      </c>
      <c r="BM9" s="1968">
        <v>1430117</v>
      </c>
      <c r="BN9" s="1968">
        <v>1669978.73</v>
      </c>
      <c r="BO9" s="1969">
        <v>4726975.7300000004</v>
      </c>
      <c r="BP9" s="1968">
        <v>1732725</v>
      </c>
      <c r="BQ9" s="1968">
        <v>1442176</v>
      </c>
      <c r="BR9" s="1968">
        <v>1228384.33</v>
      </c>
      <c r="BS9" s="1969">
        <v>4403285.33</v>
      </c>
      <c r="BT9" s="1968">
        <v>1823177</v>
      </c>
      <c r="BU9" s="1968">
        <v>2453109</v>
      </c>
      <c r="BV9" s="1968">
        <v>2647651</v>
      </c>
      <c r="BW9" s="1969">
        <v>6923937</v>
      </c>
      <c r="BX9" s="1968">
        <v>2163008</v>
      </c>
      <c r="BY9" s="1968">
        <v>1205502</v>
      </c>
      <c r="BZ9" s="1968">
        <v>1130865</v>
      </c>
      <c r="CA9" s="1969">
        <v>4499375</v>
      </c>
      <c r="CB9" s="2615">
        <v>20625693.359999999</v>
      </c>
      <c r="CC9" s="2640">
        <v>1029209</v>
      </c>
      <c r="CD9" s="1971">
        <v>685094.12</v>
      </c>
      <c r="CE9" s="1971">
        <v>642214.63</v>
      </c>
      <c r="CF9" s="1969">
        <v>2356517.75</v>
      </c>
      <c r="CG9" s="1971">
        <v>575054.56000000006</v>
      </c>
      <c r="CH9" s="1972">
        <v>373577.6</v>
      </c>
      <c r="CI9" s="1972">
        <v>84404.03</v>
      </c>
      <c r="CJ9" s="1969">
        <v>1033036.1900000001</v>
      </c>
      <c r="CK9" s="1970">
        <v>0</v>
      </c>
      <c r="CL9" s="1970">
        <v>0</v>
      </c>
      <c r="CM9" s="1970">
        <v>0</v>
      </c>
      <c r="CN9" s="1973">
        <v>0</v>
      </c>
      <c r="CO9" s="1970">
        <v>0</v>
      </c>
      <c r="CP9" s="1971">
        <v>30989</v>
      </c>
      <c r="CQ9" s="1971">
        <v>582138</v>
      </c>
      <c r="CR9" s="1974">
        <v>613127</v>
      </c>
      <c r="CS9" s="2641">
        <v>4002680.94</v>
      </c>
      <c r="CT9" s="1975">
        <v>501590.41</v>
      </c>
      <c r="CU9" s="1975">
        <v>405951.05</v>
      </c>
      <c r="CV9" s="1975">
        <v>434062.98</v>
      </c>
      <c r="CW9" s="1976">
        <v>1341604.44</v>
      </c>
      <c r="CX9" s="1975">
        <v>515012.66</v>
      </c>
      <c r="CY9" s="1975">
        <v>532696.18999999994</v>
      </c>
      <c r="CZ9" s="1975">
        <v>804452.84</v>
      </c>
      <c r="DA9" s="1976">
        <v>1852161.69</v>
      </c>
      <c r="DB9" s="1975">
        <v>1085054</v>
      </c>
      <c r="DC9" s="1975">
        <v>1721805</v>
      </c>
      <c r="DD9" s="1975">
        <v>1716646.8</v>
      </c>
      <c r="DE9" s="1975">
        <v>4523505.8</v>
      </c>
      <c r="DF9" s="1975">
        <v>1436114</v>
      </c>
      <c r="DG9" s="1975">
        <v>1290747</v>
      </c>
      <c r="DH9" s="1975">
        <v>1268765</v>
      </c>
      <c r="DI9" s="1975">
        <v>3995626</v>
      </c>
      <c r="DJ9" s="1977">
        <v>11712897.93</v>
      </c>
      <c r="DK9" s="1975">
        <v>1095922</v>
      </c>
      <c r="DL9" s="1975">
        <v>1146451</v>
      </c>
      <c r="DM9" s="1975">
        <v>2493117</v>
      </c>
      <c r="DN9" s="1975">
        <v>4735490</v>
      </c>
      <c r="DO9" s="1975">
        <v>2187820.92</v>
      </c>
      <c r="DP9" s="1975">
        <v>1718412.91</v>
      </c>
      <c r="DQ9" s="1975">
        <v>1415246.25</v>
      </c>
      <c r="DR9" s="1975">
        <v>5321480.08</v>
      </c>
      <c r="DS9" s="1975">
        <v>2694889.23</v>
      </c>
      <c r="DT9" s="1975">
        <v>2840884.07</v>
      </c>
      <c r="DU9" s="1975">
        <v>2703491.98</v>
      </c>
      <c r="DV9" s="1975">
        <v>8239265.2799999993</v>
      </c>
      <c r="DW9" s="1975">
        <v>2891235.93</v>
      </c>
      <c r="DX9" s="1975">
        <v>2237811.92</v>
      </c>
      <c r="DY9" s="1975">
        <v>2610846.61</v>
      </c>
      <c r="DZ9" s="1975">
        <v>7739894.459999999</v>
      </c>
      <c r="EA9" s="1977">
        <v>26036129.82</v>
      </c>
      <c r="EB9" s="1978">
        <v>1862224.36</v>
      </c>
      <c r="EC9" s="1975">
        <v>1362289</v>
      </c>
      <c r="ED9" s="1975">
        <v>1519494.89</v>
      </c>
      <c r="EE9" s="1975">
        <v>4744008.25</v>
      </c>
      <c r="EF9" s="1975">
        <v>1863654.39</v>
      </c>
      <c r="EG9" s="1975">
        <v>2167784</v>
      </c>
      <c r="EH9" s="1975">
        <v>2025474.04</v>
      </c>
      <c r="EI9" s="1975">
        <v>6056912.4299999997</v>
      </c>
      <c r="EJ9" s="1975">
        <v>2406898.73</v>
      </c>
      <c r="EK9" s="1975">
        <v>3062869.05</v>
      </c>
      <c r="EL9" s="1975">
        <v>1776610.34</v>
      </c>
      <c r="EM9" s="1975">
        <v>7246378.1199999992</v>
      </c>
      <c r="EN9" s="1975">
        <v>2000399.83</v>
      </c>
      <c r="EO9" s="1979">
        <v>1568357.01</v>
      </c>
      <c r="EP9" s="1979">
        <v>2148476.61</v>
      </c>
      <c r="EQ9" s="1979">
        <v>5717233.4500000002</v>
      </c>
      <c r="ER9" s="1979">
        <v>23764532.249999996</v>
      </c>
      <c r="ES9" s="1980">
        <v>2135537.63</v>
      </c>
      <c r="ET9" s="1979">
        <v>1670290.56</v>
      </c>
      <c r="EU9" s="1979">
        <v>1902914.095</v>
      </c>
      <c r="EV9" s="1953">
        <f t="shared" si="0"/>
        <v>5708742.2850000001</v>
      </c>
      <c r="EW9" s="1953">
        <v>2063042.44</v>
      </c>
      <c r="EX9" s="1953">
        <v>2393646.5699999998</v>
      </c>
      <c r="EY9" s="1953">
        <v>2228653.56</v>
      </c>
      <c r="EZ9" s="1953">
        <f t="shared" si="1"/>
        <v>6685342.5700000003</v>
      </c>
      <c r="FA9" s="1953">
        <v>2252724.4500000002</v>
      </c>
      <c r="FB9" s="1953">
        <v>1977587.37</v>
      </c>
      <c r="FC9" s="1953">
        <v>1928421.42</v>
      </c>
      <c r="FD9" s="1953">
        <f t="shared" si="2"/>
        <v>6158733.2400000002</v>
      </c>
      <c r="FE9" s="1981">
        <v>1948502.28</v>
      </c>
      <c r="FF9" s="1979">
        <v>1999754.28</v>
      </c>
      <c r="FG9" s="1979">
        <v>2099741.9939999999</v>
      </c>
      <c r="FH9" s="1982">
        <f t="shared" si="3"/>
        <v>6047998.5540000005</v>
      </c>
      <c r="FI9" s="1953">
        <f t="shared" si="4"/>
        <v>24600816.649</v>
      </c>
      <c r="FJ9" s="1980">
        <v>1929187.88</v>
      </c>
      <c r="FK9" s="1979">
        <v>1461278.58</v>
      </c>
      <c r="FL9" s="1979">
        <v>1816615.53</v>
      </c>
      <c r="FM9" s="1979">
        <f t="shared" si="5"/>
        <v>5207081.99</v>
      </c>
      <c r="FN9" s="1979">
        <v>1905397.9146828617</v>
      </c>
      <c r="FO9" s="1979">
        <v>1832808.1</v>
      </c>
      <c r="FP9" s="1979">
        <v>1515132.02</v>
      </c>
      <c r="FQ9" s="1979">
        <f t="shared" si="6"/>
        <v>5253338.0346828625</v>
      </c>
      <c r="FR9" s="1979">
        <v>1558343.66</v>
      </c>
      <c r="FS9" s="1979">
        <v>1490042.79</v>
      </c>
      <c r="FT9" s="1979">
        <v>768223.28</v>
      </c>
      <c r="FU9" s="1979">
        <f t="shared" si="7"/>
        <v>3816609.7300000004</v>
      </c>
      <c r="FV9" s="1979">
        <v>1272203.2433333334</v>
      </c>
      <c r="FW9" s="1979">
        <v>1208593.0811666667</v>
      </c>
      <c r="FX9" s="1979">
        <v>1148163.4271083332</v>
      </c>
      <c r="FY9" s="1979">
        <f t="shared" si="8"/>
        <v>3628959.7516083336</v>
      </c>
      <c r="FZ9" s="1983">
        <f t="shared" si="9"/>
        <v>17905989.506291196</v>
      </c>
      <c r="GA9" s="1980">
        <v>1326675.31</v>
      </c>
      <c r="GB9" s="1979">
        <v>1706275.74</v>
      </c>
      <c r="GC9" s="1979">
        <v>2034208.62</v>
      </c>
      <c r="GD9" s="1979">
        <f>GC9+GB9+GA9</f>
        <v>5067159.67</v>
      </c>
      <c r="GE9" s="1979">
        <v>1577601.92</v>
      </c>
      <c r="GF9" s="1979">
        <v>1777851.54</v>
      </c>
      <c r="GG9" s="1979">
        <v>2403142.91</v>
      </c>
      <c r="GH9" s="1979">
        <f>GG9+GF9+GE9</f>
        <v>5758596.3700000001</v>
      </c>
      <c r="GI9" s="1979">
        <v>1754073.22</v>
      </c>
      <c r="GJ9" s="1979">
        <v>2923416.0100000002</v>
      </c>
      <c r="GK9" s="1979">
        <v>2360210.7133333334</v>
      </c>
      <c r="GL9" s="1979">
        <f>GK9+GJ9+GI9</f>
        <v>7037699.9433333334</v>
      </c>
      <c r="GM9" s="1979">
        <v>2345899.9811111111</v>
      </c>
      <c r="GN9" s="1979">
        <v>2543175.5681481478</v>
      </c>
      <c r="GO9" s="1979">
        <v>2444537.7746296292</v>
      </c>
      <c r="GP9" s="1979">
        <f t="shared" si="13"/>
        <v>7333613.3238888877</v>
      </c>
      <c r="GQ9" s="1983">
        <f t="shared" si="14"/>
        <v>25197069.307222221</v>
      </c>
      <c r="GR9" s="1980">
        <v>1906912.25</v>
      </c>
      <c r="GS9" s="1979">
        <v>1692661.27</v>
      </c>
      <c r="GT9" s="1979">
        <v>2530970.88</v>
      </c>
      <c r="GU9" s="1979">
        <f t="shared" si="15"/>
        <v>6130544.4000000004</v>
      </c>
      <c r="GV9" s="1979">
        <v>1700385.62</v>
      </c>
      <c r="GW9" s="1979">
        <v>1970516.45</v>
      </c>
      <c r="GX9" s="1979">
        <v>2788549.5</v>
      </c>
      <c r="GY9" s="1979">
        <f t="shared" si="16"/>
        <v>6459451.5700000003</v>
      </c>
      <c r="GZ9" s="1979">
        <v>2153150.5233333334</v>
      </c>
      <c r="HA9" s="1979">
        <v>2379532.9750000001</v>
      </c>
      <c r="HB9" s="1979">
        <v>2266341.7491666665</v>
      </c>
      <c r="HC9" s="1979">
        <f t="shared" si="17"/>
        <v>6799025.2475000005</v>
      </c>
      <c r="HD9" s="1979">
        <v>2379658.836625</v>
      </c>
      <c r="HE9" s="1979">
        <v>2498641.7784562502</v>
      </c>
      <c r="HF9" s="1979">
        <v>2623573.8673790628</v>
      </c>
      <c r="HG9" s="1979">
        <f t="shared" si="18"/>
        <v>7501874.4824603125</v>
      </c>
      <c r="HH9" s="1983">
        <f t="shared" si="19"/>
        <v>26890895.699960314</v>
      </c>
      <c r="HI9" s="1980">
        <v>1843611.35</v>
      </c>
      <c r="HJ9" s="1979">
        <v>1739840.88</v>
      </c>
      <c r="HK9" s="1979">
        <v>2195660.0499999998</v>
      </c>
      <c r="HL9" s="1979">
        <f t="shared" si="20"/>
        <v>5779112.2799999993</v>
      </c>
      <c r="HM9" s="1979">
        <v>2155529.84</v>
      </c>
      <c r="HN9" s="1979">
        <v>2456005.37</v>
      </c>
      <c r="HO9" s="1979">
        <v>2301471.46</v>
      </c>
      <c r="HP9" s="1979">
        <f t="shared" si="21"/>
        <v>6913006.6699999999</v>
      </c>
      <c r="HQ9" s="1979">
        <v>2304335.5566666666</v>
      </c>
      <c r="HR9" s="1979">
        <v>2353937.4622222222</v>
      </c>
      <c r="HS9" s="1979">
        <v>2471634.3353333334</v>
      </c>
      <c r="HT9" s="1979">
        <f t="shared" si="22"/>
        <v>7129907.3542222222</v>
      </c>
      <c r="HU9" s="1979">
        <v>2376635.7847407409</v>
      </c>
      <c r="HV9" s="1979">
        <v>2412785.8987777778</v>
      </c>
      <c r="HW9" s="1979">
        <v>2394710.8417592593</v>
      </c>
      <c r="HX9" s="1979">
        <f t="shared" si="23"/>
        <v>7184132.5252777785</v>
      </c>
      <c r="HY9" s="1983">
        <f t="shared" si="24"/>
        <v>27006158.829500001</v>
      </c>
      <c r="HZ9" s="1980">
        <v>2394710.8417592593</v>
      </c>
      <c r="IA9" s="1979">
        <v>2274975.2996712965</v>
      </c>
      <c r="IB9" s="1979">
        <v>2388724.0646548616</v>
      </c>
      <c r="IC9" s="1979">
        <v>7058410.2060854174</v>
      </c>
      <c r="ID9" s="1979">
        <v>2352803.4020284726</v>
      </c>
      <c r="IE9" s="1979">
        <v>2470443.5721298964</v>
      </c>
      <c r="IF9" s="1979">
        <v>2593965.7507363912</v>
      </c>
      <c r="IG9" s="1979">
        <v>7417212.7248947602</v>
      </c>
      <c r="IH9" s="1979">
        <v>2472404.2416315866</v>
      </c>
      <c r="II9" s="1979">
        <v>2348784.0295500071</v>
      </c>
      <c r="IJ9" s="1979">
        <v>2231344.8280725065</v>
      </c>
      <c r="IK9" s="1979">
        <v>7052533.0992540997</v>
      </c>
      <c r="IL9" s="1979">
        <v>2499106.2074412075</v>
      </c>
      <c r="IM9" s="1979">
        <v>2525157</v>
      </c>
      <c r="IN9" s="1979">
        <v>2588285.9249999998</v>
      </c>
      <c r="IO9" s="1979">
        <v>7612549.1324412068</v>
      </c>
      <c r="IP9" s="1983">
        <v>29140705.162675485</v>
      </c>
      <c r="IQ9" s="1980">
        <v>2537516</v>
      </c>
      <c r="IR9" s="1979">
        <v>2550320</v>
      </c>
      <c r="IS9" s="1979">
        <v>2677836</v>
      </c>
      <c r="IT9" s="1983">
        <v>7765672</v>
      </c>
      <c r="IU9" s="1841"/>
      <c r="IV9" s="1841"/>
      <c r="IW9" s="1841"/>
      <c r="IX9" s="1841"/>
    </row>
    <row r="10" spans="1:258" s="1809" customFormat="1" ht="21" customHeight="1" thickTop="1">
      <c r="B10" s="1910"/>
      <c r="C10" s="1910"/>
      <c r="D10" s="1910"/>
      <c r="E10" s="1910"/>
      <c r="F10" s="1911"/>
      <c r="G10" s="1911"/>
      <c r="H10" s="1911"/>
      <c r="I10" s="1911"/>
      <c r="J10" s="1912"/>
      <c r="K10" s="1963"/>
      <c r="L10" s="1963"/>
      <c r="M10" s="1936"/>
      <c r="N10" s="1936"/>
      <c r="O10" s="1936"/>
      <c r="P10" s="1947"/>
      <c r="Q10" s="1936"/>
      <c r="R10" s="1936"/>
      <c r="S10" s="1936"/>
      <c r="T10" s="1936"/>
      <c r="U10" s="1936"/>
      <c r="V10" s="1936"/>
      <c r="W10" s="1936"/>
      <c r="X10" s="1936"/>
      <c r="Y10" s="1936"/>
      <c r="Z10" s="1936"/>
      <c r="AA10" s="1936"/>
      <c r="AB10" s="1936"/>
      <c r="AC10" s="1847"/>
      <c r="AD10" s="1947"/>
      <c r="AE10" s="1936"/>
      <c r="AF10" s="1936"/>
      <c r="AG10" s="1936"/>
      <c r="AH10" s="1947"/>
      <c r="AI10" s="1947"/>
      <c r="AJ10" s="1936"/>
      <c r="AK10" s="1936"/>
      <c r="AL10" s="1936"/>
      <c r="AM10" s="1947"/>
      <c r="AN10" s="1936"/>
      <c r="AO10" s="1936"/>
      <c r="AP10" s="1936"/>
      <c r="AQ10" s="1947"/>
      <c r="AR10" s="1936"/>
      <c r="AS10" s="1936"/>
      <c r="AT10" s="1936"/>
      <c r="AU10" s="1947"/>
      <c r="AV10" s="1936"/>
      <c r="AW10" s="1936"/>
      <c r="AX10" s="1936"/>
      <c r="AY10" s="1947"/>
      <c r="AZ10" s="1947"/>
      <c r="BA10" s="1936"/>
      <c r="BB10" s="1936"/>
      <c r="BC10" s="1936"/>
      <c r="BD10" s="1947"/>
      <c r="BE10" s="1936"/>
      <c r="BF10" s="1936"/>
      <c r="BG10" s="1936"/>
      <c r="BH10" s="1947"/>
      <c r="BI10" s="1936"/>
      <c r="BJ10" s="1947"/>
      <c r="BK10" s="1947"/>
      <c r="BL10" s="1936"/>
      <c r="BM10" s="1936"/>
      <c r="BN10" s="1936"/>
      <c r="BO10" s="1947"/>
      <c r="BP10" s="1936"/>
      <c r="BQ10" s="1936"/>
      <c r="BR10" s="1936"/>
      <c r="BS10" s="1947"/>
      <c r="BT10" s="1936"/>
      <c r="BU10" s="1936"/>
      <c r="BV10" s="1936"/>
      <c r="BW10" s="1947"/>
      <c r="BX10" s="1936"/>
      <c r="BY10" s="1936"/>
      <c r="BZ10" s="1936"/>
      <c r="CA10" s="1936"/>
      <c r="CB10" s="1936"/>
      <c r="CC10" s="1984"/>
      <c r="CD10" s="1984"/>
      <c r="CE10" s="1985"/>
      <c r="CF10" s="1986"/>
      <c r="CG10" s="1987"/>
      <c r="CH10" s="1987"/>
      <c r="CI10" s="1987"/>
      <c r="CJ10" s="1987"/>
      <c r="CK10" s="1987"/>
      <c r="CL10" s="1987"/>
      <c r="CM10" s="1987"/>
      <c r="CN10" s="1987"/>
      <c r="CO10" s="1987"/>
      <c r="CP10" s="1987"/>
      <c r="CQ10" s="1987"/>
      <c r="CR10" s="1987"/>
      <c r="CS10" s="1987"/>
      <c r="CT10" s="1987"/>
      <c r="CU10" s="1987"/>
      <c r="CV10" s="1987"/>
      <c r="CW10" s="1987"/>
      <c r="CX10" s="1987"/>
      <c r="CY10" s="1987"/>
      <c r="CZ10" s="1987"/>
      <c r="DA10" s="1987"/>
      <c r="DB10" s="1987"/>
      <c r="DC10" s="1987"/>
      <c r="DD10" s="1987"/>
      <c r="DE10" s="1987"/>
      <c r="DF10" s="1987"/>
      <c r="DG10" s="1987"/>
      <c r="DH10" s="1987"/>
      <c r="DI10" s="1987"/>
      <c r="DJ10" s="1987"/>
      <c r="DK10" s="1987"/>
      <c r="DL10" s="1987"/>
      <c r="DM10" s="1987"/>
      <c r="DN10" s="1987"/>
      <c r="DO10" s="1987"/>
      <c r="DP10" s="1987"/>
      <c r="DQ10" s="1987"/>
      <c r="DR10" s="1987"/>
      <c r="DS10" s="1987"/>
      <c r="DT10" s="1987"/>
      <c r="DU10" s="1987"/>
      <c r="DV10" s="1987"/>
      <c r="DW10" s="1987"/>
      <c r="DX10" s="1987"/>
      <c r="DY10" s="1987"/>
      <c r="DZ10" s="1987"/>
      <c r="EA10" s="1987"/>
      <c r="EB10" s="1987"/>
      <c r="EC10" s="1987"/>
      <c r="ED10" s="1987"/>
      <c r="EE10" s="1987"/>
      <c r="EF10" s="1987"/>
      <c r="EG10" s="1987"/>
      <c r="EH10" s="1987"/>
      <c r="EI10" s="1987"/>
      <c r="EJ10" s="1987"/>
      <c r="EK10" s="1987"/>
      <c r="EL10" s="1987"/>
      <c r="EM10" s="1987"/>
      <c r="EN10" s="1987"/>
      <c r="EO10" s="1987"/>
      <c r="EP10" s="1987"/>
      <c r="EQ10" s="1987"/>
      <c r="ER10" s="1987"/>
      <c r="ES10" s="1987"/>
      <c r="ET10" s="1987"/>
      <c r="EU10" s="1987"/>
      <c r="EV10" s="1988"/>
      <c r="EW10" s="1988"/>
      <c r="EX10" s="1988"/>
      <c r="EY10" s="1988"/>
      <c r="EZ10" s="1988"/>
      <c r="FA10" s="1988"/>
      <c r="FB10" s="1988"/>
      <c r="FC10" s="1988"/>
      <c r="FD10" s="1988"/>
      <c r="FE10" s="1987"/>
      <c r="FF10" s="1987"/>
      <c r="FG10" s="1987"/>
      <c r="FH10" s="1987"/>
      <c r="FI10" s="1988"/>
      <c r="FJ10" s="1987"/>
      <c r="FK10" s="1987"/>
      <c r="FL10" s="1987"/>
      <c r="FM10" s="1987"/>
      <c r="FN10" s="1987"/>
      <c r="FO10" s="1987"/>
      <c r="FP10" s="1987"/>
      <c r="FQ10" s="1987"/>
      <c r="FR10" s="1987"/>
      <c r="FS10" s="1987"/>
      <c r="FT10" s="1987"/>
      <c r="FU10" s="1987"/>
      <c r="FV10" s="1987"/>
      <c r="FW10" s="1987"/>
      <c r="FX10" s="1987"/>
      <c r="FY10" s="1987"/>
      <c r="FZ10" s="1987"/>
      <c r="GA10" s="1987"/>
      <c r="GB10" s="1987"/>
      <c r="GC10" s="1987"/>
      <c r="GD10" s="1987"/>
      <c r="GE10" s="1987"/>
      <c r="GF10" s="1987"/>
      <c r="GG10" s="1987"/>
      <c r="GH10" s="1987"/>
      <c r="GI10" s="1987"/>
      <c r="GJ10" s="1987"/>
      <c r="GK10" s="1987"/>
      <c r="GL10" s="1987"/>
      <c r="GM10" s="1987"/>
      <c r="GN10" s="1987"/>
      <c r="GO10" s="1987"/>
      <c r="GP10" s="1987"/>
      <c r="GQ10" s="1987"/>
      <c r="GR10" s="1987"/>
      <c r="GS10" s="1987"/>
      <c r="GT10" s="1987"/>
      <c r="GU10" s="1987"/>
      <c r="GV10" s="1987"/>
      <c r="GW10" s="1987"/>
      <c r="GX10" s="1987"/>
      <c r="GY10" s="1987"/>
      <c r="GZ10" s="1987"/>
      <c r="HA10" s="1987"/>
      <c r="HB10" s="1987"/>
      <c r="HC10" s="1987"/>
      <c r="HD10" s="1987"/>
      <c r="HE10" s="1987"/>
      <c r="HF10" s="1987"/>
      <c r="HG10" s="1987"/>
      <c r="HH10" s="1987"/>
      <c r="HI10" s="1987"/>
      <c r="HJ10" s="1987"/>
      <c r="HK10" s="1987"/>
      <c r="HL10" s="1987"/>
      <c r="HM10" s="1987"/>
      <c r="HN10" s="1987"/>
      <c r="HO10" s="1987"/>
      <c r="HP10" s="1987"/>
      <c r="HQ10" s="1987"/>
      <c r="HR10" s="1987"/>
      <c r="HS10" s="1987"/>
      <c r="HT10" s="1987"/>
      <c r="HU10" s="1987"/>
      <c r="HV10" s="1987"/>
      <c r="HW10" s="1987"/>
      <c r="HX10" s="1987"/>
      <c r="HY10" s="1987"/>
      <c r="HZ10" s="1987"/>
      <c r="IA10" s="1987"/>
      <c r="IB10" s="1987"/>
      <c r="IC10" s="1987"/>
      <c r="ID10" s="1987"/>
      <c r="IE10" s="1987"/>
      <c r="IF10" s="1987"/>
      <c r="IG10" s="1987"/>
      <c r="IH10" s="1987"/>
      <c r="II10" s="1987"/>
      <c r="IJ10" s="1987"/>
      <c r="IK10" s="1987"/>
    </row>
    <row r="12" spans="1:258" ht="22.5" customHeight="1">
      <c r="A12" s="1989"/>
      <c r="B12" s="1989"/>
      <c r="C12" s="1989"/>
      <c r="D12" s="1989"/>
      <c r="E12" s="1989"/>
      <c r="F12" s="1989"/>
      <c r="G12" s="1989"/>
      <c r="H12" s="1989"/>
      <c r="I12" s="1989"/>
      <c r="J12" s="1989"/>
      <c r="K12" s="1989"/>
      <c r="L12" s="1989"/>
      <c r="M12" s="1989"/>
      <c r="N12" s="1989"/>
      <c r="O12" s="1989"/>
      <c r="P12" s="1989"/>
      <c r="Q12" s="1989"/>
      <c r="R12" s="1989"/>
      <c r="S12" s="1989"/>
      <c r="T12" s="1989"/>
      <c r="U12" s="1989"/>
      <c r="V12" s="1989"/>
      <c r="W12" s="1989"/>
      <c r="X12" s="1989"/>
      <c r="Y12" s="1989"/>
      <c r="Z12" s="1989"/>
      <c r="AA12" s="1989"/>
      <c r="AB12" s="1989"/>
      <c r="AC12" s="1989"/>
      <c r="AD12" s="1989"/>
      <c r="AE12" s="1989"/>
      <c r="AF12" s="1989"/>
      <c r="AG12" s="1989"/>
      <c r="AH12" s="1989"/>
      <c r="AI12" s="1989"/>
      <c r="AJ12" s="1990"/>
      <c r="AK12" s="1990"/>
      <c r="AL12" s="1990"/>
      <c r="AM12" s="1990"/>
      <c r="AN12" s="1990"/>
      <c r="AO12" s="1990"/>
      <c r="AP12" s="1990"/>
      <c r="AQ12" s="1990"/>
      <c r="AR12" s="1990"/>
      <c r="AS12" s="1990"/>
      <c r="AT12" s="1990"/>
      <c r="AU12" s="1990"/>
      <c r="AV12" s="1990"/>
      <c r="AW12" s="1990"/>
      <c r="AX12" s="1990"/>
      <c r="AY12" s="1990"/>
      <c r="AZ12" s="1990"/>
      <c r="BA12" s="1990"/>
      <c r="BB12" s="1990"/>
      <c r="BC12" s="1990"/>
      <c r="BD12" s="1990"/>
      <c r="BE12" s="1990"/>
      <c r="BF12" s="1990"/>
      <c r="BG12" s="1990"/>
      <c r="BH12" s="1990"/>
      <c r="BI12" s="1990"/>
      <c r="BJ12" s="1990"/>
      <c r="BK12" s="1990"/>
      <c r="BL12" s="1990"/>
      <c r="BM12" s="1990"/>
      <c r="BN12" s="1990"/>
      <c r="BO12" s="1990"/>
      <c r="BP12" s="1990"/>
      <c r="BQ12" s="1990"/>
      <c r="BR12" s="1990"/>
      <c r="BS12" s="1990"/>
      <c r="BT12" s="1990"/>
      <c r="BU12" s="1990"/>
      <c r="BV12" s="1990"/>
      <c r="BW12" s="1990"/>
      <c r="BX12" s="1990"/>
      <c r="BY12" s="1990"/>
      <c r="BZ12" s="1990"/>
      <c r="CA12" s="1991"/>
      <c r="CB12" s="1990"/>
      <c r="CC12" s="1990"/>
      <c r="CD12" s="1990"/>
      <c r="CE12" s="1991"/>
      <c r="CF12" s="1990"/>
      <c r="CG12" s="1990"/>
      <c r="CH12" s="1990"/>
      <c r="CI12" s="1991"/>
      <c r="CJ12" s="537"/>
      <c r="CK12" s="1990"/>
      <c r="CL12" s="1990"/>
      <c r="CM12" s="1991"/>
      <c r="CN12" s="1991"/>
      <c r="CO12" s="1991"/>
      <c r="CP12" s="1991"/>
      <c r="CQ12" s="1991"/>
      <c r="CR12" s="1991"/>
      <c r="CS12" s="1991"/>
      <c r="CT12" s="1991"/>
      <c r="CU12" s="1991"/>
      <c r="CV12" s="1991"/>
      <c r="CW12" s="1991"/>
      <c r="CX12" s="1991"/>
      <c r="CY12" s="1991"/>
      <c r="CZ12" s="1991"/>
      <c r="DA12" s="1991"/>
    </row>
    <row r="13" spans="1:258" ht="39.65" customHeight="1" thickBot="1">
      <c r="A13" s="1992" t="s">
        <v>1200</v>
      </c>
      <c r="B13" s="1989"/>
      <c r="C13" s="1989"/>
      <c r="D13" s="1989"/>
      <c r="E13" s="1989"/>
      <c r="F13" s="1989"/>
      <c r="G13" s="1989"/>
      <c r="H13" s="1989"/>
      <c r="I13" s="1989"/>
      <c r="J13" s="1989"/>
      <c r="K13" s="1989"/>
      <c r="L13" s="1989"/>
      <c r="M13" s="1989"/>
      <c r="N13" s="1989"/>
      <c r="O13" s="1989"/>
      <c r="P13" s="1989"/>
      <c r="Q13" s="1989"/>
      <c r="R13" s="1989"/>
      <c r="S13" s="1989"/>
      <c r="T13" s="1989"/>
      <c r="U13" s="1989"/>
      <c r="V13" s="1989"/>
      <c r="W13" s="1989"/>
      <c r="X13" s="1989"/>
      <c r="Y13" s="1989"/>
      <c r="Z13" s="1989"/>
      <c r="AA13" s="1989"/>
      <c r="AB13" s="1989"/>
      <c r="AC13" s="1989"/>
      <c r="AD13" s="1989"/>
      <c r="AE13" s="1989"/>
      <c r="AF13" s="1989"/>
      <c r="AG13" s="1989"/>
      <c r="AH13" s="1989"/>
      <c r="AI13" s="1989"/>
      <c r="AJ13" s="1990"/>
      <c r="AK13" s="1990"/>
      <c r="AL13" s="1990"/>
      <c r="AM13" s="1990"/>
      <c r="AN13" s="1990"/>
      <c r="AO13" s="1990"/>
      <c r="AP13" s="1990"/>
      <c r="AQ13" s="1990"/>
      <c r="AR13" s="1990"/>
      <c r="AS13" s="1990"/>
      <c r="AT13" s="1990"/>
      <c r="AU13" s="1990"/>
      <c r="AV13" s="1990"/>
      <c r="AW13" s="1990"/>
      <c r="AX13" s="1990"/>
      <c r="AY13" s="1990"/>
      <c r="AZ13" s="1990"/>
      <c r="BA13" s="1990"/>
      <c r="BB13" s="1990"/>
      <c r="BC13" s="1990"/>
      <c r="BD13" s="1990"/>
      <c r="BE13" s="1990"/>
      <c r="BF13" s="1990"/>
      <c r="BG13" s="1990"/>
      <c r="BH13" s="1990"/>
      <c r="BI13" s="1990"/>
      <c r="BJ13" s="1990"/>
      <c r="BK13" s="1990"/>
      <c r="BL13" s="1990"/>
      <c r="BM13" s="1990"/>
      <c r="BN13" s="1990"/>
      <c r="BO13" s="1990"/>
      <c r="BP13" s="1990"/>
      <c r="BQ13" s="1990"/>
      <c r="BR13" s="1990"/>
      <c r="BS13" s="1990"/>
      <c r="BT13" s="1990"/>
      <c r="BU13" s="1990"/>
      <c r="BV13" s="1990"/>
      <c r="BW13" s="1990"/>
      <c r="BX13" s="1990"/>
      <c r="BY13" s="1990"/>
      <c r="BZ13" s="1990"/>
      <c r="CA13" s="1991"/>
      <c r="CB13" s="1990"/>
      <c r="CC13" s="1990"/>
      <c r="CD13" s="1990"/>
      <c r="CE13" s="1991"/>
      <c r="CF13" s="1990"/>
      <c r="CG13" s="1990"/>
      <c r="CH13" s="1990"/>
      <c r="CI13" s="1991"/>
      <c r="CJ13" s="537"/>
      <c r="CK13" s="1990"/>
      <c r="CL13" s="1990"/>
      <c r="CM13" s="1991"/>
      <c r="CN13" s="1991"/>
      <c r="CO13" s="1991"/>
      <c r="CP13" s="1991"/>
      <c r="CQ13" s="1991"/>
      <c r="CR13" s="1991"/>
      <c r="CS13" s="1991"/>
      <c r="CT13" s="1991"/>
      <c r="CU13" s="1991"/>
      <c r="CV13" s="1991"/>
      <c r="CW13" s="1991"/>
      <c r="CX13" s="1991"/>
      <c r="CY13" s="1991"/>
      <c r="CZ13" s="1991"/>
      <c r="DA13" s="1991"/>
    </row>
    <row r="14" spans="1:258" ht="37.5" customHeight="1" thickTop="1" thickBot="1">
      <c r="A14" s="3207"/>
      <c r="B14" s="3202">
        <v>2011</v>
      </c>
      <c r="C14" s="3203"/>
      <c r="D14" s="3203"/>
      <c r="E14" s="3203"/>
      <c r="F14" s="3203"/>
      <c r="G14" s="3203"/>
      <c r="H14" s="3203"/>
      <c r="I14" s="3203"/>
      <c r="J14" s="3203"/>
      <c r="K14" s="3203"/>
      <c r="L14" s="3203"/>
      <c r="M14" s="3203"/>
      <c r="N14" s="3203"/>
      <c r="O14" s="3203"/>
      <c r="P14" s="3203"/>
      <c r="Q14" s="3203"/>
      <c r="R14" s="3204"/>
      <c r="S14" s="3202">
        <v>2012</v>
      </c>
      <c r="T14" s="3203"/>
      <c r="U14" s="3203"/>
      <c r="V14" s="3203"/>
      <c r="W14" s="3203"/>
      <c r="X14" s="3203"/>
      <c r="Y14" s="3203"/>
      <c r="Z14" s="3203"/>
      <c r="AA14" s="3203"/>
      <c r="AB14" s="3203"/>
      <c r="AC14" s="3203"/>
      <c r="AD14" s="3203"/>
      <c r="AE14" s="3203"/>
      <c r="AF14" s="3203"/>
      <c r="AG14" s="3203"/>
      <c r="AH14" s="3203"/>
      <c r="AI14" s="3204"/>
      <c r="AJ14" s="3193">
        <v>2013</v>
      </c>
      <c r="AK14" s="3194"/>
      <c r="AL14" s="3194"/>
      <c r="AM14" s="3194"/>
      <c r="AN14" s="3194"/>
      <c r="AO14" s="3194"/>
      <c r="AP14" s="3194"/>
      <c r="AQ14" s="3194"/>
      <c r="AR14" s="3194"/>
      <c r="AS14" s="3194"/>
      <c r="AT14" s="3194"/>
      <c r="AU14" s="3194"/>
      <c r="AV14" s="3194"/>
      <c r="AW14" s="3194"/>
      <c r="AX14" s="3194"/>
      <c r="AY14" s="3194"/>
      <c r="AZ14" s="3195"/>
      <c r="BA14" s="3193">
        <v>2014</v>
      </c>
      <c r="BB14" s="3194"/>
      <c r="BC14" s="3194"/>
      <c r="BD14" s="3194"/>
      <c r="BE14" s="3194"/>
      <c r="BF14" s="3194"/>
      <c r="BG14" s="3194"/>
      <c r="BH14" s="3194"/>
      <c r="BI14" s="3194"/>
      <c r="BJ14" s="3194"/>
      <c r="BK14" s="3195"/>
      <c r="BL14" s="3193">
        <v>2015</v>
      </c>
      <c r="BM14" s="3194"/>
      <c r="BN14" s="3194"/>
      <c r="BO14" s="3194"/>
      <c r="BP14" s="3194"/>
      <c r="BQ14" s="3194"/>
      <c r="BR14" s="3194"/>
      <c r="BS14" s="3194"/>
      <c r="BT14" s="3194"/>
      <c r="BU14" s="3194"/>
      <c r="BV14" s="3194"/>
      <c r="BW14" s="3194"/>
      <c r="BX14" s="3194"/>
      <c r="BY14" s="3194"/>
      <c r="BZ14" s="3194"/>
      <c r="CA14" s="3194"/>
      <c r="CB14" s="3195"/>
      <c r="CC14" s="3193">
        <v>2016</v>
      </c>
      <c r="CD14" s="3194"/>
      <c r="CE14" s="3194"/>
      <c r="CF14" s="3194"/>
      <c r="CG14" s="3194"/>
      <c r="CH14" s="3194"/>
      <c r="CI14" s="3194"/>
      <c r="CJ14" s="3194"/>
      <c r="CK14" s="3194"/>
      <c r="CL14" s="3194"/>
      <c r="CM14" s="3194"/>
      <c r="CN14" s="3194"/>
      <c r="CO14" s="3194"/>
      <c r="CP14" s="3194"/>
      <c r="CQ14" s="3194"/>
      <c r="CR14" s="3194"/>
      <c r="CS14" s="3195"/>
      <c r="CT14" s="3194">
        <v>2017</v>
      </c>
      <c r="CU14" s="3194"/>
      <c r="CV14" s="3194"/>
      <c r="CW14" s="3194"/>
      <c r="CX14" s="3194"/>
      <c r="CY14" s="3194"/>
      <c r="CZ14" s="3194"/>
      <c r="DA14" s="3194"/>
      <c r="DB14" s="3194"/>
      <c r="DC14" s="3194"/>
      <c r="DD14" s="3194"/>
      <c r="DE14" s="3194"/>
      <c r="DF14" s="3194"/>
      <c r="DG14" s="3194"/>
      <c r="DH14" s="3194"/>
      <c r="DI14" s="3194"/>
      <c r="DJ14" s="3195"/>
      <c r="DK14" s="3193">
        <v>2018</v>
      </c>
      <c r="DL14" s="3194"/>
      <c r="DM14" s="3194"/>
      <c r="DN14" s="3194"/>
      <c r="DO14" s="3194"/>
      <c r="DP14" s="3194"/>
      <c r="DQ14" s="3194"/>
      <c r="DR14" s="3194"/>
      <c r="DS14" s="3194"/>
      <c r="DT14" s="3194"/>
      <c r="DU14" s="3194"/>
      <c r="DV14" s="3194"/>
      <c r="DW14" s="3194"/>
      <c r="DX14" s="3194"/>
      <c r="DY14" s="3194"/>
      <c r="DZ14" s="3194"/>
      <c r="EA14" s="3195"/>
      <c r="EB14" s="3193">
        <v>2019</v>
      </c>
      <c r="EC14" s="3194"/>
      <c r="ED14" s="3194"/>
      <c r="EE14" s="3194"/>
      <c r="EF14" s="3194"/>
      <c r="EG14" s="3194"/>
      <c r="EH14" s="3194"/>
      <c r="EI14" s="3194"/>
      <c r="EJ14" s="3194"/>
      <c r="EK14" s="3194"/>
      <c r="EL14" s="3194"/>
      <c r="EM14" s="3194"/>
      <c r="EN14" s="3194"/>
      <c r="EO14" s="3194"/>
      <c r="EP14" s="3194"/>
      <c r="EQ14" s="3194"/>
      <c r="ER14" s="3195"/>
      <c r="ES14" s="3193">
        <v>2020</v>
      </c>
      <c r="ET14" s="3194"/>
      <c r="EU14" s="3194"/>
      <c r="EV14" s="3194"/>
      <c r="EW14" s="3194"/>
      <c r="EX14" s="3194"/>
      <c r="EY14" s="3194"/>
      <c r="EZ14" s="3194"/>
      <c r="FA14" s="3194"/>
      <c r="FB14" s="3194"/>
      <c r="FC14" s="3194"/>
      <c r="FD14" s="3194"/>
      <c r="FE14" s="3194"/>
      <c r="FF14" s="3194"/>
      <c r="FG14" s="3194"/>
      <c r="FH14" s="3194"/>
      <c r="FI14" s="3194"/>
      <c r="FJ14" s="3193">
        <v>2021</v>
      </c>
      <c r="FK14" s="3194"/>
      <c r="FL14" s="3194"/>
      <c r="FM14" s="3194"/>
      <c r="FN14" s="3194"/>
      <c r="FO14" s="3194"/>
      <c r="FP14" s="3194"/>
      <c r="FQ14" s="3194"/>
      <c r="FR14" s="3194"/>
      <c r="FS14" s="3194"/>
      <c r="FT14" s="3194"/>
      <c r="FU14" s="3194"/>
      <c r="FV14" s="3194"/>
      <c r="FW14" s="3194"/>
      <c r="FX14" s="3194"/>
      <c r="FY14" s="3194"/>
      <c r="FZ14" s="3195"/>
      <c r="GA14" s="3193">
        <v>2022</v>
      </c>
      <c r="GB14" s="3194"/>
      <c r="GC14" s="3194"/>
      <c r="GD14" s="3194"/>
      <c r="GE14" s="3194"/>
      <c r="GF14" s="3194"/>
      <c r="GG14" s="3194"/>
      <c r="GH14" s="3194"/>
      <c r="GI14" s="3194"/>
      <c r="GJ14" s="3194"/>
      <c r="GK14" s="3194"/>
      <c r="GL14" s="3194"/>
      <c r="GM14" s="3194"/>
      <c r="GN14" s="3194"/>
      <c r="GO14" s="3194"/>
      <c r="GP14" s="3194"/>
      <c r="GQ14" s="3195"/>
      <c r="GR14" s="3193">
        <v>2023</v>
      </c>
      <c r="GS14" s="3194"/>
      <c r="GT14" s="3194"/>
      <c r="GU14" s="3194"/>
      <c r="GV14" s="3194"/>
      <c r="GW14" s="3194"/>
      <c r="GX14" s="3194"/>
      <c r="GY14" s="3194"/>
      <c r="GZ14" s="3194"/>
      <c r="HA14" s="3194"/>
      <c r="HB14" s="3194"/>
      <c r="HC14" s="3194"/>
      <c r="HD14" s="3194"/>
      <c r="HE14" s="3194"/>
      <c r="HF14" s="3194"/>
      <c r="HG14" s="3194"/>
      <c r="HH14" s="3195"/>
      <c r="HI14" s="3193">
        <v>2024</v>
      </c>
      <c r="HJ14" s="3194"/>
      <c r="HK14" s="3194"/>
      <c r="HL14" s="3194"/>
      <c r="HM14" s="3194"/>
      <c r="HN14" s="3194"/>
      <c r="HO14" s="3194"/>
      <c r="HP14" s="3194"/>
      <c r="HQ14" s="3194"/>
      <c r="HR14" s="3194"/>
      <c r="HS14" s="3194"/>
      <c r="HT14" s="3194"/>
      <c r="HU14" s="3194"/>
      <c r="HV14" s="3194"/>
      <c r="HW14" s="3194"/>
      <c r="HX14" s="3194"/>
      <c r="HY14" s="3195"/>
      <c r="HZ14" s="3193">
        <v>2025</v>
      </c>
      <c r="IA14" s="3194"/>
      <c r="IB14" s="3194"/>
      <c r="IC14" s="3194"/>
      <c r="ID14" s="3194"/>
      <c r="IE14" s="3194"/>
      <c r="IF14" s="3194"/>
      <c r="IG14" s="3194"/>
      <c r="IH14" s="3194"/>
      <c r="II14" s="3194"/>
      <c r="IJ14" s="3194"/>
      <c r="IK14" s="3194"/>
      <c r="IL14" s="3194"/>
      <c r="IM14" s="3194"/>
      <c r="IN14" s="3194"/>
      <c r="IO14" s="3194"/>
      <c r="IP14" s="3195"/>
      <c r="IQ14" s="3193">
        <v>2026</v>
      </c>
      <c r="IR14" s="3194"/>
      <c r="IS14" s="3194"/>
      <c r="IT14" s="3195"/>
    </row>
    <row r="15" spans="1:258" ht="37.5" customHeight="1" thickTop="1" thickBot="1">
      <c r="A15" s="3208"/>
      <c r="B15" s="2605" t="s">
        <v>121</v>
      </c>
      <c r="C15" s="1994" t="s">
        <v>122</v>
      </c>
      <c r="D15" s="1994" t="s">
        <v>123</v>
      </c>
      <c r="E15" s="1994" t="s">
        <v>172</v>
      </c>
      <c r="F15" s="1994" t="s">
        <v>124</v>
      </c>
      <c r="G15" s="1994" t="s">
        <v>125</v>
      </c>
      <c r="H15" s="1994" t="s">
        <v>126</v>
      </c>
      <c r="I15" s="1995" t="s">
        <v>173</v>
      </c>
      <c r="J15" s="1994" t="s">
        <v>127</v>
      </c>
      <c r="K15" s="1994" t="s">
        <v>128</v>
      </c>
      <c r="L15" s="1994" t="s">
        <v>129</v>
      </c>
      <c r="M15" s="1994" t="s">
        <v>174</v>
      </c>
      <c r="N15" s="1993" t="s">
        <v>130</v>
      </c>
      <c r="O15" s="1993" t="s">
        <v>131</v>
      </c>
      <c r="P15" s="1993" t="s">
        <v>132</v>
      </c>
      <c r="Q15" s="1993" t="s">
        <v>175</v>
      </c>
      <c r="R15" s="2606" t="s">
        <v>176</v>
      </c>
      <c r="S15" s="2616" t="s">
        <v>121</v>
      </c>
      <c r="T15" s="1996" t="s">
        <v>122</v>
      </c>
      <c r="U15" s="1996" t="s">
        <v>123</v>
      </c>
      <c r="V15" s="1996" t="s">
        <v>172</v>
      </c>
      <c r="W15" s="1996" t="s">
        <v>124</v>
      </c>
      <c r="X15" s="1996" t="s">
        <v>125</v>
      </c>
      <c r="Y15" s="1996" t="s">
        <v>126</v>
      </c>
      <c r="Z15" s="1996" t="s">
        <v>173</v>
      </c>
      <c r="AA15" s="1996" t="s">
        <v>127</v>
      </c>
      <c r="AB15" s="1996" t="s">
        <v>128</v>
      </c>
      <c r="AC15" s="1996" t="s">
        <v>129</v>
      </c>
      <c r="AD15" s="1996" t="s">
        <v>174</v>
      </c>
      <c r="AE15" s="1997" t="s">
        <v>130</v>
      </c>
      <c r="AF15" s="1997" t="s">
        <v>131</v>
      </c>
      <c r="AG15" s="1997" t="s">
        <v>132</v>
      </c>
      <c r="AH15" s="1997" t="s">
        <v>175</v>
      </c>
      <c r="AI15" s="2617" t="s">
        <v>176</v>
      </c>
      <c r="AJ15" s="1999" t="s">
        <v>121</v>
      </c>
      <c r="AK15" s="1812" t="s">
        <v>122</v>
      </c>
      <c r="AL15" s="1812" t="s">
        <v>123</v>
      </c>
      <c r="AM15" s="1812" t="s">
        <v>172</v>
      </c>
      <c r="AN15" s="1812" t="s">
        <v>179</v>
      </c>
      <c r="AO15" s="1812" t="s">
        <v>125</v>
      </c>
      <c r="AP15" s="1812" t="s">
        <v>135</v>
      </c>
      <c r="AQ15" s="1812" t="s">
        <v>173</v>
      </c>
      <c r="AR15" s="1812" t="s">
        <v>127</v>
      </c>
      <c r="AS15" s="1812" t="s">
        <v>128</v>
      </c>
      <c r="AT15" s="1812" t="s">
        <v>129</v>
      </c>
      <c r="AU15" s="1876" t="s">
        <v>174</v>
      </c>
      <c r="AV15" s="1876" t="s">
        <v>130</v>
      </c>
      <c r="AW15" s="1876" t="s">
        <v>131</v>
      </c>
      <c r="AX15" s="1876" t="s">
        <v>132</v>
      </c>
      <c r="AY15" s="1876" t="s">
        <v>175</v>
      </c>
      <c r="AZ15" s="1815" t="s">
        <v>176</v>
      </c>
      <c r="BA15" s="2599" t="s">
        <v>121</v>
      </c>
      <c r="BB15" s="1810" t="s">
        <v>122</v>
      </c>
      <c r="BC15" s="1810" t="s">
        <v>123</v>
      </c>
      <c r="BD15" s="1810" t="s">
        <v>172</v>
      </c>
      <c r="BE15" s="1813" t="s">
        <v>179</v>
      </c>
      <c r="BF15" s="1813" t="s">
        <v>125</v>
      </c>
      <c r="BG15" s="1813" t="s">
        <v>135</v>
      </c>
      <c r="BH15" s="1813" t="s">
        <v>173</v>
      </c>
      <c r="BI15" s="1810" t="s">
        <v>132</v>
      </c>
      <c r="BJ15" s="1810" t="s">
        <v>175</v>
      </c>
      <c r="BK15" s="1811" t="s">
        <v>1166</v>
      </c>
      <c r="BL15" s="1998" t="s">
        <v>121</v>
      </c>
      <c r="BM15" s="1876" t="s">
        <v>122</v>
      </c>
      <c r="BN15" s="1876" t="s">
        <v>123</v>
      </c>
      <c r="BO15" s="1876" t="s">
        <v>172</v>
      </c>
      <c r="BP15" s="1812" t="s">
        <v>124</v>
      </c>
      <c r="BQ15" s="1812" t="s">
        <v>125</v>
      </c>
      <c r="BR15" s="1812" t="s">
        <v>126</v>
      </c>
      <c r="BS15" s="1812" t="s">
        <v>173</v>
      </c>
      <c r="BT15" s="1812" t="s">
        <v>127</v>
      </c>
      <c r="BU15" s="1812" t="s">
        <v>128</v>
      </c>
      <c r="BV15" s="1812" t="s">
        <v>129</v>
      </c>
      <c r="BW15" s="1812" t="s">
        <v>174</v>
      </c>
      <c r="BX15" s="1812" t="s">
        <v>130</v>
      </c>
      <c r="BY15" s="1812" t="s">
        <v>131</v>
      </c>
      <c r="BZ15" s="1812" t="s">
        <v>132</v>
      </c>
      <c r="CA15" s="1812" t="s">
        <v>175</v>
      </c>
      <c r="CB15" s="1919" t="s">
        <v>176</v>
      </c>
      <c r="CC15" s="1816" t="s">
        <v>121</v>
      </c>
      <c r="CD15" s="1813" t="s">
        <v>122</v>
      </c>
      <c r="CE15" s="1813" t="s">
        <v>123</v>
      </c>
      <c r="CF15" s="1813" t="s">
        <v>172</v>
      </c>
      <c r="CG15" s="1813" t="s">
        <v>124</v>
      </c>
      <c r="CH15" s="1813" t="s">
        <v>125</v>
      </c>
      <c r="CI15" s="1813" t="s">
        <v>126</v>
      </c>
      <c r="CJ15" s="1812" t="s">
        <v>173</v>
      </c>
      <c r="CK15" s="1810" t="s">
        <v>127</v>
      </c>
      <c r="CL15" s="1810" t="s">
        <v>128</v>
      </c>
      <c r="CM15" s="1810" t="s">
        <v>129</v>
      </c>
      <c r="CN15" s="1813" t="s">
        <v>174</v>
      </c>
      <c r="CO15" s="1813" t="s">
        <v>130</v>
      </c>
      <c r="CP15" s="1813" t="s">
        <v>131</v>
      </c>
      <c r="CQ15" s="1813" t="s">
        <v>132</v>
      </c>
      <c r="CR15" s="1813" t="s">
        <v>175</v>
      </c>
      <c r="CS15" s="1815" t="s">
        <v>176</v>
      </c>
      <c r="CT15" s="1812" t="s">
        <v>121</v>
      </c>
      <c r="CU15" s="1812" t="s">
        <v>122</v>
      </c>
      <c r="CV15" s="1812" t="s">
        <v>123</v>
      </c>
      <c r="CW15" s="1812" t="s">
        <v>172</v>
      </c>
      <c r="CX15" s="1812" t="s">
        <v>124</v>
      </c>
      <c r="CY15" s="1813" t="s">
        <v>125</v>
      </c>
      <c r="CZ15" s="1813" t="s">
        <v>126</v>
      </c>
      <c r="DA15" s="1813" t="s">
        <v>173</v>
      </c>
      <c r="DB15" s="1813" t="s">
        <v>127</v>
      </c>
      <c r="DC15" s="1813" t="s">
        <v>128</v>
      </c>
      <c r="DD15" s="1813" t="s">
        <v>129</v>
      </c>
      <c r="DE15" s="1813" t="s">
        <v>174</v>
      </c>
      <c r="DF15" s="1813" t="s">
        <v>130</v>
      </c>
      <c r="DG15" s="1813" t="s">
        <v>131</v>
      </c>
      <c r="DH15" s="1813" t="s">
        <v>132</v>
      </c>
      <c r="DI15" s="1813" t="s">
        <v>175</v>
      </c>
      <c r="DJ15" s="1813" t="s">
        <v>176</v>
      </c>
      <c r="DK15" s="1816" t="s">
        <v>121</v>
      </c>
      <c r="DL15" s="1813" t="s">
        <v>122</v>
      </c>
      <c r="DM15" s="1813" t="s">
        <v>123</v>
      </c>
      <c r="DN15" s="1813" t="s">
        <v>172</v>
      </c>
      <c r="DO15" s="1813" t="s">
        <v>124</v>
      </c>
      <c r="DP15" s="1813" t="s">
        <v>125</v>
      </c>
      <c r="DQ15" s="1813" t="s">
        <v>126</v>
      </c>
      <c r="DR15" s="1813" t="s">
        <v>173</v>
      </c>
      <c r="DS15" s="1813" t="s">
        <v>127</v>
      </c>
      <c r="DT15" s="1813" t="s">
        <v>128</v>
      </c>
      <c r="DU15" s="1813" t="s">
        <v>129</v>
      </c>
      <c r="DV15" s="1813" t="s">
        <v>174</v>
      </c>
      <c r="DW15" s="1813" t="s">
        <v>130</v>
      </c>
      <c r="DX15" s="1813" t="s">
        <v>131</v>
      </c>
      <c r="DY15" s="1813" t="s">
        <v>132</v>
      </c>
      <c r="DZ15" s="1813" t="s">
        <v>175</v>
      </c>
      <c r="EA15" s="1815" t="s">
        <v>176</v>
      </c>
      <c r="EB15" s="1816" t="s">
        <v>121</v>
      </c>
      <c r="EC15" s="1813" t="s">
        <v>122</v>
      </c>
      <c r="ED15" s="1813" t="s">
        <v>123</v>
      </c>
      <c r="EE15" s="1813" t="s">
        <v>172</v>
      </c>
      <c r="EF15" s="1813" t="s">
        <v>124</v>
      </c>
      <c r="EG15" s="1813" t="s">
        <v>125</v>
      </c>
      <c r="EH15" s="1813" t="s">
        <v>126</v>
      </c>
      <c r="EI15" s="1813" t="s">
        <v>173</v>
      </c>
      <c r="EJ15" s="1813" t="s">
        <v>127</v>
      </c>
      <c r="EK15" s="1813" t="s">
        <v>128</v>
      </c>
      <c r="EL15" s="1813" t="s">
        <v>129</v>
      </c>
      <c r="EM15" s="1813" t="s">
        <v>174</v>
      </c>
      <c r="EN15" s="1813" t="s">
        <v>130</v>
      </c>
      <c r="EO15" s="1813" t="s">
        <v>131</v>
      </c>
      <c r="EP15" s="1813" t="s">
        <v>132</v>
      </c>
      <c r="EQ15" s="1813" t="s">
        <v>175</v>
      </c>
      <c r="ER15" s="1815" t="s">
        <v>176</v>
      </c>
      <c r="ES15" s="1816" t="s">
        <v>121</v>
      </c>
      <c r="ET15" s="1813" t="s">
        <v>122</v>
      </c>
      <c r="EU15" s="1813" t="s">
        <v>123</v>
      </c>
      <c r="EV15" s="1813" t="s">
        <v>172</v>
      </c>
      <c r="EW15" s="1813" t="s">
        <v>124</v>
      </c>
      <c r="EX15" s="1813" t="s">
        <v>125</v>
      </c>
      <c r="EY15" s="1813" t="s">
        <v>126</v>
      </c>
      <c r="EZ15" s="1813" t="s">
        <v>173</v>
      </c>
      <c r="FA15" s="1813" t="s">
        <v>127</v>
      </c>
      <c r="FB15" s="1813" t="s">
        <v>128</v>
      </c>
      <c r="FC15" s="1813" t="s">
        <v>129</v>
      </c>
      <c r="FD15" s="1813" t="s">
        <v>174</v>
      </c>
      <c r="FE15" s="1813" t="s">
        <v>130</v>
      </c>
      <c r="FF15" s="1813" t="s">
        <v>131</v>
      </c>
      <c r="FG15" s="1813" t="s">
        <v>132</v>
      </c>
      <c r="FH15" s="1813" t="s">
        <v>175</v>
      </c>
      <c r="FI15" s="1813" t="s">
        <v>176</v>
      </c>
      <c r="FJ15" s="1816" t="s">
        <v>121</v>
      </c>
      <c r="FK15" s="1813" t="s">
        <v>122</v>
      </c>
      <c r="FL15" s="1813" t="s">
        <v>123</v>
      </c>
      <c r="FM15" s="1813" t="s">
        <v>172</v>
      </c>
      <c r="FN15" s="1813" t="s">
        <v>124</v>
      </c>
      <c r="FO15" s="1813" t="s">
        <v>125</v>
      </c>
      <c r="FP15" s="1813" t="s">
        <v>126</v>
      </c>
      <c r="FQ15" s="1813" t="s">
        <v>173</v>
      </c>
      <c r="FR15" s="1813" t="s">
        <v>127</v>
      </c>
      <c r="FS15" s="1813" t="s">
        <v>128</v>
      </c>
      <c r="FT15" s="1813" t="s">
        <v>129</v>
      </c>
      <c r="FU15" s="1813" t="s">
        <v>174</v>
      </c>
      <c r="FV15" s="1813" t="s">
        <v>130</v>
      </c>
      <c r="FW15" s="1813" t="s">
        <v>131</v>
      </c>
      <c r="FX15" s="1813" t="s">
        <v>132</v>
      </c>
      <c r="FY15" s="1813" t="s">
        <v>175</v>
      </c>
      <c r="FZ15" s="1815" t="s">
        <v>176</v>
      </c>
      <c r="GA15" s="1816" t="s">
        <v>121</v>
      </c>
      <c r="GB15" s="1813" t="s">
        <v>122</v>
      </c>
      <c r="GC15" s="1813" t="s">
        <v>123</v>
      </c>
      <c r="GD15" s="1813" t="s">
        <v>172</v>
      </c>
      <c r="GE15" s="1813" t="s">
        <v>124</v>
      </c>
      <c r="GF15" s="1813" t="s">
        <v>125</v>
      </c>
      <c r="GG15" s="1813" t="s">
        <v>126</v>
      </c>
      <c r="GH15" s="1813" t="s">
        <v>173</v>
      </c>
      <c r="GI15" s="1813" t="s">
        <v>127</v>
      </c>
      <c r="GJ15" s="1813" t="s">
        <v>128</v>
      </c>
      <c r="GK15" s="1813" t="s">
        <v>129</v>
      </c>
      <c r="GL15" s="1813" t="s">
        <v>174</v>
      </c>
      <c r="GM15" s="1813" t="s">
        <v>130</v>
      </c>
      <c r="GN15" s="1813" t="s">
        <v>131</v>
      </c>
      <c r="GO15" s="1813" t="s">
        <v>132</v>
      </c>
      <c r="GP15" s="1813" t="s">
        <v>175</v>
      </c>
      <c r="GQ15" s="1815" t="s">
        <v>176</v>
      </c>
      <c r="GR15" s="1816" t="s">
        <v>121</v>
      </c>
      <c r="GS15" s="1813" t="s">
        <v>122</v>
      </c>
      <c r="GT15" s="1813" t="s">
        <v>123</v>
      </c>
      <c r="GU15" s="1813" t="s">
        <v>172</v>
      </c>
      <c r="GV15" s="1813" t="s">
        <v>124</v>
      </c>
      <c r="GW15" s="1813" t="s">
        <v>125</v>
      </c>
      <c r="GX15" s="1813" t="s">
        <v>126</v>
      </c>
      <c r="GY15" s="1813" t="s">
        <v>173</v>
      </c>
      <c r="GZ15" s="1813" t="s">
        <v>127</v>
      </c>
      <c r="HA15" s="1813" t="s">
        <v>128</v>
      </c>
      <c r="HB15" s="1813" t="s">
        <v>129</v>
      </c>
      <c r="HC15" s="1813" t="s">
        <v>174</v>
      </c>
      <c r="HD15" s="1813" t="s">
        <v>130</v>
      </c>
      <c r="HE15" s="1813" t="s">
        <v>131</v>
      </c>
      <c r="HF15" s="1813" t="s">
        <v>132</v>
      </c>
      <c r="HG15" s="1813" t="s">
        <v>175</v>
      </c>
      <c r="HH15" s="1815" t="s">
        <v>176</v>
      </c>
      <c r="HI15" s="1816" t="s">
        <v>121</v>
      </c>
      <c r="HJ15" s="1813" t="s">
        <v>122</v>
      </c>
      <c r="HK15" s="1813" t="s">
        <v>123</v>
      </c>
      <c r="HL15" s="1813" t="s">
        <v>172</v>
      </c>
      <c r="HM15" s="1813" t="s">
        <v>124</v>
      </c>
      <c r="HN15" s="1813" t="s">
        <v>125</v>
      </c>
      <c r="HO15" s="1813" t="s">
        <v>126</v>
      </c>
      <c r="HP15" s="1813" t="s">
        <v>173</v>
      </c>
      <c r="HQ15" s="1813" t="s">
        <v>127</v>
      </c>
      <c r="HR15" s="1813" t="s">
        <v>128</v>
      </c>
      <c r="HS15" s="1813" t="s">
        <v>129</v>
      </c>
      <c r="HT15" s="1813" t="s">
        <v>174</v>
      </c>
      <c r="HU15" s="1813" t="s">
        <v>130</v>
      </c>
      <c r="HV15" s="1813" t="s">
        <v>131</v>
      </c>
      <c r="HW15" s="1813" t="s">
        <v>132</v>
      </c>
      <c r="HX15" s="1813" t="s">
        <v>175</v>
      </c>
      <c r="HY15" s="1815" t="s">
        <v>176</v>
      </c>
      <c r="HZ15" s="1816" t="s">
        <v>121</v>
      </c>
      <c r="IA15" s="1813" t="s">
        <v>122</v>
      </c>
      <c r="IB15" s="1813" t="s">
        <v>123</v>
      </c>
      <c r="IC15" s="1813" t="s">
        <v>172</v>
      </c>
      <c r="ID15" s="1813" t="s">
        <v>124</v>
      </c>
      <c r="IE15" s="1813" t="s">
        <v>125</v>
      </c>
      <c r="IF15" s="1813" t="s">
        <v>126</v>
      </c>
      <c r="IG15" s="1813" t="s">
        <v>173</v>
      </c>
      <c r="IH15" s="1813" t="s">
        <v>127</v>
      </c>
      <c r="II15" s="1813" t="s">
        <v>128</v>
      </c>
      <c r="IJ15" s="1813" t="s">
        <v>129</v>
      </c>
      <c r="IK15" s="1813" t="s">
        <v>174</v>
      </c>
      <c r="IL15" s="1813" t="s">
        <v>130</v>
      </c>
      <c r="IM15" s="1813" t="s">
        <v>131</v>
      </c>
      <c r="IN15" s="1813" t="s">
        <v>132</v>
      </c>
      <c r="IO15" s="1813" t="s">
        <v>175</v>
      </c>
      <c r="IP15" s="1815" t="s">
        <v>176</v>
      </c>
      <c r="IQ15" s="1816" t="s">
        <v>121</v>
      </c>
      <c r="IR15" s="1813" t="s">
        <v>122</v>
      </c>
      <c r="IS15" s="1813" t="s">
        <v>123</v>
      </c>
      <c r="IT15" s="1815" t="s">
        <v>172</v>
      </c>
    </row>
    <row r="16" spans="1:258" ht="37.5" customHeight="1" thickTop="1">
      <c r="A16" s="2000" t="s">
        <v>113</v>
      </c>
      <c r="B16" s="2607">
        <v>160.74</v>
      </c>
      <c r="C16" s="2608">
        <v>50.45</v>
      </c>
      <c r="D16" s="2608">
        <v>47.99</v>
      </c>
      <c r="E16" s="2608">
        <v>259.18</v>
      </c>
      <c r="F16" s="2608">
        <v>130.74</v>
      </c>
      <c r="G16" s="2608">
        <v>80.72</v>
      </c>
      <c r="H16" s="2608">
        <v>165.88</v>
      </c>
      <c r="I16" s="2608">
        <v>377.34000000000003</v>
      </c>
      <c r="J16" s="2001">
        <v>11.05</v>
      </c>
      <c r="K16" s="2609">
        <v>0</v>
      </c>
      <c r="L16" s="1837">
        <v>111.34</v>
      </c>
      <c r="M16" s="1837">
        <v>122.39</v>
      </c>
      <c r="N16" s="1847">
        <v>81.469470715999989</v>
      </c>
      <c r="O16" s="1847">
        <v>102.092120376</v>
      </c>
      <c r="P16" s="1822">
        <v>139.18</v>
      </c>
      <c r="Q16" s="1822">
        <v>322.74159109200002</v>
      </c>
      <c r="R16" s="2610">
        <v>1081.651591092</v>
      </c>
      <c r="S16" s="1924">
        <v>0</v>
      </c>
      <c r="T16" s="1837">
        <v>70.03</v>
      </c>
      <c r="U16" s="1837">
        <v>14.2</v>
      </c>
      <c r="V16" s="1822">
        <v>84.23</v>
      </c>
      <c r="W16" s="1837">
        <v>81.75</v>
      </c>
      <c r="X16" s="1837">
        <v>76.11</v>
      </c>
      <c r="Y16" s="1837">
        <v>3.21</v>
      </c>
      <c r="Z16" s="1822">
        <v>161.07000000000002</v>
      </c>
      <c r="AA16" s="1837">
        <v>66.674076731</v>
      </c>
      <c r="AB16" s="1837">
        <v>54.270245080000002</v>
      </c>
      <c r="AC16" s="1837">
        <v>0</v>
      </c>
      <c r="AD16" s="1822">
        <v>120.94432181100001</v>
      </c>
      <c r="AE16" s="1837">
        <v>0</v>
      </c>
      <c r="AF16" s="1837">
        <v>0</v>
      </c>
      <c r="AG16" s="1837">
        <v>0</v>
      </c>
      <c r="AH16" s="1837">
        <v>0</v>
      </c>
      <c r="AI16" s="2618">
        <v>366.24432181100002</v>
      </c>
      <c r="AJ16" s="2620">
        <v>0</v>
      </c>
      <c r="AK16" s="1882">
        <v>0</v>
      </c>
      <c r="AL16" s="1882">
        <v>0</v>
      </c>
      <c r="AM16" s="1882">
        <v>0</v>
      </c>
      <c r="AN16" s="1883">
        <v>55.034421870000003</v>
      </c>
      <c r="AO16" s="1882">
        <v>46.002625500000001</v>
      </c>
      <c r="AP16" s="1882">
        <v>32.68794578</v>
      </c>
      <c r="AQ16" s="1883">
        <v>133.72499315000002</v>
      </c>
      <c r="AR16" s="1882">
        <v>0</v>
      </c>
      <c r="AS16" s="1882">
        <v>69.907394699999998</v>
      </c>
      <c r="AT16" s="1882">
        <v>0</v>
      </c>
      <c r="AU16" s="1883">
        <v>69.907394699999998</v>
      </c>
      <c r="AV16" s="1882">
        <v>46.713051020000002</v>
      </c>
      <c r="AW16" s="1882">
        <v>0</v>
      </c>
      <c r="AX16" s="1884">
        <v>56.089421860000002</v>
      </c>
      <c r="AY16" s="1922">
        <v>102.80247288000001</v>
      </c>
      <c r="AZ16" s="2621">
        <v>306.43486073000003</v>
      </c>
      <c r="BA16" s="2624">
        <v>0</v>
      </c>
      <c r="BB16" s="1882">
        <v>0</v>
      </c>
      <c r="BC16" s="1882">
        <v>0</v>
      </c>
      <c r="BD16" s="1883">
        <v>0</v>
      </c>
      <c r="BE16" s="1884">
        <v>0</v>
      </c>
      <c r="BF16" s="1882">
        <v>0</v>
      </c>
      <c r="BG16" s="1882">
        <v>0.72060783750000001</v>
      </c>
      <c r="BH16" s="1883">
        <v>0.72060783750000001</v>
      </c>
      <c r="BI16" s="1882">
        <v>27.570683592000002</v>
      </c>
      <c r="BJ16" s="1883">
        <v>27.570683592000002</v>
      </c>
      <c r="BK16" s="2621">
        <v>34.261692561100006</v>
      </c>
      <c r="BL16" s="2628">
        <v>23.86</v>
      </c>
      <c r="BM16" s="1882">
        <v>0</v>
      </c>
      <c r="BN16" s="1882">
        <v>0</v>
      </c>
      <c r="BO16" s="1883">
        <v>23.86</v>
      </c>
      <c r="BP16" s="1882">
        <v>0</v>
      </c>
      <c r="BQ16" s="1882">
        <v>0</v>
      </c>
      <c r="BR16" s="1882">
        <v>0</v>
      </c>
      <c r="BS16" s="1922">
        <v>0</v>
      </c>
      <c r="BT16" s="1882">
        <v>0</v>
      </c>
      <c r="BU16" s="1882">
        <v>0</v>
      </c>
      <c r="BV16" s="1882">
        <v>0</v>
      </c>
      <c r="BW16" s="1922">
        <v>0</v>
      </c>
      <c r="BX16" s="1841">
        <v>0</v>
      </c>
      <c r="BY16" s="1841">
        <v>0</v>
      </c>
      <c r="BZ16" s="1841">
        <v>0</v>
      </c>
      <c r="CA16" s="1825">
        <v>0</v>
      </c>
      <c r="CB16" s="2629">
        <f>BO16+BS16+BW16+CA16</f>
        <v>23.86</v>
      </c>
      <c r="CC16" s="2631">
        <v>0</v>
      </c>
      <c r="CD16" s="1861">
        <v>0</v>
      </c>
      <c r="CE16" s="1861">
        <v>0</v>
      </c>
      <c r="CF16" s="2632">
        <v>0</v>
      </c>
      <c r="CG16" s="1861">
        <v>0</v>
      </c>
      <c r="CH16" s="1861">
        <v>0</v>
      </c>
      <c r="CI16" s="1861">
        <v>0</v>
      </c>
      <c r="CJ16" s="2632">
        <v>0</v>
      </c>
      <c r="CK16" s="1861">
        <v>0</v>
      </c>
      <c r="CL16" s="1888">
        <v>0</v>
      </c>
      <c r="CM16" s="1888">
        <v>0</v>
      </c>
      <c r="CN16" s="1889">
        <v>0</v>
      </c>
      <c r="CO16" s="1888">
        <v>0</v>
      </c>
      <c r="CP16" s="1888">
        <v>0</v>
      </c>
      <c r="CQ16" s="1888">
        <v>0</v>
      </c>
      <c r="CR16" s="1889">
        <v>0</v>
      </c>
      <c r="CS16" s="2633">
        <v>0</v>
      </c>
      <c r="CT16" s="1890">
        <v>0</v>
      </c>
      <c r="CU16" s="1888">
        <v>0</v>
      </c>
      <c r="CV16" s="1888">
        <v>0</v>
      </c>
      <c r="CW16" s="1889">
        <v>0</v>
      </c>
      <c r="CX16" s="1888">
        <v>0</v>
      </c>
      <c r="CY16" s="1888">
        <v>0</v>
      </c>
      <c r="CZ16" s="1888">
        <v>0</v>
      </c>
      <c r="DA16" s="1889">
        <v>0</v>
      </c>
      <c r="DB16" s="1888">
        <v>0</v>
      </c>
      <c r="DC16" s="1888">
        <v>0</v>
      </c>
      <c r="DD16" s="1888">
        <v>0</v>
      </c>
      <c r="DE16" s="1888">
        <v>0</v>
      </c>
      <c r="DF16" s="1888">
        <v>0</v>
      </c>
      <c r="DG16" s="1888">
        <v>0</v>
      </c>
      <c r="DH16" s="1888">
        <v>0</v>
      </c>
      <c r="DI16" s="1888">
        <v>0</v>
      </c>
      <c r="DJ16" s="1888">
        <v>0</v>
      </c>
      <c r="DK16" s="1893">
        <v>0</v>
      </c>
      <c r="DL16" s="1890">
        <v>0</v>
      </c>
      <c r="DM16" s="1890">
        <v>0</v>
      </c>
      <c r="DN16" s="1890">
        <v>0</v>
      </c>
      <c r="DO16" s="1888">
        <v>0</v>
      </c>
      <c r="DP16" s="1888">
        <v>0</v>
      </c>
      <c r="DQ16" s="1888">
        <v>0</v>
      </c>
      <c r="DR16" s="1888">
        <v>0</v>
      </c>
      <c r="DS16" s="1888">
        <v>0</v>
      </c>
      <c r="DT16" s="1888">
        <v>0</v>
      </c>
      <c r="DU16" s="1888">
        <v>0</v>
      </c>
      <c r="DV16" s="1888">
        <v>0</v>
      </c>
      <c r="DW16" s="1888">
        <v>77.932304686956542</v>
      </c>
      <c r="DX16" s="1888">
        <v>0</v>
      </c>
      <c r="DY16" s="1888">
        <v>0</v>
      </c>
      <c r="DZ16" s="1888">
        <v>77.932304686956542</v>
      </c>
      <c r="EA16" s="2002">
        <v>77.932304686956542</v>
      </c>
      <c r="EB16" s="1924">
        <v>0</v>
      </c>
      <c r="EC16" s="1837">
        <v>0</v>
      </c>
      <c r="ED16" s="1837">
        <v>46.984378273921429</v>
      </c>
      <c r="EE16" s="1837">
        <v>46.984378273921429</v>
      </c>
      <c r="EF16" s="1837">
        <v>0</v>
      </c>
      <c r="EG16" s="1837">
        <v>0</v>
      </c>
      <c r="EH16" s="1837">
        <v>0</v>
      </c>
      <c r="EI16" s="1837">
        <v>0</v>
      </c>
      <c r="EJ16" s="1837">
        <v>43.427456286899996</v>
      </c>
      <c r="EK16" s="1837">
        <v>57.529357440449992</v>
      </c>
      <c r="EL16" s="1837">
        <v>0</v>
      </c>
      <c r="EM16" s="1837">
        <v>100.95681372734998</v>
      </c>
      <c r="EN16" s="1837">
        <v>68.193732389986948</v>
      </c>
      <c r="EO16" s="1837">
        <v>0</v>
      </c>
      <c r="EP16" s="1837">
        <v>0</v>
      </c>
      <c r="EQ16" s="1837">
        <v>68.193732389986948</v>
      </c>
      <c r="ER16" s="1925">
        <v>216.13492439125838</v>
      </c>
      <c r="ES16" s="2003">
        <v>38.555947432909093</v>
      </c>
      <c r="ET16" s="1879">
        <v>0</v>
      </c>
      <c r="EU16" s="1879">
        <v>0.78552177959999991</v>
      </c>
      <c r="EV16" s="1879">
        <f>SUM(ES16:EU16)</f>
        <v>39.341469212509097</v>
      </c>
      <c r="EW16" s="1879">
        <v>28.349973976028565</v>
      </c>
      <c r="EX16" s="1879">
        <v>31.106809183499994</v>
      </c>
      <c r="EY16" s="1879">
        <v>0</v>
      </c>
      <c r="EZ16" s="1879">
        <f>SUM(EW16:EY16)</f>
        <v>59.456783159528555</v>
      </c>
      <c r="FA16" s="1879">
        <v>0</v>
      </c>
      <c r="FB16" s="1879">
        <v>0</v>
      </c>
      <c r="FC16" s="1879">
        <v>0</v>
      </c>
      <c r="FD16" s="1879">
        <f>SUM(FA16:FC16)</f>
        <v>0</v>
      </c>
      <c r="FE16" s="1879">
        <v>66.507389877272743</v>
      </c>
      <c r="FF16" s="1879">
        <v>14.157198862625002</v>
      </c>
      <c r="FG16" s="1879">
        <v>0</v>
      </c>
      <c r="FH16" s="1879">
        <f>SUM(FE16:FG16)</f>
        <v>80.664588739897738</v>
      </c>
      <c r="FI16" s="2004">
        <f>FH16+FD16+EZ16+EV16</f>
        <v>179.4628411119354</v>
      </c>
      <c r="FJ16" s="2003">
        <v>0</v>
      </c>
      <c r="FK16" s="1879">
        <v>0</v>
      </c>
      <c r="FL16" s="1879">
        <v>0</v>
      </c>
      <c r="FM16" s="2005">
        <f>FJ16+FK16+FL16</f>
        <v>0</v>
      </c>
      <c r="FN16" s="1879">
        <v>0</v>
      </c>
      <c r="FO16" s="1879">
        <v>0</v>
      </c>
      <c r="FP16" s="1879">
        <v>0</v>
      </c>
      <c r="FQ16" s="1879">
        <f>FN16+FO16+SP16</f>
        <v>0</v>
      </c>
      <c r="FR16" s="1879">
        <v>0</v>
      </c>
      <c r="FS16" s="1879">
        <v>0</v>
      </c>
      <c r="FT16" s="1879">
        <v>0</v>
      </c>
      <c r="FU16" s="1879">
        <f>FR16+FS16+FT16</f>
        <v>0</v>
      </c>
      <c r="FV16" s="1879">
        <v>0</v>
      </c>
      <c r="FW16" s="1879">
        <v>0</v>
      </c>
      <c r="FX16" s="1879">
        <v>0</v>
      </c>
      <c r="FY16" s="2005">
        <f>FV16+FW16+FX16</f>
        <v>0</v>
      </c>
      <c r="FZ16" s="2006">
        <f>FM16+FQ16+FU16+FY16</f>
        <v>0</v>
      </c>
      <c r="GA16" s="2007">
        <v>0</v>
      </c>
      <c r="GB16" s="1857">
        <v>0</v>
      </c>
      <c r="GC16" s="1857">
        <v>0</v>
      </c>
      <c r="GD16" s="1857">
        <f>GA16+GB16+GC16</f>
        <v>0</v>
      </c>
      <c r="GE16" s="1857">
        <v>0</v>
      </c>
      <c r="GF16" s="1857">
        <v>0</v>
      </c>
      <c r="GG16" s="1857">
        <v>0</v>
      </c>
      <c r="GH16" s="1857">
        <f>GE16+GF16+GG16</f>
        <v>0</v>
      </c>
      <c r="GI16" s="1857">
        <v>0</v>
      </c>
      <c r="GJ16" s="1857">
        <v>0</v>
      </c>
      <c r="GK16" s="1857">
        <v>0</v>
      </c>
      <c r="GL16" s="1857">
        <f>GI16+GJ16+GK16</f>
        <v>0</v>
      </c>
      <c r="GM16" s="1857">
        <v>0</v>
      </c>
      <c r="GN16" s="1857">
        <v>0</v>
      </c>
      <c r="GO16" s="1857">
        <v>0</v>
      </c>
      <c r="GP16" s="2005">
        <f>GM16+GN16+GO16</f>
        <v>0</v>
      </c>
      <c r="GQ16" s="2006">
        <f>GD16+GH16+GL16+GP16</f>
        <v>0</v>
      </c>
      <c r="GR16" s="2007">
        <v>0</v>
      </c>
      <c r="GS16" s="1857">
        <v>0</v>
      </c>
      <c r="GT16" s="1857">
        <v>0</v>
      </c>
      <c r="GU16" s="1857">
        <f>GT16+GS16+GR16</f>
        <v>0</v>
      </c>
      <c r="GV16" s="1857">
        <v>0</v>
      </c>
      <c r="GW16" s="1857">
        <v>0</v>
      </c>
      <c r="GX16" s="1857">
        <v>0</v>
      </c>
      <c r="GY16" s="1857">
        <f>GX16+GW16+GV16</f>
        <v>0</v>
      </c>
      <c r="GZ16" s="1857">
        <v>0</v>
      </c>
      <c r="HA16" s="1857">
        <v>0</v>
      </c>
      <c r="HB16" s="1857">
        <v>0</v>
      </c>
      <c r="HC16" s="1857">
        <f>HB16+HA16+GZ16</f>
        <v>0</v>
      </c>
      <c r="HD16" s="1857">
        <v>0</v>
      </c>
      <c r="HE16" s="1857">
        <v>0</v>
      </c>
      <c r="HF16" s="1857">
        <v>0</v>
      </c>
      <c r="HG16" s="1857">
        <f>HF16+HE16+HD16</f>
        <v>0</v>
      </c>
      <c r="HH16" s="2008">
        <f>HG16+HC16+GY16+GU16</f>
        <v>0</v>
      </c>
      <c r="HI16" s="2007">
        <v>0</v>
      </c>
      <c r="HJ16" s="1857">
        <v>0</v>
      </c>
      <c r="HK16" s="1857">
        <v>0</v>
      </c>
      <c r="HL16" s="1857">
        <f t="shared" ref="HL16:HL24" si="25">HK16+HJ16+HI16</f>
        <v>0</v>
      </c>
      <c r="HM16" s="1857">
        <v>0</v>
      </c>
      <c r="HN16" s="1857">
        <v>0</v>
      </c>
      <c r="HO16" s="1857">
        <v>0</v>
      </c>
      <c r="HP16" s="1857">
        <f t="shared" ref="HP16" si="26">HO16+HN16+HM16</f>
        <v>0</v>
      </c>
      <c r="HQ16" s="1857">
        <v>0</v>
      </c>
      <c r="HR16" s="1857">
        <v>0</v>
      </c>
      <c r="HS16" s="1857">
        <v>0</v>
      </c>
      <c r="HT16" s="1857">
        <f t="shared" ref="HT16" si="27">HS16+HR16+HQ16</f>
        <v>0</v>
      </c>
      <c r="HU16" s="1857">
        <v>0</v>
      </c>
      <c r="HV16" s="1857">
        <v>0</v>
      </c>
      <c r="HW16" s="1857">
        <v>0</v>
      </c>
      <c r="HX16" s="1857">
        <f>HW16+HV16+HU16</f>
        <v>0</v>
      </c>
      <c r="HY16" s="2008">
        <f>HX16+HT16+HP16+HL16</f>
        <v>0</v>
      </c>
      <c r="HZ16" s="2007">
        <v>0</v>
      </c>
      <c r="IA16" s="1857">
        <v>0</v>
      </c>
      <c r="IB16" s="1857">
        <v>0</v>
      </c>
      <c r="IC16" s="1857">
        <f>SUM(HZ16:IB16)</f>
        <v>0</v>
      </c>
      <c r="ID16" s="1857">
        <v>0</v>
      </c>
      <c r="IE16" s="1857">
        <v>0</v>
      </c>
      <c r="IF16" s="1857">
        <v>0</v>
      </c>
      <c r="IG16" s="1857">
        <f>SUM(ID16:IF16)</f>
        <v>0</v>
      </c>
      <c r="IH16" s="1857">
        <v>0</v>
      </c>
      <c r="II16" s="1857">
        <v>0</v>
      </c>
      <c r="IJ16" s="1857">
        <v>0</v>
      </c>
      <c r="IK16" s="1857">
        <f>SUM(IH16:IJ16)</f>
        <v>0</v>
      </c>
      <c r="IL16" s="1857">
        <v>0</v>
      </c>
      <c r="IM16" s="1857">
        <v>0</v>
      </c>
      <c r="IN16" s="1857">
        <v>0</v>
      </c>
      <c r="IO16" s="1857">
        <f>SUM(IL16:IN16)</f>
        <v>0</v>
      </c>
      <c r="IP16" s="2008">
        <f t="shared" ref="IP16:IP24" si="28">IC16+IG16+IK16+IO16</f>
        <v>0</v>
      </c>
      <c r="IQ16" s="2007">
        <v>0</v>
      </c>
      <c r="IR16" s="1857">
        <v>0</v>
      </c>
      <c r="IS16" s="1857">
        <v>0</v>
      </c>
      <c r="IT16" s="2902">
        <v>0</v>
      </c>
    </row>
    <row r="17" spans="1:254" ht="37.5" customHeight="1">
      <c r="A17" s="2009" t="s">
        <v>117</v>
      </c>
      <c r="B17" s="2607">
        <v>0</v>
      </c>
      <c r="C17" s="2608">
        <v>0</v>
      </c>
      <c r="D17" s="2608">
        <v>46.53</v>
      </c>
      <c r="E17" s="2608">
        <v>46.53</v>
      </c>
      <c r="F17" s="2608">
        <v>0</v>
      </c>
      <c r="G17" s="2608">
        <v>0</v>
      </c>
      <c r="H17" s="2608">
        <v>53.36</v>
      </c>
      <c r="I17" s="2608">
        <v>53.36</v>
      </c>
      <c r="J17" s="2609">
        <v>0</v>
      </c>
      <c r="K17" s="2609">
        <v>0</v>
      </c>
      <c r="L17" s="1837">
        <v>56.12</v>
      </c>
      <c r="M17" s="1837">
        <v>56.12</v>
      </c>
      <c r="N17" s="1847">
        <v>0</v>
      </c>
      <c r="O17" s="1847">
        <v>103.098854</v>
      </c>
      <c r="P17" s="1822">
        <v>0</v>
      </c>
      <c r="Q17" s="1822">
        <v>103.098854</v>
      </c>
      <c r="R17" s="2610">
        <v>259.10885400000001</v>
      </c>
      <c r="S17" s="1924">
        <v>0</v>
      </c>
      <c r="T17" s="1837">
        <v>55.662765</v>
      </c>
      <c r="U17" s="1837">
        <v>0</v>
      </c>
      <c r="V17" s="1822">
        <v>55.662765</v>
      </c>
      <c r="W17" s="1837">
        <v>122.66</v>
      </c>
      <c r="X17" s="1837">
        <v>37.64</v>
      </c>
      <c r="Y17" s="1837">
        <v>49.12</v>
      </c>
      <c r="Z17" s="1822">
        <v>209.42000000000002</v>
      </c>
      <c r="AA17" s="1837">
        <v>0</v>
      </c>
      <c r="AB17" s="1837">
        <v>50.6</v>
      </c>
      <c r="AC17" s="1837">
        <v>0</v>
      </c>
      <c r="AD17" s="1822">
        <v>50.6</v>
      </c>
      <c r="AE17" s="1837">
        <v>111.34</v>
      </c>
      <c r="AF17" s="1837">
        <v>41.32</v>
      </c>
      <c r="AG17" s="1837">
        <v>51.15</v>
      </c>
      <c r="AH17" s="1837">
        <v>203.81</v>
      </c>
      <c r="AI17" s="2618">
        <v>519.49276499999996</v>
      </c>
      <c r="AJ17" s="2620">
        <v>50.707847000000001</v>
      </c>
      <c r="AK17" s="1882">
        <v>52.550060999999999</v>
      </c>
      <c r="AL17" s="1882">
        <v>110.08407800000001</v>
      </c>
      <c r="AM17" s="1882">
        <v>213.34198600000002</v>
      </c>
      <c r="AN17" s="1883">
        <v>47.458170000000003</v>
      </c>
      <c r="AO17" s="1882">
        <v>81.343317999999996</v>
      </c>
      <c r="AP17" s="1882">
        <v>100.997114</v>
      </c>
      <c r="AQ17" s="1883">
        <v>229.79860200000002</v>
      </c>
      <c r="AR17" s="1882">
        <v>0</v>
      </c>
      <c r="AS17" s="1882">
        <v>72</v>
      </c>
      <c r="AT17" s="1882">
        <v>50.851999999999997</v>
      </c>
      <c r="AU17" s="1883">
        <v>122.852</v>
      </c>
      <c r="AV17" s="1882">
        <v>52</v>
      </c>
      <c r="AW17" s="1882">
        <v>50.851999999999997</v>
      </c>
      <c r="AX17" s="1882">
        <v>76.500249999999994</v>
      </c>
      <c r="AY17" s="1883">
        <v>179.35225</v>
      </c>
      <c r="AZ17" s="2621">
        <v>745.3448380000001</v>
      </c>
      <c r="BA17" s="2624">
        <v>52.18</v>
      </c>
      <c r="BB17" s="1882">
        <v>51.365572960000002</v>
      </c>
      <c r="BC17" s="1882">
        <v>33.88267578</v>
      </c>
      <c r="BD17" s="1883">
        <v>137.42824874000002</v>
      </c>
      <c r="BE17" s="1882">
        <v>83.372008780000002</v>
      </c>
      <c r="BF17" s="1882">
        <v>0</v>
      </c>
      <c r="BG17" s="1882">
        <v>81.594499999999996</v>
      </c>
      <c r="BH17" s="1883">
        <v>164.96650878</v>
      </c>
      <c r="BI17" s="1882">
        <v>0</v>
      </c>
      <c r="BJ17" s="1883">
        <v>49.793999999999997</v>
      </c>
      <c r="BK17" s="2621">
        <v>481.18875751999997</v>
      </c>
      <c r="BL17" s="2628">
        <v>0</v>
      </c>
      <c r="BM17" s="1882">
        <v>27.15</v>
      </c>
      <c r="BN17" s="1882">
        <v>0</v>
      </c>
      <c r="BO17" s="1883">
        <v>27.15</v>
      </c>
      <c r="BP17" s="1882">
        <v>20.3475</v>
      </c>
      <c r="BQ17" s="1882">
        <v>30.377708999999999</v>
      </c>
      <c r="BR17" s="1882">
        <v>0</v>
      </c>
      <c r="BS17" s="1883">
        <v>50.725209</v>
      </c>
      <c r="BT17" s="1882">
        <v>26.74</v>
      </c>
      <c r="BU17" s="1882">
        <v>0</v>
      </c>
      <c r="BV17" s="1882">
        <v>0</v>
      </c>
      <c r="BW17" s="1883">
        <v>26.74</v>
      </c>
      <c r="BX17" s="1841">
        <v>0</v>
      </c>
      <c r="BY17" s="1841">
        <v>0</v>
      </c>
      <c r="BZ17" s="1841">
        <v>20.9</v>
      </c>
      <c r="CA17" s="1825">
        <v>20.9</v>
      </c>
      <c r="CB17" s="2629">
        <f t="shared" ref="CB17:CB20" si="29">BO17+BS17+BW17+CA17</f>
        <v>125.515209</v>
      </c>
      <c r="CC17" s="2631">
        <v>0</v>
      </c>
      <c r="CD17" s="1861">
        <v>13.5974129</v>
      </c>
      <c r="CE17" s="1861">
        <v>29.112718449999999</v>
      </c>
      <c r="CF17" s="1861">
        <v>42.710131349999997</v>
      </c>
      <c r="CG17" s="1861">
        <v>0</v>
      </c>
      <c r="CH17" s="1861">
        <v>21.983213890000002</v>
      </c>
      <c r="CI17" s="1861">
        <v>0</v>
      </c>
      <c r="CJ17" s="1861">
        <v>21.983213890000002</v>
      </c>
      <c r="CK17" s="1861">
        <v>47.868281000000003</v>
      </c>
      <c r="CL17" s="1861">
        <v>45.902422829999999</v>
      </c>
      <c r="CM17" s="1888">
        <v>0</v>
      </c>
      <c r="CN17" s="1889">
        <v>93.770703830000002</v>
      </c>
      <c r="CO17" s="1888">
        <v>0</v>
      </c>
      <c r="CP17" s="1888">
        <v>0</v>
      </c>
      <c r="CQ17" s="1888">
        <v>0</v>
      </c>
      <c r="CR17" s="1889">
        <v>0</v>
      </c>
      <c r="CS17" s="2633">
        <v>158.46404906999999</v>
      </c>
      <c r="CT17" s="1888">
        <v>26.769025940000002</v>
      </c>
      <c r="CU17" s="1888">
        <v>24.360579951999998</v>
      </c>
      <c r="CV17" s="1888">
        <v>0</v>
      </c>
      <c r="CW17" s="1889">
        <v>51.129605892000001</v>
      </c>
      <c r="CX17" s="1888">
        <v>22.850052999999999</v>
      </c>
      <c r="CY17" s="1888">
        <v>0</v>
      </c>
      <c r="CZ17" s="1888">
        <v>0</v>
      </c>
      <c r="DA17" s="1889">
        <v>22.850052999999999</v>
      </c>
      <c r="DB17" s="1888">
        <v>0</v>
      </c>
      <c r="DC17" s="1888">
        <v>0</v>
      </c>
      <c r="DD17" s="1888">
        <v>0</v>
      </c>
      <c r="DE17" s="1888">
        <v>0</v>
      </c>
      <c r="DF17" s="1888">
        <v>0</v>
      </c>
      <c r="DG17" s="1888">
        <v>0</v>
      </c>
      <c r="DH17" s="1888">
        <v>0</v>
      </c>
      <c r="DI17" s="1888">
        <v>0</v>
      </c>
      <c r="DJ17" s="1888">
        <v>73.979658892000003</v>
      </c>
      <c r="DK17" s="1891">
        <v>0</v>
      </c>
      <c r="DL17" s="1888">
        <v>0</v>
      </c>
      <c r="DM17" s="1888">
        <v>0</v>
      </c>
      <c r="DN17" s="1888">
        <v>0</v>
      </c>
      <c r="DO17" s="1888">
        <v>0</v>
      </c>
      <c r="DP17" s="1888">
        <v>33.43024535</v>
      </c>
      <c r="DQ17" s="1888">
        <v>0</v>
      </c>
      <c r="DR17" s="1888">
        <v>33.43024535</v>
      </c>
      <c r="DS17" s="1888">
        <v>0</v>
      </c>
      <c r="DT17" s="1888">
        <v>0</v>
      </c>
      <c r="DU17" s="1888">
        <v>0</v>
      </c>
      <c r="DV17" s="1888">
        <v>0</v>
      </c>
      <c r="DW17" s="1888">
        <v>0</v>
      </c>
      <c r="DX17" s="1888">
        <v>0</v>
      </c>
      <c r="DY17" s="1888">
        <v>0</v>
      </c>
      <c r="DZ17" s="1888">
        <v>0</v>
      </c>
      <c r="EA17" s="1892">
        <v>33.43024535</v>
      </c>
      <c r="EB17" s="1924">
        <v>0</v>
      </c>
      <c r="EC17" s="1837">
        <v>0</v>
      </c>
      <c r="ED17" s="1837">
        <v>0</v>
      </c>
      <c r="EE17" s="1837">
        <v>0</v>
      </c>
      <c r="EF17" s="1837">
        <v>0</v>
      </c>
      <c r="EG17" s="1837">
        <v>0</v>
      </c>
      <c r="EH17" s="1837">
        <v>0</v>
      </c>
      <c r="EI17" s="1837">
        <v>0</v>
      </c>
      <c r="EJ17" s="1837">
        <v>0</v>
      </c>
      <c r="EK17" s="1837">
        <v>0</v>
      </c>
      <c r="EL17" s="1837">
        <v>0</v>
      </c>
      <c r="EM17" s="1837">
        <v>0</v>
      </c>
      <c r="EN17" s="1837">
        <v>0</v>
      </c>
      <c r="EO17" s="1837">
        <v>0</v>
      </c>
      <c r="EP17" s="1837">
        <v>0</v>
      </c>
      <c r="EQ17" s="1837">
        <v>0</v>
      </c>
      <c r="ER17" s="1925">
        <v>0</v>
      </c>
      <c r="ES17" s="1924">
        <v>0</v>
      </c>
      <c r="ET17" s="1837">
        <v>0</v>
      </c>
      <c r="EU17" s="1837">
        <v>0</v>
      </c>
      <c r="EV17" s="1837">
        <f t="shared" ref="EV17:EV25" si="30">SUM(ES17:EU17)</f>
        <v>0</v>
      </c>
      <c r="EW17" s="1837">
        <v>0</v>
      </c>
      <c r="EX17" s="1837">
        <v>0</v>
      </c>
      <c r="EY17" s="1837">
        <v>0</v>
      </c>
      <c r="EZ17" s="1837">
        <f t="shared" ref="EZ17:EZ25" si="31">SUM(EW17:EY17)</f>
        <v>0</v>
      </c>
      <c r="FA17" s="1837">
        <v>0</v>
      </c>
      <c r="FB17" s="1837">
        <v>0</v>
      </c>
      <c r="FC17" s="1837">
        <v>0</v>
      </c>
      <c r="FD17" s="1837">
        <f t="shared" ref="FD17:FD25" si="32">SUM(FA17:FC17)</f>
        <v>0</v>
      </c>
      <c r="FE17" s="1837">
        <v>0</v>
      </c>
      <c r="FF17" s="1837">
        <v>0</v>
      </c>
      <c r="FG17" s="1837">
        <v>0</v>
      </c>
      <c r="FH17" s="1837">
        <f t="shared" ref="FH17:FH25" si="33">SUM(FE17:FG17)</f>
        <v>0</v>
      </c>
      <c r="FI17" s="1925">
        <f t="shared" ref="FI17:FI24" si="34">FH17+FD17+EZ17+EV17</f>
        <v>0</v>
      </c>
      <c r="FJ17" s="1924">
        <v>0</v>
      </c>
      <c r="FK17" s="1837">
        <v>0</v>
      </c>
      <c r="FL17" s="1837">
        <v>0</v>
      </c>
      <c r="FM17" s="1857">
        <f t="shared" ref="FM17:FM24" si="35">FJ17+FK17+FL17</f>
        <v>0</v>
      </c>
      <c r="FN17" s="1837">
        <v>0</v>
      </c>
      <c r="FO17" s="1837">
        <v>0</v>
      </c>
      <c r="FP17" s="1837">
        <v>0</v>
      </c>
      <c r="FQ17" s="1837">
        <f t="shared" ref="FQ17:FQ20" si="36">FN17+FO17+FP17</f>
        <v>0</v>
      </c>
      <c r="FR17" s="1837">
        <v>0</v>
      </c>
      <c r="FS17" s="1837">
        <v>0</v>
      </c>
      <c r="FT17" s="1837">
        <v>0</v>
      </c>
      <c r="FU17" s="1837">
        <f t="shared" ref="FU17:FU25" si="37">FR17+FS17+FT17</f>
        <v>0</v>
      </c>
      <c r="FV17" s="1837">
        <v>0</v>
      </c>
      <c r="FW17" s="1837">
        <v>0</v>
      </c>
      <c r="FX17" s="1837">
        <v>0</v>
      </c>
      <c r="FY17" s="1857">
        <f t="shared" ref="FY17:FY25" si="38">FV17+FW17+FX17</f>
        <v>0</v>
      </c>
      <c r="FZ17" s="2008">
        <f t="shared" ref="FZ17:FZ25" si="39">FM17+FQ17+FU17+FY17</f>
        <v>0</v>
      </c>
      <c r="GA17" s="2007">
        <v>10.52472034304</v>
      </c>
      <c r="GB17" s="1857">
        <v>13.53074077696</v>
      </c>
      <c r="GC17" s="1857">
        <v>16.099371438079999</v>
      </c>
      <c r="GD17" s="1857">
        <f>GC17+GB17+GA17</f>
        <v>40.154832558080003</v>
      </c>
      <c r="GE17" s="1857">
        <v>12.66933993472</v>
      </c>
      <c r="GF17" s="1857">
        <v>12.507461376</v>
      </c>
      <c r="GG17" s="1857">
        <v>19.008960829439999</v>
      </c>
      <c r="GH17" s="1857">
        <f>GG17+GF17+GE17</f>
        <v>44.185762140160001</v>
      </c>
      <c r="GI17" s="1857">
        <v>14.922613125120002</v>
      </c>
      <c r="GJ17" s="1857">
        <v>22.656199367680003</v>
      </c>
      <c r="GK17" s="1857">
        <v>18.862591107413333</v>
      </c>
      <c r="GL17" s="1857">
        <f>GK17+GJ17+GI17</f>
        <v>56.441403600213341</v>
      </c>
      <c r="GM17" s="1857">
        <v>18.813801200071111</v>
      </c>
      <c r="GN17" s="1857">
        <v>20.110863891721483</v>
      </c>
      <c r="GO17" s="1857">
        <v>19.462332545896295</v>
      </c>
      <c r="GP17" s="1857">
        <f t="shared" ref="GP17:GP18" si="40">GM17+GN17+GO17</f>
        <v>58.386997637688886</v>
      </c>
      <c r="GQ17" s="2008">
        <f t="shared" ref="GQ17:GQ25" si="41">GD17+GH17+GL17+GP17</f>
        <v>199.16899593614224</v>
      </c>
      <c r="GR17" s="2007">
        <v>0</v>
      </c>
      <c r="GS17" s="1857">
        <v>0</v>
      </c>
      <c r="GT17" s="1857">
        <v>0</v>
      </c>
      <c r="GU17" s="1857">
        <f>GR17+GS17+GT17</f>
        <v>0</v>
      </c>
      <c r="GV17" s="1857">
        <v>0</v>
      </c>
      <c r="GW17" s="1857">
        <v>0</v>
      </c>
      <c r="GX17" s="1857">
        <v>0</v>
      </c>
      <c r="GY17" s="1857">
        <f>GV17+GW17+GX17</f>
        <v>0</v>
      </c>
      <c r="GZ17" s="1857">
        <v>0</v>
      </c>
      <c r="HA17" s="1857">
        <v>0</v>
      </c>
      <c r="HB17" s="1857">
        <v>0</v>
      </c>
      <c r="HC17" s="1857">
        <f>GZ17+HA17+HB17</f>
        <v>0</v>
      </c>
      <c r="HD17" s="1857">
        <v>0</v>
      </c>
      <c r="HE17" s="1857">
        <v>0</v>
      </c>
      <c r="HF17" s="1857">
        <v>0</v>
      </c>
      <c r="HG17" s="1857">
        <f>HD17+HE17+HF17</f>
        <v>0</v>
      </c>
      <c r="HH17" s="2008">
        <f t="shared" ref="HH17:HH24" si="42">HG17+HC17+GY17+GU17</f>
        <v>0</v>
      </c>
      <c r="HI17" s="2007">
        <v>0</v>
      </c>
      <c r="HJ17" s="1857">
        <v>0</v>
      </c>
      <c r="HK17" s="1857">
        <v>0</v>
      </c>
      <c r="HL17" s="1857">
        <f>HK17+HJ17+HI17</f>
        <v>0</v>
      </c>
      <c r="HM17" s="1857">
        <v>0</v>
      </c>
      <c r="HN17" s="1857">
        <v>0</v>
      </c>
      <c r="HO17" s="1857">
        <v>0</v>
      </c>
      <c r="HP17" s="1857">
        <f>HO17+HN17+HM17</f>
        <v>0</v>
      </c>
      <c r="HQ17" s="1857">
        <v>0</v>
      </c>
      <c r="HR17" s="1857">
        <v>0</v>
      </c>
      <c r="HS17" s="1857">
        <v>0</v>
      </c>
      <c r="HT17" s="1857">
        <f>HS17+HR17+HQ17</f>
        <v>0</v>
      </c>
      <c r="HU17" s="1857">
        <v>0</v>
      </c>
      <c r="HV17" s="1857">
        <v>0</v>
      </c>
      <c r="HW17" s="1857">
        <v>0</v>
      </c>
      <c r="HX17" s="1857">
        <f>HW17+HV17+HU17</f>
        <v>0</v>
      </c>
      <c r="HY17" s="2008">
        <f t="shared" ref="HY17:HY24" si="43">HX17+HT17+HP17+HL17</f>
        <v>0</v>
      </c>
      <c r="HZ17" s="2007">
        <v>0</v>
      </c>
      <c r="IA17" s="1857">
        <v>0</v>
      </c>
      <c r="IB17" s="1857">
        <v>0</v>
      </c>
      <c r="IC17" s="1857">
        <f t="shared" ref="IC17:IC24" si="44">SUM(HZ17:IB17)</f>
        <v>0</v>
      </c>
      <c r="ID17" s="1857">
        <v>0</v>
      </c>
      <c r="IE17" s="1857">
        <v>0</v>
      </c>
      <c r="IF17" s="1857">
        <v>0</v>
      </c>
      <c r="IG17" s="1857">
        <f t="shared" ref="IG17:IG24" si="45">SUM(ID17:IF17)</f>
        <v>0</v>
      </c>
      <c r="IH17" s="1857">
        <v>0</v>
      </c>
      <c r="II17" s="1857">
        <v>0</v>
      </c>
      <c r="IJ17" s="1857">
        <v>0</v>
      </c>
      <c r="IK17" s="1857">
        <f t="shared" ref="IK17:IK24" si="46">SUM(IH17:IJ17)</f>
        <v>0</v>
      </c>
      <c r="IL17" s="1857">
        <v>0</v>
      </c>
      <c r="IM17" s="1857">
        <v>0</v>
      </c>
      <c r="IN17" s="1857">
        <v>0</v>
      </c>
      <c r="IO17" s="1857">
        <f t="shared" ref="IO17:IO24" si="47">SUM(IL17:IN17)</f>
        <v>0</v>
      </c>
      <c r="IP17" s="2008">
        <f t="shared" si="28"/>
        <v>0</v>
      </c>
      <c r="IQ17" s="2007">
        <v>0</v>
      </c>
      <c r="IR17" s="1857">
        <v>0</v>
      </c>
      <c r="IS17" s="1857">
        <v>0</v>
      </c>
      <c r="IT17" s="2902">
        <v>0</v>
      </c>
    </row>
    <row r="18" spans="1:254" ht="37.5" customHeight="1">
      <c r="A18" s="2009" t="s">
        <v>1201</v>
      </c>
      <c r="B18" s="2607"/>
      <c r="C18" s="2608"/>
      <c r="D18" s="2608"/>
      <c r="E18" s="2608"/>
      <c r="F18" s="2608"/>
      <c r="G18" s="2608"/>
      <c r="H18" s="2608"/>
      <c r="I18" s="2608"/>
      <c r="J18" s="2609"/>
      <c r="K18" s="2609"/>
      <c r="L18" s="1837"/>
      <c r="M18" s="1837"/>
      <c r="N18" s="1847"/>
      <c r="O18" s="1847"/>
      <c r="P18" s="1822"/>
      <c r="Q18" s="1822"/>
      <c r="R18" s="2610"/>
      <c r="S18" s="1924"/>
      <c r="T18" s="1837"/>
      <c r="U18" s="1837"/>
      <c r="V18" s="1822"/>
      <c r="W18" s="1837"/>
      <c r="X18" s="1837"/>
      <c r="Y18" s="1837"/>
      <c r="Z18" s="1822"/>
      <c r="AA18" s="1837"/>
      <c r="AB18" s="1837"/>
      <c r="AC18" s="1837"/>
      <c r="AD18" s="1822"/>
      <c r="AE18" s="1837"/>
      <c r="AF18" s="1837"/>
      <c r="AG18" s="1837"/>
      <c r="AH18" s="1837"/>
      <c r="AI18" s="2618"/>
      <c r="AJ18" s="2620"/>
      <c r="AK18" s="1882"/>
      <c r="AL18" s="1882"/>
      <c r="AM18" s="1882"/>
      <c r="AN18" s="1883"/>
      <c r="AO18" s="1882"/>
      <c r="AP18" s="1882"/>
      <c r="AQ18" s="1883"/>
      <c r="AR18" s="1883"/>
      <c r="AS18" s="1882"/>
      <c r="AT18" s="1882"/>
      <c r="AU18" s="1883"/>
      <c r="AV18" s="1882"/>
      <c r="AW18" s="1882"/>
      <c r="AX18" s="1882"/>
      <c r="AY18" s="1883"/>
      <c r="AZ18" s="2621"/>
      <c r="BA18" s="2625">
        <v>0</v>
      </c>
      <c r="BB18" s="1847">
        <v>0</v>
      </c>
      <c r="BC18" s="1847">
        <v>0</v>
      </c>
      <c r="BD18" s="1939">
        <v>0</v>
      </c>
      <c r="BE18" s="1882">
        <v>1.2972026731499999</v>
      </c>
      <c r="BF18" s="1882">
        <v>3.6730123423499998</v>
      </c>
      <c r="BG18" s="1882">
        <v>0</v>
      </c>
      <c r="BH18" s="1939">
        <v>4.9702150155</v>
      </c>
      <c r="BI18" s="1882">
        <v>0</v>
      </c>
      <c r="BJ18" s="1939">
        <v>1.9632386592000002</v>
      </c>
      <c r="BK18" s="2626">
        <v>9.7553967362999998</v>
      </c>
      <c r="BL18" s="2628">
        <v>0</v>
      </c>
      <c r="BM18" s="1882">
        <v>0</v>
      </c>
      <c r="BN18" s="1882">
        <v>1.4955545400000001</v>
      </c>
      <c r="BO18" s="1939">
        <v>1.4955545400000001</v>
      </c>
      <c r="BP18" s="1882">
        <v>0.90950745000000011</v>
      </c>
      <c r="BQ18" s="1882">
        <v>1.9497148124999999</v>
      </c>
      <c r="BR18" s="1882">
        <v>0.76923369000000008</v>
      </c>
      <c r="BS18" s="1883">
        <v>3.6284559525</v>
      </c>
      <c r="BT18" s="1882">
        <v>1.6505063309999999</v>
      </c>
      <c r="BU18" s="1882">
        <v>1.8066904872</v>
      </c>
      <c r="BV18" s="1882">
        <v>1.507583409225</v>
      </c>
      <c r="BW18" s="1883">
        <v>4.9647802274249999</v>
      </c>
      <c r="BX18" s="1841">
        <v>2.3515122182249999</v>
      </c>
      <c r="BY18" s="1841">
        <v>1.5133849368749999</v>
      </c>
      <c r="BZ18" s="1841">
        <v>1.2863808832499999</v>
      </c>
      <c r="CA18" s="1825">
        <v>5.1512780383499992</v>
      </c>
      <c r="CB18" s="2629">
        <f t="shared" si="29"/>
        <v>15.240068758275001</v>
      </c>
      <c r="CC18" s="2631">
        <v>0.90980789789999994</v>
      </c>
      <c r="CD18" s="1861">
        <v>0.91091672234999999</v>
      </c>
      <c r="CE18" s="1861">
        <v>0.92050937324999993</v>
      </c>
      <c r="CF18" s="1861">
        <v>2.7412339934999999</v>
      </c>
      <c r="CG18" s="1861">
        <v>1.2610029269999998</v>
      </c>
      <c r="CH18" s="1861">
        <v>1.2225900151500002</v>
      </c>
      <c r="CI18" s="1861">
        <v>0</v>
      </c>
      <c r="CJ18" s="1861">
        <v>2.48359294215</v>
      </c>
      <c r="CK18" s="1861">
        <v>1.0126910049</v>
      </c>
      <c r="CL18" s="1861">
        <v>0.61032102209999994</v>
      </c>
      <c r="CM18" s="1888">
        <v>0.51891848549999997</v>
      </c>
      <c r="CN18" s="1889">
        <v>2.1419305125000001</v>
      </c>
      <c r="CO18" s="1888">
        <v>0.38762971199999996</v>
      </c>
      <c r="CP18" s="1888">
        <v>0</v>
      </c>
      <c r="CQ18" s="1888">
        <v>0</v>
      </c>
      <c r="CR18" s="1889">
        <v>0.38762971199999996</v>
      </c>
      <c r="CS18" s="2633">
        <v>7.7543871601500003</v>
      </c>
      <c r="CT18" s="1888">
        <v>0.96974294280000006</v>
      </c>
      <c r="CU18" s="1888">
        <v>0.85408337025000014</v>
      </c>
      <c r="CV18" s="1888">
        <v>0</v>
      </c>
      <c r="CW18" s="1889">
        <v>1.8238263130500001</v>
      </c>
      <c r="CX18" s="1888">
        <v>0.62191981439999999</v>
      </c>
      <c r="CY18" s="1888">
        <v>0.76731208934999995</v>
      </c>
      <c r="CZ18" s="1888">
        <v>0</v>
      </c>
      <c r="DA18" s="1889">
        <v>1.3892319037499998</v>
      </c>
      <c r="DB18" s="1888">
        <v>0.16179893977500004</v>
      </c>
      <c r="DC18" s="1888">
        <v>0</v>
      </c>
      <c r="DD18" s="1888">
        <v>0</v>
      </c>
      <c r="DE18" s="1888">
        <v>0.16179893977500004</v>
      </c>
      <c r="DF18" s="1888">
        <v>0</v>
      </c>
      <c r="DG18" s="1888">
        <v>0</v>
      </c>
      <c r="DH18" s="1888">
        <v>0</v>
      </c>
      <c r="DI18" s="1888">
        <v>0</v>
      </c>
      <c r="DJ18" s="1888">
        <v>3.3748571565750001</v>
      </c>
      <c r="DK18" s="1891">
        <v>0</v>
      </c>
      <c r="DL18" s="1888">
        <v>0</v>
      </c>
      <c r="DM18" s="1888">
        <v>0</v>
      </c>
      <c r="DN18" s="1888">
        <v>0</v>
      </c>
      <c r="DO18" s="1888">
        <v>0</v>
      </c>
      <c r="DP18" s="1888">
        <v>0</v>
      </c>
      <c r="DQ18" s="1888">
        <v>0</v>
      </c>
      <c r="DR18" s="1888">
        <v>0</v>
      </c>
      <c r="DS18" s="1888">
        <v>0</v>
      </c>
      <c r="DT18" s="1888">
        <v>0</v>
      </c>
      <c r="DU18" s="1888">
        <v>0</v>
      </c>
      <c r="DV18" s="1888">
        <v>0</v>
      </c>
      <c r="DW18" s="1888">
        <v>0</v>
      </c>
      <c r="DX18" s="1888">
        <v>0</v>
      </c>
      <c r="DY18" s="1888">
        <v>0</v>
      </c>
      <c r="DZ18" s="1888">
        <v>0</v>
      </c>
      <c r="EA18" s="1892">
        <v>0</v>
      </c>
      <c r="EB18" s="1924">
        <v>0</v>
      </c>
      <c r="EC18" s="1837">
        <v>0</v>
      </c>
      <c r="ED18" s="1837">
        <v>14.9323947914</v>
      </c>
      <c r="EE18" s="1837">
        <v>14.9323947914</v>
      </c>
      <c r="EF18" s="1837">
        <v>0.67769729930714284</v>
      </c>
      <c r="EG18" s="1837">
        <v>0</v>
      </c>
      <c r="EH18" s="1837">
        <v>0</v>
      </c>
      <c r="EI18" s="1837">
        <v>0.67769729930714284</v>
      </c>
      <c r="EJ18" s="1837">
        <v>0</v>
      </c>
      <c r="EK18" s="1837">
        <v>1.7615426613272727</v>
      </c>
      <c r="EL18" s="1837">
        <v>0.71988178495714295</v>
      </c>
      <c r="EM18" s="1837">
        <v>2.4814244462844157</v>
      </c>
      <c r="EN18" s="1837">
        <v>2.1921295494717388</v>
      </c>
      <c r="EO18" s="1837">
        <v>1.0406261399821428</v>
      </c>
      <c r="EP18" s="1837">
        <v>0</v>
      </c>
      <c r="EQ18" s="1837">
        <v>3.2327556894538816</v>
      </c>
      <c r="ER18" s="1925">
        <v>21.324272226445441</v>
      </c>
      <c r="ES18" s="1924">
        <v>0</v>
      </c>
      <c r="ET18" s="1837">
        <v>0.73244174381249982</v>
      </c>
      <c r="EU18" s="1837">
        <v>0</v>
      </c>
      <c r="EV18" s="1837">
        <f t="shared" si="30"/>
        <v>0.73244174381249982</v>
      </c>
      <c r="EW18" s="1837">
        <v>0</v>
      </c>
      <c r="EX18" s="1837">
        <v>0</v>
      </c>
      <c r="EY18" s="1837">
        <v>0</v>
      </c>
      <c r="EZ18" s="1837">
        <f t="shared" si="31"/>
        <v>0</v>
      </c>
      <c r="FA18" s="1837">
        <v>0</v>
      </c>
      <c r="FB18" s="1837">
        <v>0</v>
      </c>
      <c r="FC18" s="1837">
        <v>0</v>
      </c>
      <c r="FD18" s="1837">
        <f t="shared" si="32"/>
        <v>0</v>
      </c>
      <c r="FE18" s="1837">
        <v>0</v>
      </c>
      <c r="FF18" s="1837">
        <v>0</v>
      </c>
      <c r="FG18" s="1837">
        <v>0</v>
      </c>
      <c r="FH18" s="1837">
        <f t="shared" si="33"/>
        <v>0</v>
      </c>
      <c r="FI18" s="1925">
        <f t="shared" si="34"/>
        <v>0.73244174381249982</v>
      </c>
      <c r="FJ18" s="1924">
        <v>0.64423368663750002</v>
      </c>
      <c r="FK18" s="1837">
        <v>0.64670089204875014</v>
      </c>
      <c r="FL18" s="1837">
        <v>0.75484777020652194</v>
      </c>
      <c r="FM18" s="1857">
        <f t="shared" si="35"/>
        <v>2.045782348892772</v>
      </c>
      <c r="FN18" s="1837">
        <v>0</v>
      </c>
      <c r="FO18" s="1837">
        <v>0</v>
      </c>
      <c r="FP18" s="1837">
        <v>0</v>
      </c>
      <c r="FQ18" s="1837">
        <f t="shared" si="36"/>
        <v>0</v>
      </c>
      <c r="FR18" s="1837">
        <v>0.82659206507449479</v>
      </c>
      <c r="FS18" s="1837">
        <v>0.7837279116010103</v>
      </c>
      <c r="FT18" s="1837">
        <v>0.8349525105200899</v>
      </c>
      <c r="FU18" s="1837">
        <f t="shared" si="37"/>
        <v>2.4452724871955951</v>
      </c>
      <c r="FV18" s="1837">
        <v>0.93224591404622303</v>
      </c>
      <c r="FW18" s="1837">
        <v>0.89891864961703249</v>
      </c>
      <c r="FX18" s="1837">
        <v>0.8331705325959724</v>
      </c>
      <c r="FY18" s="1857">
        <f t="shared" si="38"/>
        <v>2.6643350962592276</v>
      </c>
      <c r="FZ18" s="2008">
        <f t="shared" si="39"/>
        <v>7.1553899323475942</v>
      </c>
      <c r="GA18" s="2007">
        <v>0</v>
      </c>
      <c r="GB18" s="1857">
        <v>0.47545361289983989</v>
      </c>
      <c r="GC18" s="1857">
        <v>2.7548857318889741</v>
      </c>
      <c r="GD18" s="1857">
        <f t="shared" ref="GD18:GD24" si="48">GC18+GB18+GA18</f>
        <v>3.2303393447888142</v>
      </c>
      <c r="GE18" s="1857">
        <v>1.8546915838464004</v>
      </c>
      <c r="GF18" s="1857">
        <v>0</v>
      </c>
      <c r="GG18" s="1857">
        <v>0.38900055290879998</v>
      </c>
      <c r="GH18" s="1857">
        <f t="shared" ref="GH18:GH24" si="49">GG18+GF18+GE18</f>
        <v>2.2436921367552003</v>
      </c>
      <c r="GI18" s="1857">
        <v>0.44594990003463958</v>
      </c>
      <c r="GJ18" s="1857">
        <v>0</v>
      </c>
      <c r="GK18" s="1857">
        <v>0</v>
      </c>
      <c r="GL18" s="1857">
        <f t="shared" ref="GL18:GL24" si="50">GK18+GJ18+GI18</f>
        <v>0.44594990003463958</v>
      </c>
      <c r="GM18" s="1857">
        <v>0</v>
      </c>
      <c r="GN18" s="1857">
        <v>0</v>
      </c>
      <c r="GO18" s="1857">
        <v>0</v>
      </c>
      <c r="GP18" s="1857">
        <f t="shared" si="40"/>
        <v>0</v>
      </c>
      <c r="GQ18" s="2008">
        <f t="shared" si="41"/>
        <v>5.9199813815786539</v>
      </c>
      <c r="GR18" s="2007">
        <v>0</v>
      </c>
      <c r="GS18" s="1857">
        <v>0.38562088557265012</v>
      </c>
      <c r="GT18" s="1857">
        <v>0</v>
      </c>
      <c r="GU18" s="1857">
        <f t="shared" ref="GU18:GU24" si="51">GR18+GS18+GT18</f>
        <v>0.38562088557265012</v>
      </c>
      <c r="GV18" s="1857">
        <v>43.687529087246006</v>
      </c>
      <c r="GW18" s="1857">
        <v>0</v>
      </c>
      <c r="GX18" s="1857">
        <v>0</v>
      </c>
      <c r="GY18" s="1857">
        <f t="shared" ref="GY18:GY24" si="52">GV18+GW18+GX18</f>
        <v>43.687529087246006</v>
      </c>
      <c r="GZ18" s="1857">
        <v>0</v>
      </c>
      <c r="HA18" s="1857">
        <v>0.49881205802667822</v>
      </c>
      <c r="HB18" s="1857">
        <v>0</v>
      </c>
      <c r="HC18" s="1857">
        <f t="shared" ref="HC18:HC24" si="53">GZ18+HA18+HB18</f>
        <v>0.49881205802667822</v>
      </c>
      <c r="HD18" s="1857">
        <v>0</v>
      </c>
      <c r="HE18" s="1857">
        <v>0.31638729857731424</v>
      </c>
      <c r="HF18" s="1857">
        <v>0.53321768433426009</v>
      </c>
      <c r="HG18" s="1857">
        <f t="shared" ref="HG18:HG24" si="54">HD18+HE18+HF18</f>
        <v>0.84960498291157438</v>
      </c>
      <c r="HH18" s="2008">
        <f t="shared" si="42"/>
        <v>45.421567013756906</v>
      </c>
      <c r="HI18" s="2007">
        <v>2.2650581595681811</v>
      </c>
      <c r="HJ18" s="1857">
        <v>0</v>
      </c>
      <c r="HK18" s="1857">
        <v>0.95543262306749976</v>
      </c>
      <c r="HL18" s="1857">
        <f t="shared" si="25"/>
        <v>3.220490782635681</v>
      </c>
      <c r="HM18" s="1857">
        <v>0</v>
      </c>
      <c r="HN18" s="1857">
        <v>1.2402661221260869</v>
      </c>
      <c r="HO18" s="1857">
        <v>0.61474746211875009</v>
      </c>
      <c r="HP18" s="1857">
        <f t="shared" ref="HP18:HP24" si="55">HO18+HN18+HM18</f>
        <v>1.855013584244837</v>
      </c>
      <c r="HQ18" s="1857">
        <v>0</v>
      </c>
      <c r="HR18" s="1857">
        <v>1.1305414558611553</v>
      </c>
      <c r="HS18" s="1857">
        <v>1.1428461775488359</v>
      </c>
      <c r="HT18" s="1857">
        <f t="shared" ref="HT18:HT24" si="56">HS18+HR18+HQ18</f>
        <v>2.2733876334099912</v>
      </c>
      <c r="HU18" s="1857">
        <v>0</v>
      </c>
      <c r="HV18" s="1857">
        <v>1.6713639110216718</v>
      </c>
      <c r="HW18" s="1857">
        <v>2.2392090949278627</v>
      </c>
      <c r="HX18" s="1857">
        <f t="shared" ref="HX18:HX25" si="57">HW18+HV18+HU18</f>
        <v>3.9105730059495345</v>
      </c>
      <c r="HY18" s="2008">
        <f t="shared" si="43"/>
        <v>11.259465006240044</v>
      </c>
      <c r="HZ18" s="2007">
        <v>2.1666335028340904</v>
      </c>
      <c r="IA18" s="1857">
        <v>1.363920380431165</v>
      </c>
      <c r="IB18" s="1857">
        <v>1.6182470847928569</v>
      </c>
      <c r="IC18" s="1857">
        <f t="shared" si="44"/>
        <v>5.1488009680581124</v>
      </c>
      <c r="ID18" s="1857">
        <v>0</v>
      </c>
      <c r="IE18" s="1857">
        <v>0.31190945264999997</v>
      </c>
      <c r="IF18" s="1857">
        <v>2.1511599540525008</v>
      </c>
      <c r="IG18" s="1857">
        <f t="shared" si="45"/>
        <v>2.463069406702501</v>
      </c>
      <c r="IH18" s="1857">
        <v>0</v>
      </c>
      <c r="II18" s="1857">
        <v>0</v>
      </c>
      <c r="IJ18" s="1857">
        <v>14.591172750000002</v>
      </c>
      <c r="IK18" s="1857">
        <f t="shared" si="46"/>
        <v>14.591172750000002</v>
      </c>
      <c r="IL18" s="1857">
        <v>0</v>
      </c>
      <c r="IM18" s="1857">
        <v>9.4352816839400013</v>
      </c>
      <c r="IN18" s="1857">
        <v>0</v>
      </c>
      <c r="IO18" s="1857">
        <f t="shared" si="47"/>
        <v>9.4352816839400013</v>
      </c>
      <c r="IP18" s="2008">
        <f t="shared" si="28"/>
        <v>31.638324808700617</v>
      </c>
      <c r="IQ18" s="2007">
        <v>0</v>
      </c>
      <c r="IR18" s="1857">
        <v>0</v>
      </c>
      <c r="IS18" s="1857">
        <v>0</v>
      </c>
      <c r="IT18" s="2902">
        <v>0</v>
      </c>
    </row>
    <row r="19" spans="1:254" ht="37.5" customHeight="1">
      <c r="A19" s="2009" t="s">
        <v>1497</v>
      </c>
      <c r="B19" s="2607"/>
      <c r="C19" s="2608"/>
      <c r="D19" s="2608"/>
      <c r="E19" s="2608"/>
      <c r="F19" s="2608"/>
      <c r="G19" s="2608"/>
      <c r="H19" s="2608"/>
      <c r="I19" s="2608"/>
      <c r="J19" s="2609"/>
      <c r="K19" s="2609"/>
      <c r="L19" s="1837"/>
      <c r="M19" s="1837"/>
      <c r="N19" s="1847"/>
      <c r="O19" s="1847"/>
      <c r="P19" s="1822"/>
      <c r="Q19" s="1822"/>
      <c r="R19" s="2610"/>
      <c r="S19" s="1924"/>
      <c r="T19" s="1837"/>
      <c r="U19" s="1837"/>
      <c r="V19" s="1822"/>
      <c r="W19" s="1837"/>
      <c r="X19" s="1837"/>
      <c r="Y19" s="1837"/>
      <c r="Z19" s="1822"/>
      <c r="AA19" s="1837"/>
      <c r="AB19" s="1837"/>
      <c r="AC19" s="1837"/>
      <c r="AD19" s="1822"/>
      <c r="AE19" s="1837"/>
      <c r="AF19" s="1837"/>
      <c r="AG19" s="1837"/>
      <c r="AH19" s="1837"/>
      <c r="AI19" s="2618"/>
      <c r="AJ19" s="2620"/>
      <c r="AK19" s="1882"/>
      <c r="AL19" s="1882"/>
      <c r="AM19" s="1882"/>
      <c r="AN19" s="1883"/>
      <c r="AO19" s="1882"/>
      <c r="AP19" s="1882"/>
      <c r="AQ19" s="1883"/>
      <c r="AR19" s="1883"/>
      <c r="AS19" s="1882"/>
      <c r="AT19" s="1882"/>
      <c r="AU19" s="1883"/>
      <c r="AV19" s="1882"/>
      <c r="AW19" s="1882"/>
      <c r="AX19" s="1882"/>
      <c r="AY19" s="1883"/>
      <c r="AZ19" s="2621"/>
      <c r="BA19" s="2625"/>
      <c r="BB19" s="1847"/>
      <c r="BC19" s="1847"/>
      <c r="BD19" s="1939"/>
      <c r="BE19" s="1882"/>
      <c r="BF19" s="1882"/>
      <c r="BG19" s="1882"/>
      <c r="BH19" s="1939"/>
      <c r="BI19" s="1882"/>
      <c r="BJ19" s="1939"/>
      <c r="BK19" s="2626"/>
      <c r="BL19" s="2628"/>
      <c r="BM19" s="1882"/>
      <c r="BN19" s="1882"/>
      <c r="BO19" s="1939"/>
      <c r="BP19" s="1882"/>
      <c r="BQ19" s="1882"/>
      <c r="BR19" s="1882"/>
      <c r="BS19" s="1883"/>
      <c r="BT19" s="1882"/>
      <c r="BU19" s="1882"/>
      <c r="BV19" s="1882"/>
      <c r="BW19" s="1883"/>
      <c r="BX19" s="1841"/>
      <c r="BY19" s="1841"/>
      <c r="BZ19" s="1841"/>
      <c r="CA19" s="1825"/>
      <c r="CB19" s="2635"/>
      <c r="CC19" s="2631"/>
      <c r="CD19" s="1861"/>
      <c r="CE19" s="1861"/>
      <c r="CF19" s="1861"/>
      <c r="CG19" s="1861"/>
      <c r="CH19" s="1861"/>
      <c r="CI19" s="1861"/>
      <c r="CJ19" s="1861"/>
      <c r="CK19" s="1861"/>
      <c r="CL19" s="1861"/>
      <c r="CM19" s="1888"/>
      <c r="CN19" s="1889"/>
      <c r="CO19" s="1888"/>
      <c r="CP19" s="1888"/>
      <c r="CQ19" s="1888"/>
      <c r="CR19" s="1889"/>
      <c r="CS19" s="2633"/>
      <c r="CT19" s="1888"/>
      <c r="CU19" s="1888"/>
      <c r="CV19" s="1888"/>
      <c r="CW19" s="1889"/>
      <c r="CX19" s="1888"/>
      <c r="CY19" s="1888"/>
      <c r="CZ19" s="1888"/>
      <c r="DA19" s="1889"/>
      <c r="DB19" s="1888"/>
      <c r="DC19" s="1888"/>
      <c r="DD19" s="1888"/>
      <c r="DE19" s="1888"/>
      <c r="DF19" s="1888"/>
      <c r="DG19" s="1888"/>
      <c r="DH19" s="1888"/>
      <c r="DI19" s="1888"/>
      <c r="DJ19" s="1888"/>
      <c r="DK19" s="1891"/>
      <c r="DL19" s="1888"/>
      <c r="DM19" s="1888"/>
      <c r="DN19" s="1888"/>
      <c r="DO19" s="1888"/>
      <c r="DP19" s="1888"/>
      <c r="DQ19" s="1888"/>
      <c r="DR19" s="1888"/>
      <c r="DS19" s="1888"/>
      <c r="DT19" s="1888"/>
      <c r="DU19" s="1888"/>
      <c r="DV19" s="1888"/>
      <c r="DW19" s="1888"/>
      <c r="DX19" s="1888"/>
      <c r="DY19" s="1888"/>
      <c r="DZ19" s="1888"/>
      <c r="EA19" s="1892"/>
      <c r="EB19" s="1924"/>
      <c r="EC19" s="1837"/>
      <c r="ED19" s="1837"/>
      <c r="EE19" s="1837"/>
      <c r="EF19" s="1837"/>
      <c r="EG19" s="1837"/>
      <c r="EH19" s="1837"/>
      <c r="EI19" s="1837"/>
      <c r="EJ19" s="1837"/>
      <c r="EK19" s="1837"/>
      <c r="EL19" s="1837"/>
      <c r="EM19" s="1837"/>
      <c r="EN19" s="1837"/>
      <c r="EO19" s="1837"/>
      <c r="EP19" s="1837"/>
      <c r="EQ19" s="1837"/>
      <c r="ER19" s="1925"/>
      <c r="ES19" s="1924"/>
      <c r="ET19" s="1837"/>
      <c r="EU19" s="1837"/>
      <c r="EV19" s="1837"/>
      <c r="EW19" s="1837"/>
      <c r="EX19" s="1837"/>
      <c r="EY19" s="1837"/>
      <c r="EZ19" s="1837"/>
      <c r="FA19" s="1837"/>
      <c r="FB19" s="1837"/>
      <c r="FC19" s="1837"/>
      <c r="FD19" s="1837"/>
      <c r="FE19" s="1837"/>
      <c r="FF19" s="1837"/>
      <c r="FG19" s="1837"/>
      <c r="FH19" s="1837"/>
      <c r="FI19" s="1925"/>
      <c r="FJ19" s="1924"/>
      <c r="FK19" s="1837"/>
      <c r="FL19" s="1837"/>
      <c r="FM19" s="1857"/>
      <c r="FN19" s="1837"/>
      <c r="FO19" s="1837"/>
      <c r="FP19" s="1837"/>
      <c r="FQ19" s="1837"/>
      <c r="FR19" s="1837"/>
      <c r="FS19" s="1837"/>
      <c r="FT19" s="1837"/>
      <c r="FU19" s="1837"/>
      <c r="FV19" s="1837"/>
      <c r="FW19" s="1837"/>
      <c r="FX19" s="1837"/>
      <c r="FY19" s="1857"/>
      <c r="FZ19" s="2008"/>
      <c r="GA19" s="2007"/>
      <c r="GB19" s="1857"/>
      <c r="GC19" s="1857"/>
      <c r="GD19" s="1857"/>
      <c r="GE19" s="1857"/>
      <c r="GF19" s="1857"/>
      <c r="GG19" s="1857"/>
      <c r="GH19" s="1857"/>
      <c r="GI19" s="1857"/>
      <c r="GJ19" s="1857"/>
      <c r="GK19" s="1857"/>
      <c r="GL19" s="1857"/>
      <c r="GM19" s="1857"/>
      <c r="GN19" s="1857"/>
      <c r="GO19" s="1857"/>
      <c r="GP19" s="1857"/>
      <c r="GQ19" s="2008"/>
      <c r="GR19" s="2007"/>
      <c r="GS19" s="1857"/>
      <c r="GT19" s="1857"/>
      <c r="GU19" s="1857"/>
      <c r="GV19" s="1857"/>
      <c r="GW19" s="1857"/>
      <c r="GX19" s="1857"/>
      <c r="GY19" s="1857"/>
      <c r="GZ19" s="1857"/>
      <c r="HA19" s="1857"/>
      <c r="HB19" s="1857"/>
      <c r="HC19" s="1857"/>
      <c r="HD19" s="1857"/>
      <c r="HE19" s="1857"/>
      <c r="HF19" s="1857"/>
      <c r="HG19" s="1857"/>
      <c r="HH19" s="2008"/>
      <c r="HI19" s="2007"/>
      <c r="HJ19" s="1857"/>
      <c r="HK19" s="1857"/>
      <c r="HL19" s="1857"/>
      <c r="HM19" s="1857"/>
      <c r="HN19" s="1857"/>
      <c r="HO19" s="1857">
        <v>82.459920895965013</v>
      </c>
      <c r="HP19" s="1857">
        <f t="shared" ref="HP19" si="58">HO19+HN19+HM19</f>
        <v>82.459920895965013</v>
      </c>
      <c r="HQ19" s="1857">
        <v>0</v>
      </c>
      <c r="HR19" s="1857">
        <v>0</v>
      </c>
      <c r="HS19" s="1857">
        <v>37.873855685707341</v>
      </c>
      <c r="HT19" s="1857">
        <f t="shared" ref="HT19" si="59">HS19+HR19+HQ19</f>
        <v>37.873855685707341</v>
      </c>
      <c r="HU19" s="1857">
        <v>0</v>
      </c>
      <c r="HV19" s="1857">
        <v>1.6587229157428574</v>
      </c>
      <c r="HW19" s="1857">
        <v>3.4665426278857145</v>
      </c>
      <c r="HX19" s="1857">
        <f t="shared" ref="HX19" si="60">HW19+HV19+HU19</f>
        <v>5.1252655436285721</v>
      </c>
      <c r="HY19" s="2008">
        <f>HX19+HT19+HP19+HL19</f>
        <v>125.45904212530093</v>
      </c>
      <c r="HZ19" s="2007">
        <v>0</v>
      </c>
      <c r="IA19" s="1857">
        <v>0</v>
      </c>
      <c r="IB19" s="1857">
        <v>0</v>
      </c>
      <c r="IC19" s="1857">
        <f t="shared" ref="IC19" si="61">SUM(HZ19:IB19)</f>
        <v>0</v>
      </c>
      <c r="ID19" s="1857">
        <v>0</v>
      </c>
      <c r="IE19" s="1857">
        <v>0</v>
      </c>
      <c r="IF19" s="1857">
        <v>0</v>
      </c>
      <c r="IG19" s="1857">
        <f t="shared" ref="IG19" si="62">SUM(ID19:IF19)</f>
        <v>0</v>
      </c>
      <c r="IH19" s="1857">
        <v>0</v>
      </c>
      <c r="II19" s="1857">
        <v>95.463136649999996</v>
      </c>
      <c r="IJ19" s="1857">
        <v>97.052953800000012</v>
      </c>
      <c r="IK19" s="1857">
        <f t="shared" ref="IK19" si="63">SUM(IH19:IJ19)</f>
        <v>192.51609045000001</v>
      </c>
      <c r="IL19" s="1857">
        <v>61.91972621654751</v>
      </c>
      <c r="IM19" s="1857">
        <v>57.045174375000002</v>
      </c>
      <c r="IN19" s="1857">
        <v>53.889533449363853</v>
      </c>
      <c r="IO19" s="1857">
        <f t="shared" ref="IO19" si="64">SUM(IL19:IN19)</f>
        <v>172.85443404091137</v>
      </c>
      <c r="IP19" s="2008">
        <f t="shared" si="28"/>
        <v>365.37052449091141</v>
      </c>
      <c r="IQ19" s="2007">
        <v>82.14</v>
      </c>
      <c r="IR19" s="1857">
        <v>97.87</v>
      </c>
      <c r="IS19" s="1857">
        <v>51.74</v>
      </c>
      <c r="IT19" s="2902">
        <v>231.75</v>
      </c>
    </row>
    <row r="20" spans="1:254" ht="37.5" customHeight="1">
      <c r="A20" s="2009" t="s">
        <v>1498</v>
      </c>
      <c r="B20" s="2607"/>
      <c r="C20" s="2608"/>
      <c r="D20" s="2608"/>
      <c r="E20" s="2608"/>
      <c r="F20" s="2608"/>
      <c r="G20" s="2608"/>
      <c r="H20" s="2608"/>
      <c r="I20" s="2608"/>
      <c r="J20" s="2609"/>
      <c r="K20" s="2609"/>
      <c r="L20" s="1837"/>
      <c r="M20" s="1837"/>
      <c r="N20" s="1847"/>
      <c r="O20" s="1847"/>
      <c r="P20" s="1822"/>
      <c r="Q20" s="1822"/>
      <c r="R20" s="2610"/>
      <c r="S20" s="1924"/>
      <c r="T20" s="1837"/>
      <c r="U20" s="1837"/>
      <c r="V20" s="1822"/>
      <c r="W20" s="1837"/>
      <c r="X20" s="1837"/>
      <c r="Y20" s="1837"/>
      <c r="Z20" s="1822"/>
      <c r="AA20" s="1837"/>
      <c r="AB20" s="1837"/>
      <c r="AC20" s="1837"/>
      <c r="AD20" s="1822"/>
      <c r="AE20" s="1837"/>
      <c r="AF20" s="1837"/>
      <c r="AG20" s="1837"/>
      <c r="AH20" s="1837"/>
      <c r="AI20" s="2618"/>
      <c r="AJ20" s="2620"/>
      <c r="AK20" s="1882"/>
      <c r="AL20" s="1882"/>
      <c r="AM20" s="1882"/>
      <c r="AN20" s="1883"/>
      <c r="AO20" s="1882"/>
      <c r="AP20" s="1882"/>
      <c r="AQ20" s="1883"/>
      <c r="AR20" s="1883"/>
      <c r="AS20" s="1882"/>
      <c r="AT20" s="1882"/>
      <c r="AU20" s="1883"/>
      <c r="AV20" s="1882"/>
      <c r="AW20" s="1882"/>
      <c r="AX20" s="1882"/>
      <c r="AY20" s="1883"/>
      <c r="AZ20" s="2621"/>
      <c r="BA20" s="2625">
        <v>0</v>
      </c>
      <c r="BB20" s="1847">
        <v>0</v>
      </c>
      <c r="BC20" s="1847">
        <v>0</v>
      </c>
      <c r="BD20" s="1939">
        <v>0</v>
      </c>
      <c r="BE20" s="1847">
        <v>0</v>
      </c>
      <c r="BF20" s="1847">
        <v>0</v>
      </c>
      <c r="BG20" s="1847">
        <v>0</v>
      </c>
      <c r="BH20" s="1939">
        <v>0</v>
      </c>
      <c r="BI20" s="1847">
        <v>0</v>
      </c>
      <c r="BJ20" s="1939">
        <v>0</v>
      </c>
      <c r="BK20" s="2626">
        <v>0</v>
      </c>
      <c r="BL20" s="2625">
        <v>0</v>
      </c>
      <c r="BM20" s="1847">
        <v>0</v>
      </c>
      <c r="BN20" s="1882">
        <v>16.44559782</v>
      </c>
      <c r="BO20" s="1939">
        <v>16.44559782</v>
      </c>
      <c r="BP20" s="1882">
        <v>0</v>
      </c>
      <c r="BQ20" s="1882">
        <v>0</v>
      </c>
      <c r="BR20" s="1882">
        <v>0</v>
      </c>
      <c r="BS20" s="1883">
        <v>0</v>
      </c>
      <c r="BT20" s="1882">
        <v>0</v>
      </c>
      <c r="BU20" s="1882">
        <v>0</v>
      </c>
      <c r="BV20" s="1882">
        <v>0</v>
      </c>
      <c r="BW20" s="1883">
        <v>0</v>
      </c>
      <c r="BX20" s="1841">
        <v>0</v>
      </c>
      <c r="BY20" s="1841">
        <v>0</v>
      </c>
      <c r="BZ20" s="1841">
        <v>0</v>
      </c>
      <c r="CA20" s="1825">
        <v>0</v>
      </c>
      <c r="CB20" s="2629">
        <f t="shared" si="29"/>
        <v>16.44559782</v>
      </c>
      <c r="CC20" s="2631">
        <v>0</v>
      </c>
      <c r="CD20" s="1861">
        <v>0</v>
      </c>
      <c r="CE20" s="1861">
        <v>0</v>
      </c>
      <c r="CF20" s="1861">
        <v>0</v>
      </c>
      <c r="CG20" s="1861">
        <v>0</v>
      </c>
      <c r="CH20" s="1861">
        <v>0</v>
      </c>
      <c r="CI20" s="1861">
        <v>0</v>
      </c>
      <c r="CJ20" s="1861">
        <v>0</v>
      </c>
      <c r="CK20" s="1861">
        <v>0</v>
      </c>
      <c r="CL20" s="1888">
        <v>0</v>
      </c>
      <c r="CM20" s="1888">
        <v>0</v>
      </c>
      <c r="CN20" s="1889">
        <v>0</v>
      </c>
      <c r="CO20" s="1888">
        <v>0</v>
      </c>
      <c r="CP20" s="1888">
        <v>0</v>
      </c>
      <c r="CQ20" s="1888">
        <v>0</v>
      </c>
      <c r="CR20" s="1889">
        <v>0</v>
      </c>
      <c r="CS20" s="2633">
        <v>0</v>
      </c>
      <c r="CT20" s="1888">
        <v>25.823570503949998</v>
      </c>
      <c r="CU20" s="1888">
        <v>0</v>
      </c>
      <c r="CV20" s="1888">
        <v>0</v>
      </c>
      <c r="CW20" s="1889">
        <v>25.823570503949998</v>
      </c>
      <c r="CX20" s="1888">
        <v>0</v>
      </c>
      <c r="CY20" s="1888">
        <v>0</v>
      </c>
      <c r="CZ20" s="1888">
        <v>0</v>
      </c>
      <c r="DA20" s="1889">
        <v>0</v>
      </c>
      <c r="DB20" s="1888">
        <v>0</v>
      </c>
      <c r="DC20" s="1888">
        <v>0</v>
      </c>
      <c r="DD20" s="1888">
        <v>0</v>
      </c>
      <c r="DE20" s="1888">
        <v>0</v>
      </c>
      <c r="DF20" s="1888">
        <v>0</v>
      </c>
      <c r="DG20" s="1888">
        <v>0</v>
      </c>
      <c r="DH20" s="1888">
        <v>0</v>
      </c>
      <c r="DI20" s="1888">
        <v>0</v>
      </c>
      <c r="DJ20" s="1888">
        <v>25.823570503949998</v>
      </c>
      <c r="DK20" s="1891">
        <v>0</v>
      </c>
      <c r="DL20" s="1888">
        <v>0</v>
      </c>
      <c r="DM20" s="1888">
        <v>0</v>
      </c>
      <c r="DN20" s="1888">
        <v>0</v>
      </c>
      <c r="DO20" s="1888">
        <v>0</v>
      </c>
      <c r="DP20" s="1888">
        <v>0</v>
      </c>
      <c r="DQ20" s="1888">
        <v>0</v>
      </c>
      <c r="DR20" s="1888">
        <v>0</v>
      </c>
      <c r="DS20" s="1888">
        <v>0</v>
      </c>
      <c r="DT20" s="1888">
        <v>0</v>
      </c>
      <c r="DU20" s="1888">
        <v>0</v>
      </c>
      <c r="DV20" s="1888">
        <v>0</v>
      </c>
      <c r="DW20" s="1888">
        <v>0</v>
      </c>
      <c r="DX20" s="1888">
        <v>0</v>
      </c>
      <c r="DY20" s="1888">
        <v>0</v>
      </c>
      <c r="DZ20" s="1888">
        <v>0</v>
      </c>
      <c r="EA20" s="1892">
        <v>0</v>
      </c>
      <c r="EB20" s="1924">
        <v>0</v>
      </c>
      <c r="EC20" s="1837">
        <v>0</v>
      </c>
      <c r="ED20" s="1837">
        <v>0</v>
      </c>
      <c r="EE20" s="1837">
        <v>0</v>
      </c>
      <c r="EF20" s="1837">
        <v>0</v>
      </c>
      <c r="EG20" s="1837">
        <v>0</v>
      </c>
      <c r="EH20" s="1837">
        <v>0</v>
      </c>
      <c r="EI20" s="1837">
        <v>0</v>
      </c>
      <c r="EJ20" s="1837">
        <v>0</v>
      </c>
      <c r="EK20" s="1837">
        <v>0</v>
      </c>
      <c r="EL20" s="1837">
        <v>0</v>
      </c>
      <c r="EM20" s="1837">
        <v>0</v>
      </c>
      <c r="EN20" s="1837">
        <v>0</v>
      </c>
      <c r="EO20" s="1837">
        <v>0</v>
      </c>
      <c r="EP20" s="1837">
        <v>0</v>
      </c>
      <c r="EQ20" s="1837">
        <v>0</v>
      </c>
      <c r="ER20" s="1925">
        <v>0</v>
      </c>
      <c r="ES20" s="1924">
        <v>0</v>
      </c>
      <c r="ET20" s="1837">
        <v>0</v>
      </c>
      <c r="EU20" s="1837">
        <v>0</v>
      </c>
      <c r="EV20" s="1837">
        <f t="shared" si="30"/>
        <v>0</v>
      </c>
      <c r="EW20" s="1837">
        <v>0</v>
      </c>
      <c r="EX20" s="1837">
        <v>0</v>
      </c>
      <c r="EY20" s="1837">
        <v>0</v>
      </c>
      <c r="EZ20" s="1837">
        <f t="shared" si="31"/>
        <v>0</v>
      </c>
      <c r="FA20" s="1837">
        <v>0</v>
      </c>
      <c r="FB20" s="1837">
        <v>0</v>
      </c>
      <c r="FC20" s="1837">
        <v>0</v>
      </c>
      <c r="FD20" s="1837">
        <f t="shared" si="32"/>
        <v>0</v>
      </c>
      <c r="FE20" s="1837">
        <v>0</v>
      </c>
      <c r="FF20" s="1837">
        <v>0</v>
      </c>
      <c r="FG20" s="1837">
        <v>0</v>
      </c>
      <c r="FH20" s="1837">
        <f t="shared" si="33"/>
        <v>0</v>
      </c>
      <c r="FI20" s="1925">
        <f t="shared" si="34"/>
        <v>0</v>
      </c>
      <c r="FJ20" s="1924">
        <v>0</v>
      </c>
      <c r="FK20" s="1837">
        <v>0</v>
      </c>
      <c r="FL20" s="1837">
        <v>0</v>
      </c>
      <c r="FM20" s="1857">
        <f t="shared" si="35"/>
        <v>0</v>
      </c>
      <c r="FN20" s="1837">
        <v>0</v>
      </c>
      <c r="FO20" s="1837">
        <v>0</v>
      </c>
      <c r="FP20" s="1837">
        <v>0</v>
      </c>
      <c r="FQ20" s="1837">
        <f t="shared" si="36"/>
        <v>0</v>
      </c>
      <c r="FR20" s="1837">
        <v>0</v>
      </c>
      <c r="FS20" s="1837">
        <v>0</v>
      </c>
      <c r="FT20" s="1837">
        <v>0</v>
      </c>
      <c r="FU20" s="1837">
        <f t="shared" si="37"/>
        <v>0</v>
      </c>
      <c r="FV20" s="1837">
        <v>0</v>
      </c>
      <c r="FW20" s="1837">
        <v>0</v>
      </c>
      <c r="FX20" s="1837">
        <v>0</v>
      </c>
      <c r="FY20" s="1857">
        <f>FV20+FW20+FX20</f>
        <v>0</v>
      </c>
      <c r="FZ20" s="2008">
        <f t="shared" si="39"/>
        <v>0</v>
      </c>
      <c r="GA20" s="2007">
        <v>0</v>
      </c>
      <c r="GB20" s="1857">
        <v>0</v>
      </c>
      <c r="GC20" s="1857">
        <v>0</v>
      </c>
      <c r="GD20" s="1857">
        <f t="shared" si="48"/>
        <v>0</v>
      </c>
      <c r="GE20" s="1857">
        <v>0</v>
      </c>
      <c r="GF20" s="1857">
        <v>0</v>
      </c>
      <c r="GG20" s="1857">
        <v>0</v>
      </c>
      <c r="GH20" s="1857">
        <f t="shared" si="49"/>
        <v>0</v>
      </c>
      <c r="GI20" s="1857">
        <v>0</v>
      </c>
      <c r="GJ20" s="1857">
        <v>0</v>
      </c>
      <c r="GK20" s="1857">
        <v>0</v>
      </c>
      <c r="GL20" s="1857">
        <f t="shared" si="50"/>
        <v>0</v>
      </c>
      <c r="GM20" s="1857">
        <v>0</v>
      </c>
      <c r="GN20" s="1857">
        <v>0</v>
      </c>
      <c r="GO20" s="1857">
        <v>0</v>
      </c>
      <c r="GP20" s="1857">
        <f>GM20+GN20+GO20</f>
        <v>0</v>
      </c>
      <c r="GQ20" s="2008">
        <f t="shared" si="41"/>
        <v>0</v>
      </c>
      <c r="GR20" s="2007">
        <v>0</v>
      </c>
      <c r="GS20" s="1857">
        <v>0</v>
      </c>
      <c r="GT20" s="1857">
        <v>0</v>
      </c>
      <c r="GU20" s="1857">
        <f t="shared" si="51"/>
        <v>0</v>
      </c>
      <c r="GV20" s="1857">
        <v>0</v>
      </c>
      <c r="GW20" s="1857">
        <v>0</v>
      </c>
      <c r="GX20" s="1857">
        <v>0</v>
      </c>
      <c r="GY20" s="1857">
        <f t="shared" si="52"/>
        <v>0</v>
      </c>
      <c r="GZ20" s="1857">
        <v>0</v>
      </c>
      <c r="HA20" s="1857">
        <v>0</v>
      </c>
      <c r="HB20" s="1857">
        <v>93.525723237053569</v>
      </c>
      <c r="HC20" s="1857">
        <f t="shared" si="53"/>
        <v>93.525723237053569</v>
      </c>
      <c r="HD20" s="1857">
        <v>86.375985060272598</v>
      </c>
      <c r="HE20" s="1857">
        <v>0</v>
      </c>
      <c r="HF20" s="1857">
        <v>0</v>
      </c>
      <c r="HG20" s="1857">
        <f t="shared" si="54"/>
        <v>86.375985060272598</v>
      </c>
      <c r="HH20" s="2008">
        <f t="shared" si="42"/>
        <v>179.90170829732617</v>
      </c>
      <c r="HI20" s="2007">
        <v>0</v>
      </c>
      <c r="HJ20" s="1857">
        <v>0</v>
      </c>
      <c r="HK20" s="1857">
        <v>0</v>
      </c>
      <c r="HL20" s="1857">
        <f t="shared" si="25"/>
        <v>0</v>
      </c>
      <c r="HM20" s="1857">
        <v>0</v>
      </c>
      <c r="HN20" s="1857">
        <v>0</v>
      </c>
      <c r="HO20" s="1857">
        <v>0</v>
      </c>
      <c r="HP20" s="1857">
        <f t="shared" si="55"/>
        <v>0</v>
      </c>
      <c r="HQ20" s="1857">
        <v>0</v>
      </c>
      <c r="HR20" s="1857">
        <v>0</v>
      </c>
      <c r="HS20" s="1857">
        <v>0</v>
      </c>
      <c r="HT20" s="1857">
        <f t="shared" si="56"/>
        <v>0</v>
      </c>
      <c r="HU20" s="1857">
        <v>0</v>
      </c>
      <c r="HV20" s="1857">
        <v>0</v>
      </c>
      <c r="HW20" s="1857">
        <v>0</v>
      </c>
      <c r="HX20" s="1857">
        <f t="shared" si="57"/>
        <v>0</v>
      </c>
      <c r="HY20" s="2008">
        <f t="shared" si="43"/>
        <v>0</v>
      </c>
      <c r="HZ20" s="2007">
        <v>0</v>
      </c>
      <c r="IA20" s="1857">
        <v>0</v>
      </c>
      <c r="IB20" s="1857">
        <v>0</v>
      </c>
      <c r="IC20" s="1857">
        <f t="shared" si="44"/>
        <v>0</v>
      </c>
      <c r="ID20" s="1857">
        <v>0</v>
      </c>
      <c r="IE20" s="1857">
        <v>0</v>
      </c>
      <c r="IF20" s="1857">
        <v>0</v>
      </c>
      <c r="IG20" s="1857">
        <f t="shared" si="45"/>
        <v>0</v>
      </c>
      <c r="IH20" s="1857">
        <v>0</v>
      </c>
      <c r="II20" s="1857">
        <v>0</v>
      </c>
      <c r="IJ20" s="1857">
        <v>0</v>
      </c>
      <c r="IK20" s="1857">
        <f t="shared" si="46"/>
        <v>0</v>
      </c>
      <c r="IL20" s="1857">
        <v>0</v>
      </c>
      <c r="IM20" s="1857">
        <v>0</v>
      </c>
      <c r="IN20" s="1857">
        <v>0</v>
      </c>
      <c r="IO20" s="1857">
        <f t="shared" si="47"/>
        <v>0</v>
      </c>
      <c r="IP20" s="2008">
        <f t="shared" si="28"/>
        <v>0</v>
      </c>
      <c r="IQ20" s="2007">
        <v>0</v>
      </c>
      <c r="IR20" s="1857">
        <v>0</v>
      </c>
      <c r="IS20" s="1857">
        <v>0</v>
      </c>
      <c r="IT20" s="2902">
        <v>0</v>
      </c>
    </row>
    <row r="21" spans="1:254" ht="37.5" customHeight="1">
      <c r="A21" s="2009" t="s">
        <v>69</v>
      </c>
      <c r="B21" s="2607"/>
      <c r="C21" s="2608"/>
      <c r="D21" s="2608"/>
      <c r="E21" s="2608"/>
      <c r="F21" s="2608"/>
      <c r="G21" s="2608"/>
      <c r="H21" s="2608"/>
      <c r="I21" s="2608"/>
      <c r="J21" s="2609"/>
      <c r="K21" s="2609"/>
      <c r="L21" s="1837"/>
      <c r="M21" s="1837"/>
      <c r="N21" s="1847"/>
      <c r="O21" s="1847"/>
      <c r="P21" s="1822"/>
      <c r="Q21" s="1822"/>
      <c r="R21" s="2610"/>
      <c r="S21" s="1924"/>
      <c r="T21" s="1837"/>
      <c r="U21" s="1837"/>
      <c r="V21" s="1822"/>
      <c r="W21" s="1837"/>
      <c r="X21" s="1837"/>
      <c r="Y21" s="1837"/>
      <c r="Z21" s="1822"/>
      <c r="AA21" s="1837"/>
      <c r="AB21" s="1837"/>
      <c r="AC21" s="1837"/>
      <c r="AD21" s="1822"/>
      <c r="AE21" s="1837"/>
      <c r="AF21" s="1837"/>
      <c r="AG21" s="1837"/>
      <c r="AH21" s="1837"/>
      <c r="AI21" s="2618"/>
      <c r="AJ21" s="2620"/>
      <c r="AK21" s="1882"/>
      <c r="AL21" s="1882"/>
      <c r="AM21" s="1882"/>
      <c r="AN21" s="1883"/>
      <c r="AO21" s="1882"/>
      <c r="AP21" s="1882"/>
      <c r="AQ21" s="1883"/>
      <c r="AR21" s="1883"/>
      <c r="AS21" s="1882"/>
      <c r="AT21" s="1882"/>
      <c r="AU21" s="1883"/>
      <c r="AV21" s="1882"/>
      <c r="AW21" s="1882"/>
      <c r="AX21" s="1882"/>
      <c r="AY21" s="1883"/>
      <c r="AZ21" s="2621"/>
      <c r="BA21" s="2625"/>
      <c r="BB21" s="1847"/>
      <c r="BC21" s="1847"/>
      <c r="BD21" s="1939"/>
      <c r="BE21" s="1847"/>
      <c r="BF21" s="1847"/>
      <c r="BG21" s="1847"/>
      <c r="BH21" s="1939"/>
      <c r="BI21" s="1847"/>
      <c r="BJ21" s="1939"/>
      <c r="BK21" s="2626"/>
      <c r="BL21" s="2625"/>
      <c r="BM21" s="1847" t="s">
        <v>147</v>
      </c>
      <c r="BN21" s="1847" t="s">
        <v>147</v>
      </c>
      <c r="BO21" s="1939" t="s">
        <v>147</v>
      </c>
      <c r="BP21" s="1847" t="s">
        <v>147</v>
      </c>
      <c r="BQ21" s="1847" t="s">
        <v>147</v>
      </c>
      <c r="BR21" s="1847" t="s">
        <v>147</v>
      </c>
      <c r="BS21" s="1939" t="s">
        <v>147</v>
      </c>
      <c r="BT21" s="1847" t="s">
        <v>147</v>
      </c>
      <c r="BU21" s="1847" t="s">
        <v>147</v>
      </c>
      <c r="BV21" s="1847" t="s">
        <v>147</v>
      </c>
      <c r="BW21" s="1939" t="s">
        <v>147</v>
      </c>
      <c r="BX21" s="1847" t="s">
        <v>147</v>
      </c>
      <c r="BY21" s="1847" t="s">
        <v>147</v>
      </c>
      <c r="BZ21" s="1939" t="s">
        <v>147</v>
      </c>
      <c r="CA21" s="1939" t="s">
        <v>147</v>
      </c>
      <c r="CB21" s="2635"/>
      <c r="CC21" s="1891">
        <v>0</v>
      </c>
      <c r="CD21" s="1861">
        <v>34.245928290000002</v>
      </c>
      <c r="CE21" s="1861">
        <v>37.244886276000003</v>
      </c>
      <c r="CF21" s="1861">
        <v>71.490814566000012</v>
      </c>
      <c r="CG21" s="1861">
        <v>0</v>
      </c>
      <c r="CH21" s="1861">
        <v>52.523289281700002</v>
      </c>
      <c r="CI21" s="1861">
        <v>0</v>
      </c>
      <c r="CJ21" s="1861">
        <v>52.523289281700002</v>
      </c>
      <c r="CK21" s="1861">
        <v>0</v>
      </c>
      <c r="CL21" s="1888">
        <v>0</v>
      </c>
      <c r="CM21" s="1888">
        <v>88.828396984125007</v>
      </c>
      <c r="CN21" s="1889">
        <v>88.828396984125007</v>
      </c>
      <c r="CO21" s="1888">
        <v>0</v>
      </c>
      <c r="CP21" s="1888">
        <v>44.20819298</v>
      </c>
      <c r="CQ21" s="1888">
        <v>56.401253336400003</v>
      </c>
      <c r="CR21" s="1889">
        <v>100.60944631640001</v>
      </c>
      <c r="CS21" s="2633">
        <v>313.45194714822503</v>
      </c>
      <c r="CT21" s="1888">
        <v>0</v>
      </c>
      <c r="CU21" s="1888">
        <v>52.191707252625001</v>
      </c>
      <c r="CV21" s="1888">
        <v>0</v>
      </c>
      <c r="CW21" s="1889">
        <v>52.191707252625001</v>
      </c>
      <c r="CX21" s="1888">
        <v>0</v>
      </c>
      <c r="CY21" s="1888">
        <v>0</v>
      </c>
      <c r="CZ21" s="1888">
        <v>0</v>
      </c>
      <c r="DA21" s="1889">
        <v>0</v>
      </c>
      <c r="DB21" s="1888">
        <v>0</v>
      </c>
      <c r="DC21" s="1888">
        <v>0</v>
      </c>
      <c r="DD21" s="1888">
        <v>0</v>
      </c>
      <c r="DE21" s="1888">
        <v>0</v>
      </c>
      <c r="DF21" s="1888">
        <v>0</v>
      </c>
      <c r="DG21" s="1888">
        <v>0</v>
      </c>
      <c r="DH21" s="1888">
        <v>0</v>
      </c>
      <c r="DI21" s="1888">
        <v>0</v>
      </c>
      <c r="DJ21" s="1888">
        <v>52.191707252625001</v>
      </c>
      <c r="DK21" s="1891">
        <v>0</v>
      </c>
      <c r="DL21" s="1888">
        <v>0</v>
      </c>
      <c r="DM21" s="1888">
        <v>0</v>
      </c>
      <c r="DN21" s="1888">
        <v>0</v>
      </c>
      <c r="DO21" s="1888">
        <v>0</v>
      </c>
      <c r="DP21" s="1888">
        <v>0</v>
      </c>
      <c r="DQ21" s="1888">
        <v>0</v>
      </c>
      <c r="DR21" s="1888">
        <v>0</v>
      </c>
      <c r="DS21" s="1888">
        <v>0</v>
      </c>
      <c r="DT21" s="1888">
        <v>0</v>
      </c>
      <c r="DU21" s="1888">
        <v>0</v>
      </c>
      <c r="DV21" s="1888">
        <v>0</v>
      </c>
      <c r="DW21" s="1888">
        <v>0</v>
      </c>
      <c r="DX21" s="1888">
        <v>0</v>
      </c>
      <c r="DY21" s="1888">
        <v>0</v>
      </c>
      <c r="DZ21" s="1888">
        <v>0</v>
      </c>
      <c r="EA21" s="1892">
        <v>0</v>
      </c>
      <c r="EB21" s="1924">
        <v>0</v>
      </c>
      <c r="EC21" s="1837">
        <v>0</v>
      </c>
      <c r="ED21" s="1837">
        <v>0</v>
      </c>
      <c r="EE21" s="1837">
        <v>0</v>
      </c>
      <c r="EF21" s="1837">
        <v>0</v>
      </c>
      <c r="EG21" s="1837">
        <v>0</v>
      </c>
      <c r="EH21" s="1837">
        <v>0</v>
      </c>
      <c r="EI21" s="1837">
        <v>0</v>
      </c>
      <c r="EJ21" s="1837">
        <v>0</v>
      </c>
      <c r="EK21" s="1837">
        <v>0</v>
      </c>
      <c r="EL21" s="1837">
        <v>0</v>
      </c>
      <c r="EM21" s="1837">
        <v>0</v>
      </c>
      <c r="EN21" s="1837">
        <v>0</v>
      </c>
      <c r="EO21" s="1837">
        <v>0</v>
      </c>
      <c r="EP21" s="1837">
        <v>0</v>
      </c>
      <c r="EQ21" s="1837">
        <v>0</v>
      </c>
      <c r="ER21" s="1925">
        <v>0</v>
      </c>
      <c r="ES21" s="1924">
        <v>0</v>
      </c>
      <c r="ET21" s="1837">
        <v>0</v>
      </c>
      <c r="EU21" s="1837">
        <v>0</v>
      </c>
      <c r="EV21" s="1837">
        <f t="shared" si="30"/>
        <v>0</v>
      </c>
      <c r="EW21" s="1837">
        <v>0</v>
      </c>
      <c r="EX21" s="1837">
        <v>0</v>
      </c>
      <c r="EY21" s="1837">
        <v>0</v>
      </c>
      <c r="EZ21" s="1837">
        <f t="shared" si="31"/>
        <v>0</v>
      </c>
      <c r="FA21" s="1837">
        <v>0</v>
      </c>
      <c r="FB21" s="1837">
        <v>0</v>
      </c>
      <c r="FC21" s="1837">
        <v>0</v>
      </c>
      <c r="FD21" s="1837">
        <f t="shared" si="32"/>
        <v>0</v>
      </c>
      <c r="FE21" s="1837">
        <v>0</v>
      </c>
      <c r="FF21" s="1837">
        <v>0</v>
      </c>
      <c r="FG21" s="1837">
        <v>0</v>
      </c>
      <c r="FH21" s="1837">
        <f t="shared" si="33"/>
        <v>0</v>
      </c>
      <c r="FI21" s="1925">
        <f t="shared" si="34"/>
        <v>0</v>
      </c>
      <c r="FJ21" s="1924">
        <v>0</v>
      </c>
      <c r="FK21" s="1837">
        <v>0</v>
      </c>
      <c r="FL21" s="1837">
        <v>0</v>
      </c>
      <c r="FM21" s="1857">
        <f t="shared" si="35"/>
        <v>0</v>
      </c>
      <c r="FN21" s="1837">
        <v>0</v>
      </c>
      <c r="FO21" s="1837">
        <v>0</v>
      </c>
      <c r="FP21" s="1837">
        <v>0</v>
      </c>
      <c r="FQ21" s="1837">
        <f>FN21+FO21+FP21</f>
        <v>0</v>
      </c>
      <c r="FR21" s="1837">
        <v>0</v>
      </c>
      <c r="FS21" s="1837">
        <v>0</v>
      </c>
      <c r="FT21" s="1837">
        <v>0</v>
      </c>
      <c r="FU21" s="1837">
        <f t="shared" si="37"/>
        <v>0</v>
      </c>
      <c r="FV21" s="1837">
        <v>0</v>
      </c>
      <c r="FW21" s="1837">
        <v>0</v>
      </c>
      <c r="FX21" s="1837">
        <v>0</v>
      </c>
      <c r="FY21" s="1857">
        <f t="shared" si="38"/>
        <v>0</v>
      </c>
      <c r="FZ21" s="2008">
        <f t="shared" si="39"/>
        <v>0</v>
      </c>
      <c r="GA21" s="2007">
        <v>0</v>
      </c>
      <c r="GB21" s="1857">
        <v>0</v>
      </c>
      <c r="GC21" s="1857">
        <v>0</v>
      </c>
      <c r="GD21" s="1857">
        <f t="shared" si="48"/>
        <v>0</v>
      </c>
      <c r="GE21" s="1857">
        <v>0</v>
      </c>
      <c r="GF21" s="1857">
        <v>0</v>
      </c>
      <c r="GG21" s="1857">
        <v>0</v>
      </c>
      <c r="GH21" s="1857">
        <f t="shared" si="49"/>
        <v>0</v>
      </c>
      <c r="GI21" s="1857">
        <v>0</v>
      </c>
      <c r="GJ21" s="1857">
        <v>0</v>
      </c>
      <c r="GK21" s="1857">
        <v>0</v>
      </c>
      <c r="GL21" s="1857">
        <f t="shared" si="50"/>
        <v>0</v>
      </c>
      <c r="GM21" s="1857">
        <v>0</v>
      </c>
      <c r="GN21" s="1857">
        <v>0</v>
      </c>
      <c r="GO21" s="1857">
        <v>0</v>
      </c>
      <c r="GP21" s="1857">
        <f t="shared" ref="GP21:GP25" si="65">GM21+GN21+GO21</f>
        <v>0</v>
      </c>
      <c r="GQ21" s="2008">
        <f t="shared" si="41"/>
        <v>0</v>
      </c>
      <c r="GR21" s="2007">
        <v>0</v>
      </c>
      <c r="GS21" s="1857">
        <v>0</v>
      </c>
      <c r="GT21" s="1857">
        <v>0</v>
      </c>
      <c r="GU21" s="1857">
        <f t="shared" si="51"/>
        <v>0</v>
      </c>
      <c r="GV21" s="1857">
        <v>0</v>
      </c>
      <c r="GW21" s="1857">
        <v>0</v>
      </c>
      <c r="GX21" s="1857">
        <v>0</v>
      </c>
      <c r="GY21" s="1857">
        <f t="shared" si="52"/>
        <v>0</v>
      </c>
      <c r="GZ21" s="1857">
        <v>0</v>
      </c>
      <c r="HA21" s="1857">
        <v>0</v>
      </c>
      <c r="HB21" s="1857">
        <v>0</v>
      </c>
      <c r="HC21" s="1857">
        <f t="shared" si="53"/>
        <v>0</v>
      </c>
      <c r="HD21" s="1857">
        <v>0</v>
      </c>
      <c r="HE21" s="1857">
        <v>0</v>
      </c>
      <c r="HF21" s="1857">
        <v>0</v>
      </c>
      <c r="HG21" s="1857">
        <f t="shared" si="54"/>
        <v>0</v>
      </c>
      <c r="HH21" s="2008">
        <f t="shared" si="42"/>
        <v>0</v>
      </c>
      <c r="HI21" s="2007">
        <v>0</v>
      </c>
      <c r="HJ21" s="1857">
        <v>0</v>
      </c>
      <c r="HK21" s="1857">
        <v>0</v>
      </c>
      <c r="HL21" s="1857">
        <f t="shared" si="25"/>
        <v>0</v>
      </c>
      <c r="HM21" s="1857">
        <v>0</v>
      </c>
      <c r="HN21" s="1857">
        <v>0</v>
      </c>
      <c r="HO21" s="1857">
        <v>0</v>
      </c>
      <c r="HP21" s="1857">
        <f t="shared" si="55"/>
        <v>0</v>
      </c>
      <c r="HQ21" s="1857">
        <v>0</v>
      </c>
      <c r="HR21" s="1857">
        <v>0</v>
      </c>
      <c r="HS21" s="1857">
        <v>0</v>
      </c>
      <c r="HT21" s="1857">
        <f t="shared" si="56"/>
        <v>0</v>
      </c>
      <c r="HU21" s="1857">
        <v>0</v>
      </c>
      <c r="HV21" s="1857">
        <v>0</v>
      </c>
      <c r="HW21" s="1857">
        <v>0</v>
      </c>
      <c r="HX21" s="1857">
        <f t="shared" si="57"/>
        <v>0</v>
      </c>
      <c r="HY21" s="2008">
        <f t="shared" si="43"/>
        <v>0</v>
      </c>
      <c r="HZ21" s="2007">
        <v>0</v>
      </c>
      <c r="IA21" s="1857">
        <v>0</v>
      </c>
      <c r="IB21" s="1857">
        <v>0</v>
      </c>
      <c r="IC21" s="1857">
        <f t="shared" si="44"/>
        <v>0</v>
      </c>
      <c r="ID21" s="1857">
        <v>0</v>
      </c>
      <c r="IE21" s="1857">
        <v>0</v>
      </c>
      <c r="IF21" s="1857">
        <v>0</v>
      </c>
      <c r="IG21" s="1857">
        <f t="shared" si="45"/>
        <v>0</v>
      </c>
      <c r="IH21" s="1857">
        <v>0</v>
      </c>
      <c r="II21" s="1857">
        <v>0</v>
      </c>
      <c r="IJ21" s="1857">
        <v>0</v>
      </c>
      <c r="IK21" s="1857">
        <f t="shared" si="46"/>
        <v>0</v>
      </c>
      <c r="IL21" s="1857">
        <v>0</v>
      </c>
      <c r="IM21" s="1857">
        <v>0</v>
      </c>
      <c r="IN21" s="1857">
        <v>0</v>
      </c>
      <c r="IO21" s="1857">
        <f t="shared" si="47"/>
        <v>0</v>
      </c>
      <c r="IP21" s="2008">
        <f t="shared" si="28"/>
        <v>0</v>
      </c>
      <c r="IQ21" s="2007">
        <v>0</v>
      </c>
      <c r="IR21" s="1857">
        <v>0</v>
      </c>
      <c r="IS21" s="1857">
        <v>0</v>
      </c>
      <c r="IT21" s="2902">
        <v>0</v>
      </c>
    </row>
    <row r="22" spans="1:254" ht="37.5" customHeight="1">
      <c r="A22" s="2009" t="s">
        <v>1202</v>
      </c>
      <c r="B22" s="2607"/>
      <c r="C22" s="2608"/>
      <c r="D22" s="2608"/>
      <c r="E22" s="2608"/>
      <c r="F22" s="2608"/>
      <c r="G22" s="2608"/>
      <c r="H22" s="2608"/>
      <c r="I22" s="2608"/>
      <c r="J22" s="2609"/>
      <c r="K22" s="2609"/>
      <c r="L22" s="1837"/>
      <c r="M22" s="1837"/>
      <c r="N22" s="1847"/>
      <c r="O22" s="1847"/>
      <c r="P22" s="1822"/>
      <c r="Q22" s="1822"/>
      <c r="R22" s="2610"/>
      <c r="S22" s="1924"/>
      <c r="T22" s="1837"/>
      <c r="U22" s="1837"/>
      <c r="V22" s="1822"/>
      <c r="W22" s="1837"/>
      <c r="X22" s="1837"/>
      <c r="Y22" s="1837"/>
      <c r="Z22" s="1822"/>
      <c r="AA22" s="1837"/>
      <c r="AB22" s="1837"/>
      <c r="AC22" s="1837"/>
      <c r="AD22" s="1822"/>
      <c r="AE22" s="1837"/>
      <c r="AF22" s="1837"/>
      <c r="AG22" s="1837"/>
      <c r="AH22" s="1837"/>
      <c r="AI22" s="2618"/>
      <c r="AJ22" s="2620"/>
      <c r="AK22" s="1882"/>
      <c r="AL22" s="1882"/>
      <c r="AM22" s="1882"/>
      <c r="AN22" s="1883"/>
      <c r="AO22" s="1882"/>
      <c r="AP22" s="1882"/>
      <c r="AQ22" s="1883"/>
      <c r="AR22" s="1883"/>
      <c r="AS22" s="1882"/>
      <c r="AT22" s="1882"/>
      <c r="AU22" s="1883"/>
      <c r="AV22" s="1882"/>
      <c r="AW22" s="1882"/>
      <c r="AX22" s="1882"/>
      <c r="AY22" s="1883"/>
      <c r="AZ22" s="2621"/>
      <c r="BA22" s="2625"/>
      <c r="BB22" s="1847"/>
      <c r="BC22" s="1847"/>
      <c r="BD22" s="1939"/>
      <c r="BE22" s="1847"/>
      <c r="BF22" s="1847"/>
      <c r="BG22" s="1847"/>
      <c r="BH22" s="1939"/>
      <c r="BI22" s="1847"/>
      <c r="BJ22" s="1939"/>
      <c r="BK22" s="2626"/>
      <c r="BL22" s="2625"/>
      <c r="BM22" s="1847"/>
      <c r="BN22" s="1847"/>
      <c r="BO22" s="1939"/>
      <c r="BP22" s="1847"/>
      <c r="BQ22" s="1847"/>
      <c r="BR22" s="1847"/>
      <c r="BS22" s="1939"/>
      <c r="BT22" s="1847"/>
      <c r="BU22" s="1847"/>
      <c r="BV22" s="1847"/>
      <c r="BW22" s="1939"/>
      <c r="BX22" s="1847"/>
      <c r="BY22" s="1847"/>
      <c r="BZ22" s="1939"/>
      <c r="CA22" s="1939"/>
      <c r="CB22" s="2635"/>
      <c r="CC22" s="1891"/>
      <c r="CD22" s="1861"/>
      <c r="CE22" s="1861"/>
      <c r="CF22" s="1861"/>
      <c r="CG22" s="1861"/>
      <c r="CH22" s="1861"/>
      <c r="CI22" s="1861"/>
      <c r="CJ22" s="1861"/>
      <c r="CK22" s="1861"/>
      <c r="CL22" s="1888"/>
      <c r="CM22" s="1888"/>
      <c r="CN22" s="1889"/>
      <c r="CO22" s="1888"/>
      <c r="CP22" s="1888"/>
      <c r="CQ22" s="1888"/>
      <c r="CR22" s="1889"/>
      <c r="CS22" s="2633"/>
      <c r="CT22" s="1888"/>
      <c r="CU22" s="1888"/>
      <c r="CV22" s="1888"/>
      <c r="CW22" s="1889"/>
      <c r="CX22" s="1888"/>
      <c r="CY22" s="1888"/>
      <c r="CZ22" s="1888"/>
      <c r="DA22" s="1889"/>
      <c r="DB22" s="1888"/>
      <c r="DC22" s="1888"/>
      <c r="DD22" s="1888"/>
      <c r="DE22" s="1888"/>
      <c r="DF22" s="1888"/>
      <c r="DG22" s="1888"/>
      <c r="DH22" s="1888"/>
      <c r="DI22" s="1888"/>
      <c r="DJ22" s="1888"/>
      <c r="DK22" s="1891"/>
      <c r="DL22" s="1888"/>
      <c r="DM22" s="1888"/>
      <c r="DN22" s="1888"/>
      <c r="DO22" s="1888"/>
      <c r="DP22" s="1888"/>
      <c r="DQ22" s="1888"/>
      <c r="DR22" s="1888"/>
      <c r="DS22" s="1888"/>
      <c r="DT22" s="1888"/>
      <c r="DU22" s="1888"/>
      <c r="DV22" s="1888"/>
      <c r="DW22" s="1888"/>
      <c r="DX22" s="1888"/>
      <c r="DY22" s="1888"/>
      <c r="DZ22" s="1888"/>
      <c r="EA22" s="1892"/>
      <c r="EB22" s="1924">
        <v>0</v>
      </c>
      <c r="EC22" s="1837">
        <v>17.48115756372</v>
      </c>
      <c r="ED22" s="1837">
        <v>0</v>
      </c>
      <c r="EE22" s="1837">
        <v>17.48115756372</v>
      </c>
      <c r="EF22" s="1837">
        <v>0</v>
      </c>
      <c r="EG22" s="1837">
        <v>0</v>
      </c>
      <c r="EH22" s="1837">
        <v>27.200463199541261</v>
      </c>
      <c r="EI22" s="1837">
        <v>27.200463199541261</v>
      </c>
      <c r="EJ22" s="1837">
        <v>0</v>
      </c>
      <c r="EK22" s="1837">
        <v>0</v>
      </c>
      <c r="EL22" s="1837">
        <v>0</v>
      </c>
      <c r="EM22" s="1837">
        <v>0</v>
      </c>
      <c r="EN22" s="1837">
        <v>0</v>
      </c>
      <c r="EO22" s="1837">
        <v>0</v>
      </c>
      <c r="EP22" s="1837">
        <v>0</v>
      </c>
      <c r="EQ22" s="1837">
        <v>0</v>
      </c>
      <c r="ER22" s="1925">
        <v>44.681620763261265</v>
      </c>
      <c r="ES22" s="1924">
        <v>0</v>
      </c>
      <c r="ET22" s="1837">
        <v>0</v>
      </c>
      <c r="EU22" s="1837">
        <v>13.808081047274998</v>
      </c>
      <c r="EV22" s="1837">
        <f t="shared" si="30"/>
        <v>13.808081047274998</v>
      </c>
      <c r="EW22" s="1837">
        <v>0</v>
      </c>
      <c r="EX22" s="1837">
        <v>0</v>
      </c>
      <c r="EY22" s="1837">
        <v>0</v>
      </c>
      <c r="EZ22" s="1837">
        <f t="shared" si="31"/>
        <v>0</v>
      </c>
      <c r="FA22" s="1837">
        <v>0</v>
      </c>
      <c r="FB22" s="1837">
        <v>0</v>
      </c>
      <c r="FC22" s="1837">
        <v>0</v>
      </c>
      <c r="FD22" s="1837">
        <f t="shared" si="32"/>
        <v>0</v>
      </c>
      <c r="FE22" s="1837">
        <v>0</v>
      </c>
      <c r="FF22" s="1837">
        <v>0</v>
      </c>
      <c r="FG22" s="1837">
        <v>0</v>
      </c>
      <c r="FH22" s="1837">
        <f t="shared" si="33"/>
        <v>0</v>
      </c>
      <c r="FI22" s="1925">
        <f t="shared" si="34"/>
        <v>13.808081047274998</v>
      </c>
      <c r="FJ22" s="1924">
        <v>0</v>
      </c>
      <c r="FK22" s="1837">
        <v>0</v>
      </c>
      <c r="FL22" s="1837">
        <v>0</v>
      </c>
      <c r="FM22" s="1857">
        <f t="shared" si="35"/>
        <v>0</v>
      </c>
      <c r="FN22" s="1837">
        <v>0</v>
      </c>
      <c r="FO22" s="1837">
        <v>0</v>
      </c>
      <c r="FP22" s="1837">
        <v>0</v>
      </c>
      <c r="FQ22" s="1837">
        <f t="shared" ref="FQ22:FQ25" si="66">FN22+FO22+FP22</f>
        <v>0</v>
      </c>
      <c r="FR22" s="1837">
        <v>0</v>
      </c>
      <c r="FS22" s="1837">
        <v>0</v>
      </c>
      <c r="FT22" s="1837">
        <v>0</v>
      </c>
      <c r="FU22" s="1837">
        <f t="shared" si="37"/>
        <v>0</v>
      </c>
      <c r="FV22" s="1837">
        <v>0</v>
      </c>
      <c r="FW22" s="1837">
        <v>0</v>
      </c>
      <c r="FX22" s="1837">
        <v>0</v>
      </c>
      <c r="FY22" s="1857">
        <f t="shared" si="38"/>
        <v>0</v>
      </c>
      <c r="FZ22" s="2008">
        <f t="shared" si="39"/>
        <v>0</v>
      </c>
      <c r="GA22" s="2007">
        <v>0</v>
      </c>
      <c r="GB22" s="1857">
        <v>0</v>
      </c>
      <c r="GC22" s="1857">
        <v>0</v>
      </c>
      <c r="GD22" s="1857">
        <f t="shared" si="48"/>
        <v>0</v>
      </c>
      <c r="GE22" s="1857">
        <v>0</v>
      </c>
      <c r="GF22" s="1857">
        <v>0</v>
      </c>
      <c r="GG22" s="1857">
        <v>0</v>
      </c>
      <c r="GH22" s="1857">
        <f t="shared" si="49"/>
        <v>0</v>
      </c>
      <c r="GI22" s="1857">
        <v>0</v>
      </c>
      <c r="GJ22" s="1857">
        <v>0</v>
      </c>
      <c r="GK22" s="1857">
        <v>0</v>
      </c>
      <c r="GL22" s="1857">
        <f t="shared" si="50"/>
        <v>0</v>
      </c>
      <c r="GM22" s="1857">
        <v>0</v>
      </c>
      <c r="GN22" s="1857">
        <v>0</v>
      </c>
      <c r="GO22" s="1857">
        <v>0</v>
      </c>
      <c r="GP22" s="1857">
        <f t="shared" si="65"/>
        <v>0</v>
      </c>
      <c r="GQ22" s="2008">
        <f t="shared" si="41"/>
        <v>0</v>
      </c>
      <c r="GR22" s="2007">
        <v>0</v>
      </c>
      <c r="GS22" s="1857">
        <v>0</v>
      </c>
      <c r="GT22" s="1857">
        <v>0</v>
      </c>
      <c r="GU22" s="1857">
        <f t="shared" si="51"/>
        <v>0</v>
      </c>
      <c r="GV22" s="1857">
        <v>33.457705493102601</v>
      </c>
      <c r="GW22" s="1857">
        <v>0</v>
      </c>
      <c r="GX22" s="1857">
        <v>0</v>
      </c>
      <c r="GY22" s="1857">
        <f t="shared" si="52"/>
        <v>33.457705493102601</v>
      </c>
      <c r="GZ22" s="1857">
        <v>0</v>
      </c>
      <c r="HA22" s="1857">
        <v>0</v>
      </c>
      <c r="HB22" s="1857">
        <v>0</v>
      </c>
      <c r="HC22" s="1857">
        <f t="shared" si="53"/>
        <v>0</v>
      </c>
      <c r="HD22" s="1857">
        <v>0</v>
      </c>
      <c r="HE22" s="1857">
        <v>0</v>
      </c>
      <c r="HF22" s="1857">
        <v>0</v>
      </c>
      <c r="HG22" s="1857">
        <f t="shared" si="54"/>
        <v>0</v>
      </c>
      <c r="HH22" s="2008">
        <f t="shared" si="42"/>
        <v>33.457705493102601</v>
      </c>
      <c r="HI22" s="2007">
        <v>0</v>
      </c>
      <c r="HJ22" s="1857">
        <v>0</v>
      </c>
      <c r="HK22" s="1857">
        <v>0</v>
      </c>
      <c r="HL22" s="1857">
        <f t="shared" si="25"/>
        <v>0</v>
      </c>
      <c r="HM22" s="1857">
        <v>0</v>
      </c>
      <c r="HN22" s="1857">
        <v>0</v>
      </c>
      <c r="HO22" s="1857">
        <v>0</v>
      </c>
      <c r="HP22" s="1857">
        <f t="shared" si="55"/>
        <v>0</v>
      </c>
      <c r="HQ22" s="1857">
        <v>0</v>
      </c>
      <c r="HR22" s="1857">
        <v>0</v>
      </c>
      <c r="HS22" s="1857">
        <v>0</v>
      </c>
      <c r="HT22" s="1857">
        <f t="shared" si="56"/>
        <v>0</v>
      </c>
      <c r="HU22" s="1857">
        <v>0</v>
      </c>
      <c r="HV22" s="1857">
        <v>31.53395539038214</v>
      </c>
      <c r="HW22" s="1857">
        <v>0</v>
      </c>
      <c r="HX22" s="1857">
        <f t="shared" si="57"/>
        <v>31.53395539038214</v>
      </c>
      <c r="HY22" s="2008">
        <f t="shared" si="43"/>
        <v>31.53395539038214</v>
      </c>
      <c r="HZ22" s="2007">
        <v>0</v>
      </c>
      <c r="IA22" s="1857">
        <v>0</v>
      </c>
      <c r="IB22" s="1857">
        <v>32.601115953414293</v>
      </c>
      <c r="IC22" s="1857">
        <f t="shared" si="44"/>
        <v>32.601115953414293</v>
      </c>
      <c r="ID22" s="1857">
        <v>0</v>
      </c>
      <c r="IE22" s="1857">
        <v>71.63</v>
      </c>
      <c r="IF22" s="1857">
        <v>0</v>
      </c>
      <c r="IG22" s="1857">
        <f t="shared" si="45"/>
        <v>71.63</v>
      </c>
      <c r="IH22" s="1857">
        <v>0</v>
      </c>
      <c r="II22" s="1857">
        <v>5.3</v>
      </c>
      <c r="IJ22" s="1857">
        <v>0</v>
      </c>
      <c r="IK22" s="1857">
        <f t="shared" si="46"/>
        <v>5.3</v>
      </c>
      <c r="IL22" s="1857">
        <v>0</v>
      </c>
      <c r="IM22" s="1857">
        <v>0</v>
      </c>
      <c r="IN22" s="1857">
        <v>0</v>
      </c>
      <c r="IO22" s="1857">
        <f t="shared" si="47"/>
        <v>0</v>
      </c>
      <c r="IP22" s="2008">
        <f t="shared" si="28"/>
        <v>109.53111595341429</v>
      </c>
      <c r="IQ22" s="2007">
        <v>0</v>
      </c>
      <c r="IR22" s="1857">
        <v>0</v>
      </c>
      <c r="IS22" s="1857">
        <v>0</v>
      </c>
      <c r="IT22" s="2902">
        <v>0</v>
      </c>
    </row>
    <row r="23" spans="1:254" ht="37.5" customHeight="1">
      <c r="A23" s="2009" t="s">
        <v>1203</v>
      </c>
      <c r="B23" s="2607"/>
      <c r="C23" s="2608"/>
      <c r="D23" s="2608"/>
      <c r="E23" s="2608"/>
      <c r="F23" s="2608"/>
      <c r="G23" s="2608"/>
      <c r="H23" s="2608"/>
      <c r="I23" s="2608"/>
      <c r="J23" s="2609"/>
      <c r="K23" s="2609"/>
      <c r="L23" s="1837"/>
      <c r="M23" s="1837"/>
      <c r="N23" s="1847"/>
      <c r="O23" s="1847"/>
      <c r="P23" s="1822"/>
      <c r="Q23" s="1822"/>
      <c r="R23" s="2610"/>
      <c r="S23" s="1924"/>
      <c r="T23" s="1837"/>
      <c r="U23" s="1837"/>
      <c r="V23" s="1822"/>
      <c r="W23" s="1837"/>
      <c r="X23" s="1837"/>
      <c r="Y23" s="1837"/>
      <c r="Z23" s="1822"/>
      <c r="AA23" s="1837"/>
      <c r="AB23" s="1837"/>
      <c r="AC23" s="1837"/>
      <c r="AD23" s="1822"/>
      <c r="AE23" s="1837"/>
      <c r="AF23" s="1837"/>
      <c r="AG23" s="1837"/>
      <c r="AH23" s="1837"/>
      <c r="AI23" s="2618"/>
      <c r="AJ23" s="2620"/>
      <c r="AK23" s="1882"/>
      <c r="AL23" s="1882"/>
      <c r="AM23" s="1882"/>
      <c r="AN23" s="1883"/>
      <c r="AO23" s="1882"/>
      <c r="AP23" s="1882"/>
      <c r="AQ23" s="1883"/>
      <c r="AR23" s="1883"/>
      <c r="AS23" s="1882"/>
      <c r="AT23" s="1882"/>
      <c r="AU23" s="1883"/>
      <c r="AV23" s="1882"/>
      <c r="AW23" s="1882"/>
      <c r="AX23" s="1882"/>
      <c r="AY23" s="1883"/>
      <c r="AZ23" s="2621"/>
      <c r="BA23" s="2625"/>
      <c r="BB23" s="1847"/>
      <c r="BC23" s="1847"/>
      <c r="BD23" s="1939"/>
      <c r="BE23" s="1847"/>
      <c r="BF23" s="1847"/>
      <c r="BG23" s="1847"/>
      <c r="BH23" s="1939"/>
      <c r="BI23" s="1847"/>
      <c r="BJ23" s="1939"/>
      <c r="BK23" s="2626"/>
      <c r="BL23" s="2625"/>
      <c r="BM23" s="1847"/>
      <c r="BN23" s="1847"/>
      <c r="BO23" s="1939"/>
      <c r="BP23" s="1847"/>
      <c r="BQ23" s="1847"/>
      <c r="BR23" s="1847"/>
      <c r="BS23" s="1939"/>
      <c r="BT23" s="1847"/>
      <c r="BU23" s="1847"/>
      <c r="BV23" s="1847"/>
      <c r="BW23" s="1939"/>
      <c r="BX23" s="1847"/>
      <c r="BY23" s="1847"/>
      <c r="BZ23" s="1939"/>
      <c r="CA23" s="1939"/>
      <c r="CB23" s="2635"/>
      <c r="CC23" s="1891"/>
      <c r="CD23" s="1861"/>
      <c r="CE23" s="1861"/>
      <c r="CF23" s="1861"/>
      <c r="CG23" s="1861"/>
      <c r="CH23" s="1861"/>
      <c r="CI23" s="1861"/>
      <c r="CJ23" s="1861"/>
      <c r="CK23" s="1861"/>
      <c r="CL23" s="1888"/>
      <c r="CM23" s="1888"/>
      <c r="CN23" s="1889"/>
      <c r="CO23" s="1888"/>
      <c r="CP23" s="1888"/>
      <c r="CQ23" s="1888"/>
      <c r="CR23" s="1889"/>
      <c r="CS23" s="2633"/>
      <c r="CT23" s="1888"/>
      <c r="CU23" s="1888"/>
      <c r="CV23" s="1888"/>
      <c r="CW23" s="1889"/>
      <c r="CX23" s="1888"/>
      <c r="CY23" s="1888"/>
      <c r="CZ23" s="1888"/>
      <c r="DA23" s="1889"/>
      <c r="DB23" s="1888"/>
      <c r="DC23" s="1888"/>
      <c r="DD23" s="1888"/>
      <c r="DE23" s="1888"/>
      <c r="DF23" s="1888"/>
      <c r="DG23" s="1888"/>
      <c r="DH23" s="1888"/>
      <c r="DI23" s="1888"/>
      <c r="DJ23" s="1888"/>
      <c r="DK23" s="1891"/>
      <c r="DL23" s="1888"/>
      <c r="DM23" s="1888"/>
      <c r="DN23" s="1888"/>
      <c r="DO23" s="1888"/>
      <c r="DP23" s="1888"/>
      <c r="DQ23" s="1888"/>
      <c r="DR23" s="1888"/>
      <c r="DS23" s="1888"/>
      <c r="DT23" s="1888"/>
      <c r="DU23" s="1888"/>
      <c r="DV23" s="1888"/>
      <c r="DW23" s="1888"/>
      <c r="DX23" s="1888"/>
      <c r="DY23" s="1888"/>
      <c r="DZ23" s="1888"/>
      <c r="EA23" s="1892"/>
      <c r="EB23" s="1924">
        <v>1.021717341957143</v>
      </c>
      <c r="EC23" s="1837">
        <v>1.0254418977600002</v>
      </c>
      <c r="ED23" s="1837">
        <v>1.3420392905178571</v>
      </c>
      <c r="EE23" s="1837">
        <v>3.3891985302350003</v>
      </c>
      <c r="EF23" s="1837">
        <v>0.89713337632142853</v>
      </c>
      <c r="EG23" s="1837">
        <v>0.87659423700652184</v>
      </c>
      <c r="EH23" s="1837">
        <v>1.2444926043150004</v>
      </c>
      <c r="EI23" s="1837">
        <v>3.0182202176429507</v>
      </c>
      <c r="EJ23" s="1837">
        <v>1.3636034097195657</v>
      </c>
      <c r="EK23" s="1837">
        <v>3.4946307671863637</v>
      </c>
      <c r="EL23" s="1837">
        <v>2.0054683259249999</v>
      </c>
      <c r="EM23" s="1837">
        <v>6.8637025028309289</v>
      </c>
      <c r="EN23" s="1837">
        <v>2.8878657256173912</v>
      </c>
      <c r="EO23" s="1837">
        <v>1.0623106624107139</v>
      </c>
      <c r="EP23" s="1837">
        <v>2.5981285059107146</v>
      </c>
      <c r="EQ23" s="1837">
        <v>6.5483048939388198</v>
      </c>
      <c r="ER23" s="1925">
        <v>19.8194261446477</v>
      </c>
      <c r="ES23" s="1924">
        <v>5.2796398731818188</v>
      </c>
      <c r="ET23" s="1837">
        <v>0</v>
      </c>
      <c r="EU23" s="1837">
        <v>1.5684449999999999</v>
      </c>
      <c r="EV23" s="1837">
        <f t="shared" si="30"/>
        <v>6.8480848731818185</v>
      </c>
      <c r="EW23" s="1837">
        <v>0.15191354537142854</v>
      </c>
      <c r="EX23" s="1837">
        <v>0</v>
      </c>
      <c r="EY23" s="1837">
        <v>0</v>
      </c>
      <c r="EZ23" s="1837">
        <f t="shared" si="31"/>
        <v>0.15191354537142854</v>
      </c>
      <c r="FA23" s="1837">
        <v>0</v>
      </c>
      <c r="FB23" s="1837">
        <v>0</v>
      </c>
      <c r="FC23" s="1837">
        <v>0</v>
      </c>
      <c r="FD23" s="1837">
        <f t="shared" si="32"/>
        <v>0</v>
      </c>
      <c r="FE23" s="1837">
        <v>0.43466390360113638</v>
      </c>
      <c r="FF23" s="1837">
        <v>0</v>
      </c>
      <c r="FG23" s="1837">
        <v>1.4243372880511365</v>
      </c>
      <c r="FH23" s="1837">
        <f t="shared" si="33"/>
        <v>1.8590011916522728</v>
      </c>
      <c r="FI23" s="1925">
        <f t="shared" si="34"/>
        <v>8.8589996102055188</v>
      </c>
      <c r="FJ23" s="1924">
        <v>0.82211464215000007</v>
      </c>
      <c r="FK23" s="1837">
        <v>0</v>
      </c>
      <c r="FL23" s="1837">
        <v>1.9743433524130438</v>
      </c>
      <c r="FM23" s="1857">
        <f t="shared" si="35"/>
        <v>2.7964579945630437</v>
      </c>
      <c r="FN23" s="1837">
        <v>0.6024199086428571</v>
      </c>
      <c r="FO23" s="1837">
        <v>2.6579027888071436</v>
      </c>
      <c r="FP23" s="1837">
        <v>3.9213705545714292</v>
      </c>
      <c r="FQ23" s="1837">
        <f t="shared" si="66"/>
        <v>7.1816932520214305</v>
      </c>
      <c r="FR23" s="1837">
        <v>2.962335522886363</v>
      </c>
      <c r="FS23" s="1837">
        <v>2.795258735693182</v>
      </c>
      <c r="FT23" s="1837">
        <v>3.3190559895545459</v>
      </c>
      <c r="FU23" s="1837">
        <f t="shared" si="37"/>
        <v>9.07665024813409</v>
      </c>
      <c r="FV23" s="1837">
        <v>3.4574795858714293</v>
      </c>
      <c r="FW23" s="1837">
        <v>3.3713054043888886</v>
      </c>
      <c r="FX23" s="1837">
        <v>3.1756565255266906</v>
      </c>
      <c r="FY23" s="1857">
        <f t="shared" si="38"/>
        <v>10.004441515787008</v>
      </c>
      <c r="FZ23" s="2008">
        <f t="shared" si="39"/>
        <v>29.059243010505572</v>
      </c>
      <c r="GA23" s="2007">
        <v>1.0781304483876573</v>
      </c>
      <c r="GB23" s="1857">
        <v>5.1656002923340791</v>
      </c>
      <c r="GC23" s="1857">
        <v>4.7395611521914427</v>
      </c>
      <c r="GD23" s="1857">
        <f t="shared" si="48"/>
        <v>10.983291892913179</v>
      </c>
      <c r="GE23" s="1857">
        <v>0.63822018700800009</v>
      </c>
      <c r="GF23" s="1857">
        <v>0.74534503513221739</v>
      </c>
      <c r="GG23" s="1857">
        <v>1.2229827798528001</v>
      </c>
      <c r="GH23" s="1857">
        <f t="shared" si="49"/>
        <v>2.6065480019930178</v>
      </c>
      <c r="GI23" s="1857">
        <v>1.7585764529434997</v>
      </c>
      <c r="GJ23" s="1857">
        <v>0.43588511935888707</v>
      </c>
      <c r="GK23" s="1857">
        <v>0.94966123567304361</v>
      </c>
      <c r="GL23" s="1857">
        <f t="shared" si="50"/>
        <v>3.1441228079754304</v>
      </c>
      <c r="GM23" s="1857">
        <v>1.011619005564343</v>
      </c>
      <c r="GN23" s="1857">
        <v>1.0257310386159708</v>
      </c>
      <c r="GO23" s="1857">
        <v>0.90113539671195453</v>
      </c>
      <c r="GP23" s="1857">
        <f t="shared" si="65"/>
        <v>2.938485440892268</v>
      </c>
      <c r="GQ23" s="2008">
        <f t="shared" si="41"/>
        <v>19.672448143773895</v>
      </c>
      <c r="GR23" s="2007">
        <v>0</v>
      </c>
      <c r="GS23" s="1857">
        <v>0.37842526965119999</v>
      </c>
      <c r="GT23" s="1857">
        <v>0</v>
      </c>
      <c r="GU23" s="1857">
        <f t="shared" si="51"/>
        <v>0.37842526965119999</v>
      </c>
      <c r="GV23" s="1857">
        <v>31.8653697904696</v>
      </c>
      <c r="GW23" s="1857">
        <v>0</v>
      </c>
      <c r="GX23" s="1857">
        <v>0</v>
      </c>
      <c r="GY23" s="1857">
        <f t="shared" si="52"/>
        <v>31.8653697904696</v>
      </c>
      <c r="GZ23" s="1857">
        <v>2.074213103085524</v>
      </c>
      <c r="HA23" s="1857">
        <v>1.369933915713252</v>
      </c>
      <c r="HB23" s="1857">
        <v>0</v>
      </c>
      <c r="HC23" s="1857">
        <f t="shared" si="53"/>
        <v>3.4441470187987759</v>
      </c>
      <c r="HD23" s="1857">
        <v>0</v>
      </c>
      <c r="HE23" s="1857">
        <v>0</v>
      </c>
      <c r="HF23" s="1857">
        <v>0</v>
      </c>
      <c r="HG23" s="1857">
        <f t="shared" si="54"/>
        <v>0</v>
      </c>
      <c r="HH23" s="2008">
        <f t="shared" si="42"/>
        <v>35.687942078919576</v>
      </c>
      <c r="HI23" s="2007">
        <v>1.7331720268704545</v>
      </c>
      <c r="HJ23" s="1857">
        <v>0</v>
      </c>
      <c r="HK23" s="1857">
        <v>0</v>
      </c>
      <c r="HL23" s="1857">
        <f t="shared" si="25"/>
        <v>1.7331720268704545</v>
      </c>
      <c r="HM23" s="1857">
        <v>0.38486646434399996</v>
      </c>
      <c r="HN23" s="1857">
        <v>0</v>
      </c>
      <c r="HO23" s="1857">
        <v>0</v>
      </c>
      <c r="HP23" s="1857">
        <f t="shared" si="55"/>
        <v>0.38486646434399996</v>
      </c>
      <c r="HQ23" s="1857">
        <v>0</v>
      </c>
      <c r="HR23" s="1857">
        <v>0</v>
      </c>
      <c r="HS23" s="1857">
        <v>0.86574207521799562</v>
      </c>
      <c r="HT23" s="1857">
        <f t="shared" si="56"/>
        <v>0.86574207521799562</v>
      </c>
      <c r="HU23" s="1857">
        <v>0.31059678641428579</v>
      </c>
      <c r="HV23" s="1857">
        <v>0</v>
      </c>
      <c r="HW23" s="1857">
        <v>0.36157707187142862</v>
      </c>
      <c r="HX23" s="1857">
        <f t="shared" si="57"/>
        <v>0.67217385828571441</v>
      </c>
      <c r="HY23" s="2008">
        <f t="shared" si="43"/>
        <v>3.6559544247181646</v>
      </c>
      <c r="HZ23" s="2007">
        <v>0</v>
      </c>
      <c r="IA23" s="1857">
        <v>0</v>
      </c>
      <c r="IB23" s="1857">
        <v>0</v>
      </c>
      <c r="IC23" s="1857">
        <f t="shared" si="44"/>
        <v>0</v>
      </c>
      <c r="ID23" s="1857">
        <v>0</v>
      </c>
      <c r="IE23" s="1857">
        <v>0</v>
      </c>
      <c r="IF23" s="1857">
        <v>0</v>
      </c>
      <c r="IG23" s="1857">
        <f t="shared" si="45"/>
        <v>0</v>
      </c>
      <c r="IH23" s="1857">
        <v>0</v>
      </c>
      <c r="II23" s="1857">
        <v>0</v>
      </c>
      <c r="IJ23" s="1857">
        <v>0</v>
      </c>
      <c r="IK23" s="1857">
        <f t="shared" si="46"/>
        <v>0</v>
      </c>
      <c r="IL23" s="1857">
        <v>0</v>
      </c>
      <c r="IM23" s="1857">
        <v>8.35</v>
      </c>
      <c r="IN23" s="1857">
        <v>0</v>
      </c>
      <c r="IO23" s="1857">
        <f t="shared" si="47"/>
        <v>8.35</v>
      </c>
      <c r="IP23" s="2008">
        <f t="shared" si="28"/>
        <v>8.35</v>
      </c>
      <c r="IQ23" s="2007">
        <v>0</v>
      </c>
      <c r="IR23" s="1857">
        <v>0</v>
      </c>
      <c r="IS23" s="1857">
        <v>0</v>
      </c>
      <c r="IT23" s="2902">
        <v>0</v>
      </c>
    </row>
    <row r="24" spans="1:254" ht="37.5" customHeight="1">
      <c r="A24" s="2009" t="s">
        <v>1204</v>
      </c>
      <c r="B24" s="2607"/>
      <c r="C24" s="2608"/>
      <c r="D24" s="2608"/>
      <c r="E24" s="2608"/>
      <c r="F24" s="2608"/>
      <c r="G24" s="2608"/>
      <c r="H24" s="2608"/>
      <c r="I24" s="2608"/>
      <c r="J24" s="2609"/>
      <c r="K24" s="2609"/>
      <c r="L24" s="1837"/>
      <c r="M24" s="1837"/>
      <c r="N24" s="1847"/>
      <c r="O24" s="1847"/>
      <c r="P24" s="1822"/>
      <c r="Q24" s="1822"/>
      <c r="R24" s="2610"/>
      <c r="S24" s="1924"/>
      <c r="T24" s="1837"/>
      <c r="U24" s="1837"/>
      <c r="V24" s="1822"/>
      <c r="W24" s="1837"/>
      <c r="X24" s="1837"/>
      <c r="Y24" s="1837"/>
      <c r="Z24" s="1822"/>
      <c r="AA24" s="1837"/>
      <c r="AB24" s="1837"/>
      <c r="AC24" s="1837"/>
      <c r="AD24" s="1822"/>
      <c r="AE24" s="1837"/>
      <c r="AF24" s="1837"/>
      <c r="AG24" s="1837"/>
      <c r="AH24" s="1837"/>
      <c r="AI24" s="2618"/>
      <c r="AJ24" s="2620"/>
      <c r="AK24" s="1882"/>
      <c r="AL24" s="1882"/>
      <c r="AM24" s="1882"/>
      <c r="AN24" s="1883"/>
      <c r="AO24" s="1882"/>
      <c r="AP24" s="1882"/>
      <c r="AQ24" s="1883"/>
      <c r="AR24" s="1883"/>
      <c r="AS24" s="1882"/>
      <c r="AT24" s="1882"/>
      <c r="AU24" s="1883"/>
      <c r="AV24" s="1882"/>
      <c r="AW24" s="1882"/>
      <c r="AX24" s="1882"/>
      <c r="AY24" s="1883"/>
      <c r="AZ24" s="2621"/>
      <c r="BA24" s="2625"/>
      <c r="BB24" s="1847"/>
      <c r="BC24" s="1847"/>
      <c r="BD24" s="1939"/>
      <c r="BE24" s="1847"/>
      <c r="BF24" s="1847"/>
      <c r="BG24" s="1847"/>
      <c r="BH24" s="1939"/>
      <c r="BI24" s="1847"/>
      <c r="BJ24" s="1939"/>
      <c r="BK24" s="2626"/>
      <c r="BL24" s="2625"/>
      <c r="BM24" s="1847"/>
      <c r="BN24" s="1847"/>
      <c r="BO24" s="1939"/>
      <c r="BP24" s="1847"/>
      <c r="BQ24" s="1847"/>
      <c r="BR24" s="1847"/>
      <c r="BS24" s="1939"/>
      <c r="BT24" s="1847"/>
      <c r="BU24" s="1847"/>
      <c r="BV24" s="1847"/>
      <c r="BW24" s="1939"/>
      <c r="BX24" s="1847"/>
      <c r="BY24" s="1847"/>
      <c r="BZ24" s="1939"/>
      <c r="CA24" s="1939"/>
      <c r="CB24" s="2635"/>
      <c r="CC24" s="1891"/>
      <c r="CD24" s="1861"/>
      <c r="CE24" s="1861"/>
      <c r="CF24" s="1861"/>
      <c r="CG24" s="1861"/>
      <c r="CH24" s="1861"/>
      <c r="CI24" s="1861"/>
      <c r="CJ24" s="1861"/>
      <c r="CK24" s="1861"/>
      <c r="CL24" s="1888"/>
      <c r="CM24" s="1888"/>
      <c r="CN24" s="1889"/>
      <c r="CO24" s="1888"/>
      <c r="CP24" s="1888"/>
      <c r="CQ24" s="1888"/>
      <c r="CR24" s="1889"/>
      <c r="CS24" s="2633"/>
      <c r="CT24" s="1888"/>
      <c r="CU24" s="1888"/>
      <c r="CV24" s="1888"/>
      <c r="CW24" s="1889"/>
      <c r="CX24" s="1888"/>
      <c r="CY24" s="1888"/>
      <c r="CZ24" s="1888"/>
      <c r="DA24" s="1889"/>
      <c r="DB24" s="1888"/>
      <c r="DC24" s="1888"/>
      <c r="DD24" s="1888"/>
      <c r="DE24" s="1888"/>
      <c r="DF24" s="1888"/>
      <c r="DG24" s="1888"/>
      <c r="DH24" s="1888"/>
      <c r="DI24" s="1888"/>
      <c r="DJ24" s="1888"/>
      <c r="DK24" s="1891"/>
      <c r="DL24" s="1888"/>
      <c r="DM24" s="1888"/>
      <c r="DN24" s="1888"/>
      <c r="DO24" s="1888"/>
      <c r="DP24" s="1888"/>
      <c r="DQ24" s="1888"/>
      <c r="DR24" s="1888"/>
      <c r="DS24" s="1888"/>
      <c r="DT24" s="1888"/>
      <c r="DU24" s="1888"/>
      <c r="DV24" s="1888"/>
      <c r="DW24" s="1888"/>
      <c r="DX24" s="1888"/>
      <c r="DY24" s="1888"/>
      <c r="DZ24" s="1888"/>
      <c r="EA24" s="1892"/>
      <c r="EB24" s="1924">
        <v>0</v>
      </c>
      <c r="EC24" s="1837">
        <v>12.060747969000003</v>
      </c>
      <c r="ED24" s="1837">
        <v>5.5051677284642855</v>
      </c>
      <c r="EE24" s="1837">
        <v>17.565915697464288</v>
      </c>
      <c r="EF24" s="1837">
        <v>13.302807651214287</v>
      </c>
      <c r="EG24" s="1837">
        <v>0</v>
      </c>
      <c r="EH24" s="1837">
        <v>7.0815463090537536</v>
      </c>
      <c r="EI24" s="1837">
        <v>20.38435396026804</v>
      </c>
      <c r="EJ24" s="1837">
        <v>0</v>
      </c>
      <c r="EK24" s="1837">
        <v>4.4539843278954541</v>
      </c>
      <c r="EL24" s="1837">
        <v>6.9752568364285716</v>
      </c>
      <c r="EM24" s="1837">
        <v>11.429241164324026</v>
      </c>
      <c r="EN24" s="1837">
        <v>6.6677685444782586</v>
      </c>
      <c r="EO24" s="1837">
        <v>0</v>
      </c>
      <c r="EP24" s="1837">
        <v>0</v>
      </c>
      <c r="EQ24" s="1837">
        <v>6.6677685444782586</v>
      </c>
      <c r="ER24" s="1925">
        <v>56.04727936653461</v>
      </c>
      <c r="ES24" s="1924">
        <v>4.7431452526363644</v>
      </c>
      <c r="ET24" s="1837">
        <v>3.7560222702749995</v>
      </c>
      <c r="EU24" s="1837">
        <v>2.5178270352749998</v>
      </c>
      <c r="EV24" s="1837">
        <f t="shared" si="30"/>
        <v>11.016994558186363</v>
      </c>
      <c r="EW24" s="1837">
        <v>0</v>
      </c>
      <c r="EX24" s="1837">
        <v>1.9881408875571427</v>
      </c>
      <c r="EY24" s="1837">
        <v>2.466238402244318</v>
      </c>
      <c r="EZ24" s="1837">
        <f t="shared" si="31"/>
        <v>4.4543792898014605</v>
      </c>
      <c r="FA24" s="1837">
        <v>0</v>
      </c>
      <c r="FB24" s="1837">
        <v>0</v>
      </c>
      <c r="FC24" s="1837">
        <v>1.5553534651772727</v>
      </c>
      <c r="FD24" s="1837">
        <f t="shared" si="32"/>
        <v>1.5553534651772727</v>
      </c>
      <c r="FE24" s="1837">
        <v>0</v>
      </c>
      <c r="FF24" s="1837">
        <v>0</v>
      </c>
      <c r="FG24" s="1837">
        <v>0</v>
      </c>
      <c r="FH24" s="1837">
        <f t="shared" si="33"/>
        <v>0</v>
      </c>
      <c r="FI24" s="1925">
        <f t="shared" si="34"/>
        <v>17.026727313165097</v>
      </c>
      <c r="FJ24" s="1924">
        <v>0</v>
      </c>
      <c r="FK24" s="1837">
        <v>0</v>
      </c>
      <c r="FL24" s="1837">
        <v>0</v>
      </c>
      <c r="FM24" s="1857">
        <f t="shared" si="35"/>
        <v>0</v>
      </c>
      <c r="FN24" s="1837">
        <v>13.184709625285713</v>
      </c>
      <c r="FO24" s="1837">
        <v>0</v>
      </c>
      <c r="FP24" s="1837">
        <v>0</v>
      </c>
      <c r="FQ24" s="1837">
        <f t="shared" si="66"/>
        <v>13.184709625285713</v>
      </c>
      <c r="FR24" s="1837">
        <v>0</v>
      </c>
      <c r="FS24" s="1837">
        <v>14.023014603647725</v>
      </c>
      <c r="FT24" s="1837">
        <v>0</v>
      </c>
      <c r="FU24" s="1837">
        <f t="shared" si="37"/>
        <v>14.023014603647725</v>
      </c>
      <c r="FV24" s="1837">
        <v>0</v>
      </c>
      <c r="FW24" s="1837">
        <v>19.285165311614286</v>
      </c>
      <c r="FX24" s="1837">
        <v>0</v>
      </c>
      <c r="FY24" s="1857">
        <f t="shared" si="38"/>
        <v>19.285165311614286</v>
      </c>
      <c r="FZ24" s="2008">
        <f t="shared" si="39"/>
        <v>46.492889540547722</v>
      </c>
      <c r="GA24" s="2007">
        <v>0</v>
      </c>
      <c r="GB24" s="1857">
        <v>0</v>
      </c>
      <c r="GC24" s="1857">
        <v>0</v>
      </c>
      <c r="GD24" s="1857">
        <f t="shared" si="48"/>
        <v>0</v>
      </c>
      <c r="GE24" s="1857">
        <v>0</v>
      </c>
      <c r="GF24" s="1857">
        <v>0</v>
      </c>
      <c r="GG24" s="1857">
        <v>0</v>
      </c>
      <c r="GH24" s="1857">
        <f t="shared" si="49"/>
        <v>0</v>
      </c>
      <c r="GI24" s="1857">
        <v>0</v>
      </c>
      <c r="GJ24" s="1857">
        <v>0</v>
      </c>
      <c r="GK24" s="1857">
        <v>0</v>
      </c>
      <c r="GL24" s="1857">
        <f t="shared" si="50"/>
        <v>0</v>
      </c>
      <c r="GM24" s="1857">
        <v>0</v>
      </c>
      <c r="GN24" s="1857">
        <v>0</v>
      </c>
      <c r="GO24" s="1857">
        <v>0</v>
      </c>
      <c r="GP24" s="1857">
        <f t="shared" si="65"/>
        <v>0</v>
      </c>
      <c r="GQ24" s="2008">
        <f t="shared" si="41"/>
        <v>0</v>
      </c>
      <c r="GR24" s="2007">
        <v>0</v>
      </c>
      <c r="GS24" s="1857">
        <v>0</v>
      </c>
      <c r="GT24" s="1857">
        <v>0</v>
      </c>
      <c r="GU24" s="1857">
        <f t="shared" si="51"/>
        <v>0</v>
      </c>
      <c r="GV24" s="1857">
        <v>0</v>
      </c>
      <c r="GW24" s="1857">
        <v>0</v>
      </c>
      <c r="GX24" s="1857">
        <v>0</v>
      </c>
      <c r="GY24" s="1857">
        <f t="shared" si="52"/>
        <v>0</v>
      </c>
      <c r="GZ24" s="1857">
        <v>0</v>
      </c>
      <c r="HA24" s="1857">
        <v>0</v>
      </c>
      <c r="HB24" s="1857">
        <v>0</v>
      </c>
      <c r="HC24" s="1857">
        <f t="shared" si="53"/>
        <v>0</v>
      </c>
      <c r="HD24" s="1857">
        <v>0</v>
      </c>
      <c r="HE24" s="1857">
        <v>0</v>
      </c>
      <c r="HF24" s="1857">
        <v>0</v>
      </c>
      <c r="HG24" s="1857">
        <f t="shared" si="54"/>
        <v>0</v>
      </c>
      <c r="HH24" s="2008">
        <f t="shared" si="42"/>
        <v>0</v>
      </c>
      <c r="HI24" s="2007">
        <v>0</v>
      </c>
      <c r="HJ24" s="1857">
        <v>0</v>
      </c>
      <c r="HK24" s="1857">
        <v>0</v>
      </c>
      <c r="HL24" s="1857">
        <f t="shared" si="25"/>
        <v>0</v>
      </c>
      <c r="HM24" s="1857">
        <v>0</v>
      </c>
      <c r="HN24" s="1857">
        <v>4.9845749520456515</v>
      </c>
      <c r="HO24" s="1857">
        <v>0</v>
      </c>
      <c r="HP24" s="1857">
        <f t="shared" si="55"/>
        <v>4.9845749520456515</v>
      </c>
      <c r="HQ24" s="1857">
        <v>0</v>
      </c>
      <c r="HR24" s="1857">
        <v>0</v>
      </c>
      <c r="HS24" s="1857">
        <v>0</v>
      </c>
      <c r="HT24" s="1857">
        <f t="shared" si="56"/>
        <v>0</v>
      </c>
      <c r="HU24" s="1857">
        <v>0</v>
      </c>
      <c r="HV24" s="1857">
        <v>0</v>
      </c>
      <c r="HW24" s="1857">
        <v>0</v>
      </c>
      <c r="HX24" s="1857">
        <f t="shared" si="57"/>
        <v>0</v>
      </c>
      <c r="HY24" s="2008">
        <f t="shared" si="43"/>
        <v>4.9845749520456515</v>
      </c>
      <c r="HZ24" s="2007">
        <v>5.1245758619693174</v>
      </c>
      <c r="IA24" s="1857">
        <v>2.2388736754649998</v>
      </c>
      <c r="IB24" s="1857">
        <v>0</v>
      </c>
      <c r="IC24" s="1857">
        <f t="shared" si="44"/>
        <v>7.3634495374343167</v>
      </c>
      <c r="ID24" s="1857">
        <v>0</v>
      </c>
      <c r="IE24" s="1857">
        <v>0</v>
      </c>
      <c r="IF24" s="1857">
        <v>0</v>
      </c>
      <c r="IG24" s="1857">
        <f t="shared" si="45"/>
        <v>0</v>
      </c>
      <c r="IH24" s="1857">
        <v>0</v>
      </c>
      <c r="II24" s="1857">
        <v>0</v>
      </c>
      <c r="IJ24" s="1857">
        <v>0</v>
      </c>
      <c r="IK24" s="1857">
        <f t="shared" si="46"/>
        <v>0</v>
      </c>
      <c r="IL24" s="1857">
        <v>0</v>
      </c>
      <c r="IM24" s="1857">
        <v>0</v>
      </c>
      <c r="IN24" s="1857">
        <v>0</v>
      </c>
      <c r="IO24" s="1857">
        <f t="shared" si="47"/>
        <v>0</v>
      </c>
      <c r="IP24" s="2008">
        <f t="shared" si="28"/>
        <v>7.3634495374343167</v>
      </c>
      <c r="IQ24" s="2007">
        <v>0</v>
      </c>
      <c r="IR24" s="1857">
        <v>0</v>
      </c>
      <c r="IS24" s="1857">
        <v>0</v>
      </c>
      <c r="IT24" s="2902">
        <v>0</v>
      </c>
    </row>
    <row r="25" spans="1:254" s="1914" customFormat="1" ht="37.5" customHeight="1" thickBot="1">
      <c r="A25" s="2010" t="s">
        <v>1205</v>
      </c>
      <c r="B25" s="2011">
        <v>160.74</v>
      </c>
      <c r="C25" s="2012">
        <v>50.45</v>
      </c>
      <c r="D25" s="2012">
        <v>94.52000000000001</v>
      </c>
      <c r="E25" s="2012">
        <v>305.71000000000004</v>
      </c>
      <c r="F25" s="2012">
        <v>130.74</v>
      </c>
      <c r="G25" s="2012">
        <v>80.72</v>
      </c>
      <c r="H25" s="2012">
        <v>219.24</v>
      </c>
      <c r="I25" s="2012">
        <v>430.70000000000005</v>
      </c>
      <c r="J25" s="2013">
        <v>11.05</v>
      </c>
      <c r="K25" s="1868">
        <v>0</v>
      </c>
      <c r="L25" s="1868">
        <v>167.46</v>
      </c>
      <c r="M25" s="1868">
        <v>178.51000000000002</v>
      </c>
      <c r="N25" s="1973">
        <v>81.469470715999989</v>
      </c>
      <c r="O25" s="1973">
        <v>205.19097437599999</v>
      </c>
      <c r="P25" s="1868">
        <v>139.18</v>
      </c>
      <c r="Q25" s="1868">
        <v>425.84044509200004</v>
      </c>
      <c r="R25" s="1931">
        <v>1340.7604450920001</v>
      </c>
      <c r="S25" s="1930">
        <v>0</v>
      </c>
      <c r="T25" s="1868">
        <v>125.69276500000001</v>
      </c>
      <c r="U25" s="1868">
        <v>14.2</v>
      </c>
      <c r="V25" s="1868">
        <v>139.892765</v>
      </c>
      <c r="W25" s="1868">
        <v>204.41</v>
      </c>
      <c r="X25" s="1868">
        <v>113.75</v>
      </c>
      <c r="Y25" s="1868">
        <v>52.33</v>
      </c>
      <c r="Z25" s="1868">
        <v>370.49</v>
      </c>
      <c r="AA25" s="1868">
        <v>66.674076731</v>
      </c>
      <c r="AB25" s="1868">
        <v>104.87024508</v>
      </c>
      <c r="AC25" s="1868">
        <v>0</v>
      </c>
      <c r="AD25" s="1868">
        <v>171.544321811</v>
      </c>
      <c r="AE25" s="1868">
        <v>111.34</v>
      </c>
      <c r="AF25" s="1868">
        <v>41.32</v>
      </c>
      <c r="AG25" s="1868">
        <v>51.15</v>
      </c>
      <c r="AH25" s="1868">
        <v>203.81</v>
      </c>
      <c r="AI25" s="2619">
        <v>885.73708681099993</v>
      </c>
      <c r="AJ25" s="2622">
        <v>50.707847000000001</v>
      </c>
      <c r="AK25" s="2014">
        <v>52.550060999999999</v>
      </c>
      <c r="AL25" s="2014">
        <v>110.08407800000001</v>
      </c>
      <c r="AM25" s="2014">
        <v>213.34198600000002</v>
      </c>
      <c r="AN25" s="2014">
        <v>102.49259187000001</v>
      </c>
      <c r="AO25" s="2014">
        <v>127.3459435</v>
      </c>
      <c r="AP25" s="2014">
        <v>133.68505977999999</v>
      </c>
      <c r="AQ25" s="2014">
        <v>363.52359515000001</v>
      </c>
      <c r="AR25" s="2014">
        <v>0</v>
      </c>
      <c r="AS25" s="2014">
        <v>141.9073947</v>
      </c>
      <c r="AT25" s="2014">
        <v>50.851999999999997</v>
      </c>
      <c r="AU25" s="2014">
        <v>192.7593947</v>
      </c>
      <c r="AV25" s="2014">
        <v>98.713051019999995</v>
      </c>
      <c r="AW25" s="2014">
        <v>50.851999999999997</v>
      </c>
      <c r="AX25" s="2014">
        <v>132.58967186000001</v>
      </c>
      <c r="AY25" s="2014">
        <v>282.15472288000001</v>
      </c>
      <c r="AZ25" s="2623">
        <v>1051.7796987300001</v>
      </c>
      <c r="BA25" s="2627">
        <v>52.18</v>
      </c>
      <c r="BB25" s="2014">
        <v>51.365572960000002</v>
      </c>
      <c r="BC25" s="2014">
        <v>33.88267578</v>
      </c>
      <c r="BD25" s="2014">
        <v>137.42824874000002</v>
      </c>
      <c r="BE25" s="2014">
        <v>84.669211453149998</v>
      </c>
      <c r="BF25" s="2014">
        <v>3.6730123423499998</v>
      </c>
      <c r="BG25" s="2014">
        <v>82.315107837499994</v>
      </c>
      <c r="BH25" s="2014">
        <v>170.65733163300001</v>
      </c>
      <c r="BI25" s="2014">
        <v>27.570683592000002</v>
      </c>
      <c r="BJ25" s="2014">
        <v>79.327922251200008</v>
      </c>
      <c r="BK25" s="2623">
        <v>525.2058468173999</v>
      </c>
      <c r="BL25" s="2622">
        <v>23.86</v>
      </c>
      <c r="BM25" s="2014">
        <v>27.15</v>
      </c>
      <c r="BN25" s="2014">
        <v>17.94115236</v>
      </c>
      <c r="BO25" s="2014">
        <v>68.951152359999995</v>
      </c>
      <c r="BP25" s="2014">
        <v>21.25700745</v>
      </c>
      <c r="BQ25" s="2014">
        <v>32.327423812500001</v>
      </c>
      <c r="BR25" s="2014">
        <v>0.76923369000000008</v>
      </c>
      <c r="BS25" s="2014">
        <v>54.353664952499997</v>
      </c>
      <c r="BT25" s="2014">
        <v>28.390506330999997</v>
      </c>
      <c r="BU25" s="2014">
        <v>1.8066904872</v>
      </c>
      <c r="BV25" s="2014">
        <v>1.507583409225</v>
      </c>
      <c r="BW25" s="2014">
        <v>31.704780227424997</v>
      </c>
      <c r="BX25" s="1870">
        <v>2.3515122182249999</v>
      </c>
      <c r="BY25" s="1870">
        <v>1.5133849368749999</v>
      </c>
      <c r="BZ25" s="1870">
        <v>22.186380883249999</v>
      </c>
      <c r="CA25" s="1870">
        <v>26.051278038349999</v>
      </c>
      <c r="CB25" s="2630">
        <f>BO25+BS25+BW25+CA25</f>
        <v>181.06087557827499</v>
      </c>
      <c r="CC25" s="2634">
        <v>0.90980789789999994</v>
      </c>
      <c r="CD25" s="2015">
        <v>48.754257912349999</v>
      </c>
      <c r="CE25" s="2015">
        <v>67.278114099250004</v>
      </c>
      <c r="CF25" s="2015">
        <v>116.94217990950001</v>
      </c>
      <c r="CG25" s="2015">
        <v>1.2610029269999998</v>
      </c>
      <c r="CH25" s="2015">
        <v>75.729093186850008</v>
      </c>
      <c r="CI25" s="2015">
        <v>0</v>
      </c>
      <c r="CJ25" s="2015">
        <v>76.990096113850001</v>
      </c>
      <c r="CK25" s="2015">
        <v>48.880972004900002</v>
      </c>
      <c r="CL25" s="2015">
        <v>46.512743852100002</v>
      </c>
      <c r="CM25" s="1905">
        <v>89.347315469625002</v>
      </c>
      <c r="CN25" s="1905">
        <v>184.74103132662501</v>
      </c>
      <c r="CO25" s="1905">
        <v>0.38762971199999996</v>
      </c>
      <c r="CP25" s="1905">
        <v>44.20819298</v>
      </c>
      <c r="CQ25" s="1905">
        <v>56.401253336400003</v>
      </c>
      <c r="CR25" s="1905">
        <v>100.99707602840002</v>
      </c>
      <c r="CS25" s="1908">
        <v>479.67038337837505</v>
      </c>
      <c r="CT25" s="1905">
        <v>53.562339386749997</v>
      </c>
      <c r="CU25" s="1905">
        <v>77.406370574874998</v>
      </c>
      <c r="CV25" s="1905">
        <v>0</v>
      </c>
      <c r="CW25" s="1905">
        <v>130.968709961625</v>
      </c>
      <c r="CX25" s="1905">
        <v>23.471972814399997</v>
      </c>
      <c r="CY25" s="1905">
        <v>0.76731208934999995</v>
      </c>
      <c r="CZ25" s="1905">
        <v>0</v>
      </c>
      <c r="DA25" s="1905">
        <v>24.239284903749997</v>
      </c>
      <c r="DB25" s="1905">
        <v>0.16179893977500004</v>
      </c>
      <c r="DC25" s="1905">
        <v>0</v>
      </c>
      <c r="DD25" s="1905">
        <v>0</v>
      </c>
      <c r="DE25" s="1905">
        <v>0.16179893977500004</v>
      </c>
      <c r="DF25" s="1905">
        <v>0</v>
      </c>
      <c r="DG25" s="1905">
        <v>0</v>
      </c>
      <c r="DH25" s="1905">
        <v>0</v>
      </c>
      <c r="DI25" s="1905">
        <v>0</v>
      </c>
      <c r="DJ25" s="1905">
        <v>155.36979380515001</v>
      </c>
      <c r="DK25" s="1907">
        <v>0</v>
      </c>
      <c r="DL25" s="1905">
        <v>0</v>
      </c>
      <c r="DM25" s="1905">
        <v>0</v>
      </c>
      <c r="DN25" s="1905">
        <v>0</v>
      </c>
      <c r="DO25" s="1905">
        <v>0</v>
      </c>
      <c r="DP25" s="1905">
        <v>33.43024535</v>
      </c>
      <c r="DQ25" s="1905">
        <v>0</v>
      </c>
      <c r="DR25" s="1905">
        <v>33.43024535</v>
      </c>
      <c r="DS25" s="1905">
        <v>0</v>
      </c>
      <c r="DT25" s="1905">
        <v>0</v>
      </c>
      <c r="DU25" s="1905">
        <v>0</v>
      </c>
      <c r="DV25" s="1905">
        <v>0</v>
      </c>
      <c r="DW25" s="1905">
        <v>77.932304686956542</v>
      </c>
      <c r="DX25" s="1905">
        <v>0</v>
      </c>
      <c r="DY25" s="1905">
        <v>0</v>
      </c>
      <c r="DZ25" s="1905">
        <v>77.932304686956542</v>
      </c>
      <c r="EA25" s="1908">
        <v>111.36255003695655</v>
      </c>
      <c r="EB25" s="1930">
        <v>1.021717341957143</v>
      </c>
      <c r="EC25" s="1868">
        <v>30.567347430480005</v>
      </c>
      <c r="ED25" s="1868">
        <v>68.763980084303569</v>
      </c>
      <c r="EE25" s="1868">
        <v>100.35304485674072</v>
      </c>
      <c r="EF25" s="1868">
        <v>14.87763832684286</v>
      </c>
      <c r="EG25" s="1868">
        <v>0.87659423700652184</v>
      </c>
      <c r="EH25" s="1868">
        <v>35.526502112910016</v>
      </c>
      <c r="EI25" s="1868">
        <v>51.280734676759394</v>
      </c>
      <c r="EJ25" s="1868">
        <v>44.791059696619563</v>
      </c>
      <c r="EK25" s="1868">
        <v>67.239515196859088</v>
      </c>
      <c r="EL25" s="1868">
        <v>9.7006069473107139</v>
      </c>
      <c r="EM25" s="1868">
        <v>121.73118184078936</v>
      </c>
      <c r="EN25" s="1868">
        <v>79.941496209554344</v>
      </c>
      <c r="EO25" s="1868">
        <v>2.1029368023928567</v>
      </c>
      <c r="EP25" s="1868">
        <v>2.5981285059107146</v>
      </c>
      <c r="EQ25" s="1868">
        <v>84.642561517857914</v>
      </c>
      <c r="ER25" s="1931">
        <v>358.00752289214739</v>
      </c>
      <c r="ES25" s="1930">
        <v>48.578732558727282</v>
      </c>
      <c r="ET25" s="1868">
        <v>4.4884640140874996</v>
      </c>
      <c r="EU25" s="1868">
        <v>18.679874862149997</v>
      </c>
      <c r="EV25" s="1868">
        <f t="shared" si="30"/>
        <v>71.747071434964781</v>
      </c>
      <c r="EW25" s="1868">
        <v>28.501887521399993</v>
      </c>
      <c r="EX25" s="1868">
        <v>33.094950071057134</v>
      </c>
      <c r="EY25" s="1868">
        <v>2.466238402244318</v>
      </c>
      <c r="EZ25" s="1868">
        <f t="shared" si="31"/>
        <v>64.06307599470145</v>
      </c>
      <c r="FA25" s="1868">
        <v>0</v>
      </c>
      <c r="FB25" s="1868">
        <v>0</v>
      </c>
      <c r="FC25" s="1868">
        <v>1.5553534651772727</v>
      </c>
      <c r="FD25" s="1868">
        <f t="shared" si="32"/>
        <v>1.5553534651772727</v>
      </c>
      <c r="FE25" s="1868">
        <v>66.942053780873877</v>
      </c>
      <c r="FF25" s="1868">
        <v>14.157198862625002</v>
      </c>
      <c r="FG25" s="1868">
        <v>1.4243372880511365</v>
      </c>
      <c r="FH25" s="1868">
        <f t="shared" si="33"/>
        <v>82.523589931550021</v>
      </c>
      <c r="FI25" s="1931">
        <f>FH25+FD25+EZ25+EV25</f>
        <v>219.8890908263935</v>
      </c>
      <c r="FJ25" s="1930">
        <v>1.4663483287875001</v>
      </c>
      <c r="FK25" s="1868">
        <v>0.64670089204875014</v>
      </c>
      <c r="FL25" s="1868">
        <v>2.7291911226195658</v>
      </c>
      <c r="FM25" s="1866">
        <f>FJ25+FK25+FL25</f>
        <v>4.8422403434558161</v>
      </c>
      <c r="FN25" s="1868">
        <v>13.787129533928569</v>
      </c>
      <c r="FO25" s="1868">
        <v>2.6579027888071436</v>
      </c>
      <c r="FP25" s="1868">
        <v>3.9213705545714292</v>
      </c>
      <c r="FQ25" s="1868">
        <f t="shared" si="66"/>
        <v>20.366402877307141</v>
      </c>
      <c r="FR25" s="1868">
        <v>3.7889275879608579</v>
      </c>
      <c r="FS25" s="1868">
        <v>17.602001250941917</v>
      </c>
      <c r="FT25" s="1868">
        <v>4.1540085000746361</v>
      </c>
      <c r="FU25" s="1868">
        <f t="shared" si="37"/>
        <v>25.544937338977409</v>
      </c>
      <c r="FV25" s="1868">
        <v>4.3897254999176525</v>
      </c>
      <c r="FW25" s="1868">
        <v>23.555389365620208</v>
      </c>
      <c r="FX25" s="1868">
        <v>4.0088270581226633</v>
      </c>
      <c r="FY25" s="1866">
        <f t="shared" si="38"/>
        <v>31.953941923660523</v>
      </c>
      <c r="FZ25" s="2016">
        <f t="shared" si="39"/>
        <v>82.707522483400894</v>
      </c>
      <c r="GA25" s="2017">
        <v>11.602850791427658</v>
      </c>
      <c r="GB25" s="1866">
        <v>19.171794682193919</v>
      </c>
      <c r="GC25" s="1866">
        <v>23.593818322160416</v>
      </c>
      <c r="GD25" s="1866">
        <v>54.368463795781992</v>
      </c>
      <c r="GE25" s="1866">
        <v>15.1622517055744</v>
      </c>
      <c r="GF25" s="1866">
        <v>13.252806411132218</v>
      </c>
      <c r="GG25" s="1866">
        <v>20.620944162201599</v>
      </c>
      <c r="GH25" s="1866">
        <v>54.368463795781992</v>
      </c>
      <c r="GI25" s="1866">
        <v>17.12713947809814</v>
      </c>
      <c r="GJ25" s="1866">
        <v>23.092084487038889</v>
      </c>
      <c r="GK25" s="1866">
        <v>19.812252343086378</v>
      </c>
      <c r="GL25" s="1866">
        <v>54.368463795781992</v>
      </c>
      <c r="GM25" s="1866">
        <v>19.825420205635453</v>
      </c>
      <c r="GN25" s="1866">
        <v>21.136594930337452</v>
      </c>
      <c r="GO25" s="1866">
        <v>20.363467942608249</v>
      </c>
      <c r="GP25" s="1866">
        <f t="shared" si="65"/>
        <v>61.325483078581158</v>
      </c>
      <c r="GQ25" s="2016">
        <f t="shared" si="41"/>
        <v>224.43087446592713</v>
      </c>
      <c r="GR25" s="2017">
        <v>0</v>
      </c>
      <c r="GS25" s="1866">
        <v>0.76404615522385011</v>
      </c>
      <c r="GT25" s="1866">
        <v>0</v>
      </c>
      <c r="GU25" s="1866">
        <f>GT25+GS25+GR25</f>
        <v>0.76404615522385011</v>
      </c>
      <c r="GV25" s="1866">
        <v>109.01060437081821</v>
      </c>
      <c r="GW25" s="1866">
        <v>0</v>
      </c>
      <c r="GX25" s="1866">
        <v>0</v>
      </c>
      <c r="GY25" s="1866">
        <f>GX25+GW25+GV25</f>
        <v>109.01060437081821</v>
      </c>
      <c r="GZ25" s="1866">
        <v>2.074213103085524</v>
      </c>
      <c r="HA25" s="1866">
        <v>1.8687459737399301</v>
      </c>
      <c r="HB25" s="1866">
        <v>93.525723237053569</v>
      </c>
      <c r="HC25" s="1866">
        <f>HB25+HA25+GZ25</f>
        <v>97.468682313879029</v>
      </c>
      <c r="HD25" s="1866">
        <v>86.375985060272598</v>
      </c>
      <c r="HE25" s="1866">
        <v>0.31638729857731424</v>
      </c>
      <c r="HF25" s="1866">
        <v>0.53321768433426009</v>
      </c>
      <c r="HG25" s="1866">
        <f>HF25+HE25+HD25</f>
        <v>87.22559004318417</v>
      </c>
      <c r="HH25" s="2016">
        <f>HG25+HC25+GY25+GU25</f>
        <v>294.46892288310528</v>
      </c>
      <c r="HI25" s="2017">
        <f>SUM(HI16:HI24)</f>
        <v>3.9982301864386356</v>
      </c>
      <c r="HJ25" s="1866">
        <f>SUM(HJ16:HJ24)</f>
        <v>0</v>
      </c>
      <c r="HK25" s="1866">
        <f>SUM(HK16:HK24)</f>
        <v>0.95543262306749976</v>
      </c>
      <c r="HL25" s="1866">
        <f>HK25+HJ25+HI25</f>
        <v>4.9536628095061355</v>
      </c>
      <c r="HM25" s="1866">
        <f>SUM(HM16:HM24)</f>
        <v>0.38486646434399996</v>
      </c>
      <c r="HN25" s="1866">
        <f>SUM(HN16:HN24)</f>
        <v>6.2248410741717386</v>
      </c>
      <c r="HO25" s="1866">
        <f>SUM(HO16:HO24)</f>
        <v>83.07466835808377</v>
      </c>
      <c r="HP25" s="1866">
        <f>HO25+HN25+HM25</f>
        <v>89.684375896599505</v>
      </c>
      <c r="HQ25" s="1866">
        <f>SUM(HQ16:HQ24)</f>
        <v>0</v>
      </c>
      <c r="HR25" s="1866">
        <f>SUM(HR16:HR24)</f>
        <v>1.1305414558611553</v>
      </c>
      <c r="HS25" s="1866">
        <f>SUM(HS16:HS24)</f>
        <v>39.882443938474168</v>
      </c>
      <c r="HT25" s="1866">
        <f>HS25+HR25+HQ25</f>
        <v>41.012985394335324</v>
      </c>
      <c r="HU25" s="1866">
        <v>0.31059678641428579</v>
      </c>
      <c r="HV25" s="1866">
        <v>34.864042217146668</v>
      </c>
      <c r="HW25" s="1866">
        <v>6.0673287946850056</v>
      </c>
      <c r="HX25" s="1866">
        <f t="shared" si="57"/>
        <v>41.241967798245959</v>
      </c>
      <c r="HY25" s="2016">
        <f>HX25+HT25+HP25+HL25</f>
        <v>176.89299189868692</v>
      </c>
      <c r="HZ25" s="2017">
        <f>SUM(HZ16:HZ24)</f>
        <v>7.2912093648034073</v>
      </c>
      <c r="IA25" s="1866">
        <f>SUM(IA16:IA24)</f>
        <v>3.6027940558961649</v>
      </c>
      <c r="IB25" s="1866">
        <f t="shared" ref="IB25:IT25" si="67">SUM(IB16:IB24)</f>
        <v>34.219363038207149</v>
      </c>
      <c r="IC25" s="1866">
        <f t="shared" si="67"/>
        <v>45.113366458906725</v>
      </c>
      <c r="ID25" s="1866">
        <f t="shared" si="67"/>
        <v>0</v>
      </c>
      <c r="IE25" s="1866">
        <f t="shared" si="67"/>
        <v>71.941909452649995</v>
      </c>
      <c r="IF25" s="1866">
        <f t="shared" si="67"/>
        <v>2.1511599540525008</v>
      </c>
      <c r="IG25" s="1866">
        <f t="shared" si="67"/>
        <v>74.093069406702497</v>
      </c>
      <c r="IH25" s="1866">
        <f t="shared" si="67"/>
        <v>0</v>
      </c>
      <c r="II25" s="1866">
        <f t="shared" si="67"/>
        <v>100.76313664999999</v>
      </c>
      <c r="IJ25" s="1866">
        <f t="shared" si="67"/>
        <v>111.64412655000001</v>
      </c>
      <c r="IK25" s="1866">
        <f t="shared" si="67"/>
        <v>212.40726320000002</v>
      </c>
      <c r="IL25" s="1866">
        <f t="shared" si="67"/>
        <v>61.91972621654751</v>
      </c>
      <c r="IM25" s="1866">
        <f t="shared" si="67"/>
        <v>74.830456058940001</v>
      </c>
      <c r="IN25" s="1866">
        <f t="shared" si="67"/>
        <v>53.889533449363853</v>
      </c>
      <c r="IO25" s="1866">
        <f t="shared" si="67"/>
        <v>190.63971572485136</v>
      </c>
      <c r="IP25" s="2016">
        <f>SUM(IP16:IP24)</f>
        <v>522.25341479046074</v>
      </c>
      <c r="IQ25" s="2017">
        <f t="shared" si="67"/>
        <v>82.14</v>
      </c>
      <c r="IR25" s="1866">
        <f t="shared" si="67"/>
        <v>97.87</v>
      </c>
      <c r="IS25" s="1866">
        <f t="shared" si="67"/>
        <v>51.74</v>
      </c>
      <c r="IT25" s="2016">
        <f t="shared" si="67"/>
        <v>231.75</v>
      </c>
    </row>
    <row r="26" spans="1:254" ht="39.65" hidden="1" customHeight="1" thickBot="1">
      <c r="A26" s="1909" t="s">
        <v>1206</v>
      </c>
    </row>
    <row r="27" spans="1:254" ht="47.5" customHeight="1" thickTop="1">
      <c r="A27" s="1909" t="s">
        <v>1548</v>
      </c>
    </row>
    <row r="33" spans="1:160">
      <c r="K33" s="2018">
        <v>44013</v>
      </c>
    </row>
    <row r="34" spans="1:160">
      <c r="K34" s="2018">
        <v>43101</v>
      </c>
    </row>
    <row r="35" spans="1:160" ht="20">
      <c r="CE35" s="1915"/>
      <c r="CI35" s="1915"/>
      <c r="CJ35" s="1915"/>
      <c r="CM35" s="1915"/>
      <c r="CN35" s="1915"/>
      <c r="CO35" s="1915"/>
      <c r="CP35" s="1915"/>
      <c r="CQ35" s="1915"/>
      <c r="CR35" s="1915"/>
      <c r="CS35" s="1915"/>
      <c r="CT35" s="1915"/>
      <c r="CU35" s="1915"/>
      <c r="CV35" s="1915"/>
      <c r="CW35" s="1915"/>
      <c r="CX35" s="1915"/>
      <c r="CY35" s="1915"/>
      <c r="CZ35" s="1915"/>
      <c r="DA35" s="1915"/>
      <c r="DB35" s="1915"/>
      <c r="DC35" s="1915"/>
      <c r="DD35" s="1915"/>
      <c r="DE35" s="1915"/>
      <c r="DF35" s="1915"/>
      <c r="DG35" s="1915"/>
      <c r="DH35" s="1915"/>
      <c r="DI35" s="1915"/>
      <c r="DJ35" s="1915"/>
      <c r="DK35" s="1915"/>
      <c r="DL35" s="1915"/>
      <c r="DM35" s="1915"/>
      <c r="DN35" s="1915"/>
      <c r="DO35" s="1915"/>
      <c r="DP35" s="1915"/>
      <c r="DQ35" s="1915"/>
      <c r="DR35" s="1915"/>
      <c r="DS35" s="1915"/>
      <c r="DT35" s="1915"/>
      <c r="DU35" s="1915"/>
      <c r="DV35" s="1915"/>
      <c r="DW35" s="1915"/>
      <c r="DX35" s="1915"/>
      <c r="DY35" s="1915"/>
      <c r="DZ35" s="1915"/>
      <c r="EA35" s="1915"/>
      <c r="EB35" s="1915"/>
      <c r="EC35" s="1915"/>
      <c r="ED35" s="1915"/>
      <c r="EE35" s="1915"/>
      <c r="EF35" s="1915"/>
      <c r="EG35" s="1915"/>
      <c r="EH35" s="1915"/>
      <c r="EI35" s="1915"/>
      <c r="EJ35" s="1915"/>
      <c r="EK35" s="1915"/>
      <c r="EL35" s="1915"/>
      <c r="EM35" s="1915"/>
      <c r="EN35" s="1915"/>
      <c r="EO35" s="1915"/>
      <c r="EP35" s="1915"/>
      <c r="EQ35" s="1915"/>
      <c r="ER35" s="1915"/>
      <c r="ES35" s="1915"/>
      <c r="ET35" s="1915"/>
      <c r="EU35" s="1915"/>
      <c r="EV35" s="1915"/>
      <c r="EW35" s="1915"/>
      <c r="EX35" s="1915"/>
      <c r="EY35" s="1915"/>
      <c r="EZ35" s="1915"/>
      <c r="FA35" s="1915"/>
      <c r="FB35" s="1915"/>
      <c r="FC35" s="1915"/>
      <c r="FD35" s="1915"/>
    </row>
    <row r="36" spans="1:160" ht="20">
      <c r="K36" s="2018">
        <v>43831</v>
      </c>
      <c r="CE36" s="1915"/>
      <c r="CI36" s="1915"/>
      <c r="CJ36" s="1915"/>
      <c r="CM36" s="1915"/>
      <c r="CN36" s="1915"/>
      <c r="CO36" s="1915"/>
      <c r="CP36" s="1915"/>
      <c r="CQ36" s="1915"/>
      <c r="CR36" s="1915"/>
      <c r="CS36" s="1915"/>
      <c r="CT36" s="1915"/>
      <c r="CU36" s="1915"/>
      <c r="CV36" s="1915"/>
      <c r="CW36" s="1915"/>
      <c r="CX36" s="1915"/>
      <c r="CY36" s="1915"/>
      <c r="CZ36" s="1915"/>
      <c r="DA36" s="1915"/>
      <c r="DB36" s="1915"/>
      <c r="DC36" s="1915"/>
      <c r="DD36" s="1915"/>
      <c r="DE36" s="1915"/>
      <c r="DF36" s="1915"/>
      <c r="DG36" s="1915"/>
      <c r="DH36" s="1915"/>
      <c r="DI36" s="1915"/>
      <c r="DJ36" s="1915"/>
      <c r="DK36" s="1915"/>
      <c r="DL36" s="1915"/>
      <c r="DM36" s="1915"/>
      <c r="DN36" s="1915"/>
      <c r="DO36" s="1915"/>
      <c r="DP36" s="1915"/>
      <c r="DQ36" s="1915"/>
      <c r="DR36" s="1915"/>
      <c r="DS36" s="1915"/>
      <c r="DT36" s="1915"/>
      <c r="DU36" s="1915"/>
      <c r="DV36" s="1915"/>
      <c r="DW36" s="1915"/>
      <c r="DX36" s="1915"/>
      <c r="DY36" s="1915"/>
      <c r="DZ36" s="1915"/>
      <c r="EA36" s="1915"/>
      <c r="EB36" s="1915"/>
      <c r="EC36" s="1915"/>
      <c r="ED36" s="1915"/>
      <c r="EE36" s="1915"/>
      <c r="EF36" s="1915"/>
      <c r="EG36" s="1915"/>
      <c r="EH36" s="1915"/>
      <c r="EI36" s="1915"/>
      <c r="EJ36" s="1915"/>
      <c r="EK36" s="1915"/>
      <c r="EL36" s="1915"/>
      <c r="EM36" s="1915"/>
      <c r="EN36" s="1915"/>
      <c r="EO36" s="1915"/>
      <c r="EP36" s="1915"/>
      <c r="EQ36" s="1915"/>
      <c r="ER36" s="1915"/>
      <c r="ES36" s="1915"/>
      <c r="ET36" s="1915"/>
      <c r="EU36" s="1915"/>
      <c r="EV36" s="1915"/>
      <c r="EW36" s="1915"/>
      <c r="EX36" s="1915"/>
      <c r="EY36" s="1915"/>
      <c r="EZ36" s="1915"/>
      <c r="FA36" s="1915"/>
      <c r="FB36" s="1915"/>
      <c r="FC36" s="1915"/>
      <c r="FD36" s="1915"/>
    </row>
    <row r="37" spans="1:160" ht="20">
      <c r="A37" s="756" t="s">
        <v>1547</v>
      </c>
      <c r="W37" s="2019"/>
      <c r="CE37" s="1915"/>
      <c r="CI37" s="1915"/>
      <c r="CJ37" s="1915"/>
      <c r="CM37" s="1915"/>
      <c r="CN37" s="1915"/>
      <c r="CO37" s="1915"/>
      <c r="CP37" s="1915"/>
      <c r="CQ37" s="1915"/>
      <c r="CR37" s="1915"/>
      <c r="CS37" s="1915"/>
      <c r="CT37" s="1915"/>
      <c r="CU37" s="1915"/>
      <c r="CV37" s="1915"/>
      <c r="CW37" s="1915"/>
      <c r="CX37" s="1915"/>
      <c r="CY37" s="1915"/>
      <c r="CZ37" s="1915"/>
      <c r="DA37" s="1915"/>
      <c r="DB37" s="1915"/>
      <c r="DC37" s="1915"/>
      <c r="DD37" s="1915"/>
      <c r="DE37" s="1915"/>
      <c r="DF37" s="1915"/>
      <c r="DG37" s="1915"/>
      <c r="DH37" s="1915"/>
      <c r="DI37" s="1915"/>
      <c r="DJ37" s="1915"/>
      <c r="DK37" s="1915"/>
      <c r="DL37" s="1915"/>
      <c r="DM37" s="1915"/>
      <c r="DN37" s="1915"/>
      <c r="DO37" s="1915"/>
      <c r="DP37" s="1915"/>
      <c r="DQ37" s="1915"/>
      <c r="DR37" s="1915"/>
      <c r="DS37" s="1915"/>
      <c r="DT37" s="1915"/>
      <c r="DU37" s="1915"/>
      <c r="DV37" s="1915"/>
      <c r="DW37" s="1915"/>
      <c r="DX37" s="1915"/>
      <c r="DY37" s="1915"/>
      <c r="DZ37" s="1915"/>
      <c r="EA37" s="1915"/>
      <c r="EB37" s="1915"/>
      <c r="EC37" s="1915"/>
      <c r="ED37" s="1915"/>
      <c r="EE37" s="1915"/>
      <c r="EF37" s="1915"/>
      <c r="EG37" s="1915"/>
      <c r="EH37" s="1915"/>
      <c r="EI37" s="1915"/>
      <c r="EJ37" s="1915"/>
      <c r="EK37" s="1915"/>
      <c r="EL37" s="1915"/>
      <c r="EM37" s="1915"/>
      <c r="EN37" s="1915"/>
      <c r="EO37" s="1915"/>
      <c r="EP37" s="1915"/>
      <c r="EQ37" s="1915"/>
      <c r="ER37" s="1915"/>
      <c r="ES37" s="1915"/>
      <c r="ET37" s="1915"/>
      <c r="EU37" s="1915"/>
      <c r="EV37" s="1915"/>
      <c r="EW37" s="1915"/>
      <c r="EX37" s="1915"/>
      <c r="EY37" s="1915"/>
      <c r="EZ37" s="1915"/>
      <c r="FA37" s="1915"/>
      <c r="FB37" s="1915"/>
      <c r="FC37" s="1915"/>
      <c r="FD37" s="1915"/>
    </row>
    <row r="38" spans="1:160">
      <c r="H38" s="1809"/>
      <c r="CE38" s="1915"/>
      <c r="CI38" s="1915"/>
      <c r="CJ38" s="1915"/>
      <c r="CM38" s="1915"/>
      <c r="CN38" s="1915"/>
      <c r="CO38" s="1915"/>
      <c r="CP38" s="1915"/>
      <c r="CQ38" s="1915"/>
      <c r="CR38" s="1915"/>
      <c r="CS38" s="1915"/>
      <c r="CT38" s="1915"/>
      <c r="CU38" s="1915"/>
      <c r="CV38" s="1915"/>
      <c r="CW38" s="1915"/>
      <c r="CX38" s="1915"/>
      <c r="CY38" s="1915"/>
      <c r="CZ38" s="1915"/>
      <c r="DA38" s="1915"/>
      <c r="DB38" s="1915"/>
      <c r="DC38" s="1915"/>
      <c r="DD38" s="1915"/>
      <c r="DE38" s="1915"/>
      <c r="DF38" s="1915"/>
      <c r="DG38" s="1915"/>
      <c r="DH38" s="1915"/>
      <c r="DI38" s="1915"/>
      <c r="DJ38" s="1915"/>
      <c r="DK38" s="1915"/>
      <c r="DL38" s="1915"/>
      <c r="DM38" s="1915"/>
      <c r="DN38" s="1915"/>
      <c r="DO38" s="1915"/>
      <c r="DP38" s="1915"/>
      <c r="DQ38" s="1915"/>
      <c r="DR38" s="1915"/>
      <c r="DS38" s="1915"/>
      <c r="DT38" s="1915"/>
      <c r="DU38" s="1915"/>
      <c r="DV38" s="1915"/>
      <c r="DW38" s="1915"/>
      <c r="DX38" s="1915"/>
      <c r="DY38" s="1915"/>
      <c r="DZ38" s="1915"/>
      <c r="EA38" s="1915"/>
      <c r="EB38" s="1915"/>
      <c r="EC38" s="1915"/>
      <c r="ED38" s="1915"/>
      <c r="EE38" s="1915"/>
      <c r="EF38" s="1915"/>
      <c r="EG38" s="1915"/>
      <c r="EH38" s="1915"/>
      <c r="EI38" s="1915"/>
      <c r="EJ38" s="1915"/>
      <c r="EK38" s="1915"/>
      <c r="EL38" s="1915"/>
      <c r="EM38" s="1915"/>
      <c r="EN38" s="1915"/>
      <c r="EO38" s="1915"/>
      <c r="EP38" s="1915"/>
      <c r="EQ38" s="1915"/>
      <c r="ER38" s="1915"/>
      <c r="ES38" s="1915"/>
      <c r="ET38" s="1915"/>
      <c r="EU38" s="1915"/>
      <c r="EV38" s="1915"/>
      <c r="EW38" s="1915"/>
      <c r="EX38" s="1915"/>
      <c r="EY38" s="1915"/>
      <c r="EZ38" s="1915"/>
      <c r="FA38" s="1915"/>
      <c r="FB38" s="1915"/>
      <c r="FC38" s="1915"/>
      <c r="FD38" s="1915"/>
    </row>
    <row r="39" spans="1:160" ht="20">
      <c r="CE39" s="1915"/>
      <c r="CI39" s="1915"/>
      <c r="CJ39" s="1915"/>
      <c r="CM39" s="1915"/>
      <c r="CN39" s="1915"/>
      <c r="CO39" s="1915"/>
      <c r="CP39" s="1915"/>
      <c r="CQ39" s="1915"/>
      <c r="CR39" s="1915"/>
      <c r="CS39" s="1915"/>
      <c r="CT39" s="1915"/>
      <c r="CU39" s="1915"/>
      <c r="CV39" s="1915"/>
      <c r="CW39" s="1915"/>
      <c r="CX39" s="1915"/>
      <c r="CY39" s="1915"/>
      <c r="CZ39" s="1915"/>
      <c r="DA39" s="1915"/>
      <c r="DB39" s="1915"/>
      <c r="DC39" s="1915"/>
      <c r="DD39" s="1915"/>
      <c r="DE39" s="1915"/>
      <c r="DF39" s="1915"/>
      <c r="DG39" s="1915"/>
      <c r="DH39" s="1915"/>
      <c r="DI39" s="1915"/>
      <c r="DJ39" s="1915"/>
      <c r="DK39" s="1915"/>
      <c r="DL39" s="1915"/>
      <c r="DM39" s="1915"/>
      <c r="DN39" s="1915"/>
      <c r="DO39" s="1915"/>
      <c r="DP39" s="1915"/>
      <c r="DQ39" s="1915"/>
      <c r="DR39" s="1915"/>
      <c r="DS39" s="1915"/>
      <c r="DT39" s="1915"/>
      <c r="DU39" s="1915"/>
      <c r="DV39" s="1915"/>
      <c r="DW39" s="1915"/>
      <c r="DX39" s="1915"/>
      <c r="DY39" s="1915"/>
      <c r="DZ39" s="1915"/>
      <c r="EA39" s="1915"/>
      <c r="EB39" s="1915"/>
      <c r="EC39" s="1915"/>
      <c r="ED39" s="1915"/>
      <c r="EE39" s="1915"/>
      <c r="EF39" s="1915"/>
      <c r="EG39" s="1915"/>
      <c r="EH39" s="1915"/>
      <c r="EI39" s="1915"/>
      <c r="EJ39" s="1915"/>
      <c r="EK39" s="1915"/>
      <c r="EL39" s="1915"/>
      <c r="EM39" s="1915"/>
      <c r="EN39" s="1915"/>
      <c r="EO39" s="1915"/>
      <c r="EP39" s="1915"/>
      <c r="EQ39" s="1915"/>
      <c r="ER39" s="1915"/>
      <c r="ES39" s="1915"/>
      <c r="ET39" s="1915"/>
      <c r="EU39" s="1915"/>
      <c r="EV39" s="1915"/>
      <c r="EW39" s="1915"/>
      <c r="EX39" s="1915"/>
      <c r="EY39" s="1915"/>
      <c r="EZ39" s="1915"/>
      <c r="FA39" s="1915"/>
      <c r="FB39" s="1915"/>
      <c r="FC39" s="1915"/>
      <c r="FD39" s="1915"/>
    </row>
    <row r="40" spans="1:160" ht="20">
      <c r="CE40" s="1915"/>
      <c r="CI40" s="1915"/>
      <c r="CJ40" s="1915"/>
      <c r="CM40" s="1915"/>
      <c r="CN40" s="1915"/>
      <c r="CO40" s="1915"/>
      <c r="CP40" s="1915"/>
      <c r="CQ40" s="1915"/>
      <c r="CR40" s="1915"/>
      <c r="CS40" s="1915"/>
      <c r="CT40" s="1915"/>
      <c r="CU40" s="1915"/>
      <c r="CV40" s="1915"/>
      <c r="CW40" s="1915"/>
      <c r="CX40" s="1915"/>
      <c r="CY40" s="1915"/>
      <c r="CZ40" s="1915"/>
      <c r="DA40" s="1915"/>
      <c r="DB40" s="1915"/>
      <c r="DC40" s="1915"/>
      <c r="DD40" s="1915"/>
      <c r="DE40" s="1915"/>
      <c r="DF40" s="1915"/>
      <c r="DG40" s="1915"/>
      <c r="DH40" s="1915"/>
      <c r="DI40" s="1915"/>
      <c r="DJ40" s="1915"/>
      <c r="DK40" s="1915"/>
      <c r="DL40" s="1915"/>
      <c r="DM40" s="1915"/>
      <c r="DN40" s="1915"/>
      <c r="DO40" s="1915"/>
      <c r="DP40" s="1915"/>
      <c r="DQ40" s="1915"/>
      <c r="DR40" s="1915"/>
      <c r="DS40" s="1915"/>
      <c r="DT40" s="1915"/>
      <c r="DU40" s="1915"/>
      <c r="DV40" s="1915"/>
      <c r="DW40" s="1915"/>
      <c r="DX40" s="1915"/>
      <c r="DY40" s="1915"/>
      <c r="DZ40" s="1915"/>
      <c r="EA40" s="1915"/>
      <c r="EB40" s="1915"/>
      <c r="EC40" s="1915"/>
      <c r="ED40" s="1915"/>
      <c r="EE40" s="1915"/>
      <c r="EF40" s="1915"/>
      <c r="EG40" s="1915"/>
      <c r="EH40" s="1915"/>
      <c r="EI40" s="1915"/>
      <c r="EJ40" s="1915"/>
      <c r="EK40" s="1915"/>
      <c r="EL40" s="1915"/>
      <c r="EM40" s="1915"/>
      <c r="EN40" s="1915"/>
      <c r="EO40" s="1915"/>
      <c r="EP40" s="1915"/>
      <c r="EQ40" s="1915"/>
      <c r="ER40" s="1915"/>
      <c r="ES40" s="1915"/>
      <c r="ET40" s="1915"/>
      <c r="EU40" s="1915"/>
      <c r="EV40" s="1915"/>
      <c r="EW40" s="1915"/>
      <c r="EX40" s="1915"/>
      <c r="EY40" s="1915"/>
      <c r="EZ40" s="1915"/>
      <c r="FA40" s="1915"/>
      <c r="FB40" s="1915"/>
      <c r="FC40" s="1915"/>
      <c r="FD40" s="1915"/>
    </row>
    <row r="41" spans="1:160" ht="20">
      <c r="CE41" s="1915"/>
      <c r="CI41" s="1915"/>
      <c r="CJ41" s="1915"/>
      <c r="CM41" s="1915"/>
      <c r="CN41" s="1915"/>
      <c r="CO41" s="1915"/>
      <c r="CP41" s="1915"/>
      <c r="CQ41" s="1915"/>
      <c r="CR41" s="1915"/>
      <c r="CS41" s="1915"/>
      <c r="CT41" s="1915"/>
      <c r="CU41" s="1915"/>
      <c r="CV41" s="1915"/>
      <c r="CW41" s="1915"/>
      <c r="CX41" s="1915"/>
      <c r="CY41" s="1915"/>
      <c r="CZ41" s="1915"/>
      <c r="DA41" s="1915"/>
      <c r="DB41" s="1915"/>
      <c r="DC41" s="1915"/>
      <c r="DD41" s="1915"/>
      <c r="DE41" s="1915"/>
      <c r="DF41" s="1915"/>
      <c r="DG41" s="1915"/>
      <c r="DH41" s="1915"/>
      <c r="DI41" s="1915"/>
      <c r="DJ41" s="1915"/>
      <c r="DK41" s="1915"/>
      <c r="DL41" s="1915"/>
      <c r="DM41" s="1915"/>
      <c r="DN41" s="1915"/>
      <c r="DO41" s="1915"/>
      <c r="DP41" s="1915"/>
      <c r="DQ41" s="1915"/>
      <c r="DR41" s="1915"/>
      <c r="DS41" s="1915"/>
      <c r="DT41" s="1915"/>
      <c r="DU41" s="1915"/>
      <c r="DV41" s="1915"/>
      <c r="DW41" s="1915"/>
      <c r="DX41" s="1915"/>
      <c r="DY41" s="1915"/>
      <c r="DZ41" s="1915"/>
      <c r="EA41" s="1915"/>
      <c r="EB41" s="1915"/>
      <c r="EC41" s="1915"/>
      <c r="ED41" s="1915"/>
      <c r="EE41" s="1915"/>
      <c r="EF41" s="1915"/>
      <c r="EG41" s="1915"/>
      <c r="EH41" s="1915"/>
      <c r="EI41" s="1915"/>
      <c r="EJ41" s="1915"/>
      <c r="EK41" s="1915"/>
      <c r="EL41" s="1915"/>
      <c r="EM41" s="1915"/>
      <c r="EN41" s="1915"/>
      <c r="EO41" s="1915"/>
      <c r="EP41" s="1915"/>
      <c r="EQ41" s="1915"/>
      <c r="ER41" s="1915"/>
      <c r="ES41" s="1915"/>
      <c r="ET41" s="1915"/>
      <c r="EU41" s="1915"/>
      <c r="EV41" s="1915"/>
      <c r="EW41" s="1915"/>
      <c r="EX41" s="1915"/>
      <c r="EY41" s="1915"/>
      <c r="EZ41" s="1915"/>
      <c r="FA41" s="1915"/>
      <c r="FB41" s="1915"/>
      <c r="FC41" s="1915"/>
      <c r="FD41" s="1915"/>
    </row>
    <row r="42" spans="1:160" ht="20">
      <c r="CE42" s="1915"/>
      <c r="CI42" s="1915"/>
      <c r="CJ42" s="1915"/>
      <c r="CM42" s="1915"/>
      <c r="CN42" s="1915"/>
      <c r="CO42" s="1915"/>
      <c r="CP42" s="1915"/>
      <c r="CQ42" s="1915"/>
      <c r="CR42" s="1915"/>
      <c r="CS42" s="1915"/>
      <c r="CT42" s="1915"/>
      <c r="CU42" s="1915"/>
      <c r="CV42" s="1915"/>
      <c r="CW42" s="1915"/>
      <c r="CX42" s="1915"/>
      <c r="CY42" s="1915"/>
      <c r="CZ42" s="1915"/>
      <c r="DA42" s="1915"/>
      <c r="DB42" s="1915"/>
      <c r="DC42" s="1915"/>
      <c r="DD42" s="1915"/>
      <c r="DE42" s="1915"/>
      <c r="DF42" s="1915"/>
      <c r="DG42" s="1915"/>
      <c r="DH42" s="1915"/>
      <c r="DI42" s="1915"/>
      <c r="DJ42" s="1915"/>
      <c r="DK42" s="1915"/>
      <c r="DL42" s="1915"/>
      <c r="DM42" s="1915"/>
      <c r="DN42" s="1915"/>
      <c r="DO42" s="1915"/>
      <c r="DP42" s="1915"/>
      <c r="DQ42" s="1915"/>
      <c r="DR42" s="1915"/>
      <c r="DS42" s="1915"/>
      <c r="DT42" s="1915"/>
      <c r="DU42" s="1915"/>
      <c r="DV42" s="1915"/>
      <c r="DW42" s="1915"/>
      <c r="DX42" s="1915"/>
      <c r="DY42" s="1915"/>
      <c r="DZ42" s="1915"/>
      <c r="EA42" s="1915"/>
      <c r="EB42" s="1915"/>
      <c r="EC42" s="1915"/>
      <c r="ED42" s="1915"/>
      <c r="EE42" s="1915"/>
      <c r="EF42" s="1915"/>
      <c r="EG42" s="1915"/>
      <c r="EH42" s="1915"/>
      <c r="EI42" s="1915"/>
      <c r="EJ42" s="1915"/>
      <c r="EK42" s="1915"/>
      <c r="EL42" s="1915"/>
      <c r="EM42" s="1915"/>
      <c r="EN42" s="1915"/>
      <c r="EO42" s="1915"/>
      <c r="EP42" s="1915"/>
      <c r="EQ42" s="1915"/>
      <c r="ER42" s="1915"/>
      <c r="ES42" s="1915"/>
      <c r="ET42" s="1915"/>
      <c r="EU42" s="1915"/>
      <c r="EV42" s="1915"/>
      <c r="EW42" s="1915"/>
      <c r="EX42" s="1915"/>
      <c r="EY42" s="1915"/>
      <c r="EZ42" s="1915"/>
      <c r="FA42" s="1915"/>
      <c r="FB42" s="1915"/>
      <c r="FC42" s="1915"/>
      <c r="FD42" s="1915"/>
    </row>
    <row r="43" spans="1:160" ht="20">
      <c r="CE43" s="1915"/>
      <c r="CI43" s="1915"/>
      <c r="CJ43" s="1915"/>
      <c r="CM43" s="1915"/>
      <c r="CN43" s="1915"/>
      <c r="CO43" s="1915"/>
      <c r="CP43" s="1915"/>
      <c r="CQ43" s="1915"/>
      <c r="CR43" s="1915"/>
      <c r="CS43" s="1915"/>
      <c r="CT43" s="1915"/>
      <c r="CU43" s="1915"/>
      <c r="CV43" s="1915"/>
      <c r="CW43" s="1915"/>
      <c r="CX43" s="1915"/>
      <c r="CY43" s="1915"/>
      <c r="CZ43" s="1915"/>
      <c r="DA43" s="1915"/>
      <c r="DB43" s="1915"/>
      <c r="DC43" s="1915"/>
      <c r="DD43" s="1915"/>
      <c r="DE43" s="1915"/>
      <c r="DF43" s="1915"/>
      <c r="DG43" s="1915"/>
      <c r="DH43" s="1915"/>
      <c r="DI43" s="1915"/>
      <c r="DJ43" s="1915"/>
      <c r="DK43" s="1915"/>
      <c r="DL43" s="1915"/>
      <c r="DM43" s="1915"/>
      <c r="DN43" s="1915"/>
      <c r="DO43" s="1915"/>
      <c r="DP43" s="1915"/>
      <c r="DQ43" s="1915"/>
      <c r="DR43" s="1915"/>
      <c r="DS43" s="1915"/>
      <c r="DT43" s="1915"/>
      <c r="DU43" s="1915"/>
      <c r="DV43" s="1915"/>
      <c r="DW43" s="1915"/>
      <c r="DX43" s="1915"/>
      <c r="DY43" s="1915"/>
      <c r="DZ43" s="1915"/>
      <c r="EA43" s="1915"/>
      <c r="EB43" s="1915"/>
      <c r="EC43" s="1915"/>
      <c r="ED43" s="1915"/>
      <c r="EE43" s="1915"/>
      <c r="EF43" s="1915"/>
      <c r="EG43" s="1915"/>
      <c r="EH43" s="1915"/>
      <c r="EI43" s="1915"/>
      <c r="EJ43" s="1915"/>
      <c r="EK43" s="1915"/>
      <c r="EL43" s="1915"/>
      <c r="EM43" s="1915"/>
      <c r="EN43" s="1915"/>
      <c r="EO43" s="1915"/>
      <c r="EP43" s="1915"/>
      <c r="EQ43" s="1915"/>
      <c r="ER43" s="1915"/>
      <c r="ES43" s="1915"/>
      <c r="ET43" s="1915"/>
      <c r="EU43" s="1915"/>
      <c r="EV43" s="1915"/>
      <c r="EW43" s="1915"/>
      <c r="EX43" s="1915"/>
      <c r="EY43" s="1915"/>
      <c r="EZ43" s="1915"/>
      <c r="FA43" s="1915"/>
      <c r="FB43" s="1915"/>
      <c r="FC43" s="1915"/>
      <c r="FD43" s="1915"/>
    </row>
    <row r="44" spans="1:160" ht="20">
      <c r="CE44" s="1915"/>
      <c r="CI44" s="1915"/>
      <c r="CJ44" s="1915"/>
      <c r="CM44" s="1915"/>
      <c r="CN44" s="1915"/>
      <c r="CO44" s="1915"/>
      <c r="CP44" s="1915"/>
      <c r="CQ44" s="1915"/>
      <c r="CR44" s="1915"/>
      <c r="CS44" s="1915"/>
      <c r="CT44" s="1915"/>
      <c r="CU44" s="1915"/>
      <c r="CV44" s="1915"/>
      <c r="CW44" s="1915"/>
      <c r="CX44" s="1915"/>
      <c r="CY44" s="1915"/>
      <c r="CZ44" s="1915"/>
      <c r="DA44" s="1915"/>
      <c r="DB44" s="1915"/>
      <c r="DC44" s="1915"/>
      <c r="DD44" s="1915"/>
      <c r="DE44" s="1915"/>
      <c r="DF44" s="1915"/>
      <c r="DG44" s="1915"/>
      <c r="DH44" s="1915"/>
      <c r="DI44" s="1915"/>
      <c r="DJ44" s="1915"/>
      <c r="DK44" s="1915"/>
      <c r="DL44" s="1915"/>
      <c r="DM44" s="1915"/>
      <c r="DN44" s="1915"/>
      <c r="DO44" s="1915"/>
      <c r="DP44" s="1915"/>
      <c r="DQ44" s="1915"/>
      <c r="DR44" s="1915"/>
      <c r="DS44" s="1915"/>
      <c r="DT44" s="1915"/>
      <c r="DU44" s="1915"/>
      <c r="DV44" s="1915"/>
      <c r="DW44" s="1915"/>
      <c r="DX44" s="1915"/>
      <c r="DY44" s="1915"/>
      <c r="DZ44" s="1915"/>
      <c r="EA44" s="1915"/>
      <c r="EB44" s="1915"/>
      <c r="EC44" s="1915"/>
      <c r="ED44" s="1915"/>
      <c r="EE44" s="1915"/>
      <c r="EF44" s="1915"/>
      <c r="EG44" s="1915"/>
      <c r="EH44" s="1915"/>
      <c r="EI44" s="1915"/>
      <c r="EJ44" s="1915"/>
      <c r="EK44" s="1915"/>
      <c r="EL44" s="1915"/>
      <c r="EM44" s="1915"/>
      <c r="EN44" s="1915"/>
      <c r="EO44" s="1915"/>
      <c r="EP44" s="1915"/>
      <c r="EQ44" s="1915"/>
      <c r="ER44" s="1915"/>
      <c r="ES44" s="1915"/>
      <c r="ET44" s="1915"/>
      <c r="EU44" s="1915"/>
      <c r="EV44" s="1915"/>
      <c r="EW44" s="1915"/>
      <c r="EX44" s="1915"/>
      <c r="EY44" s="1915"/>
      <c r="EZ44" s="1915"/>
      <c r="FA44" s="1915"/>
      <c r="FB44" s="1915"/>
      <c r="FC44" s="1915"/>
      <c r="FD44" s="1915"/>
    </row>
    <row r="45" spans="1:160" ht="20">
      <c r="CE45" s="1915"/>
      <c r="CI45" s="1915"/>
      <c r="CJ45" s="1915"/>
      <c r="CM45" s="1915"/>
      <c r="CN45" s="1915"/>
      <c r="CO45" s="1915"/>
      <c r="CP45" s="1915"/>
      <c r="CQ45" s="1915"/>
      <c r="CR45" s="1915"/>
      <c r="CS45" s="1915"/>
      <c r="CT45" s="1915"/>
      <c r="CU45" s="1915"/>
      <c r="CV45" s="1915"/>
      <c r="CW45" s="1915"/>
      <c r="CX45" s="1915"/>
      <c r="CY45" s="1915"/>
      <c r="CZ45" s="1915"/>
      <c r="DA45" s="1915"/>
      <c r="DB45" s="1915"/>
      <c r="DC45" s="1915"/>
      <c r="DD45" s="1915"/>
      <c r="DE45" s="1915"/>
      <c r="DF45" s="1915"/>
      <c r="DG45" s="1915"/>
      <c r="DH45" s="1915"/>
      <c r="DI45" s="1915"/>
      <c r="DJ45" s="1915"/>
      <c r="DK45" s="1915"/>
      <c r="DL45" s="1915"/>
      <c r="DM45" s="1915"/>
      <c r="DN45" s="1915"/>
      <c r="DO45" s="1915"/>
      <c r="DP45" s="1915"/>
      <c r="DQ45" s="1915"/>
      <c r="DR45" s="1915"/>
      <c r="DS45" s="1915"/>
      <c r="DT45" s="1915"/>
      <c r="DU45" s="1915"/>
      <c r="DV45" s="1915"/>
      <c r="DW45" s="1915"/>
      <c r="DX45" s="1915"/>
      <c r="DY45" s="1915"/>
      <c r="DZ45" s="1915"/>
      <c r="EA45" s="1915"/>
      <c r="EB45" s="1915"/>
      <c r="EC45" s="1915"/>
      <c r="ED45" s="1915"/>
      <c r="EE45" s="1915"/>
      <c r="EF45" s="1915"/>
      <c r="EG45" s="1915"/>
      <c r="EH45" s="1915"/>
      <c r="EI45" s="1915"/>
      <c r="EJ45" s="1915"/>
      <c r="EK45" s="1915"/>
      <c r="EL45" s="1915"/>
      <c r="EM45" s="1915"/>
      <c r="EN45" s="1915"/>
      <c r="EO45" s="1915"/>
      <c r="EP45" s="1915"/>
      <c r="EQ45" s="1915"/>
      <c r="ER45" s="1915"/>
      <c r="ES45" s="1915"/>
      <c r="ET45" s="1915"/>
      <c r="EU45" s="1915"/>
      <c r="EV45" s="1915"/>
      <c r="EW45" s="1915"/>
      <c r="EX45" s="1915"/>
      <c r="EY45" s="1915"/>
      <c r="EZ45" s="1915"/>
      <c r="FA45" s="1915"/>
      <c r="FB45" s="1915"/>
      <c r="FC45" s="1915"/>
      <c r="FD45" s="1915"/>
    </row>
    <row r="46" spans="1:160" ht="20">
      <c r="CE46" s="1915"/>
      <c r="CI46" s="1915"/>
      <c r="CJ46" s="1915"/>
      <c r="CM46" s="1915"/>
      <c r="CN46" s="1915"/>
      <c r="CO46" s="1915"/>
      <c r="CP46" s="1915"/>
      <c r="CQ46" s="1915"/>
      <c r="CR46" s="1915"/>
      <c r="CS46" s="1915"/>
      <c r="CT46" s="1915"/>
      <c r="CU46" s="1915"/>
      <c r="CV46" s="1915"/>
      <c r="CW46" s="1915"/>
      <c r="CX46" s="1915"/>
      <c r="CY46" s="1915"/>
      <c r="CZ46" s="1915"/>
      <c r="DA46" s="1915"/>
      <c r="DB46" s="1915"/>
      <c r="DC46" s="1915"/>
      <c r="DD46" s="1915"/>
      <c r="DE46" s="1915"/>
      <c r="DF46" s="1915"/>
      <c r="DG46" s="1915"/>
      <c r="DH46" s="1915"/>
      <c r="DI46" s="1915"/>
      <c r="DJ46" s="1915"/>
      <c r="DK46" s="1915"/>
      <c r="DL46" s="1915"/>
      <c r="DM46" s="1915"/>
      <c r="DN46" s="1915"/>
      <c r="DO46" s="1915"/>
      <c r="DP46" s="1915"/>
      <c r="DQ46" s="1915"/>
      <c r="DR46" s="1915"/>
      <c r="DS46" s="1915"/>
      <c r="DT46" s="1915"/>
      <c r="DU46" s="1915"/>
      <c r="DV46" s="1915"/>
      <c r="DW46" s="1915"/>
      <c r="DX46" s="1915"/>
      <c r="DY46" s="1915"/>
      <c r="DZ46" s="1915"/>
      <c r="EA46" s="1915"/>
      <c r="EB46" s="1915"/>
      <c r="EC46" s="1915"/>
      <c r="ED46" s="1915"/>
      <c r="EE46" s="1915"/>
      <c r="EF46" s="1915"/>
      <c r="EG46" s="1915"/>
      <c r="EH46" s="1915"/>
      <c r="EI46" s="1915"/>
      <c r="EJ46" s="1915"/>
      <c r="EK46" s="1915"/>
      <c r="EL46" s="1915"/>
      <c r="EM46" s="1915"/>
      <c r="EN46" s="1915"/>
      <c r="EO46" s="1915"/>
      <c r="EP46" s="1915"/>
      <c r="EQ46" s="1915"/>
      <c r="ER46" s="1915"/>
      <c r="ES46" s="1915"/>
      <c r="ET46" s="1915"/>
      <c r="EU46" s="1915"/>
      <c r="EV46" s="1915"/>
      <c r="EW46" s="1915"/>
      <c r="EX46" s="1915"/>
      <c r="EY46" s="1915"/>
      <c r="EZ46" s="1915"/>
      <c r="FA46" s="1915"/>
      <c r="FB46" s="1915"/>
      <c r="FC46" s="1915"/>
      <c r="FD46" s="1915"/>
    </row>
    <row r="47" spans="1:160" ht="20">
      <c r="CE47" s="1915"/>
      <c r="CI47" s="1915"/>
      <c r="CJ47" s="1915"/>
      <c r="CM47" s="1915"/>
      <c r="CN47" s="1915"/>
      <c r="CO47" s="1915"/>
      <c r="CP47" s="1915"/>
      <c r="CQ47" s="1915"/>
      <c r="CR47" s="1915"/>
      <c r="CS47" s="1915"/>
      <c r="CT47" s="1915"/>
      <c r="CU47" s="1915"/>
      <c r="CV47" s="1915"/>
      <c r="CW47" s="1915"/>
      <c r="CX47" s="1915"/>
      <c r="CY47" s="1915"/>
      <c r="CZ47" s="1915"/>
      <c r="DA47" s="1915"/>
      <c r="DB47" s="1915"/>
      <c r="DC47" s="1915"/>
      <c r="DD47" s="1915"/>
      <c r="DE47" s="1915"/>
      <c r="DF47" s="1915"/>
      <c r="DG47" s="1915"/>
      <c r="DH47" s="1915"/>
      <c r="DI47" s="1915"/>
      <c r="DJ47" s="1915"/>
      <c r="DK47" s="1915"/>
      <c r="DL47" s="1915"/>
      <c r="DM47" s="1915"/>
      <c r="DN47" s="1915"/>
      <c r="DO47" s="1915"/>
      <c r="DP47" s="1915"/>
      <c r="DQ47" s="1915"/>
      <c r="DR47" s="1915"/>
      <c r="DS47" s="1915"/>
      <c r="DT47" s="1915"/>
      <c r="DU47" s="1915"/>
      <c r="DV47" s="1915"/>
      <c r="DW47" s="1915"/>
      <c r="DX47" s="1915"/>
      <c r="DY47" s="1915"/>
      <c r="DZ47" s="1915"/>
      <c r="EA47" s="1915"/>
      <c r="EB47" s="1915"/>
      <c r="EC47" s="1915"/>
      <c r="ED47" s="1915"/>
      <c r="EE47" s="1915"/>
      <c r="EF47" s="1915"/>
      <c r="EG47" s="1915"/>
      <c r="EH47" s="1915"/>
      <c r="EI47" s="1915"/>
      <c r="EJ47" s="1915"/>
      <c r="EK47" s="1915"/>
      <c r="EL47" s="1915"/>
      <c r="EM47" s="1915"/>
      <c r="EN47" s="1915"/>
      <c r="EO47" s="1915"/>
      <c r="EP47" s="1915"/>
      <c r="EQ47" s="1915"/>
      <c r="ER47" s="1915"/>
      <c r="ES47" s="1915"/>
      <c r="ET47" s="1915"/>
      <c r="EU47" s="1915"/>
      <c r="EV47" s="1915"/>
      <c r="EW47" s="1915"/>
      <c r="EX47" s="1915"/>
      <c r="EY47" s="1915"/>
      <c r="EZ47" s="1915"/>
      <c r="FA47" s="1915"/>
      <c r="FB47" s="1915"/>
      <c r="FC47" s="1915"/>
      <c r="FD47" s="1915"/>
    </row>
    <row r="48" spans="1:160" ht="20">
      <c r="CE48" s="1915"/>
      <c r="CI48" s="1915"/>
      <c r="CJ48" s="1915"/>
      <c r="CM48" s="1915"/>
      <c r="CN48" s="1915"/>
      <c r="CO48" s="1915"/>
      <c r="CP48" s="1915"/>
      <c r="CQ48" s="1915"/>
      <c r="CR48" s="1915"/>
      <c r="CS48" s="1915"/>
      <c r="CT48" s="1915"/>
      <c r="CU48" s="1915"/>
      <c r="CV48" s="1915"/>
      <c r="CW48" s="1915"/>
      <c r="CX48" s="1915"/>
      <c r="CY48" s="1915"/>
      <c r="CZ48" s="1915"/>
      <c r="DA48" s="1915"/>
      <c r="DB48" s="1915"/>
      <c r="DC48" s="1915"/>
      <c r="DD48" s="1915"/>
      <c r="DE48" s="1915"/>
      <c r="DF48" s="1915"/>
      <c r="DG48" s="1915"/>
      <c r="DH48" s="1915"/>
      <c r="DI48" s="1915"/>
      <c r="DJ48" s="1915"/>
      <c r="DK48" s="1915"/>
      <c r="DL48" s="1915"/>
      <c r="DM48" s="1915"/>
      <c r="DN48" s="1915"/>
      <c r="DO48" s="1915"/>
      <c r="DP48" s="1915"/>
      <c r="DQ48" s="1915"/>
      <c r="DR48" s="1915"/>
      <c r="DS48" s="1915"/>
      <c r="DT48" s="1915"/>
      <c r="DU48" s="1915"/>
      <c r="DV48" s="1915"/>
      <c r="DW48" s="1915"/>
      <c r="DX48" s="1915"/>
      <c r="DY48" s="1915"/>
      <c r="DZ48" s="1915"/>
      <c r="EA48" s="1915"/>
      <c r="EB48" s="1915"/>
      <c r="EC48" s="1915"/>
      <c r="ED48" s="1915"/>
      <c r="EE48" s="1915"/>
      <c r="EF48" s="1915"/>
      <c r="EG48" s="1915"/>
      <c r="EH48" s="1915"/>
      <c r="EI48" s="1915"/>
      <c r="EJ48" s="1915"/>
      <c r="EK48" s="1915"/>
      <c r="EL48" s="1915"/>
      <c r="EM48" s="1915"/>
      <c r="EN48" s="1915"/>
      <c r="EO48" s="1915"/>
      <c r="EP48" s="1915"/>
      <c r="EQ48" s="1915"/>
      <c r="ER48" s="1915"/>
      <c r="ES48" s="1915"/>
      <c r="ET48" s="1915"/>
      <c r="EU48" s="1915"/>
      <c r="EV48" s="1915"/>
      <c r="EW48" s="1915"/>
      <c r="EX48" s="1915"/>
      <c r="EY48" s="1915"/>
      <c r="EZ48" s="1915"/>
      <c r="FA48" s="1915"/>
      <c r="FB48" s="1915"/>
      <c r="FC48" s="1915"/>
      <c r="FD48" s="1915"/>
    </row>
    <row r="49" spans="83:160" ht="20">
      <c r="CE49" s="1915"/>
      <c r="CI49" s="1915"/>
      <c r="CJ49" s="1915"/>
      <c r="CM49" s="1915"/>
      <c r="CN49" s="1915"/>
      <c r="CO49" s="1915"/>
      <c r="CP49" s="1915"/>
      <c r="CQ49" s="1915"/>
      <c r="CR49" s="1915"/>
      <c r="CS49" s="1915"/>
      <c r="CT49" s="1915"/>
      <c r="CU49" s="1915"/>
      <c r="CV49" s="1915"/>
      <c r="CW49" s="1915"/>
      <c r="CX49" s="1915"/>
      <c r="CY49" s="1915"/>
      <c r="CZ49" s="1915"/>
      <c r="DA49" s="1915"/>
      <c r="DB49" s="1915"/>
      <c r="DC49" s="1915"/>
      <c r="DD49" s="1915"/>
      <c r="DE49" s="1915"/>
      <c r="DF49" s="1915"/>
      <c r="DG49" s="1915"/>
      <c r="DH49" s="1915"/>
      <c r="DI49" s="1915"/>
      <c r="DJ49" s="1915"/>
      <c r="DK49" s="1915"/>
      <c r="DL49" s="1915"/>
      <c r="DM49" s="1915"/>
      <c r="DN49" s="1915"/>
      <c r="DO49" s="1915"/>
      <c r="DP49" s="1915"/>
      <c r="DQ49" s="1915"/>
      <c r="DR49" s="1915"/>
      <c r="DS49" s="1915"/>
      <c r="DT49" s="1915"/>
      <c r="DU49" s="1915"/>
      <c r="DV49" s="1915"/>
      <c r="DW49" s="1915"/>
      <c r="DX49" s="1915"/>
      <c r="DY49" s="1915"/>
      <c r="DZ49" s="1915"/>
      <c r="EA49" s="1915"/>
      <c r="EB49" s="1915"/>
      <c r="EC49" s="1915"/>
      <c r="ED49" s="1915"/>
      <c r="EE49" s="1915"/>
      <c r="EF49" s="1915"/>
      <c r="EG49" s="1915"/>
      <c r="EH49" s="1915"/>
      <c r="EI49" s="1915"/>
      <c r="EJ49" s="1915"/>
      <c r="EK49" s="1915"/>
      <c r="EL49" s="1915"/>
      <c r="EM49" s="1915"/>
      <c r="EN49" s="1915"/>
      <c r="EO49" s="1915"/>
      <c r="EP49" s="1915"/>
      <c r="EQ49" s="1915"/>
      <c r="ER49" s="1915"/>
      <c r="ES49" s="1915"/>
      <c r="ET49" s="1915"/>
      <c r="EU49" s="1915"/>
      <c r="EV49" s="1915"/>
      <c r="EW49" s="1915"/>
      <c r="EX49" s="1915"/>
      <c r="EY49" s="1915"/>
      <c r="EZ49" s="1915"/>
      <c r="FA49" s="1915"/>
      <c r="FB49" s="1915"/>
      <c r="FC49" s="1915"/>
      <c r="FD49" s="1915"/>
    </row>
    <row r="50" spans="83:160" ht="20">
      <c r="CE50" s="1915"/>
      <c r="CI50" s="1915"/>
      <c r="CJ50" s="1915"/>
      <c r="CM50" s="1915"/>
      <c r="CN50" s="1915"/>
      <c r="CO50" s="1915"/>
      <c r="CP50" s="1915"/>
      <c r="CQ50" s="1915"/>
      <c r="CR50" s="1915"/>
      <c r="CS50" s="1915"/>
      <c r="CT50" s="1915"/>
      <c r="CU50" s="1915"/>
      <c r="CV50" s="1915"/>
      <c r="CW50" s="1915"/>
      <c r="CX50" s="1915"/>
      <c r="CY50" s="1915"/>
      <c r="CZ50" s="1915"/>
      <c r="DA50" s="1915"/>
      <c r="DB50" s="1915"/>
      <c r="DC50" s="1915"/>
      <c r="DD50" s="1915"/>
      <c r="DE50" s="1915"/>
      <c r="DF50" s="1915"/>
      <c r="DG50" s="1915"/>
      <c r="DH50" s="1915"/>
      <c r="DI50" s="1915"/>
      <c r="DJ50" s="1915"/>
      <c r="DK50" s="1915"/>
      <c r="DL50" s="1915"/>
      <c r="DM50" s="1915"/>
      <c r="DN50" s="1915"/>
      <c r="DO50" s="1915"/>
      <c r="DP50" s="1915"/>
      <c r="DQ50" s="1915"/>
      <c r="DR50" s="1915"/>
      <c r="DS50" s="1915"/>
      <c r="DT50" s="1915"/>
      <c r="DU50" s="1915"/>
      <c r="DV50" s="1915"/>
      <c r="DW50" s="1915"/>
      <c r="DX50" s="1915"/>
      <c r="DY50" s="1915"/>
      <c r="DZ50" s="1915"/>
      <c r="EA50" s="1915"/>
      <c r="EB50" s="1915"/>
      <c r="EC50" s="1915"/>
      <c r="ED50" s="1915"/>
      <c r="EE50" s="1915"/>
      <c r="EF50" s="1915"/>
      <c r="EG50" s="1915"/>
      <c r="EH50" s="1915"/>
      <c r="EI50" s="1915"/>
      <c r="EJ50" s="1915"/>
      <c r="EK50" s="1915"/>
      <c r="EL50" s="1915"/>
      <c r="EM50" s="1915"/>
      <c r="EN50" s="1915"/>
      <c r="EO50" s="1915"/>
      <c r="EP50" s="1915"/>
      <c r="EQ50" s="1915"/>
      <c r="ER50" s="1915"/>
      <c r="ES50" s="1915"/>
      <c r="ET50" s="1915"/>
      <c r="EU50" s="1915"/>
      <c r="EV50" s="1915"/>
      <c r="EW50" s="1915"/>
      <c r="EX50" s="1915"/>
      <c r="EY50" s="1915"/>
      <c r="EZ50" s="1915"/>
      <c r="FA50" s="1915"/>
      <c r="FB50" s="1915"/>
      <c r="FC50" s="1915"/>
      <c r="FD50" s="1915"/>
    </row>
    <row r="51" spans="83:160" ht="20">
      <c r="CE51" s="1915"/>
      <c r="CI51" s="1915"/>
      <c r="CJ51" s="1915"/>
      <c r="CM51" s="1915"/>
      <c r="CN51" s="1915"/>
      <c r="CO51" s="1915"/>
      <c r="CP51" s="1915"/>
      <c r="CQ51" s="1915"/>
      <c r="CR51" s="1915"/>
      <c r="CS51" s="1915"/>
      <c r="CT51" s="1915"/>
      <c r="CU51" s="1915"/>
      <c r="CV51" s="1915"/>
      <c r="CW51" s="1915"/>
      <c r="CX51" s="1915"/>
      <c r="CY51" s="1915"/>
      <c r="CZ51" s="1915"/>
      <c r="DA51" s="1915"/>
      <c r="DB51" s="1915"/>
      <c r="DC51" s="1915"/>
      <c r="DD51" s="1915"/>
      <c r="DE51" s="1915"/>
      <c r="DF51" s="1915"/>
      <c r="DG51" s="1915"/>
      <c r="DH51" s="1915"/>
      <c r="DI51" s="1915"/>
      <c r="DJ51" s="1915"/>
      <c r="DK51" s="1915"/>
      <c r="DL51" s="1915"/>
      <c r="DM51" s="1915"/>
      <c r="DN51" s="1915"/>
      <c r="DO51" s="1915"/>
      <c r="DP51" s="1915"/>
      <c r="DQ51" s="1915"/>
      <c r="DR51" s="1915"/>
      <c r="DS51" s="1915"/>
      <c r="DT51" s="1915"/>
      <c r="DU51" s="1915"/>
      <c r="DV51" s="1915"/>
      <c r="DW51" s="1915"/>
      <c r="DX51" s="1915"/>
      <c r="DY51" s="1915"/>
      <c r="DZ51" s="1915"/>
      <c r="EA51" s="1915"/>
      <c r="EB51" s="1915"/>
      <c r="EC51" s="1915"/>
      <c r="ED51" s="1915"/>
      <c r="EE51" s="1915"/>
      <c r="EF51" s="1915"/>
      <c r="EG51" s="1915"/>
      <c r="EH51" s="1915"/>
      <c r="EI51" s="1915"/>
      <c r="EJ51" s="1915"/>
      <c r="EK51" s="1915"/>
      <c r="EL51" s="1915"/>
      <c r="EM51" s="1915"/>
      <c r="EN51" s="1915"/>
      <c r="EO51" s="1915"/>
      <c r="EP51" s="1915"/>
      <c r="EQ51" s="1915"/>
      <c r="ER51" s="1915"/>
      <c r="ES51" s="1915"/>
      <c r="ET51" s="1915"/>
      <c r="EU51" s="1915"/>
      <c r="EV51" s="1915"/>
      <c r="EW51" s="1915"/>
      <c r="EX51" s="1915"/>
      <c r="EY51" s="1915"/>
      <c r="EZ51" s="1915"/>
      <c r="FA51" s="1915"/>
      <c r="FB51" s="1915"/>
      <c r="FC51" s="1915"/>
      <c r="FD51" s="1915"/>
    </row>
    <row r="52" spans="83:160" ht="20">
      <c r="CE52" s="1915"/>
      <c r="CI52" s="1915"/>
      <c r="CJ52" s="1915"/>
      <c r="CM52" s="1915"/>
      <c r="CN52" s="1915"/>
      <c r="CO52" s="1915"/>
      <c r="CP52" s="1915"/>
      <c r="CQ52" s="1915"/>
      <c r="CR52" s="1915"/>
      <c r="CS52" s="1915"/>
      <c r="CT52" s="1915"/>
      <c r="CU52" s="1915"/>
      <c r="CV52" s="1915"/>
      <c r="CW52" s="1915"/>
      <c r="CX52" s="1915"/>
      <c r="CY52" s="1915"/>
      <c r="CZ52" s="1915"/>
      <c r="DA52" s="1915"/>
      <c r="DB52" s="1915"/>
      <c r="DC52" s="1915"/>
      <c r="DD52" s="1915"/>
      <c r="DE52" s="1915"/>
      <c r="DF52" s="1915"/>
      <c r="DG52" s="1915"/>
      <c r="DH52" s="1915"/>
      <c r="DI52" s="1915"/>
      <c r="DJ52" s="1915"/>
      <c r="DK52" s="1915"/>
      <c r="DL52" s="1915"/>
      <c r="DM52" s="1915"/>
      <c r="DN52" s="1915"/>
      <c r="DO52" s="1915"/>
      <c r="DP52" s="1915"/>
      <c r="DQ52" s="1915"/>
      <c r="DR52" s="1915"/>
      <c r="DS52" s="1915"/>
      <c r="DT52" s="1915"/>
      <c r="DU52" s="1915"/>
      <c r="DV52" s="1915"/>
      <c r="DW52" s="1915"/>
      <c r="DX52" s="1915"/>
      <c r="DY52" s="1915"/>
      <c r="DZ52" s="1915"/>
      <c r="EA52" s="1915"/>
      <c r="EB52" s="1915"/>
      <c r="EC52" s="1915"/>
      <c r="ED52" s="1915"/>
      <c r="EE52" s="1915"/>
      <c r="EF52" s="1915"/>
      <c r="EG52" s="1915"/>
      <c r="EH52" s="1915"/>
      <c r="EI52" s="1915"/>
      <c r="EJ52" s="1915"/>
      <c r="EK52" s="1915"/>
      <c r="EL52" s="1915"/>
      <c r="EM52" s="1915"/>
      <c r="EN52" s="1915"/>
      <c r="EO52" s="1915"/>
      <c r="EP52" s="1915"/>
      <c r="EQ52" s="1915"/>
      <c r="ER52" s="1915"/>
      <c r="ES52" s="1915"/>
      <c r="ET52" s="1915"/>
      <c r="EU52" s="1915"/>
      <c r="EV52" s="1915"/>
      <c r="EW52" s="1915"/>
      <c r="EX52" s="1915"/>
      <c r="EY52" s="1915"/>
      <c r="EZ52" s="1915"/>
      <c r="FA52" s="1915"/>
      <c r="FB52" s="1915"/>
      <c r="FC52" s="1915"/>
      <c r="FD52" s="1915"/>
    </row>
    <row r="53" spans="83:160" ht="20">
      <c r="CE53" s="1915"/>
      <c r="CI53" s="1915"/>
      <c r="CJ53" s="1915"/>
      <c r="CM53" s="1915"/>
      <c r="CN53" s="1915"/>
      <c r="CO53" s="1915"/>
      <c r="CP53" s="1915"/>
      <c r="CQ53" s="1915"/>
      <c r="CR53" s="1915"/>
      <c r="CS53" s="1915"/>
      <c r="CT53" s="1915"/>
      <c r="CU53" s="1915"/>
      <c r="CV53" s="1915"/>
      <c r="CW53" s="1915"/>
      <c r="CX53" s="1915"/>
      <c r="CY53" s="1915"/>
      <c r="CZ53" s="1915"/>
      <c r="DA53" s="1915"/>
      <c r="DB53" s="1915"/>
      <c r="DC53" s="1915"/>
      <c r="DD53" s="1915"/>
      <c r="DE53" s="1915"/>
      <c r="DF53" s="1915"/>
      <c r="DG53" s="1915"/>
      <c r="DH53" s="1915"/>
      <c r="DI53" s="1915"/>
      <c r="DJ53" s="1915"/>
      <c r="DK53" s="1915"/>
      <c r="DL53" s="1915"/>
      <c r="DM53" s="1915"/>
      <c r="DN53" s="1915"/>
      <c r="DO53" s="1915"/>
      <c r="DP53" s="1915"/>
      <c r="DQ53" s="1915"/>
      <c r="DR53" s="1915"/>
      <c r="DS53" s="1915"/>
      <c r="DT53" s="1915"/>
      <c r="DU53" s="1915"/>
      <c r="DV53" s="1915"/>
      <c r="DW53" s="1915"/>
      <c r="DX53" s="1915"/>
      <c r="DY53" s="1915"/>
      <c r="DZ53" s="1915"/>
      <c r="EA53" s="1915"/>
      <c r="EB53" s="1915"/>
      <c r="EC53" s="1915"/>
      <c r="ED53" s="1915"/>
      <c r="EE53" s="1915"/>
      <c r="EF53" s="1915"/>
      <c r="EG53" s="1915"/>
      <c r="EH53" s="1915"/>
      <c r="EI53" s="1915"/>
      <c r="EJ53" s="1915"/>
      <c r="EK53" s="1915"/>
      <c r="EL53" s="1915"/>
      <c r="EM53" s="1915"/>
      <c r="EN53" s="1915"/>
      <c r="EO53" s="1915"/>
      <c r="EP53" s="1915"/>
      <c r="EQ53" s="1915"/>
      <c r="ER53" s="1915"/>
      <c r="ES53" s="1915"/>
      <c r="ET53" s="1915"/>
      <c r="EU53" s="1915"/>
      <c r="EV53" s="1915"/>
      <c r="EW53" s="1915"/>
      <c r="EX53" s="1915"/>
      <c r="EY53" s="1915"/>
      <c r="EZ53" s="1915"/>
      <c r="FA53" s="1915"/>
      <c r="FB53" s="1915"/>
      <c r="FC53" s="1915"/>
      <c r="FD53" s="1915"/>
    </row>
    <row r="54" spans="83:160" ht="20">
      <c r="CE54" s="1915"/>
      <c r="CI54" s="1915"/>
      <c r="CJ54" s="1915"/>
      <c r="CM54" s="1915"/>
      <c r="CN54" s="1915"/>
      <c r="CO54" s="1915"/>
      <c r="CP54" s="1915"/>
      <c r="CQ54" s="1915"/>
      <c r="CR54" s="1915"/>
      <c r="CS54" s="1915"/>
      <c r="CT54" s="1915"/>
      <c r="CU54" s="1915"/>
      <c r="CV54" s="1915"/>
      <c r="CW54" s="1915"/>
      <c r="CX54" s="1915"/>
      <c r="CY54" s="1915"/>
      <c r="CZ54" s="1915"/>
      <c r="DA54" s="1915"/>
      <c r="DB54" s="1915"/>
      <c r="DC54" s="1915"/>
      <c r="DD54" s="1915"/>
      <c r="DE54" s="1915"/>
      <c r="DF54" s="1915"/>
      <c r="DG54" s="1915"/>
      <c r="DH54" s="1915"/>
      <c r="DI54" s="1915"/>
      <c r="DJ54" s="1915"/>
      <c r="DK54" s="1915"/>
      <c r="DL54" s="1915"/>
      <c r="DM54" s="1915"/>
      <c r="DN54" s="1915"/>
      <c r="DO54" s="1915"/>
      <c r="DP54" s="1915"/>
      <c r="DQ54" s="1915"/>
      <c r="DR54" s="1915"/>
      <c r="DS54" s="1915"/>
      <c r="DT54" s="1915"/>
      <c r="DU54" s="1915"/>
      <c r="DV54" s="1915"/>
      <c r="DW54" s="1915"/>
      <c r="DX54" s="1915"/>
      <c r="DY54" s="1915"/>
      <c r="DZ54" s="1915"/>
      <c r="EA54" s="1915"/>
      <c r="EB54" s="1915"/>
      <c r="EC54" s="1915"/>
      <c r="ED54" s="1915"/>
      <c r="EE54" s="1915"/>
      <c r="EF54" s="1915"/>
      <c r="EG54" s="1915"/>
      <c r="EH54" s="1915"/>
      <c r="EI54" s="1915"/>
      <c r="EJ54" s="1915"/>
      <c r="EK54" s="1915"/>
      <c r="EL54" s="1915"/>
      <c r="EM54" s="1915"/>
      <c r="EN54" s="1915"/>
      <c r="EO54" s="1915"/>
      <c r="EP54" s="1915"/>
      <c r="EQ54" s="1915"/>
      <c r="ER54" s="1915"/>
      <c r="ES54" s="1915"/>
      <c r="ET54" s="1915"/>
      <c r="EU54" s="1915"/>
      <c r="EV54" s="1915"/>
      <c r="EW54" s="1915"/>
      <c r="EX54" s="1915"/>
      <c r="EY54" s="1915"/>
      <c r="EZ54" s="1915"/>
      <c r="FA54" s="1915"/>
      <c r="FB54" s="1915"/>
      <c r="FC54" s="1915"/>
      <c r="FD54" s="1915"/>
    </row>
    <row r="55" spans="83:160" ht="20">
      <c r="CE55" s="1915"/>
      <c r="CI55" s="1915"/>
      <c r="CJ55" s="1915"/>
      <c r="CM55" s="1915"/>
      <c r="CN55" s="1915"/>
      <c r="CO55" s="1915"/>
      <c r="CP55" s="1915"/>
      <c r="CQ55" s="1915"/>
      <c r="CR55" s="1915"/>
      <c r="CS55" s="1915"/>
      <c r="CT55" s="1915"/>
      <c r="CU55" s="1915"/>
      <c r="CV55" s="1915"/>
      <c r="CW55" s="1915"/>
      <c r="CX55" s="1915"/>
      <c r="CY55" s="1915"/>
      <c r="CZ55" s="1915"/>
      <c r="DA55" s="1915"/>
      <c r="DB55" s="1915"/>
      <c r="DC55" s="1915"/>
      <c r="DD55" s="1915"/>
      <c r="DE55" s="1915"/>
      <c r="DF55" s="1915"/>
      <c r="DG55" s="1915"/>
      <c r="DH55" s="1915"/>
      <c r="DI55" s="1915"/>
      <c r="DJ55" s="1915"/>
      <c r="DK55" s="1915"/>
      <c r="DL55" s="1915"/>
      <c r="DM55" s="1915"/>
      <c r="DN55" s="1915"/>
      <c r="DO55" s="1915"/>
      <c r="DP55" s="1915"/>
      <c r="DQ55" s="1915"/>
      <c r="DR55" s="1915"/>
      <c r="DS55" s="1915"/>
      <c r="DT55" s="1915"/>
      <c r="DU55" s="1915"/>
      <c r="DV55" s="1915"/>
      <c r="DW55" s="1915"/>
      <c r="DX55" s="1915"/>
      <c r="DY55" s="1915"/>
      <c r="DZ55" s="1915"/>
      <c r="EA55" s="1915"/>
      <c r="EB55" s="1915"/>
      <c r="EC55" s="1915"/>
      <c r="ED55" s="1915"/>
      <c r="EE55" s="1915"/>
      <c r="EF55" s="1915"/>
      <c r="EG55" s="1915"/>
      <c r="EH55" s="1915"/>
      <c r="EI55" s="1915"/>
      <c r="EJ55" s="1915"/>
      <c r="EK55" s="1915"/>
      <c r="EL55" s="1915"/>
      <c r="EM55" s="1915"/>
      <c r="EN55" s="1915"/>
      <c r="EO55" s="1915"/>
      <c r="EP55" s="1915"/>
      <c r="EQ55" s="1915"/>
      <c r="ER55" s="1915"/>
      <c r="ES55" s="1915"/>
      <c r="ET55" s="1915"/>
      <c r="EU55" s="1915"/>
      <c r="EV55" s="1915"/>
      <c r="EW55" s="1915"/>
      <c r="EX55" s="1915"/>
      <c r="EY55" s="1915"/>
      <c r="EZ55" s="1915"/>
      <c r="FA55" s="1915"/>
      <c r="FB55" s="1915"/>
      <c r="FC55" s="1915"/>
      <c r="FD55" s="1915"/>
    </row>
    <row r="56" spans="83:160" ht="20">
      <c r="CE56" s="1915"/>
      <c r="CI56" s="1915"/>
      <c r="CJ56" s="1915"/>
      <c r="CM56" s="1915"/>
      <c r="CN56" s="1915"/>
      <c r="CO56" s="1915"/>
      <c r="CP56" s="1915"/>
      <c r="CQ56" s="1915"/>
      <c r="CR56" s="1915"/>
      <c r="CS56" s="1915"/>
      <c r="CT56" s="1915"/>
      <c r="CU56" s="1915"/>
      <c r="CV56" s="1915"/>
      <c r="CW56" s="1915"/>
      <c r="CX56" s="1915"/>
      <c r="CY56" s="1915"/>
      <c r="CZ56" s="1915"/>
      <c r="DA56" s="1915"/>
      <c r="DB56" s="1915"/>
      <c r="DC56" s="1915"/>
      <c r="DD56" s="1915"/>
      <c r="DE56" s="1915"/>
      <c r="DF56" s="1915"/>
      <c r="DG56" s="1915"/>
      <c r="DH56" s="1915"/>
      <c r="DI56" s="1915"/>
      <c r="DJ56" s="1915"/>
      <c r="DK56" s="1915"/>
      <c r="DL56" s="1915"/>
      <c r="DM56" s="1915"/>
      <c r="DN56" s="1915"/>
      <c r="DO56" s="1915"/>
      <c r="DP56" s="1915"/>
      <c r="DQ56" s="1915"/>
      <c r="DR56" s="1915"/>
      <c r="DS56" s="1915"/>
      <c r="DT56" s="1915"/>
      <c r="DU56" s="1915"/>
      <c r="DV56" s="1915"/>
      <c r="DW56" s="1915"/>
      <c r="DX56" s="1915"/>
      <c r="DY56" s="1915"/>
      <c r="DZ56" s="1915"/>
      <c r="EA56" s="1915"/>
      <c r="EB56" s="1915"/>
      <c r="EC56" s="1915"/>
      <c r="ED56" s="1915"/>
      <c r="EE56" s="1915"/>
      <c r="EF56" s="1915"/>
      <c r="EG56" s="1915"/>
      <c r="EH56" s="1915"/>
      <c r="EI56" s="1915"/>
      <c r="EJ56" s="1915"/>
      <c r="EK56" s="1915"/>
      <c r="EL56" s="1915"/>
      <c r="EM56" s="1915"/>
      <c r="EN56" s="1915"/>
      <c r="EO56" s="1915"/>
      <c r="EP56" s="1915"/>
      <c r="EQ56" s="1915"/>
      <c r="ER56" s="1915"/>
      <c r="ES56" s="1915"/>
      <c r="ET56" s="1915"/>
      <c r="EU56" s="1915"/>
      <c r="EV56" s="1915"/>
      <c r="EW56" s="1915"/>
      <c r="EX56" s="1915"/>
      <c r="EY56" s="1915"/>
      <c r="EZ56" s="1915"/>
      <c r="FA56" s="1915"/>
      <c r="FB56" s="1915"/>
      <c r="FC56" s="1915"/>
      <c r="FD56" s="1915"/>
    </row>
    <row r="85" spans="2:2" ht="6" customHeight="1"/>
    <row r="86" spans="2:2">
      <c r="B86" s="3030" t="s">
        <v>1551</v>
      </c>
    </row>
  </sheetData>
  <mergeCells count="34">
    <mergeCell ref="HI2:HY2"/>
    <mergeCell ref="CC2:CS2"/>
    <mergeCell ref="BA14:BK14"/>
    <mergeCell ref="BL14:CB14"/>
    <mergeCell ref="HZ2:IP2"/>
    <mergeCell ref="EB2:ER2"/>
    <mergeCell ref="ES2:FI2"/>
    <mergeCell ref="FJ2:FZ2"/>
    <mergeCell ref="IQ2:IT2"/>
    <mergeCell ref="GR14:HH14"/>
    <mergeCell ref="HI14:HY14"/>
    <mergeCell ref="CC14:CS14"/>
    <mergeCell ref="CT14:DJ14"/>
    <mergeCell ref="DK14:EA14"/>
    <mergeCell ref="EB14:ER14"/>
    <mergeCell ref="ES14:FI14"/>
    <mergeCell ref="FJ14:FZ14"/>
    <mergeCell ref="HZ14:IP14"/>
    <mergeCell ref="IQ14:IT14"/>
    <mergeCell ref="GA2:GQ2"/>
    <mergeCell ref="GR2:HH2"/>
    <mergeCell ref="GA14:GQ14"/>
    <mergeCell ref="CT2:DJ2"/>
    <mergeCell ref="DK2:EA2"/>
    <mergeCell ref="B14:R14"/>
    <mergeCell ref="BL2:CB2"/>
    <mergeCell ref="A2:A3"/>
    <mergeCell ref="B2:R2"/>
    <mergeCell ref="AJ2:AZ2"/>
    <mergeCell ref="BA2:BK2"/>
    <mergeCell ref="S2:AI2"/>
    <mergeCell ref="A14:A15"/>
    <mergeCell ref="S14:AI14"/>
    <mergeCell ref="AJ14:AZ14"/>
  </mergeCells>
  <printOptions horizontalCentered="1"/>
  <pageMargins left="0" right="0" top="0.51181102362204722" bottom="0.74803149606299213" header="0.31496062992125984" footer="0.31496062992125984"/>
  <pageSetup paperSize="9" scale="38" orientation="landscape" r:id="rId1"/>
  <headerFooter>
    <oddHeader>&amp;C&amp;"Aptos"&amp;10&amp;K000000 PUBLIC&amp;1#_x000D_&amp;"Arialri"&amp;10&amp;K000000&amp;"Arialri"&amp;10&amp;K000000&amp;"Arialri"&amp;10&amp;K000000&amp;G</oddHeader>
    <oddFooter>&amp;C&amp;12 29&amp;10_x000D_&amp;1#&amp;"Aptos"&amp;10&amp;K000000 PUBLIC</oddFooter>
  </headerFooter>
  <ignoredErrors>
    <ignoredError sqref="IC19" formula="1"/>
  </ignoredError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07907-F633-432E-B4CB-45295A5202F5}">
  <dimension ref="A1:CX86"/>
  <sheetViews>
    <sheetView showGridLines="0" view="pageBreakPreview" zoomScale="80" zoomScaleNormal="100" zoomScaleSheetLayoutView="80" workbookViewId="0">
      <pane xSplit="1" ySplit="3" topLeftCell="CP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5.5"/>
  <cols>
    <col min="1" max="1" width="68.08984375" style="537" customWidth="1"/>
    <col min="2" max="9" width="12.7265625" style="537" hidden="1" customWidth="1"/>
    <col min="10" max="10" width="12.7265625" style="662" hidden="1" customWidth="1"/>
    <col min="11" max="36" width="12.7265625" style="537" hidden="1" customWidth="1"/>
    <col min="37" max="46" width="12.81640625" style="537" hidden="1" customWidth="1"/>
    <col min="47" max="48" width="13.54296875" style="537" hidden="1" customWidth="1"/>
    <col min="49" max="50" width="13.54296875" style="2023" hidden="1" customWidth="1"/>
    <col min="51" max="61" width="13.54296875" style="537" hidden="1" customWidth="1"/>
    <col min="62" max="73" width="14.7265625" style="537" hidden="1" customWidth="1"/>
    <col min="74" max="74" width="12.453125" style="537" hidden="1" customWidth="1"/>
    <col min="75" max="91" width="14.7265625" style="537" hidden="1" customWidth="1"/>
    <col min="92" max="102" width="14.7265625" style="537" customWidth="1"/>
    <col min="103" max="103" width="5.26953125" style="537" customWidth="1"/>
    <col min="104" max="16384" width="9.1796875" style="537"/>
  </cols>
  <sheetData>
    <row r="1" spans="1:102" ht="31.5" customHeight="1" thickBot="1">
      <c r="A1" s="2020" t="s">
        <v>1207</v>
      </c>
      <c r="B1" s="2021"/>
      <c r="C1" s="2021"/>
      <c r="D1" s="2021"/>
      <c r="E1" s="2021"/>
      <c r="F1" s="2021"/>
      <c r="G1" s="2021"/>
      <c r="H1" s="2021"/>
      <c r="I1" s="2021"/>
      <c r="J1" s="2021"/>
      <c r="K1" s="2021"/>
      <c r="L1" s="2021"/>
      <c r="M1" s="2021"/>
      <c r="N1" s="2021"/>
      <c r="O1" s="2021"/>
      <c r="P1" s="2021"/>
      <c r="Q1" s="2021"/>
      <c r="R1" s="2021"/>
      <c r="S1" s="2021"/>
      <c r="T1" s="2021"/>
      <c r="U1" s="2021"/>
      <c r="V1" s="2021"/>
      <c r="W1" s="2021"/>
      <c r="X1" s="2021"/>
      <c r="Y1" s="2021"/>
      <c r="Z1" s="2022"/>
    </row>
    <row r="2" spans="1:102" s="2024" customFormat="1" ht="26.5" customHeight="1" thickTop="1" thickBot="1">
      <c r="A2" s="1056"/>
      <c r="B2" s="3209">
        <v>2006</v>
      </c>
      <c r="C2" s="3141"/>
      <c r="D2" s="3141"/>
      <c r="E2" s="3141"/>
      <c r="F2" s="3210"/>
      <c r="G2" s="3209">
        <v>2007</v>
      </c>
      <c r="H2" s="3141"/>
      <c r="I2" s="3141"/>
      <c r="J2" s="3141"/>
      <c r="K2" s="3210"/>
      <c r="L2" s="3141">
        <v>2008</v>
      </c>
      <c r="M2" s="3141"/>
      <c r="N2" s="3141"/>
      <c r="O2" s="3141"/>
      <c r="P2" s="3210"/>
      <c r="Q2" s="3209">
        <v>2009</v>
      </c>
      <c r="R2" s="3141"/>
      <c r="S2" s="3141"/>
      <c r="T2" s="3141"/>
      <c r="U2" s="3210"/>
      <c r="V2" s="3141">
        <v>2010</v>
      </c>
      <c r="W2" s="3141"/>
      <c r="X2" s="3141"/>
      <c r="Y2" s="3141"/>
      <c r="Z2" s="3210"/>
      <c r="AA2" s="3209">
        <v>2011</v>
      </c>
      <c r="AB2" s="3141"/>
      <c r="AC2" s="3141"/>
      <c r="AD2" s="3141"/>
      <c r="AE2" s="3210"/>
      <c r="AF2" s="3141">
        <v>2012</v>
      </c>
      <c r="AG2" s="3141"/>
      <c r="AH2" s="3141"/>
      <c r="AI2" s="3141"/>
      <c r="AJ2" s="3210"/>
      <c r="AK2" s="3209">
        <v>2013</v>
      </c>
      <c r="AL2" s="3141"/>
      <c r="AM2" s="3141"/>
      <c r="AN2" s="3141"/>
      <c r="AO2" s="3210"/>
      <c r="AP2" s="3141">
        <v>2014</v>
      </c>
      <c r="AQ2" s="3141"/>
      <c r="AR2" s="3141"/>
      <c r="AS2" s="3141"/>
      <c r="AT2" s="3210"/>
      <c r="AU2" s="3209">
        <v>2015</v>
      </c>
      <c r="AV2" s="3141"/>
      <c r="AW2" s="3141"/>
      <c r="AX2" s="3141"/>
      <c r="AY2" s="3210"/>
      <c r="AZ2" s="3141">
        <v>2016</v>
      </c>
      <c r="BA2" s="3141"/>
      <c r="BB2" s="3141"/>
      <c r="BC2" s="3141"/>
      <c r="BD2" s="3210"/>
      <c r="BE2" s="3209">
        <v>2017</v>
      </c>
      <c r="BF2" s="3141"/>
      <c r="BG2" s="3141"/>
      <c r="BH2" s="3141"/>
      <c r="BI2" s="3210"/>
      <c r="BJ2" s="3209">
        <v>2018</v>
      </c>
      <c r="BK2" s="3141"/>
      <c r="BL2" s="3141"/>
      <c r="BM2" s="3141"/>
      <c r="BN2" s="3210"/>
      <c r="BO2" s="3209">
        <v>2019</v>
      </c>
      <c r="BP2" s="3141"/>
      <c r="BQ2" s="3141"/>
      <c r="BR2" s="3141"/>
      <c r="BS2" s="3210"/>
      <c r="BT2" s="3209">
        <v>2020</v>
      </c>
      <c r="BU2" s="3141"/>
      <c r="BV2" s="3141"/>
      <c r="BW2" s="3141"/>
      <c r="BX2" s="3210"/>
      <c r="BY2" s="3209">
        <v>2021</v>
      </c>
      <c r="BZ2" s="3141"/>
      <c r="CA2" s="3141"/>
      <c r="CB2" s="3141"/>
      <c r="CC2" s="3210"/>
      <c r="CD2" s="3209">
        <v>2022</v>
      </c>
      <c r="CE2" s="3141"/>
      <c r="CF2" s="3141"/>
      <c r="CG2" s="3141"/>
      <c r="CH2" s="3210"/>
      <c r="CI2" s="3209">
        <v>2023</v>
      </c>
      <c r="CJ2" s="3141"/>
      <c r="CK2" s="3141"/>
      <c r="CL2" s="3141"/>
      <c r="CM2" s="3210"/>
      <c r="CN2" s="3209">
        <v>2024</v>
      </c>
      <c r="CO2" s="3141"/>
      <c r="CP2" s="3141"/>
      <c r="CQ2" s="3141"/>
      <c r="CR2" s="3210"/>
      <c r="CS2" s="3209">
        <v>2025</v>
      </c>
      <c r="CT2" s="3141"/>
      <c r="CU2" s="3141"/>
      <c r="CV2" s="3141"/>
      <c r="CW2" s="3141"/>
      <c r="CX2" s="2863">
        <v>2026</v>
      </c>
    </row>
    <row r="3" spans="1:102" s="2024" customFormat="1" ht="26.5" customHeight="1" thickTop="1" thickBot="1">
      <c r="A3" s="2025"/>
      <c r="B3" s="1060" t="s">
        <v>172</v>
      </c>
      <c r="C3" s="1059" t="s">
        <v>173</v>
      </c>
      <c r="D3" s="1059" t="s">
        <v>174</v>
      </c>
      <c r="E3" s="1059" t="s">
        <v>175</v>
      </c>
      <c r="F3" s="2026" t="s">
        <v>176</v>
      </c>
      <c r="G3" s="1060" t="s">
        <v>172</v>
      </c>
      <c r="H3" s="1059" t="s">
        <v>173</v>
      </c>
      <c r="I3" s="1059" t="s">
        <v>174</v>
      </c>
      <c r="J3" s="1059" t="s">
        <v>175</v>
      </c>
      <c r="K3" s="2026" t="s">
        <v>176</v>
      </c>
      <c r="L3" s="1059" t="s">
        <v>172</v>
      </c>
      <c r="M3" s="1059" t="s">
        <v>173</v>
      </c>
      <c r="N3" s="1059" t="s">
        <v>174</v>
      </c>
      <c r="O3" s="1059" t="s">
        <v>175</v>
      </c>
      <c r="P3" s="2026" t="s">
        <v>176</v>
      </c>
      <c r="Q3" s="1060" t="s">
        <v>172</v>
      </c>
      <c r="R3" s="1059" t="s">
        <v>173</v>
      </c>
      <c r="S3" s="1059" t="s">
        <v>174</v>
      </c>
      <c r="T3" s="1059" t="s">
        <v>175</v>
      </c>
      <c r="U3" s="2026" t="s">
        <v>176</v>
      </c>
      <c r="V3" s="1059" t="s">
        <v>172</v>
      </c>
      <c r="W3" s="1059" t="s">
        <v>173</v>
      </c>
      <c r="X3" s="1059" t="s">
        <v>174</v>
      </c>
      <c r="Y3" s="1059" t="s">
        <v>175</v>
      </c>
      <c r="Z3" s="2026" t="s">
        <v>176</v>
      </c>
      <c r="AA3" s="1060" t="s">
        <v>172</v>
      </c>
      <c r="AB3" s="1059" t="s">
        <v>173</v>
      </c>
      <c r="AC3" s="1059" t="s">
        <v>174</v>
      </c>
      <c r="AD3" s="1059" t="s">
        <v>175</v>
      </c>
      <c r="AE3" s="2026" t="s">
        <v>176</v>
      </c>
      <c r="AF3" s="1059" t="s">
        <v>172</v>
      </c>
      <c r="AG3" s="1059" t="s">
        <v>173</v>
      </c>
      <c r="AH3" s="1059" t="s">
        <v>174</v>
      </c>
      <c r="AI3" s="1059" t="s">
        <v>175</v>
      </c>
      <c r="AJ3" s="2026" t="s">
        <v>176</v>
      </c>
      <c r="AK3" s="1060" t="s">
        <v>172</v>
      </c>
      <c r="AL3" s="1059" t="s">
        <v>173</v>
      </c>
      <c r="AM3" s="1059" t="s">
        <v>174</v>
      </c>
      <c r="AN3" s="1059" t="s">
        <v>175</v>
      </c>
      <c r="AO3" s="2026" t="s">
        <v>176</v>
      </c>
      <c r="AP3" s="1059" t="s">
        <v>172</v>
      </c>
      <c r="AQ3" s="1059" t="s">
        <v>173</v>
      </c>
      <c r="AR3" s="1059" t="s">
        <v>174</v>
      </c>
      <c r="AS3" s="1059" t="s">
        <v>175</v>
      </c>
      <c r="AT3" s="2026" t="s">
        <v>176</v>
      </c>
      <c r="AU3" s="1060" t="s">
        <v>172</v>
      </c>
      <c r="AV3" s="1059" t="s">
        <v>173</v>
      </c>
      <c r="AW3" s="1059" t="s">
        <v>174</v>
      </c>
      <c r="AX3" s="1059" t="s">
        <v>175</v>
      </c>
      <c r="AY3" s="2026" t="s">
        <v>176</v>
      </c>
      <c r="AZ3" s="1059" t="s">
        <v>172</v>
      </c>
      <c r="BA3" s="1059" t="s">
        <v>173</v>
      </c>
      <c r="BB3" s="1059" t="s">
        <v>174</v>
      </c>
      <c r="BC3" s="1059" t="s">
        <v>175</v>
      </c>
      <c r="BD3" s="2026" t="s">
        <v>176</v>
      </c>
      <c r="BE3" s="1060" t="s">
        <v>172</v>
      </c>
      <c r="BF3" s="1059" t="s">
        <v>173</v>
      </c>
      <c r="BG3" s="1059" t="s">
        <v>174</v>
      </c>
      <c r="BH3" s="1059" t="s">
        <v>175</v>
      </c>
      <c r="BI3" s="2026" t="s">
        <v>176</v>
      </c>
      <c r="BJ3" s="1060" t="s">
        <v>172</v>
      </c>
      <c r="BK3" s="1059" t="s">
        <v>173</v>
      </c>
      <c r="BL3" s="1059" t="s">
        <v>174</v>
      </c>
      <c r="BM3" s="1059" t="s">
        <v>175</v>
      </c>
      <c r="BN3" s="2026" t="s">
        <v>176</v>
      </c>
      <c r="BO3" s="1060" t="s">
        <v>172</v>
      </c>
      <c r="BP3" s="1059" t="s">
        <v>173</v>
      </c>
      <c r="BQ3" s="1059" t="s">
        <v>174</v>
      </c>
      <c r="BR3" s="1059" t="s">
        <v>175</v>
      </c>
      <c r="BS3" s="2026" t="s">
        <v>176</v>
      </c>
      <c r="BT3" s="1060" t="s">
        <v>172</v>
      </c>
      <c r="BU3" s="1059" t="s">
        <v>173</v>
      </c>
      <c r="BV3" s="1059" t="s">
        <v>174</v>
      </c>
      <c r="BW3" s="1059" t="s">
        <v>175</v>
      </c>
      <c r="BX3" s="2026" t="s">
        <v>176</v>
      </c>
      <c r="BY3" s="1060" t="s">
        <v>172</v>
      </c>
      <c r="BZ3" s="1059" t="s">
        <v>173</v>
      </c>
      <c r="CA3" s="1059" t="s">
        <v>174</v>
      </c>
      <c r="CB3" s="1059" t="s">
        <v>175</v>
      </c>
      <c r="CC3" s="2026" t="s">
        <v>176</v>
      </c>
      <c r="CD3" s="1060" t="s">
        <v>172</v>
      </c>
      <c r="CE3" s="1059" t="s">
        <v>173</v>
      </c>
      <c r="CF3" s="1059" t="s">
        <v>174</v>
      </c>
      <c r="CG3" s="1059" t="s">
        <v>175</v>
      </c>
      <c r="CH3" s="2026" t="s">
        <v>176</v>
      </c>
      <c r="CI3" s="1060" t="s">
        <v>172</v>
      </c>
      <c r="CJ3" s="1059" t="s">
        <v>173</v>
      </c>
      <c r="CK3" s="1059" t="s">
        <v>174</v>
      </c>
      <c r="CL3" s="1059" t="s">
        <v>175</v>
      </c>
      <c r="CM3" s="2026" t="s">
        <v>176</v>
      </c>
      <c r="CN3" s="1060" t="s">
        <v>172</v>
      </c>
      <c r="CO3" s="1059" t="s">
        <v>173</v>
      </c>
      <c r="CP3" s="1059" t="s">
        <v>174</v>
      </c>
      <c r="CQ3" s="1059" t="s">
        <v>175</v>
      </c>
      <c r="CR3" s="2026" t="s">
        <v>176</v>
      </c>
      <c r="CS3" s="1060" t="s">
        <v>172</v>
      </c>
      <c r="CT3" s="1059" t="s">
        <v>173</v>
      </c>
      <c r="CU3" s="1059" t="s">
        <v>174</v>
      </c>
      <c r="CV3" s="1059" t="s">
        <v>175</v>
      </c>
      <c r="CW3" s="2026" t="s">
        <v>176</v>
      </c>
      <c r="CX3" s="2025" t="s">
        <v>172</v>
      </c>
    </row>
    <row r="4" spans="1:102" ht="18" customHeight="1" thickTop="1">
      <c r="A4" s="2027" t="s">
        <v>206</v>
      </c>
      <c r="B4" s="2028">
        <v>293.90942612999999</v>
      </c>
      <c r="C4" s="2029">
        <v>320.48209700000001</v>
      </c>
      <c r="D4" s="2029">
        <v>329.41748150000001</v>
      </c>
      <c r="E4" s="2029">
        <v>333.44612444000001</v>
      </c>
      <c r="F4" s="2030">
        <v>1277.2551290700001</v>
      </c>
      <c r="G4" s="2031">
        <v>394.99538658</v>
      </c>
      <c r="H4" s="978">
        <v>425.99991525000002</v>
      </c>
      <c r="I4" s="978">
        <v>426.37808075999999</v>
      </c>
      <c r="J4" s="978">
        <v>486.42849749999999</v>
      </c>
      <c r="K4" s="2032">
        <v>1733.8018800899999</v>
      </c>
      <c r="L4" s="2031">
        <v>608.91936879999992</v>
      </c>
      <c r="M4" s="978">
        <v>590.22778158000006</v>
      </c>
      <c r="N4" s="978">
        <v>551.86152365999999</v>
      </c>
      <c r="O4" s="978">
        <v>495.23901498000004</v>
      </c>
      <c r="P4" s="2032">
        <v>2246.2476890199996</v>
      </c>
      <c r="Q4" s="978">
        <v>581.94646888</v>
      </c>
      <c r="R4" s="978">
        <v>681.49024139999995</v>
      </c>
      <c r="S4" s="978">
        <v>557.40401550000001</v>
      </c>
      <c r="T4" s="978">
        <v>730.51898524000001</v>
      </c>
      <c r="U4" s="978">
        <v>2551.3597110199998</v>
      </c>
      <c r="V4" s="2031">
        <v>787.00330852000013</v>
      </c>
      <c r="W4" s="978">
        <v>957.83989921999989</v>
      </c>
      <c r="X4" s="978">
        <v>1018.2980844299999</v>
      </c>
      <c r="Y4" s="978">
        <v>1040.37814994</v>
      </c>
      <c r="Z4" s="2032">
        <v>3803.51944211</v>
      </c>
      <c r="AA4" s="978">
        <v>1151.4701311199999</v>
      </c>
      <c r="AB4" s="978">
        <v>1257.3368928499999</v>
      </c>
      <c r="AC4" s="978">
        <v>1310.7617021199999</v>
      </c>
      <c r="AD4" s="978">
        <v>1200.6377516</v>
      </c>
      <c r="AE4" s="978">
        <v>4920.2064776899997</v>
      </c>
      <c r="AF4" s="2031">
        <v>1766.1023503200001</v>
      </c>
      <c r="AG4" s="978">
        <v>1415.3395083299999</v>
      </c>
      <c r="AH4" s="978">
        <v>1100.84692032</v>
      </c>
      <c r="AI4" s="978">
        <v>1360.9677247</v>
      </c>
      <c r="AJ4" s="2032">
        <v>5643.2565036699998</v>
      </c>
      <c r="AK4" s="2031">
        <v>1462.0520941599998</v>
      </c>
      <c r="AL4" s="978">
        <v>1235.8344230099999</v>
      </c>
      <c r="AM4" s="978">
        <v>1010.98277616</v>
      </c>
      <c r="AN4" s="978">
        <v>1256.8435746299999</v>
      </c>
      <c r="AO4" s="2032">
        <v>4965.71286796</v>
      </c>
      <c r="AP4" s="978">
        <v>1162.8739749890001</v>
      </c>
      <c r="AQ4" s="978">
        <v>1065.2573752000001</v>
      </c>
      <c r="AR4" s="978">
        <v>1141.18075028</v>
      </c>
      <c r="AS4" s="978">
        <v>1018.7527549299998</v>
      </c>
      <c r="AT4" s="978">
        <v>4388.0715110769725</v>
      </c>
      <c r="AU4" s="2031">
        <v>817.72546731200009</v>
      </c>
      <c r="AV4" s="978">
        <v>835.72368106999977</v>
      </c>
      <c r="AW4" s="2033">
        <v>828.62</v>
      </c>
      <c r="AX4" s="2033">
        <v>730.52</v>
      </c>
      <c r="AY4" s="2032">
        <v>3212.5891483819996</v>
      </c>
      <c r="AZ4" s="2034">
        <v>922.0116713729999</v>
      </c>
      <c r="BA4" s="2034">
        <v>1135.0781017500001</v>
      </c>
      <c r="BB4" s="2034">
        <v>1656.8455130000004</v>
      </c>
      <c r="BC4" s="2034">
        <v>1205.5291940330001</v>
      </c>
      <c r="BD4" s="2030">
        <v>4919.4644801560007</v>
      </c>
      <c r="BE4" s="2034">
        <v>1761.6127707900002</v>
      </c>
      <c r="BF4" s="2034">
        <v>1263.8284657199999</v>
      </c>
      <c r="BG4" s="2034">
        <v>1347.7193490699997</v>
      </c>
      <c r="BH4" s="2034">
        <v>1413.001493343</v>
      </c>
      <c r="BI4" s="2030">
        <v>5786.1620789230001</v>
      </c>
      <c r="BJ4" s="2034">
        <v>1430.9836013719723</v>
      </c>
      <c r="BK4" s="2034">
        <v>1482.2501125394465</v>
      </c>
      <c r="BL4" s="2034">
        <v>1367.7988622785533</v>
      </c>
      <c r="BM4" s="2034">
        <v>1154.6784124708722</v>
      </c>
      <c r="BN4" s="2030">
        <v>5435.7109886608441</v>
      </c>
      <c r="BO4" s="2035">
        <v>1435.88896963</v>
      </c>
      <c r="BP4" s="2034">
        <v>1541.1842412349999</v>
      </c>
      <c r="BQ4" s="2034">
        <v>1656.70724479</v>
      </c>
      <c r="BR4" s="2034">
        <v>1595.9069868500001</v>
      </c>
      <c r="BS4" s="2030">
        <v>6229.687442505</v>
      </c>
      <c r="BT4" s="2034">
        <v>1473.89994652</v>
      </c>
      <c r="BU4" s="2034">
        <v>1708.7890103147317</v>
      </c>
      <c r="BV4" s="2034">
        <v>1822.1841165883416</v>
      </c>
      <c r="BW4" s="2034">
        <v>1794.2217539799997</v>
      </c>
      <c r="BX4" s="2030">
        <v>6799.0948274030734</v>
      </c>
      <c r="BY4" s="2034">
        <v>1377.91201944</v>
      </c>
      <c r="BZ4" s="2034">
        <v>1288.7637942939998</v>
      </c>
      <c r="CA4" s="2034">
        <v>1167.93533854</v>
      </c>
      <c r="CB4" s="2034">
        <v>1248.5310951399999</v>
      </c>
      <c r="CC4" s="2030">
        <v>5083.1422474139999</v>
      </c>
      <c r="CD4" s="2035">
        <v>1373.6196804599999</v>
      </c>
      <c r="CE4" s="2034">
        <v>1651.7658147699999</v>
      </c>
      <c r="CF4" s="2034">
        <v>1776.3847175300002</v>
      </c>
      <c r="CG4" s="2034">
        <v>1806.6550932100004</v>
      </c>
      <c r="CH4" s="2030">
        <v>6608.4253059700004</v>
      </c>
      <c r="CI4" s="2035">
        <v>1704.4954422699998</v>
      </c>
      <c r="CJ4" s="2034">
        <v>1740.35291671</v>
      </c>
      <c r="CK4" s="2034">
        <v>1596.6787355399999</v>
      </c>
      <c r="CL4" s="2034">
        <v>2559.2959079700004</v>
      </c>
      <c r="CM4" s="2030">
        <v>7600.8230024900004</v>
      </c>
      <c r="CN4" s="2035">
        <v>2026.1814062799099</v>
      </c>
      <c r="CO4" s="2034">
        <v>2629.0825325209598</v>
      </c>
      <c r="CP4" s="2034">
        <v>3080.8621708140408</v>
      </c>
      <c r="CQ4" s="2034">
        <v>2578.6643846497905</v>
      </c>
      <c r="CR4" s="2030">
        <v>10314.7904942647</v>
      </c>
      <c r="CS4" s="2035">
        <v>3725.5868290841836</v>
      </c>
      <c r="CT4" s="2034">
        <v>4661.7706865417522</v>
      </c>
      <c r="CU4" s="2034">
        <v>4872.3</v>
      </c>
      <c r="CV4" s="2034">
        <v>7715.6581783155489</v>
      </c>
      <c r="CW4" s="2030">
        <f>CS4+CT4+CU4+CV4</f>
        <v>20975.315693941484</v>
      </c>
      <c r="CX4" s="2966">
        <v>5255.49</v>
      </c>
    </row>
    <row r="5" spans="1:102" s="2021" customFormat="1" ht="18" customHeight="1">
      <c r="A5" s="2036" t="s">
        <v>1208</v>
      </c>
      <c r="B5" s="2037">
        <v>532937</v>
      </c>
      <c r="C5" s="2038">
        <v>510932</v>
      </c>
      <c r="D5" s="2038">
        <v>531550</v>
      </c>
      <c r="E5" s="2038">
        <v>544811</v>
      </c>
      <c r="F5" s="2039">
        <v>2120230</v>
      </c>
      <c r="G5" s="2037">
        <v>613709</v>
      </c>
      <c r="H5" s="2038">
        <v>645699</v>
      </c>
      <c r="I5" s="2038">
        <v>640958</v>
      </c>
      <c r="J5" s="2038">
        <v>625350</v>
      </c>
      <c r="K5" s="2040">
        <v>2525716</v>
      </c>
      <c r="L5" s="2037">
        <v>664295</v>
      </c>
      <c r="M5" s="2038">
        <v>661053</v>
      </c>
      <c r="N5" s="2038">
        <v>642918</v>
      </c>
      <c r="O5" s="2038">
        <v>631473</v>
      </c>
      <c r="P5" s="2040">
        <v>2599739</v>
      </c>
      <c r="Q5" s="2038">
        <v>659908</v>
      </c>
      <c r="R5" s="2038">
        <v>744676</v>
      </c>
      <c r="S5" s="2038">
        <v>581975</v>
      </c>
      <c r="T5" s="620">
        <v>672199</v>
      </c>
      <c r="U5" s="2038">
        <v>2658758</v>
      </c>
      <c r="V5" s="2041">
        <v>711139</v>
      </c>
      <c r="W5" s="707">
        <v>812183</v>
      </c>
      <c r="X5" s="707">
        <v>831067</v>
      </c>
      <c r="Y5" s="707">
        <v>763177</v>
      </c>
      <c r="Z5" s="2039">
        <v>3117566</v>
      </c>
      <c r="AA5" s="707">
        <v>831939</v>
      </c>
      <c r="AB5" s="707">
        <v>840685</v>
      </c>
      <c r="AC5" s="707">
        <v>766142</v>
      </c>
      <c r="AD5" s="707">
        <v>705610</v>
      </c>
      <c r="AE5" s="2038">
        <v>3144376</v>
      </c>
      <c r="AF5" s="2037">
        <v>1057749</v>
      </c>
      <c r="AG5" s="2038">
        <v>880137</v>
      </c>
      <c r="AH5" s="2038">
        <v>666792</v>
      </c>
      <c r="AI5" s="2038">
        <v>825179</v>
      </c>
      <c r="AJ5" s="2040">
        <v>3429857</v>
      </c>
      <c r="AK5" s="2037">
        <v>900356</v>
      </c>
      <c r="AL5" s="2038">
        <v>868955.66999999993</v>
      </c>
      <c r="AM5" s="2038">
        <v>763836</v>
      </c>
      <c r="AN5" s="2038">
        <v>986913</v>
      </c>
      <c r="AO5" s="2040">
        <v>3520060.67</v>
      </c>
      <c r="AP5" s="2038">
        <v>901740.78199999989</v>
      </c>
      <c r="AQ5" s="2038">
        <v>826720.24</v>
      </c>
      <c r="AR5" s="2038">
        <v>890629</v>
      </c>
      <c r="AS5" s="707">
        <v>847270.26</v>
      </c>
      <c r="AT5" s="707">
        <v>3466360.55</v>
      </c>
      <c r="AU5" s="2041">
        <v>666761.36900000006</v>
      </c>
      <c r="AV5" s="707">
        <v>698016.06</v>
      </c>
      <c r="AW5" s="2042">
        <v>737219</v>
      </c>
      <c r="AX5" s="2042">
        <v>659848</v>
      </c>
      <c r="AY5" s="2039">
        <v>2761844.429</v>
      </c>
      <c r="AZ5" s="707">
        <v>718908.51800000004</v>
      </c>
      <c r="BA5" s="707">
        <v>899392.47499999998</v>
      </c>
      <c r="BB5" s="707">
        <v>1241369.67</v>
      </c>
      <c r="BC5" s="707">
        <v>983775.31290000002</v>
      </c>
      <c r="BD5" s="2039">
        <v>3843445.9759</v>
      </c>
      <c r="BE5" s="707">
        <v>1444589.3739999998</v>
      </c>
      <c r="BF5" s="707">
        <v>1005485.0619</v>
      </c>
      <c r="BG5" s="707">
        <v>1056977.703</v>
      </c>
      <c r="BH5" s="707">
        <v>1107604.2253</v>
      </c>
      <c r="BI5" s="2039">
        <v>4614656.3641999997</v>
      </c>
      <c r="BJ5" s="707">
        <v>1070898.7990035999</v>
      </c>
      <c r="BK5" s="707">
        <v>1122104.2629676801</v>
      </c>
      <c r="BL5" s="707">
        <v>1119661.240486</v>
      </c>
      <c r="BM5" s="707">
        <v>931933.13768000004</v>
      </c>
      <c r="BN5" s="680">
        <v>4244597.4401372802</v>
      </c>
      <c r="BO5" s="2043">
        <v>1102296.4419</v>
      </c>
      <c r="BP5" s="674">
        <v>1181698.7739792471</v>
      </c>
      <c r="BQ5" s="674">
        <v>1128462.8499866668</v>
      </c>
      <c r="BR5" s="674">
        <v>1077940.7929724138</v>
      </c>
      <c r="BS5" s="680">
        <v>4490398.8588383272</v>
      </c>
      <c r="BT5" s="674">
        <v>934044.97206687892</v>
      </c>
      <c r="BU5" s="674">
        <v>1000397.2001136017</v>
      </c>
      <c r="BV5" s="674">
        <v>962889.63769659691</v>
      </c>
      <c r="BW5" s="674">
        <v>956679.96644968214</v>
      </c>
      <c r="BX5" s="680">
        <v>3854011.7763267597</v>
      </c>
      <c r="BY5" s="674">
        <v>766811.41289190552</v>
      </c>
      <c r="BZ5" s="674">
        <v>707710.22919999994</v>
      </c>
      <c r="CA5" s="674">
        <v>651806.52531050646</v>
      </c>
      <c r="CB5" s="674">
        <v>693766.10939999996</v>
      </c>
      <c r="CC5" s="680">
        <v>2820094.2768024118</v>
      </c>
      <c r="CD5" s="2043">
        <v>731944.6346857053</v>
      </c>
      <c r="CE5" s="674">
        <v>910458.87849999999</v>
      </c>
      <c r="CF5" s="674">
        <v>1060301.3924461149</v>
      </c>
      <c r="CG5" s="674">
        <v>1075423.6236</v>
      </c>
      <c r="CH5" s="680">
        <v>3778128.5292318203</v>
      </c>
      <c r="CI5" s="2043">
        <v>935489.11440054164</v>
      </c>
      <c r="CJ5" s="674">
        <v>932355.97349999996</v>
      </c>
      <c r="CK5" s="674">
        <v>892896.40359999996</v>
      </c>
      <c r="CL5" s="674">
        <v>1363123.8092</v>
      </c>
      <c r="CM5" s="680">
        <v>4123865.3007005416</v>
      </c>
      <c r="CN5" s="2043">
        <v>1042844.2626777551</v>
      </c>
      <c r="CO5" s="674">
        <v>1184171.3866053866</v>
      </c>
      <c r="CP5" s="674">
        <v>1306909.0663860207</v>
      </c>
      <c r="CQ5" s="674">
        <v>1013061.905193997</v>
      </c>
      <c r="CR5" s="680">
        <v>4546986.6208631592</v>
      </c>
      <c r="CS5" s="2041">
        <v>1351767.1027912293</v>
      </c>
      <c r="CT5" s="674">
        <v>1461973.8751028888</v>
      </c>
      <c r="CU5" s="674">
        <v>1452780.3</v>
      </c>
      <c r="CV5" s="674">
        <v>1902051.3332977397</v>
      </c>
      <c r="CW5" s="680">
        <f>CS5+CT5+CU5+CV5</f>
        <v>6168572.6111918576</v>
      </c>
      <c r="CX5" s="2967">
        <v>1133841</v>
      </c>
    </row>
    <row r="6" spans="1:102" ht="18" customHeight="1">
      <c r="A6" s="2036" t="s">
        <v>1209</v>
      </c>
      <c r="B6" s="2044">
        <v>551.49</v>
      </c>
      <c r="C6" s="537">
        <v>627.25</v>
      </c>
      <c r="D6" s="537">
        <v>619.73</v>
      </c>
      <c r="E6" s="537">
        <v>612.04</v>
      </c>
      <c r="F6" s="680">
        <v>602.41347828773303</v>
      </c>
      <c r="G6" s="2044">
        <v>643.62</v>
      </c>
      <c r="H6" s="537">
        <v>659.75</v>
      </c>
      <c r="I6" s="537">
        <v>665.22</v>
      </c>
      <c r="J6" s="537">
        <v>777.85</v>
      </c>
      <c r="K6" s="680">
        <v>686.45955447484982</v>
      </c>
      <c r="L6" s="2044">
        <v>916.64</v>
      </c>
      <c r="M6" s="2045">
        <v>892.86</v>
      </c>
      <c r="N6" s="537">
        <v>858.37</v>
      </c>
      <c r="O6" s="864">
        <v>784.26</v>
      </c>
      <c r="P6" s="680">
        <v>864.02815398776556</v>
      </c>
      <c r="Q6" s="537">
        <v>881.86</v>
      </c>
      <c r="R6" s="537">
        <v>915.15</v>
      </c>
      <c r="S6" s="537">
        <v>957.78</v>
      </c>
      <c r="T6" s="537">
        <v>1086.76</v>
      </c>
      <c r="U6" s="674">
        <v>959.60584266036994</v>
      </c>
      <c r="V6" s="2044">
        <v>1106.68</v>
      </c>
      <c r="W6" s="674">
        <v>1179.3399999999999</v>
      </c>
      <c r="X6" s="674">
        <v>1225.29</v>
      </c>
      <c r="Y6" s="674">
        <v>1363.22</v>
      </c>
      <c r="Z6" s="680">
        <v>1220.0285229278225</v>
      </c>
      <c r="AA6" s="674">
        <v>1384.08</v>
      </c>
      <c r="AB6" s="674">
        <v>1495.61</v>
      </c>
      <c r="AC6" s="674">
        <v>1710.86</v>
      </c>
      <c r="AD6" s="674">
        <v>1701.56</v>
      </c>
      <c r="AE6" s="674">
        <v>1564.7640351185735</v>
      </c>
      <c r="AF6" s="2043">
        <v>1669.68</v>
      </c>
      <c r="AG6" s="674">
        <v>1608.09</v>
      </c>
      <c r="AH6" s="674">
        <v>1650.96</v>
      </c>
      <c r="AI6" s="674">
        <v>1649.3</v>
      </c>
      <c r="AJ6" s="680">
        <v>1645.3328822950928</v>
      </c>
      <c r="AK6" s="2043">
        <v>1623.86</v>
      </c>
      <c r="AL6" s="674">
        <v>1422.2065240796462</v>
      </c>
      <c r="AM6" s="674">
        <v>1323.56</v>
      </c>
      <c r="AN6" s="674">
        <v>1273.51</v>
      </c>
      <c r="AO6" s="680">
        <v>1410.6895685863278</v>
      </c>
      <c r="AP6" s="674">
        <v>1289.5878707069503</v>
      </c>
      <c r="AQ6" s="674">
        <v>1288.5342872457072</v>
      </c>
      <c r="AR6" s="674">
        <v>1281.32</v>
      </c>
      <c r="AS6" s="674">
        <v>1202.3940919748557</v>
      </c>
      <c r="AT6" s="674">
        <v>1265.9016417311157</v>
      </c>
      <c r="AU6" s="2043">
        <v>1226.4139845690429</v>
      </c>
      <c r="AV6" s="674">
        <v>1197.2843161660203</v>
      </c>
      <c r="AW6" s="2046">
        <v>1123.9807981074823</v>
      </c>
      <c r="AX6" s="2046">
        <v>1107.1034541288298</v>
      </c>
      <c r="AY6" s="680">
        <v>1163.204239402146</v>
      </c>
      <c r="AZ6" s="674">
        <v>1282.5159923518945</v>
      </c>
      <c r="BA6" s="674">
        <v>1262.049809511693</v>
      </c>
      <c r="BB6" s="674">
        <v>1334.6914726859732</v>
      </c>
      <c r="BC6" s="674">
        <v>1225.4111057933624</v>
      </c>
      <c r="BD6" s="680">
        <v>1279.9619172490216</v>
      </c>
      <c r="BE6" s="674">
        <v>1219.4557169641762</v>
      </c>
      <c r="BF6" s="674">
        <v>1256.9341043534007</v>
      </c>
      <c r="BG6" s="674">
        <v>1275.0688545697731</v>
      </c>
      <c r="BH6" s="674">
        <v>1275.7277925337289</v>
      </c>
      <c r="BI6" s="680">
        <v>1253.8662951831936</v>
      </c>
      <c r="BJ6" s="674">
        <v>1336.2454068520829</v>
      </c>
      <c r="BK6" s="674">
        <v>1320.9557805433092</v>
      </c>
      <c r="BL6" s="674">
        <v>1221.6184796080345</v>
      </c>
      <c r="BM6" s="674">
        <v>1239.0142230003594</v>
      </c>
      <c r="BN6" s="680">
        <v>1280.6187312983539</v>
      </c>
      <c r="BO6" s="2043">
        <v>1302.6341327519804</v>
      </c>
      <c r="BP6" s="674">
        <v>1304.2107474185009</v>
      </c>
      <c r="BQ6" s="674">
        <v>1468.1096899287154</v>
      </c>
      <c r="BR6" s="674">
        <v>1480.5145117936379</v>
      </c>
      <c r="BS6" s="680">
        <v>1387.3349870119621</v>
      </c>
      <c r="BT6" s="674">
        <v>1577.9753551464614</v>
      </c>
      <c r="BU6" s="674">
        <v>1708.1105486107792</v>
      </c>
      <c r="BV6" s="674">
        <v>1892.4122196883638</v>
      </c>
      <c r="BW6" s="674">
        <v>1875.4670494862603</v>
      </c>
      <c r="BX6" s="680">
        <v>1764.1603663918377</v>
      </c>
      <c r="BY6" s="674">
        <v>1796.9372863706178</v>
      </c>
      <c r="BZ6" s="674">
        <v>1821.0331589396787</v>
      </c>
      <c r="CA6" s="674">
        <v>1791.8435811663912</v>
      </c>
      <c r="CB6" s="674">
        <v>1799.6426723983182</v>
      </c>
      <c r="CC6" s="680">
        <v>1802.4724525087738</v>
      </c>
      <c r="CD6" s="2043">
        <v>1876.6715614355558</v>
      </c>
      <c r="CE6" s="674">
        <v>1814.2124304299373</v>
      </c>
      <c r="CF6" s="674">
        <v>1675.3582803771305</v>
      </c>
      <c r="CG6" s="674">
        <v>1679.9473747491147</v>
      </c>
      <c r="CH6" s="680">
        <v>1749.1266522141436</v>
      </c>
      <c r="CI6" s="2043">
        <v>1822.0366394773444</v>
      </c>
      <c r="CJ6" s="674">
        <v>1866.6185085690342</v>
      </c>
      <c r="CK6" s="674">
        <v>1788.2015529488913</v>
      </c>
      <c r="CL6" s="674">
        <v>1877.5227097471202</v>
      </c>
      <c r="CM6" s="680">
        <v>1843.1307640428533</v>
      </c>
      <c r="CN6" s="2043">
        <v>1942.9376741999793</v>
      </c>
      <c r="CO6" s="674">
        <v>2220.1875186814282</v>
      </c>
      <c r="CP6" s="674">
        <v>2357.3653669214418</v>
      </c>
      <c r="CQ6" s="674">
        <v>2545.4163969930223</v>
      </c>
      <c r="CR6" s="680">
        <f>AVERAGE(CN6:CQ6)</f>
        <v>2266.4767391989681</v>
      </c>
      <c r="CS6" s="2043">
        <v>2756.0863268467733</v>
      </c>
      <c r="CT6" s="674">
        <v>3188.6826200732708</v>
      </c>
      <c r="CU6" s="674">
        <v>3353.78</v>
      </c>
      <c r="CV6" s="674">
        <v>4056.4931362490047</v>
      </c>
      <c r="CW6" s="680">
        <f>AVERAGE(CS6:CV6)</f>
        <v>3338.760520792262</v>
      </c>
      <c r="CX6" s="2967">
        <v>4635.12</v>
      </c>
    </row>
    <row r="7" spans="1:102" ht="18" customHeight="1">
      <c r="A7" s="2047"/>
      <c r="B7" s="2044"/>
      <c r="F7" s="2048"/>
      <c r="G7" s="2044"/>
      <c r="J7" s="537"/>
      <c r="K7" s="2048"/>
      <c r="L7" s="2044"/>
      <c r="P7" s="2048"/>
      <c r="V7" s="2044"/>
      <c r="Z7" s="2048"/>
      <c r="AF7" s="2044"/>
      <c r="AJ7" s="2048"/>
      <c r="AK7" s="2044"/>
      <c r="AO7" s="2048"/>
      <c r="AU7" s="2044"/>
      <c r="AY7" s="2048"/>
      <c r="BD7" s="2048"/>
      <c r="BI7" s="2048"/>
      <c r="BN7" s="680"/>
      <c r="BO7" s="2043"/>
      <c r="BP7" s="674"/>
      <c r="BQ7" s="674"/>
      <c r="BR7" s="674"/>
      <c r="BS7" s="680"/>
      <c r="BT7" s="674"/>
      <c r="BU7" s="674"/>
      <c r="BV7" s="674"/>
      <c r="BW7" s="674"/>
      <c r="BX7" s="680"/>
      <c r="BY7" s="674"/>
      <c r="BZ7" s="674"/>
      <c r="CA7" s="674"/>
      <c r="CB7" s="674"/>
      <c r="CC7" s="680"/>
      <c r="CD7" s="2043"/>
      <c r="CE7" s="674"/>
      <c r="CF7" s="674"/>
      <c r="CG7" s="674"/>
      <c r="CH7" s="680"/>
      <c r="CI7" s="2043"/>
      <c r="CJ7" s="674"/>
      <c r="CK7" s="674"/>
      <c r="CL7" s="674"/>
      <c r="CM7" s="680"/>
      <c r="CN7" s="2043"/>
      <c r="CO7" s="674"/>
      <c r="CP7" s="674"/>
      <c r="CQ7" s="674"/>
      <c r="CR7" s="680"/>
      <c r="CS7" s="2043"/>
      <c r="CT7" s="674"/>
      <c r="CU7" s="674"/>
      <c r="CW7" s="680"/>
      <c r="CX7" s="2967"/>
    </row>
    <row r="8" spans="1:102" s="2021" customFormat="1" ht="18" customHeight="1">
      <c r="A8" s="2049" t="s">
        <v>1210</v>
      </c>
      <c r="B8" s="2031">
        <v>318.03988411</v>
      </c>
      <c r="C8" s="978">
        <v>251.10935325</v>
      </c>
      <c r="D8" s="978">
        <v>276.57012400000002</v>
      </c>
      <c r="E8" s="978">
        <v>195.327887</v>
      </c>
      <c r="F8" s="2030">
        <v>1041.0472483600001</v>
      </c>
      <c r="G8" s="2031">
        <v>337.52947224000002</v>
      </c>
      <c r="H8" s="978">
        <v>329.75259299999999</v>
      </c>
      <c r="I8" s="978">
        <v>127.38072151999999</v>
      </c>
      <c r="J8" s="978">
        <v>151.60031735999999</v>
      </c>
      <c r="K8" s="2032">
        <v>946.26310411999998</v>
      </c>
      <c r="L8" s="2031">
        <v>370.57951920000005</v>
      </c>
      <c r="M8" s="978">
        <v>452.86748919000001</v>
      </c>
      <c r="N8" s="978">
        <v>153.46524194999998</v>
      </c>
      <c r="O8" s="978">
        <v>248.19585525000002</v>
      </c>
      <c r="P8" s="2032">
        <v>1225.1081055899999</v>
      </c>
      <c r="Q8" s="978">
        <v>463.32231566000002</v>
      </c>
      <c r="R8" s="978">
        <v>447.65609174999997</v>
      </c>
      <c r="S8" s="978">
        <v>137.52932816999999</v>
      </c>
      <c r="T8" s="978">
        <v>373.87007834999997</v>
      </c>
      <c r="U8" s="978">
        <v>1422.3778139299998</v>
      </c>
      <c r="V8" s="2031">
        <v>502.29031644999998</v>
      </c>
      <c r="W8" s="978">
        <v>441.64050442000001</v>
      </c>
      <c r="X8" s="978">
        <v>233.67034075000004</v>
      </c>
      <c r="Y8" s="978">
        <v>416.75938271999996</v>
      </c>
      <c r="Z8" s="2032">
        <v>1594.3605443400002</v>
      </c>
      <c r="AA8" s="978">
        <v>750.50044960000002</v>
      </c>
      <c r="AB8" s="978">
        <v>520.13009675000001</v>
      </c>
      <c r="AC8" s="978">
        <v>420.486945031</v>
      </c>
      <c r="AD8" s="978">
        <v>336.82</v>
      </c>
      <c r="AE8" s="978">
        <v>2027.937491381</v>
      </c>
      <c r="AF8" s="2031">
        <v>992.10087139260008</v>
      </c>
      <c r="AG8" s="978">
        <v>633.82100142999991</v>
      </c>
      <c r="AH8" s="978">
        <v>241.15035048000001</v>
      </c>
      <c r="AI8" s="978">
        <v>325.62753480000003</v>
      </c>
      <c r="AJ8" s="2032">
        <v>2192.6997581026003</v>
      </c>
      <c r="AK8" s="2031">
        <v>620.93763840000008</v>
      </c>
      <c r="AL8" s="978">
        <v>495.97756629999998</v>
      </c>
      <c r="AM8" s="978">
        <v>125.20218087299999</v>
      </c>
      <c r="AN8" s="978">
        <v>369.93776585850009</v>
      </c>
      <c r="AO8" s="2032">
        <v>1612.0551514315002</v>
      </c>
      <c r="AP8" s="978">
        <v>703.74073985000007</v>
      </c>
      <c r="AQ8" s="978">
        <v>505.95847379000003</v>
      </c>
      <c r="AR8" s="978">
        <v>178.85444407999998</v>
      </c>
      <c r="AS8" s="978">
        <v>460.29</v>
      </c>
      <c r="AT8" s="978">
        <v>1848.8466957150001</v>
      </c>
      <c r="AU8" s="2031">
        <v>797.8686263300001</v>
      </c>
      <c r="AV8" s="978">
        <v>363.61503445</v>
      </c>
      <c r="AW8" s="2033">
        <v>192.65999999999997</v>
      </c>
      <c r="AX8" s="2033">
        <v>616.78999999999985</v>
      </c>
      <c r="AY8" s="2032">
        <v>1970.9336607800001</v>
      </c>
      <c r="AZ8" s="2034">
        <v>802.97173838000003</v>
      </c>
      <c r="BA8" s="2034">
        <v>397.53865583999999</v>
      </c>
      <c r="BB8" s="2034">
        <v>101.16211369</v>
      </c>
      <c r="BC8" s="2034">
        <v>621.62868566999998</v>
      </c>
      <c r="BD8" s="2030">
        <v>1923.3011935800002</v>
      </c>
      <c r="BE8" s="2034">
        <v>814.51467801000013</v>
      </c>
      <c r="BF8" s="2034">
        <v>604.32613734999995</v>
      </c>
      <c r="BG8" s="2034">
        <v>60.167480879999999</v>
      </c>
      <c r="BH8" s="2034">
        <v>424.47748840999998</v>
      </c>
      <c r="BI8" s="2030">
        <v>1903.4857846500001</v>
      </c>
      <c r="BJ8" s="2034">
        <v>666.34724316999996</v>
      </c>
      <c r="BK8" s="2034">
        <v>280.13538034000004</v>
      </c>
      <c r="BL8" s="2034">
        <v>59.142715809999984</v>
      </c>
      <c r="BM8" s="2034">
        <v>400.83548602999997</v>
      </c>
      <c r="BN8" s="2030">
        <v>1406.4608253499998</v>
      </c>
      <c r="BO8" s="2035">
        <v>627.93888220999997</v>
      </c>
      <c r="BP8" s="2034">
        <v>306.26854810999993</v>
      </c>
      <c r="BQ8" s="2034">
        <v>24.722648809999999</v>
      </c>
      <c r="BR8" s="2034">
        <v>492.43733854000004</v>
      </c>
      <c r="BS8" s="2030">
        <v>1451.3674176699999</v>
      </c>
      <c r="BT8" s="2034">
        <v>739.76005759999998</v>
      </c>
      <c r="BU8" s="2034">
        <v>296.27085008000006</v>
      </c>
      <c r="BV8" s="2034">
        <v>34.924176469999999</v>
      </c>
      <c r="BW8" s="2034">
        <v>409.24989335000004</v>
      </c>
      <c r="BX8" s="2030">
        <v>1480.2049775</v>
      </c>
      <c r="BY8" s="2034">
        <v>768.69782036000004</v>
      </c>
      <c r="BZ8" s="2034">
        <v>501.05424618000001</v>
      </c>
      <c r="CA8" s="2034">
        <v>196.99738199999999</v>
      </c>
      <c r="CB8" s="2034">
        <v>313.68272292</v>
      </c>
      <c r="CC8" s="2030">
        <v>1780.4321714600001</v>
      </c>
      <c r="CD8" s="2035">
        <v>649.62348488999999</v>
      </c>
      <c r="CE8" s="2034">
        <v>273.19481857</v>
      </c>
      <c r="CF8" s="2034">
        <v>44.597170970000001</v>
      </c>
      <c r="CG8" s="2034">
        <v>361.72508704000001</v>
      </c>
      <c r="CH8" s="2030">
        <v>1329.14056147</v>
      </c>
      <c r="CI8" s="2035">
        <v>774.37897328999998</v>
      </c>
      <c r="CJ8" s="2034">
        <v>257.23301193999998</v>
      </c>
      <c r="CK8" s="2034">
        <v>20.360316820000001</v>
      </c>
      <c r="CL8" s="2034">
        <v>308.05423363</v>
      </c>
      <c r="CM8" s="2030">
        <v>1360.0265356800001</v>
      </c>
      <c r="CN8" s="2035">
        <v>339.76015589000002</v>
      </c>
      <c r="CO8" s="2034">
        <v>66.459299009999995</v>
      </c>
      <c r="CP8" s="2034">
        <v>20.527929659999998</v>
      </c>
      <c r="CQ8" s="2034">
        <v>565.56057469999996</v>
      </c>
      <c r="CR8" s="2030">
        <v>992.30795925999996</v>
      </c>
      <c r="CS8" s="2035">
        <v>1175.8025724300001</v>
      </c>
      <c r="CT8" s="2034">
        <v>121.63208462</v>
      </c>
      <c r="CU8" s="2034">
        <v>3.63</v>
      </c>
      <c r="CV8" s="2034">
        <v>942.31</v>
      </c>
      <c r="CW8" s="2030">
        <f>CS8+CT8+CU8+CV8</f>
        <v>2243.3746570500002</v>
      </c>
      <c r="CX8" s="2966">
        <v>1192.1600000000001</v>
      </c>
    </row>
    <row r="9" spans="1:102" s="2021" customFormat="1" ht="18" customHeight="1">
      <c r="A9" s="2036" t="s">
        <v>1211</v>
      </c>
      <c r="B9" s="2037">
        <v>202639</v>
      </c>
      <c r="C9" s="2038">
        <v>158935</v>
      </c>
      <c r="D9" s="2038">
        <v>177790</v>
      </c>
      <c r="E9" s="2038">
        <v>117820</v>
      </c>
      <c r="F9" s="2039">
        <v>657184</v>
      </c>
      <c r="G9" s="2037">
        <v>187354</v>
      </c>
      <c r="H9" s="2038">
        <v>187030</v>
      </c>
      <c r="I9" s="2038">
        <v>78338</v>
      </c>
      <c r="J9" s="2038">
        <v>79026</v>
      </c>
      <c r="K9" s="2040">
        <v>531748</v>
      </c>
      <c r="L9" s="2037">
        <v>176880</v>
      </c>
      <c r="M9" s="2038">
        <v>205979</v>
      </c>
      <c r="N9" s="2038">
        <v>75567</v>
      </c>
      <c r="O9" s="2038">
        <v>105525</v>
      </c>
      <c r="P9" s="2040">
        <v>563951</v>
      </c>
      <c r="Q9" s="2038">
        <v>174023</v>
      </c>
      <c r="R9" s="2038">
        <v>154735</v>
      </c>
      <c r="S9" s="2038">
        <v>50453</v>
      </c>
      <c r="T9" s="620">
        <v>128995</v>
      </c>
      <c r="U9" s="2038">
        <v>508206</v>
      </c>
      <c r="V9" s="2050">
        <v>177931</v>
      </c>
      <c r="W9" s="707">
        <v>146821</v>
      </c>
      <c r="X9" s="707">
        <v>77825</v>
      </c>
      <c r="Y9" s="707">
        <v>126801</v>
      </c>
      <c r="Z9" s="2039">
        <v>529378</v>
      </c>
      <c r="AA9" s="707">
        <v>222674</v>
      </c>
      <c r="AB9" s="707">
        <v>160075</v>
      </c>
      <c r="AC9" s="707">
        <v>129727.87</v>
      </c>
      <c r="AD9" s="707">
        <v>117739</v>
      </c>
      <c r="AE9" s="2038">
        <v>630215.87</v>
      </c>
      <c r="AF9" s="2037">
        <v>296480.51</v>
      </c>
      <c r="AG9" s="2038">
        <v>207037</v>
      </c>
      <c r="AH9" s="2038">
        <v>87496</v>
      </c>
      <c r="AI9" s="2038">
        <v>127620</v>
      </c>
      <c r="AJ9" s="2040">
        <v>718633.51</v>
      </c>
      <c r="AK9" s="2037">
        <v>253983</v>
      </c>
      <c r="AL9" s="2038">
        <v>196180</v>
      </c>
      <c r="AM9" s="2038">
        <v>50340.63</v>
      </c>
      <c r="AN9" s="2038">
        <v>153907.95000000001</v>
      </c>
      <c r="AO9" s="2040">
        <v>654411.58000000007</v>
      </c>
      <c r="AP9" s="2038">
        <v>294069.5</v>
      </c>
      <c r="AQ9" s="2038">
        <v>204944.46</v>
      </c>
      <c r="AR9" s="2038">
        <v>68276</v>
      </c>
      <c r="AS9" s="707">
        <v>165125</v>
      </c>
      <c r="AT9" s="707">
        <v>732414</v>
      </c>
      <c r="AU9" s="2041">
        <v>271850.26</v>
      </c>
      <c r="AV9" s="707">
        <v>118123</v>
      </c>
      <c r="AW9" s="2042">
        <v>63456</v>
      </c>
      <c r="AX9" s="2042">
        <v>200417</v>
      </c>
      <c r="AY9" s="2039">
        <v>653846.26</v>
      </c>
      <c r="AZ9" s="707">
        <v>262099</v>
      </c>
      <c r="BA9" s="707">
        <v>127656</v>
      </c>
      <c r="BB9" s="707">
        <v>34344.94</v>
      </c>
      <c r="BC9" s="707">
        <v>197400.01</v>
      </c>
      <c r="BD9" s="2039">
        <v>621499.94999999995</v>
      </c>
      <c r="BE9" s="707">
        <v>265650.07</v>
      </c>
      <c r="BF9" s="707">
        <v>228651.19</v>
      </c>
      <c r="BG9" s="707">
        <v>22516.5</v>
      </c>
      <c r="BH9" s="707">
        <v>183045.88</v>
      </c>
      <c r="BI9" s="2039">
        <v>699863.64</v>
      </c>
      <c r="BJ9" s="707">
        <v>306473.76</v>
      </c>
      <c r="BK9" s="707">
        <v>132652.25</v>
      </c>
      <c r="BL9" s="707">
        <v>27629.75</v>
      </c>
      <c r="BM9" s="707">
        <v>181472.03</v>
      </c>
      <c r="BN9" s="680">
        <v>648227.79</v>
      </c>
      <c r="BO9" s="2043">
        <v>274971.13</v>
      </c>
      <c r="BP9" s="674">
        <v>125575</v>
      </c>
      <c r="BQ9" s="674">
        <v>10035.560000000001</v>
      </c>
      <c r="BR9" s="674">
        <v>202602.2</v>
      </c>
      <c r="BS9" s="680">
        <v>613183.89000000013</v>
      </c>
      <c r="BT9" s="674">
        <v>298346.96000000002</v>
      </c>
      <c r="BU9" s="674">
        <v>120653.51000000001</v>
      </c>
      <c r="BV9" s="674">
        <v>16005.499999999998</v>
      </c>
      <c r="BW9" s="674">
        <v>150673.13</v>
      </c>
      <c r="BX9" s="680">
        <v>585679.10000000009</v>
      </c>
      <c r="BY9" s="674">
        <v>286031.90000000002</v>
      </c>
      <c r="BZ9" s="674">
        <v>206867.5</v>
      </c>
      <c r="CA9" s="674">
        <v>81025</v>
      </c>
      <c r="CB9" s="674">
        <v>130253.13</v>
      </c>
      <c r="CC9" s="680">
        <v>704177.53</v>
      </c>
      <c r="CD9" s="2043">
        <v>263318.39</v>
      </c>
      <c r="CE9" s="674">
        <v>110245.13</v>
      </c>
      <c r="CF9" s="674">
        <v>17990.629999999997</v>
      </c>
      <c r="CG9" s="674">
        <v>146295.01</v>
      </c>
      <c r="CH9" s="680">
        <v>537849.16</v>
      </c>
      <c r="CI9" s="2043">
        <v>311967.83</v>
      </c>
      <c r="CJ9" s="674">
        <v>108766.88</v>
      </c>
      <c r="CK9" s="674">
        <v>9061</v>
      </c>
      <c r="CL9" s="674">
        <v>118206.25</v>
      </c>
      <c r="CM9" s="680">
        <v>548001.96</v>
      </c>
      <c r="CN9" s="2043">
        <v>127018.76000000001</v>
      </c>
      <c r="CO9" s="674">
        <v>23728.19</v>
      </c>
      <c r="CP9" s="674">
        <v>7184.25</v>
      </c>
      <c r="CQ9" s="674">
        <v>122697.89</v>
      </c>
      <c r="CR9" s="680">
        <v>280629.08999999997</v>
      </c>
      <c r="CS9" s="2043">
        <v>220695.71000000002</v>
      </c>
      <c r="CT9" s="674">
        <v>23460.97</v>
      </c>
      <c r="CU9" s="674">
        <v>695.56</v>
      </c>
      <c r="CV9" s="674">
        <v>120097.87</v>
      </c>
      <c r="CW9" s="680">
        <f>CS9+CT9+CU9+CV9</f>
        <v>364950.11</v>
      </c>
      <c r="CX9" s="2967">
        <v>169711</v>
      </c>
    </row>
    <row r="10" spans="1:102" ht="18" customHeight="1">
      <c r="A10" s="2036" t="s">
        <v>1212</v>
      </c>
      <c r="B10" s="2044">
        <v>1569.49</v>
      </c>
      <c r="C10" s="537">
        <v>1579.95</v>
      </c>
      <c r="D10" s="674">
        <v>1555.6</v>
      </c>
      <c r="E10" s="537">
        <v>1657.85</v>
      </c>
      <c r="F10" s="680">
        <v>1584.1031558285049</v>
      </c>
      <c r="G10" s="2043">
        <v>1801.56</v>
      </c>
      <c r="H10" s="674">
        <v>1763.1</v>
      </c>
      <c r="I10" s="674">
        <v>1626.04</v>
      </c>
      <c r="J10" s="674">
        <v>1918.36</v>
      </c>
      <c r="K10" s="680">
        <v>1779.5329820140366</v>
      </c>
      <c r="L10" s="2043">
        <v>2095.09</v>
      </c>
      <c r="M10" s="674">
        <v>2198.61</v>
      </c>
      <c r="N10" s="2029">
        <v>2030.85</v>
      </c>
      <c r="O10" s="2029">
        <v>2352.0100000000002</v>
      </c>
      <c r="P10" s="680">
        <v>2172.3662261260288</v>
      </c>
      <c r="Q10" s="674">
        <v>2662.42</v>
      </c>
      <c r="R10" s="674">
        <v>2893.05</v>
      </c>
      <c r="S10" s="674">
        <v>2725.89</v>
      </c>
      <c r="T10" s="537">
        <v>2898.33</v>
      </c>
      <c r="U10" s="674">
        <v>2798.8213715107649</v>
      </c>
      <c r="V10" s="2044">
        <v>2822.95</v>
      </c>
      <c r="W10" s="674">
        <v>3008.02</v>
      </c>
      <c r="X10" s="674">
        <v>3002.51</v>
      </c>
      <c r="Y10" s="674">
        <v>3286.72</v>
      </c>
      <c r="Z10" s="680">
        <v>3011.7620005742592</v>
      </c>
      <c r="AA10" s="674">
        <v>3370.4</v>
      </c>
      <c r="AB10" s="674">
        <v>3249.29</v>
      </c>
      <c r="AC10" s="674">
        <v>3241.3</v>
      </c>
      <c r="AD10" s="674">
        <v>2860.7343361163253</v>
      </c>
      <c r="AE10" s="674">
        <v>3217.8458015996962</v>
      </c>
      <c r="AF10" s="2043">
        <v>3346.26</v>
      </c>
      <c r="AG10" s="674">
        <v>3061.39</v>
      </c>
      <c r="AH10" s="674">
        <v>2756.13</v>
      </c>
      <c r="AI10" s="674">
        <v>2551.54</v>
      </c>
      <c r="AJ10" s="680">
        <v>3051.2072253666547</v>
      </c>
      <c r="AK10" s="2043">
        <v>2444.8000000000002</v>
      </c>
      <c r="AL10" s="674">
        <v>2528.1759929656437</v>
      </c>
      <c r="AM10" s="674">
        <v>2487.1</v>
      </c>
      <c r="AN10" s="674">
        <v>2403.63</v>
      </c>
      <c r="AO10" s="680">
        <v>2463.3658704992658</v>
      </c>
      <c r="AP10" s="674">
        <v>2393.1102676408127</v>
      </c>
      <c r="AQ10" s="674">
        <v>2468.7589690885034</v>
      </c>
      <c r="AR10" s="674">
        <v>2619.58</v>
      </c>
      <c r="AS10" s="674">
        <v>2787.5246025738079</v>
      </c>
      <c r="AT10" s="674">
        <v>2524.3191633625247</v>
      </c>
      <c r="AU10" s="2043">
        <v>2934.9562745682128</v>
      </c>
      <c r="AV10" s="674">
        <v>3078.2746327980158</v>
      </c>
      <c r="AW10" s="2046">
        <v>3036.1195158850223</v>
      </c>
      <c r="AX10" s="2046">
        <v>3077.5333429798866</v>
      </c>
      <c r="AY10" s="680">
        <v>3014.3686388601504</v>
      </c>
      <c r="AZ10" s="674">
        <v>3063.62</v>
      </c>
      <c r="BA10" s="674">
        <v>3114.14</v>
      </c>
      <c r="BB10" s="674">
        <v>2945.4735891225896</v>
      </c>
      <c r="BC10" s="674">
        <v>3149.0813281620399</v>
      </c>
      <c r="BD10" s="680">
        <v>3094.6119844096534</v>
      </c>
      <c r="BE10" s="674">
        <v>3066.1188156660378</v>
      </c>
      <c r="BF10" s="674">
        <v>2643.0045579469756</v>
      </c>
      <c r="BG10" s="674">
        <v>2672.1506841649457</v>
      </c>
      <c r="BH10" s="674">
        <v>2318.9677277084847</v>
      </c>
      <c r="BI10" s="680">
        <v>2719.7952227522496</v>
      </c>
      <c r="BJ10" s="674">
        <v>2174.2391360682882</v>
      </c>
      <c r="BK10" s="674">
        <v>2111.802704741156</v>
      </c>
      <c r="BL10" s="674">
        <v>2140.5447320370249</v>
      </c>
      <c r="BM10" s="674">
        <v>2208.8003646071516</v>
      </c>
      <c r="BN10" s="680">
        <v>2169.7015262952546</v>
      </c>
      <c r="BO10" s="2043">
        <v>2283.6538592615157</v>
      </c>
      <c r="BP10" s="674">
        <v>2438.9293100537525</v>
      </c>
      <c r="BQ10" s="674">
        <v>2463.504658434606</v>
      </c>
      <c r="BR10" s="674">
        <v>2430.5626421628194</v>
      </c>
      <c r="BS10" s="680">
        <v>2366.9366422363109</v>
      </c>
      <c r="BT10" s="674">
        <v>2479.52939624389</v>
      </c>
      <c r="BU10" s="674">
        <v>2455.5510244169441</v>
      </c>
      <c r="BV10" s="674">
        <v>2182.0109631064324</v>
      </c>
      <c r="BW10" s="674">
        <v>2716.1438363296761</v>
      </c>
      <c r="BX10" s="680">
        <v>2527.3310546679909</v>
      </c>
      <c r="BY10" s="674">
        <v>2687.4548620625878</v>
      </c>
      <c r="BZ10" s="674">
        <v>2422.1022934003649</v>
      </c>
      <c r="CA10" s="674">
        <v>2431.3160382597962</v>
      </c>
      <c r="CB10" s="674">
        <v>2408.2547799043296</v>
      </c>
      <c r="CC10" s="680">
        <v>2528.3853795505233</v>
      </c>
      <c r="CD10" s="2043">
        <v>2467.064624274818</v>
      </c>
      <c r="CE10" s="674">
        <v>2478.0670000570544</v>
      </c>
      <c r="CF10" s="674">
        <v>2478.9110203478149</v>
      </c>
      <c r="CG10" s="674">
        <v>2472.5729677314353</v>
      </c>
      <c r="CH10" s="680">
        <v>2471.214348405787</v>
      </c>
      <c r="CI10" s="2043">
        <v>2482.2398299529796</v>
      </c>
      <c r="CJ10" s="674">
        <v>2364.9939387798931</v>
      </c>
      <c r="CK10" s="674">
        <v>2247.0275709082885</v>
      </c>
      <c r="CL10" s="674">
        <v>2606.0739904192883</v>
      </c>
      <c r="CM10" s="680">
        <v>2481.7913711111546</v>
      </c>
      <c r="CN10" s="2043">
        <v>2674.8816937749984</v>
      </c>
      <c r="CO10" s="674">
        <v>2800.8583465489783</v>
      </c>
      <c r="CP10" s="674">
        <v>2857.3517987263804</v>
      </c>
      <c r="CQ10" s="674">
        <v>4609.3749020459927</v>
      </c>
      <c r="CR10" s="680">
        <f>AVERAGE(CN10:CQ10)</f>
        <v>3235.6166852740876</v>
      </c>
      <c r="CS10" s="2043">
        <v>5327.7092356258308</v>
      </c>
      <c r="CT10" s="674">
        <v>5184.4439773803042</v>
      </c>
      <c r="CU10" s="674">
        <v>5212.6400000000003</v>
      </c>
      <c r="CV10" s="674">
        <v>7846.21</v>
      </c>
      <c r="CW10" s="680">
        <f>AVERAGE(CS10:CV10)</f>
        <v>5892.7508032515334</v>
      </c>
      <c r="CX10" s="2967">
        <v>7024.65</v>
      </c>
    </row>
    <row r="11" spans="1:102" ht="18" customHeight="1">
      <c r="A11" s="2047"/>
      <c r="B11" s="2044"/>
      <c r="F11" s="2048"/>
      <c r="G11" s="2044"/>
      <c r="J11" s="537"/>
      <c r="K11" s="2048"/>
      <c r="L11" s="2044"/>
      <c r="P11" s="2048"/>
      <c r="V11" s="2044"/>
      <c r="Z11" s="2048"/>
      <c r="AF11" s="2044"/>
      <c r="AJ11" s="2048"/>
      <c r="AK11" s="2044"/>
      <c r="AO11" s="2048">
        <v>0</v>
      </c>
      <c r="AU11" s="2044"/>
      <c r="AY11" s="2048"/>
      <c r="BD11" s="2048"/>
      <c r="BI11" s="2048"/>
      <c r="BN11" s="680"/>
      <c r="BO11" s="2043"/>
      <c r="BP11" s="674"/>
      <c r="BQ11" s="674"/>
      <c r="BR11" s="674"/>
      <c r="BS11" s="680"/>
      <c r="BT11" s="674"/>
      <c r="BU11" s="674"/>
      <c r="BV11" s="674"/>
      <c r="BW11" s="674"/>
      <c r="BX11" s="680"/>
      <c r="BY11" s="674"/>
      <c r="BZ11" s="674"/>
      <c r="CA11" s="674"/>
      <c r="CB11" s="674"/>
      <c r="CC11" s="680"/>
      <c r="CD11" s="2043"/>
      <c r="CE11" s="674"/>
      <c r="CF11" s="674"/>
      <c r="CG11" s="674"/>
      <c r="CH11" s="680"/>
      <c r="CI11" s="2043"/>
      <c r="CJ11" s="674"/>
      <c r="CK11" s="674"/>
      <c r="CL11" s="674"/>
      <c r="CM11" s="680"/>
      <c r="CN11" s="2043"/>
      <c r="CO11" s="674"/>
      <c r="CP11" s="674"/>
      <c r="CQ11" s="674"/>
      <c r="CR11" s="680"/>
      <c r="CS11" s="2043"/>
      <c r="CT11" s="674"/>
      <c r="CU11" s="674"/>
      <c r="CV11" s="674"/>
      <c r="CW11" s="680"/>
      <c r="CX11" s="2967"/>
    </row>
    <row r="12" spans="1:102" s="2021" customFormat="1" ht="18" customHeight="1">
      <c r="A12" s="2049" t="s">
        <v>1213</v>
      </c>
      <c r="B12" s="2031">
        <v>30.504084900000002</v>
      </c>
      <c r="C12" s="978">
        <v>30.091429489999999</v>
      </c>
      <c r="D12" s="978">
        <v>40.888813229999997</v>
      </c>
      <c r="E12" s="978">
        <v>44.907666079999998</v>
      </c>
      <c r="F12" s="2030">
        <v>146.3919937</v>
      </c>
      <c r="G12" s="2031">
        <v>44.736327719999998</v>
      </c>
      <c r="H12" s="978">
        <v>30.27543275</v>
      </c>
      <c r="I12" s="978">
        <v>41.074997600000003</v>
      </c>
      <c r="J12" s="978">
        <v>40.889807660000002</v>
      </c>
      <c r="K12" s="2032">
        <v>156.97656573</v>
      </c>
      <c r="L12" s="2031">
        <v>32.62005825</v>
      </c>
      <c r="M12" s="978">
        <v>53.890575240000004</v>
      </c>
      <c r="N12" s="978">
        <v>88.750566150000012</v>
      </c>
      <c r="O12" s="978">
        <v>86.6281137</v>
      </c>
      <c r="P12" s="2032">
        <v>261.88931334000006</v>
      </c>
      <c r="Q12" s="978">
        <v>84.779934890000007</v>
      </c>
      <c r="R12" s="978">
        <v>69.056291430000002</v>
      </c>
      <c r="S12" s="978">
        <v>86.077434599999989</v>
      </c>
      <c r="T12" s="978">
        <v>203.73833825999998</v>
      </c>
      <c r="U12" s="978">
        <v>443.65199917999996</v>
      </c>
      <c r="V12" s="2031">
        <v>180.16002900000001</v>
      </c>
      <c r="W12" s="978">
        <v>198.58243983000003</v>
      </c>
      <c r="X12" s="978">
        <v>108.48495756</v>
      </c>
      <c r="Y12" s="978">
        <v>137.95817700999999</v>
      </c>
      <c r="Z12" s="2032">
        <v>625.18560339999999</v>
      </c>
      <c r="AA12" s="978">
        <v>190.40988348000002</v>
      </c>
      <c r="AB12" s="978">
        <v>225.00987652000001</v>
      </c>
      <c r="AC12" s="978">
        <v>238.15694166999998</v>
      </c>
      <c r="AD12" s="978">
        <v>189.36</v>
      </c>
      <c r="AE12" s="978">
        <v>842.93670166999993</v>
      </c>
      <c r="AF12" s="2031">
        <v>151.36959738940001</v>
      </c>
      <c r="AG12" s="978">
        <v>147.94011591999998</v>
      </c>
      <c r="AH12" s="978">
        <v>162.26005615</v>
      </c>
      <c r="AI12" s="978">
        <v>174.34995319999999</v>
      </c>
      <c r="AJ12" s="2032">
        <v>635.91972265939989</v>
      </c>
      <c r="AK12" s="2031">
        <v>145.7767489</v>
      </c>
      <c r="AL12" s="978">
        <v>172.69519486783912</v>
      </c>
      <c r="AM12" s="978">
        <v>164.37411256000001</v>
      </c>
      <c r="AN12" s="978">
        <v>172.38455507999998</v>
      </c>
      <c r="AO12" s="2032">
        <v>655.23061140783909</v>
      </c>
      <c r="AP12" s="978">
        <v>174.18354252511116</v>
      </c>
      <c r="AQ12" s="978">
        <v>183.01654910260706</v>
      </c>
      <c r="AR12" s="978">
        <v>175.93681415999998</v>
      </c>
      <c r="AS12" s="978">
        <v>230.89120700829386</v>
      </c>
      <c r="AT12" s="978">
        <v>764.02939123613282</v>
      </c>
      <c r="AU12" s="2031">
        <v>194.74691617836484</v>
      </c>
      <c r="AV12" s="978">
        <v>189.87291230563957</v>
      </c>
      <c r="AW12" s="2033">
        <v>192.77</v>
      </c>
      <c r="AX12" s="2033">
        <v>172.47</v>
      </c>
      <c r="AY12" s="2032">
        <v>749.85982848400442</v>
      </c>
      <c r="AZ12" s="2034">
        <v>160.55143792750613</v>
      </c>
      <c r="BA12" s="2034">
        <v>150.41948073033529</v>
      </c>
      <c r="BB12" s="2034">
        <v>161.30815697999998</v>
      </c>
      <c r="BC12" s="2034">
        <v>176.58671719115205</v>
      </c>
      <c r="BD12" s="2030">
        <v>648.86579282899345</v>
      </c>
      <c r="BE12" s="2034">
        <v>186.03727155532169</v>
      </c>
      <c r="BF12" s="2034">
        <v>191.65382283366822</v>
      </c>
      <c r="BG12" s="2034">
        <v>194.34073878516585</v>
      </c>
      <c r="BH12" s="2034">
        <v>185.84921995851263</v>
      </c>
      <c r="BI12" s="2030">
        <v>757.8810531326684</v>
      </c>
      <c r="BJ12" s="2034">
        <v>192.25841308938871</v>
      </c>
      <c r="BK12" s="2034">
        <v>180.81417712228412</v>
      </c>
      <c r="BL12" s="2034">
        <v>191.09584946570442</v>
      </c>
      <c r="BM12" s="2034">
        <v>209.36509424704971</v>
      </c>
      <c r="BN12" s="2030">
        <v>773.53353392442693</v>
      </c>
      <c r="BO12" s="2035">
        <v>204.45890044430152</v>
      </c>
      <c r="BP12" s="2034">
        <v>215.06628289844721</v>
      </c>
      <c r="BQ12" s="2034">
        <v>201.57358904196104</v>
      </c>
      <c r="BR12" s="2034">
        <v>215.94153523036115</v>
      </c>
      <c r="BS12" s="2030">
        <v>837.04030761507101</v>
      </c>
      <c r="BT12" s="2034">
        <v>236.44493486326698</v>
      </c>
      <c r="BU12" s="2034">
        <v>270.0720246157199</v>
      </c>
      <c r="BV12" s="2034">
        <v>175.75749135635891</v>
      </c>
      <c r="BW12" s="2034">
        <v>165.68201139504896</v>
      </c>
      <c r="BX12" s="2030">
        <v>847.95646223039466</v>
      </c>
      <c r="BY12" s="2034">
        <v>253.01186461831571</v>
      </c>
      <c r="BZ12" s="2034">
        <v>264.53983707686564</v>
      </c>
      <c r="CA12" s="2034">
        <v>314.17907199088694</v>
      </c>
      <c r="CB12" s="2034">
        <v>238.95513070867983</v>
      </c>
      <c r="CC12" s="2030">
        <v>1070.6859043947481</v>
      </c>
      <c r="CD12" s="2035">
        <v>240.89810721089952</v>
      </c>
      <c r="CE12" s="2034">
        <v>252.0781565178192</v>
      </c>
      <c r="CF12" s="2034">
        <v>233.04234034022474</v>
      </c>
      <c r="CG12" s="2034">
        <v>244.53581892558526</v>
      </c>
      <c r="CH12" s="2030">
        <v>970.55442299452875</v>
      </c>
      <c r="CI12" s="2035">
        <v>233.68539368713331</v>
      </c>
      <c r="CJ12" s="2034">
        <v>188.23152789299181</v>
      </c>
      <c r="CK12" s="2034">
        <v>178.84703406933511</v>
      </c>
      <c r="CL12" s="2034">
        <v>191.6379740989822</v>
      </c>
      <c r="CM12" s="2030">
        <v>792.40192974844251</v>
      </c>
      <c r="CN12" s="2035">
        <v>155.69438552548979</v>
      </c>
      <c r="CO12" s="2034">
        <v>200.58582867807971</v>
      </c>
      <c r="CP12" s="2034">
        <v>206.88071776003784</v>
      </c>
      <c r="CQ12" s="2034">
        <v>382.89778030844997</v>
      </c>
      <c r="CR12" s="2030">
        <v>946.05871227205728</v>
      </c>
      <c r="CS12" s="2035">
        <v>419.43171963769009</v>
      </c>
      <c r="CT12" s="2034">
        <v>450.6312738821062</v>
      </c>
      <c r="CU12" s="2034">
        <v>389.28</v>
      </c>
      <c r="CV12" s="2034">
        <v>498.11</v>
      </c>
      <c r="CW12" s="2030">
        <f>CS12+CT12+CU12+CV12</f>
        <v>1757.4529935197961</v>
      </c>
      <c r="CX12" s="2966">
        <v>456.11</v>
      </c>
    </row>
    <row r="13" spans="1:102" s="2021" customFormat="1" ht="18" customHeight="1">
      <c r="A13" s="2036" t="s">
        <v>1214</v>
      </c>
      <c r="B13" s="2037">
        <v>16285</v>
      </c>
      <c r="C13" s="2038">
        <v>15581</v>
      </c>
      <c r="D13" s="2038">
        <v>21249</v>
      </c>
      <c r="E13" s="2038">
        <v>25582</v>
      </c>
      <c r="F13" s="2039">
        <v>78697</v>
      </c>
      <c r="G13" s="2037">
        <v>27636</v>
      </c>
      <c r="H13" s="2038">
        <v>17579</v>
      </c>
      <c r="I13" s="2038">
        <v>15184</v>
      </c>
      <c r="J13" s="2038">
        <v>15146</v>
      </c>
      <c r="K13" s="2040">
        <v>75545</v>
      </c>
      <c r="L13" s="2037">
        <v>14359</v>
      </c>
      <c r="M13" s="2038">
        <v>18948</v>
      </c>
      <c r="N13" s="2038">
        <v>27695</v>
      </c>
      <c r="O13" s="2038">
        <v>22965</v>
      </c>
      <c r="P13" s="2040">
        <v>83967</v>
      </c>
      <c r="Q13" s="2038">
        <v>39973</v>
      </c>
      <c r="R13" s="2038">
        <v>23079</v>
      </c>
      <c r="S13" s="2038">
        <v>23113</v>
      </c>
      <c r="T13" s="2038">
        <v>39618</v>
      </c>
      <c r="U13" s="2038">
        <v>125783</v>
      </c>
      <c r="V13" s="2037">
        <v>40659</v>
      </c>
      <c r="W13" s="707">
        <v>59803</v>
      </c>
      <c r="X13" s="707">
        <v>28924</v>
      </c>
      <c r="Y13" s="707">
        <v>34687</v>
      </c>
      <c r="Z13" s="2039">
        <v>164073</v>
      </c>
      <c r="AA13" s="620">
        <v>49821</v>
      </c>
      <c r="AB13" s="620">
        <v>56563</v>
      </c>
      <c r="AC13" s="620">
        <v>64949</v>
      </c>
      <c r="AD13" s="620">
        <v>54899</v>
      </c>
      <c r="AE13" s="2038">
        <v>226232</v>
      </c>
      <c r="AF13" s="2037">
        <v>42841.22</v>
      </c>
      <c r="AG13" s="2038">
        <v>38828</v>
      </c>
      <c r="AH13" s="2038">
        <v>47995</v>
      </c>
      <c r="AI13" s="2038">
        <v>50822</v>
      </c>
      <c r="AJ13" s="2040">
        <v>180486.22</v>
      </c>
      <c r="AK13" s="2037">
        <v>49510</v>
      </c>
      <c r="AL13" s="2038">
        <v>52724.571739999999</v>
      </c>
      <c r="AM13" s="2038">
        <v>49304</v>
      </c>
      <c r="AN13" s="2038">
        <v>54147</v>
      </c>
      <c r="AO13" s="2040">
        <v>205685.57173999998</v>
      </c>
      <c r="AP13" s="2038">
        <v>56556.989809999999</v>
      </c>
      <c r="AQ13" s="2038">
        <v>54660.898650000003</v>
      </c>
      <c r="AR13" s="2038">
        <v>50356</v>
      </c>
      <c r="AS13" s="658">
        <v>59865.380270000001</v>
      </c>
      <c r="AT13" s="658">
        <v>221439.43307</v>
      </c>
      <c r="AU13" s="2050">
        <v>56411.857929999991</v>
      </c>
      <c r="AV13" s="620">
        <v>55738.646179999996</v>
      </c>
      <c r="AW13" s="2052">
        <v>59457</v>
      </c>
      <c r="AX13" s="2042">
        <v>53684</v>
      </c>
      <c r="AY13" s="2053">
        <v>225291.50410999998</v>
      </c>
      <c r="AZ13" s="652">
        <v>45878.740870000001</v>
      </c>
      <c r="BA13" s="652">
        <v>41001.05687</v>
      </c>
      <c r="BB13" s="652">
        <v>46218.828959999999</v>
      </c>
      <c r="BC13" s="652">
        <v>48470.4211</v>
      </c>
      <c r="BD13" s="2054">
        <v>181569.0478</v>
      </c>
      <c r="BE13" s="652">
        <v>52649.782079999997</v>
      </c>
      <c r="BF13" s="652">
        <v>61360.747869999999</v>
      </c>
      <c r="BG13" s="652">
        <v>59206.711890000006</v>
      </c>
      <c r="BH13" s="652">
        <v>61150.720840000002</v>
      </c>
      <c r="BI13" s="2054">
        <v>234367.96268</v>
      </c>
      <c r="BJ13" s="652">
        <v>62907.771399999998</v>
      </c>
      <c r="BK13" s="652">
        <v>60256.266169999988</v>
      </c>
      <c r="BL13" s="652">
        <v>65644.420199999993</v>
      </c>
      <c r="BM13" s="652">
        <v>72353.109549999994</v>
      </c>
      <c r="BN13" s="680">
        <v>261161.56731999997</v>
      </c>
      <c r="BO13" s="2043">
        <v>70180.209100000007</v>
      </c>
      <c r="BP13" s="674">
        <v>70477.335790000012</v>
      </c>
      <c r="BQ13" s="674">
        <v>70847.513640000005</v>
      </c>
      <c r="BR13" s="674">
        <v>69236.634739999994</v>
      </c>
      <c r="BS13" s="680">
        <v>280741.69326999999</v>
      </c>
      <c r="BT13" s="674">
        <v>74341.543919999996</v>
      </c>
      <c r="BU13" s="674">
        <v>85990.63192</v>
      </c>
      <c r="BV13" s="674">
        <v>57314.058200000007</v>
      </c>
      <c r="BW13" s="674">
        <v>55687.866368000003</v>
      </c>
      <c r="BX13" s="680">
        <v>273334.100408</v>
      </c>
      <c r="BY13" s="674">
        <v>73597.014559999996</v>
      </c>
      <c r="BZ13" s="674">
        <v>77537.652839999995</v>
      </c>
      <c r="CA13" s="674">
        <v>93730.07</v>
      </c>
      <c r="CB13" s="674">
        <v>75934.83</v>
      </c>
      <c r="CC13" s="680">
        <v>320799.5674</v>
      </c>
      <c r="CD13" s="2043">
        <v>79301.440999999992</v>
      </c>
      <c r="CE13" s="674">
        <v>80068.157999999996</v>
      </c>
      <c r="CF13" s="674">
        <v>78007.205000000002</v>
      </c>
      <c r="CG13" s="674">
        <v>78657.599000000002</v>
      </c>
      <c r="CH13" s="680">
        <v>316034.40299999999</v>
      </c>
      <c r="CI13" s="2043">
        <v>70539.962</v>
      </c>
      <c r="CJ13" s="674">
        <v>58769.527999999998</v>
      </c>
      <c r="CK13" s="674">
        <v>54657.919000000002</v>
      </c>
      <c r="CL13" s="674">
        <v>56928.940999999992</v>
      </c>
      <c r="CM13" s="680">
        <v>240896.34999999998</v>
      </c>
      <c r="CN13" s="2043">
        <v>45038.271999999997</v>
      </c>
      <c r="CO13" s="674">
        <v>45207.618000000002</v>
      </c>
      <c r="CP13" s="674">
        <v>46084.906999999999</v>
      </c>
      <c r="CQ13" s="674">
        <v>56098.269000000008</v>
      </c>
      <c r="CR13" s="680">
        <v>192429.06599999999</v>
      </c>
      <c r="CS13" s="2043">
        <v>63061.322</v>
      </c>
      <c r="CT13" s="674">
        <v>55256.120999999999</v>
      </c>
      <c r="CU13" s="674">
        <v>48312.06</v>
      </c>
      <c r="CV13" s="674">
        <v>58273</v>
      </c>
      <c r="CW13" s="680">
        <f>CS13+CT13+CU13+CV13</f>
        <v>224902.503</v>
      </c>
      <c r="CX13" s="2967">
        <v>53986</v>
      </c>
    </row>
    <row r="14" spans="1:102" ht="18" customHeight="1">
      <c r="A14" s="2036" t="s">
        <v>1215</v>
      </c>
      <c r="B14" s="2044">
        <v>1873.14</v>
      </c>
      <c r="C14" s="537">
        <v>1931.29</v>
      </c>
      <c r="D14" s="674">
        <v>1924.27</v>
      </c>
      <c r="E14" s="537">
        <v>1755.44</v>
      </c>
      <c r="F14" s="680">
        <v>1860.1978944559512</v>
      </c>
      <c r="G14" s="2043">
        <v>1618.77</v>
      </c>
      <c r="H14" s="674">
        <v>1722.25</v>
      </c>
      <c r="I14" s="674">
        <v>2705.15</v>
      </c>
      <c r="J14" s="674">
        <v>2699.71</v>
      </c>
      <c r="K14" s="680">
        <v>2077.9213148454564</v>
      </c>
      <c r="L14" s="2043">
        <v>2271.75</v>
      </c>
      <c r="M14" s="674">
        <v>2844.13</v>
      </c>
      <c r="N14" s="2029">
        <v>3204.57</v>
      </c>
      <c r="O14" s="2029">
        <v>3772.18</v>
      </c>
      <c r="P14" s="680">
        <v>3118.9552245525033</v>
      </c>
      <c r="Q14" s="674">
        <v>2120.9299999999998</v>
      </c>
      <c r="R14" s="674">
        <v>2992.17</v>
      </c>
      <c r="S14" s="674">
        <v>3724.2</v>
      </c>
      <c r="T14" s="537">
        <v>5142.57</v>
      </c>
      <c r="U14" s="674">
        <v>3527.12210060183</v>
      </c>
      <c r="V14" s="2044">
        <v>4431</v>
      </c>
      <c r="W14" s="674">
        <v>3320.61</v>
      </c>
      <c r="X14" s="674">
        <v>3750.69</v>
      </c>
      <c r="Y14" s="674">
        <v>3977.23</v>
      </c>
      <c r="Z14" s="680">
        <v>3810.4112401187276</v>
      </c>
      <c r="AA14" s="651">
        <v>3821.88</v>
      </c>
      <c r="AB14" s="651">
        <v>3978.04</v>
      </c>
      <c r="AC14" s="651">
        <v>3666.83</v>
      </c>
      <c r="AD14" s="651">
        <v>3449.243155613035</v>
      </c>
      <c r="AE14" s="674">
        <v>3725.9835110417621</v>
      </c>
      <c r="AF14" s="2043">
        <v>3533.27</v>
      </c>
      <c r="AG14" s="674">
        <v>3810.14</v>
      </c>
      <c r="AH14" s="674">
        <v>3380.77</v>
      </c>
      <c r="AI14" s="674">
        <v>3430.6</v>
      </c>
      <c r="AJ14" s="680">
        <v>3523.3699429208496</v>
      </c>
      <c r="AK14" s="2043">
        <v>2944.39</v>
      </c>
      <c r="AL14" s="674">
        <v>3275.421481267761</v>
      </c>
      <c r="AM14" s="674">
        <v>3333.89</v>
      </c>
      <c r="AN14" s="674">
        <v>3183.64</v>
      </c>
      <c r="AO14" s="680">
        <v>3185.5934563854262</v>
      </c>
      <c r="AP14" s="674">
        <v>3079.7880705863395</v>
      </c>
      <c r="AQ14" s="674">
        <v>3348.2169818407669</v>
      </c>
      <c r="AR14" s="674">
        <v>3493.86</v>
      </c>
      <c r="AS14" s="685">
        <v>3856.8402299784448</v>
      </c>
      <c r="AT14" s="685">
        <v>3450.2860698465247</v>
      </c>
      <c r="AU14" s="2055">
        <v>3452.2336849819985</v>
      </c>
      <c r="AV14" s="651">
        <v>3406.4859001503573</v>
      </c>
      <c r="AW14" s="2056">
        <v>3242.1750172393495</v>
      </c>
      <c r="AX14" s="2046">
        <v>3212.6890693688993</v>
      </c>
      <c r="AY14" s="686">
        <v>3328.3981632875102</v>
      </c>
      <c r="AZ14" s="655">
        <v>3499.4735008625821</v>
      </c>
      <c r="BA14" s="655">
        <v>3668.6732541373949</v>
      </c>
      <c r="BB14" s="655">
        <v>3490.0961493335076</v>
      </c>
      <c r="BC14" s="655">
        <v>3643.185125766362</v>
      </c>
      <c r="BD14" s="2057">
        <v>3573.6586201835739</v>
      </c>
      <c r="BE14" s="655">
        <v>3533.4860697551003</v>
      </c>
      <c r="BF14" s="655">
        <v>3123.3945068549278</v>
      </c>
      <c r="BG14" s="655">
        <v>3282.4106014573313</v>
      </c>
      <c r="BH14" s="655">
        <v>3039.1991689645733</v>
      </c>
      <c r="BI14" s="2057">
        <v>3233.7229221361613</v>
      </c>
      <c r="BJ14" s="655">
        <v>3056.1949471538378</v>
      </c>
      <c r="BK14" s="655">
        <v>3000.7530936642524</v>
      </c>
      <c r="BL14" s="655">
        <v>2911.0752884021122</v>
      </c>
      <c r="BM14" s="655">
        <v>2893.657170357922</v>
      </c>
      <c r="BN14" s="680">
        <v>2961.8965066809396</v>
      </c>
      <c r="BO14" s="2043">
        <v>2913.341283337691</v>
      </c>
      <c r="BP14" s="674">
        <v>3051.5665850263717</v>
      </c>
      <c r="BQ14" s="674">
        <v>2845.175203553707</v>
      </c>
      <c r="BR14" s="674">
        <v>3118.8912638702459</v>
      </c>
      <c r="BS14" s="680">
        <v>2981.5318767421463</v>
      </c>
      <c r="BT14" s="674">
        <v>3180.5222543899381</v>
      </c>
      <c r="BU14" s="674">
        <v>3140.7145009351375</v>
      </c>
      <c r="BV14" s="674">
        <v>3066.5686024717561</v>
      </c>
      <c r="BW14" s="674">
        <v>2975.1905073930975</v>
      </c>
      <c r="BX14" s="680">
        <v>3102.2710337446665</v>
      </c>
      <c r="BY14" s="674">
        <v>3437.8006517105077</v>
      </c>
      <c r="BZ14" s="674">
        <v>3411.7596727198743</v>
      </c>
      <c r="CA14" s="674">
        <v>3351.9560157256569</v>
      </c>
      <c r="CB14" s="674">
        <v>3146.8448761744753</v>
      </c>
      <c r="CC14" s="680">
        <v>3337.5540779945209</v>
      </c>
      <c r="CD14" s="2043">
        <v>3037.751952211052</v>
      </c>
      <c r="CE14" s="674">
        <v>3148.294688105841</v>
      </c>
      <c r="CF14" s="674">
        <v>2987.4463562721512</v>
      </c>
      <c r="CG14" s="674">
        <v>3108.8645221116558</v>
      </c>
      <c r="CH14" s="680">
        <v>3071.0404113647364</v>
      </c>
      <c r="CI14" s="2043">
        <v>3312.8086131820328</v>
      </c>
      <c r="CJ14" s="674">
        <v>3202.8762914854756</v>
      </c>
      <c r="CK14" s="674">
        <v>3272.1156849995537</v>
      </c>
      <c r="CL14" s="674">
        <v>3366.2662739323082</v>
      </c>
      <c r="CM14" s="680">
        <v>3289.3895227073494</v>
      </c>
      <c r="CN14" s="2043">
        <v>3456.9351489659684</v>
      </c>
      <c r="CO14" s="674">
        <v>4436.9917627175064</v>
      </c>
      <c r="CP14" s="674">
        <v>4489.1208690089761</v>
      </c>
      <c r="CQ14" s="674">
        <v>6825.4829807395654</v>
      </c>
      <c r="CR14" s="680">
        <f>AVERAGE(CN14:CQ14)</f>
        <v>4802.1326903580039</v>
      </c>
      <c r="CS14" s="2043">
        <v>6651.1723245778148</v>
      </c>
      <c r="CT14" s="674">
        <v>8155.318645731687</v>
      </c>
      <c r="CU14" s="674">
        <v>8057.63</v>
      </c>
      <c r="CV14" s="674">
        <v>8547.83</v>
      </c>
      <c r="CW14" s="680">
        <f>AVERAGE(CS14:CV14)</f>
        <v>7852.9877425773757</v>
      </c>
      <c r="CX14" s="2967">
        <v>8448.76</v>
      </c>
    </row>
    <row r="15" spans="1:102" ht="18" customHeight="1">
      <c r="A15" s="2036"/>
      <c r="B15" s="2044"/>
      <c r="D15" s="674"/>
      <c r="F15" s="680"/>
      <c r="G15" s="2043"/>
      <c r="H15" s="674"/>
      <c r="I15" s="674"/>
      <c r="J15" s="674"/>
      <c r="K15" s="680"/>
      <c r="L15" s="2043"/>
      <c r="M15" s="674"/>
      <c r="N15" s="2029"/>
      <c r="O15" s="2029"/>
      <c r="P15" s="680"/>
      <c r="Q15" s="674"/>
      <c r="R15" s="674"/>
      <c r="S15" s="674"/>
      <c r="U15" s="674"/>
      <c r="V15" s="2044"/>
      <c r="W15" s="674"/>
      <c r="X15" s="674"/>
      <c r="Y15" s="674"/>
      <c r="Z15" s="680"/>
      <c r="AA15" s="651"/>
      <c r="AB15" s="651"/>
      <c r="AC15" s="651"/>
      <c r="AD15" s="651"/>
      <c r="AE15" s="674"/>
      <c r="AF15" s="2043"/>
      <c r="AG15" s="674"/>
      <c r="AH15" s="674"/>
      <c r="AI15" s="674"/>
      <c r="AJ15" s="680"/>
      <c r="AK15" s="2043"/>
      <c r="AL15" s="674"/>
      <c r="AM15" s="674"/>
      <c r="AN15" s="674"/>
      <c r="AO15" s="680">
        <v>0</v>
      </c>
      <c r="AP15" s="674"/>
      <c r="AQ15" s="674"/>
      <c r="AR15" s="674"/>
      <c r="AU15" s="2055"/>
      <c r="AV15" s="651"/>
      <c r="AW15" s="2056"/>
      <c r="AY15" s="2048"/>
      <c r="AZ15" s="655"/>
      <c r="BA15" s="655"/>
      <c r="BB15" s="655"/>
      <c r="BC15" s="655"/>
      <c r="BD15" s="2057"/>
      <c r="BE15" s="655"/>
      <c r="BF15" s="655"/>
      <c r="BG15" s="655"/>
      <c r="BH15" s="655"/>
      <c r="BI15" s="2057"/>
      <c r="BJ15" s="655"/>
      <c r="BK15" s="655"/>
      <c r="BL15" s="655"/>
      <c r="BM15" s="655"/>
      <c r="BN15" s="680"/>
      <c r="BO15" s="2043"/>
      <c r="BP15" s="674"/>
      <c r="BQ15" s="674"/>
      <c r="BR15" s="674"/>
      <c r="BS15" s="680"/>
      <c r="BT15" s="674"/>
      <c r="BU15" s="674"/>
      <c r="BV15" s="674"/>
      <c r="BW15" s="674"/>
      <c r="BX15" s="680"/>
      <c r="BY15" s="674"/>
      <c r="BZ15" s="674"/>
      <c r="CA15" s="674"/>
      <c r="CB15" s="674"/>
      <c r="CC15" s="680"/>
      <c r="CD15" s="2043"/>
      <c r="CE15" s="674"/>
      <c r="CF15" s="674"/>
      <c r="CG15" s="674"/>
      <c r="CH15" s="680"/>
      <c r="CI15" s="2043"/>
      <c r="CJ15" s="674"/>
      <c r="CK15" s="674"/>
      <c r="CL15" s="674"/>
      <c r="CM15" s="680"/>
      <c r="CN15" s="2043"/>
      <c r="CO15" s="674"/>
      <c r="CP15" s="674"/>
      <c r="CQ15" s="674"/>
      <c r="CR15" s="680"/>
      <c r="CS15" s="2043"/>
      <c r="CT15" s="674"/>
      <c r="CU15" s="674"/>
      <c r="CV15" s="674"/>
      <c r="CW15" s="680"/>
      <c r="CX15" s="2967"/>
    </row>
    <row r="16" spans="1:102" s="2021" customFormat="1" ht="18" customHeight="1">
      <c r="A16" s="2049" t="s">
        <v>1216</v>
      </c>
      <c r="B16" s="2653"/>
      <c r="D16" s="2034"/>
      <c r="F16" s="2030"/>
      <c r="G16" s="2035"/>
      <c r="H16" s="2034"/>
      <c r="I16" s="2034"/>
      <c r="J16" s="2034"/>
      <c r="K16" s="2030"/>
      <c r="L16" s="2035"/>
      <c r="M16" s="2034"/>
      <c r="N16" s="978"/>
      <c r="O16" s="978"/>
      <c r="P16" s="2030"/>
      <c r="Q16" s="2034"/>
      <c r="R16" s="2034"/>
      <c r="S16" s="2034"/>
      <c r="U16" s="2034"/>
      <c r="V16" s="2653"/>
      <c r="W16" s="2034"/>
      <c r="X16" s="2034"/>
      <c r="Y16" s="2034"/>
      <c r="Z16" s="2030"/>
      <c r="AA16" s="978">
        <v>482.29</v>
      </c>
      <c r="AB16" s="978">
        <v>704.69</v>
      </c>
      <c r="AC16" s="978">
        <v>785.66430474000003</v>
      </c>
      <c r="AD16" s="978">
        <v>805.87999999999988</v>
      </c>
      <c r="AE16" s="978">
        <v>2778.5243047399999</v>
      </c>
      <c r="AF16" s="2031">
        <v>700.11336735999998</v>
      </c>
      <c r="AG16" s="978">
        <v>657.67919673000006</v>
      </c>
      <c r="AH16" s="978">
        <v>740.72033357999987</v>
      </c>
      <c r="AI16" s="978">
        <v>877.53950495999993</v>
      </c>
      <c r="AJ16" s="2032">
        <v>2976.05240263</v>
      </c>
      <c r="AK16" s="2031">
        <v>1108.6786449599999</v>
      </c>
      <c r="AL16" s="978">
        <v>896.54885317999992</v>
      </c>
      <c r="AM16" s="978">
        <v>972.04039933000001</v>
      </c>
      <c r="AN16" s="978">
        <v>907.80032453999991</v>
      </c>
      <c r="AO16" s="2032">
        <v>3885.0682220099998</v>
      </c>
      <c r="AP16" s="978">
        <v>953.72511192000013</v>
      </c>
      <c r="AQ16" s="978">
        <v>1069.91062605</v>
      </c>
      <c r="AR16" s="978">
        <v>902.05975750000005</v>
      </c>
      <c r="AS16" s="978">
        <v>799.24532144000011</v>
      </c>
      <c r="AT16" s="978">
        <v>3724.9636835480005</v>
      </c>
      <c r="AU16" s="2031">
        <v>445.13079442200006</v>
      </c>
      <c r="AV16" s="978">
        <v>651.11134896600004</v>
      </c>
      <c r="AW16" s="2033">
        <v>418.05</v>
      </c>
      <c r="AX16" s="2033">
        <v>416.98999999999995</v>
      </c>
      <c r="AY16" s="2032">
        <v>1931.2821433880001</v>
      </c>
      <c r="AZ16" s="2034">
        <v>212.31311004</v>
      </c>
      <c r="BA16" s="2034">
        <v>195.9474285</v>
      </c>
      <c r="BB16" s="2034">
        <v>364.56748625</v>
      </c>
      <c r="BC16" s="2034">
        <v>572.38354621400003</v>
      </c>
      <c r="BD16" s="2030">
        <v>1345.211571004</v>
      </c>
      <c r="BE16" s="2034">
        <v>632.53230072999986</v>
      </c>
      <c r="BF16" s="2034">
        <v>610.00031076599987</v>
      </c>
      <c r="BG16" s="2034">
        <v>760.43269983800019</v>
      </c>
      <c r="BH16" s="2034">
        <v>1112.1389110099999</v>
      </c>
      <c r="BI16" s="2030">
        <v>3115.1042223439999</v>
      </c>
      <c r="BJ16" s="2034">
        <v>1052.7653792900001</v>
      </c>
      <c r="BK16" s="2034">
        <v>1078.9835276316667</v>
      </c>
      <c r="BL16" s="2034">
        <v>1246.6723282966668</v>
      </c>
      <c r="BM16" s="2034">
        <v>1194.9881982343336</v>
      </c>
      <c r="BN16" s="2030">
        <v>4573.4094334526671</v>
      </c>
      <c r="BO16" s="2035">
        <v>1054.103760906667</v>
      </c>
      <c r="BP16" s="2034">
        <v>1235.6396065674999</v>
      </c>
      <c r="BQ16" s="2034">
        <v>1135.7179866459921</v>
      </c>
      <c r="BR16" s="2034">
        <v>1067.6113472211696</v>
      </c>
      <c r="BS16" s="2030">
        <v>4493.0727013413289</v>
      </c>
      <c r="BT16" s="2034">
        <v>789.95815359999995</v>
      </c>
      <c r="BU16" s="2034">
        <v>631.31839347166704</v>
      </c>
      <c r="BV16" s="2034">
        <v>784.5908755583331</v>
      </c>
      <c r="BW16" s="2034">
        <v>704.75637033999999</v>
      </c>
      <c r="BX16" s="2030">
        <v>2910.6237929700001</v>
      </c>
      <c r="BY16" s="2034">
        <v>836.20266831000004</v>
      </c>
      <c r="BZ16" s="2034">
        <v>920.86509081000008</v>
      </c>
      <c r="CA16" s="2034">
        <v>1033.1393155566666</v>
      </c>
      <c r="CB16" s="2034">
        <v>1157.51111954</v>
      </c>
      <c r="CC16" s="2030">
        <v>3947.7181942166667</v>
      </c>
      <c r="CD16" s="2035">
        <v>1340.425540405</v>
      </c>
      <c r="CE16" s="2034">
        <v>1493.0460207221199</v>
      </c>
      <c r="CF16" s="2034">
        <v>1336.8800749866666</v>
      </c>
      <c r="CG16" s="2034">
        <v>1258.26086326</v>
      </c>
      <c r="CH16" s="2030">
        <v>5428.6124993737867</v>
      </c>
      <c r="CI16" s="2035">
        <v>852.51946503066677</v>
      </c>
      <c r="CJ16" s="2034">
        <v>807.0115404789999</v>
      </c>
      <c r="CK16" s="2034">
        <v>1069.573662873333</v>
      </c>
      <c r="CL16" s="2034">
        <v>1108.237944501667</v>
      </c>
      <c r="CM16" s="2030">
        <v>3837.3426128846663</v>
      </c>
      <c r="CN16" s="2035">
        <v>1020.3738093520001</v>
      </c>
      <c r="CO16" s="2034">
        <v>960.80183390166678</v>
      </c>
      <c r="CP16" s="2034">
        <v>1066.3294010019999</v>
      </c>
      <c r="CQ16" s="2034">
        <v>820.66979330000004</v>
      </c>
      <c r="CR16" s="2030">
        <v>3868.1748375556667</v>
      </c>
      <c r="CS16" s="2035">
        <v>780.18590214649998</v>
      </c>
      <c r="CT16" s="2034">
        <v>581.94000000000005</v>
      </c>
      <c r="CU16" s="2034">
        <v>592</v>
      </c>
      <c r="CV16" s="2034">
        <v>666.21</v>
      </c>
      <c r="CW16" s="2030">
        <f>CS16+CT16+CU16+CV16</f>
        <v>2620.3359021465003</v>
      </c>
      <c r="CX16" s="2966">
        <v>752.89</v>
      </c>
    </row>
    <row r="17" spans="1:102" s="2021" customFormat="1" ht="18" customHeight="1">
      <c r="A17" s="2036" t="s">
        <v>1217</v>
      </c>
      <c r="B17" s="2044"/>
      <c r="C17" s="537"/>
      <c r="D17" s="674"/>
      <c r="E17" s="537"/>
      <c r="F17" s="680"/>
      <c r="G17" s="2043"/>
      <c r="H17" s="674"/>
      <c r="I17" s="674"/>
      <c r="J17" s="674"/>
      <c r="K17" s="680"/>
      <c r="L17" s="2043"/>
      <c r="M17" s="674"/>
      <c r="N17" s="2029"/>
      <c r="O17" s="2029"/>
      <c r="P17" s="680"/>
      <c r="Q17" s="674"/>
      <c r="R17" s="674"/>
      <c r="S17" s="674"/>
      <c r="T17" s="537"/>
      <c r="U17" s="674"/>
      <c r="V17" s="2044"/>
      <c r="W17" s="674"/>
      <c r="X17" s="674"/>
      <c r="Y17" s="674"/>
      <c r="Z17" s="680"/>
      <c r="AA17" s="620">
        <v>4627701</v>
      </c>
      <c r="AB17" s="620">
        <v>5970635</v>
      </c>
      <c r="AC17" s="620">
        <v>6966962</v>
      </c>
      <c r="AD17" s="620">
        <v>7166177</v>
      </c>
      <c r="AE17" s="2038">
        <v>24731475</v>
      </c>
      <c r="AF17" s="2037">
        <v>5871464</v>
      </c>
      <c r="AG17" s="2038">
        <v>5873709</v>
      </c>
      <c r="AH17" s="2038">
        <v>6816863</v>
      </c>
      <c r="AI17" s="2038">
        <v>7868898</v>
      </c>
      <c r="AJ17" s="2040">
        <v>26430934</v>
      </c>
      <c r="AK17" s="2037">
        <v>9941523</v>
      </c>
      <c r="AL17" s="2038">
        <v>8812157</v>
      </c>
      <c r="AM17" s="2038">
        <v>8827903</v>
      </c>
      <c r="AN17" s="2038">
        <v>8466707</v>
      </c>
      <c r="AO17" s="2040">
        <v>36048290</v>
      </c>
      <c r="AP17" s="2038">
        <v>8751112</v>
      </c>
      <c r="AQ17" s="2038">
        <v>9719545</v>
      </c>
      <c r="AR17" s="2038">
        <v>8800583</v>
      </c>
      <c r="AS17" s="658">
        <v>10711741</v>
      </c>
      <c r="AT17" s="658">
        <v>37982981</v>
      </c>
      <c r="AU17" s="2050">
        <v>8712647</v>
      </c>
      <c r="AV17" s="620">
        <v>10537719</v>
      </c>
      <c r="AW17" s="2052">
        <v>8432697</v>
      </c>
      <c r="AX17" s="2042">
        <v>9484162</v>
      </c>
      <c r="AY17" s="2053">
        <v>37167225</v>
      </c>
      <c r="AZ17" s="652">
        <v>6589482</v>
      </c>
      <c r="BA17" s="652">
        <v>3933966</v>
      </c>
      <c r="BB17" s="652">
        <v>7798235</v>
      </c>
      <c r="BC17" s="652">
        <v>11447365</v>
      </c>
      <c r="BD17" s="2054">
        <v>29769048</v>
      </c>
      <c r="BE17" s="652">
        <v>11696864</v>
      </c>
      <c r="BF17" s="652">
        <v>12360689</v>
      </c>
      <c r="BG17" s="652">
        <v>14676891</v>
      </c>
      <c r="BH17" s="652">
        <v>18289030</v>
      </c>
      <c r="BI17" s="2054">
        <v>57023474</v>
      </c>
      <c r="BJ17" s="652">
        <v>15627775</v>
      </c>
      <c r="BK17" s="652">
        <v>14428330</v>
      </c>
      <c r="BL17" s="652">
        <v>16456020</v>
      </c>
      <c r="BM17" s="652">
        <v>17325696</v>
      </c>
      <c r="BN17" s="680">
        <v>63837821</v>
      </c>
      <c r="BO17" s="2043">
        <v>16417037</v>
      </c>
      <c r="BP17" s="674">
        <v>18134495</v>
      </c>
      <c r="BQ17" s="674">
        <v>18348827</v>
      </c>
      <c r="BR17" s="674">
        <v>17154192</v>
      </c>
      <c r="BS17" s="680">
        <v>70054551</v>
      </c>
      <c r="BT17" s="674">
        <v>15280997</v>
      </c>
      <c r="BU17" s="674">
        <v>18528077</v>
      </c>
      <c r="BV17" s="707">
        <v>18214909</v>
      </c>
      <c r="BW17" s="707">
        <v>15434223</v>
      </c>
      <c r="BX17" s="2039">
        <v>67458206</v>
      </c>
      <c r="BY17" s="707">
        <v>13531335</v>
      </c>
      <c r="BZ17" s="707">
        <v>13412662</v>
      </c>
      <c r="CA17" s="707">
        <v>14078245</v>
      </c>
      <c r="CB17" s="707">
        <v>14393606</v>
      </c>
      <c r="CC17" s="2039">
        <v>55415848</v>
      </c>
      <c r="CD17" s="2041">
        <v>13307243</v>
      </c>
      <c r="CE17" s="707">
        <v>13355707</v>
      </c>
      <c r="CF17" s="707">
        <v>13402806</v>
      </c>
      <c r="CG17" s="707">
        <v>14119123</v>
      </c>
      <c r="CH17" s="2039">
        <v>54184879</v>
      </c>
      <c r="CI17" s="2041">
        <v>10454187</v>
      </c>
      <c r="CJ17" s="707">
        <v>10506456</v>
      </c>
      <c r="CK17" s="707">
        <v>12381270</v>
      </c>
      <c r="CL17" s="707">
        <v>13580365</v>
      </c>
      <c r="CM17" s="2039">
        <v>46922278</v>
      </c>
      <c r="CN17" s="2041">
        <v>12395408</v>
      </c>
      <c r="CO17" s="707">
        <v>11431618</v>
      </c>
      <c r="CP17" s="707">
        <v>13491767</v>
      </c>
      <c r="CQ17" s="707">
        <v>11163137</v>
      </c>
      <c r="CR17" s="2039">
        <v>48481930</v>
      </c>
      <c r="CS17" s="2041">
        <v>10341224</v>
      </c>
      <c r="CT17" s="707">
        <v>8569259</v>
      </c>
      <c r="CU17" s="707">
        <v>8609885</v>
      </c>
      <c r="CV17" s="707">
        <v>10642838</v>
      </c>
      <c r="CW17" s="680">
        <f>CS17+CT17+CU17+CV17</f>
        <v>38163206</v>
      </c>
      <c r="CX17" s="2967">
        <v>9523262</v>
      </c>
    </row>
    <row r="18" spans="1:102" ht="18" customHeight="1">
      <c r="A18" s="2036" t="s">
        <v>1218</v>
      </c>
      <c r="B18" s="2044"/>
      <c r="F18" s="2048"/>
      <c r="G18" s="2044"/>
      <c r="J18" s="537"/>
      <c r="K18" s="2048"/>
      <c r="L18" s="2044"/>
      <c r="N18" s="2029"/>
      <c r="O18" s="2029"/>
      <c r="P18" s="2048"/>
      <c r="V18" s="2044"/>
      <c r="Z18" s="2048"/>
      <c r="AA18" s="651">
        <v>104.21805557446343</v>
      </c>
      <c r="AB18" s="651">
        <v>118.02597211184406</v>
      </c>
      <c r="AC18" s="651">
        <v>112.77</v>
      </c>
      <c r="AD18" s="651">
        <v>112.45605571841163</v>
      </c>
      <c r="AE18" s="674">
        <v>112.34769882265412</v>
      </c>
      <c r="AF18" s="2043">
        <v>119.24</v>
      </c>
      <c r="AG18" s="674">
        <v>111.97</v>
      </c>
      <c r="AH18" s="674">
        <v>108.66</v>
      </c>
      <c r="AI18" s="674">
        <v>111.52</v>
      </c>
      <c r="AJ18" s="680">
        <v>112.59732261561396</v>
      </c>
      <c r="AK18" s="2043">
        <v>111.52</v>
      </c>
      <c r="AL18" s="674">
        <v>101.74</v>
      </c>
      <c r="AM18" s="674">
        <v>110.11</v>
      </c>
      <c r="AN18" s="674">
        <v>107.22</v>
      </c>
      <c r="AO18" s="680">
        <v>107.77399488325243</v>
      </c>
      <c r="AP18" s="674">
        <v>108.98330542678463</v>
      </c>
      <c r="AQ18" s="674">
        <v>110.07826251640381</v>
      </c>
      <c r="AR18" s="674">
        <v>102.5</v>
      </c>
      <c r="AS18" s="685">
        <v>74.613951311929597</v>
      </c>
      <c r="AT18" s="685">
        <v>98.069282227953636</v>
      </c>
      <c r="AU18" s="2055">
        <v>51.090190434893096</v>
      </c>
      <c r="AV18" s="651">
        <v>61.788642206724255</v>
      </c>
      <c r="AW18" s="2056">
        <v>49.574886895615961</v>
      </c>
      <c r="AX18" s="2046">
        <v>43.96698411520174</v>
      </c>
      <c r="AY18" s="686">
        <v>51.961967658010522</v>
      </c>
      <c r="AZ18" s="655">
        <v>32.22</v>
      </c>
      <c r="BA18" s="655">
        <v>49.809131166868241</v>
      </c>
      <c r="BB18" s="655">
        <v>46.75</v>
      </c>
      <c r="BC18" s="655">
        <v>50.001336221392435</v>
      </c>
      <c r="BD18" s="2057">
        <v>45.188263024198825</v>
      </c>
      <c r="BE18" s="655">
        <v>54.07708431336809</v>
      </c>
      <c r="BF18" s="655">
        <v>49.350024967540236</v>
      </c>
      <c r="BG18" s="655">
        <v>51.811565531010629</v>
      </c>
      <c r="BH18" s="655">
        <v>60.80907030115867</v>
      </c>
      <c r="BI18" s="2057">
        <v>54.628453930113061</v>
      </c>
      <c r="BJ18" s="655">
        <v>67.365020246964136</v>
      </c>
      <c r="BK18" s="655">
        <v>74.782287876120563</v>
      </c>
      <c r="BL18" s="655">
        <v>75.757827730925641</v>
      </c>
      <c r="BM18" s="655">
        <v>68.972016952988994</v>
      </c>
      <c r="BN18" s="680">
        <v>71.641064212587509</v>
      </c>
      <c r="BO18" s="2043">
        <v>64.207917720272363</v>
      </c>
      <c r="BP18" s="674">
        <v>68.137525007864838</v>
      </c>
      <c r="BQ18" s="674">
        <v>61.895944991251596</v>
      </c>
      <c r="BR18" s="674">
        <v>62.236178026990103</v>
      </c>
      <c r="BS18" s="680">
        <v>64.136771090593797</v>
      </c>
      <c r="BT18" s="674">
        <v>51.695458980850525</v>
      </c>
      <c r="BU18" s="674">
        <v>34.073605883204557</v>
      </c>
      <c r="BV18" s="674">
        <v>43.074103502703913</v>
      </c>
      <c r="BW18" s="674">
        <v>45.661927415458493</v>
      </c>
      <c r="BX18" s="680">
        <v>43.147067874440658</v>
      </c>
      <c r="BY18" s="674">
        <v>61.797499530534132</v>
      </c>
      <c r="BZ18" s="674">
        <v>68.656400258949347</v>
      </c>
      <c r="CA18" s="674">
        <v>73.385518973186393</v>
      </c>
      <c r="CB18" s="674">
        <v>80.418424649111557</v>
      </c>
      <c r="CC18" s="680">
        <v>71.2380724412386</v>
      </c>
      <c r="CD18" s="2043">
        <v>100.72901955761986</v>
      </c>
      <c r="CE18" s="674">
        <v>111.79086369011539</v>
      </c>
      <c r="CF18" s="674">
        <v>99.746282605796623</v>
      </c>
      <c r="CG18" s="674">
        <v>89.117494284878745</v>
      </c>
      <c r="CH18" s="680">
        <v>100.18685285564239</v>
      </c>
      <c r="CI18" s="2043">
        <v>81.548136170767435</v>
      </c>
      <c r="CJ18" s="674">
        <v>76.811014149680901</v>
      </c>
      <c r="CK18" s="674">
        <v>86.386425857228943</v>
      </c>
      <c r="CL18" s="674">
        <v>81.60590267652357</v>
      </c>
      <c r="CM18" s="680">
        <v>81.780825152706058</v>
      </c>
      <c r="CN18" s="2043">
        <v>82.318694903144788</v>
      </c>
      <c r="CO18" s="674">
        <v>84.047755435990496</v>
      </c>
      <c r="CP18" s="674">
        <v>79.035563021656088</v>
      </c>
      <c r="CQ18" s="674">
        <v>73.516054967344758</v>
      </c>
      <c r="CR18" s="680">
        <f>AVERAGE(CN18:CQ18)</f>
        <v>79.729517082034022</v>
      </c>
      <c r="CS18" s="2043">
        <v>75.444251294285849</v>
      </c>
      <c r="CT18" s="674">
        <v>67.91</v>
      </c>
      <c r="CU18" s="674">
        <v>68.760000000000005</v>
      </c>
      <c r="CV18" s="674">
        <v>62.6</v>
      </c>
      <c r="CW18" s="680">
        <f>AVERAGE(CS18:CV18)</f>
        <v>68.678562823571468</v>
      </c>
      <c r="CX18" s="2967">
        <v>79.06</v>
      </c>
    </row>
    <row r="19" spans="1:102" ht="18" customHeight="1">
      <c r="A19" s="2036"/>
      <c r="B19" s="2044"/>
      <c r="F19" s="2048"/>
      <c r="G19" s="2044"/>
      <c r="J19" s="537"/>
      <c r="K19" s="2048"/>
      <c r="L19" s="2044"/>
      <c r="N19" s="2029"/>
      <c r="O19" s="2029"/>
      <c r="P19" s="2048"/>
      <c r="V19" s="2044"/>
      <c r="Z19" s="2048"/>
      <c r="AF19" s="2044"/>
      <c r="AJ19" s="2048"/>
      <c r="AK19" s="2044"/>
      <c r="AO19" s="2048">
        <v>0</v>
      </c>
      <c r="AU19" s="2044"/>
      <c r="AY19" s="2048"/>
      <c r="BD19" s="2048"/>
      <c r="BI19" s="2048"/>
      <c r="BN19" s="680"/>
      <c r="BO19" s="2043"/>
      <c r="BP19" s="674"/>
      <c r="BQ19" s="674"/>
      <c r="BR19" s="674"/>
      <c r="BS19" s="680"/>
      <c r="BT19" s="674"/>
      <c r="BU19" s="674"/>
      <c r="BV19" s="674"/>
      <c r="BW19" s="674"/>
      <c r="BX19" s="680"/>
      <c r="BY19" s="674"/>
      <c r="BZ19" s="674"/>
      <c r="CA19" s="674"/>
      <c r="CB19" s="674"/>
      <c r="CC19" s="680"/>
      <c r="CD19" s="2043"/>
      <c r="CE19" s="674"/>
      <c r="CF19" s="674"/>
      <c r="CG19" s="674"/>
      <c r="CH19" s="680"/>
      <c r="CI19" s="2043"/>
      <c r="CJ19" s="674"/>
      <c r="CK19" s="674"/>
      <c r="CL19" s="674"/>
      <c r="CM19" s="680"/>
      <c r="CN19" s="2043"/>
      <c r="CO19" s="674"/>
      <c r="CP19" s="674"/>
      <c r="CQ19" s="674"/>
      <c r="CR19" s="680"/>
      <c r="CS19" s="2043"/>
      <c r="CT19" s="674"/>
      <c r="CU19" s="674"/>
      <c r="CV19" s="674"/>
      <c r="CW19" s="680"/>
      <c r="CX19" s="2967"/>
    </row>
    <row r="20" spans="1:102" s="2021" customFormat="1" ht="18" customHeight="1">
      <c r="A20" s="2049" t="s">
        <v>1170</v>
      </c>
      <c r="B20" s="2031">
        <v>49.064496920000003</v>
      </c>
      <c r="C20" s="978">
        <v>52.580443020000004</v>
      </c>
      <c r="D20" s="978">
        <v>49.90672687</v>
      </c>
      <c r="E20" s="978">
        <v>47.928691600000001</v>
      </c>
      <c r="F20" s="2030">
        <v>199.48035841000001</v>
      </c>
      <c r="G20" s="2031">
        <v>60.607482560000001</v>
      </c>
      <c r="H20" s="978">
        <v>60.508851480000004</v>
      </c>
      <c r="I20" s="978">
        <v>63.173422109999997</v>
      </c>
      <c r="J20" s="978">
        <v>65.844195999999997</v>
      </c>
      <c r="K20" s="2032">
        <v>250.13395214999997</v>
      </c>
      <c r="L20" s="2031">
        <v>69.500149919999998</v>
      </c>
      <c r="M20" s="978">
        <v>79.723338800000008</v>
      </c>
      <c r="N20" s="978">
        <v>85.52332736999999</v>
      </c>
      <c r="O20" s="978">
        <v>82.050097379999997</v>
      </c>
      <c r="P20" s="2032">
        <v>316.79691346999999</v>
      </c>
      <c r="Q20" s="978">
        <v>39.206315840000002</v>
      </c>
      <c r="R20" s="978">
        <v>44.779518000000003</v>
      </c>
      <c r="S20" s="978">
        <v>50.280205500000001</v>
      </c>
      <c r="T20" s="978">
        <v>45.566943240000001</v>
      </c>
      <c r="U20" s="978">
        <v>179.83413904</v>
      </c>
      <c r="V20" s="2031">
        <v>43.685534159999996</v>
      </c>
      <c r="W20" s="978">
        <v>46.5584931</v>
      </c>
      <c r="X20" s="978">
        <v>45.851389849999997</v>
      </c>
      <c r="Y20" s="978">
        <v>53.372338110000008</v>
      </c>
      <c r="Z20" s="2032">
        <v>189.46775522000002</v>
      </c>
      <c r="AA20" s="978">
        <v>40.99</v>
      </c>
      <c r="AB20" s="978">
        <v>43.36999999999999</v>
      </c>
      <c r="AC20" s="978">
        <v>44.590000000000011</v>
      </c>
      <c r="AD20" s="978">
        <v>36.71034384</v>
      </c>
      <c r="AE20" s="978">
        <v>165.66034384</v>
      </c>
      <c r="AF20" s="2031">
        <v>29.179748</v>
      </c>
      <c r="AG20" s="978">
        <v>30.949966019999998</v>
      </c>
      <c r="AH20" s="978">
        <v>30.739733999999999</v>
      </c>
      <c r="AI20" s="978">
        <v>40.149983119999995</v>
      </c>
      <c r="AJ20" s="2032">
        <v>131.01943113999999</v>
      </c>
      <c r="AK20" s="2031">
        <v>39.358782740000002</v>
      </c>
      <c r="AL20" s="978">
        <v>42.534244349023645</v>
      </c>
      <c r="AM20" s="978">
        <v>42.062692499999997</v>
      </c>
      <c r="AN20" s="978">
        <v>41.8075416</v>
      </c>
      <c r="AO20" s="2032">
        <v>165.76326118902364</v>
      </c>
      <c r="AP20" s="978">
        <v>30.853083518065208</v>
      </c>
      <c r="AQ20" s="978">
        <v>50.218484646827989</v>
      </c>
      <c r="AR20" s="978">
        <v>49.759718399999997</v>
      </c>
      <c r="AS20" s="978">
        <v>52.498579770926327</v>
      </c>
      <c r="AT20" s="978">
        <v>185.04974794092632</v>
      </c>
      <c r="AU20" s="2031">
        <v>48.987250916999997</v>
      </c>
      <c r="AV20" s="978">
        <v>50.540000000000006</v>
      </c>
      <c r="AW20" s="2033">
        <v>51.682883023700001</v>
      </c>
      <c r="AX20" s="2033">
        <v>57.54224276862108</v>
      </c>
      <c r="AY20" s="2032">
        <v>208.75237670932108</v>
      </c>
      <c r="AZ20" s="2034">
        <v>55.750270879999995</v>
      </c>
      <c r="BA20" s="2034">
        <v>73.612782180930395</v>
      </c>
      <c r="BB20" s="2034">
        <v>70.161725968000013</v>
      </c>
      <c r="BC20" s="2034">
        <v>56.192627384999994</v>
      </c>
      <c r="BD20" s="2030">
        <v>255.71740641393041</v>
      </c>
      <c r="BE20" s="2034">
        <v>42.065978800100005</v>
      </c>
      <c r="BF20" s="2034">
        <v>47.7491326233</v>
      </c>
      <c r="BG20" s="2034">
        <v>48.440201965808512</v>
      </c>
      <c r="BH20" s="2034">
        <v>76.718453138499996</v>
      </c>
      <c r="BI20" s="2030">
        <v>214.97376652770851</v>
      </c>
      <c r="BJ20" s="2034">
        <v>63.277855991999992</v>
      </c>
      <c r="BK20" s="2034">
        <v>61.531119207500005</v>
      </c>
      <c r="BL20" s="2034">
        <v>47.471907984764428</v>
      </c>
      <c r="BM20" s="2034">
        <v>49.189469021699992</v>
      </c>
      <c r="BN20" s="2030">
        <v>221.47035220596445</v>
      </c>
      <c r="BO20" s="2035">
        <v>47.469970768420417</v>
      </c>
      <c r="BP20" s="2034">
        <v>40.083674316953321</v>
      </c>
      <c r="BQ20" s="2034">
        <v>43.214541434071933</v>
      </c>
      <c r="BR20" s="2034">
        <v>38.229110533555215</v>
      </c>
      <c r="BS20" s="2030">
        <v>168.99729705300089</v>
      </c>
      <c r="BT20" s="2034">
        <v>29.506133595777559</v>
      </c>
      <c r="BU20" s="2034">
        <v>20.172939013809966</v>
      </c>
      <c r="BV20" s="2034">
        <v>42.770367747130443</v>
      </c>
      <c r="BW20" s="2034">
        <v>41.545996321495998</v>
      </c>
      <c r="BX20" s="2030">
        <v>133.99543667821396</v>
      </c>
      <c r="BY20" s="2034">
        <v>43.947586900100262</v>
      </c>
      <c r="BZ20" s="2034">
        <v>41.162804822717796</v>
      </c>
      <c r="CA20" s="2034">
        <v>38.598484574409412</v>
      </c>
      <c r="CB20" s="2034">
        <v>35.415699663372912</v>
      </c>
      <c r="CC20" s="2030">
        <v>159.12457596060037</v>
      </c>
      <c r="CD20" s="2035">
        <v>33.694941983569763</v>
      </c>
      <c r="CE20" s="2034">
        <v>44.286982378438779</v>
      </c>
      <c r="CF20" s="2034">
        <v>45.9422730580769</v>
      </c>
      <c r="CG20" s="2034">
        <v>37.489303865429484</v>
      </c>
      <c r="CH20" s="2030">
        <v>161.41350128551491</v>
      </c>
      <c r="CI20" s="2035">
        <v>36.094527520667768</v>
      </c>
      <c r="CJ20" s="2034">
        <v>40.33230321463283</v>
      </c>
      <c r="CK20" s="2034">
        <v>35.054323796382768</v>
      </c>
      <c r="CL20" s="2034">
        <v>33.994576285205596</v>
      </c>
      <c r="CM20" s="2030">
        <v>145.47573081688896</v>
      </c>
      <c r="CN20" s="2035">
        <v>31.855535010347879</v>
      </c>
      <c r="CO20" s="2034">
        <v>33.659551839049257</v>
      </c>
      <c r="CP20" s="2034">
        <v>35.680861427724878</v>
      </c>
      <c r="CQ20" s="2034">
        <v>32.483868198934978</v>
      </c>
      <c r="CR20" s="2030">
        <v>133.679816476057</v>
      </c>
      <c r="CS20" s="2035">
        <v>28.93</v>
      </c>
      <c r="CT20" s="2034">
        <v>27.32</v>
      </c>
      <c r="CU20" s="2034">
        <v>25.65</v>
      </c>
      <c r="CV20" s="2034">
        <v>27.24</v>
      </c>
      <c r="CW20" s="2030">
        <f>CS20+CT20+CU20+CV20</f>
        <v>109.14</v>
      </c>
      <c r="CX20" s="2966">
        <v>26.89</v>
      </c>
    </row>
    <row r="21" spans="1:102" s="2021" customFormat="1" ht="18" customHeight="1">
      <c r="A21" s="2036" t="s">
        <v>1219</v>
      </c>
      <c r="B21" s="2037">
        <v>106892</v>
      </c>
      <c r="C21" s="2038">
        <v>110698</v>
      </c>
      <c r="D21" s="2038">
        <v>114023</v>
      </c>
      <c r="E21" s="2038">
        <v>122995</v>
      </c>
      <c r="F21" s="2039">
        <v>454608</v>
      </c>
      <c r="G21" s="2037">
        <v>136898</v>
      </c>
      <c r="H21" s="2038">
        <v>129036</v>
      </c>
      <c r="I21" s="2038">
        <v>133449</v>
      </c>
      <c r="J21" s="2038">
        <v>132430</v>
      </c>
      <c r="K21" s="2040">
        <v>531813</v>
      </c>
      <c r="L21" s="2037">
        <v>136152</v>
      </c>
      <c r="M21" s="2038">
        <v>150934</v>
      </c>
      <c r="N21" s="2038">
        <v>135577</v>
      </c>
      <c r="O21" s="2038">
        <v>164202</v>
      </c>
      <c r="P21" s="2040">
        <v>586865</v>
      </c>
      <c r="Q21" s="2038">
        <v>93424</v>
      </c>
      <c r="R21" s="2038">
        <v>107550</v>
      </c>
      <c r="S21" s="2038">
        <v>120075</v>
      </c>
      <c r="T21" s="2038">
        <v>107454</v>
      </c>
      <c r="U21" s="2038">
        <v>428503</v>
      </c>
      <c r="V21" s="2037">
        <v>97508</v>
      </c>
      <c r="W21" s="707">
        <v>104265</v>
      </c>
      <c r="X21" s="707">
        <v>103495</v>
      </c>
      <c r="Y21" s="707">
        <v>121863</v>
      </c>
      <c r="Z21" s="2039">
        <v>427131</v>
      </c>
      <c r="AA21" s="707">
        <v>89678</v>
      </c>
      <c r="AB21" s="707">
        <v>93676</v>
      </c>
      <c r="AC21" s="707">
        <v>96258</v>
      </c>
      <c r="AD21" s="707">
        <v>76008</v>
      </c>
      <c r="AE21" s="2038">
        <v>355620</v>
      </c>
      <c r="AF21" s="2037">
        <v>61360</v>
      </c>
      <c r="AG21" s="2038">
        <v>61377</v>
      </c>
      <c r="AH21" s="2038">
        <v>57084</v>
      </c>
      <c r="AI21" s="2038">
        <v>71426</v>
      </c>
      <c r="AJ21" s="2040">
        <v>251247</v>
      </c>
      <c r="AK21" s="2037">
        <v>64166</v>
      </c>
      <c r="AL21" s="2038">
        <v>73198</v>
      </c>
      <c r="AM21" s="2038">
        <v>69239</v>
      </c>
      <c r="AN21" s="2038">
        <v>68464</v>
      </c>
      <c r="AO21" s="2040">
        <v>275067</v>
      </c>
      <c r="AP21" s="2038">
        <v>54911</v>
      </c>
      <c r="AQ21" s="2038">
        <v>88631</v>
      </c>
      <c r="AR21" s="2038">
        <v>92559</v>
      </c>
      <c r="AS21" s="707">
        <v>103758.72222222222</v>
      </c>
      <c r="AT21" s="707">
        <v>349291.72222222225</v>
      </c>
      <c r="AU21" s="2041">
        <v>81860.703046999988</v>
      </c>
      <c r="AV21" s="707">
        <v>92548.527657600003</v>
      </c>
      <c r="AW21" s="2042">
        <v>92969</v>
      </c>
      <c r="AX21" s="2042">
        <v>99681</v>
      </c>
      <c r="AY21" s="2039">
        <v>367059.23070459999</v>
      </c>
      <c r="AZ21" s="707">
        <v>92314</v>
      </c>
      <c r="BA21" s="707">
        <v>101682.56991099998</v>
      </c>
      <c r="BB21" s="707">
        <v>105040.82865677777</v>
      </c>
      <c r="BC21" s="707">
        <v>94906.051000000007</v>
      </c>
      <c r="BD21" s="2039">
        <v>393943.4495677778</v>
      </c>
      <c r="BE21" s="707">
        <v>72533.444999999992</v>
      </c>
      <c r="BF21" s="707">
        <v>80119.022999999986</v>
      </c>
      <c r="BG21" s="707">
        <v>75989.176521000016</v>
      </c>
      <c r="BH21" s="707">
        <v>109939.81</v>
      </c>
      <c r="BI21" s="2039">
        <v>338581.45452100004</v>
      </c>
      <c r="BJ21" s="707">
        <v>85820.167000000001</v>
      </c>
      <c r="BK21" s="707">
        <v>88078.486000000004</v>
      </c>
      <c r="BL21" s="707">
        <v>77629.974056999999</v>
      </c>
      <c r="BM21" s="707">
        <v>78573.182000000001</v>
      </c>
      <c r="BN21" s="680">
        <v>330101.80905699998</v>
      </c>
      <c r="BO21" s="2043">
        <v>80138.5650494</v>
      </c>
      <c r="BP21" s="674">
        <v>71258.835104000042</v>
      </c>
      <c r="BQ21" s="674">
        <v>77841.961042000024</v>
      </c>
      <c r="BR21" s="674">
        <v>71215.889152999982</v>
      </c>
      <c r="BS21" s="680">
        <v>300455.25034840009</v>
      </c>
      <c r="BT21" s="674">
        <v>54022.408155999976</v>
      </c>
      <c r="BU21" s="674">
        <v>36433.755868399989</v>
      </c>
      <c r="BV21" s="674">
        <v>68975.372127466253</v>
      </c>
      <c r="BW21" s="674">
        <v>66726.5040974</v>
      </c>
      <c r="BX21" s="680">
        <v>226158.04024926623</v>
      </c>
      <c r="BY21" s="674">
        <v>68617.413908200004</v>
      </c>
      <c r="BZ21" s="674">
        <v>76868.555183800025</v>
      </c>
      <c r="CA21" s="674">
        <v>79113.078412000032</v>
      </c>
      <c r="CB21" s="674">
        <v>71817.318596600002</v>
      </c>
      <c r="CC21" s="680">
        <v>296416.36610060011</v>
      </c>
      <c r="CD21" s="2043">
        <v>74852.666611199951</v>
      </c>
      <c r="CE21" s="674">
        <v>90777.434228000027</v>
      </c>
      <c r="CF21" s="674">
        <v>101881.62203060005</v>
      </c>
      <c r="CG21" s="674">
        <v>75928.35790898907</v>
      </c>
      <c r="CH21" s="680">
        <v>343440.08077878912</v>
      </c>
      <c r="CI21" s="2043">
        <v>73959.177068000034</v>
      </c>
      <c r="CJ21" s="674">
        <v>81681.198000000019</v>
      </c>
      <c r="CK21" s="674">
        <v>70593.86400000006</v>
      </c>
      <c r="CL21" s="674">
        <v>67050.353000000032</v>
      </c>
      <c r="CM21" s="680">
        <v>293284.59206800011</v>
      </c>
      <c r="CN21" s="2043">
        <v>64160.207000000053</v>
      </c>
      <c r="CO21" s="674">
        <v>68965.620000000024</v>
      </c>
      <c r="CP21" s="674">
        <v>74976.362000000125</v>
      </c>
      <c r="CQ21" s="674">
        <v>64727.157000000043</v>
      </c>
      <c r="CR21" s="680">
        <v>272829.34600000025</v>
      </c>
      <c r="CS21" s="2043">
        <v>57843.76</v>
      </c>
      <c r="CT21" s="674">
        <v>53504.36</v>
      </c>
      <c r="CU21" s="674">
        <v>47763.839999999997</v>
      </c>
      <c r="CV21" s="674">
        <v>51972.31</v>
      </c>
      <c r="CW21" s="680">
        <f>CS21+CT21+CU21+CV21</f>
        <v>211084.27</v>
      </c>
      <c r="CX21" s="2967">
        <v>52838</v>
      </c>
    </row>
    <row r="22" spans="1:102" ht="18" customHeight="1">
      <c r="A22" s="2036" t="s">
        <v>1220</v>
      </c>
      <c r="B22" s="2044">
        <v>459.01</v>
      </c>
      <c r="C22" s="537">
        <v>474.99</v>
      </c>
      <c r="D22" s="537">
        <v>437.69</v>
      </c>
      <c r="E22" s="537">
        <v>389.68</v>
      </c>
      <c r="F22" s="680">
        <v>438.79641011596806</v>
      </c>
      <c r="G22" s="2044">
        <v>442.72</v>
      </c>
      <c r="H22" s="537">
        <v>468.93</v>
      </c>
      <c r="I22" s="537">
        <v>473.39</v>
      </c>
      <c r="J22" s="864">
        <v>497.2</v>
      </c>
      <c r="K22" s="680">
        <v>470.34192874186976</v>
      </c>
      <c r="L22" s="865">
        <v>510.46</v>
      </c>
      <c r="M22" s="864">
        <v>528.20000000000005</v>
      </c>
      <c r="N22" s="2029">
        <v>630.80999999999995</v>
      </c>
      <c r="O22" s="2029">
        <v>499.69</v>
      </c>
      <c r="P22" s="680">
        <v>539.80999999999995</v>
      </c>
      <c r="Q22" s="864">
        <v>419.66</v>
      </c>
      <c r="R22" s="864">
        <v>416.36</v>
      </c>
      <c r="S22" s="864">
        <v>418.74</v>
      </c>
      <c r="T22" s="537">
        <v>424.06</v>
      </c>
      <c r="U22" s="674">
        <v>419.68</v>
      </c>
      <c r="V22" s="2044">
        <v>448.02</v>
      </c>
      <c r="W22" s="537">
        <v>446.54</v>
      </c>
      <c r="X22" s="537">
        <v>443.03</v>
      </c>
      <c r="Y22" s="537">
        <v>437.97</v>
      </c>
      <c r="Z22" s="680">
        <v>443.58230898717261</v>
      </c>
      <c r="AA22" s="651">
        <v>457.07977430361962</v>
      </c>
      <c r="AB22" s="651">
        <v>462.9787779153678</v>
      </c>
      <c r="AC22" s="651">
        <v>463.2342246878182</v>
      </c>
      <c r="AD22" s="537">
        <v>482.98</v>
      </c>
      <c r="AE22" s="674">
        <v>465.83528440470161</v>
      </c>
      <c r="AF22" s="2043">
        <v>475.55</v>
      </c>
      <c r="AG22" s="674">
        <v>504.26</v>
      </c>
      <c r="AH22" s="674">
        <v>538.5</v>
      </c>
      <c r="AI22" s="674">
        <v>562.12</v>
      </c>
      <c r="AJ22" s="680">
        <v>521.47659928277744</v>
      </c>
      <c r="AK22" s="2043">
        <v>613.39</v>
      </c>
      <c r="AL22" s="674">
        <v>581.08478850547351</v>
      </c>
      <c r="AM22" s="674">
        <v>607.5</v>
      </c>
      <c r="AN22" s="674">
        <v>610.65</v>
      </c>
      <c r="AO22" s="680">
        <v>602.62867297430671</v>
      </c>
      <c r="AP22" s="674">
        <v>561.87436976316599</v>
      </c>
      <c r="AQ22" s="674">
        <v>566.60180576579285</v>
      </c>
      <c r="AR22" s="674">
        <v>537.6</v>
      </c>
      <c r="AS22" s="685">
        <v>505.96787090813461</v>
      </c>
      <c r="AT22" s="685">
        <v>529.78566673044759</v>
      </c>
      <c r="AU22" s="2055">
        <v>598.42206447792375</v>
      </c>
      <c r="AV22" s="651">
        <v>546.09188583725359</v>
      </c>
      <c r="AW22" s="2056">
        <v>555.88421947100642</v>
      </c>
      <c r="AX22" s="2046">
        <v>577.24140006621121</v>
      </c>
      <c r="AY22" s="686">
        <v>568.71578003529282</v>
      </c>
      <c r="AZ22" s="655">
        <v>603.91999999999996</v>
      </c>
      <c r="BA22" s="655">
        <v>740.93</v>
      </c>
      <c r="BB22" s="655">
        <v>667.94718649121035</v>
      </c>
      <c r="BC22" s="655">
        <v>592.08687742154598</v>
      </c>
      <c r="BD22" s="2057">
        <v>649.12211814791033</v>
      </c>
      <c r="BE22" s="655">
        <v>579.9528589893946</v>
      </c>
      <c r="BF22" s="655">
        <v>595.9774699611603</v>
      </c>
      <c r="BG22" s="655">
        <v>637.46186211692668</v>
      </c>
      <c r="BH22" s="655">
        <v>697.82231876242088</v>
      </c>
      <c r="BI22" s="2057">
        <v>634.9248124999566</v>
      </c>
      <c r="BJ22" s="655">
        <v>737.33084196864809</v>
      </c>
      <c r="BK22" s="655">
        <v>698.59419708349662</v>
      </c>
      <c r="BL22" s="655">
        <v>611.51518548631827</v>
      </c>
      <c r="BM22" s="655">
        <v>626.03381675060575</v>
      </c>
      <c r="BN22" s="680">
        <v>670.91529379568556</v>
      </c>
      <c r="BO22" s="2043">
        <v>592.34864935700307</v>
      </c>
      <c r="BP22" s="674">
        <v>562.50813332062546</v>
      </c>
      <c r="BQ22" s="674">
        <v>555.1574093920284</v>
      </c>
      <c r="BR22" s="674">
        <v>536.80591491912605</v>
      </c>
      <c r="BS22" s="680">
        <v>562.47077345806417</v>
      </c>
      <c r="BT22" s="674">
        <v>546.1832340123193</v>
      </c>
      <c r="BU22" s="674">
        <v>553.6881535539552</v>
      </c>
      <c r="BV22" s="674">
        <v>620.08172522927384</v>
      </c>
      <c r="BW22" s="674">
        <v>622.63109514701569</v>
      </c>
      <c r="BX22" s="680">
        <v>592.48584100979679</v>
      </c>
      <c r="BY22" s="674">
        <v>640.47279541743819</v>
      </c>
      <c r="BZ22" s="674">
        <v>535.4960129573609</v>
      </c>
      <c r="CA22" s="674">
        <v>487.89006001509244</v>
      </c>
      <c r="CB22" s="674">
        <v>493.13592258023368</v>
      </c>
      <c r="CC22" s="680">
        <v>536.82790209564678</v>
      </c>
      <c r="CD22" s="2043">
        <v>450.15018848410813</v>
      </c>
      <c r="CE22" s="674">
        <v>487.86334131460387</v>
      </c>
      <c r="CF22" s="674">
        <v>450.9377858577692</v>
      </c>
      <c r="CG22" s="674">
        <v>493.74574793736144</v>
      </c>
      <c r="CH22" s="680">
        <v>469.99028453374342</v>
      </c>
      <c r="CI22" s="2043">
        <v>488.03311436904579</v>
      </c>
      <c r="CJ22" s="674">
        <v>493.77707724895055</v>
      </c>
      <c r="CK22" s="674">
        <v>496.56332448926065</v>
      </c>
      <c r="CL22" s="674">
        <v>507.0007056518491</v>
      </c>
      <c r="CM22" s="680">
        <v>496.02241219395319</v>
      </c>
      <c r="CN22" s="2043">
        <v>496.49987897245802</v>
      </c>
      <c r="CO22" s="674">
        <v>488.06277445268012</v>
      </c>
      <c r="CP22" s="674">
        <v>475.89480838940705</v>
      </c>
      <c r="CQ22" s="674">
        <v>501.85841159275628</v>
      </c>
      <c r="CR22" s="680">
        <f>AVERAGE(CN22:CQ22)</f>
        <v>490.57896835182538</v>
      </c>
      <c r="CS22" s="2043">
        <v>500.08</v>
      </c>
      <c r="CT22" s="674">
        <v>510.59</v>
      </c>
      <c r="CU22" s="674">
        <v>537.1</v>
      </c>
      <c r="CV22" s="674">
        <v>524.04</v>
      </c>
      <c r="CW22" s="680">
        <f>AVERAGE(CS22:CV22)</f>
        <v>517.95249999999999</v>
      </c>
      <c r="CX22" s="2967">
        <v>508.91</v>
      </c>
    </row>
    <row r="23" spans="1:102" ht="18" customHeight="1">
      <c r="A23" s="2047"/>
      <c r="B23" s="2037"/>
      <c r="C23" s="2038"/>
      <c r="D23" s="2038"/>
      <c r="E23" s="2038"/>
      <c r="F23" s="2048"/>
      <c r="G23" s="2037"/>
      <c r="H23" s="2038"/>
      <c r="I23" s="2038"/>
      <c r="J23" s="2038"/>
      <c r="K23" s="2040"/>
      <c r="L23" s="2044"/>
      <c r="N23" s="2029"/>
      <c r="O23" s="2029"/>
      <c r="P23" s="2040"/>
      <c r="V23" s="2044"/>
      <c r="Z23" s="2048"/>
      <c r="AF23" s="2044"/>
      <c r="AJ23" s="2048"/>
      <c r="AK23" s="2044"/>
      <c r="AO23" s="2048">
        <v>0</v>
      </c>
      <c r="AU23" s="2044"/>
      <c r="AY23" s="2048"/>
      <c r="BD23" s="2048"/>
      <c r="BI23" s="2048"/>
      <c r="BN23" s="680"/>
      <c r="BO23" s="2043"/>
      <c r="BP23" s="674"/>
      <c r="BQ23" s="674"/>
      <c r="BR23" s="674"/>
      <c r="BS23" s="680"/>
      <c r="BT23" s="674"/>
      <c r="BU23" s="674"/>
      <c r="BV23" s="674"/>
      <c r="BW23" s="674"/>
      <c r="BX23" s="680"/>
      <c r="BY23" s="674"/>
      <c r="BZ23" s="674"/>
      <c r="CA23" s="674"/>
      <c r="CB23" s="674"/>
      <c r="CC23" s="680"/>
      <c r="CD23" s="2043"/>
      <c r="CE23" s="674"/>
      <c r="CF23" s="674"/>
      <c r="CG23" s="674"/>
      <c r="CH23" s="680"/>
      <c r="CI23" s="2043"/>
      <c r="CJ23" s="674"/>
      <c r="CK23" s="674"/>
      <c r="CL23" s="674"/>
      <c r="CM23" s="680"/>
      <c r="CN23" s="2043"/>
      <c r="CO23" s="674"/>
      <c r="CP23" s="674"/>
      <c r="CQ23" s="674"/>
      <c r="CR23" s="680"/>
      <c r="CS23" s="2043"/>
      <c r="CT23" s="674"/>
      <c r="CU23" s="674"/>
      <c r="CV23" s="674"/>
      <c r="CW23" s="680"/>
      <c r="CX23" s="2967"/>
    </row>
    <row r="24" spans="1:102" s="2021" customFormat="1" ht="18" customHeight="1">
      <c r="A24" s="2049" t="s">
        <v>1221</v>
      </c>
      <c r="B24" s="2031">
        <v>46.677067239999992</v>
      </c>
      <c r="C24" s="978">
        <v>40.01300604</v>
      </c>
      <c r="D24" s="978">
        <v>48.92800235</v>
      </c>
      <c r="E24" s="978">
        <v>40.896028280000003</v>
      </c>
      <c r="F24" s="2030">
        <v>176.51410390999999</v>
      </c>
      <c r="G24" s="2031">
        <v>12.46700497</v>
      </c>
      <c r="H24" s="978">
        <v>0</v>
      </c>
      <c r="I24" s="978">
        <v>0</v>
      </c>
      <c r="J24" s="978">
        <v>0</v>
      </c>
      <c r="K24" s="2032">
        <v>12.46700497</v>
      </c>
      <c r="L24" s="2031">
        <v>0</v>
      </c>
      <c r="M24" s="978">
        <v>0</v>
      </c>
      <c r="N24" s="978">
        <v>0</v>
      </c>
      <c r="O24" s="978">
        <v>0</v>
      </c>
      <c r="P24" s="2032">
        <v>0</v>
      </c>
      <c r="Q24" s="978">
        <v>0</v>
      </c>
      <c r="R24" s="978">
        <v>0</v>
      </c>
      <c r="S24" s="978">
        <v>0</v>
      </c>
      <c r="T24" s="978">
        <v>0</v>
      </c>
      <c r="U24" s="978">
        <v>0</v>
      </c>
      <c r="V24" s="2031">
        <v>0</v>
      </c>
      <c r="W24" s="978">
        <v>0</v>
      </c>
      <c r="X24" s="978">
        <v>0</v>
      </c>
      <c r="Y24" s="978">
        <v>0</v>
      </c>
      <c r="Z24" s="2032">
        <v>0</v>
      </c>
      <c r="AA24" s="978">
        <v>31.411532538000003</v>
      </c>
      <c r="AB24" s="978">
        <v>23.180042459999996</v>
      </c>
      <c r="AC24" s="978">
        <v>18.89347609</v>
      </c>
      <c r="AD24" s="978">
        <v>15.289999999999997</v>
      </c>
      <c r="AE24" s="978">
        <v>88.775051087999998</v>
      </c>
      <c r="AF24" s="2031">
        <v>25.680052750000002</v>
      </c>
      <c r="AG24" s="978">
        <v>18.159964420000001</v>
      </c>
      <c r="AH24" s="978">
        <v>15.350030639999998</v>
      </c>
      <c r="AI24" s="978">
        <v>12.57997188</v>
      </c>
      <c r="AJ24" s="2032">
        <v>71.770019689999998</v>
      </c>
      <c r="AK24" s="2031">
        <v>6.9798918000000008</v>
      </c>
      <c r="AL24" s="978">
        <v>21.44166451409442</v>
      </c>
      <c r="AM24" s="978">
        <v>13.149564140000001</v>
      </c>
      <c r="AN24" s="978">
        <v>11.82967326</v>
      </c>
      <c r="AO24" s="2032">
        <v>53.400793714094419</v>
      </c>
      <c r="AP24" s="978">
        <v>14.312794215067902</v>
      </c>
      <c r="AQ24" s="978">
        <v>8.9717716663170393</v>
      </c>
      <c r="AR24" s="978">
        <v>8.5328879999999998</v>
      </c>
      <c r="AS24" s="978">
        <v>15.319403934507008</v>
      </c>
      <c r="AT24" s="978">
        <v>47.137091541603262</v>
      </c>
      <c r="AU24" s="2031">
        <v>16.873338659999998</v>
      </c>
      <c r="AV24" s="978">
        <v>10.87</v>
      </c>
      <c r="AW24" s="2033">
        <v>5.59</v>
      </c>
      <c r="AX24" s="2033">
        <v>15.130000000000003</v>
      </c>
      <c r="AY24" s="2032">
        <v>48.463338659999991</v>
      </c>
      <c r="AZ24" s="2034">
        <v>10.36543676135368</v>
      </c>
      <c r="BA24" s="2034">
        <v>12.030196650000001</v>
      </c>
      <c r="BB24" s="2034">
        <v>18.620883635031099</v>
      </c>
      <c r="BC24" s="2034">
        <v>11.239470689999999</v>
      </c>
      <c r="BD24" s="2030">
        <v>52.255987736384775</v>
      </c>
      <c r="BE24" s="2034">
        <v>15.637535189999999</v>
      </c>
      <c r="BF24" s="2034">
        <v>10.432323173793675</v>
      </c>
      <c r="BG24" s="2034">
        <v>16.94306015816904</v>
      </c>
      <c r="BH24" s="2034">
        <v>20.890580798141251</v>
      </c>
      <c r="BI24" s="2030">
        <v>63.903499320103968</v>
      </c>
      <c r="BJ24" s="2034">
        <v>19.361822224077819</v>
      </c>
      <c r="BK24" s="2034">
        <v>22.050654947663858</v>
      </c>
      <c r="BL24" s="2034">
        <v>15.375614498398278</v>
      </c>
      <c r="BM24" s="2034">
        <v>30.682602639437203</v>
      </c>
      <c r="BN24" s="2030">
        <v>87.470694309577155</v>
      </c>
      <c r="BO24" s="2035">
        <v>18.491571831657684</v>
      </c>
      <c r="BP24" s="2034">
        <v>16.604285993128872</v>
      </c>
      <c r="BQ24" s="2034">
        <v>21.265218349774397</v>
      </c>
      <c r="BR24" s="2034">
        <v>19.142688036357331</v>
      </c>
      <c r="BS24" s="2030">
        <v>75.503764210918291</v>
      </c>
      <c r="BT24" s="2034">
        <v>15.341946984749878</v>
      </c>
      <c r="BU24" s="2034">
        <v>10.670435889515858</v>
      </c>
      <c r="BV24" s="2034">
        <v>15.305129849810973</v>
      </c>
      <c r="BW24" s="2034">
        <v>16.151723509201958</v>
      </c>
      <c r="BX24" s="2030">
        <v>57.469236233278671</v>
      </c>
      <c r="BY24" s="2034">
        <v>19.929906730221809</v>
      </c>
      <c r="BZ24" s="2034">
        <v>23.139485397044808</v>
      </c>
      <c r="CA24" s="2034">
        <v>19.322150530005246</v>
      </c>
      <c r="CB24" s="2034">
        <v>29.632744690393363</v>
      </c>
      <c r="CC24" s="2030">
        <v>92.024287347665222</v>
      </c>
      <c r="CD24" s="2035">
        <v>60.03786978583878</v>
      </c>
      <c r="CE24" s="2034">
        <v>25.279830584171908</v>
      </c>
      <c r="CF24" s="2034">
        <v>49.320606030782265</v>
      </c>
      <c r="CG24" s="2034">
        <v>26.21739924463099</v>
      </c>
      <c r="CH24" s="2030">
        <v>160.85570564542394</v>
      </c>
      <c r="CI24" s="2035">
        <v>23.7737020740222</v>
      </c>
      <c r="CJ24" s="2034">
        <v>31.293281102850614</v>
      </c>
      <c r="CK24" s="2034">
        <v>26.853640866820676</v>
      </c>
      <c r="CL24" s="2034">
        <v>27.71667610260997</v>
      </c>
      <c r="CM24" s="2030">
        <v>109.63730014630346</v>
      </c>
      <c r="CN24" s="2035">
        <v>17.098914193326305</v>
      </c>
      <c r="CO24" s="2034">
        <v>28.326316605944026</v>
      </c>
      <c r="CP24" s="2034">
        <v>26.897511960866517</v>
      </c>
      <c r="CQ24" s="2034">
        <v>12.640196563026729</v>
      </c>
      <c r="CR24" s="2030">
        <v>84.962939323163582</v>
      </c>
      <c r="CS24" s="2035">
        <v>46.053701419530604</v>
      </c>
      <c r="CT24" s="2034">
        <v>39.698040000628119</v>
      </c>
      <c r="CU24" s="2034">
        <v>24.45</v>
      </c>
      <c r="CV24" s="2034">
        <v>47.57</v>
      </c>
      <c r="CW24" s="2030">
        <f>CS24+CT24+CU24+CV24</f>
        <v>157.77174142015872</v>
      </c>
      <c r="CX24" s="2966">
        <v>18.39</v>
      </c>
    </row>
    <row r="25" spans="1:102" s="2021" customFormat="1" ht="18" customHeight="1">
      <c r="A25" s="2036" t="s">
        <v>1214</v>
      </c>
      <c r="B25" s="2037">
        <v>20002</v>
      </c>
      <c r="C25" s="2038">
        <v>15337</v>
      </c>
      <c r="D25" s="2038">
        <v>17869</v>
      </c>
      <c r="E25" s="2038">
        <v>14548</v>
      </c>
      <c r="F25" s="2039">
        <v>67756</v>
      </c>
      <c r="G25" s="2037">
        <v>4073</v>
      </c>
      <c r="H25" s="2029">
        <v>0</v>
      </c>
      <c r="I25" s="2029">
        <v>0</v>
      </c>
      <c r="J25" s="2029">
        <v>0</v>
      </c>
      <c r="K25" s="2040">
        <v>4073</v>
      </c>
      <c r="L25" s="2028">
        <v>0</v>
      </c>
      <c r="M25" s="2029">
        <v>0</v>
      </c>
      <c r="N25" s="2029">
        <v>0</v>
      </c>
      <c r="O25" s="2029">
        <v>0</v>
      </c>
      <c r="P25" s="2051">
        <v>0</v>
      </c>
      <c r="Q25" s="2029">
        <v>0</v>
      </c>
      <c r="R25" s="2029">
        <v>0</v>
      </c>
      <c r="S25" s="2029">
        <v>0</v>
      </c>
      <c r="T25" s="2029">
        <v>0</v>
      </c>
      <c r="U25" s="2029">
        <v>0</v>
      </c>
      <c r="V25" s="2028">
        <v>0</v>
      </c>
      <c r="W25" s="864">
        <v>0</v>
      </c>
      <c r="X25" s="864">
        <v>0</v>
      </c>
      <c r="Y25" s="864">
        <v>0</v>
      </c>
      <c r="Z25" s="869">
        <v>0</v>
      </c>
      <c r="AA25" s="707">
        <v>12035.9</v>
      </c>
      <c r="AB25" s="707">
        <v>9047</v>
      </c>
      <c r="AC25" s="707">
        <v>8077</v>
      </c>
      <c r="AD25" s="707">
        <v>6053</v>
      </c>
      <c r="AE25" s="2038">
        <v>35212.9</v>
      </c>
      <c r="AF25" s="2037">
        <v>11275</v>
      </c>
      <c r="AG25" s="2038">
        <v>8014</v>
      </c>
      <c r="AH25" s="2038">
        <v>7023</v>
      </c>
      <c r="AI25" s="2038">
        <v>5883</v>
      </c>
      <c r="AJ25" s="2040">
        <v>32195</v>
      </c>
      <c r="AK25" s="2037">
        <v>3255</v>
      </c>
      <c r="AL25" s="2038">
        <v>9638.2209999999995</v>
      </c>
      <c r="AM25" s="2038">
        <v>6302</v>
      </c>
      <c r="AN25" s="2038">
        <v>6302</v>
      </c>
      <c r="AO25" s="2040">
        <v>25497.220999999998</v>
      </c>
      <c r="AP25" s="2038">
        <v>7566.8310000000001</v>
      </c>
      <c r="AQ25" s="2038">
        <v>6613.076</v>
      </c>
      <c r="AR25" s="2038">
        <v>3900</v>
      </c>
      <c r="AS25" s="707">
        <v>6048</v>
      </c>
      <c r="AT25" s="707">
        <v>24128</v>
      </c>
      <c r="AU25" s="2041">
        <v>7763.7389999999996</v>
      </c>
      <c r="AV25" s="651">
        <v>7077</v>
      </c>
      <c r="AW25" s="2042">
        <v>3898.95</v>
      </c>
      <c r="AX25" s="2042">
        <v>9779</v>
      </c>
      <c r="AY25" s="2039">
        <v>28518.689000000002</v>
      </c>
      <c r="AZ25" s="707">
        <v>6801.5339000000004</v>
      </c>
      <c r="BA25" s="652">
        <v>7807</v>
      </c>
      <c r="BB25" s="652">
        <v>11587.135</v>
      </c>
      <c r="BC25" s="652">
        <v>6814.3377799999998</v>
      </c>
      <c r="BD25" s="2054">
        <v>33010.006679999999</v>
      </c>
      <c r="BE25" s="652">
        <v>8984.4488600000004</v>
      </c>
      <c r="BF25" s="652">
        <v>5534.13141</v>
      </c>
      <c r="BG25" s="652">
        <v>8873.2483499999998</v>
      </c>
      <c r="BH25" s="652">
        <v>9972.21558</v>
      </c>
      <c r="BI25" s="2054">
        <v>33364.044200000004</v>
      </c>
      <c r="BJ25" s="652">
        <v>9541.8265800000008</v>
      </c>
      <c r="BK25" s="652">
        <v>9629.8580000000002</v>
      </c>
      <c r="BL25" s="652">
        <v>7576.4269999999997</v>
      </c>
      <c r="BM25" s="652">
        <v>16118.4735</v>
      </c>
      <c r="BN25" s="680">
        <v>42866.585080000004</v>
      </c>
      <c r="BO25" s="2043">
        <v>9990.9123</v>
      </c>
      <c r="BP25" s="674">
        <v>9394.0439999999999</v>
      </c>
      <c r="BQ25" s="674">
        <v>12490.5355</v>
      </c>
      <c r="BR25" s="674">
        <v>12032.694</v>
      </c>
      <c r="BS25" s="680">
        <v>43908.185799999999</v>
      </c>
      <c r="BT25" s="674">
        <v>9762.6850000000013</v>
      </c>
      <c r="BU25" s="674">
        <v>8009.0709999999999</v>
      </c>
      <c r="BV25" s="674">
        <v>10415.941999999999</v>
      </c>
      <c r="BW25" s="674">
        <v>9377.8499999999985</v>
      </c>
      <c r="BX25" s="680">
        <v>37565.547999999995</v>
      </c>
      <c r="BY25" s="674">
        <v>10362.00411</v>
      </c>
      <c r="BZ25" s="674">
        <v>10807.496164600001</v>
      </c>
      <c r="CA25" s="674">
        <v>7917.2120000000004</v>
      </c>
      <c r="CB25" s="674">
        <v>10152.48</v>
      </c>
      <c r="CC25" s="680">
        <v>39239.192274599998</v>
      </c>
      <c r="CD25" s="2043">
        <v>20032.919000000002</v>
      </c>
      <c r="CE25" s="674">
        <v>7776.8009999999995</v>
      </c>
      <c r="CF25" s="674">
        <v>17441.721000000001</v>
      </c>
      <c r="CG25" s="674">
        <v>10340.228999999999</v>
      </c>
      <c r="CH25" s="680">
        <v>55591.67</v>
      </c>
      <c r="CI25" s="2043">
        <v>11633.089</v>
      </c>
      <c r="CJ25" s="674">
        <v>12586.074000000001</v>
      </c>
      <c r="CK25" s="674">
        <v>11765.903</v>
      </c>
      <c r="CL25" s="674">
        <v>12328.888000000001</v>
      </c>
      <c r="CM25" s="680">
        <v>48313.954000000005</v>
      </c>
      <c r="CN25" s="2043">
        <v>7725.5230000000001</v>
      </c>
      <c r="CO25" s="674">
        <v>11828.778</v>
      </c>
      <c r="CP25" s="674">
        <v>10479.875000000002</v>
      </c>
      <c r="CQ25" s="674">
        <v>5049.8879999999999</v>
      </c>
      <c r="CR25" s="680">
        <v>35084.064000000006</v>
      </c>
      <c r="CS25" s="2043">
        <v>18513.838</v>
      </c>
      <c r="CT25" s="674">
        <v>15773.112999999999</v>
      </c>
      <c r="CU25" s="674">
        <v>11452.19</v>
      </c>
      <c r="CV25" s="674">
        <v>19473.04</v>
      </c>
      <c r="CW25" s="680">
        <f>CS25+CT25+CU25+CV25</f>
        <v>65212.181000000004</v>
      </c>
      <c r="CX25" s="2967">
        <v>7199</v>
      </c>
    </row>
    <row r="26" spans="1:102" ht="18" customHeight="1">
      <c r="A26" s="2036" t="s">
        <v>1215</v>
      </c>
      <c r="B26" s="2028">
        <v>2333.62</v>
      </c>
      <c r="C26" s="2029">
        <v>2608.92</v>
      </c>
      <c r="D26" s="2029">
        <v>2738.15</v>
      </c>
      <c r="E26" s="2029">
        <v>2811.11</v>
      </c>
      <c r="F26" s="680">
        <v>2605.1435136371688</v>
      </c>
      <c r="G26" s="2028">
        <v>3060.89</v>
      </c>
      <c r="H26" s="2029">
        <v>0</v>
      </c>
      <c r="I26" s="2029">
        <v>0</v>
      </c>
      <c r="J26" s="2029">
        <v>0</v>
      </c>
      <c r="K26" s="680">
        <v>3060.89</v>
      </c>
      <c r="L26" s="2028">
        <v>0</v>
      </c>
      <c r="M26" s="2029">
        <v>0</v>
      </c>
      <c r="N26" s="2029">
        <v>0</v>
      </c>
      <c r="O26" s="2029">
        <v>0</v>
      </c>
      <c r="P26" s="2051">
        <v>0</v>
      </c>
      <c r="Q26" s="2029">
        <v>0</v>
      </c>
      <c r="R26" s="2029">
        <v>0</v>
      </c>
      <c r="S26" s="2029">
        <v>0</v>
      </c>
      <c r="T26" s="2029">
        <v>0</v>
      </c>
      <c r="U26" s="2029">
        <v>0</v>
      </c>
      <c r="V26" s="2028">
        <v>0</v>
      </c>
      <c r="W26" s="864">
        <v>0</v>
      </c>
      <c r="X26" s="864">
        <v>0</v>
      </c>
      <c r="Y26" s="864">
        <v>0</v>
      </c>
      <c r="Z26" s="869">
        <v>0</v>
      </c>
      <c r="AA26" s="674">
        <v>2609.8200000000002</v>
      </c>
      <c r="AB26" s="674">
        <v>2562.1799999999998</v>
      </c>
      <c r="AC26" s="674">
        <v>2339.17</v>
      </c>
      <c r="AD26" s="674">
        <v>2526.0201552948947</v>
      </c>
      <c r="AE26" s="674">
        <v>2521.0945729547975</v>
      </c>
      <c r="AF26" s="2043">
        <v>2277.61</v>
      </c>
      <c r="AG26" s="674">
        <v>2266.0300000000002</v>
      </c>
      <c r="AH26" s="674">
        <v>2185.6799999999998</v>
      </c>
      <c r="AI26" s="674">
        <v>2138.36</v>
      </c>
      <c r="AJ26" s="680">
        <v>2229.2287526013356</v>
      </c>
      <c r="AK26" s="2043">
        <v>2144.36</v>
      </c>
      <c r="AL26" s="674">
        <v>2224.6496022548581</v>
      </c>
      <c r="AM26" s="674">
        <v>2086.5700000000002</v>
      </c>
      <c r="AN26" s="674">
        <v>1877.13</v>
      </c>
      <c r="AO26" s="680">
        <v>2094.3770191306112</v>
      </c>
      <c r="AP26" s="674">
        <v>1891.5176267406925</v>
      </c>
      <c r="AQ26" s="674">
        <v>1356.6714893821029</v>
      </c>
      <c r="AR26" s="674">
        <v>2187.92</v>
      </c>
      <c r="AS26" s="674">
        <v>2532.9702272663703</v>
      </c>
      <c r="AT26" s="674">
        <v>1953.6261414789149</v>
      </c>
      <c r="AU26" s="2043">
        <v>2173.3521258249407</v>
      </c>
      <c r="AV26" s="651">
        <v>1535.9615656351561</v>
      </c>
      <c r="AW26" s="2046">
        <v>1433.7193346926738</v>
      </c>
      <c r="AX26" s="2056">
        <v>1547.1929645157993</v>
      </c>
      <c r="AY26" s="680">
        <v>1699.3536645390673</v>
      </c>
      <c r="AZ26" s="674">
        <v>1523.9851647807973</v>
      </c>
      <c r="BA26" s="655">
        <v>1540.95</v>
      </c>
      <c r="BB26" s="655">
        <v>1607.0308695834735</v>
      </c>
      <c r="BC26" s="655">
        <v>1649.3856120528267</v>
      </c>
      <c r="BD26" s="2057">
        <v>1583.034751945248</v>
      </c>
      <c r="BE26" s="655">
        <v>1740.5113472925927</v>
      </c>
      <c r="BF26" s="655">
        <v>1885.0877221568678</v>
      </c>
      <c r="BG26" s="655">
        <v>1909.4540679872935</v>
      </c>
      <c r="BH26" s="655">
        <v>2094.8785784413672</v>
      </c>
      <c r="BI26" s="2057">
        <v>1915.3403267612252</v>
      </c>
      <c r="BJ26" s="655">
        <v>2029.1526011026936</v>
      </c>
      <c r="BK26" s="655">
        <v>2289.8214021083031</v>
      </c>
      <c r="BL26" s="655">
        <v>2029.4017877290019</v>
      </c>
      <c r="BM26" s="655">
        <v>1903.567520797624</v>
      </c>
      <c r="BN26" s="680">
        <v>2040.5332999196105</v>
      </c>
      <c r="BO26" s="2043">
        <v>1850.8391702785427</v>
      </c>
      <c r="BP26" s="674">
        <v>1767.5333427359794</v>
      </c>
      <c r="BQ26" s="674">
        <v>1702.5065378321369</v>
      </c>
      <c r="BR26" s="674">
        <v>1590.8896242485125</v>
      </c>
      <c r="BS26" s="680">
        <v>1719.5828712858888</v>
      </c>
      <c r="BT26" s="674">
        <v>1571.4884772734013</v>
      </c>
      <c r="BU26" s="674">
        <v>1332.2938315212662</v>
      </c>
      <c r="BV26" s="674">
        <v>1469.3946884315383</v>
      </c>
      <c r="BW26" s="674">
        <v>1722.3269202644487</v>
      </c>
      <c r="BX26" s="680">
        <v>1529.8388894334425</v>
      </c>
      <c r="BY26" s="674">
        <v>1923.3641020261871</v>
      </c>
      <c r="BZ26" s="674">
        <v>2141.0588580950221</v>
      </c>
      <c r="CA26" s="674">
        <v>2440.5245849176763</v>
      </c>
      <c r="CB26" s="674">
        <v>2918.7690781359197</v>
      </c>
      <c r="CC26" s="680">
        <v>2345.2135992930125</v>
      </c>
      <c r="CD26" s="2043">
        <v>2996.9606419233651</v>
      </c>
      <c r="CE26" s="674">
        <v>3250.6721702370819</v>
      </c>
      <c r="CF26" s="674">
        <v>2827.7373563527512</v>
      </c>
      <c r="CG26" s="674">
        <v>2535.4756886555406</v>
      </c>
      <c r="CH26" s="680">
        <v>2893.521738876057</v>
      </c>
      <c r="CI26" s="2043">
        <v>2043.6276275391856</v>
      </c>
      <c r="CJ26" s="674">
        <v>2486.3417379280154</v>
      </c>
      <c r="CK26" s="674">
        <v>2282.327235471912</v>
      </c>
      <c r="CL26" s="674">
        <v>2248.1083535360176</v>
      </c>
      <c r="CM26" s="680">
        <v>2269.2678008987514</v>
      </c>
      <c r="CN26" s="2043">
        <v>2213.3018299636547</v>
      </c>
      <c r="CO26" s="674">
        <v>2394.6950907307605</v>
      </c>
      <c r="CP26" s="674">
        <v>2566.5870977341347</v>
      </c>
      <c r="CQ26" s="674">
        <v>2503.0647339162233</v>
      </c>
      <c r="CR26" s="680">
        <f>AVERAGE(CN26:CQ26)</f>
        <v>2419.4121880861931</v>
      </c>
      <c r="CS26" s="2043">
        <v>2487.5285945318637</v>
      </c>
      <c r="CT26" s="674">
        <v>2516.8170671590392</v>
      </c>
      <c r="CU26" s="674">
        <v>2134.94</v>
      </c>
      <c r="CV26" s="674">
        <v>2442.8000000000002</v>
      </c>
      <c r="CW26" s="680">
        <f>AVERAGE(CS26:CV26)</f>
        <v>2395.521415422726</v>
      </c>
      <c r="CX26" s="2967">
        <v>2555.2199999999998</v>
      </c>
    </row>
    <row r="27" spans="1:102" ht="18" customHeight="1">
      <c r="A27" s="2047"/>
      <c r="B27" s="2044"/>
      <c r="F27" s="2048"/>
      <c r="G27" s="2044"/>
      <c r="J27" s="537"/>
      <c r="K27" s="2048"/>
      <c r="L27" s="2044"/>
      <c r="N27" s="2029"/>
      <c r="O27" s="2029"/>
      <c r="P27" s="2048"/>
      <c r="V27" s="2044"/>
      <c r="Z27" s="2048"/>
      <c r="AF27" s="2044"/>
      <c r="AJ27" s="2048"/>
      <c r="AK27" s="2044"/>
      <c r="AO27" s="2048"/>
      <c r="AU27" s="2044"/>
      <c r="AX27" s="2058"/>
      <c r="AY27" s="869"/>
      <c r="BD27" s="2048"/>
      <c r="BI27" s="2048"/>
      <c r="BN27" s="680"/>
      <c r="BO27" s="2043"/>
      <c r="BP27" s="674"/>
      <c r="BQ27" s="674"/>
      <c r="BR27" s="674"/>
      <c r="BS27" s="680"/>
      <c r="BT27" s="674"/>
      <c r="BU27" s="674"/>
      <c r="BV27" s="674"/>
      <c r="BW27" s="674"/>
      <c r="BX27" s="680"/>
      <c r="BY27" s="674"/>
      <c r="BZ27" s="674"/>
      <c r="CA27" s="674"/>
      <c r="CB27" s="674"/>
      <c r="CC27" s="680"/>
      <c r="CD27" s="2043"/>
      <c r="CE27" s="674"/>
      <c r="CF27" s="674"/>
      <c r="CG27" s="674"/>
      <c r="CH27" s="680"/>
      <c r="CI27" s="2043"/>
      <c r="CJ27" s="674"/>
      <c r="CK27" s="674"/>
      <c r="CL27" s="674"/>
      <c r="CM27" s="680"/>
      <c r="CN27" s="2043"/>
      <c r="CO27" s="674"/>
      <c r="CP27" s="674"/>
      <c r="CQ27" s="674"/>
      <c r="CR27" s="680"/>
      <c r="CS27" s="2043"/>
      <c r="CT27" s="674"/>
      <c r="CU27" s="674"/>
      <c r="CV27" s="674"/>
      <c r="CW27" s="680"/>
      <c r="CX27" s="2967"/>
    </row>
    <row r="28" spans="1:102" ht="18" hidden="1" customHeight="1">
      <c r="A28" s="2049" t="s">
        <v>1222</v>
      </c>
      <c r="B28" s="2028">
        <v>17.0120702</v>
      </c>
      <c r="C28" s="2029">
        <v>7.7093330299999989</v>
      </c>
      <c r="D28" s="2029">
        <v>24.161218559999998</v>
      </c>
      <c r="E28" s="2029">
        <v>24.161218559999998</v>
      </c>
      <c r="F28" s="680">
        <v>73.043840349999996</v>
      </c>
      <c r="G28" s="2028">
        <v>20.358147600000002</v>
      </c>
      <c r="H28" s="2029">
        <v>25.803432960000002</v>
      </c>
      <c r="I28" s="2029">
        <v>15.997296899999998</v>
      </c>
      <c r="J28" s="2029">
        <v>19.375422869999998</v>
      </c>
      <c r="K28" s="2051">
        <v>81.534300329999994</v>
      </c>
      <c r="L28" s="2028">
        <v>50.269637000000003</v>
      </c>
      <c r="M28" s="2029">
        <v>34.207788419999993</v>
      </c>
      <c r="N28" s="2029">
        <v>25.927981099999997</v>
      </c>
      <c r="O28" s="2029">
        <v>6.5929392</v>
      </c>
      <c r="P28" s="2051">
        <v>116.99834572</v>
      </c>
      <c r="Q28" s="2029">
        <v>0</v>
      </c>
      <c r="R28" s="2029">
        <v>0</v>
      </c>
      <c r="S28" s="2029">
        <v>0</v>
      </c>
      <c r="T28" s="978">
        <v>0</v>
      </c>
      <c r="U28" s="978">
        <v>0</v>
      </c>
      <c r="V28" s="2031">
        <v>12.7042812</v>
      </c>
      <c r="W28" s="978">
        <v>19.770773769999998</v>
      </c>
      <c r="X28" s="978">
        <v>22.955276159999997</v>
      </c>
      <c r="Y28" s="978">
        <v>12.937749389842327</v>
      </c>
      <c r="Z28" s="2032">
        <v>68.368080519842323</v>
      </c>
      <c r="AA28" s="978">
        <v>21.524827800000001</v>
      </c>
      <c r="AB28" s="978">
        <v>0</v>
      </c>
      <c r="AC28" s="978">
        <v>0</v>
      </c>
      <c r="AD28" s="978">
        <v>0</v>
      </c>
      <c r="AE28" s="978">
        <v>21.524827800000001</v>
      </c>
      <c r="AF28" s="2031">
        <v>0</v>
      </c>
      <c r="AG28" s="978">
        <v>0</v>
      </c>
      <c r="AH28" s="978">
        <v>0</v>
      </c>
      <c r="AI28" s="978">
        <v>0</v>
      </c>
      <c r="AJ28" s="2032">
        <v>0</v>
      </c>
      <c r="AK28" s="2031">
        <v>0</v>
      </c>
      <c r="AL28" s="978">
        <v>0</v>
      </c>
      <c r="AM28" s="978">
        <v>0</v>
      </c>
      <c r="AN28" s="978">
        <v>0</v>
      </c>
      <c r="AO28" s="2032">
        <v>0</v>
      </c>
      <c r="AP28" s="978">
        <v>0</v>
      </c>
      <c r="AQ28" s="978">
        <v>0</v>
      </c>
      <c r="AR28" s="978">
        <v>0</v>
      </c>
      <c r="AS28" s="978">
        <v>0</v>
      </c>
      <c r="AT28" s="978">
        <v>0</v>
      </c>
      <c r="AU28" s="2031">
        <v>0</v>
      </c>
      <c r="AV28" s="978">
        <v>0</v>
      </c>
      <c r="AW28" s="2033">
        <v>0</v>
      </c>
      <c r="AX28" s="2033">
        <v>0</v>
      </c>
      <c r="AY28" s="2032">
        <v>0</v>
      </c>
      <c r="AZ28" s="978">
        <v>0</v>
      </c>
      <c r="BA28" s="2034">
        <v>0</v>
      </c>
      <c r="BB28" s="2034">
        <v>0</v>
      </c>
      <c r="BC28" s="2034">
        <v>0</v>
      </c>
      <c r="BD28" s="2030">
        <v>0</v>
      </c>
      <c r="BE28" s="2034">
        <v>0</v>
      </c>
      <c r="BF28" s="2034">
        <v>0</v>
      </c>
      <c r="BG28" s="2034">
        <v>0</v>
      </c>
      <c r="BH28" s="2034">
        <v>0</v>
      </c>
      <c r="BI28" s="2030">
        <v>0</v>
      </c>
      <c r="BJ28" s="2034">
        <v>0</v>
      </c>
      <c r="BK28" s="2034">
        <v>0</v>
      </c>
      <c r="BL28" s="2034">
        <v>0</v>
      </c>
      <c r="BM28" s="2034">
        <v>0</v>
      </c>
      <c r="BN28" s="2030">
        <v>0</v>
      </c>
      <c r="BO28" s="2035">
        <v>0</v>
      </c>
      <c r="BP28" s="2034">
        <v>0</v>
      </c>
      <c r="BQ28" s="2034">
        <v>0</v>
      </c>
      <c r="BR28" s="2034">
        <v>0</v>
      </c>
      <c r="BS28" s="2030">
        <v>0</v>
      </c>
      <c r="BT28" s="2034">
        <v>0</v>
      </c>
      <c r="BU28" s="2034">
        <v>0</v>
      </c>
      <c r="BV28" s="2034">
        <v>0</v>
      </c>
      <c r="BW28" s="2034">
        <v>0</v>
      </c>
      <c r="BX28" s="2030">
        <v>0</v>
      </c>
      <c r="BY28" s="2034">
        <v>0</v>
      </c>
      <c r="BZ28" s="2034">
        <v>0</v>
      </c>
      <c r="CA28" s="2034">
        <v>0</v>
      </c>
      <c r="CB28" s="2034">
        <v>0</v>
      </c>
      <c r="CC28" s="2030">
        <v>0</v>
      </c>
      <c r="CD28" s="2035">
        <v>0</v>
      </c>
      <c r="CE28" s="2034">
        <v>0</v>
      </c>
      <c r="CF28" s="2034">
        <v>0</v>
      </c>
      <c r="CG28" s="2034">
        <v>0</v>
      </c>
      <c r="CH28" s="2030">
        <v>0</v>
      </c>
      <c r="CI28" s="2035">
        <v>0</v>
      </c>
      <c r="CJ28" s="2034">
        <v>0</v>
      </c>
      <c r="CK28" s="2034"/>
      <c r="CL28" s="2034"/>
      <c r="CM28" s="2030"/>
      <c r="CN28" s="2035"/>
      <c r="CO28" s="2034"/>
      <c r="CP28" s="2034"/>
      <c r="CQ28" s="2034"/>
      <c r="CR28" s="2030"/>
      <c r="CS28" s="2035"/>
      <c r="CT28" s="2034"/>
      <c r="CU28" s="2034"/>
      <c r="CV28" s="2034"/>
      <c r="CW28" s="680">
        <f t="shared" ref="CW28:CW33" si="0">CS28+CT28+CU28+CV28</f>
        <v>0</v>
      </c>
      <c r="CX28" s="2967"/>
    </row>
    <row r="29" spans="1:102" s="2021" customFormat="1" ht="18" hidden="1" customHeight="1">
      <c r="A29" s="2036" t="s">
        <v>1214</v>
      </c>
      <c r="B29" s="2037">
        <v>52340</v>
      </c>
      <c r="C29" s="2038">
        <v>13433</v>
      </c>
      <c r="D29" s="2038">
        <v>48128</v>
      </c>
      <c r="E29" s="2038">
        <v>48128</v>
      </c>
      <c r="F29" s="2039">
        <v>162029</v>
      </c>
      <c r="G29" s="2037">
        <v>41160</v>
      </c>
      <c r="H29" s="2038">
        <v>45403</v>
      </c>
      <c r="I29" s="2038">
        <v>24445</v>
      </c>
      <c r="J29" s="2038">
        <v>28761</v>
      </c>
      <c r="K29" s="2040">
        <v>139769</v>
      </c>
      <c r="L29" s="2037">
        <v>116225</v>
      </c>
      <c r="M29" s="2038">
        <v>50007</v>
      </c>
      <c r="N29" s="2038">
        <v>26090</v>
      </c>
      <c r="O29" s="2038">
        <v>27360</v>
      </c>
      <c r="P29" s="2040">
        <v>219682</v>
      </c>
      <c r="Q29" s="2029">
        <v>0</v>
      </c>
      <c r="R29" s="2029">
        <v>0</v>
      </c>
      <c r="S29" s="2029">
        <v>0</v>
      </c>
      <c r="T29" s="2029">
        <v>0</v>
      </c>
      <c r="U29" s="2029">
        <v>0</v>
      </c>
      <c r="V29" s="2037">
        <v>20296</v>
      </c>
      <c r="W29" s="707">
        <v>36763</v>
      </c>
      <c r="X29" s="707">
        <v>40437</v>
      </c>
      <c r="Y29" s="707">
        <v>19411</v>
      </c>
      <c r="Z29" s="2039">
        <v>116907</v>
      </c>
      <c r="AA29" s="707">
        <v>89285</v>
      </c>
      <c r="AB29" s="707">
        <v>0</v>
      </c>
      <c r="AC29" s="707">
        <v>0</v>
      </c>
      <c r="AD29" s="707">
        <v>0</v>
      </c>
      <c r="AE29" s="2038">
        <v>89285</v>
      </c>
      <c r="AF29" s="2037">
        <v>0</v>
      </c>
      <c r="AG29" s="2038">
        <v>0</v>
      </c>
      <c r="AH29" s="2038">
        <v>0</v>
      </c>
      <c r="AI29" s="2038">
        <v>0</v>
      </c>
      <c r="AJ29" s="2040">
        <v>0</v>
      </c>
      <c r="AK29" s="2037">
        <v>0</v>
      </c>
      <c r="AL29" s="2038">
        <v>0</v>
      </c>
      <c r="AM29" s="2038">
        <v>0</v>
      </c>
      <c r="AN29" s="2038"/>
      <c r="AO29" s="2040">
        <v>0</v>
      </c>
      <c r="AP29" s="2038">
        <v>0</v>
      </c>
      <c r="AQ29" s="2038">
        <v>0</v>
      </c>
      <c r="AR29" s="2038">
        <v>0</v>
      </c>
      <c r="AS29" s="537"/>
      <c r="AT29" s="537">
        <v>0</v>
      </c>
      <c r="AU29" s="2041">
        <v>0</v>
      </c>
      <c r="AV29" s="707">
        <v>0</v>
      </c>
      <c r="AW29" s="2042">
        <v>0</v>
      </c>
      <c r="AX29" s="2023">
        <v>0</v>
      </c>
      <c r="AY29" s="2048">
        <v>0</v>
      </c>
      <c r="AZ29" s="707">
        <v>0</v>
      </c>
      <c r="BA29" s="707">
        <v>0</v>
      </c>
      <c r="BB29" s="707">
        <v>0</v>
      </c>
      <c r="BC29" s="707">
        <v>0</v>
      </c>
      <c r="BD29" s="2039">
        <v>0</v>
      </c>
      <c r="BE29" s="707">
        <v>0</v>
      </c>
      <c r="BF29" s="707">
        <v>0</v>
      </c>
      <c r="BG29" s="707">
        <v>0</v>
      </c>
      <c r="BH29" s="707">
        <v>0</v>
      </c>
      <c r="BI29" s="2039">
        <v>0</v>
      </c>
      <c r="BJ29" s="707">
        <v>0</v>
      </c>
      <c r="BK29" s="707">
        <v>0</v>
      </c>
      <c r="BL29" s="707">
        <v>0</v>
      </c>
      <c r="BM29" s="707">
        <v>0</v>
      </c>
      <c r="BN29" s="680">
        <v>0</v>
      </c>
      <c r="BO29" s="2043">
        <v>0</v>
      </c>
      <c r="BP29" s="674">
        <v>0</v>
      </c>
      <c r="BQ29" s="674">
        <v>0</v>
      </c>
      <c r="BR29" s="674">
        <v>0</v>
      </c>
      <c r="BS29" s="680">
        <v>0</v>
      </c>
      <c r="BT29" s="674">
        <v>0</v>
      </c>
      <c r="BU29" s="674">
        <v>0</v>
      </c>
      <c r="BV29" s="674">
        <v>0</v>
      </c>
      <c r="BW29" s="674">
        <v>0</v>
      </c>
      <c r="BX29" s="680">
        <v>0</v>
      </c>
      <c r="BY29" s="674"/>
      <c r="BZ29" s="674"/>
      <c r="CA29" s="674"/>
      <c r="CB29" s="674"/>
      <c r="CC29" s="680">
        <v>0</v>
      </c>
      <c r="CD29" s="2043"/>
      <c r="CE29" s="674"/>
      <c r="CF29" s="674"/>
      <c r="CG29" s="674"/>
      <c r="CH29" s="680">
        <v>0</v>
      </c>
      <c r="CI29" s="2043"/>
      <c r="CJ29" s="674"/>
      <c r="CK29" s="674"/>
      <c r="CL29" s="674"/>
      <c r="CM29" s="680"/>
      <c r="CN29" s="2043"/>
      <c r="CO29" s="674"/>
      <c r="CP29" s="674"/>
      <c r="CQ29" s="674"/>
      <c r="CR29" s="680"/>
      <c r="CS29" s="2043"/>
      <c r="CT29" s="674"/>
      <c r="CU29" s="674"/>
      <c r="CV29" s="674"/>
      <c r="CW29" s="680">
        <f t="shared" si="0"/>
        <v>0</v>
      </c>
      <c r="CX29" s="2967"/>
    </row>
    <row r="30" spans="1:102" ht="18" hidden="1" customHeight="1">
      <c r="A30" s="2036" t="s">
        <v>1212</v>
      </c>
      <c r="B30" s="2044">
        <v>325.02999999999997</v>
      </c>
      <c r="C30" s="2059">
        <v>573.91</v>
      </c>
      <c r="D30" s="2059">
        <v>502.02</v>
      </c>
      <c r="E30" s="2059">
        <v>502.02</v>
      </c>
      <c r="F30" s="680">
        <v>450.80720334014279</v>
      </c>
      <c r="G30" s="2044">
        <v>494.61</v>
      </c>
      <c r="H30" s="537">
        <v>568.32000000000005</v>
      </c>
      <c r="I30" s="537">
        <v>654.41999999999996</v>
      </c>
      <c r="J30" s="537">
        <v>673.67</v>
      </c>
      <c r="K30" s="680">
        <v>583.35038763960529</v>
      </c>
      <c r="L30" s="2044">
        <v>432.52</v>
      </c>
      <c r="M30" s="2045">
        <v>684.06</v>
      </c>
      <c r="N30" s="2045">
        <v>993.79</v>
      </c>
      <c r="O30" s="2045">
        <v>240.97</v>
      </c>
      <c r="P30" s="680">
        <v>532.58048324396168</v>
      </c>
      <c r="Q30" s="2029">
        <v>0</v>
      </c>
      <c r="R30" s="2029">
        <v>0</v>
      </c>
      <c r="S30" s="2029">
        <v>0</v>
      </c>
      <c r="T30" s="2029">
        <v>0</v>
      </c>
      <c r="U30" s="2029">
        <v>0</v>
      </c>
      <c r="V30" s="2028">
        <v>625.95000000000005</v>
      </c>
      <c r="W30" s="864">
        <v>537.79</v>
      </c>
      <c r="X30" s="864">
        <v>567.67999999999995</v>
      </c>
      <c r="Y30" s="864">
        <v>666.51637678853888</v>
      </c>
      <c r="Z30" s="869">
        <v>584.80741546564639</v>
      </c>
      <c r="AA30" s="537">
        <v>241.08</v>
      </c>
      <c r="AB30" s="537">
        <v>0</v>
      </c>
      <c r="AC30" s="537">
        <v>0</v>
      </c>
      <c r="AD30" s="537">
        <v>0</v>
      </c>
      <c r="AE30" s="2029">
        <v>241.08</v>
      </c>
      <c r="AF30" s="2028">
        <v>0</v>
      </c>
      <c r="AG30" s="2029">
        <v>0</v>
      </c>
      <c r="AH30" s="2029">
        <v>0</v>
      </c>
      <c r="AI30" s="2029">
        <v>0</v>
      </c>
      <c r="AJ30" s="2051">
        <v>0</v>
      </c>
      <c r="AK30" s="2028">
        <v>0</v>
      </c>
      <c r="AL30" s="2029">
        <v>0</v>
      </c>
      <c r="AM30" s="2029">
        <v>0</v>
      </c>
      <c r="AN30" s="2029"/>
      <c r="AO30" s="2051">
        <v>0</v>
      </c>
      <c r="AP30" s="2029">
        <v>0</v>
      </c>
      <c r="AQ30" s="2029">
        <v>0</v>
      </c>
      <c r="AR30" s="2029">
        <v>0</v>
      </c>
      <c r="AT30" s="537">
        <v>0</v>
      </c>
      <c r="AU30" s="2044">
        <v>0</v>
      </c>
      <c r="AV30" s="537">
        <v>0</v>
      </c>
      <c r="AW30" s="2023">
        <v>0</v>
      </c>
      <c r="AX30" s="2023">
        <v>0</v>
      </c>
      <c r="AY30" s="2048">
        <v>0</v>
      </c>
      <c r="AZ30" s="537">
        <v>0</v>
      </c>
      <c r="BA30" s="537">
        <v>0</v>
      </c>
      <c r="BB30" s="537">
        <v>0</v>
      </c>
      <c r="BC30" s="537">
        <v>0</v>
      </c>
      <c r="BD30" s="2048">
        <v>0</v>
      </c>
      <c r="BE30" s="537">
        <v>0</v>
      </c>
      <c r="BF30" s="537">
        <v>0</v>
      </c>
      <c r="BG30" s="537">
        <v>0</v>
      </c>
      <c r="BH30" s="537">
        <v>0</v>
      </c>
      <c r="BI30" s="2048">
        <v>0</v>
      </c>
      <c r="BJ30" s="537">
        <v>0</v>
      </c>
      <c r="BK30" s="537">
        <v>0</v>
      </c>
      <c r="BL30" s="537">
        <v>0</v>
      </c>
      <c r="BM30" s="537">
        <v>0</v>
      </c>
      <c r="BN30" s="680">
        <v>0</v>
      </c>
      <c r="BO30" s="2043">
        <v>0</v>
      </c>
      <c r="BP30" s="674">
        <v>0</v>
      </c>
      <c r="BQ30" s="674">
        <v>0</v>
      </c>
      <c r="BR30" s="674">
        <v>0</v>
      </c>
      <c r="BS30" s="680">
        <v>0</v>
      </c>
      <c r="BT30" s="674">
        <v>0</v>
      </c>
      <c r="BU30" s="674">
        <v>0</v>
      </c>
      <c r="BV30" s="674">
        <v>0</v>
      </c>
      <c r="BW30" s="674">
        <v>0</v>
      </c>
      <c r="BX30" s="680">
        <v>0</v>
      </c>
      <c r="BY30" s="674"/>
      <c r="BZ30" s="674"/>
      <c r="CA30" s="674"/>
      <c r="CB30" s="674"/>
      <c r="CC30" s="680">
        <v>0</v>
      </c>
      <c r="CD30" s="2043"/>
      <c r="CE30" s="674"/>
      <c r="CF30" s="674"/>
      <c r="CG30" s="674"/>
      <c r="CH30" s="680">
        <v>0</v>
      </c>
      <c r="CI30" s="2043"/>
      <c r="CJ30" s="674"/>
      <c r="CK30" s="674"/>
      <c r="CL30" s="674"/>
      <c r="CM30" s="680"/>
      <c r="CN30" s="2043"/>
      <c r="CO30" s="674"/>
      <c r="CP30" s="674"/>
      <c r="CQ30" s="674"/>
      <c r="CR30" s="680"/>
      <c r="CS30" s="2043"/>
      <c r="CT30" s="674"/>
      <c r="CU30" s="674"/>
      <c r="CV30" s="674"/>
      <c r="CW30" s="680">
        <f t="shared" si="0"/>
        <v>0</v>
      </c>
      <c r="CX30" s="2967"/>
    </row>
    <row r="31" spans="1:102" ht="18" hidden="1" customHeight="1">
      <c r="A31" s="2047"/>
      <c r="B31" s="2044"/>
      <c r="F31" s="2048"/>
      <c r="G31" s="2044"/>
      <c r="J31" s="537"/>
      <c r="K31" s="2048"/>
      <c r="L31" s="2044"/>
      <c r="N31" s="2029"/>
      <c r="O31" s="2029"/>
      <c r="P31" s="2048"/>
      <c r="V31" s="2044"/>
      <c r="Z31" s="2048"/>
      <c r="AF31" s="2044"/>
      <c r="AJ31" s="2048"/>
      <c r="AK31" s="2044"/>
      <c r="AO31" s="2048"/>
      <c r="AU31" s="2044"/>
      <c r="AY31" s="2048"/>
      <c r="BD31" s="2048"/>
      <c r="BI31" s="2048"/>
      <c r="BN31" s="680"/>
      <c r="BO31" s="2043"/>
      <c r="BP31" s="674"/>
      <c r="BQ31" s="674"/>
      <c r="BR31" s="674"/>
      <c r="BS31" s="680"/>
      <c r="BT31" s="674"/>
      <c r="BU31" s="674"/>
      <c r="BV31" s="674"/>
      <c r="BW31" s="674"/>
      <c r="BX31" s="680"/>
      <c r="BY31" s="674"/>
      <c r="BZ31" s="674"/>
      <c r="CA31" s="674"/>
      <c r="CB31" s="674"/>
      <c r="CC31" s="680"/>
      <c r="CD31" s="2043"/>
      <c r="CE31" s="674"/>
      <c r="CF31" s="674"/>
      <c r="CG31" s="674"/>
      <c r="CH31" s="680"/>
      <c r="CI31" s="2043"/>
      <c r="CJ31" s="674"/>
      <c r="CK31" s="674"/>
      <c r="CL31" s="674"/>
      <c r="CM31" s="680"/>
      <c r="CN31" s="2043"/>
      <c r="CO31" s="674"/>
      <c r="CP31" s="674"/>
      <c r="CQ31" s="674"/>
      <c r="CR31" s="680"/>
      <c r="CS31" s="2043"/>
      <c r="CT31" s="674"/>
      <c r="CU31" s="674"/>
      <c r="CV31" s="674"/>
      <c r="CW31" s="680">
        <f t="shared" si="0"/>
        <v>0</v>
      </c>
      <c r="CX31" s="2967"/>
    </row>
    <row r="32" spans="1:102" s="2021" customFormat="1" ht="18" customHeight="1">
      <c r="A32" s="2049" t="s">
        <v>1223</v>
      </c>
      <c r="B32" s="2031">
        <v>11.05935103</v>
      </c>
      <c r="C32" s="978">
        <v>7.3081213499999995</v>
      </c>
      <c r="D32" s="978">
        <v>9.79287624</v>
      </c>
      <c r="E32" s="978">
        <v>12.475868999999999</v>
      </c>
      <c r="F32" s="2030">
        <v>40.636217620000004</v>
      </c>
      <c r="G32" s="2031">
        <v>11.20457938</v>
      </c>
      <c r="H32" s="978">
        <v>5.0804894399999991</v>
      </c>
      <c r="I32" s="978">
        <v>7.6921336800000004</v>
      </c>
      <c r="J32" s="978">
        <v>8.8692160199999996</v>
      </c>
      <c r="K32" s="2032">
        <v>32.84641852</v>
      </c>
      <c r="L32" s="2031">
        <v>7.6064920200000001</v>
      </c>
      <c r="M32" s="978">
        <v>19.1715251</v>
      </c>
      <c r="N32" s="978">
        <v>9.0225990400000011</v>
      </c>
      <c r="O32" s="978">
        <v>19.227986000000001</v>
      </c>
      <c r="P32" s="2032">
        <v>55.028602160000005</v>
      </c>
      <c r="Q32" s="978">
        <v>8.2404583200000001</v>
      </c>
      <c r="R32" s="978">
        <v>12.821017250000001</v>
      </c>
      <c r="S32" s="978">
        <v>10.4506353</v>
      </c>
      <c r="T32" s="978">
        <v>17.859291750000001</v>
      </c>
      <c r="U32" s="978">
        <v>49.371402619999998</v>
      </c>
      <c r="V32" s="2031">
        <v>17.625536749999998</v>
      </c>
      <c r="W32" s="978">
        <v>19.546030980000001</v>
      </c>
      <c r="X32" s="978">
        <v>9.5962427899999998</v>
      </c>
      <c r="Y32" s="978">
        <v>11.439463699999999</v>
      </c>
      <c r="Z32" s="2032">
        <v>58.207274220000002</v>
      </c>
      <c r="AA32" s="978">
        <v>32.802083250000003</v>
      </c>
      <c r="AB32" s="978">
        <v>28.891144319999999</v>
      </c>
      <c r="AC32" s="978">
        <v>26.897066520000003</v>
      </c>
      <c r="AD32" s="978">
        <v>28.5804291</v>
      </c>
      <c r="AE32" s="978">
        <v>117.17072319000002</v>
      </c>
      <c r="AF32" s="2031">
        <v>20.305919159999998</v>
      </c>
      <c r="AG32" s="978">
        <v>27.271107899999997</v>
      </c>
      <c r="AH32" s="978">
        <v>22.620939319999998</v>
      </c>
      <c r="AI32" s="978">
        <v>22.349756249999999</v>
      </c>
      <c r="AJ32" s="2032">
        <v>92.372512609999987</v>
      </c>
      <c r="AK32" s="2031">
        <v>27.872188540000003</v>
      </c>
      <c r="AL32" s="978">
        <v>32.5850364</v>
      </c>
      <c r="AM32" s="978">
        <v>33.311927160000003</v>
      </c>
      <c r="AN32" s="978">
        <v>39.92339484</v>
      </c>
      <c r="AO32" s="2032">
        <v>133.69254694</v>
      </c>
      <c r="AP32" s="978">
        <v>21.416137199999998</v>
      </c>
      <c r="AQ32" s="978">
        <v>30.186202439999999</v>
      </c>
      <c r="AR32" s="978">
        <v>26.853083399999999</v>
      </c>
      <c r="AS32" s="978">
        <v>9.0622827499999996</v>
      </c>
      <c r="AT32" s="978">
        <v>82.863303379999991</v>
      </c>
      <c r="AU32" s="2031">
        <v>10.98203168</v>
      </c>
      <c r="AV32" s="978">
        <v>13.987599550000001</v>
      </c>
      <c r="AW32" s="2033">
        <v>24.65</v>
      </c>
      <c r="AX32" s="2033">
        <v>16.13</v>
      </c>
      <c r="AY32" s="2032">
        <v>65.749631230000006</v>
      </c>
      <c r="AZ32" s="2034">
        <v>20.246826809999998</v>
      </c>
      <c r="BA32" s="2034">
        <v>15.2990174</v>
      </c>
      <c r="BB32" s="2034">
        <v>15.539145625850262</v>
      </c>
      <c r="BC32" s="2034">
        <v>49.136651399999998</v>
      </c>
      <c r="BD32" s="2030">
        <v>100.22164123585026</v>
      </c>
      <c r="BE32" s="2034">
        <v>47.457279810000003</v>
      </c>
      <c r="BF32" s="2034">
        <v>25.496782579999998</v>
      </c>
      <c r="BG32" s="2034">
        <v>45.043468650000008</v>
      </c>
      <c r="BH32" s="2034">
        <v>46.516687049999994</v>
      </c>
      <c r="BI32" s="2030">
        <v>164.51421808999999</v>
      </c>
      <c r="BJ32" s="2034">
        <v>43.015949219999996</v>
      </c>
      <c r="BK32" s="2034">
        <v>52.814822510000006</v>
      </c>
      <c r="BL32" s="2034">
        <v>83.559386899999993</v>
      </c>
      <c r="BM32" s="2034">
        <v>117.64236407768</v>
      </c>
      <c r="BN32" s="2030">
        <v>297.03252270767996</v>
      </c>
      <c r="BO32" s="2035">
        <v>129.70721674000001</v>
      </c>
      <c r="BP32" s="2034">
        <v>116.97309513999998</v>
      </c>
      <c r="BQ32" s="2034">
        <v>110.64892303999999</v>
      </c>
      <c r="BR32" s="2034">
        <v>54.900847089999992</v>
      </c>
      <c r="BS32" s="2030">
        <v>412.23008200999999</v>
      </c>
      <c r="BT32" s="2034">
        <v>0</v>
      </c>
      <c r="BU32" s="2034">
        <v>25.128003629999998</v>
      </c>
      <c r="BV32" s="2034">
        <v>67.31533668262</v>
      </c>
      <c r="BW32" s="2034">
        <v>68.509168693030006</v>
      </c>
      <c r="BX32" s="2030">
        <v>160.95250900565</v>
      </c>
      <c r="BY32" s="2034">
        <v>18.335195110960001</v>
      </c>
      <c r="BZ32" s="2034">
        <v>44.710070123809999</v>
      </c>
      <c r="CA32" s="2034">
        <v>29.756352256294207</v>
      </c>
      <c r="CB32" s="2034">
        <v>42.008635114400001</v>
      </c>
      <c r="CC32" s="2030">
        <v>134.8102526054642</v>
      </c>
      <c r="CD32" s="2035">
        <v>34.345328417120001</v>
      </c>
      <c r="CE32" s="2034">
        <v>54.913275463929999</v>
      </c>
      <c r="CF32" s="2034">
        <v>49.354320426800008</v>
      </c>
      <c r="CG32" s="2034">
        <v>47.808310962000007</v>
      </c>
      <c r="CH32" s="2030">
        <v>186.42123526985</v>
      </c>
      <c r="CI32" s="2035">
        <v>44.292908974500001</v>
      </c>
      <c r="CJ32" s="2034">
        <v>55.679828462800003</v>
      </c>
      <c r="CK32" s="2034">
        <v>46.517479360999999</v>
      </c>
      <c r="CL32" s="2034">
        <v>38.686231320659999</v>
      </c>
      <c r="CM32" s="2030">
        <v>185.17644811896</v>
      </c>
      <c r="CN32" s="2035">
        <v>54.598756424770002</v>
      </c>
      <c r="CO32" s="2034">
        <v>65.65504545892</v>
      </c>
      <c r="CP32" s="2034">
        <v>49.103193930999993</v>
      </c>
      <c r="CQ32" s="2034">
        <v>81.600174481859995</v>
      </c>
      <c r="CR32" s="2030">
        <v>250.95717029654998</v>
      </c>
      <c r="CS32" s="2035">
        <v>74.732939458540002</v>
      </c>
      <c r="CT32" s="2034">
        <v>55.121754899119999</v>
      </c>
      <c r="CU32" s="2034">
        <v>61.65</v>
      </c>
      <c r="CV32" s="2034">
        <v>37.67</v>
      </c>
      <c r="CW32" s="2030">
        <f t="shared" si="0"/>
        <v>229.17469435766003</v>
      </c>
      <c r="CX32" s="2966">
        <v>34.6</v>
      </c>
    </row>
    <row r="33" spans="1:102" s="2021" customFormat="1" ht="18" customHeight="1">
      <c r="A33" s="2036" t="s">
        <v>1224</v>
      </c>
      <c r="B33" s="2037">
        <v>536081</v>
      </c>
      <c r="C33" s="2038">
        <v>309535</v>
      </c>
      <c r="D33" s="2038">
        <v>426519</v>
      </c>
      <c r="E33" s="2038">
        <v>532020</v>
      </c>
      <c r="F33" s="2039">
        <v>1804155</v>
      </c>
      <c r="G33" s="2037">
        <v>447646</v>
      </c>
      <c r="H33" s="2038">
        <v>138584</v>
      </c>
      <c r="I33" s="2038">
        <v>237852</v>
      </c>
      <c r="J33" s="2038">
        <v>302394</v>
      </c>
      <c r="K33" s="2040">
        <v>1126476</v>
      </c>
      <c r="L33" s="2037">
        <v>226586</v>
      </c>
      <c r="M33" s="2038">
        <v>335930</v>
      </c>
      <c r="N33" s="2038">
        <v>157024</v>
      </c>
      <c r="O33" s="2038">
        <v>331517</v>
      </c>
      <c r="P33" s="2040">
        <v>1051057</v>
      </c>
      <c r="Q33" s="2038">
        <v>170504</v>
      </c>
      <c r="R33" s="2038">
        <v>204319</v>
      </c>
      <c r="S33" s="2038">
        <v>160335</v>
      </c>
      <c r="T33" s="2038">
        <v>276075</v>
      </c>
      <c r="U33" s="2038">
        <v>811233</v>
      </c>
      <c r="V33" s="2037">
        <v>268069</v>
      </c>
      <c r="W33" s="2038">
        <v>295883</v>
      </c>
      <c r="X33" s="2038">
        <v>156367</v>
      </c>
      <c r="Y33" s="2038">
        <v>173194</v>
      </c>
      <c r="Z33" s="2040">
        <v>893513</v>
      </c>
      <c r="AA33" s="2038">
        <v>498891</v>
      </c>
      <c r="AB33" s="2038">
        <v>434584</v>
      </c>
      <c r="AC33" s="2038">
        <v>407964</v>
      </c>
      <c r="AD33" s="2038">
        <v>442490</v>
      </c>
      <c r="AE33" s="2038">
        <v>1783929</v>
      </c>
      <c r="AF33" s="2037">
        <v>307386</v>
      </c>
      <c r="AG33" s="2038">
        <v>402585</v>
      </c>
      <c r="AH33" s="2038">
        <v>348068</v>
      </c>
      <c r="AI33" s="2038">
        <v>342525</v>
      </c>
      <c r="AJ33" s="2040">
        <v>1400564</v>
      </c>
      <c r="AK33" s="2037">
        <v>408803</v>
      </c>
      <c r="AL33" s="2038">
        <v>478910</v>
      </c>
      <c r="AM33" s="2038">
        <v>495492</v>
      </c>
      <c r="AN33" s="2038">
        <v>591633</v>
      </c>
      <c r="AO33" s="2040">
        <v>1974838</v>
      </c>
      <c r="AP33" s="2038">
        <v>322230.527</v>
      </c>
      <c r="AQ33" s="2038">
        <v>447602.56699999998</v>
      </c>
      <c r="AR33" s="2038">
        <v>399540</v>
      </c>
      <c r="AS33" s="2038">
        <v>133446.5</v>
      </c>
      <c r="AT33" s="2038">
        <v>1234241.639</v>
      </c>
      <c r="AU33" s="2037">
        <v>161909.889</v>
      </c>
      <c r="AV33" s="2038">
        <v>211471</v>
      </c>
      <c r="AW33" s="2060">
        <v>509792</v>
      </c>
      <c r="AX33" s="2042">
        <v>313876</v>
      </c>
      <c r="AY33" s="2040">
        <v>1197048.889</v>
      </c>
      <c r="AZ33" s="707">
        <v>418812.2</v>
      </c>
      <c r="BA33" s="707">
        <v>317407</v>
      </c>
      <c r="BB33" s="707">
        <v>318049</v>
      </c>
      <c r="BC33" s="707">
        <v>1002090.51</v>
      </c>
      <c r="BD33" s="2039">
        <v>2056358.71</v>
      </c>
      <c r="BE33" s="707">
        <v>823798.91</v>
      </c>
      <c r="BF33" s="707">
        <v>441679.58999999997</v>
      </c>
      <c r="BG33" s="707">
        <v>780744.4</v>
      </c>
      <c r="BH33" s="707">
        <v>807471.57000000007</v>
      </c>
      <c r="BI33" s="2039">
        <v>2853694.4699999997</v>
      </c>
      <c r="BJ33" s="707">
        <v>768757.33000000007</v>
      </c>
      <c r="BK33" s="707">
        <v>764518.4800000001</v>
      </c>
      <c r="BL33" s="707">
        <v>1207267.48</v>
      </c>
      <c r="BM33" s="707">
        <v>1645550.442</v>
      </c>
      <c r="BN33" s="680">
        <v>4386093.7319999998</v>
      </c>
      <c r="BO33" s="2043">
        <v>1817676.04</v>
      </c>
      <c r="BP33" s="674">
        <v>1625374.18</v>
      </c>
      <c r="BQ33" s="674">
        <v>1559511.63</v>
      </c>
      <c r="BR33" s="674">
        <v>833152.92999999993</v>
      </c>
      <c r="BS33" s="680">
        <v>5835714.7799999993</v>
      </c>
      <c r="BT33" s="674">
        <v>0</v>
      </c>
      <c r="BU33" s="674">
        <v>410348.95999999996</v>
      </c>
      <c r="BV33" s="674">
        <v>1049239.5699999998</v>
      </c>
      <c r="BW33" s="674">
        <v>1200778.4099999999</v>
      </c>
      <c r="BX33" s="680">
        <v>2660366.9399999995</v>
      </c>
      <c r="BY33" s="674">
        <v>343385.8</v>
      </c>
      <c r="BZ33" s="674">
        <v>821483.68000000017</v>
      </c>
      <c r="CA33" s="674">
        <v>577821.32999999996</v>
      </c>
      <c r="CB33" s="674">
        <v>778403.05</v>
      </c>
      <c r="CC33" s="680">
        <v>2521093.8600000003</v>
      </c>
      <c r="CD33" s="2043">
        <v>636806.08000000007</v>
      </c>
      <c r="CE33" s="674">
        <v>956337.22</v>
      </c>
      <c r="CF33" s="674">
        <v>772834.13</v>
      </c>
      <c r="CG33" s="674">
        <v>722209.28000000003</v>
      </c>
      <c r="CH33" s="680">
        <v>3088186.71</v>
      </c>
      <c r="CI33" s="2043">
        <v>654188.44999999995</v>
      </c>
      <c r="CJ33" s="674">
        <v>813823.82000000007</v>
      </c>
      <c r="CK33" s="674">
        <v>813483.92</v>
      </c>
      <c r="CL33" s="674">
        <v>770628.31</v>
      </c>
      <c r="CM33" s="680">
        <v>3052124.5</v>
      </c>
      <c r="CN33" s="2043">
        <v>1110775.54</v>
      </c>
      <c r="CO33" s="674">
        <v>1350604.01</v>
      </c>
      <c r="CP33" s="674">
        <v>1016606.0900000001</v>
      </c>
      <c r="CQ33" s="674">
        <v>1677803.17</v>
      </c>
      <c r="CR33" s="680">
        <v>5155788.8099999996</v>
      </c>
      <c r="CS33" s="2043">
        <v>1523269.37</v>
      </c>
      <c r="CT33" s="674">
        <v>1132397.82</v>
      </c>
      <c r="CU33" s="674">
        <v>1472952.41</v>
      </c>
      <c r="CV33" s="674">
        <v>874396.27</v>
      </c>
      <c r="CW33" s="680">
        <f t="shared" si="0"/>
        <v>5003015.870000001</v>
      </c>
      <c r="CX33" s="2967">
        <v>816353</v>
      </c>
    </row>
    <row r="34" spans="1:102" ht="18" customHeight="1">
      <c r="A34" s="2036" t="s">
        <v>1225</v>
      </c>
      <c r="B34" s="2028">
        <v>20.63</v>
      </c>
      <c r="C34" s="2029">
        <v>23.61</v>
      </c>
      <c r="D34" s="2029">
        <v>22.96</v>
      </c>
      <c r="E34" s="2029">
        <v>23.45</v>
      </c>
      <c r="F34" s="680">
        <v>22.523684284332557</v>
      </c>
      <c r="G34" s="2028">
        <v>25.03</v>
      </c>
      <c r="H34" s="2029">
        <v>36.659999999999997</v>
      </c>
      <c r="I34" s="2029">
        <v>32.340000000000003</v>
      </c>
      <c r="J34" s="2029">
        <v>29.33</v>
      </c>
      <c r="K34" s="680">
        <v>29.158560430936834</v>
      </c>
      <c r="L34" s="2028">
        <v>33.57</v>
      </c>
      <c r="M34" s="2029">
        <v>57.07</v>
      </c>
      <c r="N34" s="2029">
        <v>57.46</v>
      </c>
      <c r="O34" s="2029">
        <v>58</v>
      </c>
      <c r="P34" s="680">
        <v>52.355488008737872</v>
      </c>
      <c r="Q34" s="2029">
        <v>48.33</v>
      </c>
      <c r="R34" s="2029">
        <v>62.75</v>
      </c>
      <c r="S34" s="2029">
        <v>65.180000000000007</v>
      </c>
      <c r="T34" s="537">
        <v>64.69</v>
      </c>
      <c r="U34" s="674">
        <v>60.859706915275879</v>
      </c>
      <c r="V34" s="2044">
        <v>65.75</v>
      </c>
      <c r="W34" s="537">
        <v>66.06</v>
      </c>
      <c r="X34" s="537">
        <v>61.37</v>
      </c>
      <c r="Y34" s="537">
        <v>66.05</v>
      </c>
      <c r="Z34" s="680">
        <v>65.14429473326075</v>
      </c>
      <c r="AA34" s="537">
        <v>65.75</v>
      </c>
      <c r="AB34" s="537">
        <v>66.48</v>
      </c>
      <c r="AC34" s="537">
        <v>65.930000000000007</v>
      </c>
      <c r="AD34" s="537">
        <v>64.59</v>
      </c>
      <c r="AE34" s="674">
        <v>65.681270493388482</v>
      </c>
      <c r="AF34" s="2043">
        <v>66.06</v>
      </c>
      <c r="AG34" s="674">
        <v>67.739999999999995</v>
      </c>
      <c r="AH34" s="674">
        <v>64.989999999999995</v>
      </c>
      <c r="AI34" s="674">
        <v>65.25</v>
      </c>
      <c r="AJ34" s="680">
        <v>65.953796192105457</v>
      </c>
      <c r="AK34" s="2043">
        <v>68.180000000000007</v>
      </c>
      <c r="AL34" s="674">
        <v>68.040000000000006</v>
      </c>
      <c r="AM34" s="674">
        <v>67.23</v>
      </c>
      <c r="AN34" s="674">
        <v>67.48</v>
      </c>
      <c r="AO34" s="680">
        <v>67.69798177875856</v>
      </c>
      <c r="AP34" s="674">
        <v>66.462161109893842</v>
      </c>
      <c r="AQ34" s="674">
        <v>67.439743793962649</v>
      </c>
      <c r="AR34" s="674">
        <v>67.209999999999994</v>
      </c>
      <c r="AS34" s="685">
        <v>67.909482451769065</v>
      </c>
      <c r="AT34" s="685">
        <v>67.137018199399762</v>
      </c>
      <c r="AU34" s="2055">
        <v>67.828047735861276</v>
      </c>
      <c r="AV34" s="651">
        <v>66.144291888722336</v>
      </c>
      <c r="AW34" s="2056">
        <v>48.35305379448873</v>
      </c>
      <c r="AX34" s="2058">
        <v>51.389720781455097</v>
      </c>
      <c r="AY34" s="2061">
        <v>54.926437703748626</v>
      </c>
      <c r="AZ34" s="655">
        <v>48.34345038181791</v>
      </c>
      <c r="BA34" s="655">
        <v>48.2</v>
      </c>
      <c r="BB34" s="655">
        <v>48.857709427950603</v>
      </c>
      <c r="BC34" s="655">
        <v>49.034145029474431</v>
      </c>
      <c r="BD34" s="2057">
        <v>48.737431241191501</v>
      </c>
      <c r="BE34" s="655">
        <v>57.607844868355073</v>
      </c>
      <c r="BF34" s="655">
        <v>57.726875221922754</v>
      </c>
      <c r="BG34" s="655">
        <v>57.692976920487681</v>
      </c>
      <c r="BH34" s="655">
        <v>57.607832620038863</v>
      </c>
      <c r="BI34" s="2057">
        <v>57.649555626745148</v>
      </c>
      <c r="BJ34" s="655">
        <v>55.955172772141232</v>
      </c>
      <c r="BK34" s="655">
        <v>69.08246679661687</v>
      </c>
      <c r="BL34" s="655">
        <v>69.2136484120321</v>
      </c>
      <c r="BM34" s="655">
        <v>71.49119290120187</v>
      </c>
      <c r="BN34" s="680">
        <v>67.721426138386946</v>
      </c>
      <c r="BO34" s="2043">
        <v>71.358819660735577</v>
      </c>
      <c r="BP34" s="674">
        <v>71.966871739035497</v>
      </c>
      <c r="BQ34" s="674">
        <v>70.951008579525634</v>
      </c>
      <c r="BR34" s="674">
        <v>65.895281782181328</v>
      </c>
      <c r="BS34" s="680">
        <v>70.639175756632852</v>
      </c>
      <c r="BT34" s="674">
        <v>0</v>
      </c>
      <c r="BU34" s="674">
        <v>61.235694687760393</v>
      </c>
      <c r="BV34" s="674">
        <v>64.156307679684645</v>
      </c>
      <c r="BW34" s="674">
        <v>57.053964430481393</v>
      </c>
      <c r="BX34" s="680">
        <v>60.500116200380248</v>
      </c>
      <c r="BY34" s="674">
        <v>53.39532127117662</v>
      </c>
      <c r="BZ34" s="674">
        <v>54.425999216210833</v>
      </c>
      <c r="CA34" s="674">
        <v>51.497497083214647</v>
      </c>
      <c r="CB34" s="674">
        <v>53.967716486208523</v>
      </c>
      <c r="CC34" s="680">
        <v>53.47292091912206</v>
      </c>
      <c r="CD34" s="2043">
        <v>53.933731941001561</v>
      </c>
      <c r="CE34" s="674">
        <v>57.420410202093777</v>
      </c>
      <c r="CF34" s="674">
        <v>63.861465883759564</v>
      </c>
      <c r="CG34" s="674">
        <v>66.19730912624108</v>
      </c>
      <c r="CH34" s="680">
        <v>60.365921097384039</v>
      </c>
      <c r="CI34" s="2043">
        <v>67.706650850378054</v>
      </c>
      <c r="CJ34" s="674">
        <v>68.417545781346135</v>
      </c>
      <c r="CK34" s="674">
        <v>57.183034866872347</v>
      </c>
      <c r="CL34" s="674">
        <v>50.200895579167081</v>
      </c>
      <c r="CM34" s="680">
        <v>60.671328485767866</v>
      </c>
      <c r="CN34" s="2043">
        <v>49.153725895665652</v>
      </c>
      <c r="CO34" s="674">
        <v>48.611617448788714</v>
      </c>
      <c r="CP34" s="674">
        <v>48.301101492516132</v>
      </c>
      <c r="CQ34" s="674">
        <v>48.63512951990667</v>
      </c>
      <c r="CR34" s="680">
        <f>AVERAGE(CN34:CQ34)</f>
        <v>48.675393589219297</v>
      </c>
      <c r="CS34" s="2043">
        <v>49.060882421957977</v>
      </c>
      <c r="CT34" s="674">
        <v>48.67702314997392</v>
      </c>
      <c r="CU34" s="674">
        <v>41.85</v>
      </c>
      <c r="CV34" s="674">
        <v>43.08</v>
      </c>
      <c r="CW34" s="680">
        <f>AVERAGE(CS34:CV34)</f>
        <v>45.666976392982974</v>
      </c>
      <c r="CX34" s="2967">
        <v>42.38</v>
      </c>
    </row>
    <row r="35" spans="1:102" ht="18" customHeight="1">
      <c r="A35" s="2047"/>
      <c r="B35" s="2037"/>
      <c r="C35" s="2038"/>
      <c r="D35" s="2038"/>
      <c r="E35" s="2038"/>
      <c r="F35" s="2048"/>
      <c r="G35" s="2037"/>
      <c r="H35" s="2038"/>
      <c r="I35" s="2038"/>
      <c r="J35" s="2038"/>
      <c r="K35" s="2040"/>
      <c r="L35" s="2044"/>
      <c r="N35" s="2029"/>
      <c r="O35" s="2029"/>
      <c r="P35" s="2040"/>
      <c r="U35" s="2038"/>
      <c r="V35" s="2044"/>
      <c r="Z35" s="2048"/>
      <c r="AE35" s="2038"/>
      <c r="AF35" s="2037"/>
      <c r="AG35" s="2038"/>
      <c r="AH35" s="2038"/>
      <c r="AI35" s="2038"/>
      <c r="AJ35" s="2040"/>
      <c r="AK35" s="2037"/>
      <c r="AL35" s="2038"/>
      <c r="AM35" s="2038"/>
      <c r="AN35" s="2038"/>
      <c r="AO35" s="2040">
        <v>0</v>
      </c>
      <c r="AP35" s="2038"/>
      <c r="AQ35" s="2038"/>
      <c r="AR35" s="2038"/>
      <c r="AU35" s="2044"/>
      <c r="AY35" s="2048"/>
      <c r="BD35" s="2048"/>
      <c r="BI35" s="2048"/>
      <c r="BN35" s="680"/>
      <c r="BO35" s="2043"/>
      <c r="BP35" s="674"/>
      <c r="BQ35" s="674"/>
      <c r="BR35" s="674"/>
      <c r="BS35" s="680"/>
      <c r="BT35" s="674"/>
      <c r="BU35" s="674"/>
      <c r="BV35" s="674"/>
      <c r="BW35" s="674"/>
      <c r="BX35" s="680"/>
      <c r="BY35" s="674"/>
      <c r="BZ35" s="674"/>
      <c r="CA35" s="674"/>
      <c r="CB35" s="674"/>
      <c r="CC35" s="680"/>
      <c r="CD35" s="2043"/>
      <c r="CE35" s="674"/>
      <c r="CF35" s="674"/>
      <c r="CG35" s="674"/>
      <c r="CH35" s="680"/>
      <c r="CI35" s="2043"/>
      <c r="CJ35" s="674"/>
      <c r="CK35" s="674"/>
      <c r="CL35" s="674"/>
      <c r="CM35" s="680"/>
      <c r="CN35" s="2043"/>
      <c r="CO35" s="674"/>
      <c r="CP35" s="674"/>
      <c r="CQ35" s="674"/>
      <c r="CR35" s="680"/>
      <c r="CS35" s="2043"/>
      <c r="CT35" s="674"/>
      <c r="CU35" s="674"/>
      <c r="CV35" s="674"/>
      <c r="CW35" s="680"/>
      <c r="CX35" s="2967"/>
    </row>
    <row r="36" spans="1:102" s="2021" customFormat="1" ht="18" customHeight="1">
      <c r="A36" s="2049" t="s">
        <v>1226</v>
      </c>
      <c r="B36" s="2031">
        <v>11.7</v>
      </c>
      <c r="C36" s="978">
        <v>13.69</v>
      </c>
      <c r="D36" s="978">
        <v>14.27</v>
      </c>
      <c r="E36" s="978">
        <v>8.6999999999999993</v>
      </c>
      <c r="F36" s="2030">
        <v>48.36</v>
      </c>
      <c r="G36" s="2031">
        <v>4.97</v>
      </c>
      <c r="H36" s="978">
        <v>2.84</v>
      </c>
      <c r="I36" s="978">
        <v>0.98</v>
      </c>
      <c r="J36" s="978">
        <v>2.33</v>
      </c>
      <c r="K36" s="2032">
        <v>11.12</v>
      </c>
      <c r="L36" s="2031">
        <v>14.041500000000001</v>
      </c>
      <c r="M36" s="978">
        <v>16.315200000000001</v>
      </c>
      <c r="N36" s="978">
        <v>11.400399999999999</v>
      </c>
      <c r="O36" s="978">
        <v>17.165500000000002</v>
      </c>
      <c r="P36" s="2032">
        <v>58.922600000000003</v>
      </c>
      <c r="Q36" s="978">
        <v>26.692055534223485</v>
      </c>
      <c r="R36" s="978">
        <v>26.587321050737952</v>
      </c>
      <c r="S36" s="978">
        <v>14.012227506829683</v>
      </c>
      <c r="T36" s="978">
        <v>28.606259773517738</v>
      </c>
      <c r="U36" s="978">
        <v>95.897863865308864</v>
      </c>
      <c r="V36" s="2031">
        <v>29.469684999999998</v>
      </c>
      <c r="W36" s="978">
        <v>39.843294503640081</v>
      </c>
      <c r="X36" s="978">
        <v>27.81345879846625</v>
      </c>
      <c r="Y36" s="978">
        <v>27.813832056000003</v>
      </c>
      <c r="Z36" s="2032">
        <v>124.94027035810633</v>
      </c>
      <c r="AA36" s="978">
        <v>16.919999999999998</v>
      </c>
      <c r="AB36" s="978">
        <v>16.2</v>
      </c>
      <c r="AC36" s="978">
        <v>16.299119999999998</v>
      </c>
      <c r="AD36" s="978">
        <v>16.29</v>
      </c>
      <c r="AE36" s="978">
        <v>65.709119999999984</v>
      </c>
      <c r="AF36" s="2031">
        <v>16.266418000000002</v>
      </c>
      <c r="AG36" s="978">
        <v>15.693975</v>
      </c>
      <c r="AH36" s="978">
        <v>8.2819950000000002</v>
      </c>
      <c r="AI36" s="978">
        <v>10.615670999999999</v>
      </c>
      <c r="AJ36" s="2032">
        <v>50.828359000000006</v>
      </c>
      <c r="AK36" s="2031">
        <v>12.004000000000001</v>
      </c>
      <c r="AL36" s="978">
        <v>11.075199</v>
      </c>
      <c r="AM36" s="978">
        <v>12.091012545384565</v>
      </c>
      <c r="AN36" s="978">
        <v>13.824705531479449</v>
      </c>
      <c r="AO36" s="2032">
        <v>48.994917076864013</v>
      </c>
      <c r="AP36" s="978">
        <v>15.847770030000001</v>
      </c>
      <c r="AQ36" s="978">
        <v>12.28519337</v>
      </c>
      <c r="AR36" s="978">
        <v>13.8446</v>
      </c>
      <c r="AS36" s="978">
        <v>13.878183071096315</v>
      </c>
      <c r="AT36" s="978">
        <v>55.737488533048015</v>
      </c>
      <c r="AU36" s="2031">
        <v>12.493638220000001</v>
      </c>
      <c r="AV36" s="978">
        <v>12.88270449</v>
      </c>
      <c r="AW36" s="2033">
        <v>10.24</v>
      </c>
      <c r="AX36" s="2033">
        <v>10.73</v>
      </c>
      <c r="AY36" s="2032">
        <v>46.346342710000002</v>
      </c>
      <c r="AZ36" s="2034">
        <v>14.090048933503411</v>
      </c>
      <c r="BA36" s="2034">
        <v>3.7703916931999997</v>
      </c>
      <c r="BB36" s="2034">
        <v>2.6235000000000004</v>
      </c>
      <c r="BC36" s="2034">
        <v>6.6731936200000002</v>
      </c>
      <c r="BD36" s="2030">
        <v>27.157134246703411</v>
      </c>
      <c r="BE36" s="2034">
        <v>12.888346049834384</v>
      </c>
      <c r="BF36" s="2034">
        <v>6.0980995399999998</v>
      </c>
      <c r="BG36" s="2034">
        <v>3.7542584241499286</v>
      </c>
      <c r="BH36" s="2034">
        <v>4.4299896690816336</v>
      </c>
      <c r="BI36" s="2030">
        <v>27.170693683065945</v>
      </c>
      <c r="BJ36" s="2034">
        <v>7.3644519517999996</v>
      </c>
      <c r="BK36" s="2034">
        <v>14.479337039999999</v>
      </c>
      <c r="BL36" s="2034">
        <v>15.35380413</v>
      </c>
      <c r="BM36" s="2034">
        <v>20.767476070000001</v>
      </c>
      <c r="BN36" s="2030">
        <v>57.965069191799998</v>
      </c>
      <c r="BO36" s="2035">
        <v>24.804197009599999</v>
      </c>
      <c r="BP36" s="2034">
        <v>30.899830480000006</v>
      </c>
      <c r="BQ36" s="2034">
        <v>26.485387366265773</v>
      </c>
      <c r="BR36" s="2034">
        <v>34.962997724177917</v>
      </c>
      <c r="BS36" s="2030">
        <v>117.15241258004369</v>
      </c>
      <c r="BT36" s="2034">
        <v>48.412958950000004</v>
      </c>
      <c r="BU36" s="2034">
        <v>41.112344060000005</v>
      </c>
      <c r="BV36" s="2034">
        <v>32.109471859999999</v>
      </c>
      <c r="BW36" s="2034">
        <v>42.12636569</v>
      </c>
      <c r="BX36" s="2030">
        <v>163.76114056</v>
      </c>
      <c r="BY36" s="2034">
        <v>41.606708310000002</v>
      </c>
      <c r="BZ36" s="2034">
        <v>33.133835739999995</v>
      </c>
      <c r="CA36" s="2034">
        <v>35.196766400000001</v>
      </c>
      <c r="CB36" s="2034">
        <v>43.655724871736304</v>
      </c>
      <c r="CC36" s="2030">
        <v>153.59303532173629</v>
      </c>
      <c r="CD36" s="2035">
        <v>48.744115232876801</v>
      </c>
      <c r="CE36" s="2034">
        <v>48.238859650000009</v>
      </c>
      <c r="CF36" s="2034">
        <v>49.530094251148427</v>
      </c>
      <c r="CG36" s="2034">
        <v>50.245418687259729</v>
      </c>
      <c r="CH36" s="2030">
        <v>196.75848782128494</v>
      </c>
      <c r="CI36" s="2035">
        <v>53.59956459</v>
      </c>
      <c r="CJ36" s="2034">
        <v>57.908018496666656</v>
      </c>
      <c r="CK36" s="2034">
        <v>55.977365732222225</v>
      </c>
      <c r="CL36" s="2034">
        <v>63.531266190000011</v>
      </c>
      <c r="CM36" s="2030">
        <v>231.01621500888888</v>
      </c>
      <c r="CN36" s="2035">
        <v>52.27550371000001</v>
      </c>
      <c r="CO36" s="2034">
        <v>38.654299420000008</v>
      </c>
      <c r="CP36" s="2034">
        <v>59.638487320477253</v>
      </c>
      <c r="CQ36" s="2034">
        <v>54.087524290000005</v>
      </c>
      <c r="CR36" s="2030">
        <v>204.65581474047727</v>
      </c>
      <c r="CS36" s="2035">
        <v>38.56620621180717</v>
      </c>
      <c r="CT36" s="2034">
        <v>34.206072953873409</v>
      </c>
      <c r="CU36" s="2034">
        <v>31.7</v>
      </c>
      <c r="CV36" s="2034">
        <v>31.62</v>
      </c>
      <c r="CW36" s="2030">
        <f>CS36+CT36+CU36+CV36</f>
        <v>136.09227916568057</v>
      </c>
      <c r="CX36" s="2968" t="s">
        <v>1509</v>
      </c>
    </row>
    <row r="37" spans="1:102" s="2021" customFormat="1" ht="18" customHeight="1">
      <c r="A37" s="2036" t="s">
        <v>1227</v>
      </c>
      <c r="B37" s="2028">
        <v>229.02999999999997</v>
      </c>
      <c r="C37" s="2029">
        <v>230.55</v>
      </c>
      <c r="D37" s="2029">
        <v>182.97800000000001</v>
      </c>
      <c r="E37" s="2029">
        <v>111.6</v>
      </c>
      <c r="F37" s="680">
        <v>754.1579999999999</v>
      </c>
      <c r="G37" s="2028">
        <v>96.9</v>
      </c>
      <c r="H37" s="2029">
        <v>55.19</v>
      </c>
      <c r="I37" s="2029">
        <v>18.760000000000002</v>
      </c>
      <c r="J37" s="2029">
        <v>45.21</v>
      </c>
      <c r="K37" s="2051">
        <v>216.06</v>
      </c>
      <c r="L37" s="2028">
        <v>127.65</v>
      </c>
      <c r="M37" s="2029">
        <v>148.32</v>
      </c>
      <c r="N37" s="2029">
        <v>103.64</v>
      </c>
      <c r="O37" s="2029">
        <v>156.05000000000001</v>
      </c>
      <c r="P37" s="2051">
        <v>535.66000000000008</v>
      </c>
      <c r="Q37" s="2029">
        <v>210.67</v>
      </c>
      <c r="R37" s="2029">
        <v>209.87</v>
      </c>
      <c r="S37" s="2029">
        <v>111.65</v>
      </c>
      <c r="T37" s="537">
        <v>220.24</v>
      </c>
      <c r="U37" s="2029">
        <v>752.43</v>
      </c>
      <c r="V37" s="2044">
        <v>268.14999999999998</v>
      </c>
      <c r="W37" s="864">
        <v>336.41</v>
      </c>
      <c r="X37" s="864">
        <v>224.53</v>
      </c>
      <c r="Y37" s="864">
        <v>224.53301320000003</v>
      </c>
      <c r="Z37" s="869">
        <v>1053.6230132000001</v>
      </c>
      <c r="AA37" s="864">
        <v>188</v>
      </c>
      <c r="AB37" s="864">
        <v>180</v>
      </c>
      <c r="AC37" s="651">
        <v>180.3</v>
      </c>
      <c r="AD37" s="651">
        <v>180.3</v>
      </c>
      <c r="AE37" s="2029">
        <v>728.59999999999991</v>
      </c>
      <c r="AF37" s="2028">
        <v>196.93</v>
      </c>
      <c r="AG37" s="2029">
        <v>190.23</v>
      </c>
      <c r="AH37" s="2029">
        <v>97.55</v>
      </c>
      <c r="AI37" s="2029">
        <v>126.83</v>
      </c>
      <c r="AJ37" s="2051">
        <v>611.18000000000006</v>
      </c>
      <c r="AK37" s="2028">
        <v>120.04</v>
      </c>
      <c r="AL37" s="2029">
        <v>112.33590900000002</v>
      </c>
      <c r="AM37" s="2029">
        <v>141.82</v>
      </c>
      <c r="AN37" s="2029">
        <v>148.13</v>
      </c>
      <c r="AO37" s="2051">
        <v>522.32590900000002</v>
      </c>
      <c r="AP37" s="2029">
        <v>130.92135300000001</v>
      </c>
      <c r="AQ37" s="2029">
        <v>112.67817276000001</v>
      </c>
      <c r="AR37" s="2029">
        <v>125.86</v>
      </c>
      <c r="AS37" s="864">
        <v>127.04</v>
      </c>
      <c r="AT37" s="864">
        <v>496.49745028402003</v>
      </c>
      <c r="AU37" s="865">
        <v>133.008147667</v>
      </c>
      <c r="AV37" s="864">
        <v>136.78745067</v>
      </c>
      <c r="AW37" s="2058">
        <v>125.18</v>
      </c>
      <c r="AX37" s="2023">
        <v>132</v>
      </c>
      <c r="AY37" s="869">
        <v>526.97559833700006</v>
      </c>
      <c r="AZ37" s="864">
        <v>127.34</v>
      </c>
      <c r="BA37" s="864">
        <v>34.410758074</v>
      </c>
      <c r="BB37" s="864">
        <v>23.85</v>
      </c>
      <c r="BC37" s="864">
        <v>69.26478856</v>
      </c>
      <c r="BD37" s="869">
        <v>254.865546634</v>
      </c>
      <c r="BE37" s="864">
        <v>129.850118205</v>
      </c>
      <c r="BF37" s="864">
        <v>59.199999230000003</v>
      </c>
      <c r="BG37" s="864">
        <v>38.740684999999999</v>
      </c>
      <c r="BH37" s="864">
        <v>43.635323999999997</v>
      </c>
      <c r="BI37" s="869">
        <v>271.42612643500001</v>
      </c>
      <c r="BJ37" s="864">
        <v>85.773732999999993</v>
      </c>
      <c r="BK37" s="864">
        <v>173.65891950000002</v>
      </c>
      <c r="BL37" s="864">
        <v>183.326393</v>
      </c>
      <c r="BM37" s="864">
        <v>235.93907199999998</v>
      </c>
      <c r="BN37" s="680">
        <v>678.69811750000008</v>
      </c>
      <c r="BO37" s="2043">
        <v>267.51048500000002</v>
      </c>
      <c r="BP37" s="674">
        <v>360.38117899999997</v>
      </c>
      <c r="BQ37" s="674">
        <v>308.68530500000003</v>
      </c>
      <c r="BR37" s="674">
        <v>310.3828236666667</v>
      </c>
      <c r="BS37" s="680">
        <v>1246.9597926666668</v>
      </c>
      <c r="BT37" s="674">
        <v>520.62134433000006</v>
      </c>
      <c r="BU37" s="674">
        <v>468.62361299999998</v>
      </c>
      <c r="BV37" s="674">
        <v>365.18534300000005</v>
      </c>
      <c r="BW37" s="674">
        <v>467.73659000000004</v>
      </c>
      <c r="BX37" s="680">
        <v>1822.1668903300001</v>
      </c>
      <c r="BY37" s="674">
        <v>461.58971499999996</v>
      </c>
      <c r="BZ37" s="674">
        <v>380.69436900000005</v>
      </c>
      <c r="CA37" s="674">
        <v>395.24439599999999</v>
      </c>
      <c r="CB37" s="674">
        <v>488.278826046375</v>
      </c>
      <c r="CC37" s="680">
        <v>1725.8073060463751</v>
      </c>
      <c r="CD37" s="2043">
        <v>539.80118600000003</v>
      </c>
      <c r="CE37" s="674">
        <v>548.35987464000004</v>
      </c>
      <c r="CF37" s="674">
        <v>569.41225133</v>
      </c>
      <c r="CG37" s="674">
        <v>557.59045500000002</v>
      </c>
      <c r="CH37" s="680">
        <v>2215.1637669700003</v>
      </c>
      <c r="CI37" s="2043">
        <v>582.41958</v>
      </c>
      <c r="CJ37" s="674">
        <v>626.57602633333329</v>
      </c>
      <c r="CK37" s="674">
        <v>600.3882754444445</v>
      </c>
      <c r="CL37" s="674">
        <v>692.91815382999994</v>
      </c>
      <c r="CM37" s="680">
        <v>2502.3020356077777</v>
      </c>
      <c r="CN37" s="2043">
        <v>546.09131300000001</v>
      </c>
      <c r="CO37" s="674">
        <v>403.56378700000005</v>
      </c>
      <c r="CP37" s="674">
        <v>603.65950000000009</v>
      </c>
      <c r="CQ37" s="674">
        <v>544.73059999999998</v>
      </c>
      <c r="CR37" s="680">
        <v>2098.0452</v>
      </c>
      <c r="CS37" s="2043">
        <v>398.42685448211546</v>
      </c>
      <c r="CT37" s="674">
        <v>353.38238810290602</v>
      </c>
      <c r="CU37" s="674">
        <v>327.54000000000002</v>
      </c>
      <c r="CV37" s="674">
        <v>326.67</v>
      </c>
      <c r="CW37" s="680">
        <f>CS37+CT37+CU37+CV37</f>
        <v>1406.0192425850216</v>
      </c>
      <c r="CX37" s="2967">
        <v>350</v>
      </c>
    </row>
    <row r="38" spans="1:102" ht="18" customHeight="1">
      <c r="A38" s="2036" t="s">
        <v>1228</v>
      </c>
      <c r="B38" s="2062">
        <v>0.05</v>
      </c>
      <c r="C38" s="2063">
        <v>0.06</v>
      </c>
      <c r="D38" s="2063">
        <v>0.08</v>
      </c>
      <c r="E38" s="2063">
        <v>0.08</v>
      </c>
      <c r="F38" s="680">
        <v>6.4124493806337668E-2</v>
      </c>
      <c r="G38" s="2062">
        <v>0.05</v>
      </c>
      <c r="H38" s="2063">
        <v>0.05</v>
      </c>
      <c r="I38" s="2063">
        <v>0.05</v>
      </c>
      <c r="J38" s="2063">
        <v>0.05</v>
      </c>
      <c r="K38" s="680">
        <v>5.1467185041192257E-2</v>
      </c>
      <c r="L38" s="2028">
        <v>0.11</v>
      </c>
      <c r="M38" s="2029">
        <v>0.11</v>
      </c>
      <c r="N38" s="2029">
        <v>0.11</v>
      </c>
      <c r="O38" s="2029">
        <v>0.11</v>
      </c>
      <c r="P38" s="680">
        <v>0.10999999999999999</v>
      </c>
      <c r="Q38" s="2029">
        <v>0.12670079049804664</v>
      </c>
      <c r="R38" s="2029">
        <v>0.12668471458873565</v>
      </c>
      <c r="S38" s="2029">
        <v>0.12550136593667427</v>
      </c>
      <c r="T38" s="651">
        <v>0.12988675886994977</v>
      </c>
      <c r="U38" s="674">
        <v>0.12745087764351351</v>
      </c>
      <c r="V38" s="2055">
        <v>0.1099</v>
      </c>
      <c r="W38" s="864">
        <v>0.11843671265313183</v>
      </c>
      <c r="X38" s="864">
        <v>0.12387413173502984</v>
      </c>
      <c r="Y38" s="864">
        <v>0.12387413173502987</v>
      </c>
      <c r="Z38" s="869">
        <v>0.11858156930214091</v>
      </c>
      <c r="AA38" s="537">
        <v>0.09</v>
      </c>
      <c r="AB38" s="537">
        <v>0.09</v>
      </c>
      <c r="AC38" s="651">
        <v>9.0399999999999994E-2</v>
      </c>
      <c r="AD38" s="651">
        <v>9.0349417637271209E-2</v>
      </c>
      <c r="AE38" s="674">
        <v>9.018545155091956E-2</v>
      </c>
      <c r="AF38" s="2043">
        <v>8.2600000000000007E-2</v>
      </c>
      <c r="AG38" s="674">
        <v>8.2500000000000004E-2</v>
      </c>
      <c r="AH38" s="674">
        <v>8.4900000000000003E-2</v>
      </c>
      <c r="AI38" s="674">
        <v>8.3699999999999997E-2</v>
      </c>
      <c r="AJ38" s="680">
        <v>8.3164303478516971E-2</v>
      </c>
      <c r="AK38" s="2043">
        <v>0.1</v>
      </c>
      <c r="AL38" s="674">
        <v>9.8590015415284518E-2</v>
      </c>
      <c r="AM38" s="674">
        <v>8.525604671685634E-2</v>
      </c>
      <c r="AN38" s="674">
        <v>9.3328195041378847E-2</v>
      </c>
      <c r="AO38" s="680">
        <v>9.3801429782921247E-2</v>
      </c>
      <c r="AP38" s="674">
        <v>0.12104801597948656</v>
      </c>
      <c r="AQ38" s="674">
        <v>0.1090290432395187</v>
      </c>
      <c r="AR38" s="674">
        <v>0.11</v>
      </c>
      <c r="AS38" s="651">
        <v>0.10924262492991431</v>
      </c>
      <c r="AT38" s="651">
        <v>0.11226137918968876</v>
      </c>
      <c r="AU38" s="2055">
        <v>9.3931375176197096E-2</v>
      </c>
      <c r="AV38" s="651">
        <v>9.4180456079114669E-2</v>
      </c>
      <c r="AW38" s="2056">
        <v>8.1802204825051919E-2</v>
      </c>
      <c r="AX38" s="2056">
        <v>8.1287878787878798E-2</v>
      </c>
      <c r="AY38" s="650">
        <v>8.7947796551220175E-2</v>
      </c>
      <c r="AZ38" s="655">
        <v>0.11064904141278004</v>
      </c>
      <c r="BA38" s="655">
        <v>0.11182278523272124</v>
      </c>
      <c r="BB38" s="655">
        <v>0.11</v>
      </c>
      <c r="BC38" s="655">
        <v>9.6343232380178362E-2</v>
      </c>
      <c r="BD38" s="2057">
        <v>0.10655474859339245</v>
      </c>
      <c r="BE38" s="655">
        <v>9.9255558855071618E-2</v>
      </c>
      <c r="BF38" s="655">
        <v>0.10300843951548139</v>
      </c>
      <c r="BG38" s="655">
        <v>9.6907383649771001E-2</v>
      </c>
      <c r="BH38" s="655">
        <v>0.10152301536896194</v>
      </c>
      <c r="BI38" s="2057">
        <v>0.10010345739348959</v>
      </c>
      <c r="BJ38" s="655">
        <v>8.5859058411273767E-2</v>
      </c>
      <c r="BK38" s="655">
        <v>8.3378021017803214E-2</v>
      </c>
      <c r="BL38" s="655">
        <v>8.3751193042891539E-2</v>
      </c>
      <c r="BM38" s="655">
        <v>8.802050416643159E-2</v>
      </c>
      <c r="BN38" s="680">
        <v>8.5406261925870142E-2</v>
      </c>
      <c r="BO38" s="2043">
        <v>9.272233576040953E-2</v>
      </c>
      <c r="BP38" s="674">
        <v>8.5742076114357815E-2</v>
      </c>
      <c r="BQ38" s="674">
        <v>8.5800609673550118E-2</v>
      </c>
      <c r="BR38" s="674">
        <v>0.11264475692033192</v>
      </c>
      <c r="BS38" s="680">
        <v>9.3950433100580724E-2</v>
      </c>
      <c r="BT38" s="674">
        <v>9.2990730167438265E-2</v>
      </c>
      <c r="BU38" s="674">
        <v>8.7729988245385332E-2</v>
      </c>
      <c r="BV38" s="674">
        <v>8.7926507663808384E-2</v>
      </c>
      <c r="BW38" s="674">
        <v>9.0064293858216224E-2</v>
      </c>
      <c r="BX38" s="680">
        <v>8.9871647558222481E-2</v>
      </c>
      <c r="BY38" s="674">
        <v>9.0137858270953899E-2</v>
      </c>
      <c r="BZ38" s="674">
        <v>8.7035266182253379E-2</v>
      </c>
      <c r="CA38" s="674">
        <v>8.9050639948858382E-2</v>
      </c>
      <c r="CB38" s="674">
        <v>8.9407368378472421E-2</v>
      </c>
      <c r="CC38" s="680">
        <v>8.8997789488793028E-2</v>
      </c>
      <c r="CD38" s="2043">
        <v>9.0300126226245087E-2</v>
      </c>
      <c r="CE38" s="674">
        <v>8.796934619198564E-2</v>
      </c>
      <c r="CF38" s="674">
        <v>8.6984595318170474E-2</v>
      </c>
      <c r="CG38" s="674">
        <v>9.0111690823795984E-2</v>
      </c>
      <c r="CH38" s="680">
        <v>8.8823449875410326E-2</v>
      </c>
      <c r="CI38" s="2043">
        <v>9.2029125445954277E-2</v>
      </c>
      <c r="CJ38" s="674">
        <v>9.2419779983506853E-2</v>
      </c>
      <c r="CK38" s="674">
        <v>9.323527460756012E-2</v>
      </c>
      <c r="CL38" s="674">
        <v>9.1686537347651489E-2</v>
      </c>
      <c r="CM38" s="680">
        <v>9.2321475074362058E-2</v>
      </c>
      <c r="CN38" s="2043">
        <v>9.5726671466022761E-2</v>
      </c>
      <c r="CO38" s="674">
        <v>9.5782378561136861E-2</v>
      </c>
      <c r="CP38" s="674">
        <v>9.8794912231940757E-2</v>
      </c>
      <c r="CQ38" s="674">
        <v>9.9292245175872262E-2</v>
      </c>
      <c r="CR38" s="680">
        <f>AVERAGE(CN38:CQ38)</f>
        <v>9.739905185874316E-2</v>
      </c>
      <c r="CS38" s="2043">
        <v>9.679620180707052E-2</v>
      </c>
      <c r="CT38" s="674">
        <v>9.679620180707052E-2</v>
      </c>
      <c r="CU38" s="674">
        <v>0.1</v>
      </c>
      <c r="CV38" s="674">
        <v>0.1</v>
      </c>
      <c r="CW38" s="680">
        <f>AVERAGE(CS38:CV38)</f>
        <v>9.8398100903535263E-2</v>
      </c>
      <c r="CX38" s="2967">
        <v>0.1</v>
      </c>
    </row>
    <row r="39" spans="1:102" ht="18" customHeight="1">
      <c r="A39" s="2047"/>
      <c r="B39" s="2044"/>
      <c r="F39" s="2048"/>
      <c r="G39" s="2044"/>
      <c r="J39" s="537"/>
      <c r="K39" s="2048"/>
      <c r="L39" s="2044"/>
      <c r="N39" s="2029"/>
      <c r="O39" s="2029"/>
      <c r="P39" s="2048"/>
      <c r="V39" s="2044"/>
      <c r="Z39" s="2048"/>
      <c r="AF39" s="2044"/>
      <c r="AJ39" s="2048"/>
      <c r="AK39" s="2044"/>
      <c r="AO39" s="2048"/>
      <c r="AU39" s="2044"/>
      <c r="AY39" s="2048"/>
      <c r="BD39" s="2048"/>
      <c r="BI39" s="2048"/>
      <c r="BN39" s="680"/>
      <c r="BO39" s="2043"/>
      <c r="BP39" s="674"/>
      <c r="BQ39" s="674"/>
      <c r="BR39" s="674"/>
      <c r="BS39" s="680"/>
      <c r="BT39" s="674"/>
      <c r="BU39" s="674"/>
      <c r="BV39" s="674"/>
      <c r="BW39" s="674"/>
      <c r="BX39" s="680"/>
      <c r="BY39" s="674"/>
      <c r="BZ39" s="674"/>
      <c r="CA39" s="674"/>
      <c r="CB39" s="674"/>
      <c r="CC39" s="680"/>
      <c r="CD39" s="2043"/>
      <c r="CE39" s="674"/>
      <c r="CF39" s="674"/>
      <c r="CG39" s="674"/>
      <c r="CH39" s="680"/>
      <c r="CI39" s="2043"/>
      <c r="CJ39" s="674"/>
      <c r="CK39" s="674"/>
      <c r="CL39" s="674"/>
      <c r="CM39" s="680"/>
      <c r="CN39" s="2043"/>
      <c r="CO39" s="674"/>
      <c r="CP39" s="674"/>
      <c r="CQ39" s="674"/>
      <c r="CR39" s="680"/>
      <c r="CS39" s="2043"/>
      <c r="CT39" s="674"/>
      <c r="CU39" s="674"/>
      <c r="CV39" s="674"/>
      <c r="CW39" s="680"/>
      <c r="CX39" s="2967"/>
    </row>
    <row r="40" spans="1:102" s="2021" customFormat="1" ht="18" customHeight="1">
      <c r="A40" s="2027" t="s">
        <v>1510</v>
      </c>
      <c r="B40" s="2846">
        <v>10.4289129</v>
      </c>
      <c r="C40" s="2847">
        <v>9.6254544099999979</v>
      </c>
      <c r="D40" s="2847">
        <v>5.7875041200000004</v>
      </c>
      <c r="E40" s="2847">
        <v>5.5307843500000002</v>
      </c>
      <c r="F40" s="680">
        <v>31.372655779999999</v>
      </c>
      <c r="G40" s="2846">
        <v>8.1607661</v>
      </c>
      <c r="H40" s="2847">
        <v>8.7494756799999998</v>
      </c>
      <c r="I40" s="2847">
        <v>5.9341566300000004</v>
      </c>
      <c r="J40" s="2847">
        <v>6.1302113599999997</v>
      </c>
      <c r="K40" s="2848">
        <v>28.974609770000001</v>
      </c>
      <c r="L40" s="2846">
        <v>7.0010795400000001</v>
      </c>
      <c r="M40" s="2847">
        <v>6.2413879478999998</v>
      </c>
      <c r="N40" s="2847">
        <v>4.4499734699999998</v>
      </c>
      <c r="O40" s="2847">
        <v>2.1001589199999997</v>
      </c>
      <c r="P40" s="2848">
        <v>19.792599877899999</v>
      </c>
      <c r="Q40" s="2847">
        <v>0.86482867999999991</v>
      </c>
      <c r="R40" s="2847">
        <v>2.2304761499999999</v>
      </c>
      <c r="S40" s="2847">
        <v>2.4821724999999999</v>
      </c>
      <c r="T40" s="2849">
        <v>1.7779739999999999</v>
      </c>
      <c r="U40" s="2849">
        <v>7.3411943199999996</v>
      </c>
      <c r="V40" s="2850">
        <v>2.2285120800000002</v>
      </c>
      <c r="W40" s="2849">
        <v>4.9333094399999995</v>
      </c>
      <c r="X40" s="2849">
        <v>2.1172968000000001</v>
      </c>
      <c r="Y40" s="2849">
        <v>2.0282007200000001</v>
      </c>
      <c r="Z40" s="2851">
        <v>11.307319039999999</v>
      </c>
      <c r="AA40" s="2849">
        <v>7.7897292900000004</v>
      </c>
      <c r="AB40" s="2849">
        <v>6.0703037999999996</v>
      </c>
      <c r="AC40" s="2849">
        <v>3.4102292399999996</v>
      </c>
      <c r="AD40" s="2849">
        <v>1.05009975</v>
      </c>
      <c r="AE40" s="2849">
        <v>18.320362080000002</v>
      </c>
      <c r="AF40" s="2850">
        <v>4.6816241200000004</v>
      </c>
      <c r="AG40" s="2849">
        <v>2.3599544799999999</v>
      </c>
      <c r="AH40" s="2849">
        <v>1.9501583999999998</v>
      </c>
      <c r="AI40" s="2849">
        <v>1.4901125</v>
      </c>
      <c r="AJ40" s="2851">
        <v>10.481849500000001</v>
      </c>
      <c r="AK40" s="2850">
        <v>1.25370895</v>
      </c>
      <c r="AL40" s="2849">
        <v>1.4619950299999998</v>
      </c>
      <c r="AM40" s="2849">
        <v>1.4877507599999999</v>
      </c>
      <c r="AN40" s="2849">
        <v>1.5559637800000001</v>
      </c>
      <c r="AO40" s="2851">
        <v>5.7594185199999997</v>
      </c>
      <c r="AP40" s="2849">
        <v>3.3155176800000001</v>
      </c>
      <c r="AQ40" s="2849">
        <v>2.8049772600000002</v>
      </c>
      <c r="AR40" s="2849">
        <v>1.7379369599999999</v>
      </c>
      <c r="AS40" s="2849">
        <v>1.2424822899999999</v>
      </c>
      <c r="AT40" s="2849">
        <v>9.1002557800000012</v>
      </c>
      <c r="AU40" s="2850">
        <v>0.99754651000000005</v>
      </c>
      <c r="AV40" s="2849">
        <v>1.8124986299999999</v>
      </c>
      <c r="AW40" s="2852">
        <v>0.65000000000000013</v>
      </c>
      <c r="AX40" s="2852">
        <v>0.76</v>
      </c>
      <c r="AY40" s="2851">
        <v>4.2200451399999999</v>
      </c>
      <c r="AZ40" s="2034">
        <v>7.066188000000001E-2</v>
      </c>
      <c r="BA40" s="2034">
        <v>1.53732851</v>
      </c>
      <c r="BB40" s="2034">
        <v>0.34727523999999993</v>
      </c>
      <c r="BC40" s="2034">
        <v>0.1</v>
      </c>
      <c r="BD40" s="2030">
        <v>2.0552656300000001</v>
      </c>
      <c r="BE40" s="2034">
        <v>1.04440591</v>
      </c>
      <c r="BF40" s="2034">
        <v>0.70212990000000008</v>
      </c>
      <c r="BG40" s="2034">
        <v>0.84397679999999997</v>
      </c>
      <c r="BH40" s="2034">
        <v>0.22000013999999998</v>
      </c>
      <c r="BI40" s="2030">
        <v>2.81051275</v>
      </c>
      <c r="BJ40" s="2034">
        <v>0.9035115199999999</v>
      </c>
      <c r="BK40" s="2034">
        <v>0.56346324999999986</v>
      </c>
      <c r="BL40" s="2034">
        <v>0.26809903999999996</v>
      </c>
      <c r="BM40" s="2034">
        <v>0.16661385000000001</v>
      </c>
      <c r="BN40" s="2030">
        <v>1.9016876599999999</v>
      </c>
      <c r="BO40" s="2035">
        <v>0.29969280269999998</v>
      </c>
      <c r="BP40" s="2034">
        <v>0.238763858</v>
      </c>
      <c r="BQ40" s="2034">
        <v>0.221634</v>
      </c>
      <c r="BR40" s="2034">
        <v>7.1295021488677793E-2</v>
      </c>
      <c r="BS40" s="2030">
        <v>0.8313856821886777</v>
      </c>
      <c r="BT40" s="2034">
        <v>0.32146693999999998</v>
      </c>
      <c r="BU40" s="2034">
        <v>8.0865060000000002E-2</v>
      </c>
      <c r="BV40" s="2034">
        <v>9.5389650000000006E-2</v>
      </c>
      <c r="BW40" s="2034">
        <v>0.16298346</v>
      </c>
      <c r="BX40" s="2030">
        <v>0.66070510999999998</v>
      </c>
      <c r="BY40" s="2034">
        <v>0.39273793999999995</v>
      </c>
      <c r="BZ40" s="2034">
        <v>0.11963132</v>
      </c>
      <c r="CA40" s="2034">
        <v>0.41589390999999998</v>
      </c>
      <c r="CB40" s="2034">
        <v>0.68471568000000005</v>
      </c>
      <c r="CC40" s="2030">
        <v>1.6129788500000002</v>
      </c>
      <c r="CD40" s="2035">
        <v>0.99218571</v>
      </c>
      <c r="CE40" s="2034">
        <v>0.82665066200000004</v>
      </c>
      <c r="CF40" s="2034">
        <v>1.22133808</v>
      </c>
      <c r="CG40" s="2034">
        <v>0.69119724999999999</v>
      </c>
      <c r="CH40" s="2030">
        <v>3.7313717019999997</v>
      </c>
      <c r="CI40" s="2035">
        <v>2.4167091799999998</v>
      </c>
      <c r="CJ40" s="2034">
        <v>2.8007739599999999</v>
      </c>
      <c r="CK40" s="2034">
        <v>2.7207641599999999</v>
      </c>
      <c r="CL40" s="2034">
        <v>1.9888736300000001</v>
      </c>
      <c r="CM40" s="2030">
        <v>9.927120930000001</v>
      </c>
      <c r="CN40" s="2035">
        <v>3.2949632799999997</v>
      </c>
      <c r="CO40" s="2034">
        <v>4.7964390799999999</v>
      </c>
      <c r="CP40" s="2034">
        <v>5.8698067300000005</v>
      </c>
      <c r="CQ40" s="2034">
        <v>1.3609252500000002</v>
      </c>
      <c r="CR40" s="2030">
        <v>15.32213434</v>
      </c>
      <c r="CS40" s="2035">
        <v>3.8714981800000001</v>
      </c>
      <c r="CT40" s="2034">
        <v>2.4040407799999999</v>
      </c>
      <c r="CU40" s="2034">
        <v>0.39</v>
      </c>
      <c r="CV40" s="2034">
        <v>0.24</v>
      </c>
      <c r="CW40" s="2030">
        <v>6.71</v>
      </c>
      <c r="CX40" s="2966">
        <v>0.51</v>
      </c>
    </row>
    <row r="41" spans="1:102" ht="18" customHeight="1">
      <c r="A41" s="2036" t="s">
        <v>1229</v>
      </c>
      <c r="B41" s="2853">
        <v>318927</v>
      </c>
      <c r="C41" s="2854">
        <v>288101</v>
      </c>
      <c r="D41" s="2854">
        <v>197391</v>
      </c>
      <c r="E41" s="2854">
        <v>173651</v>
      </c>
      <c r="F41" s="2039">
        <v>978070</v>
      </c>
      <c r="G41" s="2853">
        <v>265823</v>
      </c>
      <c r="H41" s="2854">
        <v>246256</v>
      </c>
      <c r="I41" s="2854">
        <v>171557</v>
      </c>
      <c r="J41" s="2854">
        <v>202384</v>
      </c>
      <c r="K41" s="2855">
        <v>886020</v>
      </c>
      <c r="L41" s="2853">
        <v>211003</v>
      </c>
      <c r="M41" s="2854">
        <v>197422</v>
      </c>
      <c r="N41" s="2854">
        <v>135381</v>
      </c>
      <c r="O41" s="2854">
        <v>68476</v>
      </c>
      <c r="P41" s="2855">
        <v>612282</v>
      </c>
      <c r="Q41" s="2854">
        <v>53917</v>
      </c>
      <c r="R41" s="2854">
        <v>103215</v>
      </c>
      <c r="S41" s="2854">
        <v>114650</v>
      </c>
      <c r="T41" s="2854">
        <v>76472</v>
      </c>
      <c r="U41" s="2854">
        <v>348254</v>
      </c>
      <c r="V41" s="2853">
        <v>75903</v>
      </c>
      <c r="W41" s="707">
        <v>130304</v>
      </c>
      <c r="X41" s="707">
        <v>56688</v>
      </c>
      <c r="Y41" s="707">
        <v>48452</v>
      </c>
      <c r="Z41" s="2039">
        <v>311347</v>
      </c>
      <c r="AA41" s="707">
        <v>141967</v>
      </c>
      <c r="AB41" s="707">
        <v>97845</v>
      </c>
      <c r="AC41" s="707">
        <v>54774</v>
      </c>
      <c r="AD41" s="707">
        <v>22953</v>
      </c>
      <c r="AE41" s="2854">
        <v>317539</v>
      </c>
      <c r="AF41" s="2853">
        <v>80551</v>
      </c>
      <c r="AG41" s="2854">
        <v>38956</v>
      </c>
      <c r="AH41" s="2854">
        <v>47798</v>
      </c>
      <c r="AI41" s="2854">
        <v>28750</v>
      </c>
      <c r="AJ41" s="2855">
        <v>196055</v>
      </c>
      <c r="AK41" s="2853">
        <v>24245</v>
      </c>
      <c r="AL41" s="2854">
        <v>28494.37</v>
      </c>
      <c r="AM41" s="2854">
        <v>32427</v>
      </c>
      <c r="AN41" s="2854">
        <v>37457</v>
      </c>
      <c r="AO41" s="2855">
        <v>122623.37</v>
      </c>
      <c r="AP41" s="2854">
        <v>70731.88</v>
      </c>
      <c r="AQ41" s="2854">
        <v>64225.880000000005</v>
      </c>
      <c r="AR41" s="2854">
        <v>38382</v>
      </c>
      <c r="AS41" s="707">
        <v>30266.58</v>
      </c>
      <c r="AT41" s="707">
        <v>203606.33000000002</v>
      </c>
      <c r="AU41" s="2041">
        <v>27433.58</v>
      </c>
      <c r="AV41" s="707">
        <v>47760.270000000004</v>
      </c>
      <c r="AW41" s="2042">
        <v>18828</v>
      </c>
      <c r="AX41" s="2042">
        <v>21709</v>
      </c>
      <c r="AY41" s="2039">
        <v>115730.85</v>
      </c>
      <c r="AZ41" s="707">
        <v>2372</v>
      </c>
      <c r="BA41" s="707">
        <v>36616.17</v>
      </c>
      <c r="BB41" s="707">
        <v>10522.99</v>
      </c>
      <c r="BC41" s="707">
        <v>3559</v>
      </c>
      <c r="BD41" s="2039">
        <v>53070.159999999996</v>
      </c>
      <c r="BE41" s="707">
        <v>35700.93</v>
      </c>
      <c r="BF41" s="707">
        <v>18705.559999999998</v>
      </c>
      <c r="BG41" s="707">
        <v>20999.599999999999</v>
      </c>
      <c r="BH41" s="707">
        <v>6211.55</v>
      </c>
      <c r="BI41" s="2039">
        <v>81617.64</v>
      </c>
      <c r="BJ41" s="707">
        <v>25108.690000000002</v>
      </c>
      <c r="BK41" s="707">
        <v>14569.050000000001</v>
      </c>
      <c r="BL41" s="707">
        <v>10127</v>
      </c>
      <c r="BM41" s="707">
        <v>7726</v>
      </c>
      <c r="BN41" s="680">
        <v>57530.740000000005</v>
      </c>
      <c r="BO41" s="2043">
        <v>9784.2900000000009</v>
      </c>
      <c r="BP41" s="674">
        <v>8060.9</v>
      </c>
      <c r="BQ41" s="674">
        <v>13586.6</v>
      </c>
      <c r="BR41" s="674">
        <v>2327.9499999999998</v>
      </c>
      <c r="BS41" s="680">
        <v>33759.74</v>
      </c>
      <c r="BT41" s="674">
        <v>10693.2</v>
      </c>
      <c r="BU41" s="674">
        <v>4480</v>
      </c>
      <c r="BV41" s="674">
        <v>4304</v>
      </c>
      <c r="BW41" s="674">
        <v>5814.7</v>
      </c>
      <c r="BX41" s="680">
        <v>25291.9</v>
      </c>
      <c r="BY41" s="674">
        <v>13833.060000000001</v>
      </c>
      <c r="BZ41" s="674">
        <v>4312.3500000000004</v>
      </c>
      <c r="CA41" s="674">
        <v>21181.42</v>
      </c>
      <c r="CB41" s="674">
        <v>14847.3</v>
      </c>
      <c r="CC41" s="680">
        <v>54174.13</v>
      </c>
      <c r="CD41" s="2043">
        <v>21021.45</v>
      </c>
      <c r="CE41" s="674">
        <v>26219.85</v>
      </c>
      <c r="CF41" s="674">
        <v>23314.080000000002</v>
      </c>
      <c r="CG41" s="674">
        <v>11696.51</v>
      </c>
      <c r="CH41" s="680">
        <v>82251.89</v>
      </c>
      <c r="CI41" s="2043">
        <v>45099.350000000006</v>
      </c>
      <c r="CJ41" s="674">
        <v>56553.08</v>
      </c>
      <c r="CK41" s="674">
        <v>49979.850000000006</v>
      </c>
      <c r="CL41" s="674">
        <v>51124.85</v>
      </c>
      <c r="CM41" s="680">
        <v>202757.13000000003</v>
      </c>
      <c r="CN41" s="2043">
        <v>72254.47</v>
      </c>
      <c r="CO41" s="674">
        <v>102260.35</v>
      </c>
      <c r="CP41" s="674">
        <v>127958.71999999999</v>
      </c>
      <c r="CQ41" s="674">
        <v>29823.980000000003</v>
      </c>
      <c r="CR41" s="680">
        <v>332297.52</v>
      </c>
      <c r="CS41" s="2043">
        <v>102850.98000000001</v>
      </c>
      <c r="CT41" s="674">
        <v>73548.92</v>
      </c>
      <c r="CU41" s="674">
        <v>11272</v>
      </c>
      <c r="CV41" s="674">
        <v>9562</v>
      </c>
      <c r="CW41" s="680">
        <v>197234</v>
      </c>
      <c r="CX41" s="2967">
        <v>20911</v>
      </c>
    </row>
    <row r="42" spans="1:102" ht="18" customHeight="1">
      <c r="A42" s="2036" t="s">
        <v>1230</v>
      </c>
      <c r="B42" s="2044">
        <v>32.700000000000003</v>
      </c>
      <c r="C42" s="537">
        <v>33.409999999999997</v>
      </c>
      <c r="D42" s="537">
        <v>29.32</v>
      </c>
      <c r="E42" s="537">
        <v>31.85</v>
      </c>
      <c r="F42" s="680">
        <v>32.076084308894046</v>
      </c>
      <c r="G42" s="865">
        <v>30.7</v>
      </c>
      <c r="H42" s="537">
        <v>35.53</v>
      </c>
      <c r="I42" s="537">
        <v>34.590000000000003</v>
      </c>
      <c r="J42" s="537">
        <v>30.29</v>
      </c>
      <c r="K42" s="680">
        <v>32.701981636983369</v>
      </c>
      <c r="L42" s="2846">
        <v>33.18</v>
      </c>
      <c r="M42" s="2847">
        <v>31.614450000000001</v>
      </c>
      <c r="N42" s="2847">
        <v>32.869999999999997</v>
      </c>
      <c r="O42" s="2847">
        <v>30.67</v>
      </c>
      <c r="P42" s="680">
        <v>32.325954181079958</v>
      </c>
      <c r="Q42" s="2847">
        <v>16.04</v>
      </c>
      <c r="R42" s="2847">
        <v>21.61</v>
      </c>
      <c r="S42" s="2847">
        <v>21.65</v>
      </c>
      <c r="T42" s="537">
        <v>23.25</v>
      </c>
      <c r="U42" s="674">
        <v>21.08</v>
      </c>
      <c r="V42" s="2044">
        <v>29.36</v>
      </c>
      <c r="W42" s="537">
        <v>37.86</v>
      </c>
      <c r="X42" s="537">
        <v>37.35</v>
      </c>
      <c r="Y42" s="537">
        <v>41.86</v>
      </c>
      <c r="Z42" s="680">
        <v>36.317417672243508</v>
      </c>
      <c r="AA42" s="537">
        <v>54.87</v>
      </c>
      <c r="AB42" s="537">
        <v>62.04</v>
      </c>
      <c r="AC42" s="537">
        <v>62.26</v>
      </c>
      <c r="AD42" s="537">
        <v>45.75</v>
      </c>
      <c r="AE42" s="674">
        <v>57.694840885686489</v>
      </c>
      <c r="AF42" s="2043">
        <v>58.12</v>
      </c>
      <c r="AG42" s="674">
        <v>60.58</v>
      </c>
      <c r="AH42" s="674">
        <v>40.799999999999997</v>
      </c>
      <c r="AI42" s="674">
        <v>51.83</v>
      </c>
      <c r="AJ42" s="680">
        <v>5.3463821376654517E-5</v>
      </c>
      <c r="AK42" s="2043">
        <v>51.71</v>
      </c>
      <c r="AL42" s="674">
        <v>51.308206849282854</v>
      </c>
      <c r="AM42" s="674">
        <v>45.88</v>
      </c>
      <c r="AN42" s="674">
        <v>41.54</v>
      </c>
      <c r="AO42" s="680">
        <v>4.6968359457092071E-5</v>
      </c>
      <c r="AP42" s="674">
        <v>46.874445865145958</v>
      </c>
      <c r="AQ42" s="674">
        <v>43.673629072890868</v>
      </c>
      <c r="AR42" s="674">
        <v>45.28</v>
      </c>
      <c r="AS42" s="2856">
        <v>41.051294530138513</v>
      </c>
      <c r="AT42" s="2856">
        <v>44.695348027735683</v>
      </c>
      <c r="AU42" s="2857">
        <v>36.362243279951066</v>
      </c>
      <c r="AV42" s="2858">
        <v>37.949924278066263</v>
      </c>
      <c r="AW42" s="2859">
        <v>34.523050775440836</v>
      </c>
      <c r="AX42" s="2058">
        <v>35.008521811230366</v>
      </c>
      <c r="AY42" s="2860">
        <v>36.464306103342359</v>
      </c>
      <c r="AZ42" s="655">
        <v>29.79</v>
      </c>
      <c r="BA42" s="655">
        <v>41.98496210827075</v>
      </c>
      <c r="BB42" s="655">
        <v>33.001574647509877</v>
      </c>
      <c r="BC42" s="655">
        <v>28.097780275358247</v>
      </c>
      <c r="BD42" s="2057">
        <v>38.727330575223441</v>
      </c>
      <c r="BE42" s="707">
        <v>29.254305420054887</v>
      </c>
      <c r="BF42" s="707">
        <v>37.535893071364889</v>
      </c>
      <c r="BG42" s="707">
        <v>40.190136954989619</v>
      </c>
      <c r="BH42" s="707">
        <v>35.417913403256833</v>
      </c>
      <c r="BI42" s="2039">
        <v>34.435114149343207</v>
      </c>
      <c r="BJ42" s="707">
        <v>35.984016689042711</v>
      </c>
      <c r="BK42" s="707">
        <v>38.675359752351724</v>
      </c>
      <c r="BL42" s="707">
        <v>26.473688160363384</v>
      </c>
      <c r="BM42" s="707">
        <v>21.565344292001036</v>
      </c>
      <c r="BN42" s="680">
        <v>33.055157295039137</v>
      </c>
      <c r="BO42" s="2043">
        <v>30.63</v>
      </c>
      <c r="BP42" s="674">
        <v>29.62</v>
      </c>
      <c r="BQ42" s="674">
        <v>16.312690444997276</v>
      </c>
      <c r="BR42" s="674">
        <v>30.625666998293692</v>
      </c>
      <c r="BS42" s="680">
        <v>24.626542804792862</v>
      </c>
      <c r="BT42" s="674">
        <v>30.062744547937005</v>
      </c>
      <c r="BU42" s="674">
        <v>18.050236607142857</v>
      </c>
      <c r="BV42" s="674">
        <v>22.163022769516729</v>
      </c>
      <c r="BW42" s="674">
        <v>28.029556124993551</v>
      </c>
      <c r="BX42" s="680">
        <v>26.123190033172673</v>
      </c>
      <c r="BY42" s="674">
        <v>28.391255441673781</v>
      </c>
      <c r="BZ42" s="674">
        <v>27.741560865885187</v>
      </c>
      <c r="CA42" s="674">
        <v>19.634845539156487</v>
      </c>
      <c r="CB42" s="674">
        <v>46.117184942716861</v>
      </c>
      <c r="CC42" s="680">
        <v>29.773968682099746</v>
      </c>
      <c r="CD42" s="2043">
        <v>47.198728441663157</v>
      </c>
      <c r="CE42" s="674">
        <v>31.527665566355264</v>
      </c>
      <c r="CF42" s="674">
        <v>52.386286741745757</v>
      </c>
      <c r="CG42" s="674">
        <v>59.094315312858278</v>
      </c>
      <c r="CH42" s="680">
        <v>45.365178867014478</v>
      </c>
      <c r="CI42" s="2043">
        <v>53.586341710024634</v>
      </c>
      <c r="CJ42" s="674">
        <v>49.524693615272589</v>
      </c>
      <c r="CK42" s="674">
        <v>54.437221400224281</v>
      </c>
      <c r="CL42" s="674">
        <v>38.902287830673345</v>
      </c>
      <c r="CM42" s="680">
        <v>48.960650261719522</v>
      </c>
      <c r="CN42" s="2043">
        <v>45.602206756204836</v>
      </c>
      <c r="CO42" s="674">
        <v>46.904191898423967</v>
      </c>
      <c r="CP42" s="674">
        <v>45.872659010655944</v>
      </c>
      <c r="CQ42" s="674">
        <v>45.631912642108801</v>
      </c>
      <c r="CR42" s="680">
        <v>46.109686102983858</v>
      </c>
      <c r="CS42" s="2043">
        <v>37.641821011331146</v>
      </c>
      <c r="CT42" s="674">
        <v>32.686282545005419</v>
      </c>
      <c r="CU42" s="674">
        <v>34.630000000000003</v>
      </c>
      <c r="CV42" s="674">
        <v>25.207916505443251</v>
      </c>
      <c r="CW42" s="680">
        <v>35.020000000000003</v>
      </c>
      <c r="CX42" s="2967">
        <v>24.17</v>
      </c>
    </row>
    <row r="43" spans="1:102" ht="18" customHeight="1">
      <c r="A43" s="2036"/>
      <c r="B43" s="2044"/>
      <c r="F43" s="2048"/>
      <c r="G43" s="2044"/>
      <c r="J43" s="537"/>
      <c r="K43" s="2048"/>
      <c r="L43" s="2044"/>
      <c r="N43" s="2029"/>
      <c r="O43" s="2029"/>
      <c r="P43" s="2048"/>
      <c r="V43" s="2044"/>
      <c r="Z43" s="2048"/>
      <c r="AF43" s="2044"/>
      <c r="AJ43" s="2048"/>
      <c r="AK43" s="2044"/>
      <c r="AO43" s="2048"/>
      <c r="AU43" s="2044"/>
      <c r="AY43" s="2048"/>
      <c r="BD43" s="2048"/>
      <c r="BI43" s="2048"/>
      <c r="BN43" s="680"/>
      <c r="BO43" s="2043"/>
      <c r="BP43" s="674"/>
      <c r="BQ43" s="674"/>
      <c r="BR43" s="674"/>
      <c r="BS43" s="680"/>
      <c r="BT43" s="674"/>
      <c r="BU43" s="674"/>
      <c r="BV43" s="674"/>
      <c r="BW43" s="674"/>
      <c r="BX43" s="680"/>
      <c r="BY43" s="674"/>
      <c r="BZ43" s="674"/>
      <c r="CA43" s="674"/>
      <c r="CB43" s="674"/>
      <c r="CC43" s="680"/>
      <c r="CD43" s="2043"/>
      <c r="CE43" s="674"/>
      <c r="CF43" s="674"/>
      <c r="CG43" s="674"/>
      <c r="CH43" s="680"/>
      <c r="CI43" s="2043"/>
      <c r="CJ43" s="674"/>
      <c r="CK43" s="674"/>
      <c r="CL43" s="674"/>
      <c r="CM43" s="680"/>
      <c r="CN43" s="2043"/>
      <c r="CO43" s="674"/>
      <c r="CP43" s="674"/>
      <c r="CQ43" s="674"/>
      <c r="CR43" s="680"/>
      <c r="CS43" s="2043"/>
      <c r="CT43" s="674"/>
      <c r="CU43" s="674"/>
      <c r="CV43" s="674"/>
      <c r="CW43" s="680"/>
      <c r="CX43" s="2967"/>
    </row>
    <row r="44" spans="1:102" s="2021" customFormat="1" ht="18" customHeight="1">
      <c r="A44" s="2027" t="s">
        <v>1231</v>
      </c>
      <c r="B44" s="2031">
        <v>5.1207844399999995</v>
      </c>
      <c r="C44" s="978">
        <v>5.4516243600000003</v>
      </c>
      <c r="D44" s="978">
        <v>6.8432303999999995</v>
      </c>
      <c r="E44" s="978">
        <v>5.1302082999999996</v>
      </c>
      <c r="F44" s="2030">
        <v>22.545847500000001</v>
      </c>
      <c r="G44" s="2031">
        <v>5.3013564999999998</v>
      </c>
      <c r="H44" s="978">
        <v>3.4089527999999998</v>
      </c>
      <c r="I44" s="978">
        <v>5.8092423400000008</v>
      </c>
      <c r="J44" s="978">
        <v>5.1637189799999996</v>
      </c>
      <c r="K44" s="2032">
        <v>19.683270619999998</v>
      </c>
      <c r="L44" s="2031">
        <v>3.5879765400000001</v>
      </c>
      <c r="M44" s="978">
        <v>3.8097089999999998</v>
      </c>
      <c r="N44" s="978">
        <v>6.7997947500000002</v>
      </c>
      <c r="O44" s="978">
        <v>7.5197420199999998</v>
      </c>
      <c r="P44" s="2032">
        <v>21.71722231</v>
      </c>
      <c r="Q44" s="978">
        <v>4.3307027400000004</v>
      </c>
      <c r="R44" s="978">
        <v>1.93975513</v>
      </c>
      <c r="S44" s="978">
        <v>1.87435989</v>
      </c>
      <c r="T44" s="978">
        <v>2.9369570600000001</v>
      </c>
      <c r="U44" s="978">
        <v>11.08177482</v>
      </c>
      <c r="V44" s="2031">
        <v>6.1674366599999999</v>
      </c>
      <c r="W44" s="978">
        <v>1.32</v>
      </c>
      <c r="X44" s="978">
        <v>6.4004399999999997</v>
      </c>
      <c r="Y44" s="978">
        <v>1.25984981</v>
      </c>
      <c r="Z44" s="2032">
        <v>15.14772647</v>
      </c>
      <c r="AA44" s="978">
        <v>3.4999162500000001</v>
      </c>
      <c r="AB44" s="978">
        <v>1.6798397599999999</v>
      </c>
      <c r="AC44" s="978">
        <v>0.79005199999999998</v>
      </c>
      <c r="AD44" s="978">
        <v>1.1198458200000001</v>
      </c>
      <c r="AE44" s="978">
        <v>7.0896538300000005</v>
      </c>
      <c r="AF44" s="2031">
        <v>5.3197799200000002</v>
      </c>
      <c r="AG44" s="978">
        <v>4.3593553200000006</v>
      </c>
      <c r="AH44" s="978">
        <v>6.0301056999999991</v>
      </c>
      <c r="AI44" s="978">
        <v>8.9203140100000002</v>
      </c>
      <c r="AJ44" s="2032">
        <v>24.629554949999999</v>
      </c>
      <c r="AK44" s="2031">
        <v>6.7467078600000008</v>
      </c>
      <c r="AL44" s="978">
        <v>4.8284799999999999</v>
      </c>
      <c r="AM44" s="978">
        <v>12.413</v>
      </c>
      <c r="AN44" s="978">
        <v>8.5724</v>
      </c>
      <c r="AO44" s="2032">
        <v>32.560587859999998</v>
      </c>
      <c r="AP44" s="978">
        <v>10.743880000000001</v>
      </c>
      <c r="AQ44" s="978">
        <v>9.8486799999999999</v>
      </c>
      <c r="AR44" s="978">
        <v>9.2781199999999995</v>
      </c>
      <c r="AS44" s="978">
        <v>6.3880400000000002</v>
      </c>
      <c r="AT44" s="978">
        <v>36.258720000000004</v>
      </c>
      <c r="AU44" s="2031">
        <v>8.2400400000000005</v>
      </c>
      <c r="AV44" s="978">
        <v>10.318519999999999</v>
      </c>
      <c r="AW44" s="2033">
        <v>13.18</v>
      </c>
      <c r="AX44" s="2033">
        <v>9.3200000000000021</v>
      </c>
      <c r="AY44" s="2032">
        <v>41.05856</v>
      </c>
      <c r="AZ44" s="2034">
        <v>8.8528834578031699</v>
      </c>
      <c r="BA44" s="2034">
        <v>8.8947839999999996</v>
      </c>
      <c r="BB44" s="2034">
        <v>10.189952</v>
      </c>
      <c r="BC44" s="2034">
        <v>10.767232</v>
      </c>
      <c r="BD44" s="2030">
        <v>38.704851457803166</v>
      </c>
      <c r="BE44" s="2034">
        <v>12.41094</v>
      </c>
      <c r="BF44" s="2034">
        <v>12.295854</v>
      </c>
      <c r="BG44" s="2034">
        <v>11.712351999999999</v>
      </c>
      <c r="BH44" s="2034">
        <v>14.440480000000001</v>
      </c>
      <c r="BI44" s="2030">
        <v>50.859626000000006</v>
      </c>
      <c r="BJ44" s="2034">
        <v>8.9909759999999999</v>
      </c>
      <c r="BK44" s="2034">
        <v>5.5481920000000002</v>
      </c>
      <c r="BL44" s="2034">
        <v>7.2696959999999997</v>
      </c>
      <c r="BM44" s="2034">
        <v>3.5635840000000001</v>
      </c>
      <c r="BN44" s="2030">
        <v>25.372448000000002</v>
      </c>
      <c r="BO44" s="2035">
        <v>8.8755199999999999</v>
      </c>
      <c r="BP44" s="2034">
        <v>11.618317959357766</v>
      </c>
      <c r="BQ44" s="2034">
        <v>5.0518400000000003</v>
      </c>
      <c r="BR44" s="2034">
        <v>10.444928000000003</v>
      </c>
      <c r="BS44" s="2030">
        <v>35.990605959357765</v>
      </c>
      <c r="BT44" s="2034">
        <v>11.303488</v>
      </c>
      <c r="BU44" s="2034">
        <v>10.146193</v>
      </c>
      <c r="BV44" s="2034">
        <v>9.5929099999999998</v>
      </c>
      <c r="BW44" s="2034">
        <v>6.676844</v>
      </c>
      <c r="BX44" s="2030">
        <v>37.719435000000004</v>
      </c>
      <c r="BY44" s="2034">
        <v>4.8143480000000007</v>
      </c>
      <c r="BZ44" s="2034">
        <v>5.1704100000000013</v>
      </c>
      <c r="CA44" s="2034">
        <v>4.6836739999999999</v>
      </c>
      <c r="CB44" s="2034">
        <v>7.3735110000000006</v>
      </c>
      <c r="CC44" s="2030">
        <v>22.041943000000003</v>
      </c>
      <c r="CD44" s="2035">
        <v>0</v>
      </c>
      <c r="CE44" s="2034">
        <v>0</v>
      </c>
      <c r="CF44" s="2034">
        <v>6.2314000000000007</v>
      </c>
      <c r="CG44" s="2034">
        <v>12.479425000000001</v>
      </c>
      <c r="CH44" s="2030">
        <v>18.710825</v>
      </c>
      <c r="CI44" s="2035">
        <v>11.44674</v>
      </c>
      <c r="CJ44" s="2034">
        <v>12.2303</v>
      </c>
      <c r="CK44" s="2034">
        <v>13.30850182</v>
      </c>
      <c r="CL44" s="2034">
        <v>10.146367999999999</v>
      </c>
      <c r="CM44" s="2030">
        <v>47.131909819999997</v>
      </c>
      <c r="CN44" s="2035">
        <v>16.664666799999999</v>
      </c>
      <c r="CO44" s="2034">
        <v>13.352184655</v>
      </c>
      <c r="CP44" s="2034">
        <v>16.597964000000001</v>
      </c>
      <c r="CQ44" s="2034">
        <v>22.0804692</v>
      </c>
      <c r="CR44" s="2030">
        <v>68.695284654999995</v>
      </c>
      <c r="CS44" s="2035">
        <v>34.064267575000002</v>
      </c>
      <c r="CT44" s="2034">
        <v>18.66</v>
      </c>
      <c r="CU44" s="2034">
        <v>25.35</v>
      </c>
      <c r="CV44" s="2034">
        <v>27.15</v>
      </c>
      <c r="CW44" s="2030">
        <f>CS44+CT44+CU44+CV44</f>
        <v>105.224267575</v>
      </c>
      <c r="CX44" s="2966">
        <v>38.369999999999997</v>
      </c>
    </row>
    <row r="45" spans="1:102" s="2021" customFormat="1" ht="18" customHeight="1">
      <c r="A45" s="2036" t="s">
        <v>1211</v>
      </c>
      <c r="B45" s="2037">
        <v>213011</v>
      </c>
      <c r="C45" s="2038">
        <v>213957</v>
      </c>
      <c r="D45" s="2038">
        <v>261192</v>
      </c>
      <c r="E45" s="2038">
        <v>199619</v>
      </c>
      <c r="F45" s="2039">
        <v>887779</v>
      </c>
      <c r="G45" s="2037">
        <v>201190</v>
      </c>
      <c r="H45" s="2038">
        <v>129127</v>
      </c>
      <c r="I45" s="2038">
        <v>219134</v>
      </c>
      <c r="J45" s="2038">
        <v>198834</v>
      </c>
      <c r="K45" s="2040">
        <v>748285</v>
      </c>
      <c r="L45" s="2037">
        <v>129858</v>
      </c>
      <c r="M45" s="2038">
        <v>133674</v>
      </c>
      <c r="N45" s="2038">
        <v>218995</v>
      </c>
      <c r="O45" s="2038">
        <v>255166</v>
      </c>
      <c r="P45" s="2040">
        <v>737693</v>
      </c>
      <c r="Q45" s="2038">
        <v>183039</v>
      </c>
      <c r="R45" s="2038">
        <v>91801</v>
      </c>
      <c r="S45" s="2038">
        <v>87139</v>
      </c>
      <c r="T45" s="2038">
        <v>128927</v>
      </c>
      <c r="U45" s="2038">
        <v>490906</v>
      </c>
      <c r="V45" s="2037">
        <v>212817</v>
      </c>
      <c r="W45" s="2038">
        <v>44000</v>
      </c>
      <c r="X45" s="2038">
        <v>213348</v>
      </c>
      <c r="Y45" s="2038">
        <v>41981</v>
      </c>
      <c r="Z45" s="2040">
        <v>512146</v>
      </c>
      <c r="AA45" s="2038">
        <v>116625</v>
      </c>
      <c r="AB45" s="2038">
        <v>55976</v>
      </c>
      <c r="AC45" s="2038">
        <v>26300</v>
      </c>
      <c r="AD45" s="2038">
        <v>37403</v>
      </c>
      <c r="AE45" s="2038">
        <v>236304</v>
      </c>
      <c r="AF45" s="2037">
        <v>166712</v>
      </c>
      <c r="AG45" s="2038">
        <v>129281</v>
      </c>
      <c r="AH45" s="2038">
        <v>168110</v>
      </c>
      <c r="AI45" s="2038">
        <v>245671</v>
      </c>
      <c r="AJ45" s="2040">
        <v>709774</v>
      </c>
      <c r="AK45" s="2037">
        <v>172066</v>
      </c>
      <c r="AL45" s="2038">
        <v>120712</v>
      </c>
      <c r="AM45" s="2038">
        <v>310325</v>
      </c>
      <c r="AN45" s="2038">
        <v>214310</v>
      </c>
      <c r="AO45" s="2040">
        <v>817413</v>
      </c>
      <c r="AP45" s="2038">
        <v>268597</v>
      </c>
      <c r="AQ45" s="2038">
        <v>246182</v>
      </c>
      <c r="AR45" s="2038">
        <v>231953</v>
      </c>
      <c r="AS45" s="2038">
        <v>159701</v>
      </c>
      <c r="AT45" s="2038">
        <v>906433</v>
      </c>
      <c r="AU45" s="2037">
        <v>206001</v>
      </c>
      <c r="AV45" s="2038">
        <v>257963</v>
      </c>
      <c r="AW45" s="2060">
        <v>329400</v>
      </c>
      <c r="AX45" s="2060">
        <v>232887</v>
      </c>
      <c r="AY45" s="2040">
        <v>1026251</v>
      </c>
      <c r="AZ45" s="707">
        <v>269626</v>
      </c>
      <c r="BA45" s="707">
        <v>277962</v>
      </c>
      <c r="BB45" s="707">
        <v>318436</v>
      </c>
      <c r="BC45" s="707">
        <v>336476</v>
      </c>
      <c r="BD45" s="2039">
        <v>1202500</v>
      </c>
      <c r="BE45" s="707">
        <v>413698</v>
      </c>
      <c r="BF45" s="707">
        <v>400027</v>
      </c>
      <c r="BG45" s="707">
        <v>366011</v>
      </c>
      <c r="BH45" s="707">
        <v>451265</v>
      </c>
      <c r="BI45" s="2039">
        <v>1631001</v>
      </c>
      <c r="BJ45" s="707">
        <v>280968</v>
      </c>
      <c r="BK45" s="707">
        <v>173381</v>
      </c>
      <c r="BL45" s="707">
        <v>227178</v>
      </c>
      <c r="BM45" s="707">
        <v>111362</v>
      </c>
      <c r="BN45" s="680">
        <v>792889</v>
      </c>
      <c r="BO45" s="2043">
        <v>277360</v>
      </c>
      <c r="BP45" s="674">
        <v>363069</v>
      </c>
      <c r="BQ45" s="674">
        <v>157870</v>
      </c>
      <c r="BR45" s="674">
        <v>326404</v>
      </c>
      <c r="BS45" s="680">
        <v>1124703</v>
      </c>
      <c r="BT45" s="674">
        <v>353234</v>
      </c>
      <c r="BU45" s="674">
        <v>337697</v>
      </c>
      <c r="BV45" s="674">
        <v>330790</v>
      </c>
      <c r="BW45" s="674">
        <v>230236</v>
      </c>
      <c r="BX45" s="680">
        <v>1251957</v>
      </c>
      <c r="BY45" s="674">
        <v>166012</v>
      </c>
      <c r="BZ45" s="674">
        <v>178290</v>
      </c>
      <c r="CA45" s="674">
        <v>161506</v>
      </c>
      <c r="CB45" s="674">
        <v>254259</v>
      </c>
      <c r="CC45" s="680">
        <v>760067</v>
      </c>
      <c r="CD45" s="2043">
        <v>0</v>
      </c>
      <c r="CE45" s="674">
        <v>0</v>
      </c>
      <c r="CF45" s="674">
        <v>178040</v>
      </c>
      <c r="CG45" s="674">
        <v>356555</v>
      </c>
      <c r="CH45" s="680">
        <v>534595</v>
      </c>
      <c r="CI45" s="2043">
        <v>301230</v>
      </c>
      <c r="CJ45" s="674">
        <v>321850</v>
      </c>
      <c r="CK45" s="674">
        <v>344109.52999999997</v>
      </c>
      <c r="CL45" s="674">
        <v>253659.19999999998</v>
      </c>
      <c r="CM45" s="680">
        <v>1220848.73</v>
      </c>
      <c r="CN45" s="2043">
        <v>416616.67000000004</v>
      </c>
      <c r="CO45" s="674">
        <v>324945.36</v>
      </c>
      <c r="CP45" s="674">
        <v>414949.10000000003</v>
      </c>
      <c r="CQ45" s="674">
        <v>552011.73</v>
      </c>
      <c r="CR45" s="680">
        <v>1708522.8599999999</v>
      </c>
      <c r="CS45" s="2043">
        <v>598548.10000000009</v>
      </c>
      <c r="CT45" s="674">
        <v>330728.68</v>
      </c>
      <c r="CU45" s="674">
        <v>534152.72</v>
      </c>
      <c r="CV45" s="674">
        <v>602349.38</v>
      </c>
      <c r="CW45" s="680">
        <f>CS45+CT45+CU45+CV45</f>
        <v>2065778.88</v>
      </c>
      <c r="CX45" s="2967">
        <v>889595</v>
      </c>
    </row>
    <row r="46" spans="1:102" ht="18" customHeight="1">
      <c r="A46" s="2036" t="s">
        <v>1212</v>
      </c>
      <c r="B46" s="2044">
        <v>24.04</v>
      </c>
      <c r="C46" s="537">
        <v>25.48</v>
      </c>
      <c r="D46" s="2029">
        <v>26.2</v>
      </c>
      <c r="E46" s="537">
        <v>25.7</v>
      </c>
      <c r="F46" s="680">
        <v>25.395788253608163</v>
      </c>
      <c r="G46" s="865">
        <v>26.35</v>
      </c>
      <c r="H46" s="864">
        <v>26.4</v>
      </c>
      <c r="I46" s="864">
        <v>26.51</v>
      </c>
      <c r="J46" s="864">
        <v>25.97</v>
      </c>
      <c r="K46" s="680">
        <v>26.30451047395043</v>
      </c>
      <c r="L46" s="865">
        <v>27.63</v>
      </c>
      <c r="M46" s="864">
        <v>28.5</v>
      </c>
      <c r="N46" s="864">
        <v>31.05</v>
      </c>
      <c r="O46" s="864">
        <v>29.47</v>
      </c>
      <c r="P46" s="680">
        <v>29.439376963045603</v>
      </c>
      <c r="Q46" s="864">
        <v>23.66</v>
      </c>
      <c r="R46" s="864">
        <v>21.13</v>
      </c>
      <c r="S46" s="864">
        <v>21.51</v>
      </c>
      <c r="T46" s="537">
        <v>22.78</v>
      </c>
      <c r="U46" s="674">
        <v>22.574127877842194</v>
      </c>
      <c r="V46" s="2044">
        <v>28.98</v>
      </c>
      <c r="W46" s="864">
        <v>30</v>
      </c>
      <c r="X46" s="864">
        <v>30</v>
      </c>
      <c r="Y46" s="864">
        <v>30.01</v>
      </c>
      <c r="Z46" s="869">
        <v>29.576969204094144</v>
      </c>
      <c r="AA46" s="537">
        <v>30.01</v>
      </c>
      <c r="AB46" s="537">
        <v>30.01</v>
      </c>
      <c r="AC46" s="537">
        <v>30.04</v>
      </c>
      <c r="AD46" s="537">
        <v>29.94</v>
      </c>
      <c r="AE46" s="674">
        <v>30.002259081522109</v>
      </c>
      <c r="AF46" s="2043">
        <v>31.91</v>
      </c>
      <c r="AG46" s="674">
        <v>33.72</v>
      </c>
      <c r="AH46" s="674">
        <v>35.869999999999997</v>
      </c>
      <c r="AI46" s="674">
        <v>36.31</v>
      </c>
      <c r="AJ46" s="680">
        <v>34.700559544305655</v>
      </c>
      <c r="AK46" s="2043">
        <v>39.21</v>
      </c>
      <c r="AL46" s="674">
        <v>40</v>
      </c>
      <c r="AM46" s="674">
        <v>40</v>
      </c>
      <c r="AN46" s="674">
        <v>40</v>
      </c>
      <c r="AO46" s="680">
        <v>39.833704455397701</v>
      </c>
      <c r="AP46" s="674">
        <v>40</v>
      </c>
      <c r="AQ46" s="674">
        <v>40.00568684956658</v>
      </c>
      <c r="AR46" s="674">
        <v>40</v>
      </c>
      <c r="AS46" s="685">
        <v>40</v>
      </c>
      <c r="AT46" s="685">
        <v>40.001544515700559</v>
      </c>
      <c r="AU46" s="2055">
        <v>40</v>
      </c>
      <c r="AV46" s="651">
        <v>40</v>
      </c>
      <c r="AW46" s="2056">
        <v>40.012143290831816</v>
      </c>
      <c r="AX46" s="2058">
        <v>40.019408554363281</v>
      </c>
      <c r="AY46" s="2061">
        <v>40.008302062555849</v>
      </c>
      <c r="AZ46" s="655">
        <v>32.833938336077267</v>
      </c>
      <c r="BA46" s="655">
        <v>32</v>
      </c>
      <c r="BB46" s="655">
        <v>32</v>
      </c>
      <c r="BC46" s="655">
        <v>32</v>
      </c>
      <c r="BD46" s="2057">
        <v>32.186986659295769</v>
      </c>
      <c r="BE46" s="655">
        <v>30</v>
      </c>
      <c r="BF46" s="655">
        <v>30.737560214685509</v>
      </c>
      <c r="BG46" s="655">
        <v>32</v>
      </c>
      <c r="BH46" s="655">
        <v>32</v>
      </c>
      <c r="BI46" s="2057">
        <v>31.183074688488848</v>
      </c>
      <c r="BJ46" s="655">
        <v>32</v>
      </c>
      <c r="BK46" s="655">
        <v>32</v>
      </c>
      <c r="BL46" s="655">
        <v>32</v>
      </c>
      <c r="BM46" s="655">
        <v>32</v>
      </c>
      <c r="BN46" s="680">
        <v>32.000000000000007</v>
      </c>
      <c r="BO46" s="2043">
        <v>32</v>
      </c>
      <c r="BP46" s="674">
        <v>32.000302860772379</v>
      </c>
      <c r="BQ46" s="674">
        <v>32</v>
      </c>
      <c r="BR46" s="674">
        <v>32.000000000000007</v>
      </c>
      <c r="BS46" s="680">
        <v>32.000097767461959</v>
      </c>
      <c r="BT46" s="674">
        <v>32</v>
      </c>
      <c r="BU46" s="674">
        <v>30.045256546549126</v>
      </c>
      <c r="BV46" s="674">
        <v>29</v>
      </c>
      <c r="BW46" s="674">
        <v>29</v>
      </c>
      <c r="BX46" s="680">
        <v>30.128379009822225</v>
      </c>
      <c r="BY46" s="674">
        <v>29.000000000000004</v>
      </c>
      <c r="BZ46" s="674">
        <v>29.000000000000004</v>
      </c>
      <c r="CA46" s="674">
        <v>29</v>
      </c>
      <c r="CB46" s="674">
        <v>29.000000000000004</v>
      </c>
      <c r="CC46" s="680">
        <v>29.000000000000004</v>
      </c>
      <c r="CD46" s="2043">
        <v>0</v>
      </c>
      <c r="CE46" s="674">
        <v>0</v>
      </c>
      <c r="CF46" s="674">
        <v>35.000000000000007</v>
      </c>
      <c r="CG46" s="674">
        <v>35</v>
      </c>
      <c r="CH46" s="680">
        <v>35</v>
      </c>
      <c r="CI46" s="2043">
        <v>38</v>
      </c>
      <c r="CJ46" s="674">
        <v>38</v>
      </c>
      <c r="CK46" s="674">
        <v>38.675191064891465</v>
      </c>
      <c r="CL46" s="674">
        <v>40</v>
      </c>
      <c r="CM46" s="680">
        <v>38.605855632908749</v>
      </c>
      <c r="CN46" s="2043">
        <v>40</v>
      </c>
      <c r="CO46" s="674">
        <v>41.090553362571484</v>
      </c>
      <c r="CP46" s="674">
        <v>40</v>
      </c>
      <c r="CQ46" s="674">
        <v>40</v>
      </c>
      <c r="CR46" s="680">
        <f>AVERAGE(CN46:CQ46)</f>
        <v>40.272638340642871</v>
      </c>
      <c r="CS46" s="2043">
        <v>56.911495625831904</v>
      </c>
      <c r="CT46" s="674">
        <v>56.41</v>
      </c>
      <c r="CU46" s="674">
        <v>47.45</v>
      </c>
      <c r="CV46" s="674">
        <v>45.07</v>
      </c>
      <c r="CW46" s="680">
        <f>AVERAGE(CS46:CV46)</f>
        <v>51.460373906457974</v>
      </c>
      <c r="CX46" s="2967">
        <v>43.13</v>
      </c>
    </row>
    <row r="47" spans="1:102" ht="18" hidden="1" customHeight="1">
      <c r="A47" s="2027"/>
      <c r="B47" s="2044">
        <v>0</v>
      </c>
      <c r="C47" s="537">
        <v>0</v>
      </c>
      <c r="D47" s="537">
        <v>0</v>
      </c>
      <c r="E47" s="537">
        <v>1</v>
      </c>
      <c r="F47" s="2048"/>
      <c r="G47" s="2044"/>
      <c r="J47" s="537"/>
      <c r="K47" s="2048"/>
      <c r="L47" s="2044"/>
      <c r="N47" s="2038"/>
      <c r="O47" s="2038"/>
      <c r="P47" s="2048"/>
      <c r="V47" s="2044"/>
      <c r="Z47" s="2048"/>
      <c r="AF47" s="2044"/>
      <c r="AJ47" s="2048"/>
      <c r="AK47" s="2044"/>
      <c r="AM47" s="537">
        <v>544.54999999999995</v>
      </c>
      <c r="AO47" s="2048">
        <v>544.54999999999995</v>
      </c>
      <c r="AU47" s="2044"/>
      <c r="AY47" s="2048"/>
      <c r="BD47" s="2048"/>
      <c r="BI47" s="2048"/>
      <c r="BJ47" s="537">
        <v>575.31470281012719</v>
      </c>
      <c r="BN47" s="680"/>
      <c r="BO47" s="2043"/>
      <c r="BP47" s="674"/>
      <c r="BQ47" s="674"/>
      <c r="BR47" s="674"/>
      <c r="BS47" s="680"/>
      <c r="BT47" s="674"/>
      <c r="BU47" s="674"/>
      <c r="BV47" s="674"/>
      <c r="BW47" s="674"/>
      <c r="BX47" s="680"/>
      <c r="BY47" s="674"/>
      <c r="BZ47" s="674"/>
      <c r="CA47" s="674"/>
      <c r="CB47" s="674"/>
      <c r="CC47" s="680"/>
      <c r="CD47" s="2043"/>
      <c r="CE47" s="674"/>
      <c r="CF47" s="674"/>
      <c r="CG47" s="674"/>
      <c r="CH47" s="680"/>
      <c r="CI47" s="2043"/>
      <c r="CJ47" s="674"/>
      <c r="CK47" s="674"/>
      <c r="CL47" s="674"/>
      <c r="CM47" s="680"/>
      <c r="CN47" s="2043"/>
      <c r="CO47" s="674"/>
      <c r="CP47" s="674"/>
      <c r="CQ47" s="674"/>
      <c r="CR47" s="680"/>
      <c r="CS47" s="2043"/>
      <c r="CT47" s="674"/>
      <c r="CU47" s="674"/>
      <c r="CV47" s="674"/>
      <c r="CW47" s="680"/>
      <c r="CX47" s="2967"/>
    </row>
    <row r="48" spans="1:102" ht="18" hidden="1" customHeight="1" thickBot="1">
      <c r="A48" s="2036" t="s">
        <v>1232</v>
      </c>
      <c r="B48" s="2037">
        <v>0</v>
      </c>
      <c r="C48" s="2038">
        <v>0</v>
      </c>
      <c r="D48" s="2038">
        <v>0</v>
      </c>
      <c r="E48" s="2038">
        <v>1</v>
      </c>
      <c r="F48" s="2048"/>
      <c r="G48" s="2037"/>
      <c r="H48" s="2038"/>
      <c r="I48" s="2038"/>
      <c r="J48" s="2038"/>
      <c r="K48" s="2040"/>
      <c r="L48" s="2044"/>
      <c r="N48" s="2029"/>
      <c r="O48" s="2029"/>
      <c r="P48" s="2040"/>
      <c r="U48" s="2038"/>
      <c r="V48" s="2044"/>
      <c r="Z48" s="2048"/>
      <c r="AE48" s="2038"/>
      <c r="AF48" s="2037"/>
      <c r="AG48" s="2038"/>
      <c r="AH48" s="2038"/>
      <c r="AI48" s="2038"/>
      <c r="AJ48" s="2040"/>
      <c r="AK48" s="2037"/>
      <c r="AL48" s="2038"/>
      <c r="AM48" s="2038"/>
      <c r="AN48" s="2038"/>
      <c r="AO48" s="2040">
        <v>0</v>
      </c>
      <c r="AP48" s="2038"/>
      <c r="AQ48" s="2038"/>
      <c r="AR48" s="2038"/>
      <c r="AT48" s="537">
        <v>0</v>
      </c>
      <c r="AU48" s="2044"/>
      <c r="AY48" s="2048">
        <v>0</v>
      </c>
      <c r="BD48" s="2048"/>
      <c r="BI48" s="2048"/>
      <c r="BN48" s="680"/>
      <c r="BO48" s="2043"/>
      <c r="BP48" s="674"/>
      <c r="BQ48" s="674"/>
      <c r="BR48" s="674"/>
      <c r="BS48" s="680"/>
      <c r="BT48" s="674"/>
      <c r="BU48" s="674"/>
      <c r="BV48" s="674"/>
      <c r="BW48" s="674"/>
      <c r="BX48" s="680"/>
      <c r="BY48" s="674"/>
      <c r="BZ48" s="674"/>
      <c r="CA48" s="674"/>
      <c r="CB48" s="674"/>
      <c r="CC48" s="680">
        <v>0</v>
      </c>
      <c r="CD48" s="2043"/>
      <c r="CE48" s="674"/>
      <c r="CF48" s="674"/>
      <c r="CG48" s="674"/>
      <c r="CH48" s="680">
        <v>0</v>
      </c>
      <c r="CI48" s="2043"/>
      <c r="CJ48" s="674"/>
      <c r="CK48" s="674"/>
      <c r="CL48" s="674"/>
      <c r="CM48" s="680"/>
      <c r="CN48" s="2043"/>
      <c r="CO48" s="674"/>
      <c r="CP48" s="674"/>
      <c r="CQ48" s="674"/>
      <c r="CR48" s="680"/>
      <c r="CS48" s="2043"/>
      <c r="CT48" s="674"/>
      <c r="CU48" s="674"/>
      <c r="CV48" s="674"/>
      <c r="CW48" s="680"/>
      <c r="CX48" s="2967"/>
    </row>
    <row r="49" spans="1:102" ht="18" hidden="1" customHeight="1" thickBot="1">
      <c r="A49" s="2064" t="s">
        <v>1233</v>
      </c>
      <c r="B49" s="2044">
        <v>0</v>
      </c>
      <c r="C49" s="537">
        <v>0</v>
      </c>
      <c r="D49" s="537">
        <v>0</v>
      </c>
      <c r="E49" s="537">
        <v>1</v>
      </c>
      <c r="F49" s="2048"/>
      <c r="G49" s="2044"/>
      <c r="J49" s="537"/>
      <c r="K49" s="2048"/>
      <c r="L49" s="2044"/>
      <c r="N49" s="2038"/>
      <c r="O49" s="2038"/>
      <c r="P49" s="2048"/>
      <c r="V49" s="2044"/>
      <c r="Z49" s="2048"/>
      <c r="AF49" s="2044"/>
      <c r="AJ49" s="2048"/>
      <c r="AK49" s="2044"/>
      <c r="AO49" s="2048">
        <v>0</v>
      </c>
      <c r="AT49" s="537">
        <v>0</v>
      </c>
      <c r="AU49" s="2044"/>
      <c r="AY49" s="2048">
        <v>0</v>
      </c>
      <c r="BD49" s="2048"/>
      <c r="BI49" s="2048"/>
      <c r="BN49" s="680"/>
      <c r="BO49" s="2043"/>
      <c r="BP49" s="674"/>
      <c r="BQ49" s="674"/>
      <c r="BR49" s="674"/>
      <c r="BS49" s="680">
        <v>0</v>
      </c>
      <c r="BT49" s="674"/>
      <c r="BU49" s="674"/>
      <c r="BV49" s="674"/>
      <c r="BW49" s="674"/>
      <c r="BX49" s="680"/>
      <c r="BY49" s="674"/>
      <c r="BZ49" s="674"/>
      <c r="CA49" s="674"/>
      <c r="CB49" s="674"/>
      <c r="CC49" s="680">
        <v>0</v>
      </c>
      <c r="CD49" s="2043"/>
      <c r="CE49" s="674"/>
      <c r="CF49" s="674"/>
      <c r="CG49" s="674"/>
      <c r="CH49" s="680">
        <v>0</v>
      </c>
      <c r="CI49" s="2043"/>
      <c r="CJ49" s="674"/>
      <c r="CK49" s="674"/>
      <c r="CL49" s="674"/>
      <c r="CM49" s="680"/>
      <c r="CN49" s="2043"/>
      <c r="CO49" s="674"/>
      <c r="CP49" s="674"/>
      <c r="CQ49" s="674"/>
      <c r="CR49" s="680"/>
      <c r="CS49" s="2043"/>
      <c r="CT49" s="674"/>
      <c r="CU49" s="674"/>
      <c r="CV49" s="674"/>
      <c r="CW49" s="680"/>
      <c r="CX49" s="2967"/>
    </row>
    <row r="50" spans="1:102" ht="18" hidden="1" customHeight="1" thickBot="1">
      <c r="A50" s="2047"/>
      <c r="B50" s="2044"/>
      <c r="F50" s="2048"/>
      <c r="G50" s="2044"/>
      <c r="J50" s="537"/>
      <c r="K50" s="2048"/>
      <c r="L50" s="2044"/>
      <c r="N50" s="2029"/>
      <c r="O50" s="2029"/>
      <c r="P50" s="2048"/>
      <c r="V50" s="2044"/>
      <c r="Z50" s="2048"/>
      <c r="AF50" s="2044"/>
      <c r="AJ50" s="2048"/>
      <c r="AK50" s="2044"/>
      <c r="AO50" s="2048">
        <v>0</v>
      </c>
      <c r="AT50" s="537">
        <v>0</v>
      </c>
      <c r="AU50" s="2044"/>
      <c r="AY50" s="2048">
        <v>0</v>
      </c>
      <c r="BD50" s="2048"/>
      <c r="BI50" s="2048"/>
      <c r="BN50" s="680"/>
      <c r="BO50" s="2043"/>
      <c r="BP50" s="674"/>
      <c r="BQ50" s="674"/>
      <c r="BR50" s="674"/>
      <c r="BS50" s="680">
        <v>0</v>
      </c>
      <c r="BT50" s="674"/>
      <c r="BU50" s="674"/>
      <c r="BV50" s="674"/>
      <c r="BW50" s="674"/>
      <c r="BX50" s="680"/>
      <c r="BY50" s="674"/>
      <c r="BZ50" s="674"/>
      <c r="CA50" s="674"/>
      <c r="CB50" s="674"/>
      <c r="CC50" s="680">
        <v>0</v>
      </c>
      <c r="CD50" s="2043"/>
      <c r="CE50" s="674"/>
      <c r="CF50" s="674"/>
      <c r="CG50" s="674"/>
      <c r="CH50" s="680">
        <v>0</v>
      </c>
      <c r="CI50" s="2043"/>
      <c r="CJ50" s="674"/>
      <c r="CK50" s="674"/>
      <c r="CL50" s="674"/>
      <c r="CM50" s="680"/>
      <c r="CN50" s="2043"/>
      <c r="CO50" s="674"/>
      <c r="CP50" s="674"/>
      <c r="CQ50" s="674"/>
      <c r="CR50" s="680"/>
      <c r="CS50" s="2043"/>
      <c r="CT50" s="674"/>
      <c r="CU50" s="674"/>
      <c r="CV50" s="674"/>
      <c r="CW50" s="680"/>
      <c r="CX50" s="2967"/>
    </row>
    <row r="51" spans="1:102" ht="18" hidden="1" customHeight="1" thickBot="1">
      <c r="A51" s="2049" t="s">
        <v>1234</v>
      </c>
      <c r="B51" s="2044">
        <v>0</v>
      </c>
      <c r="C51" s="537">
        <v>0</v>
      </c>
      <c r="D51" s="537">
        <v>0</v>
      </c>
      <c r="E51" s="537">
        <v>1</v>
      </c>
      <c r="F51" s="2048"/>
      <c r="G51" s="2044"/>
      <c r="J51" s="537"/>
      <c r="K51" s="2048"/>
      <c r="L51" s="2044"/>
      <c r="N51" s="2038"/>
      <c r="O51" s="2038"/>
      <c r="P51" s="2048"/>
      <c r="V51" s="2044"/>
      <c r="Z51" s="2048"/>
      <c r="AF51" s="2044"/>
      <c r="AJ51" s="2048"/>
      <c r="AK51" s="2044"/>
      <c r="AO51" s="2048">
        <v>0</v>
      </c>
      <c r="AT51" s="537">
        <v>0</v>
      </c>
      <c r="AU51" s="2044"/>
      <c r="AY51" s="2048">
        <v>0</v>
      </c>
      <c r="BD51" s="2048"/>
      <c r="BI51" s="2048"/>
      <c r="BN51" s="680"/>
      <c r="BO51" s="2043"/>
      <c r="BP51" s="674"/>
      <c r="BQ51" s="674"/>
      <c r="BR51" s="674"/>
      <c r="BS51" s="680">
        <v>0</v>
      </c>
      <c r="BT51" s="674"/>
      <c r="BU51" s="674"/>
      <c r="BV51" s="674"/>
      <c r="BW51" s="674"/>
      <c r="BX51" s="680"/>
      <c r="BY51" s="674"/>
      <c r="BZ51" s="674"/>
      <c r="CA51" s="674"/>
      <c r="CB51" s="674"/>
      <c r="CC51" s="680">
        <v>0</v>
      </c>
      <c r="CD51" s="2043"/>
      <c r="CE51" s="674"/>
      <c r="CF51" s="674"/>
      <c r="CG51" s="674"/>
      <c r="CH51" s="680">
        <v>0</v>
      </c>
      <c r="CI51" s="2043"/>
      <c r="CJ51" s="674"/>
      <c r="CK51" s="674"/>
      <c r="CL51" s="674"/>
      <c r="CM51" s="680"/>
      <c r="CN51" s="2043"/>
      <c r="CO51" s="674"/>
      <c r="CP51" s="674"/>
      <c r="CQ51" s="674"/>
      <c r="CR51" s="680"/>
      <c r="CS51" s="2043"/>
      <c r="CT51" s="674"/>
      <c r="CU51" s="674"/>
      <c r="CV51" s="674"/>
      <c r="CW51" s="680"/>
      <c r="CX51" s="2967"/>
    </row>
    <row r="52" spans="1:102" ht="18" hidden="1" customHeight="1" thickBot="1">
      <c r="A52" s="2064" t="s">
        <v>1232</v>
      </c>
      <c r="B52" s="2037">
        <v>0</v>
      </c>
      <c r="C52" s="2038">
        <v>0</v>
      </c>
      <c r="D52" s="2038">
        <v>0</v>
      </c>
      <c r="E52" s="2038">
        <v>1</v>
      </c>
      <c r="F52" s="2048"/>
      <c r="G52" s="2037"/>
      <c r="H52" s="2038"/>
      <c r="I52" s="2038"/>
      <c r="J52" s="2038"/>
      <c r="K52" s="2040"/>
      <c r="L52" s="2044"/>
      <c r="N52" s="2029"/>
      <c r="O52" s="2029"/>
      <c r="P52" s="2040"/>
      <c r="U52" s="2038"/>
      <c r="V52" s="2044"/>
      <c r="Z52" s="2048"/>
      <c r="AE52" s="2038"/>
      <c r="AF52" s="2037"/>
      <c r="AG52" s="2038"/>
      <c r="AH52" s="2038"/>
      <c r="AI52" s="2038"/>
      <c r="AJ52" s="2040"/>
      <c r="AK52" s="2037"/>
      <c r="AL52" s="2038"/>
      <c r="AM52" s="2038"/>
      <c r="AN52" s="2038"/>
      <c r="AO52" s="2040">
        <v>0</v>
      </c>
      <c r="AP52" s="2038"/>
      <c r="AQ52" s="2038"/>
      <c r="AR52" s="2038"/>
      <c r="AT52" s="537">
        <v>0</v>
      </c>
      <c r="AU52" s="2044"/>
      <c r="AY52" s="2048">
        <v>0</v>
      </c>
      <c r="BD52" s="2048"/>
      <c r="BI52" s="2048"/>
      <c r="BN52" s="680"/>
      <c r="BO52" s="2043"/>
      <c r="BP52" s="674"/>
      <c r="BQ52" s="674"/>
      <c r="BR52" s="674"/>
      <c r="BS52" s="680">
        <v>0</v>
      </c>
      <c r="BT52" s="674"/>
      <c r="BU52" s="674"/>
      <c r="BV52" s="674"/>
      <c r="BW52" s="674"/>
      <c r="BX52" s="680"/>
      <c r="BY52" s="674"/>
      <c r="BZ52" s="674"/>
      <c r="CA52" s="674"/>
      <c r="CB52" s="674"/>
      <c r="CC52" s="680">
        <v>0</v>
      </c>
      <c r="CD52" s="2043"/>
      <c r="CE52" s="674"/>
      <c r="CF52" s="674"/>
      <c r="CG52" s="674"/>
      <c r="CH52" s="680">
        <v>0</v>
      </c>
      <c r="CI52" s="2043"/>
      <c r="CJ52" s="674"/>
      <c r="CK52" s="674"/>
      <c r="CL52" s="674"/>
      <c r="CM52" s="680"/>
      <c r="CN52" s="2043"/>
      <c r="CO52" s="674"/>
      <c r="CP52" s="674"/>
      <c r="CQ52" s="674"/>
      <c r="CR52" s="680"/>
      <c r="CS52" s="2043"/>
      <c r="CT52" s="674"/>
      <c r="CU52" s="674"/>
      <c r="CV52" s="674"/>
      <c r="CW52" s="680"/>
      <c r="CX52" s="2967"/>
    </row>
    <row r="53" spans="1:102" ht="18" hidden="1" customHeight="1" thickBot="1">
      <c r="A53" s="2064" t="s">
        <v>1233</v>
      </c>
      <c r="B53" s="2044">
        <v>0</v>
      </c>
      <c r="C53" s="537">
        <v>0</v>
      </c>
      <c r="D53" s="537">
        <v>0</v>
      </c>
      <c r="E53" s="537">
        <v>1</v>
      </c>
      <c r="F53" s="2048"/>
      <c r="G53" s="2044"/>
      <c r="J53" s="537"/>
      <c r="K53" s="2048"/>
      <c r="L53" s="2044"/>
      <c r="N53" s="2038"/>
      <c r="O53" s="2038"/>
      <c r="P53" s="2048"/>
      <c r="V53" s="2044"/>
      <c r="Z53" s="2048"/>
      <c r="AF53" s="2044"/>
      <c r="AJ53" s="2048"/>
      <c r="AK53" s="2044"/>
      <c r="AO53" s="2048">
        <v>0</v>
      </c>
      <c r="AT53" s="537">
        <v>0</v>
      </c>
      <c r="AU53" s="2044"/>
      <c r="AY53" s="2048">
        <v>0</v>
      </c>
      <c r="BD53" s="2048"/>
      <c r="BI53" s="2048"/>
      <c r="BN53" s="680"/>
      <c r="BO53" s="2043"/>
      <c r="BP53" s="674"/>
      <c r="BQ53" s="674"/>
      <c r="BR53" s="674"/>
      <c r="BS53" s="680">
        <v>0</v>
      </c>
      <c r="BT53" s="674"/>
      <c r="BU53" s="674"/>
      <c r="BV53" s="674"/>
      <c r="BW53" s="674"/>
      <c r="BX53" s="680"/>
      <c r="BY53" s="674"/>
      <c r="BZ53" s="674"/>
      <c r="CA53" s="674"/>
      <c r="CB53" s="674"/>
      <c r="CC53" s="680">
        <v>0</v>
      </c>
      <c r="CD53" s="2043"/>
      <c r="CE53" s="674"/>
      <c r="CF53" s="674"/>
      <c r="CG53" s="674"/>
      <c r="CH53" s="680">
        <v>0</v>
      </c>
      <c r="CI53" s="2043"/>
      <c r="CJ53" s="674"/>
      <c r="CK53" s="674"/>
      <c r="CL53" s="674"/>
      <c r="CM53" s="680"/>
      <c r="CN53" s="2043"/>
      <c r="CO53" s="674"/>
      <c r="CP53" s="674"/>
      <c r="CQ53" s="674"/>
      <c r="CR53" s="680"/>
      <c r="CS53" s="2043"/>
      <c r="CT53" s="674"/>
      <c r="CU53" s="674"/>
      <c r="CV53" s="674"/>
      <c r="CW53" s="680"/>
      <c r="CX53" s="2967"/>
    </row>
    <row r="54" spans="1:102" ht="18" hidden="1" customHeight="1" thickBot="1">
      <c r="A54" s="2047"/>
      <c r="B54" s="2044"/>
      <c r="F54" s="2048"/>
      <c r="G54" s="2044"/>
      <c r="J54" s="537"/>
      <c r="K54" s="2048"/>
      <c r="L54" s="2044"/>
      <c r="N54" s="2029"/>
      <c r="O54" s="2029"/>
      <c r="P54" s="2048"/>
      <c r="V54" s="2044"/>
      <c r="Z54" s="2048"/>
      <c r="AF54" s="2044"/>
      <c r="AJ54" s="2048"/>
      <c r="AK54" s="2044"/>
      <c r="AO54" s="2048">
        <v>0</v>
      </c>
      <c r="AT54" s="537">
        <v>0</v>
      </c>
      <c r="AU54" s="2044"/>
      <c r="AY54" s="2048">
        <v>0</v>
      </c>
      <c r="BD54" s="2048"/>
      <c r="BI54" s="2048"/>
      <c r="BN54" s="680"/>
      <c r="BO54" s="2043"/>
      <c r="BP54" s="674"/>
      <c r="BQ54" s="674"/>
      <c r="BR54" s="674"/>
      <c r="BS54" s="680">
        <v>0</v>
      </c>
      <c r="BT54" s="674"/>
      <c r="BU54" s="674"/>
      <c r="BV54" s="674"/>
      <c r="BW54" s="674"/>
      <c r="BX54" s="680"/>
      <c r="BY54" s="674"/>
      <c r="BZ54" s="674"/>
      <c r="CA54" s="674"/>
      <c r="CB54" s="674"/>
      <c r="CC54" s="680">
        <v>0</v>
      </c>
      <c r="CD54" s="2043"/>
      <c r="CE54" s="674"/>
      <c r="CF54" s="674"/>
      <c r="CG54" s="674"/>
      <c r="CH54" s="680">
        <v>0</v>
      </c>
      <c r="CI54" s="2043"/>
      <c r="CJ54" s="674"/>
      <c r="CK54" s="674"/>
      <c r="CL54" s="674"/>
      <c r="CM54" s="680"/>
      <c r="CN54" s="2043"/>
      <c r="CO54" s="674"/>
      <c r="CP54" s="674"/>
      <c r="CQ54" s="674"/>
      <c r="CR54" s="680"/>
      <c r="CS54" s="2043"/>
      <c r="CT54" s="674"/>
      <c r="CU54" s="674"/>
      <c r="CV54" s="674"/>
      <c r="CW54" s="680"/>
      <c r="CX54" s="2967"/>
    </row>
    <row r="55" spans="1:102" s="2021" customFormat="1" ht="27.75" customHeight="1" thickBot="1">
      <c r="A55" s="2065" t="s">
        <v>1235</v>
      </c>
      <c r="B55" s="2066">
        <v>143.04</v>
      </c>
      <c r="C55" s="2067">
        <v>156.78</v>
      </c>
      <c r="D55" s="2067">
        <v>179.97</v>
      </c>
      <c r="E55" s="2067">
        <v>198.64</v>
      </c>
      <c r="F55" s="2068">
        <v>678.43</v>
      </c>
      <c r="G55" s="2066">
        <v>141.15600000000001</v>
      </c>
      <c r="H55" s="2067">
        <v>208.91900000000001</v>
      </c>
      <c r="I55" s="2067">
        <v>286.65600000000001</v>
      </c>
      <c r="J55" s="2067">
        <v>284.19600000000003</v>
      </c>
      <c r="K55" s="2068">
        <v>920.92700000000002</v>
      </c>
      <c r="L55" s="2066">
        <v>150.75</v>
      </c>
      <c r="M55" s="2067">
        <v>274.5</v>
      </c>
      <c r="N55" s="2067">
        <v>291.66000000000003</v>
      </c>
      <c r="O55" s="2067">
        <v>230.32</v>
      </c>
      <c r="P55" s="2068">
        <v>947.23</v>
      </c>
      <c r="Q55" s="2067">
        <v>240.81691945577654</v>
      </c>
      <c r="R55" s="2067">
        <v>292.26928783926223</v>
      </c>
      <c r="S55" s="2067">
        <v>285.01962103317044</v>
      </c>
      <c r="T55" s="2067">
        <v>260.65517232648222</v>
      </c>
      <c r="U55" s="2067">
        <v>1078.7610006546915</v>
      </c>
      <c r="V55" s="2066">
        <v>283.79000000000002</v>
      </c>
      <c r="W55" s="2069">
        <v>340.11</v>
      </c>
      <c r="X55" s="2069">
        <v>434.76</v>
      </c>
      <c r="Y55" s="2069">
        <v>410.92</v>
      </c>
      <c r="Z55" s="2070">
        <v>1469.58</v>
      </c>
      <c r="AA55" s="2069">
        <v>374.64</v>
      </c>
      <c r="AB55" s="2069">
        <v>526.46</v>
      </c>
      <c r="AC55" s="2069">
        <v>473.35</v>
      </c>
      <c r="AD55" s="2069">
        <v>356.95</v>
      </c>
      <c r="AE55" s="2067">
        <v>1731.4</v>
      </c>
      <c r="AF55" s="2066">
        <v>407.15</v>
      </c>
      <c r="AG55" s="2067">
        <v>461.3</v>
      </c>
      <c r="AH55" s="2067">
        <v>372.67</v>
      </c>
      <c r="AI55" s="2067">
        <v>482.19</v>
      </c>
      <c r="AJ55" s="2068">
        <v>1723.31</v>
      </c>
      <c r="AK55" s="2066">
        <v>487.49</v>
      </c>
      <c r="AL55" s="2067">
        <v>589.41</v>
      </c>
      <c r="AM55" s="2067">
        <v>544.54999999999995</v>
      </c>
      <c r="AN55" s="2067">
        <v>572.23</v>
      </c>
      <c r="AO55" s="2068">
        <v>2193.6800000000003</v>
      </c>
      <c r="AP55" s="2067">
        <v>492.43562065261341</v>
      </c>
      <c r="AQ55" s="2067">
        <v>566.04258180129682</v>
      </c>
      <c r="AR55" s="2067">
        <v>469.17</v>
      </c>
      <c r="AS55" s="2069">
        <v>547.07000000000005</v>
      </c>
      <c r="AT55" s="2069">
        <v>2074.7199999999998</v>
      </c>
      <c r="AU55" s="2066">
        <v>528.4335094473613</v>
      </c>
      <c r="AV55" s="2067">
        <v>573.85367078666343</v>
      </c>
      <c r="AW55" s="2071">
        <v>463.09722288</v>
      </c>
      <c r="AX55" s="2072">
        <v>476.56</v>
      </c>
      <c r="AY55" s="2068">
        <v>2041.9444031140247</v>
      </c>
      <c r="AZ55" s="2073">
        <v>409.31667945379047</v>
      </c>
      <c r="BA55" s="2073">
        <v>528.4691718775041</v>
      </c>
      <c r="BB55" s="2073">
        <v>470.28901510496883</v>
      </c>
      <c r="BC55" s="2073">
        <v>417.31921883506521</v>
      </c>
      <c r="BD55" s="2074">
        <v>1825.3940852713285</v>
      </c>
      <c r="BE55" s="2073">
        <v>428.16450816096017</v>
      </c>
      <c r="BF55" s="2073">
        <v>471.28223008487498</v>
      </c>
      <c r="BG55" s="2073">
        <v>399.85881864444252</v>
      </c>
      <c r="BH55" s="2073">
        <v>448.843506760438</v>
      </c>
      <c r="BI55" s="2074">
        <v>1748.1490636507156</v>
      </c>
      <c r="BJ55" s="2073">
        <v>575.31470281012719</v>
      </c>
      <c r="BK55" s="2073">
        <v>617.79641547584038</v>
      </c>
      <c r="BL55" s="2073">
        <v>432.63333385916877</v>
      </c>
      <c r="BM55" s="2073">
        <v>436.65061793647948</v>
      </c>
      <c r="BN55" s="2075">
        <v>2062.3950700816158</v>
      </c>
      <c r="BO55" s="2076">
        <v>465.48009842854299</v>
      </c>
      <c r="BP55" s="2077">
        <v>515.36</v>
      </c>
      <c r="BQ55" s="2077">
        <v>439.99152874798847</v>
      </c>
      <c r="BR55" s="2077">
        <v>424.82818018391765</v>
      </c>
      <c r="BS55" s="2075">
        <v>1845.6598073604491</v>
      </c>
      <c r="BT55" s="2077">
        <v>545.08509309471435</v>
      </c>
      <c r="BU55" s="2077">
        <v>492.20405495812531</v>
      </c>
      <c r="BV55" s="2077">
        <v>418.07034837711251</v>
      </c>
      <c r="BW55" s="2077">
        <v>423.73058851203677</v>
      </c>
      <c r="BX55" s="2075">
        <v>1879.0900849419891</v>
      </c>
      <c r="BY55" s="2077">
        <v>596.78982469982304</v>
      </c>
      <c r="BZ55" s="2077">
        <v>564.9421709732419</v>
      </c>
      <c r="CA55" s="2077">
        <v>549.56917330945907</v>
      </c>
      <c r="CB55" s="2077">
        <v>579.71703924415442</v>
      </c>
      <c r="CC55" s="2075">
        <v>2291.0182082266783</v>
      </c>
      <c r="CD55" s="2076">
        <v>635.37100945178372</v>
      </c>
      <c r="CE55" s="2077">
        <v>615.68069262113613</v>
      </c>
      <c r="CF55" s="2077">
        <v>608.63750712382989</v>
      </c>
      <c r="CG55" s="2077">
        <v>570.04785574057166</v>
      </c>
      <c r="CH55" s="2075">
        <v>2429.7370649373215</v>
      </c>
      <c r="CI55" s="2076">
        <v>603.61403643694268</v>
      </c>
      <c r="CJ55" s="2077">
        <v>607.24992896196022</v>
      </c>
      <c r="CK55" s="2077">
        <v>589.73355170983712</v>
      </c>
      <c r="CL55" s="2077">
        <v>583.46780944000147</v>
      </c>
      <c r="CM55" s="2075">
        <v>2384.0653265487417</v>
      </c>
      <c r="CN55" s="2076">
        <v>550.80606409909319</v>
      </c>
      <c r="CO55" s="2077">
        <v>558.70923271687434</v>
      </c>
      <c r="CP55" s="2077">
        <v>538.0534188650131</v>
      </c>
      <c r="CQ55" s="2077">
        <v>637.60797458831632</v>
      </c>
      <c r="CR55" s="2075">
        <v>2285.1766902692971</v>
      </c>
      <c r="CS55" s="2076">
        <v>696.56</v>
      </c>
      <c r="CT55" s="2077">
        <v>775.97</v>
      </c>
      <c r="CU55" s="2077">
        <v>696.53</v>
      </c>
      <c r="CV55" s="2077">
        <v>736.52</v>
      </c>
      <c r="CW55" s="2075">
        <f>SUM(CS55:CV55)</f>
        <v>2905.58</v>
      </c>
      <c r="CX55" s="2969">
        <v>7809.29</v>
      </c>
    </row>
    <row r="56" spans="1:102" ht="31.5" hidden="1" customHeight="1" thickBot="1">
      <c r="A56" s="1989" t="s">
        <v>1236</v>
      </c>
      <c r="B56" s="655"/>
      <c r="C56" s="655"/>
      <c r="D56" s="655"/>
      <c r="E56" s="655"/>
      <c r="F56" s="655"/>
      <c r="G56" s="655"/>
      <c r="J56" s="537"/>
      <c r="K56" s="674"/>
      <c r="P56" s="662"/>
      <c r="Q56" s="662"/>
      <c r="R56" s="662"/>
      <c r="S56" s="662"/>
      <c r="T56" s="662"/>
      <c r="U56" s="662"/>
      <c r="V56" s="674"/>
      <c r="W56" s="674"/>
      <c r="X56" s="674"/>
      <c r="Y56" s="674"/>
      <c r="Z56" s="674"/>
      <c r="AC56" s="674"/>
    </row>
    <row r="57" spans="1:102" ht="16" thickTop="1">
      <c r="J57" s="537"/>
      <c r="Q57" s="674"/>
      <c r="R57" s="674"/>
      <c r="S57" s="674"/>
      <c r="T57" s="674"/>
      <c r="U57" s="674"/>
      <c r="V57" s="674"/>
      <c r="AU57" s="674"/>
    </row>
    <row r="58" spans="1:102">
      <c r="J58" s="537"/>
      <c r="K58" s="674"/>
      <c r="P58" s="674"/>
      <c r="AV58" s="662"/>
    </row>
    <row r="59" spans="1:102">
      <c r="B59" s="655"/>
      <c r="C59" s="655"/>
      <c r="D59" s="655"/>
      <c r="E59" s="655"/>
      <c r="G59" s="655"/>
      <c r="J59" s="537"/>
      <c r="AU59" s="674"/>
      <c r="AV59" s="674"/>
    </row>
    <row r="60" spans="1:102">
      <c r="J60" s="537"/>
      <c r="AU60" s="674"/>
    </row>
    <row r="61" spans="1:102">
      <c r="AU61" s="674"/>
    </row>
    <row r="62" spans="1:102">
      <c r="AU62" s="674"/>
    </row>
    <row r="85" spans="2:10" ht="6" customHeight="1"/>
    <row r="86" spans="2:10" ht="18.5">
      <c r="B86" s="3030" t="s">
        <v>1551</v>
      </c>
      <c r="J86" s="651"/>
    </row>
  </sheetData>
  <mergeCells count="20">
    <mergeCell ref="BT2:BX2"/>
    <mergeCell ref="BY2:CC2"/>
    <mergeCell ref="CD2:CH2"/>
    <mergeCell ref="CI2:CM2"/>
    <mergeCell ref="CS2:CW2"/>
    <mergeCell ref="CN2:CR2"/>
    <mergeCell ref="BJ2:BN2"/>
    <mergeCell ref="BO2:BS2"/>
    <mergeCell ref="BE2:BI2"/>
    <mergeCell ref="B2:F2"/>
    <mergeCell ref="G2:K2"/>
    <mergeCell ref="L2:P2"/>
    <mergeCell ref="Q2:U2"/>
    <mergeCell ref="V2:Z2"/>
    <mergeCell ref="AA2:AE2"/>
    <mergeCell ref="AF2:AJ2"/>
    <mergeCell ref="AK2:AO2"/>
    <mergeCell ref="AP2:AT2"/>
    <mergeCell ref="AU2:AY2"/>
    <mergeCell ref="AZ2:BD2"/>
  </mergeCells>
  <printOptions horizontalCentered="1"/>
  <pageMargins left="0" right="0" top="0.47244094488188981" bottom="0.98425196850393704" header="0.31496062992125984" footer="0.31496062992125984"/>
  <pageSetup paperSize="9" scale="50" orientation="landscape" r:id="rId1"/>
  <headerFooter>
    <oddHeader>&amp;C&amp;"Aptos"&amp;10&amp;K000000 PUBLIC&amp;1#_x000D_&amp;"Arialri"&amp;10&amp;K000000&amp;"Arialri"&amp;10&amp;K000000&amp;"Arialri"&amp;10&amp;K000000&amp;G</oddHeader>
    <oddFooter>&amp;C30_x000D_&amp;1#&amp;"Aptos"&amp;10&amp;K000000 PUBLIC</oddFooter>
  </headerFooter>
  <ignoredErrors>
    <ignoredError sqref="CR6 CR10 CR14 CR18 CR22 CR26 CR34 CR38 CR46 CW55" formulaRange="1"/>
  </ignoredError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0EC7E-9D6F-4258-83AB-84F1A22E3025}">
  <dimension ref="A1:DH240"/>
  <sheetViews>
    <sheetView showGridLines="0" view="pageBreakPreview" zoomScale="80" zoomScaleNormal="100" zoomScaleSheetLayoutView="80" workbookViewId="0">
      <pane xSplit="1" ySplit="2" topLeftCell="B85" activePane="bottomRight" state="frozen"/>
      <selection activeCell="A35" sqref="A35"/>
      <selection pane="topRight" activeCell="A35" sqref="A35"/>
      <selection pane="bottomLeft" activeCell="A35" sqref="A35"/>
      <selection pane="bottomRight" activeCell="E238" sqref="E238"/>
    </sheetView>
  </sheetViews>
  <sheetFormatPr defaultColWidth="9.1796875" defaultRowHeight="23.5"/>
  <cols>
    <col min="1" max="1" width="34.36328125" style="2114" customWidth="1"/>
    <col min="2" max="8" width="19.54296875" style="2078" customWidth="1"/>
    <col min="9" max="9" width="6.453125" style="2078" customWidth="1"/>
    <col min="10" max="16384" width="9.1796875" style="2078"/>
  </cols>
  <sheetData>
    <row r="1" spans="1:112" ht="32.5" customHeight="1" thickBot="1">
      <c r="A1" s="1668" t="s">
        <v>1237</v>
      </c>
      <c r="H1" s="2079"/>
    </row>
    <row r="2" spans="1:112" ht="56.15" customHeight="1" thickTop="1" thickBot="1">
      <c r="A2" s="2982" t="s">
        <v>1526</v>
      </c>
      <c r="B2" s="2080" t="s">
        <v>1238</v>
      </c>
      <c r="C2" s="2080" t="s">
        <v>1239</v>
      </c>
      <c r="D2" s="2080" t="s">
        <v>1240</v>
      </c>
      <c r="E2" s="2080" t="s">
        <v>1241</v>
      </c>
      <c r="F2" s="2080" t="s">
        <v>1242</v>
      </c>
      <c r="G2" s="2080" t="s">
        <v>1243</v>
      </c>
      <c r="H2" s="2081" t="s">
        <v>1244</v>
      </c>
      <c r="I2" s="2082"/>
      <c r="BJ2" s="2083"/>
    </row>
    <row r="3" spans="1:112" ht="33" hidden="1" customHeight="1" thickTop="1">
      <c r="A3" s="2084">
        <v>38718</v>
      </c>
      <c r="B3" s="2085">
        <v>899.61904761904759</v>
      </c>
      <c r="C3" s="2085"/>
      <c r="D3" s="2085">
        <v>550.77261904761906</v>
      </c>
      <c r="E3" s="2085">
        <v>31.23</v>
      </c>
      <c r="F3" s="2085">
        <v>24.36</v>
      </c>
      <c r="G3" s="2085">
        <v>20.69</v>
      </c>
      <c r="H3" s="2086">
        <v>63.856666666666676</v>
      </c>
      <c r="I3" s="2087"/>
      <c r="BJ3" s="2083"/>
    </row>
    <row r="4" spans="1:112" ht="33" hidden="1" customHeight="1">
      <c r="A4" s="2088">
        <v>38749</v>
      </c>
      <c r="B4" s="2089">
        <v>884.3</v>
      </c>
      <c r="C4" s="2089"/>
      <c r="D4" s="2089">
        <v>555.57124999999996</v>
      </c>
      <c r="E4" s="2089">
        <v>30.16</v>
      </c>
      <c r="F4" s="2089">
        <v>24.27</v>
      </c>
      <c r="G4" s="2089">
        <v>20.260000000000002</v>
      </c>
      <c r="H4" s="2090">
        <v>61.094999999999999</v>
      </c>
      <c r="I4" s="2087"/>
      <c r="BJ4" s="2083"/>
    </row>
    <row r="5" spans="1:112" ht="33" hidden="1" customHeight="1">
      <c r="A5" s="2088">
        <v>38777</v>
      </c>
      <c r="B5" s="2089">
        <v>898</v>
      </c>
      <c r="C5" s="2089"/>
      <c r="D5" s="2089">
        <v>557.15</v>
      </c>
      <c r="E5" s="2089">
        <v>35.57</v>
      </c>
      <c r="F5" s="2089">
        <v>23.65</v>
      </c>
      <c r="G5" s="2089">
        <v>21.08</v>
      </c>
      <c r="H5" s="2090">
        <v>63.06</v>
      </c>
      <c r="I5" s="2087"/>
      <c r="BJ5" s="2083"/>
    </row>
    <row r="6" spans="1:112" ht="33" hidden="1" customHeight="1">
      <c r="A6" s="2088">
        <v>38808</v>
      </c>
      <c r="B6" s="2089">
        <v>894</v>
      </c>
      <c r="C6" s="2089"/>
      <c r="D6" s="2089">
        <v>612.5</v>
      </c>
      <c r="E6" s="2089">
        <v>38.33</v>
      </c>
      <c r="F6" s="2089">
        <v>25.48</v>
      </c>
      <c r="G6" s="2089">
        <v>16.59</v>
      </c>
      <c r="H6" s="2090">
        <v>70.56</v>
      </c>
      <c r="I6" s="2087"/>
      <c r="BJ6" s="2083"/>
    </row>
    <row r="7" spans="1:112" ht="33" hidden="1" customHeight="1">
      <c r="A7" s="2088">
        <v>38838</v>
      </c>
      <c r="B7" s="2089">
        <v>860</v>
      </c>
      <c r="C7" s="2089"/>
      <c r="D7" s="2089">
        <v>673.6</v>
      </c>
      <c r="E7" s="2089">
        <v>32.28</v>
      </c>
      <c r="F7" s="2089">
        <v>25.48</v>
      </c>
      <c r="G7" s="2089">
        <v>30.2</v>
      </c>
      <c r="H7" s="2090">
        <v>71</v>
      </c>
      <c r="I7" s="2087"/>
      <c r="BJ7" s="2083"/>
    </row>
    <row r="8" spans="1:112" ht="33" hidden="1" customHeight="1">
      <c r="A8" s="2088">
        <v>38869</v>
      </c>
      <c r="B8" s="2089">
        <v>918</v>
      </c>
      <c r="C8" s="2089"/>
      <c r="D8" s="2089">
        <v>595.6</v>
      </c>
      <c r="E8" s="2089">
        <v>30.73</v>
      </c>
      <c r="F8" s="2089">
        <v>25.48</v>
      </c>
      <c r="G8" s="2089">
        <v>17.5</v>
      </c>
      <c r="H8" s="2090">
        <v>69.739999999999995</v>
      </c>
      <c r="I8" s="2087"/>
      <c r="BJ8" s="2083"/>
    </row>
    <row r="9" spans="1:112" ht="33" hidden="1" customHeight="1">
      <c r="A9" s="2088">
        <v>38899</v>
      </c>
      <c r="B9" s="2089">
        <v>933.29</v>
      </c>
      <c r="C9" s="2089"/>
      <c r="D9" s="2089">
        <v>633.13</v>
      </c>
      <c r="E9" s="2089">
        <v>27.99</v>
      </c>
      <c r="F9" s="2089">
        <v>26.2</v>
      </c>
      <c r="G9" s="2089">
        <v>22.68</v>
      </c>
      <c r="H9" s="2090">
        <v>74.239999999999995</v>
      </c>
      <c r="I9" s="2087"/>
      <c r="BJ9" s="2083"/>
    </row>
    <row r="10" spans="1:112" ht="33" hidden="1" customHeight="1">
      <c r="A10" s="2088">
        <v>38930</v>
      </c>
      <c r="B10" s="2089">
        <v>847.61</v>
      </c>
      <c r="C10" s="2089"/>
      <c r="D10" s="2089">
        <v>631.03</v>
      </c>
      <c r="E10" s="2089">
        <v>28.11</v>
      </c>
      <c r="F10" s="2089">
        <v>26.2</v>
      </c>
      <c r="G10" s="2089">
        <v>19.600000000000001</v>
      </c>
      <c r="H10" s="2090">
        <v>73.87</v>
      </c>
      <c r="I10" s="2087"/>
      <c r="BJ10" s="2083"/>
    </row>
    <row r="11" spans="1:112" ht="33" hidden="1" customHeight="1">
      <c r="A11" s="2088">
        <v>38961</v>
      </c>
      <c r="B11" s="2089">
        <v>840.45</v>
      </c>
      <c r="C11" s="2089"/>
      <c r="D11" s="2089">
        <v>600.49</v>
      </c>
      <c r="E11" s="2089">
        <v>31.41</v>
      </c>
      <c r="F11" s="2089">
        <v>26.2</v>
      </c>
      <c r="G11" s="2089">
        <v>25.95</v>
      </c>
      <c r="H11" s="2090">
        <v>63.49</v>
      </c>
      <c r="I11" s="2087"/>
      <c r="BJ11" s="2083"/>
    </row>
    <row r="12" spans="1:112" ht="33" hidden="1" customHeight="1">
      <c r="A12" s="2088">
        <v>38991</v>
      </c>
      <c r="B12" s="2089">
        <v>827.87</v>
      </c>
      <c r="C12" s="2089"/>
      <c r="D12" s="2089">
        <v>587.16999999999996</v>
      </c>
      <c r="E12" s="2089">
        <v>33.549999999999997</v>
      </c>
      <c r="F12" s="2089">
        <v>25.7</v>
      </c>
      <c r="G12" s="2089">
        <v>23.33</v>
      </c>
      <c r="H12" s="2090">
        <v>60.13</v>
      </c>
      <c r="I12" s="2087"/>
      <c r="BJ12" s="2083"/>
    </row>
    <row r="13" spans="1:112" ht="33" hidden="1" customHeight="1">
      <c r="A13" s="2088">
        <v>39022</v>
      </c>
      <c r="B13" s="2089">
        <v>819.65</v>
      </c>
      <c r="C13" s="2089"/>
      <c r="D13" s="2089">
        <v>629.05999999999995</v>
      </c>
      <c r="E13" s="2089">
        <v>30.54</v>
      </c>
      <c r="F13" s="2089">
        <v>25.7</v>
      </c>
      <c r="G13" s="2089">
        <v>24.82</v>
      </c>
      <c r="H13" s="2090">
        <v>60</v>
      </c>
      <c r="I13" s="2087"/>
      <c r="BJ13" s="2083"/>
    </row>
    <row r="14" spans="1:112" ht="33" hidden="1" customHeight="1" thickBot="1">
      <c r="A14" s="2091">
        <v>39052</v>
      </c>
      <c r="B14" s="2092">
        <v>877.4</v>
      </c>
      <c r="C14" s="2092"/>
      <c r="D14" s="2092">
        <v>628.86</v>
      </c>
      <c r="E14" s="2092">
        <v>30.66</v>
      </c>
      <c r="F14" s="2092">
        <v>25.95</v>
      </c>
      <c r="G14" s="2092">
        <v>22.82</v>
      </c>
      <c r="H14" s="2093">
        <v>62.54</v>
      </c>
      <c r="I14" s="2087"/>
      <c r="BJ14" s="2083"/>
    </row>
    <row r="15" spans="1:112" ht="33" hidden="1" customHeight="1" thickTop="1">
      <c r="A15" s="2084">
        <v>39083</v>
      </c>
      <c r="B15" s="2085">
        <v>883</v>
      </c>
      <c r="C15" s="2085"/>
      <c r="D15" s="2085">
        <v>630.61</v>
      </c>
      <c r="E15" s="2085">
        <v>29.02</v>
      </c>
      <c r="F15" s="2085">
        <v>26.33</v>
      </c>
      <c r="G15" s="2085">
        <v>25.93</v>
      </c>
      <c r="H15" s="2086">
        <v>54.56</v>
      </c>
      <c r="I15" s="2087"/>
      <c r="BJ15" s="2083"/>
    </row>
    <row r="16" spans="1:112" ht="33" hidden="1" customHeight="1">
      <c r="A16" s="2088">
        <v>39114</v>
      </c>
      <c r="B16" s="2089">
        <v>938</v>
      </c>
      <c r="C16" s="2089"/>
      <c r="D16" s="2089">
        <v>664.42</v>
      </c>
      <c r="E16" s="2089">
        <v>30.64</v>
      </c>
      <c r="F16" s="2089">
        <v>26.33</v>
      </c>
      <c r="G16" s="2089">
        <v>25.73</v>
      </c>
      <c r="H16" s="2090">
        <v>58.96</v>
      </c>
      <c r="I16" s="2087"/>
      <c r="BJ16" s="2083"/>
      <c r="DH16" s="2094"/>
    </row>
    <row r="17" spans="1:62" ht="33" hidden="1" customHeight="1">
      <c r="A17" s="2088">
        <v>39142</v>
      </c>
      <c r="B17" s="2089">
        <v>1011</v>
      </c>
      <c r="C17" s="2089"/>
      <c r="D17" s="2089">
        <v>655.22</v>
      </c>
      <c r="E17" s="2089">
        <v>32.08</v>
      </c>
      <c r="F17" s="2089">
        <v>26.33</v>
      </c>
      <c r="G17" s="2089">
        <v>22.98</v>
      </c>
      <c r="H17" s="2090">
        <v>62.36</v>
      </c>
      <c r="I17" s="2087"/>
      <c r="BJ17" s="2083"/>
    </row>
    <row r="18" spans="1:62" ht="33" hidden="1" customHeight="1">
      <c r="A18" s="2088">
        <v>39173</v>
      </c>
      <c r="B18" s="2089">
        <v>1025.3800000000001</v>
      </c>
      <c r="C18" s="2089"/>
      <c r="D18" s="2089">
        <v>678.84</v>
      </c>
      <c r="E18" s="2089">
        <v>32.590000000000003</v>
      </c>
      <c r="F18" s="2089">
        <v>26.39</v>
      </c>
      <c r="G18" s="2089" t="s">
        <v>148</v>
      </c>
      <c r="H18" s="2090">
        <v>67.489999999999995</v>
      </c>
      <c r="I18" s="2087"/>
      <c r="BJ18" s="2083"/>
    </row>
    <row r="19" spans="1:62" ht="33" hidden="1" customHeight="1">
      <c r="A19" s="2088">
        <v>39203</v>
      </c>
      <c r="B19" s="2089">
        <v>1053.52</v>
      </c>
      <c r="C19" s="2089"/>
      <c r="D19" s="2089">
        <v>667.59</v>
      </c>
      <c r="E19" s="2089">
        <v>41.53</v>
      </c>
      <c r="F19" s="2089">
        <v>26.42</v>
      </c>
      <c r="G19" s="2089">
        <v>56</v>
      </c>
      <c r="H19" s="2090">
        <v>67.92</v>
      </c>
      <c r="I19" s="2087"/>
      <c r="BJ19" s="2083"/>
    </row>
    <row r="20" spans="1:62" ht="33" hidden="1" customHeight="1">
      <c r="A20" s="2088">
        <v>39234</v>
      </c>
      <c r="B20" s="2089">
        <v>1057.6199999999999</v>
      </c>
      <c r="C20" s="2089"/>
      <c r="D20" s="2089">
        <v>655.42</v>
      </c>
      <c r="E20" s="2089">
        <v>33.89</v>
      </c>
      <c r="F20" s="2089">
        <v>26.35</v>
      </c>
      <c r="G20" s="2089">
        <v>32.28</v>
      </c>
      <c r="H20" s="2090">
        <v>70.599999999999994</v>
      </c>
      <c r="I20" s="2087"/>
      <c r="BJ20" s="2083"/>
    </row>
    <row r="21" spans="1:62" ht="33" hidden="1" customHeight="1">
      <c r="A21" s="2088">
        <v>39264</v>
      </c>
      <c r="B21" s="2089">
        <v>1085.23</v>
      </c>
      <c r="C21" s="2089"/>
      <c r="D21" s="2089">
        <v>665.66</v>
      </c>
      <c r="E21" s="2089">
        <v>37.58</v>
      </c>
      <c r="F21" s="2089">
        <v>26.55</v>
      </c>
      <c r="G21" s="2089">
        <v>29.03</v>
      </c>
      <c r="H21" s="2090">
        <v>75.84</v>
      </c>
      <c r="I21" s="2087"/>
      <c r="BJ21" s="2083"/>
    </row>
    <row r="22" spans="1:62" ht="33" hidden="1" customHeight="1">
      <c r="A22" s="2088">
        <v>39295</v>
      </c>
      <c r="B22" s="2089">
        <v>966.35</v>
      </c>
      <c r="C22" s="2089"/>
      <c r="D22" s="2089">
        <v>665.99</v>
      </c>
      <c r="E22" s="2089">
        <v>33.96</v>
      </c>
      <c r="F22" s="2089">
        <v>26.55</v>
      </c>
      <c r="G22" s="2089">
        <v>43.06</v>
      </c>
      <c r="H22" s="2090">
        <v>71.17</v>
      </c>
      <c r="I22" s="2087"/>
      <c r="BJ22" s="2083"/>
    </row>
    <row r="23" spans="1:62" ht="33" hidden="1" customHeight="1">
      <c r="A23" s="2088">
        <v>39326</v>
      </c>
      <c r="B23" s="2089">
        <v>974.6</v>
      </c>
      <c r="C23" s="2089"/>
      <c r="D23" s="2089">
        <v>713</v>
      </c>
      <c r="E23" s="2089">
        <v>33.29</v>
      </c>
      <c r="F23" s="2089">
        <v>26.55</v>
      </c>
      <c r="G23" s="2089">
        <v>28.85</v>
      </c>
      <c r="H23" s="2090">
        <v>77</v>
      </c>
      <c r="I23" s="2087"/>
      <c r="BJ23" s="2083"/>
    </row>
    <row r="24" spans="1:62" ht="33" hidden="1" customHeight="1">
      <c r="A24" s="2088">
        <v>39356</v>
      </c>
      <c r="B24" s="2089">
        <v>946.22</v>
      </c>
      <c r="C24" s="2089"/>
      <c r="D24" s="2089">
        <v>754.58</v>
      </c>
      <c r="E24" s="2089">
        <v>30.27</v>
      </c>
      <c r="F24" s="2089">
        <v>25.97</v>
      </c>
      <c r="G24" s="2089">
        <v>29.14</v>
      </c>
      <c r="H24" s="2090">
        <v>82.47</v>
      </c>
      <c r="I24" s="2087"/>
      <c r="BJ24" s="2083"/>
    </row>
    <row r="25" spans="1:62" ht="33" hidden="1" customHeight="1">
      <c r="A25" s="2088">
        <v>39387</v>
      </c>
      <c r="B25" s="2089">
        <v>949</v>
      </c>
      <c r="C25" s="2089"/>
      <c r="D25" s="2089">
        <v>806.04</v>
      </c>
      <c r="E25" s="2089">
        <v>29.09</v>
      </c>
      <c r="F25" s="2089">
        <v>25.97</v>
      </c>
      <c r="G25" s="2089">
        <v>29.17</v>
      </c>
      <c r="H25" s="2090">
        <v>92.06</v>
      </c>
      <c r="I25" s="2087"/>
      <c r="BJ25" s="2083"/>
    </row>
    <row r="26" spans="1:62" ht="33" hidden="1" customHeight="1" thickBot="1">
      <c r="A26" s="2091">
        <v>39417</v>
      </c>
      <c r="B26" s="2092">
        <v>1056</v>
      </c>
      <c r="C26" s="2092"/>
      <c r="D26" s="2092">
        <v>807.2</v>
      </c>
      <c r="E26" s="2092">
        <v>32.770000000000003</v>
      </c>
      <c r="F26" s="2092">
        <v>25.97</v>
      </c>
      <c r="G26" s="2092">
        <v>29.77</v>
      </c>
      <c r="H26" s="2093">
        <v>91.51</v>
      </c>
      <c r="I26" s="2087"/>
      <c r="BJ26" s="2083"/>
    </row>
    <row r="27" spans="1:62" ht="33" hidden="1" customHeight="1" thickTop="1">
      <c r="A27" s="2095" t="s">
        <v>320</v>
      </c>
      <c r="B27" s="2096"/>
      <c r="C27" s="2096"/>
      <c r="D27" s="2096"/>
      <c r="E27" s="2096"/>
      <c r="F27" s="2096"/>
      <c r="G27" s="2096"/>
      <c r="H27" s="2097"/>
      <c r="I27" s="2087"/>
      <c r="BJ27" s="2083"/>
    </row>
    <row r="28" spans="1:62" ht="33" hidden="1" customHeight="1" thickBot="1">
      <c r="A28" s="2095"/>
      <c r="B28" s="2096"/>
      <c r="C28" s="2096"/>
      <c r="D28" s="2096"/>
      <c r="E28" s="2096"/>
      <c r="F28" s="2096"/>
      <c r="G28" s="2096"/>
      <c r="H28" s="2097"/>
      <c r="I28" s="2087"/>
      <c r="BJ28" s="2083"/>
    </row>
    <row r="29" spans="1:62" ht="33" hidden="1" customHeight="1" thickTop="1">
      <c r="A29" s="2084">
        <v>39814</v>
      </c>
      <c r="B29" s="2085">
        <v>1847.67</v>
      </c>
      <c r="C29" s="2085"/>
      <c r="D29" s="2085">
        <v>860.05</v>
      </c>
      <c r="E29" s="2085" t="s">
        <v>148</v>
      </c>
      <c r="F29" s="2085">
        <v>23.66</v>
      </c>
      <c r="G29" s="2085">
        <v>57.521628878281625</v>
      </c>
      <c r="H29" s="2086">
        <v>45.62</v>
      </c>
      <c r="I29" s="2087"/>
      <c r="BJ29" s="2083"/>
    </row>
    <row r="30" spans="1:62" ht="33" hidden="1" customHeight="1">
      <c r="A30" s="2088">
        <v>39845</v>
      </c>
      <c r="B30" s="2089">
        <v>1869.8</v>
      </c>
      <c r="C30" s="2089"/>
      <c r="D30" s="2089">
        <v>942.58</v>
      </c>
      <c r="E30" s="2089">
        <v>11.807220045603653</v>
      </c>
      <c r="F30" s="2089">
        <v>23.66</v>
      </c>
      <c r="G30" s="2089">
        <v>58</v>
      </c>
      <c r="H30" s="2090">
        <v>43.73</v>
      </c>
      <c r="I30" s="2087"/>
      <c r="BJ30" s="2083"/>
    </row>
    <row r="31" spans="1:62" ht="33" hidden="1" customHeight="1">
      <c r="A31" s="2088">
        <v>39873</v>
      </c>
      <c r="B31" s="2089">
        <v>1853.36</v>
      </c>
      <c r="C31" s="2089"/>
      <c r="D31" s="2089">
        <v>924.41</v>
      </c>
      <c r="E31" s="2089">
        <v>11.807220045603653</v>
      </c>
      <c r="F31" s="2089">
        <v>23.66</v>
      </c>
      <c r="G31" s="2089">
        <v>53.475177580974396</v>
      </c>
      <c r="H31" s="2090">
        <v>47.32</v>
      </c>
      <c r="I31" s="2087"/>
      <c r="BJ31" s="2083"/>
    </row>
    <row r="32" spans="1:62" ht="33" hidden="1" customHeight="1">
      <c r="A32" s="2088">
        <v>39904</v>
      </c>
      <c r="B32" s="2089">
        <v>1779</v>
      </c>
      <c r="C32" s="2089"/>
      <c r="D32" s="2089">
        <v>891.43</v>
      </c>
      <c r="E32" s="2089">
        <v>20.149999999999999</v>
      </c>
      <c r="F32" s="2089">
        <v>21.14</v>
      </c>
      <c r="G32" s="2089">
        <v>58.97</v>
      </c>
      <c r="H32" s="2090">
        <v>51.23</v>
      </c>
      <c r="I32" s="2087"/>
      <c r="BJ32" s="2083"/>
    </row>
    <row r="33" spans="1:62" ht="33" hidden="1" customHeight="1">
      <c r="A33" s="2088">
        <v>39934</v>
      </c>
      <c r="B33" s="2089">
        <v>1646</v>
      </c>
      <c r="C33" s="2089"/>
      <c r="D33" s="2089">
        <v>926.48</v>
      </c>
      <c r="E33" s="2089">
        <v>19.54</v>
      </c>
      <c r="F33" s="2089">
        <v>21.14</v>
      </c>
      <c r="G33" s="2089">
        <v>64.400000000000006</v>
      </c>
      <c r="H33" s="2090">
        <v>58.57</v>
      </c>
      <c r="I33" s="2087"/>
      <c r="BJ33" s="2083"/>
    </row>
    <row r="34" spans="1:62" ht="33" hidden="1" customHeight="1">
      <c r="A34" s="2088">
        <v>39965</v>
      </c>
      <c r="B34" s="2089">
        <v>1685</v>
      </c>
      <c r="C34" s="2089"/>
      <c r="D34" s="2089">
        <v>903.79</v>
      </c>
      <c r="E34" s="2089">
        <v>26.15</v>
      </c>
      <c r="F34" s="2089">
        <v>21.14</v>
      </c>
      <c r="G34" s="2089">
        <v>65.319999999999993</v>
      </c>
      <c r="H34" s="2090">
        <v>69.34</v>
      </c>
      <c r="I34" s="2087"/>
      <c r="BJ34" s="2083"/>
    </row>
    <row r="35" spans="1:62" ht="33" hidden="1" customHeight="1">
      <c r="A35" s="2088">
        <v>39995</v>
      </c>
      <c r="B35" s="2089">
        <v>1740.43</v>
      </c>
      <c r="C35" s="2089"/>
      <c r="D35" s="2089">
        <v>934.42</v>
      </c>
      <c r="E35" s="2089">
        <v>28.65</v>
      </c>
      <c r="F35" s="2089">
        <v>21.51</v>
      </c>
      <c r="G35" s="2089">
        <v>65.87</v>
      </c>
      <c r="H35" s="2090">
        <v>65.760000000000005</v>
      </c>
      <c r="I35" s="2087"/>
      <c r="BJ35" s="2083"/>
    </row>
    <row r="36" spans="1:62" ht="33" hidden="1" customHeight="1">
      <c r="A36" s="2088">
        <v>40026</v>
      </c>
      <c r="B36" s="2089">
        <v>1833.96</v>
      </c>
      <c r="C36" s="2089"/>
      <c r="D36" s="2089">
        <v>949.35</v>
      </c>
      <c r="E36" s="2089">
        <v>22.26</v>
      </c>
      <c r="F36" s="2089" t="s">
        <v>148</v>
      </c>
      <c r="G36" s="2089">
        <v>66.95</v>
      </c>
      <c r="H36" s="2090">
        <v>73.069999999999993</v>
      </c>
      <c r="I36" s="2087"/>
      <c r="BJ36" s="2083"/>
    </row>
    <row r="37" spans="1:62" ht="33" hidden="1" customHeight="1">
      <c r="A37" s="3022" t="s">
        <v>1547</v>
      </c>
      <c r="B37" s="2089">
        <v>1966.5454545454545</v>
      </c>
      <c r="C37" s="2089"/>
      <c r="D37" s="2089">
        <v>995.24863636363636</v>
      </c>
      <c r="E37" s="2089">
        <v>17.16</v>
      </c>
      <c r="F37" s="2089">
        <v>21.51</v>
      </c>
      <c r="G37" s="2089">
        <v>66.33</v>
      </c>
      <c r="H37" s="2090">
        <v>68.186363636363637</v>
      </c>
      <c r="I37" s="2087"/>
      <c r="BJ37" s="2083"/>
    </row>
    <row r="38" spans="1:62" ht="33" hidden="1" customHeight="1">
      <c r="A38" s="2088">
        <v>40087</v>
      </c>
      <c r="B38" s="2089">
        <v>2145</v>
      </c>
      <c r="C38" s="2089"/>
      <c r="D38" s="2089">
        <v>1044.57</v>
      </c>
      <c r="E38" s="2089">
        <v>15.86</v>
      </c>
      <c r="F38" s="2089">
        <v>22.48</v>
      </c>
      <c r="G38" s="2089">
        <v>65.319999999999993</v>
      </c>
      <c r="H38" s="2090">
        <v>73.87</v>
      </c>
      <c r="I38" s="2087"/>
      <c r="BJ38" s="2083"/>
    </row>
    <row r="39" spans="1:62" ht="33" hidden="1" customHeight="1">
      <c r="A39" s="2088"/>
      <c r="B39" s="2089"/>
      <c r="C39" s="2089"/>
      <c r="D39" s="2089"/>
      <c r="E39" s="2089"/>
      <c r="F39" s="2089"/>
      <c r="G39" s="2089"/>
      <c r="H39" s="2090"/>
      <c r="I39" s="2087"/>
      <c r="BJ39" s="2083"/>
    </row>
    <row r="40" spans="1:62" ht="33" hidden="1" customHeight="1" thickTop="1">
      <c r="A40" s="2088"/>
      <c r="B40" s="2089"/>
      <c r="C40" s="2089"/>
      <c r="D40" s="2089"/>
      <c r="E40" s="2089"/>
      <c r="F40" s="2089"/>
      <c r="G40" s="2089"/>
      <c r="H40" s="2090"/>
      <c r="I40" s="2087"/>
      <c r="BJ40" s="2083"/>
    </row>
    <row r="41" spans="1:62" ht="33" hidden="1" customHeight="1">
      <c r="A41" s="2088">
        <v>40210</v>
      </c>
      <c r="B41" s="2089">
        <v>2233.6</v>
      </c>
      <c r="C41" s="2089"/>
      <c r="D41" s="2089">
        <v>1095.4937500000001</v>
      </c>
      <c r="E41" s="2089">
        <v>25.9</v>
      </c>
      <c r="F41" s="2089">
        <v>30</v>
      </c>
      <c r="G41" s="2089">
        <v>65.709999999999994</v>
      </c>
      <c r="H41" s="2090">
        <v>74.753999999999991</v>
      </c>
      <c r="I41" s="2087"/>
      <c r="BJ41" s="2083"/>
    </row>
    <row r="42" spans="1:62" ht="33" hidden="1" customHeight="1">
      <c r="A42" s="2088">
        <v>40238</v>
      </c>
      <c r="B42" s="2089">
        <v>2203.3478260869565</v>
      </c>
      <c r="C42" s="2089"/>
      <c r="D42" s="2089">
        <v>1113.7652173913041</v>
      </c>
      <c r="E42" s="2089">
        <v>29.29</v>
      </c>
      <c r="F42" s="2089">
        <v>30</v>
      </c>
      <c r="G42" s="2089">
        <v>65.709999999999994</v>
      </c>
      <c r="H42" s="2090">
        <v>79.89826086956522</v>
      </c>
      <c r="I42" s="2087"/>
      <c r="BJ42" s="2083"/>
    </row>
    <row r="43" spans="1:62" ht="33" hidden="1" customHeight="1">
      <c r="A43" s="2088">
        <v>40269</v>
      </c>
      <c r="B43" s="2089">
        <v>2248</v>
      </c>
      <c r="C43" s="2089"/>
      <c r="D43" s="2089">
        <v>1147.9100000000001</v>
      </c>
      <c r="E43" s="2089">
        <v>36.380000000000003</v>
      </c>
      <c r="F43" s="2089">
        <v>30</v>
      </c>
      <c r="G43" s="2089" t="s">
        <v>148</v>
      </c>
      <c r="H43" s="2090">
        <v>85.68</v>
      </c>
      <c r="I43" s="2087"/>
      <c r="BJ43" s="2083"/>
    </row>
    <row r="44" spans="1:62" ht="33" hidden="1" customHeight="1">
      <c r="A44" s="2088">
        <v>40299</v>
      </c>
      <c r="B44" s="2089">
        <v>2318</v>
      </c>
      <c r="C44" s="2089"/>
      <c r="D44" s="2089">
        <v>1202.81</v>
      </c>
      <c r="E44" s="2089">
        <v>36.020000000000003</v>
      </c>
      <c r="F44" s="2089">
        <v>30</v>
      </c>
      <c r="G44" s="2089">
        <v>65.52</v>
      </c>
      <c r="H44" s="2090">
        <v>76.989999999999995</v>
      </c>
      <c r="I44" s="2087"/>
      <c r="BJ44" s="2083"/>
    </row>
    <row r="45" spans="1:62" ht="33" hidden="1" customHeight="1">
      <c r="A45" s="2088">
        <v>40330</v>
      </c>
      <c r="B45" s="2089">
        <v>2378</v>
      </c>
      <c r="C45" s="2089"/>
      <c r="D45" s="2089">
        <v>1233.2</v>
      </c>
      <c r="E45" s="2089">
        <v>43.31</v>
      </c>
      <c r="F45" s="2089">
        <v>30</v>
      </c>
      <c r="G45" s="2089">
        <v>66.040000000000006</v>
      </c>
      <c r="H45" s="2090">
        <v>75.66</v>
      </c>
      <c r="I45" s="2087"/>
      <c r="BJ45" s="2083"/>
    </row>
    <row r="46" spans="1:62" ht="33" hidden="1" customHeight="1">
      <c r="A46" s="2088">
        <v>40360</v>
      </c>
      <c r="B46" s="2089">
        <v>2353</v>
      </c>
      <c r="C46" s="2089"/>
      <c r="D46" s="2089">
        <v>1193.68</v>
      </c>
      <c r="E46" s="2089">
        <v>32.299999999999997</v>
      </c>
      <c r="F46" s="2089">
        <v>30</v>
      </c>
      <c r="G46" s="2089">
        <v>57.77</v>
      </c>
      <c r="H46" s="2090">
        <v>75.489999999999995</v>
      </c>
      <c r="I46" s="2087"/>
      <c r="BJ46" s="2083"/>
    </row>
    <row r="47" spans="1:62" ht="33" hidden="1" customHeight="1">
      <c r="A47" s="2088">
        <v>40391</v>
      </c>
      <c r="B47" s="2089">
        <v>2061</v>
      </c>
      <c r="C47" s="2089"/>
      <c r="D47" s="2089">
        <v>1215.53</v>
      </c>
      <c r="E47" s="2089">
        <v>37.35</v>
      </c>
      <c r="F47" s="2089">
        <v>30</v>
      </c>
      <c r="G47" s="2089">
        <v>66.47</v>
      </c>
      <c r="H47" s="2090">
        <v>77.11</v>
      </c>
      <c r="I47" s="2087"/>
      <c r="BJ47" s="2083"/>
    </row>
    <row r="48" spans="1:62" ht="33" hidden="1" customHeight="1">
      <c r="A48" s="2088">
        <v>40422</v>
      </c>
      <c r="B48" s="2089">
        <v>1897</v>
      </c>
      <c r="C48" s="2089"/>
      <c r="D48" s="2089">
        <v>1271.0999999999999</v>
      </c>
      <c r="E48" s="2089">
        <v>43.83</v>
      </c>
      <c r="F48" s="2089">
        <v>30</v>
      </c>
      <c r="G48" s="2089">
        <v>65.55</v>
      </c>
      <c r="H48" s="2090">
        <v>78.209999999999994</v>
      </c>
      <c r="I48" s="2087"/>
      <c r="BJ48" s="2083"/>
    </row>
    <row r="49" spans="1:62" ht="33" hidden="1" customHeight="1">
      <c r="A49" s="2088">
        <v>40452</v>
      </c>
      <c r="B49" s="2089">
        <v>1903.95</v>
      </c>
      <c r="C49" s="2089"/>
      <c r="D49" s="2089">
        <v>1342.96</v>
      </c>
      <c r="E49" s="2089">
        <v>32.54</v>
      </c>
      <c r="F49" s="2089" t="s">
        <v>148</v>
      </c>
      <c r="G49" s="2089">
        <v>66.650000000000006</v>
      </c>
      <c r="H49" s="2090">
        <v>83.49</v>
      </c>
      <c r="I49" s="2087"/>
      <c r="BJ49" s="2083"/>
    </row>
    <row r="50" spans="1:62" ht="33" hidden="1" customHeight="1">
      <c r="A50" s="2088">
        <v>40483</v>
      </c>
      <c r="B50" s="2089">
        <v>1867.73</v>
      </c>
      <c r="C50" s="2089"/>
      <c r="D50" s="2089">
        <v>1369.69</v>
      </c>
      <c r="E50" s="2089">
        <v>44.43</v>
      </c>
      <c r="F50" s="2089">
        <v>30</v>
      </c>
      <c r="G50" s="2089" t="s">
        <v>148</v>
      </c>
      <c r="H50" s="2090">
        <v>86.11</v>
      </c>
      <c r="I50" s="2087"/>
      <c r="BJ50" s="2083"/>
    </row>
    <row r="51" spans="1:62" ht="33" hidden="1" customHeight="1" thickBot="1">
      <c r="A51" s="2088">
        <v>40513</v>
      </c>
      <c r="B51" s="2089">
        <v>1994.48</v>
      </c>
      <c r="C51" s="2089"/>
      <c r="D51" s="2089">
        <v>1391.16</v>
      </c>
      <c r="E51" s="2089">
        <v>44.31</v>
      </c>
      <c r="F51" s="2089" t="s">
        <v>148</v>
      </c>
      <c r="G51" s="2089">
        <v>65.66</v>
      </c>
      <c r="H51" s="2090">
        <v>92.34</v>
      </c>
      <c r="I51" s="2087"/>
    </row>
    <row r="52" spans="1:62" ht="33" hidden="1" customHeight="1" thickTop="1">
      <c r="A52" s="2084">
        <v>40544</v>
      </c>
      <c r="B52" s="2085">
        <v>2046</v>
      </c>
      <c r="C52" s="2085"/>
      <c r="D52" s="2085">
        <v>1359.46</v>
      </c>
      <c r="E52" s="2085">
        <v>40.71</v>
      </c>
      <c r="F52" s="2085">
        <v>30</v>
      </c>
      <c r="G52" s="2085">
        <v>65.239999999999995</v>
      </c>
      <c r="H52" s="2086">
        <v>96.82</v>
      </c>
      <c r="I52" s="2087"/>
    </row>
    <row r="53" spans="1:62" ht="33" hidden="1" customHeight="1">
      <c r="A53" s="2088">
        <v>40575</v>
      </c>
      <c r="B53" s="2089">
        <v>2228.15</v>
      </c>
      <c r="C53" s="2089"/>
      <c r="D53" s="2089">
        <v>1372.35</v>
      </c>
      <c r="E53" s="2089">
        <v>45.67</v>
      </c>
      <c r="F53" s="2089">
        <v>30</v>
      </c>
      <c r="G53" s="2089">
        <v>65.680000000000007</v>
      </c>
      <c r="H53" s="2090">
        <v>104.09</v>
      </c>
      <c r="I53" s="2087"/>
    </row>
    <row r="54" spans="1:62" ht="33" hidden="1" customHeight="1">
      <c r="A54" s="2088">
        <v>40603</v>
      </c>
      <c r="B54" s="2089">
        <v>2161.61</v>
      </c>
      <c r="C54" s="2089"/>
      <c r="D54" s="2089">
        <v>1422.5</v>
      </c>
      <c r="E54" s="2089">
        <v>59.54</v>
      </c>
      <c r="F54" s="2089">
        <v>30</v>
      </c>
      <c r="G54" s="2089">
        <v>66.31</v>
      </c>
      <c r="H54" s="2090">
        <v>114.62</v>
      </c>
      <c r="I54" s="2087"/>
    </row>
    <row r="55" spans="1:62" ht="33" hidden="1" customHeight="1">
      <c r="A55" s="2088">
        <v>40634</v>
      </c>
      <c r="B55" s="2089">
        <v>1934.85</v>
      </c>
      <c r="C55" s="2089"/>
      <c r="D55" s="2089">
        <v>1481.1</v>
      </c>
      <c r="E55" s="2089">
        <v>58.12</v>
      </c>
      <c r="F55" s="2089">
        <v>30</v>
      </c>
      <c r="G55" s="2089">
        <v>66.05</v>
      </c>
      <c r="H55" s="2090">
        <v>123.13</v>
      </c>
      <c r="I55" s="2087"/>
    </row>
    <row r="56" spans="1:62" ht="33" hidden="1" customHeight="1">
      <c r="A56" s="2088">
        <v>40664</v>
      </c>
      <c r="B56" s="2089">
        <v>1878.48</v>
      </c>
      <c r="C56" s="2089"/>
      <c r="D56" s="2089">
        <v>1515.22</v>
      </c>
      <c r="E56" s="2089">
        <v>63</v>
      </c>
      <c r="F56" s="2089">
        <v>30</v>
      </c>
      <c r="G56" s="2089">
        <v>67.36</v>
      </c>
      <c r="H56" s="2090">
        <v>114.53</v>
      </c>
      <c r="I56" s="2087"/>
    </row>
    <row r="57" spans="1:62" ht="33" hidden="1" customHeight="1">
      <c r="A57" s="2088">
        <v>40695</v>
      </c>
      <c r="B57" s="2089">
        <v>1858.55</v>
      </c>
      <c r="C57" s="2089"/>
      <c r="D57" s="2089">
        <v>1528.25</v>
      </c>
      <c r="E57" s="2089">
        <v>64.11</v>
      </c>
      <c r="F57" s="2089">
        <v>30</v>
      </c>
      <c r="G57" s="2089">
        <v>65.84</v>
      </c>
      <c r="H57" s="2090">
        <v>113.91</v>
      </c>
      <c r="I57" s="2087"/>
    </row>
    <row r="58" spans="1:62" ht="33" hidden="1" customHeight="1">
      <c r="A58" s="2088">
        <v>40725</v>
      </c>
      <c r="B58" s="2089">
        <v>1954.67</v>
      </c>
      <c r="C58" s="2089"/>
      <c r="D58" s="2089">
        <v>1575.15</v>
      </c>
      <c r="E58" s="2089">
        <v>64.209999999999994</v>
      </c>
      <c r="F58" s="2089">
        <v>30</v>
      </c>
      <c r="G58" s="2089">
        <v>66.38</v>
      </c>
      <c r="H58" s="2090">
        <v>116.68</v>
      </c>
      <c r="I58" s="2087"/>
    </row>
    <row r="59" spans="1:62" ht="33" hidden="1" customHeight="1">
      <c r="A59" s="2088">
        <v>40756</v>
      </c>
      <c r="B59" s="2089">
        <v>1888.43</v>
      </c>
      <c r="C59" s="2089"/>
      <c r="D59" s="2089">
        <v>1770.13</v>
      </c>
      <c r="E59" s="2089">
        <v>71.41</v>
      </c>
      <c r="F59" s="2089">
        <v>30</v>
      </c>
      <c r="G59" s="2089">
        <v>65.33</v>
      </c>
      <c r="H59" s="2090">
        <v>109.82</v>
      </c>
      <c r="I59" s="2087"/>
    </row>
    <row r="60" spans="1:62" ht="33" hidden="1" customHeight="1">
      <c r="A60" s="2088">
        <v>40787</v>
      </c>
      <c r="B60" s="2089">
        <v>1823.52</v>
      </c>
      <c r="C60" s="2089"/>
      <c r="D60" s="2089">
        <v>1768.96</v>
      </c>
      <c r="E60" s="2089">
        <v>51.18</v>
      </c>
      <c r="F60" s="2089">
        <v>30</v>
      </c>
      <c r="G60" s="2089">
        <v>65.72</v>
      </c>
      <c r="H60" s="2090">
        <v>109.96</v>
      </c>
      <c r="I60" s="2087"/>
    </row>
    <row r="61" spans="1:62" ht="33" hidden="1" customHeight="1">
      <c r="A61" s="2088">
        <v>40817</v>
      </c>
      <c r="B61" s="2089">
        <v>1700.86</v>
      </c>
      <c r="C61" s="2089"/>
      <c r="D61" s="2089">
        <v>1673.66</v>
      </c>
      <c r="E61" s="2089">
        <v>52.28</v>
      </c>
      <c r="F61" s="2089">
        <v>30</v>
      </c>
      <c r="G61" s="2089">
        <v>65.72</v>
      </c>
      <c r="H61" s="2090">
        <v>108.8</v>
      </c>
      <c r="I61" s="2087"/>
    </row>
    <row r="62" spans="1:62" ht="33" hidden="1" customHeight="1">
      <c r="A62" s="2088">
        <v>40848</v>
      </c>
      <c r="B62" s="2089">
        <v>1590.23</v>
      </c>
      <c r="C62" s="2089"/>
      <c r="D62" s="2089">
        <v>1744.69</v>
      </c>
      <c r="E62" s="2089">
        <v>45.27</v>
      </c>
      <c r="F62" s="2089">
        <v>30</v>
      </c>
      <c r="G62" s="2089">
        <v>66.2</v>
      </c>
      <c r="H62" s="2090">
        <v>110.61</v>
      </c>
      <c r="I62" s="2087"/>
    </row>
    <row r="63" spans="1:62" ht="33" hidden="1" customHeight="1" thickBot="1">
      <c r="A63" s="2091">
        <v>40878</v>
      </c>
      <c r="B63" s="2092">
        <v>1406</v>
      </c>
      <c r="C63" s="2092"/>
      <c r="D63" s="2092">
        <v>1658.49</v>
      </c>
      <c r="E63" s="2092">
        <v>48.48</v>
      </c>
      <c r="F63" s="2092">
        <v>30</v>
      </c>
      <c r="G63" s="2092" t="s">
        <v>148</v>
      </c>
      <c r="H63" s="2093">
        <v>107.72</v>
      </c>
      <c r="I63" s="2087"/>
    </row>
    <row r="64" spans="1:62" ht="33" hidden="1" customHeight="1" thickTop="1">
      <c r="A64" s="2088">
        <v>40909</v>
      </c>
      <c r="B64" s="2089">
        <v>1492</v>
      </c>
      <c r="C64" s="2089"/>
      <c r="D64" s="2089">
        <v>1632.18</v>
      </c>
      <c r="E64" s="2089">
        <v>54.84</v>
      </c>
      <c r="F64" s="2089">
        <v>32.000000000000007</v>
      </c>
      <c r="G64" s="2089">
        <v>66.137619699042418</v>
      </c>
      <c r="H64" s="2090">
        <v>111.55</v>
      </c>
      <c r="I64" s="2087"/>
    </row>
    <row r="65" spans="1:9" ht="33" hidden="1" customHeight="1">
      <c r="A65" s="2088">
        <v>40940</v>
      </c>
      <c r="B65" s="2089">
        <v>1501</v>
      </c>
      <c r="C65" s="2089"/>
      <c r="D65" s="2089">
        <v>1730.5</v>
      </c>
      <c r="E65" s="2089">
        <v>59.72741990931921</v>
      </c>
      <c r="F65" s="2089">
        <v>32</v>
      </c>
      <c r="G65" s="2089">
        <v>65.038090999528777</v>
      </c>
      <c r="H65" s="2090">
        <v>126.96</v>
      </c>
      <c r="I65" s="2087"/>
    </row>
    <row r="66" spans="1:9" ht="33" hidden="1" customHeight="1">
      <c r="A66" s="2088">
        <v>40969</v>
      </c>
      <c r="B66" s="2089">
        <v>1502</v>
      </c>
      <c r="C66" s="2089"/>
      <c r="D66" s="2089">
        <v>1671.28</v>
      </c>
      <c r="E66" s="2089">
        <v>57.09</v>
      </c>
      <c r="F66" s="2089">
        <v>31.782364249700748</v>
      </c>
      <c r="G66" s="2089">
        <v>65.897883537752762</v>
      </c>
      <c r="H66" s="2090">
        <v>124.55</v>
      </c>
      <c r="I66" s="2087"/>
    </row>
    <row r="67" spans="1:9" ht="33" hidden="1" customHeight="1">
      <c r="A67" s="2088">
        <v>41000</v>
      </c>
      <c r="B67" s="2089">
        <v>1456</v>
      </c>
      <c r="C67" s="2089"/>
      <c r="D67" s="2089">
        <v>1649.9</v>
      </c>
      <c r="E67" s="2089">
        <v>62.11</v>
      </c>
      <c r="F67" s="2089">
        <v>31.78</v>
      </c>
      <c r="G67" s="2089">
        <v>66.145039128356117</v>
      </c>
      <c r="H67" s="2090">
        <v>125.9</v>
      </c>
      <c r="I67" s="2087"/>
    </row>
    <row r="68" spans="1:9" ht="33" hidden="1" customHeight="1">
      <c r="A68" s="2088">
        <v>41030</v>
      </c>
      <c r="B68" s="2089">
        <v>1499.0458620689656</v>
      </c>
      <c r="C68" s="2089"/>
      <c r="D68" s="2089">
        <v>1579.2413333333327</v>
      </c>
      <c r="E68" s="2089">
        <v>56.770215706287097</v>
      </c>
      <c r="F68" s="2089">
        <v>32</v>
      </c>
      <c r="G68" s="2089">
        <v>67.818627417375623</v>
      </c>
      <c r="H68" s="2090">
        <v>109.36066666666665</v>
      </c>
      <c r="I68" s="2087"/>
    </row>
    <row r="69" spans="1:9" ht="33" hidden="1" customHeight="1">
      <c r="A69" s="2088">
        <v>41061</v>
      </c>
      <c r="B69" s="2089">
        <v>1517</v>
      </c>
      <c r="C69" s="2089"/>
      <c r="D69" s="2089">
        <v>1602.91</v>
      </c>
      <c r="E69" s="2089">
        <v>59.55</v>
      </c>
      <c r="F69" s="2089">
        <v>37</v>
      </c>
      <c r="G69" s="2089">
        <v>67.95</v>
      </c>
      <c r="H69" s="2090">
        <v>95.89</v>
      </c>
      <c r="I69" s="2087"/>
    </row>
    <row r="70" spans="1:9" ht="33" hidden="1" customHeight="1">
      <c r="A70" s="2088">
        <v>41091</v>
      </c>
      <c r="B70" s="2089">
        <v>1562.7272727272727</v>
      </c>
      <c r="C70" s="2089"/>
      <c r="D70" s="2089">
        <v>1590.9604545454547</v>
      </c>
      <c r="E70" s="2089">
        <v>56.14</v>
      </c>
      <c r="F70" s="2089">
        <v>31.9</v>
      </c>
      <c r="G70" s="2089">
        <v>64.058362352784357</v>
      </c>
      <c r="H70" s="2090">
        <v>102.77090909090909</v>
      </c>
      <c r="I70" s="2087"/>
    </row>
    <row r="71" spans="1:9" ht="33" hidden="1" customHeight="1">
      <c r="A71" s="2088">
        <v>41122</v>
      </c>
      <c r="B71" s="2089">
        <v>1638.6521739130435</v>
      </c>
      <c r="C71" s="2089"/>
      <c r="D71" s="2089">
        <v>1631.0473913043477</v>
      </c>
      <c r="E71" s="2089">
        <v>46.32</v>
      </c>
      <c r="F71" s="2089">
        <v>35.4</v>
      </c>
      <c r="G71" s="2089">
        <v>68.017678543463262</v>
      </c>
      <c r="H71" s="2090">
        <v>113.19173913043481</v>
      </c>
      <c r="I71" s="2087"/>
    </row>
    <row r="72" spans="1:9" ht="33" hidden="1" customHeight="1">
      <c r="A72" s="2088">
        <v>41153</v>
      </c>
      <c r="B72" s="2089">
        <v>1659.1</v>
      </c>
      <c r="C72" s="2089"/>
      <c r="D72" s="2089">
        <v>1746.8867499999997</v>
      </c>
      <c r="E72" s="2089">
        <v>42.27</v>
      </c>
      <c r="F72" s="2089">
        <v>38.838090990187332</v>
      </c>
      <c r="G72" s="2089">
        <v>60.361778183782732</v>
      </c>
      <c r="H72" s="2090">
        <v>113.03899999999999</v>
      </c>
      <c r="I72" s="2087"/>
    </row>
    <row r="73" spans="1:9" ht="33" hidden="1" customHeight="1">
      <c r="A73" s="2088">
        <v>41183</v>
      </c>
      <c r="B73" s="2089">
        <v>1557.391304347826</v>
      </c>
      <c r="C73" s="2089"/>
      <c r="D73" s="2089">
        <v>1744.9576086956529</v>
      </c>
      <c r="E73" s="2089">
        <v>45.91</v>
      </c>
      <c r="F73" s="2089">
        <v>37</v>
      </c>
      <c r="G73" s="2089">
        <v>61.28</v>
      </c>
      <c r="H73" s="2090">
        <v>111.51695652173912</v>
      </c>
      <c r="I73" s="2087"/>
    </row>
    <row r="74" spans="1:9" ht="33" hidden="1" customHeight="1">
      <c r="A74" s="2088">
        <v>41214</v>
      </c>
      <c r="B74" s="2089">
        <v>1569.3181818181818</v>
      </c>
      <c r="C74" s="2089"/>
      <c r="D74" s="2089">
        <v>1721.1722727272727</v>
      </c>
      <c r="E74" s="2089">
        <v>49.55</v>
      </c>
      <c r="F74" s="2089">
        <v>38</v>
      </c>
      <c r="G74" s="2089">
        <v>64.83</v>
      </c>
      <c r="H74" s="2090">
        <v>109.52909090909093</v>
      </c>
      <c r="I74" s="2087"/>
    </row>
    <row r="75" spans="1:9" ht="33" hidden="1" customHeight="1" thickBot="1">
      <c r="A75" s="2088">
        <v>41244</v>
      </c>
      <c r="B75" s="2089">
        <v>1508.047619047619</v>
      </c>
      <c r="C75" s="2089"/>
      <c r="D75" s="2089">
        <v>1678.8185714285719</v>
      </c>
      <c r="E75" s="2089">
        <v>70.81</v>
      </c>
      <c r="F75" s="2089">
        <v>39</v>
      </c>
      <c r="G75" s="2089">
        <v>68.34</v>
      </c>
      <c r="H75" s="2090">
        <v>109.19285714285715</v>
      </c>
      <c r="I75" s="2087"/>
    </row>
    <row r="76" spans="1:9" ht="33" hidden="1" customHeight="1" thickTop="1">
      <c r="A76" s="2084">
        <v>41275</v>
      </c>
      <c r="B76" s="2085">
        <v>1446.8260869565217</v>
      </c>
      <c r="C76" s="2085"/>
      <c r="D76" s="2085">
        <v>1670.6180434782611</v>
      </c>
      <c r="E76" s="2085">
        <v>45.95</v>
      </c>
      <c r="F76" s="2085">
        <v>38.524556073020698</v>
      </c>
      <c r="G76" s="2085">
        <v>68.155815804834972</v>
      </c>
      <c r="H76" s="2086">
        <v>112.28478260869566</v>
      </c>
      <c r="I76" s="2087"/>
    </row>
    <row r="77" spans="1:9" ht="33" hidden="1" customHeight="1">
      <c r="A77" s="2088">
        <v>41306</v>
      </c>
      <c r="B77" s="2089">
        <v>1429.05</v>
      </c>
      <c r="C77" s="2089"/>
      <c r="D77" s="2089">
        <v>1626.6200000000003</v>
      </c>
      <c r="E77" s="2089">
        <v>70.56</v>
      </c>
      <c r="F77" s="2089">
        <v>39.5</v>
      </c>
      <c r="G77" s="2089">
        <v>68.590330568390186</v>
      </c>
      <c r="H77" s="2090">
        <v>116.10900000000001</v>
      </c>
      <c r="I77" s="2087"/>
    </row>
    <row r="78" spans="1:9" ht="33" hidden="1" customHeight="1">
      <c r="A78" s="2088">
        <v>41334</v>
      </c>
      <c r="B78" s="2098">
        <v>1435.8</v>
      </c>
      <c r="C78" s="2089"/>
      <c r="D78" s="2089">
        <v>1593.5122499999998</v>
      </c>
      <c r="E78" s="2089">
        <v>48.24</v>
      </c>
      <c r="F78" s="2089">
        <v>40</v>
      </c>
      <c r="G78" s="2089">
        <v>67.769130324899621</v>
      </c>
      <c r="H78" s="2090">
        <v>109.5305</v>
      </c>
      <c r="I78" s="2087"/>
    </row>
    <row r="79" spans="1:9" ht="33" hidden="1" customHeight="1">
      <c r="A79" s="2088">
        <v>41365</v>
      </c>
      <c r="B79" s="2089">
        <v>1511.6818181818182</v>
      </c>
      <c r="C79" s="2089"/>
      <c r="D79" s="2089">
        <v>1491.0477272727271</v>
      </c>
      <c r="E79" s="2089">
        <v>49.5</v>
      </c>
      <c r="F79" s="2089">
        <v>40</v>
      </c>
      <c r="G79" s="2089">
        <v>68.340882637095234</v>
      </c>
      <c r="H79" s="2090">
        <v>103.31409090909091</v>
      </c>
      <c r="I79" s="2087"/>
    </row>
    <row r="80" spans="1:9" ht="33" hidden="1" customHeight="1">
      <c r="A80" s="2088">
        <v>41395</v>
      </c>
      <c r="B80" s="2089">
        <v>1542.9130434782608</v>
      </c>
      <c r="C80" s="2089"/>
      <c r="D80" s="2089">
        <v>1415.8141304347823</v>
      </c>
      <c r="E80" s="2089">
        <v>54.29</v>
      </c>
      <c r="F80" s="2089">
        <v>40</v>
      </c>
      <c r="G80" s="2089">
        <v>68.207461640287235</v>
      </c>
      <c r="H80" s="2090">
        <v>103.32000000000001</v>
      </c>
      <c r="I80" s="2087"/>
    </row>
    <row r="81" spans="1:9" ht="33" hidden="1" customHeight="1">
      <c r="A81" s="2088">
        <v>41426</v>
      </c>
      <c r="B81" s="2098">
        <v>1489.85</v>
      </c>
      <c r="C81" s="2089"/>
      <c r="D81" s="2089">
        <v>1342.135</v>
      </c>
      <c r="E81" s="2089">
        <v>48.15</v>
      </c>
      <c r="F81" s="2089">
        <v>40</v>
      </c>
      <c r="G81" s="2089">
        <v>67.62</v>
      </c>
      <c r="H81" s="2090">
        <v>103.29850000000002</v>
      </c>
      <c r="I81" s="2087"/>
    </row>
    <row r="82" spans="1:9" ht="33" hidden="1" customHeight="1">
      <c r="A82" s="2088">
        <v>41456</v>
      </c>
      <c r="B82" s="2098">
        <v>1550.1304347826087</v>
      </c>
      <c r="C82" s="2089"/>
      <c r="D82" s="2089">
        <v>1293.6586956521739</v>
      </c>
      <c r="E82" s="2089">
        <v>43.82</v>
      </c>
      <c r="F82" s="2089">
        <v>40</v>
      </c>
      <c r="G82" s="2089">
        <v>67.753851421704226</v>
      </c>
      <c r="H82" s="2090">
        <v>107.36608695652173</v>
      </c>
      <c r="I82" s="2087"/>
    </row>
    <row r="83" spans="1:9" ht="33" hidden="1" customHeight="1">
      <c r="A83" s="2088">
        <v>41487</v>
      </c>
      <c r="B83" s="2098">
        <v>1633.37</v>
      </c>
      <c r="C83" s="2089"/>
      <c r="D83" s="2089">
        <v>1354.8844999999997</v>
      </c>
      <c r="E83" s="2089">
        <v>46.79</v>
      </c>
      <c r="F83" s="2089">
        <v>40</v>
      </c>
      <c r="G83" s="2089">
        <v>68.089798482429686</v>
      </c>
      <c r="H83" s="2090">
        <v>110.25136363636366</v>
      </c>
      <c r="I83" s="2087"/>
    </row>
    <row r="84" spans="1:9" ht="33" hidden="1" customHeight="1">
      <c r="A84" s="2088">
        <v>41518</v>
      </c>
      <c r="B84" s="2098">
        <v>1685.1428571428571</v>
      </c>
      <c r="C84" s="2089"/>
      <c r="D84" s="2089">
        <v>1351.4638095238095</v>
      </c>
      <c r="E84" s="2089">
        <v>41.08</v>
      </c>
      <c r="F84" s="2089">
        <v>40</v>
      </c>
      <c r="G84" s="2089">
        <v>64.69</v>
      </c>
      <c r="H84" s="2090">
        <v>111.20857142857143</v>
      </c>
      <c r="I84" s="2087"/>
    </row>
    <row r="85" spans="1:9" ht="6" customHeight="1" thickTop="1">
      <c r="A85" s="2088"/>
      <c r="B85" s="2089"/>
      <c r="C85" s="2089"/>
      <c r="D85" s="2089"/>
      <c r="E85" s="2089"/>
      <c r="F85" s="2089"/>
      <c r="G85" s="2089"/>
      <c r="H85" s="2090"/>
      <c r="I85" s="2087"/>
    </row>
    <row r="86" spans="1:9" ht="33" hidden="1" customHeight="1">
      <c r="A86" s="2088">
        <v>41548</v>
      </c>
      <c r="B86" s="3034" t="s">
        <v>1551</v>
      </c>
      <c r="C86" s="2089"/>
      <c r="D86" s="2089">
        <v>1320.13</v>
      </c>
      <c r="E86" s="2089">
        <v>43.56</v>
      </c>
      <c r="F86" s="2089">
        <v>40</v>
      </c>
      <c r="G86" s="2089">
        <v>66.760000000000005</v>
      </c>
      <c r="H86" s="2090">
        <v>109.45304347826087</v>
      </c>
      <c r="I86" s="2087"/>
    </row>
    <row r="87" spans="1:9" ht="33" hidden="1" customHeight="1">
      <c r="A87" s="2088">
        <v>41579</v>
      </c>
      <c r="B87" s="2089">
        <v>1733.5766666666666</v>
      </c>
      <c r="C87" s="2089"/>
      <c r="D87" s="2089">
        <v>1277.4485714285711</v>
      </c>
      <c r="E87" s="2089">
        <v>42.07</v>
      </c>
      <c r="F87" s="2089">
        <v>40</v>
      </c>
      <c r="G87" s="2089">
        <v>67.92</v>
      </c>
      <c r="H87" s="2090">
        <v>107.76666666666667</v>
      </c>
      <c r="I87" s="2087"/>
    </row>
    <row r="88" spans="1:9" ht="33" hidden="1" customHeight="1" thickBot="1">
      <c r="A88" s="2091">
        <v>41609</v>
      </c>
      <c r="B88" s="2092">
        <v>1757.952380952381</v>
      </c>
      <c r="C88" s="2092"/>
      <c r="D88" s="2092">
        <v>1228.3485714285714</v>
      </c>
      <c r="E88" s="2092">
        <v>42.44</v>
      </c>
      <c r="F88" s="2092">
        <v>40</v>
      </c>
      <c r="G88" s="2092">
        <v>67.92</v>
      </c>
      <c r="H88" s="2093">
        <v>110.60380952380952</v>
      </c>
      <c r="I88" s="2087"/>
    </row>
    <row r="89" spans="1:9" ht="33" hidden="1" customHeight="1" thickTop="1">
      <c r="A89" s="2084">
        <v>41640</v>
      </c>
      <c r="B89" s="2085">
        <v>1744.5939130434783</v>
      </c>
      <c r="C89" s="2085"/>
      <c r="D89" s="2085">
        <v>1247.6034782608697</v>
      </c>
      <c r="E89" s="2085">
        <v>38.798966256226876</v>
      </c>
      <c r="F89" s="2085">
        <v>40</v>
      </c>
      <c r="G89" s="2085">
        <v>62.806238979476682</v>
      </c>
      <c r="H89" s="2086">
        <v>107.32</v>
      </c>
      <c r="I89" s="2087"/>
    </row>
    <row r="90" spans="1:9" ht="33" hidden="1" customHeight="1">
      <c r="A90" s="2088">
        <v>41671</v>
      </c>
      <c r="B90" s="2089">
        <v>1849.8</v>
      </c>
      <c r="C90" s="2089"/>
      <c r="D90" s="2089">
        <v>1310.01</v>
      </c>
      <c r="E90" s="2089">
        <v>49.55925217197376</v>
      </c>
      <c r="F90" s="2089">
        <v>40</v>
      </c>
      <c r="G90" s="2089">
        <v>67.679999999999993</v>
      </c>
      <c r="H90" s="2090">
        <v>108.8</v>
      </c>
      <c r="I90" s="2087"/>
    </row>
    <row r="91" spans="1:9" ht="33" hidden="1" customHeight="1">
      <c r="A91" s="2088">
        <v>41699</v>
      </c>
      <c r="B91" s="2098">
        <v>1866.8095238095239</v>
      </c>
      <c r="C91" s="2089"/>
      <c r="D91" s="2089">
        <v>1340.1280952380953</v>
      </c>
      <c r="E91" s="2089">
        <v>49.50600382147951</v>
      </c>
      <c r="F91" s="2089">
        <v>40</v>
      </c>
      <c r="G91" s="2089">
        <v>67.658605942139346</v>
      </c>
      <c r="H91" s="2090">
        <v>107.68</v>
      </c>
      <c r="I91" s="2087"/>
    </row>
    <row r="92" spans="1:9" ht="33" hidden="1" customHeight="1">
      <c r="A92" s="2088">
        <v>41730</v>
      </c>
      <c r="B92" s="2089">
        <v>1866.3809523809523</v>
      </c>
      <c r="C92" s="2089"/>
      <c r="D92" s="2089">
        <v>1301.6871428571433</v>
      </c>
      <c r="E92" s="2089">
        <v>41.375583363198338</v>
      </c>
      <c r="F92" s="2089">
        <v>40</v>
      </c>
      <c r="G92" s="2089">
        <v>68.400000000000006</v>
      </c>
      <c r="H92" s="2090">
        <v>108.09714285714286</v>
      </c>
      <c r="I92" s="2087"/>
    </row>
    <row r="93" spans="1:9" ht="33" hidden="1" customHeight="1">
      <c r="A93" s="2088">
        <v>41760</v>
      </c>
      <c r="B93" s="2089">
        <v>1846.6818181818182</v>
      </c>
      <c r="C93" s="2089"/>
      <c r="D93" s="2089">
        <v>1291.1695454545456</v>
      </c>
      <c r="E93" s="2089">
        <v>40.988910447142914</v>
      </c>
      <c r="F93" s="2089">
        <v>40</v>
      </c>
      <c r="G93" s="2089">
        <v>67.119371775352775</v>
      </c>
      <c r="H93" s="2090">
        <v>109.20409090909088</v>
      </c>
      <c r="I93" s="2087"/>
    </row>
    <row r="94" spans="1:9" ht="33" hidden="1" customHeight="1">
      <c r="A94" s="2088">
        <v>41791</v>
      </c>
      <c r="B94" s="2098">
        <v>1938.4285714285713</v>
      </c>
      <c r="C94" s="2089"/>
      <c r="D94" s="2089">
        <v>1283.3185714285714</v>
      </c>
      <c r="E94" s="2089">
        <v>49.125729316612983</v>
      </c>
      <c r="F94" s="2089">
        <v>40</v>
      </c>
      <c r="G94" s="2089">
        <v>66.720000024038285</v>
      </c>
      <c r="H94" s="2090">
        <v>111.96714285714287</v>
      </c>
      <c r="I94" s="2087"/>
    </row>
    <row r="95" spans="1:9" ht="33" hidden="1" customHeight="1">
      <c r="A95" s="2088">
        <v>41821</v>
      </c>
      <c r="B95" s="2089">
        <v>1932.0869565217392</v>
      </c>
      <c r="C95" s="2089"/>
      <c r="D95" s="2089">
        <v>1311.6247826086956</v>
      </c>
      <c r="E95" s="2089">
        <v>45.992343319898922</v>
      </c>
      <c r="F95" s="2089">
        <v>40</v>
      </c>
      <c r="G95" s="2089">
        <v>66.984482428739199</v>
      </c>
      <c r="H95" s="2090">
        <v>108.2104347826087</v>
      </c>
      <c r="I95" s="2087"/>
    </row>
    <row r="96" spans="1:9" ht="33" hidden="1" customHeight="1">
      <c r="A96" s="2088">
        <v>41852</v>
      </c>
      <c r="B96" s="2089">
        <v>2017.6190476190477</v>
      </c>
      <c r="C96" s="2089"/>
      <c r="D96" s="2089">
        <v>1295.5430952380952</v>
      </c>
      <c r="E96" s="2089">
        <v>46.853859960410659</v>
      </c>
      <c r="F96" s="2089">
        <v>40</v>
      </c>
      <c r="G96" s="2089">
        <v>67.2</v>
      </c>
      <c r="H96" s="2090">
        <v>103.48285714285714</v>
      </c>
      <c r="I96" s="2087"/>
    </row>
    <row r="97" spans="1:9" ht="33" hidden="1" customHeight="1">
      <c r="A97" s="2088">
        <v>41883</v>
      </c>
      <c r="B97" s="2089">
        <v>2026.590909090909</v>
      </c>
      <c r="C97" s="2089">
        <v>3182</v>
      </c>
      <c r="D97" s="2089">
        <v>1237.6822727272727</v>
      </c>
      <c r="E97" s="2089">
        <v>42.668004385837492</v>
      </c>
      <c r="F97" s="2089">
        <v>40</v>
      </c>
      <c r="G97" s="2089">
        <v>64.69</v>
      </c>
      <c r="H97" s="2090">
        <v>98.560909090909092</v>
      </c>
      <c r="I97" s="2087"/>
    </row>
    <row r="98" spans="1:9" ht="33" hidden="1" customHeight="1">
      <c r="A98" s="2088">
        <v>41913</v>
      </c>
      <c r="B98" s="2089">
        <v>1980.4347826086957</v>
      </c>
      <c r="C98" s="2089">
        <v>3057.782608695652</v>
      </c>
      <c r="D98" s="2089">
        <v>1227.2113043478262</v>
      </c>
      <c r="E98" s="2089">
        <v>43.305032476193368</v>
      </c>
      <c r="F98" s="2089">
        <v>40</v>
      </c>
      <c r="G98" s="2089">
        <v>66.760000000000005</v>
      </c>
      <c r="H98" s="2090">
        <v>88.068695652173915</v>
      </c>
      <c r="I98" s="2087"/>
    </row>
    <row r="99" spans="1:9" ht="33" hidden="1" customHeight="1">
      <c r="A99" s="2088">
        <v>41944</v>
      </c>
      <c r="B99" s="2089">
        <v>1885.2</v>
      </c>
      <c r="C99" s="2089">
        <v>2852.65</v>
      </c>
      <c r="D99" s="2089">
        <v>1178.9735000000001</v>
      </c>
      <c r="E99" s="2089">
        <v>40.969338831962176</v>
      </c>
      <c r="F99" s="2089">
        <v>40</v>
      </c>
      <c r="G99" s="2089">
        <v>67.44</v>
      </c>
      <c r="H99" s="2090">
        <v>79.400000000000006</v>
      </c>
      <c r="I99" s="2087"/>
    </row>
    <row r="100" spans="1:9" ht="33" hidden="1" customHeight="1" thickBot="1">
      <c r="A100" s="2091">
        <v>41974</v>
      </c>
      <c r="B100" s="2099">
        <v>1946.7727272727273</v>
      </c>
      <c r="C100" s="2092">
        <v>2919.090909090909</v>
      </c>
      <c r="D100" s="2092">
        <v>1205.2840909090912</v>
      </c>
      <c r="E100" s="2092">
        <v>39.15</v>
      </c>
      <c r="F100" s="2092">
        <v>40</v>
      </c>
      <c r="G100" s="2092">
        <v>68.400000000000006</v>
      </c>
      <c r="H100" s="2093">
        <v>62.361499999999999</v>
      </c>
      <c r="I100" s="2087"/>
    </row>
    <row r="101" spans="1:9" ht="33" hidden="1" customHeight="1" thickTop="1">
      <c r="A101" s="2088">
        <v>42005</v>
      </c>
      <c r="B101" s="2089">
        <v>1961.4761904761904</v>
      </c>
      <c r="C101" s="2089">
        <v>2871.15</v>
      </c>
      <c r="D101" s="2089">
        <v>1249.8926190476193</v>
      </c>
      <c r="E101" s="2089">
        <v>53.409136345920167</v>
      </c>
      <c r="F101" s="2089">
        <v>40</v>
      </c>
      <c r="G101" s="2089">
        <v>68.010000000000005</v>
      </c>
      <c r="H101" s="2090">
        <v>49.767142857142851</v>
      </c>
      <c r="I101" s="2087"/>
    </row>
    <row r="102" spans="1:9" ht="33" hidden="1" customHeight="1">
      <c r="A102" s="2088">
        <v>42036</v>
      </c>
      <c r="B102" s="2089">
        <v>1972.5</v>
      </c>
      <c r="C102" s="2089">
        <v>2894</v>
      </c>
      <c r="D102" s="2089">
        <v>1228.5774999999999</v>
      </c>
      <c r="E102" s="2089">
        <v>38.732247516983911</v>
      </c>
      <c r="F102" s="2089">
        <v>40</v>
      </c>
      <c r="G102" s="2089">
        <v>67.967344046391617</v>
      </c>
      <c r="H102" s="2090">
        <v>58.695000000000007</v>
      </c>
      <c r="I102" s="2087"/>
    </row>
    <row r="103" spans="1:9" ht="33" hidden="1" customHeight="1">
      <c r="A103" s="2088">
        <v>42064</v>
      </c>
      <c r="B103" s="2089">
        <v>2003.5</v>
      </c>
      <c r="C103" s="2089">
        <v>2796.8636363636365</v>
      </c>
      <c r="D103" s="2089">
        <v>1181.2215909090908</v>
      </c>
      <c r="E103" s="2089">
        <v>35.767502789710292</v>
      </c>
      <c r="F103" s="2089">
        <v>40</v>
      </c>
      <c r="G103" s="2089">
        <v>67.44</v>
      </c>
      <c r="H103" s="2090">
        <v>57.013181818181813</v>
      </c>
      <c r="I103" s="2087"/>
    </row>
    <row r="104" spans="1:9" ht="33" hidden="1" customHeight="1">
      <c r="A104" s="2088">
        <v>42095</v>
      </c>
      <c r="B104" s="2089">
        <v>1959.9</v>
      </c>
      <c r="C104" s="2089">
        <v>2830.0476190476193</v>
      </c>
      <c r="D104" s="2089">
        <v>1194.67975</v>
      </c>
      <c r="E104" s="2089">
        <v>37.03</v>
      </c>
      <c r="F104" s="2089">
        <v>40</v>
      </c>
      <c r="G104" s="2089">
        <v>67.680000000000007</v>
      </c>
      <c r="H104" s="2090">
        <v>60.901904761904774</v>
      </c>
      <c r="I104" s="2087"/>
    </row>
    <row r="105" spans="1:9" ht="33" hidden="1" customHeight="1">
      <c r="A105" s="2088">
        <v>42125</v>
      </c>
      <c r="B105" s="2089">
        <v>2060.9047619047619</v>
      </c>
      <c r="C105" s="2089">
        <v>3056.0476190476193</v>
      </c>
      <c r="D105" s="2089">
        <v>1202.311904761905</v>
      </c>
      <c r="E105" s="2089">
        <v>40.47</v>
      </c>
      <c r="F105" s="2089">
        <v>40</v>
      </c>
      <c r="G105" s="2089">
        <v>65.759999980897106</v>
      </c>
      <c r="H105" s="2090">
        <v>65.624285714285705</v>
      </c>
      <c r="I105" s="2087"/>
    </row>
    <row r="106" spans="1:9" ht="33" hidden="1" customHeight="1">
      <c r="A106" s="2088">
        <v>42156</v>
      </c>
      <c r="B106" s="2089">
        <v>2129.818181818182</v>
      </c>
      <c r="C106" s="2089">
        <v>3193.681818181818</v>
      </c>
      <c r="D106" s="2089">
        <v>1182.9038636363637</v>
      </c>
      <c r="E106" s="2089">
        <v>40.47</v>
      </c>
      <c r="F106" s="2089">
        <v>40</v>
      </c>
      <c r="G106" s="2089">
        <v>65.760000000000005</v>
      </c>
      <c r="H106" s="2090">
        <v>63.752727272727277</v>
      </c>
      <c r="I106" s="2087"/>
    </row>
    <row r="107" spans="1:9" ht="33" hidden="1" customHeight="1">
      <c r="A107" s="2088">
        <v>42186</v>
      </c>
      <c r="B107" s="2089">
        <v>2181.086956521739</v>
      </c>
      <c r="C107" s="2089">
        <v>3276.782608695652</v>
      </c>
      <c r="D107" s="2089">
        <v>1130.518260869565</v>
      </c>
      <c r="E107" s="2089">
        <v>35.939150673032806</v>
      </c>
      <c r="F107" s="2089">
        <v>40</v>
      </c>
      <c r="G107" s="2089">
        <v>48.294162261536805</v>
      </c>
      <c r="H107" s="2090">
        <v>56.749130434782607</v>
      </c>
      <c r="I107" s="2087"/>
    </row>
    <row r="108" spans="1:9" ht="33" hidden="1" customHeight="1">
      <c r="A108" s="2088">
        <v>42217</v>
      </c>
      <c r="B108" s="2089">
        <v>2068.8095238095239</v>
      </c>
      <c r="C108" s="2089">
        <v>3093.7142857142858</v>
      </c>
      <c r="D108" s="2089">
        <v>1118.0538095238096</v>
      </c>
      <c r="E108" s="2089">
        <v>27.85</v>
      </c>
      <c r="F108" s="2089">
        <v>40</v>
      </c>
      <c r="G108" s="2089">
        <v>48.584509847791452</v>
      </c>
      <c r="H108" s="2090">
        <v>48.1752380952381</v>
      </c>
      <c r="I108" s="2087"/>
    </row>
    <row r="109" spans="1:9" ht="33" hidden="1" customHeight="1">
      <c r="A109" s="2088">
        <v>42248</v>
      </c>
      <c r="B109" s="2089">
        <v>2188.181818181818</v>
      </c>
      <c r="C109" s="2089">
        <v>3235.318181818182</v>
      </c>
      <c r="D109" s="2089">
        <v>1124.7</v>
      </c>
      <c r="E109" s="2089">
        <v>31.44</v>
      </c>
      <c r="F109" s="2089">
        <v>40</v>
      </c>
      <c r="G109" s="2089">
        <v>48.17</v>
      </c>
      <c r="H109" s="2090">
        <v>48.565909090909095</v>
      </c>
      <c r="I109" s="2087"/>
    </row>
    <row r="110" spans="1:9" ht="33" hidden="1" customHeight="1">
      <c r="A110" s="2088">
        <v>42278</v>
      </c>
      <c r="B110" s="2089">
        <v>2134.9545454545455</v>
      </c>
      <c r="C110" s="2089">
        <v>3134.7272727272725</v>
      </c>
      <c r="D110" s="2089">
        <v>1157.8</v>
      </c>
      <c r="E110" s="2089">
        <v>31.44</v>
      </c>
      <c r="F110" s="2089">
        <v>48.06</v>
      </c>
      <c r="G110" s="2089">
        <v>40</v>
      </c>
      <c r="H110" s="2090">
        <v>49.1</v>
      </c>
      <c r="I110" s="2087"/>
    </row>
    <row r="111" spans="1:9" ht="33" hidden="1" customHeight="1">
      <c r="A111" s="2088">
        <v>42309</v>
      </c>
      <c r="B111" s="2089">
        <v>2252.3333333333335</v>
      </c>
      <c r="C111" s="2089">
        <v>3313.8095238095239</v>
      </c>
      <c r="D111" s="2089">
        <v>1087.1199999999999</v>
      </c>
      <c r="E111" s="2089">
        <v>31.44</v>
      </c>
      <c r="F111" s="2089">
        <v>48.3</v>
      </c>
      <c r="G111" s="2089">
        <v>40</v>
      </c>
      <c r="H111" s="2090">
        <v>45.7</v>
      </c>
      <c r="I111" s="2087"/>
    </row>
    <row r="112" spans="1:9" ht="33" hidden="1" customHeight="1" thickBot="1">
      <c r="A112" s="2088">
        <v>42339</v>
      </c>
      <c r="B112" s="2089">
        <v>2274.8571428571427</v>
      </c>
      <c r="C112" s="2089">
        <v>3300.7619047619046</v>
      </c>
      <c r="D112" s="2089">
        <v>1069.4000000000001</v>
      </c>
      <c r="E112" s="2089">
        <v>31.44</v>
      </c>
      <c r="F112" s="2089">
        <v>48.3</v>
      </c>
      <c r="G112" s="2089">
        <v>40</v>
      </c>
      <c r="H112" s="2090">
        <v>38.92</v>
      </c>
      <c r="I112" s="2087"/>
    </row>
    <row r="113" spans="1:9" ht="33" hidden="1" customHeight="1" thickTop="1">
      <c r="A113" s="2084">
        <v>42370</v>
      </c>
      <c r="B113" s="2085">
        <v>2085.8000000000002</v>
      </c>
      <c r="C113" s="2085">
        <v>2895</v>
      </c>
      <c r="D113" s="2085">
        <v>1098.1240000000003</v>
      </c>
      <c r="E113" s="2085">
        <v>34.299999999999997</v>
      </c>
      <c r="F113" s="2085">
        <v>34</v>
      </c>
      <c r="G113" s="2100">
        <v>47.78</v>
      </c>
      <c r="H113" s="2086">
        <v>31.927500000000002</v>
      </c>
      <c r="I113" s="2087"/>
    </row>
    <row r="114" spans="1:9" ht="33" hidden="1" customHeight="1">
      <c r="A114" s="2088">
        <v>42401</v>
      </c>
      <c r="B114" s="2089">
        <v>2079.9523809523807</v>
      </c>
      <c r="C114" s="2089">
        <v>2860.8571428571427</v>
      </c>
      <c r="D114" s="2089">
        <v>1198.7923809523807</v>
      </c>
      <c r="E114" s="2101">
        <v>35.96</v>
      </c>
      <c r="F114" s="2089">
        <v>32</v>
      </c>
      <c r="G114" s="2089">
        <v>47.78</v>
      </c>
      <c r="H114" s="2090">
        <v>33.435714285714283</v>
      </c>
      <c r="I114" s="2087"/>
    </row>
    <row r="115" spans="1:9" ht="33" hidden="1" customHeight="1">
      <c r="A115" s="2088">
        <v>42430</v>
      </c>
      <c r="B115" s="2089">
        <v>2213.086956521739</v>
      </c>
      <c r="C115" s="2089">
        <v>3010.1304347826085</v>
      </c>
      <c r="D115" s="2089">
        <v>1243.0176086956521</v>
      </c>
      <c r="E115" s="2089">
        <v>36</v>
      </c>
      <c r="F115" s="2089">
        <v>32</v>
      </c>
      <c r="G115" s="2101">
        <v>47.78</v>
      </c>
      <c r="H115" s="2090">
        <v>39.80130434782609</v>
      </c>
      <c r="I115" s="2087"/>
    </row>
    <row r="116" spans="1:9" ht="33" hidden="1" customHeight="1">
      <c r="A116" s="2088">
        <v>42461</v>
      </c>
      <c r="B116" s="2089">
        <v>2206.3809523809523</v>
      </c>
      <c r="C116" s="2089">
        <v>3084.3809523809523</v>
      </c>
      <c r="D116" s="2089">
        <v>1242.79</v>
      </c>
      <c r="E116" s="2101">
        <v>39.5</v>
      </c>
      <c r="F116" s="2101">
        <v>32</v>
      </c>
      <c r="G116" s="2101">
        <v>47.78</v>
      </c>
      <c r="H116" s="2090">
        <v>43.34</v>
      </c>
      <c r="I116" s="2087"/>
    </row>
    <row r="117" spans="1:9" ht="33" hidden="1" customHeight="1">
      <c r="A117" s="2088">
        <v>42491</v>
      </c>
      <c r="B117" s="2089">
        <v>2214.4545454545455</v>
      </c>
      <c r="C117" s="2089">
        <v>3023.6363636363635</v>
      </c>
      <c r="D117" s="2089">
        <v>1258.1443181818183</v>
      </c>
      <c r="E117" s="2101">
        <v>38.53</v>
      </c>
      <c r="F117" s="2101">
        <v>32</v>
      </c>
      <c r="G117" s="2101">
        <v>47.78</v>
      </c>
      <c r="H117" s="2090">
        <v>47.634545454545453</v>
      </c>
      <c r="I117" s="2087"/>
    </row>
    <row r="118" spans="1:9" ht="33" hidden="1" customHeight="1">
      <c r="A118" s="2088">
        <v>42522</v>
      </c>
      <c r="B118" s="2089">
        <v>2278.2272727272725</v>
      </c>
      <c r="C118" s="2089">
        <v>3070.5454545454545</v>
      </c>
      <c r="D118" s="2089">
        <v>1277.7536363636366</v>
      </c>
      <c r="E118" s="2101">
        <v>45.19</v>
      </c>
      <c r="F118" s="2101">
        <v>32</v>
      </c>
      <c r="G118" s="2101">
        <v>47.78</v>
      </c>
      <c r="H118" s="2090">
        <v>49.887727272727268</v>
      </c>
      <c r="I118" s="2087"/>
    </row>
    <row r="119" spans="1:9" ht="33" hidden="1" customHeight="1">
      <c r="A119" s="2088">
        <v>42552</v>
      </c>
      <c r="B119" s="2089">
        <v>2419.8571428571427</v>
      </c>
      <c r="C119" s="2089">
        <v>2998.9047619047619</v>
      </c>
      <c r="D119" s="2089">
        <v>1338.2578571428573</v>
      </c>
      <c r="E119" s="2101">
        <v>42.34</v>
      </c>
      <c r="F119" s="2101">
        <v>32</v>
      </c>
      <c r="G119" s="2101">
        <v>50.75</v>
      </c>
      <c r="H119" s="2090">
        <v>46.581904761904767</v>
      </c>
      <c r="I119" s="2087"/>
    </row>
    <row r="120" spans="1:9" ht="33" hidden="1" customHeight="1">
      <c r="A120" s="2088">
        <v>42583</v>
      </c>
      <c r="B120" s="2089">
        <v>2385.4347826086955</v>
      </c>
      <c r="C120" s="2089">
        <v>2993.521739130435</v>
      </c>
      <c r="D120" s="2102">
        <v>1339.199347826087</v>
      </c>
      <c r="E120" s="2101">
        <v>24.69</v>
      </c>
      <c r="F120" s="2101">
        <v>32</v>
      </c>
      <c r="G120" s="2101">
        <v>47.95</v>
      </c>
      <c r="H120" s="2090">
        <v>47.159130434782604</v>
      </c>
      <c r="I120" s="2087"/>
    </row>
    <row r="121" spans="1:9" ht="33" hidden="1" customHeight="1">
      <c r="A121" s="2088">
        <v>42614</v>
      </c>
      <c r="B121" s="2089">
        <v>2245.8636363636365</v>
      </c>
      <c r="C121" s="2089">
        <v>2845.7272727272725</v>
      </c>
      <c r="D121" s="2102">
        <v>1325.3645454545456</v>
      </c>
      <c r="E121" s="2101">
        <v>22.35</v>
      </c>
      <c r="F121" s="2101">
        <v>32</v>
      </c>
      <c r="G121" s="2101">
        <v>48.99</v>
      </c>
      <c r="H121" s="2103">
        <v>47.229090909090921</v>
      </c>
      <c r="I121" s="2087"/>
    </row>
    <row r="122" spans="1:9" ht="33" hidden="1" customHeight="1">
      <c r="A122" s="2088">
        <v>42644</v>
      </c>
      <c r="B122" s="2089">
        <v>2194.3809523809523</v>
      </c>
      <c r="C122" s="2089">
        <v>2694.6190476190477</v>
      </c>
      <c r="D122" s="2102">
        <v>1267.185238095238</v>
      </c>
      <c r="E122" s="2101">
        <v>28.4</v>
      </c>
      <c r="F122" s="2101">
        <v>32</v>
      </c>
      <c r="G122" s="2101">
        <v>49.77</v>
      </c>
      <c r="H122" s="2103">
        <v>51.415714285714287</v>
      </c>
      <c r="I122" s="2087"/>
    </row>
    <row r="123" spans="1:9" ht="33" hidden="1" customHeight="1">
      <c r="A123" s="2088">
        <v>42675</v>
      </c>
      <c r="B123" s="2089">
        <v>2026.5</v>
      </c>
      <c r="C123" s="2089">
        <v>2441.7272727272725</v>
      </c>
      <c r="D123" s="2102">
        <v>1237.58</v>
      </c>
      <c r="E123" s="2101">
        <v>62.4</v>
      </c>
      <c r="F123" s="2101">
        <v>32</v>
      </c>
      <c r="G123" s="2101">
        <v>48.8</v>
      </c>
      <c r="H123" s="2103">
        <v>47.08</v>
      </c>
      <c r="I123" s="2087"/>
    </row>
    <row r="124" spans="1:9" s="2108" customFormat="1" ht="33" hidden="1" customHeight="1" thickBot="1">
      <c r="A124" s="2091">
        <v>42705</v>
      </c>
      <c r="B124" s="2099">
        <v>1828.1818181818182</v>
      </c>
      <c r="C124" s="2092">
        <v>2268.3636363636365</v>
      </c>
      <c r="D124" s="2104">
        <v>1151.1584090909091</v>
      </c>
      <c r="E124" s="2105">
        <v>27.28</v>
      </c>
      <c r="F124" s="2105">
        <v>32</v>
      </c>
      <c r="G124" s="2105">
        <v>48</v>
      </c>
      <c r="H124" s="2106">
        <v>54.93</v>
      </c>
      <c r="I124" s="2107"/>
    </row>
    <row r="125" spans="1:9" s="2108" customFormat="1" ht="33" hidden="1" customHeight="1" thickTop="1">
      <c r="A125" s="2088">
        <v>42736</v>
      </c>
      <c r="B125" s="2089">
        <v>1763.2272727272727</v>
      </c>
      <c r="C125" s="2089">
        <v>2180.181818181818</v>
      </c>
      <c r="D125" s="2102">
        <v>1192.7584090909093</v>
      </c>
      <c r="E125" s="2101">
        <v>22.256704659912568</v>
      </c>
      <c r="F125" s="2101">
        <v>29.999999999999996</v>
      </c>
      <c r="G125" s="2101">
        <v>48.185525570497617</v>
      </c>
      <c r="H125" s="2103">
        <v>55.51</v>
      </c>
      <c r="I125" s="2107"/>
    </row>
    <row r="126" spans="1:9" s="2108" customFormat="1" ht="33" hidden="1" customHeight="1">
      <c r="A126" s="2088">
        <v>42767</v>
      </c>
      <c r="B126" s="2089">
        <v>1623.8</v>
      </c>
      <c r="C126" s="2089">
        <v>2002.95</v>
      </c>
      <c r="D126" s="2102">
        <v>1233.8047499999998</v>
      </c>
      <c r="E126" s="2101">
        <v>31.184804598329617</v>
      </c>
      <c r="F126" s="2101">
        <v>29.999999999999996</v>
      </c>
      <c r="G126" s="2101">
        <v>47.929349667914373</v>
      </c>
      <c r="H126" s="2103">
        <v>55.984500000000004</v>
      </c>
      <c r="I126" s="2107"/>
    </row>
    <row r="127" spans="1:9" s="2108" customFormat="1" ht="33" hidden="1" customHeight="1">
      <c r="A127" s="2088">
        <v>42795</v>
      </c>
      <c r="B127" s="2089">
        <v>1657.9565217391305</v>
      </c>
      <c r="C127" s="2089">
        <v>2036.391304347826</v>
      </c>
      <c r="D127" s="2102">
        <v>1231.3854347826084</v>
      </c>
      <c r="E127" s="2101">
        <v>35.9978936467963</v>
      </c>
      <c r="F127" s="2101">
        <v>29.999999999999996</v>
      </c>
      <c r="G127" s="2101">
        <v>47.896787162206891</v>
      </c>
      <c r="H127" s="2103">
        <v>52.533478260869565</v>
      </c>
      <c r="I127" s="2107"/>
    </row>
    <row r="128" spans="1:9" s="2108" customFormat="1" ht="33" hidden="1" customHeight="1">
      <c r="A128" s="2088">
        <v>42826</v>
      </c>
      <c r="B128" s="2089">
        <v>1544.9</v>
      </c>
      <c r="C128" s="2089">
        <v>1952.55</v>
      </c>
      <c r="D128" s="2102">
        <v>1270.01125</v>
      </c>
      <c r="E128" s="2101">
        <v>82.478484661313573</v>
      </c>
      <c r="F128" s="2101">
        <v>30</v>
      </c>
      <c r="G128" s="2101">
        <v>49.349999959399589</v>
      </c>
      <c r="H128" s="2103">
        <v>53.724499999999999</v>
      </c>
      <c r="I128" s="2107"/>
    </row>
    <row r="129" spans="1:9" s="2108" customFormat="1" ht="33" hidden="1" customHeight="1">
      <c r="A129" s="2088">
        <v>42856</v>
      </c>
      <c r="B129" s="2098">
        <v>1518.391304347826</v>
      </c>
      <c r="C129" s="2089">
        <v>1952.7391304347825</v>
      </c>
      <c r="D129" s="2102">
        <v>1242.1199999999999</v>
      </c>
      <c r="E129" s="2101">
        <v>33.954250415413739</v>
      </c>
      <c r="F129" s="2101">
        <v>30</v>
      </c>
      <c r="G129" s="2101">
        <v>99.07579570040177</v>
      </c>
      <c r="H129" s="2103">
        <v>51.109565217391307</v>
      </c>
      <c r="I129" s="2107"/>
    </row>
    <row r="130" spans="1:9" s="2108" customFormat="1" ht="33" hidden="1" customHeight="1">
      <c r="A130" s="2088">
        <v>42887</v>
      </c>
      <c r="B130" s="2089">
        <v>1552.2727272727273</v>
      </c>
      <c r="C130" s="2089">
        <v>1956.8181818181818</v>
      </c>
      <c r="D130" s="2102">
        <v>1261.76</v>
      </c>
      <c r="E130" s="2101">
        <v>48.636479191596862</v>
      </c>
      <c r="F130" s="2101">
        <v>32</v>
      </c>
      <c r="G130" s="2101">
        <v>57.880014923753187</v>
      </c>
      <c r="H130" s="2103">
        <v>47.544090909090912</v>
      </c>
      <c r="I130" s="2107"/>
    </row>
    <row r="131" spans="1:9" s="2108" customFormat="1" ht="33" hidden="1" customHeight="1">
      <c r="A131" s="2088">
        <v>42917</v>
      </c>
      <c r="B131" s="2089">
        <v>1521.4761904761904</v>
      </c>
      <c r="C131" s="2089">
        <v>1929.3809523809523</v>
      </c>
      <c r="D131" s="2102">
        <v>1236.55</v>
      </c>
      <c r="E131" s="2101">
        <v>43.573935618715332</v>
      </c>
      <c r="F131" s="2101">
        <v>32</v>
      </c>
      <c r="G131" s="2101">
        <v>57.769648884394591</v>
      </c>
      <c r="H131" s="2103">
        <v>49.204761904761902</v>
      </c>
      <c r="I131" s="2107"/>
    </row>
    <row r="132" spans="1:9" s="2108" customFormat="1" ht="33" hidden="1" customHeight="1">
      <c r="A132" s="2088">
        <v>42948</v>
      </c>
      <c r="B132" s="2089">
        <v>1529.2173913043478</v>
      </c>
      <c r="C132" s="2089">
        <v>1947.5652173913043</v>
      </c>
      <c r="D132" s="2102">
        <v>1283.4000000000001</v>
      </c>
      <c r="E132" s="2101">
        <v>29.089301397205585</v>
      </c>
      <c r="F132" s="2101">
        <v>32.000000000000007</v>
      </c>
      <c r="G132" s="2101">
        <v>57.715619152980814</v>
      </c>
      <c r="H132" s="2103">
        <v>51.87</v>
      </c>
      <c r="I132" s="2107"/>
    </row>
    <row r="133" spans="1:9" s="2108" customFormat="1" ht="33" hidden="1" customHeight="1">
      <c r="A133" s="2088">
        <v>42979</v>
      </c>
      <c r="B133" s="2089">
        <v>1488.047619047619</v>
      </c>
      <c r="C133" s="2089">
        <v>1970.2857142857142</v>
      </c>
      <c r="D133" s="2102">
        <v>1315.818571428571</v>
      </c>
      <c r="E133" s="2101">
        <v>36.127830562872795</v>
      </c>
      <c r="F133" s="2101">
        <v>32</v>
      </c>
      <c r="G133" s="2101">
        <v>57.696354085850551</v>
      </c>
      <c r="H133" s="2103">
        <v>55.230476190476196</v>
      </c>
      <c r="I133" s="2107"/>
    </row>
    <row r="134" spans="1:9" s="2108" customFormat="1" ht="33" hidden="1" customHeight="1">
      <c r="A134" s="2088">
        <v>43009</v>
      </c>
      <c r="B134" s="2098">
        <v>1565.1363636363637</v>
      </c>
      <c r="C134" s="2089">
        <v>2085.3636363636365</v>
      </c>
      <c r="D134" s="2102">
        <v>1280.6159090909086</v>
      </c>
      <c r="E134" s="2101">
        <v>0</v>
      </c>
      <c r="F134" s="2101">
        <v>32</v>
      </c>
      <c r="G134" s="2101">
        <v>57.86064943902057</v>
      </c>
      <c r="H134" s="2103">
        <v>57.472272727272731</v>
      </c>
      <c r="I134" s="2107"/>
    </row>
    <row r="135" spans="1:9" s="2108" customFormat="1" ht="33" hidden="1" customHeight="1">
      <c r="A135" s="2088">
        <v>43040</v>
      </c>
      <c r="B135" s="2101">
        <v>1586.090909090909</v>
      </c>
      <c r="C135" s="2101">
        <v>2123.681818181818</v>
      </c>
      <c r="D135" s="2101">
        <v>1282.379090909091</v>
      </c>
      <c r="E135" s="2101">
        <v>35.42</v>
      </c>
      <c r="F135" s="2101">
        <v>32</v>
      </c>
      <c r="G135" s="2101">
        <v>57.118253448256127</v>
      </c>
      <c r="H135" s="2103">
        <v>62.865454545454533</v>
      </c>
      <c r="I135" s="2107"/>
    </row>
    <row r="136" spans="1:9" s="2108" customFormat="1" ht="33" hidden="1" customHeight="1" thickBot="1">
      <c r="A136" s="2088">
        <v>43070</v>
      </c>
      <c r="B136" s="2101">
        <v>1411.55</v>
      </c>
      <c r="C136" s="2101">
        <v>1904.6</v>
      </c>
      <c r="D136" s="2101">
        <v>1266.56</v>
      </c>
      <c r="E136" s="2101">
        <v>0</v>
      </c>
      <c r="F136" s="2101">
        <v>32</v>
      </c>
      <c r="G136" s="2101">
        <v>57.4</v>
      </c>
      <c r="H136" s="2103">
        <v>64.27</v>
      </c>
      <c r="I136" s="2107"/>
    </row>
    <row r="137" spans="1:9" s="2108" customFormat="1" ht="33" hidden="1" customHeight="1" thickTop="1">
      <c r="A137" s="2084">
        <v>43101</v>
      </c>
      <c r="B137" s="2100">
        <v>1381.4545454545455</v>
      </c>
      <c r="C137" s="2100">
        <v>1940.5238095238096</v>
      </c>
      <c r="D137" s="2100">
        <v>1331.7011363636366</v>
      </c>
      <c r="E137" s="2100">
        <v>34.229227763701218</v>
      </c>
      <c r="F137" s="2100">
        <v>32</v>
      </c>
      <c r="G137" s="2100">
        <v>57.35888815427036</v>
      </c>
      <c r="H137" s="2109">
        <v>69.093181818181819</v>
      </c>
      <c r="I137" s="2107"/>
    </row>
    <row r="138" spans="1:9" s="2108" customFormat="1" ht="33" hidden="1" customHeight="1">
      <c r="A138" s="2088">
        <v>43132</v>
      </c>
      <c r="B138" s="2101">
        <v>1496.65</v>
      </c>
      <c r="C138" s="2101">
        <v>2109.4210526315787</v>
      </c>
      <c r="D138" s="2101">
        <v>1332.4117500000004</v>
      </c>
      <c r="E138" s="2101">
        <v>36.441822740550478</v>
      </c>
      <c r="F138" s="2101">
        <v>32</v>
      </c>
      <c r="G138" s="2101">
        <v>56.289698498013699</v>
      </c>
      <c r="H138" s="2103">
        <v>65.703684210526333</v>
      </c>
      <c r="I138" s="2107"/>
    </row>
    <row r="139" spans="1:9" s="2108" customFormat="1" ht="33" hidden="1" customHeight="1">
      <c r="A139" s="2088">
        <v>43160</v>
      </c>
      <c r="B139" s="2101">
        <v>1756.5714285714287</v>
      </c>
      <c r="C139" s="2101">
        <v>2498.9523809523807</v>
      </c>
      <c r="D139" s="2101">
        <v>1325.7102380952381</v>
      </c>
      <c r="E139" s="2101">
        <v>35.107637697889501</v>
      </c>
      <c r="F139" s="2101">
        <v>32</v>
      </c>
      <c r="G139" s="2101">
        <v>53.776938289506809</v>
      </c>
      <c r="H139" s="2103">
        <v>66.680952380952391</v>
      </c>
      <c r="I139" s="2107"/>
    </row>
    <row r="140" spans="1:9" s="2108" customFormat="1" ht="33" hidden="1" customHeight="1">
      <c r="A140" s="2088">
        <v>43191</v>
      </c>
      <c r="B140" s="2110">
        <v>1805.8</v>
      </c>
      <c r="C140" s="2101">
        <v>2663.5238095238096</v>
      </c>
      <c r="D140" s="2101">
        <v>1334.8764285714287</v>
      </c>
      <c r="E140" s="2101">
        <v>38.365840776365502</v>
      </c>
      <c r="F140" s="2101">
        <v>32</v>
      </c>
      <c r="G140" s="2101">
        <v>74.554269277626616</v>
      </c>
      <c r="H140" s="2103">
        <v>71.671428571428564</v>
      </c>
      <c r="I140" s="2107"/>
    </row>
    <row r="141" spans="1:9" s="2108" customFormat="1" ht="33" hidden="1" customHeight="1">
      <c r="A141" s="2088">
        <v>43221</v>
      </c>
      <c r="B141" s="2101">
        <v>1887.0952380952381</v>
      </c>
      <c r="C141" s="2101">
        <v>2692.909090909091</v>
      </c>
      <c r="D141" s="2101">
        <v>1303.0336956521737</v>
      </c>
      <c r="E141" s="2101">
        <v>38.803342932455692</v>
      </c>
      <c r="F141" s="2101">
        <v>32</v>
      </c>
      <c r="G141" s="2101">
        <v>65.951645471442774</v>
      </c>
      <c r="H141" s="2103">
        <v>77.058260869565217</v>
      </c>
      <c r="I141" s="2107"/>
    </row>
    <row r="142" spans="1:9" s="2108" customFormat="1" ht="33" hidden="1" customHeight="1">
      <c r="A142" s="2088">
        <v>43252</v>
      </c>
      <c r="B142" s="2101">
        <v>1758.1428571428571</v>
      </c>
      <c r="C142" s="2101">
        <v>2435.7142857142858</v>
      </c>
      <c r="D142" s="2101">
        <v>1281.0761904761905</v>
      </c>
      <c r="E142" s="2101">
        <v>38.855045022175105</v>
      </c>
      <c r="F142" s="2101">
        <v>32</v>
      </c>
      <c r="G142" s="2101">
        <v>65.784605123132707</v>
      </c>
      <c r="H142" s="2103">
        <v>75.936666666666667</v>
      </c>
      <c r="I142" s="2107"/>
    </row>
    <row r="143" spans="1:9" s="2108" customFormat="1" ht="33" hidden="1" customHeight="1">
      <c r="A143" s="2088">
        <v>43282</v>
      </c>
      <c r="B143" s="2101">
        <v>1743.5454545454545</v>
      </c>
      <c r="C143" s="2101">
        <v>2373.0476190476193</v>
      </c>
      <c r="D143" s="2101">
        <v>1238.3045454545454</v>
      </c>
      <c r="E143" s="2101">
        <v>0</v>
      </c>
      <c r="F143" s="2101">
        <v>31.967664890685281</v>
      </c>
      <c r="G143" s="2101">
        <v>65.731577459324697</v>
      </c>
      <c r="H143" s="2103">
        <v>75.038181818181812</v>
      </c>
      <c r="I143" s="2107"/>
    </row>
    <row r="144" spans="1:9" s="2108" customFormat="1" ht="33" hidden="1" customHeight="1">
      <c r="A144" s="2088">
        <v>43313</v>
      </c>
      <c r="B144" s="2101">
        <v>1637.0454545454545</v>
      </c>
      <c r="C144" s="2101">
        <v>2208.391304347826</v>
      </c>
      <c r="D144" s="2101">
        <v>1200.9391304347826</v>
      </c>
      <c r="E144" s="2101">
        <v>27.472471722824142</v>
      </c>
      <c r="F144" s="2101">
        <v>32</v>
      </c>
      <c r="G144" s="2101">
        <v>71.054338074959873</v>
      </c>
      <c r="H144" s="2103">
        <v>73.848260869565223</v>
      </c>
      <c r="I144" s="2107"/>
    </row>
    <row r="145" spans="1:9" s="2108" customFormat="1" ht="33" hidden="1" customHeight="1">
      <c r="A145" s="2088">
        <v>43344</v>
      </c>
      <c r="B145" s="2101">
        <v>1603.8</v>
      </c>
      <c r="C145" s="2101">
        <v>2230.4210526315787</v>
      </c>
      <c r="D145" s="2101">
        <v>1198.1402500000002</v>
      </c>
      <c r="E145" s="2101">
        <v>21.619068287037038</v>
      </c>
      <c r="F145" s="2101">
        <v>32</v>
      </c>
      <c r="G145" s="2101">
        <v>71.07464430915357</v>
      </c>
      <c r="H145" s="2103">
        <v>79.085499999999996</v>
      </c>
      <c r="I145" s="2107"/>
    </row>
    <row r="146" spans="1:9" s="2108" customFormat="1" ht="33" hidden="1" customHeight="1">
      <c r="A146" s="2088">
        <v>43374</v>
      </c>
      <c r="B146" s="2101">
        <v>1595.304347826087</v>
      </c>
      <c r="C146" s="2101">
        <v>2138.913043478261</v>
      </c>
      <c r="D146" s="2101">
        <v>1213.9690909090905</v>
      </c>
      <c r="E146" s="2101">
        <v>0</v>
      </c>
      <c r="F146" s="2101">
        <v>31.967664890685281</v>
      </c>
      <c r="G146" s="2101">
        <v>71.492831683816675</v>
      </c>
      <c r="H146" s="2103">
        <v>80.629565217391317</v>
      </c>
      <c r="I146" s="2107"/>
    </row>
    <row r="147" spans="1:9" s="2108" customFormat="1" ht="33" hidden="1" customHeight="1">
      <c r="A147" s="2088">
        <v>43405</v>
      </c>
      <c r="B147" s="2101">
        <v>1638.2727272727273</v>
      </c>
      <c r="C147" s="2101">
        <v>2226.8095238095239</v>
      </c>
      <c r="D147" s="2101">
        <v>1220.8077272727271</v>
      </c>
      <c r="E147" s="2101">
        <v>21.565344292001036</v>
      </c>
      <c r="F147" s="2101">
        <v>32</v>
      </c>
      <c r="G147" s="2101">
        <v>71.315566294955659</v>
      </c>
      <c r="H147" s="2103">
        <v>65.962727272727264</v>
      </c>
      <c r="I147" s="2107"/>
    </row>
    <row r="148" spans="1:9" s="2108" customFormat="1" ht="33" hidden="1" customHeight="1" thickBot="1">
      <c r="A148" s="2091">
        <v>43435</v>
      </c>
      <c r="B148" s="2105">
        <v>1662.578947368421</v>
      </c>
      <c r="C148" s="2105">
        <v>2256.25</v>
      </c>
      <c r="D148" s="2105">
        <v>1251.1130000000005</v>
      </c>
      <c r="E148" s="2105">
        <v>0</v>
      </c>
      <c r="F148" s="2105">
        <v>32</v>
      </c>
      <c r="G148" s="2105">
        <v>71.700058344212749</v>
      </c>
      <c r="H148" s="2106">
        <v>57.673999999999999</v>
      </c>
      <c r="I148" s="2107"/>
    </row>
    <row r="149" spans="1:9" s="2108" customFormat="1" ht="33" hidden="1" customHeight="1" thickTop="1">
      <c r="A149" s="2088">
        <v>43466</v>
      </c>
      <c r="B149" s="2110">
        <v>1688.8636363636363</v>
      </c>
      <c r="C149" s="2101">
        <v>2318.1904761904761</v>
      </c>
      <c r="D149" s="2101">
        <v>1292.0920454545453</v>
      </c>
      <c r="E149" s="2101">
        <v>33.957215575935912</v>
      </c>
      <c r="F149" s="2101">
        <v>32</v>
      </c>
      <c r="G149" s="2101">
        <v>71.364003321531143</v>
      </c>
      <c r="H149" s="2103">
        <v>60.229545454545473</v>
      </c>
      <c r="I149" s="2107"/>
    </row>
    <row r="150" spans="1:9" s="2108" customFormat="1" ht="33" hidden="1" customHeight="1">
      <c r="A150" s="2088">
        <v>43497</v>
      </c>
      <c r="B150" s="2110">
        <v>1706.3</v>
      </c>
      <c r="C150" s="2101">
        <v>2273.84</v>
      </c>
      <c r="D150" s="2101">
        <v>1319.9517500000002</v>
      </c>
      <c r="E150" s="2101">
        <v>29.584891515140136</v>
      </c>
      <c r="F150" s="2101">
        <v>32</v>
      </c>
      <c r="G150" s="2101">
        <v>71.610882775967852</v>
      </c>
      <c r="H150" s="2103">
        <v>64.496000000000009</v>
      </c>
      <c r="I150" s="2107"/>
    </row>
    <row r="151" spans="1:9" s="2108" customFormat="1" ht="33" hidden="1" customHeight="1">
      <c r="A151" s="2088">
        <v>43525</v>
      </c>
      <c r="B151" s="2110">
        <v>1665.047619047619</v>
      </c>
      <c r="C151" s="2101">
        <v>2202.4761904761904</v>
      </c>
      <c r="D151" s="2101">
        <v>1300.7169047619045</v>
      </c>
      <c r="E151" s="2101">
        <v>13.090031944716083</v>
      </c>
      <c r="F151" s="2101">
        <v>32</v>
      </c>
      <c r="G151" s="2101">
        <v>71.04901800659367</v>
      </c>
      <c r="H151" s="2103">
        <v>67.046190476190475</v>
      </c>
      <c r="I151" s="2107"/>
    </row>
    <row r="152" spans="1:9" s="2108" customFormat="1" ht="33" hidden="1" customHeight="1">
      <c r="A152" s="2088">
        <v>43556</v>
      </c>
      <c r="B152" s="2101">
        <v>1776.25</v>
      </c>
      <c r="C152" s="2101">
        <v>2370.4285714285716</v>
      </c>
      <c r="D152" s="2101">
        <v>1286.2421428571429</v>
      </c>
      <c r="E152" s="2101">
        <v>31.701344146184127</v>
      </c>
      <c r="F152" s="2101">
        <v>32</v>
      </c>
      <c r="G152" s="2101">
        <v>72.217103365198639</v>
      </c>
      <c r="H152" s="2103">
        <v>71.658095238095243</v>
      </c>
      <c r="I152" s="2107"/>
    </row>
    <row r="153" spans="1:9" s="2108" customFormat="1" ht="33" hidden="1" customHeight="1">
      <c r="A153" s="2088">
        <v>43586</v>
      </c>
      <c r="B153" s="2101">
        <v>1752.7727272727273</v>
      </c>
      <c r="C153" s="2101">
        <v>2365.7727272727275</v>
      </c>
      <c r="D153" s="2101">
        <v>1283.3739130434788</v>
      </c>
      <c r="E153" s="2101">
        <v>27.774219730468339</v>
      </c>
      <c r="F153" s="2101">
        <v>32</v>
      </c>
      <c r="G153" s="2101">
        <v>71.829118582947331</v>
      </c>
      <c r="H153" s="2103">
        <v>70.303043478260875</v>
      </c>
      <c r="I153" s="2107"/>
    </row>
    <row r="154" spans="1:9" s="2108" customFormat="1" ht="33" hidden="1" customHeight="1">
      <c r="A154" s="2088">
        <v>43617</v>
      </c>
      <c r="B154" s="2101">
        <v>1821.25</v>
      </c>
      <c r="C154" s="2101">
        <v>2467.1</v>
      </c>
      <c r="D154" s="2101">
        <v>1359.6790000000003</v>
      </c>
      <c r="E154" s="2101" t="s">
        <v>147</v>
      </c>
      <c r="F154" s="2101">
        <v>32</v>
      </c>
      <c r="G154" s="2101">
        <v>71.902536368014665</v>
      </c>
      <c r="H154" s="2103">
        <v>63.053500000000021</v>
      </c>
      <c r="I154" s="2107"/>
    </row>
    <row r="155" spans="1:9" s="2108" customFormat="1" ht="33" hidden="1" customHeight="1">
      <c r="A155" s="2088">
        <v>43647</v>
      </c>
      <c r="B155" s="2101">
        <v>1848.8260869565217</v>
      </c>
      <c r="C155" s="2101">
        <v>2456.8636363636365</v>
      </c>
      <c r="D155" s="2101">
        <v>1414.6623913043477</v>
      </c>
      <c r="E155" s="2101">
        <v>10.494071146245059</v>
      </c>
      <c r="F155" s="2101">
        <v>32</v>
      </c>
      <c r="G155" s="2101">
        <v>71.677150287061863</v>
      </c>
      <c r="H155" s="2103">
        <v>64.193913043478275</v>
      </c>
      <c r="I155" s="2107"/>
    </row>
    <row r="156" spans="1:9" s="2108" customFormat="1" ht="33" hidden="1" customHeight="1">
      <c r="A156" s="2088">
        <v>43678</v>
      </c>
      <c r="B156" s="2101">
        <v>1748.2857142857142</v>
      </c>
      <c r="C156" s="2101">
        <v>2238.590909090909</v>
      </c>
      <c r="D156" s="2101">
        <v>1501.0088636363637</v>
      </c>
      <c r="E156" s="2101">
        <v>16.334441489361701</v>
      </c>
      <c r="F156" s="2101">
        <v>32</v>
      </c>
      <c r="G156" s="2101">
        <v>71.812716446707199</v>
      </c>
      <c r="H156" s="2103">
        <v>59.474545454545449</v>
      </c>
      <c r="I156" s="2107"/>
    </row>
    <row r="157" spans="1:9" s="2108" customFormat="1" ht="33" hidden="1" customHeight="1">
      <c r="A157" s="2088">
        <v>43709</v>
      </c>
      <c r="B157" s="2101">
        <v>1810.15</v>
      </c>
      <c r="C157" s="2101">
        <v>2375.8000000000002</v>
      </c>
      <c r="D157" s="2101">
        <v>1508.4245238095234</v>
      </c>
      <c r="E157" s="2101" t="s">
        <v>147</v>
      </c>
      <c r="F157" s="2101">
        <v>32</v>
      </c>
      <c r="G157" s="2101">
        <v>69.724962271644131</v>
      </c>
      <c r="H157" s="2103">
        <v>62.287142857142854</v>
      </c>
      <c r="I157" s="2107"/>
    </row>
    <row r="158" spans="1:9" s="2108" customFormat="1" ht="33" hidden="1" customHeight="1">
      <c r="A158" s="2088">
        <v>43739</v>
      </c>
      <c r="B158" s="2101">
        <v>1864.8636363636363</v>
      </c>
      <c r="C158" s="2101">
        <v>2474.1304347826085</v>
      </c>
      <c r="D158" s="2101">
        <v>1494.3078260869565</v>
      </c>
      <c r="E158" s="2101" t="s">
        <v>147</v>
      </c>
      <c r="F158" s="2101">
        <v>32</v>
      </c>
      <c r="G158" s="2101">
        <v>65.201329216414237</v>
      </c>
      <c r="H158" s="2103">
        <v>59.632173913043466</v>
      </c>
      <c r="I158" s="2107"/>
    </row>
    <row r="159" spans="1:9" s="2108" customFormat="1" ht="33" hidden="1" customHeight="1">
      <c r="A159" s="2088">
        <v>43770</v>
      </c>
      <c r="B159" s="2101">
        <v>1896.9047619047619</v>
      </c>
      <c r="C159" s="2101">
        <v>2589.5500000000002</v>
      </c>
      <c r="D159" s="2101">
        <v>1471.1457142857146</v>
      </c>
      <c r="E159" s="2101" t="s">
        <v>147</v>
      </c>
      <c r="F159" s="2101">
        <v>32</v>
      </c>
      <c r="G159" s="2101">
        <v>64.645858274120741</v>
      </c>
      <c r="H159" s="2103">
        <v>62.711904761904755</v>
      </c>
      <c r="I159" s="2107"/>
    </row>
    <row r="160" spans="1:9" s="2108" customFormat="1" ht="33" hidden="1" customHeight="1" thickBot="1">
      <c r="A160" s="2088">
        <v>43800</v>
      </c>
      <c r="B160" s="2101">
        <v>1805.6</v>
      </c>
      <c r="C160" s="2101">
        <v>2518.3809523809523</v>
      </c>
      <c r="D160" s="2101">
        <v>1481.3276190476188</v>
      </c>
      <c r="E160" s="2101" t="s">
        <v>147</v>
      </c>
      <c r="F160" s="2101">
        <v>32</v>
      </c>
      <c r="G160" s="2101">
        <v>74.36</v>
      </c>
      <c r="H160" s="2103">
        <v>65.173333333333346</v>
      </c>
      <c r="I160" s="2107"/>
    </row>
    <row r="161" spans="1:9" s="2108" customFormat="1" ht="33" hidden="1" customHeight="1" thickTop="1">
      <c r="A161" s="2084">
        <v>43831</v>
      </c>
      <c r="B161" s="2100">
        <v>1922.5</v>
      </c>
      <c r="C161" s="2100">
        <v>2673.090909090909</v>
      </c>
      <c r="D161" s="2100">
        <v>1560.7365909090906</v>
      </c>
      <c r="E161" s="2100">
        <v>884.375</v>
      </c>
      <c r="F161" s="2100">
        <v>32</v>
      </c>
      <c r="G161" s="2100" t="s">
        <v>147</v>
      </c>
      <c r="H161" s="2109">
        <v>63.672727272727279</v>
      </c>
      <c r="I161" s="2107"/>
    </row>
    <row r="162" spans="1:9" s="2108" customFormat="1" ht="33" hidden="1" customHeight="1">
      <c r="A162" s="2088">
        <v>43862</v>
      </c>
      <c r="B162" s="2101">
        <v>2003.6</v>
      </c>
      <c r="C162" s="2101">
        <v>2825.9</v>
      </c>
      <c r="D162" s="2101">
        <v>1596.808</v>
      </c>
      <c r="E162" s="2101">
        <v>29.166106870229008</v>
      </c>
      <c r="F162" s="2101">
        <v>32</v>
      </c>
      <c r="G162" s="2101" t="s">
        <v>147</v>
      </c>
      <c r="H162" s="2103">
        <v>55.532499999999992</v>
      </c>
      <c r="I162" s="2107"/>
    </row>
    <row r="163" spans="1:9" s="2108" customFormat="1" ht="33" hidden="1" customHeight="1">
      <c r="A163" s="2088">
        <v>43891</v>
      </c>
      <c r="B163" s="2101">
        <v>1855.7272727272727</v>
      </c>
      <c r="C163" s="2101">
        <v>2407.0454545454545</v>
      </c>
      <c r="D163" s="2101">
        <v>1590.5859090909091</v>
      </c>
      <c r="E163" s="2101">
        <v>29.736365778276713</v>
      </c>
      <c r="F163" s="2101">
        <v>32</v>
      </c>
      <c r="G163" s="2101" t="s">
        <v>147</v>
      </c>
      <c r="H163" s="2103">
        <v>33.729999999999997</v>
      </c>
      <c r="I163" s="2107"/>
    </row>
    <row r="164" spans="1:9" s="2108" customFormat="1" ht="33" hidden="1" customHeight="1">
      <c r="A164" s="2088">
        <v>43922</v>
      </c>
      <c r="B164" s="2101">
        <v>1836.05</v>
      </c>
      <c r="C164" s="2101">
        <v>2324.2857142857142</v>
      </c>
      <c r="D164" s="2101">
        <v>1681.0116666666668</v>
      </c>
      <c r="E164" s="2101" t="s">
        <v>147</v>
      </c>
      <c r="F164" s="2101">
        <v>32</v>
      </c>
      <c r="G164" s="2101" t="s">
        <v>147</v>
      </c>
      <c r="H164" s="2103">
        <v>26.625714285714281</v>
      </c>
      <c r="I164" s="2107"/>
    </row>
    <row r="165" spans="1:9" s="2108" customFormat="1" ht="33" hidden="1" customHeight="1">
      <c r="A165" s="2088">
        <v>43952</v>
      </c>
      <c r="B165" s="2101">
        <v>1944.3157894736842</v>
      </c>
      <c r="C165" s="2101">
        <v>2402.9</v>
      </c>
      <c r="D165" s="2101">
        <v>1716.8209523809526</v>
      </c>
      <c r="E165" s="2101" t="s">
        <v>147</v>
      </c>
      <c r="F165" s="2101">
        <v>29</v>
      </c>
      <c r="G165" s="2101">
        <v>65.346927411577028</v>
      </c>
      <c r="H165" s="2103">
        <v>32.110952380952376</v>
      </c>
      <c r="I165" s="2107"/>
    </row>
    <row r="166" spans="1:9" s="2108" customFormat="1" ht="33" hidden="1" customHeight="1">
      <c r="A166" s="2088">
        <v>43983</v>
      </c>
      <c r="B166" s="2101">
        <v>1759.090909090909</v>
      </c>
      <c r="C166" s="2101">
        <v>2324.818181818182</v>
      </c>
      <c r="D166" s="2101">
        <v>1734.6915909090908</v>
      </c>
      <c r="E166" s="2101">
        <v>18.050236607142899</v>
      </c>
      <c r="F166" s="2101">
        <v>29.000000000000004</v>
      </c>
      <c r="G166" s="2101">
        <v>57.980000031440795</v>
      </c>
      <c r="H166" s="2103">
        <v>40.773181818181811</v>
      </c>
      <c r="I166" s="2107"/>
    </row>
    <row r="167" spans="1:9" s="2108" customFormat="1" ht="33" hidden="1" customHeight="1">
      <c r="A167" s="2088">
        <v>44013</v>
      </c>
      <c r="B167" s="2101">
        <v>1574.4347826086957</v>
      </c>
      <c r="C167" s="2101">
        <v>2206.7727272727275</v>
      </c>
      <c r="D167" s="2101">
        <v>1843.1732608695652</v>
      </c>
      <c r="E167" s="2101" t="s">
        <v>147</v>
      </c>
      <c r="F167" s="2101">
        <v>28.999999999999996</v>
      </c>
      <c r="G167" s="2101">
        <v>69.454154855851442</v>
      </c>
      <c r="H167" s="2103">
        <v>43.241818181818189</v>
      </c>
      <c r="I167" s="2107"/>
    </row>
    <row r="168" spans="1:9" s="2108" customFormat="1" ht="33" hidden="1" customHeight="1">
      <c r="A168" s="2088">
        <v>44044</v>
      </c>
      <c r="B168" s="2101">
        <v>1691.3</v>
      </c>
      <c r="C168" s="2101">
        <v>2482.1428571428573</v>
      </c>
      <c r="D168" s="2101">
        <v>1971.0695238095234</v>
      </c>
      <c r="E168" s="2101" t="s">
        <v>147</v>
      </c>
      <c r="F168" s="2101">
        <v>29</v>
      </c>
      <c r="G168" s="2101">
        <v>62.801160032137346</v>
      </c>
      <c r="H168" s="2103">
        <v>45.043809523809522</v>
      </c>
      <c r="I168" s="2107"/>
    </row>
    <row r="169" spans="1:9" s="2108" customFormat="1" ht="33" hidden="1" customHeight="1">
      <c r="A169" s="2088">
        <v>44075</v>
      </c>
      <c r="B169" s="2101">
        <v>1828.8181818181818</v>
      </c>
      <c r="C169" s="2101">
        <v>2596.3809523809523</v>
      </c>
      <c r="D169" s="2101">
        <v>1924.4654545454543</v>
      </c>
      <c r="E169" s="2101">
        <v>22.163022769516729</v>
      </c>
      <c r="F169" s="2101">
        <v>29</v>
      </c>
      <c r="G169" s="2101">
        <v>59.201293342359605</v>
      </c>
      <c r="H169" s="2103">
        <v>41.874545454545455</v>
      </c>
      <c r="I169" s="2107"/>
    </row>
    <row r="170" spans="1:9" s="2108" customFormat="1" ht="33" hidden="1" customHeight="1">
      <c r="A170" s="2088">
        <v>44105</v>
      </c>
      <c r="B170" s="2101">
        <v>1678.8181818181818</v>
      </c>
      <c r="C170" s="2101">
        <v>2423.5454545454545</v>
      </c>
      <c r="D170" s="2101">
        <v>1901.6759090909093</v>
      </c>
      <c r="E170" s="2101" t="s">
        <v>147</v>
      </c>
      <c r="F170" s="2101">
        <v>29.000000000000004</v>
      </c>
      <c r="G170" s="2101">
        <v>58.385094355240447</v>
      </c>
      <c r="H170" s="2103">
        <v>41.359545454545461</v>
      </c>
      <c r="I170" s="2107"/>
    </row>
    <row r="171" spans="1:9" s="2108" customFormat="1" ht="33" hidden="1" customHeight="1">
      <c r="A171" s="2088">
        <v>44136</v>
      </c>
      <c r="B171" s="2101">
        <v>1707.6666666666667</v>
      </c>
      <c r="C171" s="2101">
        <v>2509.3809523809523</v>
      </c>
      <c r="D171" s="2101">
        <v>1867.8714285714286</v>
      </c>
      <c r="E171" s="2101" t="s">
        <v>147</v>
      </c>
      <c r="F171" s="2101">
        <v>29</v>
      </c>
      <c r="G171" s="2101">
        <v>58.498536220581386</v>
      </c>
      <c r="H171" s="2103">
        <v>43.983333333333334</v>
      </c>
      <c r="I171" s="2107"/>
    </row>
    <row r="172" spans="1:9" s="2108" customFormat="1" ht="33" hidden="1" customHeight="1" thickBot="1">
      <c r="A172" s="2091">
        <v>44166</v>
      </c>
      <c r="B172" s="2105">
        <v>1734.3333333333333</v>
      </c>
      <c r="C172" s="2105">
        <v>2581.318181818182</v>
      </c>
      <c r="D172" s="2105">
        <v>1857.1872727272726</v>
      </c>
      <c r="E172" s="2105" t="s">
        <v>147</v>
      </c>
      <c r="F172" s="2105">
        <v>29</v>
      </c>
      <c r="G172" s="2105">
        <v>53.355538282493733</v>
      </c>
      <c r="H172" s="2106">
        <v>50.234090909090916</v>
      </c>
      <c r="I172" s="2107"/>
    </row>
    <row r="173" spans="1:9" s="2108" customFormat="1" ht="33" hidden="1" customHeight="1" thickTop="1">
      <c r="A173" s="2088">
        <v>44197</v>
      </c>
      <c r="B173" s="2101">
        <v>1717.9</v>
      </c>
      <c r="C173" s="2101">
        <v>2523.9473684210525</v>
      </c>
      <c r="D173" s="2101">
        <v>1867.0419999999999</v>
      </c>
      <c r="E173" s="2101">
        <v>28.398282857142856</v>
      </c>
      <c r="F173" s="2101">
        <v>29</v>
      </c>
      <c r="G173" s="2101">
        <v>49.283000000000001</v>
      </c>
      <c r="H173" s="2103">
        <v>55.327500000000001</v>
      </c>
      <c r="I173" s="2107"/>
    </row>
    <row r="174" spans="1:9" s="2108" customFormat="1" ht="33" hidden="1" customHeight="1">
      <c r="A174" s="2088">
        <v>44228</v>
      </c>
      <c r="B174" s="2101">
        <v>1708.7</v>
      </c>
      <c r="C174" s="2101">
        <v>2508.8421052631579</v>
      </c>
      <c r="D174" s="2101">
        <v>1810.3422499999997</v>
      </c>
      <c r="E174" s="2101">
        <v>31.707058081532022</v>
      </c>
      <c r="F174" s="2101">
        <v>29</v>
      </c>
      <c r="G174" s="2101" t="s">
        <v>147</v>
      </c>
      <c r="H174" s="2103">
        <v>62.271500000000017</v>
      </c>
      <c r="I174" s="2107"/>
    </row>
    <row r="175" spans="1:9" s="2108" customFormat="1" ht="33" hidden="1" customHeight="1">
      <c r="A175" s="2088">
        <v>44256</v>
      </c>
      <c r="B175" s="2101">
        <v>1751.9565217391305</v>
      </c>
      <c r="C175" s="2101">
        <v>2520.782608695652</v>
      </c>
      <c r="D175" s="2101">
        <v>1722.485434782609</v>
      </c>
      <c r="E175" s="2101">
        <v>27.897926693630776</v>
      </c>
      <c r="F175" s="2101">
        <v>29</v>
      </c>
      <c r="G175" s="2101">
        <v>55.382343153010197</v>
      </c>
      <c r="H175" s="2103">
        <v>65.839130434782618</v>
      </c>
      <c r="I175" s="2107"/>
    </row>
    <row r="176" spans="1:9" s="2108" customFormat="1" ht="33" hidden="1" customHeight="1">
      <c r="A176" s="2088">
        <v>44287</v>
      </c>
      <c r="B176" s="2101">
        <v>1637.25</v>
      </c>
      <c r="C176" s="2101">
        <v>2419.4761904761904</v>
      </c>
      <c r="D176" s="2101">
        <v>1759.2121428571429</v>
      </c>
      <c r="E176" s="2101" t="s">
        <v>147</v>
      </c>
      <c r="F176" s="2101">
        <v>29</v>
      </c>
      <c r="G176" s="2101">
        <v>53.393033909718326</v>
      </c>
      <c r="H176" s="2103">
        <v>65.328571428571422</v>
      </c>
      <c r="I176" s="2107"/>
    </row>
    <row r="177" spans="1:9" s="2108" customFormat="1" ht="33" hidden="1" customHeight="1">
      <c r="A177" s="2088">
        <v>44317</v>
      </c>
      <c r="B177" s="2101">
        <v>1648.421052631579</v>
      </c>
      <c r="C177" s="2101">
        <v>2450.4499999999998</v>
      </c>
      <c r="D177" s="2101">
        <v>1849.2761904761899</v>
      </c>
      <c r="E177" s="2101">
        <v>27.741560865885187</v>
      </c>
      <c r="F177" s="2101">
        <v>29</v>
      </c>
      <c r="G177" s="2101">
        <v>55.022081017554058</v>
      </c>
      <c r="H177" s="2103">
        <v>68.339523809523826</v>
      </c>
      <c r="I177" s="2107"/>
    </row>
    <row r="178" spans="1:9" s="2108" customFormat="1" ht="33" hidden="1" customHeight="1">
      <c r="A178" s="2088">
        <v>44348</v>
      </c>
      <c r="B178" s="2101">
        <v>1622.1818181818182</v>
      </c>
      <c r="C178" s="2101">
        <v>2407.5</v>
      </c>
      <c r="D178" s="2101">
        <v>1835.146363636364</v>
      </c>
      <c r="E178" s="2101" t="s">
        <v>147</v>
      </c>
      <c r="F178" s="2101">
        <v>29</v>
      </c>
      <c r="G178" s="2101">
        <v>54.960422392512221</v>
      </c>
      <c r="H178" s="2103">
        <v>73.347619047619062</v>
      </c>
      <c r="I178" s="2107"/>
    </row>
    <row r="179" spans="1:9" s="2108" customFormat="1" ht="33" hidden="1" customHeight="1">
      <c r="A179" s="2088">
        <v>44378</v>
      </c>
      <c r="B179" s="2101">
        <v>1619</v>
      </c>
      <c r="C179" s="2101">
        <v>2354.4285714285716</v>
      </c>
      <c r="D179" s="2101">
        <v>1805.1513636363636</v>
      </c>
      <c r="E179" s="2101">
        <v>32.295676082936232</v>
      </c>
      <c r="F179" s="2101">
        <v>29</v>
      </c>
      <c r="G179" s="2101">
        <v>52.794609627946755</v>
      </c>
      <c r="H179" s="2103">
        <v>74.286363636363618</v>
      </c>
      <c r="I179" s="2107"/>
    </row>
    <row r="180" spans="1:9" s="2108" customFormat="1" ht="33" hidden="1" customHeight="1">
      <c r="A180" s="2088">
        <v>44409</v>
      </c>
      <c r="B180" s="2101">
        <v>1758.1428571428571</v>
      </c>
      <c r="C180" s="2101">
        <v>2555.8571428571427</v>
      </c>
      <c r="D180" s="2101">
        <v>1785.6702272727273</v>
      </c>
      <c r="E180" s="2101">
        <v>24.862921977264897</v>
      </c>
      <c r="F180" s="2101">
        <v>29</v>
      </c>
      <c r="G180" s="2101">
        <v>49.622024050799482</v>
      </c>
      <c r="H180" s="2103">
        <v>70.513636363636365</v>
      </c>
      <c r="I180" s="2107"/>
    </row>
    <row r="181" spans="1:9" s="2108" customFormat="1" ht="33" hidden="1" customHeight="1">
      <c r="A181" s="2088">
        <v>44440</v>
      </c>
      <c r="B181" s="2101">
        <v>1807.9545454545455</v>
      </c>
      <c r="C181" s="2101">
        <v>2627.181818181818</v>
      </c>
      <c r="D181" s="2101">
        <v>1778.2893181818183</v>
      </c>
      <c r="E181" s="2101">
        <v>11.847836683828273</v>
      </c>
      <c r="F181" s="2101">
        <v>29</v>
      </c>
      <c r="G181" s="2101">
        <v>63.316499959511468</v>
      </c>
      <c r="H181" s="2103">
        <v>74.876363636363635</v>
      </c>
      <c r="I181" s="2107"/>
    </row>
    <row r="182" spans="1:9" s="2108" customFormat="1" ht="33" hidden="1" customHeight="1">
      <c r="A182" s="2088">
        <v>44470</v>
      </c>
      <c r="B182" s="2101">
        <v>1815.3809523809523</v>
      </c>
      <c r="C182" s="2101">
        <v>2632.6190476190477</v>
      </c>
      <c r="D182" s="2101">
        <v>1775.5795238095238</v>
      </c>
      <c r="E182" s="2101">
        <v>42.43571003089199</v>
      </c>
      <c r="F182" s="2101">
        <v>29.000000000000004</v>
      </c>
      <c r="G182" s="2101">
        <v>53.672735528476387</v>
      </c>
      <c r="H182" s="2103">
        <v>83.752857142857138</v>
      </c>
      <c r="I182" s="2107"/>
    </row>
    <row r="183" spans="1:9" s="2108" customFormat="1" ht="33" hidden="1" customHeight="1">
      <c r="A183" s="2088">
        <v>44501</v>
      </c>
      <c r="B183" s="2101">
        <v>1698.5454545454545</v>
      </c>
      <c r="C183" s="2101">
        <v>2504.590909090909</v>
      </c>
      <c r="D183" s="2101">
        <v>1818.4422727272731</v>
      </c>
      <c r="E183" s="2101">
        <v>44.489896912205985</v>
      </c>
      <c r="F183" s="2101">
        <v>29</v>
      </c>
      <c r="G183" s="2101">
        <v>51.902157747611277</v>
      </c>
      <c r="H183" s="2103">
        <v>80.749523809523808</v>
      </c>
      <c r="I183" s="2107"/>
    </row>
    <row r="184" spans="1:9" s="2108" customFormat="1" ht="33" hidden="1" customHeight="1" thickBot="1">
      <c r="A184" s="2088">
        <v>44531</v>
      </c>
      <c r="B184" s="2101">
        <v>1690.640909090909</v>
      </c>
      <c r="C184" s="2101">
        <v>2481.9545454545455</v>
      </c>
      <c r="D184" s="2101">
        <v>1790.8988636363633</v>
      </c>
      <c r="E184" s="2101">
        <v>48.933622309321585</v>
      </c>
      <c r="F184" s="2101">
        <v>29</v>
      </c>
      <c r="G184" s="2101">
        <v>56.335288928412631</v>
      </c>
      <c r="H184" s="2103">
        <v>74.803913043478261</v>
      </c>
      <c r="I184" s="2107"/>
    </row>
    <row r="185" spans="1:9" s="2108" customFormat="1" ht="33" hidden="1" customHeight="1" thickTop="1">
      <c r="A185" s="2084">
        <v>44562</v>
      </c>
      <c r="B185" s="2100">
        <v>1715.45</v>
      </c>
      <c r="C185" s="2100">
        <v>2545.8571430000002</v>
      </c>
      <c r="D185" s="2100">
        <v>1816.433571</v>
      </c>
      <c r="E185" s="2100">
        <v>38.975737312048238</v>
      </c>
      <c r="F185" s="2100">
        <v>29</v>
      </c>
      <c r="G185" s="2100">
        <v>55.977761493210025</v>
      </c>
      <c r="H185" s="2109">
        <v>85.479523810000003</v>
      </c>
      <c r="I185" s="2107"/>
    </row>
    <row r="186" spans="1:9" s="2108" customFormat="1" ht="33" hidden="1" customHeight="1">
      <c r="A186" s="2088">
        <v>44593</v>
      </c>
      <c r="B186" s="2101">
        <v>1765.85</v>
      </c>
      <c r="C186" s="2101">
        <v>2681.1052629999999</v>
      </c>
      <c r="D186" s="2101">
        <v>1857.1095</v>
      </c>
      <c r="E186" s="2101">
        <v>45.738159035605406</v>
      </c>
      <c r="F186" s="2101">
        <v>29</v>
      </c>
      <c r="G186" s="2101">
        <v>51.833359437411154</v>
      </c>
      <c r="H186" s="2103">
        <v>94.278999999999996</v>
      </c>
      <c r="I186" s="2107"/>
    </row>
    <row r="187" spans="1:9" s="2108" customFormat="1" ht="33" hidden="1" customHeight="1">
      <c r="A187" s="2088">
        <v>44621</v>
      </c>
      <c r="B187" s="2101">
        <v>1740.6521739130435</v>
      </c>
      <c r="C187" s="2101">
        <v>2591.2608700000001</v>
      </c>
      <c r="D187" s="2101">
        <v>1949.434565</v>
      </c>
      <c r="E187" s="2101">
        <v>50.813753014395381</v>
      </c>
      <c r="F187" s="2101">
        <v>29</v>
      </c>
      <c r="G187" s="2101">
        <v>54.365999995470858</v>
      </c>
      <c r="H187" s="2103">
        <v>112.5069565</v>
      </c>
      <c r="I187" s="2107"/>
    </row>
    <row r="188" spans="1:9" s="2108" customFormat="1" ht="33" hidden="1" customHeight="1">
      <c r="A188" s="2088">
        <v>44652</v>
      </c>
      <c r="B188" s="2101">
        <v>1781.2631578947369</v>
      </c>
      <c r="C188" s="2101">
        <v>2588.1</v>
      </c>
      <c r="D188" s="2101">
        <v>1935.2355</v>
      </c>
      <c r="E188" s="2101">
        <v>37.306386206961541</v>
      </c>
      <c r="F188" s="2101">
        <v>29</v>
      </c>
      <c r="G188" s="2101">
        <v>54.808000170958621</v>
      </c>
      <c r="H188" s="2103">
        <v>105.807</v>
      </c>
      <c r="I188" s="2107"/>
    </row>
    <row r="189" spans="1:9" s="2108" customFormat="1" ht="33" hidden="1" customHeight="1">
      <c r="A189" s="2088">
        <v>44682</v>
      </c>
      <c r="B189" s="2101">
        <v>1768.6666666666667</v>
      </c>
      <c r="C189" s="2101">
        <v>2484.4761899999999</v>
      </c>
      <c r="D189" s="2101">
        <v>1849.49875</v>
      </c>
      <c r="E189" s="2101">
        <v>37.306386206961541</v>
      </c>
      <c r="F189" s="2101">
        <v>29</v>
      </c>
      <c r="G189" s="2101">
        <v>56.355000000000004</v>
      </c>
      <c r="H189" s="2103">
        <v>111.55409090000001</v>
      </c>
      <c r="I189" s="2107"/>
    </row>
    <row r="190" spans="1:9" s="2108" customFormat="1" ht="33" hidden="1" customHeight="1">
      <c r="A190" s="2088">
        <v>44713</v>
      </c>
      <c r="B190" s="2101">
        <v>1749.7</v>
      </c>
      <c r="C190" s="2101">
        <v>2428.380952</v>
      </c>
      <c r="D190" s="2101">
        <v>1837.068182</v>
      </c>
      <c r="E190" s="2101">
        <v>27.599159571264742</v>
      </c>
      <c r="F190" s="2101">
        <v>29</v>
      </c>
      <c r="G190" s="2101">
        <v>60.656376678035151</v>
      </c>
      <c r="H190" s="2103">
        <v>117.2222727</v>
      </c>
      <c r="I190" s="2107"/>
    </row>
    <row r="191" spans="1:9" s="2108" customFormat="1" ht="33" hidden="1" customHeight="1">
      <c r="A191" s="2088">
        <v>44743</v>
      </c>
      <c r="B191" s="2101">
        <v>1727.6190476190477</v>
      </c>
      <c r="C191" s="2101">
        <v>2333.5500000000002</v>
      </c>
      <c r="D191" s="2101">
        <v>1737.132619</v>
      </c>
      <c r="E191" s="2101">
        <v>58.181670011718907</v>
      </c>
      <c r="F191" s="2101">
        <v>35</v>
      </c>
      <c r="G191" s="2101">
        <v>66.450328347641673</v>
      </c>
      <c r="H191" s="2103">
        <v>105.142381</v>
      </c>
      <c r="I191" s="2107"/>
    </row>
    <row r="192" spans="1:9" s="2108" customFormat="1" ht="33" hidden="1" customHeight="1">
      <c r="A192" s="2088">
        <v>44774</v>
      </c>
      <c r="B192" s="2101">
        <v>1802.909090909091</v>
      </c>
      <c r="C192" s="2101">
        <v>2385.9565219999999</v>
      </c>
      <c r="D192" s="2101">
        <v>1763.7052169999999</v>
      </c>
      <c r="E192" s="2101">
        <v>56.048647239337342</v>
      </c>
      <c r="F192" s="2101">
        <v>35.000000000000007</v>
      </c>
      <c r="G192" s="2101">
        <v>60.1800000251068</v>
      </c>
      <c r="H192" s="2103">
        <v>97.740869570000001</v>
      </c>
      <c r="I192" s="2107"/>
    </row>
    <row r="193" spans="1:9" s="2108" customFormat="1" ht="33" hidden="1" customHeight="1">
      <c r="A193" s="2088">
        <v>44805</v>
      </c>
      <c r="B193" s="2101">
        <v>1876.4285714285713</v>
      </c>
      <c r="C193" s="2101">
        <v>2338.666667</v>
      </c>
      <c r="D193" s="2101">
        <v>1682.1243179999999</v>
      </c>
      <c r="E193" s="2101">
        <v>49.935999551629017</v>
      </c>
      <c r="F193" s="2101">
        <v>35.000000000000007</v>
      </c>
      <c r="G193" s="2101">
        <v>64.057257311732826</v>
      </c>
      <c r="H193" s="2103">
        <v>90.570909090000001</v>
      </c>
      <c r="I193" s="2107"/>
    </row>
    <row r="194" spans="1:9" s="2108" customFormat="1" ht="33" hidden="1" customHeight="1">
      <c r="A194" s="2088">
        <v>44835</v>
      </c>
      <c r="B194" s="2101">
        <v>1901.1428571428571</v>
      </c>
      <c r="C194" s="2101">
        <v>2337.7142859999999</v>
      </c>
      <c r="D194" s="2101">
        <v>1666.675238</v>
      </c>
      <c r="E194" s="2101">
        <v>0</v>
      </c>
      <c r="F194" s="2101">
        <v>35</v>
      </c>
      <c r="G194" s="2101">
        <v>0</v>
      </c>
      <c r="H194" s="2103">
        <v>93.597142860000005</v>
      </c>
      <c r="I194" s="2107"/>
    </row>
    <row r="195" spans="1:9" s="2108" customFormat="1" ht="33" hidden="1" customHeight="1">
      <c r="A195" s="2088">
        <v>44866</v>
      </c>
      <c r="B195" s="2101">
        <v>1974.590909090909</v>
      </c>
      <c r="C195" s="2101">
        <v>2469.0952379999999</v>
      </c>
      <c r="D195" s="2101">
        <v>1726.39</v>
      </c>
      <c r="E195" s="2101">
        <v>59.601580939191528</v>
      </c>
      <c r="F195" s="2101">
        <v>35.000000000000007</v>
      </c>
      <c r="G195" s="2101">
        <v>65.941785953455664</v>
      </c>
      <c r="H195" s="2103">
        <v>90.383636359999997</v>
      </c>
      <c r="I195" s="2107"/>
    </row>
    <row r="196" spans="1:9" s="2108" customFormat="1" ht="33" hidden="1" customHeight="1" thickBot="1">
      <c r="A196" s="2091">
        <v>44896</v>
      </c>
      <c r="B196" s="2105">
        <v>1992.0952380952381</v>
      </c>
      <c r="C196" s="2105">
        <v>2538.5714290000001</v>
      </c>
      <c r="D196" s="2105">
        <v>1796.205238</v>
      </c>
      <c r="E196" s="2105">
        <v>57.937698757676884</v>
      </c>
      <c r="F196" s="2105">
        <v>35.000000000000007</v>
      </c>
      <c r="G196" s="2105">
        <v>66.65102865692279</v>
      </c>
      <c r="H196" s="2106">
        <v>81.341428570000005</v>
      </c>
      <c r="I196" s="2107"/>
    </row>
    <row r="197" spans="1:9" s="2108" customFormat="1" ht="33" hidden="1" customHeight="1" thickTop="1">
      <c r="A197" s="2084">
        <v>44927</v>
      </c>
      <c r="B197" s="2100">
        <v>2033.8571428571429</v>
      </c>
      <c r="C197" s="2100">
        <v>2612.8000000000002</v>
      </c>
      <c r="D197" s="2100">
        <v>1899.9845238095236</v>
      </c>
      <c r="E197" s="2100">
        <v>50.968535955154593</v>
      </c>
      <c r="F197" s="2100">
        <v>38</v>
      </c>
      <c r="G197" s="2100" t="s">
        <v>147</v>
      </c>
      <c r="H197" s="2109">
        <v>83.940476190476218</v>
      </c>
      <c r="I197" s="2107"/>
    </row>
    <row r="198" spans="1:9" s="2108" customFormat="1" ht="33" hidden="1" customHeight="1">
      <c r="A198" s="2088">
        <v>44958</v>
      </c>
      <c r="B198" s="2101">
        <v>2070.3000000000002</v>
      </c>
      <c r="C198" s="2101">
        <v>2677.7894736842104</v>
      </c>
      <c r="D198" s="2101">
        <v>1858.93975</v>
      </c>
      <c r="E198" s="2101">
        <v>49.357964784530893</v>
      </c>
      <c r="F198" s="2101">
        <v>38</v>
      </c>
      <c r="G198" s="2101">
        <v>66.932469746601498</v>
      </c>
      <c r="H198" s="2103">
        <v>83.91500000000002</v>
      </c>
      <c r="I198" s="2107"/>
    </row>
    <row r="199" spans="1:9" s="2108" customFormat="1" ht="33" hidden="1" customHeight="1">
      <c r="A199" s="2088">
        <v>44986</v>
      </c>
      <c r="B199" s="2101">
        <v>2119.086956521739</v>
      </c>
      <c r="C199" s="2101">
        <v>2791.0434782608695</v>
      </c>
      <c r="D199" s="2101">
        <v>1912.511956521739</v>
      </c>
      <c r="E199" s="2101">
        <v>59.743606897254914</v>
      </c>
      <c r="F199" s="2101">
        <v>37.999999999999993</v>
      </c>
      <c r="G199" s="2101">
        <v>68.914623627402605</v>
      </c>
      <c r="H199" s="2103">
        <v>79.647391304347835</v>
      </c>
      <c r="I199" s="2107"/>
    </row>
    <row r="200" spans="1:9" s="2108" customFormat="1" ht="33" hidden="1" customHeight="1">
      <c r="A200" s="2088">
        <v>45017</v>
      </c>
      <c r="B200" s="2101">
        <v>2214.6666666666665</v>
      </c>
      <c r="C200" s="2101">
        <v>2924.3684210526317</v>
      </c>
      <c r="D200" s="2101">
        <v>2000.6936842105267</v>
      </c>
      <c r="E200" s="2101">
        <v>39.734330638903842</v>
      </c>
      <c r="F200" s="2101">
        <v>38</v>
      </c>
      <c r="G200" s="2101">
        <v>67.583489319375545</v>
      </c>
      <c r="H200" s="2103">
        <v>82.741578947368424</v>
      </c>
      <c r="I200" s="2107"/>
    </row>
    <row r="201" spans="1:9" s="2108" customFormat="1" ht="33" hidden="1" customHeight="1">
      <c r="A201" s="2088">
        <v>45047</v>
      </c>
      <c r="B201" s="2101">
        <v>2295.3636363636365</v>
      </c>
      <c r="C201" s="2101">
        <v>2984.6521739130435</v>
      </c>
      <c r="D201" s="2101">
        <v>1991.1167391304348</v>
      </c>
      <c r="E201" s="2101">
        <v>51.671346850031327</v>
      </c>
      <c r="F201" s="2101">
        <v>37.999999999999993</v>
      </c>
      <c r="G201" s="2101">
        <v>69.401999983933578</v>
      </c>
      <c r="H201" s="2103">
        <v>75.682608695652149</v>
      </c>
      <c r="I201" s="2107"/>
    </row>
    <row r="202" spans="1:9" s="2108" customFormat="1" ht="33" hidden="1" customHeight="1">
      <c r="A202" s="2088">
        <v>45078</v>
      </c>
      <c r="B202" s="2101">
        <v>2455.2272727272725</v>
      </c>
      <c r="C202" s="2101">
        <v>3185.2857142857142</v>
      </c>
      <c r="D202" s="2101">
        <v>1942.0677272727276</v>
      </c>
      <c r="E202" s="2101">
        <v>56.611784873235401</v>
      </c>
      <c r="F202" s="2101">
        <v>38</v>
      </c>
      <c r="G202" s="2101">
        <v>69.144000000000005</v>
      </c>
      <c r="H202" s="2103">
        <v>74.980454545454549</v>
      </c>
      <c r="I202" s="2107"/>
    </row>
    <row r="203" spans="1:9" s="2108" customFormat="1" ht="33" hidden="1" customHeight="1">
      <c r="A203" s="2088">
        <v>45108</v>
      </c>
      <c r="B203" s="2101">
        <v>2596.0500000000002</v>
      </c>
      <c r="C203" s="2101">
        <v>3405.05</v>
      </c>
      <c r="D203" s="2101">
        <v>1949.6597619047618</v>
      </c>
      <c r="E203" s="2101">
        <v>54.030158267820482</v>
      </c>
      <c r="F203" s="2101">
        <v>38</v>
      </c>
      <c r="G203" s="2101">
        <v>63.438903286129865</v>
      </c>
      <c r="H203" s="2103">
        <v>80.159047619047627</v>
      </c>
      <c r="I203" s="2107"/>
    </row>
    <row r="204" spans="1:9" s="2108" customFormat="1" ht="33" hidden="1" customHeight="1">
      <c r="A204" s="2088">
        <v>45139</v>
      </c>
      <c r="B204" s="2101">
        <v>2730.1739130434785</v>
      </c>
      <c r="C204" s="2101">
        <v>3480.2608695652175</v>
      </c>
      <c r="D204" s="2101">
        <v>1918.774782608695</v>
      </c>
      <c r="E204" s="2101">
        <v>58.938888677755401</v>
      </c>
      <c r="F204" s="2101">
        <v>40</v>
      </c>
      <c r="G204" s="2101">
        <v>50.874999993910457</v>
      </c>
      <c r="H204" s="2103">
        <v>84.627826086956517</v>
      </c>
      <c r="I204" s="2107"/>
    </row>
    <row r="205" spans="1:9" s="2108" customFormat="1" ht="33" hidden="1" customHeight="1">
      <c r="A205" s="2088">
        <v>45170</v>
      </c>
      <c r="B205" s="2101">
        <v>2987.4761904761904</v>
      </c>
      <c r="C205" s="2101">
        <v>3599.45</v>
      </c>
      <c r="D205" s="2101">
        <v>1916.3407142857143</v>
      </c>
      <c r="E205" s="2101">
        <v>50.207857762201115</v>
      </c>
      <c r="F205" s="2101">
        <v>38</v>
      </c>
      <c r="G205" s="2101">
        <v>51.245000018217567</v>
      </c>
      <c r="H205" s="2103">
        <v>92.584285714285713</v>
      </c>
      <c r="I205" s="2107"/>
    </row>
    <row r="206" spans="1:9" s="2108" customFormat="1" ht="33" hidden="1" customHeight="1">
      <c r="A206" s="2088">
        <v>45200</v>
      </c>
      <c r="B206" s="2101">
        <v>3125.181818181818</v>
      </c>
      <c r="C206" s="2101">
        <v>3603.2727272727275</v>
      </c>
      <c r="D206" s="2101">
        <v>1913.7856818181813</v>
      </c>
      <c r="E206" s="2101">
        <v>45.878652041036744</v>
      </c>
      <c r="F206" s="2101">
        <v>40</v>
      </c>
      <c r="G206" s="2101">
        <v>50.875</v>
      </c>
      <c r="H206" s="2103">
        <v>88.704090909090937</v>
      </c>
      <c r="I206" s="2107"/>
    </row>
    <row r="207" spans="1:9" s="2108" customFormat="1" ht="33" hidden="1" customHeight="1">
      <c r="A207" s="2088">
        <v>45231</v>
      </c>
      <c r="B207" s="2101">
        <v>3441.8636363636365</v>
      </c>
      <c r="C207" s="2101">
        <v>4037</v>
      </c>
      <c r="D207" s="2101">
        <v>1984.6986363636361</v>
      </c>
      <c r="E207" s="2101">
        <v>38.197677303029323</v>
      </c>
      <c r="F207" s="2101">
        <v>40</v>
      </c>
      <c r="G207" s="2101">
        <v>49.940700716302509</v>
      </c>
      <c r="H207" s="2103">
        <v>82.023636363636356</v>
      </c>
      <c r="I207" s="2107"/>
    </row>
    <row r="208" spans="1:9" s="2108" customFormat="1" ht="33" hidden="1" customHeight="1" thickTop="1" thickBot="1">
      <c r="A208" s="2091">
        <v>45261</v>
      </c>
      <c r="B208" s="2105">
        <v>3520.2631578947367</v>
      </c>
      <c r="C208" s="2105">
        <v>4235.6000000000004</v>
      </c>
      <c r="D208" s="2105">
        <v>2035.4285000000004</v>
      </c>
      <c r="E208" s="2105">
        <v>36.460262583798176</v>
      </c>
      <c r="F208" s="2105">
        <v>40</v>
      </c>
      <c r="G208" s="2105">
        <v>49.403999999999996</v>
      </c>
      <c r="H208" s="2106">
        <v>77.262000000000015</v>
      </c>
      <c r="I208" s="2107"/>
    </row>
    <row r="209" spans="1:9" s="2108" customFormat="1" ht="33" hidden="1" customHeight="1" thickTop="1">
      <c r="A209" s="2084">
        <v>45292</v>
      </c>
      <c r="B209" s="2100">
        <v>3659.5454545454545</v>
      </c>
      <c r="C209" s="2100">
        <v>4456.8571428571431</v>
      </c>
      <c r="D209" s="2100">
        <v>2032.4113636363638</v>
      </c>
      <c r="E209" s="2100">
        <v>51.941801061849318</v>
      </c>
      <c r="F209" s="2100">
        <v>40</v>
      </c>
      <c r="G209" s="2100">
        <v>48.967950436783823</v>
      </c>
      <c r="H209" s="2109">
        <v>79.149545454545446</v>
      </c>
      <c r="I209" s="2107"/>
    </row>
    <row r="210" spans="1:9" s="2108" customFormat="1" ht="33" hidden="1" customHeight="1">
      <c r="A210" s="2088">
        <v>45323</v>
      </c>
      <c r="B210" s="2101">
        <v>4735.7619047619046</v>
      </c>
      <c r="C210" s="2101">
        <v>5712.95</v>
      </c>
      <c r="D210" s="2101">
        <v>2025.7319047619053</v>
      </c>
      <c r="E210" s="2101">
        <v>37.824201106966875</v>
      </c>
      <c r="F210" s="2101">
        <v>40</v>
      </c>
      <c r="G210" s="2101">
        <v>49.61993167382068</v>
      </c>
      <c r="H210" s="2103">
        <v>81.712380952380954</v>
      </c>
      <c r="I210" s="2107"/>
    </row>
    <row r="211" spans="1:9" s="2108" customFormat="1" ht="33" customHeight="1">
      <c r="A211" s="2088">
        <v>45352</v>
      </c>
      <c r="B211" s="2101">
        <v>6155.05</v>
      </c>
      <c r="C211" s="2101">
        <v>7485.4</v>
      </c>
      <c r="D211" s="2101">
        <v>2158.2175000000002</v>
      </c>
      <c r="E211" s="2101">
        <v>47.526359474963598</v>
      </c>
      <c r="F211" s="2101">
        <v>40</v>
      </c>
      <c r="G211" s="2101">
        <v>48.636841589308524</v>
      </c>
      <c r="H211" s="2103">
        <v>84.742999999999981</v>
      </c>
      <c r="I211" s="2107"/>
    </row>
    <row r="212" spans="1:9" s="2108" customFormat="1" ht="33" customHeight="1">
      <c r="A212" s="2088">
        <v>45383</v>
      </c>
      <c r="B212" s="2101">
        <v>8544.9500000000007</v>
      </c>
      <c r="C212" s="2101">
        <v>10116.857142857143</v>
      </c>
      <c r="D212" s="2101">
        <v>2334.1572727272724</v>
      </c>
      <c r="E212" s="2101">
        <v>43.583364813254477</v>
      </c>
      <c r="F212" s="2101">
        <v>40</v>
      </c>
      <c r="G212" s="2101">
        <v>48.640151650630898</v>
      </c>
      <c r="H212" s="2103">
        <v>89</v>
      </c>
      <c r="I212" s="2107"/>
    </row>
    <row r="213" spans="1:9" s="2108" customFormat="1" ht="33" customHeight="1">
      <c r="A213" s="2088">
        <v>45413</v>
      </c>
      <c r="B213" s="2101">
        <v>6803.9047619047615</v>
      </c>
      <c r="C213" s="2101">
        <v>8121.772727272727</v>
      </c>
      <c r="D213" s="2101">
        <v>2350.8121739130434</v>
      </c>
      <c r="E213" s="2101">
        <v>47.62787456381475</v>
      </c>
      <c r="F213" s="2101">
        <v>40</v>
      </c>
      <c r="G213" s="2101">
        <v>48.684100237703028</v>
      </c>
      <c r="H213" s="2103">
        <v>82.997391304347815</v>
      </c>
      <c r="I213" s="2107"/>
    </row>
    <row r="214" spans="1:9" s="2108" customFormat="1" ht="33" customHeight="1">
      <c r="A214" s="2088">
        <v>45444</v>
      </c>
      <c r="B214" s="2101">
        <v>7231.3</v>
      </c>
      <c r="C214" s="2101">
        <v>9022.5789473684217</v>
      </c>
      <c r="D214" s="2101">
        <v>2325.3422500000001</v>
      </c>
      <c r="E214" s="2101">
        <v>49.606787677406118</v>
      </c>
      <c r="F214" s="2101">
        <v>41.881814243502667</v>
      </c>
      <c r="G214" s="2101">
        <v>48.502531693583805</v>
      </c>
      <c r="H214" s="2103">
        <v>83.008500000000012</v>
      </c>
      <c r="I214" s="2107"/>
    </row>
    <row r="215" spans="1:9" s="2108" customFormat="1" ht="33" customHeight="1">
      <c r="A215" s="2088">
        <v>45474</v>
      </c>
      <c r="B215" s="2101">
        <v>6555</v>
      </c>
      <c r="C215" s="2101">
        <v>7994.681818181818</v>
      </c>
      <c r="D215" s="2101">
        <v>2391.6276086956518</v>
      </c>
      <c r="E215" s="2101">
        <v>48.444561824676079</v>
      </c>
      <c r="F215" s="2101">
        <v>40</v>
      </c>
      <c r="G215" s="2101">
        <v>48.230000015149663</v>
      </c>
      <c r="H215" s="2103">
        <v>83.884347826086952</v>
      </c>
      <c r="I215" s="2107"/>
    </row>
    <row r="216" spans="1:9" s="2108" customFormat="1" ht="33" customHeight="1">
      <c r="A216" s="2088">
        <v>45505</v>
      </c>
      <c r="B216" s="2101">
        <v>5506</v>
      </c>
      <c r="C216" s="2101">
        <v>7409.5</v>
      </c>
      <c r="D216" s="2101">
        <v>2469.3897727272729</v>
      </c>
      <c r="E216" s="2101">
        <v>40.773390892828814</v>
      </c>
      <c r="F216" s="2101">
        <v>40</v>
      </c>
      <c r="G216" s="2101">
        <v>48.409098396449295</v>
      </c>
      <c r="H216" s="2103">
        <v>78.918636363636381</v>
      </c>
      <c r="I216" s="2107"/>
    </row>
    <row r="217" spans="1:9" s="2108" customFormat="1" ht="33" customHeight="1">
      <c r="A217" s="2088">
        <v>45536</v>
      </c>
      <c r="B217" s="2101">
        <v>4958.8571428571431</v>
      </c>
      <c r="C217" s="2101">
        <v>7646.7</v>
      </c>
      <c r="D217" s="2101">
        <v>2568.8126190476196</v>
      </c>
      <c r="E217" s="2101">
        <v>47.049515074708538</v>
      </c>
      <c r="F217" s="2101">
        <v>40</v>
      </c>
      <c r="G217" s="2101">
        <v>48.23</v>
      </c>
      <c r="H217" s="2103">
        <v>72.700952380952387</v>
      </c>
      <c r="I217" s="2107"/>
    </row>
    <row r="218" spans="1:9" s="2108" customFormat="1" ht="33" customHeight="1">
      <c r="A218" s="2088">
        <v>45566</v>
      </c>
      <c r="B218" s="2101">
        <v>4905.826086956522</v>
      </c>
      <c r="C218" s="2101">
        <v>7273.565217391304</v>
      </c>
      <c r="D218" s="2101">
        <v>2689.3845652173918</v>
      </c>
      <c r="E218" s="2101">
        <v>46.468563867404882</v>
      </c>
      <c r="F218" s="2101">
        <v>40</v>
      </c>
      <c r="G218" s="2101">
        <v>48.731342288954757</v>
      </c>
      <c r="H218" s="2103">
        <v>75.369130434782619</v>
      </c>
      <c r="I218" s="2107"/>
    </row>
    <row r="219" spans="1:9" s="2108" customFormat="1" ht="33" customHeight="1">
      <c r="A219" s="2088">
        <v>45597</v>
      </c>
      <c r="B219" s="2101">
        <v>6558.4285714285716</v>
      </c>
      <c r="C219" s="2101">
        <v>8105</v>
      </c>
      <c r="D219" s="2101">
        <v>2651.6985714285715</v>
      </c>
      <c r="E219" s="2101">
        <v>45.77130763203855</v>
      </c>
      <c r="F219" s="2101">
        <v>40</v>
      </c>
      <c r="G219" s="2101">
        <v>48.448331135939853</v>
      </c>
      <c r="H219" s="2103">
        <v>73.360476190476192</v>
      </c>
      <c r="I219" s="2107"/>
    </row>
    <row r="220" spans="1:9" s="2108" customFormat="1" ht="33" customHeight="1" thickBot="1">
      <c r="A220" s="2091">
        <v>45627</v>
      </c>
      <c r="B220" s="2105">
        <v>8730.5714285714294</v>
      </c>
      <c r="C220" s="2105">
        <v>10869.142857142857</v>
      </c>
      <c r="D220" s="2105">
        <v>2641.4516666666668</v>
      </c>
      <c r="E220" s="2105">
        <v>45.145762048781961</v>
      </c>
      <c r="F220" s="2105">
        <v>40</v>
      </c>
      <c r="G220" s="2105">
        <v>48.618768944267266</v>
      </c>
      <c r="H220" s="2106">
        <v>73.184285714285721</v>
      </c>
      <c r="I220" s="2107"/>
    </row>
    <row r="221" spans="1:9" s="2108" customFormat="1" ht="33" customHeight="1" thickTop="1">
      <c r="A221" s="2088">
        <v>45658</v>
      </c>
      <c r="B221" s="2101">
        <v>8989.045454545454</v>
      </c>
      <c r="C221" s="2101">
        <v>11141.136363636364</v>
      </c>
      <c r="D221" s="2101">
        <v>2708.3695454545455</v>
      </c>
      <c r="E221" s="2101">
        <v>39.804487904825791</v>
      </c>
      <c r="F221" s="2101">
        <v>47.500000000000007</v>
      </c>
      <c r="G221" s="2101">
        <v>48.776084041775981</v>
      </c>
      <c r="H221" s="2103">
        <v>78.342272727272714</v>
      </c>
      <c r="I221" s="2107"/>
    </row>
    <row r="222" spans="1:9" s="2108" customFormat="1" ht="33" customHeight="1">
      <c r="A222" s="2088">
        <v>45689</v>
      </c>
      <c r="B222" s="2101">
        <v>7933</v>
      </c>
      <c r="C222" s="2101">
        <v>9946.78947368421</v>
      </c>
      <c r="D222" s="2101">
        <v>2897.2622499999998</v>
      </c>
      <c r="E222" s="2101">
        <v>40.528225824944393</v>
      </c>
      <c r="F222" s="2101">
        <v>62.416238079052938</v>
      </c>
      <c r="G222" s="2101">
        <v>49.175495173171285</v>
      </c>
      <c r="H222" s="2103">
        <v>74.954499999999996</v>
      </c>
      <c r="I222" s="2107"/>
    </row>
    <row r="223" spans="1:9" s="2108" customFormat="1" ht="33" customHeight="1">
      <c r="A223" s="2088">
        <v>45717</v>
      </c>
      <c r="B223" s="2101">
        <v>6302.7619047619046</v>
      </c>
      <c r="C223" s="2101">
        <v>8073.9047619047615</v>
      </c>
      <c r="D223" s="2101">
        <v>2981.2445238095233</v>
      </c>
      <c r="E223" s="2101">
        <v>34.957722217274686</v>
      </c>
      <c r="F223" s="2101">
        <v>54.350181685930906</v>
      </c>
      <c r="G223" s="2101">
        <v>49.168691311924562</v>
      </c>
      <c r="H223" s="2103">
        <v>71.469523809523807</v>
      </c>
      <c r="I223" s="2107"/>
    </row>
    <row r="224" spans="1:9" s="2108" customFormat="1" ht="33" customHeight="1">
      <c r="A224" s="2088">
        <v>45748</v>
      </c>
      <c r="B224" s="2101">
        <v>6205.6</v>
      </c>
      <c r="C224" s="2101">
        <v>8533.8571428571431</v>
      </c>
      <c r="D224" s="2101">
        <v>3218.1642857142861</v>
      </c>
      <c r="E224" s="2101">
        <v>30.471855028757101</v>
      </c>
      <c r="F224" s="2101">
        <v>53.767782335736605</v>
      </c>
      <c r="G224" s="2101">
        <v>48.981111772851449</v>
      </c>
      <c r="H224" s="2103">
        <v>66.301428571428559</v>
      </c>
      <c r="I224" s="2107"/>
    </row>
    <row r="225" spans="1:9" s="2108" customFormat="1" ht="33" customHeight="1">
      <c r="A225" s="2088">
        <v>45778</v>
      </c>
      <c r="B225" s="2101">
        <v>6837.55</v>
      </c>
      <c r="C225" s="2101">
        <v>9676.0476190476184</v>
      </c>
      <c r="D225" s="2101">
        <v>3289.3404545454546</v>
      </c>
      <c r="E225" s="2101">
        <v>35.353018415011768</v>
      </c>
      <c r="F225" s="2101">
        <v>61.28939110437792</v>
      </c>
      <c r="G225" s="2101">
        <v>49.963029919592906</v>
      </c>
      <c r="H225" s="2103">
        <v>63.691818181818171</v>
      </c>
      <c r="I225" s="2107"/>
    </row>
    <row r="226" spans="1:9" s="2108" customFormat="1" ht="33" customHeight="1">
      <c r="A226" s="2088">
        <v>45809</v>
      </c>
      <c r="B226" s="2101">
        <v>6195.35</v>
      </c>
      <c r="C226" s="2101">
        <v>9155.1</v>
      </c>
      <c r="D226" s="2101">
        <v>3351.5940000000001</v>
      </c>
      <c r="E226" s="2101">
        <v>34.475416065546995</v>
      </c>
      <c r="F226" s="2101">
        <v>49.999999999999993</v>
      </c>
      <c r="G226" s="2101">
        <v>46.492153263299237</v>
      </c>
      <c r="H226" s="2103">
        <v>69.837000000000018</v>
      </c>
      <c r="I226" s="2107"/>
    </row>
    <row r="227" spans="1:9" s="2108" customFormat="1" ht="33" customHeight="1">
      <c r="A227" s="2088">
        <v>45839</v>
      </c>
      <c r="B227" s="2101">
        <v>5289.17</v>
      </c>
      <c r="C227" s="2101">
        <v>8091.95</v>
      </c>
      <c r="D227" s="2101">
        <v>3341.18</v>
      </c>
      <c r="E227" s="2101">
        <v>34.63487227622722</v>
      </c>
      <c r="F227" s="2101">
        <v>43.150272955103475</v>
      </c>
      <c r="G227" s="2101">
        <v>40.305260425012087</v>
      </c>
      <c r="H227" s="2103">
        <v>69.59</v>
      </c>
      <c r="I227" s="2107"/>
    </row>
    <row r="228" spans="1:9" s="2108" customFormat="1" ht="33" customHeight="1">
      <c r="A228" s="2088">
        <v>45870</v>
      </c>
      <c r="B228" s="2101">
        <v>5467.25</v>
      </c>
      <c r="C228" s="2101">
        <v>8074.29</v>
      </c>
      <c r="D228" s="2101">
        <v>3362.33</v>
      </c>
      <c r="E228" s="2101">
        <v>34.63487227622722</v>
      </c>
      <c r="F228" s="2101">
        <v>54.035337703945295</v>
      </c>
      <c r="G228" s="2101">
        <v>42.130373086592613</v>
      </c>
      <c r="H228" s="2103">
        <v>67.260000000000005</v>
      </c>
      <c r="I228" s="2107"/>
    </row>
    <row r="229" spans="1:9" s="2108" customFormat="1" ht="33" customHeight="1">
      <c r="A229" s="2088">
        <v>45901</v>
      </c>
      <c r="B229" s="2101">
        <v>5061.32</v>
      </c>
      <c r="C229" s="2101">
        <v>7267</v>
      </c>
      <c r="D229" s="2101">
        <v>3663.52</v>
      </c>
      <c r="E229" s="2101">
        <v>34.63487227622722</v>
      </c>
      <c r="F229" s="2101">
        <v>46.532584947190124</v>
      </c>
      <c r="G229" s="2101">
        <v>42.624982780943348</v>
      </c>
      <c r="H229" s="2103">
        <v>67.59</v>
      </c>
      <c r="I229" s="2107"/>
    </row>
    <row r="230" spans="1:9" s="2108" customFormat="1" ht="33" customHeight="1">
      <c r="A230" s="2088">
        <v>45931</v>
      </c>
      <c r="B230" s="2101">
        <v>4345.913043478261</v>
      </c>
      <c r="C230" s="2101">
        <v>6110.695652173913</v>
      </c>
      <c r="D230" s="2101">
        <v>4054.45304347826</v>
      </c>
      <c r="E230" s="2101">
        <v>25.046308864155343</v>
      </c>
      <c r="F230" s="2101">
        <v>46.000000000000007</v>
      </c>
      <c r="G230" s="2101">
        <v>42.042000000000002</v>
      </c>
      <c r="H230" s="2103">
        <v>64.025217391304352</v>
      </c>
      <c r="I230" s="2107"/>
    </row>
    <row r="231" spans="1:9" s="2108" customFormat="1" ht="33" customHeight="1">
      <c r="A231" s="2088">
        <v>45962</v>
      </c>
      <c r="B231" s="2101">
        <v>4185.3500000000004</v>
      </c>
      <c r="C231" s="2101">
        <v>5700.4210526315792</v>
      </c>
      <c r="D231" s="2101">
        <v>4082.1702500000001</v>
      </c>
      <c r="E231" s="2101">
        <v>25.046308864155343</v>
      </c>
      <c r="F231" s="2101">
        <v>45.309074955699984</v>
      </c>
      <c r="G231" s="2101">
        <v>40.949999999999996</v>
      </c>
      <c r="H231" s="2103">
        <v>63.568000000000005</v>
      </c>
      <c r="I231" s="2107"/>
    </row>
    <row r="232" spans="1:9" s="2108" customFormat="1" ht="33" customHeight="1" thickBot="1">
      <c r="A232" s="2091">
        <v>45992</v>
      </c>
      <c r="B232" s="2105">
        <v>4268.5238095238092</v>
      </c>
      <c r="C232" s="2105">
        <v>5899.0476190476193</v>
      </c>
      <c r="D232" s="2105">
        <v>4316.2911904761904</v>
      </c>
      <c r="E232" s="2105">
        <v>25.514593939393936</v>
      </c>
      <c r="F232" s="2105">
        <v>44.453527646999248</v>
      </c>
      <c r="G232" s="2105">
        <v>45.441936756472174</v>
      </c>
      <c r="H232" s="2106">
        <v>61.628636363636382</v>
      </c>
      <c r="I232" s="2107"/>
    </row>
    <row r="233" spans="1:9" s="2108" customFormat="1" ht="33" customHeight="1" thickTop="1">
      <c r="A233" s="2088">
        <v>46023</v>
      </c>
      <c r="B233" s="2101">
        <v>3600.6666666666665</v>
      </c>
      <c r="C233" s="2101">
        <v>5002.0476190476193</v>
      </c>
      <c r="D233" s="2101">
        <v>4749.6119047619059</v>
      </c>
      <c r="E233" s="2101">
        <v>28.281661740106777</v>
      </c>
      <c r="F233" s="2101">
        <v>43.501108778618153</v>
      </c>
      <c r="G233" s="2101">
        <v>42.131222984446943</v>
      </c>
      <c r="H233" s="2103">
        <v>64.65857142857142</v>
      </c>
      <c r="I233" s="2107"/>
    </row>
    <row r="234" spans="1:9" s="2108" customFormat="1" ht="33" customHeight="1">
      <c r="A234" s="2088">
        <v>46054</v>
      </c>
      <c r="B234" s="2101">
        <v>2580.3157894736842</v>
      </c>
      <c r="C234" s="2101">
        <v>3608.5555555555557</v>
      </c>
      <c r="D234" s="2101">
        <v>5007.4579999999996</v>
      </c>
      <c r="E234" s="2101">
        <v>28.281661740106777</v>
      </c>
      <c r="F234" s="2101">
        <v>43</v>
      </c>
      <c r="G234" s="2101">
        <v>42.345611492223469</v>
      </c>
      <c r="H234" s="2103">
        <v>69.369</v>
      </c>
      <c r="I234" s="2107"/>
    </row>
    <row r="235" spans="1:9" s="2108" customFormat="1" ht="33" customHeight="1" thickBot="1">
      <c r="A235" s="2091">
        <v>46082</v>
      </c>
      <c r="B235" s="2105">
        <v>2361.7272727272725</v>
      </c>
      <c r="C235" s="2105">
        <v>3231.9545454545455</v>
      </c>
      <c r="D235" s="2105">
        <v>4871.3409090909081</v>
      </c>
      <c r="E235" s="2105">
        <v>22.114733819147794</v>
      </c>
      <c r="F235" s="2105">
        <v>43</v>
      </c>
      <c r="G235" s="2105">
        <v>42.56</v>
      </c>
      <c r="H235" s="2106">
        <v>99.81</v>
      </c>
      <c r="I235" s="2107"/>
    </row>
    <row r="236" spans="1:9" ht="24" customHeight="1" thickTop="1">
      <c r="A236" s="2111" t="s">
        <v>1245</v>
      </c>
      <c r="B236" s="1987"/>
      <c r="C236" s="1987"/>
      <c r="D236" s="1809"/>
      <c r="E236" s="1845"/>
      <c r="F236" s="1809"/>
      <c r="G236" s="1809"/>
      <c r="H236" s="1809"/>
      <c r="I236" s="2087"/>
    </row>
    <row r="237" spans="1:9" ht="24.65" customHeight="1">
      <c r="A237" s="2112" t="s">
        <v>1554</v>
      </c>
      <c r="B237" s="1987"/>
      <c r="C237" s="1987"/>
      <c r="D237" s="1809"/>
      <c r="E237" s="1845"/>
      <c r="F237" s="1809"/>
      <c r="G237" s="1809"/>
      <c r="H237" s="1809"/>
      <c r="I237" s="2087"/>
    </row>
    <row r="238" spans="1:9" ht="25" customHeight="1">
      <c r="A238" s="2112" t="s">
        <v>1246</v>
      </c>
      <c r="B238" s="1987"/>
      <c r="C238" s="1987"/>
      <c r="D238" s="1809"/>
      <c r="E238" s="1845"/>
      <c r="F238" s="1809"/>
      <c r="G238" s="1809"/>
      <c r="H238" s="1809"/>
      <c r="I238" s="2087"/>
    </row>
    <row r="239" spans="1:9" ht="39.65" customHeight="1">
      <c r="A239" s="2112" t="s">
        <v>1247</v>
      </c>
      <c r="B239" s="2113"/>
      <c r="C239" s="2113"/>
      <c r="D239" s="2113"/>
    </row>
    <row r="240" spans="1:9" ht="27.75" customHeight="1">
      <c r="B240" s="2115"/>
      <c r="C240" s="2115"/>
      <c r="D240" s="2115"/>
      <c r="E240" s="2114"/>
      <c r="F240" s="2114"/>
      <c r="G240" s="2114"/>
    </row>
  </sheetData>
  <printOptions horizontalCentered="1"/>
  <pageMargins left="0" right="0" top="0.51181102362204722" bottom="7.874015748031496E-2" header="0.19685039370078741" footer="3.937007874015748E-2"/>
  <pageSetup paperSize="9" scale="50" orientation="portrait" r:id="rId1"/>
  <headerFooter alignWithMargins="0">
    <oddHeader>&amp;C&amp;"Aptos"&amp;10&amp;K000000 PUBLIC&amp;1#_x000D_&amp;"Arialri"&amp;10&amp;K000000&amp;"Arialri"&amp;10&amp;K000000&amp;"Arialri"&amp;10&amp;K000000&amp;G</oddHeader>
    <oddFooter>&amp;C&amp;12 
31&amp;10_x000D_&amp;1#&amp;"Aptos"&amp;10&amp;K000000 PUBLIC</odd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5053E-D6BF-47C3-B58B-1B5C2C21E93B}">
  <dimension ref="A1:EW86"/>
  <sheetViews>
    <sheetView showGridLines="0" view="pageBreakPreview" zoomScale="60" zoomScaleNormal="100" workbookViewId="0">
      <pane xSplit="55" ySplit="4" topLeftCell="BX5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5.453125" defaultRowHeight="18.75" customHeight="1"/>
  <cols>
    <col min="1" max="1" width="51.90625" style="277" customWidth="1"/>
    <col min="2" max="4" width="6.1796875" style="277" hidden="1" customWidth="1"/>
    <col min="5" max="5" width="8.81640625" style="277" hidden="1" customWidth="1"/>
    <col min="6" max="6" width="7" style="277" hidden="1" customWidth="1"/>
    <col min="7" max="7" width="7.1796875" style="277" hidden="1" customWidth="1"/>
    <col min="8" max="8" width="6.54296875" style="277" hidden="1" customWidth="1"/>
    <col min="9" max="9" width="7.453125" style="277" hidden="1" customWidth="1"/>
    <col min="10" max="10" width="8.453125" style="277" hidden="1" customWidth="1"/>
    <col min="11" max="11" width="7.1796875" style="277" hidden="1" customWidth="1"/>
    <col min="12" max="14" width="7.453125" style="277" hidden="1" customWidth="1"/>
    <col min="15" max="15" width="9.1796875" style="277" hidden="1" customWidth="1"/>
    <col min="16" max="16" width="6.81640625" style="277" hidden="1" customWidth="1"/>
    <col min="17" max="17" width="8.1796875" style="277" hidden="1" customWidth="1"/>
    <col min="18" max="18" width="8.81640625" style="277" hidden="1" customWidth="1"/>
    <col min="19" max="19" width="8" style="277" hidden="1" customWidth="1"/>
    <col min="20" max="20" width="9.54296875" style="277" hidden="1" customWidth="1"/>
    <col min="21" max="21" width="7.1796875" style="277" hidden="1" customWidth="1"/>
    <col min="22" max="24" width="8.54296875" style="277" hidden="1" customWidth="1"/>
    <col min="25" max="25" width="10.54296875" style="277" hidden="1" customWidth="1"/>
    <col min="26" max="26" width="9" style="277" hidden="1" customWidth="1"/>
    <col min="27" max="29" width="9.81640625" style="277" hidden="1" customWidth="1"/>
    <col min="30" max="30" width="11.1796875" style="277" hidden="1" customWidth="1"/>
    <col min="31" max="32" width="9.1796875" style="277" hidden="1" customWidth="1"/>
    <col min="33" max="55" width="10.54296875" style="277" hidden="1" customWidth="1"/>
    <col min="56" max="57" width="10.453125" style="277" hidden="1" customWidth="1"/>
    <col min="58" max="75" width="10.54296875" style="277" hidden="1" customWidth="1"/>
    <col min="76" max="84" width="10.54296875" style="277" customWidth="1"/>
    <col min="85" max="85" width="7.1796875" style="277" hidden="1" customWidth="1"/>
    <col min="86" max="86" width="8.81640625" style="277" hidden="1" customWidth="1"/>
    <col min="87" max="87" width="9.1796875" style="277" hidden="1" customWidth="1"/>
    <col min="88" max="88" width="10" style="277" hidden="1" customWidth="1"/>
    <col min="89" max="89" width="10.1796875" style="277" hidden="1" customWidth="1"/>
    <col min="90" max="90" width="6.1796875" style="277" hidden="1" customWidth="1"/>
    <col min="91" max="91" width="10.1796875" style="277" hidden="1" customWidth="1"/>
    <col min="92" max="92" width="9.1796875" style="277" hidden="1" customWidth="1"/>
    <col min="93" max="93" width="8.453125" style="277" hidden="1" customWidth="1"/>
    <col min="94" max="94" width="9.81640625" style="277" hidden="1" customWidth="1"/>
    <col min="95" max="95" width="7.54296875" style="277" hidden="1" customWidth="1"/>
    <col min="96" max="99" width="10.54296875" style="277" hidden="1" customWidth="1"/>
    <col min="100" max="100" width="10.54296875" style="2116" hidden="1" customWidth="1"/>
    <col min="101" max="124" width="10.54296875" style="277" hidden="1" customWidth="1"/>
    <col min="125" max="126" width="10.453125" style="277" hidden="1" customWidth="1"/>
    <col min="127" max="143" width="10.54296875" style="277" hidden="1" customWidth="1"/>
    <col min="144" max="144" width="1.54296875" style="277" hidden="1" customWidth="1"/>
    <col min="145" max="152" width="10.54296875" style="277" customWidth="1"/>
    <col min="153" max="153" width="12.1796875" style="277" customWidth="1"/>
    <col min="154" max="16384" width="5.453125" style="277"/>
  </cols>
  <sheetData>
    <row r="1" spans="1:153" ht="34.5" customHeight="1" thickBot="1">
      <c r="A1" s="1873" t="s">
        <v>1248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W1" s="372"/>
      <c r="X1" s="372"/>
      <c r="Y1" s="372"/>
      <c r="Z1" s="372"/>
    </row>
    <row r="2" spans="1:153" ht="32.25" customHeight="1" thickTop="1" thickBot="1">
      <c r="A2" s="3213" t="s">
        <v>1249</v>
      </c>
      <c r="B2" s="3193" t="s">
        <v>752</v>
      </c>
      <c r="C2" s="3194"/>
      <c r="D2" s="3194"/>
      <c r="E2" s="3194"/>
      <c r="F2" s="3194"/>
      <c r="G2" s="3194"/>
      <c r="H2" s="3194"/>
      <c r="I2" s="3194"/>
      <c r="J2" s="3194"/>
      <c r="K2" s="3194"/>
      <c r="L2" s="3194"/>
      <c r="M2" s="3194"/>
      <c r="N2" s="3194"/>
      <c r="O2" s="3194"/>
      <c r="P2" s="3194"/>
      <c r="Q2" s="3194"/>
      <c r="R2" s="3194"/>
      <c r="S2" s="3194"/>
      <c r="T2" s="3194"/>
      <c r="U2" s="3194"/>
      <c r="V2" s="3194"/>
      <c r="W2" s="3194"/>
      <c r="X2" s="3194"/>
      <c r="Y2" s="3194"/>
      <c r="Z2" s="3194"/>
      <c r="AA2" s="3194"/>
      <c r="AB2" s="3194"/>
      <c r="AC2" s="3194"/>
      <c r="AD2" s="3194"/>
      <c r="AE2" s="3194"/>
      <c r="AF2" s="3194"/>
      <c r="AG2" s="3194"/>
      <c r="AH2" s="3194"/>
      <c r="AI2" s="3194"/>
      <c r="AJ2" s="3194"/>
      <c r="AK2" s="3194"/>
      <c r="AL2" s="3194"/>
      <c r="AM2" s="3194"/>
      <c r="AN2" s="3194"/>
      <c r="AO2" s="3194"/>
      <c r="AP2" s="3194"/>
      <c r="AQ2" s="3194"/>
      <c r="AR2" s="3194"/>
      <c r="AS2" s="3194"/>
      <c r="AT2" s="3194"/>
      <c r="AU2" s="3194"/>
      <c r="AV2" s="3194"/>
      <c r="AW2" s="3194"/>
      <c r="AX2" s="3194"/>
      <c r="AY2" s="3194"/>
      <c r="AZ2" s="3194"/>
      <c r="BA2" s="3194"/>
      <c r="BB2" s="3194"/>
      <c r="BC2" s="3194"/>
      <c r="BD2" s="3194"/>
      <c r="BE2" s="3194"/>
      <c r="BF2" s="3194"/>
      <c r="BG2" s="3194"/>
      <c r="BH2" s="3194"/>
      <c r="BI2" s="3194"/>
      <c r="BJ2" s="3194"/>
      <c r="BK2" s="3194"/>
      <c r="BL2" s="3194"/>
      <c r="BM2" s="3194"/>
      <c r="BN2" s="3194"/>
      <c r="BO2" s="3194"/>
      <c r="BP2" s="3194"/>
      <c r="BQ2" s="3194"/>
      <c r="BR2" s="3194"/>
      <c r="BS2" s="3194"/>
      <c r="BT2" s="3194"/>
      <c r="BU2" s="3194"/>
      <c r="BV2" s="3194"/>
      <c r="BW2" s="3194"/>
      <c r="BX2" s="3194"/>
      <c r="BY2" s="3194"/>
      <c r="BZ2" s="3194"/>
      <c r="CA2" s="3194"/>
      <c r="CB2" s="3194"/>
      <c r="CC2" s="3194"/>
      <c r="CD2" s="3194"/>
      <c r="CE2" s="3194"/>
      <c r="CF2" s="3195"/>
      <c r="CG2" s="3194" t="s">
        <v>751</v>
      </c>
      <c r="CH2" s="3194"/>
      <c r="CI2" s="3194"/>
      <c r="CJ2" s="3194"/>
      <c r="CK2" s="3194"/>
      <c r="CL2" s="3194"/>
      <c r="CM2" s="3194"/>
      <c r="CN2" s="3194"/>
      <c r="CO2" s="3194"/>
      <c r="CP2" s="3194"/>
      <c r="CQ2" s="3194"/>
      <c r="CR2" s="3194"/>
      <c r="CS2" s="3194"/>
      <c r="CT2" s="3194"/>
      <c r="CU2" s="3194"/>
      <c r="CV2" s="3194"/>
      <c r="CW2" s="3194"/>
      <c r="CX2" s="3194"/>
      <c r="CY2" s="3194"/>
      <c r="CZ2" s="3194"/>
      <c r="DA2" s="3194"/>
      <c r="DB2" s="3194"/>
      <c r="DC2" s="3194"/>
      <c r="DD2" s="3194"/>
      <c r="DE2" s="3194"/>
      <c r="DF2" s="3194"/>
      <c r="DG2" s="3194"/>
      <c r="DH2" s="3194"/>
      <c r="DI2" s="3194"/>
      <c r="DJ2" s="3194"/>
      <c r="DK2" s="3194"/>
      <c r="DL2" s="3194"/>
      <c r="DM2" s="3194"/>
      <c r="DN2" s="3194"/>
      <c r="DO2" s="3194"/>
      <c r="DP2" s="3194"/>
      <c r="DQ2" s="3194"/>
      <c r="DR2" s="3194"/>
      <c r="DS2" s="3194"/>
      <c r="DT2" s="3194"/>
      <c r="DU2" s="3194"/>
      <c r="DV2" s="3194"/>
      <c r="DW2" s="3194"/>
      <c r="DX2" s="3194"/>
      <c r="DY2" s="3194"/>
      <c r="DZ2" s="3194"/>
      <c r="EA2" s="3194"/>
      <c r="EB2" s="3194"/>
      <c r="EC2" s="3194"/>
      <c r="ED2" s="3194"/>
      <c r="EE2" s="3194"/>
      <c r="EF2" s="3194"/>
      <c r="EG2" s="3194"/>
      <c r="EH2" s="3194"/>
      <c r="EI2" s="3194"/>
      <c r="EJ2" s="3194"/>
      <c r="EK2" s="3194"/>
      <c r="EL2" s="3194"/>
      <c r="EM2" s="3194"/>
      <c r="EN2" s="3194"/>
      <c r="EO2" s="3194"/>
      <c r="EP2" s="3194"/>
      <c r="EQ2" s="3194"/>
      <c r="ER2" s="3194"/>
      <c r="ES2" s="3194"/>
      <c r="ET2" s="3194"/>
      <c r="EU2" s="3194"/>
      <c r="EV2" s="3194"/>
      <c r="EW2" s="3195"/>
    </row>
    <row r="3" spans="1:153" ht="32.25" customHeight="1" thickTop="1" thickBot="1">
      <c r="A3" s="3214"/>
      <c r="B3" s="3216">
        <v>2005</v>
      </c>
      <c r="C3" s="3218">
        <v>2006</v>
      </c>
      <c r="D3" s="3218">
        <v>2007</v>
      </c>
      <c r="E3" s="3218">
        <v>2008</v>
      </c>
      <c r="F3" s="3211">
        <v>2009</v>
      </c>
      <c r="G3" s="3194"/>
      <c r="H3" s="3194"/>
      <c r="I3" s="3194"/>
      <c r="J3" s="3212"/>
      <c r="K3" s="3194">
        <v>2010</v>
      </c>
      <c r="L3" s="3194"/>
      <c r="M3" s="3194"/>
      <c r="N3" s="3194"/>
      <c r="O3" s="3194"/>
      <c r="P3" s="3211">
        <v>2011</v>
      </c>
      <c r="Q3" s="3194"/>
      <c r="R3" s="3194"/>
      <c r="S3" s="3194"/>
      <c r="T3" s="3212"/>
      <c r="U3" s="3194">
        <v>2012</v>
      </c>
      <c r="V3" s="3194"/>
      <c r="W3" s="3194"/>
      <c r="X3" s="3194"/>
      <c r="Y3" s="3194"/>
      <c r="Z3" s="3211">
        <v>2014</v>
      </c>
      <c r="AA3" s="3194"/>
      <c r="AB3" s="3194"/>
      <c r="AC3" s="3194"/>
      <c r="AD3" s="3212"/>
      <c r="AE3" s="3194">
        <v>2015</v>
      </c>
      <c r="AF3" s="3194"/>
      <c r="AG3" s="3194"/>
      <c r="AH3" s="3194"/>
      <c r="AI3" s="3194"/>
      <c r="AJ3" s="3211">
        <v>2016</v>
      </c>
      <c r="AK3" s="3194"/>
      <c r="AL3" s="3194"/>
      <c r="AM3" s="3194"/>
      <c r="AN3" s="3212"/>
      <c r="AO3" s="3219">
        <v>2017</v>
      </c>
      <c r="AP3" s="3219"/>
      <c r="AQ3" s="3219"/>
      <c r="AR3" s="3219"/>
      <c r="AS3" s="3219"/>
      <c r="AT3" s="3211">
        <v>2018</v>
      </c>
      <c r="AU3" s="3194"/>
      <c r="AV3" s="3194"/>
      <c r="AW3" s="3194"/>
      <c r="AX3" s="3212"/>
      <c r="AY3" s="3219">
        <v>2019</v>
      </c>
      <c r="AZ3" s="3219"/>
      <c r="BA3" s="3219"/>
      <c r="BB3" s="3219"/>
      <c r="BC3" s="3219"/>
      <c r="BD3" s="3220">
        <v>2020</v>
      </c>
      <c r="BE3" s="3219"/>
      <c r="BF3" s="3219"/>
      <c r="BG3" s="3219"/>
      <c r="BH3" s="3221"/>
      <c r="BI3" s="3220">
        <v>2021</v>
      </c>
      <c r="BJ3" s="3219"/>
      <c r="BK3" s="3219"/>
      <c r="BL3" s="3219"/>
      <c r="BM3" s="3219"/>
      <c r="BN3" s="3211">
        <v>2022</v>
      </c>
      <c r="BO3" s="3194"/>
      <c r="BP3" s="3194"/>
      <c r="BQ3" s="3194"/>
      <c r="BR3" s="3194"/>
      <c r="BS3" s="3211">
        <v>2023</v>
      </c>
      <c r="BT3" s="3194"/>
      <c r="BU3" s="3194"/>
      <c r="BV3" s="3194"/>
      <c r="BW3" s="3194"/>
      <c r="BX3" s="3211">
        <v>2024</v>
      </c>
      <c r="BY3" s="3194"/>
      <c r="BZ3" s="3194"/>
      <c r="CA3" s="3194"/>
      <c r="CB3" s="3193">
        <v>2025</v>
      </c>
      <c r="CC3" s="3194"/>
      <c r="CD3" s="3194"/>
      <c r="CE3" s="3195"/>
      <c r="CF3" s="1811">
        <v>2026</v>
      </c>
      <c r="CG3" s="3194">
        <v>2011</v>
      </c>
      <c r="CH3" s="3194"/>
      <c r="CI3" s="3194"/>
      <c r="CJ3" s="3194"/>
      <c r="CK3" s="3194"/>
      <c r="CL3" s="3211">
        <v>2012</v>
      </c>
      <c r="CM3" s="3194"/>
      <c r="CN3" s="3194"/>
      <c r="CO3" s="3194"/>
      <c r="CP3" s="3212"/>
      <c r="CQ3" s="3211">
        <v>2014</v>
      </c>
      <c r="CR3" s="3194"/>
      <c r="CS3" s="3194"/>
      <c r="CT3" s="3194"/>
      <c r="CU3" s="3212"/>
      <c r="CV3" s="3194">
        <v>2015</v>
      </c>
      <c r="CW3" s="3194"/>
      <c r="CX3" s="3194"/>
      <c r="CY3" s="3194"/>
      <c r="CZ3" s="3194"/>
      <c r="DA3" s="3211">
        <v>2016</v>
      </c>
      <c r="DB3" s="3194"/>
      <c r="DC3" s="3194"/>
      <c r="DD3" s="3194"/>
      <c r="DE3" s="3212"/>
      <c r="DF3" s="3201">
        <v>2017</v>
      </c>
      <c r="DG3" s="3201"/>
      <c r="DH3" s="3201"/>
      <c r="DI3" s="3201"/>
      <c r="DJ3" s="3201"/>
      <c r="DK3" s="3211">
        <v>2018</v>
      </c>
      <c r="DL3" s="3194"/>
      <c r="DM3" s="3194"/>
      <c r="DN3" s="3194"/>
      <c r="DO3" s="3212"/>
      <c r="DP3" s="3194">
        <v>2019</v>
      </c>
      <c r="DQ3" s="3194"/>
      <c r="DR3" s="3194"/>
      <c r="DS3" s="3194"/>
      <c r="DT3" s="3212"/>
      <c r="DU3" s="3211">
        <v>2020</v>
      </c>
      <c r="DV3" s="3194"/>
      <c r="DW3" s="3194"/>
      <c r="DX3" s="3194"/>
      <c r="DY3" s="3212"/>
      <c r="DZ3" s="3211">
        <v>2021</v>
      </c>
      <c r="EA3" s="3194"/>
      <c r="EB3" s="3194"/>
      <c r="EC3" s="3194"/>
      <c r="ED3" s="3194"/>
      <c r="EE3" s="3211">
        <v>2022</v>
      </c>
      <c r="EF3" s="3194"/>
      <c r="EG3" s="3194"/>
      <c r="EH3" s="3194"/>
      <c r="EI3" s="3194"/>
      <c r="EJ3" s="3211">
        <v>2023</v>
      </c>
      <c r="EK3" s="3194"/>
      <c r="EL3" s="3194"/>
      <c r="EM3" s="3194"/>
      <c r="EN3" s="3212"/>
      <c r="EO3" s="3211">
        <v>2024</v>
      </c>
      <c r="EP3" s="3194"/>
      <c r="EQ3" s="3194"/>
      <c r="ER3" s="3194"/>
      <c r="ES3" s="3193">
        <v>2025</v>
      </c>
      <c r="ET3" s="3194"/>
      <c r="EU3" s="3194"/>
      <c r="EV3" s="3195"/>
      <c r="EW3" s="1919">
        <v>2026</v>
      </c>
    </row>
    <row r="4" spans="1:153" ht="32.25" customHeight="1" thickTop="1" thickBot="1">
      <c r="A4" s="3215"/>
      <c r="B4" s="3217"/>
      <c r="C4" s="3219"/>
      <c r="D4" s="3219"/>
      <c r="E4" s="3219"/>
      <c r="F4" s="2117" t="s">
        <v>1250</v>
      </c>
      <c r="G4" s="1876" t="s">
        <v>1251</v>
      </c>
      <c r="H4" s="1876" t="s">
        <v>1252</v>
      </c>
      <c r="I4" s="1876" t="s">
        <v>1253</v>
      </c>
      <c r="J4" s="2118" t="s">
        <v>176</v>
      </c>
      <c r="K4" s="1876" t="s">
        <v>1250</v>
      </c>
      <c r="L4" s="1876" t="s">
        <v>1251</v>
      </c>
      <c r="M4" s="1876" t="s">
        <v>1252</v>
      </c>
      <c r="N4" s="1876" t="s">
        <v>1253</v>
      </c>
      <c r="O4" s="1812" t="s">
        <v>176</v>
      </c>
      <c r="P4" s="2119" t="s">
        <v>1250</v>
      </c>
      <c r="Q4" s="1812" t="s">
        <v>1251</v>
      </c>
      <c r="R4" s="1812" t="s">
        <v>1252</v>
      </c>
      <c r="S4" s="1812" t="s">
        <v>1253</v>
      </c>
      <c r="T4" s="2118" t="s">
        <v>176</v>
      </c>
      <c r="U4" s="1812" t="s">
        <v>1250</v>
      </c>
      <c r="V4" s="1812" t="s">
        <v>173</v>
      </c>
      <c r="W4" s="1812" t="s">
        <v>174</v>
      </c>
      <c r="X4" s="1812" t="s">
        <v>1253</v>
      </c>
      <c r="Y4" s="1812" t="s">
        <v>176</v>
      </c>
      <c r="Z4" s="2120" t="s">
        <v>1250</v>
      </c>
      <c r="AA4" s="1813" t="s">
        <v>1251</v>
      </c>
      <c r="AB4" s="1813" t="s">
        <v>1252</v>
      </c>
      <c r="AC4" s="1813" t="s">
        <v>1253</v>
      </c>
      <c r="AD4" s="2121" t="s">
        <v>176</v>
      </c>
      <c r="AE4" s="1813" t="s">
        <v>1250</v>
      </c>
      <c r="AF4" s="1813" t="s">
        <v>1251</v>
      </c>
      <c r="AG4" s="1813" t="s">
        <v>1252</v>
      </c>
      <c r="AH4" s="1813" t="s">
        <v>175</v>
      </c>
      <c r="AI4" s="1813" t="s">
        <v>176</v>
      </c>
      <c r="AJ4" s="2120" t="s">
        <v>172</v>
      </c>
      <c r="AK4" s="1813" t="s">
        <v>173</v>
      </c>
      <c r="AL4" s="1813" t="s">
        <v>174</v>
      </c>
      <c r="AM4" s="1813" t="s">
        <v>175</v>
      </c>
      <c r="AN4" s="2121" t="s">
        <v>176</v>
      </c>
      <c r="AO4" s="1813" t="s">
        <v>172</v>
      </c>
      <c r="AP4" s="1813" t="s">
        <v>173</v>
      </c>
      <c r="AQ4" s="1813" t="s">
        <v>174</v>
      </c>
      <c r="AR4" s="1813" t="s">
        <v>175</v>
      </c>
      <c r="AS4" s="1813" t="s">
        <v>176</v>
      </c>
      <c r="AT4" s="2120" t="s">
        <v>172</v>
      </c>
      <c r="AU4" s="1813" t="s">
        <v>173</v>
      </c>
      <c r="AV4" s="1813" t="s">
        <v>174</v>
      </c>
      <c r="AW4" s="1813" t="s">
        <v>175</v>
      </c>
      <c r="AX4" s="2121" t="s">
        <v>176</v>
      </c>
      <c r="AY4" s="1813" t="s">
        <v>172</v>
      </c>
      <c r="AZ4" s="1813" t="s">
        <v>173</v>
      </c>
      <c r="BA4" s="1813" t="s">
        <v>174</v>
      </c>
      <c r="BB4" s="1813" t="s">
        <v>175</v>
      </c>
      <c r="BC4" s="1813" t="s">
        <v>176</v>
      </c>
      <c r="BD4" s="2120" t="s">
        <v>172</v>
      </c>
      <c r="BE4" s="1813" t="s">
        <v>173</v>
      </c>
      <c r="BF4" s="1813" t="s">
        <v>174</v>
      </c>
      <c r="BG4" s="1813" t="s">
        <v>175</v>
      </c>
      <c r="BH4" s="2121" t="s">
        <v>176</v>
      </c>
      <c r="BI4" s="1813" t="s">
        <v>172</v>
      </c>
      <c r="BJ4" s="1813" t="s">
        <v>173</v>
      </c>
      <c r="BK4" s="1813" t="s">
        <v>174</v>
      </c>
      <c r="BL4" s="1813" t="s">
        <v>175</v>
      </c>
      <c r="BM4" s="1813" t="s">
        <v>176</v>
      </c>
      <c r="BN4" s="2120" t="s">
        <v>172</v>
      </c>
      <c r="BO4" s="1812" t="s">
        <v>173</v>
      </c>
      <c r="BP4" s="1812" t="s">
        <v>174</v>
      </c>
      <c r="BQ4" s="1812" t="s">
        <v>175</v>
      </c>
      <c r="BR4" s="1812" t="s">
        <v>176</v>
      </c>
      <c r="BS4" s="1816" t="s">
        <v>172</v>
      </c>
      <c r="BT4" s="1813" t="s">
        <v>173</v>
      </c>
      <c r="BU4" s="1813" t="s">
        <v>174</v>
      </c>
      <c r="BV4" s="1813" t="s">
        <v>175</v>
      </c>
      <c r="BW4" s="1813" t="s">
        <v>176</v>
      </c>
      <c r="BX4" s="2120" t="s">
        <v>172</v>
      </c>
      <c r="BY4" s="1813" t="s">
        <v>173</v>
      </c>
      <c r="BZ4" s="1813" t="s">
        <v>174</v>
      </c>
      <c r="CA4" s="1813" t="s">
        <v>175</v>
      </c>
      <c r="CB4" s="1816" t="s">
        <v>172</v>
      </c>
      <c r="CC4" s="1813" t="s">
        <v>173</v>
      </c>
      <c r="CD4" s="1813" t="s">
        <v>174</v>
      </c>
      <c r="CE4" s="1815" t="s">
        <v>175</v>
      </c>
      <c r="CF4" s="2121" t="s">
        <v>172</v>
      </c>
      <c r="CG4" s="1813" t="s">
        <v>1250</v>
      </c>
      <c r="CH4" s="1813" t="s">
        <v>1251</v>
      </c>
      <c r="CI4" s="1813" t="s">
        <v>1252</v>
      </c>
      <c r="CJ4" s="1813" t="s">
        <v>1253</v>
      </c>
      <c r="CK4" s="1813" t="s">
        <v>176</v>
      </c>
      <c r="CL4" s="2120" t="s">
        <v>1250</v>
      </c>
      <c r="CM4" s="1813" t="s">
        <v>173</v>
      </c>
      <c r="CN4" s="1813" t="s">
        <v>174</v>
      </c>
      <c r="CO4" s="1813" t="s">
        <v>175</v>
      </c>
      <c r="CP4" s="2121" t="s">
        <v>176</v>
      </c>
      <c r="CQ4" s="2120" t="s">
        <v>1250</v>
      </c>
      <c r="CR4" s="1813" t="s">
        <v>1251</v>
      </c>
      <c r="CS4" s="1813" t="s">
        <v>1252</v>
      </c>
      <c r="CT4" s="1813" t="s">
        <v>1253</v>
      </c>
      <c r="CU4" s="2121" t="s">
        <v>176</v>
      </c>
      <c r="CV4" s="1813" t="s">
        <v>1250</v>
      </c>
      <c r="CW4" s="1813" t="s">
        <v>1251</v>
      </c>
      <c r="CX4" s="1813" t="s">
        <v>174</v>
      </c>
      <c r="CY4" s="1813" t="s">
        <v>175</v>
      </c>
      <c r="CZ4" s="1813" t="s">
        <v>176</v>
      </c>
      <c r="DA4" s="2120" t="s">
        <v>172</v>
      </c>
      <c r="DB4" s="1813" t="s">
        <v>173</v>
      </c>
      <c r="DC4" s="1813" t="s">
        <v>174</v>
      </c>
      <c r="DD4" s="1813" t="s">
        <v>175</v>
      </c>
      <c r="DE4" s="2121" t="s">
        <v>176</v>
      </c>
      <c r="DF4" s="1813" t="s">
        <v>172</v>
      </c>
      <c r="DG4" s="1813" t="s">
        <v>173</v>
      </c>
      <c r="DH4" s="1813" t="s">
        <v>174</v>
      </c>
      <c r="DI4" s="1813" t="s">
        <v>175</v>
      </c>
      <c r="DJ4" s="1813" t="s">
        <v>176</v>
      </c>
      <c r="DK4" s="2120" t="s">
        <v>172</v>
      </c>
      <c r="DL4" s="1813" t="s">
        <v>173</v>
      </c>
      <c r="DM4" s="1813" t="s">
        <v>174</v>
      </c>
      <c r="DN4" s="1813" t="s">
        <v>175</v>
      </c>
      <c r="DO4" s="2121" t="s">
        <v>176</v>
      </c>
      <c r="DP4" s="1813" t="s">
        <v>172</v>
      </c>
      <c r="DQ4" s="1813" t="s">
        <v>173</v>
      </c>
      <c r="DR4" s="1813" t="s">
        <v>174</v>
      </c>
      <c r="DS4" s="1813" t="s">
        <v>175</v>
      </c>
      <c r="DT4" s="2121" t="s">
        <v>176</v>
      </c>
      <c r="DU4" s="2120" t="s">
        <v>172</v>
      </c>
      <c r="DV4" s="1813" t="s">
        <v>173</v>
      </c>
      <c r="DW4" s="1813" t="s">
        <v>174</v>
      </c>
      <c r="DX4" s="1813" t="s">
        <v>175</v>
      </c>
      <c r="DY4" s="2121" t="s">
        <v>176</v>
      </c>
      <c r="DZ4" s="1813" t="s">
        <v>172</v>
      </c>
      <c r="EA4" s="1813" t="s">
        <v>173</v>
      </c>
      <c r="EB4" s="1813" t="s">
        <v>174</v>
      </c>
      <c r="EC4" s="1813" t="s">
        <v>175</v>
      </c>
      <c r="ED4" s="1813" t="s">
        <v>176</v>
      </c>
      <c r="EE4" s="2120" t="s">
        <v>172</v>
      </c>
      <c r="EF4" s="1813" t="s">
        <v>173</v>
      </c>
      <c r="EG4" s="1813" t="s">
        <v>174</v>
      </c>
      <c r="EH4" s="1813" t="s">
        <v>175</v>
      </c>
      <c r="EI4" s="1813" t="s">
        <v>176</v>
      </c>
      <c r="EJ4" s="2120" t="s">
        <v>172</v>
      </c>
      <c r="EK4" s="1813" t="s">
        <v>173</v>
      </c>
      <c r="EL4" s="1813" t="s">
        <v>174</v>
      </c>
      <c r="EM4" s="1813" t="s">
        <v>175</v>
      </c>
      <c r="EN4" s="1813" t="s">
        <v>176</v>
      </c>
      <c r="EO4" s="2120" t="s">
        <v>172</v>
      </c>
      <c r="EP4" s="1813" t="s">
        <v>173</v>
      </c>
      <c r="EQ4" s="1813" t="s">
        <v>174</v>
      </c>
      <c r="ER4" s="2121" t="s">
        <v>175</v>
      </c>
      <c r="ES4" s="1813" t="s">
        <v>172</v>
      </c>
      <c r="ET4" s="1813" t="s">
        <v>173</v>
      </c>
      <c r="EU4" s="1813" t="s">
        <v>174</v>
      </c>
      <c r="EV4" s="1815" t="s">
        <v>175</v>
      </c>
      <c r="EW4" s="1815" t="s">
        <v>172</v>
      </c>
    </row>
    <row r="5" spans="1:153" s="276" customFormat="1" ht="42" customHeight="1" thickTop="1">
      <c r="A5" s="2122" t="s">
        <v>1254</v>
      </c>
      <c r="B5" s="2123">
        <v>43.5</v>
      </c>
      <c r="C5" s="2124">
        <v>43.4</v>
      </c>
      <c r="D5" s="2124">
        <v>34.1</v>
      </c>
      <c r="E5" s="2124">
        <v>29.535</v>
      </c>
      <c r="F5" s="2125">
        <v>37.03711291141515</v>
      </c>
      <c r="G5" s="2124">
        <v>28.277436104398102</v>
      </c>
      <c r="H5" s="2124">
        <v>13.920226173284082</v>
      </c>
      <c r="I5" s="2124">
        <v>22.72</v>
      </c>
      <c r="J5" s="2126">
        <v>25.66</v>
      </c>
      <c r="K5" s="2127">
        <v>35.549999999999997</v>
      </c>
      <c r="L5" s="2127">
        <v>33.519999999999996</v>
      </c>
      <c r="M5" s="2127">
        <v>21.440000000000005</v>
      </c>
      <c r="N5" s="2127">
        <v>20.170000000000002</v>
      </c>
      <c r="O5" s="2127">
        <v>28.000000000000004</v>
      </c>
      <c r="P5" s="2128">
        <v>34.569999999999993</v>
      </c>
      <c r="Q5" s="2127">
        <v>48.4</v>
      </c>
      <c r="R5" s="2127">
        <v>40.189999999999991</v>
      </c>
      <c r="S5" s="2129">
        <v>50.7</v>
      </c>
      <c r="T5" s="2126">
        <v>43.465000000000003</v>
      </c>
      <c r="U5" s="2127">
        <v>44.590952316072972</v>
      </c>
      <c r="V5" s="2127">
        <v>30.800000000000004</v>
      </c>
      <c r="W5" s="2127">
        <v>26.951890376112832</v>
      </c>
      <c r="X5" s="2127">
        <v>23.150000000000002</v>
      </c>
      <c r="Y5" s="2127">
        <v>31.373210673046451</v>
      </c>
      <c r="Z5" s="2128">
        <v>34.034801699750659</v>
      </c>
      <c r="AA5" s="2130">
        <v>29.518146134351177</v>
      </c>
      <c r="AB5" s="2130">
        <v>26.256398119417128</v>
      </c>
      <c r="AC5" s="2130">
        <v>35.690940763482701</v>
      </c>
      <c r="AD5" s="2131">
        <v>31.375071679250414</v>
      </c>
      <c r="AE5" s="2127">
        <v>42.359311985144984</v>
      </c>
      <c r="AF5" s="2127">
        <v>46.00596285220616</v>
      </c>
      <c r="AG5" s="2130">
        <v>44.730807170581329</v>
      </c>
      <c r="AH5" s="2130">
        <v>57.24718342674138</v>
      </c>
      <c r="AI5" s="2130">
        <v>47.58581635866846</v>
      </c>
      <c r="AJ5" s="2128">
        <v>36.806404380066112</v>
      </c>
      <c r="AK5" s="2127">
        <v>26.038188168878293</v>
      </c>
      <c r="AL5" s="2127">
        <v>23.037446043499006</v>
      </c>
      <c r="AM5" s="2127">
        <v>48.644261086138606</v>
      </c>
      <c r="AN5" s="2126">
        <v>33.403228109393858</v>
      </c>
      <c r="AO5" s="2127">
        <v>50.606831226959351</v>
      </c>
      <c r="AP5" s="2127">
        <v>42.744486152444082</v>
      </c>
      <c r="AQ5" s="2127">
        <v>35.596108806810719</v>
      </c>
      <c r="AR5" s="2127">
        <v>46.492865334829915</v>
      </c>
      <c r="AS5" s="2127">
        <v>44.428749953494936</v>
      </c>
      <c r="AT5" s="2128">
        <v>53.573181089244812</v>
      </c>
      <c r="AU5" s="2127">
        <v>43.713812570385798</v>
      </c>
      <c r="AV5" s="2127">
        <v>44.005522619945552</v>
      </c>
      <c r="AW5" s="2127">
        <v>44.122391097598381</v>
      </c>
      <c r="AX5" s="2126">
        <v>46.310805001020739</v>
      </c>
      <c r="AY5" s="2127">
        <v>49.522015524318981</v>
      </c>
      <c r="AZ5" s="2127">
        <v>44.830574330552771</v>
      </c>
      <c r="BA5" s="2127">
        <v>22.471373770241698</v>
      </c>
      <c r="BB5" s="2127">
        <v>32.388473370477712</v>
      </c>
      <c r="BC5" s="2127">
        <v>37.695508004354224</v>
      </c>
      <c r="BD5" s="2128">
        <v>39.008653489034103</v>
      </c>
      <c r="BE5" s="2127">
        <v>17.1804113541966</v>
      </c>
      <c r="BF5" s="2127">
        <v>27.798276794851212</v>
      </c>
      <c r="BG5" s="2127">
        <v>39.102579065648968</v>
      </c>
      <c r="BH5" s="2126">
        <v>30.057188629080215</v>
      </c>
      <c r="BI5" s="2127">
        <v>47.498768513165906</v>
      </c>
      <c r="BJ5" s="2127">
        <v>28.649144711232793</v>
      </c>
      <c r="BK5" s="2127">
        <v>41.08465530047178</v>
      </c>
      <c r="BL5" s="2127">
        <v>34.496122342830809</v>
      </c>
      <c r="BM5" s="2127">
        <v>37.932172716925322</v>
      </c>
      <c r="BN5" s="2128">
        <v>36.713808654563934</v>
      </c>
      <c r="BO5" s="2130">
        <v>36.65566085870536</v>
      </c>
      <c r="BP5" s="2130">
        <v>34.401627973507871</v>
      </c>
      <c r="BQ5" s="2130">
        <v>34.503933258491926</v>
      </c>
      <c r="BR5" s="2130">
        <v>35.649912494118389</v>
      </c>
      <c r="BS5" s="2132">
        <v>31.49293935085721</v>
      </c>
      <c r="BT5" s="2130">
        <v>25.880672426632621</v>
      </c>
      <c r="BU5" s="2130">
        <v>24.728586820207049</v>
      </c>
      <c r="BV5" s="2130">
        <v>20.813311681800919</v>
      </c>
      <c r="BW5" s="2130">
        <v>25.654322044050215</v>
      </c>
      <c r="BX5" s="2132">
        <v>26.437947522530528</v>
      </c>
      <c r="BY5" s="2130">
        <v>17.096102338403739</v>
      </c>
      <c r="BZ5" s="2130">
        <v>17.238678105100533</v>
      </c>
      <c r="CA5" s="2130">
        <v>22.485724919768092</v>
      </c>
      <c r="CB5" s="2903">
        <v>27.110499860454638</v>
      </c>
      <c r="CC5" s="2130">
        <v>19.107433583652899</v>
      </c>
      <c r="CD5" s="2130">
        <v>34.785782272966074</v>
      </c>
      <c r="CE5" s="2133">
        <v>42.444381852883822</v>
      </c>
      <c r="CF5" s="2133">
        <v>37.995489877238796</v>
      </c>
      <c r="CG5" s="2130">
        <v>47.84</v>
      </c>
      <c r="CH5" s="2130">
        <v>49.57</v>
      </c>
      <c r="CI5" s="2130">
        <v>48.86</v>
      </c>
      <c r="CJ5" s="2130">
        <v>44.603041774395578</v>
      </c>
      <c r="CK5" s="2130">
        <v>47.718260443598901</v>
      </c>
      <c r="CL5" s="2132">
        <v>39.160002393647005</v>
      </c>
      <c r="CM5" s="2130">
        <v>44.519789915236203</v>
      </c>
      <c r="CN5" s="2130">
        <v>47.482202428206023</v>
      </c>
      <c r="CO5" s="2127">
        <v>52.379999999999995</v>
      </c>
      <c r="CP5" s="2126">
        <v>45.885498684272306</v>
      </c>
      <c r="CQ5" s="2128">
        <v>44.5</v>
      </c>
      <c r="CR5" s="2127">
        <v>47.209774318904245</v>
      </c>
      <c r="CS5" s="2127">
        <v>47.918127242203553</v>
      </c>
      <c r="CT5" s="2127">
        <v>45.57267648241492</v>
      </c>
      <c r="CU5" s="2126">
        <v>46.300144510880678</v>
      </c>
      <c r="CV5" s="2127">
        <v>39.550833212457135</v>
      </c>
      <c r="CW5" s="2127">
        <v>41.459670899700996</v>
      </c>
      <c r="CX5" s="2127">
        <v>43.120624204654739</v>
      </c>
      <c r="CY5" s="2130">
        <v>39.001114204106891</v>
      </c>
      <c r="CZ5" s="2127">
        <v>40.78306063022994</v>
      </c>
      <c r="DA5" s="2132">
        <v>42.650948612914817</v>
      </c>
      <c r="DB5" s="2130">
        <v>39.257343029089697</v>
      </c>
      <c r="DC5" s="2130">
        <v>41.275350908220673</v>
      </c>
      <c r="DD5" s="2130">
        <v>39.88477713653149</v>
      </c>
      <c r="DE5" s="2126">
        <v>40.77040912217295</v>
      </c>
      <c r="DF5" s="2130">
        <v>41.084099266147689</v>
      </c>
      <c r="DG5" s="2130">
        <v>41.122232160369244</v>
      </c>
      <c r="DH5" s="2130">
        <v>44.606628452421418</v>
      </c>
      <c r="DI5" s="2130">
        <v>43.291347179496036</v>
      </c>
      <c r="DJ5" s="2130">
        <v>42.607264264279806</v>
      </c>
      <c r="DK5" s="2132">
        <v>37.840731780735041</v>
      </c>
      <c r="DL5" s="2130">
        <v>38.325936023043134</v>
      </c>
      <c r="DM5" s="2130">
        <v>36.053933214940571</v>
      </c>
      <c r="DN5" s="2130">
        <v>36.764420484867557</v>
      </c>
      <c r="DO5" s="2131">
        <v>37.244525638906403</v>
      </c>
      <c r="DP5" s="2130">
        <v>36.46274709020576</v>
      </c>
      <c r="DQ5" s="2130">
        <v>32.334090313281351</v>
      </c>
      <c r="DR5" s="2130">
        <v>31.641761071645664</v>
      </c>
      <c r="DS5" s="2130">
        <v>23.86711043819875</v>
      </c>
      <c r="DT5" s="2131">
        <v>32.004742312756015</v>
      </c>
      <c r="DU5" s="2132">
        <v>38.380020509686943</v>
      </c>
      <c r="DV5" s="2130">
        <v>34.431124449479398</v>
      </c>
      <c r="DW5" s="2130">
        <v>43.573236029400896</v>
      </c>
      <c r="DX5" s="2130">
        <v>42.660237938366535</v>
      </c>
      <c r="DY5" s="2131">
        <v>39.60990221186286</v>
      </c>
      <c r="DZ5" s="2130">
        <v>44.055015141876751</v>
      </c>
      <c r="EA5" s="2130">
        <v>44.28592385056227</v>
      </c>
      <c r="EB5" s="2130">
        <v>43.30384560468778</v>
      </c>
      <c r="EC5" s="2130">
        <v>42.130004040434429</v>
      </c>
      <c r="ED5" s="2130">
        <v>43.443697159390311</v>
      </c>
      <c r="EE5" s="2132">
        <v>38.270975923489182</v>
      </c>
      <c r="EF5" s="2130">
        <v>44.255794063003712</v>
      </c>
      <c r="EG5" s="2130">
        <v>39.143561236231434</v>
      </c>
      <c r="EH5" s="2130">
        <v>40.19389409762055</v>
      </c>
      <c r="EI5" s="2130">
        <v>40.468725325252819</v>
      </c>
      <c r="EJ5" s="2132">
        <v>40.596096790409945</v>
      </c>
      <c r="EK5" s="2130">
        <v>38.854199488781433</v>
      </c>
      <c r="EL5" s="2130">
        <v>44.115880671265373</v>
      </c>
      <c r="EM5" s="2130">
        <v>44.360902525966949</v>
      </c>
      <c r="EN5" s="2130">
        <v>42.041782502594998</v>
      </c>
      <c r="EO5" s="2132">
        <v>43.788304819615128</v>
      </c>
      <c r="EP5" s="2130">
        <v>39.608701013496685</v>
      </c>
      <c r="EQ5" s="2130">
        <v>41.376918842747941</v>
      </c>
      <c r="ER5" s="2131">
        <v>42.6071916537433</v>
      </c>
      <c r="ES5" s="2130">
        <v>40.959746440151349</v>
      </c>
      <c r="ET5" s="2130">
        <v>41.538875104245633</v>
      </c>
      <c r="EU5" s="2130">
        <v>38.254629410054612</v>
      </c>
      <c r="EV5" s="2133">
        <v>39.198151923195667</v>
      </c>
      <c r="EW5" s="2133">
        <v>33.884517526308187</v>
      </c>
    </row>
    <row r="6" spans="1:153" ht="39" customHeight="1">
      <c r="A6" s="1834" t="s">
        <v>1255</v>
      </c>
      <c r="B6" s="2134">
        <v>3.36</v>
      </c>
      <c r="C6" s="2135">
        <v>4.4000000000000004</v>
      </c>
      <c r="D6" s="2135">
        <v>4.3</v>
      </c>
      <c r="E6" s="2135">
        <v>3.6274999999999999</v>
      </c>
      <c r="F6" s="2136">
        <v>4.963125233257907</v>
      </c>
      <c r="G6" s="2135">
        <v>3.2312005731976048</v>
      </c>
      <c r="H6" s="2135">
        <v>2.234887484108862</v>
      </c>
      <c r="I6" s="2135">
        <v>2.7</v>
      </c>
      <c r="J6" s="2137">
        <v>3.29</v>
      </c>
      <c r="K6" s="2138">
        <v>4.5</v>
      </c>
      <c r="L6" s="2138">
        <v>3.72</v>
      </c>
      <c r="M6" s="2138">
        <v>1.65</v>
      </c>
      <c r="N6" s="2138">
        <v>3.44</v>
      </c>
      <c r="O6" s="2138">
        <v>3.35</v>
      </c>
      <c r="P6" s="2139">
        <v>3.45</v>
      </c>
      <c r="Q6" s="2138">
        <v>14.05</v>
      </c>
      <c r="R6" s="1836">
        <v>13.26</v>
      </c>
      <c r="S6" s="1817">
        <v>24.5</v>
      </c>
      <c r="T6" s="2137">
        <v>13.815</v>
      </c>
      <c r="U6" s="2138">
        <v>13.390423311498271</v>
      </c>
      <c r="V6" s="2140">
        <v>7.9</v>
      </c>
      <c r="W6" s="2140">
        <v>8.7041693748884423</v>
      </c>
      <c r="X6" s="2140">
        <v>5.4</v>
      </c>
      <c r="Y6" s="2140">
        <v>8.8486481715966789</v>
      </c>
      <c r="Z6" s="2141">
        <v>5.1022307709694035</v>
      </c>
      <c r="AA6" s="2138">
        <v>5.023177871657043</v>
      </c>
      <c r="AB6" s="2138">
        <v>7.2790854738450426</v>
      </c>
      <c r="AC6" s="2138">
        <v>7.4076626709999651</v>
      </c>
      <c r="AD6" s="2131">
        <v>6.2030391968678638</v>
      </c>
      <c r="AE6" s="2138">
        <v>2.3702578771879748</v>
      </c>
      <c r="AF6" s="2138">
        <v>5.6361912144119248</v>
      </c>
      <c r="AG6" s="2138">
        <v>1.9945478557268761</v>
      </c>
      <c r="AH6" s="2138">
        <v>10.714692223214808</v>
      </c>
      <c r="AI6" s="2130">
        <v>5.1789222926353959</v>
      </c>
      <c r="AJ6" s="2139">
        <v>3.4938092156445157</v>
      </c>
      <c r="AK6" s="2138">
        <v>1.799104165550437</v>
      </c>
      <c r="AL6" s="2138">
        <v>0.89962210985463797</v>
      </c>
      <c r="AM6" s="2138">
        <v>2.9582548492236116</v>
      </c>
      <c r="AN6" s="2137">
        <v>2.3226914792221729</v>
      </c>
      <c r="AO6" s="2138">
        <v>1.2485216888223361</v>
      </c>
      <c r="AP6" s="2138">
        <v>1.0724789114927629</v>
      </c>
      <c r="AQ6" s="2138">
        <v>4.098205992453801</v>
      </c>
      <c r="AR6" s="2138">
        <v>1.9886604039249318</v>
      </c>
      <c r="AS6" s="2138">
        <v>2.010423586430782</v>
      </c>
      <c r="AT6" s="2139">
        <v>1.7934655436853237</v>
      </c>
      <c r="AU6" s="2138">
        <v>1.9381802621037183</v>
      </c>
      <c r="AV6" s="2138">
        <v>1.1439374650249095</v>
      </c>
      <c r="AW6" s="2138">
        <v>3.6251737643103543</v>
      </c>
      <c r="AX6" s="2137">
        <v>2.1874862346644068</v>
      </c>
      <c r="AY6" s="2138">
        <v>3.0804568180761911</v>
      </c>
      <c r="AZ6" s="2138">
        <v>2.4248815256374479</v>
      </c>
      <c r="BA6" s="2138">
        <v>1.0161699391706058</v>
      </c>
      <c r="BB6" s="2138">
        <v>2.723490366118146</v>
      </c>
      <c r="BC6" s="2138">
        <v>2.3367147974058771</v>
      </c>
      <c r="BD6" s="2139">
        <v>3.9140614935858409</v>
      </c>
      <c r="BE6" s="2138">
        <v>1.1078759871679338</v>
      </c>
      <c r="BF6" s="2138">
        <v>0.92988249606007023</v>
      </c>
      <c r="BG6" s="2138">
        <v>3.1022472768850662</v>
      </c>
      <c r="BH6" s="2137">
        <v>2.3239386371521169</v>
      </c>
      <c r="BI6" s="2138">
        <v>1.3139657765301225</v>
      </c>
      <c r="BJ6" s="2138">
        <v>1.5278809452376354</v>
      </c>
      <c r="BK6" s="2138">
        <v>1.446936723299916</v>
      </c>
      <c r="BL6" s="2138">
        <v>1.3114161464341378</v>
      </c>
      <c r="BM6" s="2138">
        <v>1.400049897875453</v>
      </c>
      <c r="BN6" s="2139">
        <v>2.1610172668581398</v>
      </c>
      <c r="BO6" s="2138">
        <v>0.83542664190919702</v>
      </c>
      <c r="BP6" s="2138">
        <v>1.3379480561893875</v>
      </c>
      <c r="BQ6" s="2138">
        <v>3.4526749315457157</v>
      </c>
      <c r="BR6" s="2138">
        <v>1.9544726913808472</v>
      </c>
      <c r="BS6" s="2139">
        <v>2.1589253981774825</v>
      </c>
      <c r="BT6" s="2138">
        <v>0.91298994021923574</v>
      </c>
      <c r="BU6" s="2138">
        <v>1.0061399285310384</v>
      </c>
      <c r="BV6" s="2138">
        <v>1.5503271527996065</v>
      </c>
      <c r="BW6" s="2138">
        <v>1.4623613514075382</v>
      </c>
      <c r="BX6" s="2139">
        <v>1.1351467893293319</v>
      </c>
      <c r="BY6" s="2138">
        <v>0.88647138470567355</v>
      </c>
      <c r="BZ6" s="2138">
        <v>0.55482963063553603</v>
      </c>
      <c r="CA6" s="2138">
        <v>0.63640381867121198</v>
      </c>
      <c r="CB6" s="2904">
        <v>1.710024213286385</v>
      </c>
      <c r="CC6" s="2138">
        <v>0.80892146793417397</v>
      </c>
      <c r="CD6" s="2138">
        <v>0.80498217363834978</v>
      </c>
      <c r="CE6" s="2143">
        <v>1.2227024287584287</v>
      </c>
      <c r="CF6" s="2143">
        <v>0.95558907897740941</v>
      </c>
      <c r="CG6" s="2138">
        <v>3.18</v>
      </c>
      <c r="CH6" s="2138">
        <v>3</v>
      </c>
      <c r="CI6" s="2138">
        <v>2.73</v>
      </c>
      <c r="CJ6" s="2138">
        <v>2.2187849420674435</v>
      </c>
      <c r="CK6" s="2138">
        <v>2.782196235516861</v>
      </c>
      <c r="CL6" s="2139">
        <v>2.3377035848020382</v>
      </c>
      <c r="CM6" s="2138">
        <v>1.7</v>
      </c>
      <c r="CN6" s="2138">
        <v>2.2278260524614022</v>
      </c>
      <c r="CO6" s="2138">
        <v>3.41</v>
      </c>
      <c r="CP6" s="2137">
        <v>2.4188824093158603</v>
      </c>
      <c r="CQ6" s="2139">
        <v>2.2999999999999998</v>
      </c>
      <c r="CR6" s="2138">
        <v>1.5768283948832329</v>
      </c>
      <c r="CS6" s="2138">
        <v>1.9895832334970251</v>
      </c>
      <c r="CT6" s="2138">
        <v>1.5752914500952724</v>
      </c>
      <c r="CU6" s="2131">
        <v>1.8604257696188824</v>
      </c>
      <c r="CV6" s="2138">
        <v>1.3042663611408827</v>
      </c>
      <c r="CW6" s="2138">
        <v>1.8147917080555469</v>
      </c>
      <c r="CX6" s="2138">
        <v>1.5564062320861343</v>
      </c>
      <c r="CY6" s="2138">
        <v>3.4264417624781287</v>
      </c>
      <c r="CZ6" s="2130">
        <v>2.0254765159401731</v>
      </c>
      <c r="DA6" s="2142">
        <v>4.7981581134635665</v>
      </c>
      <c r="DB6" s="1836">
        <v>2.2052103624301034</v>
      </c>
      <c r="DC6" s="1836">
        <v>4.0565051246915846</v>
      </c>
      <c r="DD6" s="2138">
        <v>1.3677816346315652</v>
      </c>
      <c r="DE6" s="2137">
        <v>3.1136681026202635</v>
      </c>
      <c r="DF6" s="2138">
        <v>1.4829641022429512</v>
      </c>
      <c r="DG6" s="2138">
        <v>1.8635506850322983</v>
      </c>
      <c r="DH6" s="2138">
        <v>1.5436414247493255</v>
      </c>
      <c r="DI6" s="2138">
        <v>1.9408795157364409</v>
      </c>
      <c r="DJ6" s="2138">
        <v>1.716369201925418</v>
      </c>
      <c r="DK6" s="2139">
        <v>2.2969589624812947</v>
      </c>
      <c r="DL6" s="2138">
        <v>1.9288198163187682</v>
      </c>
      <c r="DM6" s="2138">
        <v>1.6047727829344813</v>
      </c>
      <c r="DN6" s="2138">
        <v>1.1249966039194572</v>
      </c>
      <c r="DO6" s="2137">
        <v>1.7268710049040334</v>
      </c>
      <c r="DP6" s="2138">
        <v>1.3787404482961163</v>
      </c>
      <c r="DQ6" s="2138">
        <v>1.7085145283974459</v>
      </c>
      <c r="DR6" s="2138">
        <v>1.2809359373624529</v>
      </c>
      <c r="DS6" s="2138">
        <v>0.69414686167199247</v>
      </c>
      <c r="DT6" s="2137">
        <v>1.3236717667339934</v>
      </c>
      <c r="DU6" s="2139">
        <v>2.0133705269975888</v>
      </c>
      <c r="DV6" s="2138">
        <v>2.2629485211225422</v>
      </c>
      <c r="DW6" s="2138">
        <v>2.8480779079181864</v>
      </c>
      <c r="DX6" s="2138">
        <v>1.6175480935611646</v>
      </c>
      <c r="DY6" s="2137">
        <v>2.1813464493750079</v>
      </c>
      <c r="DZ6" s="2138">
        <v>1.9227087514992296</v>
      </c>
      <c r="EA6" s="2138">
        <v>1.5911491485862395</v>
      </c>
      <c r="EB6" s="2138">
        <v>1.652309215450622</v>
      </c>
      <c r="EC6" s="2138">
        <v>1.621072578959069</v>
      </c>
      <c r="ED6" s="2138">
        <v>1.6968099236237899</v>
      </c>
      <c r="EE6" s="2139">
        <v>1.4158075385034696</v>
      </c>
      <c r="EF6" s="2138">
        <v>1.3745142657230398</v>
      </c>
      <c r="EG6" s="2138">
        <v>1.981302862835278</v>
      </c>
      <c r="EH6" s="2138">
        <v>1.7352035082304584</v>
      </c>
      <c r="EI6" s="2138">
        <v>1.6235790372722738</v>
      </c>
      <c r="EJ6" s="2139">
        <v>2.283564887509939</v>
      </c>
      <c r="EK6" s="2138">
        <v>1.7761863902828869</v>
      </c>
      <c r="EL6" s="2138">
        <v>1.2736222402200776</v>
      </c>
      <c r="EM6" s="2138">
        <v>0.88764732260937174</v>
      </c>
      <c r="EN6" s="2138">
        <v>1.5293575795746761</v>
      </c>
      <c r="EO6" s="2139">
        <v>1.1674677796422273</v>
      </c>
      <c r="EP6" s="2138">
        <v>1.0635189707845998</v>
      </c>
      <c r="EQ6" s="2138">
        <v>1.042230268471533</v>
      </c>
      <c r="ER6" s="2137">
        <v>1.0961122712586318</v>
      </c>
      <c r="ES6" s="2138">
        <v>1.1180286792605039</v>
      </c>
      <c r="ET6" s="2138">
        <v>0.84034306329056807</v>
      </c>
      <c r="EU6" s="2138">
        <v>0.84137834450808813</v>
      </c>
      <c r="EV6" s="2143">
        <v>0.79452656465465121</v>
      </c>
      <c r="EW6" s="2143">
        <v>0.53825031279996138</v>
      </c>
    </row>
    <row r="7" spans="1:153" ht="39" customHeight="1">
      <c r="A7" s="1834" t="s">
        <v>1256</v>
      </c>
      <c r="B7" s="2134">
        <v>5.28</v>
      </c>
      <c r="C7" s="2135">
        <v>2.6</v>
      </c>
      <c r="D7" s="2135">
        <v>2.2000000000000002</v>
      </c>
      <c r="E7" s="2135">
        <v>1.55</v>
      </c>
      <c r="F7" s="2136">
        <v>2.6368749576786885</v>
      </c>
      <c r="G7" s="2135">
        <v>1.1958462317636525</v>
      </c>
      <c r="H7" s="2135">
        <v>0.81076699270095265</v>
      </c>
      <c r="I7" s="2135">
        <v>1.45</v>
      </c>
      <c r="J7" s="2137">
        <v>1.53</v>
      </c>
      <c r="K7" s="2138">
        <v>2.4500000000000002</v>
      </c>
      <c r="L7" s="2138">
        <v>1.99</v>
      </c>
      <c r="M7" s="2138">
        <v>1.41</v>
      </c>
      <c r="N7" s="2138">
        <v>1.41</v>
      </c>
      <c r="O7" s="2138">
        <v>1.83</v>
      </c>
      <c r="P7" s="2139">
        <v>2.0699999999999998</v>
      </c>
      <c r="Q7" s="2138">
        <v>1.06</v>
      </c>
      <c r="R7" s="1836">
        <v>1.93</v>
      </c>
      <c r="S7" s="1817">
        <v>0.8</v>
      </c>
      <c r="T7" s="2137">
        <v>1.4649999999999999</v>
      </c>
      <c r="U7" s="2138">
        <v>0.92670977309423774</v>
      </c>
      <c r="V7" s="2138">
        <v>2.7</v>
      </c>
      <c r="W7" s="2138">
        <v>0.96141838123782986</v>
      </c>
      <c r="X7" s="2138">
        <v>0.93</v>
      </c>
      <c r="Y7" s="2138">
        <v>1.379532038583017</v>
      </c>
      <c r="Z7" s="2141">
        <v>1.787548418116728</v>
      </c>
      <c r="AA7" s="2138">
        <v>0.60467661969300079</v>
      </c>
      <c r="AB7" s="2138">
        <v>0.69978601535948814</v>
      </c>
      <c r="AC7" s="2138">
        <v>2.3453624454513022</v>
      </c>
      <c r="AD7" s="2131">
        <v>1.3593433746551298</v>
      </c>
      <c r="AE7" s="2138">
        <v>1.7580470421648806</v>
      </c>
      <c r="AF7" s="2138">
        <v>1.0394217022638745</v>
      </c>
      <c r="AG7" s="2138">
        <v>1.0238899142816271</v>
      </c>
      <c r="AH7" s="2138">
        <v>1.2013375734820286</v>
      </c>
      <c r="AI7" s="2130">
        <v>1.2556740580481027</v>
      </c>
      <c r="AJ7" s="2139">
        <v>2.5771350359832681</v>
      </c>
      <c r="AK7" s="2138">
        <v>1.1422183366620788</v>
      </c>
      <c r="AL7" s="2138">
        <v>1.1126049030554221</v>
      </c>
      <c r="AM7" s="2138">
        <v>3.3715699605792038</v>
      </c>
      <c r="AN7" s="2137">
        <v>2.0373127904200858</v>
      </c>
      <c r="AO7" s="2138">
        <v>1.8388285914553593</v>
      </c>
      <c r="AP7" s="2138">
        <v>1.2488719547509457</v>
      </c>
      <c r="AQ7" s="2138">
        <v>1.7503328202865067</v>
      </c>
      <c r="AR7" s="2138">
        <v>2.2288133658524121</v>
      </c>
      <c r="AS7" s="2138">
        <v>1.7858056732424816</v>
      </c>
      <c r="AT7" s="2139">
        <v>1.9651808133279443</v>
      </c>
      <c r="AU7" s="2138">
        <v>0.88008186300750535</v>
      </c>
      <c r="AV7" s="2138">
        <v>1.1023525969339203</v>
      </c>
      <c r="AW7" s="2138">
        <v>1.4140491453237349</v>
      </c>
      <c r="AX7" s="2137">
        <v>1.3279298929191523</v>
      </c>
      <c r="AY7" s="2138">
        <v>1.5003446848989224</v>
      </c>
      <c r="AZ7" s="2138">
        <v>1.0868605122060286</v>
      </c>
      <c r="BA7" s="2138">
        <v>0.93344998594044548</v>
      </c>
      <c r="BB7" s="2138">
        <v>1.1971026298826097</v>
      </c>
      <c r="BC7" s="2138">
        <v>1.1912401842673606</v>
      </c>
      <c r="BD7" s="2139">
        <v>1.7643939679270328</v>
      </c>
      <c r="BE7" s="2138">
        <v>1.1280493214844358</v>
      </c>
      <c r="BF7" s="2138">
        <v>1.6644325593096521</v>
      </c>
      <c r="BG7" s="2138">
        <v>1.5292767900727469</v>
      </c>
      <c r="BH7" s="2137">
        <v>1.4889350207565464</v>
      </c>
      <c r="BI7" s="2138">
        <v>1.7651933160579618</v>
      </c>
      <c r="BJ7" s="2138">
        <v>2.0201237903953926</v>
      </c>
      <c r="BK7" s="2138">
        <v>1.8890694461481168</v>
      </c>
      <c r="BL7" s="2138">
        <v>2.856456045493116</v>
      </c>
      <c r="BM7" s="2138">
        <v>2.1327106495236468</v>
      </c>
      <c r="BN7" s="2139">
        <v>1.455382268242343</v>
      </c>
      <c r="BO7" s="2138">
        <v>1.3419728249317975</v>
      </c>
      <c r="BP7" s="2138">
        <v>1.0253053120685744</v>
      </c>
      <c r="BQ7" s="2138">
        <v>1.7201822522719905</v>
      </c>
      <c r="BR7" s="2138">
        <v>1.4072893535964206</v>
      </c>
      <c r="BS7" s="2139">
        <v>2.1316248177128299</v>
      </c>
      <c r="BT7" s="2138">
        <v>0.86986382365488191</v>
      </c>
      <c r="BU7" s="2138">
        <v>0.87325839796778182</v>
      </c>
      <c r="BV7" s="2138">
        <v>0.86750362233748401</v>
      </c>
      <c r="BW7" s="2138">
        <v>1.2136254578068948</v>
      </c>
      <c r="BX7" s="2139">
        <v>1.1044160512283629</v>
      </c>
      <c r="BY7" s="2138">
        <v>0.80916791724216763</v>
      </c>
      <c r="BZ7" s="2138">
        <v>0.45629441154966405</v>
      </c>
      <c r="CA7" s="2138">
        <v>0.96764287725929765</v>
      </c>
      <c r="CB7" s="2904">
        <v>1.0822858933798936</v>
      </c>
      <c r="CC7" s="2138">
        <v>1.0728362828541993</v>
      </c>
      <c r="CD7" s="2138">
        <v>0.59656846593668345</v>
      </c>
      <c r="CE7" s="2143">
        <v>0.72761384142301855</v>
      </c>
      <c r="CF7" s="2143">
        <v>1.3601903743232782</v>
      </c>
      <c r="CG7" s="2138">
        <v>3.1</v>
      </c>
      <c r="CH7" s="2138">
        <v>3.18</v>
      </c>
      <c r="CI7" s="2138">
        <v>3.05</v>
      </c>
      <c r="CJ7" s="2138">
        <v>2.9862668336160114</v>
      </c>
      <c r="CK7" s="2138">
        <v>3.0790667084040031</v>
      </c>
      <c r="CL7" s="2139">
        <v>2.6893078318365387</v>
      </c>
      <c r="CM7" s="2138">
        <v>2.6</v>
      </c>
      <c r="CN7" s="2138">
        <v>2.6967940207284902</v>
      </c>
      <c r="CO7" s="2138">
        <v>2.87</v>
      </c>
      <c r="CP7" s="2137">
        <v>2.7140254631412573</v>
      </c>
      <c r="CQ7" s="2139">
        <v>2.4</v>
      </c>
      <c r="CR7" s="2138">
        <v>2.8661000028284422</v>
      </c>
      <c r="CS7" s="2138">
        <v>3.1317885406775763</v>
      </c>
      <c r="CT7" s="2138">
        <v>2.9675441900171444</v>
      </c>
      <c r="CU7" s="2131">
        <v>2.841358183380791</v>
      </c>
      <c r="CV7" s="2138">
        <v>2.3091492228130237</v>
      </c>
      <c r="CW7" s="2138">
        <v>2.3958058980854022</v>
      </c>
      <c r="CX7" s="2138">
        <v>1.9330570668458706</v>
      </c>
      <c r="CY7" s="2138">
        <v>2.110269101315005</v>
      </c>
      <c r="CZ7" s="2130">
        <v>2.1870703222648253</v>
      </c>
      <c r="DA7" s="2142">
        <v>2.7567718254457736</v>
      </c>
      <c r="DB7" s="1836">
        <v>3.0414681144552524</v>
      </c>
      <c r="DC7" s="1836">
        <v>3.2366752590598096</v>
      </c>
      <c r="DD7" s="2138">
        <v>2.4009148563958695</v>
      </c>
      <c r="DE7" s="2137">
        <v>2.8604446026745691</v>
      </c>
      <c r="DF7" s="2138">
        <v>2.8334940982302381</v>
      </c>
      <c r="DG7" s="2138">
        <v>2.6406355960764558</v>
      </c>
      <c r="DH7" s="2138">
        <v>3.273243532222113</v>
      </c>
      <c r="DI7" s="2138">
        <v>2.6261164532087555</v>
      </c>
      <c r="DJ7" s="2138">
        <v>2.8453444632397691</v>
      </c>
      <c r="DK7" s="2139">
        <v>2.5460862638109596</v>
      </c>
      <c r="DL7" s="2138">
        <v>2.1529431753339372</v>
      </c>
      <c r="DM7" s="2138">
        <v>2.5541134119794524</v>
      </c>
      <c r="DN7" s="2138">
        <v>1.6455215065138811</v>
      </c>
      <c r="DO7" s="2137">
        <v>2.2112339102861349</v>
      </c>
      <c r="DP7" s="2138">
        <v>1.5437082983306707</v>
      </c>
      <c r="DQ7" s="2138">
        <v>2.2798485785148257</v>
      </c>
      <c r="DR7" s="2138">
        <v>1.8180889238271318</v>
      </c>
      <c r="DS7" s="2138">
        <v>0.81925952657056267</v>
      </c>
      <c r="DT7" s="2137">
        <v>1.6823150756766947</v>
      </c>
      <c r="DU7" s="2139">
        <v>2.4272543278507377</v>
      </c>
      <c r="DV7" s="2138">
        <v>2.4489928938047059</v>
      </c>
      <c r="DW7" s="2138">
        <v>2.942136342391461</v>
      </c>
      <c r="DX7" s="2138">
        <v>2.8458199311669761</v>
      </c>
      <c r="DY7" s="2137">
        <v>2.6685557097542354</v>
      </c>
      <c r="DZ7" s="2138">
        <v>3.2442271686231252</v>
      </c>
      <c r="EA7" s="2138">
        <v>3.486189738302889</v>
      </c>
      <c r="EB7" s="2138">
        <v>3.136126586015977</v>
      </c>
      <c r="EC7" s="2138">
        <v>3.0370629993967606</v>
      </c>
      <c r="ED7" s="2138">
        <v>3.2259016230846882</v>
      </c>
      <c r="EE7" s="2139">
        <v>2.0078427655542499</v>
      </c>
      <c r="EF7" s="2138">
        <v>2.3951856651299392</v>
      </c>
      <c r="EG7" s="2138">
        <v>2.1521140620561821</v>
      </c>
      <c r="EH7" s="2138">
        <v>2.1524457950051685</v>
      </c>
      <c r="EI7" s="2138">
        <v>2.1776268955011062</v>
      </c>
      <c r="EJ7" s="2139">
        <v>1.6965661531644873</v>
      </c>
      <c r="EK7" s="2138">
        <v>1.6823087731067925</v>
      </c>
      <c r="EL7" s="2138">
        <v>1.5239151580665717</v>
      </c>
      <c r="EM7" s="2138">
        <v>1.8176145733943514</v>
      </c>
      <c r="EN7" s="2138">
        <v>1.6822028750402502</v>
      </c>
      <c r="EO7" s="2139">
        <v>1.7787900392511351</v>
      </c>
      <c r="EP7" s="2138">
        <v>1.7920225984108478</v>
      </c>
      <c r="EQ7" s="2138">
        <v>1.6774680794592427</v>
      </c>
      <c r="ER7" s="2137">
        <v>1.6041863068110631</v>
      </c>
      <c r="ES7" s="2138">
        <v>1.9705059671828045</v>
      </c>
      <c r="ET7" s="2138">
        <v>1.6025429858846969</v>
      </c>
      <c r="EU7" s="2138">
        <v>2.0860609689352372</v>
      </c>
      <c r="EV7" s="2143">
        <v>1.9762162719644705</v>
      </c>
      <c r="EW7" s="2143">
        <v>1.7508231992730783</v>
      </c>
    </row>
    <row r="8" spans="1:153" ht="39" customHeight="1">
      <c r="A8" s="1834" t="s">
        <v>1257</v>
      </c>
      <c r="B8" s="2134">
        <v>3.16</v>
      </c>
      <c r="C8" s="2135">
        <v>2.1</v>
      </c>
      <c r="D8" s="2135">
        <v>1.8</v>
      </c>
      <c r="E8" s="2135">
        <v>1.4550000000000001</v>
      </c>
      <c r="F8" s="2136">
        <v>1.3631359437756543</v>
      </c>
      <c r="G8" s="2135">
        <v>0.79478698563509564</v>
      </c>
      <c r="H8" s="2135">
        <v>0.53782763841875914</v>
      </c>
      <c r="I8" s="2135">
        <v>2.36</v>
      </c>
      <c r="J8" s="2137">
        <v>1.3</v>
      </c>
      <c r="K8" s="2138">
        <v>1.1499999999999999</v>
      </c>
      <c r="L8" s="2138">
        <v>0.46</v>
      </c>
      <c r="M8" s="2138">
        <v>0.88</v>
      </c>
      <c r="N8" s="2138">
        <v>0.71</v>
      </c>
      <c r="O8" s="2138">
        <v>0.78</v>
      </c>
      <c r="P8" s="2139">
        <v>2.4300000000000002</v>
      </c>
      <c r="Q8" s="2138">
        <v>9.9700000000000006</v>
      </c>
      <c r="R8" s="1836">
        <v>7.8</v>
      </c>
      <c r="S8" s="1817">
        <v>6.3</v>
      </c>
      <c r="T8" s="2137">
        <v>6.625</v>
      </c>
      <c r="U8" s="2138">
        <v>12.822566617611351</v>
      </c>
      <c r="V8" s="2138">
        <v>3.6</v>
      </c>
      <c r="W8" s="2138">
        <v>6.3337826505065351</v>
      </c>
      <c r="X8" s="2138">
        <v>5.74</v>
      </c>
      <c r="Y8" s="2138">
        <v>7.1240873170294723</v>
      </c>
      <c r="Z8" s="2141">
        <v>7.3461972598310599</v>
      </c>
      <c r="AA8" s="2138">
        <v>3.9771880492164633</v>
      </c>
      <c r="AB8" s="2138">
        <v>3.2289724287491341</v>
      </c>
      <c r="AC8" s="2138">
        <v>6.4320205931693604</v>
      </c>
      <c r="AD8" s="2131">
        <v>5.2460945827415042</v>
      </c>
      <c r="AE8" s="2138">
        <v>6.5823280622726941</v>
      </c>
      <c r="AF8" s="2138">
        <v>0.91656790859042914</v>
      </c>
      <c r="AG8" s="2138">
        <v>2.3932785138431378</v>
      </c>
      <c r="AH8" s="2138">
        <v>10.201575253749512</v>
      </c>
      <c r="AI8" s="2130">
        <v>5.0234374346139434</v>
      </c>
      <c r="AJ8" s="2139">
        <v>2.1847147735615771</v>
      </c>
      <c r="AK8" s="2138">
        <v>2.3775708754068696</v>
      </c>
      <c r="AL8" s="2138">
        <v>0.49325927810586462</v>
      </c>
      <c r="AM8" s="2138">
        <v>4.3086022463406728</v>
      </c>
      <c r="AN8" s="2137">
        <v>2.3051284518201856</v>
      </c>
      <c r="AO8" s="2138">
        <v>1.4119646595958537</v>
      </c>
      <c r="AP8" s="2138">
        <v>2.491583770216049</v>
      </c>
      <c r="AQ8" s="2138">
        <v>0.71536904128644685</v>
      </c>
      <c r="AR8" s="2138">
        <v>0.93747296640229916</v>
      </c>
      <c r="AS8" s="2138">
        <v>1.3939917166185216</v>
      </c>
      <c r="AT8" s="2139">
        <v>0.82489054380427718</v>
      </c>
      <c r="AU8" s="2138">
        <v>3.1721364761830393</v>
      </c>
      <c r="AV8" s="2138">
        <v>2.8662682366110559</v>
      </c>
      <c r="AW8" s="2138">
        <v>0.7868469289601181</v>
      </c>
      <c r="AX8" s="2137">
        <v>1.9191320313431954</v>
      </c>
      <c r="AY8" s="2138">
        <v>1.2540687678521965</v>
      </c>
      <c r="AZ8" s="2138">
        <v>0.46361257264441441</v>
      </c>
      <c r="BA8" s="2138">
        <v>3.7950273750823897</v>
      </c>
      <c r="BB8" s="2138">
        <v>0.82769404663463642</v>
      </c>
      <c r="BC8" s="2138">
        <v>1.5823242283978189</v>
      </c>
      <c r="BD8" s="2139">
        <v>1.144982404781727</v>
      </c>
      <c r="BE8" s="2138">
        <v>0.33866488915370252</v>
      </c>
      <c r="BF8" s="2138">
        <v>0.69522608017460086</v>
      </c>
      <c r="BG8" s="2138">
        <v>3.3790517576999983</v>
      </c>
      <c r="BH8" s="2137">
        <v>1.2998301687150844</v>
      </c>
      <c r="BI8" s="2138">
        <v>1.3217458777363271</v>
      </c>
      <c r="BJ8" s="2138">
        <v>1.2712665428699315</v>
      </c>
      <c r="BK8" s="2138">
        <v>1.2351513591056984</v>
      </c>
      <c r="BL8" s="2138">
        <v>2.1348005788073032</v>
      </c>
      <c r="BM8" s="2138">
        <v>1.490741089629815</v>
      </c>
      <c r="BN8" s="2139">
        <v>4.9168576278674179</v>
      </c>
      <c r="BO8" s="2138">
        <v>0.59605498723661632</v>
      </c>
      <c r="BP8" s="2138">
        <v>1.7786459997851742</v>
      </c>
      <c r="BQ8" s="2138">
        <v>6.9613211852401253</v>
      </c>
      <c r="BR8" s="2138">
        <v>3.5772791744650609</v>
      </c>
      <c r="BS8" s="2139">
        <v>1.7441510635419815</v>
      </c>
      <c r="BT8" s="2138">
        <v>1.7385651148937347</v>
      </c>
      <c r="BU8" s="2138">
        <v>1.0672296946273565</v>
      </c>
      <c r="BV8" s="2138">
        <v>0.87157848088465073</v>
      </c>
      <c r="BW8" s="2138">
        <v>1.3403423159853525</v>
      </c>
      <c r="BX8" s="2139">
        <v>0.74131866895531351</v>
      </c>
      <c r="BY8" s="2138">
        <v>1.0872903004899284</v>
      </c>
      <c r="BZ8" s="2138">
        <v>1.0061730170033372</v>
      </c>
      <c r="CA8" s="2138">
        <v>1.1455127537208227</v>
      </c>
      <c r="CB8" s="2904">
        <v>1.339771828106822</v>
      </c>
      <c r="CC8" s="2138">
        <v>0.91491262931027895</v>
      </c>
      <c r="CD8" s="2138">
        <v>0.68620330032668508</v>
      </c>
      <c r="CE8" s="2143">
        <v>1.3980572740679198</v>
      </c>
      <c r="CF8" s="2143">
        <v>0.81572713040570077</v>
      </c>
      <c r="CG8" s="2138">
        <v>2.1</v>
      </c>
      <c r="CH8" s="2138">
        <v>2.08</v>
      </c>
      <c r="CI8" s="2138">
        <v>1.91</v>
      </c>
      <c r="CJ8" s="2138">
        <v>1.6221174332443866</v>
      </c>
      <c r="CK8" s="2138">
        <v>1.9280293583110966</v>
      </c>
      <c r="CL8" s="2139">
        <v>1.599467737171776</v>
      </c>
      <c r="CM8" s="2138">
        <v>2.4</v>
      </c>
      <c r="CN8" s="2138">
        <v>2.9505590453282045</v>
      </c>
      <c r="CO8" s="2138">
        <v>1.72</v>
      </c>
      <c r="CP8" s="2137">
        <v>2.1675066956249953</v>
      </c>
      <c r="CQ8" s="2139">
        <v>2.8</v>
      </c>
      <c r="CR8" s="2138">
        <v>2.9140727985810928</v>
      </c>
      <c r="CS8" s="2138">
        <v>1.2472721053254359</v>
      </c>
      <c r="CT8" s="2138">
        <v>1.3125709085599084</v>
      </c>
      <c r="CU8" s="2131">
        <v>2.0684789531166095</v>
      </c>
      <c r="CV8" s="2138">
        <v>1.2408418196513997</v>
      </c>
      <c r="CW8" s="2138">
        <v>1.8763441389163014</v>
      </c>
      <c r="CX8" s="2138">
        <v>3.191062505268496</v>
      </c>
      <c r="CY8" s="2138">
        <v>1.5735667088356349</v>
      </c>
      <c r="CZ8" s="2130">
        <v>1.970453793167958</v>
      </c>
      <c r="DA8" s="2142">
        <v>1.519791104727231</v>
      </c>
      <c r="DB8" s="1836">
        <v>1.9892813363178556</v>
      </c>
      <c r="DC8" s="1836">
        <v>1.7645174610427039</v>
      </c>
      <c r="DD8" s="2138">
        <v>1.7423767314205405</v>
      </c>
      <c r="DE8" s="2137">
        <v>1.754039579806925</v>
      </c>
      <c r="DF8" s="2138">
        <v>2.0430112034008672</v>
      </c>
      <c r="DG8" s="2138">
        <v>2.0135381442510969</v>
      </c>
      <c r="DH8" s="2138">
        <v>2.4220915024216971</v>
      </c>
      <c r="DI8" s="2138">
        <v>3.0380979566669639</v>
      </c>
      <c r="DJ8" s="2138">
        <v>2.4083955695253154</v>
      </c>
      <c r="DK8" s="2139">
        <v>2.4505794313757199</v>
      </c>
      <c r="DL8" s="2138">
        <v>2.3652735106226888</v>
      </c>
      <c r="DM8" s="2138">
        <v>1.7705578664131356</v>
      </c>
      <c r="DN8" s="2138">
        <v>1.7956830597111098</v>
      </c>
      <c r="DO8" s="2137">
        <v>2.0911228374810209</v>
      </c>
      <c r="DP8" s="2138">
        <v>1.9701023300674187</v>
      </c>
      <c r="DQ8" s="2138">
        <v>1.5497042815445279</v>
      </c>
      <c r="DR8" s="2138">
        <v>1.2826173939370002</v>
      </c>
      <c r="DS8" s="2138">
        <v>3.2946704631965487</v>
      </c>
      <c r="DT8" s="2137">
        <v>1.9138529331538423</v>
      </c>
      <c r="DU8" s="2139">
        <v>1.4218733117313369</v>
      </c>
      <c r="DV8" s="2138">
        <v>0.79600222521729469</v>
      </c>
      <c r="DW8" s="2138">
        <v>1.3406862460386264</v>
      </c>
      <c r="DX8" s="2138">
        <v>1.1626253033885636</v>
      </c>
      <c r="DY8" s="2137">
        <v>1.1502848070324876</v>
      </c>
      <c r="DZ8" s="2138">
        <v>1.7048334750222365</v>
      </c>
      <c r="EA8" s="2138">
        <v>1.4403780623982065</v>
      </c>
      <c r="EB8" s="2138">
        <v>1.4658241925613433</v>
      </c>
      <c r="EC8" s="2138">
        <v>1.390712615407234</v>
      </c>
      <c r="ED8" s="2138">
        <v>1.5004370863472551</v>
      </c>
      <c r="EE8" s="2139">
        <v>1.3899281871700779</v>
      </c>
      <c r="EF8" s="2138">
        <v>1.2811551789586388</v>
      </c>
      <c r="EG8" s="2138">
        <v>1.0835801043903943</v>
      </c>
      <c r="EH8" s="2138">
        <v>1.2509909640400105</v>
      </c>
      <c r="EI8" s="2138">
        <v>1.2507694687940425</v>
      </c>
      <c r="EJ8" s="2139">
        <v>1.3066519323776664</v>
      </c>
      <c r="EK8" s="2138">
        <v>1.0287311956479397</v>
      </c>
      <c r="EL8" s="2138">
        <v>1.3152499658586825</v>
      </c>
      <c r="EM8" s="2138">
        <v>1.1122060821304949</v>
      </c>
      <c r="EN8" s="2138">
        <v>1.186433082295931</v>
      </c>
      <c r="EO8" s="2139">
        <v>1.9356270869264596</v>
      </c>
      <c r="EP8" s="2138">
        <v>0.78723774358802845</v>
      </c>
      <c r="EQ8" s="2138">
        <v>0.99825030034848306</v>
      </c>
      <c r="ER8" s="2137">
        <v>0.78227357002827635</v>
      </c>
      <c r="ES8" s="2138">
        <v>0.86119038016682081</v>
      </c>
      <c r="ET8" s="2138">
        <v>0.85706370470844295</v>
      </c>
      <c r="EU8" s="2138">
        <v>0.76469803775326539</v>
      </c>
      <c r="EV8" s="2143">
        <v>0.82585990134370846</v>
      </c>
      <c r="EW8" s="2143">
        <v>1.2737206418333011</v>
      </c>
    </row>
    <row r="9" spans="1:153" ht="39" customHeight="1">
      <c r="A9" s="1834" t="s">
        <v>1258</v>
      </c>
      <c r="B9" s="2134">
        <v>2.5099999999999998</v>
      </c>
      <c r="C9" s="2135">
        <v>1.8</v>
      </c>
      <c r="D9" s="2135">
        <v>1.9</v>
      </c>
      <c r="E9" s="2135">
        <v>0.69499999999999995</v>
      </c>
      <c r="F9" s="2136">
        <v>3.5803910822186111</v>
      </c>
      <c r="G9" s="2135">
        <v>2.4159426780452553</v>
      </c>
      <c r="H9" s="2135">
        <v>1.0229186991153982</v>
      </c>
      <c r="I9" s="2135">
        <v>0.25</v>
      </c>
      <c r="J9" s="2137">
        <v>1.8</v>
      </c>
      <c r="K9" s="2138">
        <v>1.46</v>
      </c>
      <c r="L9" s="2138">
        <v>1.38</v>
      </c>
      <c r="M9" s="2138">
        <v>0.66</v>
      </c>
      <c r="N9" s="2138">
        <v>0.21</v>
      </c>
      <c r="O9" s="2138">
        <v>0.95</v>
      </c>
      <c r="P9" s="2139">
        <v>0.2</v>
      </c>
      <c r="Q9" s="2138">
        <v>0.55000000000000004</v>
      </c>
      <c r="R9" s="1836">
        <v>0.34</v>
      </c>
      <c r="S9" s="1817">
        <v>0.9</v>
      </c>
      <c r="T9" s="2137">
        <v>0.49750000000000005</v>
      </c>
      <c r="U9" s="2138">
        <v>0.21735577646029436</v>
      </c>
      <c r="V9" s="2138">
        <v>0.6</v>
      </c>
      <c r="W9" s="2138">
        <v>0.94251320168287045</v>
      </c>
      <c r="X9" s="2138">
        <v>0.62</v>
      </c>
      <c r="Y9" s="2138">
        <v>0.5949672445357912</v>
      </c>
      <c r="Z9" s="2141">
        <v>0.29898216973384384</v>
      </c>
      <c r="AA9" s="2138">
        <v>0.81848898502455947</v>
      </c>
      <c r="AB9" s="2138">
        <v>0.50618797878971888</v>
      </c>
      <c r="AC9" s="2138">
        <v>0.90014449492812565</v>
      </c>
      <c r="AD9" s="2131">
        <v>0.63095090711906199</v>
      </c>
      <c r="AE9" s="2138">
        <v>1.0323808072377265</v>
      </c>
      <c r="AF9" s="2138">
        <v>0.69271673563531133</v>
      </c>
      <c r="AG9" s="2138">
        <v>0.32250266250581766</v>
      </c>
      <c r="AH9" s="2138">
        <v>1.5501752802285533</v>
      </c>
      <c r="AI9" s="2130">
        <v>0.89944387140185222</v>
      </c>
      <c r="AJ9" s="2139">
        <v>3.6979278405606144</v>
      </c>
      <c r="AK9" s="2138">
        <v>0.45110607335351932</v>
      </c>
      <c r="AL9" s="2138">
        <v>0.25997414073005581</v>
      </c>
      <c r="AM9" s="2138">
        <v>1.3189698764911284</v>
      </c>
      <c r="AN9" s="2137">
        <v>1.5171436368366653</v>
      </c>
      <c r="AO9" s="2138">
        <v>1.0121241427683119</v>
      </c>
      <c r="AP9" s="2138">
        <v>1.5213782463075018</v>
      </c>
      <c r="AQ9" s="2138">
        <v>0.70223154852929737</v>
      </c>
      <c r="AR9" s="2138">
        <v>0.56832502852366051</v>
      </c>
      <c r="AS9" s="2138">
        <v>0.94719800395449261</v>
      </c>
      <c r="AT9" s="2139">
        <v>2.3537839134267124</v>
      </c>
      <c r="AU9" s="2138">
        <v>0.99591782399589701</v>
      </c>
      <c r="AV9" s="2138">
        <v>0.48574430180069877</v>
      </c>
      <c r="AW9" s="2138">
        <v>0.25399665887684741</v>
      </c>
      <c r="AX9" s="2137">
        <v>1.0437880953222107</v>
      </c>
      <c r="AY9" s="2138">
        <v>1.1248344248031625</v>
      </c>
      <c r="AZ9" s="2138">
        <v>1.3796942346238277</v>
      </c>
      <c r="BA9" s="2138">
        <v>0.5129205968664069</v>
      </c>
      <c r="BB9" s="2138">
        <v>4.2418805145353629</v>
      </c>
      <c r="BC9" s="2138">
        <v>1.790403598931702</v>
      </c>
      <c r="BD9" s="2139">
        <v>1.8312471655055922</v>
      </c>
      <c r="BE9" s="2138">
        <v>0.46782638841595114</v>
      </c>
      <c r="BF9" s="2138">
        <v>0.33006434644843724</v>
      </c>
      <c r="BG9" s="2138">
        <v>0.69586956170820569</v>
      </c>
      <c r="BH9" s="2137">
        <v>0.88684532224800849</v>
      </c>
      <c r="BI9" s="2138">
        <v>2.4619623173512029</v>
      </c>
      <c r="BJ9" s="2138">
        <v>1.1867254914812673</v>
      </c>
      <c r="BK9" s="2138">
        <v>4.1092273740310796</v>
      </c>
      <c r="BL9" s="2138">
        <v>1.0776135566908334</v>
      </c>
      <c r="BM9" s="2138">
        <v>2.208882184888596</v>
      </c>
      <c r="BN9" s="2139">
        <v>1.8418487052370938</v>
      </c>
      <c r="BO9" s="2138">
        <v>0.97914506263350409</v>
      </c>
      <c r="BP9" s="2138">
        <v>0.46528669682263413</v>
      </c>
      <c r="BQ9" s="2138">
        <v>0.55594098285662008</v>
      </c>
      <c r="BR9" s="2138">
        <v>0.97492833546255864</v>
      </c>
      <c r="BS9" s="2139">
        <v>1.5538094183402467</v>
      </c>
      <c r="BT9" s="2138">
        <v>1.3310100490666383</v>
      </c>
      <c r="BU9" s="2138">
        <v>0.23022143464066247</v>
      </c>
      <c r="BV9" s="2138">
        <v>0.66028252125987263</v>
      </c>
      <c r="BW9" s="2138">
        <v>0.96056553739207962</v>
      </c>
      <c r="BX9" s="2139">
        <v>0.96134728951658388</v>
      </c>
      <c r="BY9" s="2138">
        <v>0.5549739576888203</v>
      </c>
      <c r="BZ9" s="2138">
        <v>0.33338655328122213</v>
      </c>
      <c r="CA9" s="2138">
        <v>0.90619822900598668</v>
      </c>
      <c r="CB9" s="2904">
        <v>1.6633329021636576</v>
      </c>
      <c r="CC9" s="2138">
        <v>0.3089110854998135</v>
      </c>
      <c r="CD9" s="2138">
        <v>0.13936682239210219</v>
      </c>
      <c r="CE9" s="2143">
        <v>0.44534062552226822</v>
      </c>
      <c r="CF9" s="2143">
        <v>2.2471018606389506</v>
      </c>
      <c r="CG9" s="2138">
        <v>1.6</v>
      </c>
      <c r="CH9" s="2138">
        <v>1.65</v>
      </c>
      <c r="CI9" s="2138">
        <v>1.39</v>
      </c>
      <c r="CJ9" s="2138">
        <v>1.7119997518322556</v>
      </c>
      <c r="CK9" s="2138">
        <v>1.5879999379580638</v>
      </c>
      <c r="CL9" s="2139">
        <v>1.257157972904575</v>
      </c>
      <c r="CM9" s="2138">
        <v>1.3</v>
      </c>
      <c r="CN9" s="2138">
        <v>1.1841553405870202</v>
      </c>
      <c r="CO9" s="2138">
        <v>2.1800000000000002</v>
      </c>
      <c r="CP9" s="2137">
        <v>1.4803283283728987</v>
      </c>
      <c r="CQ9" s="2139">
        <v>0.9</v>
      </c>
      <c r="CR9" s="2138">
        <v>1.1894755162131199</v>
      </c>
      <c r="CS9" s="2138">
        <v>0.93611856503467705</v>
      </c>
      <c r="CT9" s="2138">
        <v>1.0884823829360624</v>
      </c>
      <c r="CU9" s="2131">
        <v>1.0285191160459648</v>
      </c>
      <c r="CV9" s="2138">
        <v>0.78985323534870888</v>
      </c>
      <c r="CW9" s="2138">
        <v>1.2892634565766321</v>
      </c>
      <c r="CX9" s="2138">
        <v>1.2003554192373942</v>
      </c>
      <c r="CY9" s="2138">
        <v>0.95148944705877292</v>
      </c>
      <c r="CZ9" s="2130">
        <v>1.057740389555377</v>
      </c>
      <c r="DA9" s="2142">
        <v>1.3493154021970084</v>
      </c>
      <c r="DB9" s="1836">
        <v>1.4368130919013198</v>
      </c>
      <c r="DC9" s="1836">
        <v>1.1916404305027766</v>
      </c>
      <c r="DD9" s="2138">
        <v>1.0787162189570405</v>
      </c>
      <c r="DE9" s="2137">
        <v>1.2652842920332636</v>
      </c>
      <c r="DF9" s="2138">
        <v>1.4439874767976886</v>
      </c>
      <c r="DG9" s="2138">
        <v>1.8049381713395443</v>
      </c>
      <c r="DH9" s="2138">
        <v>1.0155144916438044</v>
      </c>
      <c r="DI9" s="2138">
        <v>0.91296082787499411</v>
      </c>
      <c r="DJ9" s="2138">
        <v>1.2743773993047149</v>
      </c>
      <c r="DK9" s="2139">
        <v>1.2517445856225309</v>
      </c>
      <c r="DL9" s="2138">
        <v>1.6267373782370074</v>
      </c>
      <c r="DM9" s="2138">
        <v>1.0443052735975602</v>
      </c>
      <c r="DN9" s="2138">
        <v>1.1329235581054444</v>
      </c>
      <c r="DO9" s="2137">
        <v>1.2640278802670699</v>
      </c>
      <c r="DP9" s="2138">
        <v>1.1402510780965147</v>
      </c>
      <c r="DQ9" s="2138">
        <v>1.075276212637301</v>
      </c>
      <c r="DR9" s="2138">
        <v>0.9407717402832052</v>
      </c>
      <c r="DS9" s="2138">
        <v>0.8290248695144572</v>
      </c>
      <c r="DT9" s="2137">
        <v>1.019678970988791</v>
      </c>
      <c r="DU9" s="2139">
        <v>1.2283683299504016</v>
      </c>
      <c r="DV9" s="2138">
        <v>1.8043667070767064</v>
      </c>
      <c r="DW9" s="2138">
        <v>2.6220531597242696</v>
      </c>
      <c r="DX9" s="2138">
        <v>1.7547938646526782</v>
      </c>
      <c r="DY9" s="2137">
        <v>1.8714121594487023</v>
      </c>
      <c r="DZ9" s="2138">
        <v>1.5623366560285938</v>
      </c>
      <c r="EA9" s="2138">
        <v>2.0680206227094931</v>
      </c>
      <c r="EB9" s="2138">
        <v>2.0606085756378549</v>
      </c>
      <c r="EC9" s="2138">
        <v>1.7332057339831519</v>
      </c>
      <c r="ED9" s="2138">
        <v>1.8560428970897735</v>
      </c>
      <c r="EE9" s="2139">
        <v>1.3513668476518876</v>
      </c>
      <c r="EF9" s="2138">
        <v>1.9793884216046025</v>
      </c>
      <c r="EG9" s="2138">
        <v>1.050469976553829</v>
      </c>
      <c r="EH9" s="2138">
        <v>0.98337812056268747</v>
      </c>
      <c r="EI9" s="2138">
        <v>1.3549768231706494</v>
      </c>
      <c r="EJ9" s="2139">
        <v>1.0295208478710873</v>
      </c>
      <c r="EK9" s="2138">
        <v>0.98045991933951704</v>
      </c>
      <c r="EL9" s="2138">
        <v>0.83291009753584322</v>
      </c>
      <c r="EM9" s="2138">
        <v>1.0670676258455061</v>
      </c>
      <c r="EN9" s="2138">
        <v>0.97802294486484687</v>
      </c>
      <c r="EO9" s="2139">
        <v>1.1133519507326799</v>
      </c>
      <c r="EP9" s="2138">
        <v>0.81345602531288574</v>
      </c>
      <c r="EQ9" s="2138">
        <v>0.71696289947260683</v>
      </c>
      <c r="ER9" s="2137">
        <v>1.0309437113152515</v>
      </c>
      <c r="ES9" s="2138">
        <v>1.1343407088965121</v>
      </c>
      <c r="ET9" s="2138">
        <v>1.3975625757310222</v>
      </c>
      <c r="EU9" s="2138">
        <v>1.6706961659551083</v>
      </c>
      <c r="EV9" s="2143">
        <v>1.429323771397238</v>
      </c>
      <c r="EW9" s="2143">
        <v>0.95374089419240915</v>
      </c>
    </row>
    <row r="10" spans="1:153" ht="39" customHeight="1">
      <c r="A10" s="1834" t="s">
        <v>1259</v>
      </c>
      <c r="B10" s="2134">
        <v>3.48</v>
      </c>
      <c r="C10" s="2135">
        <v>10.3</v>
      </c>
      <c r="D10" s="2135">
        <v>9.5</v>
      </c>
      <c r="E10" s="2135">
        <v>10.237500000000001</v>
      </c>
      <c r="F10" s="2136">
        <v>14.400431211955722</v>
      </c>
      <c r="G10" s="2135">
        <v>12.067764866506222</v>
      </c>
      <c r="H10" s="2135">
        <v>4.128668015655963</v>
      </c>
      <c r="I10" s="2135">
        <v>10.39</v>
      </c>
      <c r="J10" s="2137">
        <v>10.39</v>
      </c>
      <c r="K10" s="2138">
        <v>10.45</v>
      </c>
      <c r="L10" s="2138">
        <v>11.7</v>
      </c>
      <c r="M10" s="2138">
        <v>8.2100000000000009</v>
      </c>
      <c r="N10" s="2138">
        <v>6.62</v>
      </c>
      <c r="O10" s="2138">
        <v>9.3699999999999992</v>
      </c>
      <c r="P10" s="2139">
        <v>15.37</v>
      </c>
      <c r="Q10" s="2138">
        <v>6.9</v>
      </c>
      <c r="R10" s="1836">
        <v>8.4</v>
      </c>
      <c r="S10" s="1817">
        <v>2.4</v>
      </c>
      <c r="T10" s="2137">
        <v>8.2675000000000001</v>
      </c>
      <c r="U10" s="2138">
        <v>6.1929482792863411</v>
      </c>
      <c r="V10" s="2138">
        <v>7.3</v>
      </c>
      <c r="W10" s="2138">
        <v>3.4631486395960103</v>
      </c>
      <c r="X10" s="2138">
        <v>5.73</v>
      </c>
      <c r="Y10" s="2138">
        <v>5.6715242297205881</v>
      </c>
      <c r="Z10" s="2141">
        <v>7.520102264820121</v>
      </c>
      <c r="AA10" s="2138">
        <v>4.9224171161230439</v>
      </c>
      <c r="AB10" s="2138">
        <v>4.8575719031147591</v>
      </c>
      <c r="AC10" s="2138">
        <v>6.4657972474461634</v>
      </c>
      <c r="AD10" s="2131">
        <v>5.9414721328760223</v>
      </c>
      <c r="AE10" s="2138">
        <v>8.6684326615278966</v>
      </c>
      <c r="AF10" s="2138">
        <v>5.8607237001664805</v>
      </c>
      <c r="AG10" s="2138">
        <v>5.9533197590513369</v>
      </c>
      <c r="AH10" s="2138">
        <v>10.101683424309918</v>
      </c>
      <c r="AI10" s="2130">
        <v>7.6460398862639076</v>
      </c>
      <c r="AJ10" s="2139">
        <v>5.791353395334748</v>
      </c>
      <c r="AK10" s="2138">
        <v>7.4401756539597619</v>
      </c>
      <c r="AL10" s="2138">
        <v>3.6486675322020519</v>
      </c>
      <c r="AM10" s="2138">
        <v>7.5925759131119177</v>
      </c>
      <c r="AN10" s="2137">
        <v>6.1067506858883256</v>
      </c>
      <c r="AO10" s="2138">
        <v>6.9572893047939566</v>
      </c>
      <c r="AP10" s="2138">
        <v>6.3845088704522768</v>
      </c>
      <c r="AQ10" s="2138">
        <v>6.3557921161084758</v>
      </c>
      <c r="AR10" s="2138">
        <v>8.8494099582811856</v>
      </c>
      <c r="AS10" s="2138">
        <v>7.2130945730745948</v>
      </c>
      <c r="AT10" s="2139">
        <v>12.12855277581057</v>
      </c>
      <c r="AU10" s="2138">
        <v>5.8060809066591137</v>
      </c>
      <c r="AV10" s="2138">
        <v>3.1470451867381053</v>
      </c>
      <c r="AW10" s="2138">
        <v>5.7795984073934932</v>
      </c>
      <c r="AX10" s="2137">
        <v>6.8595060986831848</v>
      </c>
      <c r="AY10" s="2138">
        <v>6.3623161109979067</v>
      </c>
      <c r="AZ10" s="2138">
        <v>5.8735561362844848</v>
      </c>
      <c r="BA10" s="2138">
        <v>4.7931703734752142</v>
      </c>
      <c r="BB10" s="2138">
        <v>3.6860694349756895</v>
      </c>
      <c r="BC10" s="2138">
        <v>5.2173325113630344</v>
      </c>
      <c r="BD10" s="2139">
        <v>9.1653727723509135</v>
      </c>
      <c r="BE10" s="2138">
        <v>5.1333677511125497</v>
      </c>
      <c r="BF10" s="2138">
        <v>4.5137467429818745</v>
      </c>
      <c r="BG10" s="2138">
        <v>6.3748912523860835</v>
      </c>
      <c r="BH10" s="2137">
        <v>6.4620173236985368</v>
      </c>
      <c r="BI10" s="2138">
        <v>16.782339684440544</v>
      </c>
      <c r="BJ10" s="2138">
        <v>5.6095914975247956</v>
      </c>
      <c r="BK10" s="2138">
        <v>10.343934959381127</v>
      </c>
      <c r="BL10" s="2138">
        <v>7.63640046410978</v>
      </c>
      <c r="BM10" s="2138">
        <v>10.093066651364062</v>
      </c>
      <c r="BN10" s="2139">
        <v>9.3518636532812298</v>
      </c>
      <c r="BO10" s="2138">
        <v>4.5389287108221819</v>
      </c>
      <c r="BP10" s="2138">
        <v>2.7635080793542022</v>
      </c>
      <c r="BQ10" s="2138">
        <v>4.5632508701608359</v>
      </c>
      <c r="BR10" s="2138">
        <v>5.3664726706087142</v>
      </c>
      <c r="BS10" s="2139">
        <v>7.0354594842677196</v>
      </c>
      <c r="BT10" s="2138">
        <v>3.4505844454772836</v>
      </c>
      <c r="BU10" s="2138">
        <v>4.1496900497571927</v>
      </c>
      <c r="BV10" s="2138">
        <v>5.5300826809754353</v>
      </c>
      <c r="BW10" s="2138">
        <v>5.1950458985518635</v>
      </c>
      <c r="BX10" s="2139">
        <v>5.0349192417742312</v>
      </c>
      <c r="BY10" s="2138">
        <v>2.8366216780538833</v>
      </c>
      <c r="BZ10" s="2138">
        <v>1.7169940200770228</v>
      </c>
      <c r="CA10" s="2138">
        <v>7.1648929797036995</v>
      </c>
      <c r="CB10" s="2904">
        <v>7.287248105016797</v>
      </c>
      <c r="CC10" s="2138">
        <v>3.1445787601756154</v>
      </c>
      <c r="CD10" s="2138">
        <v>2.2394230684854102</v>
      </c>
      <c r="CE10" s="2143">
        <v>6.4742409847232789</v>
      </c>
      <c r="CF10" s="2143">
        <v>6.6450979863907342</v>
      </c>
      <c r="CG10" s="2138">
        <v>2.99</v>
      </c>
      <c r="CH10" s="2138">
        <v>3.54</v>
      </c>
      <c r="CI10" s="2138">
        <v>3.85</v>
      </c>
      <c r="CJ10" s="2138">
        <v>2.956570200405193</v>
      </c>
      <c r="CK10" s="2138">
        <v>3.3341425501012987</v>
      </c>
      <c r="CL10" s="2139">
        <v>6.0996821061534456</v>
      </c>
      <c r="CM10" s="2138">
        <v>8.1</v>
      </c>
      <c r="CN10" s="2138">
        <v>7.3601078998531442</v>
      </c>
      <c r="CO10" s="2138">
        <v>11.42</v>
      </c>
      <c r="CP10" s="2137">
        <v>8.2449475015016471</v>
      </c>
      <c r="CQ10" s="2139">
        <v>11.6</v>
      </c>
      <c r="CR10" s="2138">
        <v>11.955521328016385</v>
      </c>
      <c r="CS10" s="2138">
        <v>11.800910776043882</v>
      </c>
      <c r="CT10" s="2138">
        <v>12.393918642231053</v>
      </c>
      <c r="CU10" s="2131">
        <v>11.937587686572829</v>
      </c>
      <c r="CV10" s="2138">
        <v>6.5215173250225371</v>
      </c>
      <c r="CW10" s="2138">
        <v>6.8593265031280897</v>
      </c>
      <c r="CX10" s="2138">
        <v>6.0866330644057056</v>
      </c>
      <c r="CY10" s="2138">
        <v>3.3611400768029118</v>
      </c>
      <c r="CZ10" s="2130">
        <v>5.7071542423398114</v>
      </c>
      <c r="DA10" s="2142">
        <v>3.4567316598150208</v>
      </c>
      <c r="DB10" s="1836">
        <v>2.8152091921404421</v>
      </c>
      <c r="DC10" s="1836">
        <v>2.2331822466463924</v>
      </c>
      <c r="DD10" s="2138">
        <v>4.3183265628061127</v>
      </c>
      <c r="DE10" s="2137">
        <v>3.202389901815101</v>
      </c>
      <c r="DF10" s="2138">
        <v>2.2076433494238832</v>
      </c>
      <c r="DG10" s="2138">
        <v>1.9725218412463275</v>
      </c>
      <c r="DH10" s="2138">
        <v>3.4868082924513639</v>
      </c>
      <c r="DI10" s="2138">
        <v>2.5998757973241062</v>
      </c>
      <c r="DJ10" s="2138">
        <v>2.5903595226286833</v>
      </c>
      <c r="DK10" s="2139">
        <v>3.0416795473731444</v>
      </c>
      <c r="DL10" s="2138">
        <v>3.1178824219890666</v>
      </c>
      <c r="DM10" s="2138">
        <v>1.9000914628735635</v>
      </c>
      <c r="DN10" s="2138">
        <v>4.6636751291694587</v>
      </c>
      <c r="DO10" s="2137">
        <v>3.2132996230169368</v>
      </c>
      <c r="DP10" s="2138">
        <v>4.1070479169336309</v>
      </c>
      <c r="DQ10" s="2138">
        <v>2.596590666642653</v>
      </c>
      <c r="DR10" s="2138">
        <v>2.1861994000677902</v>
      </c>
      <c r="DS10" s="2138">
        <v>1.9263536642766941</v>
      </c>
      <c r="DT10" s="2137">
        <v>2.8528803489165409</v>
      </c>
      <c r="DU10" s="2139">
        <v>3.8242727773598149</v>
      </c>
      <c r="DV10" s="2138">
        <v>2.296513030648621</v>
      </c>
      <c r="DW10" s="2138">
        <v>2.1252273338075738</v>
      </c>
      <c r="DX10" s="2138">
        <v>3.1692450359832813</v>
      </c>
      <c r="DY10" s="2137">
        <v>2.795269194227211</v>
      </c>
      <c r="DZ10" s="2138">
        <v>1.9167714392188475</v>
      </c>
      <c r="EA10" s="2138">
        <v>3.1140428539754841</v>
      </c>
      <c r="EB10" s="2138">
        <v>2.4017668743634903</v>
      </c>
      <c r="EC10" s="2138">
        <v>1.8048936289034034</v>
      </c>
      <c r="ED10" s="2138">
        <v>2.3093686991153062</v>
      </c>
      <c r="EE10" s="2139">
        <v>2.3596877490895865</v>
      </c>
      <c r="EF10" s="2138">
        <v>6.7364587086234513</v>
      </c>
      <c r="EG10" s="2138">
        <v>4.2485604662348315</v>
      </c>
      <c r="EH10" s="2138">
        <v>4.4664495633793271</v>
      </c>
      <c r="EI10" s="2138">
        <v>4.4488555185890224</v>
      </c>
      <c r="EJ10" s="2139">
        <v>8.2555191935240018</v>
      </c>
      <c r="EK10" s="2138">
        <v>6.601807451153487</v>
      </c>
      <c r="EL10" s="2138">
        <v>6.9622736778891374</v>
      </c>
      <c r="EM10" s="2138">
        <v>7.2443729435016344</v>
      </c>
      <c r="EN10" s="2138">
        <v>7.2432976950774375</v>
      </c>
      <c r="EO10" s="2139">
        <v>6.5346825567808118</v>
      </c>
      <c r="EP10" s="2138">
        <v>6.3252254818668741</v>
      </c>
      <c r="EQ10" s="2138">
        <v>8.2732064233680411</v>
      </c>
      <c r="ER10" s="2137">
        <v>5.6565518268488688</v>
      </c>
      <c r="ES10" s="2138">
        <v>6.1606153567933317</v>
      </c>
      <c r="ET10" s="2138">
        <v>3.2591679536339111</v>
      </c>
      <c r="EU10" s="2138">
        <v>3.0694682937858637</v>
      </c>
      <c r="EV10" s="2143">
        <v>5.9926159100951448</v>
      </c>
      <c r="EW10" s="2143">
        <v>3.2048532325363603</v>
      </c>
    </row>
    <row r="11" spans="1:153" ht="45.75" customHeight="1">
      <c r="A11" s="1834" t="s">
        <v>1260</v>
      </c>
      <c r="B11" s="2134">
        <v>4.13</v>
      </c>
      <c r="C11" s="2135">
        <v>4.5</v>
      </c>
      <c r="D11" s="2135">
        <v>6.4</v>
      </c>
      <c r="E11" s="2135">
        <v>4.7675000000000001</v>
      </c>
      <c r="F11" s="2136">
        <v>8.1149397478300429</v>
      </c>
      <c r="G11" s="2135">
        <v>6.077419220014832</v>
      </c>
      <c r="H11" s="2135">
        <v>4.2051573432841467</v>
      </c>
      <c r="I11" s="2135">
        <v>2.58</v>
      </c>
      <c r="J11" s="2137">
        <v>5.2</v>
      </c>
      <c r="K11" s="2138">
        <v>4.42</v>
      </c>
      <c r="L11" s="2138">
        <v>6.57</v>
      </c>
      <c r="M11" s="2138">
        <v>2.56</v>
      </c>
      <c r="N11" s="2138">
        <v>1.75</v>
      </c>
      <c r="O11" s="2138">
        <v>3.98</v>
      </c>
      <c r="P11" s="2139">
        <v>3.69</v>
      </c>
      <c r="Q11" s="2138">
        <v>5.93</v>
      </c>
      <c r="R11" s="1836">
        <v>1.55</v>
      </c>
      <c r="S11" s="1817">
        <v>2.7</v>
      </c>
      <c r="T11" s="2137">
        <v>3.4675000000000002</v>
      </c>
      <c r="U11" s="2138">
        <v>3.3947399232462763</v>
      </c>
      <c r="V11" s="2138">
        <v>2.6</v>
      </c>
      <c r="W11" s="2138">
        <v>1.4937077153984315</v>
      </c>
      <c r="X11" s="2138">
        <v>1.23</v>
      </c>
      <c r="Y11" s="2138">
        <v>2.179611909661177</v>
      </c>
      <c r="Z11" s="2141">
        <v>2.2344076320414179</v>
      </c>
      <c r="AA11" s="2138">
        <v>3.2477420578102127</v>
      </c>
      <c r="AB11" s="2138">
        <v>1.874880663699001</v>
      </c>
      <c r="AC11" s="2138">
        <v>3.1781314925517563</v>
      </c>
      <c r="AD11" s="2131">
        <v>2.6337904615255967</v>
      </c>
      <c r="AE11" s="2138">
        <v>1.9121295204757602</v>
      </c>
      <c r="AF11" s="2138">
        <v>1.4522113940819961</v>
      </c>
      <c r="AG11" s="2138">
        <v>3.9004476493729228</v>
      </c>
      <c r="AH11" s="2138">
        <v>2.4572493241982918</v>
      </c>
      <c r="AI11" s="2130">
        <v>2.4305094720322429</v>
      </c>
      <c r="AJ11" s="2139">
        <v>2.8947101727875122</v>
      </c>
      <c r="AK11" s="2138">
        <v>2.7225749784961626</v>
      </c>
      <c r="AL11" s="2138">
        <v>2.2561293870562382</v>
      </c>
      <c r="AM11" s="2138">
        <v>3.3566522215217263</v>
      </c>
      <c r="AN11" s="2137">
        <v>2.8015711790739846</v>
      </c>
      <c r="AO11" s="2138">
        <v>1.3880542579494219</v>
      </c>
      <c r="AP11" s="2138">
        <v>2.2352051430598237</v>
      </c>
      <c r="AQ11" s="2138">
        <v>1.459268043680783</v>
      </c>
      <c r="AR11" s="2138">
        <v>5.0534165031967362</v>
      </c>
      <c r="AS11" s="2138">
        <v>2.6130648638036642</v>
      </c>
      <c r="AT11" s="2139">
        <v>2.3028191889035812</v>
      </c>
      <c r="AU11" s="2138">
        <v>3.5710182098995991</v>
      </c>
      <c r="AV11" s="2138">
        <v>1.2232827858362714</v>
      </c>
      <c r="AW11" s="2138">
        <v>4.7183948590619762</v>
      </c>
      <c r="AX11" s="2137">
        <v>3.1101089246271147</v>
      </c>
      <c r="AY11" s="2138">
        <v>4.1648289331051735</v>
      </c>
      <c r="AZ11" s="2138">
        <v>2.7227532114600193</v>
      </c>
      <c r="BA11" s="2138">
        <v>1.106555844155835</v>
      </c>
      <c r="BB11" s="2138">
        <v>0.59127770065227314</v>
      </c>
      <c r="BC11" s="2138">
        <v>2.2149193296491387</v>
      </c>
      <c r="BD11" s="2139">
        <v>1.4835476840663264</v>
      </c>
      <c r="BE11" s="2138">
        <v>0.72913732975022338</v>
      </c>
      <c r="BF11" s="2138">
        <v>1.2082340656627442</v>
      </c>
      <c r="BG11" s="2138">
        <v>0.9296347355882546</v>
      </c>
      <c r="BH11" s="2137">
        <v>1.0701519133008357</v>
      </c>
      <c r="BI11" s="2138">
        <v>1.4571697523006066</v>
      </c>
      <c r="BJ11" s="2138">
        <v>1.5356414137912699</v>
      </c>
      <c r="BK11" s="2138">
        <v>1.4915587350687272</v>
      </c>
      <c r="BL11" s="2138">
        <v>1.9379492252288684</v>
      </c>
      <c r="BM11" s="2138">
        <v>1.605579781597368</v>
      </c>
      <c r="BN11" s="2139">
        <v>0.93020663291141104</v>
      </c>
      <c r="BO11" s="2138">
        <v>1.1214348291975489</v>
      </c>
      <c r="BP11" s="2138">
        <v>1.3665248440057318</v>
      </c>
      <c r="BQ11" s="2138">
        <v>0.66070270482072802</v>
      </c>
      <c r="BR11" s="2138">
        <v>1.0009775176261519</v>
      </c>
      <c r="BS11" s="2139">
        <v>1.4116460220487652</v>
      </c>
      <c r="BT11" s="2138">
        <v>1.1203477529563817</v>
      </c>
      <c r="BU11" s="2138">
        <v>1.3085114834224587</v>
      </c>
      <c r="BV11" s="2138">
        <v>0.9272793523380819</v>
      </c>
      <c r="BW11" s="2138">
        <v>1.1814780843030763</v>
      </c>
      <c r="BX11" s="2139">
        <v>1.1290178943305413</v>
      </c>
      <c r="BY11" s="2138">
        <v>1.0196286241222083</v>
      </c>
      <c r="BZ11" s="2138">
        <v>0.80306282817003782</v>
      </c>
      <c r="CA11" s="2138">
        <v>0.69619291552065943</v>
      </c>
      <c r="CB11" s="2904">
        <v>0.74919058001524641</v>
      </c>
      <c r="CC11" s="2138">
        <v>0.95064377829465196</v>
      </c>
      <c r="CD11" s="2138">
        <v>1.0190986105772719</v>
      </c>
      <c r="CE11" s="2143">
        <v>0.47222802556033106</v>
      </c>
      <c r="CF11" s="2143">
        <v>0.46137391805062772</v>
      </c>
      <c r="CG11" s="2138">
        <v>4.8</v>
      </c>
      <c r="CH11" s="2138">
        <v>5</v>
      </c>
      <c r="CI11" s="2138">
        <v>4.84</v>
      </c>
      <c r="CJ11" s="2138">
        <v>4.9544094934459899</v>
      </c>
      <c r="CK11" s="2138">
        <v>4.8986023733614976</v>
      </c>
      <c r="CL11" s="2139">
        <v>3.1553022210856638</v>
      </c>
      <c r="CM11" s="2138">
        <v>4.0999999999999996</v>
      </c>
      <c r="CN11" s="2138">
        <v>4.2107797389722403</v>
      </c>
      <c r="CO11" s="2138">
        <v>5.0199999999999996</v>
      </c>
      <c r="CP11" s="2137">
        <v>4.1215204900144755</v>
      </c>
      <c r="CQ11" s="2139">
        <v>3.7</v>
      </c>
      <c r="CR11" s="2138">
        <v>3.7756624221621586</v>
      </c>
      <c r="CS11" s="2138">
        <v>3.3243644949967068</v>
      </c>
      <c r="CT11" s="2138">
        <v>3.3264916635677717</v>
      </c>
      <c r="CU11" s="2131">
        <v>3.5316296451816598</v>
      </c>
      <c r="CV11" s="2138">
        <v>2.7145039103161697</v>
      </c>
      <c r="CW11" s="2138">
        <v>3.9786449518733877</v>
      </c>
      <c r="CX11" s="2138">
        <v>4.8975088020221342</v>
      </c>
      <c r="CY11" s="2138">
        <v>4.8320523832824742</v>
      </c>
      <c r="CZ11" s="2130">
        <v>4.1056775118735418</v>
      </c>
      <c r="DA11" s="2142">
        <v>5.7664832315617209</v>
      </c>
      <c r="DB11" s="1836">
        <v>3.1513192413450506</v>
      </c>
      <c r="DC11" s="1836">
        <v>3.4397580290286003</v>
      </c>
      <c r="DD11" s="2138">
        <v>5.4779542828190424</v>
      </c>
      <c r="DE11" s="2137">
        <v>4.4559618677448878</v>
      </c>
      <c r="DF11" s="2138">
        <v>3.5642665296548817</v>
      </c>
      <c r="DG11" s="2138">
        <v>3.9040371190820475</v>
      </c>
      <c r="DH11" s="2138">
        <v>2.9829252238790684</v>
      </c>
      <c r="DI11" s="2138">
        <v>2.9847556558467216</v>
      </c>
      <c r="DJ11" s="2138">
        <v>3.3379040831770097</v>
      </c>
      <c r="DK11" s="2139">
        <v>2.5139943528295223</v>
      </c>
      <c r="DL11" s="2138">
        <v>2.92597044117452</v>
      </c>
      <c r="DM11" s="2138">
        <v>3.3368827217118895</v>
      </c>
      <c r="DN11" s="2138">
        <v>3.3203134772112128</v>
      </c>
      <c r="DO11" s="2137">
        <v>3.0299899858207016</v>
      </c>
      <c r="DP11" s="2138">
        <v>3.107202712004757</v>
      </c>
      <c r="DQ11" s="2138">
        <v>2.519550480979897</v>
      </c>
      <c r="DR11" s="2138">
        <v>1.9640557019844769</v>
      </c>
      <c r="DS11" s="2138">
        <v>2.8720102423889169</v>
      </c>
      <c r="DT11" s="2137">
        <v>2.6250212021799251</v>
      </c>
      <c r="DU11" s="2139">
        <v>4.3661568191733124</v>
      </c>
      <c r="DV11" s="2138">
        <v>1.9109211051463415</v>
      </c>
      <c r="DW11" s="2138">
        <v>2.9427191185664627</v>
      </c>
      <c r="DX11" s="2138">
        <v>2.5950003393327834</v>
      </c>
      <c r="DY11" s="2137">
        <v>2.8348997079792881</v>
      </c>
      <c r="DZ11" s="2138">
        <v>2.8289209432800511</v>
      </c>
      <c r="EA11" s="2138">
        <v>2.9752225752254096</v>
      </c>
      <c r="EB11" s="2138">
        <v>3.1042471340941566</v>
      </c>
      <c r="EC11" s="2138">
        <v>3.0683549426751227</v>
      </c>
      <c r="ED11" s="2138">
        <v>2.9941863988186852</v>
      </c>
      <c r="EE11" s="2139">
        <v>2.9015978949517871</v>
      </c>
      <c r="EF11" s="2138">
        <v>2.862481962453463</v>
      </c>
      <c r="EG11" s="2138">
        <v>2.748238053643798</v>
      </c>
      <c r="EH11" s="2138">
        <v>3.1802058822109265</v>
      </c>
      <c r="EI11" s="2138">
        <v>2.9113098285663197</v>
      </c>
      <c r="EJ11" s="2139">
        <v>2.6367530866057072</v>
      </c>
      <c r="EK11" s="2138">
        <v>2.5839404054718478</v>
      </c>
      <c r="EL11" s="2138">
        <v>2.9761605575238099</v>
      </c>
      <c r="EM11" s="2138">
        <v>2.3208859732348417</v>
      </c>
      <c r="EN11" s="2138">
        <v>2.6236857236766271</v>
      </c>
      <c r="EO11" s="2139">
        <v>1.8565438910661918</v>
      </c>
      <c r="EP11" s="2138">
        <v>1.9266979766915799</v>
      </c>
      <c r="EQ11" s="2138">
        <v>1.8504243678061694</v>
      </c>
      <c r="ER11" s="2137">
        <v>2.6115961236460232</v>
      </c>
      <c r="ES11" s="2138">
        <v>3.6769910618349417</v>
      </c>
      <c r="ET11" s="2138">
        <v>3.2696961268386162</v>
      </c>
      <c r="EU11" s="2138">
        <v>2.7312859222222192</v>
      </c>
      <c r="EV11" s="2143">
        <v>1.7858821155742981</v>
      </c>
      <c r="EW11" s="2143">
        <v>1.565732570847771</v>
      </c>
    </row>
    <row r="12" spans="1:153" ht="39" customHeight="1">
      <c r="A12" s="1834" t="s">
        <v>1261</v>
      </c>
      <c r="B12" s="2134">
        <v>7.42</v>
      </c>
      <c r="C12" s="2135">
        <v>2.8</v>
      </c>
      <c r="D12" s="2135">
        <v>2.2000000000000002</v>
      </c>
      <c r="E12" s="2135">
        <v>2.5449999999999999</v>
      </c>
      <c r="F12" s="2136">
        <v>1.9782147346985264</v>
      </c>
      <c r="G12" s="2135">
        <v>2.4944755492354425</v>
      </c>
      <c r="H12" s="2135">
        <v>0.98</v>
      </c>
      <c r="I12" s="2135">
        <v>2.99</v>
      </c>
      <c r="J12" s="2137">
        <v>2.15</v>
      </c>
      <c r="K12" s="2138">
        <v>4.16</v>
      </c>
      <c r="L12" s="2138">
        <v>3.22</v>
      </c>
      <c r="M12" s="2138">
        <v>2.83</v>
      </c>
      <c r="N12" s="2138">
        <v>1.83</v>
      </c>
      <c r="O12" s="2138">
        <v>3.03</v>
      </c>
      <c r="P12" s="2139">
        <v>1.99</v>
      </c>
      <c r="Q12" s="2138">
        <v>5.26</v>
      </c>
      <c r="R12" s="1836">
        <v>2.86</v>
      </c>
      <c r="S12" s="2138">
        <v>6</v>
      </c>
      <c r="T12" s="2137">
        <v>4.0274999999999999</v>
      </c>
      <c r="U12" s="2138">
        <v>3.1892694591488455</v>
      </c>
      <c r="V12" s="2138">
        <v>2.1</v>
      </c>
      <c r="W12" s="2138">
        <v>2.1635336785007886</v>
      </c>
      <c r="X12" s="2138">
        <v>0.96</v>
      </c>
      <c r="Y12" s="2138">
        <v>2.103200784412409</v>
      </c>
      <c r="Z12" s="2141">
        <v>1.4294928246186664</v>
      </c>
      <c r="AA12" s="2138">
        <v>1.5505054471560871</v>
      </c>
      <c r="AB12" s="2138">
        <v>2.6950973694970148</v>
      </c>
      <c r="AC12" s="2138">
        <v>1.4102108819474677</v>
      </c>
      <c r="AD12" s="2131">
        <v>1.771326630804809</v>
      </c>
      <c r="AE12" s="2138">
        <v>2.7565084644240851</v>
      </c>
      <c r="AF12" s="2138">
        <v>3.2280739864299064</v>
      </c>
      <c r="AG12" s="2138">
        <v>1.3825433882744698</v>
      </c>
      <c r="AH12" s="2138">
        <v>2.5838011643113674</v>
      </c>
      <c r="AI12" s="2130">
        <v>2.4877317508599575</v>
      </c>
      <c r="AJ12" s="2139">
        <v>3.0136008450989751</v>
      </c>
      <c r="AK12" s="2138">
        <v>2.1242514269306083</v>
      </c>
      <c r="AL12" s="2138">
        <v>1.2069492086973821</v>
      </c>
      <c r="AM12" s="2138">
        <v>7.2629805246918515</v>
      </c>
      <c r="AN12" s="2137">
        <v>3.3018040044703394</v>
      </c>
      <c r="AO12" s="2138">
        <v>5.6495599809465062</v>
      </c>
      <c r="AP12" s="2138">
        <v>1.8485124835602373</v>
      </c>
      <c r="AQ12" s="2138">
        <v>1.2238905424312181</v>
      </c>
      <c r="AR12" s="2138">
        <v>3.4119184104840765</v>
      </c>
      <c r="AS12" s="2138">
        <v>3.1901183244263387</v>
      </c>
      <c r="AT12" s="2139">
        <v>4.5236042861938062</v>
      </c>
      <c r="AU12" s="2138">
        <v>2.6749563219298378</v>
      </c>
      <c r="AV12" s="2138">
        <v>1.1337124458754939</v>
      </c>
      <c r="AW12" s="2138">
        <v>6.3926353555008353</v>
      </c>
      <c r="AX12" s="2137">
        <v>3.7995075144457839</v>
      </c>
      <c r="AY12" s="2138">
        <v>5.7349577584335893</v>
      </c>
      <c r="AZ12" s="2138">
        <v>2.2661369518558607</v>
      </c>
      <c r="BA12" s="2138">
        <v>2.8093058702506788</v>
      </c>
      <c r="BB12" s="2138">
        <v>6.450669259786018</v>
      </c>
      <c r="BC12" s="2138">
        <v>4.375900055352969</v>
      </c>
      <c r="BD12" s="2139">
        <v>5.952696467752622</v>
      </c>
      <c r="BE12" s="2138">
        <v>2.7752398981815509</v>
      </c>
      <c r="BF12" s="2138">
        <v>1.1546221486551969</v>
      </c>
      <c r="BG12" s="2138">
        <v>2.3556313157946684</v>
      </c>
      <c r="BH12" s="2137">
        <v>3.3250759025137633</v>
      </c>
      <c r="BI12" s="2138">
        <v>4.1510040916803037</v>
      </c>
      <c r="BJ12" s="2138">
        <v>2.3725828284870971</v>
      </c>
      <c r="BK12" s="2138">
        <v>3.636148100019712</v>
      </c>
      <c r="BL12" s="2138">
        <v>3.2207489812461949</v>
      </c>
      <c r="BM12" s="2138">
        <v>3.3451210003583274</v>
      </c>
      <c r="BN12" s="2139">
        <v>3.3758514269279596</v>
      </c>
      <c r="BO12" s="2138">
        <v>7.7575790524722414</v>
      </c>
      <c r="BP12" s="2138">
        <v>4.6428434183270433</v>
      </c>
      <c r="BQ12" s="2138">
        <v>2.5706309452805143</v>
      </c>
      <c r="BR12" s="2138">
        <v>4.6909785371965196</v>
      </c>
      <c r="BS12" s="2139">
        <v>4.7256138857771246</v>
      </c>
      <c r="BT12" s="2138">
        <v>2.9979306164366486</v>
      </c>
      <c r="BU12" s="2138">
        <v>2.2842920336582297</v>
      </c>
      <c r="BV12" s="2138">
        <v>2.5092758002022384</v>
      </c>
      <c r="BW12" s="2138">
        <v>3.1730327478067402</v>
      </c>
      <c r="BX12" s="2139">
        <v>2.7300914361015316</v>
      </c>
      <c r="BY12" s="2138">
        <v>1.0862750608927791</v>
      </c>
      <c r="BZ12" s="2138">
        <v>1.3744842031117679</v>
      </c>
      <c r="CA12" s="2138">
        <v>3.5240398300082494</v>
      </c>
      <c r="CB12" s="2904">
        <v>3.7133032012295701</v>
      </c>
      <c r="CC12" s="2138">
        <v>1.8682098819362329</v>
      </c>
      <c r="CD12" s="2138">
        <v>1.6764665127245326</v>
      </c>
      <c r="CE12" s="2143">
        <v>2.4749897266499343</v>
      </c>
      <c r="CF12" s="2143">
        <v>2.1114609129799589</v>
      </c>
      <c r="CG12" s="2138">
        <v>9.56</v>
      </c>
      <c r="CH12" s="2138">
        <v>11.15</v>
      </c>
      <c r="CI12" s="2138">
        <v>9.9600000000000009</v>
      </c>
      <c r="CJ12" s="2138">
        <v>9.6959164031718696</v>
      </c>
      <c r="CK12" s="2138">
        <v>10.091479100792968</v>
      </c>
      <c r="CL12" s="2139">
        <v>8.3792994162891876</v>
      </c>
      <c r="CM12" s="2138">
        <v>9.5197899152362027</v>
      </c>
      <c r="CN12" s="2138">
        <v>9.6068292132794753</v>
      </c>
      <c r="CO12" s="2138">
        <v>9.02</v>
      </c>
      <c r="CP12" s="2137">
        <v>9.1314796362012167</v>
      </c>
      <c r="CQ12" s="2139">
        <v>5.7</v>
      </c>
      <c r="CR12" s="2138">
        <v>8.0049000478856573</v>
      </c>
      <c r="CS12" s="2138">
        <v>6.2985236130170517</v>
      </c>
      <c r="CT12" s="2138">
        <v>7.1413593501903776</v>
      </c>
      <c r="CU12" s="2131">
        <v>6.7861957527732724</v>
      </c>
      <c r="CV12" s="2138">
        <v>9.678574155747679</v>
      </c>
      <c r="CW12" s="2138">
        <v>7.8983048724834344</v>
      </c>
      <c r="CX12" s="2138">
        <v>7.5177486880386279</v>
      </c>
      <c r="CY12" s="2138">
        <v>9.2189752191524263</v>
      </c>
      <c r="CZ12" s="2130">
        <v>8.5784007338555419</v>
      </c>
      <c r="DA12" s="2142">
        <v>6.5695494989356051</v>
      </c>
      <c r="DB12" s="1836">
        <v>7.3850121376859033</v>
      </c>
      <c r="DC12" s="1836">
        <v>7.4589819322794018</v>
      </c>
      <c r="DD12" s="2138">
        <v>7.1007510377535121</v>
      </c>
      <c r="DE12" s="2137">
        <v>7.12791922949034</v>
      </c>
      <c r="DF12" s="2138">
        <v>10.099409514161508</v>
      </c>
      <c r="DG12" s="2138">
        <v>8.9481358813216172</v>
      </c>
      <c r="DH12" s="2138">
        <v>11.027562746569089</v>
      </c>
      <c r="DI12" s="2138">
        <v>9.2704569714181897</v>
      </c>
      <c r="DJ12" s="2138">
        <v>9.839493494182916</v>
      </c>
      <c r="DK12" s="2139">
        <v>6.3965442331554438</v>
      </c>
      <c r="DL12" s="2138">
        <v>7.4415439896248357</v>
      </c>
      <c r="DM12" s="2138">
        <v>6.6315584065814459</v>
      </c>
      <c r="DN12" s="2138">
        <v>7.9145249290927921</v>
      </c>
      <c r="DO12" s="2137">
        <v>7.1169923575203446</v>
      </c>
      <c r="DP12" s="2138">
        <v>7.6656848461162177</v>
      </c>
      <c r="DQ12" s="2138">
        <v>6.5167399025357886</v>
      </c>
      <c r="DR12" s="2138">
        <v>6.947853780928086</v>
      </c>
      <c r="DS12" s="2138">
        <v>2.8840131362725483</v>
      </c>
      <c r="DT12" s="2137">
        <v>6.3628316711173509</v>
      </c>
      <c r="DU12" s="2139">
        <v>7.2033190265081135</v>
      </c>
      <c r="DV12" s="2138">
        <v>7.0520688617124208</v>
      </c>
      <c r="DW12" s="2138">
        <v>9.2919516911656501</v>
      </c>
      <c r="DX12" s="2138">
        <v>9.6816717957149265</v>
      </c>
      <c r="DY12" s="2137">
        <v>8.3198053961583245</v>
      </c>
      <c r="DZ12" s="2138">
        <v>9.1306801916360918</v>
      </c>
      <c r="EA12" s="2138">
        <v>8.8915158715318654</v>
      </c>
      <c r="EB12" s="2138">
        <v>8.763557339127388</v>
      </c>
      <c r="EC12" s="2138">
        <v>8.9420219496406226</v>
      </c>
      <c r="ED12" s="2138">
        <v>8.9319438379839919</v>
      </c>
      <c r="EE12" s="2139">
        <v>7.7399512481343624</v>
      </c>
      <c r="EF12" s="2138">
        <v>8.5109622824839111</v>
      </c>
      <c r="EG12" s="2138">
        <v>8.484199181785625</v>
      </c>
      <c r="EH12" s="2138">
        <v>7.42272940029489</v>
      </c>
      <c r="EI12" s="2138">
        <v>8.0675470734615988</v>
      </c>
      <c r="EJ12" s="2139">
        <v>5.4988625868432344</v>
      </c>
      <c r="EK12" s="2138">
        <v>5.4259990350385889</v>
      </c>
      <c r="EL12" s="2138">
        <v>5.2601113856646435</v>
      </c>
      <c r="EM12" s="2138">
        <v>6.8973021679284683</v>
      </c>
      <c r="EN12" s="2138">
        <v>5.7948800102812008</v>
      </c>
      <c r="EO12" s="2139">
        <v>5.1586269972649585</v>
      </c>
      <c r="EP12" s="2138">
        <v>5.122311808013821</v>
      </c>
      <c r="EQ12" s="2138">
        <v>5.5515586741134371</v>
      </c>
      <c r="ER12" s="2137">
        <v>6.9884563599766762</v>
      </c>
      <c r="ES12" s="2138">
        <v>5.8757592853276899</v>
      </c>
      <c r="ET12" s="2138">
        <v>7.7870744910688545</v>
      </c>
      <c r="EU12" s="2138">
        <v>8.1051246571340396</v>
      </c>
      <c r="EV12" s="2143">
        <v>9.2547934410196966</v>
      </c>
      <c r="EW12" s="2143">
        <v>7.239385724090126</v>
      </c>
    </row>
    <row r="13" spans="1:153" ht="39" customHeight="1">
      <c r="A13" s="1834" t="s">
        <v>210</v>
      </c>
      <c r="B13" s="2134">
        <v>14.16</v>
      </c>
      <c r="C13" s="2135">
        <v>14.9</v>
      </c>
      <c r="D13" s="2135">
        <v>5.8</v>
      </c>
      <c r="E13" s="2135">
        <v>4.6574999999999998</v>
      </c>
      <c r="F13" s="2136">
        <v>5.0200000000000005</v>
      </c>
      <c r="G13" s="2135">
        <v>3.85</v>
      </c>
      <c r="H13" s="2135">
        <v>2.78</v>
      </c>
      <c r="I13" s="2135">
        <v>6.8800000000000008</v>
      </c>
      <c r="J13" s="2137">
        <v>4.71</v>
      </c>
      <c r="K13" s="2138">
        <v>6.96</v>
      </c>
      <c r="L13" s="2138">
        <v>4.4800000000000004</v>
      </c>
      <c r="M13" s="2138">
        <v>3.24</v>
      </c>
      <c r="N13" s="2138">
        <v>4.2</v>
      </c>
      <c r="O13" s="2138">
        <v>4.71</v>
      </c>
      <c r="P13" s="2139">
        <v>5.37</v>
      </c>
      <c r="Q13" s="2138">
        <v>4.68</v>
      </c>
      <c r="R13" s="1836">
        <v>4.05</v>
      </c>
      <c r="S13" s="1817">
        <v>7.1</v>
      </c>
      <c r="T13" s="2137">
        <v>5.3000000000000007</v>
      </c>
      <c r="U13" s="2138">
        <v>4.4569391757273564</v>
      </c>
      <c r="V13" s="2138">
        <v>4</v>
      </c>
      <c r="W13" s="2138">
        <v>2.8896167343019239</v>
      </c>
      <c r="X13" s="2138">
        <v>2.54</v>
      </c>
      <c r="Y13" s="2138">
        <v>3.47163897750732</v>
      </c>
      <c r="Z13" s="2141">
        <v>8.3158403596194219</v>
      </c>
      <c r="AA13" s="2138">
        <v>9.3739499876707679</v>
      </c>
      <c r="AB13" s="2138">
        <v>5.1148162863629683</v>
      </c>
      <c r="AC13" s="2138">
        <v>7.5516109369885616</v>
      </c>
      <c r="AD13" s="2131">
        <v>7.5890543926604295</v>
      </c>
      <c r="AE13" s="2138">
        <v>17.279227549853964</v>
      </c>
      <c r="AF13" s="2138">
        <v>27.18005621062624</v>
      </c>
      <c r="AG13" s="2138">
        <v>27.760277427525143</v>
      </c>
      <c r="AH13" s="2138">
        <v>18.436669183246892</v>
      </c>
      <c r="AI13" s="2130">
        <v>22.664057592813059</v>
      </c>
      <c r="AJ13" s="2139">
        <v>13.153153101094899</v>
      </c>
      <c r="AK13" s="2138">
        <v>7.9811866585188529</v>
      </c>
      <c r="AL13" s="2138">
        <v>13.160239483797353</v>
      </c>
      <c r="AM13" s="2138">
        <v>18.474655494178492</v>
      </c>
      <c r="AN13" s="2137">
        <v>13.0108258816621</v>
      </c>
      <c r="AO13" s="2138">
        <v>31.100488600627607</v>
      </c>
      <c r="AP13" s="2138">
        <v>25.941946772604485</v>
      </c>
      <c r="AQ13" s="2138">
        <v>19.291018702034194</v>
      </c>
      <c r="AR13" s="2138">
        <v>23.454848698164611</v>
      </c>
      <c r="AS13" s="2138">
        <v>25.275053211944059</v>
      </c>
      <c r="AT13" s="2139">
        <v>27.680884024092599</v>
      </c>
      <c r="AU13" s="2138">
        <v>24.675440706607091</v>
      </c>
      <c r="AV13" s="2138">
        <v>32.903179601125096</v>
      </c>
      <c r="AW13" s="2138">
        <v>21.151695978171023</v>
      </c>
      <c r="AX13" s="2137">
        <v>26.063346209015691</v>
      </c>
      <c r="AY13" s="2138">
        <v>26.300208026151843</v>
      </c>
      <c r="AZ13" s="2138">
        <v>28.613079185840689</v>
      </c>
      <c r="BA13" s="2138">
        <v>7.5047737853001202</v>
      </c>
      <c r="BB13" s="2138">
        <v>12.670289417892972</v>
      </c>
      <c r="BC13" s="2138">
        <v>18.986673298986325</v>
      </c>
      <c r="BD13" s="2139">
        <v>13.752351533064052</v>
      </c>
      <c r="BE13" s="2138">
        <v>5.5002497889302511</v>
      </c>
      <c r="BF13" s="2138">
        <v>17.302068355558635</v>
      </c>
      <c r="BG13" s="2138">
        <v>20.735976375513943</v>
      </c>
      <c r="BH13" s="2137">
        <v>13.200394340695325</v>
      </c>
      <c r="BI13" s="2138">
        <v>18.245387697068839</v>
      </c>
      <c r="BJ13" s="2138">
        <v>13.125332201445403</v>
      </c>
      <c r="BK13" s="2138">
        <v>16.932628603417406</v>
      </c>
      <c r="BL13" s="2138">
        <v>14.320737344820575</v>
      </c>
      <c r="BM13" s="2138">
        <v>15.656021461688056</v>
      </c>
      <c r="BN13" s="2139">
        <v>12.680781073238339</v>
      </c>
      <c r="BO13" s="2138">
        <v>19.485118749502274</v>
      </c>
      <c r="BP13" s="2138">
        <v>21.021565566955122</v>
      </c>
      <c r="BQ13" s="2138">
        <v>14.019229386315397</v>
      </c>
      <c r="BR13" s="2138">
        <v>16.677514213782118</v>
      </c>
      <c r="BS13" s="2139">
        <v>10.73170926099106</v>
      </c>
      <c r="BT13" s="2138">
        <v>13.459380683927815</v>
      </c>
      <c r="BU13" s="2138">
        <v>13.809243797602328</v>
      </c>
      <c r="BV13" s="2138">
        <v>7.8969820710035474</v>
      </c>
      <c r="BW13" s="2138">
        <v>11.12787065079667</v>
      </c>
      <c r="BX13" s="2139">
        <v>13.601690151294632</v>
      </c>
      <c r="BY13" s="2138">
        <v>8.8156734152082805</v>
      </c>
      <c r="BZ13" s="2138">
        <v>10.993453441271942</v>
      </c>
      <c r="CA13" s="2138">
        <v>7.4448415158781662</v>
      </c>
      <c r="CB13" s="2904">
        <v>9.5653431372562636</v>
      </c>
      <c r="CC13" s="2138">
        <v>10.038419697647932</v>
      </c>
      <c r="CD13" s="2138">
        <v>27.623673318885039</v>
      </c>
      <c r="CE13" s="2143">
        <v>29.229208946178641</v>
      </c>
      <c r="CF13" s="2143">
        <v>23.398948615472136</v>
      </c>
      <c r="CG13" s="2138">
        <v>20.51</v>
      </c>
      <c r="CH13" s="2138">
        <v>19.97</v>
      </c>
      <c r="CI13" s="2138">
        <v>21.13</v>
      </c>
      <c r="CJ13" s="2138">
        <v>18.456976716612434</v>
      </c>
      <c r="CK13" s="2138">
        <v>20.016744179153108</v>
      </c>
      <c r="CL13" s="2139">
        <v>13.642081523403778</v>
      </c>
      <c r="CM13" s="2138">
        <v>14.8</v>
      </c>
      <c r="CN13" s="2138">
        <v>17.245151116996045</v>
      </c>
      <c r="CO13" s="2138">
        <v>16.739999999999998</v>
      </c>
      <c r="CP13" s="2137">
        <v>15.606808160099956</v>
      </c>
      <c r="CQ13" s="2139">
        <v>15.1</v>
      </c>
      <c r="CR13" s="2138">
        <v>14.92721380833415</v>
      </c>
      <c r="CS13" s="2138">
        <v>19.189565913611194</v>
      </c>
      <c r="CT13" s="2138">
        <v>15.767017894817325</v>
      </c>
      <c r="CU13" s="2131">
        <v>16.245949404190668</v>
      </c>
      <c r="CV13" s="2138">
        <v>14.992127182416738</v>
      </c>
      <c r="CW13" s="2138">
        <v>15.347189370582196</v>
      </c>
      <c r="CX13" s="2138">
        <v>16.737852426750372</v>
      </c>
      <c r="CY13" s="2138">
        <v>13.527179505181536</v>
      </c>
      <c r="CZ13" s="2130">
        <v>15.15108712123271</v>
      </c>
      <c r="DA13" s="2142">
        <v>16.434147776768892</v>
      </c>
      <c r="DB13" s="1836">
        <v>17.233029552813765</v>
      </c>
      <c r="DC13" s="1836">
        <v>17.894090424969406</v>
      </c>
      <c r="DD13" s="2138">
        <v>16.39795581174781</v>
      </c>
      <c r="DE13" s="2137">
        <v>16.990701545987598</v>
      </c>
      <c r="DF13" s="2138">
        <v>17.409322992235676</v>
      </c>
      <c r="DG13" s="2138">
        <v>17.974874722019855</v>
      </c>
      <c r="DH13" s="2138">
        <v>18.854841238484962</v>
      </c>
      <c r="DI13" s="2138">
        <v>19.918204001419866</v>
      </c>
      <c r="DJ13" s="2138">
        <v>18.595020530295979</v>
      </c>
      <c r="DK13" s="2139">
        <v>17.343144404086424</v>
      </c>
      <c r="DL13" s="2138">
        <v>16.76676528974231</v>
      </c>
      <c r="DM13" s="2138">
        <v>17.21165128884904</v>
      </c>
      <c r="DN13" s="2138">
        <v>15.166782221144206</v>
      </c>
      <c r="DO13" s="2137">
        <v>16.59098803961016</v>
      </c>
      <c r="DP13" s="2138">
        <v>15.550009460360437</v>
      </c>
      <c r="DQ13" s="2138">
        <v>14.087865662028918</v>
      </c>
      <c r="DR13" s="2138">
        <v>15.221238193255523</v>
      </c>
      <c r="DS13" s="2138">
        <v>10.547631674307031</v>
      </c>
      <c r="DT13" s="2137">
        <v>14.224490343988874</v>
      </c>
      <c r="DU13" s="2139">
        <v>15.895405390115632</v>
      </c>
      <c r="DV13" s="2138">
        <v>15.85931110475077</v>
      </c>
      <c r="DW13" s="2138">
        <v>19.460384229788666</v>
      </c>
      <c r="DX13" s="2138">
        <v>19.833533574566157</v>
      </c>
      <c r="DY13" s="2137">
        <v>17.7883287878876</v>
      </c>
      <c r="DZ13" s="2138">
        <v>21.744536516568573</v>
      </c>
      <c r="EA13" s="2138">
        <v>20.719404977832678</v>
      </c>
      <c r="EB13" s="2138">
        <v>20.71940568743695</v>
      </c>
      <c r="EC13" s="2138">
        <v>20.532679591469059</v>
      </c>
      <c r="ED13" s="2138">
        <v>20.929006693326816</v>
      </c>
      <c r="EE13" s="2139">
        <v>19.104793692433759</v>
      </c>
      <c r="EF13" s="2138">
        <v>19.115647578026667</v>
      </c>
      <c r="EG13" s="2138">
        <v>17.3950965287315</v>
      </c>
      <c r="EH13" s="2138">
        <v>19.00249086389708</v>
      </c>
      <c r="EI13" s="2138">
        <v>18.634060679897804</v>
      </c>
      <c r="EJ13" s="2139">
        <v>17.888658102513819</v>
      </c>
      <c r="EK13" s="2138">
        <v>18.774766318740369</v>
      </c>
      <c r="EL13" s="2138">
        <v>23.97163758850661</v>
      </c>
      <c r="EM13" s="2138">
        <v>23.01380583732228</v>
      </c>
      <c r="EN13" s="2138">
        <v>21.003902591784033</v>
      </c>
      <c r="EO13" s="2139">
        <v>24.243214517950662</v>
      </c>
      <c r="EP13" s="2138">
        <v>21.778230408828051</v>
      </c>
      <c r="EQ13" s="2138">
        <v>21.266817829708422</v>
      </c>
      <c r="ER13" s="2137">
        <v>22.837071483858505</v>
      </c>
      <c r="ES13" s="2138">
        <v>20.162315000688746</v>
      </c>
      <c r="ET13" s="2138">
        <v>22.525424203089518</v>
      </c>
      <c r="EU13" s="2138">
        <v>18.985917019760791</v>
      </c>
      <c r="EV13" s="2143">
        <v>17.138933947146466</v>
      </c>
      <c r="EW13" s="2143">
        <v>17.358010950735174</v>
      </c>
    </row>
    <row r="14" spans="1:153" s="276" customFormat="1" ht="39" customHeight="1">
      <c r="A14" s="1769" t="s">
        <v>1262</v>
      </c>
      <c r="B14" s="2144">
        <v>7.64</v>
      </c>
      <c r="C14" s="2145">
        <v>6.5</v>
      </c>
      <c r="D14" s="2145">
        <v>7.5</v>
      </c>
      <c r="E14" s="2145">
        <v>13.555</v>
      </c>
      <c r="F14" s="2146">
        <v>12.15</v>
      </c>
      <c r="G14" s="2145">
        <v>18.760000000000002</v>
      </c>
      <c r="H14" s="2145">
        <v>24.85</v>
      </c>
      <c r="I14" s="2145">
        <v>19.36</v>
      </c>
      <c r="J14" s="2131">
        <v>18.670000000000002</v>
      </c>
      <c r="K14" s="2130">
        <v>11.5</v>
      </c>
      <c r="L14" s="2130">
        <v>12.61</v>
      </c>
      <c r="M14" s="2130">
        <v>11.35</v>
      </c>
      <c r="N14" s="2130">
        <v>17.809999999999999</v>
      </c>
      <c r="O14" s="2130">
        <v>13.25</v>
      </c>
      <c r="P14" s="2132">
        <v>20.46</v>
      </c>
      <c r="Q14" s="2130">
        <v>13.19</v>
      </c>
      <c r="R14" s="1821">
        <v>15.71</v>
      </c>
      <c r="S14" s="1937">
        <v>8.6999999999999993</v>
      </c>
      <c r="T14" s="2131">
        <v>14.515000000000001</v>
      </c>
      <c r="U14" s="2130">
        <v>12.929923550989628</v>
      </c>
      <c r="V14" s="2130">
        <v>15</v>
      </c>
      <c r="W14" s="2130">
        <v>15.645483994650105</v>
      </c>
      <c r="X14" s="2130">
        <v>15.9</v>
      </c>
      <c r="Y14" s="2130">
        <v>14.868851886409933</v>
      </c>
      <c r="Z14" s="2147">
        <v>15.21821914866274</v>
      </c>
      <c r="AA14" s="2130">
        <v>10.976145092260642</v>
      </c>
      <c r="AB14" s="2130">
        <v>11.418036664796388</v>
      </c>
      <c r="AC14" s="2130">
        <v>16.224448059236785</v>
      </c>
      <c r="AD14" s="2131">
        <v>13.45921224123914</v>
      </c>
      <c r="AE14" s="2130">
        <v>18.285224237876182</v>
      </c>
      <c r="AF14" s="2130">
        <v>15.949406270720429</v>
      </c>
      <c r="AG14" s="2130">
        <v>11.784489232945921</v>
      </c>
      <c r="AH14" s="2130">
        <v>13.91097690561168</v>
      </c>
      <c r="AI14" s="2130">
        <v>14.982524161788554</v>
      </c>
      <c r="AJ14" s="2132">
        <v>19.161049884058876</v>
      </c>
      <c r="AK14" s="2130">
        <v>24.049302623558198</v>
      </c>
      <c r="AL14" s="2130">
        <v>23.836236735305707</v>
      </c>
      <c r="AM14" s="2130">
        <v>13.651692516260816</v>
      </c>
      <c r="AN14" s="2131">
        <v>20.301397225222356</v>
      </c>
      <c r="AO14" s="2130">
        <v>18.259337213178366</v>
      </c>
      <c r="AP14" s="2130">
        <v>15.062074016479324</v>
      </c>
      <c r="AQ14" s="2130">
        <v>22.569086437949991</v>
      </c>
      <c r="AR14" s="2130">
        <v>14.136634253087196</v>
      </c>
      <c r="AS14" s="2130">
        <v>17.269686762489194</v>
      </c>
      <c r="AT14" s="2132">
        <v>18.198032033196938</v>
      </c>
      <c r="AU14" s="2130">
        <v>13.59048794134827</v>
      </c>
      <c r="AV14" s="2130">
        <v>21.87176560442801</v>
      </c>
      <c r="AW14" s="2130">
        <v>12.055350663198865</v>
      </c>
      <c r="AX14" s="2131">
        <v>15.897290669493239</v>
      </c>
      <c r="AY14" s="2130">
        <v>13.200743793914818</v>
      </c>
      <c r="AZ14" s="2130">
        <v>18.999929634527152</v>
      </c>
      <c r="BA14" s="2130">
        <v>27.712761483416514</v>
      </c>
      <c r="BB14" s="2130">
        <v>8.5476510224428139</v>
      </c>
      <c r="BC14" s="2130">
        <v>16.970805682396854</v>
      </c>
      <c r="BD14" s="2132">
        <v>21.664101000900711</v>
      </c>
      <c r="BE14" s="2130">
        <v>18.802423042041205</v>
      </c>
      <c r="BF14" s="2130">
        <v>32.935905793017426</v>
      </c>
      <c r="BG14" s="2130">
        <v>27.054169320508898</v>
      </c>
      <c r="BH14" s="2131">
        <v>23.804397981668078</v>
      </c>
      <c r="BI14" s="2130">
        <v>23.735943505355696</v>
      </c>
      <c r="BJ14" s="2130">
        <v>37.37937561384522</v>
      </c>
      <c r="BK14" s="2130">
        <v>26.489475008879122</v>
      </c>
      <c r="BL14" s="2130">
        <v>31.042650321393321</v>
      </c>
      <c r="BM14" s="2130">
        <v>29.661861112368342</v>
      </c>
      <c r="BN14" s="2132">
        <v>30.752030371892307</v>
      </c>
      <c r="BO14" s="2130">
        <v>21.48539064808962</v>
      </c>
      <c r="BP14" s="2130">
        <v>28.879116546735894</v>
      </c>
      <c r="BQ14" s="2130">
        <v>33.858822199477913</v>
      </c>
      <c r="BR14" s="2130">
        <v>28.504276693256507</v>
      </c>
      <c r="BS14" s="2132">
        <v>30.711511814372066</v>
      </c>
      <c r="BT14" s="2130">
        <v>30.779559552141905</v>
      </c>
      <c r="BU14" s="2130">
        <v>30.645657567775096</v>
      </c>
      <c r="BV14" s="2130">
        <v>34.823981971716947</v>
      </c>
      <c r="BW14" s="2130">
        <v>31.941191420314158</v>
      </c>
      <c r="BX14" s="2132">
        <v>29.944183255696977</v>
      </c>
      <c r="BY14" s="2130">
        <v>27.663934632406249</v>
      </c>
      <c r="BZ14" s="2130">
        <v>26.833693936933408</v>
      </c>
      <c r="CA14" s="2130">
        <v>26.169868268785169</v>
      </c>
      <c r="CB14" s="2903">
        <v>23.265084388227482</v>
      </c>
      <c r="CC14" s="2130">
        <v>16.70601231132153</v>
      </c>
      <c r="CD14" s="2130">
        <v>17.622155270466568</v>
      </c>
      <c r="CE14" s="2133">
        <v>14.449179359892961</v>
      </c>
      <c r="CF14" s="2133">
        <v>23.644344198750186</v>
      </c>
      <c r="CG14" s="2130">
        <v>9.5299999999999994</v>
      </c>
      <c r="CH14" s="2130">
        <v>9.8000000000000007</v>
      </c>
      <c r="CI14" s="2130">
        <v>7.89</v>
      </c>
      <c r="CJ14" s="2130">
        <v>8.8553263792990791</v>
      </c>
      <c r="CK14" s="2130">
        <v>9.0188315948247695</v>
      </c>
      <c r="CL14" s="2132">
        <v>8.0987589926367463</v>
      </c>
      <c r="CM14" s="2130">
        <v>8.6999999999999993</v>
      </c>
      <c r="CN14" s="2130">
        <v>9.8472601453308162</v>
      </c>
      <c r="CO14" s="2130">
        <v>8.07</v>
      </c>
      <c r="CP14" s="2131">
        <v>8.6790047844918909</v>
      </c>
      <c r="CQ14" s="2132">
        <v>10.9</v>
      </c>
      <c r="CR14" s="2130">
        <v>9.8269839326440653</v>
      </c>
      <c r="CS14" s="2130">
        <v>9.6854875784413039</v>
      </c>
      <c r="CT14" s="2130">
        <v>8.8435719921033904</v>
      </c>
      <c r="CU14" s="2131">
        <v>9.8140108757971909</v>
      </c>
      <c r="CV14" s="2130">
        <v>12.273139632280367</v>
      </c>
      <c r="CW14" s="2130">
        <v>9.0994781238667386</v>
      </c>
      <c r="CX14" s="2130">
        <v>8.5889948630891855</v>
      </c>
      <c r="CY14" s="2130">
        <v>8.1156786792768312</v>
      </c>
      <c r="CZ14" s="2130">
        <v>9.5193228246282811</v>
      </c>
      <c r="DA14" s="2148">
        <v>7.8062456113611232</v>
      </c>
      <c r="DB14" s="1821">
        <v>9.4731507005760864</v>
      </c>
      <c r="DC14" s="1821">
        <v>7.0476880208867536</v>
      </c>
      <c r="DD14" s="2130">
        <v>6.2451764075641103</v>
      </c>
      <c r="DE14" s="2131">
        <v>7.6519831284342006</v>
      </c>
      <c r="DF14" s="2130">
        <v>8.7636139988031676</v>
      </c>
      <c r="DG14" s="2130">
        <v>10.72234270794895</v>
      </c>
      <c r="DH14" s="2130">
        <v>8.0273586442460569</v>
      </c>
      <c r="DI14" s="2130">
        <v>7.7222123875738919</v>
      </c>
      <c r="DJ14" s="2130">
        <v>8.7475466142563185</v>
      </c>
      <c r="DK14" s="2132">
        <v>7.7845524295153137</v>
      </c>
      <c r="DL14" s="2130">
        <v>8.9976962995357272</v>
      </c>
      <c r="DM14" s="2130">
        <v>9.5011648618822697</v>
      </c>
      <c r="DN14" s="2130">
        <v>8.2429658383321538</v>
      </c>
      <c r="DO14" s="2131">
        <v>8.6258197555924667</v>
      </c>
      <c r="DP14" s="2130">
        <v>10.487494415772005</v>
      </c>
      <c r="DQ14" s="2130">
        <v>10.068354891783384</v>
      </c>
      <c r="DR14" s="2130">
        <v>8.1868372394192814</v>
      </c>
      <c r="DS14" s="2130">
        <v>14.684793727805232</v>
      </c>
      <c r="DT14" s="2131">
        <v>10.519112612353524</v>
      </c>
      <c r="DU14" s="2132">
        <v>11.088489734124096</v>
      </c>
      <c r="DV14" s="2130">
        <v>12.220460778502442</v>
      </c>
      <c r="DW14" s="2130">
        <v>11.751235136579661</v>
      </c>
      <c r="DX14" s="2130">
        <v>10.480548417180509</v>
      </c>
      <c r="DY14" s="2131">
        <v>11.416917895894645</v>
      </c>
      <c r="DZ14" s="2130">
        <v>10.544133710154521</v>
      </c>
      <c r="EA14" s="2130">
        <v>9.4707217694284047</v>
      </c>
      <c r="EB14" s="2130">
        <v>9.6661708105242923</v>
      </c>
      <c r="EC14" s="2130">
        <v>9.9433707437885452</v>
      </c>
      <c r="ED14" s="2130">
        <v>9.9060992584739402</v>
      </c>
      <c r="EE14" s="2132">
        <v>8.5916470843751522</v>
      </c>
      <c r="EF14" s="2130">
        <v>9.3536587286320749</v>
      </c>
      <c r="EG14" s="2130">
        <v>9.9944338889417939</v>
      </c>
      <c r="EH14" s="2130">
        <v>12.564811626992819</v>
      </c>
      <c r="EI14" s="2130">
        <v>10.019947200623012</v>
      </c>
      <c r="EJ14" s="2132">
        <v>13.001391508782497</v>
      </c>
      <c r="EK14" s="2130">
        <v>9.087056628707959</v>
      </c>
      <c r="EL14" s="2130">
        <v>10.155526598030388</v>
      </c>
      <c r="EM14" s="2130">
        <v>10.787219396842856</v>
      </c>
      <c r="EN14" s="2130">
        <v>10.707186796267512</v>
      </c>
      <c r="EO14" s="2132">
        <v>8.3655723676285412</v>
      </c>
      <c r="EP14" s="2130">
        <v>12.052268176257613</v>
      </c>
      <c r="EQ14" s="2130">
        <v>9.2397803641071619</v>
      </c>
      <c r="ER14" s="2131">
        <v>9.9195445169186272</v>
      </c>
      <c r="ES14" s="2130">
        <v>9.3848325497677241</v>
      </c>
      <c r="ET14" s="2130">
        <v>6.8712874697485358</v>
      </c>
      <c r="EU14" s="2130">
        <v>7.9294963234192313</v>
      </c>
      <c r="EV14" s="2133">
        <v>7.7118813194000202</v>
      </c>
      <c r="EW14" s="2133">
        <v>5.4920765593489174</v>
      </c>
    </row>
    <row r="15" spans="1:153" s="276" customFormat="1" ht="39" customHeight="1">
      <c r="A15" s="1769" t="s">
        <v>1263</v>
      </c>
      <c r="B15" s="2144">
        <v>48.9</v>
      </c>
      <c r="C15" s="2145">
        <v>50.1</v>
      </c>
      <c r="D15" s="2145">
        <v>58.5</v>
      </c>
      <c r="E15" s="2145">
        <v>56.902500000000003</v>
      </c>
      <c r="F15" s="2146">
        <v>45.79</v>
      </c>
      <c r="G15" s="2145">
        <v>49.11</v>
      </c>
      <c r="H15" s="2145">
        <v>58.43</v>
      </c>
      <c r="I15" s="2145">
        <v>51.03</v>
      </c>
      <c r="J15" s="2131">
        <v>50.93</v>
      </c>
      <c r="K15" s="2130">
        <v>52.94</v>
      </c>
      <c r="L15" s="2130">
        <v>53.87</v>
      </c>
      <c r="M15" s="2130">
        <v>67.19</v>
      </c>
      <c r="N15" s="2130">
        <v>62.01</v>
      </c>
      <c r="O15" s="2130">
        <v>58.73</v>
      </c>
      <c r="P15" s="2132">
        <v>44.97</v>
      </c>
      <c r="Q15" s="2130">
        <v>38.409999999999997</v>
      </c>
      <c r="R15" s="1821">
        <v>44.1</v>
      </c>
      <c r="S15" s="1937">
        <v>40.6</v>
      </c>
      <c r="T15" s="2131">
        <v>42.019999999999996</v>
      </c>
      <c r="U15" s="2130">
        <v>42.479124132937393</v>
      </c>
      <c r="V15" s="2130">
        <v>54.2</v>
      </c>
      <c r="W15" s="2130">
        <v>57.402625629237058</v>
      </c>
      <c r="X15" s="2130">
        <v>60.94</v>
      </c>
      <c r="Y15" s="2130">
        <v>53.755437440543616</v>
      </c>
      <c r="Z15" s="2147">
        <v>50.746979151586601</v>
      </c>
      <c r="AA15" s="2130">
        <v>59.505708773388179</v>
      </c>
      <c r="AB15" s="2130">
        <v>62.325565215786497</v>
      </c>
      <c r="AC15" s="2130">
        <v>48.084611177280507</v>
      </c>
      <c r="AD15" s="2131">
        <v>55.165716079510446</v>
      </c>
      <c r="AE15" s="2130">
        <v>39.355463776978837</v>
      </c>
      <c r="AF15" s="2130">
        <v>38.044630877073416</v>
      </c>
      <c r="AG15" s="2130">
        <v>43.484703596472741</v>
      </c>
      <c r="AH15" s="2130">
        <v>28.841839539723878</v>
      </c>
      <c r="AI15" s="2130">
        <v>37.431659447562218</v>
      </c>
      <c r="AJ15" s="2132">
        <v>44.032545704583484</v>
      </c>
      <c r="AK15" s="2130">
        <v>49.912509138670011</v>
      </c>
      <c r="AL15" s="2130">
        <v>53.126317109479004</v>
      </c>
      <c r="AM15" s="2130">
        <v>37.70404623859649</v>
      </c>
      <c r="AN15" s="2131">
        <v>46.295374665383797</v>
      </c>
      <c r="AO15" s="2130">
        <v>31.133831559862273</v>
      </c>
      <c r="AP15" s="2130">
        <v>42.193439831076603</v>
      </c>
      <c r="AQ15" s="2130">
        <v>41.834804755239276</v>
      </c>
      <c r="AR15" s="2130">
        <v>39.37050041208289</v>
      </c>
      <c r="AS15" s="2130">
        <v>38.30156328401587</v>
      </c>
      <c r="AT15" s="2132">
        <v>28.228786877558253</v>
      </c>
      <c r="AU15" s="2130">
        <v>42.695699488265937</v>
      </c>
      <c r="AV15" s="2130">
        <v>34.122711775626449</v>
      </c>
      <c r="AW15" s="2130">
        <v>43.822258239202753</v>
      </c>
      <c r="AX15" s="2131">
        <v>37.791904329486023</v>
      </c>
      <c r="AY15" s="2130">
        <v>37.233524009825352</v>
      </c>
      <c r="AZ15" s="2130">
        <v>36.169496034920087</v>
      </c>
      <c r="BA15" s="2130">
        <v>49.815864746341802</v>
      </c>
      <c r="BB15" s="2130">
        <v>59.063875607079474</v>
      </c>
      <c r="BC15" s="2130">
        <v>45.333686313248919</v>
      </c>
      <c r="BD15" s="2132">
        <v>39.327245510065175</v>
      </c>
      <c r="BE15" s="2130">
        <v>64.017165603762209</v>
      </c>
      <c r="BF15" s="2130">
        <v>39.265817412131362</v>
      </c>
      <c r="BG15" s="2130">
        <v>33.840667155445509</v>
      </c>
      <c r="BH15" s="2131">
        <v>46.13582893085507</v>
      </c>
      <c r="BI15" s="2130">
        <v>28.765287981478394</v>
      </c>
      <c r="BJ15" s="2130">
        <v>33.971479674921973</v>
      </c>
      <c r="BK15" s="2130">
        <v>32.425869690649108</v>
      </c>
      <c r="BL15" s="2130">
        <v>34.44445085583164</v>
      </c>
      <c r="BM15" s="2130">
        <v>32.401772050720275</v>
      </c>
      <c r="BN15" s="2132">
        <v>32.534160973543749</v>
      </c>
      <c r="BO15" s="2130">
        <v>41.85894849320502</v>
      </c>
      <c r="BP15" s="2130">
        <v>36.719255479756228</v>
      </c>
      <c r="BQ15" s="2130">
        <v>31.637244542030164</v>
      </c>
      <c r="BR15" s="2130">
        <v>35.845810812625103</v>
      </c>
      <c r="BS15" s="2132">
        <v>37.787957639685878</v>
      </c>
      <c r="BT15" s="2130">
        <v>43.32063874779746</v>
      </c>
      <c r="BU15" s="2130">
        <v>44.598840782882483</v>
      </c>
      <c r="BV15" s="2130">
        <v>44.3453285234784</v>
      </c>
      <c r="BW15" s="2130">
        <v>42.387391775435859</v>
      </c>
      <c r="BX15" s="2132">
        <v>43.608189536374375</v>
      </c>
      <c r="BY15" s="2130">
        <v>55.221052680939387</v>
      </c>
      <c r="BZ15" s="2130">
        <v>55.915968713768024</v>
      </c>
      <c r="CA15" s="2130">
        <v>51.321946512116625</v>
      </c>
      <c r="CB15" s="2903">
        <v>49.624415751317876</v>
      </c>
      <c r="CC15" s="2130">
        <v>64.186554105025579</v>
      </c>
      <c r="CD15" s="2130">
        <v>47.5751078158019</v>
      </c>
      <c r="CE15" s="2133">
        <v>43.106438787223233</v>
      </c>
      <c r="CF15" s="2133">
        <v>38.351409451167996</v>
      </c>
      <c r="CG15" s="2130">
        <v>42.63</v>
      </c>
      <c r="CH15" s="2130">
        <v>40.630000000000003</v>
      </c>
      <c r="CI15" s="2130">
        <v>43.25</v>
      </c>
      <c r="CJ15" s="2130">
        <v>46.54163184630535</v>
      </c>
      <c r="CK15" s="2130">
        <v>43.262907961576339</v>
      </c>
      <c r="CL15" s="2132">
        <v>52.741238613716256</v>
      </c>
      <c r="CM15" s="2130">
        <v>46.8</v>
      </c>
      <c r="CN15" s="2130">
        <v>42.670537426463156</v>
      </c>
      <c r="CO15" s="2130">
        <v>39.54</v>
      </c>
      <c r="CP15" s="2131">
        <v>45.437944010044852</v>
      </c>
      <c r="CQ15" s="2132">
        <v>44.649522637145033</v>
      </c>
      <c r="CR15" s="2130">
        <v>42.963241748451694</v>
      </c>
      <c r="CS15" s="2130">
        <v>42.396385179355136</v>
      </c>
      <c r="CT15" s="2130">
        <v>45.578124369395411</v>
      </c>
      <c r="CU15" s="2131">
        <v>43.896818483586827</v>
      </c>
      <c r="CV15" s="2130">
        <v>48.176027155262489</v>
      </c>
      <c r="CW15" s="2130">
        <v>49.440850976432266</v>
      </c>
      <c r="CX15" s="2130">
        <v>48.290380932256078</v>
      </c>
      <c r="CY15" s="2130">
        <v>52.883207116616283</v>
      </c>
      <c r="CZ15" s="2130">
        <v>49.697616545141784</v>
      </c>
      <c r="DA15" s="2148">
        <v>49.542805744868019</v>
      </c>
      <c r="DB15" s="1821">
        <v>51.269506208635477</v>
      </c>
      <c r="DC15" s="1821">
        <v>51.676960977409493</v>
      </c>
      <c r="DD15" s="2130">
        <v>53.870046329849131</v>
      </c>
      <c r="DE15" s="2131">
        <v>51.577607749392854</v>
      </c>
      <c r="DF15" s="2130">
        <v>50.152286735049145</v>
      </c>
      <c r="DG15" s="2130">
        <v>48.155425131681795</v>
      </c>
      <c r="DH15" s="2130">
        <v>47.366012903332518</v>
      </c>
      <c r="DI15" s="2130">
        <v>48.986440432930074</v>
      </c>
      <c r="DJ15" s="2130">
        <v>48.645189121463879</v>
      </c>
      <c r="DK15" s="2132">
        <v>54.374715789749651</v>
      </c>
      <c r="DL15" s="2130">
        <v>52.676367677421155</v>
      </c>
      <c r="DM15" s="2130">
        <v>54.444901923177156</v>
      </c>
      <c r="DN15" s="2130">
        <v>54.992613676800282</v>
      </c>
      <c r="DO15" s="2131">
        <v>54.129654605501131</v>
      </c>
      <c r="DP15" s="2130">
        <v>53.049758494022235</v>
      </c>
      <c r="DQ15" s="2130">
        <v>57.597554794935256</v>
      </c>
      <c r="DR15" s="2130">
        <v>60.171401688935056</v>
      </c>
      <c r="DS15" s="2130">
        <v>61.448095833996007</v>
      </c>
      <c r="DT15" s="2131">
        <v>57.476145074890475</v>
      </c>
      <c r="DU15" s="2132">
        <v>50.531489756188954</v>
      </c>
      <c r="DV15" s="2130">
        <v>53.34841477201816</v>
      </c>
      <c r="DW15" s="2130">
        <v>44.675528834019431</v>
      </c>
      <c r="DX15" s="2130">
        <v>46.842048120372233</v>
      </c>
      <c r="DY15" s="2131">
        <v>48.959327828929979</v>
      </c>
      <c r="DZ15" s="2130">
        <v>45.400851147968773</v>
      </c>
      <c r="EA15" s="2130">
        <v>46.243354380009329</v>
      </c>
      <c r="EB15" s="2130">
        <v>47.029983584787907</v>
      </c>
      <c r="EC15" s="2130">
        <v>47.921848491499581</v>
      </c>
      <c r="ED15" s="2130">
        <v>46.649009401066401</v>
      </c>
      <c r="EE15" s="2132">
        <v>53.137376992135664</v>
      </c>
      <c r="EF15" s="2130">
        <v>46.390547208364211</v>
      </c>
      <c r="EG15" s="2130">
        <v>50.862004874826773</v>
      </c>
      <c r="EH15" s="2130">
        <v>47.241294275386629</v>
      </c>
      <c r="EI15" s="2130">
        <v>49.51132747412418</v>
      </c>
      <c r="EJ15" s="2132">
        <v>46.385876554798699</v>
      </c>
      <c r="EK15" s="2130">
        <v>52.050097347749528</v>
      </c>
      <c r="EL15" s="2130">
        <v>45.718298552154018</v>
      </c>
      <c r="EM15" s="2130">
        <v>44.802168389170774</v>
      </c>
      <c r="EN15" s="2130">
        <v>47.229153802095972</v>
      </c>
      <c r="EO15" s="2132">
        <v>47.838707456847679</v>
      </c>
      <c r="EP15" s="2130">
        <v>48.331325017411721</v>
      </c>
      <c r="EQ15" s="2130">
        <v>49.380566656634279</v>
      </c>
      <c r="ER15" s="2131">
        <v>47.466955008905998</v>
      </c>
      <c r="ES15" s="2130">
        <v>49.655421010080929</v>
      </c>
      <c r="ET15" s="2130">
        <v>51.589837426005815</v>
      </c>
      <c r="EU15" s="2130">
        <v>53.792033785131778</v>
      </c>
      <c r="EV15" s="2133">
        <v>53.076084600434939</v>
      </c>
      <c r="EW15" s="2133">
        <v>60.623405914342896</v>
      </c>
    </row>
    <row r="16" spans="1:153" s="613" customFormat="1" ht="32.25" customHeight="1" thickBot="1">
      <c r="A16" s="2149" t="s">
        <v>1264</v>
      </c>
      <c r="B16" s="2150"/>
      <c r="C16" s="2151"/>
      <c r="D16" s="2151"/>
      <c r="E16" s="2152">
        <v>1.5769122488083005</v>
      </c>
      <c r="F16" s="2153">
        <v>0.23104108462074566</v>
      </c>
      <c r="G16" s="2152">
        <v>0.96987556532218999</v>
      </c>
      <c r="H16" s="2152">
        <v>2.0474664040251485</v>
      </c>
      <c r="I16" s="2152">
        <v>1.1619591390830437</v>
      </c>
      <c r="J16" s="2154">
        <f>AVERAGE(F16:I16)</f>
        <v>1.1025855482627818</v>
      </c>
      <c r="K16" s="2152">
        <v>0.93888808182518058</v>
      </c>
      <c r="L16" s="2152">
        <v>0.52906551687396819</v>
      </c>
      <c r="M16" s="2152">
        <v>1.2648361952877851</v>
      </c>
      <c r="N16" s="2152">
        <v>2.0551221774663948</v>
      </c>
      <c r="O16" s="2155">
        <v>1.1969779928633322</v>
      </c>
      <c r="P16" s="2156">
        <v>1.0063439334067479</v>
      </c>
      <c r="Q16" s="2155">
        <v>0.61927979216077977</v>
      </c>
      <c r="R16" s="2157">
        <v>1.0632450400537683</v>
      </c>
      <c r="S16" s="2158">
        <v>3.0929637588878509</v>
      </c>
      <c r="T16" s="2159">
        <v>1.4454581311272867</v>
      </c>
      <c r="U16" s="2155">
        <v>5.6393554778611481</v>
      </c>
      <c r="V16" s="2155">
        <v>6.7827772766249055</v>
      </c>
      <c r="W16" s="2155">
        <v>1.4400937897861521</v>
      </c>
      <c r="X16" s="2155">
        <v>1.1078720266506807</v>
      </c>
      <c r="Y16" s="2155">
        <v>3.7425246427307215</v>
      </c>
      <c r="Z16" s="2160">
        <v>1.4</v>
      </c>
      <c r="AA16" s="2155">
        <v>5.2065555424424215</v>
      </c>
      <c r="AB16" s="2155">
        <v>10.620506620952439</v>
      </c>
      <c r="AC16" s="2155">
        <v>9.1</v>
      </c>
      <c r="AD16" s="2154">
        <v>6.5817655408487159</v>
      </c>
      <c r="AE16" s="2155">
        <v>6.9886491307569409</v>
      </c>
      <c r="AF16" s="2155">
        <v>8.6734218321556664</v>
      </c>
      <c r="AG16" s="2155">
        <v>14.556306982700223</v>
      </c>
      <c r="AH16" s="2155">
        <v>7.666347370090179</v>
      </c>
      <c r="AI16" s="2152">
        <v>9.471181328925752</v>
      </c>
      <c r="AJ16" s="2156">
        <v>10.622973791755484</v>
      </c>
      <c r="AK16" s="2155">
        <v>5.0735666825938175</v>
      </c>
      <c r="AL16" s="2155">
        <v>9.1079639875902139</v>
      </c>
      <c r="AM16" s="2155">
        <v>9.8994465072324882</v>
      </c>
      <c r="AN16" s="2159">
        <v>8.6761617385677354</v>
      </c>
      <c r="AO16" s="2155">
        <v>7.3525120406768467</v>
      </c>
      <c r="AP16" s="2155">
        <v>17.317025037303814</v>
      </c>
      <c r="AQ16" s="2155">
        <v>9.8455163879861232</v>
      </c>
      <c r="AR16" s="2155">
        <v>12.712429173604539</v>
      </c>
      <c r="AS16" s="2155">
        <v>11.740347327143224</v>
      </c>
      <c r="AT16" s="2156">
        <v>7.7558688424696198</v>
      </c>
      <c r="AU16" s="2155">
        <v>16.428848095158219</v>
      </c>
      <c r="AV16" s="2155">
        <v>8.1674116404295596</v>
      </c>
      <c r="AW16" s="2155">
        <v>16.927268636321884</v>
      </c>
      <c r="AX16" s="2159">
        <v>12.853740904903777</v>
      </c>
      <c r="AY16" s="2155">
        <v>16.527998607817338</v>
      </c>
      <c r="AZ16" s="2155">
        <v>10.570032513252309</v>
      </c>
      <c r="BA16" s="2155">
        <v>17.219945898554599</v>
      </c>
      <c r="BB16" s="2155">
        <v>15.991228417554723</v>
      </c>
      <c r="BC16" s="2155">
        <v>15.157618322619651</v>
      </c>
      <c r="BD16" s="2156">
        <v>8.2134390966722126</v>
      </c>
      <c r="BE16" s="2155">
        <v>4.9467775994584366</v>
      </c>
      <c r="BF16" s="2155">
        <v>4.9452041137918537</v>
      </c>
      <c r="BG16" s="2155">
        <v>2.6951375562893434</v>
      </c>
      <c r="BH16" s="2159">
        <v>5.3891227068050291</v>
      </c>
      <c r="BI16" s="2155">
        <v>0.52988005556748186</v>
      </c>
      <c r="BJ16" s="2155">
        <v>1.2325808042646738</v>
      </c>
      <c r="BK16" s="2155">
        <v>3.1651574671165577</v>
      </c>
      <c r="BL16" s="2155">
        <v>2.4046564640710724</v>
      </c>
      <c r="BM16" s="2155">
        <v>1.8330686977549464</v>
      </c>
      <c r="BN16" s="2156">
        <v>1.3910955765364896</v>
      </c>
      <c r="BO16" s="2155">
        <v>8.35374167803697</v>
      </c>
      <c r="BP16" s="2155">
        <v>0.76548383775578943</v>
      </c>
      <c r="BQ16" s="2155">
        <v>0.58221154444766943</v>
      </c>
      <c r="BR16" s="2155">
        <v>3.0817627561018002</v>
      </c>
      <c r="BS16" s="2156">
        <v>0.52886882011730341</v>
      </c>
      <c r="BT16" s="2155">
        <v>1.1077794579757241</v>
      </c>
      <c r="BU16" s="2155">
        <v>4.1737007014190244</v>
      </c>
      <c r="BV16" s="2155">
        <v>1.4040819131571607</v>
      </c>
      <c r="BW16" s="2155">
        <v>1.6813180082613657</v>
      </c>
      <c r="BX16" s="2156">
        <v>2.2036818809771508</v>
      </c>
      <c r="BY16" s="2155">
        <v>0.56273765788525854</v>
      </c>
      <c r="BZ16" s="2155">
        <v>3.0649589252336353</v>
      </c>
      <c r="CA16" s="2155">
        <v>2.2943821453715962</v>
      </c>
      <c r="CB16" s="2905">
        <v>1.851544750723507</v>
      </c>
      <c r="CC16" s="2155">
        <v>1.1441112526082762</v>
      </c>
      <c r="CD16" s="2155">
        <v>1.6281334022550362</v>
      </c>
      <c r="CE16" s="2162">
        <v>0.8</v>
      </c>
      <c r="CF16" s="2162">
        <v>0.3</v>
      </c>
      <c r="CG16" s="2155">
        <v>13.327088172895529</v>
      </c>
      <c r="CH16" s="2155">
        <v>13.953794552862281</v>
      </c>
      <c r="CI16" s="2155">
        <v>15.558107791452999</v>
      </c>
      <c r="CJ16" s="2155">
        <v>20.357650291096135</v>
      </c>
      <c r="CK16" s="2155">
        <v>15.799160202076736</v>
      </c>
      <c r="CL16" s="2156">
        <v>10.521556893657003</v>
      </c>
      <c r="CM16" s="2155">
        <v>12.054296393605158</v>
      </c>
      <c r="CN16" s="2155">
        <v>17.007951684642421</v>
      </c>
      <c r="CO16" s="2155">
        <v>12.988790302782661</v>
      </c>
      <c r="CP16" s="2159">
        <v>13.143148818671811</v>
      </c>
      <c r="CQ16" s="2156">
        <v>14.1</v>
      </c>
      <c r="CR16" s="2155">
        <v>13.517829021873826</v>
      </c>
      <c r="CS16" s="2155">
        <v>15.186342477391884</v>
      </c>
      <c r="CT16" s="2155">
        <v>15.179978838084091</v>
      </c>
      <c r="CU16" s="2159">
        <v>14.496037584337449</v>
      </c>
      <c r="CV16" s="2155">
        <v>15.242793384206777</v>
      </c>
      <c r="CW16" s="2155">
        <v>14.080255262534189</v>
      </c>
      <c r="CX16" s="2155">
        <v>16.712929022867833</v>
      </c>
      <c r="CY16" s="2155">
        <v>22.368011329609875</v>
      </c>
      <c r="CZ16" s="2152">
        <v>17.100997249804667</v>
      </c>
      <c r="DA16" s="2161">
        <v>17.249757938248127</v>
      </c>
      <c r="DB16" s="2157">
        <v>14.88982866472276</v>
      </c>
      <c r="DC16" s="2157">
        <v>17.652188387935816</v>
      </c>
      <c r="DD16" s="2155">
        <v>15.310370928138028</v>
      </c>
      <c r="DE16" s="2159">
        <v>16.277141793354968</v>
      </c>
      <c r="DF16" s="2155">
        <v>17.896713774732987</v>
      </c>
      <c r="DG16" s="2155">
        <v>16.252328365456755</v>
      </c>
      <c r="DH16" s="2155">
        <v>17.946273061795264</v>
      </c>
      <c r="DI16" s="2155">
        <v>16.02308360629069</v>
      </c>
      <c r="DJ16" s="2155">
        <v>17.010330524223431</v>
      </c>
      <c r="DK16" s="2156">
        <v>17.803034006158263</v>
      </c>
      <c r="DL16" s="2155">
        <v>14.249539764592505</v>
      </c>
      <c r="DM16" s="2155">
        <v>18.138207563065173</v>
      </c>
      <c r="DN16" s="2155">
        <v>16.477816485318268</v>
      </c>
      <c r="DO16" s="2159">
        <v>16.643220282466384</v>
      </c>
      <c r="DP16" s="2155">
        <v>15.652856866408804</v>
      </c>
      <c r="DQ16" s="2155">
        <v>12.865122182685537</v>
      </c>
      <c r="DR16" s="2155">
        <v>12.534472419328926</v>
      </c>
      <c r="DS16" s="2155">
        <v>6.1872225551721689</v>
      </c>
      <c r="DT16" s="2159">
        <v>12.51233552125028</v>
      </c>
      <c r="DU16" s="2156">
        <v>18.92513102534614</v>
      </c>
      <c r="DV16" s="2155">
        <v>19.402372460441658</v>
      </c>
      <c r="DW16" s="2155">
        <v>21.414622159469616</v>
      </c>
      <c r="DX16" s="2155">
        <v>22.306379552445435</v>
      </c>
      <c r="DY16" s="2159">
        <v>20.561971838178213</v>
      </c>
      <c r="DZ16" s="2155">
        <v>23.568564708698041</v>
      </c>
      <c r="EA16" s="2155">
        <v>20.921407431037995</v>
      </c>
      <c r="EB16" s="2155">
        <v>22.397065329205176</v>
      </c>
      <c r="EC16" s="2155">
        <v>22.961801048225041</v>
      </c>
      <c r="ED16" s="2155">
        <v>22.462209629291564</v>
      </c>
      <c r="EE16" s="2156">
        <v>21.579629698677724</v>
      </c>
      <c r="EF16" s="2155">
        <v>19.724033620963777</v>
      </c>
      <c r="EG16" s="2155">
        <v>22.567699294263161</v>
      </c>
      <c r="EH16" s="2155">
        <v>18.975546967259195</v>
      </c>
      <c r="EI16" s="2155">
        <v>20.795665183974695</v>
      </c>
      <c r="EJ16" s="2156">
        <v>12.838822716885593</v>
      </c>
      <c r="EK16" s="2155">
        <v>17.758854564409692</v>
      </c>
      <c r="EL16" s="2155">
        <v>20.29898842167167</v>
      </c>
      <c r="EM16" s="2155">
        <v>20.309634879192064</v>
      </c>
      <c r="EN16" s="2155">
        <v>17.946764529121001</v>
      </c>
      <c r="EO16" s="2156">
        <v>21.423237424550784</v>
      </c>
      <c r="EP16" s="2155">
        <v>21.720726750146415</v>
      </c>
      <c r="EQ16" s="2155">
        <v>25.26919679099537</v>
      </c>
      <c r="ER16" s="2159">
        <v>23.169824485123215</v>
      </c>
      <c r="ES16" s="2155">
        <v>21.203403924823117</v>
      </c>
      <c r="ET16" s="2155">
        <v>22.097453414789999</v>
      </c>
      <c r="EU16" s="2155">
        <v>22.077964463515489</v>
      </c>
      <c r="EV16" s="2162">
        <v>22.243134897789922</v>
      </c>
      <c r="EW16" s="2162">
        <v>26.980174958285208</v>
      </c>
    </row>
    <row r="17" spans="1:153" ht="44.5" customHeight="1" thickTop="1">
      <c r="A17" s="1664"/>
      <c r="B17" s="2163"/>
      <c r="C17" s="2163"/>
      <c r="D17" s="2163"/>
      <c r="E17" s="2163"/>
      <c r="F17" s="2163"/>
      <c r="G17" s="2163"/>
      <c r="H17" s="2163"/>
      <c r="I17" s="2163"/>
      <c r="J17" s="2164"/>
      <c r="K17" s="2164"/>
      <c r="L17" s="2164"/>
      <c r="M17" s="2164"/>
      <c r="N17" s="2164"/>
      <c r="O17" s="2164"/>
      <c r="P17" s="2164"/>
      <c r="Q17" s="2164"/>
      <c r="R17" s="2164"/>
      <c r="S17" s="2164"/>
      <c r="T17" s="2164"/>
      <c r="U17" s="2164"/>
      <c r="V17" s="2164"/>
      <c r="W17" s="2164"/>
      <c r="X17" s="2164"/>
      <c r="Y17" s="2164"/>
      <c r="Z17" s="2164"/>
      <c r="AA17" s="2164"/>
      <c r="AB17" s="2164"/>
      <c r="AC17" s="2164"/>
      <c r="AD17" s="2164"/>
      <c r="AE17" s="2164"/>
      <c r="AF17" s="2164"/>
      <c r="AG17" s="2164"/>
      <c r="AH17" s="2164"/>
      <c r="AI17" s="2164"/>
      <c r="AJ17" s="2164"/>
      <c r="AK17" s="2164"/>
      <c r="AL17" s="2164"/>
      <c r="AM17" s="2164"/>
      <c r="AN17" s="2164"/>
      <c r="AO17" s="2164"/>
      <c r="AP17" s="2164"/>
      <c r="AQ17" s="2164"/>
      <c r="AR17" s="2164"/>
      <c r="AS17" s="2164"/>
      <c r="AT17" s="2164"/>
      <c r="AU17" s="2164"/>
      <c r="AV17" s="2164"/>
      <c r="AW17" s="2164"/>
      <c r="AX17" s="2164"/>
      <c r="AY17" s="2164"/>
      <c r="AZ17" s="2164"/>
      <c r="BA17" s="2164"/>
      <c r="BB17" s="2164"/>
      <c r="BC17" s="2164"/>
      <c r="BD17" s="2164"/>
      <c r="BE17" s="2164"/>
      <c r="BF17" s="2164"/>
      <c r="BG17" s="2164"/>
      <c r="BH17" s="2164"/>
      <c r="BI17" s="2164"/>
      <c r="BJ17" s="2164"/>
      <c r="BK17" s="2164"/>
      <c r="BL17" s="2164"/>
      <c r="BM17" s="2164"/>
      <c r="BN17" s="2164"/>
      <c r="BO17" s="2164"/>
      <c r="BP17" s="2164"/>
      <c r="BQ17" s="2164"/>
      <c r="BR17" s="2164"/>
      <c r="BS17" s="2164"/>
      <c r="BT17" s="2164"/>
      <c r="BU17" s="2164"/>
      <c r="BV17" s="2164"/>
      <c r="BW17" s="2164"/>
      <c r="BX17" s="2164"/>
      <c r="BY17" s="2164"/>
      <c r="BZ17" s="2164"/>
      <c r="CA17" s="2164"/>
      <c r="CB17" s="2164"/>
      <c r="CC17" s="2164"/>
      <c r="CD17" s="2164"/>
      <c r="CE17" s="2164"/>
      <c r="CF17" s="2164"/>
      <c r="CG17" s="2164"/>
      <c r="CH17" s="2164"/>
      <c r="CI17" s="2164"/>
      <c r="CJ17" s="2164"/>
      <c r="CK17" s="2164"/>
      <c r="CL17" s="2164"/>
      <c r="CM17" s="2164"/>
      <c r="CN17" s="2164"/>
      <c r="CO17" s="2164"/>
      <c r="CP17" s="2164"/>
      <c r="CQ17" s="2163"/>
      <c r="CR17" s="2163"/>
      <c r="CS17" s="2163"/>
      <c r="CT17" s="2163"/>
      <c r="CU17" s="2163"/>
      <c r="CV17" s="2165"/>
      <c r="CW17" s="2163"/>
      <c r="CX17" s="2163"/>
      <c r="CY17" s="2163"/>
      <c r="CZ17" s="2163"/>
      <c r="DA17" s="2163"/>
      <c r="DB17" s="2163"/>
      <c r="DC17" s="2163"/>
      <c r="DD17" s="2163"/>
      <c r="DE17" s="2163"/>
      <c r="DF17" s="2163"/>
      <c r="DG17" s="2163"/>
      <c r="DH17" s="2163"/>
      <c r="DI17" s="2163"/>
      <c r="DJ17" s="2163"/>
      <c r="DK17" s="2163"/>
      <c r="DL17" s="2163"/>
      <c r="DM17" s="2163"/>
      <c r="DN17" s="2163"/>
      <c r="DO17" s="2163"/>
      <c r="DP17" s="2163"/>
      <c r="DQ17" s="2163"/>
      <c r="DR17" s="2163"/>
      <c r="DS17" s="2163"/>
      <c r="DT17" s="2163"/>
      <c r="DU17" s="2163"/>
      <c r="DV17" s="2163"/>
      <c r="DW17" s="2163"/>
      <c r="DX17" s="2163"/>
      <c r="DY17" s="2163"/>
      <c r="DZ17" s="2163"/>
      <c r="EA17" s="2163"/>
      <c r="EB17" s="2163"/>
      <c r="EC17" s="2163"/>
      <c r="ED17" s="2163"/>
      <c r="EE17" s="2163"/>
      <c r="EF17" s="2163"/>
      <c r="EG17" s="2163"/>
      <c r="EH17" s="2163"/>
      <c r="EI17" s="2163"/>
      <c r="EJ17" s="2163"/>
      <c r="EK17" s="2163"/>
      <c r="EL17" s="2163"/>
      <c r="EM17" s="2163"/>
      <c r="EN17" s="2163"/>
      <c r="EO17" s="2163"/>
      <c r="EP17" s="2163"/>
      <c r="EQ17" s="2163"/>
      <c r="ER17" s="2163"/>
      <c r="ES17" s="2163"/>
      <c r="ET17" s="2163"/>
      <c r="EU17" s="2163"/>
      <c r="EV17" s="2163"/>
      <c r="EW17" s="2163"/>
    </row>
    <row r="18" spans="1:153" ht="18.75" customHeight="1">
      <c r="H18" s="2166"/>
      <c r="R18" s="2166"/>
      <c r="S18" s="2166"/>
      <c r="T18" s="2166"/>
      <c r="Z18" s="2167"/>
      <c r="CI18" s="588"/>
      <c r="CJ18" s="2166"/>
      <c r="CK18" s="2166"/>
    </row>
    <row r="19" spans="1:153" ht="18.75" customHeight="1">
      <c r="S19" s="2166"/>
      <c r="T19" s="2166"/>
      <c r="Z19" s="2167"/>
    </row>
    <row r="20" spans="1:153" ht="18.75" customHeight="1">
      <c r="S20" s="2166"/>
      <c r="T20" s="2166"/>
      <c r="Z20" s="2168"/>
    </row>
    <row r="21" spans="1:153" ht="18.75" customHeight="1">
      <c r="S21" s="2166"/>
      <c r="T21" s="2166"/>
      <c r="Z21" s="2167"/>
    </row>
    <row r="22" spans="1:153" ht="18.75" customHeight="1">
      <c r="S22" s="2166"/>
      <c r="T22" s="2166"/>
      <c r="Z22" s="2168"/>
    </row>
    <row r="23" spans="1:153" ht="18.75" customHeight="1">
      <c r="S23" s="2166"/>
      <c r="T23" s="2166"/>
      <c r="Z23" s="2168"/>
    </row>
    <row r="24" spans="1:153" ht="18.75" customHeight="1">
      <c r="S24" s="2166"/>
      <c r="T24" s="2166"/>
      <c r="Z24" s="2168"/>
    </row>
    <row r="25" spans="1:153" ht="18.75" customHeight="1">
      <c r="S25" s="2166"/>
      <c r="T25" s="2166"/>
      <c r="Z25" s="2168"/>
    </row>
    <row r="26" spans="1:153" ht="18.75" customHeight="1">
      <c r="Z26" s="2168"/>
    </row>
    <row r="27" spans="1:153" ht="18.75" customHeight="1">
      <c r="Z27" s="2168"/>
    </row>
    <row r="28" spans="1:153" ht="18.75" customHeight="1">
      <c r="Z28" s="2167"/>
    </row>
    <row r="29" spans="1:153" ht="18.75" customHeight="1">
      <c r="Z29" s="2168"/>
    </row>
    <row r="30" spans="1:153" ht="18.75" customHeight="1">
      <c r="Z30" s="2168"/>
      <c r="CV30" s="277"/>
    </row>
    <row r="31" spans="1:153" ht="18.75" customHeight="1">
      <c r="Z31" s="2168"/>
      <c r="CV31" s="277"/>
    </row>
    <row r="32" spans="1:153" ht="18.75" customHeight="1">
      <c r="Z32" s="2168"/>
      <c r="CV32" s="277"/>
    </row>
    <row r="33" spans="1:100" ht="18.75" customHeight="1">
      <c r="Z33" s="2168"/>
      <c r="CV33" s="277"/>
    </row>
    <row r="34" spans="1:100" ht="18.75" customHeight="1">
      <c r="Z34" s="2167"/>
      <c r="CV34" s="277"/>
    </row>
    <row r="35" spans="1:100" ht="18.75" customHeight="1">
      <c r="Z35" s="2167"/>
      <c r="CV35" s="277"/>
    </row>
    <row r="36" spans="1:100" ht="18.75" customHeight="1">
      <c r="Z36" s="2167"/>
      <c r="CV36" s="277"/>
    </row>
    <row r="37" spans="1:100" ht="18.75" customHeight="1">
      <c r="A37" s="841" t="s">
        <v>1547</v>
      </c>
      <c r="Z37" s="2167"/>
      <c r="CV37" s="277"/>
    </row>
    <row r="85" spans="2:2" ht="6" customHeight="1"/>
    <row r="86" spans="2:2" ht="18.75" customHeight="1">
      <c r="B86" s="3030" t="s">
        <v>1551</v>
      </c>
    </row>
  </sheetData>
  <mergeCells count="37">
    <mergeCell ref="DK3:DO3"/>
    <mergeCell ref="DP3:DT3"/>
    <mergeCell ref="DU3:DY3"/>
    <mergeCell ref="DZ3:ED3"/>
    <mergeCell ref="EE3:EI3"/>
    <mergeCell ref="ES3:EV3"/>
    <mergeCell ref="DA3:DE3"/>
    <mergeCell ref="AY3:BC3"/>
    <mergeCell ref="BD3:BH3"/>
    <mergeCell ref="BI3:BM3"/>
    <mergeCell ref="BN3:BR3"/>
    <mergeCell ref="BS3:BW3"/>
    <mergeCell ref="BX3:CA3"/>
    <mergeCell ref="CG3:CK3"/>
    <mergeCell ref="CL3:CP3"/>
    <mergeCell ref="CQ3:CU3"/>
    <mergeCell ref="CV3:CZ3"/>
    <mergeCell ref="CB3:CE3"/>
    <mergeCell ref="EJ3:EN3"/>
    <mergeCell ref="EO3:ER3"/>
    <mergeCell ref="DF3:DJ3"/>
    <mergeCell ref="AT3:AX3"/>
    <mergeCell ref="A2:A4"/>
    <mergeCell ref="B2:CF2"/>
    <mergeCell ref="CG2:EW2"/>
    <mergeCell ref="B3:B4"/>
    <mergeCell ref="C3:C4"/>
    <mergeCell ref="D3:D4"/>
    <mergeCell ref="E3:E4"/>
    <mergeCell ref="F3:J3"/>
    <mergeCell ref="K3:O3"/>
    <mergeCell ref="P3:T3"/>
    <mergeCell ref="U3:Y3"/>
    <mergeCell ref="Z3:AD3"/>
    <mergeCell ref="AE3:AI3"/>
    <mergeCell ref="AJ3:AN3"/>
    <mergeCell ref="AO3:AS3"/>
  </mergeCells>
  <printOptions horizontalCentered="1"/>
  <pageMargins left="0" right="0" top="0.55118110236220497" bottom="0.35433070866141703" header="0.511811023622047" footer="0.511811023622047"/>
  <pageSetup paperSize="9" scale="50" fitToHeight="0" orientation="landscape" r:id="rId1"/>
  <headerFooter>
    <oddHeader>&amp;C&amp;"Aptos"&amp;10&amp;K000000 PUBLIC&amp;1#_x000D_&amp;"Arialri"&amp;10&amp;K000000&amp;"Arialri"&amp;10&amp;K000000&amp;"Arialri"&amp;10&amp;K000000&amp;G</oddHeader>
    <oddFooter>&amp;C&amp;12 32&amp;10_x000D_&amp;1#&amp;"Aptos"&amp;10&amp;K000000 PUBLIC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9ED41-1FE5-4E93-9235-C922FD26E127}">
  <dimension ref="A4:EB273"/>
  <sheetViews>
    <sheetView showGridLines="0" view="pageBreakPreview" topLeftCell="A4" zoomScale="50" zoomScaleNormal="75" zoomScaleSheetLayoutView="50" workbookViewId="0">
      <pane xSplit="1" ySplit="5" topLeftCell="B85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23.5"/>
  <cols>
    <col min="1" max="1" width="26.26953125" style="2114" customWidth="1"/>
    <col min="2" max="17" width="19" style="2078" customWidth="1"/>
    <col min="18" max="18" width="9" style="2078" customWidth="1"/>
    <col min="19" max="19" width="11.453125" style="2078" bestFit="1" customWidth="1"/>
    <col min="20" max="16384" width="9.1796875" style="2078"/>
  </cols>
  <sheetData>
    <row r="4" spans="1:92" ht="27" customHeight="1" thickBot="1">
      <c r="A4" s="2169" t="s">
        <v>1265</v>
      </c>
    </row>
    <row r="5" spans="1:92" ht="36" customHeight="1" thickTop="1" thickBot="1">
      <c r="A5" s="2170"/>
      <c r="B5" s="3222" t="s">
        <v>1266</v>
      </c>
      <c r="C5" s="3222"/>
      <c r="D5" s="3222"/>
      <c r="E5" s="3222"/>
      <c r="F5" s="3222"/>
      <c r="G5" s="3222"/>
      <c r="H5" s="3222"/>
      <c r="I5" s="3222"/>
      <c r="J5" s="3222"/>
      <c r="K5" s="3223"/>
      <c r="L5" s="3224" t="s">
        <v>1267</v>
      </c>
      <c r="M5" s="3222"/>
      <c r="N5" s="3222"/>
      <c r="O5" s="3222"/>
      <c r="P5" s="3222"/>
      <c r="Q5" s="3223"/>
      <c r="R5" s="2171"/>
    </row>
    <row r="6" spans="1:92" ht="36" customHeight="1" thickTop="1" thickBot="1">
      <c r="A6" s="2172"/>
      <c r="B6" s="3225" t="s">
        <v>1268</v>
      </c>
      <c r="C6" s="3225"/>
      <c r="D6" s="3226" t="s">
        <v>1269</v>
      </c>
      <c r="E6" s="3226"/>
      <c r="F6" s="3225" t="s">
        <v>1270</v>
      </c>
      <c r="G6" s="3225"/>
      <c r="H6" s="3225" t="s">
        <v>1271</v>
      </c>
      <c r="I6" s="3225"/>
      <c r="J6" s="3226" t="s">
        <v>1272</v>
      </c>
      <c r="K6" s="3227"/>
      <c r="L6" s="3228" t="s">
        <v>1268</v>
      </c>
      <c r="M6" s="3225"/>
      <c r="N6" s="3226" t="s">
        <v>1269</v>
      </c>
      <c r="O6" s="3226"/>
      <c r="P6" s="3225" t="s">
        <v>1270</v>
      </c>
      <c r="Q6" s="3229"/>
      <c r="R6" s="2173"/>
      <c r="CN6" s="2083"/>
    </row>
    <row r="7" spans="1:92" ht="33.65" customHeight="1" thickTop="1">
      <c r="A7" s="2172" t="s">
        <v>1275</v>
      </c>
      <c r="B7" s="2174" t="s">
        <v>1273</v>
      </c>
      <c r="C7" s="2174" t="s">
        <v>1274</v>
      </c>
      <c r="D7" s="2175" t="s">
        <v>1273</v>
      </c>
      <c r="E7" s="2175" t="s">
        <v>1274</v>
      </c>
      <c r="F7" s="2174" t="s">
        <v>1273</v>
      </c>
      <c r="G7" s="2174" t="s">
        <v>1274</v>
      </c>
      <c r="H7" s="2174" t="s">
        <v>1273</v>
      </c>
      <c r="I7" s="2174" t="s">
        <v>1274</v>
      </c>
      <c r="J7" s="2174" t="s">
        <v>1273</v>
      </c>
      <c r="K7" s="2176" t="s">
        <v>1274</v>
      </c>
      <c r="L7" s="2177" t="s">
        <v>1273</v>
      </c>
      <c r="M7" s="2178" t="s">
        <v>1274</v>
      </c>
      <c r="N7" s="2179" t="s">
        <v>1273</v>
      </c>
      <c r="O7" s="2179" t="s">
        <v>1274</v>
      </c>
      <c r="P7" s="2178" t="s">
        <v>1273</v>
      </c>
      <c r="Q7" s="2180" t="s">
        <v>1274</v>
      </c>
      <c r="R7" s="2181"/>
      <c r="CN7" s="2083"/>
    </row>
    <row r="8" spans="1:92" s="2079" customFormat="1" ht="33.65" customHeight="1" thickBot="1">
      <c r="A8" s="2182" t="s">
        <v>1464</v>
      </c>
      <c r="B8" s="2183" t="s">
        <v>1274</v>
      </c>
      <c r="C8" s="2183" t="s">
        <v>1276</v>
      </c>
      <c r="D8" s="2184" t="s">
        <v>1274</v>
      </c>
      <c r="E8" s="2184" t="s">
        <v>1276</v>
      </c>
      <c r="F8" s="2183" t="s">
        <v>1274</v>
      </c>
      <c r="G8" s="2183" t="s">
        <v>1276</v>
      </c>
      <c r="H8" s="2183" t="s">
        <v>1274</v>
      </c>
      <c r="I8" s="2183" t="s">
        <v>1276</v>
      </c>
      <c r="J8" s="2183" t="s">
        <v>1274</v>
      </c>
      <c r="K8" s="2185" t="s">
        <v>1276</v>
      </c>
      <c r="L8" s="2186" t="s">
        <v>1274</v>
      </c>
      <c r="M8" s="2183" t="s">
        <v>1276</v>
      </c>
      <c r="N8" s="2184" t="s">
        <v>1274</v>
      </c>
      <c r="O8" s="2184" t="s">
        <v>1276</v>
      </c>
      <c r="P8" s="2183" t="s">
        <v>1274</v>
      </c>
      <c r="Q8" s="2185" t="s">
        <v>1276</v>
      </c>
      <c r="R8" s="2187"/>
      <c r="CN8" s="2188"/>
    </row>
    <row r="9" spans="1:92" ht="36" hidden="1" customHeight="1" thickTop="1">
      <c r="A9" s="2189">
        <v>38353</v>
      </c>
      <c r="B9" s="2190">
        <v>0.90495900000000007</v>
      </c>
      <c r="C9" s="2190"/>
      <c r="D9" s="2190">
        <v>1.704178</v>
      </c>
      <c r="E9" s="2190"/>
      <c r="F9" s="2190">
        <v>1.1834209999999998</v>
      </c>
      <c r="G9" s="2190"/>
      <c r="H9" s="2190">
        <v>0.75884399999999996</v>
      </c>
      <c r="I9" s="2190"/>
      <c r="J9" s="2190">
        <v>8.7189999999999993E-3</v>
      </c>
      <c r="K9" s="2191"/>
      <c r="L9" s="2192"/>
      <c r="M9" s="2193"/>
      <c r="N9" s="2193"/>
      <c r="O9" s="2193"/>
      <c r="P9" s="2193"/>
      <c r="Q9" s="2194"/>
      <c r="CN9" s="2083"/>
    </row>
    <row r="10" spans="1:92" ht="36" hidden="1" customHeight="1">
      <c r="A10" s="2195">
        <v>38384</v>
      </c>
      <c r="B10" s="2196">
        <v>0.90579500000000013</v>
      </c>
      <c r="C10" s="2196"/>
      <c r="D10" s="2196">
        <v>1.7300630000000001</v>
      </c>
      <c r="E10" s="2196"/>
      <c r="F10" s="2196">
        <v>1.198591</v>
      </c>
      <c r="G10" s="2196"/>
      <c r="H10" s="2196">
        <v>0.77877200000000002</v>
      </c>
      <c r="I10" s="2196"/>
      <c r="J10" s="2196">
        <v>8.6430000000000014E-3</v>
      </c>
      <c r="K10" s="2197"/>
      <c r="L10" s="2198"/>
      <c r="M10" s="1940"/>
      <c r="N10" s="1940"/>
      <c r="O10" s="1940"/>
      <c r="P10" s="1940"/>
      <c r="Q10" s="2199"/>
      <c r="CN10" s="2083"/>
    </row>
    <row r="11" spans="1:92" ht="36" hidden="1" customHeight="1">
      <c r="A11" s="2195">
        <v>38412</v>
      </c>
      <c r="B11" s="2196">
        <v>0.90754999999999997</v>
      </c>
      <c r="C11" s="2196"/>
      <c r="D11" s="2196">
        <v>1.7135359999999999</v>
      </c>
      <c r="E11" s="2196"/>
      <c r="F11" s="2196">
        <v>1.1817219999999999</v>
      </c>
      <c r="G11" s="2196"/>
      <c r="H11" s="2196">
        <v>0.75710200000000005</v>
      </c>
      <c r="I11" s="2196"/>
      <c r="J11" s="2196">
        <v>8.4679999999999998E-3</v>
      </c>
      <c r="K11" s="2197"/>
      <c r="L11" s="2198"/>
      <c r="M11" s="1940"/>
      <c r="N11" s="1940"/>
      <c r="O11" s="1940"/>
      <c r="P11" s="1940"/>
      <c r="Q11" s="2199"/>
      <c r="CN11" s="2083"/>
    </row>
    <row r="12" spans="1:92" ht="36" hidden="1" customHeight="1">
      <c r="A12" s="2195">
        <v>38443</v>
      </c>
      <c r="B12" s="2196">
        <v>0.90809400000000007</v>
      </c>
      <c r="C12" s="2196"/>
      <c r="D12" s="2196">
        <v>1.7297169999999997</v>
      </c>
      <c r="E12" s="2196"/>
      <c r="F12" s="2196">
        <v>1.182348</v>
      </c>
      <c r="G12" s="2196"/>
      <c r="H12" s="2196">
        <v>0.76309499999999997</v>
      </c>
      <c r="I12" s="2196"/>
      <c r="J12" s="2196">
        <v>8.6040000000000005E-3</v>
      </c>
      <c r="K12" s="2197"/>
      <c r="L12" s="2198"/>
      <c r="M12" s="1940"/>
      <c r="N12" s="1940"/>
      <c r="O12" s="1940"/>
      <c r="P12" s="1940"/>
      <c r="Q12" s="2199"/>
      <c r="CN12" s="2083"/>
    </row>
    <row r="13" spans="1:92" ht="36" hidden="1" customHeight="1">
      <c r="A13" s="2195">
        <v>38473</v>
      </c>
      <c r="B13" s="2196">
        <v>0.90660599999999991</v>
      </c>
      <c r="C13" s="2196"/>
      <c r="D13" s="2196">
        <v>1.6586189999999998</v>
      </c>
      <c r="E13" s="2196"/>
      <c r="F13" s="2196">
        <v>1.127297</v>
      </c>
      <c r="G13" s="2196"/>
      <c r="H13" s="2196">
        <v>0.72661200000000004</v>
      </c>
      <c r="I13" s="2196"/>
      <c r="J13" s="2196">
        <v>8.3759999999999998E-3</v>
      </c>
      <c r="K13" s="2197"/>
      <c r="L13" s="2198"/>
      <c r="M13" s="1940"/>
      <c r="N13" s="1940"/>
      <c r="O13" s="1940"/>
      <c r="P13" s="1940"/>
      <c r="Q13" s="2199"/>
      <c r="CN13" s="2083"/>
    </row>
    <row r="14" spans="1:92" ht="36" hidden="1" customHeight="1">
      <c r="A14" s="2195">
        <v>38504</v>
      </c>
      <c r="B14" s="2196">
        <v>0.90749099999999994</v>
      </c>
      <c r="C14" s="2196"/>
      <c r="D14" s="2196">
        <v>1.64578</v>
      </c>
      <c r="E14" s="2196"/>
      <c r="F14" s="2196">
        <v>1.0952729999999999</v>
      </c>
      <c r="G14" s="2196"/>
      <c r="H14" s="2196">
        <v>0.70579499999999995</v>
      </c>
      <c r="I14" s="2196"/>
      <c r="J14" s="2196">
        <v>8.2019999999999992E-3</v>
      </c>
      <c r="K14" s="2197"/>
      <c r="L14" s="2198"/>
      <c r="M14" s="1940"/>
      <c r="N14" s="1940"/>
      <c r="O14" s="1940"/>
      <c r="P14" s="1940"/>
      <c r="Q14" s="2199"/>
      <c r="CN14" s="2083"/>
    </row>
    <row r="15" spans="1:92" ht="36" hidden="1" customHeight="1">
      <c r="A15" s="2195">
        <v>38534</v>
      </c>
      <c r="B15" s="2196">
        <v>0.90772800000000009</v>
      </c>
      <c r="C15" s="2196"/>
      <c r="D15" s="2196">
        <v>1.6007389999999999</v>
      </c>
      <c r="E15" s="2196"/>
      <c r="F15" s="2196">
        <v>1.0998569999999999</v>
      </c>
      <c r="G15" s="2196"/>
      <c r="H15" s="2196">
        <v>0.70272200000000007</v>
      </c>
      <c r="I15" s="2196"/>
      <c r="J15" s="2196">
        <v>8.0700000000000008E-3</v>
      </c>
      <c r="K15" s="2197"/>
      <c r="L15" s="2198"/>
      <c r="M15" s="1940"/>
      <c r="N15" s="1940"/>
      <c r="O15" s="1940"/>
      <c r="P15" s="1940"/>
      <c r="Q15" s="2199"/>
      <c r="CN15" s="2083"/>
    </row>
    <row r="16" spans="1:92" ht="36" hidden="1" customHeight="1">
      <c r="A16" s="2195">
        <v>38565</v>
      </c>
      <c r="B16" s="2196">
        <v>0.90864200000000006</v>
      </c>
      <c r="C16" s="2196"/>
      <c r="D16" s="2196">
        <v>1.6268149999999999</v>
      </c>
      <c r="E16" s="2196"/>
      <c r="F16" s="2196">
        <v>1.1115079999999999</v>
      </c>
      <c r="G16" s="2196"/>
      <c r="H16" s="2196">
        <v>0.71411000000000002</v>
      </c>
      <c r="I16" s="2196"/>
      <c r="J16" s="2196">
        <v>8.1300000000000001E-3</v>
      </c>
      <c r="K16" s="2197"/>
      <c r="L16" s="2198"/>
      <c r="M16" s="1940"/>
      <c r="N16" s="1940"/>
      <c r="O16" s="1940"/>
      <c r="P16" s="1940"/>
      <c r="Q16" s="2199"/>
      <c r="CN16" s="2083"/>
    </row>
    <row r="17" spans="1:132" ht="36" hidden="1" customHeight="1">
      <c r="A17" s="2195">
        <v>38596</v>
      </c>
      <c r="B17" s="2196">
        <v>0.90864699999999998</v>
      </c>
      <c r="C17" s="2196"/>
      <c r="D17" s="2196">
        <v>1.6036999999999999</v>
      </c>
      <c r="E17" s="2196"/>
      <c r="F17" s="2196">
        <v>1.0957139999999999</v>
      </c>
      <c r="G17" s="2196"/>
      <c r="H17" s="2196">
        <v>0.70023999999999997</v>
      </c>
      <c r="I17" s="2196"/>
      <c r="J17" s="2196">
        <v>8.0000000000000002E-3</v>
      </c>
      <c r="K17" s="2197"/>
      <c r="L17" s="2198"/>
      <c r="M17" s="1940"/>
      <c r="N17" s="1940"/>
      <c r="O17" s="1940"/>
      <c r="P17" s="1940"/>
      <c r="Q17" s="2199"/>
      <c r="CN17" s="2083"/>
    </row>
    <row r="18" spans="1:132" ht="36" hidden="1" customHeight="1">
      <c r="A18" s="2195">
        <v>38626</v>
      </c>
      <c r="B18" s="2196">
        <v>0.90836200000000011</v>
      </c>
      <c r="C18" s="2196"/>
      <c r="D18" s="2196">
        <v>1.6149440000000002</v>
      </c>
      <c r="E18" s="2196"/>
      <c r="F18" s="2196">
        <v>1.0957139999999999</v>
      </c>
      <c r="G18" s="2196"/>
      <c r="H18" s="2196">
        <v>0.70705399999999996</v>
      </c>
      <c r="I18" s="2196"/>
      <c r="J18" s="2196">
        <v>7.8309999999999994E-3</v>
      </c>
      <c r="K18" s="2197"/>
      <c r="L18" s="2198"/>
      <c r="M18" s="1940"/>
      <c r="N18" s="1940"/>
      <c r="O18" s="1940"/>
      <c r="P18" s="1940"/>
      <c r="Q18" s="2199"/>
      <c r="CN18" s="2083"/>
      <c r="EB18" s="2094"/>
    </row>
    <row r="19" spans="1:132" ht="36" hidden="1" customHeight="1">
      <c r="A19" s="2195">
        <v>38657</v>
      </c>
      <c r="B19" s="2196">
        <v>0.90993999999999997</v>
      </c>
      <c r="C19" s="2196"/>
      <c r="D19" s="2196">
        <v>1.5671299999999999</v>
      </c>
      <c r="E19" s="2196"/>
      <c r="F19" s="2196">
        <v>1.06447</v>
      </c>
      <c r="G19" s="2196"/>
      <c r="H19" s="2196">
        <v>0.69022600000000001</v>
      </c>
      <c r="I19" s="2196"/>
      <c r="J19" s="2196">
        <v>7.5879999999999993E-3</v>
      </c>
      <c r="K19" s="2197"/>
      <c r="L19" s="2198"/>
      <c r="M19" s="1940"/>
      <c r="N19" s="1940"/>
      <c r="O19" s="1940"/>
      <c r="P19" s="1940"/>
      <c r="Q19" s="2199"/>
      <c r="CN19" s="2083"/>
    </row>
    <row r="20" spans="1:132" ht="36" hidden="1" customHeight="1" thickBot="1">
      <c r="A20" s="2200">
        <v>38687</v>
      </c>
      <c r="B20" s="2201">
        <v>0.91308199999999995</v>
      </c>
      <c r="C20" s="2201"/>
      <c r="D20" s="2201">
        <v>1.5673299999999999</v>
      </c>
      <c r="E20" s="2201"/>
      <c r="F20" s="2201">
        <v>1.0814969999999999</v>
      </c>
      <c r="G20" s="2201"/>
      <c r="H20" s="2201">
        <v>0.69240000000000002</v>
      </c>
      <c r="I20" s="2201"/>
      <c r="J20" s="2201">
        <v>7.7379999999999992E-3</v>
      </c>
      <c r="K20" s="2202"/>
      <c r="L20" s="2203"/>
      <c r="M20" s="2204"/>
      <c r="N20" s="2204"/>
      <c r="O20" s="2204"/>
      <c r="P20" s="2204"/>
      <c r="Q20" s="2205"/>
      <c r="CN20" s="2083"/>
    </row>
    <row r="21" spans="1:132" ht="36" hidden="1" customHeight="1" thickTop="1">
      <c r="A21" s="2195">
        <v>38718</v>
      </c>
      <c r="B21" s="2196">
        <v>0.91285699999999992</v>
      </c>
      <c r="C21" s="2196"/>
      <c r="D21" s="2196">
        <v>1.6136030000000001</v>
      </c>
      <c r="E21" s="2196"/>
      <c r="F21" s="2196">
        <v>1.1045590000000001</v>
      </c>
      <c r="G21" s="2196"/>
      <c r="H21" s="2196">
        <v>0.70725300000000002</v>
      </c>
      <c r="I21" s="2196"/>
      <c r="J21" s="2196">
        <v>7.7530000000000003E-3</v>
      </c>
      <c r="K21" s="2197"/>
      <c r="L21" s="2198"/>
      <c r="M21" s="1940"/>
      <c r="N21" s="1940"/>
      <c r="O21" s="1940"/>
      <c r="P21" s="1940"/>
      <c r="Q21" s="2199"/>
      <c r="CN21" s="2083"/>
    </row>
    <row r="22" spans="1:132" ht="36" hidden="1" customHeight="1">
      <c r="A22" s="2195">
        <v>38749</v>
      </c>
      <c r="B22" s="2196">
        <v>0.91191299999999997</v>
      </c>
      <c r="C22" s="2196"/>
      <c r="D22" s="2196">
        <v>1.58619</v>
      </c>
      <c r="E22" s="2196"/>
      <c r="F22" s="2196">
        <v>1.084992</v>
      </c>
      <c r="G22" s="2196"/>
      <c r="H22" s="2196">
        <v>0.68928400000000001</v>
      </c>
      <c r="I22" s="2196"/>
      <c r="J22" s="2196">
        <v>7.7239999999999991E-3</v>
      </c>
      <c r="K22" s="2197"/>
      <c r="L22" s="2198"/>
      <c r="M22" s="1940"/>
      <c r="N22" s="1940"/>
      <c r="O22" s="1940"/>
      <c r="P22" s="1940"/>
      <c r="Q22" s="2199"/>
      <c r="CN22" s="2083"/>
    </row>
    <row r="23" spans="1:132" ht="36" hidden="1" customHeight="1">
      <c r="A23" s="2195">
        <v>38777</v>
      </c>
      <c r="B23" s="2196">
        <v>0.91388099999999994</v>
      </c>
      <c r="C23" s="2196"/>
      <c r="D23" s="2196">
        <v>1.6036950000000001</v>
      </c>
      <c r="E23" s="2196"/>
      <c r="F23" s="2196">
        <v>1.1008799999999999</v>
      </c>
      <c r="G23" s="2196"/>
      <c r="H23" s="2196">
        <v>0.69934600000000002</v>
      </c>
      <c r="I23" s="2196"/>
      <c r="J23" s="2196">
        <v>7.7530000000000003E-3</v>
      </c>
      <c r="K23" s="2197"/>
      <c r="L23" s="2198"/>
      <c r="M23" s="1940"/>
      <c r="N23" s="1940"/>
      <c r="O23" s="1940"/>
      <c r="P23" s="1940"/>
      <c r="Q23" s="2199"/>
      <c r="CN23" s="2083"/>
    </row>
    <row r="24" spans="1:132" ht="36" hidden="1" customHeight="1">
      <c r="A24" s="2195">
        <v>38808</v>
      </c>
      <c r="B24" s="2196">
        <v>0.91410200000000008</v>
      </c>
      <c r="C24" s="2196"/>
      <c r="D24" s="2196">
        <v>1.639923</v>
      </c>
      <c r="E24" s="2196"/>
      <c r="F24" s="2196">
        <v>1.144169</v>
      </c>
      <c r="G24" s="2196"/>
      <c r="H24" s="2196">
        <v>0.72292400000000001</v>
      </c>
      <c r="I24" s="2196"/>
      <c r="J24" s="2196">
        <v>7.9719999999999999E-3</v>
      </c>
      <c r="K24" s="2197"/>
      <c r="L24" s="2198"/>
      <c r="M24" s="1940"/>
      <c r="N24" s="1940"/>
      <c r="O24" s="1940"/>
      <c r="P24" s="1940"/>
      <c r="Q24" s="2199"/>
      <c r="CN24" s="2083"/>
    </row>
    <row r="25" spans="1:132" ht="36" hidden="1" customHeight="1">
      <c r="A25" s="2195">
        <v>38838</v>
      </c>
      <c r="B25" s="2196">
        <v>0.91450100000000001</v>
      </c>
      <c r="C25" s="2196"/>
      <c r="D25" s="2196">
        <v>1.715625</v>
      </c>
      <c r="E25" s="2196"/>
      <c r="F25" s="2196">
        <v>1.17391</v>
      </c>
      <c r="G25" s="2196"/>
      <c r="H25" s="2196">
        <v>0.753826</v>
      </c>
      <c r="I25" s="2196"/>
      <c r="J25" s="2196">
        <v>8.1630000000000001E-3</v>
      </c>
      <c r="K25" s="2197"/>
      <c r="L25" s="2198"/>
      <c r="M25" s="1940"/>
      <c r="N25" s="1940"/>
      <c r="O25" s="1940"/>
      <c r="P25" s="1940"/>
      <c r="Q25" s="2199"/>
      <c r="CN25" s="2083"/>
    </row>
    <row r="26" spans="1:132" ht="36" hidden="1" customHeight="1">
      <c r="A26" s="2195">
        <v>38869</v>
      </c>
      <c r="B26" s="2196">
        <v>0.91910200000000009</v>
      </c>
      <c r="C26" s="2196"/>
      <c r="D26" s="2196">
        <v>1.676007</v>
      </c>
      <c r="E26" s="2196"/>
      <c r="F26" s="2196">
        <v>1.1621680000000001</v>
      </c>
      <c r="G26" s="2196"/>
      <c r="H26" s="2196">
        <v>0.74270600000000009</v>
      </c>
      <c r="I26" s="2196"/>
      <c r="J26" s="2196">
        <v>7.9880000000000003E-3</v>
      </c>
      <c r="K26" s="2197"/>
      <c r="L26" s="2198"/>
      <c r="M26" s="1940"/>
      <c r="N26" s="1940"/>
      <c r="O26" s="1940"/>
      <c r="P26" s="1940"/>
      <c r="Q26" s="2199"/>
      <c r="CN26" s="2083"/>
    </row>
    <row r="27" spans="1:132" ht="36" hidden="1" customHeight="1">
      <c r="A27" s="2195">
        <v>38899</v>
      </c>
      <c r="B27" s="2196">
        <v>0.91981900000000005</v>
      </c>
      <c r="C27" s="2196"/>
      <c r="D27" s="2196">
        <v>1.7062360000000001</v>
      </c>
      <c r="E27" s="2196"/>
      <c r="F27" s="2196">
        <v>1.165637</v>
      </c>
      <c r="G27" s="2196"/>
      <c r="H27" s="2196">
        <v>0.7432439999999999</v>
      </c>
      <c r="I27" s="2196"/>
      <c r="J27" s="2196">
        <v>8.0079999999999995E-3</v>
      </c>
      <c r="K27" s="2197"/>
      <c r="L27" s="2198"/>
      <c r="M27" s="1940"/>
      <c r="N27" s="1940"/>
      <c r="O27" s="1940"/>
      <c r="P27" s="1940"/>
      <c r="Q27" s="2199"/>
      <c r="CN27" s="2083"/>
    </row>
    <row r="28" spans="1:132" ht="36" hidden="1" customHeight="1">
      <c r="A28" s="2195">
        <v>38930</v>
      </c>
      <c r="B28" s="2196">
        <v>0.91976200000000008</v>
      </c>
      <c r="C28" s="2196"/>
      <c r="D28" s="2196">
        <v>1.7540819999999999</v>
      </c>
      <c r="E28" s="2196"/>
      <c r="F28" s="2196">
        <v>1.1797070000000001</v>
      </c>
      <c r="G28" s="2196"/>
      <c r="H28" s="2196">
        <v>0.74925399999999998</v>
      </c>
      <c r="I28" s="2196"/>
      <c r="J28" s="2196">
        <v>7.842E-3</v>
      </c>
      <c r="K28" s="2197"/>
      <c r="L28" s="2198"/>
      <c r="M28" s="1940"/>
      <c r="N28" s="1940"/>
      <c r="O28" s="1940"/>
      <c r="P28" s="1940"/>
      <c r="Q28" s="2199"/>
      <c r="CN28" s="2083"/>
    </row>
    <row r="29" spans="1:132" ht="36" hidden="1" customHeight="1">
      <c r="A29" s="2195">
        <v>38961</v>
      </c>
      <c r="B29" s="2196">
        <v>0.92095100000000008</v>
      </c>
      <c r="C29" s="2196"/>
      <c r="D29" s="2196">
        <v>1.7326700000000002</v>
      </c>
      <c r="E29" s="2196"/>
      <c r="F29" s="2196">
        <v>1.1740379999999999</v>
      </c>
      <c r="G29" s="2196"/>
      <c r="H29" s="2196">
        <v>0.7350810000000001</v>
      </c>
      <c r="I29" s="2196"/>
      <c r="J29" s="2196">
        <v>44013</v>
      </c>
      <c r="K29" s="2197"/>
      <c r="L29" s="2198"/>
      <c r="M29" s="1940"/>
      <c r="N29" s="1940"/>
      <c r="O29" s="1940"/>
      <c r="P29" s="1940"/>
      <c r="Q29" s="2199"/>
      <c r="CN29" s="2083"/>
    </row>
    <row r="30" spans="1:132" ht="36" hidden="1" customHeight="1">
      <c r="A30" s="2195">
        <v>38991</v>
      </c>
      <c r="B30" s="2196">
        <v>0.92244400000000004</v>
      </c>
      <c r="C30" s="2196"/>
      <c r="D30" s="2196">
        <v>1.751155</v>
      </c>
      <c r="E30" s="2196"/>
      <c r="F30" s="2196">
        <v>1.17008</v>
      </c>
      <c r="G30" s="2196"/>
      <c r="H30" s="2196">
        <v>0.735375</v>
      </c>
      <c r="I30" s="2196"/>
      <c r="J30" s="2196">
        <v>7.8219999999999991E-3</v>
      </c>
      <c r="K30" s="2197"/>
      <c r="L30" s="2198"/>
      <c r="M30" s="1940"/>
      <c r="N30" s="1940"/>
      <c r="O30" s="1940"/>
      <c r="P30" s="1940"/>
      <c r="Q30" s="2199"/>
      <c r="CN30" s="2083"/>
    </row>
    <row r="31" spans="1:132" ht="36" hidden="1" customHeight="1">
      <c r="A31" s="2195">
        <v>39022</v>
      </c>
      <c r="B31" s="2196">
        <v>0.92294500000000013</v>
      </c>
      <c r="C31" s="2196"/>
      <c r="D31" s="2196">
        <v>1.8013279999999998</v>
      </c>
      <c r="E31" s="2196"/>
      <c r="F31" s="2196">
        <v>1.2142569999999999</v>
      </c>
      <c r="G31" s="2196"/>
      <c r="H31" s="2196">
        <v>0.76337600000000005</v>
      </c>
      <c r="I31" s="2196"/>
      <c r="J31" s="2196">
        <v>7.9349999999999993E-3</v>
      </c>
      <c r="K31" s="2197"/>
      <c r="L31" s="2198"/>
      <c r="M31" s="1940"/>
      <c r="N31" s="1940"/>
      <c r="O31" s="1940"/>
      <c r="P31" s="1940"/>
      <c r="Q31" s="2199"/>
      <c r="CN31" s="2083"/>
    </row>
    <row r="32" spans="1:132" ht="36" hidden="1" customHeight="1" thickBot="1">
      <c r="A32" s="2195">
        <v>39052</v>
      </c>
      <c r="B32" s="2196">
        <v>0.92354999999999998</v>
      </c>
      <c r="C32" s="2196"/>
      <c r="D32" s="2196">
        <v>1.8102659999999999</v>
      </c>
      <c r="E32" s="2196"/>
      <c r="F32" s="2196">
        <v>1.21445</v>
      </c>
      <c r="G32" s="2196"/>
      <c r="H32" s="2196">
        <v>0.75424599999999997</v>
      </c>
      <c r="I32" s="2196"/>
      <c r="J32" s="2196">
        <v>7.744E-3</v>
      </c>
      <c r="K32" s="2197"/>
      <c r="L32" s="2198"/>
      <c r="M32" s="1940"/>
      <c r="N32" s="1940"/>
      <c r="O32" s="1940"/>
      <c r="P32" s="1940"/>
      <c r="Q32" s="2199"/>
      <c r="CN32" s="2083"/>
    </row>
    <row r="33" spans="1:92" ht="36" hidden="1" customHeight="1" thickTop="1">
      <c r="A33" s="2189">
        <v>39083</v>
      </c>
      <c r="B33" s="2190">
        <v>0.91285700000000003</v>
      </c>
      <c r="C33" s="2190"/>
      <c r="D33" s="2190">
        <v>1.8194349999999999</v>
      </c>
      <c r="E33" s="2190"/>
      <c r="F33" s="2190">
        <v>1.2026319999999999</v>
      </c>
      <c r="G33" s="2190"/>
      <c r="H33" s="2190">
        <v>0.73499999999999999</v>
      </c>
      <c r="I33" s="2190"/>
      <c r="J33" s="2190">
        <v>7.6E-3</v>
      </c>
      <c r="K33" s="2191"/>
      <c r="L33" s="2192"/>
      <c r="M33" s="2193"/>
      <c r="N33" s="2193"/>
      <c r="O33" s="2193"/>
      <c r="P33" s="2193"/>
      <c r="Q33" s="2194"/>
      <c r="CN33" s="2083"/>
    </row>
    <row r="34" spans="1:92" ht="36" hidden="1" customHeight="1">
      <c r="A34" s="2195">
        <v>39114</v>
      </c>
      <c r="B34" s="2196">
        <v>0.92564199999999996</v>
      </c>
      <c r="C34" s="2196"/>
      <c r="D34" s="2196">
        <v>1.8190919999999999</v>
      </c>
      <c r="E34" s="2196"/>
      <c r="F34" s="2196">
        <v>1.219279</v>
      </c>
      <c r="G34" s="2196"/>
      <c r="H34" s="2196">
        <v>0.75580000000000003</v>
      </c>
      <c r="I34" s="2196"/>
      <c r="J34" s="2196">
        <v>7.7999999999999996E-3</v>
      </c>
      <c r="K34" s="2197"/>
      <c r="L34" s="2198"/>
      <c r="M34" s="1940"/>
      <c r="N34" s="1940"/>
      <c r="O34" s="1940"/>
      <c r="P34" s="1940"/>
      <c r="Q34" s="2199"/>
      <c r="S34" s="2206"/>
      <c r="CN34" s="2083"/>
    </row>
    <row r="35" spans="1:92" ht="36" hidden="1" customHeight="1">
      <c r="A35" s="2195">
        <v>39142</v>
      </c>
      <c r="B35" s="2196">
        <v>0.92693799999999993</v>
      </c>
      <c r="C35" s="2196"/>
      <c r="D35" s="2196">
        <v>1.8225759999999998</v>
      </c>
      <c r="E35" s="2196"/>
      <c r="F35" s="2196">
        <v>1.236559</v>
      </c>
      <c r="G35" s="2196"/>
      <c r="H35" s="2196">
        <v>0.75890000000000002</v>
      </c>
      <c r="I35" s="2196"/>
      <c r="J35" s="2196">
        <v>7.7999999999999996E-3</v>
      </c>
      <c r="K35" s="2197"/>
      <c r="L35" s="2198"/>
      <c r="M35" s="1940"/>
      <c r="N35" s="1940"/>
      <c r="O35" s="1940"/>
      <c r="P35" s="1940"/>
      <c r="Q35" s="2199"/>
      <c r="CN35" s="2083"/>
    </row>
    <row r="36" spans="1:92" ht="36" hidden="1" customHeight="1">
      <c r="A36" s="2195">
        <v>39173</v>
      </c>
      <c r="B36" s="2196">
        <v>0.92744699999999991</v>
      </c>
      <c r="C36" s="2196"/>
      <c r="D36" s="2196">
        <v>1.867391</v>
      </c>
      <c r="E36" s="2196"/>
      <c r="F36" s="2196">
        <v>1.260635</v>
      </c>
      <c r="G36" s="2196"/>
      <c r="H36" s="2196">
        <v>0.76600000000000001</v>
      </c>
      <c r="I36" s="2196"/>
      <c r="J36" s="2196">
        <v>7.7000000000000002E-3</v>
      </c>
      <c r="K36" s="2197"/>
      <c r="L36" s="2198"/>
      <c r="M36" s="1940"/>
      <c r="N36" s="1940"/>
      <c r="O36" s="1940"/>
      <c r="P36" s="1940"/>
      <c r="Q36" s="2199"/>
      <c r="CN36" s="2083"/>
    </row>
    <row r="37" spans="1:92" ht="36" hidden="1" customHeight="1">
      <c r="A37" s="3022" t="s">
        <v>1547</v>
      </c>
      <c r="B37" s="2196">
        <v>0.92739300000000002</v>
      </c>
      <c r="C37" s="2196"/>
      <c r="D37" s="2196">
        <v>1.841423</v>
      </c>
      <c r="E37" s="2196"/>
      <c r="F37" s="2196">
        <v>1.2463010000000001</v>
      </c>
      <c r="G37" s="2196"/>
      <c r="H37" s="2196">
        <v>0.75580000000000003</v>
      </c>
      <c r="I37" s="2196"/>
      <c r="J37" s="2196">
        <v>7.6E-3</v>
      </c>
      <c r="K37" s="2197"/>
      <c r="L37" s="2198"/>
      <c r="M37" s="1940"/>
      <c r="N37" s="1940"/>
      <c r="O37" s="1940"/>
      <c r="P37" s="1940"/>
      <c r="Q37" s="2199"/>
      <c r="CN37" s="2083"/>
    </row>
    <row r="38" spans="1:92" ht="36" hidden="1" customHeight="1">
      <c r="A38" s="2195">
        <v>39234</v>
      </c>
      <c r="B38" s="2196">
        <v>0.92852500000000004</v>
      </c>
      <c r="C38" s="2196"/>
      <c r="D38" s="2196">
        <v>1.859148</v>
      </c>
      <c r="E38" s="2196"/>
      <c r="F38" s="2196">
        <v>1.24776</v>
      </c>
      <c r="G38" s="2196"/>
      <c r="H38" s="2196">
        <v>0.75229999999999997</v>
      </c>
      <c r="I38" s="2196"/>
      <c r="J38" s="2196">
        <v>7.4999999999999997E-3</v>
      </c>
      <c r="K38" s="2197"/>
      <c r="L38" s="2198"/>
      <c r="M38" s="1940"/>
      <c r="N38" s="1940"/>
      <c r="O38" s="1940"/>
      <c r="P38" s="1940"/>
      <c r="Q38" s="2199"/>
      <c r="CN38" s="2083"/>
    </row>
    <row r="39" spans="1:92" ht="36" hidden="1" customHeight="1">
      <c r="A39" s="2195"/>
      <c r="B39" s="2196"/>
      <c r="C39" s="2196"/>
      <c r="D39" s="2196"/>
      <c r="E39" s="2196"/>
      <c r="F39" s="2196"/>
      <c r="G39" s="2196"/>
      <c r="H39" s="2196"/>
      <c r="I39" s="2196"/>
      <c r="J39" s="2196"/>
      <c r="K39" s="2197"/>
      <c r="L39" s="2198"/>
      <c r="M39" s="1940"/>
      <c r="N39" s="1940"/>
      <c r="O39" s="1940"/>
      <c r="P39" s="1940"/>
      <c r="Q39" s="2199"/>
      <c r="CN39" s="2083"/>
    </row>
    <row r="40" spans="1:92" ht="36" hidden="1" customHeight="1">
      <c r="A40" s="2195"/>
      <c r="B40" s="2196"/>
      <c r="C40" s="2196"/>
      <c r="D40" s="2196"/>
      <c r="E40" s="2196"/>
      <c r="F40" s="2196"/>
      <c r="G40" s="2196"/>
      <c r="H40" s="2196"/>
      <c r="I40" s="2196"/>
      <c r="J40" s="2196"/>
      <c r="K40" s="2197"/>
      <c r="L40" s="2198"/>
      <c r="M40" s="1940"/>
      <c r="N40" s="1940"/>
      <c r="O40" s="1940"/>
      <c r="P40" s="1940"/>
      <c r="Q40" s="2199"/>
      <c r="CN40" s="2083"/>
    </row>
    <row r="41" spans="1:92" ht="36" hidden="1" customHeight="1">
      <c r="A41" s="2195">
        <v>39356</v>
      </c>
      <c r="B41" s="2196">
        <v>0.94550000000000001</v>
      </c>
      <c r="C41" s="2196"/>
      <c r="D41" s="2196">
        <v>1.9334</v>
      </c>
      <c r="E41" s="2196"/>
      <c r="F41" s="2196">
        <v>1.3475999999999999</v>
      </c>
      <c r="G41" s="2196"/>
      <c r="H41" s="2196">
        <v>0.81710000000000005</v>
      </c>
      <c r="I41" s="2196"/>
      <c r="J41" s="2196">
        <v>8.3000000000000001E-3</v>
      </c>
      <c r="K41" s="2197"/>
      <c r="L41" s="2198"/>
      <c r="M41" s="1940"/>
      <c r="N41" s="1940"/>
      <c r="O41" s="1940"/>
      <c r="P41" s="1940"/>
      <c r="Q41" s="2199"/>
      <c r="CN41" s="2083"/>
    </row>
    <row r="42" spans="1:92" ht="36" hidden="1" customHeight="1">
      <c r="A42" s="2195">
        <v>39387</v>
      </c>
      <c r="B42" s="2196">
        <v>0.96799999999999997</v>
      </c>
      <c r="C42" s="2196"/>
      <c r="D42" s="2196">
        <v>2.0224000000000002</v>
      </c>
      <c r="E42" s="2196"/>
      <c r="F42" s="2196">
        <v>1.4428000000000001</v>
      </c>
      <c r="G42" s="2196"/>
      <c r="H42" s="2196">
        <v>0.85419999999999996</v>
      </c>
      <c r="I42" s="2196"/>
      <c r="J42" s="2196">
        <v>8.6999999999999994E-3</v>
      </c>
      <c r="K42" s="2197"/>
      <c r="L42" s="2198"/>
      <c r="M42" s="1940"/>
      <c r="N42" s="1940"/>
      <c r="O42" s="1940"/>
      <c r="P42" s="1940"/>
      <c r="Q42" s="2199"/>
      <c r="CN42" s="2083"/>
    </row>
    <row r="43" spans="1:92" ht="36" hidden="1" customHeight="1" thickBot="1">
      <c r="A43" s="2200">
        <v>39417</v>
      </c>
      <c r="B43" s="2201">
        <v>0.97040000000000004</v>
      </c>
      <c r="C43" s="2201"/>
      <c r="D43" s="2201">
        <v>1.9511000000000001</v>
      </c>
      <c r="E43" s="2201"/>
      <c r="F43" s="2201">
        <v>1.4398</v>
      </c>
      <c r="G43" s="2201"/>
      <c r="H43" s="2201">
        <v>0.85370000000000001</v>
      </c>
      <c r="I43" s="2201"/>
      <c r="J43" s="2201">
        <v>8.6E-3</v>
      </c>
      <c r="K43" s="2202"/>
      <c r="L43" s="2203"/>
      <c r="M43" s="2204"/>
      <c r="N43" s="2204"/>
      <c r="O43" s="2204"/>
      <c r="P43" s="2204"/>
      <c r="Q43" s="2205"/>
      <c r="CN43" s="2083"/>
    </row>
    <row r="44" spans="1:92" ht="36" hidden="1" customHeight="1" thickTop="1">
      <c r="A44" s="2195">
        <v>39448</v>
      </c>
      <c r="B44" s="2196">
        <v>0.97589999999999999</v>
      </c>
      <c r="C44" s="2196"/>
      <c r="D44" s="2196">
        <v>1.9426000000000001</v>
      </c>
      <c r="E44" s="2196"/>
      <c r="F44" s="2196">
        <v>1.446</v>
      </c>
      <c r="G44" s="2196"/>
      <c r="H44" s="2196">
        <v>0.89410000000000001</v>
      </c>
      <c r="I44" s="2196"/>
      <c r="J44" s="2196">
        <v>9.1000000000000004E-3</v>
      </c>
      <c r="K44" s="2197"/>
      <c r="L44" s="2207">
        <v>0.98880000000000001</v>
      </c>
      <c r="M44" s="2208"/>
      <c r="N44" s="2208">
        <v>1.9298</v>
      </c>
      <c r="O44" s="2208"/>
      <c r="P44" s="2208">
        <v>1.4164000000000001</v>
      </c>
      <c r="Q44" s="2209"/>
      <c r="R44" s="2210"/>
      <c r="U44" s="2211"/>
      <c r="V44" s="2212"/>
      <c r="W44" s="2212"/>
      <c r="X44" s="2212"/>
      <c r="CN44" s="2083"/>
    </row>
    <row r="45" spans="1:92" ht="36" hidden="1" customHeight="1">
      <c r="A45" s="2195">
        <v>39479</v>
      </c>
      <c r="B45" s="2196">
        <v>0.97509999999999997</v>
      </c>
      <c r="C45" s="2196"/>
      <c r="D45" s="2196">
        <v>1.954</v>
      </c>
      <c r="E45" s="2196"/>
      <c r="F45" s="2196">
        <v>1.4863999999999999</v>
      </c>
      <c r="G45" s="2196"/>
      <c r="H45" s="2196">
        <v>0.92769999999999997</v>
      </c>
      <c r="I45" s="2196"/>
      <c r="J45" s="2196">
        <v>9.2999999999999992E-3</v>
      </c>
      <c r="K45" s="2197"/>
      <c r="L45" s="2207">
        <v>0.98819999999999997</v>
      </c>
      <c r="M45" s="2208"/>
      <c r="N45" s="2208">
        <v>1.9317</v>
      </c>
      <c r="O45" s="2208"/>
      <c r="P45" s="2208">
        <v>1.4550000000000001</v>
      </c>
      <c r="Q45" s="2209"/>
      <c r="R45" s="2210"/>
      <c r="U45" s="2211"/>
      <c r="V45" s="2212"/>
      <c r="W45" s="2212"/>
      <c r="X45" s="2212"/>
      <c r="CN45" s="2083"/>
    </row>
    <row r="46" spans="1:92" ht="36" hidden="1" customHeight="1">
      <c r="A46" s="2195">
        <v>39508</v>
      </c>
      <c r="B46" s="2196">
        <v>0.97799999999999998</v>
      </c>
      <c r="C46" s="2196"/>
      <c r="D46" s="2196">
        <v>1.9618</v>
      </c>
      <c r="E46" s="2196"/>
      <c r="F46" s="2196">
        <v>1.546</v>
      </c>
      <c r="G46" s="2196"/>
      <c r="H46" s="2196">
        <v>0.98109999999999997</v>
      </c>
      <c r="I46" s="2196"/>
      <c r="J46" s="2196">
        <v>9.7999999999999997E-3</v>
      </c>
      <c r="K46" s="2197"/>
      <c r="L46" s="2207">
        <v>0.98980000000000001</v>
      </c>
      <c r="M46" s="2208"/>
      <c r="N46" s="2208">
        <v>1.9578</v>
      </c>
      <c r="O46" s="2208"/>
      <c r="P46" s="2208">
        <v>1.55</v>
      </c>
      <c r="Q46" s="2209"/>
      <c r="R46" s="2210"/>
      <c r="CN46" s="2083"/>
    </row>
    <row r="47" spans="1:92" ht="36" hidden="1" customHeight="1">
      <c r="A47" s="2195">
        <v>39539</v>
      </c>
      <c r="B47" s="2196">
        <v>0.98719999999999997</v>
      </c>
      <c r="C47" s="2196"/>
      <c r="D47" s="2196">
        <v>1.9552</v>
      </c>
      <c r="E47" s="2196"/>
      <c r="F47" s="2196">
        <v>1.5548</v>
      </c>
      <c r="G47" s="2196"/>
      <c r="H47" s="2196">
        <v>0.95020000000000004</v>
      </c>
      <c r="I47" s="2196"/>
      <c r="J47" s="2196">
        <v>9.4999999999999998E-3</v>
      </c>
      <c r="K47" s="2197"/>
      <c r="L47" s="2207">
        <v>1.0041</v>
      </c>
      <c r="M47" s="2208"/>
      <c r="N47" s="2208">
        <v>1.9724999999999999</v>
      </c>
      <c r="O47" s="2208"/>
      <c r="P47" s="2208">
        <v>1.5718000000000001</v>
      </c>
      <c r="Q47" s="2209"/>
      <c r="R47" s="2210"/>
      <c r="U47" s="2211"/>
      <c r="V47" s="2212"/>
      <c r="W47" s="2212"/>
      <c r="X47" s="2212"/>
      <c r="CN47" s="2083"/>
    </row>
    <row r="48" spans="1:92" ht="36" hidden="1" customHeight="1">
      <c r="A48" s="2195">
        <v>39569</v>
      </c>
      <c r="B48" s="2196">
        <v>1.0024</v>
      </c>
      <c r="C48" s="2196"/>
      <c r="D48" s="2196">
        <v>1.982</v>
      </c>
      <c r="E48" s="2196"/>
      <c r="F48" s="2196">
        <v>1.5833999999999999</v>
      </c>
      <c r="G48" s="2196"/>
      <c r="H48" s="2196">
        <v>0.94789999999999996</v>
      </c>
      <c r="I48" s="2196"/>
      <c r="J48" s="2196">
        <v>9.4999999999999998E-3</v>
      </c>
      <c r="K48" s="2197"/>
      <c r="L48" s="2207">
        <v>1.0141</v>
      </c>
      <c r="M48" s="2208"/>
      <c r="N48" s="2208">
        <v>1.9850000000000001</v>
      </c>
      <c r="O48" s="2208"/>
      <c r="P48" s="2208">
        <v>1.5823</v>
      </c>
      <c r="Q48" s="2209"/>
      <c r="R48" s="2210"/>
      <c r="U48" s="2210"/>
      <c r="V48" s="2210"/>
      <c r="W48" s="2210"/>
      <c r="X48" s="2210"/>
      <c r="CN48" s="2083"/>
    </row>
    <row r="49" spans="1:92" ht="36" hidden="1" customHeight="1">
      <c r="A49" s="2195">
        <v>39600</v>
      </c>
      <c r="B49" s="2196">
        <v>1.0325</v>
      </c>
      <c r="C49" s="2196"/>
      <c r="D49" s="2196">
        <v>2.0453999999999999</v>
      </c>
      <c r="E49" s="2196"/>
      <c r="F49" s="2196">
        <v>1.6315</v>
      </c>
      <c r="G49" s="2196"/>
      <c r="H49" s="2196">
        <v>1.0039</v>
      </c>
      <c r="I49" s="2196"/>
      <c r="J49" s="2196">
        <v>9.7000000000000003E-3</v>
      </c>
      <c r="K49" s="2197"/>
      <c r="L49" s="2207">
        <v>1.0525</v>
      </c>
      <c r="M49" s="2208"/>
      <c r="N49" s="2208">
        <v>2.0491000000000001</v>
      </c>
      <c r="O49" s="2208"/>
      <c r="P49" s="2208">
        <v>1.6312</v>
      </c>
      <c r="Q49" s="2209"/>
      <c r="R49" s="2210"/>
      <c r="U49" s="2210"/>
      <c r="V49" s="2210"/>
      <c r="W49" s="2210"/>
      <c r="X49" s="2210"/>
      <c r="CN49" s="2083"/>
    </row>
    <row r="50" spans="1:92" ht="36" hidden="1" customHeight="1">
      <c r="A50" s="2195">
        <v>39630</v>
      </c>
      <c r="B50" s="2196">
        <v>1.0691999999999999</v>
      </c>
      <c r="C50" s="2196"/>
      <c r="D50" s="2196">
        <v>2.1549999999999998</v>
      </c>
      <c r="E50" s="2196"/>
      <c r="F50" s="2196">
        <v>1.6944999999999999</v>
      </c>
      <c r="G50" s="2196"/>
      <c r="H50" s="2196">
        <v>1.0168999999999999</v>
      </c>
      <c r="I50" s="2196"/>
      <c r="J50" s="2196">
        <v>9.9000000000000008E-3</v>
      </c>
      <c r="K50" s="2197"/>
      <c r="L50" s="2207">
        <v>1.0809</v>
      </c>
      <c r="M50" s="2208"/>
      <c r="N50" s="2208">
        <v>2.1379999999999999</v>
      </c>
      <c r="O50" s="2208"/>
      <c r="P50" s="2208">
        <v>1.6904999999999999</v>
      </c>
      <c r="Q50" s="2209"/>
      <c r="R50" s="2210"/>
      <c r="U50" s="2210"/>
      <c r="V50" s="2210"/>
      <c r="W50" s="2210"/>
      <c r="X50" s="2210"/>
      <c r="CN50" s="2083"/>
    </row>
    <row r="51" spans="1:92" ht="36" hidden="1" customHeight="1">
      <c r="A51" s="2195">
        <v>39661</v>
      </c>
      <c r="B51" s="2196">
        <v>1.1161000000000001</v>
      </c>
      <c r="C51" s="2196"/>
      <c r="D51" s="2196">
        <v>2.0453000000000001</v>
      </c>
      <c r="E51" s="2196"/>
      <c r="F51" s="2196">
        <v>1.6466000000000001</v>
      </c>
      <c r="G51" s="2196"/>
      <c r="H51" s="2196">
        <v>1.0024</v>
      </c>
      <c r="I51" s="2196"/>
      <c r="J51" s="2196">
        <v>1.01E-2</v>
      </c>
      <c r="K51" s="2197"/>
      <c r="L51" s="2207">
        <v>1.1294</v>
      </c>
      <c r="M51" s="2208"/>
      <c r="N51" s="2208">
        <v>2.1063000000000001</v>
      </c>
      <c r="O51" s="2208"/>
      <c r="P51" s="2208">
        <v>1.6732</v>
      </c>
      <c r="Q51" s="2209"/>
      <c r="R51" s="2210"/>
      <c r="U51" s="2210"/>
      <c r="V51" s="2210"/>
      <c r="W51" s="2210"/>
      <c r="X51" s="2210"/>
      <c r="CN51" s="2083"/>
    </row>
    <row r="52" spans="1:92" ht="36" hidden="1" customHeight="1">
      <c r="A52" s="2195">
        <v>39692</v>
      </c>
      <c r="B52" s="2196">
        <v>1.1345000000000001</v>
      </c>
      <c r="C52" s="2196"/>
      <c r="D52" s="2196">
        <v>2.0594000000000001</v>
      </c>
      <c r="E52" s="2196"/>
      <c r="F52" s="2196">
        <v>1.6532</v>
      </c>
      <c r="G52" s="2196"/>
      <c r="H52" s="2196">
        <v>1.0321</v>
      </c>
      <c r="I52" s="2196"/>
      <c r="J52" s="2196">
        <v>1.06E-2</v>
      </c>
      <c r="K52" s="2197"/>
      <c r="L52" s="2207">
        <v>1.1561999999999999</v>
      </c>
      <c r="M52" s="2208"/>
      <c r="N52" s="2208">
        <v>2.0207000000000002</v>
      </c>
      <c r="O52" s="2208"/>
      <c r="P52" s="2208">
        <v>1.6796</v>
      </c>
      <c r="Q52" s="2209"/>
      <c r="R52" s="2210"/>
      <c r="U52" s="2210"/>
      <c r="V52" s="2210"/>
      <c r="W52" s="2210"/>
      <c r="X52" s="2210"/>
      <c r="CN52" s="2083"/>
    </row>
    <row r="53" spans="1:92" ht="36" hidden="1" customHeight="1">
      <c r="A53" s="2195">
        <v>39722</v>
      </c>
      <c r="B53" s="2196">
        <v>1.1565000000000001</v>
      </c>
      <c r="C53" s="2196"/>
      <c r="D53" s="2196">
        <v>1.8781000000000001</v>
      </c>
      <c r="E53" s="2196"/>
      <c r="F53" s="2196">
        <v>1.5084</v>
      </c>
      <c r="G53" s="2196"/>
      <c r="H53" s="2196">
        <v>1.006</v>
      </c>
      <c r="I53" s="2196"/>
      <c r="J53" s="2196">
        <v>1.18E-2</v>
      </c>
      <c r="K53" s="2197"/>
      <c r="L53" s="2207">
        <v>1.1932</v>
      </c>
      <c r="M53" s="2208"/>
      <c r="N53" s="2208">
        <v>1.9673</v>
      </c>
      <c r="O53" s="2208"/>
      <c r="P53" s="2208">
        <v>1.5631999999999999</v>
      </c>
      <c r="Q53" s="2209"/>
      <c r="R53" s="2210"/>
      <c r="U53" s="2210"/>
      <c r="V53" s="2210"/>
      <c r="W53" s="2210"/>
      <c r="X53" s="2210"/>
      <c r="CN53" s="2083"/>
    </row>
    <row r="54" spans="1:92" ht="36" hidden="1" customHeight="1">
      <c r="A54" s="2195">
        <v>39753</v>
      </c>
      <c r="B54" s="2196">
        <v>1.1777</v>
      </c>
      <c r="C54" s="2196"/>
      <c r="D54" s="2196">
        <v>1.8025</v>
      </c>
      <c r="E54" s="2196"/>
      <c r="F54" s="2196">
        <v>1.5410999999999999</v>
      </c>
      <c r="G54" s="2196"/>
      <c r="H54" s="2196">
        <v>0.98519999999999996</v>
      </c>
      <c r="I54" s="2196"/>
      <c r="J54" s="2196">
        <v>1.24E-2</v>
      </c>
      <c r="K54" s="2197"/>
      <c r="L54" s="2207">
        <v>1.196</v>
      </c>
      <c r="M54" s="2208"/>
      <c r="N54" s="2208">
        <v>1.8295999999999999</v>
      </c>
      <c r="O54" s="2208"/>
      <c r="P54" s="2208">
        <v>1.5382</v>
      </c>
      <c r="Q54" s="2209"/>
      <c r="R54" s="2210"/>
      <c r="U54" s="2210"/>
      <c r="V54" s="2210"/>
      <c r="W54" s="2210"/>
      <c r="X54" s="2210"/>
      <c r="CN54" s="2083"/>
    </row>
    <row r="55" spans="1:92" ht="36" hidden="1" customHeight="1" thickBot="1">
      <c r="A55" s="2195">
        <v>39783</v>
      </c>
      <c r="B55" s="2196">
        <v>1.2141</v>
      </c>
      <c r="C55" s="2196"/>
      <c r="D55" s="2196">
        <v>1.8048999999999999</v>
      </c>
      <c r="E55" s="2196"/>
      <c r="F55" s="2196">
        <v>1.7211000000000001</v>
      </c>
      <c r="G55" s="2196"/>
      <c r="H55" s="2196">
        <v>1.1479999999999999</v>
      </c>
      <c r="I55" s="2196"/>
      <c r="J55" s="2196">
        <v>1.35E-2</v>
      </c>
      <c r="K55" s="2197"/>
      <c r="L55" s="2207">
        <v>1.2457</v>
      </c>
      <c r="M55" s="2208"/>
      <c r="N55" s="2208">
        <v>1.8654999999999999</v>
      </c>
      <c r="O55" s="2208"/>
      <c r="P55" s="2208">
        <v>1.6887000000000001</v>
      </c>
      <c r="Q55" s="2209"/>
      <c r="R55" s="2210"/>
      <c r="U55" s="2210"/>
      <c r="V55" s="2210"/>
      <c r="W55" s="2210"/>
      <c r="X55" s="2210"/>
      <c r="CN55" s="2083"/>
    </row>
    <row r="56" spans="1:92" ht="36" hidden="1" customHeight="1" thickTop="1">
      <c r="A56" s="2189">
        <v>39814</v>
      </c>
      <c r="B56" s="2190">
        <v>1.2827999999999999</v>
      </c>
      <c r="C56" s="2190"/>
      <c r="D56" s="2190">
        <v>1.8382000000000001</v>
      </c>
      <c r="E56" s="2190"/>
      <c r="F56" s="2190">
        <v>1.7067000000000001</v>
      </c>
      <c r="G56" s="2190"/>
      <c r="H56" s="2190">
        <v>1.0949</v>
      </c>
      <c r="I56" s="2190"/>
      <c r="J56" s="2190">
        <v>1.4200000000000001E-2</v>
      </c>
      <c r="K56" s="2191"/>
      <c r="L56" s="2213">
        <v>1.3368</v>
      </c>
      <c r="M56" s="2214"/>
      <c r="N56" s="2214">
        <v>1.8573</v>
      </c>
      <c r="O56" s="2214"/>
      <c r="P56" s="2214">
        <v>1.7314000000000001</v>
      </c>
      <c r="Q56" s="2215"/>
      <c r="R56" s="2216"/>
      <c r="U56" s="2210"/>
      <c r="V56" s="2210"/>
      <c r="W56" s="2210"/>
      <c r="X56" s="2210"/>
    </row>
    <row r="57" spans="1:92" ht="36" hidden="1" customHeight="1">
      <c r="A57" s="2195">
        <v>39845</v>
      </c>
      <c r="B57" s="2196">
        <v>1.3402000000000001</v>
      </c>
      <c r="C57" s="2196"/>
      <c r="D57" s="2196">
        <v>1.9411</v>
      </c>
      <c r="E57" s="2196"/>
      <c r="F57" s="2196">
        <v>1.7468999999999999</v>
      </c>
      <c r="G57" s="2196"/>
      <c r="H57" s="2196">
        <v>1.1349</v>
      </c>
      <c r="I57" s="2196"/>
      <c r="J57" s="2196">
        <v>1.3599999999999999E-2</v>
      </c>
      <c r="K57" s="2197"/>
      <c r="L57" s="2207">
        <v>1.3936999999999999</v>
      </c>
      <c r="M57" s="2208"/>
      <c r="N57" s="2208">
        <v>1.9246000000000001</v>
      </c>
      <c r="O57" s="2208"/>
      <c r="P57" s="2208">
        <v>1.7612000000000001</v>
      </c>
      <c r="Q57" s="2217"/>
      <c r="R57" s="2216"/>
      <c r="U57" s="2210"/>
      <c r="V57" s="2210"/>
      <c r="W57" s="2210"/>
      <c r="X57" s="2210"/>
    </row>
    <row r="58" spans="1:92" ht="36" hidden="1" customHeight="1">
      <c r="A58" s="2195">
        <v>39873</v>
      </c>
      <c r="B58" s="2196">
        <v>1.3832</v>
      </c>
      <c r="C58" s="2196"/>
      <c r="D58" s="2196">
        <v>1.9908999999999999</v>
      </c>
      <c r="E58" s="2196"/>
      <c r="F58" s="2196">
        <v>1.8357000000000001</v>
      </c>
      <c r="G58" s="2196"/>
      <c r="H58" s="2196">
        <v>1.2039</v>
      </c>
      <c r="I58" s="2196"/>
      <c r="J58" s="2196">
        <v>1.4E-2</v>
      </c>
      <c r="K58" s="2197"/>
      <c r="L58" s="2207">
        <v>1.4109</v>
      </c>
      <c r="M58" s="2208"/>
      <c r="N58" s="2208">
        <v>1.9990000000000001</v>
      </c>
      <c r="O58" s="2208"/>
      <c r="P58" s="2208">
        <v>1.8613999999999999</v>
      </c>
      <c r="Q58" s="2217"/>
      <c r="R58" s="2216"/>
      <c r="U58" s="2210"/>
      <c r="V58" s="2210"/>
      <c r="W58" s="2210"/>
      <c r="X58" s="2210"/>
    </row>
    <row r="59" spans="1:92" ht="36" hidden="1" customHeight="1">
      <c r="A59" s="2195">
        <v>39904</v>
      </c>
      <c r="B59" s="2196">
        <v>1.4041999999999999</v>
      </c>
      <c r="C59" s="2196"/>
      <c r="D59" s="2196">
        <v>2.0491999999999999</v>
      </c>
      <c r="E59" s="2196"/>
      <c r="F59" s="2196">
        <v>1.8453999999999999</v>
      </c>
      <c r="G59" s="2196"/>
      <c r="H59" s="2196">
        <v>1.2343999999999999</v>
      </c>
      <c r="I59" s="2196"/>
      <c r="J59" s="2196">
        <v>1.43E-2</v>
      </c>
      <c r="K59" s="2197"/>
      <c r="L59" s="2207">
        <v>1.4368000000000001</v>
      </c>
      <c r="M59" s="2208"/>
      <c r="N59" s="2208">
        <v>2.0909</v>
      </c>
      <c r="O59" s="2208"/>
      <c r="P59" s="2208">
        <v>1.8635999999999999</v>
      </c>
      <c r="Q59" s="2217"/>
      <c r="R59" s="2216"/>
      <c r="U59" s="2210"/>
      <c r="V59" s="2210"/>
      <c r="W59" s="2210"/>
      <c r="X59" s="2210"/>
    </row>
    <row r="60" spans="1:92" ht="36" hidden="1" customHeight="1">
      <c r="A60" s="2195">
        <v>39934</v>
      </c>
      <c r="B60" s="2196">
        <v>1.4396</v>
      </c>
      <c r="C60" s="2196"/>
      <c r="D60" s="2196">
        <v>2.2063999999999999</v>
      </c>
      <c r="E60" s="2196"/>
      <c r="F60" s="2196">
        <v>1.9973000000000001</v>
      </c>
      <c r="G60" s="2196"/>
      <c r="H60" s="2196">
        <v>1.3126</v>
      </c>
      <c r="I60" s="2196"/>
      <c r="J60" s="2196">
        <v>1.47E-2</v>
      </c>
      <c r="K60" s="2197"/>
      <c r="L60" s="2207">
        <v>1.4507000000000001</v>
      </c>
      <c r="M60" s="2208"/>
      <c r="N60" s="2208">
        <v>2.2496</v>
      </c>
      <c r="O60" s="2208"/>
      <c r="P60" s="2208">
        <v>1.9642999999999999</v>
      </c>
      <c r="Q60" s="2217"/>
      <c r="R60" s="2216"/>
      <c r="U60" s="2211"/>
      <c r="V60" s="2210"/>
      <c r="W60" s="2210"/>
      <c r="X60" s="2210"/>
    </row>
    <row r="61" spans="1:92" ht="36" hidden="1" customHeight="1">
      <c r="A61" s="2195">
        <v>39965</v>
      </c>
      <c r="B61" s="2196">
        <v>1.4724999999999999</v>
      </c>
      <c r="C61" s="2196"/>
      <c r="D61" s="2196">
        <v>2.4140999999999999</v>
      </c>
      <c r="E61" s="2196"/>
      <c r="F61" s="2196">
        <v>2.0657999999999999</v>
      </c>
      <c r="G61" s="2196"/>
      <c r="H61" s="2196">
        <v>1.3446</v>
      </c>
      <c r="I61" s="2196"/>
      <c r="J61" s="2196">
        <v>1.52E-2</v>
      </c>
      <c r="K61" s="2197"/>
      <c r="L61" s="2207">
        <v>1.4806999999999999</v>
      </c>
      <c r="M61" s="2208"/>
      <c r="N61" s="2208">
        <v>2.3904000000000001</v>
      </c>
      <c r="O61" s="2208"/>
      <c r="P61" s="2208">
        <v>2.0402</v>
      </c>
      <c r="Q61" s="2217"/>
      <c r="R61" s="2216"/>
      <c r="U61" s="2210"/>
      <c r="V61" s="2210"/>
      <c r="W61" s="2210"/>
      <c r="X61" s="2210"/>
    </row>
    <row r="62" spans="1:92" ht="36" hidden="1" customHeight="1">
      <c r="A62" s="2195">
        <v>39995</v>
      </c>
      <c r="B62" s="2196">
        <v>1.4858</v>
      </c>
      <c r="C62" s="2196"/>
      <c r="D62" s="2196">
        <v>2.3952</v>
      </c>
      <c r="E62" s="2196"/>
      <c r="F62" s="2196">
        <v>2.0857000000000001</v>
      </c>
      <c r="G62" s="2196"/>
      <c r="H62" s="2196">
        <v>1.351</v>
      </c>
      <c r="I62" s="2196"/>
      <c r="J62" s="2196">
        <v>1.54E-2</v>
      </c>
      <c r="K62" s="2197"/>
      <c r="L62" s="2207">
        <v>1.4841</v>
      </c>
      <c r="M62" s="2208"/>
      <c r="N62" s="2208">
        <v>2.4117999999999999</v>
      </c>
      <c r="O62" s="2208"/>
      <c r="P62" s="2208">
        <v>2.0762</v>
      </c>
      <c r="Q62" s="2217"/>
      <c r="R62" s="2216"/>
      <c r="U62" s="2210"/>
      <c r="V62" s="2210"/>
      <c r="W62" s="2210"/>
      <c r="X62" s="2210"/>
    </row>
    <row r="63" spans="1:92" ht="36" hidden="1" customHeight="1">
      <c r="A63" s="2195">
        <v>40026</v>
      </c>
      <c r="B63" s="2196">
        <v>1.4613</v>
      </c>
      <c r="C63" s="2196"/>
      <c r="D63" s="2196">
        <v>2.3473000000000002</v>
      </c>
      <c r="E63" s="2196"/>
      <c r="F63" s="2196">
        <v>2.0775000000000001</v>
      </c>
      <c r="G63" s="2196"/>
      <c r="H63" s="2196">
        <v>1.3805000000000001</v>
      </c>
      <c r="I63" s="2196"/>
      <c r="J63" s="2196">
        <v>1.5800000000000002E-2</v>
      </c>
      <c r="K63" s="2197"/>
      <c r="L63" s="2207">
        <v>1.4757</v>
      </c>
      <c r="M63" s="2208"/>
      <c r="N63" s="2208">
        <v>2.3858999999999999</v>
      </c>
      <c r="O63" s="2208"/>
      <c r="P63" s="2208">
        <v>2.0804999999999998</v>
      </c>
      <c r="Q63" s="2217"/>
      <c r="R63" s="2216"/>
      <c r="U63" s="2210"/>
      <c r="V63" s="2210"/>
      <c r="W63" s="2210"/>
      <c r="X63" s="2210"/>
    </row>
    <row r="64" spans="1:92" ht="36" hidden="1" customHeight="1">
      <c r="A64" s="2195">
        <v>40057</v>
      </c>
      <c r="B64" s="2196">
        <v>1.4514</v>
      </c>
      <c r="C64" s="2196"/>
      <c r="D64" s="2196">
        <v>2.3298000000000001</v>
      </c>
      <c r="E64" s="2196"/>
      <c r="F64" s="2196">
        <v>2.1175999999999999</v>
      </c>
      <c r="G64" s="2196"/>
      <c r="H64" s="2196">
        <v>1.4081999999999999</v>
      </c>
      <c r="I64" s="2196"/>
      <c r="J64" s="2196">
        <v>1.6199999999999999E-2</v>
      </c>
      <c r="K64" s="2197"/>
      <c r="L64" s="2207">
        <v>1.4757</v>
      </c>
      <c r="M64" s="2208"/>
      <c r="N64" s="2208">
        <v>2.3946000000000001</v>
      </c>
      <c r="O64" s="2208"/>
      <c r="P64" s="2208">
        <v>2.1230000000000002</v>
      </c>
      <c r="Q64" s="2217"/>
      <c r="R64" s="2216"/>
      <c r="U64" s="2210"/>
      <c r="V64" s="2210"/>
      <c r="W64" s="2210"/>
      <c r="X64" s="2210"/>
    </row>
    <row r="65" spans="1:24" ht="36" hidden="1" customHeight="1">
      <c r="A65" s="2195">
        <v>40087</v>
      </c>
      <c r="B65" s="2196">
        <v>1.4416</v>
      </c>
      <c r="C65" s="2196"/>
      <c r="D65" s="2196">
        <v>2.3774999999999999</v>
      </c>
      <c r="E65" s="2196"/>
      <c r="F65" s="2196">
        <v>2.1387999999999998</v>
      </c>
      <c r="G65" s="2196"/>
      <c r="H65" s="2196">
        <v>1.4254</v>
      </c>
      <c r="I65" s="2196"/>
      <c r="J65" s="2196">
        <v>1.6E-2</v>
      </c>
      <c r="K65" s="2197"/>
      <c r="L65" s="2207">
        <v>1.4614</v>
      </c>
      <c r="M65" s="2208"/>
      <c r="N65" s="2208">
        <v>2.3633999999999999</v>
      </c>
      <c r="O65" s="2208"/>
      <c r="P65" s="2208">
        <v>2.1381999999999999</v>
      </c>
      <c r="Q65" s="2217"/>
      <c r="R65" s="2216"/>
      <c r="U65" s="2210"/>
      <c r="V65" s="2210"/>
      <c r="W65" s="2210"/>
      <c r="X65" s="2210"/>
    </row>
    <row r="66" spans="1:24" ht="36" hidden="1" customHeight="1">
      <c r="A66" s="2195">
        <v>40118</v>
      </c>
      <c r="B66" s="2196">
        <v>1.4321999999999999</v>
      </c>
      <c r="C66" s="2196"/>
      <c r="D66" s="2196">
        <v>2.38</v>
      </c>
      <c r="E66" s="2196"/>
      <c r="F66" s="2196">
        <v>2.1528999999999998</v>
      </c>
      <c r="G66" s="2196"/>
      <c r="H66" s="2196">
        <v>1.4348000000000001</v>
      </c>
      <c r="I66" s="2196"/>
      <c r="J66" s="2196">
        <v>1.67E-2</v>
      </c>
      <c r="K66" s="2197"/>
      <c r="L66" s="2207">
        <v>1.4624999999999999</v>
      </c>
      <c r="M66" s="2208"/>
      <c r="N66" s="2208">
        <v>2.3805000000000001</v>
      </c>
      <c r="O66" s="2208"/>
      <c r="P66" s="2208">
        <v>2.1532</v>
      </c>
      <c r="Q66" s="2217"/>
      <c r="R66" s="2216"/>
      <c r="U66" s="2210"/>
      <c r="V66" s="2210"/>
      <c r="W66" s="2210"/>
      <c r="X66" s="2210"/>
    </row>
    <row r="67" spans="1:24" ht="36" hidden="1" customHeight="1" thickBot="1">
      <c r="A67" s="2200">
        <v>40148</v>
      </c>
      <c r="B67" s="2201">
        <v>1.4283999999999999</v>
      </c>
      <c r="C67" s="2201"/>
      <c r="D67" s="2201">
        <v>2.2991000000000001</v>
      </c>
      <c r="E67" s="2201"/>
      <c r="F67" s="2201">
        <v>2.0484</v>
      </c>
      <c r="G67" s="2201"/>
      <c r="H67" s="2201">
        <v>1.3917999999999999</v>
      </c>
      <c r="I67" s="2201"/>
      <c r="J67" s="2201">
        <v>1.5599999999999999E-2</v>
      </c>
      <c r="K67" s="2202"/>
      <c r="L67" s="2218">
        <v>1.4623999999999999</v>
      </c>
      <c r="M67" s="2219"/>
      <c r="N67" s="2219">
        <v>2.3304999999999998</v>
      </c>
      <c r="O67" s="2219"/>
      <c r="P67" s="2219">
        <v>2.081</v>
      </c>
      <c r="Q67" s="2220"/>
      <c r="R67" s="2216"/>
      <c r="U67" s="2210"/>
      <c r="V67" s="2210"/>
      <c r="W67" s="2210"/>
      <c r="X67" s="2210"/>
    </row>
    <row r="68" spans="1:24" ht="36" hidden="1" customHeight="1" thickTop="1">
      <c r="A68" s="2195">
        <v>40179</v>
      </c>
      <c r="B68" s="2221">
        <v>1.4257</v>
      </c>
      <c r="C68" s="2221"/>
      <c r="D68" s="2221">
        <v>2.31</v>
      </c>
      <c r="E68" s="2221"/>
      <c r="F68" s="2221">
        <v>2.0057999999999998</v>
      </c>
      <c r="G68" s="2221"/>
      <c r="H68" s="2221">
        <v>1.3573999999999999</v>
      </c>
      <c r="I68" s="2221"/>
      <c r="J68" s="2221">
        <v>1.5800000000000002E-2</v>
      </c>
      <c r="K68" s="2222"/>
      <c r="L68" s="2207">
        <v>1.4545999999999999</v>
      </c>
      <c r="M68" s="2208"/>
      <c r="N68" s="2208">
        <v>2.3285</v>
      </c>
      <c r="O68" s="2208"/>
      <c r="P68" s="2208">
        <v>2.0358999999999998</v>
      </c>
      <c r="Q68" s="2217"/>
      <c r="R68" s="2216"/>
      <c r="U68" s="2210"/>
      <c r="V68" s="2210"/>
      <c r="W68" s="2210"/>
      <c r="X68" s="2210"/>
    </row>
    <row r="69" spans="1:24" ht="36" hidden="1" customHeight="1">
      <c r="A69" s="2195">
        <v>40210</v>
      </c>
      <c r="B69" s="2221">
        <v>1.4266000000000001</v>
      </c>
      <c r="C69" s="2221"/>
      <c r="D69" s="2221">
        <v>2.9135</v>
      </c>
      <c r="E69" s="2221"/>
      <c r="F69" s="2221">
        <v>1.9338</v>
      </c>
      <c r="G69" s="2221"/>
      <c r="H69" s="2221">
        <v>1.3259000000000001</v>
      </c>
      <c r="I69" s="2221"/>
      <c r="J69" s="2221">
        <v>1.6E-2</v>
      </c>
      <c r="K69" s="2222"/>
      <c r="L69" s="2207">
        <v>1.4523999999999999</v>
      </c>
      <c r="M69" s="2208"/>
      <c r="N69" s="2208">
        <v>2.2677999999999998</v>
      </c>
      <c r="O69" s="2208"/>
      <c r="P69" s="2208">
        <v>1.9767999999999999</v>
      </c>
      <c r="Q69" s="2217"/>
      <c r="R69" s="2216"/>
      <c r="U69" s="2210"/>
      <c r="V69" s="2210"/>
      <c r="W69" s="2210"/>
      <c r="X69" s="2210"/>
    </row>
    <row r="70" spans="1:24" ht="36" hidden="1" customHeight="1">
      <c r="A70" s="2195">
        <v>40238</v>
      </c>
      <c r="B70" s="2221">
        <v>1.4168000000000001</v>
      </c>
      <c r="C70" s="2221"/>
      <c r="D70" s="2221">
        <v>2.1356999999999999</v>
      </c>
      <c r="E70" s="2221"/>
      <c r="F70" s="2221">
        <v>1.9108000000000001</v>
      </c>
      <c r="G70" s="2221"/>
      <c r="H70" s="2221">
        <v>1.3347</v>
      </c>
      <c r="I70" s="2221"/>
      <c r="J70" s="2221">
        <v>1.52E-2</v>
      </c>
      <c r="K70" s="2222"/>
      <c r="L70" s="2207">
        <v>1.4489000000000001</v>
      </c>
      <c r="M70" s="2208"/>
      <c r="N70" s="2208">
        <v>2.1755</v>
      </c>
      <c r="O70" s="2208"/>
      <c r="P70" s="2208">
        <v>1.9691000000000001</v>
      </c>
      <c r="Q70" s="2217"/>
      <c r="R70" s="2216"/>
      <c r="U70" s="2210"/>
      <c r="V70" s="2210"/>
      <c r="W70" s="2210"/>
      <c r="X70" s="2210"/>
    </row>
    <row r="71" spans="1:24" ht="36" hidden="1" customHeight="1">
      <c r="A71" s="2195">
        <v>40269</v>
      </c>
      <c r="B71" s="2221">
        <v>1.417</v>
      </c>
      <c r="C71" s="2221"/>
      <c r="D71" s="2221">
        <v>2.1705999999999999</v>
      </c>
      <c r="E71" s="2221"/>
      <c r="F71" s="2221">
        <v>1.8747</v>
      </c>
      <c r="G71" s="2221"/>
      <c r="H71" s="2221">
        <v>1.3159000000000001</v>
      </c>
      <c r="I71" s="2221"/>
      <c r="J71" s="2221">
        <v>1.5100000000000001E-2</v>
      </c>
      <c r="K71" s="2222"/>
      <c r="L71" s="2207">
        <v>1.4437</v>
      </c>
      <c r="M71" s="2208"/>
      <c r="N71" s="2208">
        <v>2.2343999999999999</v>
      </c>
      <c r="O71" s="2208"/>
      <c r="P71" s="2208">
        <v>1.9281999999999999</v>
      </c>
      <c r="Q71" s="2217"/>
      <c r="R71" s="2216"/>
      <c r="U71" s="2210"/>
      <c r="V71" s="2210"/>
      <c r="W71" s="2210"/>
      <c r="X71" s="2210"/>
    </row>
    <row r="72" spans="1:24" ht="36" hidden="1" customHeight="1">
      <c r="A72" s="2195">
        <v>40299</v>
      </c>
      <c r="B72" s="2221">
        <v>1.4206000000000001</v>
      </c>
      <c r="C72" s="2221"/>
      <c r="D72" s="2221">
        <v>2.0592999999999999</v>
      </c>
      <c r="E72" s="2221"/>
      <c r="F72" s="2221">
        <v>1.7470000000000001</v>
      </c>
      <c r="G72" s="2221"/>
      <c r="H72" s="2221">
        <v>1.2274</v>
      </c>
      <c r="I72" s="2221"/>
      <c r="J72" s="2221">
        <v>1.55E-2</v>
      </c>
      <c r="K72" s="2222"/>
      <c r="L72" s="2207">
        <v>1.4337</v>
      </c>
      <c r="M72" s="2208"/>
      <c r="N72" s="2208">
        <v>2.0691000000000002</v>
      </c>
      <c r="O72" s="2208"/>
      <c r="P72" s="2208">
        <v>1.7732000000000001</v>
      </c>
      <c r="Q72" s="2217"/>
      <c r="R72" s="2216"/>
      <c r="U72" s="2211"/>
      <c r="V72" s="2210"/>
      <c r="W72" s="2210"/>
      <c r="X72" s="2210"/>
    </row>
    <row r="73" spans="1:24" ht="36" hidden="1" customHeight="1">
      <c r="A73" s="2195">
        <v>40330</v>
      </c>
      <c r="B73" s="2221">
        <v>1.4267000000000001</v>
      </c>
      <c r="C73" s="2221"/>
      <c r="D73" s="2221">
        <v>2.1191</v>
      </c>
      <c r="E73" s="2221"/>
      <c r="F73" s="2221">
        <v>1.7277</v>
      </c>
      <c r="G73" s="2221"/>
      <c r="H73" s="2221">
        <v>1.3160000000000001</v>
      </c>
      <c r="I73" s="2221"/>
      <c r="J73" s="2221">
        <v>1.61E-2</v>
      </c>
      <c r="K73" s="2222"/>
      <c r="L73" s="2207">
        <v>1.44</v>
      </c>
      <c r="M73" s="2208"/>
      <c r="N73" s="2208">
        <v>2.1012</v>
      </c>
      <c r="O73" s="2208"/>
      <c r="P73" s="2208">
        <v>1.7629999999999999</v>
      </c>
      <c r="Q73" s="2217"/>
      <c r="R73" s="2216"/>
      <c r="U73" s="2210"/>
      <c r="V73" s="2210"/>
      <c r="W73" s="2210"/>
      <c r="X73" s="2210"/>
    </row>
    <row r="74" spans="1:24" ht="36" hidden="1" customHeight="1">
      <c r="A74" s="2195">
        <v>40360</v>
      </c>
      <c r="B74" s="2221">
        <v>1.4353</v>
      </c>
      <c r="C74" s="2221"/>
      <c r="D74" s="2221">
        <v>2.2395999999999998</v>
      </c>
      <c r="E74" s="2221"/>
      <c r="F74" s="2221">
        <v>1.8526</v>
      </c>
      <c r="G74" s="2221"/>
      <c r="H74" s="2221">
        <v>1.3835</v>
      </c>
      <c r="I74" s="2221"/>
      <c r="J74" s="2221">
        <v>1.67E-2</v>
      </c>
      <c r="K74" s="2222"/>
      <c r="L74" s="2207">
        <v>1.4504999999999999</v>
      </c>
      <c r="M74" s="2208"/>
      <c r="N74" s="2208">
        <v>2.2191000000000001</v>
      </c>
      <c r="O74" s="2208"/>
      <c r="P74" s="2208">
        <v>1.8541000000000001</v>
      </c>
      <c r="Q74" s="2217"/>
      <c r="R74" s="2216"/>
      <c r="U74" s="2210"/>
      <c r="V74" s="2210"/>
      <c r="W74" s="2210"/>
      <c r="X74" s="2210"/>
    </row>
    <row r="75" spans="1:24" ht="36" hidden="1" customHeight="1">
      <c r="A75" s="2195">
        <v>40391</v>
      </c>
      <c r="B75" s="2221">
        <v>1.4307000000000001</v>
      </c>
      <c r="C75" s="2221"/>
      <c r="D75" s="2221">
        <v>2.1949999999999998</v>
      </c>
      <c r="E75" s="2221"/>
      <c r="F75" s="2221">
        <v>1.8082</v>
      </c>
      <c r="G75" s="2221"/>
      <c r="H75" s="2221">
        <v>1.4024000000000001</v>
      </c>
      <c r="I75" s="2221"/>
      <c r="J75" s="2221">
        <v>1.7000000000000001E-2</v>
      </c>
      <c r="K75" s="2222"/>
      <c r="L75" s="2207">
        <v>1.4497</v>
      </c>
      <c r="M75" s="2208"/>
      <c r="N75" s="2208">
        <v>2.2313999999999998</v>
      </c>
      <c r="O75" s="2208"/>
      <c r="P75" s="2208">
        <v>1.825</v>
      </c>
      <c r="Q75" s="2217"/>
      <c r="R75" s="2216"/>
      <c r="U75" s="2210"/>
      <c r="V75" s="2210"/>
      <c r="W75" s="2210"/>
      <c r="X75" s="2210"/>
    </row>
    <row r="76" spans="1:24" ht="36" hidden="1" customHeight="1">
      <c r="A76" s="2195">
        <v>40422</v>
      </c>
      <c r="B76" s="2221">
        <v>1.4269000000000001</v>
      </c>
      <c r="C76" s="2221"/>
      <c r="D76" s="2221">
        <v>2.2503000000000002</v>
      </c>
      <c r="E76" s="2221"/>
      <c r="F76" s="2221">
        <v>1.944</v>
      </c>
      <c r="G76" s="2221"/>
      <c r="H76" s="2221">
        <v>1.4648000000000001</v>
      </c>
      <c r="I76" s="2221"/>
      <c r="J76" s="2221">
        <v>1.72E-2</v>
      </c>
      <c r="K76" s="2222"/>
      <c r="L76" s="2207">
        <v>1.4498</v>
      </c>
      <c r="M76" s="2208"/>
      <c r="N76" s="2208">
        <v>2.2311999999999999</v>
      </c>
      <c r="O76" s="2208"/>
      <c r="P76" s="2208">
        <v>1.8791</v>
      </c>
      <c r="Q76" s="2217"/>
      <c r="R76" s="2216"/>
      <c r="U76" s="2210"/>
      <c r="V76" s="2210"/>
      <c r="W76" s="2210"/>
      <c r="X76" s="2210"/>
    </row>
    <row r="77" spans="1:24" ht="36" hidden="1" customHeight="1">
      <c r="A77" s="2195">
        <v>40452</v>
      </c>
      <c r="B77" s="2221">
        <v>1.4293</v>
      </c>
      <c r="C77" s="2221"/>
      <c r="D77" s="2221">
        <v>2.2492999999999999</v>
      </c>
      <c r="E77" s="2221"/>
      <c r="F77" s="2221">
        <v>1.9752000000000001</v>
      </c>
      <c r="G77" s="2221"/>
      <c r="H77" s="2221">
        <v>1.4463999999999999</v>
      </c>
      <c r="I77" s="2221"/>
      <c r="J77" s="2221">
        <v>1.78E-2</v>
      </c>
      <c r="K77" s="2222"/>
      <c r="L77" s="2207">
        <v>1.4459</v>
      </c>
      <c r="M77" s="2208"/>
      <c r="N77" s="2208">
        <v>2.2521</v>
      </c>
      <c r="O77" s="2208"/>
      <c r="P77" s="2208">
        <v>1.9528000000000001</v>
      </c>
      <c r="Q77" s="2217"/>
      <c r="R77" s="2216"/>
      <c r="U77" s="2210"/>
      <c r="V77" s="2210"/>
      <c r="W77" s="2210"/>
      <c r="X77" s="2210"/>
    </row>
    <row r="78" spans="1:24" ht="36" hidden="1" customHeight="1">
      <c r="A78" s="2195">
        <v>40483</v>
      </c>
      <c r="B78" s="2221">
        <v>1.4367000000000001</v>
      </c>
      <c r="C78" s="2221"/>
      <c r="D78" s="2221">
        <v>2.1806000000000001</v>
      </c>
      <c r="E78" s="2221"/>
      <c r="F78" s="2221">
        <v>1.8895999999999999</v>
      </c>
      <c r="G78" s="2221"/>
      <c r="H78" s="2221">
        <v>1.444</v>
      </c>
      <c r="I78" s="2221"/>
      <c r="J78" s="2221">
        <v>1.7100000000000001E-2</v>
      </c>
      <c r="K78" s="2222"/>
      <c r="L78" s="2207">
        <v>1.4530000000000001</v>
      </c>
      <c r="M78" s="2208"/>
      <c r="N78" s="2208">
        <v>2.2848000000000002</v>
      </c>
      <c r="O78" s="2208"/>
      <c r="P78" s="2208">
        <v>1.9665999999999999</v>
      </c>
      <c r="Q78" s="2217"/>
      <c r="R78" s="2216"/>
      <c r="U78" s="2210"/>
      <c r="V78" s="2210"/>
      <c r="W78" s="2210"/>
      <c r="X78" s="2210"/>
    </row>
    <row r="79" spans="1:24" ht="36" hidden="1" customHeight="1" thickBot="1">
      <c r="A79" s="2195">
        <v>40513</v>
      </c>
      <c r="B79" s="2221">
        <v>1.4738</v>
      </c>
      <c r="C79" s="2221"/>
      <c r="D79" s="2221">
        <v>2.2709000000000001</v>
      </c>
      <c r="E79" s="2221"/>
      <c r="F79" s="2221">
        <v>1.9407000000000001</v>
      </c>
      <c r="G79" s="2221"/>
      <c r="H79" s="2221">
        <v>1.5492999999999999</v>
      </c>
      <c r="I79" s="2221"/>
      <c r="J79" s="2221">
        <v>1.7899999999999999E-2</v>
      </c>
      <c r="K79" s="2222"/>
      <c r="L79" s="2207">
        <v>1.4775</v>
      </c>
      <c r="M79" s="2208"/>
      <c r="N79" s="2208">
        <v>2.2683</v>
      </c>
      <c r="O79" s="2208"/>
      <c r="P79" s="2208">
        <v>1.9550000000000001</v>
      </c>
      <c r="Q79" s="2217"/>
      <c r="R79" s="2216"/>
      <c r="U79" s="2210"/>
      <c r="V79" s="2210"/>
      <c r="W79" s="2210"/>
      <c r="X79" s="2210"/>
    </row>
    <row r="80" spans="1:24" ht="36" hidden="1" customHeight="1" thickTop="1">
      <c r="A80" s="2189">
        <v>40544</v>
      </c>
      <c r="B80" s="2223">
        <v>1.5013000000000001</v>
      </c>
      <c r="C80" s="2223"/>
      <c r="D80" s="2223">
        <v>2.3571</v>
      </c>
      <c r="E80" s="2223"/>
      <c r="F80" s="2223">
        <v>2.0402</v>
      </c>
      <c r="G80" s="2223"/>
      <c r="H80" s="2223">
        <v>1.5694999999999999</v>
      </c>
      <c r="I80" s="2223"/>
      <c r="J80" s="2223">
        <v>1.7999999999999999E-2</v>
      </c>
      <c r="K80" s="2224"/>
      <c r="L80" s="2213">
        <v>1.5052000000000001</v>
      </c>
      <c r="M80" s="2214"/>
      <c r="N80" s="2214">
        <v>2.3491</v>
      </c>
      <c r="O80" s="2214"/>
      <c r="P80" s="2214">
        <v>2.0072999999999999</v>
      </c>
      <c r="Q80" s="2215"/>
      <c r="R80" s="2216"/>
      <c r="U80" s="2210"/>
      <c r="V80" s="2210"/>
      <c r="W80" s="2210"/>
      <c r="X80" s="2210"/>
    </row>
    <row r="81" spans="1:24" ht="36" hidden="1" customHeight="1">
      <c r="A81" s="2195">
        <v>40575</v>
      </c>
      <c r="B81" s="2221">
        <v>1.4937</v>
      </c>
      <c r="C81" s="2221"/>
      <c r="D81" s="2221">
        <v>2.4197000000000002</v>
      </c>
      <c r="E81" s="2221"/>
      <c r="F81" s="2221">
        <v>2.0642999999999998</v>
      </c>
      <c r="G81" s="2221"/>
      <c r="H81" s="2221">
        <v>1.6263000000000001</v>
      </c>
      <c r="I81" s="2221"/>
      <c r="J81" s="2221">
        <v>1.8499999999999999E-2</v>
      </c>
      <c r="K81" s="2222"/>
      <c r="L81" s="2207">
        <v>1.5141</v>
      </c>
      <c r="M81" s="2208"/>
      <c r="N81" s="2208">
        <v>2.3481999999999998</v>
      </c>
      <c r="O81" s="2208"/>
      <c r="P81" s="2208">
        <v>2.0209000000000001</v>
      </c>
      <c r="Q81" s="2217"/>
      <c r="R81" s="2216"/>
      <c r="U81" s="2210"/>
      <c r="V81" s="2210"/>
      <c r="W81" s="2210"/>
      <c r="X81" s="2210"/>
    </row>
    <row r="82" spans="1:24" ht="36" hidden="1" customHeight="1">
      <c r="A82" s="2195">
        <v>40603</v>
      </c>
      <c r="B82" s="2221">
        <v>1.5021</v>
      </c>
      <c r="C82" s="2221"/>
      <c r="D82" s="2221">
        <v>2.4338000000000002</v>
      </c>
      <c r="E82" s="2221"/>
      <c r="F82" s="2221">
        <v>2.1625000000000001</v>
      </c>
      <c r="G82" s="2221"/>
      <c r="H82" s="2221">
        <v>1.6584000000000001</v>
      </c>
      <c r="I82" s="2221"/>
      <c r="J82" s="2221">
        <v>1.83E-2</v>
      </c>
      <c r="K82" s="2222"/>
      <c r="L82" s="2207">
        <v>1.5277000000000001</v>
      </c>
      <c r="M82" s="2208"/>
      <c r="N82" s="2208">
        <v>2.4340999999999999</v>
      </c>
      <c r="O82" s="2208"/>
      <c r="P82" s="2208">
        <v>2.1128</v>
      </c>
      <c r="Q82" s="2217"/>
      <c r="R82" s="2216"/>
      <c r="U82" s="2210"/>
      <c r="V82" s="2210"/>
      <c r="W82" s="2210"/>
      <c r="X82" s="2210"/>
    </row>
    <row r="83" spans="1:24" ht="36" hidden="1" customHeight="1">
      <c r="A83" s="2195">
        <v>40634</v>
      </c>
      <c r="B83" s="2221">
        <v>1.4972000000000001</v>
      </c>
      <c r="C83" s="2221"/>
      <c r="D83" s="2221">
        <v>2.4874000000000001</v>
      </c>
      <c r="E83" s="2221"/>
      <c r="F83" s="2221">
        <v>2.218</v>
      </c>
      <c r="G83" s="2221"/>
      <c r="H83" s="2221">
        <v>1.7438</v>
      </c>
      <c r="I83" s="2221"/>
      <c r="J83" s="2221">
        <v>1.8599999999999998E-2</v>
      </c>
      <c r="K83" s="2222"/>
      <c r="L83" s="2207">
        <v>1.5286</v>
      </c>
      <c r="M83" s="2208"/>
      <c r="N83" s="2208">
        <v>2.4386999999999999</v>
      </c>
      <c r="O83" s="2208"/>
      <c r="P83" s="2208">
        <v>2.1318999999999999</v>
      </c>
      <c r="Q83" s="2217"/>
      <c r="R83" s="2216"/>
      <c r="U83" s="2210"/>
      <c r="V83" s="2210"/>
      <c r="W83" s="2210"/>
      <c r="X83" s="2210"/>
    </row>
    <row r="84" spans="1:24" ht="36" hidden="1" customHeight="1">
      <c r="A84" s="2195">
        <v>40664</v>
      </c>
      <c r="B84" s="2221">
        <v>1.5018</v>
      </c>
      <c r="C84" s="2221"/>
      <c r="D84" s="2221">
        <v>2.4401000000000002</v>
      </c>
      <c r="E84" s="2221"/>
      <c r="F84" s="2221">
        <v>2.1505999999999998</v>
      </c>
      <c r="G84" s="2221"/>
      <c r="H84" s="2221">
        <v>1.7703</v>
      </c>
      <c r="I84" s="2221"/>
      <c r="J84" s="2221">
        <v>1.8499999999999999E-2</v>
      </c>
      <c r="K84" s="2222"/>
      <c r="L84" s="2207">
        <v>1.5195000000000001</v>
      </c>
      <c r="M84" s="2208"/>
      <c r="N84" s="2208">
        <v>2.4396</v>
      </c>
      <c r="O84" s="2208"/>
      <c r="P84" s="2208">
        <v>2.1291000000000002</v>
      </c>
      <c r="Q84" s="2217"/>
      <c r="R84" s="2216"/>
      <c r="U84" s="2211"/>
      <c r="V84" s="2210"/>
      <c r="W84" s="2210"/>
      <c r="X84" s="2210"/>
    </row>
    <row r="85" spans="1:24" ht="6" customHeight="1" thickTop="1">
      <c r="A85" s="2195"/>
      <c r="B85" s="2221"/>
      <c r="C85" s="2221"/>
      <c r="D85" s="2221"/>
      <c r="E85" s="2221"/>
      <c r="F85" s="2221"/>
      <c r="G85" s="2221"/>
      <c r="H85" s="2221"/>
      <c r="I85" s="2221"/>
      <c r="J85" s="2221"/>
      <c r="K85" s="2222"/>
      <c r="L85" s="2207"/>
      <c r="M85" s="2208"/>
      <c r="N85" s="2208"/>
      <c r="O85" s="2208"/>
      <c r="P85" s="2208"/>
      <c r="Q85" s="2217"/>
      <c r="R85" s="2216"/>
      <c r="U85" s="2211"/>
      <c r="V85" s="2210"/>
      <c r="W85" s="2210"/>
      <c r="X85" s="2210"/>
    </row>
    <row r="86" spans="1:24" ht="36" hidden="1" customHeight="1">
      <c r="A86" s="2195">
        <v>40695</v>
      </c>
      <c r="B86" s="3033" t="s">
        <v>1551</v>
      </c>
      <c r="C86" s="2221"/>
      <c r="D86" s="2221">
        <v>2.4165999999999999</v>
      </c>
      <c r="E86" s="2221"/>
      <c r="F86" s="2221">
        <v>2.1522999999999999</v>
      </c>
      <c r="G86" s="2221"/>
      <c r="H86" s="2221">
        <v>1.8082</v>
      </c>
      <c r="I86" s="2221"/>
      <c r="J86" s="2221">
        <v>1.8800000000000001E-2</v>
      </c>
      <c r="K86" s="2222"/>
      <c r="L86" s="2207">
        <v>1.5173000000000001</v>
      </c>
      <c r="M86" s="2208"/>
      <c r="N86" s="2208">
        <v>2.4340999999999999</v>
      </c>
      <c r="O86" s="2208"/>
      <c r="P86" s="2208">
        <v>2.14</v>
      </c>
      <c r="Q86" s="2217"/>
      <c r="R86" s="2216"/>
      <c r="U86" s="2210"/>
      <c r="V86" s="2210"/>
      <c r="W86" s="2210"/>
      <c r="X86" s="2210"/>
    </row>
    <row r="87" spans="1:24" ht="36" hidden="1" customHeight="1">
      <c r="A87" s="2195">
        <v>40725</v>
      </c>
      <c r="B87" s="2221">
        <v>1.5055000000000001</v>
      </c>
      <c r="C87" s="2221"/>
      <c r="D87" s="2221">
        <v>2.4527999999999999</v>
      </c>
      <c r="E87" s="2221"/>
      <c r="F87" s="2221">
        <v>2.1547000000000001</v>
      </c>
      <c r="G87" s="2221"/>
      <c r="H87" s="2221">
        <v>1.8816999999999999</v>
      </c>
      <c r="I87" s="2221"/>
      <c r="J87" s="2221">
        <v>1.9400000000000001E-2</v>
      </c>
      <c r="K87" s="2222"/>
      <c r="L87" s="2207">
        <v>1.5145999999999999</v>
      </c>
      <c r="M87" s="2208"/>
      <c r="N87" s="2208">
        <v>2.4308999999999998</v>
      </c>
      <c r="O87" s="2208"/>
      <c r="P87" s="2208">
        <v>2.1240999999999999</v>
      </c>
      <c r="Q87" s="2217"/>
      <c r="R87" s="2216"/>
      <c r="U87" s="2210"/>
      <c r="V87" s="2210"/>
      <c r="W87" s="2210"/>
      <c r="X87" s="2210"/>
    </row>
    <row r="88" spans="1:24" ht="36" hidden="1" customHeight="1">
      <c r="A88" s="2195">
        <v>40756</v>
      </c>
      <c r="B88" s="2221">
        <v>1.5104</v>
      </c>
      <c r="C88" s="2221"/>
      <c r="D88" s="2221">
        <v>2.4756999999999998</v>
      </c>
      <c r="E88" s="2221"/>
      <c r="F88" s="2221">
        <v>2.1829000000000001</v>
      </c>
      <c r="G88" s="2221"/>
      <c r="H88" s="2221">
        <v>1.8604000000000001</v>
      </c>
      <c r="I88" s="2221"/>
      <c r="J88" s="2221">
        <v>1.9699999999999999E-2</v>
      </c>
      <c r="K88" s="2222"/>
      <c r="L88" s="2225">
        <v>1.5235000000000001</v>
      </c>
      <c r="M88" s="2226"/>
      <c r="N88" s="2226">
        <v>2.4504999999999999</v>
      </c>
      <c r="O88" s="2226"/>
      <c r="P88" s="2226">
        <v>2.1387</v>
      </c>
      <c r="Q88" s="2227"/>
      <c r="R88" s="2228"/>
      <c r="U88" s="2210"/>
      <c r="V88" s="2210"/>
      <c r="W88" s="2210"/>
      <c r="X88" s="2210"/>
    </row>
    <row r="89" spans="1:24" ht="36" hidden="1" customHeight="1">
      <c r="A89" s="2195">
        <v>40787</v>
      </c>
      <c r="B89" s="2221">
        <v>1.5224</v>
      </c>
      <c r="C89" s="2221"/>
      <c r="D89" s="2221">
        <v>2.4308000000000001</v>
      </c>
      <c r="E89" s="2221"/>
      <c r="F89" s="2221">
        <v>2.1265999999999998</v>
      </c>
      <c r="G89" s="2221"/>
      <c r="H89" s="2221">
        <v>1.7004999999999999</v>
      </c>
      <c r="I89" s="2221"/>
      <c r="J89" s="2221">
        <v>0.02</v>
      </c>
      <c r="K89" s="2222"/>
      <c r="L89" s="2225">
        <v>1.5789</v>
      </c>
      <c r="M89" s="2226"/>
      <c r="N89" s="2226">
        <v>2.4691000000000001</v>
      </c>
      <c r="O89" s="2226"/>
      <c r="P89" s="2226">
        <v>2.1469</v>
      </c>
      <c r="Q89" s="2227"/>
      <c r="R89" s="2228"/>
      <c r="U89" s="2210"/>
      <c r="V89" s="2210"/>
      <c r="W89" s="2210"/>
      <c r="X89" s="2210"/>
    </row>
    <row r="90" spans="1:24" ht="36" hidden="1" customHeight="1">
      <c r="A90" s="2195">
        <v>40817</v>
      </c>
      <c r="B90" s="2221">
        <v>1.5326</v>
      </c>
      <c r="C90" s="2221"/>
      <c r="D90" s="2221">
        <v>2.5019999999999998</v>
      </c>
      <c r="E90" s="2221"/>
      <c r="F90" s="2221">
        <v>2.1949000000000001</v>
      </c>
      <c r="G90" s="2221"/>
      <c r="H90" s="2221">
        <v>1.7889999999999999</v>
      </c>
      <c r="I90" s="2221"/>
      <c r="J90" s="2221">
        <v>1.9800000000000002E-2</v>
      </c>
      <c r="K90" s="2222"/>
      <c r="L90" s="2225">
        <v>1.603</v>
      </c>
      <c r="M90" s="2226"/>
      <c r="N90" s="2226">
        <v>2.4222999999999999</v>
      </c>
      <c r="O90" s="2226"/>
      <c r="P90" s="2226">
        <v>2.2111999999999998</v>
      </c>
      <c r="Q90" s="2227"/>
      <c r="R90" s="2228"/>
      <c r="U90" s="2210"/>
      <c r="V90" s="2210"/>
      <c r="W90" s="2210"/>
      <c r="X90" s="2210"/>
    </row>
    <row r="91" spans="1:24" ht="36" hidden="1" customHeight="1">
      <c r="A91" s="2195">
        <v>40848</v>
      </c>
      <c r="B91" s="2221">
        <v>1.5411999999999999</v>
      </c>
      <c r="C91" s="2221"/>
      <c r="D91" s="2221">
        <v>2.5078</v>
      </c>
      <c r="E91" s="2221"/>
      <c r="F91" s="2221">
        <v>2.1850999999999998</v>
      </c>
      <c r="G91" s="2221"/>
      <c r="H91" s="2221">
        <v>1.6987000000000001</v>
      </c>
      <c r="I91" s="2221"/>
      <c r="J91" s="2221">
        <v>0.20100000000000001</v>
      </c>
      <c r="K91" s="2222"/>
      <c r="L91" s="2225">
        <v>1.6355</v>
      </c>
      <c r="M91" s="2226"/>
      <c r="N91" s="2226">
        <v>2.5323000000000002</v>
      </c>
      <c r="O91" s="2226"/>
      <c r="P91" s="2226">
        <v>2.19</v>
      </c>
      <c r="Q91" s="2227"/>
      <c r="R91" s="2228"/>
      <c r="U91" s="2210"/>
      <c r="V91" s="2210"/>
      <c r="W91" s="2210"/>
      <c r="X91" s="2210"/>
    </row>
    <row r="92" spans="1:24" ht="36" hidden="1" customHeight="1" thickBot="1">
      <c r="A92" s="2200">
        <v>40878</v>
      </c>
      <c r="B92" s="2229">
        <v>1.5505</v>
      </c>
      <c r="C92" s="2229"/>
      <c r="D92" s="2229">
        <v>2.4946000000000002</v>
      </c>
      <c r="E92" s="2229"/>
      <c r="F92" s="2229">
        <v>2.1076000000000001</v>
      </c>
      <c r="G92" s="2229"/>
      <c r="H92" s="2229">
        <v>1.6838</v>
      </c>
      <c r="I92" s="2229"/>
      <c r="J92" s="2229">
        <v>2.0500000000000001E-2</v>
      </c>
      <c r="K92" s="2230"/>
      <c r="L92" s="2231">
        <v>1.6596</v>
      </c>
      <c r="M92" s="2232"/>
      <c r="N92" s="2232">
        <v>2.5472999999999999</v>
      </c>
      <c r="O92" s="2232"/>
      <c r="P92" s="2232">
        <v>2.1591</v>
      </c>
      <c r="Q92" s="2233"/>
      <c r="R92" s="2228"/>
      <c r="U92" s="2210"/>
      <c r="V92" s="2210"/>
      <c r="W92" s="2210"/>
      <c r="X92" s="2210"/>
    </row>
    <row r="93" spans="1:24" ht="36" hidden="1" customHeight="1" thickTop="1">
      <c r="A93" s="2195">
        <v>40909</v>
      </c>
      <c r="B93" s="2221">
        <v>1.6475</v>
      </c>
      <c r="C93" s="2221"/>
      <c r="D93" s="2196">
        <v>2.6233</v>
      </c>
      <c r="E93" s="2196"/>
      <c r="F93" s="2221">
        <v>2.1781000000000001</v>
      </c>
      <c r="G93" s="2221"/>
      <c r="H93" s="2221">
        <v>1.8196000000000001</v>
      </c>
      <c r="I93" s="2221"/>
      <c r="J93" s="2221">
        <v>2.18E-2</v>
      </c>
      <c r="K93" s="2222"/>
      <c r="L93" s="2234">
        <v>1.6957</v>
      </c>
      <c r="M93" s="2221"/>
      <c r="N93" s="2221">
        <v>2.6509</v>
      </c>
      <c r="O93" s="2221"/>
      <c r="P93" s="2221">
        <v>2.2077</v>
      </c>
      <c r="Q93" s="2222"/>
      <c r="R93" s="2235"/>
      <c r="U93" s="2210"/>
      <c r="V93" s="2210"/>
      <c r="W93" s="2210"/>
      <c r="X93" s="2210"/>
    </row>
    <row r="94" spans="1:24" ht="36" hidden="1" customHeight="1">
      <c r="A94" s="2195">
        <v>40940</v>
      </c>
      <c r="B94" s="2221">
        <v>1.6735</v>
      </c>
      <c r="C94" s="2221"/>
      <c r="D94" s="2196">
        <v>2.6764000000000001</v>
      </c>
      <c r="E94" s="2196"/>
      <c r="F94" s="2221">
        <v>2.2736000000000001</v>
      </c>
      <c r="G94" s="2221"/>
      <c r="H94" s="2221">
        <v>1.8568</v>
      </c>
      <c r="I94" s="2221"/>
      <c r="J94" s="2221">
        <v>2.07E-2</v>
      </c>
      <c r="K94" s="2222"/>
      <c r="L94" s="2234">
        <v>1.70025</v>
      </c>
      <c r="M94" s="2221"/>
      <c r="N94" s="2221">
        <v>2.6777500000000001</v>
      </c>
      <c r="O94" s="2221"/>
      <c r="P94" s="2221">
        <v>2.2418499999999999</v>
      </c>
      <c r="Q94" s="2222"/>
      <c r="R94" s="2235"/>
      <c r="U94" s="2210"/>
      <c r="V94" s="2210"/>
      <c r="W94" s="2210"/>
      <c r="X94" s="2210"/>
    </row>
    <row r="95" spans="1:24" ht="36" hidden="1" customHeight="1">
      <c r="A95" s="2195">
        <v>40969</v>
      </c>
      <c r="B95" s="2221">
        <v>1.6888000000000001</v>
      </c>
      <c r="C95" s="2221"/>
      <c r="D95" s="2196">
        <v>2.2599999999999998</v>
      </c>
      <c r="E95" s="2196"/>
      <c r="F95" s="2221">
        <v>2.3025000000000002</v>
      </c>
      <c r="G95" s="2221"/>
      <c r="H95" s="2221">
        <v>1.9192</v>
      </c>
      <c r="I95" s="2221"/>
      <c r="J95" s="2221">
        <v>2.1100000000000001E-2</v>
      </c>
      <c r="K95" s="2222"/>
      <c r="L95" s="2234">
        <v>1.7665999999999999</v>
      </c>
      <c r="M95" s="2221"/>
      <c r="N95" s="2221">
        <v>2.7881999999999998</v>
      </c>
      <c r="O95" s="2221"/>
      <c r="P95" s="2221">
        <v>2.3422499999999999</v>
      </c>
      <c r="Q95" s="2222"/>
      <c r="R95" s="2235"/>
      <c r="U95" s="2210"/>
      <c r="V95" s="2210"/>
      <c r="W95" s="2210"/>
      <c r="X95" s="2210"/>
    </row>
    <row r="96" spans="1:24" ht="36" hidden="1" customHeight="1">
      <c r="A96" s="2195">
        <v>41000</v>
      </c>
      <c r="B96" s="2221">
        <v>1.7030000000000001</v>
      </c>
      <c r="C96" s="2221"/>
      <c r="D96" s="2196">
        <v>2.3372000000000002</v>
      </c>
      <c r="E96" s="2196"/>
      <c r="F96" s="2221">
        <v>2.3915999999999999</v>
      </c>
      <c r="G96" s="2221"/>
      <c r="H96" s="2221">
        <v>1.9804999999999999</v>
      </c>
      <c r="I96" s="2221"/>
      <c r="J96" s="2221">
        <v>2.24E-2</v>
      </c>
      <c r="K96" s="2222"/>
      <c r="L96" s="2234">
        <v>1.8599999999999999</v>
      </c>
      <c r="M96" s="2221"/>
      <c r="N96" s="2221">
        <v>2.9632000000000001</v>
      </c>
      <c r="O96" s="2221"/>
      <c r="P96" s="2221">
        <v>2.4472999999999998</v>
      </c>
      <c r="Q96" s="2222"/>
      <c r="R96" s="2235"/>
      <c r="U96" s="2210"/>
      <c r="V96" s="2210"/>
      <c r="W96" s="2210"/>
      <c r="X96" s="2210"/>
    </row>
    <row r="97" spans="1:22" ht="36" hidden="1" customHeight="1">
      <c r="A97" s="2195">
        <v>41030</v>
      </c>
      <c r="B97" s="2221">
        <v>1.8103</v>
      </c>
      <c r="C97" s="2221"/>
      <c r="D97" s="2196">
        <v>2.3938000000000001</v>
      </c>
      <c r="E97" s="2196"/>
      <c r="F97" s="2221">
        <v>2.3814000000000002</v>
      </c>
      <c r="G97" s="2221"/>
      <c r="H97" s="2221">
        <v>1.9277</v>
      </c>
      <c r="I97" s="2221"/>
      <c r="J97" s="2221">
        <v>2.3800000000000002E-2</v>
      </c>
      <c r="K97" s="2222"/>
      <c r="L97" s="2234">
        <v>1.9322999999999999</v>
      </c>
      <c r="M97" s="2221"/>
      <c r="N97" s="2221">
        <v>3.0167999999999999</v>
      </c>
      <c r="O97" s="2221"/>
      <c r="P97" s="2221">
        <v>2.4468000000000001</v>
      </c>
      <c r="Q97" s="2222"/>
      <c r="R97" s="2235"/>
      <c r="V97" s="2210"/>
    </row>
    <row r="98" spans="1:22" ht="36" hidden="1" customHeight="1">
      <c r="A98" s="2195">
        <v>41061</v>
      </c>
      <c r="B98" s="2221">
        <v>1.8734999999999999</v>
      </c>
      <c r="C98" s="2221"/>
      <c r="D98" s="2196">
        <v>2.3919000000000001</v>
      </c>
      <c r="E98" s="2196"/>
      <c r="F98" s="2221">
        <v>2.4121000000000001</v>
      </c>
      <c r="G98" s="2221"/>
      <c r="H98" s="2221">
        <v>1.9914000000000001</v>
      </c>
      <c r="I98" s="2221"/>
      <c r="J98" s="2221">
        <v>2.3900000000000001E-2</v>
      </c>
      <c r="K98" s="2222"/>
      <c r="L98" s="2234">
        <v>1.9491000000000001</v>
      </c>
      <c r="M98" s="2221"/>
      <c r="N98" s="2221">
        <v>3.0327000000000002</v>
      </c>
      <c r="O98" s="2221"/>
      <c r="P98" s="2221">
        <v>2.4472999999999998</v>
      </c>
      <c r="Q98" s="2222"/>
      <c r="R98" s="2235"/>
      <c r="V98" s="2210"/>
    </row>
    <row r="99" spans="1:22" ht="36" hidden="1" customHeight="1">
      <c r="A99" s="2195">
        <v>41091</v>
      </c>
      <c r="B99" s="2221">
        <v>1.8843000000000001</v>
      </c>
      <c r="C99" s="2221"/>
      <c r="D99" s="2196">
        <v>2.3833000000000002</v>
      </c>
      <c r="E99" s="2196"/>
      <c r="F99" s="2221">
        <v>2.3755999999999999</v>
      </c>
      <c r="G99" s="2221"/>
      <c r="H99" s="2221">
        <v>1.9664999999999999</v>
      </c>
      <c r="I99" s="2221"/>
      <c r="J99" s="2221">
        <v>2.46E-2</v>
      </c>
      <c r="K99" s="2222"/>
      <c r="L99" s="2234">
        <v>2.0434999999999999</v>
      </c>
      <c r="M99" s="2221"/>
      <c r="N99" s="2221">
        <v>3.1446000000000001</v>
      </c>
      <c r="O99" s="2221"/>
      <c r="P99" s="2221">
        <v>2.4714</v>
      </c>
      <c r="Q99" s="2222"/>
      <c r="R99" s="2235"/>
      <c r="V99" s="2210"/>
    </row>
    <row r="100" spans="1:22" ht="36" hidden="1" customHeight="1">
      <c r="A100" s="2195">
        <v>41122</v>
      </c>
      <c r="B100" s="2196">
        <v>1.8907</v>
      </c>
      <c r="C100" s="2196"/>
      <c r="D100" s="2196">
        <v>3.0449999999999999</v>
      </c>
      <c r="E100" s="2196"/>
      <c r="F100" s="2196">
        <v>2.4190999999999998</v>
      </c>
      <c r="G100" s="2196"/>
      <c r="H100" s="2196">
        <v>2.0051999999999999</v>
      </c>
      <c r="I100" s="2196"/>
      <c r="J100" s="2196">
        <v>2.4500000000000001E-2</v>
      </c>
      <c r="K100" s="2197"/>
      <c r="L100" s="2234">
        <v>2.0318000000000001</v>
      </c>
      <c r="M100" s="2221"/>
      <c r="N100" s="2221">
        <v>3.1705000000000001</v>
      </c>
      <c r="O100" s="2221"/>
      <c r="P100" s="2221">
        <v>2.4914000000000001</v>
      </c>
      <c r="Q100" s="2222"/>
      <c r="R100" s="2235"/>
      <c r="V100" s="2210"/>
    </row>
    <row r="101" spans="1:22" ht="36" hidden="1" customHeight="1">
      <c r="A101" s="2195">
        <v>41153</v>
      </c>
      <c r="B101" s="2196">
        <v>1.8887</v>
      </c>
      <c r="C101" s="2196"/>
      <c r="D101" s="2196">
        <v>3.0411000000000001</v>
      </c>
      <c r="E101" s="2196"/>
      <c r="F101" s="2196">
        <v>2.4500999999999999</v>
      </c>
      <c r="G101" s="2196"/>
      <c r="H101" s="2196">
        <v>2.0312000000000001</v>
      </c>
      <c r="I101" s="2196"/>
      <c r="J101" s="2196">
        <v>2.46E-2</v>
      </c>
      <c r="K101" s="2197"/>
      <c r="L101" s="2236">
        <v>1.99</v>
      </c>
      <c r="M101" s="2196"/>
      <c r="N101" s="2196">
        <v>3.1772999999999998</v>
      </c>
      <c r="O101" s="2196"/>
      <c r="P101" s="2196">
        <v>2.5423</v>
      </c>
      <c r="Q101" s="2197"/>
      <c r="R101" s="2237"/>
      <c r="V101" s="2210"/>
    </row>
    <row r="102" spans="1:22" ht="36" hidden="1" customHeight="1">
      <c r="A102" s="2195">
        <v>41183</v>
      </c>
      <c r="B102" s="2196">
        <v>1.8789</v>
      </c>
      <c r="C102" s="2196"/>
      <c r="D102" s="2196">
        <v>3.0312999999999999</v>
      </c>
      <c r="E102" s="2196"/>
      <c r="F102" s="2196">
        <v>2.4264999999999999</v>
      </c>
      <c r="G102" s="2196"/>
      <c r="H102" s="2196">
        <v>2.0158999999999998</v>
      </c>
      <c r="I102" s="2196"/>
      <c r="J102" s="2196">
        <v>2.3599999999999999E-2</v>
      </c>
      <c r="K102" s="2197"/>
      <c r="L102" s="2236">
        <v>1.9437</v>
      </c>
      <c r="M102" s="2196"/>
      <c r="N102" s="2196">
        <v>3.0546000000000002</v>
      </c>
      <c r="O102" s="2196"/>
      <c r="P102" s="2196">
        <v>2.5127000000000002</v>
      </c>
      <c r="Q102" s="2197"/>
      <c r="R102" s="2237"/>
      <c r="V102" s="2210"/>
    </row>
    <row r="103" spans="1:22" ht="36" hidden="1" customHeight="1">
      <c r="A103" s="2195">
        <v>41214</v>
      </c>
      <c r="B103" s="2196">
        <v>1.8772</v>
      </c>
      <c r="C103" s="2196"/>
      <c r="D103" s="2196">
        <v>2.9988999999999999</v>
      </c>
      <c r="E103" s="2196"/>
      <c r="F103" s="2196">
        <v>2.4466999999999999</v>
      </c>
      <c r="G103" s="2196"/>
      <c r="H103" s="2196">
        <v>2.0387</v>
      </c>
      <c r="I103" s="2196"/>
      <c r="J103" s="2196">
        <v>2.29E-2</v>
      </c>
      <c r="K103" s="2197"/>
      <c r="L103" s="2236">
        <v>1.9309000000000001</v>
      </c>
      <c r="M103" s="2196"/>
      <c r="N103" s="2196">
        <v>3.0554999999999999</v>
      </c>
      <c r="O103" s="2196"/>
      <c r="P103" s="2196">
        <v>2.4691000000000001</v>
      </c>
      <c r="Q103" s="2197"/>
      <c r="R103" s="2237"/>
      <c r="V103" s="2210"/>
    </row>
    <row r="104" spans="1:22" ht="36" hidden="1" customHeight="1" thickBot="1">
      <c r="A104" s="2195">
        <v>41244</v>
      </c>
      <c r="B104" s="2196">
        <v>1.88</v>
      </c>
      <c r="C104" s="2196"/>
      <c r="D104" s="2196">
        <v>3.0573999999999999</v>
      </c>
      <c r="E104" s="2196"/>
      <c r="F104" s="2196">
        <v>2.4769000000000001</v>
      </c>
      <c r="G104" s="2196"/>
      <c r="H104" s="2196">
        <v>2.0585</v>
      </c>
      <c r="I104" s="2196"/>
      <c r="J104" s="2196">
        <v>2.1899999999999999E-2</v>
      </c>
      <c r="K104" s="2197"/>
      <c r="L104" s="2236">
        <v>1.9628000000000001</v>
      </c>
      <c r="M104" s="2196"/>
      <c r="N104" s="2196">
        <v>3.1059999999999999</v>
      </c>
      <c r="O104" s="2196"/>
      <c r="P104" s="2196">
        <v>2.5550000000000002</v>
      </c>
      <c r="Q104" s="2197"/>
      <c r="R104" s="2237"/>
      <c r="V104" s="2210"/>
    </row>
    <row r="105" spans="1:22" ht="36" hidden="1" customHeight="1" thickTop="1">
      <c r="A105" s="2189">
        <v>41275</v>
      </c>
      <c r="B105" s="2190">
        <v>1.9003000000000001</v>
      </c>
      <c r="C105" s="2190">
        <v>1.8962000000000001</v>
      </c>
      <c r="D105" s="2190">
        <v>3.0062000000000002</v>
      </c>
      <c r="E105" s="2190">
        <v>3.0066999999999999</v>
      </c>
      <c r="F105" s="2190">
        <v>2.5756000000000001</v>
      </c>
      <c r="G105" s="2190">
        <v>2.5207000000000002</v>
      </c>
      <c r="H105" s="2190">
        <v>2.0853000000000002</v>
      </c>
      <c r="I105" s="2190">
        <v>2.0508000000000002</v>
      </c>
      <c r="J105" s="2190">
        <v>2.0899999999999998E-2</v>
      </c>
      <c r="K105" s="2191">
        <v>2.1299999999999999E-2</v>
      </c>
      <c r="L105" s="2238">
        <v>1.9358</v>
      </c>
      <c r="M105" s="2190">
        <v>1.9538</v>
      </c>
      <c r="N105" s="2190">
        <v>3.0777000000000001</v>
      </c>
      <c r="O105" s="2190">
        <v>3.1029</v>
      </c>
      <c r="P105" s="2190">
        <v>2.5627</v>
      </c>
      <c r="Q105" s="2191">
        <v>2.5589</v>
      </c>
      <c r="R105" s="2237"/>
      <c r="V105" s="2210"/>
    </row>
    <row r="106" spans="1:22" ht="36" hidden="1" customHeight="1">
      <c r="A106" s="2195">
        <v>41306</v>
      </c>
      <c r="B106" s="2196">
        <v>1.9111</v>
      </c>
      <c r="C106" s="2196">
        <v>1.9048</v>
      </c>
      <c r="D106" s="2196">
        <v>2.9001000000000001</v>
      </c>
      <c r="E106" s="2196">
        <v>2.9514999999999998</v>
      </c>
      <c r="F106" s="2196">
        <v>2.5124</v>
      </c>
      <c r="G106" s="2196">
        <v>2.5446</v>
      </c>
      <c r="H106" s="2196">
        <v>2.056</v>
      </c>
      <c r="I106" s="2196">
        <v>2.0687000000000002</v>
      </c>
      <c r="J106" s="2196">
        <v>2.07E-2</v>
      </c>
      <c r="K106" s="2197">
        <v>2.0500000000000001E-2</v>
      </c>
      <c r="L106" s="2236">
        <v>1.9389000000000001</v>
      </c>
      <c r="M106" s="2196">
        <v>1.9311</v>
      </c>
      <c r="N106" s="2196">
        <v>2.9727999999999999</v>
      </c>
      <c r="O106" s="2196">
        <v>3.0253000000000001</v>
      </c>
      <c r="P106" s="2196">
        <v>2.5754999999999999</v>
      </c>
      <c r="Q106" s="2197">
        <v>2.5787</v>
      </c>
      <c r="R106" s="2237"/>
      <c r="V106" s="2210"/>
    </row>
    <row r="107" spans="1:22" ht="36" hidden="1" customHeight="1">
      <c r="A107" s="2195">
        <v>41334</v>
      </c>
      <c r="B107" s="2196">
        <v>1.9384999999999999</v>
      </c>
      <c r="C107" s="2196">
        <v>1.9240999999999999</v>
      </c>
      <c r="D107" s="2196">
        <v>2.9302999999999999</v>
      </c>
      <c r="E107" s="2196">
        <v>2.9020000000000001</v>
      </c>
      <c r="F107" s="2196">
        <v>2.4784000000000002</v>
      </c>
      <c r="G107" s="2196">
        <v>2.4965000000000002</v>
      </c>
      <c r="H107" s="2196">
        <v>2.0335999999999999</v>
      </c>
      <c r="I107" s="2196">
        <v>2.0350000000000001</v>
      </c>
      <c r="J107" s="2196">
        <v>2.0500000000000001E-2</v>
      </c>
      <c r="K107" s="2197">
        <v>2.0299999999999999E-2</v>
      </c>
      <c r="L107" s="2236">
        <v>1.9442999999999999</v>
      </c>
      <c r="M107" s="2196">
        <v>1.9379999999999999</v>
      </c>
      <c r="N107" s="2196">
        <v>2.9241000000000001</v>
      </c>
      <c r="O107" s="2196">
        <v>2.9241999999999999</v>
      </c>
      <c r="P107" s="2196">
        <v>2.5491000000000001</v>
      </c>
      <c r="Q107" s="2197">
        <v>2.552</v>
      </c>
      <c r="R107" s="2237"/>
      <c r="V107" s="2210"/>
    </row>
    <row r="108" spans="1:22" ht="36" hidden="1" customHeight="1">
      <c r="A108" s="2195">
        <v>41365</v>
      </c>
      <c r="B108" s="2196">
        <v>1.9674</v>
      </c>
      <c r="C108" s="2196">
        <v>1.9459</v>
      </c>
      <c r="D108" s="2196">
        <v>3.0489000000000002</v>
      </c>
      <c r="E108" s="2196">
        <v>2.9565999999999999</v>
      </c>
      <c r="F108" s="2196">
        <v>2.5766</v>
      </c>
      <c r="G108" s="2196">
        <v>2.5326</v>
      </c>
      <c r="H108" s="2196">
        <v>2.1002000000000001</v>
      </c>
      <c r="I108" s="2196">
        <v>2.0762999999999998</v>
      </c>
      <c r="J108" s="2196">
        <v>2.01E-2</v>
      </c>
      <c r="K108" s="2197">
        <v>1.9900000000000001E-2</v>
      </c>
      <c r="L108" s="2236">
        <v>1.9689000000000001</v>
      </c>
      <c r="M108" s="2196">
        <v>1.978</v>
      </c>
      <c r="N108" s="2196">
        <v>3.0205000000000002</v>
      </c>
      <c r="O108" s="2196">
        <v>2.9704000000000002</v>
      </c>
      <c r="P108" s="2196">
        <v>2.58</v>
      </c>
      <c r="Q108" s="2197">
        <v>2.5547</v>
      </c>
      <c r="R108" s="2237"/>
      <c r="V108" s="2210"/>
    </row>
    <row r="109" spans="1:22" ht="36" hidden="1" customHeight="1">
      <c r="A109" s="2195">
        <v>41395</v>
      </c>
      <c r="B109" s="2196">
        <v>1.9722999999999999</v>
      </c>
      <c r="C109" s="2196">
        <v>1.9621</v>
      </c>
      <c r="D109" s="2196">
        <v>2.9982000000000002</v>
      </c>
      <c r="E109" s="2196">
        <v>2.9977</v>
      </c>
      <c r="F109" s="2196">
        <v>2.5724999999999998</v>
      </c>
      <c r="G109" s="2196">
        <v>2.5459000000000001</v>
      </c>
      <c r="H109" s="2196">
        <v>2.0659999999999998</v>
      </c>
      <c r="I109" s="2196">
        <v>2.0527000000000002</v>
      </c>
      <c r="J109" s="2196">
        <v>1.95E-2</v>
      </c>
      <c r="K109" s="2197">
        <v>1.9400000000000001E-2</v>
      </c>
      <c r="L109" s="2236">
        <v>2.0013999999999998</v>
      </c>
      <c r="M109" s="2196">
        <v>1.9815</v>
      </c>
      <c r="N109" s="2196">
        <v>3.0350000000000001</v>
      </c>
      <c r="O109" s="2196">
        <v>3.0474000000000001</v>
      </c>
      <c r="P109" s="2196">
        <v>2.5996000000000001</v>
      </c>
      <c r="Q109" s="2197">
        <v>2.5840000000000001</v>
      </c>
      <c r="R109" s="2237"/>
      <c r="V109" s="2210"/>
    </row>
    <row r="110" spans="1:22" ht="36" hidden="1" customHeight="1">
      <c r="A110" s="2195">
        <v>41426</v>
      </c>
      <c r="B110" s="2196">
        <v>1.9883</v>
      </c>
      <c r="C110" s="2196">
        <v>1.9858</v>
      </c>
      <c r="D110" s="2196">
        <v>3.0287999999999999</v>
      </c>
      <c r="E110" s="2196">
        <v>3.0783</v>
      </c>
      <c r="F110" s="2196">
        <v>2.5878999999999999</v>
      </c>
      <c r="G110" s="2196">
        <v>2.6240000000000001</v>
      </c>
      <c r="H110" s="2196">
        <v>2.1006999999999998</v>
      </c>
      <c r="I110" s="2196">
        <v>2.1274000000000002</v>
      </c>
      <c r="J110" s="2196">
        <v>2.0199999999999999E-2</v>
      </c>
      <c r="K110" s="2197">
        <v>2.0400000000000001E-2</v>
      </c>
      <c r="L110" s="2236">
        <v>2.0876999999999999</v>
      </c>
      <c r="M110" s="2196">
        <v>2.0400999999999998</v>
      </c>
      <c r="N110" s="2196">
        <v>3.1840999999999999</v>
      </c>
      <c r="O110" s="2196">
        <v>3.1221000000000001</v>
      </c>
      <c r="P110" s="2196">
        <v>2.7208999999999999</v>
      </c>
      <c r="Q110" s="2197">
        <v>2.6555</v>
      </c>
      <c r="R110" s="2237"/>
      <c r="V110" s="2210"/>
    </row>
    <row r="111" spans="1:22" ht="36" hidden="1" customHeight="1">
      <c r="A111" s="2195">
        <v>41456</v>
      </c>
      <c r="B111" s="2196">
        <v>1.9924999999999999</v>
      </c>
      <c r="C111" s="2196">
        <v>1.9908999999999999</v>
      </c>
      <c r="D111" s="2196">
        <v>3.0379999999999998</v>
      </c>
      <c r="E111" s="2196">
        <v>3.036</v>
      </c>
      <c r="F111" s="2196">
        <v>2.6435</v>
      </c>
      <c r="G111" s="2196">
        <v>2.6067999999999998</v>
      </c>
      <c r="H111" s="2196">
        <v>2.1431</v>
      </c>
      <c r="I111" s="2196">
        <v>2.1061000000000001</v>
      </c>
      <c r="J111" s="2196">
        <v>2.0299999999999999E-2</v>
      </c>
      <c r="K111" s="2197">
        <v>0.02</v>
      </c>
      <c r="L111" s="2236">
        <v>2.1114000000000002</v>
      </c>
      <c r="M111" s="2196">
        <v>2.1</v>
      </c>
      <c r="N111" s="2196">
        <v>3.1932</v>
      </c>
      <c r="O111" s="2196">
        <v>3.1688999999999998</v>
      </c>
      <c r="P111" s="2196">
        <v>2.7414000000000001</v>
      </c>
      <c r="Q111" s="2197">
        <v>2.7141000000000002</v>
      </c>
      <c r="R111" s="2237"/>
      <c r="V111" s="2210"/>
    </row>
    <row r="112" spans="1:22" ht="36" hidden="1" customHeight="1">
      <c r="A112" s="2195">
        <v>41487</v>
      </c>
      <c r="B112" s="2196">
        <v>1.9964999999999999</v>
      </c>
      <c r="C112" s="2196">
        <v>1.9943</v>
      </c>
      <c r="D112" s="2196">
        <v>3.0941000000000001</v>
      </c>
      <c r="E112" s="2196">
        <v>3.0920000000000001</v>
      </c>
      <c r="F112" s="2196">
        <v>2.64</v>
      </c>
      <c r="G112" s="2196">
        <v>2.657</v>
      </c>
      <c r="H112" s="2196">
        <v>2.1429999999999998</v>
      </c>
      <c r="I112" s="2196">
        <v>2.1549</v>
      </c>
      <c r="J112" s="2196">
        <v>2.0299999999999999E-2</v>
      </c>
      <c r="K112" s="2197">
        <v>2.0400000000000001E-2</v>
      </c>
      <c r="L112" s="2236">
        <v>2.1276999999999999</v>
      </c>
      <c r="M112" s="2196">
        <v>2.1160999999999999</v>
      </c>
      <c r="N112" s="2196">
        <v>3.2513999999999998</v>
      </c>
      <c r="O112" s="2196">
        <v>3.2197</v>
      </c>
      <c r="P112" s="2196">
        <v>2.7917999999999998</v>
      </c>
      <c r="Q112" s="2197">
        <v>2.7715999999999998</v>
      </c>
      <c r="R112" s="2237"/>
      <c r="V112" s="2210"/>
    </row>
    <row r="113" spans="1:22" ht="36" hidden="1" customHeight="1">
      <c r="A113" s="2195">
        <v>41518</v>
      </c>
      <c r="B113" s="2196">
        <v>1.9987999999999999</v>
      </c>
      <c r="C113" s="2196">
        <v>1.9975000000000001</v>
      </c>
      <c r="D113" s="2196">
        <v>3.2244000000000002</v>
      </c>
      <c r="E113" s="2196">
        <v>3.1606000000000001</v>
      </c>
      <c r="F113" s="2196">
        <v>2.7061000000000002</v>
      </c>
      <c r="G113" s="2196">
        <v>2.6629999999999998</v>
      </c>
      <c r="H113" s="2196">
        <v>2.2090999999999998</v>
      </c>
      <c r="I113" s="2196">
        <v>2.1581999999999999</v>
      </c>
      <c r="J113" s="2196">
        <v>2.0299999999999999E-2</v>
      </c>
      <c r="K113" s="2197">
        <v>2.01E-2</v>
      </c>
      <c r="L113" s="2236">
        <v>2.1637</v>
      </c>
      <c r="M113" s="2196">
        <v>2.1419000000000001</v>
      </c>
      <c r="N113" s="2196">
        <v>3.4108999999999998</v>
      </c>
      <c r="O113" s="2196">
        <v>3.3214999999999999</v>
      </c>
      <c r="P113" s="2196">
        <v>2.8755000000000002</v>
      </c>
      <c r="Q113" s="2197">
        <v>2.8203999999999998</v>
      </c>
      <c r="R113" s="2237"/>
      <c r="V113" s="2210"/>
    </row>
    <row r="114" spans="1:22" ht="36" hidden="1" customHeight="1">
      <c r="A114" s="2195">
        <v>41548</v>
      </c>
      <c r="B114" s="2196">
        <v>2.0255999999999998</v>
      </c>
      <c r="C114" s="2196">
        <v>2.0065</v>
      </c>
      <c r="D114" s="2196">
        <v>3.2564000000000002</v>
      </c>
      <c r="E114" s="2196">
        <v>3.2307999999999999</v>
      </c>
      <c r="F114" s="2196">
        <v>2.7896000000000001</v>
      </c>
      <c r="G114" s="2196">
        <v>2.7374999999999998</v>
      </c>
      <c r="H114" s="2196">
        <v>2.2595000000000001</v>
      </c>
      <c r="I114" s="2196">
        <v>2.2212000000000001</v>
      </c>
      <c r="J114" s="2196">
        <v>2.06E-2</v>
      </c>
      <c r="K114" s="2197">
        <v>2.0500000000000001E-2</v>
      </c>
      <c r="L114" s="2236">
        <v>2.2044000000000001</v>
      </c>
      <c r="M114" s="2196">
        <v>2.1855000000000002</v>
      </c>
      <c r="N114" s="2196">
        <v>3.4986000000000002</v>
      </c>
      <c r="O114" s="2196">
        <v>3.4723000000000002</v>
      </c>
      <c r="P114" s="2196">
        <v>2.9954999999999998</v>
      </c>
      <c r="Q114" s="2197">
        <v>2.9338000000000002</v>
      </c>
      <c r="R114" s="2237"/>
      <c r="V114" s="2210"/>
    </row>
    <row r="115" spans="1:22" ht="36" hidden="1" customHeight="1">
      <c r="A115" s="2195">
        <v>41579</v>
      </c>
      <c r="B115" s="2196">
        <v>2.0817999999999999</v>
      </c>
      <c r="C115" s="2196">
        <v>2.0598000000000001</v>
      </c>
      <c r="D115" s="2196">
        <v>3.4024999999999999</v>
      </c>
      <c r="E115" s="2196">
        <v>3.3146</v>
      </c>
      <c r="F115" s="2196">
        <v>2.8306</v>
      </c>
      <c r="G115" s="2196">
        <v>2.778</v>
      </c>
      <c r="H115" s="2196">
        <v>2.2970999999999999</v>
      </c>
      <c r="I115" s="2196">
        <v>2.2568000000000001</v>
      </c>
      <c r="J115" s="2196">
        <v>2.0400000000000001E-2</v>
      </c>
      <c r="K115" s="2197">
        <v>2.06E-2</v>
      </c>
      <c r="L115" s="2236">
        <v>2.3136000000000001</v>
      </c>
      <c r="M115" s="2196">
        <v>2.282</v>
      </c>
      <c r="N115" s="2196">
        <v>3.6896</v>
      </c>
      <c r="O115" s="2196">
        <v>3.5969000000000002</v>
      </c>
      <c r="P115" s="2196">
        <v>3.0958999999999999</v>
      </c>
      <c r="Q115" s="2197">
        <v>3.0426000000000002</v>
      </c>
      <c r="R115" s="2237"/>
      <c r="V115" s="2210"/>
    </row>
    <row r="116" spans="1:22" ht="36" hidden="1" customHeight="1" thickBot="1">
      <c r="A116" s="2200">
        <v>41609</v>
      </c>
      <c r="B116" s="2201">
        <v>2.1616</v>
      </c>
      <c r="C116" s="2201">
        <v>2.1105</v>
      </c>
      <c r="D116" s="2201">
        <v>3.5726</v>
      </c>
      <c r="E116" s="2201">
        <v>3.3843999999999999</v>
      </c>
      <c r="F116" s="2201">
        <v>2.9862000000000002</v>
      </c>
      <c r="G116" s="2201">
        <v>2.8889</v>
      </c>
      <c r="H116" s="2201">
        <v>2.4382999999999999</v>
      </c>
      <c r="I116" s="2201">
        <v>2.3593999999999999</v>
      </c>
      <c r="J116" s="2201">
        <v>2.06E-2</v>
      </c>
      <c r="K116" s="2202">
        <v>2.0400000000000001E-2</v>
      </c>
      <c r="L116" s="2239">
        <v>2.3456999999999999</v>
      </c>
      <c r="M116" s="2201">
        <v>2.3281000000000001</v>
      </c>
      <c r="N116" s="2201">
        <v>3.7641</v>
      </c>
      <c r="O116" s="2201">
        <v>3.661</v>
      </c>
      <c r="P116" s="2201">
        <v>3.1663999999999999</v>
      </c>
      <c r="Q116" s="2202">
        <v>3.1295999999999999</v>
      </c>
      <c r="R116" s="2237"/>
      <c r="V116" s="2210"/>
    </row>
    <row r="117" spans="1:22" ht="36" hidden="1" customHeight="1" thickTop="1">
      <c r="A117" s="2195">
        <v>41640</v>
      </c>
      <c r="B117" s="2240">
        <v>2.3975</v>
      </c>
      <c r="C117" s="2240">
        <v>2.2913999999999999</v>
      </c>
      <c r="D117" s="2240">
        <v>3.9523000000000001</v>
      </c>
      <c r="E117" s="2240">
        <v>3.7707999999999999</v>
      </c>
      <c r="F117" s="2240">
        <v>3.2482000000000002</v>
      </c>
      <c r="G117" s="2240">
        <v>3.1194999999999999</v>
      </c>
      <c r="H117" s="2240">
        <v>2.6518000000000002</v>
      </c>
      <c r="I117" s="2240">
        <v>2.5337999999999998</v>
      </c>
      <c r="J117" s="2196">
        <v>2.3400000000000001E-2</v>
      </c>
      <c r="K117" s="2197">
        <v>2.1999999999999999E-2</v>
      </c>
      <c r="L117" s="2241">
        <v>2.4504999999999999</v>
      </c>
      <c r="M117" s="2240">
        <v>2.3895</v>
      </c>
      <c r="N117" s="2240">
        <v>4.0004999999999997</v>
      </c>
      <c r="O117" s="2240">
        <v>3.8628999999999998</v>
      </c>
      <c r="P117" s="2240">
        <v>3.2982</v>
      </c>
      <c r="Q117" s="2242">
        <v>3.2111000000000001</v>
      </c>
      <c r="R117" s="2243"/>
      <c r="V117" s="2210"/>
    </row>
    <row r="118" spans="1:22" ht="36" hidden="1" customHeight="1">
      <c r="A118" s="2195">
        <v>41671</v>
      </c>
      <c r="B118" s="2240">
        <v>2.5232000000000001</v>
      </c>
      <c r="C118" s="2240">
        <v>2.4382000000000001</v>
      </c>
      <c r="D118" s="2240">
        <v>4.2087000000000003</v>
      </c>
      <c r="E118" s="2240">
        <v>3.9729000000000001</v>
      </c>
      <c r="F118" s="2240">
        <v>3.46</v>
      </c>
      <c r="G118" s="2240">
        <v>3.3372999999999999</v>
      </c>
      <c r="H118" s="2240">
        <v>2.8414999999999999</v>
      </c>
      <c r="I118" s="2240">
        <v>2.7315</v>
      </c>
      <c r="J118" s="2196">
        <v>2.47E-2</v>
      </c>
      <c r="K118" s="2197">
        <v>2.3900000000000001E-2</v>
      </c>
      <c r="L118" s="2241">
        <v>2.5727000000000002</v>
      </c>
      <c r="M118" s="2240">
        <v>2.5541</v>
      </c>
      <c r="N118" s="2240">
        <v>4.2458999999999998</v>
      </c>
      <c r="O118" s="2240">
        <v>4.1515000000000004</v>
      </c>
      <c r="P118" s="2240">
        <v>3.4931999999999999</v>
      </c>
      <c r="Q118" s="2242">
        <v>3.43</v>
      </c>
      <c r="R118" s="2243"/>
      <c r="V118" s="2210"/>
    </row>
    <row r="119" spans="1:22" ht="36" hidden="1" customHeight="1">
      <c r="A119" s="2195">
        <v>41699</v>
      </c>
      <c r="B119" s="2240">
        <v>2.68</v>
      </c>
      <c r="C119" s="2240">
        <v>2.5828000000000002</v>
      </c>
      <c r="D119" s="2240">
        <v>4.4583000000000004</v>
      </c>
      <c r="E119" s="2240">
        <v>4.2930999999999999</v>
      </c>
      <c r="F119" s="2240">
        <v>3.6855000000000002</v>
      </c>
      <c r="G119" s="2240">
        <v>3.5716999999999999</v>
      </c>
      <c r="H119" s="2240">
        <v>3.0219</v>
      </c>
      <c r="I119" s="2240">
        <v>2.9339</v>
      </c>
      <c r="J119" s="2196">
        <v>2.6100000000000002E-2</v>
      </c>
      <c r="K119" s="2197">
        <v>2.53E-2</v>
      </c>
      <c r="L119" s="2241">
        <v>2.6796000000000002</v>
      </c>
      <c r="M119" s="2240">
        <v>2.6137999999999999</v>
      </c>
      <c r="N119" s="2240">
        <v>4.3945999999999996</v>
      </c>
      <c r="O119" s="2240">
        <v>4.3113000000000001</v>
      </c>
      <c r="P119" s="2240">
        <v>3.6585999999999999</v>
      </c>
      <c r="Q119" s="2242">
        <v>3.5743999999999998</v>
      </c>
      <c r="R119" s="2243"/>
      <c r="V119" s="2210"/>
    </row>
    <row r="120" spans="1:22" ht="36" hidden="1" customHeight="1">
      <c r="A120" s="2195">
        <v>41730</v>
      </c>
      <c r="B120" s="2240">
        <v>2.7938999999999998</v>
      </c>
      <c r="C120" s="2240">
        <v>2.7399</v>
      </c>
      <c r="D120" s="2240">
        <v>4.7061999999999999</v>
      </c>
      <c r="E120" s="2240">
        <v>4.585</v>
      </c>
      <c r="F120" s="2240">
        <v>3.8603999999999998</v>
      </c>
      <c r="G120" s="2240">
        <v>3.7825000000000002</v>
      </c>
      <c r="H120" s="2240">
        <v>3.1621999999999999</v>
      </c>
      <c r="I120" s="2240">
        <v>3.1031</v>
      </c>
      <c r="J120" s="2196">
        <v>2.7199999999999998E-2</v>
      </c>
      <c r="K120" s="2197">
        <v>2.6700000000000002E-2</v>
      </c>
      <c r="L120" s="2241">
        <v>2.8666</v>
      </c>
      <c r="M120" s="2240">
        <v>2.7782</v>
      </c>
      <c r="N120" s="2240">
        <v>4.7628000000000004</v>
      </c>
      <c r="O120" s="2240">
        <v>4.5750000000000002</v>
      </c>
      <c r="P120" s="2240">
        <v>3.8932000000000002</v>
      </c>
      <c r="Q120" s="2242">
        <v>3.7839999999999998</v>
      </c>
      <c r="R120" s="2243"/>
      <c r="V120" s="2210"/>
    </row>
    <row r="121" spans="1:22" ht="36" hidden="1" customHeight="1">
      <c r="A121" s="2195">
        <v>41760</v>
      </c>
      <c r="B121" s="2240">
        <v>2.8919999999999999</v>
      </c>
      <c r="C121" s="2240">
        <v>2.8631000000000002</v>
      </c>
      <c r="D121" s="2240">
        <v>4.8375000000000004</v>
      </c>
      <c r="E121" s="2240">
        <v>4.8190999999999997</v>
      </c>
      <c r="F121" s="2240">
        <v>3.9392999999999998</v>
      </c>
      <c r="G121" s="2240">
        <v>3.9302000000000001</v>
      </c>
      <c r="H121" s="2240">
        <v>3.2279</v>
      </c>
      <c r="I121" s="2240">
        <v>3.2208000000000001</v>
      </c>
      <c r="J121" s="2196">
        <v>2.8500000000000001E-2</v>
      </c>
      <c r="K121" s="2197">
        <v>2.81E-2</v>
      </c>
      <c r="L121" s="2241">
        <v>2.9756</v>
      </c>
      <c r="M121" s="2240">
        <v>2.9756</v>
      </c>
      <c r="N121" s="2240">
        <v>5.0454999999999997</v>
      </c>
      <c r="O121" s="2240">
        <v>4.9623999999999997</v>
      </c>
      <c r="P121" s="2240">
        <v>4.0972999999999997</v>
      </c>
      <c r="Q121" s="2242">
        <v>4.0475000000000003</v>
      </c>
      <c r="R121" s="2243"/>
      <c r="V121" s="2210"/>
    </row>
    <row r="122" spans="1:22" ht="36" hidden="1" customHeight="1">
      <c r="A122" s="2195">
        <v>41791</v>
      </c>
      <c r="B122" s="2240">
        <v>3.0015999999999998</v>
      </c>
      <c r="C122" s="2240">
        <v>2.9820000000000002</v>
      </c>
      <c r="D122" s="2240">
        <v>5.1079999999999997</v>
      </c>
      <c r="E122" s="2240">
        <v>5.0369999999999999</v>
      </c>
      <c r="F122" s="2240">
        <v>4.0933999999999999</v>
      </c>
      <c r="G122" s="2240">
        <v>4.0532000000000004</v>
      </c>
      <c r="H122" s="2240">
        <v>3.3683999999999998</v>
      </c>
      <c r="I122" s="2240">
        <v>3.3287</v>
      </c>
      <c r="J122" s="2196">
        <v>2.9600000000000001E-2</v>
      </c>
      <c r="K122" s="2197">
        <v>2.9000000000000001E-2</v>
      </c>
      <c r="L122" s="2241">
        <v>3.1955</v>
      </c>
      <c r="M122" s="2240">
        <v>3.1246999999999998</v>
      </c>
      <c r="N122" s="2240">
        <v>5.3346</v>
      </c>
      <c r="O122" s="2240">
        <v>5.1825999999999999</v>
      </c>
      <c r="P122" s="2240">
        <v>4.2931999999999997</v>
      </c>
      <c r="Q122" s="2242">
        <v>4.1798999999999999</v>
      </c>
      <c r="R122" s="2243"/>
      <c r="V122" s="2210"/>
    </row>
    <row r="123" spans="1:22" ht="36" hidden="1" customHeight="1">
      <c r="A123" s="2195">
        <v>41821</v>
      </c>
      <c r="B123" s="2240">
        <v>3.0337000000000001</v>
      </c>
      <c r="C123" s="2240">
        <v>3.0192000000000001</v>
      </c>
      <c r="D123" s="2240">
        <v>5.1296999999999997</v>
      </c>
      <c r="E123" s="2240">
        <v>5.1660000000000004</v>
      </c>
      <c r="F123" s="2240">
        <v>4.0583</v>
      </c>
      <c r="G123" s="2240">
        <v>4.0976999999999997</v>
      </c>
      <c r="H123" s="2240">
        <v>3.3353999999999999</v>
      </c>
      <c r="I123" s="2240">
        <v>3.3719000000000001</v>
      </c>
      <c r="J123" s="2196">
        <v>2.9499999999999998E-2</v>
      </c>
      <c r="K123" s="2197">
        <v>2.9700000000000001E-2</v>
      </c>
      <c r="L123" s="2241">
        <v>3.6867999999999999</v>
      </c>
      <c r="M123" s="2240">
        <v>3.4681999999999999</v>
      </c>
      <c r="N123" s="2240">
        <v>6.1540999999999997</v>
      </c>
      <c r="O123" s="2240">
        <v>5.7980999999999998</v>
      </c>
      <c r="P123" s="2240">
        <v>4.8731999999999998</v>
      </c>
      <c r="Q123" s="2242">
        <v>4.6280999999999999</v>
      </c>
      <c r="R123" s="2243"/>
      <c r="V123" s="2210"/>
    </row>
    <row r="124" spans="1:22" ht="36" hidden="1" customHeight="1">
      <c r="A124" s="2195">
        <v>41852</v>
      </c>
      <c r="B124" s="2240">
        <v>3.1333000000000002</v>
      </c>
      <c r="C124" s="2240">
        <v>3.0649999999999999</v>
      </c>
      <c r="D124" s="2240">
        <v>5.1948999999999996</v>
      </c>
      <c r="E124" s="2240">
        <v>5.1146000000000003</v>
      </c>
      <c r="F124" s="2240">
        <v>4.1277999999999997</v>
      </c>
      <c r="G124" s="2240">
        <v>4.0780000000000003</v>
      </c>
      <c r="H124" s="2240">
        <v>3.4239000000000002</v>
      </c>
      <c r="I124" s="2240">
        <v>3.3645999999999998</v>
      </c>
      <c r="J124" s="2196">
        <v>3.0200000000000001E-2</v>
      </c>
      <c r="K124" s="2197">
        <v>4.4699999999999997E-2</v>
      </c>
      <c r="L124" s="2241">
        <v>3.7940999999999998</v>
      </c>
      <c r="M124" s="2240">
        <v>3.7576000000000001</v>
      </c>
      <c r="N124" s="2240">
        <v>6.2713999999999999</v>
      </c>
      <c r="O124" s="2240">
        <v>6.2249999999999996</v>
      </c>
      <c r="P124" s="2240">
        <v>4.9936999999999996</v>
      </c>
      <c r="Q124" s="2242">
        <v>4.9572000000000003</v>
      </c>
      <c r="R124" s="2243"/>
      <c r="V124" s="2210"/>
    </row>
    <row r="125" spans="1:22" ht="36" hidden="1" customHeight="1">
      <c r="A125" s="2195">
        <v>41883</v>
      </c>
      <c r="B125" s="2240">
        <v>3.1972999999999998</v>
      </c>
      <c r="C125" s="2240">
        <v>3.1818</v>
      </c>
      <c r="D125" s="2240">
        <v>5.1942000000000004</v>
      </c>
      <c r="E125" s="2240">
        <v>5.2034000000000002</v>
      </c>
      <c r="F125" s="2240">
        <v>4.0566000000000004</v>
      </c>
      <c r="G125" s="2240">
        <v>4.1220999999999997</v>
      </c>
      <c r="H125" s="2240">
        <v>3.3624999999999998</v>
      </c>
      <c r="I125" s="2240">
        <v>3.4131</v>
      </c>
      <c r="J125" s="2196">
        <v>2.93E-2</v>
      </c>
      <c r="K125" s="2197">
        <v>2.9899999999999999E-2</v>
      </c>
      <c r="L125" s="2241">
        <v>3.1863999999999999</v>
      </c>
      <c r="M125" s="2240">
        <v>3.5146999999999999</v>
      </c>
      <c r="N125" s="2240">
        <v>5.1473000000000004</v>
      </c>
      <c r="O125" s="2240">
        <v>5.6966000000000001</v>
      </c>
      <c r="P125" s="2240">
        <v>4.05</v>
      </c>
      <c r="Q125" s="2242">
        <v>4.5541</v>
      </c>
      <c r="R125" s="2243"/>
      <c r="V125" s="2210"/>
    </row>
    <row r="126" spans="1:22" ht="36" hidden="1" customHeight="1">
      <c r="A126" s="2195">
        <v>41913</v>
      </c>
      <c r="B126" s="2240">
        <v>3.1955</v>
      </c>
      <c r="C126" s="2240">
        <v>3.1964000000000001</v>
      </c>
      <c r="D126" s="2240">
        <v>5.1174999999999997</v>
      </c>
      <c r="E126" s="2240">
        <v>5.1397000000000004</v>
      </c>
      <c r="F126" s="2240">
        <v>4.0303000000000004</v>
      </c>
      <c r="G126" s="2240">
        <v>4.0541</v>
      </c>
      <c r="H126" s="2240">
        <v>3.343</v>
      </c>
      <c r="I126" s="2240">
        <v>3.3561999999999999</v>
      </c>
      <c r="J126" s="2240">
        <v>2.9600000000000001E-2</v>
      </c>
      <c r="K126" s="2242">
        <v>2.9600000000000001E-2</v>
      </c>
      <c r="L126" s="2241">
        <v>3.2027999999999999</v>
      </c>
      <c r="M126" s="2240">
        <v>3.2223999999999999</v>
      </c>
      <c r="N126" s="2240">
        <v>5.1028000000000002</v>
      </c>
      <c r="O126" s="2240">
        <v>5.1421999999999999</v>
      </c>
      <c r="P126" s="2240">
        <v>4.1449999999999996</v>
      </c>
      <c r="Q126" s="2242">
        <v>4.0769000000000002</v>
      </c>
      <c r="R126" s="2243"/>
      <c r="V126" s="2210"/>
    </row>
    <row r="127" spans="1:22" ht="36" hidden="1" customHeight="1">
      <c r="A127" s="2195">
        <v>41944</v>
      </c>
      <c r="B127" s="2240">
        <v>3.1955</v>
      </c>
      <c r="C127" s="2240">
        <v>3.1972999999999998</v>
      </c>
      <c r="D127" s="2240">
        <v>5.0364000000000004</v>
      </c>
      <c r="E127" s="2240">
        <v>5.0490000000000004</v>
      </c>
      <c r="F127" s="2240">
        <v>3.9933000000000001</v>
      </c>
      <c r="G127" s="2240">
        <v>3.9876999999999998</v>
      </c>
      <c r="H127" s="2240">
        <v>3.3210999999999999</v>
      </c>
      <c r="I127" s="2240">
        <v>3.3151999999999999</v>
      </c>
      <c r="J127" s="2240">
        <v>4.7100000000000003E-2</v>
      </c>
      <c r="K127" s="2242">
        <v>4.02E-2</v>
      </c>
      <c r="L127" s="2241">
        <v>3.2378</v>
      </c>
      <c r="M127" s="2240">
        <v>3.2248000000000001</v>
      </c>
      <c r="N127" s="2240">
        <v>5.0381999999999998</v>
      </c>
      <c r="O127" s="2240">
        <v>5.0735000000000001</v>
      </c>
      <c r="P127" s="2240">
        <v>4.0381999999999998</v>
      </c>
      <c r="Q127" s="2242">
        <v>4.0399000000000003</v>
      </c>
      <c r="R127" s="2243"/>
      <c r="V127" s="2210"/>
    </row>
    <row r="128" spans="1:22" ht="36" hidden="1" customHeight="1" thickBot="1">
      <c r="A128" s="2195">
        <v>41974</v>
      </c>
      <c r="B128" s="2240">
        <v>3.2000999999999999</v>
      </c>
      <c r="C128" s="2240">
        <v>3.1972999999999998</v>
      </c>
      <c r="D128" s="2240">
        <v>4.9790999999999999</v>
      </c>
      <c r="E128" s="2240">
        <v>5.0038</v>
      </c>
      <c r="F128" s="2240">
        <v>3.8959000000000001</v>
      </c>
      <c r="G128" s="2240">
        <v>3.9485999999999999</v>
      </c>
      <c r="H128" s="2240">
        <v>3.24</v>
      </c>
      <c r="I128" s="2240">
        <v>3.3172000000000001</v>
      </c>
      <c r="J128" s="2240">
        <v>2.69E-2</v>
      </c>
      <c r="K128" s="2242">
        <v>2.6800000000000001E-2</v>
      </c>
      <c r="L128" s="2241">
        <v>3.2418</v>
      </c>
      <c r="M128" s="2240">
        <v>3.2334999999999998</v>
      </c>
      <c r="N128" s="2240">
        <v>4.9850000000000003</v>
      </c>
      <c r="O128" s="2240">
        <v>5.0111999999999997</v>
      </c>
      <c r="P128" s="2240">
        <v>3.9681999999999999</v>
      </c>
      <c r="Q128" s="2242">
        <v>3.9899</v>
      </c>
      <c r="R128" s="2243"/>
      <c r="V128" s="2210"/>
    </row>
    <row r="129" spans="1:22" ht="36" hidden="1" customHeight="1" thickTop="1">
      <c r="A129" s="2189">
        <v>42005</v>
      </c>
      <c r="B129" s="2244">
        <v>3.2401</v>
      </c>
      <c r="C129" s="2244">
        <v>3.2181999999999999</v>
      </c>
      <c r="D129" s="2244">
        <v>4.8986000000000001</v>
      </c>
      <c r="E129" s="2244">
        <v>4.8914</v>
      </c>
      <c r="F129" s="2244">
        <v>3.6705000000000001</v>
      </c>
      <c r="G129" s="2244">
        <v>3.7536999999999998</v>
      </c>
      <c r="H129" s="2244">
        <v>3.5209999999999999</v>
      </c>
      <c r="I129" s="2244">
        <v>3.4392</v>
      </c>
      <c r="J129" s="2244">
        <v>2.75E-2</v>
      </c>
      <c r="K129" s="2245">
        <v>2.7199999999999998E-2</v>
      </c>
      <c r="L129" s="2246">
        <v>3.3845999999999998</v>
      </c>
      <c r="M129" s="2244">
        <v>3.3170000000000002</v>
      </c>
      <c r="N129" s="2244">
        <v>5.0358999999999998</v>
      </c>
      <c r="O129" s="2244">
        <v>4.9760999999999997</v>
      </c>
      <c r="P129" s="2244">
        <v>3.8323</v>
      </c>
      <c r="Q129" s="2245">
        <v>3.9329000000000001</v>
      </c>
      <c r="R129" s="2243"/>
      <c r="V129" s="2210"/>
    </row>
    <row r="130" spans="1:22" ht="36" hidden="1" customHeight="1">
      <c r="A130" s="2195">
        <v>42036</v>
      </c>
      <c r="B130" s="2240">
        <v>3.4744999999999999</v>
      </c>
      <c r="C130" s="2240">
        <v>3.3609</v>
      </c>
      <c r="D130" s="2240">
        <v>5.3559999999999999</v>
      </c>
      <c r="E130" s="2240">
        <v>5.1543999999999999</v>
      </c>
      <c r="F130" s="2240">
        <v>3.9001000000000001</v>
      </c>
      <c r="G130" s="2240">
        <v>3.8176000000000001</v>
      </c>
      <c r="H130" s="2240">
        <v>3.6429999999999998</v>
      </c>
      <c r="I130" s="2240">
        <v>3.5964999999999998</v>
      </c>
      <c r="J130" s="2240">
        <v>2.92E-2</v>
      </c>
      <c r="K130" s="2242">
        <v>2.8400000000000002E-2</v>
      </c>
      <c r="L130" s="2241">
        <v>3.4887000000000001</v>
      </c>
      <c r="M130" s="2240">
        <v>3.4283999999999999</v>
      </c>
      <c r="N130" s="2240">
        <v>5.3082000000000003</v>
      </c>
      <c r="O130" s="2240">
        <v>5.1542000000000003</v>
      </c>
      <c r="P130" s="2240">
        <v>3.9418000000000002</v>
      </c>
      <c r="Q130" s="2242">
        <v>3.9268999999999998</v>
      </c>
      <c r="R130" s="2243"/>
      <c r="V130" s="2210"/>
    </row>
    <row r="131" spans="1:22" ht="36" hidden="1" customHeight="1">
      <c r="A131" s="2195">
        <v>42064</v>
      </c>
      <c r="B131" s="2240">
        <v>3.7471999999999999</v>
      </c>
      <c r="C131" s="2240">
        <v>3.5909</v>
      </c>
      <c r="D131" s="2240">
        <v>5.5483000000000002</v>
      </c>
      <c r="E131" s="2240">
        <v>5.3769999999999998</v>
      </c>
      <c r="F131" s="2240">
        <v>4.0582000000000003</v>
      </c>
      <c r="G131" s="2240">
        <v>3.8927</v>
      </c>
      <c r="H131" s="2240">
        <v>3.8696999999999999</v>
      </c>
      <c r="I131" s="2240">
        <v>3.6720999999999999</v>
      </c>
      <c r="J131" s="2240">
        <v>3.1199999999999999E-2</v>
      </c>
      <c r="K131" s="2242">
        <v>0.03</v>
      </c>
      <c r="L131" s="2241">
        <v>3.7682000000000002</v>
      </c>
      <c r="M131" s="2240">
        <v>3.5872000000000002</v>
      </c>
      <c r="N131" s="2240">
        <v>5.4973000000000001</v>
      </c>
      <c r="O131" s="2240">
        <v>5.3463000000000003</v>
      </c>
      <c r="P131" s="2240">
        <v>4.04</v>
      </c>
      <c r="Q131" s="2242">
        <v>3.9365999999999999</v>
      </c>
      <c r="R131" s="2243"/>
      <c r="V131" s="2210"/>
    </row>
    <row r="132" spans="1:22" ht="36" hidden="1" customHeight="1">
      <c r="A132" s="2195">
        <v>42095</v>
      </c>
      <c r="B132" s="2240">
        <v>3.8492999999999999</v>
      </c>
      <c r="C132" s="2240">
        <v>3.8121999999999998</v>
      </c>
      <c r="D132" s="2240">
        <v>5.9482999999999997</v>
      </c>
      <c r="E132" s="2240">
        <v>5.6976000000000004</v>
      </c>
      <c r="F132" s="2240">
        <v>4.2916999999999996</v>
      </c>
      <c r="G132" s="2240">
        <v>4.1102999999999996</v>
      </c>
      <c r="H132" s="2240">
        <v>4.1039000000000003</v>
      </c>
      <c r="I132" s="2240">
        <v>3.964</v>
      </c>
      <c r="J132" s="2240">
        <v>3.2399999999999998E-2</v>
      </c>
      <c r="K132" s="2242">
        <v>3.1899999999999998E-2</v>
      </c>
      <c r="L132" s="2241">
        <v>3.8363999999999998</v>
      </c>
      <c r="M132" s="2240">
        <v>3.8062</v>
      </c>
      <c r="N132" s="2240">
        <v>5.7535999999999996</v>
      </c>
      <c r="O132" s="2240">
        <v>5.6075999999999997</v>
      </c>
      <c r="P132" s="2240">
        <v>4.1332000000000004</v>
      </c>
      <c r="Q132" s="2242">
        <v>4.0811000000000002</v>
      </c>
      <c r="R132" s="2243"/>
      <c r="V132" s="2210"/>
    </row>
    <row r="133" spans="1:22" ht="36" hidden="1" customHeight="1">
      <c r="A133" s="2195">
        <v>42125</v>
      </c>
      <c r="B133" s="2240">
        <v>3.9975999999999998</v>
      </c>
      <c r="C133" s="2240">
        <v>3.8932000000000002</v>
      </c>
      <c r="D133" s="2240">
        <v>6.1048</v>
      </c>
      <c r="E133" s="2240">
        <v>6.0235000000000003</v>
      </c>
      <c r="F133" s="2240">
        <v>4.3609</v>
      </c>
      <c r="G133" s="2240">
        <v>4.3512000000000004</v>
      </c>
      <c r="H133" s="2240">
        <v>4.2255000000000003</v>
      </c>
      <c r="I133" s="2240">
        <v>4.1810999999999998</v>
      </c>
      <c r="J133" s="2240">
        <v>3.2199999999999999E-2</v>
      </c>
      <c r="K133" s="2242">
        <v>3.2300000000000002E-2</v>
      </c>
      <c r="L133" s="2241">
        <v>4.0414000000000003</v>
      </c>
      <c r="M133" s="2240">
        <v>3.9407000000000001</v>
      </c>
      <c r="N133" s="2240">
        <v>6.1623000000000001</v>
      </c>
      <c r="O133" s="2240">
        <v>5.9931999999999999</v>
      </c>
      <c r="P133" s="2240">
        <v>4.4141000000000004</v>
      </c>
      <c r="Q133" s="2242">
        <v>4.3334999999999999</v>
      </c>
      <c r="R133" s="2243"/>
      <c r="V133" s="2210"/>
    </row>
    <row r="134" spans="1:22" ht="36" hidden="1" customHeight="1">
      <c r="A134" s="2195">
        <v>42156</v>
      </c>
      <c r="B134" s="2240">
        <v>4.3273999999999999</v>
      </c>
      <c r="C134" s="2240">
        <v>4.1841999999999997</v>
      </c>
      <c r="D134" s="2240">
        <v>6.8208000000000002</v>
      </c>
      <c r="E134" s="2240">
        <v>6.5086000000000004</v>
      </c>
      <c r="F134" s="2240">
        <v>4.8423999999999996</v>
      </c>
      <c r="G134" s="2240">
        <v>4.6933999999999996</v>
      </c>
      <c r="H134" s="2240">
        <v>4.6696999999999997</v>
      </c>
      <c r="I134" s="2240">
        <v>4.4874000000000001</v>
      </c>
      <c r="J134" s="2240">
        <v>3.5400000000000001E-2</v>
      </c>
      <c r="K134" s="2242">
        <v>3.3799999999999997E-2</v>
      </c>
      <c r="L134" s="2241">
        <v>4.3741000000000003</v>
      </c>
      <c r="M134" s="2240">
        <v>4.2283999999999997</v>
      </c>
      <c r="N134" s="2240">
        <v>6.5240999999999998</v>
      </c>
      <c r="O134" s="2240">
        <v>6.3711000000000002</v>
      </c>
      <c r="P134" s="2240">
        <v>4.6022999999999996</v>
      </c>
      <c r="Q134" s="2242">
        <v>4.6489000000000003</v>
      </c>
      <c r="R134" s="2243"/>
      <c r="V134" s="2210"/>
    </row>
    <row r="135" spans="1:22" ht="36" hidden="1" customHeight="1">
      <c r="A135" s="2195">
        <v>42186</v>
      </c>
      <c r="B135" s="2240">
        <v>3.4546000000000001</v>
      </c>
      <c r="C135" s="2240">
        <v>3.5322</v>
      </c>
      <c r="D135" s="2240">
        <v>5.3818000000000001</v>
      </c>
      <c r="E135" s="2240">
        <v>5.5228000000000002</v>
      </c>
      <c r="F135" s="2240">
        <v>3.5733000000000001</v>
      </c>
      <c r="G135" s="2240">
        <v>3.6953999999999998</v>
      </c>
      <c r="H135" s="2240">
        <v>3.5634000000000001</v>
      </c>
      <c r="I135" s="2240">
        <v>3.7751999999999999</v>
      </c>
      <c r="J135" s="2240">
        <v>2.87E-2</v>
      </c>
      <c r="K135" s="2242">
        <v>2.8799999999999999E-2</v>
      </c>
      <c r="L135" s="2241">
        <v>3.718</v>
      </c>
      <c r="M135" s="2240">
        <v>3.7069000000000001</v>
      </c>
      <c r="N135" s="2240">
        <v>5.6275000000000004</v>
      </c>
      <c r="O135" s="2240">
        <v>5.5974000000000004</v>
      </c>
      <c r="P135" s="2240">
        <v>4.01</v>
      </c>
      <c r="Q135" s="2242">
        <v>4.0175999999999998</v>
      </c>
      <c r="R135" s="2243"/>
    </row>
    <row r="136" spans="1:22" ht="36" hidden="1" customHeight="1">
      <c r="A136" s="2195">
        <v>42217</v>
      </c>
      <c r="B136" s="2240">
        <v>4.0456000000000003</v>
      </c>
      <c r="C136" s="2240">
        <v>3.8588</v>
      </c>
      <c r="D136" s="2240">
        <v>6.2172999999999998</v>
      </c>
      <c r="E136" s="2240">
        <v>6.0156000000000001</v>
      </c>
      <c r="F136" s="2240">
        <v>4.5446</v>
      </c>
      <c r="G136" s="2240">
        <v>4.2965999999999998</v>
      </c>
      <c r="H136" s="2240">
        <v>4.2112999999999996</v>
      </c>
      <c r="I136" s="2240">
        <v>3.9853999999999998</v>
      </c>
      <c r="J136" s="2240">
        <v>3.15E-2</v>
      </c>
      <c r="K136" s="2242">
        <v>3.1600000000000003E-2</v>
      </c>
      <c r="L136" s="2241">
        <v>3.83</v>
      </c>
      <c r="M136" s="2240">
        <v>3.9727999999999999</v>
      </c>
      <c r="N136" s="2240">
        <v>5.7774999999999999</v>
      </c>
      <c r="O136" s="2240">
        <v>6.0918000000000001</v>
      </c>
      <c r="P136" s="2240">
        <v>4.1100000000000003</v>
      </c>
      <c r="Q136" s="2242">
        <v>4.4111000000000002</v>
      </c>
      <c r="R136" s="2243"/>
    </row>
    <row r="137" spans="1:22" ht="36" hidden="1" customHeight="1">
      <c r="A137" s="2195">
        <v>42248</v>
      </c>
      <c r="B137" s="2240">
        <v>3.7545000000000002</v>
      </c>
      <c r="C137" s="2240">
        <v>3.7749999999999999</v>
      </c>
      <c r="D137" s="2240">
        <v>5.6955999999999998</v>
      </c>
      <c r="E137" s="2240">
        <v>5.7949999999999999</v>
      </c>
      <c r="F137" s="2240">
        <v>4.2256999999999998</v>
      </c>
      <c r="G137" s="2240">
        <v>4.2401999999999997</v>
      </c>
      <c r="H137" s="2240">
        <v>3.8673000000000002</v>
      </c>
      <c r="I137" s="2240">
        <v>3.8845000000000001</v>
      </c>
      <c r="J137" s="2240">
        <v>3.1399999999999997E-2</v>
      </c>
      <c r="K137" s="2242">
        <v>3.1399999999999997E-2</v>
      </c>
      <c r="L137" s="2241">
        <v>3.8069999999999999</v>
      </c>
      <c r="M137" s="2240">
        <v>3.8580000000000001</v>
      </c>
      <c r="N137" s="2240">
        <v>5.7510000000000003</v>
      </c>
      <c r="O137" s="2240">
        <v>5.7733999999999996</v>
      </c>
      <c r="P137" s="2240">
        <v>4.24</v>
      </c>
      <c r="Q137" s="2242">
        <v>4.2549999999999999</v>
      </c>
      <c r="R137" s="2243"/>
    </row>
    <row r="138" spans="1:22" ht="36" hidden="1" customHeight="1">
      <c r="A138" s="2195">
        <v>42278</v>
      </c>
      <c r="B138" s="2240">
        <v>3.7854000000000001</v>
      </c>
      <c r="C138" s="2240">
        <v>3.7639999999999998</v>
      </c>
      <c r="D138" s="2240">
        <v>5.7858000000000001</v>
      </c>
      <c r="E138" s="2240">
        <v>5.7686000000000002</v>
      </c>
      <c r="F138" s="2240">
        <v>4.1525999999999996</v>
      </c>
      <c r="G138" s="2240">
        <v>4.048</v>
      </c>
      <c r="H138" s="2240">
        <v>3.8224</v>
      </c>
      <c r="I138" s="2240">
        <v>3.8881999999999999</v>
      </c>
      <c r="J138" s="2240">
        <v>3.1300000000000001E-2</v>
      </c>
      <c r="K138" s="2242">
        <v>3.1399999999999997E-2</v>
      </c>
      <c r="L138" s="2241">
        <v>3.8454999999999999</v>
      </c>
      <c r="M138" s="2240">
        <v>3.8108</v>
      </c>
      <c r="N138" s="2240">
        <v>5.82</v>
      </c>
      <c r="O138" s="2240">
        <v>5.7628000000000004</v>
      </c>
      <c r="P138" s="2240">
        <v>4.2675000000000001</v>
      </c>
      <c r="Q138" s="2242">
        <v>4.2641</v>
      </c>
      <c r="R138" s="2243"/>
    </row>
    <row r="139" spans="1:22" ht="36" hidden="1" customHeight="1">
      <c r="A139" s="2195">
        <v>42309</v>
      </c>
      <c r="B139" s="2240">
        <v>3.7860999999999998</v>
      </c>
      <c r="C139" s="2240">
        <v>3.7902</v>
      </c>
      <c r="D139" s="2240">
        <v>5.7008999999999999</v>
      </c>
      <c r="E139" s="2240">
        <v>5.7628000000000004</v>
      </c>
      <c r="F139" s="2240">
        <v>4.0073999999999996</v>
      </c>
      <c r="G139" s="2240">
        <v>4.0739000000000001</v>
      </c>
      <c r="H139" s="2240">
        <v>3.6738</v>
      </c>
      <c r="I139" s="2240">
        <v>3.7606000000000002</v>
      </c>
      <c r="J139" s="2240">
        <v>3.09E-2</v>
      </c>
      <c r="K139" s="2242">
        <v>3.09E-2</v>
      </c>
      <c r="L139" s="2241">
        <v>3.8690000000000002</v>
      </c>
      <c r="M139" s="2240">
        <v>3.8675999999999999</v>
      </c>
      <c r="N139" s="2240">
        <v>5.7290000000000001</v>
      </c>
      <c r="O139" s="2240">
        <v>5.8029999999999999</v>
      </c>
      <c r="P139" s="2240">
        <v>4.1360000000000001</v>
      </c>
      <c r="Q139" s="2242">
        <v>4.1932</v>
      </c>
      <c r="R139" s="2243"/>
    </row>
    <row r="140" spans="1:22" ht="36" hidden="1" customHeight="1" thickBot="1">
      <c r="A140" s="2195">
        <v>42339</v>
      </c>
      <c r="B140" s="2247">
        <v>3.7944</v>
      </c>
      <c r="C140" s="2247">
        <v>3.7940999999999998</v>
      </c>
      <c r="D140" s="2247">
        <v>5.6265000000000001</v>
      </c>
      <c r="E140" s="2247">
        <v>5.6920999999999999</v>
      </c>
      <c r="F140" s="2247">
        <v>4.1513999999999998</v>
      </c>
      <c r="G140" s="2247">
        <v>4.1245000000000003</v>
      </c>
      <c r="H140" s="2247">
        <v>3.8344999999999998</v>
      </c>
      <c r="I140" s="2247">
        <v>3.8151999999999999</v>
      </c>
      <c r="J140" s="2247">
        <v>3.15E-2</v>
      </c>
      <c r="K140" s="2248">
        <v>3.1199999999999999E-2</v>
      </c>
      <c r="L140" s="2249">
        <v>3.8595999999999999</v>
      </c>
      <c r="M140" s="2247">
        <v>3.8660000000000001</v>
      </c>
      <c r="N140" s="2247">
        <v>5.7015000000000002</v>
      </c>
      <c r="O140" s="2247">
        <v>5.7249999999999996</v>
      </c>
      <c r="P140" s="2247">
        <v>4.1814999999999998</v>
      </c>
      <c r="Q140" s="2248">
        <v>4.1642000000000001</v>
      </c>
      <c r="R140" s="2243"/>
    </row>
    <row r="141" spans="1:22" ht="36" hidden="1" customHeight="1" thickTop="1">
      <c r="A141" s="2189">
        <v>42370</v>
      </c>
      <c r="B141" s="2196">
        <v>3.8311000000000002</v>
      </c>
      <c r="C141" s="2196">
        <v>3.8062999999999998</v>
      </c>
      <c r="D141" s="2196">
        <v>5.4945000000000004</v>
      </c>
      <c r="E141" s="2196">
        <v>5.4896000000000003</v>
      </c>
      <c r="F141" s="2196">
        <v>4.1825000000000001</v>
      </c>
      <c r="G141" s="2196">
        <v>4.1349</v>
      </c>
      <c r="H141" s="2196">
        <v>3.7812999999999999</v>
      </c>
      <c r="I141" s="2196">
        <v>3.7837000000000001</v>
      </c>
      <c r="J141" s="2250">
        <v>3.2199999999999999E-2</v>
      </c>
      <c r="K141" s="2251">
        <v>3.2199999999999999E-2</v>
      </c>
      <c r="L141" s="2236">
        <v>3.9855</v>
      </c>
      <c r="M141" s="2196">
        <v>3.9457</v>
      </c>
      <c r="N141" s="2196">
        <v>5.6515000000000004</v>
      </c>
      <c r="O141" s="2196">
        <v>5.6632999999999996</v>
      </c>
      <c r="P141" s="2196">
        <v>4.2954999999999997</v>
      </c>
      <c r="Q141" s="2197">
        <v>4.2542999999999997</v>
      </c>
      <c r="R141" s="2237"/>
    </row>
    <row r="142" spans="1:22" ht="36" hidden="1" customHeight="1">
      <c r="A142" s="2195">
        <v>42401</v>
      </c>
      <c r="B142" s="2196">
        <v>3.8786999999999998</v>
      </c>
      <c r="C142" s="2196">
        <v>3.8714</v>
      </c>
      <c r="D142" s="2196">
        <v>5.4067999999999996</v>
      </c>
      <c r="E142" s="2196">
        <v>5.5369000000000002</v>
      </c>
      <c r="F142" s="2196">
        <v>4.2525000000000004</v>
      </c>
      <c r="G142" s="2196">
        <v>4.2926000000000002</v>
      </c>
      <c r="H142" s="2196">
        <v>3.8889999999999998</v>
      </c>
      <c r="I142" s="2196">
        <v>3.8944000000000001</v>
      </c>
      <c r="J142" s="2250">
        <v>3.4200000000000001E-2</v>
      </c>
      <c r="K142" s="2251">
        <v>3.3500000000000002E-2</v>
      </c>
      <c r="L142" s="2236">
        <v>3.9649999999999999</v>
      </c>
      <c r="M142" s="2196">
        <v>3.9918999999999998</v>
      </c>
      <c r="N142" s="2196">
        <v>5.43</v>
      </c>
      <c r="O142" s="2196">
        <v>5.6372999999999998</v>
      </c>
      <c r="P142" s="2196">
        <v>4.274</v>
      </c>
      <c r="Q142" s="2197">
        <v>4.3498999999999999</v>
      </c>
      <c r="R142" s="2237"/>
    </row>
    <row r="143" spans="1:22" ht="36" hidden="1" customHeight="1">
      <c r="A143" s="2195">
        <v>42430</v>
      </c>
      <c r="B143" s="2250">
        <v>3.8304</v>
      </c>
      <c r="C143" s="2250">
        <v>3.851</v>
      </c>
      <c r="D143" s="2250">
        <v>5.5251999999999999</v>
      </c>
      <c r="E143" s="2250">
        <v>5.4741999999999997</v>
      </c>
      <c r="F143" s="2250">
        <v>4.3456000000000001</v>
      </c>
      <c r="G143" s="2250">
        <v>4.2747000000000002</v>
      </c>
      <c r="H143" s="2250">
        <v>3.9767000000000001</v>
      </c>
      <c r="I143" s="2250">
        <v>3.9137</v>
      </c>
      <c r="J143" s="2250">
        <v>3.4099999999999998E-2</v>
      </c>
      <c r="K143" s="2251">
        <v>3.4200000000000001E-2</v>
      </c>
      <c r="L143" s="2236">
        <v>3.867</v>
      </c>
      <c r="M143" s="2196">
        <v>3.9270999999999998</v>
      </c>
      <c r="N143" s="2196">
        <v>5.3765000000000001</v>
      </c>
      <c r="O143" s="2196">
        <v>5.4086999999999996</v>
      </c>
      <c r="P143" s="2196">
        <v>4.2770000000000001</v>
      </c>
      <c r="Q143" s="2197">
        <v>4.2697000000000003</v>
      </c>
      <c r="R143" s="2237"/>
    </row>
    <row r="144" spans="1:22" ht="36" hidden="1" customHeight="1">
      <c r="A144" s="2195">
        <v>42461</v>
      </c>
      <c r="B144" s="2250">
        <v>3.7951000000000001</v>
      </c>
      <c r="C144" s="2250">
        <v>3.8199000000000001</v>
      </c>
      <c r="D144" s="2250">
        <v>5.5361000000000002</v>
      </c>
      <c r="E144" s="2250">
        <v>5.4637000000000002</v>
      </c>
      <c r="F144" s="2250">
        <v>4.2986000000000004</v>
      </c>
      <c r="G144" s="2250">
        <v>4.3324999999999996</v>
      </c>
      <c r="H144" s="2250">
        <v>3.9192999999999998</v>
      </c>
      <c r="I144" s="2250">
        <v>3.9653</v>
      </c>
      <c r="J144" s="2196">
        <v>3.5000000000000003E-2</v>
      </c>
      <c r="K144" s="2197">
        <v>4.7E-2</v>
      </c>
      <c r="L144" s="2252">
        <v>3.8570000000000002</v>
      </c>
      <c r="M144" s="2250">
        <v>3.8702999999999999</v>
      </c>
      <c r="N144" s="2250">
        <v>5.4009999999999998</v>
      </c>
      <c r="O144" s="2250">
        <v>5.3956</v>
      </c>
      <c r="P144" s="2250">
        <v>4.2949999999999999</v>
      </c>
      <c r="Q144" s="2251">
        <v>4.3253000000000004</v>
      </c>
      <c r="R144" s="2253"/>
    </row>
    <row r="145" spans="1:18" ht="36" hidden="1" customHeight="1">
      <c r="A145" s="2195">
        <v>42491</v>
      </c>
      <c r="B145" s="2250">
        <v>3.8336999999999999</v>
      </c>
      <c r="C145" s="2250">
        <v>3.8113000000000001</v>
      </c>
      <c r="D145" s="2250">
        <v>5.6097000000000001</v>
      </c>
      <c r="E145" s="2250">
        <v>5.5359999999999996</v>
      </c>
      <c r="F145" s="2250">
        <v>4.2699999999999996</v>
      </c>
      <c r="G145" s="2250">
        <v>4.3150000000000004</v>
      </c>
      <c r="H145" s="2250">
        <v>3.8612000000000002</v>
      </c>
      <c r="I145" s="2250">
        <v>3.9014000000000002</v>
      </c>
      <c r="J145" s="2250">
        <v>3.4500000000000003E-2</v>
      </c>
      <c r="K145" s="2251">
        <v>3.5099999999999999E-2</v>
      </c>
      <c r="L145" s="2252">
        <v>3.8864999999999998</v>
      </c>
      <c r="M145" s="2250">
        <v>3.8485999999999998</v>
      </c>
      <c r="N145" s="2250">
        <v>5.6159999999999997</v>
      </c>
      <c r="O145" s="2250">
        <v>5.4737</v>
      </c>
      <c r="P145" s="2250">
        <v>4.3185000000000002</v>
      </c>
      <c r="Q145" s="2251">
        <v>4.3211000000000004</v>
      </c>
      <c r="R145" s="2253"/>
    </row>
    <row r="146" spans="1:18" ht="36" hidden="1" customHeight="1">
      <c r="A146" s="2195">
        <v>42522</v>
      </c>
      <c r="B146" s="2250">
        <v>3.923</v>
      </c>
      <c r="C146" s="2250">
        <v>3.8824000000000001</v>
      </c>
      <c r="D146" s="2250">
        <v>5.3052000000000001</v>
      </c>
      <c r="E146" s="2250">
        <v>5.5372000000000003</v>
      </c>
      <c r="F146" s="2250">
        <v>4.3623000000000003</v>
      </c>
      <c r="G146" s="2250">
        <v>4.3623000000000003</v>
      </c>
      <c r="H146" s="2250">
        <v>4.0053999999999998</v>
      </c>
      <c r="I146" s="2250">
        <v>4.0023999999999997</v>
      </c>
      <c r="J146" s="2250">
        <v>3.8100000000000002E-2</v>
      </c>
      <c r="K146" s="2251">
        <v>3.6600000000000001E-2</v>
      </c>
      <c r="L146" s="2252">
        <v>3.9350000000000001</v>
      </c>
      <c r="M146" s="2250">
        <v>3.9173</v>
      </c>
      <c r="N146" s="2250">
        <v>5.4109999999999996</v>
      </c>
      <c r="O146" s="2250">
        <v>5.5514000000000001</v>
      </c>
      <c r="P146" s="2250">
        <v>4.3339999999999996</v>
      </c>
      <c r="Q146" s="2251">
        <v>4.3574999999999999</v>
      </c>
      <c r="R146" s="2253"/>
    </row>
    <row r="147" spans="1:18" s="2181" customFormat="1" ht="36" hidden="1" customHeight="1">
      <c r="A147" s="2195">
        <v>42552</v>
      </c>
      <c r="B147" s="2196">
        <v>3.9468999999999999</v>
      </c>
      <c r="C147" s="2196">
        <v>3.9388999999999998</v>
      </c>
      <c r="D147" s="2196">
        <v>5.1673</v>
      </c>
      <c r="E147" s="2196">
        <v>5.1760000000000002</v>
      </c>
      <c r="F147" s="2196">
        <v>4.3756000000000004</v>
      </c>
      <c r="G147" s="2196">
        <v>4.351</v>
      </c>
      <c r="H147" s="2196">
        <v>4.0228000000000002</v>
      </c>
      <c r="I147" s="2196">
        <v>4.0053000000000001</v>
      </c>
      <c r="J147" s="2254">
        <v>3.7699999999999997E-2</v>
      </c>
      <c r="K147" s="2255">
        <v>3.7699999999999997E-2</v>
      </c>
      <c r="L147" s="2236">
        <v>3.9449999999999998</v>
      </c>
      <c r="M147" s="2196">
        <v>3.9470999999999998</v>
      </c>
      <c r="N147" s="2196">
        <v>5.2614999999999998</v>
      </c>
      <c r="O147" s="2196">
        <v>5.2885</v>
      </c>
      <c r="P147" s="2196">
        <v>4.3304999999999998</v>
      </c>
      <c r="Q147" s="2197">
        <v>4.3426</v>
      </c>
      <c r="R147" s="2237"/>
    </row>
    <row r="148" spans="1:18" ht="36" hidden="1" customHeight="1">
      <c r="A148" s="2195">
        <v>42583</v>
      </c>
      <c r="B148" s="2196">
        <v>3.9445000000000001</v>
      </c>
      <c r="C148" s="2196">
        <v>3.9449000000000001</v>
      </c>
      <c r="D148" s="2196">
        <v>5.1612</v>
      </c>
      <c r="E148" s="2196">
        <v>5.1708999999999996</v>
      </c>
      <c r="F148" s="2196">
        <v>4.3967999999999998</v>
      </c>
      <c r="G148" s="2196">
        <v>4.4222999999999999</v>
      </c>
      <c r="H148" s="2196">
        <v>4.0103</v>
      </c>
      <c r="I148" s="2196">
        <v>4.0663</v>
      </c>
      <c r="J148" s="2196">
        <v>3.8300000000000001E-2</v>
      </c>
      <c r="K148" s="2197">
        <v>3.8899999999999997E-2</v>
      </c>
      <c r="L148" s="2236">
        <v>3.964</v>
      </c>
      <c r="M148" s="2196">
        <v>3.9556</v>
      </c>
      <c r="N148" s="2196">
        <v>5.1864999999999997</v>
      </c>
      <c r="O148" s="2196">
        <v>5.1620999999999997</v>
      </c>
      <c r="P148" s="2196">
        <v>4.4089999999999998</v>
      </c>
      <c r="Q148" s="2197">
        <v>4.3716999999999997</v>
      </c>
      <c r="R148" s="2237"/>
    </row>
    <row r="149" spans="1:18" ht="36" hidden="1" customHeight="1">
      <c r="A149" s="2195">
        <v>42614</v>
      </c>
      <c r="B149" s="2196">
        <v>3.9708999999999999</v>
      </c>
      <c r="C149" s="2196">
        <v>3.9563000000000001</v>
      </c>
      <c r="D149" s="2196">
        <v>5.1576000000000004</v>
      </c>
      <c r="E149" s="2196">
        <v>5.2031999999999998</v>
      </c>
      <c r="F149" s="2196">
        <v>4.4653</v>
      </c>
      <c r="G149" s="2196">
        <v>4.4351000000000003</v>
      </c>
      <c r="H149" s="2196">
        <v>4.1134000000000004</v>
      </c>
      <c r="I149" s="2196">
        <v>4.0594999999999999</v>
      </c>
      <c r="J149" s="2196">
        <v>3.9100000000000003E-2</v>
      </c>
      <c r="K149" s="2197">
        <v>3.8800000000000001E-2</v>
      </c>
      <c r="L149" s="2236">
        <v>3.9790000000000001</v>
      </c>
      <c r="M149" s="2196">
        <v>3.9710999999999999</v>
      </c>
      <c r="N149" s="2196">
        <v>5.173</v>
      </c>
      <c r="O149" s="2196">
        <v>5.19</v>
      </c>
      <c r="P149" s="2196">
        <v>4.4234999999999998</v>
      </c>
      <c r="Q149" s="2197">
        <v>4.3890000000000002</v>
      </c>
      <c r="R149" s="2237"/>
    </row>
    <row r="150" spans="1:18" ht="36" hidden="1" customHeight="1">
      <c r="A150" s="2195">
        <v>42644</v>
      </c>
      <c r="B150" s="2196">
        <v>3.9643000000000002</v>
      </c>
      <c r="C150" s="2196">
        <v>3.9664999999999999</v>
      </c>
      <c r="D150" s="2196">
        <v>4.8183999999999996</v>
      </c>
      <c r="E150" s="2196">
        <v>4.9069000000000003</v>
      </c>
      <c r="F150" s="2196">
        <v>4.3345000000000002</v>
      </c>
      <c r="G150" s="2196">
        <v>4.3769999999999998</v>
      </c>
      <c r="H150" s="2196">
        <v>3.9906000000000001</v>
      </c>
      <c r="I150" s="2196">
        <v>4.0202999999999998</v>
      </c>
      <c r="J150" s="2196">
        <v>3.7600000000000001E-2</v>
      </c>
      <c r="K150" s="2197">
        <v>3.7100000000000001E-2</v>
      </c>
      <c r="L150" s="2236">
        <v>3.9984999999999999</v>
      </c>
      <c r="M150" s="2196">
        <v>3.9922</v>
      </c>
      <c r="N150" s="2196">
        <v>4.8935000000000004</v>
      </c>
      <c r="O150" s="2196">
        <v>4.9717000000000002</v>
      </c>
      <c r="P150" s="2196">
        <v>4.3605</v>
      </c>
      <c r="Q150" s="2197">
        <v>4.3952</v>
      </c>
      <c r="R150" s="2237"/>
    </row>
    <row r="151" spans="1:18" ht="36" hidden="1" customHeight="1">
      <c r="A151" s="2195">
        <v>42675</v>
      </c>
      <c r="B151" s="2196">
        <v>3.9805000000000001</v>
      </c>
      <c r="C151" s="2196">
        <v>3.9718</v>
      </c>
      <c r="D151" s="2196">
        <v>4.9753999999999996</v>
      </c>
      <c r="E151" s="2196">
        <v>4.9316000000000004</v>
      </c>
      <c r="F151" s="2196">
        <v>4.2195999999999998</v>
      </c>
      <c r="G151" s="2196">
        <v>4.2884000000000002</v>
      </c>
      <c r="H151" s="2196">
        <v>3.9222999999999999</v>
      </c>
      <c r="I151" s="2196">
        <v>3.9897</v>
      </c>
      <c r="J151" s="2196">
        <v>3.5299999999999998E-2</v>
      </c>
      <c r="K151" s="2197">
        <v>3.6700000000000003E-2</v>
      </c>
      <c r="L151" s="2236">
        <v>4.1929999999999996</v>
      </c>
      <c r="M151" s="2196">
        <v>4.0913000000000004</v>
      </c>
      <c r="N151" s="2196">
        <v>5.1905000000000001</v>
      </c>
      <c r="O151" s="2196">
        <v>4.9873000000000003</v>
      </c>
      <c r="P151" s="2196">
        <v>4.4104999999999999</v>
      </c>
      <c r="Q151" s="2197">
        <v>4.4006999999999996</v>
      </c>
      <c r="R151" s="2237"/>
    </row>
    <row r="152" spans="1:18" s="2108" customFormat="1" ht="36" hidden="1" customHeight="1" thickBot="1">
      <c r="A152" s="2200">
        <v>42705</v>
      </c>
      <c r="B152" s="2201">
        <v>4.2001999999999997</v>
      </c>
      <c r="C152" s="2201">
        <v>4.0968999999999998</v>
      </c>
      <c r="D152" s="2201">
        <v>5.1965000000000003</v>
      </c>
      <c r="E152" s="2201">
        <v>5.1172000000000004</v>
      </c>
      <c r="F152" s="2201">
        <v>4.4367000000000001</v>
      </c>
      <c r="G152" s="2201">
        <v>4.3216000000000001</v>
      </c>
      <c r="H152" s="2201">
        <v>4.1307999999999998</v>
      </c>
      <c r="I152" s="2201">
        <v>4.0137</v>
      </c>
      <c r="J152" s="2201">
        <v>3.5999999999999997E-2</v>
      </c>
      <c r="K152" s="2202">
        <v>3.5299999999999998E-2</v>
      </c>
      <c r="L152" s="2239">
        <v>4.2714999999999996</v>
      </c>
      <c r="M152" s="2201">
        <v>4.2458</v>
      </c>
      <c r="N152" s="2201">
        <v>5.1829999999999998</v>
      </c>
      <c r="O152" s="2201">
        <v>5.2218999999999998</v>
      </c>
      <c r="P152" s="2201">
        <v>4.4184999999999999</v>
      </c>
      <c r="Q152" s="2202">
        <v>4.43</v>
      </c>
      <c r="R152" s="2237"/>
    </row>
    <row r="153" spans="1:18" s="2108" customFormat="1" ht="36" hidden="1" customHeight="1" thickTop="1">
      <c r="A153" s="2195">
        <v>42736</v>
      </c>
      <c r="B153" s="2196">
        <v>4.2710999999999997</v>
      </c>
      <c r="C153" s="2196">
        <v>4.2359</v>
      </c>
      <c r="D153" s="2196">
        <v>5.3489000000000004</v>
      </c>
      <c r="E153" s="2196">
        <v>5.2278000000000002</v>
      </c>
      <c r="F153" s="2196">
        <v>4.6073000000000004</v>
      </c>
      <c r="G153" s="2196">
        <v>4.5030000000000001</v>
      </c>
      <c r="H153" s="2196">
        <v>4.3216000000000001</v>
      </c>
      <c r="I153" s="2196">
        <v>4.1988000000000003</v>
      </c>
      <c r="J153" s="2196">
        <v>3.7999999999999999E-2</v>
      </c>
      <c r="K153" s="2197">
        <v>3.6799999999999999E-2</v>
      </c>
      <c r="L153" s="2236">
        <v>4.2885</v>
      </c>
      <c r="M153" s="2196">
        <v>4.2977999999999996</v>
      </c>
      <c r="N153" s="2196">
        <v>5.3150000000000004</v>
      </c>
      <c r="O153" s="2196">
        <v>5.2484000000000002</v>
      </c>
      <c r="P153" s="2196">
        <v>4.5605000000000002</v>
      </c>
      <c r="Q153" s="2197">
        <v>4.5031999999999996</v>
      </c>
      <c r="R153" s="2237"/>
    </row>
    <row r="154" spans="1:18" ht="36" hidden="1" customHeight="1">
      <c r="A154" s="2195">
        <v>42767</v>
      </c>
      <c r="B154" s="2196">
        <v>4.4786000000000001</v>
      </c>
      <c r="C154" s="2196">
        <v>4.3727999999999998</v>
      </c>
      <c r="D154" s="2196">
        <v>5.5744999999999996</v>
      </c>
      <c r="E154" s="2196">
        <v>5.4580000000000002</v>
      </c>
      <c r="F154" s="2196">
        <v>4.7530000000000001</v>
      </c>
      <c r="G154" s="2196">
        <v>4.6535000000000002</v>
      </c>
      <c r="H154" s="2196">
        <v>4.4637000000000002</v>
      </c>
      <c r="I154" s="2196">
        <v>4.3632999999999997</v>
      </c>
      <c r="J154" s="2196">
        <v>0.04</v>
      </c>
      <c r="K154" s="2197">
        <v>3.8800000000000001E-2</v>
      </c>
      <c r="L154" s="2236">
        <v>4.5999999999999996</v>
      </c>
      <c r="M154" s="2196">
        <v>4.4218999999999999</v>
      </c>
      <c r="N154" s="2196">
        <v>5.6471999999999998</v>
      </c>
      <c r="O154" s="2196">
        <v>5.4123999999999999</v>
      </c>
      <c r="P154" s="2196">
        <v>4.7882999999999996</v>
      </c>
      <c r="Q154" s="2197">
        <v>4.6516999999999999</v>
      </c>
      <c r="R154" s="2237"/>
    </row>
    <row r="155" spans="1:18" ht="36" hidden="1" customHeight="1">
      <c r="A155" s="2195">
        <v>42795</v>
      </c>
      <c r="B155" s="2196">
        <v>4.3173000000000004</v>
      </c>
      <c r="C155" s="2196">
        <v>4.4842000000000004</v>
      </c>
      <c r="D155" s="2196">
        <v>5.3963999999999999</v>
      </c>
      <c r="E155" s="2196">
        <v>5.5350999999999999</v>
      </c>
      <c r="F155" s="2196">
        <v>4.6163999999999996</v>
      </c>
      <c r="G155" s="2196">
        <v>4.7941000000000003</v>
      </c>
      <c r="H155" s="2196">
        <v>4.3125</v>
      </c>
      <c r="I155" s="2196">
        <v>4.4744000000000002</v>
      </c>
      <c r="J155" s="2196">
        <v>3.8800000000000001E-2</v>
      </c>
      <c r="K155" s="2197">
        <v>3.9600000000000003E-2</v>
      </c>
      <c r="L155" s="2236">
        <v>4.4215999999999998</v>
      </c>
      <c r="M155" s="2196">
        <v>4.5456000000000003</v>
      </c>
      <c r="N155" s="2196">
        <v>5.4177999999999997</v>
      </c>
      <c r="O155" s="2196">
        <v>5.5250000000000004</v>
      </c>
      <c r="P155" s="2196">
        <v>4.6394000000000002</v>
      </c>
      <c r="Q155" s="2197">
        <v>4.7839999999999998</v>
      </c>
      <c r="R155" s="2237"/>
    </row>
    <row r="156" spans="1:18" ht="36" hidden="1" customHeight="1">
      <c r="A156" s="2195">
        <v>42826</v>
      </c>
      <c r="B156" s="2196">
        <v>4.1867000000000001</v>
      </c>
      <c r="C156" s="2196">
        <v>4.1982999999999997</v>
      </c>
      <c r="D156" s="2196">
        <v>5.4162999999999997</v>
      </c>
      <c r="E156" s="2196">
        <v>5.3078000000000003</v>
      </c>
      <c r="F156" s="2196">
        <v>4.5610999999999997</v>
      </c>
      <c r="G156" s="2196">
        <v>4.4996</v>
      </c>
      <c r="H156" s="2196">
        <v>4.2077999999999998</v>
      </c>
      <c r="I156" s="2196">
        <v>4.194</v>
      </c>
      <c r="J156" s="2196">
        <v>3.7600000000000001E-2</v>
      </c>
      <c r="K156" s="2197">
        <v>3.7999999999999999E-2</v>
      </c>
      <c r="L156" s="2236">
        <v>4.2988999999999997</v>
      </c>
      <c r="M156" s="2196">
        <v>4.3242000000000003</v>
      </c>
      <c r="N156" s="2196">
        <v>5.4367000000000001</v>
      </c>
      <c r="O156" s="2196">
        <v>5.3414999999999999</v>
      </c>
      <c r="P156" s="2196">
        <v>4.6010999999999997</v>
      </c>
      <c r="Q156" s="2197">
        <v>4.5622999999999996</v>
      </c>
      <c r="R156" s="2237"/>
    </row>
    <row r="157" spans="1:18" ht="36" hidden="1" customHeight="1">
      <c r="A157" s="2195">
        <v>42856</v>
      </c>
      <c r="B157" s="2196">
        <v>4.2857000000000003</v>
      </c>
      <c r="C157" s="2196">
        <v>4.2375999999999996</v>
      </c>
      <c r="D157" s="2196">
        <v>5.5359999999999996</v>
      </c>
      <c r="E157" s="2196">
        <v>5.4775</v>
      </c>
      <c r="F157" s="2196">
        <v>4.8220999999999998</v>
      </c>
      <c r="G157" s="2196">
        <v>4.5023999999999997</v>
      </c>
      <c r="H157" s="2196">
        <v>4.4295</v>
      </c>
      <c r="I157" s="2196">
        <v>4.2965</v>
      </c>
      <c r="J157" s="2196">
        <v>3.8800000000000001E-2</v>
      </c>
      <c r="K157" s="2197">
        <v>3.78E-2</v>
      </c>
      <c r="L157" s="2236">
        <v>4.3939000000000004</v>
      </c>
      <c r="M157" s="2196">
        <v>4.3491999999999997</v>
      </c>
      <c r="N157" s="2196">
        <v>5.5666000000000002</v>
      </c>
      <c r="O157" s="2196">
        <v>5.5613000000000001</v>
      </c>
      <c r="P157" s="2196">
        <v>4.8455000000000004</v>
      </c>
      <c r="Q157" s="2197">
        <v>4.7237</v>
      </c>
      <c r="R157" s="2237"/>
    </row>
    <row r="158" spans="1:18" ht="36" hidden="1" customHeight="1">
      <c r="A158" s="2195">
        <v>42887</v>
      </c>
      <c r="B158" s="2196">
        <v>4.3628999999999998</v>
      </c>
      <c r="C158" s="2196">
        <v>4.3322000000000003</v>
      </c>
      <c r="D158" s="2196">
        <v>5.6650999999999998</v>
      </c>
      <c r="E158" s="2196">
        <v>5.5514999999999999</v>
      </c>
      <c r="F158" s="2196">
        <v>4.9749999999999996</v>
      </c>
      <c r="G158" s="2196">
        <v>4.8691000000000004</v>
      </c>
      <c r="H158" s="2196">
        <v>4.5542999999999996</v>
      </c>
      <c r="I158" s="2196">
        <v>4.4775999999999998</v>
      </c>
      <c r="J158" s="2196">
        <v>3.8899999999999997E-2</v>
      </c>
      <c r="K158" s="2197">
        <v>3.9100000000000003E-2</v>
      </c>
      <c r="L158" s="2236">
        <v>4.4471999999999996</v>
      </c>
      <c r="M158" s="2196">
        <v>4.4001000000000001</v>
      </c>
      <c r="N158" s="2196">
        <v>5.6566999999999998</v>
      </c>
      <c r="O158" s="2196">
        <v>5.5750999999999999</v>
      </c>
      <c r="P158" s="2196">
        <v>4.9466000000000001</v>
      </c>
      <c r="Q158" s="2197">
        <v>4.8699000000000003</v>
      </c>
      <c r="R158" s="2237"/>
    </row>
    <row r="159" spans="1:18" ht="36" hidden="1" customHeight="1">
      <c r="A159" s="2195">
        <v>42917</v>
      </c>
      <c r="B159" s="2196">
        <v>4.3742999999999999</v>
      </c>
      <c r="C159" s="2196">
        <v>4.367</v>
      </c>
      <c r="D159" s="2196">
        <v>5.7626999999999997</v>
      </c>
      <c r="E159" s="2196">
        <v>5.6740000000000004</v>
      </c>
      <c r="F159" s="2196">
        <v>5.1573000000000002</v>
      </c>
      <c r="G159" s="2196">
        <v>5.0342000000000002</v>
      </c>
      <c r="H159" s="2196">
        <v>4.524</v>
      </c>
      <c r="I159" s="2196">
        <v>4.5465</v>
      </c>
      <c r="J159" s="2196">
        <v>3.9600000000000003E-2</v>
      </c>
      <c r="K159" s="2197">
        <v>3.8800000000000001E-2</v>
      </c>
      <c r="L159" s="2236">
        <v>4.4143999999999997</v>
      </c>
      <c r="M159" s="2196">
        <v>4.4265999999999996</v>
      </c>
      <c r="N159" s="2196">
        <v>5.7316000000000003</v>
      </c>
      <c r="O159" s="2196">
        <v>5.6824000000000003</v>
      </c>
      <c r="P159" s="2196">
        <v>5.1322000000000001</v>
      </c>
      <c r="Q159" s="2197">
        <v>4.9968000000000004</v>
      </c>
      <c r="R159" s="2237"/>
    </row>
    <row r="160" spans="1:18" ht="36" hidden="1" customHeight="1">
      <c r="A160" s="2195">
        <v>42948</v>
      </c>
      <c r="B160" s="2196">
        <v>4.3994</v>
      </c>
      <c r="C160" s="2196">
        <v>4.3879000000000001</v>
      </c>
      <c r="D160" s="2196">
        <v>5.6628999999999996</v>
      </c>
      <c r="E160" s="2196">
        <v>5.6787999999999998</v>
      </c>
      <c r="F160" s="2196">
        <v>5.2214999999999998</v>
      </c>
      <c r="G160" s="2196">
        <v>5.1780999999999997</v>
      </c>
      <c r="H160" s="2196">
        <v>4.5655999999999999</v>
      </c>
      <c r="I160" s="2196">
        <v>4.5420999999999996</v>
      </c>
      <c r="J160" s="2256">
        <v>3.9899999999999998E-2</v>
      </c>
      <c r="K160" s="2257">
        <v>3.9899999999999998E-2</v>
      </c>
      <c r="L160" s="2258">
        <v>4.4333</v>
      </c>
      <c r="M160" s="2256">
        <v>4.4368999999999996</v>
      </c>
      <c r="N160" s="2256">
        <v>5.6722000000000001</v>
      </c>
      <c r="O160" s="2256">
        <v>5.7150999999999996</v>
      </c>
      <c r="P160" s="2256">
        <v>5.2144000000000004</v>
      </c>
      <c r="Q160" s="2257">
        <v>4.1765999999999996</v>
      </c>
      <c r="R160" s="2181"/>
    </row>
    <row r="161" spans="1:18" ht="36" hidden="1" customHeight="1">
      <c r="A161" s="2195">
        <v>42979</v>
      </c>
      <c r="B161" s="2196">
        <v>4.3944000000000001</v>
      </c>
      <c r="C161" s="2196">
        <v>4.4036</v>
      </c>
      <c r="D161" s="2196">
        <v>5.8962000000000003</v>
      </c>
      <c r="E161" s="2196">
        <v>5.8705999999999996</v>
      </c>
      <c r="F161" s="2196">
        <v>5.194</v>
      </c>
      <c r="G161" s="2196">
        <v>5.2472000000000003</v>
      </c>
      <c r="H161" s="2196">
        <v>4.5345000000000004</v>
      </c>
      <c r="I161" s="2196">
        <v>4.6029999999999998</v>
      </c>
      <c r="J161" s="2196">
        <v>3.9100000000000003E-2</v>
      </c>
      <c r="K161" s="2197">
        <v>3.9899999999999998E-2</v>
      </c>
      <c r="L161" s="2236">
        <v>4.4482999999999997</v>
      </c>
      <c r="M161" s="2196">
        <v>4.4625000000000004</v>
      </c>
      <c r="N161" s="2196">
        <v>5.8982999999999999</v>
      </c>
      <c r="O161" s="2196">
        <v>5.8456000000000001</v>
      </c>
      <c r="P161" s="2196">
        <v>5.2544000000000004</v>
      </c>
      <c r="Q161" s="2197">
        <v>5.2812999999999999</v>
      </c>
      <c r="R161" s="2237"/>
    </row>
    <row r="162" spans="1:18" ht="36" hidden="1" customHeight="1">
      <c r="A162" s="2195">
        <v>43009</v>
      </c>
      <c r="B162" s="2196">
        <v>4.3765000000000001</v>
      </c>
      <c r="C162" s="2196">
        <v>4.3811</v>
      </c>
      <c r="D162" s="2196">
        <v>5.7984</v>
      </c>
      <c r="E162" s="2196">
        <v>5.7808999999999999</v>
      </c>
      <c r="F162" s="2196">
        <v>5.0940000000000003</v>
      </c>
      <c r="G162" s="2196">
        <v>5.1509</v>
      </c>
      <c r="H162" s="2196">
        <v>4.3856000000000002</v>
      </c>
      <c r="I162" s="2196">
        <v>4.4622999999999999</v>
      </c>
      <c r="J162" s="2196">
        <v>3.8600000000000002E-2</v>
      </c>
      <c r="K162" s="2197">
        <v>3.8800000000000001E-2</v>
      </c>
      <c r="L162" s="2236">
        <v>4.4443999999999999</v>
      </c>
      <c r="M162" s="2196">
        <v>4.4539</v>
      </c>
      <c r="N162" s="2196">
        <v>5.7976999999999999</v>
      </c>
      <c r="O162" s="2196">
        <v>5.8178999999999998</v>
      </c>
      <c r="P162" s="2196">
        <v>5.1855000000000002</v>
      </c>
      <c r="Q162" s="2197">
        <v>5.2122000000000002</v>
      </c>
      <c r="R162" s="2237"/>
    </row>
    <row r="163" spans="1:18" ht="36" hidden="1" customHeight="1">
      <c r="A163" s="2195">
        <v>43040</v>
      </c>
      <c r="B163" s="2196">
        <v>4.4122000000000003</v>
      </c>
      <c r="C163" s="2196">
        <v>4.3945999999999996</v>
      </c>
      <c r="D163" s="2196">
        <v>5.9638</v>
      </c>
      <c r="E163" s="2196">
        <v>5.8103999999999996</v>
      </c>
      <c r="F163" s="2196">
        <v>5.2572000000000001</v>
      </c>
      <c r="G163" s="2196">
        <v>5.1627000000000001</v>
      </c>
      <c r="H163" s="2196">
        <v>4.4917999999999996</v>
      </c>
      <c r="I163" s="2196">
        <v>4.4345999999999997</v>
      </c>
      <c r="J163" s="2196">
        <v>3.95E-2</v>
      </c>
      <c r="K163" s="2197">
        <v>3.9E-2</v>
      </c>
      <c r="L163" s="2236">
        <v>4.5811000000000002</v>
      </c>
      <c r="M163" s="2196">
        <v>4.5274000000000001</v>
      </c>
      <c r="N163" s="2196">
        <v>6.0339</v>
      </c>
      <c r="O163" s="2196">
        <v>5.9371999999999998</v>
      </c>
      <c r="P163" s="2196">
        <v>5.4072500000000003</v>
      </c>
      <c r="Q163" s="2197">
        <v>5.3003</v>
      </c>
      <c r="R163" s="2237"/>
    </row>
    <row r="164" spans="1:18" ht="36" hidden="1" customHeight="1" thickBot="1">
      <c r="A164" s="2195">
        <v>43070</v>
      </c>
      <c r="B164" s="2196">
        <v>4.4157000000000002</v>
      </c>
      <c r="C164" s="2196">
        <v>4.4123999999999999</v>
      </c>
      <c r="D164" s="2196">
        <v>5.9668999999999999</v>
      </c>
      <c r="E164" s="2196">
        <v>5.9126000000000003</v>
      </c>
      <c r="F164" s="2196">
        <v>5.2964000000000002</v>
      </c>
      <c r="G164" s="2196">
        <v>5.2203999999999997</v>
      </c>
      <c r="H164" s="2196">
        <v>4.5243000000000002</v>
      </c>
      <c r="I164" s="2196">
        <v>4.4667000000000003</v>
      </c>
      <c r="J164" s="2196">
        <v>3.9300000000000002E-2</v>
      </c>
      <c r="K164" s="2197">
        <v>3.9100000000000003E-2</v>
      </c>
      <c r="L164" s="2236">
        <v>4.5877999999999997</v>
      </c>
      <c r="M164" s="2196">
        <v>4.5879000000000003</v>
      </c>
      <c r="N164" s="2196">
        <v>6.1033999999999997</v>
      </c>
      <c r="O164" s="2196">
        <v>6.0271999999999997</v>
      </c>
      <c r="P164" s="2196">
        <v>5.4097</v>
      </c>
      <c r="Q164" s="2197">
        <v>5.3771000000000004</v>
      </c>
      <c r="R164" s="2237"/>
    </row>
    <row r="165" spans="1:18" ht="36" hidden="1" customHeight="1" thickTop="1">
      <c r="A165" s="2189">
        <v>43101</v>
      </c>
      <c r="B165" s="2190">
        <v>4.4240000000000004</v>
      </c>
      <c r="C165" s="2190">
        <v>4.4208999999999996</v>
      </c>
      <c r="D165" s="2190">
        <v>6.2717000000000001</v>
      </c>
      <c r="E165" s="2190">
        <v>6.1093000000000002</v>
      </c>
      <c r="F165" s="2190">
        <v>5.5130999999999997</v>
      </c>
      <c r="G165" s="2190">
        <v>5.3958000000000004</v>
      </c>
      <c r="H165" s="2190">
        <v>4.7485999999999997</v>
      </c>
      <c r="I165" s="2190">
        <v>4.6047000000000002</v>
      </c>
      <c r="J165" s="2190">
        <v>4.0599999999999997E-2</v>
      </c>
      <c r="K165" s="2191">
        <v>3.9899999999999998E-2</v>
      </c>
      <c r="L165" s="2238">
        <v>4.5560999999999998</v>
      </c>
      <c r="M165" s="2190">
        <v>4.5902000000000003</v>
      </c>
      <c r="N165" s="2190">
        <v>6.3628</v>
      </c>
      <c r="O165" s="2190">
        <v>6.1536999999999997</v>
      </c>
      <c r="P165" s="2190">
        <v>5.5617000000000001</v>
      </c>
      <c r="Q165" s="2191">
        <v>5.5011000000000001</v>
      </c>
      <c r="R165" s="2237"/>
    </row>
    <row r="166" spans="1:18" ht="36" hidden="1" customHeight="1">
      <c r="A166" s="2195">
        <v>43132</v>
      </c>
      <c r="B166" s="2196">
        <v>4.4187000000000003</v>
      </c>
      <c r="C166" s="2196">
        <v>4.4195000000000002</v>
      </c>
      <c r="D166" s="2196">
        <v>6.0925000000000002</v>
      </c>
      <c r="E166" s="2196">
        <v>6.1691000000000003</v>
      </c>
      <c r="F166" s="2196">
        <v>5.3872999999999998</v>
      </c>
      <c r="G166" s="2196">
        <v>5.3299000000000003</v>
      </c>
      <c r="H166" s="2196">
        <v>4.6817000000000002</v>
      </c>
      <c r="I166" s="2196">
        <v>4.7248999999999999</v>
      </c>
      <c r="J166" s="2196">
        <v>4.1300000000000003E-2</v>
      </c>
      <c r="K166" s="2197">
        <v>4.1000000000000002E-2</v>
      </c>
      <c r="L166" s="2236">
        <v>4.5072999999999999</v>
      </c>
      <c r="M166" s="2196">
        <v>4.5263</v>
      </c>
      <c r="N166" s="2196">
        <v>6.2222</v>
      </c>
      <c r="O166" s="2196">
        <v>6.2645999999999997</v>
      </c>
      <c r="P166" s="2196">
        <v>5.4927999999999999</v>
      </c>
      <c r="Q166" s="2197">
        <v>5.5210999999999997</v>
      </c>
      <c r="R166" s="2237"/>
    </row>
    <row r="167" spans="1:18" ht="36" hidden="1" customHeight="1">
      <c r="A167" s="2195">
        <v>43160</v>
      </c>
      <c r="B167" s="2196">
        <v>4.4043999999999999</v>
      </c>
      <c r="C167" s="2196">
        <v>4.4135999999999997</v>
      </c>
      <c r="D167" s="2196">
        <v>6.1816000000000004</v>
      </c>
      <c r="E167" s="2196">
        <v>6.1685999999999996</v>
      </c>
      <c r="F167" s="2196">
        <v>5.4179000000000004</v>
      </c>
      <c r="G167" s="2196">
        <v>5.4420999999999999</v>
      </c>
      <c r="H167" s="2196">
        <v>4.6026999999999996</v>
      </c>
      <c r="I167" s="2196">
        <v>4.6578999999999997</v>
      </c>
      <c r="J167" s="2196">
        <v>4.1500000000000002E-2</v>
      </c>
      <c r="K167" s="2197">
        <v>4.1599999999999998E-2</v>
      </c>
      <c r="L167" s="2236">
        <v>4.4550000000000001</v>
      </c>
      <c r="M167" s="2196">
        <v>4.4861000000000004</v>
      </c>
      <c r="N167" s="2196">
        <v>6.1811999999999996</v>
      </c>
      <c r="O167" s="2196">
        <v>6.1714000000000002</v>
      </c>
      <c r="P167" s="2196">
        <v>5.4710999999999999</v>
      </c>
      <c r="Q167" s="2197">
        <v>5.4763999999999999</v>
      </c>
      <c r="R167" s="2237"/>
    </row>
    <row r="168" spans="1:18" ht="36" hidden="1" customHeight="1">
      <c r="A168" s="2195">
        <v>43191</v>
      </c>
      <c r="B168" s="2196">
        <v>4.4077999999999999</v>
      </c>
      <c r="C168" s="2196">
        <v>4.4053000000000004</v>
      </c>
      <c r="D168" s="2196">
        <v>6.0678000000000001</v>
      </c>
      <c r="E168" s="2196">
        <v>6.2043999999999997</v>
      </c>
      <c r="F168" s="2196">
        <v>5.3308</v>
      </c>
      <c r="G168" s="2196">
        <v>5.4059999999999997</v>
      </c>
      <c r="H168" s="2196">
        <v>4.4538000000000002</v>
      </c>
      <c r="I168" s="2196">
        <v>4.5444000000000004</v>
      </c>
      <c r="J168" s="2196">
        <v>4.0399999999999998E-2</v>
      </c>
      <c r="K168" s="2197">
        <v>4.0899999999999999E-2</v>
      </c>
      <c r="L168" s="2236">
        <v>4.4828000000000001</v>
      </c>
      <c r="M168" s="2196">
        <v>4.4561000000000002</v>
      </c>
      <c r="N168" s="2196">
        <v>6.1778000000000004</v>
      </c>
      <c r="O168" s="2196">
        <v>6.2244999999999999</v>
      </c>
      <c r="P168" s="2196">
        <v>5.4505999999999997</v>
      </c>
      <c r="Q168" s="2197">
        <v>5.4676</v>
      </c>
      <c r="R168" s="2237"/>
    </row>
    <row r="169" spans="1:18" ht="36" hidden="1" customHeight="1">
      <c r="A169" s="2195">
        <v>43221</v>
      </c>
      <c r="B169" s="2196">
        <v>4.4226000000000001</v>
      </c>
      <c r="C169" s="2196">
        <v>4.4196</v>
      </c>
      <c r="D169" s="2196">
        <v>5.8864999999999998</v>
      </c>
      <c r="E169" s="2196">
        <v>5.9410999999999996</v>
      </c>
      <c r="F169" s="2196">
        <v>5.1634000000000002</v>
      </c>
      <c r="G169" s="2196">
        <v>5.2119</v>
      </c>
      <c r="H169" s="2196">
        <v>4.4974999999999996</v>
      </c>
      <c r="I169" s="2196">
        <v>4.4242999999999997</v>
      </c>
      <c r="J169" s="2196">
        <v>4.07E-2</v>
      </c>
      <c r="K169" s="2197">
        <v>4.02E-2</v>
      </c>
      <c r="L169" s="2236">
        <v>4.6245000000000003</v>
      </c>
      <c r="M169" s="2196">
        <v>4.5679999999999996</v>
      </c>
      <c r="N169" s="2196">
        <v>6.1071999999999997</v>
      </c>
      <c r="O169" s="2196">
        <v>6.1365999999999996</v>
      </c>
      <c r="P169" s="2196">
        <v>5.3806000000000003</v>
      </c>
      <c r="Q169" s="2197">
        <v>5.4188000000000001</v>
      </c>
      <c r="R169" s="2237"/>
    </row>
    <row r="170" spans="1:18" ht="36" hidden="1" customHeight="1">
      <c r="A170" s="2195">
        <v>43252</v>
      </c>
      <c r="B170" s="2196">
        <v>4.5229999999999997</v>
      </c>
      <c r="C170" s="2196">
        <v>4.4625000000000004</v>
      </c>
      <c r="D170" s="2196">
        <v>5.9680999999999997</v>
      </c>
      <c r="E170" s="2196">
        <v>5.9306000000000001</v>
      </c>
      <c r="F170" s="2196">
        <v>5.2808000000000002</v>
      </c>
      <c r="G170" s="2196">
        <v>5.2119</v>
      </c>
      <c r="H170" s="2196">
        <v>4.5590999999999999</v>
      </c>
      <c r="I170" s="2196">
        <v>4.5077999999999996</v>
      </c>
      <c r="J170" s="2196">
        <v>4.0899999999999999E-2</v>
      </c>
      <c r="K170" s="2197">
        <v>4.0599999999999997E-2</v>
      </c>
      <c r="L170" s="2236">
        <v>4.7561</v>
      </c>
      <c r="M170" s="2196">
        <v>4.6833999999999998</v>
      </c>
      <c r="N170" s="2196">
        <v>6.2188499999999998</v>
      </c>
      <c r="O170" s="2196">
        <v>6.1843000000000004</v>
      </c>
      <c r="P170" s="2196">
        <v>5.4644500000000003</v>
      </c>
      <c r="Q170" s="2197">
        <v>5.4413</v>
      </c>
      <c r="R170" s="2237"/>
    </row>
    <row r="171" spans="1:18" ht="36" hidden="1" customHeight="1">
      <c r="A171" s="2195">
        <v>43282</v>
      </c>
      <c r="B171" s="2196">
        <v>4.6943000000000001</v>
      </c>
      <c r="C171" s="2196">
        <v>4.6475999999999997</v>
      </c>
      <c r="D171" s="2196">
        <v>6.1569000000000003</v>
      </c>
      <c r="E171" s="2196">
        <v>6.1204000000000001</v>
      </c>
      <c r="F171" s="2196">
        <v>5.4945000000000004</v>
      </c>
      <c r="G171" s="2196">
        <v>5.4375999999999998</v>
      </c>
      <c r="H171" s="2196">
        <v>4.7472000000000003</v>
      </c>
      <c r="I171" s="2196">
        <v>4.6755000000000004</v>
      </c>
      <c r="J171" s="2196">
        <v>4.2000000000000003E-2</v>
      </c>
      <c r="K171" s="2197">
        <v>4.1700000000000001E-2</v>
      </c>
      <c r="L171" s="2236">
        <v>4.7866999999999997</v>
      </c>
      <c r="M171" s="2196">
        <v>4.7716000000000003</v>
      </c>
      <c r="N171" s="2196">
        <v>6.2628000000000004</v>
      </c>
      <c r="O171" s="2196">
        <v>6.2416</v>
      </c>
      <c r="P171" s="2196">
        <v>5.5406000000000004</v>
      </c>
      <c r="Q171" s="2197">
        <v>5.5133000000000001</v>
      </c>
      <c r="R171" s="2237"/>
    </row>
    <row r="172" spans="1:18" ht="36" hidden="1" customHeight="1">
      <c r="A172" s="2195">
        <v>43313</v>
      </c>
      <c r="B172" s="2196">
        <v>4.7241</v>
      </c>
      <c r="C172" s="2196">
        <v>4.7083000000000004</v>
      </c>
      <c r="D172" s="2196">
        <v>6.1344000000000003</v>
      </c>
      <c r="E172" s="2196">
        <v>6.0641999999999996</v>
      </c>
      <c r="F172" s="2196">
        <v>5.4950999999999999</v>
      </c>
      <c r="G172" s="2196">
        <v>5.4379999999999997</v>
      </c>
      <c r="H172" s="2196">
        <v>4.8802000000000003</v>
      </c>
      <c r="I172" s="2196">
        <v>4.7667999999999999</v>
      </c>
      <c r="J172" s="2196">
        <v>4.2599999999999999E-2</v>
      </c>
      <c r="K172" s="2197">
        <v>4.24E-2</v>
      </c>
      <c r="L172" s="2236">
        <v>4.8327999999999998</v>
      </c>
      <c r="M172" s="2196">
        <v>4.8103999999999996</v>
      </c>
      <c r="N172" s="2196">
        <v>6.1749999999999998</v>
      </c>
      <c r="O172" s="2196">
        <v>6.1513</v>
      </c>
      <c r="P172" s="2196">
        <v>5.5488999999999997</v>
      </c>
      <c r="Q172" s="2197">
        <v>5.5067000000000004</v>
      </c>
      <c r="R172" s="2237"/>
    </row>
    <row r="173" spans="1:18" ht="36" hidden="1" customHeight="1">
      <c r="A173" s="2195">
        <v>43344</v>
      </c>
      <c r="B173" s="2196">
        <v>4.7775999999999996</v>
      </c>
      <c r="C173" s="2196">
        <v>4.7572000000000001</v>
      </c>
      <c r="D173" s="2196">
        <v>6.2145000000000001</v>
      </c>
      <c r="E173" s="2196">
        <v>6.1218000000000004</v>
      </c>
      <c r="F173" s="2196">
        <v>5.5392000000000001</v>
      </c>
      <c r="G173" s="2196">
        <v>5.4983000000000004</v>
      </c>
      <c r="H173" s="2196">
        <v>4.8893000000000004</v>
      </c>
      <c r="I173" s="2196">
        <v>4.8803000000000001</v>
      </c>
      <c r="J173" s="2196">
        <v>4.2099999999999999E-2</v>
      </c>
      <c r="K173" s="2197">
        <v>4.2599999999999999E-2</v>
      </c>
      <c r="L173" s="2236">
        <v>4.9311999999999996</v>
      </c>
      <c r="M173" s="2196">
        <v>4.9051</v>
      </c>
      <c r="N173" s="2196">
        <v>6.3693999999999997</v>
      </c>
      <c r="O173" s="2196">
        <v>6.2897999999999996</v>
      </c>
      <c r="P173" s="2196">
        <v>5.6878000000000002</v>
      </c>
      <c r="Q173" s="2197">
        <v>5.6289999999999996</v>
      </c>
      <c r="R173" s="2237"/>
    </row>
    <row r="174" spans="1:18" s="2171" customFormat="1" ht="36" hidden="1" customHeight="1">
      <c r="A174" s="2195">
        <v>43374</v>
      </c>
      <c r="B174" s="2226">
        <v>4.7899000000000003</v>
      </c>
      <c r="C174" s="2226">
        <v>4.7922000000000002</v>
      </c>
      <c r="D174" s="2226">
        <v>6.1115000000000004</v>
      </c>
      <c r="E174" s="2226">
        <v>6.2365000000000004</v>
      </c>
      <c r="F174" s="2226">
        <v>5.4187000000000003</v>
      </c>
      <c r="G174" s="2226">
        <v>5.5042999999999997</v>
      </c>
      <c r="H174" s="2226">
        <v>4.7606000000000002</v>
      </c>
      <c r="I174" s="2226">
        <v>4.8207000000000004</v>
      </c>
      <c r="J174" s="2226">
        <v>4.2299999999999997E-2</v>
      </c>
      <c r="K174" s="2227">
        <v>4.2500000000000003E-2</v>
      </c>
      <c r="L174" s="2226">
        <v>4.8539000000000003</v>
      </c>
      <c r="M174" s="2226">
        <v>4.8914999999999997</v>
      </c>
      <c r="N174" s="2226">
        <v>6.1889000000000003</v>
      </c>
      <c r="O174" s="2226">
        <v>6.3164999999999996</v>
      </c>
      <c r="P174" s="2226">
        <v>5.4678000000000004</v>
      </c>
      <c r="Q174" s="2227">
        <v>5.5804</v>
      </c>
      <c r="R174" s="2228"/>
    </row>
    <row r="175" spans="1:18" s="2171" customFormat="1" ht="36" hidden="1" customHeight="1">
      <c r="A175" s="2195">
        <v>43405</v>
      </c>
      <c r="B175" s="2226">
        <v>4.806</v>
      </c>
      <c r="C175" s="2226">
        <v>4.7911000000000001</v>
      </c>
      <c r="D175" s="2226">
        <v>6.1247999999999996</v>
      </c>
      <c r="E175" s="2226">
        <v>6.1818</v>
      </c>
      <c r="F175" s="2226">
        <v>5.4503000000000004</v>
      </c>
      <c r="G175" s="2226">
        <v>5.4470000000000001</v>
      </c>
      <c r="H175" s="2226">
        <v>4.8083999999999998</v>
      </c>
      <c r="I175" s="2226">
        <v>4.7870999999999997</v>
      </c>
      <c r="J175" s="2226">
        <v>4.2299999999999997E-2</v>
      </c>
      <c r="K175" s="2227">
        <v>4.2299999999999997E-2</v>
      </c>
      <c r="L175" s="2226">
        <v>4.9094499999999996</v>
      </c>
      <c r="M175" s="2226">
        <v>4.8825000000000003</v>
      </c>
      <c r="N175" s="2226">
        <v>6.23665</v>
      </c>
      <c r="O175" s="2226">
        <v>6.2409999999999997</v>
      </c>
      <c r="P175" s="2226">
        <v>5.5194000000000001</v>
      </c>
      <c r="Q175" s="2227">
        <v>5.5068000000000001</v>
      </c>
      <c r="R175" s="2228"/>
    </row>
    <row r="176" spans="1:18" ht="36" hidden="1" customHeight="1" thickBot="1">
      <c r="A176" s="2200">
        <v>43435</v>
      </c>
      <c r="B176" s="2201">
        <v>4.82</v>
      </c>
      <c r="C176" s="2201">
        <v>4.8147000000000002</v>
      </c>
      <c r="D176" s="2201">
        <v>6.1710000000000003</v>
      </c>
      <c r="E176" s="2201">
        <v>6.1097999999999999</v>
      </c>
      <c r="F176" s="2201">
        <v>5.5130999999999997</v>
      </c>
      <c r="G176" s="2201">
        <v>5.4691000000000001</v>
      </c>
      <c r="H176" s="2201">
        <v>4.8887999999999998</v>
      </c>
      <c r="I176" s="2201">
        <v>4.8418999999999999</v>
      </c>
      <c r="J176" s="2201">
        <v>4.3799999999999999E-2</v>
      </c>
      <c r="K176" s="2202">
        <v>4.2599999999999999E-2</v>
      </c>
      <c r="L176" s="2201">
        <v>4.9728000000000003</v>
      </c>
      <c r="M176" s="2201">
        <v>4.9542999999999999</v>
      </c>
      <c r="N176" s="2201">
        <v>6.2282999999999999</v>
      </c>
      <c r="O176" s="2201">
        <v>6.2427000000000001</v>
      </c>
      <c r="P176" s="2201">
        <v>5.5617000000000001</v>
      </c>
      <c r="Q176" s="2202">
        <v>5.5551000000000004</v>
      </c>
      <c r="R176" s="2237"/>
    </row>
    <row r="177" spans="1:18" ht="36" hidden="1" customHeight="1" thickTop="1">
      <c r="A177" s="2195">
        <v>43466</v>
      </c>
      <c r="B177" s="2259">
        <v>4.9505999999999997</v>
      </c>
      <c r="C177" s="2259">
        <v>4.8947000000000003</v>
      </c>
      <c r="D177" s="2259">
        <v>6.5121000000000002</v>
      </c>
      <c r="E177" s="2259">
        <v>6.3141999999999996</v>
      </c>
      <c r="F177" s="2259">
        <v>5.6824000000000003</v>
      </c>
      <c r="G177" s="2259">
        <v>5.5868000000000002</v>
      </c>
      <c r="H177" s="2196">
        <v>4.9898999999999996</v>
      </c>
      <c r="I177" s="2196">
        <v>4.9432999999999998</v>
      </c>
      <c r="J177" s="2196">
        <v>4.5499999999999999E-2</v>
      </c>
      <c r="K177" s="2197">
        <v>4.4900000000000002E-2</v>
      </c>
      <c r="L177" s="2196">
        <v>5.0083500000000001</v>
      </c>
      <c r="M177" s="2196">
        <v>4.9859</v>
      </c>
      <c r="N177" s="2196">
        <v>6.4306000000000001</v>
      </c>
      <c r="O177" s="2196">
        <v>6.3052999999999999</v>
      </c>
      <c r="P177" s="2196">
        <v>5.6577500000000001</v>
      </c>
      <c r="Q177" s="2197">
        <v>5.6094999999999997</v>
      </c>
      <c r="R177" s="2237"/>
    </row>
    <row r="178" spans="1:18" ht="35.25" hidden="1" customHeight="1">
      <c r="A178" s="2195">
        <v>43497</v>
      </c>
      <c r="B178" s="2259">
        <v>5.1752000000000002</v>
      </c>
      <c r="C178" s="2259">
        <v>5.0162000000000004</v>
      </c>
      <c r="D178" s="2259">
        <v>6.8704000000000001</v>
      </c>
      <c r="E178" s="2259">
        <v>6.5236999999999998</v>
      </c>
      <c r="F178" s="2259">
        <v>5.8799000000000001</v>
      </c>
      <c r="G178" s="2259">
        <v>5.6913</v>
      </c>
      <c r="H178" s="2196">
        <v>5.1787000000000001</v>
      </c>
      <c r="I178" s="2196">
        <v>5.0067000000000004</v>
      </c>
      <c r="J178" s="2196">
        <v>4.65E-2</v>
      </c>
      <c r="K178" s="2197">
        <v>4.5400000000000003E-2</v>
      </c>
      <c r="L178" s="2196">
        <v>5.3460999999999999</v>
      </c>
      <c r="M178" s="2196">
        <v>5.1394000000000002</v>
      </c>
      <c r="N178" s="2196">
        <v>6.7477999999999998</v>
      </c>
      <c r="O178" s="2196">
        <v>6.5587</v>
      </c>
      <c r="P178" s="2196">
        <v>5.8227500000000001</v>
      </c>
      <c r="Q178" s="2197">
        <v>5.7207999999999997</v>
      </c>
      <c r="R178" s="2237"/>
    </row>
    <row r="179" spans="1:18" ht="35.25" hidden="1" customHeight="1">
      <c r="A179" s="2195">
        <v>43525</v>
      </c>
      <c r="B179" s="2259">
        <v>5.0834000000000001</v>
      </c>
      <c r="C179" s="2259">
        <v>5.1797000000000004</v>
      </c>
      <c r="D179" s="2259">
        <v>6.6166</v>
      </c>
      <c r="E179" s="2259">
        <v>6.8236999999999997</v>
      </c>
      <c r="F179" s="2259">
        <v>5.7084000000000001</v>
      </c>
      <c r="G179" s="2259">
        <v>5.8536999999999999</v>
      </c>
      <c r="H179" s="2196">
        <v>5.1007999999999996</v>
      </c>
      <c r="I179" s="2196">
        <v>5.1788999999999996</v>
      </c>
      <c r="J179" s="2196">
        <v>4.5900000000000003E-2</v>
      </c>
      <c r="K179" s="2197">
        <v>4.6600000000000003E-2</v>
      </c>
      <c r="L179" s="2196">
        <v>5.2155500000000004</v>
      </c>
      <c r="M179" s="2196">
        <v>5.3612000000000002</v>
      </c>
      <c r="N179" s="2196">
        <v>6.835</v>
      </c>
      <c r="O179" s="2196">
        <v>6.9602000000000004</v>
      </c>
      <c r="P179" s="2196">
        <v>5.7555500000000004</v>
      </c>
      <c r="Q179" s="2197">
        <v>5.9211999999999998</v>
      </c>
      <c r="R179" s="2237"/>
    </row>
    <row r="180" spans="1:18" ht="35.25" hidden="1" customHeight="1">
      <c r="A180" s="2195">
        <v>43556</v>
      </c>
      <c r="B180" s="2260">
        <v>5.0880999999999998</v>
      </c>
      <c r="C180" s="2260">
        <v>5.0864000000000003</v>
      </c>
      <c r="D180" s="2260">
        <v>6.6296999999999997</v>
      </c>
      <c r="E180" s="2259">
        <v>6.6289999999999996</v>
      </c>
      <c r="F180" s="2260">
        <v>5.7001999999999997</v>
      </c>
      <c r="G180" s="2260">
        <v>5.7145999999999999</v>
      </c>
      <c r="H180" s="2256">
        <v>4.9894999999999996</v>
      </c>
      <c r="I180" s="2256">
        <v>5.0484999999999998</v>
      </c>
      <c r="J180" s="2256">
        <v>4.5699999999999998E-2</v>
      </c>
      <c r="K180" s="2256">
        <v>4.5600000000000002E-2</v>
      </c>
      <c r="L180" s="2236">
        <v>5.2055499999999997</v>
      </c>
      <c r="M180" s="2196">
        <v>5.2214999999999998</v>
      </c>
      <c r="N180" s="2196">
        <v>6.7149999999999999</v>
      </c>
      <c r="O180" s="2196">
        <v>6.7953000000000001</v>
      </c>
      <c r="P180" s="2196">
        <v>5.7983500000000001</v>
      </c>
      <c r="Q180" s="2197">
        <v>5.7965</v>
      </c>
      <c r="R180" s="2237"/>
    </row>
    <row r="181" spans="1:18" ht="35.25" hidden="1" customHeight="1">
      <c r="A181" s="2195">
        <v>43586</v>
      </c>
      <c r="B181" s="2260">
        <v>5.2011000000000003</v>
      </c>
      <c r="C181" s="2260">
        <v>5.1082999999999998</v>
      </c>
      <c r="D181" s="2260">
        <v>6.5640999999999998</v>
      </c>
      <c r="E181" s="2260">
        <v>6.5582000000000003</v>
      </c>
      <c r="F181" s="2260">
        <v>5.7973999999999997</v>
      </c>
      <c r="G181" s="2260">
        <v>5.7161999999999997</v>
      </c>
      <c r="H181" s="2256">
        <v>5.1753</v>
      </c>
      <c r="I181" s="2196">
        <v>5.0590000000000002</v>
      </c>
      <c r="J181" s="2256">
        <v>4.7899999999999998E-2</v>
      </c>
      <c r="K181" s="2256">
        <v>4.6399999999999997E-2</v>
      </c>
      <c r="L181" s="2236">
        <v>5.3454499999999996</v>
      </c>
      <c r="M181" s="2196">
        <v>5.2512999999999996</v>
      </c>
      <c r="N181" s="2196">
        <v>6.7513500000000004</v>
      </c>
      <c r="O181" s="2196">
        <v>6.7183000000000002</v>
      </c>
      <c r="P181" s="2196">
        <v>5.8859000000000004</v>
      </c>
      <c r="Q181" s="2197">
        <v>5.8170000000000002</v>
      </c>
      <c r="R181" s="2237"/>
    </row>
    <row r="182" spans="1:18" ht="35.25" hidden="1" customHeight="1">
      <c r="A182" s="2195">
        <v>43617</v>
      </c>
      <c r="B182" s="2259">
        <v>5.2590000000000003</v>
      </c>
      <c r="C182" s="2260">
        <v>5.2401999999999997</v>
      </c>
      <c r="D182" s="2260">
        <v>6.6787000000000001</v>
      </c>
      <c r="E182" s="2260">
        <v>6.6422999999999996</v>
      </c>
      <c r="F182" s="2260">
        <v>5.9832000000000001</v>
      </c>
      <c r="G182" s="2260">
        <v>5.9207000000000001</v>
      </c>
      <c r="H182" s="2256">
        <v>5.3888999999999996</v>
      </c>
      <c r="I182" s="2256">
        <v>5.3059000000000003</v>
      </c>
      <c r="J182" s="2256">
        <v>4.8800000000000003E-2</v>
      </c>
      <c r="K182" s="2256">
        <v>4.8500000000000001E-2</v>
      </c>
      <c r="L182" s="2236">
        <v>5.4309000000000003</v>
      </c>
      <c r="M182" s="2196">
        <v>5.3849999999999998</v>
      </c>
      <c r="N182" s="2196">
        <v>6.8268000000000004</v>
      </c>
      <c r="O182" s="2196">
        <v>6.7724000000000002</v>
      </c>
      <c r="P182" s="2196">
        <v>6.0395500000000002</v>
      </c>
      <c r="Q182" s="2197">
        <v>5.9573</v>
      </c>
      <c r="R182" s="2237"/>
    </row>
    <row r="183" spans="1:18" ht="35.25" hidden="1" customHeight="1">
      <c r="A183" s="2195">
        <v>43647</v>
      </c>
      <c r="B183" s="2259">
        <v>5.2569999999999997</v>
      </c>
      <c r="C183" s="2259">
        <v>5.2560000000000002</v>
      </c>
      <c r="D183" s="2260">
        <v>6.4267000000000003</v>
      </c>
      <c r="E183" s="2260">
        <v>6.5537000000000001</v>
      </c>
      <c r="F183" s="2260">
        <v>5.8529</v>
      </c>
      <c r="G183" s="2260">
        <v>5.8943000000000003</v>
      </c>
      <c r="H183" s="2256">
        <v>5.3071000000000002</v>
      </c>
      <c r="I183" s="2256">
        <v>5.3197999999999999</v>
      </c>
      <c r="J183" s="2256">
        <v>4.8500000000000001E-2</v>
      </c>
      <c r="K183" s="2256">
        <v>4.8599999999999997E-2</v>
      </c>
      <c r="L183" s="2236">
        <v>5.3754499999999998</v>
      </c>
      <c r="M183" s="2196">
        <v>5.3940000000000001</v>
      </c>
      <c r="N183" s="2196">
        <v>6.5445500000000001</v>
      </c>
      <c r="O183" s="2196">
        <v>6.7474999999999996</v>
      </c>
      <c r="P183" s="2196">
        <v>5.89635</v>
      </c>
      <c r="Q183" s="2197">
        <v>5.9823000000000004</v>
      </c>
      <c r="R183" s="2237"/>
    </row>
    <row r="184" spans="1:18" ht="35.25" hidden="1" customHeight="1">
      <c r="A184" s="2195">
        <v>43678</v>
      </c>
      <c r="B184" s="2196">
        <v>5.2813999999999997</v>
      </c>
      <c r="C184" s="2196">
        <v>5.2701000000000002</v>
      </c>
      <c r="D184" s="2256">
        <v>6.4295999999999998</v>
      </c>
      <c r="E184" s="2256">
        <v>6.4070999999999998</v>
      </c>
      <c r="F184" s="2256">
        <v>5.8094999999999999</v>
      </c>
      <c r="G184" s="2256">
        <v>5.8586999999999998</v>
      </c>
      <c r="H184" s="2256">
        <v>5.3391000000000002</v>
      </c>
      <c r="I184" s="2256">
        <v>5.3783000000000003</v>
      </c>
      <c r="J184" s="2256">
        <v>4.9799999999999997E-2</v>
      </c>
      <c r="K184" s="2256">
        <v>4.9599999999999998E-2</v>
      </c>
      <c r="L184" s="2236">
        <v>5.46685</v>
      </c>
      <c r="M184" s="2196">
        <v>5.4222999999999999</v>
      </c>
      <c r="N184" s="2196">
        <v>6.6427500000000004</v>
      </c>
      <c r="O184" s="2196">
        <v>6.5551000000000004</v>
      </c>
      <c r="P184" s="2196">
        <v>6.0022500000000001</v>
      </c>
      <c r="Q184" s="2197">
        <v>5.9493</v>
      </c>
      <c r="R184" s="2237"/>
    </row>
    <row r="185" spans="1:18" ht="35.25" hidden="1" customHeight="1">
      <c r="A185" s="2195">
        <v>43709</v>
      </c>
      <c r="B185" s="2256">
        <v>5.3160999999999996</v>
      </c>
      <c r="C185" s="2256">
        <v>5.3067000000000002</v>
      </c>
      <c r="D185" s="2256">
        <v>6.5411999999999999</v>
      </c>
      <c r="E185" s="2256">
        <v>6.5553999999999997</v>
      </c>
      <c r="F185" s="2256">
        <v>5.7956000000000003</v>
      </c>
      <c r="G185" s="2256">
        <v>5.8423999999999996</v>
      </c>
      <c r="H185" s="2196">
        <v>5.33</v>
      </c>
      <c r="I185" s="2256">
        <v>5.3578000000000001</v>
      </c>
      <c r="J185" s="2256">
        <v>4.9200000000000001E-2</v>
      </c>
      <c r="K185" s="2256">
        <v>4.9399999999999999E-2</v>
      </c>
      <c r="L185" s="2236">
        <v>5.5182000000000002</v>
      </c>
      <c r="M185" s="2196">
        <v>5.5126999999999997</v>
      </c>
      <c r="N185" s="2196">
        <v>6.7354500000000002</v>
      </c>
      <c r="O185" s="2196">
        <v>6.7226999999999997</v>
      </c>
      <c r="P185" s="2196">
        <v>5.99</v>
      </c>
      <c r="Q185" s="2197">
        <v>6.0294999999999996</v>
      </c>
      <c r="R185" s="2237"/>
    </row>
    <row r="186" spans="1:18" ht="35.25" hidden="1" customHeight="1">
      <c r="A186" s="2195">
        <v>43739</v>
      </c>
      <c r="B186" s="2256">
        <v>5.3372000000000002</v>
      </c>
      <c r="C186" s="2256">
        <v>5.3235000000000001</v>
      </c>
      <c r="D186" s="2196">
        <v>6.9009999999999998</v>
      </c>
      <c r="E186" s="2256">
        <v>6.7344999999999997</v>
      </c>
      <c r="F186" s="2256">
        <v>5.9444999999999997</v>
      </c>
      <c r="G186" s="2256">
        <v>5.8846999999999996</v>
      </c>
      <c r="H186" s="2196">
        <v>5.4039000000000001</v>
      </c>
      <c r="I186" s="2256">
        <v>5.3598999999999997</v>
      </c>
      <c r="J186" s="2256">
        <v>4.9399999999999999E-2</v>
      </c>
      <c r="K186" s="2256">
        <v>4.9200000000000001E-2</v>
      </c>
      <c r="L186" s="2236">
        <v>5.5182000000000002</v>
      </c>
      <c r="M186" s="2196">
        <v>5.4904000000000002</v>
      </c>
      <c r="N186" s="2196">
        <v>7.0036500000000004</v>
      </c>
      <c r="O186" s="2196">
        <v>6.8021000000000003</v>
      </c>
      <c r="P186" s="2196">
        <v>6.0449999999999999</v>
      </c>
      <c r="Q186" s="2197">
        <v>5.9660000000000002</v>
      </c>
      <c r="R186" s="2237"/>
    </row>
    <row r="187" spans="1:18" ht="35.25" hidden="1" customHeight="1">
      <c r="A187" s="2195">
        <v>43770</v>
      </c>
      <c r="B187" s="2256">
        <v>5.5254000000000003</v>
      </c>
      <c r="C187" s="2256">
        <v>5.3887999999999998</v>
      </c>
      <c r="D187" s="2256">
        <v>7.1322000000000001</v>
      </c>
      <c r="E187" s="2256">
        <v>6.9413999999999998</v>
      </c>
      <c r="F187" s="2256">
        <v>6.0785</v>
      </c>
      <c r="G187" s="2256">
        <v>5.9528999999999996</v>
      </c>
      <c r="H187" s="2196">
        <v>5.5194000000000001</v>
      </c>
      <c r="I187" s="2256">
        <v>5.4237000000000002</v>
      </c>
      <c r="J187" s="2256">
        <v>5.0500000000000003E-2</v>
      </c>
      <c r="K187" s="2256">
        <v>4.9500000000000002E-2</v>
      </c>
      <c r="L187" s="2236">
        <v>5.6264000000000003</v>
      </c>
      <c r="M187" s="2196">
        <v>5.5709</v>
      </c>
      <c r="N187" s="2196">
        <v>7.1886000000000001</v>
      </c>
      <c r="O187" s="2196">
        <v>7.0949</v>
      </c>
      <c r="P187" s="2196">
        <v>6.1573000000000002</v>
      </c>
      <c r="Q187" s="2197">
        <v>6.1022999999999996</v>
      </c>
      <c r="R187" s="2237"/>
    </row>
    <row r="188" spans="1:18" ht="35.25" hidden="1" customHeight="1" thickBot="1">
      <c r="A188" s="2195">
        <v>43800</v>
      </c>
      <c r="B188" s="2261">
        <v>5.5336999999999996</v>
      </c>
      <c r="C188" s="2261">
        <v>5.5377000000000001</v>
      </c>
      <c r="D188" s="2261">
        <v>7.3163999999999998</v>
      </c>
      <c r="E188" s="2201">
        <v>7.2610000000000001</v>
      </c>
      <c r="F188" s="2261">
        <v>6.2114000000000003</v>
      </c>
      <c r="G188" s="2261">
        <v>6.1563999999999997</v>
      </c>
      <c r="H188" s="2201">
        <v>5.7236000000000002</v>
      </c>
      <c r="I188" s="2261">
        <v>5.6365999999999996</v>
      </c>
      <c r="J188" s="2201">
        <v>5.0999999999999997E-2</v>
      </c>
      <c r="K188" s="2261">
        <v>5.0799999999999998E-2</v>
      </c>
      <c r="L188" s="2239">
        <v>5.7582000000000004</v>
      </c>
      <c r="M188" s="2201">
        <v>5.7305999999999999</v>
      </c>
      <c r="N188" s="2201">
        <v>7.3872999999999998</v>
      </c>
      <c r="O188" s="2201">
        <v>7.3978000000000002</v>
      </c>
      <c r="P188" s="2201">
        <v>6.3358999999999996</v>
      </c>
      <c r="Q188" s="2202">
        <v>6.2916999999999996</v>
      </c>
      <c r="R188" s="2237"/>
    </row>
    <row r="189" spans="1:18" ht="35.25" hidden="1" customHeight="1" thickTop="1">
      <c r="A189" s="2189">
        <v>43831</v>
      </c>
      <c r="B189" s="2196">
        <v>5.4649999999999999</v>
      </c>
      <c r="C189" s="2196">
        <v>5.5274000000000001</v>
      </c>
      <c r="D189" s="2196">
        <v>7.1924000000000001</v>
      </c>
      <c r="E189" s="2196">
        <v>7.2202999999999999</v>
      </c>
      <c r="F189" s="2196">
        <v>6.0476000000000001</v>
      </c>
      <c r="G189" s="2196">
        <v>6.1303000000000001</v>
      </c>
      <c r="H189" s="2196">
        <v>5.6584000000000003</v>
      </c>
      <c r="I189" s="2256">
        <v>5.6978</v>
      </c>
      <c r="J189" s="2196">
        <v>5.0299999999999997E-2</v>
      </c>
      <c r="K189" s="2257">
        <v>5.0599999999999999E-2</v>
      </c>
      <c r="L189" s="2196">
        <v>5.6150000000000002</v>
      </c>
      <c r="M189" s="2196">
        <v>5.7249999999999996</v>
      </c>
      <c r="N189" s="2196">
        <v>7.1978</v>
      </c>
      <c r="O189" s="2196">
        <v>7.3590999999999998</v>
      </c>
      <c r="P189" s="2196">
        <v>6.0650000000000004</v>
      </c>
      <c r="Q189" s="2197">
        <v>6.2705000000000002</v>
      </c>
      <c r="R189" s="2237"/>
    </row>
    <row r="190" spans="1:18" ht="35.25" hidden="1" customHeight="1">
      <c r="A190" s="2195">
        <v>43862</v>
      </c>
      <c r="B190" s="2196">
        <v>5.2949000000000002</v>
      </c>
      <c r="C190" s="2196">
        <v>5.3193999999999999</v>
      </c>
      <c r="D190" s="2196">
        <v>6.7881</v>
      </c>
      <c r="E190" s="2196">
        <v>6.8954000000000004</v>
      </c>
      <c r="F190" s="2196">
        <v>5.8048000000000002</v>
      </c>
      <c r="G190" s="2196">
        <v>5.8017000000000003</v>
      </c>
      <c r="H190" s="2196">
        <v>5.4789000000000003</v>
      </c>
      <c r="I190" s="2256">
        <v>5.4467999999999996</v>
      </c>
      <c r="J190" s="2196">
        <v>4.9000000000000002E-2</v>
      </c>
      <c r="K190" s="2257">
        <v>4.8300000000000003E-2</v>
      </c>
      <c r="L190" s="2196">
        <v>5.4208999999999996</v>
      </c>
      <c r="M190" s="2196">
        <v>5.4405000000000001</v>
      </c>
      <c r="N190" s="2196">
        <v>6.9537000000000004</v>
      </c>
      <c r="O190" s="2196">
        <v>6.9978999999999996</v>
      </c>
      <c r="P190" s="2196">
        <v>5.8646000000000003</v>
      </c>
      <c r="Q190" s="2197">
        <v>5.9221000000000004</v>
      </c>
      <c r="R190" s="2237"/>
    </row>
    <row r="191" spans="1:18" ht="35.25" hidden="1" customHeight="1">
      <c r="A191" s="2195">
        <v>43891</v>
      </c>
      <c r="B191" s="2196">
        <v>5.4423000000000004</v>
      </c>
      <c r="C191" s="2196">
        <v>5.3566000000000003</v>
      </c>
      <c r="D191" s="2196">
        <v>6.7583000000000002</v>
      </c>
      <c r="E191" s="2196">
        <v>6.6140999999999996</v>
      </c>
      <c r="F191" s="2196">
        <v>5.9752000000000001</v>
      </c>
      <c r="G191" s="2196">
        <v>5.9122000000000003</v>
      </c>
      <c r="H191" s="2196">
        <v>5.6345000000000001</v>
      </c>
      <c r="I191" s="2256">
        <v>5.5800999999999998</v>
      </c>
      <c r="J191" s="2196">
        <v>5.0500000000000003E-2</v>
      </c>
      <c r="K191" s="2257">
        <v>4.9700000000000001E-2</v>
      </c>
      <c r="L191" s="2196">
        <v>5.7709000000000001</v>
      </c>
      <c r="M191" s="2196">
        <v>5.5774999999999997</v>
      </c>
      <c r="N191" s="2196">
        <v>6.73</v>
      </c>
      <c r="O191" s="2196">
        <v>6.8872999999999998</v>
      </c>
      <c r="P191" s="2196">
        <v>6.1163999999999996</v>
      </c>
      <c r="Q191" s="2197">
        <v>6.0698999999999996</v>
      </c>
      <c r="R191" s="2237"/>
    </row>
    <row r="192" spans="1:18" ht="35.25" hidden="1" customHeight="1" thickTop="1">
      <c r="A192" s="2195">
        <v>43922</v>
      </c>
      <c r="B192" s="2196">
        <v>5.601</v>
      </c>
      <c r="C192" s="2196">
        <v>5.5152999999999999</v>
      </c>
      <c r="D192" s="2196">
        <v>7.0583999999999998</v>
      </c>
      <c r="E192" s="2196">
        <v>6.8451000000000004</v>
      </c>
      <c r="F192" s="2196">
        <v>6.1276000000000002</v>
      </c>
      <c r="G192" s="2196">
        <v>5.9943999999999997</v>
      </c>
      <c r="H192" s="2196">
        <v>5.7949000000000002</v>
      </c>
      <c r="I192" s="2256">
        <v>5.6837999999999997</v>
      </c>
      <c r="J192" s="2196">
        <v>5.2299999999999999E-2</v>
      </c>
      <c r="K192" s="2257">
        <v>5.1200000000000002E-2</v>
      </c>
      <c r="L192" s="2196">
        <v>5.86</v>
      </c>
      <c r="M192" s="2196">
        <v>5.8240999999999996</v>
      </c>
      <c r="N192" s="2196">
        <v>6.8949999999999996</v>
      </c>
      <c r="O192" s="2196">
        <v>6.8498999999999999</v>
      </c>
      <c r="P192" s="2196">
        <v>6.1872999999999996</v>
      </c>
      <c r="Q192" s="2197">
        <v>6.1593</v>
      </c>
      <c r="R192" s="2237"/>
    </row>
    <row r="193" spans="1:18" ht="35.25" hidden="1" customHeight="1">
      <c r="A193" s="2195">
        <v>43952</v>
      </c>
      <c r="B193" s="2196">
        <v>5.6203000000000003</v>
      </c>
      <c r="C193" s="2196">
        <v>5.6109</v>
      </c>
      <c r="D193" s="2196">
        <v>6.9185999999999996</v>
      </c>
      <c r="E193" s="2196">
        <v>6.9</v>
      </c>
      <c r="F193" s="2196">
        <v>6.2405999999999997</v>
      </c>
      <c r="G193" s="2196">
        <v>6.1155999999999997</v>
      </c>
      <c r="H193" s="2196">
        <v>5.8414999999999999</v>
      </c>
      <c r="I193" s="2256">
        <v>5.7847999999999997</v>
      </c>
      <c r="J193" s="2196">
        <v>5.2200000000000003E-2</v>
      </c>
      <c r="K193" s="2257">
        <v>5.2299999999999999E-2</v>
      </c>
      <c r="L193" s="2196">
        <v>5.9436</v>
      </c>
      <c r="M193" s="2196">
        <v>5.8906999999999998</v>
      </c>
      <c r="N193" s="2196">
        <v>7.1</v>
      </c>
      <c r="O193" s="2196">
        <v>6.9951999999999996</v>
      </c>
      <c r="P193" s="2196">
        <v>6.3150000000000004</v>
      </c>
      <c r="Q193" s="2197">
        <v>6.2572000000000001</v>
      </c>
      <c r="R193" s="2237"/>
    </row>
    <row r="194" spans="1:18" ht="33" hidden="1" customHeight="1" thickTop="1">
      <c r="A194" s="2195">
        <v>43983</v>
      </c>
      <c r="B194" s="2196">
        <v>5.6673999999999998</v>
      </c>
      <c r="C194" s="2196">
        <v>5.6426999999999996</v>
      </c>
      <c r="D194" s="2196">
        <v>7.0038</v>
      </c>
      <c r="E194" s="2196">
        <v>7.0659999999999998</v>
      </c>
      <c r="F194" s="2196">
        <v>6.3613</v>
      </c>
      <c r="G194" s="2196">
        <v>6.3529</v>
      </c>
      <c r="H194" s="2196">
        <v>5.9794999999999998</v>
      </c>
      <c r="I194" s="2256">
        <v>5.9295999999999998</v>
      </c>
      <c r="J194" s="2196">
        <v>5.2600000000000001E-2</v>
      </c>
      <c r="K194" s="2257">
        <v>5.2400000000000002E-2</v>
      </c>
      <c r="L194" s="2196">
        <v>5.8663999999999996</v>
      </c>
      <c r="M194" s="2196">
        <v>5.9218999999999999</v>
      </c>
      <c r="N194" s="2196">
        <v>7.1837</v>
      </c>
      <c r="O194" s="2196">
        <v>7.1787000000000001</v>
      </c>
      <c r="P194" s="2196">
        <v>6.44</v>
      </c>
      <c r="Q194" s="2197">
        <v>6.3917000000000002</v>
      </c>
      <c r="R194" s="2237"/>
    </row>
    <row r="195" spans="1:18" ht="33" hidden="1" customHeight="1">
      <c r="A195" s="2195">
        <v>44013</v>
      </c>
      <c r="B195" s="2196">
        <v>5.6782000000000004</v>
      </c>
      <c r="C195" s="2196">
        <v>5.6723999999999997</v>
      </c>
      <c r="D195" s="2196">
        <v>7.4050000000000002</v>
      </c>
      <c r="E195" s="2196">
        <v>7.1853999999999996</v>
      </c>
      <c r="F195" s="2196">
        <v>6.6943999999999999</v>
      </c>
      <c r="G195" s="2196">
        <v>6.4999000000000002</v>
      </c>
      <c r="H195" s="2196">
        <v>6.2255000000000003</v>
      </c>
      <c r="I195" s="2256">
        <v>6.0701999999999998</v>
      </c>
      <c r="J195" s="2196">
        <v>5.4100000000000002E-2</v>
      </c>
      <c r="K195" s="2257">
        <v>5.3100000000000001E-2</v>
      </c>
      <c r="L195" s="2196">
        <v>5.8295000000000003</v>
      </c>
      <c r="M195" s="2196">
        <v>5.843</v>
      </c>
      <c r="N195" s="2196">
        <v>7.2904999999999998</v>
      </c>
      <c r="O195" s="2196">
        <v>7.2183999999999999</v>
      </c>
      <c r="P195" s="2196">
        <v>6.5458999999999996</v>
      </c>
      <c r="Q195" s="2197">
        <v>6.4661999999999997</v>
      </c>
      <c r="R195" s="2237"/>
    </row>
    <row r="196" spans="1:18" ht="33" hidden="1" customHeight="1">
      <c r="A196" s="2195">
        <v>44044</v>
      </c>
      <c r="B196" s="2196">
        <v>5.6848000000000001</v>
      </c>
      <c r="C196" s="2196">
        <v>5.6814999999999998</v>
      </c>
      <c r="D196" s="2196">
        <v>7.5997000000000003</v>
      </c>
      <c r="E196" s="2196">
        <v>7.4652000000000003</v>
      </c>
      <c r="F196" s="2196">
        <v>6.7915999999999999</v>
      </c>
      <c r="G196" s="2196">
        <v>6.7248000000000001</v>
      </c>
      <c r="H196" s="2196">
        <v>6.3029000000000002</v>
      </c>
      <c r="I196" s="2256">
        <v>6.2446000000000002</v>
      </c>
      <c r="J196" s="2196">
        <v>5.3699999999999998E-2</v>
      </c>
      <c r="K196" s="2257">
        <v>5.3600000000000002E-2</v>
      </c>
      <c r="L196" s="2196">
        <v>5.8268000000000004</v>
      </c>
      <c r="M196" s="2196">
        <v>5.8083</v>
      </c>
      <c r="N196" s="2196">
        <v>7.5350000000000001</v>
      </c>
      <c r="O196" s="2196">
        <v>7.4458000000000002</v>
      </c>
      <c r="P196" s="2196">
        <v>6.7504999999999997</v>
      </c>
      <c r="Q196" s="2197">
        <v>6.6973000000000003</v>
      </c>
      <c r="R196" s="2237"/>
    </row>
    <row r="197" spans="1:18" ht="33" hidden="1" customHeight="1" thickTop="1">
      <c r="A197" s="2195">
        <v>44075</v>
      </c>
      <c r="B197" s="2196">
        <v>5.7027000000000001</v>
      </c>
      <c r="C197" s="2196">
        <v>5.6970999999999998</v>
      </c>
      <c r="D197" s="2196">
        <v>7.3585000000000003</v>
      </c>
      <c r="E197" s="2196">
        <v>7.3845999999999998</v>
      </c>
      <c r="F197" s="2196">
        <v>6.6786000000000003</v>
      </c>
      <c r="G197" s="2196">
        <v>6.7154999999999996</v>
      </c>
      <c r="H197" s="2196">
        <v>6.1839000000000004</v>
      </c>
      <c r="I197" s="2256">
        <v>6.2263999999999999</v>
      </c>
      <c r="J197" s="2196">
        <v>5.4100000000000002E-2</v>
      </c>
      <c r="K197" s="2257">
        <v>5.3900000000000003E-2</v>
      </c>
      <c r="L197" s="2196">
        <v>5.8263999999999996</v>
      </c>
      <c r="M197" s="2196">
        <v>5.8244999999999996</v>
      </c>
      <c r="N197" s="2196">
        <v>7.4204999999999997</v>
      </c>
      <c r="O197" s="2196">
        <v>7.5151000000000003</v>
      </c>
      <c r="P197" s="2196">
        <v>6.7332000000000001</v>
      </c>
      <c r="Q197" s="2197">
        <v>6.7747000000000002</v>
      </c>
      <c r="R197" s="2237"/>
    </row>
    <row r="198" spans="1:18" ht="33" hidden="1" customHeight="1">
      <c r="A198" s="2195">
        <v>44105</v>
      </c>
      <c r="B198" s="2196">
        <v>5.71</v>
      </c>
      <c r="C198" s="2196">
        <v>5.7054</v>
      </c>
      <c r="D198" s="2196">
        <v>7.3913000000000002</v>
      </c>
      <c r="E198" s="2196">
        <v>7.4074999999999998</v>
      </c>
      <c r="F198" s="2196">
        <v>6.6703000000000001</v>
      </c>
      <c r="G198" s="2196">
        <v>6.7206999999999999</v>
      </c>
      <c r="H198" s="2196">
        <v>6.2355999999999998</v>
      </c>
      <c r="I198" s="2256">
        <v>6.2545999999999999</v>
      </c>
      <c r="J198" s="2196">
        <v>5.4600000000000003E-2</v>
      </c>
      <c r="K198" s="2257">
        <v>5.4199999999999998E-2</v>
      </c>
      <c r="L198" s="2196">
        <v>5.8673000000000002</v>
      </c>
      <c r="M198" s="2196">
        <v>5.8422999999999998</v>
      </c>
      <c r="N198" s="2196">
        <v>7.5640999999999998</v>
      </c>
      <c r="O198" s="2196">
        <v>7.4924999999999997</v>
      </c>
      <c r="P198" s="2196">
        <v>6.8540999999999999</v>
      </c>
      <c r="Q198" s="2197">
        <v>6.7878999999999996</v>
      </c>
      <c r="R198" s="2237"/>
    </row>
    <row r="199" spans="1:18" ht="33" hidden="1" customHeight="1">
      <c r="A199" s="2195">
        <v>44136</v>
      </c>
      <c r="B199" s="2196">
        <v>5.7138999999999998</v>
      </c>
      <c r="C199" s="2196">
        <v>5.7119999999999997</v>
      </c>
      <c r="D199" s="2196">
        <v>7.6425999999999998</v>
      </c>
      <c r="E199" s="2196">
        <v>7.5457000000000001</v>
      </c>
      <c r="F199" s="2196">
        <v>6.8559000000000001</v>
      </c>
      <c r="G199" s="2196">
        <v>6.7605000000000004</v>
      </c>
      <c r="H199" s="2196">
        <v>6.3238000000000003</v>
      </c>
      <c r="I199" s="2196">
        <v>6.27</v>
      </c>
      <c r="J199" s="2196">
        <v>5.4899999999999997E-2</v>
      </c>
      <c r="K199" s="2257">
        <v>5.4699999999999999E-2</v>
      </c>
      <c r="L199" s="2196">
        <v>5.9073000000000002</v>
      </c>
      <c r="M199" s="2196">
        <v>5.8856000000000002</v>
      </c>
      <c r="N199" s="2196">
        <v>7.7682000000000002</v>
      </c>
      <c r="O199" s="2196">
        <v>7.657</v>
      </c>
      <c r="P199" s="2196">
        <v>6.9446000000000003</v>
      </c>
      <c r="Q199" s="2197">
        <v>6.8879000000000001</v>
      </c>
      <c r="R199" s="2237"/>
    </row>
    <row r="200" spans="1:18" ht="33" hidden="1" customHeight="1" thickBot="1">
      <c r="A200" s="2200">
        <v>44166</v>
      </c>
      <c r="B200" s="2201">
        <v>5.7602000000000002</v>
      </c>
      <c r="C200" s="2201">
        <v>5.7209000000000003</v>
      </c>
      <c r="D200" s="2201">
        <v>7.8742000000000001</v>
      </c>
      <c r="E200" s="2201">
        <v>7.6875999999999998</v>
      </c>
      <c r="F200" s="2201">
        <v>7.0643000000000002</v>
      </c>
      <c r="G200" s="2201">
        <v>6.9654999999999996</v>
      </c>
      <c r="H200" s="2201">
        <v>6.5368000000000004</v>
      </c>
      <c r="I200" s="2261">
        <v>6.4413</v>
      </c>
      <c r="J200" s="2201">
        <v>5.5899999999999998E-2</v>
      </c>
      <c r="K200" s="2262">
        <v>5.5100000000000003E-2</v>
      </c>
      <c r="L200" s="2201">
        <v>5.9085999999999999</v>
      </c>
      <c r="M200" s="2201">
        <v>5.9283000000000001</v>
      </c>
      <c r="N200" s="2201">
        <v>7.8654999999999999</v>
      </c>
      <c r="O200" s="2201">
        <v>7.8322000000000003</v>
      </c>
      <c r="P200" s="2201">
        <v>7.0982000000000003</v>
      </c>
      <c r="Q200" s="2202">
        <v>7.0266000000000002</v>
      </c>
      <c r="R200" s="2237"/>
    </row>
    <row r="201" spans="1:18" ht="33" hidden="1" customHeight="1" thickTop="1">
      <c r="A201" s="2195">
        <v>44197</v>
      </c>
      <c r="B201" s="2236">
        <v>5.7603999999999997</v>
      </c>
      <c r="C201" s="2196">
        <v>5.7607999999999997</v>
      </c>
      <c r="D201" s="2196">
        <v>7.8996000000000004</v>
      </c>
      <c r="E201" s="2196">
        <v>7.8541999999999996</v>
      </c>
      <c r="F201" s="2196">
        <v>6.9928999999999997</v>
      </c>
      <c r="G201" s="2196">
        <v>7.0048000000000004</v>
      </c>
      <c r="H201" s="2196">
        <v>6.4785000000000004</v>
      </c>
      <c r="I201" s="2196">
        <v>6.4935999999999998</v>
      </c>
      <c r="J201" s="2196">
        <v>5.5E-2</v>
      </c>
      <c r="K201" s="2197">
        <v>5.5500000000000001E-2</v>
      </c>
      <c r="L201" s="2236">
        <v>5.8623000000000003</v>
      </c>
      <c r="M201" s="2196">
        <v>5.8959000000000001</v>
      </c>
      <c r="N201" s="2196">
        <v>7.9058999999999999</v>
      </c>
      <c r="O201" s="2196">
        <v>7.8952999999999998</v>
      </c>
      <c r="P201" s="2196">
        <v>7.0677000000000003</v>
      </c>
      <c r="Q201" s="2197">
        <v>7.0972999999999997</v>
      </c>
      <c r="R201" s="2237"/>
    </row>
    <row r="202" spans="1:18" ht="33" hidden="1" customHeight="1">
      <c r="A202" s="2195">
        <v>44228</v>
      </c>
      <c r="B202" s="2236">
        <v>5.7374000000000001</v>
      </c>
      <c r="C202" s="2196">
        <v>5.7575000000000003</v>
      </c>
      <c r="D202" s="2196">
        <v>7.9945000000000004</v>
      </c>
      <c r="E202" s="2196">
        <v>7.9828000000000001</v>
      </c>
      <c r="F202" s="2196">
        <v>6.9545000000000003</v>
      </c>
      <c r="G202" s="2196">
        <v>6.9630000000000001</v>
      </c>
      <c r="H202" s="2196">
        <v>6.33</v>
      </c>
      <c r="I202" s="2196">
        <v>6.4138999999999999</v>
      </c>
      <c r="J202" s="2196">
        <v>5.3900000000000003E-2</v>
      </c>
      <c r="K202" s="2197">
        <v>5.4600000000000003E-2</v>
      </c>
      <c r="L202" s="2236">
        <v>5.8059000000000003</v>
      </c>
      <c r="M202" s="2196">
        <v>5.8314000000000004</v>
      </c>
      <c r="N202" s="2196">
        <v>7.9695</v>
      </c>
      <c r="O202" s="2196">
        <v>7.923</v>
      </c>
      <c r="P202" s="2196">
        <v>6.9966999999999997</v>
      </c>
      <c r="Q202" s="2197">
        <v>7.0164</v>
      </c>
      <c r="R202" s="2237"/>
    </row>
    <row r="203" spans="1:18" ht="33" hidden="1" customHeight="1" thickTop="1">
      <c r="A203" s="2195">
        <v>44256</v>
      </c>
      <c r="B203" s="2236">
        <v>5.7287999999999997</v>
      </c>
      <c r="C203" s="2196">
        <v>5.7275</v>
      </c>
      <c r="D203" s="2196">
        <v>7.8716999999999997</v>
      </c>
      <c r="E203" s="2196">
        <v>7.9364999999999997</v>
      </c>
      <c r="F203" s="2196">
        <v>6.7122000000000002</v>
      </c>
      <c r="G203" s="2196">
        <v>6.8143000000000002</v>
      </c>
      <c r="H203" s="2196">
        <v>6.0799000000000003</v>
      </c>
      <c r="I203" s="2196">
        <v>6.1603000000000003</v>
      </c>
      <c r="J203" s="2196">
        <v>5.1900000000000002E-2</v>
      </c>
      <c r="K203" s="2197">
        <v>5.2699999999999997E-2</v>
      </c>
      <c r="L203" s="2236">
        <v>5.77</v>
      </c>
      <c r="M203" s="2196">
        <v>5.7591999999999999</v>
      </c>
      <c r="N203" s="2196">
        <v>7.8882000000000003</v>
      </c>
      <c r="O203" s="2196">
        <v>7.8849999999999998</v>
      </c>
      <c r="P203" s="2196">
        <v>6.8163999999999998</v>
      </c>
      <c r="Q203" s="2197">
        <v>6.8532999999999999</v>
      </c>
      <c r="R203" s="2237"/>
    </row>
    <row r="204" spans="1:18" ht="33" hidden="1" customHeight="1">
      <c r="A204" s="2195">
        <v>44287</v>
      </c>
      <c r="B204" s="2236">
        <v>5.7321999999999997</v>
      </c>
      <c r="C204" s="2196">
        <v>5.7308000000000003</v>
      </c>
      <c r="D204" s="2196">
        <v>7.9222000000000001</v>
      </c>
      <c r="E204" s="2196">
        <v>7.9329000000000001</v>
      </c>
      <c r="F204" s="2196">
        <v>6.8958000000000004</v>
      </c>
      <c r="G204" s="2196">
        <v>6.8674999999999997</v>
      </c>
      <c r="H204" s="2196">
        <v>6.2778</v>
      </c>
      <c r="I204" s="2196">
        <v>6.2285000000000004</v>
      </c>
      <c r="J204" s="2196">
        <v>5.2499999999999998E-2</v>
      </c>
      <c r="K204" s="2197">
        <v>5.2600000000000001E-2</v>
      </c>
      <c r="L204" s="2236">
        <v>5.7835999999999999</v>
      </c>
      <c r="M204" s="2196">
        <v>5.7774999999999999</v>
      </c>
      <c r="N204" s="2196">
        <v>7.9236000000000004</v>
      </c>
      <c r="O204" s="2196">
        <v>7.8952999999999998</v>
      </c>
      <c r="P204" s="2196">
        <v>6.87</v>
      </c>
      <c r="Q204" s="2197">
        <v>6.8411</v>
      </c>
      <c r="R204" s="2237"/>
    </row>
    <row r="205" spans="1:18" ht="33" hidden="1" customHeight="1">
      <c r="A205" s="2195">
        <v>44317</v>
      </c>
      <c r="B205" s="2236">
        <v>5.7473000000000001</v>
      </c>
      <c r="C205" s="2196">
        <v>5.7332999999999998</v>
      </c>
      <c r="D205" s="2196">
        <v>8.1671999999999993</v>
      </c>
      <c r="E205" s="2196">
        <v>8.0838999999999999</v>
      </c>
      <c r="F205" s="2196">
        <v>7.0267999999999997</v>
      </c>
      <c r="G205" s="2196">
        <v>6.9706000000000001</v>
      </c>
      <c r="H205" s="2196">
        <v>6.3939000000000004</v>
      </c>
      <c r="I205" s="2196">
        <v>6.3567</v>
      </c>
      <c r="J205" s="2196">
        <v>5.2499999999999998E-2</v>
      </c>
      <c r="K205" s="2197">
        <v>5.2600000000000001E-2</v>
      </c>
      <c r="L205" s="2236">
        <v>5.8036000000000003</v>
      </c>
      <c r="M205" s="2196">
        <v>5.7876000000000003</v>
      </c>
      <c r="N205" s="2196">
        <v>8.1555</v>
      </c>
      <c r="O205" s="2196">
        <v>8.0322999999999993</v>
      </c>
      <c r="P205" s="2196">
        <v>7.0335999999999999</v>
      </c>
      <c r="Q205" s="2197">
        <v>6.9519000000000002</v>
      </c>
      <c r="R205" s="2237"/>
    </row>
    <row r="206" spans="1:18" ht="33" hidden="1" customHeight="1" thickTop="1">
      <c r="A206" s="2195">
        <v>44348</v>
      </c>
      <c r="B206" s="2236">
        <v>5.7625999999999999</v>
      </c>
      <c r="C206" s="2196">
        <v>5.7523999999999997</v>
      </c>
      <c r="D206" s="2196">
        <v>7.9589999999999996</v>
      </c>
      <c r="E206" s="2196">
        <v>8.0672999999999995</v>
      </c>
      <c r="F206" s="2196">
        <v>6.8333000000000004</v>
      </c>
      <c r="G206" s="2196">
        <v>6.9309000000000003</v>
      </c>
      <c r="H206" s="2196">
        <v>6.2325999999999997</v>
      </c>
      <c r="I206" s="2196">
        <v>6.3372000000000002</v>
      </c>
      <c r="J206" s="2196">
        <v>5.1999999999999998E-2</v>
      </c>
      <c r="K206" s="2197">
        <v>5.2299999999999999E-2</v>
      </c>
      <c r="L206" s="2236">
        <v>5.8704999999999998</v>
      </c>
      <c r="M206" s="2196">
        <v>5.8273000000000001</v>
      </c>
      <c r="N206" s="2196">
        <v>8.1090999999999998</v>
      </c>
      <c r="O206" s="2196">
        <v>8.1348000000000003</v>
      </c>
      <c r="P206" s="2196">
        <v>6.98</v>
      </c>
      <c r="Q206" s="2197">
        <v>7.0076000000000001</v>
      </c>
      <c r="R206" s="2237"/>
    </row>
    <row r="207" spans="1:18" ht="33" hidden="1" customHeight="1">
      <c r="A207" s="2195">
        <v>44378</v>
      </c>
      <c r="B207" s="2236">
        <v>5.8010999999999999</v>
      </c>
      <c r="C207" s="2196">
        <v>5.7847999999999997</v>
      </c>
      <c r="D207" s="2196">
        <v>8.0632999999999999</v>
      </c>
      <c r="E207" s="2196">
        <v>7.9946999999999999</v>
      </c>
      <c r="F207" s="2196">
        <v>6.8807999999999998</v>
      </c>
      <c r="G207" s="2196">
        <v>6.8414000000000001</v>
      </c>
      <c r="H207" s="2196">
        <v>6.4012000000000002</v>
      </c>
      <c r="I207" s="2196">
        <v>6.3052999999999999</v>
      </c>
      <c r="J207" s="2196">
        <v>5.2900000000000003E-2</v>
      </c>
      <c r="K207" s="2197">
        <v>5.2499999999999998E-2</v>
      </c>
      <c r="L207" s="2236">
        <v>5.9450000000000003</v>
      </c>
      <c r="M207" s="2196">
        <v>5.9249999999999998</v>
      </c>
      <c r="N207" s="2196">
        <v>8.1677</v>
      </c>
      <c r="O207" s="2196">
        <v>8.14</v>
      </c>
      <c r="P207" s="2196">
        <v>6.9950000000000001</v>
      </c>
      <c r="Q207" s="2197">
        <v>6.9630000000000001</v>
      </c>
      <c r="R207" s="2237"/>
    </row>
    <row r="208" spans="1:18" ht="33" hidden="1" customHeight="1">
      <c r="A208" s="2195">
        <v>44409</v>
      </c>
      <c r="B208" s="2236">
        <v>5.8517000000000001</v>
      </c>
      <c r="C208" s="2196">
        <v>5.8263999999999996</v>
      </c>
      <c r="D208" s="2196">
        <v>8.0481999999999996</v>
      </c>
      <c r="E208" s="2196">
        <v>8.0351999999999997</v>
      </c>
      <c r="F208" s="2196">
        <v>6.9067999999999996</v>
      </c>
      <c r="G208" s="2196">
        <v>6.8540999999999999</v>
      </c>
      <c r="H208" s="2196">
        <v>6.3905000000000003</v>
      </c>
      <c r="I208" s="2196">
        <v>6.3689</v>
      </c>
      <c r="J208" s="2196">
        <v>5.3199999999999997E-2</v>
      </c>
      <c r="K208" s="2197">
        <v>5.2999999999999999E-2</v>
      </c>
      <c r="L208" s="2236">
        <v>6.0423</v>
      </c>
      <c r="M208" s="2196">
        <v>6.0095999999999998</v>
      </c>
      <c r="N208" s="2196">
        <v>8.2440999999999995</v>
      </c>
      <c r="O208" s="2196">
        <v>8.2263000000000002</v>
      </c>
      <c r="P208" s="2196">
        <v>7.0582000000000003</v>
      </c>
      <c r="Q208" s="2197">
        <v>7.0311000000000003</v>
      </c>
      <c r="R208" s="2237"/>
    </row>
    <row r="209" spans="1:18" ht="33" hidden="1" customHeight="1" thickTop="1">
      <c r="A209" s="2195">
        <v>44440</v>
      </c>
      <c r="B209" s="2236">
        <v>5.8662999999999998</v>
      </c>
      <c r="C209" s="2196">
        <v>5.8592000000000004</v>
      </c>
      <c r="D209" s="2196">
        <v>7.9139999999999997</v>
      </c>
      <c r="E209" s="2196">
        <v>8.0493000000000006</v>
      </c>
      <c r="F209" s="2196">
        <v>6.7952000000000004</v>
      </c>
      <c r="G209" s="2196">
        <v>6.8973000000000004</v>
      </c>
      <c r="H209" s="2196">
        <v>6.2847</v>
      </c>
      <c r="I209" s="2196">
        <v>6.3521000000000001</v>
      </c>
      <c r="J209" s="2196">
        <v>5.2600000000000001E-2</v>
      </c>
      <c r="K209" s="2197">
        <v>5.3199999999999997E-2</v>
      </c>
      <c r="L209" s="2236">
        <v>6.0345000000000004</v>
      </c>
      <c r="M209" s="2196">
        <v>6.0655000000000001</v>
      </c>
      <c r="N209" s="2196">
        <v>8.1409000000000002</v>
      </c>
      <c r="O209" s="2196">
        <v>8.2690999999999999</v>
      </c>
      <c r="P209" s="2196">
        <v>7.0136000000000003</v>
      </c>
      <c r="Q209" s="2197">
        <v>7.0980999999999996</v>
      </c>
      <c r="R209" s="2237"/>
    </row>
    <row r="210" spans="1:18" ht="33" hidden="1" customHeight="1">
      <c r="A210" s="2195">
        <v>44470</v>
      </c>
      <c r="B210" s="2236">
        <v>5.9009</v>
      </c>
      <c r="C210" s="2196">
        <v>5.8818000000000001</v>
      </c>
      <c r="D210" s="2196">
        <v>8.0815999999999999</v>
      </c>
      <c r="E210" s="2196">
        <v>8.0553000000000008</v>
      </c>
      <c r="F210" s="2196">
        <v>6.8231000000000002</v>
      </c>
      <c r="G210" s="2196">
        <v>6.8228</v>
      </c>
      <c r="H210" s="2196">
        <v>6.4454000000000002</v>
      </c>
      <c r="I210" s="2196">
        <v>6.3788</v>
      </c>
      <c r="J210" s="2196">
        <v>5.1799999999999999E-2</v>
      </c>
      <c r="K210" s="2197">
        <v>5.1999999999999998E-2</v>
      </c>
      <c r="L210" s="2236">
        <v>6.1795499999999999</v>
      </c>
      <c r="M210" s="2196">
        <v>6.0906000000000002</v>
      </c>
      <c r="N210" s="2196">
        <v>8.4499999999999993</v>
      </c>
      <c r="O210" s="2196">
        <v>8.2621000000000002</v>
      </c>
      <c r="P210" s="2196">
        <v>7.1459999999999999</v>
      </c>
      <c r="Q210" s="2197">
        <v>7.0537000000000001</v>
      </c>
      <c r="R210" s="2237"/>
    </row>
    <row r="211" spans="1:18" ht="33" hidden="1" customHeight="1">
      <c r="A211" s="2195">
        <v>44501</v>
      </c>
      <c r="B211" s="2236">
        <v>5.9172000000000002</v>
      </c>
      <c r="C211" s="2196">
        <v>5.907</v>
      </c>
      <c r="D211" s="2196">
        <v>7.9054000000000002</v>
      </c>
      <c r="E211" s="2196">
        <v>7.9463999999999997</v>
      </c>
      <c r="F211" s="2196">
        <v>6.7346000000000004</v>
      </c>
      <c r="G211" s="2196">
        <v>6.7408999999999999</v>
      </c>
      <c r="H211" s="2196">
        <v>6.4611000000000001</v>
      </c>
      <c r="I211" s="2196">
        <v>6.4065000000000003</v>
      </c>
      <c r="J211" s="2196">
        <v>5.2600000000000001E-2</v>
      </c>
      <c r="K211" s="2197">
        <v>5.1799999999999999E-2</v>
      </c>
      <c r="L211" s="2236">
        <v>6.3263999999999996</v>
      </c>
      <c r="M211" s="2196">
        <v>6.2408999999999999</v>
      </c>
      <c r="N211" s="2196">
        <v>8.4641000000000002</v>
      </c>
      <c r="O211" s="2196">
        <v>8.4505999999999997</v>
      </c>
      <c r="P211" s="2196">
        <v>7.1764000000000001</v>
      </c>
      <c r="Q211" s="2197">
        <v>7.1683000000000003</v>
      </c>
      <c r="R211" s="2237"/>
    </row>
    <row r="212" spans="1:18" ht="33" hidden="1" customHeight="1" thickTop="1" thickBot="1">
      <c r="A212" s="2195">
        <v>44531</v>
      </c>
      <c r="B212" s="2239">
        <v>6.0061</v>
      </c>
      <c r="C212" s="2201">
        <v>5.9469000000000003</v>
      </c>
      <c r="D212" s="2201">
        <v>8.1272000000000002</v>
      </c>
      <c r="E212" s="2201">
        <v>7.9145000000000003</v>
      </c>
      <c r="F212" s="2201">
        <v>6.8281000000000001</v>
      </c>
      <c r="G212" s="2201">
        <v>6.7230999999999996</v>
      </c>
      <c r="H212" s="2201">
        <v>6.585</v>
      </c>
      <c r="I212" s="2201">
        <v>6.4611999999999998</v>
      </c>
      <c r="J212" s="2201">
        <v>5.2200000000000003E-2</v>
      </c>
      <c r="K212" s="2202">
        <v>5.2200000000000003E-2</v>
      </c>
      <c r="L212" s="2239">
        <v>6.3752000000000004</v>
      </c>
      <c r="M212" s="2201">
        <v>6.3742000000000001</v>
      </c>
      <c r="N212" s="2201">
        <v>8.3439999999999994</v>
      </c>
      <c r="O212" s="2201">
        <v>8.4359999999999999</v>
      </c>
      <c r="P212" s="2201">
        <v>7.1405000000000003</v>
      </c>
      <c r="Q212" s="2202">
        <v>7.1862000000000004</v>
      </c>
      <c r="R212" s="2237"/>
    </row>
    <row r="213" spans="1:18" ht="33" hidden="1" customHeight="1" thickTop="1">
      <c r="A213" s="2189">
        <v>44562</v>
      </c>
      <c r="B213" s="2236">
        <v>6.0236000000000001</v>
      </c>
      <c r="C213" s="2196">
        <v>6.0103999999999997</v>
      </c>
      <c r="D213" s="2196">
        <v>8.0882000000000005</v>
      </c>
      <c r="E213" s="2196">
        <v>8.1501000000000001</v>
      </c>
      <c r="F213" s="2196">
        <v>6.7506000000000004</v>
      </c>
      <c r="G213" s="2196">
        <v>6.8037999999999998</v>
      </c>
      <c r="H213" s="2196">
        <v>6.4741999999999997</v>
      </c>
      <c r="I213" s="2196">
        <v>6.5414000000000003</v>
      </c>
      <c r="J213" s="2196">
        <v>5.2299999999999999E-2</v>
      </c>
      <c r="K213" s="2197">
        <v>5.2400000000000002E-2</v>
      </c>
      <c r="L213" s="2236">
        <v>6.5205000000000002</v>
      </c>
      <c r="M213" s="2196">
        <v>6.4573999999999998</v>
      </c>
      <c r="N213" s="2196">
        <v>8.5634999999999994</v>
      </c>
      <c r="O213" s="2196">
        <v>8.5667000000000009</v>
      </c>
      <c r="P213" s="2196">
        <v>7.2430000000000003</v>
      </c>
      <c r="Q213" s="2197">
        <v>7.2050000000000001</v>
      </c>
      <c r="R213" s="2237"/>
    </row>
    <row r="214" spans="1:18" ht="33" hidden="1" customHeight="1">
      <c r="A214" s="2195">
        <v>44593</v>
      </c>
      <c r="B214" s="2236">
        <v>6.6003999999999996</v>
      </c>
      <c r="C214" s="2196">
        <v>6.3075999999999999</v>
      </c>
      <c r="D214" s="2196">
        <v>8.8567999999999998</v>
      </c>
      <c r="E214" s="2196">
        <v>8.5368999999999993</v>
      </c>
      <c r="F214" s="2196">
        <v>7.41</v>
      </c>
      <c r="G214" s="2196">
        <v>7.1529999999999996</v>
      </c>
      <c r="H214" s="2196">
        <v>7.1881000000000004</v>
      </c>
      <c r="I214" s="2196">
        <v>6.8358999999999996</v>
      </c>
      <c r="J214" s="2196">
        <v>5.7299999999999997E-2</v>
      </c>
      <c r="K214" s="2197">
        <v>5.3999999999999999E-2</v>
      </c>
      <c r="L214" s="2236">
        <v>7.0815000000000001</v>
      </c>
      <c r="M214" s="2196">
        <v>6.8284000000000002</v>
      </c>
      <c r="N214" s="2196">
        <v>9.3264999999999993</v>
      </c>
      <c r="O214" s="2196">
        <v>9.0462000000000007</v>
      </c>
      <c r="P214" s="2196">
        <v>7.8070000000000004</v>
      </c>
      <c r="Q214" s="2197">
        <v>7.6059000000000001</v>
      </c>
      <c r="R214" s="2237"/>
    </row>
    <row r="215" spans="1:18" ht="33" hidden="1" customHeight="1" thickTop="1">
      <c r="A215" s="2195">
        <v>44621</v>
      </c>
      <c r="B215" s="2236">
        <v>7.1121999999999996</v>
      </c>
      <c r="C215" s="2196">
        <v>7.0465</v>
      </c>
      <c r="D215" s="2196">
        <v>9.3514999999999997</v>
      </c>
      <c r="E215" s="2196">
        <v>9.2827999999999999</v>
      </c>
      <c r="F215" s="2196">
        <v>7.8986000000000001</v>
      </c>
      <c r="G215" s="2196">
        <v>7.7712000000000003</v>
      </c>
      <c r="H215" s="2196">
        <v>7.7195999999999998</v>
      </c>
      <c r="I215" s="2196">
        <v>7.5568</v>
      </c>
      <c r="J215" s="2196">
        <v>5.8599999999999999E-2</v>
      </c>
      <c r="K215" s="2197">
        <v>5.9400000000000001E-2</v>
      </c>
      <c r="L215" s="2236">
        <v>7.8174999999999999</v>
      </c>
      <c r="M215" s="2196">
        <v>7.8007</v>
      </c>
      <c r="N215" s="2196">
        <v>9.9990000000000006</v>
      </c>
      <c r="O215" s="2196">
        <v>9.9838000000000005</v>
      </c>
      <c r="P215" s="2196">
        <v>8.31</v>
      </c>
      <c r="Q215" s="2197">
        <v>8.2814999999999994</v>
      </c>
      <c r="R215" s="2237"/>
    </row>
    <row r="216" spans="1:18" ht="33" hidden="1" customHeight="1">
      <c r="A216" s="2195">
        <v>44652</v>
      </c>
      <c r="B216" s="2236">
        <v>7.1128</v>
      </c>
      <c r="C216" s="2196">
        <v>7.1123000000000003</v>
      </c>
      <c r="D216" s="2196">
        <v>8.9332999999999991</v>
      </c>
      <c r="E216" s="2196">
        <v>9.1893999999999991</v>
      </c>
      <c r="F216" s="2196">
        <v>7.4962999999999997</v>
      </c>
      <c r="G216" s="2196">
        <v>7.6843000000000004</v>
      </c>
      <c r="H216" s="2196">
        <v>7.3108000000000004</v>
      </c>
      <c r="I216" s="2196">
        <v>7.5284000000000004</v>
      </c>
      <c r="J216" s="2196">
        <v>5.4800000000000001E-2</v>
      </c>
      <c r="K216" s="2197">
        <v>5.6300000000000003E-2</v>
      </c>
      <c r="L216" s="2236">
        <v>7.7320000000000002</v>
      </c>
      <c r="M216" s="2196">
        <v>7.7140000000000004</v>
      </c>
      <c r="N216" s="2196">
        <v>9.6545000000000005</v>
      </c>
      <c r="O216" s="2196">
        <v>9.7779000000000007</v>
      </c>
      <c r="P216" s="2196">
        <v>8.1304999999999996</v>
      </c>
      <c r="Q216" s="2197">
        <v>8.2134</v>
      </c>
      <c r="R216" s="2237"/>
    </row>
    <row r="217" spans="1:18" ht="33" hidden="1" customHeight="1">
      <c r="A217" s="2195">
        <v>44682</v>
      </c>
      <c r="B217" s="2236">
        <v>7.1440999999999999</v>
      </c>
      <c r="C217" s="2196">
        <v>7.1260000000000003</v>
      </c>
      <c r="D217" s="2196">
        <v>9.0040999999999993</v>
      </c>
      <c r="E217" s="2196">
        <v>8.8663000000000007</v>
      </c>
      <c r="F217" s="2196">
        <v>7.665</v>
      </c>
      <c r="G217" s="2196">
        <v>7.5439999999999996</v>
      </c>
      <c r="H217" s="2196">
        <v>7.4607999999999999</v>
      </c>
      <c r="I217" s="2196">
        <v>7.2789000000000001</v>
      </c>
      <c r="J217" s="2196">
        <v>5.5599999999999997E-2</v>
      </c>
      <c r="K217" s="2197">
        <v>5.5399999999999998E-2</v>
      </c>
      <c r="L217" s="2236">
        <v>7.9524999999999997</v>
      </c>
      <c r="M217" s="2196">
        <v>7.8014999999999999</v>
      </c>
      <c r="N217" s="2196">
        <v>9.9154999999999998</v>
      </c>
      <c r="O217" s="2196">
        <v>9.6677</v>
      </c>
      <c r="P217" s="2196">
        <v>8.3870000000000005</v>
      </c>
      <c r="Q217" s="2197">
        <v>8.1881000000000004</v>
      </c>
      <c r="R217" s="2237"/>
    </row>
    <row r="218" spans="1:18" ht="33" hidden="1" customHeight="1" thickTop="1">
      <c r="A218" s="2195">
        <v>44713</v>
      </c>
      <c r="B218" s="2236">
        <v>7.2305000000000001</v>
      </c>
      <c r="C218" s="2196">
        <v>7.1908000000000003</v>
      </c>
      <c r="D218" s="2196">
        <v>8.8042999999999996</v>
      </c>
      <c r="E218" s="2196">
        <v>8.8565000000000005</v>
      </c>
      <c r="F218" s="2196">
        <v>7.5796999999999999</v>
      </c>
      <c r="G218" s="2196">
        <v>7.5975999999999999</v>
      </c>
      <c r="H218" s="2196">
        <v>7.5814000000000004</v>
      </c>
      <c r="I218" s="2196">
        <v>7.4176000000000002</v>
      </c>
      <c r="J218" s="2196">
        <v>5.33E-2</v>
      </c>
      <c r="K218" s="2197">
        <v>5.3699999999999998E-2</v>
      </c>
      <c r="L218" s="2236">
        <v>8.09</v>
      </c>
      <c r="M218" s="2196">
        <v>8.0213000000000001</v>
      </c>
      <c r="N218" s="2196">
        <v>9.8849999999999998</v>
      </c>
      <c r="O218" s="2196">
        <v>9.9116999999999997</v>
      </c>
      <c r="P218" s="2196">
        <v>8.4250000000000007</v>
      </c>
      <c r="Q218" s="2197">
        <v>8.4189000000000007</v>
      </c>
      <c r="R218" s="2237"/>
    </row>
    <row r="219" spans="1:18" ht="33" hidden="1" customHeight="1">
      <c r="A219" s="2195">
        <v>44743</v>
      </c>
      <c r="B219" s="2236">
        <v>7.6120000000000001</v>
      </c>
      <c r="C219" s="2196">
        <v>7.3907999999999996</v>
      </c>
      <c r="D219" s="2196">
        <v>9.2642000000000007</v>
      </c>
      <c r="E219" s="2196">
        <v>8.8681999999999999</v>
      </c>
      <c r="F219" s="2196">
        <v>7.7657999999999996</v>
      </c>
      <c r="G219" s="2196">
        <v>7.5282999999999998</v>
      </c>
      <c r="H219" s="2196">
        <v>7.9932999999999996</v>
      </c>
      <c r="I219" s="2196">
        <v>7.6273999999999997</v>
      </c>
      <c r="J219" s="2196">
        <v>5.7099999999999998E-2</v>
      </c>
      <c r="K219" s="2197">
        <v>5.4100000000000002E-2</v>
      </c>
      <c r="L219" s="2236">
        <v>8.6155000000000008</v>
      </c>
      <c r="M219" s="2196">
        <v>8.2654999999999994</v>
      </c>
      <c r="N219" s="2196">
        <v>10.236499999999999</v>
      </c>
      <c r="O219" s="2196">
        <v>9.8955000000000002</v>
      </c>
      <c r="P219" s="2196">
        <v>8.6519999999999992</v>
      </c>
      <c r="Q219" s="2197">
        <v>8.4199000000000002</v>
      </c>
      <c r="R219" s="2237"/>
    </row>
    <row r="220" spans="1:18" ht="33" hidden="1" customHeight="1">
      <c r="A220" s="2195">
        <v>44774</v>
      </c>
      <c r="B220" s="2236">
        <v>8.2324999999999999</v>
      </c>
      <c r="C220" s="2196">
        <v>8.0587999999999997</v>
      </c>
      <c r="D220" s="2196">
        <v>9.5871999999999993</v>
      </c>
      <c r="E220" s="2196">
        <v>9.6843000000000004</v>
      </c>
      <c r="F220" s="2196">
        <v>8.2909000000000006</v>
      </c>
      <c r="G220" s="2196">
        <v>8.1579999999999995</v>
      </c>
      <c r="H220" s="2196">
        <v>8.4453999999999994</v>
      </c>
      <c r="I220" s="2196">
        <v>8.4184000000000001</v>
      </c>
      <c r="J220" s="2196">
        <v>5.9400000000000001E-2</v>
      </c>
      <c r="K220" s="2197">
        <v>5.9499999999999997E-2</v>
      </c>
      <c r="L220" s="2236">
        <v>9.8350000000000009</v>
      </c>
      <c r="M220" s="2196">
        <v>9.4972999999999992</v>
      </c>
      <c r="N220" s="2196">
        <v>11.445</v>
      </c>
      <c r="O220" s="2196">
        <v>11.1548</v>
      </c>
      <c r="P220" s="2196">
        <v>9.7189999999999994</v>
      </c>
      <c r="Q220" s="2197">
        <v>9.4795999999999996</v>
      </c>
      <c r="R220" s="2237"/>
    </row>
    <row r="221" spans="1:18" ht="33" hidden="1" customHeight="1">
      <c r="A221" s="2195">
        <v>44805</v>
      </c>
      <c r="B221" s="2236">
        <v>9.6047999999999991</v>
      </c>
      <c r="C221" s="2196">
        <v>8.7471999999999994</v>
      </c>
      <c r="D221" s="2196">
        <v>10.701700000000001</v>
      </c>
      <c r="E221" s="2196">
        <v>9.8879999999999999</v>
      </c>
      <c r="F221" s="2196">
        <v>9.4146999999999998</v>
      </c>
      <c r="G221" s="2196">
        <v>8.6509999999999998</v>
      </c>
      <c r="H221" s="2196">
        <v>9.7883999999999993</v>
      </c>
      <c r="I221" s="2196">
        <v>8.9751999999999992</v>
      </c>
      <c r="J221" s="2196">
        <v>6.6400000000000001E-2</v>
      </c>
      <c r="K221" s="2197">
        <v>6.1100000000000002E-2</v>
      </c>
      <c r="L221" s="2236">
        <v>10.2525</v>
      </c>
      <c r="M221" s="2196">
        <v>10.0739</v>
      </c>
      <c r="N221" s="2196">
        <v>11.22</v>
      </c>
      <c r="O221" s="2196">
        <v>11.397</v>
      </c>
      <c r="P221" s="2196">
        <v>9.8844999999999992</v>
      </c>
      <c r="Q221" s="2197">
        <v>9.9682999999999993</v>
      </c>
      <c r="R221" s="2237"/>
    </row>
    <row r="222" spans="1:18" ht="33" hidden="1" customHeight="1">
      <c r="A222" s="2195">
        <v>44835</v>
      </c>
      <c r="B222" s="2236">
        <v>13.008599999999999</v>
      </c>
      <c r="C222" s="2196">
        <v>11.1671</v>
      </c>
      <c r="D222" s="2196">
        <v>14.9541</v>
      </c>
      <c r="E222" s="2196">
        <v>12.6356</v>
      </c>
      <c r="F222" s="2196">
        <v>12.861000000000001</v>
      </c>
      <c r="G222" s="2196">
        <v>10.996</v>
      </c>
      <c r="H222" s="2196">
        <v>12.981</v>
      </c>
      <c r="I222" s="2196">
        <v>11.214700000000001</v>
      </c>
      <c r="J222" s="2196">
        <v>8.7499999999999994E-2</v>
      </c>
      <c r="K222" s="2197">
        <v>7.5899999999999995E-2</v>
      </c>
      <c r="L222" s="2236">
        <v>13.29</v>
      </c>
      <c r="M222" s="2196">
        <v>12.2811</v>
      </c>
      <c r="N222" s="2196">
        <v>14.744999999999999</v>
      </c>
      <c r="O222" s="2196">
        <v>13.2097</v>
      </c>
      <c r="P222" s="2196">
        <v>12.84</v>
      </c>
      <c r="Q222" s="2197">
        <v>11.6236</v>
      </c>
      <c r="R222" s="2237"/>
    </row>
    <row r="223" spans="1:18" ht="33" hidden="1" customHeight="1">
      <c r="A223" s="2195">
        <v>44866</v>
      </c>
      <c r="B223" s="2236">
        <v>13.1044</v>
      </c>
      <c r="C223" s="2196">
        <v>13.073</v>
      </c>
      <c r="D223" s="2196">
        <v>15.6919</v>
      </c>
      <c r="E223" s="2196">
        <v>15.3598</v>
      </c>
      <c r="F223" s="2196">
        <v>13.581300000000001</v>
      </c>
      <c r="G223" s="2196">
        <v>13.3504</v>
      </c>
      <c r="H223" s="2196">
        <v>13.764799999999999</v>
      </c>
      <c r="I223" s="2196">
        <v>13.5672</v>
      </c>
      <c r="J223" s="2196">
        <v>9.3899999999999997E-2</v>
      </c>
      <c r="K223" s="2197">
        <v>9.1999999999999998E-2</v>
      </c>
      <c r="L223" s="2236">
        <v>14.557499999999999</v>
      </c>
      <c r="M223" s="2196">
        <v>14.1768</v>
      </c>
      <c r="N223" s="2196">
        <v>16.945</v>
      </c>
      <c r="O223" s="2196">
        <v>16.1309</v>
      </c>
      <c r="P223" s="2196">
        <v>14.82</v>
      </c>
      <c r="Q223" s="2197">
        <v>13.997</v>
      </c>
      <c r="R223" s="2237"/>
    </row>
    <row r="224" spans="1:18" ht="33" hidden="1" customHeight="1" thickTop="1" thickBot="1">
      <c r="A224" s="2200">
        <v>44896</v>
      </c>
      <c r="B224" s="2239">
        <v>8.5760000000000005</v>
      </c>
      <c r="C224" s="2201">
        <v>10.034700000000001</v>
      </c>
      <c r="D224" s="2201">
        <v>10.3118</v>
      </c>
      <c r="E224" s="2201">
        <v>12.2393</v>
      </c>
      <c r="F224" s="2201">
        <v>9.1456999999999997</v>
      </c>
      <c r="G224" s="2201">
        <v>10.6175</v>
      </c>
      <c r="H224" s="2201">
        <v>9.2631999999999994</v>
      </c>
      <c r="I224" s="2201">
        <v>10.7659</v>
      </c>
      <c r="J224" s="2201">
        <v>6.4899999999999999E-2</v>
      </c>
      <c r="K224" s="2202">
        <v>7.4200000000000002E-2</v>
      </c>
      <c r="L224" s="2239">
        <v>11.28</v>
      </c>
      <c r="M224" s="2201">
        <v>11.628</v>
      </c>
      <c r="N224" s="2201">
        <v>13.324999999999999</v>
      </c>
      <c r="O224" s="2201">
        <v>14.016299999999999</v>
      </c>
      <c r="P224" s="2201">
        <v>11.775</v>
      </c>
      <c r="Q224" s="2202">
        <v>12.138999999999999</v>
      </c>
      <c r="R224" s="2237"/>
    </row>
    <row r="225" spans="1:18" ht="33" hidden="1" customHeight="1" thickTop="1">
      <c r="A225" s="2189">
        <v>44927</v>
      </c>
      <c r="B225" s="2238">
        <v>10.7997</v>
      </c>
      <c r="C225" s="2190">
        <v>9.9092000000000002</v>
      </c>
      <c r="D225" s="2190">
        <v>13.286300000000001</v>
      </c>
      <c r="E225" s="2190">
        <v>12.1348</v>
      </c>
      <c r="F225" s="2190">
        <v>11.7262</v>
      </c>
      <c r="G225" s="2190">
        <v>10.6965</v>
      </c>
      <c r="H225" s="2190">
        <v>11.7485</v>
      </c>
      <c r="I225" s="2190">
        <v>10.7255</v>
      </c>
      <c r="J225" s="2190">
        <v>8.3000000000000004E-2</v>
      </c>
      <c r="K225" s="2191">
        <v>7.6100000000000001E-2</v>
      </c>
      <c r="L225" s="2238">
        <v>12.622199999999999</v>
      </c>
      <c r="M225" s="2190">
        <v>12.2324</v>
      </c>
      <c r="N225" s="2190">
        <v>15.433299999999999</v>
      </c>
      <c r="O225" s="2190">
        <v>14.6943</v>
      </c>
      <c r="P225" s="2190">
        <v>13.4278</v>
      </c>
      <c r="Q225" s="2191">
        <v>12.817</v>
      </c>
      <c r="R225" s="2237"/>
    </row>
    <row r="226" spans="1:18" ht="33" hidden="1" customHeight="1">
      <c r="A226" s="2195">
        <v>44958</v>
      </c>
      <c r="B226" s="2236">
        <v>11.013500000000001</v>
      </c>
      <c r="C226" s="2196">
        <v>10.8636</v>
      </c>
      <c r="D226" s="2196">
        <v>13.369899999999999</v>
      </c>
      <c r="E226" s="2196">
        <v>13.133100000000001</v>
      </c>
      <c r="F226" s="2196">
        <v>11.7182</v>
      </c>
      <c r="G226" s="2196">
        <v>11.6347</v>
      </c>
      <c r="H226" s="2196">
        <v>11.775</v>
      </c>
      <c r="I226" s="2196">
        <v>11.742100000000001</v>
      </c>
      <c r="J226" s="2196">
        <v>8.0699999999999994E-2</v>
      </c>
      <c r="K226" s="2197">
        <v>8.1600000000000006E-2</v>
      </c>
      <c r="L226" s="2236">
        <v>12.916700000000001</v>
      </c>
      <c r="M226" s="2196">
        <v>12.5961</v>
      </c>
      <c r="N226" s="2196">
        <v>15.2278</v>
      </c>
      <c r="O226" s="2196">
        <v>15.0816</v>
      </c>
      <c r="P226" s="2196">
        <v>13.472200000000001</v>
      </c>
      <c r="Q226" s="2197">
        <v>13.224399999999999</v>
      </c>
      <c r="R226" s="2237"/>
    </row>
    <row r="227" spans="1:18" ht="33" customHeight="1">
      <c r="A227" s="2195">
        <v>44986</v>
      </c>
      <c r="B227" s="2236">
        <v>11.0137</v>
      </c>
      <c r="C227" s="2196">
        <v>11.013999999999999</v>
      </c>
      <c r="D227" s="2196">
        <v>13.6218</v>
      </c>
      <c r="E227" s="2196">
        <v>13.379899999999999</v>
      </c>
      <c r="F227" s="2196">
        <v>11.9657</v>
      </c>
      <c r="G227" s="2196">
        <v>11.8011</v>
      </c>
      <c r="H227" s="2196">
        <v>12.0611</v>
      </c>
      <c r="I227" s="2196">
        <v>11.9125</v>
      </c>
      <c r="J227" s="2196">
        <v>8.2900000000000001E-2</v>
      </c>
      <c r="K227" s="2197">
        <v>8.2500000000000004E-2</v>
      </c>
      <c r="L227" s="2236">
        <v>11.936199999999999</v>
      </c>
      <c r="M227" s="2196">
        <v>12.4476</v>
      </c>
      <c r="N227" s="2196">
        <v>14.7334</v>
      </c>
      <c r="O227" s="2196">
        <v>14.9352</v>
      </c>
      <c r="P227" s="2196">
        <v>12.7111</v>
      </c>
      <c r="Q227" s="2197">
        <v>13.0091</v>
      </c>
      <c r="R227" s="2237"/>
    </row>
    <row r="228" spans="1:18" ht="33" customHeight="1">
      <c r="A228" s="2195">
        <v>45017</v>
      </c>
      <c r="B228" s="2236">
        <v>10.951599999999999</v>
      </c>
      <c r="C228" s="2196">
        <v>10.9453</v>
      </c>
      <c r="D228" s="2196">
        <v>13.7624</v>
      </c>
      <c r="E228" s="2196">
        <v>13.6281</v>
      </c>
      <c r="F228" s="2196">
        <v>12.0876</v>
      </c>
      <c r="G228" s="2196">
        <v>12.007999999999999</v>
      </c>
      <c r="H228" s="2196">
        <v>12.3043</v>
      </c>
      <c r="I228" s="2196">
        <v>12.1929</v>
      </c>
      <c r="J228" s="2196">
        <v>8.0500000000000002E-2</v>
      </c>
      <c r="K228" s="2197">
        <v>8.2000000000000003E-2</v>
      </c>
      <c r="L228" s="2236">
        <v>11.95</v>
      </c>
      <c r="M228" s="2196">
        <v>11.531599999999999</v>
      </c>
      <c r="N228" s="2196">
        <v>14.886100000000001</v>
      </c>
      <c r="O228" s="2196">
        <v>14.3743</v>
      </c>
      <c r="P228" s="2196">
        <v>12.9833</v>
      </c>
      <c r="Q228" s="2197">
        <v>12.527100000000001</v>
      </c>
      <c r="R228" s="2237"/>
    </row>
    <row r="229" spans="1:18" ht="33" customHeight="1">
      <c r="A229" s="2195">
        <v>45047</v>
      </c>
      <c r="B229" s="2236">
        <v>10.971500000000001</v>
      </c>
      <c r="C229" s="2196">
        <v>10.921799999999999</v>
      </c>
      <c r="D229" s="2196">
        <v>13.588800000000001</v>
      </c>
      <c r="E229" s="2196">
        <v>13.6296</v>
      </c>
      <c r="F229" s="2196">
        <v>11.697800000000001</v>
      </c>
      <c r="G229" s="2196">
        <v>11.861700000000001</v>
      </c>
      <c r="H229" s="2196">
        <v>12.009499999999999</v>
      </c>
      <c r="I229" s="2196">
        <v>12.164099999999999</v>
      </c>
      <c r="J229" s="2196">
        <v>7.85E-2</v>
      </c>
      <c r="K229" s="2197">
        <v>7.9699999999999993E-2</v>
      </c>
      <c r="L229" s="2236">
        <v>11.5268</v>
      </c>
      <c r="M229" s="2196">
        <v>11.557700000000001</v>
      </c>
      <c r="N229" s="2196">
        <v>14.262499999999999</v>
      </c>
      <c r="O229" s="2196">
        <v>14.4297</v>
      </c>
      <c r="P229" s="2196">
        <v>12.2964</v>
      </c>
      <c r="Q229" s="2197">
        <v>12.506500000000001</v>
      </c>
      <c r="R229" s="2237"/>
    </row>
    <row r="230" spans="1:18" ht="33" customHeight="1">
      <c r="A230" s="2195">
        <v>45078</v>
      </c>
      <c r="B230" s="2236">
        <v>10.997199999999999</v>
      </c>
      <c r="C230" s="2196">
        <v>10.983599999999999</v>
      </c>
      <c r="D230" s="2196">
        <v>13.9879</v>
      </c>
      <c r="E230" s="2196">
        <v>13.8796</v>
      </c>
      <c r="F230" s="2196">
        <v>12.007300000000001</v>
      </c>
      <c r="G230" s="2196">
        <v>11.908200000000001</v>
      </c>
      <c r="H230" s="2196">
        <v>12.2933</v>
      </c>
      <c r="I230" s="2196">
        <v>12.2027</v>
      </c>
      <c r="J230" s="2196">
        <v>7.6100000000000001E-2</v>
      </c>
      <c r="K230" s="2197">
        <v>7.7799999999999994E-2</v>
      </c>
      <c r="L230" s="2236">
        <v>11.6517</v>
      </c>
      <c r="M230" s="2196">
        <v>11.6785</v>
      </c>
      <c r="N230" s="2196">
        <v>14.8239</v>
      </c>
      <c r="O230" s="2196">
        <v>14.666</v>
      </c>
      <c r="P230" s="2196">
        <v>12.5778</v>
      </c>
      <c r="Q230" s="2197">
        <v>12.5352</v>
      </c>
      <c r="R230" s="2237"/>
    </row>
    <row r="231" spans="1:18" ht="33" customHeight="1">
      <c r="A231" s="2195">
        <v>45108</v>
      </c>
      <c r="B231" s="2236">
        <v>11.003399999999999</v>
      </c>
      <c r="C231" s="2196">
        <v>11.002000000000001</v>
      </c>
      <c r="D231" s="2196">
        <v>14.148199999999999</v>
      </c>
      <c r="E231" s="2196">
        <v>14.1732</v>
      </c>
      <c r="F231" s="2196">
        <v>12.1272</v>
      </c>
      <c r="G231" s="2196">
        <v>12.164099999999999</v>
      </c>
      <c r="H231" s="2196">
        <v>12.6538</v>
      </c>
      <c r="I231" s="2196">
        <v>12.594200000000001</v>
      </c>
      <c r="J231" s="2196">
        <v>7.9100000000000004E-2</v>
      </c>
      <c r="K231" s="2197">
        <v>7.8100000000000003E-2</v>
      </c>
      <c r="L231" s="2236">
        <v>11.5939</v>
      </c>
      <c r="M231" s="2196">
        <v>11.649699999999999</v>
      </c>
      <c r="N231" s="2196">
        <v>15.0945</v>
      </c>
      <c r="O231" s="2196">
        <v>14.9925</v>
      </c>
      <c r="P231" s="2196">
        <v>12.722200000000001</v>
      </c>
      <c r="Q231" s="2197">
        <v>12.678100000000001</v>
      </c>
      <c r="R231" s="2237"/>
    </row>
    <row r="232" spans="1:18" ht="33" customHeight="1">
      <c r="A232" s="2195">
        <v>45139</v>
      </c>
      <c r="B232" s="2236">
        <v>11.0192</v>
      </c>
      <c r="C232" s="2196">
        <v>11.006600000000001</v>
      </c>
      <c r="D232" s="2196">
        <v>13.9514</v>
      </c>
      <c r="E232" s="2196">
        <v>13.980399999999999</v>
      </c>
      <c r="F232" s="2196">
        <v>11.9473</v>
      </c>
      <c r="G232" s="2196">
        <v>12.0017</v>
      </c>
      <c r="H232" s="2196">
        <v>12.484500000000001</v>
      </c>
      <c r="I232" s="2196">
        <v>12.526999999999999</v>
      </c>
      <c r="J232" s="2196">
        <v>7.5800000000000006E-2</v>
      </c>
      <c r="K232" s="2197">
        <v>7.5999999999999998E-2</v>
      </c>
      <c r="L232" s="2236">
        <v>11.4579</v>
      </c>
      <c r="M232" s="2196">
        <v>11.4206</v>
      </c>
      <c r="N232" s="2196">
        <v>14.7028</v>
      </c>
      <c r="O232" s="2196">
        <v>14.720700000000001</v>
      </c>
      <c r="P232" s="2196">
        <v>12.420400000000001</v>
      </c>
      <c r="Q232" s="2197">
        <v>12.437900000000001</v>
      </c>
      <c r="R232" s="2237"/>
    </row>
    <row r="233" spans="1:18" ht="33" customHeight="1">
      <c r="A233" s="2195">
        <v>45170</v>
      </c>
      <c r="B233" s="2236">
        <v>11.128500000000001</v>
      </c>
      <c r="C233" s="2196">
        <v>11.062900000000001</v>
      </c>
      <c r="D233" s="2196">
        <v>13.593500000000001</v>
      </c>
      <c r="E233" s="2196">
        <v>13.712999999999999</v>
      </c>
      <c r="F233" s="2196">
        <v>11.7774</v>
      </c>
      <c r="G233" s="2196">
        <v>11.813000000000001</v>
      </c>
      <c r="H233" s="2196">
        <v>12.173500000000001</v>
      </c>
      <c r="I233" s="2196">
        <v>12.310499999999999</v>
      </c>
      <c r="J233" s="2196">
        <v>7.4499999999999997E-2</v>
      </c>
      <c r="K233" s="2197">
        <v>7.4800000000000005E-2</v>
      </c>
      <c r="L233" s="2236">
        <v>11.589399999999999</v>
      </c>
      <c r="M233" s="2196">
        <v>11.5189</v>
      </c>
      <c r="N233" s="2196">
        <v>14.5472</v>
      </c>
      <c r="O233" s="2196">
        <v>14.6189</v>
      </c>
      <c r="P233" s="2196">
        <v>12.3361</v>
      </c>
      <c r="Q233" s="2197">
        <v>12.385300000000001</v>
      </c>
      <c r="R233" s="2237"/>
    </row>
    <row r="234" spans="1:18" ht="33" customHeight="1">
      <c r="A234" s="2195">
        <v>45200</v>
      </c>
      <c r="B234" s="2236">
        <v>11.4963</v>
      </c>
      <c r="C234" s="2196">
        <v>11.3354</v>
      </c>
      <c r="D234" s="2196">
        <v>13.9399</v>
      </c>
      <c r="E234" s="2196">
        <v>13.801299999999999</v>
      </c>
      <c r="F234" s="2196">
        <v>12.143800000000001</v>
      </c>
      <c r="G234" s="2196">
        <v>11.974</v>
      </c>
      <c r="H234" s="2196">
        <v>12.6341</v>
      </c>
      <c r="I234" s="2196">
        <v>12.544700000000001</v>
      </c>
      <c r="J234" s="2196">
        <v>7.5899999999999995E-2</v>
      </c>
      <c r="K234" s="2197">
        <v>7.5800000000000006E-2</v>
      </c>
      <c r="L234" s="2236">
        <v>12.025600000000001</v>
      </c>
      <c r="M234" s="2196">
        <v>11.885300000000001</v>
      </c>
      <c r="N234" s="2196">
        <v>14.5722</v>
      </c>
      <c r="O234" s="2196">
        <v>14.5289</v>
      </c>
      <c r="P234" s="2196">
        <v>12.6472</v>
      </c>
      <c r="Q234" s="2197">
        <v>12.4892</v>
      </c>
      <c r="R234" s="2237"/>
    </row>
    <row r="235" spans="1:18" ht="33" customHeight="1">
      <c r="A235" s="2195">
        <v>45231</v>
      </c>
      <c r="B235" s="2236">
        <v>11.6206</v>
      </c>
      <c r="C235" s="2196">
        <v>11.5494</v>
      </c>
      <c r="D235" s="2196">
        <v>14.6821</v>
      </c>
      <c r="E235" s="2196">
        <v>14.3567</v>
      </c>
      <c r="F235" s="2196">
        <v>12.675599999999999</v>
      </c>
      <c r="G235" s="2196">
        <v>12.4937</v>
      </c>
      <c r="H235" s="2196">
        <v>13.308</v>
      </c>
      <c r="I235" s="2196">
        <v>12.972099999999999</v>
      </c>
      <c r="J235" s="2196">
        <v>7.85E-2</v>
      </c>
      <c r="K235" s="2197">
        <v>7.8100000000000003E-2</v>
      </c>
      <c r="L235" s="2236">
        <v>12.1861</v>
      </c>
      <c r="M235" s="2196">
        <v>12.0671</v>
      </c>
      <c r="N235" s="2196">
        <v>15.2361</v>
      </c>
      <c r="O235" s="2196">
        <v>14.815799999999999</v>
      </c>
      <c r="P235" s="2196">
        <v>13.2361</v>
      </c>
      <c r="Q235" s="2197">
        <v>13.1914</v>
      </c>
      <c r="R235" s="2237"/>
    </row>
    <row r="236" spans="1:18" ht="33" customHeight="1" thickBot="1">
      <c r="A236" s="2200">
        <v>45261</v>
      </c>
      <c r="B236" s="2239">
        <v>11.88</v>
      </c>
      <c r="C236" s="2201">
        <v>11.6511</v>
      </c>
      <c r="D236" s="2201">
        <v>15.1334</v>
      </c>
      <c r="E236" s="2201">
        <v>14.7448</v>
      </c>
      <c r="F236" s="2201">
        <v>13.1264</v>
      </c>
      <c r="G236" s="2201">
        <v>12.7118</v>
      </c>
      <c r="H236" s="2201">
        <v>14.110300000000001</v>
      </c>
      <c r="I236" s="2201">
        <v>13.4778</v>
      </c>
      <c r="J236" s="2201">
        <v>8.43E-2</v>
      </c>
      <c r="K236" s="2202">
        <v>8.1100000000000005E-2</v>
      </c>
      <c r="L236" s="2239">
        <v>12.132199999999999</v>
      </c>
      <c r="M236" s="2201">
        <v>12.1492</v>
      </c>
      <c r="N236" s="2201">
        <v>15.213900000000001</v>
      </c>
      <c r="O236" s="2201">
        <v>15.223000000000001</v>
      </c>
      <c r="P236" s="2201">
        <v>13.183299999999999</v>
      </c>
      <c r="Q236" s="2202">
        <v>13.2669</v>
      </c>
      <c r="R236" s="2237"/>
    </row>
    <row r="237" spans="1:18" ht="33" customHeight="1" thickTop="1">
      <c r="A237" s="2189">
        <v>45292</v>
      </c>
      <c r="B237" s="2238">
        <v>12.035600000000001</v>
      </c>
      <c r="C237" s="2190">
        <v>11.9344</v>
      </c>
      <c r="D237" s="2190">
        <v>15.3027</v>
      </c>
      <c r="E237" s="2190">
        <v>15.156499999999999</v>
      </c>
      <c r="F237" s="2190">
        <v>13.0547</v>
      </c>
      <c r="G237" s="2190">
        <v>13.004300000000001</v>
      </c>
      <c r="H237" s="2190">
        <v>13.998100000000001</v>
      </c>
      <c r="I237" s="2190">
        <v>13.8889</v>
      </c>
      <c r="J237" s="2190">
        <v>8.2299999999999998E-2</v>
      </c>
      <c r="K237" s="2191">
        <v>8.1600000000000006E-2</v>
      </c>
      <c r="L237" s="2238">
        <v>12.402799999999999</v>
      </c>
      <c r="M237" s="2190">
        <v>12.292</v>
      </c>
      <c r="N237" s="2190">
        <v>15.6028</v>
      </c>
      <c r="O237" s="2190">
        <v>15.3725</v>
      </c>
      <c r="P237" s="2190">
        <v>13.375</v>
      </c>
      <c r="Q237" s="2191">
        <v>13.3194</v>
      </c>
      <c r="R237" s="2237"/>
    </row>
    <row r="238" spans="1:18" ht="33" customHeight="1">
      <c r="A238" s="2195">
        <v>45323</v>
      </c>
      <c r="B238" s="2236">
        <v>12.4642</v>
      </c>
      <c r="C238" s="2196">
        <v>12.2301</v>
      </c>
      <c r="D238" s="2196">
        <v>15.802199999999999</v>
      </c>
      <c r="E238" s="2196">
        <v>15.4398</v>
      </c>
      <c r="F238" s="2196">
        <v>13.523400000000001</v>
      </c>
      <c r="G238" s="2196">
        <v>13.195399999999999</v>
      </c>
      <c r="H238" s="2196">
        <v>14.1793</v>
      </c>
      <c r="I238" s="2196">
        <v>13.9389</v>
      </c>
      <c r="J238" s="2196">
        <v>8.3500000000000005E-2</v>
      </c>
      <c r="K238" s="2197">
        <v>8.1799999999999998E-2</v>
      </c>
      <c r="L238" s="2236">
        <v>12.9239</v>
      </c>
      <c r="M238" s="2196">
        <v>12.5938</v>
      </c>
      <c r="N238" s="2196">
        <v>16.1083</v>
      </c>
      <c r="O238" s="2196">
        <v>15.743499999999999</v>
      </c>
      <c r="P238" s="2196">
        <v>13.877800000000001</v>
      </c>
      <c r="Q238" s="2197">
        <v>13.4712</v>
      </c>
      <c r="R238" s="2237"/>
    </row>
    <row r="239" spans="1:18" ht="33" customHeight="1">
      <c r="A239" s="2195">
        <v>45352</v>
      </c>
      <c r="B239" s="2236">
        <v>12.877000000000001</v>
      </c>
      <c r="C239" s="2196">
        <v>12.667400000000001</v>
      </c>
      <c r="D239" s="2196">
        <v>16.261700000000001</v>
      </c>
      <c r="E239" s="2196">
        <v>16.105599999999999</v>
      </c>
      <c r="F239" s="2196">
        <v>13.9031</v>
      </c>
      <c r="G239" s="2196">
        <v>13.777100000000001</v>
      </c>
      <c r="H239" s="2196">
        <v>14.2691</v>
      </c>
      <c r="I239" s="2196">
        <v>14.263999999999999</v>
      </c>
      <c r="J239" s="2196">
        <v>8.5199999999999998E-2</v>
      </c>
      <c r="K239" s="2197">
        <v>8.4599999999999995E-2</v>
      </c>
      <c r="L239" s="2236">
        <v>13.4389</v>
      </c>
      <c r="M239" s="2196">
        <v>13.2035</v>
      </c>
      <c r="N239" s="2196">
        <v>16.752800000000001</v>
      </c>
      <c r="O239" s="2196">
        <v>16.485199999999999</v>
      </c>
      <c r="P239" s="2196">
        <v>14.3972</v>
      </c>
      <c r="Q239" s="2197">
        <v>14.176500000000001</v>
      </c>
      <c r="R239" s="2237"/>
    </row>
    <row r="240" spans="1:18" ht="33" customHeight="1">
      <c r="A240" s="2195">
        <v>45383</v>
      </c>
      <c r="B240" s="2236">
        <v>13.273899999999999</v>
      </c>
      <c r="C240" s="2196">
        <v>13.0381</v>
      </c>
      <c r="D240" s="2196">
        <v>16.624300000000002</v>
      </c>
      <c r="E240" s="2196">
        <v>16.311199999999999</v>
      </c>
      <c r="F240" s="2196">
        <v>14.19</v>
      </c>
      <c r="G240" s="2196">
        <v>13.9618</v>
      </c>
      <c r="H240" s="2196">
        <v>14.4817</v>
      </c>
      <c r="I240" s="2196">
        <v>14.3262</v>
      </c>
      <c r="J240" s="2196">
        <v>8.43E-2</v>
      </c>
      <c r="K240" s="2197">
        <v>8.4699999999999998E-2</v>
      </c>
      <c r="L240" s="2236">
        <v>14.0139</v>
      </c>
      <c r="M240" s="2196">
        <v>13.5886</v>
      </c>
      <c r="N240" s="2196">
        <v>17.1389</v>
      </c>
      <c r="O240" s="2196">
        <v>16.7605</v>
      </c>
      <c r="P240" s="2196">
        <v>14.713900000000001</v>
      </c>
      <c r="Q240" s="2197">
        <v>14.3588</v>
      </c>
      <c r="R240" s="2237"/>
    </row>
    <row r="241" spans="1:18" ht="33" customHeight="1">
      <c r="A241" s="2195">
        <v>45413</v>
      </c>
      <c r="B241" s="2236">
        <v>14.130100000000001</v>
      </c>
      <c r="C241" s="2196">
        <v>13.782299999999999</v>
      </c>
      <c r="D241" s="2196">
        <v>17.999600000000001</v>
      </c>
      <c r="E241" s="2196">
        <v>17.4312</v>
      </c>
      <c r="F241" s="2196">
        <v>15.3345</v>
      </c>
      <c r="G241" s="2196">
        <v>14.911199999999999</v>
      </c>
      <c r="H241" s="2196">
        <v>15.644399999999999</v>
      </c>
      <c r="I241" s="2196">
        <v>15.1684</v>
      </c>
      <c r="J241" s="2196">
        <v>8.9899999999999994E-2</v>
      </c>
      <c r="K241" s="2197">
        <v>8.8400000000000006E-2</v>
      </c>
      <c r="L241" s="2236">
        <v>15.0472</v>
      </c>
      <c r="M241" s="2196">
        <v>14.6882</v>
      </c>
      <c r="N241" s="2196">
        <v>19.316700000000001</v>
      </c>
      <c r="O241" s="2196">
        <v>18.3231</v>
      </c>
      <c r="P241" s="2196">
        <v>16.336099999999998</v>
      </c>
      <c r="Q241" s="2197">
        <v>15.630100000000001</v>
      </c>
      <c r="R241" s="2237"/>
    </row>
    <row r="242" spans="1:18" ht="33" customHeight="1">
      <c r="A242" s="2195">
        <v>45444</v>
      </c>
      <c r="B242" s="2236">
        <v>14.586</v>
      </c>
      <c r="C242" s="2196">
        <v>14.329800000000001</v>
      </c>
      <c r="D242" s="2196">
        <v>18.4375</v>
      </c>
      <c r="E242" s="2196">
        <v>18.218399999999999</v>
      </c>
      <c r="F242" s="2196">
        <v>15.627000000000001</v>
      </c>
      <c r="G242" s="2196">
        <v>15.4238</v>
      </c>
      <c r="H242" s="2196">
        <v>16.228000000000002</v>
      </c>
      <c r="I242" s="2196">
        <v>16.038799999999998</v>
      </c>
      <c r="J242" s="2196">
        <v>9.0700000000000003E-2</v>
      </c>
      <c r="K242" s="2197">
        <v>9.0800000000000006E-2</v>
      </c>
      <c r="L242" s="2236">
        <v>15.683299999999999</v>
      </c>
      <c r="M242" s="2196">
        <v>15.2667</v>
      </c>
      <c r="N242" s="2196">
        <v>19.691700000000001</v>
      </c>
      <c r="O242" s="2196">
        <v>19.266200000000001</v>
      </c>
      <c r="P242" s="2196">
        <v>16.6417</v>
      </c>
      <c r="Q242" s="2197">
        <v>16.301600000000001</v>
      </c>
      <c r="R242" s="2237"/>
    </row>
    <row r="243" spans="1:18" ht="33" customHeight="1">
      <c r="A243" s="2195">
        <v>45474</v>
      </c>
      <c r="B243" s="2236">
        <v>14.9009</v>
      </c>
      <c r="C243" s="2196">
        <v>14.746700000000001</v>
      </c>
      <c r="D243" s="2196">
        <v>19.130500000000001</v>
      </c>
      <c r="E243" s="2196">
        <v>18.967099999999999</v>
      </c>
      <c r="F243" s="2196">
        <v>16.1065</v>
      </c>
      <c r="G243" s="2196">
        <v>15.9909</v>
      </c>
      <c r="H243" s="2196">
        <v>16.921500000000002</v>
      </c>
      <c r="I243" s="2196">
        <v>16.5305</v>
      </c>
      <c r="J243" s="2196">
        <v>9.9000000000000005E-2</v>
      </c>
      <c r="K243" s="2197">
        <v>9.3600000000000003E-2</v>
      </c>
      <c r="L243" s="2236">
        <v>15.841699999999999</v>
      </c>
      <c r="M243" s="2196">
        <v>15.682399999999999</v>
      </c>
      <c r="N243" s="2196">
        <v>20.177800000000001</v>
      </c>
      <c r="O243" s="2196">
        <v>19.872399999999999</v>
      </c>
      <c r="P243" s="2196">
        <v>17.022200000000002</v>
      </c>
      <c r="Q243" s="2197">
        <v>16.775300000000001</v>
      </c>
      <c r="R243" s="2237"/>
    </row>
    <row r="244" spans="1:18" ht="33" customHeight="1">
      <c r="A244" s="2195">
        <v>45505</v>
      </c>
      <c r="B244" s="2236">
        <v>15.1899</v>
      </c>
      <c r="C244" s="2196">
        <v>15.1037</v>
      </c>
      <c r="D244" s="2196">
        <v>19.926100000000002</v>
      </c>
      <c r="E244" s="2196">
        <v>19.560500000000001</v>
      </c>
      <c r="F244" s="2196">
        <v>16.782800000000002</v>
      </c>
      <c r="G244" s="2196">
        <v>16.647500000000001</v>
      </c>
      <c r="H244" s="2196">
        <v>17.855699999999999</v>
      </c>
      <c r="I244" s="2196">
        <v>17.598800000000001</v>
      </c>
      <c r="J244" s="2196">
        <v>0.104</v>
      </c>
      <c r="K244" s="2197">
        <v>0.1032</v>
      </c>
      <c r="L244" s="2236">
        <v>16.2028</v>
      </c>
      <c r="M244" s="2196">
        <v>16.154599999999999</v>
      </c>
      <c r="N244" s="2196">
        <v>20.916699999999999</v>
      </c>
      <c r="O244" s="2196">
        <v>20.260999999999999</v>
      </c>
      <c r="P244" s="2196">
        <v>17.8917</v>
      </c>
      <c r="Q244" s="2197">
        <v>17.2288</v>
      </c>
      <c r="R244" s="2237"/>
    </row>
    <row r="245" spans="1:18" ht="33" customHeight="1">
      <c r="A245" s="2195">
        <v>45536</v>
      </c>
      <c r="B245" s="2236">
        <v>15.8</v>
      </c>
      <c r="C245" s="2196">
        <v>15.557499999999999</v>
      </c>
      <c r="D245" s="2196">
        <v>21.182300000000001</v>
      </c>
      <c r="E245" s="2196">
        <v>20.556100000000001</v>
      </c>
      <c r="F245" s="2196">
        <v>17.610800000000001</v>
      </c>
      <c r="G245" s="2196">
        <v>17.274799999999999</v>
      </c>
      <c r="H245" s="2196">
        <v>18.7197</v>
      </c>
      <c r="I245" s="2196">
        <v>18.3582</v>
      </c>
      <c r="J245" s="2196">
        <v>0.1104</v>
      </c>
      <c r="K245" s="2197">
        <v>0.1087</v>
      </c>
      <c r="L245" s="2236">
        <v>16.1844</v>
      </c>
      <c r="M245" s="2196">
        <v>16.283100000000001</v>
      </c>
      <c r="N245" s="2196">
        <v>21.3111</v>
      </c>
      <c r="O245" s="2196">
        <v>21.133099999999999</v>
      </c>
      <c r="P245" s="2196">
        <v>17.9861</v>
      </c>
      <c r="Q245" s="2197">
        <v>17.959599999999998</v>
      </c>
      <c r="R245" s="2237"/>
    </row>
    <row r="246" spans="1:18" ht="33" customHeight="1">
      <c r="A246" s="2195">
        <v>45566</v>
      </c>
      <c r="B246" s="2236">
        <v>16.3</v>
      </c>
      <c r="C246" s="2196">
        <v>15.988899999999999</v>
      </c>
      <c r="D246" s="2196">
        <v>20.97</v>
      </c>
      <c r="E246" s="2196">
        <v>20.857600000000001</v>
      </c>
      <c r="F246" s="2196">
        <v>17.699200000000001</v>
      </c>
      <c r="G246" s="2196">
        <v>17.420200000000001</v>
      </c>
      <c r="H246" s="2196">
        <v>18.8384</v>
      </c>
      <c r="I246" s="2196">
        <v>18.5639</v>
      </c>
      <c r="J246" s="2196">
        <v>0.1069</v>
      </c>
      <c r="K246" s="2197">
        <v>0.1067</v>
      </c>
      <c r="L246" s="2236">
        <v>16.716699999999999</v>
      </c>
      <c r="M246" s="2196">
        <v>16.9069</v>
      </c>
      <c r="N246" s="2196">
        <v>21.586099999999998</v>
      </c>
      <c r="O246" s="2196">
        <v>21.251100000000001</v>
      </c>
      <c r="P246" s="2196">
        <v>18.008299999999998</v>
      </c>
      <c r="Q246" s="2197">
        <v>17.918900000000001</v>
      </c>
      <c r="R246" s="2237"/>
    </row>
    <row r="247" spans="1:18" ht="33" customHeight="1">
      <c r="A247" s="2195">
        <v>45597</v>
      </c>
      <c r="B247" s="2236">
        <v>15.27</v>
      </c>
      <c r="C247" s="2196">
        <v>15.9834</v>
      </c>
      <c r="D247" s="2196">
        <v>19.395199999999999</v>
      </c>
      <c r="E247" s="2196">
        <v>20.3689</v>
      </c>
      <c r="F247" s="2196">
        <v>16.129100000000001</v>
      </c>
      <c r="G247" s="2196">
        <v>16.978300000000001</v>
      </c>
      <c r="H247" s="2196">
        <v>17.313300000000002</v>
      </c>
      <c r="I247" s="2196">
        <v>18.148599999999998</v>
      </c>
      <c r="J247" s="2196">
        <v>0.1018</v>
      </c>
      <c r="K247" s="2197">
        <v>0.104</v>
      </c>
      <c r="L247" s="2236">
        <v>16.225000000000001</v>
      </c>
      <c r="M247" s="2196">
        <v>16.687100000000001</v>
      </c>
      <c r="N247" s="2196">
        <v>20.502800000000001</v>
      </c>
      <c r="O247" s="2196">
        <v>21.2333</v>
      </c>
      <c r="P247" s="2196">
        <v>17.0611</v>
      </c>
      <c r="Q247" s="2197">
        <v>17.8064</v>
      </c>
      <c r="R247" s="2237"/>
    </row>
    <row r="248" spans="1:18" ht="33" customHeight="1" thickBot="1">
      <c r="A248" s="2200">
        <v>45627</v>
      </c>
      <c r="B248" s="2239">
        <v>14.7</v>
      </c>
      <c r="C248" s="2201">
        <v>14.7805</v>
      </c>
      <c r="D248" s="2201">
        <v>18.4008</v>
      </c>
      <c r="E248" s="2201">
        <v>18.6876</v>
      </c>
      <c r="F248" s="2201">
        <v>15.2141</v>
      </c>
      <c r="G248" s="2201">
        <v>15.4741</v>
      </c>
      <c r="H248" s="2201">
        <v>16.207799999999999</v>
      </c>
      <c r="I248" s="2201">
        <v>16.570900000000002</v>
      </c>
      <c r="J248" s="2201">
        <v>9.35E-2</v>
      </c>
      <c r="K248" s="2202">
        <v>9.6100000000000005E-2</v>
      </c>
      <c r="L248" s="2239">
        <v>15.6944</v>
      </c>
      <c r="M248" s="2201">
        <v>16.633500000000002</v>
      </c>
      <c r="N248" s="2201">
        <v>19.427800000000001</v>
      </c>
      <c r="O248" s="2201">
        <v>19.943100000000001</v>
      </c>
      <c r="P248" s="2201">
        <v>16.4222</v>
      </c>
      <c r="Q248" s="2202">
        <v>16.7241</v>
      </c>
      <c r="R248" s="2237"/>
    </row>
    <row r="249" spans="1:18" ht="33" customHeight="1" thickTop="1">
      <c r="A249" s="2189">
        <v>45658</v>
      </c>
      <c r="B249" s="2238">
        <v>15.3001</v>
      </c>
      <c r="C249" s="2190">
        <v>14.972</v>
      </c>
      <c r="D249" s="2190">
        <v>19.000299999999999</v>
      </c>
      <c r="E249" s="2190">
        <v>18.471499999999999</v>
      </c>
      <c r="F249" s="2190">
        <v>15.901199999999999</v>
      </c>
      <c r="G249" s="2190">
        <v>15.5061</v>
      </c>
      <c r="H249" s="2190">
        <v>16.836099999999998</v>
      </c>
      <c r="I249" s="2190">
        <v>16.460100000000001</v>
      </c>
      <c r="J249" s="2190">
        <v>9.8900000000000002E-2</v>
      </c>
      <c r="K249" s="2191">
        <v>9.5799999999999996E-2</v>
      </c>
      <c r="L249" s="2238">
        <v>15.761100000000001</v>
      </c>
      <c r="M249" s="2190">
        <v>15.7864</v>
      </c>
      <c r="N249" s="2190">
        <v>19.261099999999999</v>
      </c>
      <c r="O249" s="2190">
        <v>19.303999999999998</v>
      </c>
      <c r="P249" s="2190">
        <v>16.261099999999999</v>
      </c>
      <c r="Q249" s="2191">
        <v>16.224699999999999</v>
      </c>
      <c r="R249" s="2237"/>
    </row>
    <row r="250" spans="1:18" ht="33" customHeight="1">
      <c r="A250" s="2195">
        <v>45689</v>
      </c>
      <c r="B250" s="2236">
        <v>15.53</v>
      </c>
      <c r="C250" s="2196">
        <v>15.486000000000001</v>
      </c>
      <c r="D250" s="2196">
        <v>19.548400000000001</v>
      </c>
      <c r="E250" s="2196">
        <v>19.427700000000002</v>
      </c>
      <c r="F250" s="2196">
        <v>16.1524</v>
      </c>
      <c r="G250" s="2196">
        <v>16.133299999999998</v>
      </c>
      <c r="H250" s="2196">
        <v>17.218</v>
      </c>
      <c r="I250" s="2196">
        <v>17.1447</v>
      </c>
      <c r="J250" s="2196">
        <v>0.1031</v>
      </c>
      <c r="K250" s="2197">
        <v>0.1022</v>
      </c>
      <c r="L250" s="2236">
        <v>15.6656</v>
      </c>
      <c r="M250" s="2196">
        <v>15.8721</v>
      </c>
      <c r="N250" s="2196">
        <v>19.5806</v>
      </c>
      <c r="O250" s="2196">
        <v>19.158000000000001</v>
      </c>
      <c r="P250" s="2196">
        <v>16.377800000000001</v>
      </c>
      <c r="Q250" s="2197">
        <v>16.2547</v>
      </c>
      <c r="R250" s="2237"/>
    </row>
    <row r="251" spans="1:18" ht="33" customHeight="1">
      <c r="A251" s="2195">
        <v>45717</v>
      </c>
      <c r="B251" s="2236">
        <v>15.53</v>
      </c>
      <c r="C251" s="2196">
        <v>15.531599999999999</v>
      </c>
      <c r="D251" s="2196">
        <v>20.095099999999999</v>
      </c>
      <c r="E251" s="2196">
        <v>20.056100000000001</v>
      </c>
      <c r="F251" s="2196">
        <v>16.806799999999999</v>
      </c>
      <c r="G251" s="2196">
        <v>16.7911</v>
      </c>
      <c r="H251" s="2196">
        <v>17.6327</v>
      </c>
      <c r="I251" s="2196">
        <v>17.583100000000002</v>
      </c>
      <c r="J251" s="2196">
        <v>0.10340000000000001</v>
      </c>
      <c r="K251" s="2197">
        <v>0.1042</v>
      </c>
      <c r="L251" s="2236">
        <v>15.775</v>
      </c>
      <c r="M251" s="2196">
        <v>15.8026</v>
      </c>
      <c r="N251" s="2196">
        <v>20.055599999999998</v>
      </c>
      <c r="O251" s="2196">
        <v>20.081900000000001</v>
      </c>
      <c r="P251" s="2196">
        <v>16.911100000000001</v>
      </c>
      <c r="Q251" s="2197">
        <v>16.876899999999999</v>
      </c>
      <c r="R251" s="2237"/>
    </row>
    <row r="252" spans="1:18" ht="33" customHeight="1">
      <c r="A252" s="2195">
        <v>45748</v>
      </c>
      <c r="B252" s="2236">
        <v>14.15</v>
      </c>
      <c r="C252" s="2196">
        <v>15.2216</v>
      </c>
      <c r="D252" s="2196">
        <v>18.876899999999999</v>
      </c>
      <c r="E252" s="2196">
        <v>19.9847</v>
      </c>
      <c r="F252" s="2196">
        <v>16.064</v>
      </c>
      <c r="G252" s="2196">
        <v>17.0884</v>
      </c>
      <c r="H252" s="2196">
        <v>17.210799999999999</v>
      </c>
      <c r="I252" s="2196">
        <v>18.263500000000001</v>
      </c>
      <c r="J252" s="2196">
        <v>9.2999999999999992E-3</v>
      </c>
      <c r="K252" s="2197">
        <v>0.1056</v>
      </c>
      <c r="L252" s="2236">
        <v>14.855600000000001</v>
      </c>
      <c r="M252" s="2196">
        <v>15.666700000000001</v>
      </c>
      <c r="N252" s="2196">
        <v>19.711099999999998</v>
      </c>
      <c r="O252" s="2196">
        <v>20.342300000000002</v>
      </c>
      <c r="P252" s="2196">
        <v>16.772200000000002</v>
      </c>
      <c r="Q252" s="2197">
        <v>17.313300000000002</v>
      </c>
      <c r="R252" s="2237"/>
    </row>
    <row r="253" spans="1:18" ht="33" customHeight="1">
      <c r="A253" s="2195">
        <v>45778</v>
      </c>
      <c r="B253" s="2236">
        <v>10.28</v>
      </c>
      <c r="C253" s="2196">
        <v>12.075133333333332</v>
      </c>
      <c r="D253" s="2196">
        <v>13.8529</v>
      </c>
      <c r="E253" s="2196">
        <v>16.130816666666668</v>
      </c>
      <c r="F253" s="2196">
        <v>11.6675</v>
      </c>
      <c r="G253" s="2196">
        <v>13.607726190476191</v>
      </c>
      <c r="H253" s="2196">
        <v>12.4964</v>
      </c>
      <c r="I253" s="2196">
        <v>14.547064285714285</v>
      </c>
      <c r="J253" s="2196">
        <v>7.1300000000000002E-2</v>
      </c>
      <c r="K253" s="2197">
        <v>8.3352380952380942E-2</v>
      </c>
      <c r="L253" s="2236">
        <v>10.833299999999999</v>
      </c>
      <c r="M253" s="2196">
        <v>12.8841</v>
      </c>
      <c r="N253" s="2196">
        <v>14.5778</v>
      </c>
      <c r="O253" s="2196">
        <v>16.8093</v>
      </c>
      <c r="P253" s="2196">
        <v>12.4833</v>
      </c>
      <c r="Q253" s="2197">
        <v>14.584300000000001</v>
      </c>
      <c r="R253" s="2237"/>
    </row>
    <row r="254" spans="1:18" ht="33" customHeight="1">
      <c r="A254" s="2195">
        <v>45809</v>
      </c>
      <c r="B254" s="2236">
        <v>10.31</v>
      </c>
      <c r="C254" s="2196">
        <v>10.284000000000001</v>
      </c>
      <c r="D254" s="2196">
        <v>14.1252</v>
      </c>
      <c r="E254" s="2196">
        <v>13.955299999999999</v>
      </c>
      <c r="F254" s="2196">
        <v>12.113799999999999</v>
      </c>
      <c r="G254" s="2196">
        <v>11.863799999999999</v>
      </c>
      <c r="H254" s="2196">
        <v>12.9643</v>
      </c>
      <c r="I254" s="2196">
        <v>12.6485</v>
      </c>
      <c r="J254" s="2196">
        <v>7.1400000000000005E-2</v>
      </c>
      <c r="K254" s="2197">
        <v>7.1199999999999999E-2</v>
      </c>
      <c r="L254" s="2236">
        <v>12.5167</v>
      </c>
      <c r="M254" s="2196">
        <v>12.0512</v>
      </c>
      <c r="N254" s="2196">
        <v>16.5944</v>
      </c>
      <c r="O254" s="2196">
        <v>15.904400000000001</v>
      </c>
      <c r="P254" s="2196">
        <v>14.45</v>
      </c>
      <c r="Q254" s="2197">
        <v>13.7981</v>
      </c>
      <c r="R254" s="2237"/>
    </row>
    <row r="255" spans="1:18" ht="33" customHeight="1">
      <c r="A255" s="2195">
        <v>45839</v>
      </c>
      <c r="B255" s="2236">
        <v>10.5</v>
      </c>
      <c r="C255" s="2196">
        <v>10.417</v>
      </c>
      <c r="D255" s="2196">
        <v>13.8942</v>
      </c>
      <c r="E255" s="2196">
        <v>14.052199999999999</v>
      </c>
      <c r="F255" s="2196">
        <v>12.015000000000001</v>
      </c>
      <c r="G255" s="2196">
        <v>12.158300000000001</v>
      </c>
      <c r="H255" s="2196">
        <v>12.9338</v>
      </c>
      <c r="I255" s="2196">
        <v>13.0419</v>
      </c>
      <c r="J255" s="2196">
        <v>6.9800000000000001E-2</v>
      </c>
      <c r="K255" s="2197">
        <v>7.0800000000000002E-2</v>
      </c>
      <c r="L255" s="2236">
        <v>11.894399999999999</v>
      </c>
      <c r="M255" s="2196">
        <v>11.9802</v>
      </c>
      <c r="N255" s="2196">
        <v>15.7889</v>
      </c>
      <c r="O255" s="2196">
        <v>16.035799999999998</v>
      </c>
      <c r="P255" s="2196">
        <v>13.716699999999999</v>
      </c>
      <c r="Q255" s="2197">
        <v>13.9056</v>
      </c>
      <c r="R255" s="2237"/>
    </row>
    <row r="256" spans="1:18" ht="33" customHeight="1">
      <c r="A256" s="2195">
        <v>45870</v>
      </c>
      <c r="B256" s="2236">
        <v>11.4</v>
      </c>
      <c r="C256" s="2196">
        <v>10.7875</v>
      </c>
      <c r="D256" s="2196">
        <v>15.399699999999999</v>
      </c>
      <c r="E256" s="2196">
        <v>14.517099999999999</v>
      </c>
      <c r="F256" s="2196">
        <v>13.336</v>
      </c>
      <c r="G256" s="2196">
        <v>12.5671</v>
      </c>
      <c r="H256" s="2196">
        <v>14.253</v>
      </c>
      <c r="I256" s="2196">
        <v>13.3902</v>
      </c>
      <c r="J256" s="2196">
        <v>7.7600000000000002E-2</v>
      </c>
      <c r="K256" s="2197">
        <v>7.3200000000000001E-2</v>
      </c>
      <c r="L256" s="2236">
        <v>12.355600000000001</v>
      </c>
      <c r="M256" s="2196">
        <v>11.847200000000001</v>
      </c>
      <c r="N256" s="2196">
        <v>16.272200000000002</v>
      </c>
      <c r="O256" s="2196">
        <v>15.661799999999999</v>
      </c>
      <c r="P256" s="2196">
        <v>14.372199999999999</v>
      </c>
      <c r="Q256" s="2197">
        <v>13.6624</v>
      </c>
      <c r="R256" s="2237"/>
    </row>
    <row r="257" spans="1:18" ht="33" customHeight="1">
      <c r="A257" s="2195">
        <v>45901</v>
      </c>
      <c r="B257" s="2236">
        <v>12.42</v>
      </c>
      <c r="C257" s="2196">
        <v>12.144299999999999</v>
      </c>
      <c r="D257" s="2196">
        <v>16.703099999999999</v>
      </c>
      <c r="E257" s="2196">
        <v>16.402200000000001</v>
      </c>
      <c r="F257" s="2196">
        <v>14.585900000000001</v>
      </c>
      <c r="G257" s="2196">
        <v>14.2515</v>
      </c>
      <c r="H257" s="2196">
        <v>15.6067</v>
      </c>
      <c r="I257" s="2196">
        <v>15.2484</v>
      </c>
      <c r="J257" s="2196">
        <v>8.4000000000000005E-2</v>
      </c>
      <c r="K257" s="2197">
        <v>8.2100000000000006E-2</v>
      </c>
      <c r="L257" s="2236">
        <v>13.3833</v>
      </c>
      <c r="M257" s="2196">
        <v>13.116099999999999</v>
      </c>
      <c r="N257" s="2196">
        <v>17.805599999999998</v>
      </c>
      <c r="O257" s="2196">
        <v>17.3918</v>
      </c>
      <c r="P257" s="2196">
        <v>15.622199999999999</v>
      </c>
      <c r="Q257" s="2197">
        <v>15.228400000000001</v>
      </c>
      <c r="R257" s="2237"/>
    </row>
    <row r="258" spans="1:18" ht="33" customHeight="1">
      <c r="A258" s="2195">
        <v>45931</v>
      </c>
      <c r="B258" s="2236">
        <v>10.9</v>
      </c>
      <c r="C258" s="2196">
        <v>11.460699999999999</v>
      </c>
      <c r="D258" s="2196">
        <v>14.3003</v>
      </c>
      <c r="E258" s="2196">
        <v>15.307600000000001</v>
      </c>
      <c r="F258" s="2196">
        <v>12.566700000000001</v>
      </c>
      <c r="G258" s="2196">
        <v>13.339600000000001</v>
      </c>
      <c r="H258" s="2196">
        <v>13.5593</v>
      </c>
      <c r="I258" s="2196">
        <v>14.362299999999999</v>
      </c>
      <c r="J258" s="2196">
        <v>7.0800000000000002E-2</v>
      </c>
      <c r="K258" s="2197">
        <v>7.5999999999999998E-2</v>
      </c>
      <c r="L258" s="2236">
        <v>11.911099999999999</v>
      </c>
      <c r="M258" s="2196">
        <v>12.446099999999999</v>
      </c>
      <c r="N258" s="2196">
        <v>15.722200000000001</v>
      </c>
      <c r="O258" s="2196">
        <v>16.388000000000002</v>
      </c>
      <c r="P258" s="2196">
        <v>13.7056</v>
      </c>
      <c r="Q258" s="2197">
        <v>14.4384</v>
      </c>
      <c r="R258" s="2237"/>
    </row>
    <row r="259" spans="1:18" ht="33" customHeight="1">
      <c r="A259" s="2195">
        <v>45962</v>
      </c>
      <c r="B259" s="2236">
        <v>11.27</v>
      </c>
      <c r="C259" s="2196">
        <v>11.0237</v>
      </c>
      <c r="D259" s="2196">
        <v>14.8995</v>
      </c>
      <c r="E259" s="2196">
        <v>14.486000000000001</v>
      </c>
      <c r="F259" s="2196">
        <v>13.053100000000001</v>
      </c>
      <c r="G259" s="2196">
        <v>12.745699999999999</v>
      </c>
      <c r="H259" s="2196">
        <v>13.9915</v>
      </c>
      <c r="I259" s="2196">
        <v>13.7197</v>
      </c>
      <c r="J259" s="2196">
        <v>7.2099999999999997E-2</v>
      </c>
      <c r="K259" s="2197">
        <v>7.0999999999999994E-2</v>
      </c>
      <c r="L259" s="2236">
        <v>11.966699999999999</v>
      </c>
      <c r="M259" s="2196">
        <v>11.974299999999999</v>
      </c>
      <c r="N259" s="2196">
        <v>15.722200000000001</v>
      </c>
      <c r="O259" s="2196">
        <v>15.662599999999999</v>
      </c>
      <c r="P259" s="2196">
        <v>13.783300000000001</v>
      </c>
      <c r="Q259" s="2197">
        <v>14.566599999999999</v>
      </c>
      <c r="R259" s="2237"/>
    </row>
    <row r="260" spans="1:18" ht="33" customHeight="1" thickBot="1">
      <c r="A260" s="2200">
        <v>45992</v>
      </c>
      <c r="B260" s="2239">
        <v>10.45</v>
      </c>
      <c r="C260" s="2261">
        <v>11.2784</v>
      </c>
      <c r="D260" s="2261">
        <v>14.0579</v>
      </c>
      <c r="E260" s="2261">
        <v>15.0952</v>
      </c>
      <c r="F260" s="2261">
        <v>12.2728</v>
      </c>
      <c r="G260" s="2201">
        <v>13.212</v>
      </c>
      <c r="H260" s="2261">
        <v>13.186299999999999</v>
      </c>
      <c r="I260" s="2261">
        <v>14.157500000000001</v>
      </c>
      <c r="J260" s="2261">
        <v>6.6699999999999995E-2</v>
      </c>
      <c r="K260" s="2202">
        <v>7.2400000000000006E-2</v>
      </c>
      <c r="L260" s="2239">
        <v>12.0444</v>
      </c>
      <c r="M260" s="2201">
        <v>12.403</v>
      </c>
      <c r="N260" s="2201">
        <v>15.838900000000001</v>
      </c>
      <c r="O260" s="2261">
        <v>15.958500000000001</v>
      </c>
      <c r="P260" s="2201">
        <v>13.9</v>
      </c>
      <c r="Q260" s="2202">
        <v>14.016</v>
      </c>
      <c r="R260" s="2237"/>
    </row>
    <row r="261" spans="1:18" ht="33" customHeight="1" thickTop="1">
      <c r="A261" s="2189">
        <v>46048</v>
      </c>
      <c r="B261" s="2238">
        <v>10.95</v>
      </c>
      <c r="C261" s="2190">
        <v>10.7921</v>
      </c>
      <c r="D261" s="2190">
        <v>15.023999999999999</v>
      </c>
      <c r="E261" s="2190">
        <v>14.606400000000001</v>
      </c>
      <c r="F261" s="2190">
        <v>13.011200000000001</v>
      </c>
      <c r="G261" s="2190">
        <v>12.6736</v>
      </c>
      <c r="H261" s="2190">
        <v>14.207100000000001</v>
      </c>
      <c r="I261" s="2190">
        <v>13.677300000000001</v>
      </c>
      <c r="J261" s="2190">
        <v>7.0999999999999994E-2</v>
      </c>
      <c r="K261" s="2191">
        <v>6.8900000000000003E-2</v>
      </c>
      <c r="L261" s="2238">
        <v>11.752800000000001</v>
      </c>
      <c r="M261" s="2190">
        <v>12.101699999999999</v>
      </c>
      <c r="N261" s="2190">
        <v>15.7417</v>
      </c>
      <c r="O261" s="2190">
        <v>15.8279</v>
      </c>
      <c r="P261" s="2190">
        <v>13.7111</v>
      </c>
      <c r="Q261" s="2191">
        <v>13.8071</v>
      </c>
      <c r="R261" s="2237"/>
    </row>
    <row r="262" spans="1:18" ht="33" customHeight="1">
      <c r="A262" s="2195">
        <v>46079</v>
      </c>
      <c r="B262" s="2236">
        <v>10.686500000000001</v>
      </c>
      <c r="C262" s="2196">
        <v>10.918799999999999</v>
      </c>
      <c r="D262" s="2196">
        <v>14.3825</v>
      </c>
      <c r="E262" s="2196">
        <v>14.827500000000001</v>
      </c>
      <c r="F262" s="2196">
        <v>12.6312</v>
      </c>
      <c r="G262" s="2196">
        <v>12.9093</v>
      </c>
      <c r="H262" s="2196">
        <v>13.8988</v>
      </c>
      <c r="I262" s="2196">
        <v>14.1243</v>
      </c>
      <c r="J262" s="2196">
        <v>6.8500000000000005E-2</v>
      </c>
      <c r="K262" s="2197">
        <v>7.0400000000000004E-2</v>
      </c>
      <c r="L262" s="2236">
        <v>11.463900000000001</v>
      </c>
      <c r="M262" s="2196">
        <v>11.6309</v>
      </c>
      <c r="N262" s="2196">
        <v>15.2667</v>
      </c>
      <c r="O262" s="2196">
        <v>15.6319</v>
      </c>
      <c r="P262" s="2196">
        <v>13.372199999999999</v>
      </c>
      <c r="Q262" s="2197">
        <v>13.613200000000001</v>
      </c>
      <c r="R262" s="2237"/>
    </row>
    <row r="263" spans="1:18" ht="33" customHeight="1" thickBot="1">
      <c r="A263" s="2200">
        <v>46107</v>
      </c>
      <c r="B263" s="2239">
        <v>10.997999999999999</v>
      </c>
      <c r="C263" s="2201">
        <v>10.8721</v>
      </c>
      <c r="D263" s="2201">
        <v>14.5091</v>
      </c>
      <c r="E263" s="2201">
        <v>14.4985</v>
      </c>
      <c r="F263" s="2201">
        <v>12.678900000000001</v>
      </c>
      <c r="G263" s="2201">
        <v>12.5627</v>
      </c>
      <c r="H263" s="2201">
        <v>13.708600000000001</v>
      </c>
      <c r="I263" s="2201">
        <v>13.8071</v>
      </c>
      <c r="J263" s="2201">
        <v>6.9099999999999995E-2</v>
      </c>
      <c r="K263" s="2202">
        <v>6.8500000000000005E-2</v>
      </c>
      <c r="L263" s="2239">
        <v>11.652799999999999</v>
      </c>
      <c r="M263" s="2201">
        <v>11.5398</v>
      </c>
      <c r="N263" s="2201">
        <v>15.4</v>
      </c>
      <c r="O263" s="2201">
        <v>15.1873</v>
      </c>
      <c r="P263" s="2201">
        <v>13.3889</v>
      </c>
      <c r="Q263" s="2202">
        <v>13.357900000000001</v>
      </c>
      <c r="R263" s="2237"/>
    </row>
    <row r="264" spans="1:18" ht="24" thickTop="1"/>
    <row r="269" spans="1:18">
      <c r="H269" s="2263"/>
      <c r="I269" s="2263"/>
    </row>
    <row r="270" spans="1:18">
      <c r="H270" s="2263"/>
      <c r="I270" s="2263"/>
    </row>
    <row r="271" spans="1:18">
      <c r="H271" s="2263"/>
      <c r="I271" s="2263"/>
    </row>
    <row r="272" spans="1:18">
      <c r="H272" s="2263"/>
      <c r="I272" s="2263"/>
    </row>
    <row r="273" spans="8:11">
      <c r="H273" s="2087"/>
      <c r="I273" s="2087"/>
      <c r="K273" s="2087"/>
    </row>
  </sheetData>
  <mergeCells count="10">
    <mergeCell ref="B5:K5"/>
    <mergeCell ref="L5:Q5"/>
    <mergeCell ref="B6:C6"/>
    <mergeCell ref="D6:E6"/>
    <mergeCell ref="F6:G6"/>
    <mergeCell ref="H6:I6"/>
    <mergeCell ref="J6:K6"/>
    <mergeCell ref="L6:M6"/>
    <mergeCell ref="N6:O6"/>
    <mergeCell ref="P6:Q6"/>
  </mergeCells>
  <printOptions horizontalCentered="1"/>
  <pageMargins left="0" right="0" top="3.937007874015748E-2" bottom="0.62992125984251968" header="0" footer="0"/>
  <pageSetup paperSize="9" scale="36" orientation="landscape" r:id="rId1"/>
  <headerFooter>
    <oddHeader>&amp;C&amp;"Aptos"&amp;10&amp;K000000 PUBLIC&amp;1#_x000D_&amp;"Arialri"&amp;10&amp;K000000&amp;"Arialri"&amp;10&amp;K000000&amp;"Arialri"&amp;10&amp;K000000&amp;G</oddHeader>
    <oddFooter>&amp;C&amp;14 33&amp;10_x000D_&amp;1#&amp;"Aptos"&amp;10&amp;K000000 PUBLIC</odd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D333D-AE8C-4D6D-A6C8-6D5A29BF4DA9}">
  <dimension ref="A1:BX86"/>
  <sheetViews>
    <sheetView showGridLines="0" view="pageBreakPreview" zoomScale="60" zoomScaleNormal="110" workbookViewId="0">
      <pane xSplit="1" ySplit="3" topLeftCell="BH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20"/>
  <cols>
    <col min="1" max="1" width="49" style="1671" customWidth="1"/>
    <col min="2" max="3" width="19.1796875" style="1671" hidden="1" customWidth="1"/>
    <col min="4" max="4" width="19" style="1671" hidden="1" customWidth="1"/>
    <col min="5" max="5" width="21.1796875" style="1671" hidden="1" customWidth="1"/>
    <col min="6" max="26" width="19.1796875" style="1671" hidden="1" customWidth="1"/>
    <col min="27" max="27" width="16.81640625" style="1671" hidden="1" customWidth="1"/>
    <col min="28" max="28" width="20" style="1671" hidden="1" customWidth="1"/>
    <col min="29" max="29" width="18.1796875" style="1671" hidden="1" customWidth="1"/>
    <col min="30" max="30" width="19.1796875" style="1671" hidden="1" customWidth="1"/>
    <col min="31" max="31" width="20" style="1671" hidden="1" customWidth="1"/>
    <col min="32" max="32" width="20.453125" style="1671" hidden="1" customWidth="1"/>
    <col min="33" max="33" width="18.54296875" style="1671" hidden="1" customWidth="1"/>
    <col min="34" max="34" width="16.54296875" style="1671" hidden="1" customWidth="1"/>
    <col min="35" max="35" width="17.1796875" style="1671" hidden="1" customWidth="1"/>
    <col min="36" max="36" width="15.1796875" style="1671" hidden="1" customWidth="1"/>
    <col min="37" max="37" width="17.54296875" style="1671" hidden="1" customWidth="1"/>
    <col min="38" max="38" width="19.453125" style="1671" hidden="1" customWidth="1"/>
    <col min="39" max="39" width="22.453125" style="1671" hidden="1" customWidth="1"/>
    <col min="40" max="40" width="19.54296875" style="1671" hidden="1" customWidth="1"/>
    <col min="41" max="41" width="18.81640625" style="1671" hidden="1" customWidth="1"/>
    <col min="42" max="42" width="19.1796875" style="1671" hidden="1" customWidth="1"/>
    <col min="43" max="43" width="19.81640625" style="1671" hidden="1" customWidth="1"/>
    <col min="44" max="47" width="18.81640625" style="1671" hidden="1" customWidth="1"/>
    <col min="48" max="54" width="13.1796875" style="1671" hidden="1" customWidth="1"/>
    <col min="55" max="55" width="14.453125" style="1671" hidden="1" customWidth="1"/>
    <col min="56" max="59" width="14.1796875" style="1671" hidden="1" customWidth="1"/>
    <col min="60" max="76" width="14.1796875" style="1671" customWidth="1"/>
    <col min="77" max="16384" width="9.1796875" style="1671"/>
  </cols>
  <sheetData>
    <row r="1" spans="1:76" ht="40" customHeight="1" thickBot="1">
      <c r="A1" s="2264" t="s">
        <v>1277</v>
      </c>
      <c r="B1" s="2265"/>
      <c r="C1" s="2265"/>
      <c r="D1" s="2265"/>
      <c r="E1" s="2265"/>
      <c r="F1" s="2265"/>
      <c r="G1" s="2265"/>
      <c r="H1" s="2265"/>
      <c r="I1" s="2265"/>
      <c r="J1" s="2265"/>
      <c r="K1" s="2265"/>
      <c r="L1" s="2266"/>
      <c r="M1" s="2266"/>
      <c r="N1" s="2266"/>
      <c r="O1" s="2267"/>
      <c r="P1" s="2267"/>
      <c r="Q1" s="2267"/>
      <c r="R1" s="2267"/>
      <c r="S1" s="2267"/>
    </row>
    <row r="2" spans="1:76" ht="36.75" customHeight="1" thickTop="1" thickBot="1">
      <c r="A2" s="3232" t="s">
        <v>1278</v>
      </c>
      <c r="B2" s="3234">
        <v>2000</v>
      </c>
      <c r="C2" s="3236">
        <v>2001</v>
      </c>
      <c r="D2" s="3236">
        <v>2002</v>
      </c>
      <c r="E2" s="3236">
        <v>2003</v>
      </c>
      <c r="F2" s="3230">
        <v>2004</v>
      </c>
      <c r="G2" s="3234">
        <v>2005</v>
      </c>
      <c r="H2" s="3236">
        <v>2006</v>
      </c>
      <c r="I2" s="3236">
        <v>2007</v>
      </c>
      <c r="J2" s="3236">
        <v>2008</v>
      </c>
      <c r="K2" s="3236">
        <v>2009</v>
      </c>
      <c r="L2" s="3238">
        <v>2010</v>
      </c>
      <c r="M2" s="3239"/>
      <c r="N2" s="3239"/>
      <c r="O2" s="3240"/>
      <c r="P2" s="3239">
        <v>2011</v>
      </c>
      <c r="Q2" s="3239"/>
      <c r="R2" s="3239"/>
      <c r="S2" s="3240"/>
      <c r="T2" s="3238">
        <v>2012</v>
      </c>
      <c r="U2" s="3239"/>
      <c r="V2" s="3239"/>
      <c r="W2" s="3240"/>
      <c r="X2" s="3238">
        <v>2013</v>
      </c>
      <c r="Y2" s="3239"/>
      <c r="Z2" s="3239"/>
      <c r="AA2" s="3240"/>
      <c r="AB2" s="3238">
        <v>2014</v>
      </c>
      <c r="AC2" s="3239"/>
      <c r="AD2" s="3239"/>
      <c r="AE2" s="3240"/>
      <c r="AF2" s="3239">
        <v>2015</v>
      </c>
      <c r="AG2" s="3239"/>
      <c r="AH2" s="3239"/>
      <c r="AI2" s="3239"/>
      <c r="AJ2" s="3238">
        <v>2016</v>
      </c>
      <c r="AK2" s="3239"/>
      <c r="AL2" s="3239"/>
      <c r="AM2" s="3240"/>
      <c r="AN2" s="3238">
        <v>2017</v>
      </c>
      <c r="AO2" s="3239"/>
      <c r="AP2" s="3239"/>
      <c r="AQ2" s="3239"/>
      <c r="AR2" s="3238">
        <v>2018</v>
      </c>
      <c r="AS2" s="3239"/>
      <c r="AT2" s="3239"/>
      <c r="AU2" s="3240"/>
      <c r="AV2" s="3239">
        <v>2019</v>
      </c>
      <c r="AW2" s="3239"/>
      <c r="AX2" s="3239"/>
      <c r="AY2" s="3240"/>
      <c r="AZ2" s="3238">
        <v>2020</v>
      </c>
      <c r="BA2" s="3239"/>
      <c r="BB2" s="3239"/>
      <c r="BC2" s="3240"/>
      <c r="BD2" s="3238">
        <v>2021</v>
      </c>
      <c r="BE2" s="3239"/>
      <c r="BF2" s="3239"/>
      <c r="BG2" s="3240"/>
      <c r="BH2" s="3238">
        <v>2022</v>
      </c>
      <c r="BI2" s="3239"/>
      <c r="BJ2" s="3239"/>
      <c r="BK2" s="3240"/>
      <c r="BL2" s="3238">
        <v>2023</v>
      </c>
      <c r="BM2" s="3239"/>
      <c r="BN2" s="3239"/>
      <c r="BO2" s="3240"/>
      <c r="BP2" s="3238">
        <v>2024</v>
      </c>
      <c r="BQ2" s="3239"/>
      <c r="BR2" s="3239"/>
      <c r="BS2" s="3240"/>
      <c r="BT2" s="3238">
        <v>2025</v>
      </c>
      <c r="BU2" s="3239"/>
      <c r="BV2" s="3239"/>
      <c r="BW2" s="3240"/>
      <c r="BX2" s="2922">
        <v>2026</v>
      </c>
    </row>
    <row r="3" spans="1:76" ht="36.75" customHeight="1" thickTop="1" thickBot="1">
      <c r="A3" s="3233"/>
      <c r="B3" s="3235"/>
      <c r="C3" s="3237"/>
      <c r="D3" s="3237"/>
      <c r="E3" s="3237"/>
      <c r="F3" s="3231"/>
      <c r="G3" s="3235"/>
      <c r="H3" s="3237"/>
      <c r="I3" s="3237"/>
      <c r="J3" s="3237"/>
      <c r="K3" s="3237"/>
      <c r="L3" s="2268" t="s">
        <v>172</v>
      </c>
      <c r="M3" s="2269" t="s">
        <v>173</v>
      </c>
      <c r="N3" s="2269" t="s">
        <v>174</v>
      </c>
      <c r="O3" s="2270" t="s">
        <v>175</v>
      </c>
      <c r="P3" s="2269" t="s">
        <v>172</v>
      </c>
      <c r="Q3" s="2269" t="s">
        <v>173</v>
      </c>
      <c r="R3" s="2269" t="s">
        <v>174</v>
      </c>
      <c r="S3" s="2269" t="s">
        <v>175</v>
      </c>
      <c r="T3" s="2271" t="s">
        <v>172</v>
      </c>
      <c r="U3" s="2272" t="s">
        <v>173</v>
      </c>
      <c r="V3" s="2269" t="s">
        <v>174</v>
      </c>
      <c r="W3" s="2273" t="s">
        <v>175</v>
      </c>
      <c r="X3" s="2268" t="s">
        <v>172</v>
      </c>
      <c r="Y3" s="2269" t="s">
        <v>173</v>
      </c>
      <c r="Z3" s="2269" t="s">
        <v>174</v>
      </c>
      <c r="AA3" s="2270" t="s">
        <v>175</v>
      </c>
      <c r="AB3" s="2269" t="s">
        <v>172</v>
      </c>
      <c r="AC3" s="2269" t="s">
        <v>173</v>
      </c>
      <c r="AD3" s="2272" t="s">
        <v>174</v>
      </c>
      <c r="AE3" s="2270" t="s">
        <v>175</v>
      </c>
      <c r="AF3" s="2272" t="s">
        <v>172</v>
      </c>
      <c r="AG3" s="2272" t="s">
        <v>173</v>
      </c>
      <c r="AH3" s="2272" t="s">
        <v>174</v>
      </c>
      <c r="AI3" s="2270" t="s">
        <v>175</v>
      </c>
      <c r="AJ3" s="2271" t="s">
        <v>172</v>
      </c>
      <c r="AK3" s="2272" t="s">
        <v>173</v>
      </c>
      <c r="AL3" s="2272" t="s">
        <v>174</v>
      </c>
      <c r="AM3" s="2270" t="s">
        <v>175</v>
      </c>
      <c r="AN3" s="2274" t="s">
        <v>1279</v>
      </c>
      <c r="AO3" s="2272" t="s">
        <v>173</v>
      </c>
      <c r="AP3" s="2272" t="s">
        <v>174</v>
      </c>
      <c r="AQ3" s="2270" t="s">
        <v>175</v>
      </c>
      <c r="AR3" s="2268" t="s">
        <v>172</v>
      </c>
      <c r="AS3" s="2275" t="s">
        <v>173</v>
      </c>
      <c r="AT3" s="2275" t="s">
        <v>174</v>
      </c>
      <c r="AU3" s="2276" t="s">
        <v>175</v>
      </c>
      <c r="AV3" s="2275" t="s">
        <v>172</v>
      </c>
      <c r="AW3" s="2275" t="s">
        <v>173</v>
      </c>
      <c r="AX3" s="2275" t="s">
        <v>174</v>
      </c>
      <c r="AY3" s="2276" t="s">
        <v>175</v>
      </c>
      <c r="AZ3" s="2277" t="s">
        <v>172</v>
      </c>
      <c r="BA3" s="2275" t="s">
        <v>173</v>
      </c>
      <c r="BB3" s="2275" t="s">
        <v>174</v>
      </c>
      <c r="BC3" s="2276" t="s">
        <v>175</v>
      </c>
      <c r="BD3" s="2275" t="s">
        <v>172</v>
      </c>
      <c r="BE3" s="2275" t="s">
        <v>173</v>
      </c>
      <c r="BF3" s="2275" t="s">
        <v>174</v>
      </c>
      <c r="BG3" s="2276" t="s">
        <v>175</v>
      </c>
      <c r="BH3" s="2275" t="s">
        <v>172</v>
      </c>
      <c r="BI3" s="2275" t="s">
        <v>173</v>
      </c>
      <c r="BJ3" s="2275" t="s">
        <v>174</v>
      </c>
      <c r="BK3" s="2275" t="s">
        <v>175</v>
      </c>
      <c r="BL3" s="2277" t="s">
        <v>172</v>
      </c>
      <c r="BM3" s="2275" t="s">
        <v>173</v>
      </c>
      <c r="BN3" s="2275" t="s">
        <v>174</v>
      </c>
      <c r="BO3" s="2276" t="s">
        <v>175</v>
      </c>
      <c r="BP3" s="2277" t="s">
        <v>172</v>
      </c>
      <c r="BQ3" s="2275" t="s">
        <v>173</v>
      </c>
      <c r="BR3" s="2275" t="s">
        <v>174</v>
      </c>
      <c r="BS3" s="2276" t="s">
        <v>175</v>
      </c>
      <c r="BT3" s="2277" t="s">
        <v>172</v>
      </c>
      <c r="BU3" s="2275" t="s">
        <v>173</v>
      </c>
      <c r="BV3" s="2275" t="s">
        <v>174</v>
      </c>
      <c r="BW3" s="2278" t="s">
        <v>175</v>
      </c>
      <c r="BX3" s="2923" t="s">
        <v>172</v>
      </c>
    </row>
    <row r="4" spans="1:76" ht="50.25" customHeight="1" thickTop="1">
      <c r="A4" s="2279" t="s">
        <v>1280</v>
      </c>
      <c r="B4" s="2280">
        <f t="shared" ref="B4:G4" si="0">B5+B8+B15</f>
        <v>6020.9949999999999</v>
      </c>
      <c r="C4" s="2280">
        <f t="shared" si="0"/>
        <v>6025.6052542603893</v>
      </c>
      <c r="D4" s="2693">
        <f t="shared" si="0"/>
        <v>6131.3093196779846</v>
      </c>
      <c r="E4" s="2693">
        <f t="shared" si="0"/>
        <v>7548.9000000000015</v>
      </c>
      <c r="F4" s="2693">
        <f t="shared" si="0"/>
        <v>6447.8840346672296</v>
      </c>
      <c r="G4" s="2281">
        <f t="shared" si="0"/>
        <v>6347.8</v>
      </c>
      <c r="H4" s="2281">
        <v>2177.2399999999998</v>
      </c>
      <c r="I4" s="2281">
        <f t="shared" ref="I4:O4" si="1">I5+I8+I15+I16</f>
        <v>3585.93</v>
      </c>
      <c r="J4" s="2281">
        <f t="shared" si="1"/>
        <v>4035.0699999999997</v>
      </c>
      <c r="K4" s="2282">
        <f t="shared" si="1"/>
        <v>5007.88</v>
      </c>
      <c r="L4" s="2283">
        <f t="shared" si="1"/>
        <v>5362.2100000000009</v>
      </c>
      <c r="M4" s="2283">
        <f t="shared" si="1"/>
        <v>5619.9000000000005</v>
      </c>
      <c r="N4" s="2283">
        <f t="shared" si="1"/>
        <v>5998.33</v>
      </c>
      <c r="O4" s="2282">
        <f t="shared" si="1"/>
        <v>6254.55</v>
      </c>
      <c r="P4" s="2283">
        <v>6828.82</v>
      </c>
      <c r="Q4" s="2283">
        <f>Q5+Q8+Q15+Q16</f>
        <v>7357.72</v>
      </c>
      <c r="R4" s="2283">
        <v>7345.38</v>
      </c>
      <c r="S4" s="2283">
        <f>S5+S8+S15+S16</f>
        <v>7652.94</v>
      </c>
      <c r="T4" s="2284">
        <f t="shared" ref="T4:AB4" si="2">T5+T8+T12+T13+T14+T16</f>
        <v>7821.26</v>
      </c>
      <c r="U4" s="2283">
        <f t="shared" si="2"/>
        <v>7704.34</v>
      </c>
      <c r="V4" s="2283">
        <f t="shared" si="2"/>
        <v>7843.16</v>
      </c>
      <c r="W4" s="2285">
        <f t="shared" si="2"/>
        <v>9153.5825374899996</v>
      </c>
      <c r="X4" s="2283">
        <f t="shared" si="2"/>
        <v>9223.61</v>
      </c>
      <c r="Y4" s="2283">
        <f t="shared" si="2"/>
        <v>9342.9888900000005</v>
      </c>
      <c r="Z4" s="2283">
        <f t="shared" si="2"/>
        <v>10774.339334000002</v>
      </c>
      <c r="AA4" s="2282">
        <f t="shared" si="2"/>
        <v>11901.967529058145</v>
      </c>
      <c r="AB4" s="2283">
        <f t="shared" si="2"/>
        <v>11488.88</v>
      </c>
      <c r="AC4" s="2283">
        <f>AC5+AC8+AC12+AC13+AC14+AC16</f>
        <v>11876.429999999998</v>
      </c>
      <c r="AD4" s="2283">
        <f>AD5+AD8+AD12+AD13+AD14+AD16</f>
        <v>12678.624810000001</v>
      </c>
      <c r="AE4" s="2282">
        <f>AE5+AE8+AE12+AE13+AE14+AE16</f>
        <v>13871.839999999998</v>
      </c>
      <c r="AF4" s="2283">
        <v>13772.95</v>
      </c>
      <c r="AG4" s="2283">
        <v>13965.97</v>
      </c>
      <c r="AH4" s="2283">
        <v>14357.91</v>
      </c>
      <c r="AI4" s="2282">
        <v>15781.89</v>
      </c>
      <c r="AJ4" s="2283">
        <v>16002.640000000001</v>
      </c>
      <c r="AK4" s="1927">
        <v>15396.67</v>
      </c>
      <c r="AL4" s="1927">
        <v>16351.23</v>
      </c>
      <c r="AM4" s="2286">
        <v>16460.989999999998</v>
      </c>
      <c r="AN4" s="2287">
        <v>16812.28</v>
      </c>
      <c r="AO4" s="2287">
        <v>17099.419999999998</v>
      </c>
      <c r="AP4" s="2287">
        <v>17255.101581064482</v>
      </c>
      <c r="AQ4" s="2288">
        <v>17174.05</v>
      </c>
      <c r="AR4" s="2289">
        <v>17261.099999999999</v>
      </c>
      <c r="AS4" s="912">
        <v>18265.96</v>
      </c>
      <c r="AT4" s="2290">
        <v>18146.09</v>
      </c>
      <c r="AU4" s="2291">
        <v>17868.48</v>
      </c>
      <c r="AV4" s="2292">
        <v>20678.688858883401</v>
      </c>
      <c r="AW4" s="2292">
        <v>20452.609086807282</v>
      </c>
      <c r="AX4" s="2292">
        <v>20148.675483773568</v>
      </c>
      <c r="AY4" s="2293">
        <v>20349.36932242784</v>
      </c>
      <c r="AZ4" s="2294">
        <v>23061.92602237083</v>
      </c>
      <c r="BA4" s="2295">
        <v>24109.066450450966</v>
      </c>
      <c r="BB4" s="2292">
        <v>24330.977947637519</v>
      </c>
      <c r="BC4" s="2293">
        <v>24715.767644048745</v>
      </c>
      <c r="BD4" s="567">
        <v>24598.810856469659</v>
      </c>
      <c r="BE4" s="567">
        <v>28072.148189581148</v>
      </c>
      <c r="BF4" s="567">
        <v>27937.977434177541</v>
      </c>
      <c r="BG4" s="2296">
        <v>28339.215499433278</v>
      </c>
      <c r="BH4" s="567">
        <v>28379.066160678263</v>
      </c>
      <c r="BI4" s="567">
        <v>28135.881763122921</v>
      </c>
      <c r="BJ4" s="567">
        <v>28412.128996799383</v>
      </c>
      <c r="BK4" s="567">
        <f>BK5+BK8+BK12+BK13+BK14+BK16</f>
        <v>29192.922925352468</v>
      </c>
      <c r="BL4" s="2297">
        <f t="shared" ref="BL4:BW4" si="3">BL5+BL8+BL12+BL13+BL14+BL16</f>
        <v>29530.27043044721</v>
      </c>
      <c r="BM4" s="567">
        <f>BM5+BM8+BM12+BM13+BM14+BM16</f>
        <v>30025.448713340014</v>
      </c>
      <c r="BN4" s="567">
        <f t="shared" si="3"/>
        <v>29879.657918952507</v>
      </c>
      <c r="BO4" s="2296">
        <f t="shared" si="3"/>
        <v>30434.138379971355</v>
      </c>
      <c r="BP4" s="2297">
        <f>BP5+BP8+BP12+BP13+BP14+BP16</f>
        <v>31226.743214135506</v>
      </c>
      <c r="BQ4" s="567">
        <f t="shared" si="3"/>
        <v>31352.851475037216</v>
      </c>
      <c r="BR4" s="567">
        <f t="shared" si="3"/>
        <v>32255.2705419587</v>
      </c>
      <c r="BS4" s="2296">
        <f t="shared" si="3"/>
        <v>28454.858808308454</v>
      </c>
      <c r="BT4" s="2919">
        <f t="shared" si="3"/>
        <v>28616.837448978025</v>
      </c>
      <c r="BU4" s="2920">
        <f t="shared" si="3"/>
        <v>29220.372568482424</v>
      </c>
      <c r="BV4" s="2920">
        <f t="shared" si="3"/>
        <v>29632.519442089331</v>
      </c>
      <c r="BW4" s="2921">
        <f t="shared" si="3"/>
        <v>29397.357908044185</v>
      </c>
      <c r="BX4" s="2924">
        <v>29119.831035086539</v>
      </c>
    </row>
    <row r="5" spans="1:76" ht="50.25" customHeight="1">
      <c r="A5" s="2298" t="s">
        <v>1281</v>
      </c>
      <c r="B5" s="2299">
        <v>3951.6400000000003</v>
      </c>
      <c r="C5" s="2299">
        <v>3916.6676691574739</v>
      </c>
      <c r="D5" s="2299">
        <v>4045.9993196779851</v>
      </c>
      <c r="E5" s="2299">
        <v>5057.7600000000011</v>
      </c>
      <c r="F5" s="2299">
        <v>5287.2649999999994</v>
      </c>
      <c r="G5" s="2281">
        <v>5565.12</v>
      </c>
      <c r="H5" s="2281">
        <v>1326.86</v>
      </c>
      <c r="I5" s="2281">
        <v>1710.25</v>
      </c>
      <c r="J5" s="2281">
        <v>2028.31</v>
      </c>
      <c r="K5" s="2300">
        <v>2461.77</v>
      </c>
      <c r="L5" s="2283">
        <v>2690.4</v>
      </c>
      <c r="M5" s="2283">
        <v>2786.61</v>
      </c>
      <c r="N5" s="2283">
        <v>2916.19</v>
      </c>
      <c r="O5" s="2300">
        <v>3057.69</v>
      </c>
      <c r="P5" s="2283">
        <v>3434.13</v>
      </c>
      <c r="Q5" s="2283">
        <v>3854.9</v>
      </c>
      <c r="R5" s="2283">
        <v>3853.46</v>
      </c>
      <c r="S5" s="2283">
        <v>3696.08</v>
      </c>
      <c r="T5" s="2301">
        <v>3802.7200000000003</v>
      </c>
      <c r="U5" s="2283">
        <v>3638.37</v>
      </c>
      <c r="V5" s="2283">
        <v>3659</v>
      </c>
      <c r="W5" s="2302">
        <v>4336.8078135899996</v>
      </c>
      <c r="X5" s="2283">
        <v>4140.5</v>
      </c>
      <c r="Y5" s="2283">
        <v>4263.6088900000004</v>
      </c>
      <c r="Z5" s="2283">
        <v>4339.0046000000002</v>
      </c>
      <c r="AA5" s="2303">
        <v>4557.9241018797102</v>
      </c>
      <c r="AB5" s="2283">
        <v>4513.63</v>
      </c>
      <c r="AC5" s="2283">
        <v>4566.08</v>
      </c>
      <c r="AD5" s="2283">
        <v>4543.7700000000004</v>
      </c>
      <c r="AE5" s="2300">
        <v>4900.7299999999996</v>
      </c>
      <c r="AF5" s="2283">
        <v>4787.1400000000003</v>
      </c>
      <c r="AG5" s="2283">
        <v>4935.7700000000004</v>
      </c>
      <c r="AH5" s="2283">
        <v>5140.67</v>
      </c>
      <c r="AI5" s="2300">
        <v>5379.45</v>
      </c>
      <c r="AJ5" s="2283">
        <v>5396.05</v>
      </c>
      <c r="AK5" s="2283">
        <v>5162.34</v>
      </c>
      <c r="AL5" s="2283">
        <v>5233.1899999999996</v>
      </c>
      <c r="AM5" s="2286">
        <v>5547.96</v>
      </c>
      <c r="AN5" s="2283">
        <v>5645.47</v>
      </c>
      <c r="AO5" s="2283">
        <v>5940.71</v>
      </c>
      <c r="AP5" s="2304">
        <v>6196.2567591379175</v>
      </c>
      <c r="AQ5" s="2305">
        <v>6436.8408106611332</v>
      </c>
      <c r="AR5" s="2306">
        <v>6581.39</v>
      </c>
      <c r="AS5" s="2307">
        <v>6553.77</v>
      </c>
      <c r="AT5" s="2307">
        <v>6533.9</v>
      </c>
      <c r="AU5" s="2291">
        <v>6390.46</v>
      </c>
      <c r="AV5" s="2308">
        <v>6580.1310968420757</v>
      </c>
      <c r="AW5" s="2308">
        <v>6488.4412989015846</v>
      </c>
      <c r="AX5" s="2308">
        <v>6422.2354267274613</v>
      </c>
      <c r="AY5" s="2309">
        <v>6555.465285167732</v>
      </c>
      <c r="AZ5" s="2310">
        <v>6670.0569362156039</v>
      </c>
      <c r="BA5" s="695">
        <v>7810.7638205794883</v>
      </c>
      <c r="BB5" s="2308">
        <v>7932.8279981635924</v>
      </c>
      <c r="BC5" s="2309">
        <v>8280.166176030727</v>
      </c>
      <c r="BD5" s="554">
        <v>8122.8770470140689</v>
      </c>
      <c r="BE5" s="554">
        <v>8302.3604554194371</v>
      </c>
      <c r="BF5" s="554">
        <v>8232.6750310322423</v>
      </c>
      <c r="BG5" s="2311">
        <v>8192.4467606197395</v>
      </c>
      <c r="BH5" s="554">
        <v>8150.0090927482934</v>
      </c>
      <c r="BI5" s="554">
        <v>8073.6281128595092</v>
      </c>
      <c r="BJ5" s="554">
        <v>7757.4395641990495</v>
      </c>
      <c r="BK5" s="554">
        <v>8064.7063340611139</v>
      </c>
      <c r="BL5" s="2312">
        <v>8252.5396270939946</v>
      </c>
      <c r="BM5" s="554">
        <v>8997.6117261476866</v>
      </c>
      <c r="BN5" s="554">
        <v>8858.4574689170531</v>
      </c>
      <c r="BO5" s="2311">
        <v>9196.5477079403463</v>
      </c>
      <c r="BP5" s="2312">
        <v>10063.834860273188</v>
      </c>
      <c r="BQ5" s="554">
        <v>10185.069258291294</v>
      </c>
      <c r="BR5" s="554">
        <v>10861.193430512187</v>
      </c>
      <c r="BS5" s="2311">
        <v>11215.044480008777</v>
      </c>
      <c r="BT5" s="2312">
        <v>11376.460597305866</v>
      </c>
      <c r="BU5" s="554">
        <v>11614.534673271321</v>
      </c>
      <c r="BV5" s="554">
        <v>12183.822582951894</v>
      </c>
      <c r="BW5" s="2311">
        <v>12441.442119461239</v>
      </c>
      <c r="BX5" s="2925">
        <v>12265.831720373397</v>
      </c>
    </row>
    <row r="6" spans="1:76" ht="35.25" hidden="1" customHeight="1">
      <c r="A6" s="2313" t="s">
        <v>1282</v>
      </c>
      <c r="B6" s="2314"/>
      <c r="C6" s="2314"/>
      <c r="D6" s="2314"/>
      <c r="E6" s="2314"/>
      <c r="F6" s="2314"/>
      <c r="G6" s="2281"/>
      <c r="H6" s="2281"/>
      <c r="I6" s="2281"/>
      <c r="J6" s="2281"/>
      <c r="K6" s="2315"/>
      <c r="L6" s="2316"/>
      <c r="M6" s="2316"/>
      <c r="N6" s="2316"/>
      <c r="O6" s="2315"/>
      <c r="P6" s="2316"/>
      <c r="Q6" s="2316"/>
      <c r="R6" s="2316"/>
      <c r="S6" s="2316"/>
      <c r="T6" s="2317"/>
      <c r="U6" s="2316"/>
      <c r="V6" s="2316"/>
      <c r="W6" s="2318"/>
      <c r="X6" s="2316"/>
      <c r="Y6" s="2316"/>
      <c r="Z6" s="2316"/>
      <c r="AA6" s="2319"/>
      <c r="AE6" s="2319"/>
      <c r="AI6" s="2300"/>
      <c r="AJ6" s="2283"/>
      <c r="AM6" s="2286"/>
      <c r="AP6" s="1732"/>
      <c r="AQ6" s="2320"/>
      <c r="AR6" s="2306"/>
      <c r="AS6" s="2915"/>
      <c r="AT6" s="2915"/>
      <c r="AU6" s="2916"/>
      <c r="AV6" s="2308"/>
      <c r="AW6" s="2308"/>
      <c r="AX6" s="2308"/>
      <c r="AY6" s="2309"/>
      <c r="AZ6" s="2310"/>
      <c r="BA6" s="695"/>
      <c r="BB6" s="2308"/>
      <c r="BC6" s="2309"/>
      <c r="BD6" s="554"/>
      <c r="BE6" s="554"/>
      <c r="BF6" s="554"/>
      <c r="BG6" s="2311"/>
      <c r="BH6" s="554"/>
      <c r="BI6" s="554"/>
      <c r="BJ6" s="554"/>
      <c r="BK6" s="554"/>
      <c r="BL6" s="2312"/>
      <c r="BM6" s="554"/>
      <c r="BN6" s="554"/>
      <c r="BO6" s="2311"/>
      <c r="BP6" s="2312"/>
      <c r="BQ6" s="554"/>
      <c r="BR6" s="554"/>
      <c r="BS6" s="2311"/>
      <c r="BT6" s="2312">
        <v>11390.635679393225</v>
      </c>
      <c r="BU6" s="554">
        <v>11637.155413060595</v>
      </c>
      <c r="BV6" s="554">
        <v>12176.589772924477</v>
      </c>
      <c r="BW6" s="2311">
        <v>5868.778430682547</v>
      </c>
      <c r="BX6" s="2925"/>
    </row>
    <row r="7" spans="1:76" ht="39" hidden="1" customHeight="1">
      <c r="A7" s="2313" t="s">
        <v>1283</v>
      </c>
      <c r="B7" s="2321" t="s">
        <v>169</v>
      </c>
      <c r="C7" s="2321" t="s">
        <v>169</v>
      </c>
      <c r="D7" s="2321" t="s">
        <v>169</v>
      </c>
      <c r="E7" s="2321" t="s">
        <v>1284</v>
      </c>
      <c r="F7" s="2321" t="s">
        <v>169</v>
      </c>
      <c r="G7" s="2322">
        <v>423.97</v>
      </c>
      <c r="H7" s="2322">
        <v>158.16999999999999</v>
      </c>
      <c r="I7" s="2322">
        <v>166.64</v>
      </c>
      <c r="J7" s="2322">
        <v>163.07</v>
      </c>
      <c r="K7" s="2315">
        <v>269.98</v>
      </c>
      <c r="L7" s="2316">
        <v>262.58999999999997</v>
      </c>
      <c r="M7" s="2316">
        <v>375.6</v>
      </c>
      <c r="N7" s="2316">
        <v>394.59</v>
      </c>
      <c r="O7" s="2315">
        <v>388.02</v>
      </c>
      <c r="P7" s="2316">
        <v>400.82</v>
      </c>
      <c r="Q7" s="2316">
        <v>495.81</v>
      </c>
      <c r="R7" s="2316">
        <v>485.84</v>
      </c>
      <c r="S7" s="2316">
        <v>481.71</v>
      </c>
      <c r="T7" s="2317">
        <v>480.21</v>
      </c>
      <c r="U7" s="2316">
        <v>452.73</v>
      </c>
      <c r="V7" s="2316">
        <v>473.75</v>
      </c>
      <c r="W7" s="2318">
        <v>704.79</v>
      </c>
      <c r="X7" s="2316">
        <v>687.8</v>
      </c>
      <c r="Y7" s="2316">
        <v>686.18444</v>
      </c>
      <c r="Z7" s="2316">
        <v>686.56</v>
      </c>
      <c r="AA7" s="2323">
        <v>678.08</v>
      </c>
      <c r="AB7" s="2316">
        <v>674.23</v>
      </c>
      <c r="AC7" s="2316">
        <v>611.09</v>
      </c>
      <c r="AD7" s="2324">
        <v>611.09</v>
      </c>
      <c r="AE7" s="2315">
        <v>605.12</v>
      </c>
      <c r="AF7" s="2316">
        <v>567.65</v>
      </c>
      <c r="AG7" s="2316">
        <v>576.01</v>
      </c>
      <c r="AH7" s="2316" t="s">
        <v>169</v>
      </c>
      <c r="AI7" s="2315" t="s">
        <v>169</v>
      </c>
      <c r="AJ7" s="2316" t="s">
        <v>169</v>
      </c>
      <c r="AK7" s="2316" t="s">
        <v>169</v>
      </c>
      <c r="AL7" s="2316" t="s">
        <v>148</v>
      </c>
      <c r="AM7" s="2325" t="s">
        <v>1285</v>
      </c>
      <c r="AN7" s="2316" t="s">
        <v>169</v>
      </c>
      <c r="AO7" s="2316" t="s">
        <v>169</v>
      </c>
      <c r="AP7" s="2326" t="s">
        <v>169</v>
      </c>
      <c r="AQ7" s="2327" t="s">
        <v>169</v>
      </c>
      <c r="AR7" s="2328" t="s">
        <v>169</v>
      </c>
      <c r="AS7" s="2917" t="s">
        <v>148</v>
      </c>
      <c r="AT7" s="2917" t="s">
        <v>148</v>
      </c>
      <c r="AU7" s="2918" t="s">
        <v>1286</v>
      </c>
      <c r="AV7" s="2029" t="s">
        <v>169</v>
      </c>
      <c r="AW7" s="2308" t="s">
        <v>1287</v>
      </c>
      <c r="AX7" s="2308" t="s">
        <v>1288</v>
      </c>
      <c r="AY7" s="2309" t="s">
        <v>1289</v>
      </c>
      <c r="AZ7" s="2310" t="s">
        <v>1290</v>
      </c>
      <c r="BA7" s="695" t="s">
        <v>1291</v>
      </c>
      <c r="BB7" s="2308"/>
      <c r="BC7" s="2309"/>
      <c r="BD7" s="554"/>
      <c r="BE7" s="554"/>
      <c r="BF7" s="554"/>
      <c r="BG7" s="2311"/>
      <c r="BH7" s="554"/>
      <c r="BI7" s="554"/>
      <c r="BJ7" s="554"/>
      <c r="BK7" s="554"/>
      <c r="BL7" s="2312"/>
      <c r="BM7" s="554"/>
      <c r="BN7" s="554"/>
      <c r="BO7" s="2311"/>
      <c r="BP7" s="2312"/>
      <c r="BQ7" s="554"/>
      <c r="BR7" s="554"/>
      <c r="BS7" s="2311"/>
      <c r="BT7" s="2312"/>
      <c r="BU7" s="554"/>
      <c r="BV7" s="554">
        <v>3650.6792581802965</v>
      </c>
      <c r="BW7" s="2311"/>
      <c r="BX7" s="2925"/>
    </row>
    <row r="8" spans="1:76" ht="46.5" customHeight="1">
      <c r="A8" s="2298" t="s">
        <v>1292</v>
      </c>
      <c r="B8" s="2299">
        <v>1722.4549999999999</v>
      </c>
      <c r="C8" s="2299">
        <v>1805.5620449589151</v>
      </c>
      <c r="D8" s="2299">
        <v>1907.9099999999999</v>
      </c>
      <c r="E8" s="2299">
        <v>2265.54</v>
      </c>
      <c r="F8" s="2299">
        <v>959.82659646723005</v>
      </c>
      <c r="G8" s="2281">
        <v>635.62</v>
      </c>
      <c r="H8" s="2281">
        <v>759.59</v>
      </c>
      <c r="I8" s="2281">
        <v>978</v>
      </c>
      <c r="J8" s="2281">
        <v>1168.22</v>
      </c>
      <c r="K8" s="2300">
        <v>1687.24</v>
      </c>
      <c r="L8" s="2283">
        <v>1816.46</v>
      </c>
      <c r="M8" s="2283">
        <v>1846.42</v>
      </c>
      <c r="N8" s="2283">
        <v>2031.78</v>
      </c>
      <c r="O8" s="2300">
        <v>2169.19</v>
      </c>
      <c r="P8" s="2283">
        <v>2372.66</v>
      </c>
      <c r="Q8" s="2283">
        <v>2501.2199999999998</v>
      </c>
      <c r="R8" s="2283">
        <v>2498.5500000000002</v>
      </c>
      <c r="S8" s="2283">
        <v>2955.33</v>
      </c>
      <c r="T8" s="2301">
        <v>918.17</v>
      </c>
      <c r="U8" s="2283">
        <v>874.52</v>
      </c>
      <c r="V8" s="2283">
        <v>865.47</v>
      </c>
      <c r="W8" s="2302">
        <v>948.71605843999987</v>
      </c>
      <c r="X8" s="2283">
        <v>878.7299999999999</v>
      </c>
      <c r="Y8" s="2283">
        <v>874.82999999999993</v>
      </c>
      <c r="Z8" s="2283">
        <v>909.13597000000004</v>
      </c>
      <c r="AA8" s="2303">
        <v>1114.9125316214058</v>
      </c>
      <c r="AB8" s="2283">
        <v>1110.99</v>
      </c>
      <c r="AC8" s="2283">
        <f>AC11+AC10</f>
        <v>1157.8899999999999</v>
      </c>
      <c r="AD8" s="2283">
        <f>AD11+AD10</f>
        <v>1126.60481</v>
      </c>
      <c r="AE8" s="2300">
        <v>1127.81</v>
      </c>
      <c r="AF8" s="2283">
        <v>1059.07</v>
      </c>
      <c r="AG8" s="2283">
        <v>1072.21</v>
      </c>
      <c r="AH8" s="2283">
        <v>1075.55</v>
      </c>
      <c r="AI8" s="2300">
        <v>1096.32</v>
      </c>
      <c r="AJ8" s="2283">
        <v>1102.8</v>
      </c>
      <c r="AK8" s="2283">
        <v>1094.1099999999999</v>
      </c>
      <c r="AL8" s="2283">
        <v>1199.95</v>
      </c>
      <c r="AM8" s="2286">
        <v>1136.47</v>
      </c>
      <c r="AN8" s="2283">
        <v>1183.32</v>
      </c>
      <c r="AO8" s="2283">
        <v>1212.43</v>
      </c>
      <c r="AP8" s="2304">
        <v>1213.0180901128078</v>
      </c>
      <c r="AQ8" s="2305">
        <v>1210.666242637654</v>
      </c>
      <c r="AR8" s="2306">
        <v>1211.58</v>
      </c>
      <c r="AS8" s="2307">
        <v>1197.33</v>
      </c>
      <c r="AT8" s="2307">
        <v>1212.5899999999999</v>
      </c>
      <c r="AU8" s="2291">
        <v>1204.79</v>
      </c>
      <c r="AV8" s="2308">
        <v>1188.7486062343016</v>
      </c>
      <c r="AW8" s="2308">
        <v>1190.4710855793387</v>
      </c>
      <c r="AX8" s="2308">
        <v>1209.8056788217002</v>
      </c>
      <c r="AY8" s="2309">
        <v>1227.8997564403885</v>
      </c>
      <c r="AZ8" s="2310">
        <v>1203.4675815375267</v>
      </c>
      <c r="BA8" s="695">
        <v>1204.3243081825365</v>
      </c>
      <c r="BB8" s="2308">
        <v>1263.3482198513229</v>
      </c>
      <c r="BC8" s="2309">
        <v>1297.3554573277472</v>
      </c>
      <c r="BD8" s="554">
        <v>1245.697948773307</v>
      </c>
      <c r="BE8" s="554">
        <v>1248.2290222560594</v>
      </c>
      <c r="BF8" s="554">
        <v>1255.2836372675756</v>
      </c>
      <c r="BG8" s="2311">
        <v>1336.0210881096277</v>
      </c>
      <c r="BH8" s="554">
        <v>1378.5607530005443</v>
      </c>
      <c r="BI8" s="554">
        <v>1276.6024321917384</v>
      </c>
      <c r="BJ8" s="554">
        <v>1190.1162064228338</v>
      </c>
      <c r="BK8" s="554">
        <v>5303.0840713416856</v>
      </c>
      <c r="BL8" s="2312">
        <v>5431.5035730644177</v>
      </c>
      <c r="BM8" s="554">
        <v>5217.8307468482508</v>
      </c>
      <c r="BN8" s="554">
        <v>5260.2516513858372</v>
      </c>
      <c r="BO8" s="2311">
        <v>5452.9995753609201</v>
      </c>
      <c r="BP8" s="2312">
        <v>5403.4920154079409</v>
      </c>
      <c r="BQ8" s="554">
        <v>5435.7073944067815</v>
      </c>
      <c r="BR8" s="554">
        <v>5611.7967592563145</v>
      </c>
      <c r="BS8" s="2311">
        <v>5402.3848873576771</v>
      </c>
      <c r="BT8" s="2312">
        <v>5537.6362849503821</v>
      </c>
      <c r="BU8" s="554">
        <v>5820.9554703602971</v>
      </c>
      <c r="BV8" s="554">
        <v>5830.1608778537066</v>
      </c>
      <c r="BW8" s="2311">
        <v>5870.0910440133421</v>
      </c>
      <c r="BX8" s="2925">
        <v>5803.0305051633868</v>
      </c>
    </row>
    <row r="9" spans="1:76" ht="50.25" hidden="1" customHeight="1">
      <c r="A9" s="2313" t="s">
        <v>1293</v>
      </c>
      <c r="B9" s="2314"/>
      <c r="C9" s="2314"/>
      <c r="D9" s="2314"/>
      <c r="E9" s="2314"/>
      <c r="F9" s="2314"/>
      <c r="G9" s="2281"/>
      <c r="H9" s="2281"/>
      <c r="I9" s="2281"/>
      <c r="J9" s="2281"/>
      <c r="K9" s="2315"/>
      <c r="L9" s="2316"/>
      <c r="M9" s="2316"/>
      <c r="N9" s="2316"/>
      <c r="O9" s="2315"/>
      <c r="P9" s="2316"/>
      <c r="Q9" s="2316"/>
      <c r="R9" s="2316"/>
      <c r="S9" s="2316"/>
      <c r="T9" s="2317"/>
      <c r="U9" s="2316"/>
      <c r="V9" s="2316"/>
      <c r="W9" s="2318"/>
      <c r="X9" s="2316"/>
      <c r="Y9" s="2316"/>
      <c r="Z9" s="2316"/>
      <c r="AA9" s="2329"/>
      <c r="AB9" s="2267"/>
      <c r="AC9" s="2267"/>
      <c r="AE9" s="2319"/>
      <c r="AI9" s="2300"/>
      <c r="AJ9" s="2283"/>
      <c r="AM9" s="2286"/>
      <c r="AP9" s="1732"/>
      <c r="AQ9" s="2320"/>
      <c r="AR9" s="2306"/>
      <c r="AS9" s="2915"/>
      <c r="AT9" s="2915"/>
      <c r="AU9" s="2916"/>
      <c r="AV9" s="2308"/>
      <c r="AW9" s="2308"/>
      <c r="AX9" s="2308"/>
      <c r="AY9" s="2309"/>
      <c r="AZ9" s="2310"/>
      <c r="BA9" s="695"/>
      <c r="BB9" s="2308"/>
      <c r="BC9" s="2309"/>
      <c r="BD9" s="554"/>
      <c r="BE9" s="554"/>
      <c r="BF9" s="554"/>
      <c r="BG9" s="2311"/>
      <c r="BH9" s="554"/>
      <c r="BI9" s="554"/>
      <c r="BJ9" s="554"/>
      <c r="BK9" s="554"/>
      <c r="BL9" s="2312"/>
      <c r="BM9" s="554"/>
      <c r="BN9" s="554"/>
      <c r="BO9" s="2311"/>
      <c r="BP9" s="2312"/>
      <c r="BQ9" s="554"/>
      <c r="BR9" s="554"/>
      <c r="BS9" s="2311"/>
      <c r="BT9" s="2312"/>
      <c r="BU9" s="554"/>
      <c r="BV9" s="554"/>
      <c r="BW9" s="2311"/>
      <c r="BX9" s="2925"/>
    </row>
    <row r="10" spans="1:76" ht="50.25" hidden="1" customHeight="1">
      <c r="A10" s="2313" t="s">
        <v>1294</v>
      </c>
      <c r="B10" s="2321" t="s">
        <v>169</v>
      </c>
      <c r="C10" s="2321" t="s">
        <v>169</v>
      </c>
      <c r="D10" s="2321" t="s">
        <v>169</v>
      </c>
      <c r="E10" s="2321" t="s">
        <v>169</v>
      </c>
      <c r="F10" s="2321" t="s">
        <v>169</v>
      </c>
      <c r="G10" s="2322">
        <v>481.08</v>
      </c>
      <c r="H10" s="2322">
        <v>480.99</v>
      </c>
      <c r="I10" s="2322">
        <f>680.59-14.65</f>
        <v>665.94</v>
      </c>
      <c r="J10" s="2322">
        <v>774.95</v>
      </c>
      <c r="K10" s="2315">
        <v>1138.83</v>
      </c>
      <c r="L10" s="2316">
        <v>1177.21</v>
      </c>
      <c r="M10" s="2316">
        <v>1111.28</v>
      </c>
      <c r="N10" s="2316">
        <v>1243.51</v>
      </c>
      <c r="O10" s="2315">
        <v>1363.03</v>
      </c>
      <c r="P10" s="2316">
        <v>1556.86</v>
      </c>
      <c r="Q10" s="2316">
        <v>1646.45</v>
      </c>
      <c r="R10" s="2316">
        <v>1654.9</v>
      </c>
      <c r="S10" s="2316">
        <f>1830.49+200.01</f>
        <v>2030.5</v>
      </c>
      <c r="T10" s="2317">
        <v>559.38</v>
      </c>
      <c r="U10" s="2316">
        <v>537.19999999999993</v>
      </c>
      <c r="V10" s="2316">
        <v>547.65</v>
      </c>
      <c r="W10" s="2318">
        <v>608.55999999999995</v>
      </c>
      <c r="X10" s="2316">
        <v>548.84999999999991</v>
      </c>
      <c r="Y10" s="2316">
        <v>545.66</v>
      </c>
      <c r="Z10" s="2316">
        <v>611.34442999999999</v>
      </c>
      <c r="AA10" s="2315">
        <v>643.01</v>
      </c>
      <c r="AB10" s="2316">
        <v>647.38</v>
      </c>
      <c r="AC10" s="2316">
        <v>708.55</v>
      </c>
      <c r="AD10" s="2316">
        <v>668.98559</v>
      </c>
      <c r="AE10" s="2315">
        <v>682</v>
      </c>
      <c r="AF10" s="2316">
        <v>609.16</v>
      </c>
      <c r="AG10" s="2316">
        <v>645.62000000000012</v>
      </c>
      <c r="AH10" s="2316" t="s">
        <v>169</v>
      </c>
      <c r="AI10" s="2315" t="s">
        <v>169</v>
      </c>
      <c r="AJ10" s="2316" t="s">
        <v>169</v>
      </c>
      <c r="AK10" s="2316" t="s">
        <v>169</v>
      </c>
      <c r="AL10" s="2316" t="s">
        <v>148</v>
      </c>
      <c r="AM10" s="2315" t="s">
        <v>1285</v>
      </c>
      <c r="AN10" s="2316" t="s">
        <v>169</v>
      </c>
      <c r="AO10" s="2316" t="s">
        <v>169</v>
      </c>
      <c r="AP10" s="2326" t="s">
        <v>169</v>
      </c>
      <c r="AQ10" s="2327" t="s">
        <v>169</v>
      </c>
      <c r="AR10" s="2330" t="s">
        <v>1295</v>
      </c>
      <c r="AS10" s="2917" t="s">
        <v>169</v>
      </c>
      <c r="AT10" s="2917" t="s">
        <v>169</v>
      </c>
      <c r="AU10" s="2918" t="s">
        <v>1296</v>
      </c>
      <c r="AV10" s="2029" t="s">
        <v>169</v>
      </c>
      <c r="AW10" s="2308" t="s">
        <v>1297</v>
      </c>
      <c r="AX10" s="2308" t="s">
        <v>1298</v>
      </c>
      <c r="AY10" s="2309" t="s">
        <v>1287</v>
      </c>
      <c r="AZ10" s="2310" t="s">
        <v>1299</v>
      </c>
      <c r="BA10" s="695" t="s">
        <v>1289</v>
      </c>
      <c r="BB10" s="2308"/>
      <c r="BC10" s="2309"/>
      <c r="BD10" s="554"/>
      <c r="BE10" s="554"/>
      <c r="BF10" s="554"/>
      <c r="BG10" s="2311"/>
      <c r="BH10" s="554"/>
      <c r="BI10" s="554"/>
      <c r="BJ10" s="554"/>
      <c r="BK10" s="554"/>
      <c r="BL10" s="2312"/>
      <c r="BM10" s="554"/>
      <c r="BN10" s="554"/>
      <c r="BO10" s="2311"/>
      <c r="BP10" s="2312"/>
      <c r="BQ10" s="554"/>
      <c r="BR10" s="554"/>
      <c r="BS10" s="2311"/>
      <c r="BT10" s="2312"/>
      <c r="BU10" s="554"/>
      <c r="BV10" s="554">
        <v>3855.8776001493766</v>
      </c>
      <c r="BW10" s="2311"/>
      <c r="BX10" s="2925"/>
    </row>
    <row r="11" spans="1:76" ht="50.25" hidden="1" customHeight="1">
      <c r="A11" s="2313" t="s">
        <v>1300</v>
      </c>
      <c r="B11" s="2321" t="s">
        <v>169</v>
      </c>
      <c r="C11" s="2321" t="s">
        <v>169</v>
      </c>
      <c r="D11" s="2321" t="s">
        <v>169</v>
      </c>
      <c r="E11" s="2321" t="s">
        <v>169</v>
      </c>
      <c r="F11" s="2321" t="s">
        <v>169</v>
      </c>
      <c r="G11" s="2322">
        <v>154.54</v>
      </c>
      <c r="H11" s="2322">
        <f>27.56+251.04</f>
        <v>278.59999999999997</v>
      </c>
      <c r="I11" s="2322">
        <v>312.06</v>
      </c>
      <c r="J11" s="2322">
        <v>393.27</v>
      </c>
      <c r="K11" s="2315">
        <v>548.41</v>
      </c>
      <c r="L11" s="2316">
        <v>639.25</v>
      </c>
      <c r="M11" s="2316">
        <v>735.14</v>
      </c>
      <c r="N11" s="2316">
        <v>788.27</v>
      </c>
      <c r="O11" s="2315">
        <v>806.16</v>
      </c>
      <c r="P11" s="2316">
        <v>815.8</v>
      </c>
      <c r="Q11" s="2316">
        <v>854.77</v>
      </c>
      <c r="R11" s="2316">
        <v>843.65</v>
      </c>
      <c r="S11" s="2316">
        <f>881.83+43</f>
        <v>924.83</v>
      </c>
      <c r="T11" s="2317">
        <v>358.78999999999996</v>
      </c>
      <c r="U11" s="2316">
        <v>337.32</v>
      </c>
      <c r="V11" s="2316">
        <v>317.82</v>
      </c>
      <c r="W11" s="2318">
        <v>340.16</v>
      </c>
      <c r="X11" s="2316">
        <v>329.88</v>
      </c>
      <c r="Y11" s="2316">
        <v>329.17</v>
      </c>
      <c r="Z11" s="2316">
        <v>297.79154</v>
      </c>
      <c r="AA11" s="2315">
        <f>487.08-15.18</f>
        <v>471.9</v>
      </c>
      <c r="AB11" s="2316">
        <v>463.61</v>
      </c>
      <c r="AC11" s="2316">
        <v>449.34</v>
      </c>
      <c r="AD11" s="2316">
        <v>457.61921999999998</v>
      </c>
      <c r="AE11" s="2315">
        <v>458.43</v>
      </c>
      <c r="AF11" s="2316">
        <v>449.91</v>
      </c>
      <c r="AG11" s="2316">
        <v>426.59</v>
      </c>
      <c r="AH11" s="2316" t="s">
        <v>169</v>
      </c>
      <c r="AI11" s="2315" t="s">
        <v>169</v>
      </c>
      <c r="AJ11" s="2316" t="s">
        <v>169</v>
      </c>
      <c r="AK11" s="2316" t="s">
        <v>169</v>
      </c>
      <c r="AL11" s="2316" t="s">
        <v>148</v>
      </c>
      <c r="AM11" s="2315" t="s">
        <v>1301</v>
      </c>
      <c r="AN11" s="2316" t="s">
        <v>169</v>
      </c>
      <c r="AO11" s="2316" t="s">
        <v>169</v>
      </c>
      <c r="AP11" s="2326" t="s">
        <v>169</v>
      </c>
      <c r="AQ11" s="2327" t="s">
        <v>169</v>
      </c>
      <c r="AR11" s="2330" t="s">
        <v>1302</v>
      </c>
      <c r="AS11" s="2917" t="s">
        <v>169</v>
      </c>
      <c r="AT11" s="2917" t="s">
        <v>169</v>
      </c>
      <c r="AU11" s="2918" t="s">
        <v>1286</v>
      </c>
      <c r="AV11" s="2029" t="s">
        <v>169</v>
      </c>
      <c r="AW11" s="2308" t="s">
        <v>1290</v>
      </c>
      <c r="AX11" s="2308" t="s">
        <v>1291</v>
      </c>
      <c r="AY11" s="2309" t="s">
        <v>1289</v>
      </c>
      <c r="AZ11" s="2310" t="s">
        <v>1303</v>
      </c>
      <c r="BA11" s="695" t="s">
        <v>1287</v>
      </c>
      <c r="BB11" s="2308"/>
      <c r="BC11" s="2309"/>
      <c r="BD11" s="554"/>
      <c r="BE11" s="554"/>
      <c r="BF11" s="554"/>
      <c r="BG11" s="2311"/>
      <c r="BH11" s="554"/>
      <c r="BI11" s="554"/>
      <c r="BJ11" s="554"/>
      <c r="BK11" s="554"/>
      <c r="BL11" s="2312"/>
      <c r="BM11" s="554"/>
      <c r="BN11" s="554"/>
      <c r="BO11" s="2311"/>
      <c r="BP11" s="2312"/>
      <c r="BQ11" s="554"/>
      <c r="BR11" s="554"/>
      <c r="BS11" s="2311"/>
      <c r="BT11" s="2312"/>
      <c r="BU11" s="554"/>
      <c r="BV11" s="554">
        <v>1883.3132436299802</v>
      </c>
      <c r="BW11" s="2311"/>
      <c r="BX11" s="2925"/>
    </row>
    <row r="12" spans="1:76" ht="50.25" customHeight="1">
      <c r="A12" s="2298" t="s">
        <v>1304</v>
      </c>
      <c r="B12" s="2331" t="s">
        <v>169</v>
      </c>
      <c r="C12" s="2331" t="s">
        <v>169</v>
      </c>
      <c r="D12" s="2331" t="s">
        <v>169</v>
      </c>
      <c r="E12" s="2331" t="s">
        <v>169</v>
      </c>
      <c r="F12" s="2331" t="s">
        <v>169</v>
      </c>
      <c r="G12" s="2283" t="s">
        <v>169</v>
      </c>
      <c r="H12" s="2283" t="s">
        <v>169</v>
      </c>
      <c r="I12" s="2283" t="s">
        <v>169</v>
      </c>
      <c r="J12" s="2283" t="s">
        <v>169</v>
      </c>
      <c r="K12" s="2300" t="s">
        <v>169</v>
      </c>
      <c r="L12" s="2283" t="s">
        <v>169</v>
      </c>
      <c r="M12" s="2283" t="s">
        <v>169</v>
      </c>
      <c r="N12" s="2283" t="s">
        <v>169</v>
      </c>
      <c r="O12" s="2300" t="s">
        <v>169</v>
      </c>
      <c r="P12" s="2283" t="s">
        <v>169</v>
      </c>
      <c r="Q12" s="2283" t="s">
        <v>169</v>
      </c>
      <c r="R12" s="2283" t="s">
        <v>169</v>
      </c>
      <c r="S12" s="2283">
        <f>S10+S11</f>
        <v>2955.33</v>
      </c>
      <c r="T12" s="2301">
        <v>870.91</v>
      </c>
      <c r="U12" s="2283">
        <v>885.55</v>
      </c>
      <c r="V12" s="2283">
        <v>893.46</v>
      </c>
      <c r="W12" s="2302">
        <v>1036.3848414700001</v>
      </c>
      <c r="X12" s="2283">
        <v>985.92</v>
      </c>
      <c r="Y12" s="2283">
        <v>1008.8100000000001</v>
      </c>
      <c r="Z12" s="2283">
        <v>1072.333343</v>
      </c>
      <c r="AA12" s="2303">
        <v>1119.3840799198172</v>
      </c>
      <c r="AB12" s="2283">
        <v>1135.8499999999999</v>
      </c>
      <c r="AC12" s="2283">
        <v>1209.3599999999999</v>
      </c>
      <c r="AD12" s="2283">
        <v>1144.02</v>
      </c>
      <c r="AE12" s="2300">
        <v>1158.43</v>
      </c>
      <c r="AF12" s="2283">
        <v>1110.28</v>
      </c>
      <c r="AG12" s="2283">
        <v>1127.01</v>
      </c>
      <c r="AH12" s="2283">
        <v>1134.1099999999999</v>
      </c>
      <c r="AI12" s="2300">
        <v>1176.29</v>
      </c>
      <c r="AJ12" s="2283">
        <v>1328.9</v>
      </c>
      <c r="AK12" s="2283">
        <v>1223.33</v>
      </c>
      <c r="AL12" s="2283">
        <v>1388.35</v>
      </c>
      <c r="AM12" s="2286">
        <v>1315.22</v>
      </c>
      <c r="AN12" s="2283">
        <v>1518.13</v>
      </c>
      <c r="AO12" s="2283">
        <v>1515.77</v>
      </c>
      <c r="AP12" s="2304">
        <v>1507.5988862921661</v>
      </c>
      <c r="AQ12" s="2305">
        <v>1461.2324682518069</v>
      </c>
      <c r="AR12" s="2306">
        <v>1448.75</v>
      </c>
      <c r="AS12" s="2307">
        <v>1354.61</v>
      </c>
      <c r="AT12" s="2307">
        <v>1293.07</v>
      </c>
      <c r="AU12" s="2291">
        <v>1235.56</v>
      </c>
      <c r="AV12" s="2308">
        <v>1180.2516439081558</v>
      </c>
      <c r="AW12" s="2308">
        <v>1142.4102068596835</v>
      </c>
      <c r="AX12" s="2308">
        <v>1089.073880998805</v>
      </c>
      <c r="AY12" s="2309">
        <v>1048.9906514794691</v>
      </c>
      <c r="AZ12" s="2310">
        <v>1009.8888149712657</v>
      </c>
      <c r="BA12" s="695">
        <v>978.55141882868872</v>
      </c>
      <c r="BB12" s="2308">
        <v>1001.9960530153761</v>
      </c>
      <c r="BC12" s="2309">
        <v>966.12165678701285</v>
      </c>
      <c r="BD12" s="554">
        <v>914.04502540723183</v>
      </c>
      <c r="BE12" s="554">
        <v>1013.0310135360639</v>
      </c>
      <c r="BF12" s="554">
        <v>990.45414164741055</v>
      </c>
      <c r="BG12" s="2311">
        <v>981.11346630269838</v>
      </c>
      <c r="BH12" s="554">
        <v>946.65975841246961</v>
      </c>
      <c r="BI12" s="554">
        <v>911.13198988639249</v>
      </c>
      <c r="BJ12" s="554">
        <v>877.3738450188639</v>
      </c>
      <c r="BK12" s="554">
        <v>0</v>
      </c>
      <c r="BL12" s="2312">
        <v>0</v>
      </c>
      <c r="BM12" s="554">
        <v>0</v>
      </c>
      <c r="BN12" s="554">
        <v>0</v>
      </c>
      <c r="BO12" s="2311">
        <v>0</v>
      </c>
      <c r="BP12" s="2312">
        <v>0</v>
      </c>
      <c r="BQ12" s="554">
        <v>0</v>
      </c>
      <c r="BR12" s="554">
        <v>0</v>
      </c>
      <c r="BS12" s="2311">
        <v>0</v>
      </c>
      <c r="BT12" s="2312">
        <v>0</v>
      </c>
      <c r="BU12" s="554">
        <v>0</v>
      </c>
      <c r="BV12" s="554">
        <v>0</v>
      </c>
      <c r="BW12" s="2311">
        <v>0</v>
      </c>
      <c r="BX12" s="2925">
        <v>0</v>
      </c>
    </row>
    <row r="13" spans="1:76" ht="50.25" customHeight="1">
      <c r="A13" s="2298" t="s">
        <v>1305</v>
      </c>
      <c r="B13" s="2331" t="s">
        <v>169</v>
      </c>
      <c r="C13" s="2331" t="s">
        <v>169</v>
      </c>
      <c r="D13" s="2331" t="s">
        <v>169</v>
      </c>
      <c r="E13" s="2331" t="s">
        <v>169</v>
      </c>
      <c r="F13" s="2331" t="s">
        <v>169</v>
      </c>
      <c r="G13" s="2283" t="s">
        <v>169</v>
      </c>
      <c r="H13" s="2283" t="s">
        <v>169</v>
      </c>
      <c r="I13" s="2283" t="s">
        <v>169</v>
      </c>
      <c r="J13" s="2283" t="s">
        <v>169</v>
      </c>
      <c r="K13" s="2300" t="s">
        <v>169</v>
      </c>
      <c r="L13" s="2283" t="s">
        <v>169</v>
      </c>
      <c r="M13" s="2283" t="s">
        <v>169</v>
      </c>
      <c r="N13" s="2283" t="s">
        <v>169</v>
      </c>
      <c r="O13" s="2300" t="s">
        <v>169</v>
      </c>
      <c r="P13" s="2283" t="s">
        <v>169</v>
      </c>
      <c r="Q13" s="2283" t="s">
        <v>169</v>
      </c>
      <c r="R13" s="2283" t="s">
        <v>169</v>
      </c>
      <c r="S13" s="2283" t="s">
        <v>169</v>
      </c>
      <c r="T13" s="2301">
        <v>864.53000000000009</v>
      </c>
      <c r="U13" s="2283">
        <v>917.97</v>
      </c>
      <c r="V13" s="2283">
        <v>1030.3800000000001</v>
      </c>
      <c r="W13" s="2303">
        <v>1123.2780570300001</v>
      </c>
      <c r="X13" s="2283">
        <v>1475.17</v>
      </c>
      <c r="Y13" s="2283">
        <v>1427.66</v>
      </c>
      <c r="Z13" s="2283">
        <v>1271.02332</v>
      </c>
      <c r="AA13" s="2303">
        <v>1750.4786974974977</v>
      </c>
      <c r="AB13" s="2283">
        <v>1310.4000000000001</v>
      </c>
      <c r="AC13" s="2283">
        <v>1376.68</v>
      </c>
      <c r="AD13" s="2283">
        <v>1389.46</v>
      </c>
      <c r="AE13" s="2300">
        <v>1883.56</v>
      </c>
      <c r="AF13" s="2283">
        <v>1871.51</v>
      </c>
      <c r="AG13" s="2283">
        <v>1830.1</v>
      </c>
      <c r="AH13" s="2283">
        <v>1846.07</v>
      </c>
      <c r="AI13" s="2300">
        <v>1811.32</v>
      </c>
      <c r="AJ13" s="2283">
        <v>1826.02</v>
      </c>
      <c r="AK13" s="2283">
        <v>1733.47</v>
      </c>
      <c r="AL13" s="2283">
        <v>1769.55</v>
      </c>
      <c r="AM13" s="2286">
        <v>1730.13</v>
      </c>
      <c r="AN13" s="2283">
        <v>1793.06</v>
      </c>
      <c r="AO13" s="2283">
        <v>1756.07</v>
      </c>
      <c r="AP13" s="2287">
        <v>1758.6232225146307</v>
      </c>
      <c r="AQ13" s="2305">
        <v>1769.3458045633329</v>
      </c>
      <c r="AR13" s="2306">
        <v>1729.86</v>
      </c>
      <c r="AS13" s="2307">
        <v>1695.99</v>
      </c>
      <c r="AT13" s="2307">
        <v>1673.14</v>
      </c>
      <c r="AU13" s="2291">
        <v>1694.21</v>
      </c>
      <c r="AV13" s="2308">
        <v>1688.446901517297</v>
      </c>
      <c r="AW13" s="2308">
        <v>1680.7085875570294</v>
      </c>
      <c r="AX13" s="2308">
        <v>1656.0045826113937</v>
      </c>
      <c r="AY13" s="2309">
        <v>1657.0308468209255</v>
      </c>
      <c r="AZ13" s="2310">
        <v>1673.9108898040131</v>
      </c>
      <c r="BA13" s="695">
        <v>1654.5840714808478</v>
      </c>
      <c r="BB13" s="2308">
        <v>1549.3286091660998</v>
      </c>
      <c r="BC13" s="2309">
        <v>1541.6646577149472</v>
      </c>
      <c r="BD13" s="554">
        <v>1512.170651175386</v>
      </c>
      <c r="BE13" s="554">
        <v>1650.5978353499015</v>
      </c>
      <c r="BF13" s="554">
        <v>1606.5079672152222</v>
      </c>
      <c r="BG13" s="2311">
        <v>1594.9058002263744</v>
      </c>
      <c r="BH13" s="554">
        <v>1574.7572049943576</v>
      </c>
      <c r="BI13" s="554">
        <v>1552.3970402790367</v>
      </c>
      <c r="BJ13" s="554">
        <v>1586.3342560364849</v>
      </c>
      <c r="BK13" s="554">
        <v>0</v>
      </c>
      <c r="BL13" s="2312">
        <v>0</v>
      </c>
      <c r="BM13" s="554">
        <v>0</v>
      </c>
      <c r="BN13" s="554">
        <v>0</v>
      </c>
      <c r="BO13" s="2311">
        <v>0</v>
      </c>
      <c r="BP13" s="2312">
        <v>0</v>
      </c>
      <c r="BQ13" s="554">
        <v>0</v>
      </c>
      <c r="BR13" s="554">
        <v>0</v>
      </c>
      <c r="BS13" s="2311">
        <v>0</v>
      </c>
      <c r="BT13" s="2312">
        <v>0</v>
      </c>
      <c r="BU13" s="554">
        <v>0</v>
      </c>
      <c r="BV13" s="554">
        <v>0</v>
      </c>
      <c r="BW13" s="2311">
        <v>0</v>
      </c>
      <c r="BX13" s="2925">
        <v>0</v>
      </c>
    </row>
    <row r="14" spans="1:76" ht="50.25" customHeight="1">
      <c r="A14" s="2298" t="s">
        <v>1306</v>
      </c>
      <c r="B14" s="2332" t="s">
        <v>1307</v>
      </c>
      <c r="C14" s="2332" t="s">
        <v>1307</v>
      </c>
      <c r="D14" s="2332" t="s">
        <v>1307</v>
      </c>
      <c r="E14" s="2332" t="s">
        <v>1307</v>
      </c>
      <c r="F14" s="2332" t="s">
        <v>1307</v>
      </c>
      <c r="G14" s="2281" t="s">
        <v>1308</v>
      </c>
      <c r="H14" s="2281" t="s">
        <v>1308</v>
      </c>
      <c r="I14" s="2281" t="s">
        <v>1308</v>
      </c>
      <c r="J14" s="2281" t="s">
        <v>1297</v>
      </c>
      <c r="K14" s="2300" t="s">
        <v>169</v>
      </c>
      <c r="L14" s="2283" t="s">
        <v>169</v>
      </c>
      <c r="M14" s="2283" t="s">
        <v>169</v>
      </c>
      <c r="N14" s="2283" t="s">
        <v>169</v>
      </c>
      <c r="O14" s="2300" t="s">
        <v>169</v>
      </c>
      <c r="P14" s="2283" t="s">
        <v>169</v>
      </c>
      <c r="Q14" s="2283" t="s">
        <v>169</v>
      </c>
      <c r="R14" s="2283" t="s">
        <v>169</v>
      </c>
      <c r="S14" s="2283" t="s">
        <v>169</v>
      </c>
      <c r="T14" s="2301">
        <f>1364.93-750</f>
        <v>614.93000000000006</v>
      </c>
      <c r="U14" s="2283">
        <f>1387.93-750</f>
        <v>637.93000000000006</v>
      </c>
      <c r="V14" s="2283">
        <f>1394.85-750</f>
        <v>644.84999999999991</v>
      </c>
      <c r="W14" s="2302">
        <v>958.39576695999972</v>
      </c>
      <c r="X14" s="2283">
        <f>1743.29-750</f>
        <v>993.29</v>
      </c>
      <c r="Y14" s="2283">
        <f>1768.08-750</f>
        <v>1018.0799999999999</v>
      </c>
      <c r="Z14" s="2283">
        <f>3182.842101-Z16</f>
        <v>1652.3321010000002</v>
      </c>
      <c r="AA14" s="2303">
        <v>1828.7581181397143</v>
      </c>
      <c r="AB14" s="2283">
        <f>3418.01-AB16</f>
        <v>1887.5000000000002</v>
      </c>
      <c r="AC14" s="2283">
        <v>2035.91</v>
      </c>
      <c r="AD14" s="2283">
        <v>1944.26</v>
      </c>
      <c r="AE14" s="2300">
        <v>2270.8000000000002</v>
      </c>
      <c r="AF14" s="2283">
        <v>2414.44</v>
      </c>
      <c r="AG14" s="2283">
        <v>2470.37</v>
      </c>
      <c r="AH14" s="2283">
        <v>2631</v>
      </c>
      <c r="AI14" s="2300">
        <v>2788</v>
      </c>
      <c r="AJ14" s="2283">
        <v>2818.36</v>
      </c>
      <c r="AK14" s="2283">
        <v>2782.82</v>
      </c>
      <c r="AL14" s="2283">
        <v>2811.18</v>
      </c>
      <c r="AM14" s="2286">
        <v>2782.2</v>
      </c>
      <c r="AN14" s="2283">
        <v>2793.18</v>
      </c>
      <c r="AO14" s="2283">
        <v>2795.32</v>
      </c>
      <c r="AP14" s="2287">
        <v>2700.4846230069597</v>
      </c>
      <c r="AQ14" s="2305">
        <v>2416.85</v>
      </c>
      <c r="AR14" s="2306">
        <v>2609.4</v>
      </c>
      <c r="AS14" s="2307">
        <v>2486.17</v>
      </c>
      <c r="AT14" s="2307">
        <v>2455.3000000000002</v>
      </c>
      <c r="AU14" s="2291">
        <v>2365.37</v>
      </c>
      <c r="AV14" s="2308">
        <v>2346.3776203816142</v>
      </c>
      <c r="AW14" s="2308">
        <v>2255.8449179096424</v>
      </c>
      <c r="AX14" s="2308">
        <v>2076.8229146142094</v>
      </c>
      <c r="AY14" s="2309">
        <v>2165.2497825193223</v>
      </c>
      <c r="AZ14" s="2310">
        <v>2273.5188098424187</v>
      </c>
      <c r="BA14" s="695">
        <v>2229.759841379404</v>
      </c>
      <c r="BB14" s="2308">
        <v>2368.3870774311272</v>
      </c>
      <c r="BC14" s="2309">
        <v>2415.3697061783132</v>
      </c>
      <c r="BD14" s="554">
        <v>2588.5743850896633</v>
      </c>
      <c r="BE14" s="554">
        <v>2722.0772580196881</v>
      </c>
      <c r="BF14" s="554">
        <v>2733.1972119150923</v>
      </c>
      <c r="BG14" s="2311">
        <v>3114.8689390748386</v>
      </c>
      <c r="BH14" s="554">
        <v>3209.2199064225952</v>
      </c>
      <c r="BI14" s="554">
        <v>3202.2627428062442</v>
      </c>
      <c r="BJ14" s="554">
        <v>3896.9985201221534</v>
      </c>
      <c r="BK14" s="554">
        <v>2721.2659149496681</v>
      </c>
      <c r="BL14" s="2312">
        <v>2742.3606252887971</v>
      </c>
      <c r="BM14" s="554">
        <v>2706.1396353440787</v>
      </c>
      <c r="BN14" s="554">
        <v>2657.0821936496181</v>
      </c>
      <c r="BO14" s="2311">
        <v>2680.7244916700902</v>
      </c>
      <c r="BP14" s="2312">
        <v>2655.549733454377</v>
      </c>
      <c r="BQ14" s="554">
        <v>2628.2082173391395</v>
      </c>
      <c r="BR14" s="554">
        <v>2678.4137471902004</v>
      </c>
      <c r="BS14" s="2311">
        <v>2601.3436637113987</v>
      </c>
      <c r="BT14" s="2312">
        <v>2632.3903992605792</v>
      </c>
      <c r="BU14" s="554">
        <v>2714.5322573896042</v>
      </c>
      <c r="BV14" s="554">
        <v>2713.9214235925283</v>
      </c>
      <c r="BW14" s="2311">
        <v>2706.4473737784028</v>
      </c>
      <c r="BX14" s="2925">
        <v>2671.5914387585553</v>
      </c>
    </row>
    <row r="15" spans="1:76" ht="50.25" hidden="1" customHeight="1">
      <c r="A15" s="2313" t="s">
        <v>1309</v>
      </c>
      <c r="B15" s="2299">
        <v>346.90000000000003</v>
      </c>
      <c r="C15" s="2299">
        <v>303.37554014400001</v>
      </c>
      <c r="D15" s="2299">
        <v>177.4</v>
      </c>
      <c r="E15" s="2299">
        <v>225.60000000000002</v>
      </c>
      <c r="F15" s="2299">
        <v>200.79243819999999</v>
      </c>
      <c r="G15" s="2281">
        <v>147.06</v>
      </c>
      <c r="H15" s="2281">
        <v>90.12</v>
      </c>
      <c r="I15" s="2281">
        <v>147.68</v>
      </c>
      <c r="J15" s="2281">
        <v>88.54</v>
      </c>
      <c r="K15" s="2300">
        <v>108.87</v>
      </c>
      <c r="L15" s="2283">
        <v>105.35</v>
      </c>
      <c r="M15" s="2283">
        <v>236.87</v>
      </c>
      <c r="N15" s="2283">
        <v>300.36</v>
      </c>
      <c r="O15" s="2300">
        <v>277.67</v>
      </c>
      <c r="P15" s="2283">
        <v>272.02999999999997</v>
      </c>
      <c r="Q15" s="2283">
        <v>251.6</v>
      </c>
      <c r="R15" s="2283">
        <v>243.37</v>
      </c>
      <c r="S15" s="2283">
        <v>251.53</v>
      </c>
      <c r="T15" s="2317" t="s">
        <v>169</v>
      </c>
      <c r="U15" s="2316" t="s">
        <v>169</v>
      </c>
      <c r="V15" s="2316" t="s">
        <v>169</v>
      </c>
      <c r="W15" s="2318" t="s">
        <v>169</v>
      </c>
      <c r="X15" s="2316" t="s">
        <v>169</v>
      </c>
      <c r="Y15" s="2316" t="s">
        <v>169</v>
      </c>
      <c r="Z15" s="2316" t="s">
        <v>169</v>
      </c>
      <c r="AA15" s="2319" t="s">
        <v>1303</v>
      </c>
      <c r="AB15" s="2316" t="s">
        <v>169</v>
      </c>
      <c r="AC15" s="2316" t="s">
        <v>169</v>
      </c>
      <c r="AD15" s="2316" t="s">
        <v>169</v>
      </c>
      <c r="AE15" s="2315" t="s">
        <v>169</v>
      </c>
      <c r="AF15" s="2316" t="s">
        <v>169</v>
      </c>
      <c r="AG15" s="2316" t="s">
        <v>169</v>
      </c>
      <c r="AH15" s="2316" t="s">
        <v>169</v>
      </c>
      <c r="AI15" s="2315" t="s">
        <v>169</v>
      </c>
      <c r="AJ15" s="2316" t="s">
        <v>169</v>
      </c>
      <c r="AK15" s="2316" t="s">
        <v>169</v>
      </c>
      <c r="AL15" s="2316" t="s">
        <v>169</v>
      </c>
      <c r="AM15" s="2315" t="s">
        <v>169</v>
      </c>
      <c r="AN15" s="2316" t="s">
        <v>169</v>
      </c>
      <c r="AO15" s="2316" t="s">
        <v>169</v>
      </c>
      <c r="AP15" s="2326" t="s">
        <v>169</v>
      </c>
      <c r="AQ15" s="2327" t="s">
        <v>169</v>
      </c>
      <c r="AR15" s="2330" t="s">
        <v>1298</v>
      </c>
      <c r="AS15" s="2917" t="s">
        <v>169</v>
      </c>
      <c r="AT15" s="2917" t="s">
        <v>169</v>
      </c>
      <c r="AU15" s="2918" t="s">
        <v>1296</v>
      </c>
      <c r="AV15" s="2029" t="s">
        <v>169</v>
      </c>
      <c r="AW15" s="2308" t="s">
        <v>1297</v>
      </c>
      <c r="AX15" s="2308" t="s">
        <v>1295</v>
      </c>
      <c r="AY15" s="2309" t="s">
        <v>1287</v>
      </c>
      <c r="AZ15" s="2333" t="s">
        <v>1299</v>
      </c>
      <c r="BA15" s="2308" t="s">
        <v>1291</v>
      </c>
      <c r="BB15" s="2308"/>
      <c r="BC15" s="2309"/>
      <c r="BD15" s="554"/>
      <c r="BE15" s="554"/>
      <c r="BF15" s="554"/>
      <c r="BG15" s="2311"/>
      <c r="BH15" s="554"/>
      <c r="BI15" s="554"/>
      <c r="BJ15" s="554"/>
      <c r="BK15" s="554"/>
      <c r="BL15" s="2312"/>
      <c r="BM15" s="554"/>
      <c r="BN15" s="554"/>
      <c r="BO15" s="2311"/>
      <c r="BP15" s="2312"/>
      <c r="BQ15" s="554"/>
      <c r="BR15" s="554"/>
      <c r="BS15" s="2311"/>
      <c r="BT15" s="2312"/>
      <c r="BU15" s="554"/>
      <c r="BV15" s="554"/>
      <c r="BW15" s="2311"/>
      <c r="BX15" s="2925"/>
    </row>
    <row r="16" spans="1:76" ht="48" customHeight="1" thickBot="1">
      <c r="A16" s="2334" t="s">
        <v>1310</v>
      </c>
      <c r="B16" s="2335" t="s">
        <v>169</v>
      </c>
      <c r="C16" s="2335" t="s">
        <v>169</v>
      </c>
      <c r="D16" s="2335" t="s">
        <v>169</v>
      </c>
      <c r="E16" s="2335" t="s">
        <v>169</v>
      </c>
      <c r="F16" s="2335" t="s">
        <v>169</v>
      </c>
      <c r="G16" s="2336" t="s">
        <v>169</v>
      </c>
      <c r="H16" s="2336" t="s">
        <v>169</v>
      </c>
      <c r="I16" s="2336">
        <v>750</v>
      </c>
      <c r="J16" s="2336">
        <v>750</v>
      </c>
      <c r="K16" s="2337">
        <v>750</v>
      </c>
      <c r="L16" s="2338">
        <v>750</v>
      </c>
      <c r="M16" s="2338">
        <v>750</v>
      </c>
      <c r="N16" s="2338">
        <v>750</v>
      </c>
      <c r="O16" s="2337">
        <v>750</v>
      </c>
      <c r="P16" s="2338">
        <v>750</v>
      </c>
      <c r="Q16" s="2338">
        <v>750</v>
      </c>
      <c r="R16" s="2338">
        <v>750</v>
      </c>
      <c r="S16" s="2338">
        <v>750</v>
      </c>
      <c r="T16" s="2339">
        <v>750</v>
      </c>
      <c r="U16" s="2338">
        <v>750</v>
      </c>
      <c r="V16" s="2338">
        <v>750</v>
      </c>
      <c r="W16" s="2340">
        <v>750</v>
      </c>
      <c r="X16" s="2338">
        <v>750</v>
      </c>
      <c r="Y16" s="2338">
        <v>750</v>
      </c>
      <c r="Z16" s="2338">
        <v>1530.51</v>
      </c>
      <c r="AA16" s="2341">
        <v>1530.51</v>
      </c>
      <c r="AB16" s="2338">
        <v>1530.51</v>
      </c>
      <c r="AC16" s="2338">
        <v>1530.51</v>
      </c>
      <c r="AD16" s="2338">
        <v>2530.5100000000002</v>
      </c>
      <c r="AE16" s="2337">
        <v>2530.5100000000002</v>
      </c>
      <c r="AF16" s="2338">
        <v>2530.5100000000002</v>
      </c>
      <c r="AG16" s="2338">
        <v>2530.5100000000002</v>
      </c>
      <c r="AH16" s="2338">
        <v>2530.5100000000002</v>
      </c>
      <c r="AI16" s="2337">
        <v>3530.51</v>
      </c>
      <c r="AJ16" s="2338">
        <v>3530.51</v>
      </c>
      <c r="AK16" s="2342">
        <v>3400.6</v>
      </c>
      <c r="AL16" s="2342">
        <v>3949.01</v>
      </c>
      <c r="AM16" s="2343">
        <v>3949.01</v>
      </c>
      <c r="AN16" s="2344">
        <v>3879.12</v>
      </c>
      <c r="AO16" s="2344">
        <v>3879.12</v>
      </c>
      <c r="AP16" s="2345">
        <v>3879.12</v>
      </c>
      <c r="AQ16" s="2343">
        <v>3879.12</v>
      </c>
      <c r="AR16" s="2066">
        <v>3680.11</v>
      </c>
      <c r="AS16" s="2346">
        <v>4978.09</v>
      </c>
      <c r="AT16" s="2346">
        <v>4978.09</v>
      </c>
      <c r="AU16" s="2347">
        <v>4978.09</v>
      </c>
      <c r="AV16" s="2348">
        <v>7694.73</v>
      </c>
      <c r="AW16" s="2348">
        <v>7694.7329900000004</v>
      </c>
      <c r="AX16" s="2348">
        <v>7694.7330000000002</v>
      </c>
      <c r="AY16" s="2349">
        <v>7694.7330000000002</v>
      </c>
      <c r="AZ16" s="2350">
        <v>10231.082990000001</v>
      </c>
      <c r="BA16" s="2348">
        <v>10231.082990000001</v>
      </c>
      <c r="BB16" s="2348">
        <v>10215.089990009999</v>
      </c>
      <c r="BC16" s="2349">
        <v>10215.089990009999</v>
      </c>
      <c r="BD16" s="2351">
        <v>10215.44579901</v>
      </c>
      <c r="BE16" s="2351">
        <v>13135.852605</v>
      </c>
      <c r="BF16" s="2351">
        <v>13119.859445100001</v>
      </c>
      <c r="BG16" s="2352">
        <v>13119.859445100001</v>
      </c>
      <c r="BH16" s="2351">
        <v>13119.859445100001</v>
      </c>
      <c r="BI16" s="2351">
        <v>13119.859445100001</v>
      </c>
      <c r="BJ16" s="2351">
        <v>13103.866604999999</v>
      </c>
      <c r="BK16" s="2351">
        <v>13103.866604999999</v>
      </c>
      <c r="BL16" s="2353">
        <v>13103.866604999999</v>
      </c>
      <c r="BM16" s="2351">
        <v>13103.866604999999</v>
      </c>
      <c r="BN16" s="2351">
        <v>13103.866604999999</v>
      </c>
      <c r="BO16" s="2352">
        <v>13103.866604999999</v>
      </c>
      <c r="BP16" s="2353">
        <v>13103.866604999999</v>
      </c>
      <c r="BQ16" s="2351">
        <v>13103.866604999999</v>
      </c>
      <c r="BR16" s="2351">
        <v>13103.866604999999</v>
      </c>
      <c r="BS16" s="2352">
        <v>9236.0857772306008</v>
      </c>
      <c r="BT16" s="2353">
        <v>9070.3501674611998</v>
      </c>
      <c r="BU16" s="2351">
        <v>9070.3501674611998</v>
      </c>
      <c r="BV16" s="2351">
        <v>8904.6145576912004</v>
      </c>
      <c r="BW16" s="2352">
        <v>8379.3773707912005</v>
      </c>
      <c r="BX16" s="2926">
        <v>8379.3773707912005</v>
      </c>
    </row>
    <row r="17" spans="1:76" ht="43" hidden="1" customHeight="1" thickBot="1">
      <c r="A17" s="2354" t="s">
        <v>1311</v>
      </c>
      <c r="B17" s="2355"/>
      <c r="C17" s="2355"/>
      <c r="D17" s="2355"/>
      <c r="E17" s="2355"/>
      <c r="F17" s="2355"/>
      <c r="G17" s="2281"/>
      <c r="H17" s="2281"/>
      <c r="I17" s="2281"/>
      <c r="J17" s="2281"/>
      <c r="K17" s="2283"/>
      <c r="L17" s="2283"/>
      <c r="M17" s="2283"/>
      <c r="N17" s="2283"/>
      <c r="O17" s="2283"/>
      <c r="P17" s="2283"/>
      <c r="Q17" s="2283"/>
      <c r="R17" s="2283"/>
      <c r="S17" s="2283"/>
      <c r="T17" s="2283"/>
      <c r="U17" s="2283"/>
      <c r="V17" s="2283"/>
      <c r="W17" s="2356"/>
      <c r="X17" s="2283"/>
      <c r="Y17" s="2283"/>
      <c r="Z17" s="2283"/>
      <c r="AA17" s="2299"/>
      <c r="AB17" s="2283"/>
      <c r="AC17" s="2283"/>
      <c r="AD17" s="2283"/>
      <c r="AE17" s="2283"/>
      <c r="AF17" s="2283"/>
      <c r="AG17" s="2283"/>
      <c r="AH17" s="2283"/>
      <c r="AI17" s="2283"/>
      <c r="AJ17" s="2283"/>
      <c r="AK17" s="2357"/>
      <c r="AL17" s="2357"/>
      <c r="AM17" s="1927"/>
      <c r="AN17" s="2358"/>
      <c r="AO17" s="2358"/>
      <c r="AP17" s="1927"/>
      <c r="AQ17" s="1927"/>
      <c r="AR17" s="1130"/>
      <c r="AS17" s="2292"/>
      <c r="AT17" s="2292"/>
      <c r="AU17" s="2292"/>
      <c r="AV17" s="2308"/>
      <c r="AW17" s="2308"/>
      <c r="AX17" s="2308"/>
      <c r="AY17" s="2308"/>
      <c r="AZ17" s="2308"/>
      <c r="BA17" s="2308"/>
      <c r="BB17" s="2308"/>
      <c r="BC17" s="2308"/>
      <c r="BD17" s="2308"/>
      <c r="BE17" s="2308"/>
      <c r="BF17" s="2308"/>
      <c r="BG17" s="2308"/>
      <c r="BH17" s="2308"/>
      <c r="BI17" s="2308"/>
      <c r="BJ17" s="2308"/>
      <c r="BK17" s="2308"/>
      <c r="BL17" s="2308"/>
      <c r="BM17" s="2308"/>
      <c r="BN17" s="2308"/>
      <c r="BO17" s="2308"/>
      <c r="BP17" s="2308"/>
      <c r="BQ17" s="2308"/>
      <c r="BR17" s="2308"/>
      <c r="BS17" s="2308"/>
      <c r="BT17" s="2308"/>
      <c r="BU17" s="2308"/>
      <c r="BV17" s="2308"/>
      <c r="BW17" s="2308"/>
      <c r="BX17" s="2308"/>
    </row>
    <row r="18" spans="1:76" ht="40" customHeight="1" thickTop="1">
      <c r="A18" s="2359" t="s">
        <v>1312</v>
      </c>
      <c r="B18" s="2359"/>
      <c r="C18" s="2359"/>
      <c r="D18" s="2359"/>
      <c r="E18" s="2359"/>
      <c r="F18" s="2359"/>
      <c r="G18" s="2322"/>
      <c r="H18" s="2322"/>
      <c r="I18" s="2322"/>
      <c r="J18" s="2322"/>
      <c r="K18" s="2316"/>
      <c r="L18" s="2316"/>
      <c r="M18" s="2316"/>
      <c r="N18" s="2316"/>
      <c r="O18" s="2316"/>
      <c r="P18" s="2316"/>
      <c r="Q18" s="2316"/>
      <c r="R18" s="2316"/>
      <c r="S18" s="2316"/>
      <c r="T18" s="2316"/>
      <c r="U18" s="2316"/>
      <c r="V18" s="2316"/>
      <c r="W18" s="2316"/>
      <c r="X18" s="2316"/>
      <c r="Y18" s="2316"/>
      <c r="Z18" s="2316"/>
      <c r="AA18" s="2316"/>
      <c r="AB18" s="2316"/>
      <c r="AC18" s="2316"/>
      <c r="AD18" s="2316"/>
      <c r="AE18" s="2316"/>
      <c r="AF18" s="2316"/>
      <c r="AG18" s="2316"/>
      <c r="AH18" s="2316"/>
      <c r="AI18" s="2316"/>
      <c r="AJ18" s="2316"/>
    </row>
    <row r="19" spans="1:76">
      <c r="O19" s="2267"/>
      <c r="P19" s="2267"/>
      <c r="Q19" s="2267"/>
      <c r="R19" s="2267"/>
      <c r="S19" s="2267"/>
      <c r="T19" s="2267"/>
      <c r="U19" s="2267"/>
      <c r="V19" s="2267"/>
      <c r="W19" s="2267"/>
      <c r="X19" s="2267"/>
      <c r="Y19" s="2267"/>
      <c r="Z19" s="2267"/>
      <c r="BF19" s="2267"/>
      <c r="BG19" s="2267"/>
      <c r="BH19" s="2267"/>
      <c r="BI19" s="2267"/>
      <c r="BJ19" s="2267"/>
      <c r="BK19" s="2267"/>
      <c r="BL19" s="2267"/>
      <c r="BM19" s="2267"/>
      <c r="BN19" s="2267"/>
      <c r="BO19" s="2267"/>
      <c r="BP19" s="2267"/>
      <c r="BQ19" s="2267"/>
      <c r="BR19" s="2267"/>
      <c r="BS19" s="2267"/>
      <c r="BT19" s="2267"/>
      <c r="BU19" s="2267"/>
      <c r="BV19" s="2267"/>
      <c r="BW19" s="2267"/>
      <c r="BX19" s="2267"/>
    </row>
    <row r="20" spans="1:76">
      <c r="K20" s="2267"/>
      <c r="L20" s="2267"/>
      <c r="M20" s="2267"/>
      <c r="N20" s="2267"/>
      <c r="O20" s="2267"/>
      <c r="P20" s="2267"/>
      <c r="Q20" s="2267"/>
      <c r="R20" s="2267"/>
      <c r="S20" s="2267"/>
      <c r="T20" s="2267"/>
      <c r="U20" s="2267"/>
      <c r="V20" s="2267"/>
      <c r="W20" s="2267"/>
      <c r="X20" s="2267"/>
      <c r="Y20" s="2267"/>
      <c r="Z20" s="2267"/>
    </row>
    <row r="21" spans="1:76">
      <c r="BF21" s="2267"/>
      <c r="BG21" s="2267"/>
      <c r="BH21" s="2267"/>
      <c r="BI21" s="2267"/>
      <c r="BJ21" s="2267"/>
      <c r="BK21" s="2267"/>
      <c r="BL21" s="2267"/>
      <c r="BM21" s="2267"/>
      <c r="BN21" s="2267"/>
      <c r="BO21" s="2267"/>
      <c r="BP21" s="2267"/>
      <c r="BQ21" s="2267"/>
      <c r="BR21" s="2267"/>
      <c r="BS21" s="2267"/>
      <c r="BT21" s="2267"/>
      <c r="BU21" s="2267"/>
      <c r="BV21" s="2267"/>
      <c r="BW21" s="2267"/>
      <c r="BX21" s="2267"/>
    </row>
    <row r="22" spans="1:76">
      <c r="BF22" s="2267"/>
      <c r="BG22" s="2267"/>
      <c r="BH22" s="2267"/>
      <c r="BI22" s="2267"/>
      <c r="BJ22" s="2267"/>
      <c r="BK22" s="2267"/>
      <c r="BL22" s="2267"/>
      <c r="BM22" s="2267"/>
      <c r="BN22" s="2267"/>
      <c r="BO22" s="2267"/>
      <c r="BP22" s="2267"/>
      <c r="BQ22" s="2267"/>
      <c r="BR22" s="2267"/>
      <c r="BS22" s="2267"/>
      <c r="BT22" s="2267"/>
      <c r="BU22" s="2267"/>
      <c r="BV22" s="2267"/>
      <c r="BW22" s="2267"/>
      <c r="BX22" s="2267"/>
    </row>
    <row r="23" spans="1:76">
      <c r="BF23" s="2267"/>
      <c r="BG23" s="2267"/>
      <c r="BH23" s="2267"/>
      <c r="BI23" s="2267"/>
      <c r="BJ23" s="2267"/>
      <c r="BK23" s="2267"/>
      <c r="BL23" s="2267"/>
      <c r="BM23" s="2267"/>
      <c r="BN23" s="2267"/>
      <c r="BO23" s="2267"/>
      <c r="BP23" s="2267"/>
      <c r="BQ23" s="2267"/>
      <c r="BR23" s="2267"/>
      <c r="BS23" s="2267"/>
      <c r="BT23" s="2267"/>
      <c r="BU23" s="2267"/>
      <c r="BV23" s="2267"/>
      <c r="BW23" s="2267"/>
      <c r="BX23" s="2267"/>
    </row>
    <row r="24" spans="1:76">
      <c r="S24" s="2267"/>
      <c r="T24" s="2267"/>
      <c r="U24" s="2267"/>
      <c r="V24" s="2267"/>
      <c r="W24" s="2267"/>
      <c r="X24" s="2267"/>
      <c r="Y24" s="2267"/>
      <c r="Z24" s="2267"/>
      <c r="AB24" s="2267"/>
    </row>
    <row r="37" spans="1:28">
      <c r="A37" s="3021" t="s">
        <v>1547</v>
      </c>
    </row>
    <row r="41" spans="1:28">
      <c r="AB41" s="2267"/>
    </row>
    <row r="85" spans="2:2" ht="6" customHeight="1"/>
    <row r="86" spans="2:2" ht="20.5">
      <c r="B86" s="3032" t="s">
        <v>1551</v>
      </c>
    </row>
  </sheetData>
  <mergeCells count="27">
    <mergeCell ref="BL2:BO2"/>
    <mergeCell ref="BP2:BS2"/>
    <mergeCell ref="BT2:BW2"/>
    <mergeCell ref="AN2:AQ2"/>
    <mergeCell ref="AR2:AU2"/>
    <mergeCell ref="AV2:AY2"/>
    <mergeCell ref="AZ2:BC2"/>
    <mergeCell ref="BD2:BG2"/>
    <mergeCell ref="BH2:BK2"/>
    <mergeCell ref="AJ2:AM2"/>
    <mergeCell ref="G2:G3"/>
    <mergeCell ref="H2:H3"/>
    <mergeCell ref="I2:I3"/>
    <mergeCell ref="J2:J3"/>
    <mergeCell ref="K2:K3"/>
    <mergeCell ref="L2:O2"/>
    <mergeCell ref="P2:S2"/>
    <mergeCell ref="T2:W2"/>
    <mergeCell ref="X2:AA2"/>
    <mergeCell ref="AB2:AE2"/>
    <mergeCell ref="AF2:AI2"/>
    <mergeCell ref="F2:F3"/>
    <mergeCell ref="A2:A3"/>
    <mergeCell ref="B2:B3"/>
    <mergeCell ref="C2:C3"/>
    <mergeCell ref="D2:D3"/>
    <mergeCell ref="E2:E3"/>
  </mergeCells>
  <printOptions horizontalCentered="1"/>
  <pageMargins left="0" right="0" top="0.43307086614173229" bottom="1.7322834645669292" header="0.51181102362204722" footer="0.51181102362204722"/>
  <pageSetup paperSize="9" scale="52" orientation="landscape" r:id="rId1"/>
  <headerFooter>
    <oddHeader>&amp;C&amp;"Aptos"&amp;10&amp;K000000 PUBLIC&amp;1#_x000D_&amp;"Arialri"&amp;10&amp;K000000&amp;"Arialri"&amp;10&amp;K000000&amp;"Calibri"&amp;11&amp;K000000&amp;"Arialri"&amp;10&amp;K000000&amp;G</oddHeader>
    <oddFooter>&amp;C&amp;12 34&amp;10_x000D_&amp;1#&amp;"Aptos"&amp;10&amp;K000000 PUBLIC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AEB23-00E9-445F-A48F-F483368743A2}">
  <dimension ref="A1:FE86"/>
  <sheetViews>
    <sheetView showGridLines="0" view="pageBreakPreview" zoomScale="90" zoomScaleNormal="100" zoomScaleSheetLayoutView="90" workbookViewId="0">
      <pane xSplit="1" ySplit="3" topLeftCell="EX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7"/>
  <cols>
    <col min="1" max="1" width="54" style="43" customWidth="1"/>
    <col min="2" max="18" width="9.1796875" style="43" hidden="1" customWidth="1"/>
    <col min="19" max="19" width="10" style="43" hidden="1" customWidth="1"/>
    <col min="20" max="25" width="9.1796875" style="43" hidden="1" customWidth="1"/>
    <col min="26" max="26" width="8.1796875" style="43" hidden="1" customWidth="1"/>
    <col min="27" max="27" width="8.81640625" style="43" hidden="1" customWidth="1"/>
    <col min="28" max="37" width="9.1796875" style="43" hidden="1" customWidth="1"/>
    <col min="38" max="40" width="9.54296875" style="43" hidden="1" customWidth="1"/>
    <col min="41" max="44" width="9.1796875" style="43" hidden="1" customWidth="1"/>
    <col min="45" max="49" width="9.54296875" style="43" hidden="1" customWidth="1"/>
    <col min="50" max="78" width="10.81640625" style="43" hidden="1" customWidth="1"/>
    <col min="79" max="82" width="13.1796875" style="43" hidden="1" customWidth="1"/>
    <col min="83" max="83" width="12.54296875" style="43" hidden="1" customWidth="1"/>
    <col min="84" max="86" width="13.1796875" style="43" hidden="1" customWidth="1"/>
    <col min="87" max="87" width="10" style="43" hidden="1" customWidth="1"/>
    <col min="88" max="88" width="9.81640625" style="43" hidden="1" customWidth="1"/>
    <col min="89" max="113" width="13.1796875" style="43" hidden="1" customWidth="1"/>
    <col min="114" max="117" width="7.54296875" style="43" hidden="1" customWidth="1"/>
    <col min="118" max="122" width="13.1796875" style="43" hidden="1" customWidth="1"/>
    <col min="123" max="126" width="7" style="43" hidden="1" customWidth="1"/>
    <col min="127" max="147" width="13.1796875" style="43" hidden="1" customWidth="1"/>
    <col min="148" max="160" width="13.1796875" style="43" customWidth="1"/>
    <col min="161" max="161" width="2.81640625" style="43" customWidth="1"/>
    <col min="162" max="16384" width="9.1796875" style="43"/>
  </cols>
  <sheetData>
    <row r="1" spans="1:160" ht="37.5" customHeight="1" thickBot="1">
      <c r="A1" s="1727" t="s">
        <v>1313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</row>
    <row r="2" spans="1:160" ht="24" customHeight="1" thickTop="1" thickBot="1">
      <c r="A2" s="3241"/>
      <c r="B2" s="3056">
        <v>2013</v>
      </c>
      <c r="C2" s="3054"/>
      <c r="D2" s="3054"/>
      <c r="E2" s="3054"/>
      <c r="F2" s="3054"/>
      <c r="G2" s="3054"/>
      <c r="H2" s="3054"/>
      <c r="I2" s="3054"/>
      <c r="J2" s="3054"/>
      <c r="K2" s="3054"/>
      <c r="L2" s="3054"/>
      <c r="M2" s="3054"/>
      <c r="N2" s="3054">
        <v>2014</v>
      </c>
      <c r="O2" s="3054"/>
      <c r="P2" s="3054"/>
      <c r="Q2" s="3054"/>
      <c r="R2" s="3054"/>
      <c r="S2" s="3054"/>
      <c r="T2" s="3054"/>
      <c r="U2" s="3054"/>
      <c r="V2" s="3054"/>
      <c r="W2" s="3054"/>
      <c r="X2" s="3054"/>
      <c r="Y2" s="3055"/>
      <c r="Z2" s="3056">
        <v>2015</v>
      </c>
      <c r="AA2" s="3054"/>
      <c r="AB2" s="3054"/>
      <c r="AC2" s="3054"/>
      <c r="AD2" s="3054"/>
      <c r="AE2" s="3055"/>
      <c r="AF2" s="3054"/>
      <c r="AG2" s="3054"/>
      <c r="AH2" s="3054"/>
      <c r="AI2" s="3054"/>
      <c r="AJ2" s="3054"/>
      <c r="AK2" s="3055"/>
      <c r="AL2" s="3056">
        <v>2016</v>
      </c>
      <c r="AM2" s="3054"/>
      <c r="AN2" s="3054"/>
      <c r="AO2" s="3054"/>
      <c r="AP2" s="3054"/>
      <c r="AQ2" s="3054"/>
      <c r="AR2" s="3054"/>
      <c r="AS2" s="3054"/>
      <c r="AT2" s="3054"/>
      <c r="AU2" s="3054"/>
      <c r="AV2" s="3054"/>
      <c r="AW2" s="3054"/>
      <c r="AX2" s="3056">
        <v>2017</v>
      </c>
      <c r="AY2" s="3054"/>
      <c r="AZ2" s="3054"/>
      <c r="BA2" s="3054"/>
      <c r="BB2" s="3054"/>
      <c r="BC2" s="3054"/>
      <c r="BD2" s="3054"/>
      <c r="BE2" s="3054"/>
      <c r="BF2" s="3054"/>
      <c r="BG2" s="3054"/>
      <c r="BH2" s="3054"/>
      <c r="BI2" s="3054"/>
      <c r="BJ2" s="3056">
        <v>2018</v>
      </c>
      <c r="BK2" s="3054"/>
      <c r="BL2" s="3054"/>
      <c r="BM2" s="3054"/>
      <c r="BN2" s="3054"/>
      <c r="BO2" s="3054"/>
      <c r="BP2" s="3054"/>
      <c r="BQ2" s="3054"/>
      <c r="BR2" s="3054"/>
      <c r="BS2" s="3054"/>
      <c r="BT2" s="3054"/>
      <c r="BU2" s="3055"/>
      <c r="BV2" s="3056">
        <v>2019</v>
      </c>
      <c r="BW2" s="3054"/>
      <c r="BX2" s="3054"/>
      <c r="BY2" s="3054"/>
      <c r="BZ2" s="3054"/>
      <c r="CA2" s="3054"/>
      <c r="CB2" s="3054"/>
      <c r="CC2" s="3054"/>
      <c r="CD2" s="3054"/>
      <c r="CE2" s="3054"/>
      <c r="CF2" s="3054"/>
      <c r="CG2" s="3055"/>
      <c r="CH2" s="3056">
        <v>2020</v>
      </c>
      <c r="CI2" s="3054"/>
      <c r="CJ2" s="3054"/>
      <c r="CK2" s="3054"/>
      <c r="CL2" s="3054"/>
      <c r="CM2" s="3054"/>
      <c r="CN2" s="3054"/>
      <c r="CO2" s="3054"/>
      <c r="CP2" s="3054"/>
      <c r="CQ2" s="3054"/>
      <c r="CR2" s="3054"/>
      <c r="CS2" s="3055"/>
      <c r="CT2" s="3056">
        <v>2021</v>
      </c>
      <c r="CU2" s="3054"/>
      <c r="CV2" s="3054"/>
      <c r="CW2" s="3054"/>
      <c r="CX2" s="3054"/>
      <c r="CY2" s="3054"/>
      <c r="CZ2" s="3054"/>
      <c r="DA2" s="3054"/>
      <c r="DB2" s="3054"/>
      <c r="DC2" s="3054"/>
      <c r="DD2" s="3054"/>
      <c r="DE2" s="3055"/>
      <c r="DF2" s="3056">
        <v>2022</v>
      </c>
      <c r="DG2" s="3054"/>
      <c r="DH2" s="3054"/>
      <c r="DI2" s="3054"/>
      <c r="DJ2" s="3054"/>
      <c r="DK2" s="3054"/>
      <c r="DL2" s="3054"/>
      <c r="DM2" s="3054"/>
      <c r="DN2" s="3054"/>
      <c r="DO2" s="3054"/>
      <c r="DP2" s="3054"/>
      <c r="DQ2" s="3055"/>
      <c r="DR2" s="3056">
        <v>2023</v>
      </c>
      <c r="DS2" s="3054"/>
      <c r="DT2" s="3054"/>
      <c r="DU2" s="3054"/>
      <c r="DV2" s="3054"/>
      <c r="DW2" s="3054"/>
      <c r="DX2" s="3054"/>
      <c r="DY2" s="3054"/>
      <c r="DZ2" s="3054"/>
      <c r="EA2" s="3054"/>
      <c r="EB2" s="3054"/>
      <c r="EC2" s="3055"/>
      <c r="ED2" s="3056">
        <v>2024</v>
      </c>
      <c r="EE2" s="3054"/>
      <c r="EF2" s="3054"/>
      <c r="EG2" s="3054"/>
      <c r="EH2" s="3054"/>
      <c r="EI2" s="3054"/>
      <c r="EJ2" s="3054"/>
      <c r="EK2" s="3054"/>
      <c r="EL2" s="3054"/>
      <c r="EM2" s="3054"/>
      <c r="EN2" s="3054"/>
      <c r="EO2" s="3055"/>
      <c r="EP2" s="3056">
        <v>2025</v>
      </c>
      <c r="EQ2" s="3054"/>
      <c r="ER2" s="3054"/>
      <c r="ES2" s="3054"/>
      <c r="ET2" s="3054"/>
      <c r="EU2" s="3054"/>
      <c r="EV2" s="3054"/>
      <c r="EW2" s="3054"/>
      <c r="EX2" s="3054"/>
      <c r="EY2" s="3054"/>
      <c r="EZ2" s="3054"/>
      <c r="FA2" s="3055"/>
      <c r="FB2" s="3056">
        <v>2026</v>
      </c>
      <c r="FC2" s="3054"/>
      <c r="FD2" s="3055"/>
    </row>
    <row r="3" spans="1:160" ht="23.25" customHeight="1" thickTop="1" thickBot="1">
      <c r="A3" s="3242"/>
      <c r="B3" s="2360" t="s">
        <v>121</v>
      </c>
      <c r="C3" s="50" t="s">
        <v>122</v>
      </c>
      <c r="D3" s="50" t="s">
        <v>123</v>
      </c>
      <c r="E3" s="50" t="s">
        <v>124</v>
      </c>
      <c r="F3" s="50" t="s">
        <v>125</v>
      </c>
      <c r="G3" s="50" t="s">
        <v>126</v>
      </c>
      <c r="H3" s="50" t="s">
        <v>127</v>
      </c>
      <c r="I3" s="50" t="s">
        <v>128</v>
      </c>
      <c r="J3" s="50" t="s">
        <v>129</v>
      </c>
      <c r="K3" s="50" t="s">
        <v>130</v>
      </c>
      <c r="L3" s="50" t="s">
        <v>131</v>
      </c>
      <c r="M3" s="50" t="s">
        <v>132</v>
      </c>
      <c r="N3" s="50" t="s">
        <v>121</v>
      </c>
      <c r="O3" s="50" t="s">
        <v>122</v>
      </c>
      <c r="P3" s="50" t="s">
        <v>123</v>
      </c>
      <c r="Q3" s="50" t="s">
        <v>124</v>
      </c>
      <c r="R3" s="50" t="s">
        <v>125</v>
      </c>
      <c r="S3" s="50" t="s">
        <v>126</v>
      </c>
      <c r="T3" s="50" t="s">
        <v>127</v>
      </c>
      <c r="U3" s="50" t="s">
        <v>128</v>
      </c>
      <c r="V3" s="50" t="s">
        <v>129</v>
      </c>
      <c r="W3" s="50" t="s">
        <v>130</v>
      </c>
      <c r="X3" s="50" t="s">
        <v>131</v>
      </c>
      <c r="Y3" s="51" t="s">
        <v>132</v>
      </c>
      <c r="Z3" s="52" t="s">
        <v>121</v>
      </c>
      <c r="AA3" s="50" t="s">
        <v>122</v>
      </c>
      <c r="AB3" s="50" t="s">
        <v>123</v>
      </c>
      <c r="AC3" s="50" t="s">
        <v>124</v>
      </c>
      <c r="AD3" s="50" t="s">
        <v>125</v>
      </c>
      <c r="AE3" s="50" t="s">
        <v>126</v>
      </c>
      <c r="AF3" s="50" t="s">
        <v>127</v>
      </c>
      <c r="AG3" s="50" t="s">
        <v>128</v>
      </c>
      <c r="AH3" s="50" t="s">
        <v>129</v>
      </c>
      <c r="AI3" s="50" t="s">
        <v>130</v>
      </c>
      <c r="AJ3" s="50" t="s">
        <v>131</v>
      </c>
      <c r="AK3" s="51" t="s">
        <v>132</v>
      </c>
      <c r="AL3" s="50" t="s">
        <v>121</v>
      </c>
      <c r="AM3" s="50" t="s">
        <v>122</v>
      </c>
      <c r="AN3" s="50" t="s">
        <v>123</v>
      </c>
      <c r="AO3" s="50" t="s">
        <v>124</v>
      </c>
      <c r="AP3" s="50" t="s">
        <v>125</v>
      </c>
      <c r="AQ3" s="50" t="s">
        <v>126</v>
      </c>
      <c r="AR3" s="50" t="s">
        <v>127</v>
      </c>
      <c r="AS3" s="50" t="s">
        <v>128</v>
      </c>
      <c r="AT3" s="50" t="s">
        <v>129</v>
      </c>
      <c r="AU3" s="50" t="s">
        <v>130</v>
      </c>
      <c r="AV3" s="50" t="s">
        <v>131</v>
      </c>
      <c r="AW3" s="50" t="s">
        <v>132</v>
      </c>
      <c r="AX3" s="52" t="s">
        <v>121</v>
      </c>
      <c r="AY3" s="50" t="s">
        <v>122</v>
      </c>
      <c r="AZ3" s="50" t="s">
        <v>123</v>
      </c>
      <c r="BA3" s="50" t="s">
        <v>124</v>
      </c>
      <c r="BB3" s="50" t="s">
        <v>125</v>
      </c>
      <c r="BC3" s="50" t="s">
        <v>126</v>
      </c>
      <c r="BD3" s="50" t="s">
        <v>127</v>
      </c>
      <c r="BE3" s="50" t="s">
        <v>128</v>
      </c>
      <c r="BF3" s="50" t="s">
        <v>129</v>
      </c>
      <c r="BG3" s="50" t="s">
        <v>130</v>
      </c>
      <c r="BH3" s="50" t="s">
        <v>131</v>
      </c>
      <c r="BI3" s="50" t="s">
        <v>132</v>
      </c>
      <c r="BJ3" s="52" t="s">
        <v>121</v>
      </c>
      <c r="BK3" s="50" t="s">
        <v>122</v>
      </c>
      <c r="BL3" s="50" t="s">
        <v>123</v>
      </c>
      <c r="BM3" s="50" t="s">
        <v>124</v>
      </c>
      <c r="BN3" s="50" t="s">
        <v>125</v>
      </c>
      <c r="BO3" s="50" t="s">
        <v>126</v>
      </c>
      <c r="BP3" s="50" t="s">
        <v>127</v>
      </c>
      <c r="BQ3" s="50" t="s">
        <v>128</v>
      </c>
      <c r="BR3" s="50" t="s">
        <v>129</v>
      </c>
      <c r="BS3" s="50" t="s">
        <v>130</v>
      </c>
      <c r="BT3" s="50" t="s">
        <v>131</v>
      </c>
      <c r="BU3" s="51" t="s">
        <v>132</v>
      </c>
      <c r="BV3" s="52" t="s">
        <v>121</v>
      </c>
      <c r="BW3" s="50" t="s">
        <v>122</v>
      </c>
      <c r="BX3" s="50" t="s">
        <v>123</v>
      </c>
      <c r="BY3" s="50" t="s">
        <v>124</v>
      </c>
      <c r="BZ3" s="50" t="s">
        <v>125</v>
      </c>
      <c r="CA3" s="50" t="s">
        <v>126</v>
      </c>
      <c r="CB3" s="50" t="s">
        <v>127</v>
      </c>
      <c r="CC3" s="50" t="s">
        <v>128</v>
      </c>
      <c r="CD3" s="50" t="s">
        <v>129</v>
      </c>
      <c r="CE3" s="50" t="s">
        <v>130</v>
      </c>
      <c r="CF3" s="50" t="s">
        <v>131</v>
      </c>
      <c r="CG3" s="51" t="s">
        <v>132</v>
      </c>
      <c r="CH3" s="52" t="s">
        <v>121</v>
      </c>
      <c r="CI3" s="50" t="s">
        <v>122</v>
      </c>
      <c r="CJ3" s="50" t="s">
        <v>123</v>
      </c>
      <c r="CK3" s="50" t="s">
        <v>124</v>
      </c>
      <c r="CL3" s="50" t="s">
        <v>125</v>
      </c>
      <c r="CM3" s="50" t="s">
        <v>126</v>
      </c>
      <c r="CN3" s="50" t="s">
        <v>127</v>
      </c>
      <c r="CO3" s="50" t="s">
        <v>128</v>
      </c>
      <c r="CP3" s="50" t="s">
        <v>129</v>
      </c>
      <c r="CQ3" s="50" t="s">
        <v>130</v>
      </c>
      <c r="CR3" s="50" t="s">
        <v>131</v>
      </c>
      <c r="CS3" s="51" t="s">
        <v>132</v>
      </c>
      <c r="CT3" s="52" t="s">
        <v>121</v>
      </c>
      <c r="CU3" s="50" t="s">
        <v>122</v>
      </c>
      <c r="CV3" s="50" t="s">
        <v>123</v>
      </c>
      <c r="CW3" s="50" t="s">
        <v>124</v>
      </c>
      <c r="CX3" s="50" t="s">
        <v>125</v>
      </c>
      <c r="CY3" s="50" t="s">
        <v>126</v>
      </c>
      <c r="CZ3" s="50" t="s">
        <v>127</v>
      </c>
      <c r="DA3" s="50" t="s">
        <v>128</v>
      </c>
      <c r="DB3" s="50" t="s">
        <v>129</v>
      </c>
      <c r="DC3" s="50" t="s">
        <v>130</v>
      </c>
      <c r="DD3" s="50" t="s">
        <v>131</v>
      </c>
      <c r="DE3" s="51" t="s">
        <v>132</v>
      </c>
      <c r="DF3" s="52" t="s">
        <v>121</v>
      </c>
      <c r="DG3" s="50" t="s">
        <v>122</v>
      </c>
      <c r="DH3" s="50" t="s">
        <v>123</v>
      </c>
      <c r="DI3" s="50" t="s">
        <v>124</v>
      </c>
      <c r="DJ3" s="50" t="s">
        <v>125</v>
      </c>
      <c r="DK3" s="50" t="s">
        <v>126</v>
      </c>
      <c r="DL3" s="50" t="s">
        <v>127</v>
      </c>
      <c r="DM3" s="50" t="s">
        <v>128</v>
      </c>
      <c r="DN3" s="50" t="s">
        <v>129</v>
      </c>
      <c r="DO3" s="50" t="s">
        <v>130</v>
      </c>
      <c r="DP3" s="50" t="s">
        <v>131</v>
      </c>
      <c r="DQ3" s="51" t="s">
        <v>132</v>
      </c>
      <c r="DR3" s="52" t="s">
        <v>121</v>
      </c>
      <c r="DS3" s="50" t="s">
        <v>122</v>
      </c>
      <c r="DT3" s="50" t="s">
        <v>123</v>
      </c>
      <c r="DU3" s="50" t="s">
        <v>124</v>
      </c>
      <c r="DV3" s="50" t="s">
        <v>125</v>
      </c>
      <c r="DW3" s="50" t="s">
        <v>126</v>
      </c>
      <c r="DX3" s="50" t="s">
        <v>127</v>
      </c>
      <c r="DY3" s="50" t="s">
        <v>128</v>
      </c>
      <c r="DZ3" s="50" t="s">
        <v>129</v>
      </c>
      <c r="EA3" s="50" t="s">
        <v>130</v>
      </c>
      <c r="EB3" s="50" t="s">
        <v>131</v>
      </c>
      <c r="EC3" s="51" t="s">
        <v>132</v>
      </c>
      <c r="ED3" s="52" t="s">
        <v>121</v>
      </c>
      <c r="EE3" s="50" t="s">
        <v>122</v>
      </c>
      <c r="EF3" s="50" t="s">
        <v>123</v>
      </c>
      <c r="EG3" s="50" t="s">
        <v>124</v>
      </c>
      <c r="EH3" s="50" t="s">
        <v>125</v>
      </c>
      <c r="EI3" s="50" t="s">
        <v>126</v>
      </c>
      <c r="EJ3" s="50" t="s">
        <v>127</v>
      </c>
      <c r="EK3" s="50" t="s">
        <v>128</v>
      </c>
      <c r="EL3" s="50" t="s">
        <v>129</v>
      </c>
      <c r="EM3" s="50" t="s">
        <v>130</v>
      </c>
      <c r="EN3" s="50" t="s">
        <v>131</v>
      </c>
      <c r="EO3" s="51" t="s">
        <v>132</v>
      </c>
      <c r="EP3" s="52" t="s">
        <v>121</v>
      </c>
      <c r="EQ3" s="50" t="s">
        <v>122</v>
      </c>
      <c r="ER3" s="50" t="s">
        <v>123</v>
      </c>
      <c r="ES3" s="50" t="s">
        <v>124</v>
      </c>
      <c r="ET3" s="50" t="s">
        <v>125</v>
      </c>
      <c r="EU3" s="50" t="s">
        <v>126</v>
      </c>
      <c r="EV3" s="50" t="s">
        <v>127</v>
      </c>
      <c r="EW3" s="50" t="s">
        <v>128</v>
      </c>
      <c r="EX3" s="50" t="s">
        <v>129</v>
      </c>
      <c r="EY3" s="50" t="s">
        <v>130</v>
      </c>
      <c r="EZ3" s="50" t="s">
        <v>131</v>
      </c>
      <c r="FA3" s="51" t="s">
        <v>132</v>
      </c>
      <c r="FB3" s="50" t="s">
        <v>121</v>
      </c>
      <c r="FC3" s="50" t="s">
        <v>122</v>
      </c>
      <c r="FD3" s="51" t="s">
        <v>123</v>
      </c>
    </row>
    <row r="4" spans="1:160" s="2369" customFormat="1" ht="26.25" customHeight="1" thickTop="1">
      <c r="A4" s="2361" t="s">
        <v>1314</v>
      </c>
      <c r="B4" s="2362">
        <v>106.5204</v>
      </c>
      <c r="C4" s="2362">
        <v>107.4948</v>
      </c>
      <c r="D4" s="2362">
        <v>108.02809999999999</v>
      </c>
      <c r="E4" s="2362">
        <v>109.72750000000001</v>
      </c>
      <c r="F4" s="2362">
        <v>110.5166</v>
      </c>
      <c r="G4" s="2362">
        <v>112.17789999999999</v>
      </c>
      <c r="H4" s="2362">
        <v>113.5894</v>
      </c>
      <c r="I4" s="2362">
        <v>112.77549999999999</v>
      </c>
      <c r="J4" s="2363">
        <v>112.01130000000001</v>
      </c>
      <c r="K4" s="2362">
        <v>114.5437</v>
      </c>
      <c r="L4" s="2362">
        <v>115.43210000000001</v>
      </c>
      <c r="M4" s="2362">
        <v>116.6323</v>
      </c>
      <c r="N4" s="2362">
        <v>121.2158</v>
      </c>
      <c r="O4" s="2362">
        <v>122.5812</v>
      </c>
      <c r="P4" s="2362">
        <v>123.71550000000001</v>
      </c>
      <c r="Q4" s="2362">
        <v>125.8429</v>
      </c>
      <c r="R4" s="2362">
        <v>126.91970000000001</v>
      </c>
      <c r="S4" s="2362">
        <v>128.99459999999999</v>
      </c>
      <c r="T4" s="2362">
        <v>130.9967</v>
      </c>
      <c r="U4" s="2362">
        <v>130.69999999999999</v>
      </c>
      <c r="V4" s="2362">
        <v>130.4605</v>
      </c>
      <c r="W4" s="2362">
        <v>133.9</v>
      </c>
      <c r="X4" s="2362">
        <v>135.11099999999999</v>
      </c>
      <c r="Y4" s="2362">
        <v>136.44460000000001</v>
      </c>
      <c r="Z4" s="2362">
        <v>141.14850000000001</v>
      </c>
      <c r="AA4" s="2362">
        <v>142.81110000000001</v>
      </c>
      <c r="AB4" s="2362">
        <v>144.3039</v>
      </c>
      <c r="AC4" s="2362">
        <v>146.93119999999999</v>
      </c>
      <c r="AD4" s="2362">
        <v>148.38509999999999</v>
      </c>
      <c r="AE4" s="2362">
        <v>151.0247</v>
      </c>
      <c r="AF4" s="2362">
        <v>154.49539999999999</v>
      </c>
      <c r="AG4" s="2362">
        <v>153.33770000000001</v>
      </c>
      <c r="AH4" s="2362">
        <v>153.11410000000001</v>
      </c>
      <c r="AI4" s="2362">
        <v>157.2285</v>
      </c>
      <c r="AJ4" s="2362">
        <v>158.85830000000001</v>
      </c>
      <c r="AK4" s="2362">
        <v>160.5839</v>
      </c>
      <c r="AL4" s="2362">
        <v>167.9556</v>
      </c>
      <c r="AM4" s="2362">
        <v>169.18629999999999</v>
      </c>
      <c r="AN4" s="2362">
        <v>172.03659999999999</v>
      </c>
      <c r="AO4" s="2362">
        <v>174.41829999999999</v>
      </c>
      <c r="AP4" s="2362">
        <v>176.40989999999999</v>
      </c>
      <c r="AQ4" s="2362">
        <v>178.7662</v>
      </c>
      <c r="AR4" s="2362">
        <v>180.32259999999999</v>
      </c>
      <c r="AS4" s="2364">
        <v>179.19049999999999</v>
      </c>
      <c r="AT4" s="2362">
        <v>179.47130000000001</v>
      </c>
      <c r="AU4" s="2364">
        <v>182.01580000000001</v>
      </c>
      <c r="AV4" s="2364">
        <v>183.51339999999999</v>
      </c>
      <c r="AW4" s="2364">
        <v>185.2527</v>
      </c>
      <c r="AX4" s="2364">
        <v>190.37459999999999</v>
      </c>
      <c r="AY4" s="2362">
        <v>191.59039999999999</v>
      </c>
      <c r="AZ4" s="2365">
        <v>194.01570000000001</v>
      </c>
      <c r="BA4" s="2363">
        <v>197.1619</v>
      </c>
      <c r="BB4" s="2363">
        <v>198.5977</v>
      </c>
      <c r="BC4" s="2363">
        <v>200.4</v>
      </c>
      <c r="BD4" s="2363">
        <v>201.7</v>
      </c>
      <c r="BE4" s="2363">
        <v>201.3</v>
      </c>
      <c r="BF4" s="2363">
        <v>201.3175</v>
      </c>
      <c r="BG4" s="2363">
        <v>203.20820000000001</v>
      </c>
      <c r="BH4" s="2363">
        <v>205.0625</v>
      </c>
      <c r="BI4" s="2362">
        <v>207.15190000000001</v>
      </c>
      <c r="BJ4" s="2366">
        <v>210.1</v>
      </c>
      <c r="BK4" s="2362">
        <v>211.9</v>
      </c>
      <c r="BL4" s="2362">
        <v>214.1183</v>
      </c>
      <c r="BM4" s="2362">
        <v>216</v>
      </c>
      <c r="BN4" s="2362">
        <v>218.07069999999999</v>
      </c>
      <c r="BO4" s="2362">
        <v>220.3588</v>
      </c>
      <c r="BP4" s="2362">
        <v>221.13489999999999</v>
      </c>
      <c r="BQ4" s="2362">
        <v>221.13489999999999</v>
      </c>
      <c r="BR4" s="2362">
        <v>221</v>
      </c>
      <c r="BS4" s="2362">
        <v>222.55629999999999</v>
      </c>
      <c r="BT4" s="2362">
        <v>224.2</v>
      </c>
      <c r="BU4" s="2367">
        <v>226.7</v>
      </c>
      <c r="BV4" s="2366">
        <v>229.00810000000001</v>
      </c>
      <c r="BW4" s="2362">
        <v>231.2921</v>
      </c>
      <c r="BX4" s="2362">
        <v>233.9787</v>
      </c>
      <c r="BY4" s="2362">
        <v>236.4605</v>
      </c>
      <c r="BZ4" s="2362">
        <v>238.5881</v>
      </c>
      <c r="CA4" s="2362">
        <v>240.46549999999999</v>
      </c>
      <c r="CB4" s="2362">
        <v>242</v>
      </c>
      <c r="CC4" s="2362">
        <v>108.68</v>
      </c>
      <c r="CD4" s="2362">
        <v>108.63</v>
      </c>
      <c r="CE4" s="2362">
        <v>109</v>
      </c>
      <c r="CF4" s="2362">
        <v>109.7</v>
      </c>
      <c r="CG4" s="2367">
        <v>110</v>
      </c>
      <c r="CH4" s="2366">
        <v>111.60749053955078</v>
      </c>
      <c r="CI4" s="2362">
        <v>112.07228088378906</v>
      </c>
      <c r="CJ4" s="2362">
        <v>112.99321746826172</v>
      </c>
      <c r="CK4" s="2362">
        <v>116.64231502851391</v>
      </c>
      <c r="CL4" s="2362">
        <v>118.644704425551</v>
      </c>
      <c r="CM4" s="2362">
        <v>119.8286721852276</v>
      </c>
      <c r="CN4" s="2362">
        <v>120.5</v>
      </c>
      <c r="CO4" s="2362">
        <v>120.033248718786</v>
      </c>
      <c r="CP4" s="2362">
        <v>119.8232915780607</v>
      </c>
      <c r="CQ4" s="2362">
        <v>120.051886202242</v>
      </c>
      <c r="CR4" s="2364">
        <v>120.4</v>
      </c>
      <c r="CS4" s="2367">
        <v>121.5205078591554</v>
      </c>
      <c r="CT4" s="2368">
        <v>122.7</v>
      </c>
      <c r="CU4" s="2364">
        <v>123.6</v>
      </c>
      <c r="CV4" s="2364">
        <v>124.7</v>
      </c>
      <c r="CW4" s="2364">
        <v>126.5839297433165</v>
      </c>
      <c r="CX4" s="2364">
        <v>127.5716357871125</v>
      </c>
      <c r="CY4" s="2364">
        <v>129.18850150925661</v>
      </c>
      <c r="CZ4" s="2362">
        <v>131.29990475552489</v>
      </c>
      <c r="DA4" s="2362">
        <v>131.6529592</v>
      </c>
      <c r="DB4" s="2362">
        <v>132.49749422982759</v>
      </c>
      <c r="DC4" s="2362">
        <v>133.30408029235051</v>
      </c>
      <c r="DD4" s="2362">
        <v>135.19999999999999</v>
      </c>
      <c r="DE4" s="2367">
        <v>136.8566711109747</v>
      </c>
      <c r="DF4" s="2366">
        <v>139.7477480043265</v>
      </c>
      <c r="DG4" s="2362">
        <v>143.04515838115211</v>
      </c>
      <c r="DH4" s="2362">
        <v>148.80000000000001</v>
      </c>
      <c r="DI4" s="2362">
        <v>156.4965855081748</v>
      </c>
      <c r="DJ4" s="2362">
        <v>162.80000000000001</v>
      </c>
      <c r="DK4" s="2362">
        <v>167.7117890082483</v>
      </c>
      <c r="DL4" s="2362">
        <v>172.98538442935791</v>
      </c>
      <c r="DM4" s="2362">
        <v>176.3</v>
      </c>
      <c r="DN4" s="2362">
        <v>140.06</v>
      </c>
      <c r="DO4" s="2362">
        <v>144.4</v>
      </c>
      <c r="DP4" s="2362">
        <v>156.80000000000001</v>
      </c>
      <c r="DQ4" s="2367">
        <v>162.79</v>
      </c>
      <c r="DR4" s="2366">
        <v>165.6</v>
      </c>
      <c r="DS4" s="2362">
        <v>168.7</v>
      </c>
      <c r="DT4" s="2362">
        <v>166.6</v>
      </c>
      <c r="DU4" s="2362">
        <v>170.5</v>
      </c>
      <c r="DV4" s="2362">
        <v>178.66021728515625</v>
      </c>
      <c r="DW4" s="2362">
        <v>184.42167663574219</v>
      </c>
      <c r="DX4" s="2362">
        <v>191.00228881835938</v>
      </c>
      <c r="DY4" s="2362">
        <v>190.55674743652344</v>
      </c>
      <c r="DZ4" s="2362">
        <v>194.13015747070313</v>
      </c>
      <c r="EA4" s="2362">
        <v>195.24240112304688</v>
      </c>
      <c r="EB4" s="2362">
        <v>198.24198913574219</v>
      </c>
      <c r="EC4" s="2367">
        <v>200.53904724121094</v>
      </c>
      <c r="ED4" s="2366">
        <v>204.55</v>
      </c>
      <c r="EE4" s="2362">
        <v>207.78509521484375</v>
      </c>
      <c r="EF4" s="2362">
        <v>209.54296875</v>
      </c>
      <c r="EG4" s="2362">
        <v>213.26773071289063</v>
      </c>
      <c r="EH4" s="2362">
        <v>220.02224731445313</v>
      </c>
      <c r="EI4" s="2362">
        <v>226.38325500488301</v>
      </c>
      <c r="EJ4" s="2362">
        <v>231.02447509765625</v>
      </c>
      <c r="EK4" s="2362">
        <v>229.38255310058599</v>
      </c>
      <c r="EL4" s="2362">
        <v>235.81069946289063</v>
      </c>
      <c r="EM4" s="2362">
        <v>237.83433532714844</v>
      </c>
      <c r="EN4" s="2362">
        <v>243.915771484375</v>
      </c>
      <c r="EO4" s="2367">
        <v>248.33628845214844</v>
      </c>
      <c r="EP4" s="2366">
        <v>252.61541748046875</v>
      </c>
      <c r="EQ4" s="2362">
        <v>255.89225769042969</v>
      </c>
      <c r="ER4" s="2362">
        <v>256.5301513671875</v>
      </c>
      <c r="ES4" s="2362">
        <v>258.58828735351563</v>
      </c>
      <c r="ET4" s="2362">
        <v>260.45745849609375</v>
      </c>
      <c r="EU4" s="2362">
        <v>257.32295215052699</v>
      </c>
      <c r="EV4" s="2362">
        <v>259.06238608258002</v>
      </c>
      <c r="EW4" s="2362">
        <v>255.71210136137699</v>
      </c>
      <c r="EX4" s="2362">
        <v>258.02208852699999</v>
      </c>
      <c r="EY4" s="2362">
        <v>256.971249421849</v>
      </c>
      <c r="EZ4" s="2362">
        <v>259.35179591047199</v>
      </c>
      <c r="FA4" s="2367">
        <v>261.71670327269197</v>
      </c>
      <c r="FB4" s="2362">
        <v>262.3</v>
      </c>
      <c r="FC4" s="2362">
        <v>264.44</v>
      </c>
      <c r="FD4" s="2367">
        <v>264.79000000000002</v>
      </c>
    </row>
    <row r="5" spans="1:160" s="2369" customFormat="1" ht="26.25" customHeight="1">
      <c r="A5" s="2370" t="s">
        <v>1315</v>
      </c>
      <c r="B5" s="2362">
        <v>105.273</v>
      </c>
      <c r="C5" s="2362">
        <v>105.273</v>
      </c>
      <c r="D5" s="2362">
        <v>105.273</v>
      </c>
      <c r="E5" s="2362">
        <v>108.07380000000001</v>
      </c>
      <c r="F5" s="2362">
        <v>108.07380000000001</v>
      </c>
      <c r="G5" s="2362">
        <v>109.6575</v>
      </c>
      <c r="H5" s="2362">
        <v>111.53</v>
      </c>
      <c r="I5" s="2362">
        <v>110.0008</v>
      </c>
      <c r="J5" s="2363">
        <v>106.02419999999999</v>
      </c>
      <c r="K5" s="2362">
        <v>105.37390000000001</v>
      </c>
      <c r="L5" s="2362">
        <v>106.15819999999999</v>
      </c>
      <c r="M5" s="2362">
        <v>106.8374</v>
      </c>
      <c r="N5" s="2362">
        <v>112.7433</v>
      </c>
      <c r="O5" s="2362">
        <v>113.1858</v>
      </c>
      <c r="P5" s="2362">
        <v>113.92</v>
      </c>
      <c r="Q5" s="2362">
        <v>115.6005</v>
      </c>
      <c r="R5" s="2362">
        <v>116.7307</v>
      </c>
      <c r="S5" s="2362">
        <v>118.3548</v>
      </c>
      <c r="T5" s="2362">
        <v>117.1318</v>
      </c>
      <c r="U5" s="2362">
        <v>115.65</v>
      </c>
      <c r="V5" s="2362">
        <v>112.1683</v>
      </c>
      <c r="W5" s="2362">
        <v>112.2</v>
      </c>
      <c r="X5" s="2362">
        <v>113.2103</v>
      </c>
      <c r="Y5" s="2362">
        <v>114.0564</v>
      </c>
      <c r="Z5" s="2362">
        <v>120.5275</v>
      </c>
      <c r="AA5" s="2362">
        <v>121.1263</v>
      </c>
      <c r="AB5" s="2362">
        <v>122.07810000000001</v>
      </c>
      <c r="AC5" s="2362">
        <v>123.89579999999999</v>
      </c>
      <c r="AD5" s="2362">
        <v>125.2882</v>
      </c>
      <c r="AE5" s="2362">
        <v>127.111</v>
      </c>
      <c r="AF5" s="2362">
        <v>126.0348</v>
      </c>
      <c r="AG5" s="2362">
        <v>124.5137</v>
      </c>
      <c r="AH5" s="2362">
        <v>120.9395</v>
      </c>
      <c r="AI5" s="2362">
        <v>121.0138</v>
      </c>
      <c r="AJ5" s="2362">
        <v>122.1764</v>
      </c>
      <c r="AK5" s="2362">
        <v>123.18519999999999</v>
      </c>
      <c r="AL5" s="2362">
        <v>130.37010000000001</v>
      </c>
      <c r="AM5" s="2362">
        <v>131.1867</v>
      </c>
      <c r="AN5" s="2362">
        <v>132.23560000000001</v>
      </c>
      <c r="AO5" s="2362">
        <v>134.2526</v>
      </c>
      <c r="AP5" s="2362">
        <v>135.92920000000001</v>
      </c>
      <c r="AQ5" s="2362">
        <v>137.9933</v>
      </c>
      <c r="AR5" s="2362">
        <v>136.91999999999999</v>
      </c>
      <c r="AS5" s="2362">
        <v>135.06639999999999</v>
      </c>
      <c r="AT5" s="2362">
        <v>131.79050000000001</v>
      </c>
      <c r="AU5" s="2362">
        <v>131.48929999999999</v>
      </c>
      <c r="AV5" s="2362">
        <v>133.54230000000001</v>
      </c>
      <c r="AW5" s="2362">
        <v>135.12280000000001</v>
      </c>
      <c r="AX5" s="2362">
        <v>139.5017</v>
      </c>
      <c r="AY5" s="2362">
        <v>140.58439999999999</v>
      </c>
      <c r="AZ5" s="2362">
        <v>141.8227</v>
      </c>
      <c r="BA5" s="2362">
        <v>143.20189999999999</v>
      </c>
      <c r="BB5" s="2362">
        <v>144.5164</v>
      </c>
      <c r="BC5" s="2362">
        <v>146.5</v>
      </c>
      <c r="BD5" s="2362">
        <v>146.80000000000001</v>
      </c>
      <c r="BE5" s="2362">
        <v>145</v>
      </c>
      <c r="BF5" s="2362">
        <v>142.47030000000001</v>
      </c>
      <c r="BG5" s="2362">
        <v>142.2714</v>
      </c>
      <c r="BH5" s="2362">
        <v>144.0497</v>
      </c>
      <c r="BI5" s="2362">
        <v>145.90020000000001</v>
      </c>
      <c r="BJ5" s="2366">
        <v>149</v>
      </c>
      <c r="BK5" s="2362">
        <v>150.6</v>
      </c>
      <c r="BL5" s="2362">
        <v>152.19040000000001</v>
      </c>
      <c r="BM5" s="2362">
        <v>153.75</v>
      </c>
      <c r="BN5" s="2362">
        <v>155.46369999999999</v>
      </c>
      <c r="BO5" s="2362">
        <v>157.1885</v>
      </c>
      <c r="BP5" s="2362">
        <v>157.69450000000001</v>
      </c>
      <c r="BQ5" s="2362">
        <v>156.6</v>
      </c>
      <c r="BR5" s="2362">
        <v>154.80000000000001</v>
      </c>
      <c r="BS5" s="2362">
        <v>154.9931</v>
      </c>
      <c r="BT5" s="2362">
        <v>156.5</v>
      </c>
      <c r="BU5" s="2367">
        <v>158.6</v>
      </c>
      <c r="BV5" s="2366">
        <v>160.98699999999999</v>
      </c>
      <c r="BW5" s="2362">
        <v>162.84520000000001</v>
      </c>
      <c r="BX5" s="2362">
        <v>164.9178</v>
      </c>
      <c r="BY5" s="2362">
        <v>165.02690000000001</v>
      </c>
      <c r="BZ5" s="2362">
        <v>165.95179999999999</v>
      </c>
      <c r="CA5" s="2362">
        <v>167.3503</v>
      </c>
      <c r="CB5" s="2362">
        <v>168.1</v>
      </c>
      <c r="CC5" s="2362">
        <v>109.4</v>
      </c>
      <c r="CD5" s="2362">
        <v>109.06</v>
      </c>
      <c r="CE5" s="2362">
        <v>107.63623046875</v>
      </c>
      <c r="CF5" s="2362">
        <v>108.80276489257813</v>
      </c>
      <c r="CG5" s="2367">
        <v>108.15306091308594</v>
      </c>
      <c r="CH5" s="2366">
        <v>110.63280487060547</v>
      </c>
      <c r="CI5" s="2362">
        <v>111.17427825927734</v>
      </c>
      <c r="CJ5" s="2362">
        <v>112.90406799316406</v>
      </c>
      <c r="CK5" s="2362">
        <v>120.18181897192279</v>
      </c>
      <c r="CL5" s="2362">
        <v>122.89682006835938</v>
      </c>
      <c r="CM5" s="2362">
        <v>122.96978703909861</v>
      </c>
      <c r="CN5" s="2362">
        <v>123.01699322988399</v>
      </c>
      <c r="CO5" s="2362">
        <v>121.69484971595899</v>
      </c>
      <c r="CP5" s="2362">
        <v>121.04089676677999</v>
      </c>
      <c r="CQ5" s="2362">
        <v>121.1644807828266</v>
      </c>
      <c r="CR5" s="2362">
        <v>121.5415519142915</v>
      </c>
      <c r="CS5" s="2367">
        <v>123.3709894638403</v>
      </c>
      <c r="CT5" s="2366">
        <v>124.82266415275799</v>
      </c>
      <c r="CU5" s="2362">
        <v>124.8154121407334</v>
      </c>
      <c r="CV5" s="2362">
        <v>125.0705045590207</v>
      </c>
      <c r="CW5" s="2362">
        <v>127.9394489867995</v>
      </c>
      <c r="CX5" s="2362">
        <v>129.57830210562469</v>
      </c>
      <c r="CY5" s="2362">
        <v>131.94477178538801</v>
      </c>
      <c r="CZ5" s="2362">
        <v>134.64604743277141</v>
      </c>
      <c r="DA5" s="2362">
        <v>134.9101866</v>
      </c>
      <c r="DB5" s="2362">
        <v>134.91844449703689</v>
      </c>
      <c r="DC5" s="2362">
        <v>134.530719308458</v>
      </c>
      <c r="DD5" s="2362">
        <v>137.41</v>
      </c>
      <c r="DE5" s="2367">
        <v>139.11388374250001</v>
      </c>
      <c r="DF5" s="2366">
        <v>141.8827248746698</v>
      </c>
      <c r="DG5" s="2362">
        <v>146.47973294935349</v>
      </c>
      <c r="DH5" s="2362">
        <v>153.12303768650631</v>
      </c>
      <c r="DI5" s="2362">
        <v>162.02230042766899</v>
      </c>
      <c r="DJ5" s="2362">
        <v>168.56052781618419</v>
      </c>
      <c r="DK5" s="2362">
        <v>172.41194191452951</v>
      </c>
      <c r="DL5" s="2362">
        <v>178.07212757146311</v>
      </c>
      <c r="DM5" s="2362">
        <v>181.26161785931299</v>
      </c>
      <c r="DN5" s="2362">
        <v>142.29478454589844</v>
      </c>
      <c r="DO5" s="2362">
        <v>146.87936401367188</v>
      </c>
      <c r="DP5" s="2362">
        <v>162.145751953125</v>
      </c>
      <c r="DQ5" s="2367">
        <v>168.77981567382813</v>
      </c>
      <c r="DR5" s="2366">
        <v>173.55177307128906</v>
      </c>
      <c r="DS5" s="2362">
        <v>177.06462097167969</v>
      </c>
      <c r="DT5" s="2362">
        <v>175.36</v>
      </c>
      <c r="DU5" s="2362">
        <v>182.95964050292969</v>
      </c>
      <c r="DV5" s="2362">
        <v>194.36126708984375</v>
      </c>
      <c r="DW5" s="2362">
        <v>201.99026489257813</v>
      </c>
      <c r="DX5" s="2362">
        <v>209.68302917480469</v>
      </c>
      <c r="DY5" s="2362">
        <v>209.10507202148438</v>
      </c>
      <c r="DZ5" s="2362">
        <v>212.49818420410156</v>
      </c>
      <c r="EA5" s="2362">
        <v>212.64077758789063</v>
      </c>
      <c r="EB5" s="2362">
        <v>214.37901306152344</v>
      </c>
      <c r="EC5" s="2367">
        <v>217.1856689453125</v>
      </c>
      <c r="ED5" s="2366">
        <v>220.66</v>
      </c>
      <c r="EE5" s="2362">
        <v>224.96600341796875</v>
      </c>
      <c r="EF5" s="2362">
        <v>227.30755615234375</v>
      </c>
      <c r="EG5" s="2362">
        <v>232.13088989257813</v>
      </c>
      <c r="EH5" s="2362">
        <v>238.37606811523438</v>
      </c>
      <c r="EI5" s="2362">
        <v>250.50149536132813</v>
      </c>
      <c r="EJ5" s="2362">
        <v>254.65988159179688</v>
      </c>
      <c r="EK5" s="2362">
        <v>249.04103088378906</v>
      </c>
      <c r="EL5" s="2362">
        <v>259.46942138671875</v>
      </c>
      <c r="EM5" s="2362">
        <v>260.181640625</v>
      </c>
      <c r="EN5" s="2362">
        <v>270.03695678710938</v>
      </c>
      <c r="EO5" s="2367">
        <v>277.54147338867188</v>
      </c>
      <c r="EP5" s="2366">
        <v>283.19802856445313</v>
      </c>
      <c r="EQ5" s="2362">
        <v>288.15960693359375</v>
      </c>
      <c r="ER5" s="2362">
        <v>287.65234375</v>
      </c>
      <c r="ES5" s="2362">
        <v>290.24057006835938</v>
      </c>
      <c r="ET5" s="2362">
        <v>292.78857421875</v>
      </c>
      <c r="EU5" s="2362">
        <v>291.35809652495197</v>
      </c>
      <c r="EV5" s="2362">
        <v>293.22362305958097</v>
      </c>
      <c r="EW5" s="2362">
        <v>285.89797164838097</v>
      </c>
      <c r="EX5" s="2362">
        <v>287.480467134832</v>
      </c>
      <c r="EY5" s="2362">
        <v>284.87633890021499</v>
      </c>
      <c r="EZ5" s="2362">
        <v>287.88744441601898</v>
      </c>
      <c r="FA5" s="2367">
        <v>291.03934440310701</v>
      </c>
      <c r="FB5" s="2362">
        <v>294.31527038017202</v>
      </c>
      <c r="FC5" s="2362">
        <v>295.02203416370099</v>
      </c>
      <c r="FD5" s="2367">
        <v>294.24</v>
      </c>
    </row>
    <row r="6" spans="1:160" s="2369" customFormat="1" ht="26.25" customHeight="1">
      <c r="A6" s="2370" t="s">
        <v>1316</v>
      </c>
      <c r="B6" s="2362">
        <v>107.49651328860999</v>
      </c>
      <c r="C6" s="2362">
        <v>109.23339908981373</v>
      </c>
      <c r="D6" s="2362">
        <v>110.18401608261132</v>
      </c>
      <c r="E6" s="2362">
        <v>111.02155046125891</v>
      </c>
      <c r="F6" s="2362">
        <v>112.42813562723781</v>
      </c>
      <c r="G6" s="2362">
        <v>114.15015904490346</v>
      </c>
      <c r="H6" s="2362">
        <v>115.20091812294643</v>
      </c>
      <c r="I6" s="2362">
        <v>114.94675344068149</v>
      </c>
      <c r="J6" s="2363">
        <v>116.69631512765496</v>
      </c>
      <c r="K6" s="2362">
        <v>121.719236022042</v>
      </c>
      <c r="L6" s="2362">
        <v>122.68909617383362</v>
      </c>
      <c r="M6" s="2362">
        <v>124.29698819192387</v>
      </c>
      <c r="N6" s="2362">
        <v>127.84568603314736</v>
      </c>
      <c r="O6" s="2362">
        <v>129.93327214350339</v>
      </c>
      <c r="P6" s="2362">
        <v>131.3806577028852</v>
      </c>
      <c r="Q6" s="2362">
        <v>133.85776511725092</v>
      </c>
      <c r="R6" s="2362">
        <v>134.89277864169236</v>
      </c>
      <c r="S6" s="2362">
        <v>137.32043787730669</v>
      </c>
      <c r="T6" s="2362">
        <v>141.84623754629504</v>
      </c>
      <c r="U6" s="2362">
        <v>142.52000000000001</v>
      </c>
      <c r="V6" s="2362">
        <v>144.77448067813961</v>
      </c>
      <c r="W6" s="2362">
        <v>150.9</v>
      </c>
      <c r="X6" s="2362">
        <v>152.24869785141931</v>
      </c>
      <c r="Y6" s="2362">
        <v>153.96377550750191</v>
      </c>
      <c r="Z6" s="2362">
        <v>157.28480922272428</v>
      </c>
      <c r="AA6" s="2362">
        <v>159.77985215716657</v>
      </c>
      <c r="AB6" s="2362">
        <v>161.69599454063456</v>
      </c>
      <c r="AC6" s="2362">
        <v>164.9568213311257</v>
      </c>
      <c r="AD6" s="2362">
        <v>166.45884620466225</v>
      </c>
      <c r="AE6" s="2362">
        <v>169.73760712668937</v>
      </c>
      <c r="AF6" s="2362">
        <v>176.76633944349291</v>
      </c>
      <c r="AG6" s="2362">
        <v>175.89300658240654</v>
      </c>
      <c r="AH6" s="2362">
        <v>178.29131229414023</v>
      </c>
      <c r="AI6" s="2362">
        <v>185.56716435227162</v>
      </c>
      <c r="AJ6" s="2362">
        <v>187.56255688749582</v>
      </c>
      <c r="AK6" s="2362">
        <v>189.84906598263413</v>
      </c>
      <c r="AL6" s="2362">
        <v>197.3669403952623</v>
      </c>
      <c r="AM6" s="2362">
        <v>198.92168121040848</v>
      </c>
      <c r="AN6" s="2362">
        <v>203.181609619982</v>
      </c>
      <c r="AO6" s="2362">
        <v>205.84869403264523</v>
      </c>
      <c r="AP6" s="2362">
        <v>208.08678728734466</v>
      </c>
      <c r="AQ6" s="2362">
        <v>210.67173912551354</v>
      </c>
      <c r="AR6" s="2362">
        <v>214.28592741720638</v>
      </c>
      <c r="AS6" s="2362">
        <v>213.71841434820854</v>
      </c>
      <c r="AT6" s="2362">
        <v>216.78239707515988</v>
      </c>
      <c r="AU6" s="2362">
        <v>221.55370931293243</v>
      </c>
      <c r="AV6" s="2362">
        <v>222.61669866639235</v>
      </c>
      <c r="AW6" s="2362">
        <v>224.48026256749168</v>
      </c>
      <c r="AX6" s="2362">
        <v>230.18357364127496</v>
      </c>
      <c r="AY6" s="2362">
        <v>231.50352682286385</v>
      </c>
      <c r="AZ6" s="2362">
        <v>234.85767600803308</v>
      </c>
      <c r="BA6" s="2362">
        <v>239.38658578915681</v>
      </c>
      <c r="BB6" s="2362">
        <v>240.91730525517283</v>
      </c>
      <c r="BC6" s="2362">
        <v>242.5</v>
      </c>
      <c r="BD6" s="2362">
        <v>244.7</v>
      </c>
      <c r="BE6" s="2362">
        <v>245.2</v>
      </c>
      <c r="BF6" s="2362">
        <v>247.36650907286267</v>
      </c>
      <c r="BG6" s="2362">
        <v>250.89235924752953</v>
      </c>
      <c r="BH6" s="2362">
        <v>252.80613063596491</v>
      </c>
      <c r="BI6" s="2362">
        <v>255.08247425040207</v>
      </c>
      <c r="BJ6" s="2366">
        <v>257.89999999999998</v>
      </c>
      <c r="BK6" s="2362">
        <v>259.8</v>
      </c>
      <c r="BL6" s="2362">
        <v>262.57801310382359</v>
      </c>
      <c r="BM6" s="2362">
        <v>264.70999999999998</v>
      </c>
      <c r="BN6" s="2362">
        <v>267.06182126022497</v>
      </c>
      <c r="BO6" s="2362">
        <v>269.79071380108923</v>
      </c>
      <c r="BP6" s="2362">
        <v>270.7781719855156</v>
      </c>
      <c r="BQ6" s="2362">
        <v>271.60000000000002</v>
      </c>
      <c r="BR6" s="2362">
        <v>272.8</v>
      </c>
      <c r="BS6" s="2362">
        <v>275.42573830448407</v>
      </c>
      <c r="BT6" s="2362">
        <v>277.2</v>
      </c>
      <c r="BU6" s="2367">
        <v>279.95833843949515</v>
      </c>
      <c r="BV6" s="2366">
        <v>282.23585341980754</v>
      </c>
      <c r="BW6" s="2362">
        <v>284.85304969869969</v>
      </c>
      <c r="BX6" s="2362">
        <v>288.02011591579651</v>
      </c>
      <c r="BY6" s="2362">
        <v>292.3585970123853</v>
      </c>
      <c r="BZ6" s="2362">
        <v>295.42733173437603</v>
      </c>
      <c r="CA6" s="2362">
        <v>297.67947973334617</v>
      </c>
      <c r="CB6" s="2362">
        <v>299.8</v>
      </c>
      <c r="CC6" s="2362">
        <v>108.12</v>
      </c>
      <c r="CD6" s="2362">
        <v>108.3</v>
      </c>
      <c r="CE6" s="2362">
        <v>110.02690124511719</v>
      </c>
      <c r="CF6" s="2362">
        <v>110.42</v>
      </c>
      <c r="CG6" s="2367">
        <v>111.5037841796875</v>
      </c>
      <c r="CH6" s="2366">
        <v>112.35895538330078</v>
      </c>
      <c r="CI6" s="2362">
        <v>112.75283050537109</v>
      </c>
      <c r="CJ6" s="2362">
        <v>113.06195831298828</v>
      </c>
      <c r="CK6" s="2362">
        <v>113.91338434258449</v>
      </c>
      <c r="CL6" s="2362">
        <v>115.36531788274399</v>
      </c>
      <c r="CM6" s="2362">
        <v>117.4065409706192</v>
      </c>
      <c r="CN6" s="2362">
        <v>118.513359349872</v>
      </c>
      <c r="CO6" s="2362">
        <v>118.752000849415</v>
      </c>
      <c r="CP6" s="2362">
        <v>118.88440549383419</v>
      </c>
      <c r="CQ6" s="2362">
        <v>119.1939729978843</v>
      </c>
      <c r="CR6" s="2362">
        <v>119.5917446220549</v>
      </c>
      <c r="CS6" s="2367">
        <v>120.093615592391</v>
      </c>
      <c r="CT6" s="2366">
        <v>120.9873775414618</v>
      </c>
      <c r="CU6" s="2362">
        <v>122.6524578425265</v>
      </c>
      <c r="CV6" s="2362">
        <v>124.3552</v>
      </c>
      <c r="CW6" s="2362">
        <v>125.5387039437293</v>
      </c>
      <c r="CX6" s="2362">
        <v>126.024317726262</v>
      </c>
      <c r="CY6" s="2362">
        <v>127.06317218095781</v>
      </c>
      <c r="CZ6" s="2362">
        <v>128.71973138493439</v>
      </c>
      <c r="DA6" s="2362">
        <v>129.1413474</v>
      </c>
      <c r="DB6" s="2362">
        <v>130.63072642776919</v>
      </c>
      <c r="DC6" s="2362">
        <v>132.3582326014529</v>
      </c>
      <c r="DD6" s="2362">
        <v>133.47999999999999</v>
      </c>
      <c r="DE6" s="2367">
        <v>135.1161595771346</v>
      </c>
      <c r="DF6" s="2366">
        <v>138.10149110525751</v>
      </c>
      <c r="DG6" s="2362">
        <v>140.39679616383231</v>
      </c>
      <c r="DH6" s="2362">
        <v>145.52903898476319</v>
      </c>
      <c r="DI6" s="2362">
        <v>152.23576824365639</v>
      </c>
      <c r="DJ6" s="2362">
        <v>158.4353612656594</v>
      </c>
      <c r="DK6" s="2362">
        <v>164.087553706411</v>
      </c>
      <c r="DL6" s="2362">
        <v>169.06305372340159</v>
      </c>
      <c r="DM6" s="2362">
        <v>172.47594851089821</v>
      </c>
      <c r="DN6" s="2362">
        <v>139.28422546386719</v>
      </c>
      <c r="DO6" s="2362">
        <v>142.49337768554688</v>
      </c>
      <c r="DP6" s="2362">
        <v>152.75210571289063</v>
      </c>
      <c r="DQ6" s="2367">
        <v>158.20549011230469</v>
      </c>
      <c r="DR6" s="2366">
        <v>159.51129150390625</v>
      </c>
      <c r="DS6" s="2362">
        <v>162.26022338867188</v>
      </c>
      <c r="DT6" s="2362">
        <v>159.84</v>
      </c>
      <c r="DU6" s="2362">
        <v>161.03762817382813</v>
      </c>
      <c r="DV6" s="2362">
        <v>166.63006591796875</v>
      </c>
      <c r="DW6" s="2362">
        <v>170.96063232421875</v>
      </c>
      <c r="DX6" s="2362">
        <v>176.70680236816406</v>
      </c>
      <c r="DY6" s="2362">
        <v>176.36256408691406</v>
      </c>
      <c r="DZ6" s="2362">
        <v>180.07391357421875</v>
      </c>
      <c r="EA6" s="2362">
        <v>181.89653015136719</v>
      </c>
      <c r="EB6" s="2362">
        <v>185.89302062988281</v>
      </c>
      <c r="EC6" s="2367">
        <v>187.80014038085938</v>
      </c>
      <c r="ED6" s="2366">
        <v>192.22</v>
      </c>
      <c r="EE6" s="2362">
        <v>194.63729858398438</v>
      </c>
      <c r="EF6" s="2362">
        <v>195.94850158691406</v>
      </c>
      <c r="EG6" s="2362">
        <v>198.83258056640625</v>
      </c>
      <c r="EH6" s="2362">
        <v>205.96031188964844</v>
      </c>
      <c r="EI6" s="2362">
        <v>207.90481567382813</v>
      </c>
      <c r="EJ6" s="2362">
        <v>212.91603088378906</v>
      </c>
      <c r="EK6" s="2362">
        <v>214.321044921875</v>
      </c>
      <c r="EL6" s="2362">
        <v>217.68434143066406</v>
      </c>
      <c r="EM6" s="2362">
        <v>220.71273803710938</v>
      </c>
      <c r="EN6" s="2362">
        <v>240.1</v>
      </c>
      <c r="EO6" s="2367">
        <v>225.96043395996094</v>
      </c>
      <c r="EP6" s="2366">
        <v>229.18424987792969</v>
      </c>
      <c r="EQ6" s="2362">
        <v>231.17033386230469</v>
      </c>
      <c r="ER6" s="2362">
        <v>232.68557739257813</v>
      </c>
      <c r="ES6" s="2362">
        <v>234.33760070800781</v>
      </c>
      <c r="ET6" s="2362">
        <v>235.68669128417969</v>
      </c>
      <c r="EU6" s="2362">
        <v>231.562048014098</v>
      </c>
      <c r="EV6" s="2362">
        <v>233.20604355424899</v>
      </c>
      <c r="EW6" s="2362">
        <v>232.86468659193901</v>
      </c>
      <c r="EX6" s="2362">
        <v>235.54222849547901</v>
      </c>
      <c r="EY6" s="2362">
        <v>235.686001552596</v>
      </c>
      <c r="EZ6" s="2362">
        <v>237.65041922223199</v>
      </c>
      <c r="FA6" s="2367">
        <v>239.09994592613199</v>
      </c>
      <c r="FB6" s="2362">
        <v>237.800325485641</v>
      </c>
      <c r="FC6" s="2362">
        <v>241.02727122352701</v>
      </c>
      <c r="FD6" s="2367">
        <v>241.66</v>
      </c>
    </row>
    <row r="7" spans="1:160" ht="26.25" customHeight="1">
      <c r="A7" s="2371" t="s">
        <v>1317</v>
      </c>
      <c r="B7" s="2372">
        <v>108.00490000000001</v>
      </c>
      <c r="C7" s="2372">
        <v>108.00490000000001</v>
      </c>
      <c r="D7" s="2372">
        <v>108.9794</v>
      </c>
      <c r="E7" s="2372">
        <v>109.4081</v>
      </c>
      <c r="F7" s="2372">
        <v>109.6566</v>
      </c>
      <c r="G7" s="2372">
        <v>110.6665</v>
      </c>
      <c r="H7" s="2372">
        <v>110.9525</v>
      </c>
      <c r="I7" s="2372">
        <v>111.34569999999999</v>
      </c>
      <c r="J7" s="95">
        <v>112.1153</v>
      </c>
      <c r="K7" s="2372">
        <v>114.72750000000001</v>
      </c>
      <c r="L7" s="2372">
        <v>116.61579999999999</v>
      </c>
      <c r="M7" s="2372">
        <v>118.1484</v>
      </c>
      <c r="N7" s="2372">
        <v>122.1228</v>
      </c>
      <c r="O7" s="2372">
        <v>122.5381</v>
      </c>
      <c r="P7" s="2372">
        <v>122.5381</v>
      </c>
      <c r="Q7" s="2372">
        <v>123.1311</v>
      </c>
      <c r="R7" s="2372">
        <v>125.1618</v>
      </c>
      <c r="S7" s="2372">
        <v>127.60720000000001</v>
      </c>
      <c r="T7" s="2372">
        <v>127.7084</v>
      </c>
      <c r="U7" s="2372">
        <v>127.9</v>
      </c>
      <c r="V7" s="2372">
        <v>129.26179999999999</v>
      </c>
      <c r="W7" s="2372">
        <v>134.23560000000001</v>
      </c>
      <c r="X7" s="2372">
        <v>136.215</v>
      </c>
      <c r="Y7" s="2372">
        <v>138.60990000000001</v>
      </c>
      <c r="Z7" s="2372">
        <v>142.20009999999999</v>
      </c>
      <c r="AA7" s="2372">
        <v>144.14529999999999</v>
      </c>
      <c r="AB7" s="2372">
        <v>147.13200000000001</v>
      </c>
      <c r="AC7" s="2372">
        <v>148.9271</v>
      </c>
      <c r="AD7" s="2372">
        <v>149.99969999999999</v>
      </c>
      <c r="AE7" s="2372">
        <v>153.22190000000001</v>
      </c>
      <c r="AF7" s="2372">
        <v>153.41390000000001</v>
      </c>
      <c r="AG7" s="2372">
        <v>155.41409999999999</v>
      </c>
      <c r="AH7" s="2372">
        <v>156.114</v>
      </c>
      <c r="AI7" s="2372">
        <v>161.90649999999999</v>
      </c>
      <c r="AJ7" s="2372">
        <v>162.7002</v>
      </c>
      <c r="AK7" s="2372">
        <v>165.18520000000001</v>
      </c>
      <c r="AL7" s="2372">
        <v>167.12710000000001</v>
      </c>
      <c r="AM7" s="2372">
        <v>168.0265</v>
      </c>
      <c r="AN7" s="2372">
        <v>169.6446</v>
      </c>
      <c r="AO7" s="2372">
        <v>171.97460000000001</v>
      </c>
      <c r="AP7" s="2372">
        <v>174.0487</v>
      </c>
      <c r="AQ7" s="2372">
        <v>176.32130000000001</v>
      </c>
      <c r="AR7" s="2372">
        <v>178.6353</v>
      </c>
      <c r="AS7" s="2372">
        <v>178.03460000000001</v>
      </c>
      <c r="AT7" s="2372">
        <v>180.57599999999999</v>
      </c>
      <c r="AU7" s="2372">
        <v>183.89660000000001</v>
      </c>
      <c r="AV7" s="2372">
        <v>185.1661</v>
      </c>
      <c r="AW7" s="2372">
        <v>187.4588</v>
      </c>
      <c r="AX7" s="2372">
        <v>190.07079999999999</v>
      </c>
      <c r="AY7" s="2372">
        <v>191.3998</v>
      </c>
      <c r="AZ7" s="2372">
        <v>193.19499999999999</v>
      </c>
      <c r="BA7" s="2372">
        <v>194.3415</v>
      </c>
      <c r="BB7" s="2372">
        <v>196.155</v>
      </c>
      <c r="BC7" s="2372">
        <v>196.93940000000001</v>
      </c>
      <c r="BD7" s="2372">
        <v>199.1</v>
      </c>
      <c r="BE7" s="2372">
        <v>199.5</v>
      </c>
      <c r="BF7" s="2372">
        <v>200.8801</v>
      </c>
      <c r="BG7" s="2372">
        <v>201.74469999999999</v>
      </c>
      <c r="BH7" s="2372">
        <v>202.90620000000001</v>
      </c>
      <c r="BI7" s="2372">
        <v>206.2388</v>
      </c>
      <c r="BJ7" s="2373">
        <v>206.9</v>
      </c>
      <c r="BK7" s="2372">
        <v>208.2</v>
      </c>
      <c r="BL7" s="2372">
        <v>213.09649999999999</v>
      </c>
      <c r="BM7" s="2372">
        <v>212.78360000000001</v>
      </c>
      <c r="BN7" s="2372">
        <v>214.38900000000001</v>
      </c>
      <c r="BO7" s="2372">
        <v>214.61969999999999</v>
      </c>
      <c r="BP7" s="2372">
        <v>214.84569999999999</v>
      </c>
      <c r="BQ7" s="2372">
        <v>215.2</v>
      </c>
      <c r="BR7" s="2372">
        <v>216.4</v>
      </c>
      <c r="BS7" s="2372">
        <v>218.91470000000001</v>
      </c>
      <c r="BT7" s="2372">
        <v>219.4</v>
      </c>
      <c r="BU7" s="2374">
        <v>221.9</v>
      </c>
      <c r="BV7" s="2373">
        <v>224.035</v>
      </c>
      <c r="BW7" s="2372">
        <v>226.42769999999999</v>
      </c>
      <c r="BX7" s="2372">
        <v>228.1001</v>
      </c>
      <c r="BY7" s="2372">
        <v>231.21109999999999</v>
      </c>
      <c r="BZ7" s="2372">
        <v>234.7833</v>
      </c>
      <c r="CA7" s="2372">
        <v>235.86449999999999</v>
      </c>
      <c r="CB7" s="2372">
        <v>242.4</v>
      </c>
      <c r="CC7" s="2372">
        <v>113.34</v>
      </c>
      <c r="CD7" s="2372">
        <v>113.38</v>
      </c>
      <c r="CE7" s="2372">
        <v>116.03739166259766</v>
      </c>
      <c r="CF7" s="2372">
        <v>117.33799743652344</v>
      </c>
      <c r="CG7" s="2374">
        <v>118.29552459716797</v>
      </c>
      <c r="CH7" s="2373">
        <v>118.31958770751953</v>
      </c>
      <c r="CI7" s="2372">
        <v>119.38271331787109</v>
      </c>
      <c r="CJ7" s="2372">
        <v>119.7229438250961</v>
      </c>
      <c r="CK7" s="2372">
        <v>125.4829080666178</v>
      </c>
      <c r="CL7" s="2372">
        <v>121.04100336789431</v>
      </c>
      <c r="CM7" s="2372">
        <v>122.16871727563419</v>
      </c>
      <c r="CN7" s="2372">
        <v>122.366120282152</v>
      </c>
      <c r="CO7" s="2372">
        <v>124.0328548843455</v>
      </c>
      <c r="CP7" s="2372">
        <v>123.59674735877179</v>
      </c>
      <c r="CQ7" s="2372">
        <v>123.7893251714399</v>
      </c>
      <c r="CR7" s="2372">
        <v>124.2285125106856</v>
      </c>
      <c r="CS7" s="2374">
        <v>125.4048134363191</v>
      </c>
      <c r="CT7" s="2373">
        <v>127.10240664173131</v>
      </c>
      <c r="CU7" s="2372">
        <v>127.92564435814489</v>
      </c>
      <c r="CV7" s="2372">
        <v>128.19998880463561</v>
      </c>
      <c r="CW7" s="2372">
        <v>129.3316024509806</v>
      </c>
      <c r="CX7" s="2372">
        <v>129.83323562640851</v>
      </c>
      <c r="CY7" s="2372">
        <v>130.0822175849232</v>
      </c>
      <c r="CZ7" s="2372">
        <v>132.0563804080108</v>
      </c>
      <c r="DA7" s="2372">
        <v>131.98010540000001</v>
      </c>
      <c r="DB7" s="2372">
        <v>133.62896704846011</v>
      </c>
      <c r="DC7" s="2372">
        <v>136.2105154986283</v>
      </c>
      <c r="DD7" s="2372">
        <v>135.68684797045199</v>
      </c>
      <c r="DE7" s="2374">
        <v>137.42560521500471</v>
      </c>
      <c r="DF7" s="2373">
        <v>137.2436458851742</v>
      </c>
      <c r="DG7" s="2372">
        <v>139.46540346275461</v>
      </c>
      <c r="DH7" s="2372">
        <v>142.77104796906929</v>
      </c>
      <c r="DI7" s="2372">
        <v>150.37069817640059</v>
      </c>
      <c r="DJ7" s="2372">
        <v>153.82489383982929</v>
      </c>
      <c r="DK7" s="2372">
        <v>157.87977818280669</v>
      </c>
      <c r="DL7" s="2372">
        <v>160.0915913821332</v>
      </c>
      <c r="DM7" s="2372">
        <v>163.2091714097424</v>
      </c>
      <c r="DN7" s="2372">
        <v>123.87957763671875</v>
      </c>
      <c r="DO7" s="2372">
        <v>128.63433837890625</v>
      </c>
      <c r="DP7" s="2372">
        <v>139.75799560546875</v>
      </c>
      <c r="DQ7" s="2374">
        <v>144.57012939453125</v>
      </c>
      <c r="DR7" s="2373">
        <v>149.38259887695313</v>
      </c>
      <c r="DS7" s="2372">
        <v>153.14866638183594</v>
      </c>
      <c r="DT7" s="2372">
        <v>153.1663818359375</v>
      </c>
      <c r="DU7" s="2372">
        <v>157.11177062988281</v>
      </c>
      <c r="DV7" s="2372">
        <v>166.01655578613281</v>
      </c>
      <c r="DW7" s="2372">
        <v>172.57806396484375</v>
      </c>
      <c r="DX7" s="2372">
        <v>180.9195556640625</v>
      </c>
      <c r="DY7" s="2372">
        <v>181.48744201660156</v>
      </c>
      <c r="DZ7" s="2372">
        <v>185.09684753417969</v>
      </c>
      <c r="EA7" s="2372">
        <v>187.43391418457031</v>
      </c>
      <c r="EB7" s="2372">
        <v>194.32414245605469</v>
      </c>
      <c r="EC7" s="2374">
        <v>199.74114990234375</v>
      </c>
      <c r="ED7" s="2373">
        <v>206.97</v>
      </c>
      <c r="EE7" s="2372">
        <v>212.152587890625</v>
      </c>
      <c r="EF7" s="2372">
        <v>215.94279479980469</v>
      </c>
      <c r="EG7" s="2372">
        <v>218.95843505859375</v>
      </c>
      <c r="EH7" s="2372">
        <v>222.89480590820313</v>
      </c>
      <c r="EI7" s="2372">
        <v>228.38887023925801</v>
      </c>
      <c r="EJ7" s="2372">
        <v>229.43212890625</v>
      </c>
      <c r="EK7" s="2372">
        <v>226.92633056640625</v>
      </c>
      <c r="EL7" s="2372">
        <v>236.10299682617188</v>
      </c>
      <c r="EM7" s="2372">
        <v>246.47314453125</v>
      </c>
      <c r="EN7" s="2372">
        <v>252.60594177246094</v>
      </c>
      <c r="EO7" s="2374">
        <v>256.46255493164102</v>
      </c>
      <c r="EP7" s="2373">
        <v>263.29696655273438</v>
      </c>
      <c r="EQ7" s="2372">
        <v>266.4932861328125</v>
      </c>
      <c r="ER7" s="2372">
        <v>267.41571044921875</v>
      </c>
      <c r="ES7" s="2372">
        <v>271.50094604492188</v>
      </c>
      <c r="ET7" s="2372">
        <v>272.780029296875</v>
      </c>
      <c r="EU7" s="2372">
        <v>265.04040340205199</v>
      </c>
      <c r="EV7" s="2372">
        <v>271.32255738294702</v>
      </c>
      <c r="EW7" s="2372">
        <v>270.85363336008402</v>
      </c>
      <c r="EX7" s="2372">
        <v>272.47536392460302</v>
      </c>
      <c r="EY7" s="2372">
        <v>272.020319012416</v>
      </c>
      <c r="EZ7" s="2372">
        <v>272.54545522257803</v>
      </c>
      <c r="FA7" s="2374">
        <v>278.65063742603502</v>
      </c>
      <c r="FB7" s="2372">
        <v>269.69733840206902</v>
      </c>
      <c r="FC7" s="2372">
        <v>275.26700098783198</v>
      </c>
      <c r="FD7" s="2374">
        <v>276.07449464756399</v>
      </c>
    </row>
    <row r="8" spans="1:160" ht="26.25" customHeight="1">
      <c r="A8" s="2371" t="s">
        <v>1318</v>
      </c>
      <c r="B8" s="2372">
        <v>109.53749999999999</v>
      </c>
      <c r="C8" s="2372">
        <v>110.91370000000001</v>
      </c>
      <c r="D8" s="2372">
        <v>112.7704</v>
      </c>
      <c r="E8" s="2372">
        <v>113.85899999999999</v>
      </c>
      <c r="F8" s="2372">
        <v>115.6801</v>
      </c>
      <c r="G8" s="2372">
        <v>116.17700000000001</v>
      </c>
      <c r="H8" s="2372">
        <v>119.0146</v>
      </c>
      <c r="I8" s="2372">
        <v>119.4319</v>
      </c>
      <c r="J8" s="95">
        <v>119.867</v>
      </c>
      <c r="K8" s="2372">
        <v>122.95740000000001</v>
      </c>
      <c r="L8" s="2372">
        <v>124.3522</v>
      </c>
      <c r="M8" s="2372">
        <v>124.4156</v>
      </c>
      <c r="N8" s="2372">
        <v>131.62880000000001</v>
      </c>
      <c r="O8" s="2372">
        <v>131.5729</v>
      </c>
      <c r="P8" s="2372">
        <v>131.5729</v>
      </c>
      <c r="Q8" s="2372">
        <v>130.80940000000001</v>
      </c>
      <c r="R8" s="2372">
        <v>132.0778</v>
      </c>
      <c r="S8" s="2372">
        <v>134.00139999999999</v>
      </c>
      <c r="T8" s="2372">
        <v>134.3261</v>
      </c>
      <c r="U8" s="2372">
        <v>135.4</v>
      </c>
      <c r="V8" s="2372">
        <v>137.7063</v>
      </c>
      <c r="W8" s="2372">
        <v>144.60120000000001</v>
      </c>
      <c r="X8" s="2372">
        <v>146.3425</v>
      </c>
      <c r="Y8" s="2372">
        <v>150.3082</v>
      </c>
      <c r="Z8" s="2372">
        <v>156.50970000000001</v>
      </c>
      <c r="AA8" s="2372">
        <v>160.9306</v>
      </c>
      <c r="AB8" s="2372">
        <v>161.09610000000001</v>
      </c>
      <c r="AC8" s="2372">
        <v>161.83590000000001</v>
      </c>
      <c r="AD8" s="2372">
        <v>164.24379999999999</v>
      </c>
      <c r="AE8" s="2372">
        <v>166.5333</v>
      </c>
      <c r="AF8" s="2372">
        <v>167.804</v>
      </c>
      <c r="AG8" s="2372">
        <v>169.3578</v>
      </c>
      <c r="AH8" s="2372">
        <v>172.02699999999999</v>
      </c>
      <c r="AI8" s="2372">
        <v>180.0865</v>
      </c>
      <c r="AJ8" s="2372">
        <v>183.7861</v>
      </c>
      <c r="AK8" s="2372">
        <v>186.5513</v>
      </c>
      <c r="AL8" s="2372">
        <v>189.93119999999999</v>
      </c>
      <c r="AM8" s="2372">
        <v>192.1412</v>
      </c>
      <c r="AN8" s="2372">
        <v>194.88069999999999</v>
      </c>
      <c r="AO8" s="2372">
        <v>199.0573</v>
      </c>
      <c r="AP8" s="2372">
        <v>201.70689999999999</v>
      </c>
      <c r="AQ8" s="2372">
        <v>204.21639999999999</v>
      </c>
      <c r="AR8" s="2372">
        <v>208.50899999999999</v>
      </c>
      <c r="AS8" s="2372">
        <v>208.03270000000001</v>
      </c>
      <c r="AT8" s="2372">
        <v>211.87090000000001</v>
      </c>
      <c r="AU8" s="2372">
        <v>214.6617</v>
      </c>
      <c r="AV8" s="2372">
        <v>215.46799999999999</v>
      </c>
      <c r="AW8" s="2372">
        <v>217.1036</v>
      </c>
      <c r="AX8" s="2372">
        <v>224.12559999999999</v>
      </c>
      <c r="AY8" s="2372">
        <v>226.4255</v>
      </c>
      <c r="AZ8" s="2372">
        <v>230.30840000000001</v>
      </c>
      <c r="BA8" s="2372">
        <v>232.34950000000001</v>
      </c>
      <c r="BB8" s="2372">
        <v>235.07419999999999</v>
      </c>
      <c r="BC8" s="2372">
        <v>238.0609</v>
      </c>
      <c r="BD8" s="2372">
        <v>241.2</v>
      </c>
      <c r="BE8" s="2372">
        <v>242.6</v>
      </c>
      <c r="BF8" s="2372">
        <v>246.09440000000001</v>
      </c>
      <c r="BG8" s="2372">
        <v>251.31469999999999</v>
      </c>
      <c r="BH8" s="2372">
        <v>254.82149999999999</v>
      </c>
      <c r="BI8" s="2372">
        <v>257.88709999999998</v>
      </c>
      <c r="BJ8" s="2373">
        <v>261.5</v>
      </c>
      <c r="BK8" s="2372">
        <v>264</v>
      </c>
      <c r="BL8" s="2372">
        <v>268.14850000000001</v>
      </c>
      <c r="BM8" s="2372">
        <v>272.19880000000001</v>
      </c>
      <c r="BN8" s="2372">
        <v>275.6123</v>
      </c>
      <c r="BO8" s="2372">
        <v>276.3399</v>
      </c>
      <c r="BP8" s="2372">
        <v>278.3793</v>
      </c>
      <c r="BQ8" s="2372">
        <v>279.39999999999998</v>
      </c>
      <c r="BR8" s="2372">
        <v>281.39999999999998</v>
      </c>
      <c r="BS8" s="2372">
        <v>285.07319999999999</v>
      </c>
      <c r="BT8" s="2372">
        <v>286.89999999999998</v>
      </c>
      <c r="BU8" s="2374">
        <v>291.39999999999998</v>
      </c>
      <c r="BV8" s="2373">
        <v>294.81810000000002</v>
      </c>
      <c r="BW8" s="2372">
        <v>299.00529999999998</v>
      </c>
      <c r="BX8" s="2372">
        <v>303.80180000000001</v>
      </c>
      <c r="BY8" s="2372">
        <v>311.08080000000001</v>
      </c>
      <c r="BZ8" s="2372">
        <v>316.9957</v>
      </c>
      <c r="CA8" s="2372">
        <v>318.24849999999998</v>
      </c>
      <c r="CB8" s="2372">
        <v>371.6</v>
      </c>
      <c r="CC8" s="2372">
        <v>107.29616546630859</v>
      </c>
      <c r="CD8" s="2372">
        <v>107.32</v>
      </c>
      <c r="CE8" s="2372">
        <v>108.71126556396484</v>
      </c>
      <c r="CF8" s="2372">
        <v>108.72574615478516</v>
      </c>
      <c r="CG8" s="2374">
        <v>108.86622619628906</v>
      </c>
      <c r="CH8" s="2373">
        <v>110.30287170410156</v>
      </c>
      <c r="CI8" s="2372">
        <v>112.01537322998047</v>
      </c>
      <c r="CJ8" s="2372">
        <v>113.2020476825905</v>
      </c>
      <c r="CK8" s="2372">
        <v>116.3906926835151</v>
      </c>
      <c r="CL8" s="2372">
        <v>113.9940973771506</v>
      </c>
      <c r="CM8" s="2372">
        <v>114.7283869908906</v>
      </c>
      <c r="CN8" s="2372">
        <v>115.13663195561701</v>
      </c>
      <c r="CO8" s="2372">
        <v>115.6370413850956</v>
      </c>
      <c r="CP8" s="2372">
        <v>116.0035370466745</v>
      </c>
      <c r="CQ8" s="2372">
        <v>116.31824665077001</v>
      </c>
      <c r="CR8" s="2372">
        <v>116.8143251113919</v>
      </c>
      <c r="CS8" s="2374">
        <v>117.50981458783021</v>
      </c>
      <c r="CT8" s="2373">
        <v>118.256769195969</v>
      </c>
      <c r="CU8" s="2372">
        <v>118.978285487587</v>
      </c>
      <c r="CV8" s="2372">
        <v>119.2635841603729</v>
      </c>
      <c r="CW8" s="2372">
        <v>121.2139265482998</v>
      </c>
      <c r="CX8" s="2372">
        <v>121.359772933492</v>
      </c>
      <c r="CY8" s="2372">
        <v>121.6382478142382</v>
      </c>
      <c r="CZ8" s="2372">
        <v>123.14107247578239</v>
      </c>
      <c r="DA8" s="2372">
        <v>123.2053999</v>
      </c>
      <c r="DB8" s="2372">
        <v>123.9479917127822</v>
      </c>
      <c r="DC8" s="2372">
        <v>125.2708690665789</v>
      </c>
      <c r="DD8" s="2372">
        <v>126.6142705972124</v>
      </c>
      <c r="DE8" s="2374">
        <v>127.646594365515</v>
      </c>
      <c r="DF8" s="2373">
        <v>128.09542070706379</v>
      </c>
      <c r="DG8" s="2372">
        <v>130.2912707441335</v>
      </c>
      <c r="DH8" s="2372">
        <v>133.85335195820281</v>
      </c>
      <c r="DI8" s="2372">
        <v>140.12818615785741</v>
      </c>
      <c r="DJ8" s="2372">
        <v>145.86072798931849</v>
      </c>
      <c r="DK8" s="2372">
        <v>150.63784043116939</v>
      </c>
      <c r="DL8" s="2372">
        <v>153.56739849219181</v>
      </c>
      <c r="DM8" s="2372">
        <v>155.45233403837119</v>
      </c>
      <c r="DN8" s="2372">
        <v>130.7490234375</v>
      </c>
      <c r="DO8" s="2372">
        <v>133.73490905761719</v>
      </c>
      <c r="DP8" s="2372">
        <v>142.87669372558594</v>
      </c>
      <c r="DQ8" s="2374">
        <v>147.76092529296875</v>
      </c>
      <c r="DR8" s="2373">
        <v>149.99562072753906</v>
      </c>
      <c r="DS8" s="2372">
        <v>152.83500671386719</v>
      </c>
      <c r="DT8" s="2372">
        <v>151.05570983886719</v>
      </c>
      <c r="DU8" s="2372">
        <v>153.29266357421875</v>
      </c>
      <c r="DV8" s="2372">
        <v>159.50447082519531</v>
      </c>
      <c r="DW8" s="2372">
        <v>164.58198547363281</v>
      </c>
      <c r="DX8" s="2372">
        <v>170.63368225097656</v>
      </c>
      <c r="DY8" s="2372">
        <v>171.77986145019531</v>
      </c>
      <c r="DZ8" s="2372">
        <v>173.30563354492188</v>
      </c>
      <c r="EA8" s="2372">
        <v>174.68913269042969</v>
      </c>
      <c r="EB8" s="2372">
        <v>178.24362182617188</v>
      </c>
      <c r="EC8" s="2374">
        <v>180.73419189453125</v>
      </c>
      <c r="ED8" s="2373">
        <v>184.15</v>
      </c>
      <c r="EE8" s="2372">
        <v>187.17745971679688</v>
      </c>
      <c r="EF8" s="2372">
        <v>188.00108337402344</v>
      </c>
      <c r="EG8" s="2372">
        <v>189.82945251464844</v>
      </c>
      <c r="EH8" s="2372">
        <v>192.2132568359375</v>
      </c>
      <c r="EI8" s="2372">
        <v>194.56228637695313</v>
      </c>
      <c r="EJ8" s="2372">
        <v>199.40065002441406</v>
      </c>
      <c r="EK8" s="2372">
        <v>202.55728149414063</v>
      </c>
      <c r="EL8" s="2372">
        <v>206.28419494628906</v>
      </c>
      <c r="EM8" s="2372">
        <v>209.9228515625</v>
      </c>
      <c r="EN8" s="2372">
        <v>214.11775207519531</v>
      </c>
      <c r="EO8" s="2374">
        <v>216.8800048828125</v>
      </c>
      <c r="EP8" s="2373">
        <v>220.68074035644531</v>
      </c>
      <c r="EQ8" s="2372">
        <v>223.18464660644531</v>
      </c>
      <c r="ER8" s="2372">
        <v>224.3621826171875</v>
      </c>
      <c r="ES8" s="2372">
        <v>227.14773559570313</v>
      </c>
      <c r="ET8" s="2372">
        <v>229.35635375976563</v>
      </c>
      <c r="EU8" s="2372">
        <v>228.00281116180199</v>
      </c>
      <c r="EV8" s="2372">
        <v>228.844549551645</v>
      </c>
      <c r="EW8" s="2372">
        <v>228.603101326613</v>
      </c>
      <c r="EX8" s="2372">
        <v>229.00926743173</v>
      </c>
      <c r="EY8" s="2372">
        <v>229.918743826411</v>
      </c>
      <c r="EZ8" s="2372">
        <v>235.239902039387</v>
      </c>
      <c r="FA8" s="2374">
        <v>238.335214114487</v>
      </c>
      <c r="FB8" s="2372">
        <v>231.29175855858099</v>
      </c>
      <c r="FC8" s="2372">
        <v>232.137712166813</v>
      </c>
      <c r="FD8" s="2374">
        <v>232.37013744580801</v>
      </c>
    </row>
    <row r="9" spans="1:160" ht="26.25" customHeight="1">
      <c r="A9" s="2371" t="s">
        <v>1319</v>
      </c>
      <c r="B9" s="2372">
        <v>107.98260000000001</v>
      </c>
      <c r="C9" s="2372">
        <v>111.18940000000001</v>
      </c>
      <c r="D9" s="2372">
        <v>111.18940000000001</v>
      </c>
      <c r="E9" s="2372">
        <v>111.18940000000001</v>
      </c>
      <c r="F9" s="2372">
        <v>111.18940000000001</v>
      </c>
      <c r="G9" s="2372">
        <v>113.2559</v>
      </c>
      <c r="H9" s="2372">
        <v>113.2559</v>
      </c>
      <c r="I9" s="2372">
        <v>113.68510000000001</v>
      </c>
      <c r="J9" s="95">
        <v>113.8843</v>
      </c>
      <c r="K9" s="2372">
        <v>143.2636</v>
      </c>
      <c r="L9" s="2372">
        <v>143.63210000000001</v>
      </c>
      <c r="M9" s="2372">
        <v>144.88040000000001</v>
      </c>
      <c r="N9" s="2372">
        <v>148.93790000000001</v>
      </c>
      <c r="O9" s="2372">
        <v>154.40190000000001</v>
      </c>
      <c r="P9" s="2372">
        <v>159.87799999999999</v>
      </c>
      <c r="Q9" s="2372">
        <v>167.38229999999999</v>
      </c>
      <c r="R9" s="2372">
        <v>167.9222</v>
      </c>
      <c r="S9" s="2372">
        <v>173.96729999999999</v>
      </c>
      <c r="T9" s="2372">
        <v>183.45859999999999</v>
      </c>
      <c r="U9" s="2372">
        <v>183.9</v>
      </c>
      <c r="V9" s="2372">
        <v>186.2544</v>
      </c>
      <c r="W9" s="2372">
        <v>194.85230000000001</v>
      </c>
      <c r="X9" s="2372">
        <v>195.5625</v>
      </c>
      <c r="Y9" s="2372">
        <v>195.93119999999999</v>
      </c>
      <c r="Z9" s="2372">
        <v>196.97389999999999</v>
      </c>
      <c r="AA9" s="2372">
        <v>198.59</v>
      </c>
      <c r="AB9" s="2372">
        <v>201.70689999999999</v>
      </c>
      <c r="AC9" s="2372">
        <v>209.15790000000001</v>
      </c>
      <c r="AD9" s="2372">
        <v>210.5908</v>
      </c>
      <c r="AE9" s="2372">
        <v>217.10409999999999</v>
      </c>
      <c r="AF9" s="2372">
        <v>233.1096</v>
      </c>
      <c r="AG9" s="2372">
        <v>227.0873</v>
      </c>
      <c r="AH9" s="2372">
        <v>230.14429999999999</v>
      </c>
      <c r="AI9" s="2372">
        <v>239.83770000000001</v>
      </c>
      <c r="AJ9" s="2372">
        <v>242.7242</v>
      </c>
      <c r="AK9" s="2372">
        <v>243.4453</v>
      </c>
      <c r="AL9" s="2372">
        <v>286.55759999999998</v>
      </c>
      <c r="AM9" s="2372">
        <v>280.05739999999997</v>
      </c>
      <c r="AN9" s="2372">
        <v>281.61250000000001</v>
      </c>
      <c r="AO9" s="2372">
        <v>283.98590000000002</v>
      </c>
      <c r="AP9" s="2372">
        <v>285.77879999999999</v>
      </c>
      <c r="AQ9" s="2372">
        <v>288.22179999999997</v>
      </c>
      <c r="AR9" s="2372">
        <v>292.36849999999998</v>
      </c>
      <c r="AS9" s="2372">
        <v>290.80829999999997</v>
      </c>
      <c r="AT9" s="2372">
        <v>294.5163</v>
      </c>
      <c r="AU9" s="2372">
        <v>295.19929999999999</v>
      </c>
      <c r="AV9" s="2372">
        <v>292.06549999999999</v>
      </c>
      <c r="AW9" s="2372">
        <v>292.63220000000001</v>
      </c>
      <c r="AX9" s="2372">
        <v>299.21780000000001</v>
      </c>
      <c r="AY9" s="2372">
        <v>300.0154</v>
      </c>
      <c r="AZ9" s="2372">
        <v>303.91730000000001</v>
      </c>
      <c r="BA9" s="2372">
        <v>305.87450000000001</v>
      </c>
      <c r="BB9" s="2372">
        <v>306.87479999999999</v>
      </c>
      <c r="BC9" s="2372">
        <v>308.70209999999997</v>
      </c>
      <c r="BD9" s="2372">
        <v>310.5</v>
      </c>
      <c r="BE9" s="2372">
        <v>310.7</v>
      </c>
      <c r="BF9" s="2372">
        <v>312.48919999999998</v>
      </c>
      <c r="BG9" s="2372">
        <v>315.51679999999999</v>
      </c>
      <c r="BH9" s="2372">
        <v>317.25709999999998</v>
      </c>
      <c r="BI9" s="2372">
        <v>319.08100000000002</v>
      </c>
      <c r="BJ9" s="2373">
        <v>321.5</v>
      </c>
      <c r="BK9" s="2372">
        <v>323.39999999999998</v>
      </c>
      <c r="BL9" s="2372">
        <v>326.22640000000001</v>
      </c>
      <c r="BM9" s="2372">
        <v>317.74509999999998</v>
      </c>
      <c r="BN9" s="2372">
        <v>318.81880000000001</v>
      </c>
      <c r="BO9" s="2372">
        <v>319.1413</v>
      </c>
      <c r="BP9" s="2372">
        <v>319.95699999999999</v>
      </c>
      <c r="BQ9" s="2372">
        <v>320.89999999999998</v>
      </c>
      <c r="BR9" s="2372">
        <v>322</v>
      </c>
      <c r="BS9" s="2372">
        <v>324.44299999999998</v>
      </c>
      <c r="BT9" s="2372">
        <v>326.89999999999998</v>
      </c>
      <c r="BU9" s="2374">
        <v>329.9</v>
      </c>
      <c r="BV9" s="2373">
        <v>330.73540000000003</v>
      </c>
      <c r="BW9" s="2372">
        <v>331.73840000000001</v>
      </c>
      <c r="BX9" s="2372">
        <v>332.91609999999997</v>
      </c>
      <c r="BY9" s="2372">
        <v>336.88760000000002</v>
      </c>
      <c r="BZ9" s="2372">
        <v>339.57049999999998</v>
      </c>
      <c r="CA9" s="2372">
        <v>340.7312</v>
      </c>
      <c r="CB9" s="2372">
        <v>348.8</v>
      </c>
      <c r="CC9" s="2372">
        <v>111.87338256835938</v>
      </c>
      <c r="CD9" s="2372">
        <v>112.02</v>
      </c>
      <c r="CE9" s="2372">
        <v>112.38541412353516</v>
      </c>
      <c r="CF9" s="2372">
        <v>112.62979125976563</v>
      </c>
      <c r="CG9" s="2374">
        <v>114.46399688720703</v>
      </c>
      <c r="CH9" s="2373">
        <v>116.22099304199219</v>
      </c>
      <c r="CI9" s="2372">
        <v>116.50225830078125</v>
      </c>
      <c r="CJ9" s="2372">
        <v>122.1830273416131</v>
      </c>
      <c r="CK9" s="2372">
        <v>125.13198502369001</v>
      </c>
      <c r="CL9" s="2372">
        <v>127.490913018597</v>
      </c>
      <c r="CM9" s="2372">
        <v>134.32464650502021</v>
      </c>
      <c r="CN9" s="2372">
        <v>134.97956724445899</v>
      </c>
      <c r="CO9" s="2372">
        <v>135.08743637891641</v>
      </c>
      <c r="CP9" s="2372">
        <v>134.74834983488239</v>
      </c>
      <c r="CQ9" s="2372">
        <v>135.11315929844841</v>
      </c>
      <c r="CR9" s="2372">
        <v>136.2849886546397</v>
      </c>
      <c r="CS9" s="2374">
        <v>137.430793345875</v>
      </c>
      <c r="CT9" s="2373">
        <v>138.33255662164049</v>
      </c>
      <c r="CU9" s="2372">
        <v>143.76385496782979</v>
      </c>
      <c r="CV9" s="2372">
        <v>151.1064119254967</v>
      </c>
      <c r="CW9" s="2372">
        <v>152.6747415026976</v>
      </c>
      <c r="CX9" s="2372">
        <v>152.84034433480761</v>
      </c>
      <c r="CY9" s="2372">
        <v>153.36438827316451</v>
      </c>
      <c r="CZ9" s="2372">
        <v>153.97719700912441</v>
      </c>
      <c r="DA9" s="2372">
        <v>155.56015909999999</v>
      </c>
      <c r="DB9" s="2372">
        <v>159.9990789179061</v>
      </c>
      <c r="DC9" s="2372">
        <v>162.93716027587899</v>
      </c>
      <c r="DD9" s="2372">
        <v>164.17723697198269</v>
      </c>
      <c r="DE9" s="2374">
        <v>165.91920363313201</v>
      </c>
      <c r="DF9" s="2373">
        <v>178.10290322073931</v>
      </c>
      <c r="DG9" s="2372">
        <v>180.34427557614299</v>
      </c>
      <c r="DH9" s="2372">
        <v>183.36929608442341</v>
      </c>
      <c r="DI9" s="2372">
        <v>190.90006381364219</v>
      </c>
      <c r="DJ9" s="2372">
        <v>202.24456352656361</v>
      </c>
      <c r="DK9" s="2372">
        <v>212.22640840661879</v>
      </c>
      <c r="DL9" s="2372">
        <v>220.25774624711889</v>
      </c>
      <c r="DM9" s="2372">
        <v>228.15435093060191</v>
      </c>
      <c r="DN9" s="2372">
        <v>172.34962463378906</v>
      </c>
      <c r="DO9" s="2372">
        <v>178.76373291015625</v>
      </c>
      <c r="DP9" s="2372">
        <v>190.2403564453125</v>
      </c>
      <c r="DQ9" s="2374">
        <v>195.74842834472656</v>
      </c>
      <c r="DR9" s="2373">
        <v>197.21565246582031</v>
      </c>
      <c r="DS9" s="2372">
        <v>197.92686462402344</v>
      </c>
      <c r="DT9" s="2372">
        <v>195.40895080566406</v>
      </c>
      <c r="DU9" s="2372">
        <v>196.34312438964844</v>
      </c>
      <c r="DV9" s="2372">
        <v>201.5616455078125</v>
      </c>
      <c r="DW9" s="2372">
        <v>204.84228515625</v>
      </c>
      <c r="DX9" s="2372">
        <v>210.10679626464844</v>
      </c>
      <c r="DY9" s="2372">
        <v>209.85450744628906</v>
      </c>
      <c r="DZ9" s="2372">
        <v>221.63397216796875</v>
      </c>
      <c r="EA9" s="2372">
        <v>224.07948303222656</v>
      </c>
      <c r="EB9" s="2372">
        <v>231.23309326171875</v>
      </c>
      <c r="EC9" s="2374">
        <v>233.99299621582031</v>
      </c>
      <c r="ED9" s="2373">
        <v>241.79</v>
      </c>
      <c r="EE9" s="2372">
        <v>243.19989013671875</v>
      </c>
      <c r="EF9" s="2372">
        <v>244.12254333496094</v>
      </c>
      <c r="EG9" s="2372">
        <v>251.55621337890625</v>
      </c>
      <c r="EH9" s="2372">
        <v>255.72207641601563</v>
      </c>
      <c r="EI9" s="2372">
        <v>258.0777587890625</v>
      </c>
      <c r="EJ9" s="2372">
        <v>270.2913818359375</v>
      </c>
      <c r="EK9" s="2372">
        <v>276.67767333984375</v>
      </c>
      <c r="EL9" s="2372">
        <v>280.08413696289063</v>
      </c>
      <c r="EM9" s="2372">
        <v>284.2508544921875</v>
      </c>
      <c r="EN9" s="2372">
        <v>298.8</v>
      </c>
      <c r="EO9" s="2374">
        <v>295.58978271484375</v>
      </c>
      <c r="EP9" s="2373">
        <v>301.18124389648438</v>
      </c>
      <c r="EQ9" s="2372">
        <v>302.418701171875</v>
      </c>
      <c r="ER9" s="2372">
        <v>305.30752563476563</v>
      </c>
      <c r="ES9" s="2372">
        <v>308.17471313476563</v>
      </c>
      <c r="ET9" s="2372">
        <v>310.99832153320313</v>
      </c>
      <c r="EU9" s="2372">
        <v>322.31340556252201</v>
      </c>
      <c r="EV9" s="2372">
        <v>321.60465693790098</v>
      </c>
      <c r="EW9" s="2372">
        <v>315.90558414420002</v>
      </c>
      <c r="EX9" s="2372">
        <v>324.25164907964103</v>
      </c>
      <c r="EY9" s="2372">
        <v>323.89325819399102</v>
      </c>
      <c r="EZ9" s="2372">
        <v>329.151315929921</v>
      </c>
      <c r="FA9" s="2374">
        <v>330.57483591559202</v>
      </c>
      <c r="FB9" s="2372">
        <v>329.26235760169902</v>
      </c>
      <c r="FC9" s="2372">
        <v>340.42054373006999</v>
      </c>
      <c r="FD9" s="2374">
        <v>343.279896330393</v>
      </c>
    </row>
    <row r="10" spans="1:160" ht="26.25" customHeight="1">
      <c r="A10" s="2371" t="s">
        <v>1320</v>
      </c>
      <c r="B10" s="2372">
        <v>108.0155</v>
      </c>
      <c r="C10" s="2372">
        <v>110.0851</v>
      </c>
      <c r="D10" s="2372">
        <v>111.7594</v>
      </c>
      <c r="E10" s="2372">
        <v>113.0042</v>
      </c>
      <c r="F10" s="2372">
        <v>114.3873</v>
      </c>
      <c r="G10" s="2372">
        <v>116.777</v>
      </c>
      <c r="H10" s="2372">
        <v>117.6983</v>
      </c>
      <c r="I10" s="2372">
        <v>117.97799999999999</v>
      </c>
      <c r="J10" s="95">
        <v>118.28230000000001</v>
      </c>
      <c r="K10" s="2372">
        <v>121.0227</v>
      </c>
      <c r="L10" s="2372">
        <v>122.3755</v>
      </c>
      <c r="M10" s="2372">
        <v>122.7206</v>
      </c>
      <c r="N10" s="2372">
        <v>124.3849</v>
      </c>
      <c r="O10" s="2372">
        <v>124.5147</v>
      </c>
      <c r="P10" s="2372">
        <v>124.5147</v>
      </c>
      <c r="Q10" s="2372">
        <v>125.44280000000001</v>
      </c>
      <c r="R10" s="2372">
        <v>126.6461</v>
      </c>
      <c r="S10" s="2372">
        <v>128.44829999999999</v>
      </c>
      <c r="T10" s="2372">
        <v>128.6491</v>
      </c>
      <c r="U10" s="2372">
        <v>129.71</v>
      </c>
      <c r="V10" s="2372">
        <v>132.5196</v>
      </c>
      <c r="W10" s="2372">
        <v>138.22210000000001</v>
      </c>
      <c r="X10" s="2372">
        <v>139.88069999999999</v>
      </c>
      <c r="Y10" s="2372">
        <v>142.97120000000001</v>
      </c>
      <c r="Z10" s="2372">
        <v>146.39179999999999</v>
      </c>
      <c r="AA10" s="2372">
        <v>149.46379999999999</v>
      </c>
      <c r="AB10" s="2372">
        <v>150.5197</v>
      </c>
      <c r="AC10" s="2372">
        <v>154.49449999999999</v>
      </c>
      <c r="AD10" s="2372">
        <v>156.34809999999999</v>
      </c>
      <c r="AE10" s="2372">
        <v>158.4383</v>
      </c>
      <c r="AF10" s="2372">
        <v>160.69479999999999</v>
      </c>
      <c r="AG10" s="2372">
        <v>162.0564</v>
      </c>
      <c r="AH10" s="2372">
        <v>163.5446</v>
      </c>
      <c r="AI10" s="2372">
        <v>172.0796</v>
      </c>
      <c r="AJ10" s="2372">
        <v>175.4554</v>
      </c>
      <c r="AK10" s="2372">
        <v>179.8321</v>
      </c>
      <c r="AL10" s="2372">
        <v>182.30250000000001</v>
      </c>
      <c r="AM10" s="2372">
        <v>183.60659999999999</v>
      </c>
      <c r="AN10" s="2372">
        <v>185.04499999999999</v>
      </c>
      <c r="AO10" s="2372">
        <v>187.77809999999999</v>
      </c>
      <c r="AP10" s="2372">
        <v>190.38679999999999</v>
      </c>
      <c r="AQ10" s="2372">
        <v>192.34059999999999</v>
      </c>
      <c r="AR10" s="2372">
        <v>197.6662</v>
      </c>
      <c r="AS10" s="2372">
        <v>197.6343</v>
      </c>
      <c r="AT10" s="2372">
        <v>201.16759999999999</v>
      </c>
      <c r="AU10" s="2372">
        <v>210.33439999999999</v>
      </c>
      <c r="AV10" s="2372">
        <v>211.12700000000001</v>
      </c>
      <c r="AW10" s="2372">
        <v>213.59350000000001</v>
      </c>
      <c r="AX10" s="2372">
        <v>222.6585</v>
      </c>
      <c r="AY10" s="2372">
        <v>224.94210000000001</v>
      </c>
      <c r="AZ10" s="2372">
        <v>291.39909999999998</v>
      </c>
      <c r="BA10" s="2372">
        <v>228.98240000000001</v>
      </c>
      <c r="BB10" s="2372">
        <v>229.8546</v>
      </c>
      <c r="BC10" s="2372">
        <v>231.8972</v>
      </c>
      <c r="BD10" s="2372">
        <v>234.5</v>
      </c>
      <c r="BE10" s="2372">
        <v>235.1</v>
      </c>
      <c r="BF10" s="2372">
        <v>236.59970000000001</v>
      </c>
      <c r="BG10" s="2372">
        <v>240.65690000000001</v>
      </c>
      <c r="BH10" s="2372">
        <v>243.2072</v>
      </c>
      <c r="BI10" s="2372">
        <v>245.9879</v>
      </c>
      <c r="BJ10" s="2373">
        <v>249.5</v>
      </c>
      <c r="BK10" s="2372">
        <v>252</v>
      </c>
      <c r="BL10" s="2372">
        <v>255.7277</v>
      </c>
      <c r="BM10" s="2372">
        <v>258.8614</v>
      </c>
      <c r="BN10" s="2372">
        <v>262.07409999999999</v>
      </c>
      <c r="BO10" s="2372">
        <v>262.70499999999998</v>
      </c>
      <c r="BP10" s="2372">
        <v>263.77260000000001</v>
      </c>
      <c r="BQ10" s="2372">
        <v>264.8</v>
      </c>
      <c r="BR10" s="2372">
        <v>266</v>
      </c>
      <c r="BS10" s="2372">
        <v>269.20800000000003</v>
      </c>
      <c r="BT10" s="2372">
        <v>271</v>
      </c>
      <c r="BU10" s="2374">
        <v>274.39999999999998</v>
      </c>
      <c r="BV10" s="2373">
        <v>277.46269999999998</v>
      </c>
      <c r="BW10" s="2372">
        <v>281.2561</v>
      </c>
      <c r="BX10" s="2372">
        <v>286.8897</v>
      </c>
      <c r="BY10" s="2372">
        <v>292.08030000000002</v>
      </c>
      <c r="BZ10" s="2372">
        <v>300.10610000000003</v>
      </c>
      <c r="CA10" s="2372">
        <v>301.13819999999998</v>
      </c>
      <c r="CB10" s="2372">
        <v>353.8</v>
      </c>
      <c r="CC10" s="2372">
        <v>106.17271423339844</v>
      </c>
      <c r="CD10" s="2372">
        <v>106.24</v>
      </c>
      <c r="CE10" s="2372">
        <v>107.00152587890625</v>
      </c>
      <c r="CF10" s="2372">
        <v>107.23719787597656</v>
      </c>
      <c r="CG10" s="2374">
        <v>107.40102386474609</v>
      </c>
      <c r="CH10" s="2373">
        <v>107.77083587646484</v>
      </c>
      <c r="CI10" s="2372">
        <v>108.00999450683594</v>
      </c>
      <c r="CJ10" s="2372">
        <v>109.3051253875588</v>
      </c>
      <c r="CK10" s="2372">
        <v>105.53213159358179</v>
      </c>
      <c r="CL10" s="2372">
        <v>109.8124716360621</v>
      </c>
      <c r="CM10" s="2372">
        <v>110.3092385724561</v>
      </c>
      <c r="CN10" s="2372">
        <v>110.59896417090999</v>
      </c>
      <c r="CO10" s="2372">
        <v>111.0205437154099</v>
      </c>
      <c r="CP10" s="2372">
        <v>111.344964617288</v>
      </c>
      <c r="CQ10" s="2372">
        <v>111.7668576987691</v>
      </c>
      <c r="CR10" s="2372">
        <v>111.9793204335521</v>
      </c>
      <c r="CS10" s="2374">
        <v>112.4228987616316</v>
      </c>
      <c r="CT10" s="2373">
        <v>112.638127845342</v>
      </c>
      <c r="CU10" s="2372">
        <v>113.3937314961947</v>
      </c>
      <c r="CV10" s="2372">
        <v>113.65595481247691</v>
      </c>
      <c r="CW10" s="2372">
        <v>114.6471108467837</v>
      </c>
      <c r="CX10" s="2372">
        <v>114.86718230463239</v>
      </c>
      <c r="CY10" s="2372">
        <v>115.5349746763471</v>
      </c>
      <c r="CZ10" s="2372">
        <v>116.8499861091565</v>
      </c>
      <c r="DA10" s="2372">
        <v>117.7341381</v>
      </c>
      <c r="DB10" s="2372">
        <v>118.3913667456784</v>
      </c>
      <c r="DC10" s="2372">
        <v>119.9328921121862</v>
      </c>
      <c r="DD10" s="2372">
        <v>121.3448203514267</v>
      </c>
      <c r="DE10" s="2374">
        <v>123.1634059790921</v>
      </c>
      <c r="DF10" s="2373">
        <v>125.03789419474001</v>
      </c>
      <c r="DG10" s="2372">
        <v>129.75921758367059</v>
      </c>
      <c r="DH10" s="2372">
        <v>134.71150851461459</v>
      </c>
      <c r="DI10" s="2372">
        <v>147.3344561033197</v>
      </c>
      <c r="DJ10" s="2372">
        <v>153.6772751985811</v>
      </c>
      <c r="DK10" s="2372">
        <v>161.33866746466629</v>
      </c>
      <c r="DL10" s="2372">
        <v>165.9656094938934</v>
      </c>
      <c r="DM10" s="2372">
        <v>170.39878139130741</v>
      </c>
      <c r="DN10" s="2372">
        <v>154.81065368652344</v>
      </c>
      <c r="DO10" s="2372">
        <v>159.81991577148438</v>
      </c>
      <c r="DP10" s="2372">
        <v>172.11860656738281</v>
      </c>
      <c r="DQ10" s="2374">
        <v>180.79449462890625</v>
      </c>
      <c r="DR10" s="2373">
        <v>183.74674987792969</v>
      </c>
      <c r="DS10" s="2372">
        <v>188.56597900390625</v>
      </c>
      <c r="DT10" s="2372">
        <v>193.01712036132813</v>
      </c>
      <c r="DU10" s="2372">
        <v>197.10031127929688</v>
      </c>
      <c r="DV10" s="2372">
        <v>207.51422119140625</v>
      </c>
      <c r="DW10" s="2372">
        <v>212.95936584472656</v>
      </c>
      <c r="DX10" s="2372">
        <v>222.90379333496094</v>
      </c>
      <c r="DY10" s="2372">
        <v>222.5023193359375</v>
      </c>
      <c r="DZ10" s="2372">
        <v>224.35514831542969</v>
      </c>
      <c r="EA10" s="2372">
        <v>225.16192626953125</v>
      </c>
      <c r="EB10" s="2372">
        <v>227.49818420410156</v>
      </c>
      <c r="EC10" s="2374">
        <v>229.4271240234375</v>
      </c>
      <c r="ED10" s="2373">
        <v>234.55</v>
      </c>
      <c r="EE10" s="2372">
        <v>236.42967224121094</v>
      </c>
      <c r="EF10" s="2372">
        <v>237.384765625</v>
      </c>
      <c r="EG10" s="2372">
        <v>239.17060852050781</v>
      </c>
      <c r="EH10" s="2372">
        <v>244.63314819335938</v>
      </c>
      <c r="EI10" s="2372">
        <v>249.11856079101563</v>
      </c>
      <c r="EJ10" s="2372">
        <v>254.79170227050781</v>
      </c>
      <c r="EK10" s="2372">
        <v>250.50004577636719</v>
      </c>
      <c r="EL10" s="2372">
        <v>256.94277954101563</v>
      </c>
      <c r="EM10" s="2372">
        <v>263.09027099609375</v>
      </c>
      <c r="EN10" s="2372">
        <v>265.42031860351563</v>
      </c>
      <c r="EO10" s="2374">
        <v>267.6875</v>
      </c>
      <c r="EP10" s="2373">
        <v>270.40048217773438</v>
      </c>
      <c r="EQ10" s="2372">
        <v>272.75418090820313</v>
      </c>
      <c r="ER10" s="2372">
        <v>273.71585083007813</v>
      </c>
      <c r="ES10" s="2372">
        <v>275.35394287109375</v>
      </c>
      <c r="ET10" s="2372">
        <v>278.58480834960938</v>
      </c>
      <c r="EU10" s="2372">
        <v>275.18997638501202</v>
      </c>
      <c r="EV10" s="2372">
        <v>278.20095716339102</v>
      </c>
      <c r="EW10" s="2372">
        <v>278.05007327698098</v>
      </c>
      <c r="EX10" s="2372">
        <v>279.391100146849</v>
      </c>
      <c r="EY10" s="2372">
        <v>279.861476066629</v>
      </c>
      <c r="EZ10" s="2372">
        <v>280.60296895774798</v>
      </c>
      <c r="FA10" s="2374">
        <v>281.91465757664298</v>
      </c>
      <c r="FB10" s="2372">
        <v>282.105913413054</v>
      </c>
      <c r="FC10" s="2372">
        <v>281.88429646606198</v>
      </c>
      <c r="FD10" s="2374">
        <v>282.173159156738</v>
      </c>
    </row>
    <row r="11" spans="1:160" ht="26.25" customHeight="1">
      <c r="A11" s="2371" t="s">
        <v>1321</v>
      </c>
      <c r="B11" s="2372">
        <v>106.78060000000001</v>
      </c>
      <c r="C11" s="2372">
        <v>106.78060000000001</v>
      </c>
      <c r="D11" s="2372">
        <v>106.78060000000001</v>
      </c>
      <c r="E11" s="2372">
        <v>106.78060000000001</v>
      </c>
      <c r="F11" s="2372">
        <v>106.78060000000001</v>
      </c>
      <c r="G11" s="2372">
        <v>110.83920000000001</v>
      </c>
      <c r="H11" s="2372">
        <v>110.83920000000001</v>
      </c>
      <c r="I11" s="2372">
        <v>110.9872</v>
      </c>
      <c r="J11" s="95">
        <v>111.5013</v>
      </c>
      <c r="K11" s="2372">
        <v>113.22969999999999</v>
      </c>
      <c r="L11" s="2372">
        <v>114.24760000000001</v>
      </c>
      <c r="M11" s="2372">
        <v>114.70659999999999</v>
      </c>
      <c r="N11" s="2372">
        <v>119.90600000000001</v>
      </c>
      <c r="O11" s="2372">
        <v>120.81659999999999</v>
      </c>
      <c r="P11" s="2372">
        <v>121.0907</v>
      </c>
      <c r="Q11" s="2372">
        <v>122.2569</v>
      </c>
      <c r="R11" s="2372">
        <v>123.3117</v>
      </c>
      <c r="S11" s="2372">
        <v>125.81</v>
      </c>
      <c r="T11" s="2372">
        <v>125.8172</v>
      </c>
      <c r="U11" s="2372">
        <v>127.3</v>
      </c>
      <c r="V11" s="2372">
        <v>128.39009999999999</v>
      </c>
      <c r="W11" s="2372">
        <v>134.2354</v>
      </c>
      <c r="X11" s="2372">
        <v>134.2354</v>
      </c>
      <c r="Y11" s="2372">
        <v>136.9024</v>
      </c>
      <c r="Z11" s="2372">
        <v>137.28370000000001</v>
      </c>
      <c r="AA11" s="2372">
        <v>139.48670000000001</v>
      </c>
      <c r="AB11" s="2372">
        <v>142.97389999999999</v>
      </c>
      <c r="AC11" s="2372">
        <v>144.77160000000001</v>
      </c>
      <c r="AD11" s="2372">
        <v>145.47720000000001</v>
      </c>
      <c r="AE11" s="2372">
        <v>147.00069999999999</v>
      </c>
      <c r="AF11" s="2372">
        <v>147.8295</v>
      </c>
      <c r="AG11" s="2372">
        <v>148.26429999999999</v>
      </c>
      <c r="AH11" s="2372">
        <v>148.57859999999999</v>
      </c>
      <c r="AI11" s="2372">
        <v>153.7364</v>
      </c>
      <c r="AJ11" s="2372">
        <v>154.9502</v>
      </c>
      <c r="AK11" s="2372">
        <v>156.9614</v>
      </c>
      <c r="AL11" s="2372">
        <v>158.1994</v>
      </c>
      <c r="AM11" s="2372">
        <v>159.86539999999999</v>
      </c>
      <c r="AN11" s="2372">
        <v>162.62710000000001</v>
      </c>
      <c r="AO11" s="2372">
        <v>164.55799999999999</v>
      </c>
      <c r="AP11" s="2372">
        <v>165.75559999999999</v>
      </c>
      <c r="AQ11" s="2372">
        <v>167.4316</v>
      </c>
      <c r="AR11" s="2372">
        <v>169.3571</v>
      </c>
      <c r="AS11" s="2372">
        <v>169.3571</v>
      </c>
      <c r="AT11" s="2372">
        <v>171.53370000000001</v>
      </c>
      <c r="AU11" s="2372">
        <v>185.9265</v>
      </c>
      <c r="AV11" s="2372">
        <v>185.96870000000001</v>
      </c>
      <c r="AW11" s="2372">
        <v>186.06739999999999</v>
      </c>
      <c r="AX11" s="2372">
        <v>186.98849999999999</v>
      </c>
      <c r="AY11" s="2372">
        <v>187.19450000000001</v>
      </c>
      <c r="AZ11" s="2372">
        <v>188.37960000000001</v>
      </c>
      <c r="BA11" s="2372">
        <v>189.48429999999999</v>
      </c>
      <c r="BB11" s="2372">
        <v>190.48349999999999</v>
      </c>
      <c r="BC11" s="2372">
        <v>191.39529999999999</v>
      </c>
      <c r="BD11" s="2372">
        <v>192.7</v>
      </c>
      <c r="BE11" s="2372">
        <v>192.7</v>
      </c>
      <c r="BF11" s="2372">
        <v>193.34299999999999</v>
      </c>
      <c r="BG11" s="2372">
        <v>194.90530000000001</v>
      </c>
      <c r="BH11" s="2372">
        <v>196.20519999999999</v>
      </c>
      <c r="BI11" s="2372">
        <v>197.78039999999999</v>
      </c>
      <c r="BJ11" s="2373">
        <v>200.4</v>
      </c>
      <c r="BK11" s="2372">
        <v>201.1</v>
      </c>
      <c r="BL11" s="2372">
        <v>202.09819999999999</v>
      </c>
      <c r="BM11" s="2372">
        <v>203.84479999999999</v>
      </c>
      <c r="BN11" s="2372">
        <v>205.32169999999999</v>
      </c>
      <c r="BO11" s="2372">
        <v>205.6953</v>
      </c>
      <c r="BP11" s="2372">
        <v>206.32079999999999</v>
      </c>
      <c r="BQ11" s="2372">
        <v>206.7</v>
      </c>
      <c r="BR11" s="2372">
        <v>207.1</v>
      </c>
      <c r="BS11" s="2372">
        <v>208.55340000000001</v>
      </c>
      <c r="BT11" s="2372">
        <v>209.1</v>
      </c>
      <c r="BU11" s="2374">
        <v>210.4</v>
      </c>
      <c r="BV11" s="2373">
        <v>211.1301</v>
      </c>
      <c r="BW11" s="2372">
        <v>211.72460000000001</v>
      </c>
      <c r="BX11" s="2372">
        <v>212.1249</v>
      </c>
      <c r="BY11" s="2372">
        <v>215.93860000000001</v>
      </c>
      <c r="BZ11" s="2372">
        <v>219.8682</v>
      </c>
      <c r="CA11" s="2372">
        <v>221.16759999999999</v>
      </c>
      <c r="CB11" s="2372">
        <v>237.2</v>
      </c>
      <c r="CC11" s="2372">
        <v>106.11856079101563</v>
      </c>
      <c r="CD11" s="2372">
        <v>106.18</v>
      </c>
      <c r="CE11" s="2372">
        <v>109.49617004394531</v>
      </c>
      <c r="CF11" s="2372">
        <v>109.78328704833984</v>
      </c>
      <c r="CG11" s="2374">
        <v>109.52996063232422</v>
      </c>
      <c r="CH11" s="2373">
        <v>109.78572082519531</v>
      </c>
      <c r="CI11" s="2372">
        <v>110.31033325195313</v>
      </c>
      <c r="CJ11" s="2372">
        <v>111.59075930290101</v>
      </c>
      <c r="CK11" s="2372">
        <v>107.63822334943229</v>
      </c>
      <c r="CL11" s="2372">
        <v>110.62046013454891</v>
      </c>
      <c r="CM11" s="2372">
        <v>113.2295307299445</v>
      </c>
      <c r="CN11" s="2372">
        <v>113.357681542352</v>
      </c>
      <c r="CO11" s="2372">
        <v>113.7406077061939</v>
      </c>
      <c r="CP11" s="2372">
        <v>115.6650032961787</v>
      </c>
      <c r="CQ11" s="2372">
        <v>115.71827971812699</v>
      </c>
      <c r="CR11" s="2372">
        <v>113.88076069678451</v>
      </c>
      <c r="CS11" s="2374">
        <v>116.0800150501081</v>
      </c>
      <c r="CT11" s="2373">
        <v>117.3530779659489</v>
      </c>
      <c r="CU11" s="2372">
        <v>117.9126610272989</v>
      </c>
      <c r="CV11" s="2372">
        <v>118.4802444411653</v>
      </c>
      <c r="CW11" s="2372">
        <v>119.85628976859461</v>
      </c>
      <c r="CX11" s="2372">
        <v>119.8893411863893</v>
      </c>
      <c r="CY11" s="2372">
        <v>119.99958554800151</v>
      </c>
      <c r="CZ11" s="2372">
        <v>120.55075372332639</v>
      </c>
      <c r="DA11" s="2372">
        <v>120.9160418</v>
      </c>
      <c r="DB11" s="2372">
        <v>121.01322464318029</v>
      </c>
      <c r="DC11" s="2372">
        <v>121.6879518233773</v>
      </c>
      <c r="DD11" s="2372">
        <v>122.37093453449231</v>
      </c>
      <c r="DE11" s="2374">
        <v>123.07265886805121</v>
      </c>
      <c r="DF11" s="2373">
        <v>123.6478530459574</v>
      </c>
      <c r="DG11" s="2372">
        <v>126.0657653557092</v>
      </c>
      <c r="DH11" s="2372">
        <v>128.92287395271421</v>
      </c>
      <c r="DI11" s="2372">
        <v>131.7820435562293</v>
      </c>
      <c r="DJ11" s="2372">
        <v>133.44031003754759</v>
      </c>
      <c r="DK11" s="2372">
        <v>135.34824779372971</v>
      </c>
      <c r="DL11" s="2372">
        <v>137.48926881999321</v>
      </c>
      <c r="DM11" s="2372">
        <v>140.55921412593901</v>
      </c>
      <c r="DN11" s="2372">
        <v>124.00497436523438</v>
      </c>
      <c r="DO11" s="2372">
        <v>127.62075042724609</v>
      </c>
      <c r="DP11" s="2372">
        <v>134.82362365722656</v>
      </c>
      <c r="DQ11" s="2374">
        <v>137.495849609375</v>
      </c>
      <c r="DR11" s="2373">
        <v>138.77175903320313</v>
      </c>
      <c r="DS11" s="2372">
        <v>139.97164916992188</v>
      </c>
      <c r="DT11" s="2372">
        <v>137.06967163085938</v>
      </c>
      <c r="DU11" s="2372">
        <v>141.07815551757813</v>
      </c>
      <c r="DV11" s="2372">
        <v>148.25454711914063</v>
      </c>
      <c r="DW11" s="2372">
        <v>154.39210510253906</v>
      </c>
      <c r="DX11" s="2372">
        <v>161.444580078125</v>
      </c>
      <c r="DY11" s="2372">
        <v>161.59498596191406</v>
      </c>
      <c r="DZ11" s="2372">
        <v>162.84982299804688</v>
      </c>
      <c r="EA11" s="2372">
        <v>163.46272277832031</v>
      </c>
      <c r="EB11" s="2372">
        <v>166.69248962402344</v>
      </c>
      <c r="EC11" s="2374">
        <v>169.09658813476563</v>
      </c>
      <c r="ED11" s="2373">
        <v>175.63</v>
      </c>
      <c r="EE11" s="2372">
        <v>179.36201477050781</v>
      </c>
      <c r="EF11" s="2372">
        <v>180.99484252929688</v>
      </c>
      <c r="EG11" s="2372">
        <v>185.04022216796875</v>
      </c>
      <c r="EH11" s="2372">
        <v>187.53330993652344</v>
      </c>
      <c r="EI11" s="2372">
        <v>189.34521484375</v>
      </c>
      <c r="EJ11" s="2372">
        <v>195.62197875976563</v>
      </c>
      <c r="EK11" s="2372">
        <v>194.85853576660156</v>
      </c>
      <c r="EL11" s="2372">
        <v>199.16493225097656</v>
      </c>
      <c r="EM11" s="2372">
        <v>202.50070190429688</v>
      </c>
      <c r="EN11" s="2372">
        <v>203.69586181640625</v>
      </c>
      <c r="EO11" s="2374">
        <v>205.34010314941406</v>
      </c>
      <c r="EP11" s="2373">
        <v>207.95439147949219</v>
      </c>
      <c r="EQ11" s="2372">
        <v>209.19866943359375</v>
      </c>
      <c r="ER11" s="2372">
        <v>211.34321594238281</v>
      </c>
      <c r="ES11" s="2372">
        <v>212.84754943847656</v>
      </c>
      <c r="ET11" s="2372">
        <v>213.91265869140625</v>
      </c>
      <c r="EU11" s="2372">
        <v>210.772310443923</v>
      </c>
      <c r="EV11" s="2372">
        <v>214.11015015879201</v>
      </c>
      <c r="EW11" s="2372">
        <v>214.245726443975</v>
      </c>
      <c r="EX11" s="2372">
        <v>214.74812686311699</v>
      </c>
      <c r="EY11" s="2372">
        <v>215.13350524769601</v>
      </c>
      <c r="EZ11" s="2372">
        <v>215.89542084431699</v>
      </c>
      <c r="FA11" s="2374">
        <v>217.90796652196499</v>
      </c>
      <c r="FB11" s="2372">
        <v>218.24774220692501</v>
      </c>
      <c r="FC11" s="2372">
        <v>217.935031381519</v>
      </c>
      <c r="FD11" s="2374">
        <v>217.55607558105501</v>
      </c>
    </row>
    <row r="12" spans="1:160" ht="26.25" customHeight="1">
      <c r="A12" s="2371" t="s">
        <v>1322</v>
      </c>
      <c r="B12" s="2372">
        <v>107.553</v>
      </c>
      <c r="C12" s="2372">
        <v>109.3111</v>
      </c>
      <c r="D12" s="2372">
        <v>109.3111</v>
      </c>
      <c r="E12" s="2372">
        <v>111.68940000000001</v>
      </c>
      <c r="F12" s="2372">
        <v>111.35080000000001</v>
      </c>
      <c r="G12" s="2372">
        <v>114.8878</v>
      </c>
      <c r="H12" s="2372">
        <v>115.6818</v>
      </c>
      <c r="I12" s="2372">
        <v>115.9533</v>
      </c>
      <c r="J12" s="95">
        <v>129.3013</v>
      </c>
      <c r="K12" s="2372">
        <v>129.2054</v>
      </c>
      <c r="L12" s="2372">
        <v>129.6807</v>
      </c>
      <c r="M12" s="2372">
        <v>130.0093</v>
      </c>
      <c r="N12" s="2372">
        <v>130.52600000000001</v>
      </c>
      <c r="O12" s="2372">
        <v>138.5992</v>
      </c>
      <c r="P12" s="2372">
        <v>139.20670000000001</v>
      </c>
      <c r="Q12" s="2372">
        <v>141.3391</v>
      </c>
      <c r="R12" s="2372">
        <v>141.47069999999999</v>
      </c>
      <c r="S12" s="2372">
        <v>143.17769999999999</v>
      </c>
      <c r="T12" s="2372">
        <v>159.95179999999999</v>
      </c>
      <c r="U12" s="2372">
        <v>160</v>
      </c>
      <c r="V12" s="2372">
        <v>164.2834</v>
      </c>
      <c r="W12" s="2372">
        <v>168.79130000000001</v>
      </c>
      <c r="X12" s="2372">
        <v>168.79130000000001</v>
      </c>
      <c r="Y12" s="2372">
        <v>170.06200000000001</v>
      </c>
      <c r="Z12" s="2372">
        <v>171.14449999999999</v>
      </c>
      <c r="AA12" s="2372">
        <v>173.55199999999999</v>
      </c>
      <c r="AB12" s="2372">
        <v>175.16200000000001</v>
      </c>
      <c r="AC12" s="2372">
        <v>175.9187</v>
      </c>
      <c r="AD12" s="2372">
        <v>177.06620000000001</v>
      </c>
      <c r="AE12" s="2372">
        <v>179.66800000000001</v>
      </c>
      <c r="AF12" s="2372">
        <v>201.06909999999999</v>
      </c>
      <c r="AG12" s="2372">
        <v>200.5515</v>
      </c>
      <c r="AH12" s="2372">
        <v>203.4263</v>
      </c>
      <c r="AI12" s="2372">
        <v>212.25360000000001</v>
      </c>
      <c r="AJ12" s="2372">
        <v>213.04050000000001</v>
      </c>
      <c r="AK12" s="2372">
        <v>216.00649999999999</v>
      </c>
      <c r="AL12" s="2372">
        <v>223.80430000000001</v>
      </c>
      <c r="AM12" s="2372">
        <v>226.27670000000001</v>
      </c>
      <c r="AN12" s="2372">
        <v>245.15219999999999</v>
      </c>
      <c r="AO12" s="2372">
        <v>246.9188</v>
      </c>
      <c r="AP12" s="2372">
        <v>249.5138</v>
      </c>
      <c r="AQ12" s="2372">
        <v>252.15520000000001</v>
      </c>
      <c r="AR12" s="2372">
        <v>255.79859999999999</v>
      </c>
      <c r="AS12" s="2372">
        <v>255.43219999999999</v>
      </c>
      <c r="AT12" s="2372">
        <v>259.0317</v>
      </c>
      <c r="AU12" s="2372">
        <v>269.97390000000001</v>
      </c>
      <c r="AV12" s="2372">
        <v>272.3655</v>
      </c>
      <c r="AW12" s="2372">
        <v>274.6925</v>
      </c>
      <c r="AX12" s="2372">
        <v>278.82069999999999</v>
      </c>
      <c r="AY12" s="2372">
        <v>278.91129999999998</v>
      </c>
      <c r="AZ12" s="2372">
        <v>282.6619</v>
      </c>
      <c r="BA12" s="2372">
        <v>308.32119999999998</v>
      </c>
      <c r="BB12" s="2372">
        <v>308.49169999999998</v>
      </c>
      <c r="BC12" s="2372">
        <v>310.33479999999997</v>
      </c>
      <c r="BD12" s="2372">
        <v>312.2</v>
      </c>
      <c r="BE12" s="2372">
        <v>312.39999999999998</v>
      </c>
      <c r="BF12" s="2372">
        <v>315.85390000000001</v>
      </c>
      <c r="BG12" s="2372">
        <v>319.97739999999999</v>
      </c>
      <c r="BH12" s="2372">
        <v>323.15469999999999</v>
      </c>
      <c r="BI12" s="2372">
        <v>326.0856</v>
      </c>
      <c r="BJ12" s="2373">
        <v>328.9</v>
      </c>
      <c r="BK12" s="2372">
        <v>331.7</v>
      </c>
      <c r="BL12" s="2372">
        <v>334.5496</v>
      </c>
      <c r="BM12" s="2372">
        <v>337.73809999999997</v>
      </c>
      <c r="BN12" s="2372">
        <v>340.3759</v>
      </c>
      <c r="BO12" s="2372">
        <v>358.35789999999997</v>
      </c>
      <c r="BP12" s="2372">
        <v>358.87619999999998</v>
      </c>
      <c r="BQ12" s="2372">
        <v>359.7</v>
      </c>
      <c r="BR12" s="2372">
        <v>361.4</v>
      </c>
      <c r="BS12" s="2372">
        <v>364.42720000000003</v>
      </c>
      <c r="BT12" s="2372">
        <v>367.5</v>
      </c>
      <c r="BU12" s="2374">
        <v>370.5</v>
      </c>
      <c r="BV12" s="2373">
        <v>372.92660000000001</v>
      </c>
      <c r="BW12" s="2372">
        <v>374.00580000000002</v>
      </c>
      <c r="BX12" s="2372">
        <v>380.44650000000001</v>
      </c>
      <c r="BY12" s="2372">
        <v>382.16759999999999</v>
      </c>
      <c r="BZ12" s="2372">
        <v>382.76249999999999</v>
      </c>
      <c r="CA12" s="2372">
        <v>383.14819999999997</v>
      </c>
      <c r="CB12" s="2372">
        <v>354.6</v>
      </c>
      <c r="CC12" s="2372">
        <v>111.09391784667969</v>
      </c>
      <c r="CD12" s="2372">
        <v>111.37</v>
      </c>
      <c r="CE12" s="2372">
        <v>116.77398681640625</v>
      </c>
      <c r="CF12" s="2372">
        <v>116.95465087890625</v>
      </c>
      <c r="CG12" s="2374">
        <v>117.63700866699219</v>
      </c>
      <c r="CH12" s="2373">
        <v>118.32683563232422</v>
      </c>
      <c r="CI12" s="2372">
        <v>118.29135131835938</v>
      </c>
      <c r="CJ12" s="2372">
        <v>116.2288218682298</v>
      </c>
      <c r="CK12" s="2372">
        <v>124.4574871755062</v>
      </c>
      <c r="CL12" s="2372">
        <v>115.5289427879374</v>
      </c>
      <c r="CM12" s="2372">
        <v>117.4063457801972</v>
      </c>
      <c r="CN12" s="2372">
        <v>121.952916919666</v>
      </c>
      <c r="CO12" s="2372">
        <v>122.0600619471949</v>
      </c>
      <c r="CP12" s="2372">
        <v>122.52624642601501</v>
      </c>
      <c r="CQ12" s="2372">
        <v>122.9211921464825</v>
      </c>
      <c r="CR12" s="2372">
        <v>123.1953762810441</v>
      </c>
      <c r="CS12" s="2374">
        <v>123.27784637588751</v>
      </c>
      <c r="CT12" s="2373">
        <v>124.6915868548443</v>
      </c>
      <c r="CU12" s="2372">
        <v>125.5847753349758</v>
      </c>
      <c r="CV12" s="2372">
        <v>126.3437054844499</v>
      </c>
      <c r="CW12" s="2372">
        <v>127.3576655005118</v>
      </c>
      <c r="CX12" s="2372">
        <v>129.080957805899</v>
      </c>
      <c r="CY12" s="2372">
        <v>133.1179601704506</v>
      </c>
      <c r="CZ12" s="2372">
        <v>136.74570481722029</v>
      </c>
      <c r="DA12" s="2372">
        <v>137.68722310000001</v>
      </c>
      <c r="DB12" s="2372">
        <v>139.18473821538811</v>
      </c>
      <c r="DC12" s="2372">
        <v>141.26995911612829</v>
      </c>
      <c r="DD12" s="2372">
        <v>142.86322851882139</v>
      </c>
      <c r="DE12" s="2374">
        <v>144.9990853335232</v>
      </c>
      <c r="DF12" s="2373">
        <v>146.39676778375801</v>
      </c>
      <c r="DG12" s="2372">
        <v>148.55682685839599</v>
      </c>
      <c r="DH12" s="2372">
        <v>161.19495267188131</v>
      </c>
      <c r="DI12" s="2372">
        <v>169.99374008581941</v>
      </c>
      <c r="DJ12" s="2372">
        <v>179.4535422524493</v>
      </c>
      <c r="DK12" s="2372">
        <v>188.5573053567642</v>
      </c>
      <c r="DL12" s="2372">
        <v>197.71464908102831</v>
      </c>
      <c r="DM12" s="2372">
        <v>200.5643575704747</v>
      </c>
      <c r="DN12" s="2372">
        <v>152.53450012207031</v>
      </c>
      <c r="DO12" s="2372">
        <v>154.12471008300781</v>
      </c>
      <c r="DP12" s="2372">
        <v>173.82508850097656</v>
      </c>
      <c r="DQ12" s="2374">
        <v>185.38334655761719</v>
      </c>
      <c r="DR12" s="2373">
        <v>184.28919982910156</v>
      </c>
      <c r="DS12" s="2372">
        <v>188.71197509765625</v>
      </c>
      <c r="DT12" s="2372">
        <v>182.753662109375</v>
      </c>
      <c r="DU12" s="2372">
        <v>180.6893310546875</v>
      </c>
      <c r="DV12" s="2372">
        <v>183.20878601074219</v>
      </c>
      <c r="DW12" s="2372">
        <v>186.06391906738281</v>
      </c>
      <c r="DX12" s="2372">
        <v>189.46676635742188</v>
      </c>
      <c r="DY12" s="2372">
        <v>189.01890563964844</v>
      </c>
      <c r="DZ12" s="2372">
        <v>191.97402954101563</v>
      </c>
      <c r="EA12" s="2372">
        <v>192.7066650390625</v>
      </c>
      <c r="EB12" s="2372">
        <v>193.76998901367188</v>
      </c>
      <c r="EC12" s="2374">
        <v>193.5384521484375</v>
      </c>
      <c r="ED12" s="2373">
        <v>194.53</v>
      </c>
      <c r="EE12" s="2372">
        <v>195.22361755371094</v>
      </c>
      <c r="EF12" s="2372">
        <v>197.2625732421875</v>
      </c>
      <c r="EG12" s="2372">
        <v>199.26695251464844</v>
      </c>
      <c r="EH12" s="2372">
        <v>220.434326171875</v>
      </c>
      <c r="EI12" s="2372">
        <v>221.48828125</v>
      </c>
      <c r="EJ12" s="2372">
        <v>223.68620300292969</v>
      </c>
      <c r="EK12" s="2372">
        <v>221.88804626464844</v>
      </c>
      <c r="EL12" s="2372">
        <v>223.35360717773438</v>
      </c>
      <c r="EM12" s="2372">
        <v>223.67300415039063</v>
      </c>
      <c r="EN12" s="2372">
        <v>225.73060607910156</v>
      </c>
      <c r="EO12" s="2374">
        <v>226.07414245605469</v>
      </c>
      <c r="EP12" s="2373">
        <v>227.36772155761719</v>
      </c>
      <c r="EQ12" s="2372">
        <v>230.10726928710938</v>
      </c>
      <c r="ER12" s="2372">
        <v>230.32778930664063</v>
      </c>
      <c r="ES12" s="2372">
        <v>228.87554931640625</v>
      </c>
      <c r="ET12" s="2372">
        <v>227.238037109375</v>
      </c>
      <c r="EU12" s="2372">
        <v>202.75085263347199</v>
      </c>
      <c r="EV12" s="2372">
        <v>206.56865838156901</v>
      </c>
      <c r="EW12" s="2372">
        <v>210.459351375702</v>
      </c>
      <c r="EX12" s="2372">
        <v>214.68863258972399</v>
      </c>
      <c r="EY12" s="2372">
        <v>214.760756206857</v>
      </c>
      <c r="EZ12" s="2372">
        <v>214.89954467980399</v>
      </c>
      <c r="FA12" s="2374">
        <v>214.711095957168</v>
      </c>
      <c r="FB12" s="2372">
        <v>213.887630275817</v>
      </c>
      <c r="FC12" s="2372">
        <v>212.86536534192501</v>
      </c>
      <c r="FD12" s="2374">
        <v>213.54970702551299</v>
      </c>
    </row>
    <row r="13" spans="1:160" ht="26.25" customHeight="1">
      <c r="A13" s="2371" t="s">
        <v>1323</v>
      </c>
      <c r="B13" s="2372">
        <v>100.1876</v>
      </c>
      <c r="C13" s="2372">
        <v>100.1876</v>
      </c>
      <c r="D13" s="2372">
        <v>100.1876</v>
      </c>
      <c r="E13" s="2372">
        <v>100.16200000000001</v>
      </c>
      <c r="F13" s="2372">
        <v>101.5271</v>
      </c>
      <c r="G13" s="2372">
        <v>101.5271</v>
      </c>
      <c r="H13" s="2372">
        <v>102.0963</v>
      </c>
      <c r="I13" s="2372">
        <v>102.2122</v>
      </c>
      <c r="J13" s="95">
        <v>102.2122</v>
      </c>
      <c r="K13" s="2372">
        <v>102.5583</v>
      </c>
      <c r="L13" s="2372">
        <v>102.5615</v>
      </c>
      <c r="M13" s="2372">
        <v>102.6041</v>
      </c>
      <c r="N13" s="2372">
        <v>105.22239999999999</v>
      </c>
      <c r="O13" s="2372">
        <v>105.22239999999999</v>
      </c>
      <c r="P13" s="2372">
        <v>105.22239999999999</v>
      </c>
      <c r="Q13" s="2372">
        <v>107.398</v>
      </c>
      <c r="R13" s="2372">
        <v>107.6168</v>
      </c>
      <c r="S13" s="2372">
        <v>110.41240000000001</v>
      </c>
      <c r="T13" s="2372">
        <v>110.7398</v>
      </c>
      <c r="U13" s="2372">
        <v>110.8</v>
      </c>
      <c r="V13" s="2372">
        <v>111.0192</v>
      </c>
      <c r="W13" s="2372">
        <v>115.6549</v>
      </c>
      <c r="X13" s="2372">
        <v>115.6549</v>
      </c>
      <c r="Y13" s="2372">
        <v>115.7373</v>
      </c>
      <c r="Z13" s="2372">
        <v>117.4404</v>
      </c>
      <c r="AA13" s="2372">
        <v>118.5215</v>
      </c>
      <c r="AB13" s="2372">
        <v>119.7741</v>
      </c>
      <c r="AC13" s="2372">
        <v>121.3235</v>
      </c>
      <c r="AD13" s="2372">
        <v>121.7321</v>
      </c>
      <c r="AE13" s="2372">
        <v>123.6405</v>
      </c>
      <c r="AF13" s="2372">
        <v>125.2885</v>
      </c>
      <c r="AG13" s="2372">
        <v>126.43859999999999</v>
      </c>
      <c r="AH13" s="2372">
        <v>128.1635</v>
      </c>
      <c r="AI13" s="2372">
        <v>131.6354</v>
      </c>
      <c r="AJ13" s="2372">
        <v>131.8852</v>
      </c>
      <c r="AK13" s="2372">
        <v>131.8852</v>
      </c>
      <c r="AL13" s="2372">
        <v>133.35339999999999</v>
      </c>
      <c r="AM13" s="2372">
        <v>135.6489</v>
      </c>
      <c r="AN13" s="2372">
        <v>136.03460000000001</v>
      </c>
      <c r="AO13" s="2372">
        <v>136.94810000000001</v>
      </c>
      <c r="AP13" s="2372">
        <v>137.9479</v>
      </c>
      <c r="AQ13" s="2372">
        <v>139.07570000000001</v>
      </c>
      <c r="AR13" s="2372">
        <v>141.61600000000001</v>
      </c>
      <c r="AS13" s="2372">
        <v>141.61600000000001</v>
      </c>
      <c r="AT13" s="2372">
        <v>142.6027</v>
      </c>
      <c r="AU13" s="2372">
        <v>143.54220000000001</v>
      </c>
      <c r="AV13" s="2372">
        <v>145.14840000000001</v>
      </c>
      <c r="AW13" s="2372">
        <v>146.19290000000001</v>
      </c>
      <c r="AX13" s="2372">
        <v>150.19569999999999</v>
      </c>
      <c r="AY13" s="2372">
        <v>150.26560000000001</v>
      </c>
      <c r="AZ13" s="2372">
        <v>151.3939</v>
      </c>
      <c r="BA13" s="2372">
        <v>152.53540000000001</v>
      </c>
      <c r="BB13" s="2372">
        <v>153.4907</v>
      </c>
      <c r="BC13" s="2372">
        <v>154.46340000000001</v>
      </c>
      <c r="BD13" s="2372">
        <v>155.19999999999999</v>
      </c>
      <c r="BE13" s="2372">
        <v>155.19999999999999</v>
      </c>
      <c r="BF13" s="2372">
        <v>156.09479999999999</v>
      </c>
      <c r="BG13" s="2372">
        <v>157.94110000000001</v>
      </c>
      <c r="BH13" s="2372">
        <v>158.8296</v>
      </c>
      <c r="BI13" s="2372">
        <v>160.37729999999999</v>
      </c>
      <c r="BJ13" s="2373">
        <v>161.19999999999999</v>
      </c>
      <c r="BK13" s="2372">
        <v>162.19999999999999</v>
      </c>
      <c r="BL13" s="2372">
        <v>163.7671</v>
      </c>
      <c r="BM13" s="2372">
        <v>164.71279999999999</v>
      </c>
      <c r="BN13" s="2372">
        <v>165.6129</v>
      </c>
      <c r="BO13" s="2372">
        <v>165.6129</v>
      </c>
      <c r="BP13" s="2372">
        <v>165.6129</v>
      </c>
      <c r="BQ13" s="2372">
        <v>166.5</v>
      </c>
      <c r="BR13" s="2372">
        <v>166.5</v>
      </c>
      <c r="BS13" s="2372">
        <v>167.46180000000001</v>
      </c>
      <c r="BT13" s="2372">
        <v>167.5</v>
      </c>
      <c r="BU13" s="2374">
        <v>168.6</v>
      </c>
      <c r="BV13" s="2373">
        <v>169.6397</v>
      </c>
      <c r="BW13" s="2372">
        <v>170.76329999999999</v>
      </c>
      <c r="BX13" s="2372">
        <v>173.1919</v>
      </c>
      <c r="BY13" s="2372">
        <v>175.74199999999999</v>
      </c>
      <c r="BZ13" s="2372">
        <v>175.77789999999999</v>
      </c>
      <c r="CA13" s="2372">
        <v>176.9888</v>
      </c>
      <c r="CB13" s="2372">
        <v>161.1</v>
      </c>
      <c r="CC13" s="2372">
        <v>102.38404083251953</v>
      </c>
      <c r="CD13" s="2372">
        <v>102.53</v>
      </c>
      <c r="CE13" s="2372">
        <v>102.94279479980469</v>
      </c>
      <c r="CF13" s="2372">
        <v>103.15399169921875</v>
      </c>
      <c r="CG13" s="2374">
        <v>102.81557464599609</v>
      </c>
      <c r="CH13" s="2373">
        <v>103.73471069335938</v>
      </c>
      <c r="CI13" s="2372">
        <v>103.82060241699219</v>
      </c>
      <c r="CJ13" s="2372">
        <v>105.417544026261</v>
      </c>
      <c r="CK13" s="2372">
        <v>109.03252216996719</v>
      </c>
      <c r="CL13" s="2372">
        <v>107.9268761324133</v>
      </c>
      <c r="CM13" s="2372">
        <v>108.3393733517734</v>
      </c>
      <c r="CN13" s="2372">
        <v>108.555573189353</v>
      </c>
      <c r="CO13" s="2372">
        <v>108.719172499444</v>
      </c>
      <c r="CP13" s="2372">
        <v>109.7145294727535</v>
      </c>
      <c r="CQ13" s="2372">
        <v>109.8527038475769</v>
      </c>
      <c r="CR13" s="2372">
        <v>109.8448369701708</v>
      </c>
      <c r="CS13" s="2374">
        <v>110.012590176917</v>
      </c>
      <c r="CT13" s="2373">
        <v>110.7032004295191</v>
      </c>
      <c r="CU13" s="2372">
        <v>112.5151074048661</v>
      </c>
      <c r="CV13" s="2372">
        <v>112.7140536399228</v>
      </c>
      <c r="CW13" s="2372">
        <v>113.25970486074</v>
      </c>
      <c r="CX13" s="2372">
        <v>113.4010299712305</v>
      </c>
      <c r="CY13" s="2372">
        <v>113.68136818735231</v>
      </c>
      <c r="CZ13" s="2372">
        <v>115.31397827557301</v>
      </c>
      <c r="DA13" s="2372">
        <v>116.40897099999999</v>
      </c>
      <c r="DB13" s="2372">
        <v>116.9368104606171</v>
      </c>
      <c r="DC13" s="2372">
        <v>118.47211537948399</v>
      </c>
      <c r="DD13" s="2372">
        <v>118.66934977749609</v>
      </c>
      <c r="DE13" s="2374">
        <v>119.91665190650841</v>
      </c>
      <c r="DF13" s="2373">
        <v>120.59357554853111</v>
      </c>
      <c r="DG13" s="2372">
        <v>123.9674985209827</v>
      </c>
      <c r="DH13" s="2372">
        <v>127.779484516205</v>
      </c>
      <c r="DI13" s="2372">
        <v>130.81928276293959</v>
      </c>
      <c r="DJ13" s="2372">
        <v>132.48957682649731</v>
      </c>
      <c r="DK13" s="2372">
        <v>130.14899584646861</v>
      </c>
      <c r="DL13" s="2372">
        <v>131.74975417032149</v>
      </c>
      <c r="DM13" s="2372">
        <v>133.81436076117421</v>
      </c>
      <c r="DN13" s="2372">
        <v>116.22079467773438</v>
      </c>
      <c r="DO13" s="2372">
        <v>119.04799652099609</v>
      </c>
      <c r="DP13" s="2372">
        <v>123.35573577880859</v>
      </c>
      <c r="DQ13" s="2374">
        <v>126.51514434814453</v>
      </c>
      <c r="DR13" s="2373">
        <v>128.741943359375</v>
      </c>
      <c r="DS13" s="2372">
        <v>130.30296325683594</v>
      </c>
      <c r="DT13" s="2372">
        <v>128.44801330566406</v>
      </c>
      <c r="DU13" s="2372">
        <v>129.48368835449219</v>
      </c>
      <c r="DV13" s="2372">
        <v>133.54676818847656</v>
      </c>
      <c r="DW13" s="2372">
        <v>137.39462280273438</v>
      </c>
      <c r="DX13" s="2372">
        <v>140.26707458496094</v>
      </c>
      <c r="DY13" s="2372">
        <v>139.87127685546875</v>
      </c>
      <c r="DZ13" s="2372">
        <v>140.78489685058594</v>
      </c>
      <c r="EA13" s="2372">
        <v>141.97344970703125</v>
      </c>
      <c r="EB13" s="2372">
        <v>144.09223937988281</v>
      </c>
      <c r="EC13" s="2374">
        <v>144.44810485839844</v>
      </c>
      <c r="ED13" s="2373">
        <v>146.22</v>
      </c>
      <c r="EE13" s="2372">
        <v>147.87576293945313</v>
      </c>
      <c r="EF13" s="2372">
        <v>148.02757263183594</v>
      </c>
      <c r="EG13" s="2372">
        <v>148.49501037597656</v>
      </c>
      <c r="EH13" s="2372">
        <v>151.21830749511719</v>
      </c>
      <c r="EI13" s="2372">
        <v>151.63233947753906</v>
      </c>
      <c r="EJ13" s="2372">
        <v>154.45707702636719</v>
      </c>
      <c r="EK13" s="2372">
        <v>157.17413330078125</v>
      </c>
      <c r="EL13" s="2372">
        <v>160.81466674804688</v>
      </c>
      <c r="EM13" s="2372">
        <v>160.598876953125</v>
      </c>
      <c r="EN13" s="2372">
        <v>161.17251586914063</v>
      </c>
      <c r="EO13" s="2374">
        <v>161.75563049316406</v>
      </c>
      <c r="EP13" s="2373">
        <v>163.11441040039063</v>
      </c>
      <c r="EQ13" s="2372">
        <v>163.79411315917969</v>
      </c>
      <c r="ER13" s="2372">
        <v>163.95330810546875</v>
      </c>
      <c r="ES13" s="2372">
        <v>164.64938354492188</v>
      </c>
      <c r="ET13" s="2372">
        <v>165.82096862792969</v>
      </c>
      <c r="EU13" s="2372">
        <v>167.37898387974599</v>
      </c>
      <c r="EV13" s="2372">
        <v>165.591668559612</v>
      </c>
      <c r="EW13" s="2372">
        <v>165.37814538766401</v>
      </c>
      <c r="EX13" s="2372">
        <v>165.84907590226101</v>
      </c>
      <c r="EY13" s="2372">
        <v>165.92137880998399</v>
      </c>
      <c r="EZ13" s="2372">
        <v>165.96930002353</v>
      </c>
      <c r="FA13" s="2374">
        <v>165.89184932456001</v>
      </c>
      <c r="FB13" s="2372">
        <v>167.02942861211599</v>
      </c>
      <c r="FC13" s="2372">
        <v>165.047945798966</v>
      </c>
      <c r="FD13" s="2374">
        <v>165.950212304318</v>
      </c>
    </row>
    <row r="14" spans="1:160" ht="26.25" customHeight="1">
      <c r="A14" s="2371" t="s">
        <v>1324</v>
      </c>
      <c r="B14" s="2372">
        <v>106.7488</v>
      </c>
      <c r="C14" s="2372">
        <v>107.2393</v>
      </c>
      <c r="D14" s="2372">
        <v>107.7664</v>
      </c>
      <c r="E14" s="2372">
        <v>107.9191</v>
      </c>
      <c r="F14" s="2372">
        <v>108.77589999999999</v>
      </c>
      <c r="G14" s="2372">
        <v>111.0659</v>
      </c>
      <c r="H14" s="2372">
        <v>112.8321</v>
      </c>
      <c r="I14" s="2372">
        <v>113.0151</v>
      </c>
      <c r="J14" s="95">
        <v>113.5021</v>
      </c>
      <c r="K14" s="2372">
        <v>115.4211</v>
      </c>
      <c r="L14" s="2372">
        <v>116.5368</v>
      </c>
      <c r="M14" s="2372">
        <v>116.8013</v>
      </c>
      <c r="N14" s="2372">
        <v>122.3683</v>
      </c>
      <c r="O14" s="2372">
        <v>122.62739999999999</v>
      </c>
      <c r="P14" s="2372">
        <v>122.62739999999999</v>
      </c>
      <c r="Q14" s="2372">
        <v>123.3522</v>
      </c>
      <c r="R14" s="2372">
        <v>124.9504</v>
      </c>
      <c r="S14" s="2372">
        <v>126.7847</v>
      </c>
      <c r="T14" s="2372">
        <v>126.8536</v>
      </c>
      <c r="U14" s="2372">
        <v>127.5</v>
      </c>
      <c r="V14" s="2372">
        <v>127.79300000000001</v>
      </c>
      <c r="W14" s="2372">
        <v>133.59989999999999</v>
      </c>
      <c r="X14" s="2372">
        <v>141.45910000000001</v>
      </c>
      <c r="Y14" s="2372">
        <v>143.44720000000001</v>
      </c>
      <c r="Z14" s="2372">
        <v>147.29730000000001</v>
      </c>
      <c r="AA14" s="2372">
        <v>150.7679</v>
      </c>
      <c r="AB14" s="2372">
        <v>150.95580000000001</v>
      </c>
      <c r="AC14" s="2372">
        <v>151.90039999999999</v>
      </c>
      <c r="AD14" s="2372">
        <v>153.77180000000001</v>
      </c>
      <c r="AE14" s="2372">
        <v>156.59129999999999</v>
      </c>
      <c r="AF14" s="2372">
        <v>159.19710000000001</v>
      </c>
      <c r="AG14" s="2372">
        <v>160.48670000000001</v>
      </c>
      <c r="AH14" s="2372">
        <v>162.2919</v>
      </c>
      <c r="AI14" s="2372">
        <v>173.548</v>
      </c>
      <c r="AJ14" s="2372">
        <v>178.88390000000001</v>
      </c>
      <c r="AK14" s="2372">
        <v>182.0119</v>
      </c>
      <c r="AL14" s="2372">
        <v>184.17449999999999</v>
      </c>
      <c r="AM14" s="2372">
        <v>188.88059999999999</v>
      </c>
      <c r="AN14" s="2372">
        <v>191.20650000000001</v>
      </c>
      <c r="AO14" s="2372">
        <v>194.52590000000001</v>
      </c>
      <c r="AP14" s="2372">
        <v>196.69710000000001</v>
      </c>
      <c r="AQ14" s="2372">
        <v>199.46340000000001</v>
      </c>
      <c r="AR14" s="2372">
        <v>204.22300000000001</v>
      </c>
      <c r="AS14" s="2372">
        <v>204.1463</v>
      </c>
      <c r="AT14" s="2372">
        <v>207.04060000000001</v>
      </c>
      <c r="AU14" s="2372">
        <v>215.12129999999999</v>
      </c>
      <c r="AV14" s="2372">
        <v>216.4632</v>
      </c>
      <c r="AW14" s="2372">
        <v>218.8835</v>
      </c>
      <c r="AX14" s="2372">
        <v>229.13849999999999</v>
      </c>
      <c r="AY14" s="2372">
        <v>231.95320000000001</v>
      </c>
      <c r="AZ14" s="2372">
        <v>236.61609999999999</v>
      </c>
      <c r="BA14" s="2372">
        <v>237.81299999999999</v>
      </c>
      <c r="BB14" s="2372">
        <v>238.77610000000001</v>
      </c>
      <c r="BC14" s="2372">
        <v>240.91560000000001</v>
      </c>
      <c r="BD14" s="2372">
        <v>143.4</v>
      </c>
      <c r="BE14" s="2372">
        <v>243.9</v>
      </c>
      <c r="BF14" s="2372">
        <v>245.7647</v>
      </c>
      <c r="BG14" s="2372">
        <v>251.24600000000001</v>
      </c>
      <c r="BH14" s="2372">
        <v>253.54390000000001</v>
      </c>
      <c r="BI14" s="2372">
        <v>257.14580000000001</v>
      </c>
      <c r="BJ14" s="2373">
        <v>260.60000000000002</v>
      </c>
      <c r="BK14" s="2372">
        <v>262.7</v>
      </c>
      <c r="BL14" s="2372">
        <v>266.387</v>
      </c>
      <c r="BM14" s="2372">
        <v>270.11399999999998</v>
      </c>
      <c r="BN14" s="2372">
        <v>272.65679999999998</v>
      </c>
      <c r="BO14" s="2372">
        <v>274.26179999999999</v>
      </c>
      <c r="BP14" s="2372">
        <v>276.04969999999997</v>
      </c>
      <c r="BQ14" s="2372">
        <v>277.8</v>
      </c>
      <c r="BR14" s="2372">
        <v>280</v>
      </c>
      <c r="BS14" s="2372">
        <v>283.26159999999999</v>
      </c>
      <c r="BT14" s="2372">
        <v>287.2</v>
      </c>
      <c r="BU14" s="2374">
        <v>291.10000000000002</v>
      </c>
      <c r="BV14" s="2373">
        <v>293.77339999999998</v>
      </c>
      <c r="BW14" s="2372">
        <v>297.45420000000001</v>
      </c>
      <c r="BX14" s="2372">
        <v>303.98360000000002</v>
      </c>
      <c r="BY14" s="2372">
        <v>308.2133</v>
      </c>
      <c r="BZ14" s="2372">
        <v>313.64179999999999</v>
      </c>
      <c r="CA14" s="2372">
        <v>315.38249999999999</v>
      </c>
      <c r="CB14" s="2372">
        <v>273</v>
      </c>
      <c r="CC14" s="2372">
        <v>107.22267150878906</v>
      </c>
      <c r="CD14" s="2372">
        <v>107.42</v>
      </c>
      <c r="CE14" s="2372">
        <v>108.49237060546875</v>
      </c>
      <c r="CF14" s="2372">
        <v>108.37828826904297</v>
      </c>
      <c r="CG14" s="2374">
        <v>109.35191345214844</v>
      </c>
      <c r="CH14" s="2373">
        <v>109.47854614257813</v>
      </c>
      <c r="CI14" s="2372">
        <v>109.90973663330078</v>
      </c>
      <c r="CJ14" s="2372">
        <v>110.3949947026813</v>
      </c>
      <c r="CK14" s="2372">
        <v>118.2814385689515</v>
      </c>
      <c r="CL14" s="2372">
        <v>112.06728592810251</v>
      </c>
      <c r="CM14" s="2372">
        <v>112.07748490589459</v>
      </c>
      <c r="CN14" s="2372">
        <v>112.236926259662</v>
      </c>
      <c r="CO14" s="2372">
        <v>110.7180868740586</v>
      </c>
      <c r="CP14" s="2372">
        <v>110.5088456599792</v>
      </c>
      <c r="CQ14" s="2372">
        <v>111.1376265487586</v>
      </c>
      <c r="CR14" s="2372">
        <v>111.3596329903409</v>
      </c>
      <c r="CS14" s="2374">
        <v>111.3317863437134</v>
      </c>
      <c r="CT14" s="2373">
        <v>112.769356205158</v>
      </c>
      <c r="CU14" s="2372">
        <v>114.1919563841696</v>
      </c>
      <c r="CV14" s="2372">
        <v>114.4455241227605</v>
      </c>
      <c r="CW14" s="2372">
        <v>115.9824119112408</v>
      </c>
      <c r="CX14" s="2372">
        <v>116.0924325439445</v>
      </c>
      <c r="CY14" s="2372">
        <v>116.11520186602201</v>
      </c>
      <c r="CZ14" s="2372">
        <v>117.4751350587788</v>
      </c>
      <c r="DA14" s="2372">
        <v>117.7350588</v>
      </c>
      <c r="DB14" s="2372">
        <v>118.00185009353611</v>
      </c>
      <c r="DC14" s="2372">
        <v>119.0944530210279</v>
      </c>
      <c r="DD14" s="2372">
        <v>123.1538890033173</v>
      </c>
      <c r="DE14" s="2374">
        <v>124.0221402446996</v>
      </c>
      <c r="DF14" s="2373">
        <v>126.2993731755495</v>
      </c>
      <c r="DG14" s="2372">
        <v>128.7246147503711</v>
      </c>
      <c r="DH14" s="2372">
        <v>133.94740973352739</v>
      </c>
      <c r="DI14" s="2372">
        <v>141.8267465804426</v>
      </c>
      <c r="DJ14" s="2372">
        <v>147.19742699423679</v>
      </c>
      <c r="DK14" s="2372">
        <v>152.45873612819199</v>
      </c>
      <c r="DL14" s="2372">
        <v>157.15367665670081</v>
      </c>
      <c r="DM14" s="2372">
        <v>160.6125345211116</v>
      </c>
      <c r="DN14" s="2372">
        <v>137.09968566894531</v>
      </c>
      <c r="DO14" s="2372">
        <v>140.072998046875</v>
      </c>
      <c r="DP14" s="2372">
        <v>149.94422912597656</v>
      </c>
      <c r="DQ14" s="2374">
        <v>150.38796997070313</v>
      </c>
      <c r="DR14" s="2373">
        <v>152.25250244140625</v>
      </c>
      <c r="DS14" s="2372">
        <v>155.63240051269531</v>
      </c>
      <c r="DT14" s="2372">
        <v>151.50502014160156</v>
      </c>
      <c r="DU14" s="2372">
        <v>153.52731323242188</v>
      </c>
      <c r="DV14" s="2372">
        <v>161.97317504882813</v>
      </c>
      <c r="DW14" s="2372">
        <v>168.39363098144531</v>
      </c>
      <c r="DX14" s="2372">
        <v>177.18287658691406</v>
      </c>
      <c r="DY14" s="2372">
        <v>176.01846313476563</v>
      </c>
      <c r="DZ14" s="2372">
        <v>178.30899047851563</v>
      </c>
      <c r="EA14" s="2372">
        <v>180.47579956054688</v>
      </c>
      <c r="EB14" s="2372">
        <v>185.07781982421875</v>
      </c>
      <c r="EC14" s="2374">
        <v>187.80270385742188</v>
      </c>
      <c r="ED14" s="2373">
        <v>191.63</v>
      </c>
      <c r="EE14" s="2372">
        <v>195.41648864746094</v>
      </c>
      <c r="EF14" s="2372">
        <v>196.04278564453125</v>
      </c>
      <c r="EG14" s="2372">
        <v>197.5673828125</v>
      </c>
      <c r="EH14" s="2372">
        <v>201.02593994140625</v>
      </c>
      <c r="EI14" s="2372">
        <v>202.84262084960938</v>
      </c>
      <c r="EJ14" s="2372">
        <v>207.40650939941406</v>
      </c>
      <c r="EK14" s="2372">
        <v>210.49929809570313</v>
      </c>
      <c r="EL14" s="2372">
        <v>211.73568725585938</v>
      </c>
      <c r="EM14" s="2372">
        <v>215.03799438476563</v>
      </c>
      <c r="EN14" s="2372">
        <v>218.25331115722656</v>
      </c>
      <c r="EO14" s="2374">
        <v>220.38682556152344</v>
      </c>
      <c r="EP14" s="2373">
        <v>224.88265991210938</v>
      </c>
      <c r="EQ14" s="2372">
        <v>227.6636962890625</v>
      </c>
      <c r="ER14" s="2372">
        <v>236.53813171386719</v>
      </c>
      <c r="ES14" s="2372">
        <v>242.67791748046875</v>
      </c>
      <c r="ET14" s="2372">
        <v>246.20524597167969</v>
      </c>
      <c r="EU14" s="2372">
        <v>243.60634993647801</v>
      </c>
      <c r="EV14" s="2372">
        <v>245.30348241334499</v>
      </c>
      <c r="EW14" s="2372">
        <v>244.924859237314</v>
      </c>
      <c r="EX14" s="2372">
        <v>246.870236597998</v>
      </c>
      <c r="EY14" s="2372">
        <v>247.584398338211</v>
      </c>
      <c r="EZ14" s="2372">
        <v>246.127681924434</v>
      </c>
      <c r="FA14" s="2374">
        <v>248.34507823095899</v>
      </c>
      <c r="FB14" s="2372">
        <v>248.835777669457</v>
      </c>
      <c r="FC14" s="2372">
        <v>251.15290170000799</v>
      </c>
      <c r="FD14" s="2374">
        <v>251.65493373090399</v>
      </c>
    </row>
    <row r="15" spans="1:160" ht="26.25" customHeight="1">
      <c r="A15" s="2371" t="s">
        <v>1325</v>
      </c>
      <c r="B15" s="2372">
        <v>103.9593</v>
      </c>
      <c r="C15" s="2372">
        <v>104.6216</v>
      </c>
      <c r="D15" s="2372">
        <v>105.85169999999999</v>
      </c>
      <c r="E15" s="2372">
        <v>105.85120000000001</v>
      </c>
      <c r="F15" s="2372">
        <v>108.7617</v>
      </c>
      <c r="G15" s="2372">
        <v>111.2002</v>
      </c>
      <c r="H15" s="2372">
        <v>111.642</v>
      </c>
      <c r="I15" s="2372">
        <v>111.6584</v>
      </c>
      <c r="J15" s="95">
        <v>111.6584</v>
      </c>
      <c r="K15" s="2372">
        <v>112.315</v>
      </c>
      <c r="L15" s="2372">
        <v>112.3295</v>
      </c>
      <c r="M15" s="2372">
        <v>112.3295</v>
      </c>
      <c r="N15" s="2372">
        <v>113.4659</v>
      </c>
      <c r="O15" s="2372">
        <v>113.4659</v>
      </c>
      <c r="P15" s="2372">
        <v>113.4661</v>
      </c>
      <c r="Q15" s="2372">
        <v>113.8438</v>
      </c>
      <c r="R15" s="2372">
        <v>114.4213</v>
      </c>
      <c r="S15" s="2372">
        <v>115.261</v>
      </c>
      <c r="T15" s="2372">
        <v>115.261</v>
      </c>
      <c r="U15" s="2372">
        <v>115.5</v>
      </c>
      <c r="V15" s="2372">
        <v>115.53749999999999</v>
      </c>
      <c r="W15" s="2372">
        <v>122.4593</v>
      </c>
      <c r="X15" s="2372">
        <v>122.4593</v>
      </c>
      <c r="Y15" s="2372">
        <v>128.2921</v>
      </c>
      <c r="Z15" s="2372">
        <v>136.4316</v>
      </c>
      <c r="AA15" s="2372">
        <v>139.1602</v>
      </c>
      <c r="AB15" s="2372">
        <v>139.46639999999999</v>
      </c>
      <c r="AC15" s="2372">
        <v>140.02420000000001</v>
      </c>
      <c r="AD15" s="2372">
        <v>140.7243</v>
      </c>
      <c r="AE15" s="2372">
        <v>143.6567</v>
      </c>
      <c r="AF15" s="2372">
        <v>143.6567</v>
      </c>
      <c r="AG15" s="2372">
        <v>145.0933</v>
      </c>
      <c r="AH15" s="2372">
        <v>149.7115</v>
      </c>
      <c r="AI15" s="2372">
        <v>157.78710000000001</v>
      </c>
      <c r="AJ15" s="2372">
        <v>158.70099999999999</v>
      </c>
      <c r="AK15" s="2372">
        <v>162.66820000000001</v>
      </c>
      <c r="AL15" s="2372">
        <v>166.71430000000001</v>
      </c>
      <c r="AM15" s="2372">
        <v>174.4667</v>
      </c>
      <c r="AN15" s="2372">
        <v>178.15870000000001</v>
      </c>
      <c r="AO15" s="2372">
        <v>183.24520000000001</v>
      </c>
      <c r="AP15" s="2372">
        <v>186.19759999999999</v>
      </c>
      <c r="AQ15" s="2372">
        <v>191.46629999999999</v>
      </c>
      <c r="AR15" s="2372">
        <v>194.5129</v>
      </c>
      <c r="AS15" s="2372">
        <v>194.5129</v>
      </c>
      <c r="AT15" s="2372">
        <v>198.41069999999999</v>
      </c>
      <c r="AU15" s="2372">
        <v>198.4967</v>
      </c>
      <c r="AV15" s="2372">
        <v>199.48500000000001</v>
      </c>
      <c r="AW15" s="2372">
        <v>200.70269999999999</v>
      </c>
      <c r="AX15" s="2372">
        <v>208.56970000000001</v>
      </c>
      <c r="AY15" s="2372">
        <v>208.7337</v>
      </c>
      <c r="AZ15" s="2372">
        <v>208.9016</v>
      </c>
      <c r="BA15" s="2372">
        <v>208.84139999999999</v>
      </c>
      <c r="BB15" s="2372">
        <v>212.3408</v>
      </c>
      <c r="BC15" s="2372">
        <v>212.55279999999999</v>
      </c>
      <c r="BD15" s="2372">
        <v>212.6</v>
      </c>
      <c r="BE15" s="2372">
        <v>212.7</v>
      </c>
      <c r="BF15" s="2372">
        <v>216.7533</v>
      </c>
      <c r="BG15" s="2372">
        <v>217.02760000000001</v>
      </c>
      <c r="BH15" s="2372">
        <v>217.12950000000001</v>
      </c>
      <c r="BI15" s="2372">
        <v>217.2175</v>
      </c>
      <c r="BJ15" s="2373">
        <v>220</v>
      </c>
      <c r="BK15" s="2372">
        <v>221.4</v>
      </c>
      <c r="BL15" s="2372">
        <v>222.97319999999999</v>
      </c>
      <c r="BM15" s="2372">
        <v>226.87119999999999</v>
      </c>
      <c r="BN15" s="2372">
        <v>230.3588</v>
      </c>
      <c r="BO15" s="2372">
        <v>230.3588</v>
      </c>
      <c r="BP15" s="2372">
        <v>230.3588</v>
      </c>
      <c r="BQ15" s="2372">
        <v>230.4</v>
      </c>
      <c r="BR15" s="2372">
        <v>232.5</v>
      </c>
      <c r="BS15" s="2372">
        <v>234.85400000000001</v>
      </c>
      <c r="BT15" s="2372">
        <v>234.9</v>
      </c>
      <c r="BU15" s="2374">
        <v>235</v>
      </c>
      <c r="BV15" s="2373">
        <v>237.82380000000001</v>
      </c>
      <c r="BW15" s="2372">
        <v>239.08860000000001</v>
      </c>
      <c r="BX15" s="2372">
        <v>241.602</v>
      </c>
      <c r="BY15" s="2372">
        <v>244.56479999999999</v>
      </c>
      <c r="BZ15" s="2372">
        <v>244.56479999999999</v>
      </c>
      <c r="CA15" s="2372">
        <v>244.56479999999999</v>
      </c>
      <c r="CB15" s="2372">
        <v>286.2</v>
      </c>
      <c r="CC15" s="2372">
        <v>102.81304931640625</v>
      </c>
      <c r="CD15" s="2372">
        <v>102.95</v>
      </c>
      <c r="CE15" s="2372">
        <v>103.57405090332031</v>
      </c>
      <c r="CF15" s="2372">
        <v>105.28929138183594</v>
      </c>
      <c r="CG15" s="2374">
        <v>107.47026824951172</v>
      </c>
      <c r="CH15" s="2373">
        <v>107.57524871826172</v>
      </c>
      <c r="CI15" s="2372">
        <v>107.57378387451172</v>
      </c>
      <c r="CJ15" s="2372">
        <v>107.90157984098541</v>
      </c>
      <c r="CK15" s="2372">
        <v>100.08277309550731</v>
      </c>
      <c r="CL15" s="2372">
        <v>108.0473402709157</v>
      </c>
      <c r="CM15" s="2372">
        <v>108.0050117925191</v>
      </c>
      <c r="CN15" s="2372">
        <v>108.04921068120601</v>
      </c>
      <c r="CO15" s="2372">
        <v>108.0557084619046</v>
      </c>
      <c r="CP15" s="2372">
        <v>107.51515579884951</v>
      </c>
      <c r="CQ15" s="2372">
        <v>107.68697781360039</v>
      </c>
      <c r="CR15" s="2372">
        <v>107.7113254674922</v>
      </c>
      <c r="CS15" s="2374">
        <v>107.7290483798086</v>
      </c>
      <c r="CT15" s="2373">
        <v>107.9310634099384</v>
      </c>
      <c r="CU15" s="2372">
        <v>108.02624333157129</v>
      </c>
      <c r="CV15" s="2372">
        <v>108.03573452766921</v>
      </c>
      <c r="CW15" s="2372">
        <v>108.5718357563638</v>
      </c>
      <c r="CX15" s="2372">
        <v>108.9068346034913</v>
      </c>
      <c r="CY15" s="2372">
        <v>108.9530302962836</v>
      </c>
      <c r="CZ15" s="2372">
        <v>109.972153886953</v>
      </c>
      <c r="DA15" s="2372">
        <v>108.39</v>
      </c>
      <c r="DB15" s="2372">
        <v>108.4713152567322</v>
      </c>
      <c r="DC15" s="2372">
        <v>108.68871624595231</v>
      </c>
      <c r="DD15" s="2372">
        <v>108.7687360259187</v>
      </c>
      <c r="DE15" s="2374">
        <v>108.82779832722549</v>
      </c>
      <c r="DF15" s="2373">
        <v>108.8745561819409</v>
      </c>
      <c r="DG15" s="2372">
        <v>109.4406895975787</v>
      </c>
      <c r="DH15" s="2372">
        <v>111.1920706635823</v>
      </c>
      <c r="DI15" s="2372">
        <v>112.5492783533887</v>
      </c>
      <c r="DJ15" s="2372">
        <v>113.4809948254328</v>
      </c>
      <c r="DK15" s="2372">
        <v>113.7815623978357</v>
      </c>
      <c r="DL15" s="2372">
        <v>115.55997784619041</v>
      </c>
      <c r="DM15" s="2372">
        <v>116.209789617929</v>
      </c>
      <c r="DN15" s="2372">
        <v>108.71247100830078</v>
      </c>
      <c r="DO15" s="2372">
        <v>109.58522033691406</v>
      </c>
      <c r="DP15" s="2372">
        <v>110.84165191650391</v>
      </c>
      <c r="DQ15" s="2374">
        <v>111.52717590332031</v>
      </c>
      <c r="DR15" s="2373">
        <v>111.01441192626953</v>
      </c>
      <c r="DS15" s="2372">
        <v>113.27256774902344</v>
      </c>
      <c r="DT15" s="2372">
        <v>110.41507720947266</v>
      </c>
      <c r="DU15" s="2372">
        <v>110.99617767333984</v>
      </c>
      <c r="DV15" s="2372">
        <v>115.41545867919922</v>
      </c>
      <c r="DW15" s="2372">
        <v>119.7171630859375</v>
      </c>
      <c r="DX15" s="2372">
        <v>124.44200897216797</v>
      </c>
      <c r="DY15" s="2372">
        <v>120.93083190917969</v>
      </c>
      <c r="DZ15" s="2372">
        <v>121.05122375488281</v>
      </c>
      <c r="EA15" s="2372">
        <v>123.73379516601563</v>
      </c>
      <c r="EB15" s="2372">
        <v>126.41595458984375</v>
      </c>
      <c r="EC15" s="2374">
        <v>127.07347869873047</v>
      </c>
      <c r="ED15" s="2373">
        <v>133</v>
      </c>
      <c r="EE15" s="2372">
        <v>135.582275390625</v>
      </c>
      <c r="EF15" s="2372">
        <v>136.59686279296875</v>
      </c>
      <c r="EG15" s="2372">
        <v>136.95884704589844</v>
      </c>
      <c r="EH15" s="2372">
        <v>144.55461120605469</v>
      </c>
      <c r="EI15" s="2372">
        <v>144.70101928710938</v>
      </c>
      <c r="EJ15" s="2372">
        <v>146.81318664550781</v>
      </c>
      <c r="EK15" s="2372">
        <v>147.5076904296875</v>
      </c>
      <c r="EL15" s="2372">
        <v>149.69334411621094</v>
      </c>
      <c r="EM15" s="2372">
        <v>150.53636169433594</v>
      </c>
      <c r="EN15" s="2372">
        <v>151.12181091308594</v>
      </c>
      <c r="EO15" s="2374">
        <v>151.30471801757813</v>
      </c>
      <c r="EP15" s="2373">
        <v>151.53724670410156</v>
      </c>
      <c r="EQ15" s="2372">
        <v>152.20205688476563</v>
      </c>
      <c r="ER15" s="2372">
        <v>152.04429626464844</v>
      </c>
      <c r="ES15" s="2372">
        <v>152.94218444824219</v>
      </c>
      <c r="ET15" s="2372">
        <v>153.67959594726563</v>
      </c>
      <c r="EU15" s="2372">
        <v>153.327034109669</v>
      </c>
      <c r="EV15" s="2372">
        <v>153.485953362429</v>
      </c>
      <c r="EW15" s="2372">
        <v>153.63039177969</v>
      </c>
      <c r="EX15" s="2372">
        <v>156.486697207692</v>
      </c>
      <c r="EY15" s="2372">
        <v>156.951667122164</v>
      </c>
      <c r="EZ15" s="2372">
        <v>156.953358063536</v>
      </c>
      <c r="FA15" s="2374">
        <v>157.059503706073</v>
      </c>
      <c r="FB15" s="2372">
        <v>157.71375963855601</v>
      </c>
      <c r="FC15" s="2372">
        <v>162.93505536703401</v>
      </c>
      <c r="FD15" s="2374">
        <v>164.38608755856001</v>
      </c>
    </row>
    <row r="16" spans="1:160" ht="26.25" customHeight="1">
      <c r="A16" s="2371" t="s">
        <v>1326</v>
      </c>
      <c r="B16" s="2372">
        <v>107.0847</v>
      </c>
      <c r="C16" s="2372">
        <v>108.6623</v>
      </c>
      <c r="D16" s="2372">
        <v>109.8905</v>
      </c>
      <c r="E16" s="2372">
        <v>110.66540000000001</v>
      </c>
      <c r="F16" s="2372">
        <v>115.792</v>
      </c>
      <c r="G16" s="2372">
        <v>115.792</v>
      </c>
      <c r="H16" s="2372">
        <v>115.792</v>
      </c>
      <c r="I16" s="2372">
        <v>111.33799999999999</v>
      </c>
      <c r="J16" s="95">
        <v>109.92700000000001</v>
      </c>
      <c r="K16" s="2372">
        <v>112.25060000000001</v>
      </c>
      <c r="L16" s="2372">
        <v>113.6581</v>
      </c>
      <c r="M16" s="2372">
        <v>114.7796</v>
      </c>
      <c r="N16" s="2372">
        <v>117.0545</v>
      </c>
      <c r="O16" s="2372">
        <v>117.0545</v>
      </c>
      <c r="P16" s="2372">
        <v>117.0545</v>
      </c>
      <c r="Q16" s="2372">
        <v>117.43340000000001</v>
      </c>
      <c r="R16" s="2372">
        <v>119.5151</v>
      </c>
      <c r="S16" s="2372">
        <v>121.5341</v>
      </c>
      <c r="T16" s="2372">
        <v>121.56399999999999</v>
      </c>
      <c r="U16" s="2372">
        <v>121.5</v>
      </c>
      <c r="V16" s="2372">
        <v>124.2084</v>
      </c>
      <c r="W16" s="2372">
        <v>129.1054</v>
      </c>
      <c r="X16" s="2372">
        <v>130.40010000000001</v>
      </c>
      <c r="Y16" s="2372">
        <v>130.40010000000001</v>
      </c>
      <c r="Z16" s="2372">
        <v>133.28530000000001</v>
      </c>
      <c r="AA16" s="2372">
        <v>135.2988</v>
      </c>
      <c r="AB16" s="2372">
        <v>138.5471</v>
      </c>
      <c r="AC16" s="2372">
        <v>142.4973</v>
      </c>
      <c r="AD16" s="2372">
        <v>144.65049999999999</v>
      </c>
      <c r="AE16" s="2372">
        <v>145.54730000000001</v>
      </c>
      <c r="AF16" s="2372">
        <v>146.42779999999999</v>
      </c>
      <c r="AG16" s="2372">
        <v>146.50139999999999</v>
      </c>
      <c r="AH16" s="2372">
        <v>146.60650000000001</v>
      </c>
      <c r="AI16" s="2372">
        <v>153.18680000000001</v>
      </c>
      <c r="AJ16" s="2372">
        <v>153.9847</v>
      </c>
      <c r="AK16" s="2372">
        <v>155.0078</v>
      </c>
      <c r="AL16" s="2372">
        <v>157.9641</v>
      </c>
      <c r="AM16" s="2372">
        <v>158.13419999999999</v>
      </c>
      <c r="AN16" s="2372">
        <v>160.60599999999999</v>
      </c>
      <c r="AO16" s="2372">
        <v>163.08750000000001</v>
      </c>
      <c r="AP16" s="2372">
        <v>165.43170000000001</v>
      </c>
      <c r="AQ16" s="2372">
        <v>167.1806</v>
      </c>
      <c r="AR16" s="2372">
        <v>169.06059999999999</v>
      </c>
      <c r="AS16" s="2372">
        <v>168.57749999999999</v>
      </c>
      <c r="AT16" s="2372">
        <v>170.23480000000001</v>
      </c>
      <c r="AU16" s="2372">
        <v>171.49379999999999</v>
      </c>
      <c r="AV16" s="2372">
        <v>173.46559999999999</v>
      </c>
      <c r="AW16" s="2372">
        <v>176.1875</v>
      </c>
      <c r="AX16" s="2372">
        <v>178.99430000000001</v>
      </c>
      <c r="AY16" s="2372">
        <v>180.1694</v>
      </c>
      <c r="AZ16" s="2372">
        <v>183.3741</v>
      </c>
      <c r="BA16" s="2372">
        <v>184.91130000000001</v>
      </c>
      <c r="BB16" s="2372">
        <v>186.63890000000001</v>
      </c>
      <c r="BC16" s="2372">
        <v>187.1763</v>
      </c>
      <c r="BD16" s="2372">
        <v>189.7</v>
      </c>
      <c r="BE16" s="2372">
        <v>189.7</v>
      </c>
      <c r="BF16" s="2372">
        <v>189.70060000000001</v>
      </c>
      <c r="BG16" s="2372">
        <v>191.9819</v>
      </c>
      <c r="BH16" s="2372">
        <v>192.00829999999999</v>
      </c>
      <c r="BI16" s="2372">
        <v>193.45519999999999</v>
      </c>
      <c r="BJ16" s="2373">
        <v>195</v>
      </c>
      <c r="BK16" s="2372">
        <v>195</v>
      </c>
      <c r="BL16" s="2372">
        <v>196.55340000000001</v>
      </c>
      <c r="BM16" s="2372">
        <v>198.87049999999999</v>
      </c>
      <c r="BN16" s="2372">
        <v>200.6653</v>
      </c>
      <c r="BO16" s="2372">
        <v>200.69159999999999</v>
      </c>
      <c r="BP16" s="2372">
        <v>200.71350000000001</v>
      </c>
      <c r="BQ16" s="2372">
        <v>200.7</v>
      </c>
      <c r="BR16" s="2372">
        <v>200.8</v>
      </c>
      <c r="BS16" s="2372">
        <v>203.25909999999999</v>
      </c>
      <c r="BT16" s="2372">
        <v>203.3</v>
      </c>
      <c r="BU16" s="2374">
        <v>205.6</v>
      </c>
      <c r="BV16" s="2373">
        <v>208.107</v>
      </c>
      <c r="BW16" s="2372">
        <v>211.286</v>
      </c>
      <c r="BX16" s="2372">
        <v>211.322</v>
      </c>
      <c r="BY16" s="2372">
        <v>214.92400000000001</v>
      </c>
      <c r="BZ16" s="2372">
        <v>215.04249999999999</v>
      </c>
      <c r="CA16" s="2372">
        <v>219.72890000000001</v>
      </c>
      <c r="CB16" s="2372">
        <v>248.6</v>
      </c>
      <c r="CC16" s="2372">
        <v>104.94633483886719</v>
      </c>
      <c r="CD16" s="2372">
        <v>105.39</v>
      </c>
      <c r="CE16" s="2372">
        <v>105.38295745849609</v>
      </c>
      <c r="CF16" s="2372">
        <v>105.46334075927734</v>
      </c>
      <c r="CG16" s="2374">
        <v>107.34317016601563</v>
      </c>
      <c r="CH16" s="2373">
        <v>108.31182861328125</v>
      </c>
      <c r="CI16" s="2372">
        <v>107.71128845214844</v>
      </c>
      <c r="CJ16" s="2372">
        <v>107.781800047351</v>
      </c>
      <c r="CK16" s="2372">
        <v>112.0612638240291</v>
      </c>
      <c r="CL16" s="2372">
        <v>108.5278534213019</v>
      </c>
      <c r="CM16" s="2372">
        <v>110.469332517117</v>
      </c>
      <c r="CN16" s="2372">
        <v>110.53691097885201</v>
      </c>
      <c r="CO16" s="2372">
        <v>111.46360779090629</v>
      </c>
      <c r="CP16" s="2372">
        <v>112.7894091178278</v>
      </c>
      <c r="CQ16" s="2372">
        <v>112.8660939119703</v>
      </c>
      <c r="CR16" s="2372">
        <v>113.00534964473179</v>
      </c>
      <c r="CS16" s="2374">
        <v>113.1117307590537</v>
      </c>
      <c r="CT16" s="2373">
        <v>113.53542358348371</v>
      </c>
      <c r="CU16" s="2372">
        <v>113.5248377479964</v>
      </c>
      <c r="CV16" s="2372">
        <v>114.3867488394541</v>
      </c>
      <c r="CW16" s="2372">
        <v>114.9909069781243</v>
      </c>
      <c r="CX16" s="2372">
        <v>114.9909069781243</v>
      </c>
      <c r="CY16" s="2372">
        <v>115.7433668845205</v>
      </c>
      <c r="CZ16" s="2372">
        <v>116.7944814002628</v>
      </c>
      <c r="DA16" s="2372">
        <v>115.88</v>
      </c>
      <c r="DB16" s="2372">
        <v>116.3831894049038</v>
      </c>
      <c r="DC16" s="2372">
        <v>117.4331048666994</v>
      </c>
      <c r="DD16" s="2372">
        <v>117.9493088439427</v>
      </c>
      <c r="DE16" s="2374">
        <v>123.2185905548815</v>
      </c>
      <c r="DF16" s="2373">
        <v>123.8151265224535</v>
      </c>
      <c r="DG16" s="2372">
        <v>125.5570894030642</v>
      </c>
      <c r="DH16" s="2372">
        <v>128.8205391045185</v>
      </c>
      <c r="DI16" s="2372">
        <v>134.01961733029799</v>
      </c>
      <c r="DJ16" s="2372">
        <v>135.75152831076451</v>
      </c>
      <c r="DK16" s="2372">
        <v>139.10357502526909</v>
      </c>
      <c r="DL16" s="2372">
        <v>141.16028948554899</v>
      </c>
      <c r="DM16" s="2372">
        <v>141.78180922632791</v>
      </c>
      <c r="DN16" s="2372">
        <v>111.51677703857422</v>
      </c>
      <c r="DO16" s="2372">
        <v>112.11578369140625</v>
      </c>
      <c r="DP16" s="2372">
        <v>114.14525604248047</v>
      </c>
      <c r="DQ16" s="2374">
        <v>115.73628234863281</v>
      </c>
      <c r="DR16" s="2373">
        <v>116.72906494140625</v>
      </c>
      <c r="DS16" s="2372">
        <v>117.93870544433594</v>
      </c>
      <c r="DT16" s="2372">
        <v>118.52527618408203</v>
      </c>
      <c r="DU16" s="2372">
        <v>120.17724609375</v>
      </c>
      <c r="DV16" s="2372">
        <v>123.62213134765625</v>
      </c>
      <c r="DW16" s="2372">
        <v>125.35513305664063</v>
      </c>
      <c r="DX16" s="2372">
        <v>129.80299377441406</v>
      </c>
      <c r="DY16" s="2372">
        <v>131.26522827148438</v>
      </c>
      <c r="DZ16" s="2372">
        <v>133.25700378417969</v>
      </c>
      <c r="EA16" s="2372">
        <v>137.47055053710938</v>
      </c>
      <c r="EB16" s="2372">
        <v>145.12060546875</v>
      </c>
      <c r="EC16" s="2374">
        <v>148.08717346191406</v>
      </c>
      <c r="ED16" s="2373">
        <v>150.79</v>
      </c>
      <c r="EE16" s="2372">
        <v>155.60250854492188</v>
      </c>
      <c r="EF16" s="2372">
        <v>157.32801818847656</v>
      </c>
      <c r="EG16" s="2372">
        <v>160.88957214355469</v>
      </c>
      <c r="EH16" s="2372">
        <v>162.64852905273438</v>
      </c>
      <c r="EI16" s="2372">
        <v>163.87593078613281</v>
      </c>
      <c r="EJ16" s="2372">
        <v>166.57151794433594</v>
      </c>
      <c r="EK16" s="2372">
        <v>170.0374755859375</v>
      </c>
      <c r="EL16" s="2372">
        <v>170.41307067871094</v>
      </c>
      <c r="EM16" s="2372">
        <v>171.29205322265625</v>
      </c>
      <c r="EN16" s="2372">
        <v>171.84249877929688</v>
      </c>
      <c r="EO16" s="2374">
        <v>172.57418823242188</v>
      </c>
      <c r="EP16" s="2373">
        <v>175.5946044921875</v>
      </c>
      <c r="EQ16" s="2372">
        <v>177.63401794433594</v>
      </c>
      <c r="ER16" s="2372">
        <v>178.31080627441406</v>
      </c>
      <c r="ES16" s="2372">
        <v>178.17767333984375</v>
      </c>
      <c r="ET16" s="2372">
        <v>179.63432312011719</v>
      </c>
      <c r="EU16" s="2372">
        <v>179.57287818811099</v>
      </c>
      <c r="EV16" s="2372">
        <v>179.817281575761</v>
      </c>
      <c r="EW16" s="2372">
        <v>180.28515856582399</v>
      </c>
      <c r="EX16" s="2372">
        <v>183.71463708894001</v>
      </c>
      <c r="EY16" s="2372">
        <v>183.90964518358999</v>
      </c>
      <c r="EZ16" s="2372">
        <v>183.49376993012299</v>
      </c>
      <c r="FA16" s="2374">
        <v>184.594521346882</v>
      </c>
      <c r="FB16" s="2372">
        <v>185.33842855489701</v>
      </c>
      <c r="FC16" s="2372">
        <v>188.674709055318</v>
      </c>
      <c r="FD16" s="2374">
        <v>189.397633265092</v>
      </c>
    </row>
    <row r="17" spans="1:161" ht="26.25" customHeight="1">
      <c r="A17" s="2371" t="s">
        <v>1327</v>
      </c>
      <c r="B17" s="2372"/>
      <c r="C17" s="2372"/>
      <c r="D17" s="2372"/>
      <c r="E17" s="2372"/>
      <c r="F17" s="2372"/>
      <c r="G17" s="2372"/>
      <c r="H17" s="2372"/>
      <c r="I17" s="2372"/>
      <c r="J17" s="95"/>
      <c r="K17" s="2372"/>
      <c r="L17" s="2372"/>
      <c r="M17" s="2372"/>
      <c r="N17" s="2372"/>
      <c r="O17" s="2372"/>
      <c r="P17" s="2372"/>
      <c r="Q17" s="2372"/>
      <c r="R17" s="2372"/>
      <c r="S17" s="2372"/>
      <c r="T17" s="2372"/>
      <c r="U17" s="2372"/>
      <c r="V17" s="2372"/>
      <c r="W17" s="2372"/>
      <c r="X17" s="2372"/>
      <c r="Y17" s="2372"/>
      <c r="Z17" s="2372"/>
      <c r="AA17" s="2372"/>
      <c r="AB17" s="2372"/>
      <c r="AC17" s="2372"/>
      <c r="AD17" s="2372"/>
      <c r="AE17" s="2372"/>
      <c r="AF17" s="2372"/>
      <c r="AG17" s="2372"/>
      <c r="AH17" s="2372"/>
      <c r="AI17" s="2372"/>
      <c r="AJ17" s="2372"/>
      <c r="AK17" s="2372"/>
      <c r="AL17" s="2372"/>
      <c r="AM17" s="2372"/>
      <c r="AN17" s="2372"/>
      <c r="AO17" s="2372"/>
      <c r="AP17" s="2372"/>
      <c r="AQ17" s="2372"/>
      <c r="AR17" s="2372"/>
      <c r="AS17" s="2372"/>
      <c r="AT17" s="2372"/>
      <c r="AU17" s="2372"/>
      <c r="AV17" s="2372"/>
      <c r="AW17" s="2372"/>
      <c r="AX17" s="2372"/>
      <c r="AY17" s="2372"/>
      <c r="AZ17" s="2372"/>
      <c r="BA17" s="2372"/>
      <c r="BB17" s="2372"/>
      <c r="BC17" s="2372"/>
      <c r="BD17" s="2372"/>
      <c r="BE17" s="2372"/>
      <c r="BF17" s="2372"/>
      <c r="BG17" s="2372"/>
      <c r="BH17" s="2372"/>
      <c r="BI17" s="2372"/>
      <c r="BJ17" s="2373"/>
      <c r="BK17" s="2372"/>
      <c r="BL17" s="2372"/>
      <c r="BM17" s="2372"/>
      <c r="BN17" s="2372"/>
      <c r="BO17" s="2372"/>
      <c r="BP17" s="2372"/>
      <c r="BQ17" s="2372"/>
      <c r="BR17" s="2372"/>
      <c r="BS17" s="2372"/>
      <c r="BT17" s="2372"/>
      <c r="BU17" s="2374"/>
      <c r="BV17" s="2373"/>
      <c r="BW17" s="2372"/>
      <c r="BX17" s="2372"/>
      <c r="BY17" s="2372"/>
      <c r="BZ17" s="2372"/>
      <c r="CA17" s="2372"/>
      <c r="CB17" s="2372"/>
      <c r="CC17" s="2372">
        <v>100.55</v>
      </c>
      <c r="CD17" s="2372">
        <v>101.34</v>
      </c>
      <c r="CE17" s="2372">
        <v>101.13868713378906</v>
      </c>
      <c r="CF17" s="2372">
        <v>101.14160919189453</v>
      </c>
      <c r="CG17" s="2374">
        <v>100.80606842041016</v>
      </c>
      <c r="CH17" s="2373">
        <v>100.77668762207031</v>
      </c>
      <c r="CI17" s="2372">
        <v>100.77668762207031</v>
      </c>
      <c r="CJ17" s="2372">
        <v>100.7823402093541</v>
      </c>
      <c r="CK17" s="2372">
        <v>100</v>
      </c>
      <c r="CL17" s="2372">
        <v>100.7823402093541</v>
      </c>
      <c r="CM17" s="2372">
        <v>104.09184319085431</v>
      </c>
      <c r="CN17" s="2372">
        <v>103.270895763411</v>
      </c>
      <c r="CO17" s="2372">
        <v>103.27089576341071</v>
      </c>
      <c r="CP17" s="2372">
        <v>103.27089576341071</v>
      </c>
      <c r="CQ17" s="2372">
        <v>103.27089576341071</v>
      </c>
      <c r="CR17" s="2372">
        <v>103.27089576341071</v>
      </c>
      <c r="CS17" s="2374">
        <v>104.0915208855084</v>
      </c>
      <c r="CT17" s="2373">
        <v>104.1076776012512</v>
      </c>
      <c r="CU17" s="2372">
        <v>108.2398830444485</v>
      </c>
      <c r="CV17" s="2372">
        <v>108.68484663827979</v>
      </c>
      <c r="CW17" s="2372">
        <v>109.809058882947</v>
      </c>
      <c r="CX17" s="2372">
        <v>109.809058882947</v>
      </c>
      <c r="CY17" s="2372">
        <v>109.809058882947</v>
      </c>
      <c r="CZ17" s="2372">
        <v>110.65767278583129</v>
      </c>
      <c r="DA17" s="2372">
        <v>110.63</v>
      </c>
      <c r="DB17" s="2372">
        <v>110.646643219805</v>
      </c>
      <c r="DC17" s="2372">
        <v>110.646643219805</v>
      </c>
      <c r="DD17" s="2372">
        <v>110.64417793063841</v>
      </c>
      <c r="DE17" s="2374">
        <v>110.64417793063841</v>
      </c>
      <c r="DF17" s="2373">
        <v>110.64417793063841</v>
      </c>
      <c r="DG17" s="2372">
        <v>111.3616334027942</v>
      </c>
      <c r="DH17" s="2372">
        <v>111.9075840395374</v>
      </c>
      <c r="DI17" s="2372">
        <v>112.16447076531129</v>
      </c>
      <c r="DJ17" s="2372">
        <v>113.20756185714239</v>
      </c>
      <c r="DK17" s="2372">
        <v>116.22822947233981</v>
      </c>
      <c r="DL17" s="2372">
        <v>116.4713111241101</v>
      </c>
      <c r="DM17" s="2372">
        <v>116.5987362690374</v>
      </c>
      <c r="DN17" s="2372">
        <v>114.04114532470703</v>
      </c>
      <c r="DO17" s="2372">
        <v>114.16558074951172</v>
      </c>
      <c r="DP17" s="2372">
        <v>111.28983306884766</v>
      </c>
      <c r="DQ17" s="2374">
        <v>111.89029693603516</v>
      </c>
      <c r="DR17" s="2373">
        <v>112.79326629638672</v>
      </c>
      <c r="DS17" s="2372">
        <v>113.36605834960938</v>
      </c>
      <c r="DT17" s="2372">
        <v>112.89414215087891</v>
      </c>
      <c r="DU17" s="2372">
        <v>112.99269104003906</v>
      </c>
      <c r="DV17" s="2372">
        <v>113.94554138183594</v>
      </c>
      <c r="DW17" s="2372">
        <v>117.49131011962891</v>
      </c>
      <c r="DX17" s="2372">
        <v>118.28751373291016</v>
      </c>
      <c r="DY17" s="2372">
        <v>118.26364135742188</v>
      </c>
      <c r="DZ17" s="2372">
        <v>119.7366943359375</v>
      </c>
      <c r="EA17" s="2372">
        <v>120.48746490478516</v>
      </c>
      <c r="EB17" s="2372">
        <v>120.69422912597656</v>
      </c>
      <c r="EC17" s="2374">
        <v>120.93173980712891</v>
      </c>
      <c r="ED17" s="2373">
        <v>122.55</v>
      </c>
      <c r="EE17" s="2372">
        <v>123.44393920898438</v>
      </c>
      <c r="EF17" s="2372">
        <v>123.42639923095703</v>
      </c>
      <c r="EG17" s="2372">
        <v>123.89414978027344</v>
      </c>
      <c r="EH17" s="2372">
        <v>123.90380096435547</v>
      </c>
      <c r="EI17" s="2372">
        <v>124.81594085693359</v>
      </c>
      <c r="EJ17" s="2372">
        <v>131.64739990234375</v>
      </c>
      <c r="EK17" s="2372">
        <v>132.90763854980469</v>
      </c>
      <c r="EL17" s="2372">
        <v>135.61685180664063</v>
      </c>
      <c r="EM17" s="2372">
        <v>140.50222778320313</v>
      </c>
      <c r="EN17" s="2372">
        <v>140.65164184570313</v>
      </c>
      <c r="EO17" s="2374">
        <v>140.87336730957031</v>
      </c>
      <c r="EP17" s="2373">
        <v>141.44703674316406</v>
      </c>
      <c r="EQ17" s="2372">
        <v>143.28114318847656</v>
      </c>
      <c r="ER17" s="2372">
        <v>143.87843322753906</v>
      </c>
      <c r="ES17" s="2372">
        <v>144.84564208984375</v>
      </c>
      <c r="ET17" s="2372">
        <v>144.88542175292969</v>
      </c>
      <c r="EU17" s="2372">
        <v>144.62675036712599</v>
      </c>
      <c r="EV17" s="2372">
        <v>143.230148864005</v>
      </c>
      <c r="EW17" s="2372">
        <v>142.14695751106899</v>
      </c>
      <c r="EX17" s="2372">
        <v>144.50048066872</v>
      </c>
      <c r="EY17" s="2372">
        <v>144.50048066872</v>
      </c>
      <c r="EZ17" s="2372">
        <v>144.46525648806801</v>
      </c>
      <c r="FA17" s="2374">
        <v>145.94385651406699</v>
      </c>
      <c r="FB17" s="2372">
        <v>152.744747268183</v>
      </c>
      <c r="FC17" s="2372">
        <v>155.897997013078</v>
      </c>
      <c r="FD17" s="2374">
        <v>155.94154433613801</v>
      </c>
    </row>
    <row r="18" spans="1:161" ht="26.25" customHeight="1">
      <c r="A18" s="2371" t="s">
        <v>1552</v>
      </c>
      <c r="B18" s="2372">
        <v>106.84229999999999</v>
      </c>
      <c r="C18" s="2372">
        <v>108.9255</v>
      </c>
      <c r="D18" s="2372">
        <v>110.949</v>
      </c>
      <c r="E18" s="2372">
        <v>111.9736</v>
      </c>
      <c r="F18" s="2372">
        <v>114.0059</v>
      </c>
      <c r="G18" s="2372">
        <v>116.9362</v>
      </c>
      <c r="H18" s="2372">
        <v>118.8827</v>
      </c>
      <c r="I18" s="2372">
        <v>118.9819</v>
      </c>
      <c r="J18" s="95">
        <v>118.986</v>
      </c>
      <c r="K18" s="2372">
        <v>120.80459999999999</v>
      </c>
      <c r="L18" s="2372">
        <v>122.1263</v>
      </c>
      <c r="M18" s="2372">
        <v>122.77379999999999</v>
      </c>
      <c r="N18" s="2372">
        <v>127.45699999999999</v>
      </c>
      <c r="O18" s="2372">
        <v>129.72550000000001</v>
      </c>
      <c r="P18" s="2372">
        <v>129.72550000000001</v>
      </c>
      <c r="Q18" s="2372">
        <v>130.5248</v>
      </c>
      <c r="R18" s="2372">
        <v>131.94929999999999</v>
      </c>
      <c r="S18" s="2372">
        <v>133.82419999999999</v>
      </c>
      <c r="T18" s="2372">
        <v>134.32679999999999</v>
      </c>
      <c r="U18" s="2372">
        <v>135.1</v>
      </c>
      <c r="V18" s="2372">
        <v>135.3038</v>
      </c>
      <c r="W18" s="2372">
        <v>140.72210000000001</v>
      </c>
      <c r="X18" s="2372">
        <v>142.41579999999999</v>
      </c>
      <c r="Y18" s="2372">
        <v>142.41579999999999</v>
      </c>
      <c r="Z18" s="2372">
        <v>145.69139999999999</v>
      </c>
      <c r="AA18" s="2372">
        <v>147.87450000000001</v>
      </c>
      <c r="AB18" s="2372">
        <v>150.8468</v>
      </c>
      <c r="AC18" s="2372">
        <v>156.99529999999999</v>
      </c>
      <c r="AD18" s="2372">
        <v>157.6388</v>
      </c>
      <c r="AE18" s="2372">
        <v>159.49379999999999</v>
      </c>
      <c r="AF18" s="2372">
        <v>160.0051</v>
      </c>
      <c r="AG18" s="2372">
        <v>163.0214</v>
      </c>
      <c r="AH18" s="2372">
        <v>166.4692</v>
      </c>
      <c r="AI18" s="2372">
        <v>170.95009999999999</v>
      </c>
      <c r="AJ18" s="2372">
        <v>171.55439999999999</v>
      </c>
      <c r="AK18" s="2372">
        <v>173.2792</v>
      </c>
      <c r="AL18" s="2372">
        <v>174.77869999999999</v>
      </c>
      <c r="AM18" s="2372">
        <v>177.0504</v>
      </c>
      <c r="AN18" s="2372">
        <v>178.47980000000001</v>
      </c>
      <c r="AO18" s="2372">
        <v>180.18039999999999</v>
      </c>
      <c r="AP18" s="2372">
        <v>181.8537</v>
      </c>
      <c r="AQ18" s="2372">
        <v>184.27119999999999</v>
      </c>
      <c r="AR18" s="2372">
        <v>187.3861</v>
      </c>
      <c r="AS18" s="2372">
        <v>186.17740000000001</v>
      </c>
      <c r="AT18" s="2372">
        <v>188.3477</v>
      </c>
      <c r="AU18" s="2372">
        <v>193.97659999999999</v>
      </c>
      <c r="AV18" s="2372">
        <v>195.90960000000001</v>
      </c>
      <c r="AW18" s="2372">
        <v>198.67169999999999</v>
      </c>
      <c r="AX18" s="2372">
        <v>202.6309</v>
      </c>
      <c r="AY18" s="2372">
        <v>204.1422</v>
      </c>
      <c r="AZ18" s="2372">
        <v>208.30959999999999</v>
      </c>
      <c r="BA18" s="2372">
        <v>210.4838</v>
      </c>
      <c r="BB18" s="2372">
        <v>211.66919999999999</v>
      </c>
      <c r="BC18" s="2372">
        <v>212.5779</v>
      </c>
      <c r="BD18" s="2372">
        <v>215.2</v>
      </c>
      <c r="BE18" s="2372">
        <v>216.1</v>
      </c>
      <c r="BF18" s="2372">
        <v>217.39449999999999</v>
      </c>
      <c r="BG18" s="2372">
        <v>222.1096</v>
      </c>
      <c r="BH18" s="2372">
        <v>223.3305</v>
      </c>
      <c r="BI18" s="2372">
        <v>225.74879999999999</v>
      </c>
      <c r="BJ18" s="2373">
        <v>228.4</v>
      </c>
      <c r="BK18" s="2372">
        <v>230.5</v>
      </c>
      <c r="BL18" s="2372">
        <v>233.23500000000001</v>
      </c>
      <c r="BM18" s="2372">
        <v>236.38050000000001</v>
      </c>
      <c r="BN18" s="2372">
        <v>238.6876</v>
      </c>
      <c r="BO18" s="2372">
        <v>239.54230000000001</v>
      </c>
      <c r="BP18" s="2372">
        <v>241.0471</v>
      </c>
      <c r="BQ18" s="2372">
        <v>241.8</v>
      </c>
      <c r="BR18" s="2372">
        <v>242.4</v>
      </c>
      <c r="BS18" s="2372">
        <v>243.87119999999999</v>
      </c>
      <c r="BT18" s="2372">
        <v>246.3</v>
      </c>
      <c r="BU18" s="2374">
        <v>248.3</v>
      </c>
      <c r="BV18" s="2373">
        <v>250.3466</v>
      </c>
      <c r="BW18" s="2372">
        <v>253.50299999999999</v>
      </c>
      <c r="BX18" s="2372">
        <v>255.23099999999999</v>
      </c>
      <c r="BY18" s="2372">
        <v>259.95030000000003</v>
      </c>
      <c r="BZ18" s="2372">
        <v>261.28539999999998</v>
      </c>
      <c r="CA18" s="2372">
        <v>266.61180000000002</v>
      </c>
      <c r="CB18" s="2372">
        <v>292</v>
      </c>
      <c r="CC18" s="2372">
        <v>107.74015808105469</v>
      </c>
      <c r="CD18" s="2372">
        <v>108</v>
      </c>
      <c r="CE18" s="2372">
        <v>109.56643676757813</v>
      </c>
      <c r="CF18" s="2372">
        <v>109.90731048583984</v>
      </c>
      <c r="CG18" s="2374">
        <v>109.856140136718</v>
      </c>
      <c r="CH18" s="2373">
        <v>110.53645324707031</v>
      </c>
      <c r="CI18" s="2372">
        <v>110.83835601806641</v>
      </c>
      <c r="CJ18" s="2372">
        <v>111.2955444048753</v>
      </c>
      <c r="CK18" s="2372">
        <v>105.4876948902369</v>
      </c>
      <c r="CL18" s="2372">
        <v>112.33120458186001</v>
      </c>
      <c r="CM18" s="2372">
        <v>112.7396384280152</v>
      </c>
      <c r="CN18" s="2372">
        <v>113.13423899859799</v>
      </c>
      <c r="CO18" s="2372">
        <v>113.4834211256741</v>
      </c>
      <c r="CP18" s="2372">
        <v>112.9595093825524</v>
      </c>
      <c r="CQ18" s="2372">
        <v>113.26642445552601</v>
      </c>
      <c r="CR18" s="2372">
        <v>113.5964033265485</v>
      </c>
      <c r="CS18" s="2374">
        <v>114.02322099992691</v>
      </c>
      <c r="CT18" s="2373">
        <v>114.7690988990927</v>
      </c>
      <c r="CU18" s="2372">
        <v>115.6618170658009</v>
      </c>
      <c r="CV18" s="2372">
        <v>116.1196547952471</v>
      </c>
      <c r="CW18" s="2372">
        <v>117.0456954004045</v>
      </c>
      <c r="CX18" s="2372">
        <v>117.3104598536308</v>
      </c>
      <c r="CY18" s="2372">
        <v>117.86530997276751</v>
      </c>
      <c r="CZ18" s="2372">
        <v>119.4028792327388</v>
      </c>
      <c r="DA18" s="2372">
        <v>120.29</v>
      </c>
      <c r="DB18" s="2372">
        <v>121.0518221532019</v>
      </c>
      <c r="DC18" s="2372">
        <v>122.85925735103341</v>
      </c>
      <c r="DD18" s="2372">
        <v>123.9347820807802</v>
      </c>
      <c r="DE18" s="2374">
        <v>126.0748701513422</v>
      </c>
      <c r="DF18" s="2373">
        <v>127.17849656476621</v>
      </c>
      <c r="DG18" s="2372">
        <v>131.2197308507385</v>
      </c>
      <c r="DH18" s="2372">
        <v>135.8964629185449</v>
      </c>
      <c r="DI18" s="2372">
        <v>144.21336584574971</v>
      </c>
      <c r="DJ18" s="2372">
        <v>149.37391813535729</v>
      </c>
      <c r="DK18" s="2372">
        <v>155.27145408578119</v>
      </c>
      <c r="DL18" s="2372">
        <v>159.59466166408049</v>
      </c>
      <c r="DM18" s="2372">
        <v>163.59301146317949</v>
      </c>
      <c r="DN18" s="2372">
        <v>145.09017944335938</v>
      </c>
      <c r="DO18" s="2372">
        <v>149.75199890136719</v>
      </c>
      <c r="DP18" s="2372">
        <v>162.25543212890625</v>
      </c>
      <c r="DQ18" s="2374">
        <v>169.98530578613281</v>
      </c>
      <c r="DR18" s="2373">
        <v>173.82818603515625</v>
      </c>
      <c r="DS18" s="2372">
        <v>178.67678833007813</v>
      </c>
      <c r="DT18" s="2372">
        <v>174.93333435058594</v>
      </c>
      <c r="DU18" s="2372">
        <v>179.46255493164063</v>
      </c>
      <c r="DV18" s="2372">
        <v>191.95362854003906</v>
      </c>
      <c r="DW18" s="2372">
        <v>201.75495910644531</v>
      </c>
      <c r="DX18" s="2372">
        <v>214.53106689453125</v>
      </c>
      <c r="DY18" s="2372">
        <v>214.24415588378906</v>
      </c>
      <c r="DZ18" s="2372">
        <v>216.48452758789063</v>
      </c>
      <c r="EA18" s="2372">
        <v>217.08927917480469</v>
      </c>
      <c r="EB18" s="2372">
        <v>219.73373413085938</v>
      </c>
      <c r="EC18" s="2374">
        <v>222.77912902832031</v>
      </c>
      <c r="ED18" s="2373">
        <v>229.5</v>
      </c>
      <c r="EE18" s="2372">
        <v>232.83621215820313</v>
      </c>
      <c r="EF18" s="2372">
        <v>233.53950500488281</v>
      </c>
      <c r="EG18" s="2372">
        <v>236.68806457519531</v>
      </c>
      <c r="EH18" s="2372">
        <v>238.55032348632813</v>
      </c>
      <c r="EI18" s="2372">
        <v>241.04563903808594</v>
      </c>
      <c r="EJ18" s="2372">
        <v>248.81056213378906</v>
      </c>
      <c r="EK18" s="2372">
        <v>246.0618896484375</v>
      </c>
      <c r="EL18" s="2372">
        <v>253.95668029785156</v>
      </c>
      <c r="EM18" s="2372">
        <v>260.0130615234375</v>
      </c>
      <c r="EN18" s="2372">
        <v>263.56710815429688</v>
      </c>
      <c r="EO18" s="2374">
        <v>265.88543701171875</v>
      </c>
      <c r="EP18" s="2373">
        <v>270.50918579101563</v>
      </c>
      <c r="EQ18" s="2372">
        <v>272.62203979492188</v>
      </c>
      <c r="ER18" s="2372">
        <v>274.25363159179688</v>
      </c>
      <c r="ES18" s="2372">
        <v>277.37493896484375</v>
      </c>
      <c r="ET18" s="2372">
        <v>279.52655029296875</v>
      </c>
      <c r="EU18" s="2372">
        <v>268.45685435524302</v>
      </c>
      <c r="EV18" s="2372">
        <v>275.04629052050001</v>
      </c>
      <c r="EW18" s="2372">
        <v>275.27222695402901</v>
      </c>
      <c r="EX18" s="2372">
        <v>278.32175588603798</v>
      </c>
      <c r="EY18" s="2372">
        <v>279.32299239730901</v>
      </c>
      <c r="EZ18" s="2372">
        <v>289.09930094978603</v>
      </c>
      <c r="FA18" s="2374">
        <v>287.84525692598203</v>
      </c>
      <c r="FB18" s="2379">
        <v>283.38145029196897</v>
      </c>
      <c r="FC18" s="2379">
        <v>283.04702601115702</v>
      </c>
      <c r="FD18" s="2374">
        <v>284.66532455425602</v>
      </c>
    </row>
    <row r="19" spans="1:161" ht="26.25" customHeight="1">
      <c r="A19" s="2375" t="s">
        <v>1328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2372"/>
      <c r="W19" s="2372"/>
      <c r="X19" s="2372"/>
      <c r="Y19" s="2372"/>
      <c r="Z19" s="2372"/>
      <c r="AA19" s="2372"/>
      <c r="AB19" s="2372"/>
      <c r="AC19" s="2372"/>
      <c r="AD19" s="2372"/>
      <c r="AE19" s="2372"/>
      <c r="AF19" s="2372"/>
      <c r="AG19" s="2372"/>
      <c r="AH19" s="2372"/>
      <c r="AI19" s="2372"/>
      <c r="AJ19" s="2372"/>
      <c r="AK19" s="2372"/>
      <c r="AL19" s="2372"/>
      <c r="AM19" s="2372"/>
      <c r="AN19" s="2372"/>
      <c r="AO19" s="2372"/>
      <c r="AP19" s="2372"/>
      <c r="AQ19" s="2376"/>
      <c r="AR19" s="37"/>
      <c r="AS19" s="87"/>
      <c r="AT19" s="87"/>
      <c r="AU19" s="87"/>
      <c r="AV19" s="87"/>
      <c r="AW19" s="87"/>
      <c r="AX19" s="2372"/>
      <c r="AY19" s="2372"/>
      <c r="AZ19" s="2372"/>
      <c r="BA19" s="2372"/>
      <c r="BB19" s="2372"/>
      <c r="BC19" s="2372"/>
      <c r="BD19" s="2372"/>
      <c r="BE19" s="2372"/>
      <c r="BF19" s="2372"/>
      <c r="BG19" s="2372"/>
      <c r="BH19" s="2372"/>
      <c r="BI19" s="2372"/>
      <c r="BJ19" s="2373"/>
      <c r="BK19" s="2372"/>
      <c r="BL19" s="2372"/>
      <c r="BM19" s="2372"/>
      <c r="BN19" s="2372"/>
      <c r="BO19" s="2372"/>
      <c r="BP19" s="2372"/>
      <c r="BQ19" s="2372"/>
      <c r="BR19" s="2372"/>
      <c r="BS19" s="2372"/>
      <c r="BT19" s="2372"/>
      <c r="BU19" s="2374"/>
      <c r="BV19" s="2373"/>
      <c r="BW19" s="2372"/>
      <c r="BX19" s="2372"/>
      <c r="BY19" s="2372"/>
      <c r="BZ19" s="2372"/>
      <c r="CA19" s="2372"/>
      <c r="CB19" s="2372"/>
      <c r="CC19" s="2372"/>
      <c r="CD19" s="2372"/>
      <c r="CE19" s="2372"/>
      <c r="CF19" s="2372"/>
      <c r="CG19" s="2374"/>
      <c r="CH19" s="2373"/>
      <c r="CI19" s="2372"/>
      <c r="CJ19" s="2372"/>
      <c r="CK19" s="2372"/>
      <c r="CL19" s="2372"/>
      <c r="CM19" s="2372"/>
      <c r="CN19" s="2372"/>
      <c r="CO19" s="2372"/>
      <c r="CP19" s="2372"/>
      <c r="CQ19" s="2372"/>
      <c r="CR19" s="2372"/>
      <c r="CS19" s="2374"/>
      <c r="CT19" s="2373"/>
      <c r="CU19" s="2372"/>
      <c r="CV19" s="2372"/>
      <c r="CW19" s="2372"/>
      <c r="CX19" s="2372"/>
      <c r="CY19" s="2372"/>
      <c r="CZ19" s="2372"/>
      <c r="DA19" s="2372"/>
      <c r="DB19" s="2372"/>
      <c r="DC19" s="2372"/>
      <c r="DD19" s="2372"/>
      <c r="DE19" s="2374"/>
      <c r="DF19" s="2373"/>
      <c r="DG19" s="2372"/>
      <c r="DH19" s="2372"/>
      <c r="DI19" s="2372"/>
      <c r="DJ19" s="2372"/>
      <c r="DK19" s="2372"/>
      <c r="DL19" s="2372"/>
      <c r="DM19" s="2372"/>
      <c r="DN19" s="2372"/>
      <c r="DO19" s="2372"/>
      <c r="DP19" s="2372"/>
      <c r="DQ19" s="2374"/>
      <c r="DR19" s="2373"/>
      <c r="DS19" s="2372"/>
      <c r="DT19" s="2372"/>
      <c r="DU19" s="2372"/>
      <c r="DV19" s="2372"/>
      <c r="DW19" s="2372"/>
      <c r="DX19" s="2372"/>
      <c r="DY19" s="2372"/>
      <c r="DZ19" s="2372"/>
      <c r="EA19" s="2372"/>
      <c r="EB19" s="2372"/>
      <c r="EC19" s="2374"/>
      <c r="ED19" s="2373"/>
      <c r="EE19" s="2372"/>
      <c r="EF19" s="2372"/>
      <c r="EG19" s="2372"/>
      <c r="EH19" s="2372"/>
      <c r="EI19" s="2372"/>
      <c r="EJ19" s="2372"/>
      <c r="EK19" s="2372"/>
      <c r="EL19" s="2372"/>
      <c r="EM19" s="2372"/>
      <c r="EN19" s="2372"/>
      <c r="EO19" s="2374"/>
      <c r="EP19" s="2373"/>
      <c r="EQ19" s="2372"/>
      <c r="ER19" s="2372"/>
      <c r="ES19" s="2372"/>
      <c r="ET19" s="2372"/>
      <c r="EU19" s="2372"/>
      <c r="EV19" s="2372"/>
      <c r="EW19" s="2372"/>
      <c r="EX19" s="2372"/>
      <c r="EY19" s="2372"/>
      <c r="EZ19" s="2372"/>
      <c r="FA19" s="2374"/>
      <c r="FD19" s="2374"/>
    </row>
    <row r="20" spans="1:161" ht="26.25" customHeight="1">
      <c r="A20" s="2377" t="s">
        <v>1329</v>
      </c>
      <c r="B20" s="2378">
        <v>10.089387865201971</v>
      </c>
      <c r="C20" s="2378">
        <v>10.395100069013125</v>
      </c>
      <c r="D20" s="2378">
        <v>10.781235258647911</v>
      </c>
      <c r="E20" s="2378">
        <v>10.868783254825161</v>
      </c>
      <c r="F20" s="2378">
        <v>11.021637428662984</v>
      </c>
      <c r="G20" s="2378">
        <v>11.625576646751881</v>
      </c>
      <c r="H20" s="2378">
        <v>11.79398854398363</v>
      </c>
      <c r="I20" s="2378">
        <v>11.452117556138418</v>
      </c>
      <c r="J20" s="2378">
        <v>11.946706750205152</v>
      </c>
      <c r="K20" s="2378">
        <v>13.087360965486454</v>
      </c>
      <c r="L20" s="2378">
        <v>13.220784851073674</v>
      </c>
      <c r="M20" s="2378">
        <v>13.495290179440261</v>
      </c>
      <c r="N20" s="2378">
        <v>13.79585506625962</v>
      </c>
      <c r="O20" s="2378">
        <v>14.034539345159018</v>
      </c>
      <c r="P20" s="2378">
        <v>14.521592067249188</v>
      </c>
      <c r="Q20" s="2378">
        <v>14.686746713449224</v>
      </c>
      <c r="R20" s="2378">
        <v>14.842204700470347</v>
      </c>
      <c r="S20" s="2378">
        <v>14.991098959777275</v>
      </c>
      <c r="T20" s="2378">
        <v>15.324757415744799</v>
      </c>
      <c r="U20" s="2378">
        <v>15.9</v>
      </c>
      <c r="V20" s="2378">
        <v>16.470838210073453</v>
      </c>
      <c r="W20" s="2378">
        <v>16.899999999999999</v>
      </c>
      <c r="X20" s="2378">
        <v>17.048030833710897</v>
      </c>
      <c r="Y20" s="2378">
        <v>16.986975306154477</v>
      </c>
      <c r="Z20" s="2378">
        <v>16.443978425254798</v>
      </c>
      <c r="AA20" s="2378">
        <v>16.503264774696305</v>
      </c>
      <c r="AB20" s="2378">
        <v>16.641730421814557</v>
      </c>
      <c r="AC20" s="2378">
        <v>16.75763988274268</v>
      </c>
      <c r="AD20" s="2378">
        <v>16.912583310549877</v>
      </c>
      <c r="AE20" s="2378">
        <v>17.078311805300373</v>
      </c>
      <c r="AF20" s="2378">
        <v>17.938390814425077</v>
      </c>
      <c r="AG20" s="2378">
        <v>17.299351149067419</v>
      </c>
      <c r="AH20" s="2378">
        <v>17.364336331686616</v>
      </c>
      <c r="AI20" s="2378">
        <v>17.384896675966658</v>
      </c>
      <c r="AJ20" s="2378">
        <v>17.576141098800264</v>
      </c>
      <c r="AK20" s="2378">
        <v>17.691649211474839</v>
      </c>
      <c r="AL20" s="2378">
        <v>18.992125314827987</v>
      </c>
      <c r="AM20" s="2378">
        <v>18.468592427339317</v>
      </c>
      <c r="AN20" s="2378">
        <v>19.218260906323394</v>
      </c>
      <c r="AO20" s="2378">
        <v>18.707463084763475</v>
      </c>
      <c r="AP20" s="2378">
        <v>18.886532407903474</v>
      </c>
      <c r="AQ20" s="2378">
        <v>18.368849598774247</v>
      </c>
      <c r="AR20" s="2378">
        <v>16.717132031115483</v>
      </c>
      <c r="AS20" s="2378">
        <v>16.860041594467617</v>
      </c>
      <c r="AT20" s="2378">
        <v>17.214090668331664</v>
      </c>
      <c r="AU20" s="2378">
        <v>15.765144359960189</v>
      </c>
      <c r="AV20" s="2378">
        <v>15.520183710892013</v>
      </c>
      <c r="AW20" s="2378">
        <v>15.361938525593175</v>
      </c>
      <c r="AX20" s="2379">
        <v>13.348170587941084</v>
      </c>
      <c r="AY20" s="2379">
        <v>13.209946429394464</v>
      </c>
      <c r="AZ20" s="2379">
        <v>12.775827934288415</v>
      </c>
      <c r="BA20" s="2379">
        <v>13.03968677598624</v>
      </c>
      <c r="BB20" s="2379">
        <v>12.577412038666779</v>
      </c>
      <c r="BC20" s="2379">
        <v>12.1</v>
      </c>
      <c r="BD20" s="2379">
        <v>11.9</v>
      </c>
      <c r="BE20" s="2379">
        <v>12.3</v>
      </c>
      <c r="BF20" s="2379">
        <v>12.172531206939482</v>
      </c>
      <c r="BG20" s="2379">
        <v>11.643165043913768</v>
      </c>
      <c r="BH20" s="2379">
        <v>11.742521254578691</v>
      </c>
      <c r="BI20" s="2379">
        <v>11.821258205683378</v>
      </c>
      <c r="BJ20" s="2380">
        <v>10.3</v>
      </c>
      <c r="BK20" s="2379">
        <v>10.6</v>
      </c>
      <c r="BL20" s="2379">
        <v>10.361326428737456</v>
      </c>
      <c r="BM20" s="2379">
        <v>9.6</v>
      </c>
      <c r="BN20" s="2379">
        <v>9.8052495069177468</v>
      </c>
      <c r="BO20" s="2379">
        <v>10</v>
      </c>
      <c r="BP20" s="2379">
        <v>9.6252212235832957</v>
      </c>
      <c r="BQ20" s="2379">
        <v>9.9</v>
      </c>
      <c r="BR20" s="2379">
        <v>9.776845033342866</v>
      </c>
      <c r="BS20" s="2379">
        <v>9.5213185294687861</v>
      </c>
      <c r="BT20" s="2379">
        <v>9.3377872599817096</v>
      </c>
      <c r="BU20" s="2381">
        <v>9.4251126830118324</v>
      </c>
      <c r="BV20" s="2380">
        <v>9.0111939588038155</v>
      </c>
      <c r="BW20" s="2379">
        <v>9.170183863406578</v>
      </c>
      <c r="BX20" s="2379">
        <v>9.2754332534864972</v>
      </c>
      <c r="BY20" s="2379">
        <v>9.4724537037037067</v>
      </c>
      <c r="BZ20" s="2379">
        <v>9.4086000549363149</v>
      </c>
      <c r="CA20" s="2379">
        <v>9.124527815544468</v>
      </c>
      <c r="CB20" s="2379">
        <v>9.4354622449916263</v>
      </c>
      <c r="CC20" s="2379">
        <v>7.8</v>
      </c>
      <c r="CD20" s="2379">
        <v>7.6</v>
      </c>
      <c r="CE20" s="2379">
        <v>7.7</v>
      </c>
      <c r="CF20" s="2379">
        <v>8.1999999999999993</v>
      </c>
      <c r="CG20" s="2381">
        <v>7.9</v>
      </c>
      <c r="CH20" s="2380">
        <v>7.8</v>
      </c>
      <c r="CI20" s="2379">
        <v>7.8</v>
      </c>
      <c r="CJ20" s="2379">
        <v>7.8</v>
      </c>
      <c r="CK20" s="2379">
        <v>10.6</v>
      </c>
      <c r="CL20" s="2379">
        <v>11.3</v>
      </c>
      <c r="CM20" s="2379">
        <v>11.2</v>
      </c>
      <c r="CN20" s="2379">
        <v>11.4</v>
      </c>
      <c r="CO20" s="2379">
        <v>10.5</v>
      </c>
      <c r="CP20" s="2379">
        <v>10.4</v>
      </c>
      <c r="CQ20" s="2379">
        <v>10.1</v>
      </c>
      <c r="CR20" s="2379">
        <v>9.8000000000000007</v>
      </c>
      <c r="CS20" s="2381">
        <v>10.4</v>
      </c>
      <c r="CT20" s="2380">
        <v>9.9</v>
      </c>
      <c r="CU20" s="2379">
        <v>10.3</v>
      </c>
      <c r="CV20" s="2379">
        <v>10.3</v>
      </c>
      <c r="CW20" s="2379">
        <v>8.5</v>
      </c>
      <c r="CX20" s="2379">
        <v>7.5</v>
      </c>
      <c r="CY20" s="2379">
        <v>7.8</v>
      </c>
      <c r="CZ20" s="2379">
        <v>9</v>
      </c>
      <c r="DA20" s="2379">
        <v>9.6999999999999993</v>
      </c>
      <c r="DB20" s="2379">
        <v>10.6</v>
      </c>
      <c r="DC20" s="2379">
        <v>11</v>
      </c>
      <c r="DD20" s="2379">
        <v>12.2</v>
      </c>
      <c r="DE20" s="2381">
        <v>12.6</v>
      </c>
      <c r="DF20" s="2380">
        <v>13.9</v>
      </c>
      <c r="DG20" s="2379">
        <v>15.7</v>
      </c>
      <c r="DH20" s="2379">
        <v>19.399999999999999</v>
      </c>
      <c r="DI20" s="2379">
        <v>23.4</v>
      </c>
      <c r="DJ20" s="2379">
        <v>27.6</v>
      </c>
      <c r="DK20" s="2379">
        <v>29.8</v>
      </c>
      <c r="DL20" s="2379">
        <v>31.7</v>
      </c>
      <c r="DM20" s="2379">
        <v>33.9</v>
      </c>
      <c r="DN20" s="2379">
        <v>37.200000000000003</v>
      </c>
      <c r="DO20" s="2379">
        <v>40.4</v>
      </c>
      <c r="DP20" s="2379">
        <v>50.3</v>
      </c>
      <c r="DQ20" s="2381">
        <v>54.1</v>
      </c>
      <c r="DR20" s="2380">
        <v>53.6</v>
      </c>
      <c r="DS20" s="2379">
        <v>52.8</v>
      </c>
      <c r="DT20" s="2379">
        <v>45</v>
      </c>
      <c r="DU20" s="2379">
        <v>41.2</v>
      </c>
      <c r="DV20" s="2379">
        <v>42.2</v>
      </c>
      <c r="DW20" s="2379">
        <v>42.500266731891358</v>
      </c>
      <c r="DX20" s="2379">
        <v>43.085777282714844</v>
      </c>
      <c r="DY20" s="2379">
        <v>40.067325592041016</v>
      </c>
      <c r="DZ20" s="2379">
        <v>38.084476470947266</v>
      </c>
      <c r="EA20" s="2379">
        <v>35.21435546875</v>
      </c>
      <c r="EB20" s="2379">
        <v>26.410242080688477</v>
      </c>
      <c r="EC20" s="2381">
        <v>23.189151763916016</v>
      </c>
      <c r="ED20" s="2380">
        <v>23.519401550292969</v>
      </c>
      <c r="EE20" s="2379">
        <v>23.183256149291992</v>
      </c>
      <c r="EF20" s="2379">
        <v>25.787607192993164</v>
      </c>
      <c r="EG20" s="2379">
        <v>25.039577484130859</v>
      </c>
      <c r="EH20" s="2379">
        <v>23.14799690246582</v>
      </c>
      <c r="EI20" s="2379">
        <v>22.750442504882813</v>
      </c>
      <c r="EJ20" s="2379">
        <v>20.94843864440918</v>
      </c>
      <c r="EK20" s="2379">
        <v>20.367393493652344</v>
      </c>
      <c r="EL20" s="2379">
        <v>21.457216262817383</v>
      </c>
      <c r="EM20" s="2379">
        <v>22.094587326049805</v>
      </c>
      <c r="EN20" s="2379">
        <v>23.026113510131836</v>
      </c>
      <c r="EO20" s="2381">
        <v>23.819656372070313</v>
      </c>
      <c r="EP20" s="2380">
        <v>23.480236053466797</v>
      </c>
      <c r="EQ20" s="2379">
        <v>23.13310432434082</v>
      </c>
      <c r="ER20" s="2379">
        <v>22.405492782592773</v>
      </c>
      <c r="ES20" s="2379">
        <v>21.240171432495117</v>
      </c>
      <c r="ET20" s="2379">
        <v>18.377782821655273</v>
      </c>
      <c r="EU20" s="2379">
        <v>13.666954804133599</v>
      </c>
      <c r="EV20" s="2379">
        <v>12.1377599750016</v>
      </c>
      <c r="EW20" s="2379">
        <v>11.478444155796399</v>
      </c>
      <c r="EX20" s="2379">
        <v>9.4191608415987407</v>
      </c>
      <c r="EY20" s="2379">
        <v>8.0463210109583194</v>
      </c>
      <c r="EZ20" s="2379">
        <v>6.3284240835103596</v>
      </c>
      <c r="FA20" s="2381">
        <v>5.3880223884888396</v>
      </c>
      <c r="FB20" s="43">
        <v>3.8</v>
      </c>
      <c r="FC20" s="43">
        <v>3.3</v>
      </c>
      <c r="FD20" s="2381">
        <v>3.2</v>
      </c>
    </row>
    <row r="21" spans="1:161" ht="26.25" customHeight="1">
      <c r="A21" s="2371" t="s">
        <v>1330</v>
      </c>
      <c r="B21" s="2378">
        <v>7.9769590074649273</v>
      </c>
      <c r="C21" s="2378">
        <v>6.7233706065429146</v>
      </c>
      <c r="D21" s="2378">
        <v>6.7233706065429146</v>
      </c>
      <c r="E21" s="2378">
        <v>6.574194509062977</v>
      </c>
      <c r="F21" s="2378">
        <v>6.574194509062977</v>
      </c>
      <c r="G21" s="2378">
        <v>7.330678226722867</v>
      </c>
      <c r="H21" s="2378">
        <v>7.3283112703868909</v>
      </c>
      <c r="I21" s="2378">
        <v>7.9316424819780025</v>
      </c>
      <c r="J21" s="2378">
        <v>8.8880649974992139</v>
      </c>
      <c r="K21" s="2378">
        <v>6.8872091065302641</v>
      </c>
      <c r="L21" s="2378">
        <v>7.2844723911624101</v>
      </c>
      <c r="M21" s="2378">
        <v>7.2412706251744083</v>
      </c>
      <c r="N21" s="2378">
        <v>7.0961215126385895</v>
      </c>
      <c r="O21" s="2378">
        <v>7.5164572112507528</v>
      </c>
      <c r="P21" s="2378">
        <v>8.2138820020328183</v>
      </c>
      <c r="Q21" s="2378">
        <v>6.964407654769218</v>
      </c>
      <c r="R21" s="2378">
        <v>8.0101745288867221</v>
      </c>
      <c r="S21" s="2378">
        <v>7.9313316462622367</v>
      </c>
      <c r="T21" s="2378">
        <v>5.0226844795122361</v>
      </c>
      <c r="U21" s="2378">
        <v>5.0999999999999996</v>
      </c>
      <c r="V21" s="2378">
        <v>5.7949977457976587</v>
      </c>
      <c r="W21" s="2378">
        <v>6.5</v>
      </c>
      <c r="X21" s="2378">
        <v>6.6430101490040414</v>
      </c>
      <c r="Y21" s="2378">
        <v>6.7569970815463307</v>
      </c>
      <c r="Z21" s="2378">
        <v>6.9043570660074778</v>
      </c>
      <c r="AA21" s="2378">
        <v>7.0154560024314065</v>
      </c>
      <c r="AB21" s="2378">
        <v>7.1612535112359552</v>
      </c>
      <c r="AC21" s="2378">
        <v>7.1758340145587738</v>
      </c>
      <c r="AD21" s="2378">
        <v>7.3309763412709827</v>
      </c>
      <c r="AE21" s="2378">
        <v>7.3982635262786118</v>
      </c>
      <c r="AF21" s="2378">
        <v>7.6008393963040106</v>
      </c>
      <c r="AG21" s="2378">
        <v>7.6657351074463662</v>
      </c>
      <c r="AH21" s="2378">
        <v>7.8196781086991507</v>
      </c>
      <c r="AI21" s="2378">
        <v>7.8141175841700772</v>
      </c>
      <c r="AJ21" s="2378">
        <v>7.919862415345591</v>
      </c>
      <c r="AK21" s="2378">
        <v>8.0037595435240831</v>
      </c>
      <c r="AL21" s="2378">
        <v>8.1662691087096277</v>
      </c>
      <c r="AM21" s="2378">
        <v>8.3057106507835101</v>
      </c>
      <c r="AN21" s="2378">
        <v>8.3204931924726822</v>
      </c>
      <c r="AO21" s="2378">
        <v>8.3592825584079691</v>
      </c>
      <c r="AP21" s="2378">
        <v>8.4932180364950511</v>
      </c>
      <c r="AQ21" s="2378">
        <v>8.5612574836166857</v>
      </c>
      <c r="AR21" s="2378">
        <v>8.6366622551866499</v>
      </c>
      <c r="AS21" s="2378">
        <v>8.4751316521796412</v>
      </c>
      <c r="AT21" s="2378">
        <v>8.9722547224025249</v>
      </c>
      <c r="AU21" s="2378">
        <v>8.6564507518976939</v>
      </c>
      <c r="AV21" s="2378">
        <v>9.3028604542284796</v>
      </c>
      <c r="AW21" s="2378">
        <v>9.6907745410974826</v>
      </c>
      <c r="AX21" s="2379">
        <v>7.0043667988288689</v>
      </c>
      <c r="AY21" s="2379">
        <v>7.07961635955931</v>
      </c>
      <c r="AZ21" s="2379">
        <v>7.2500143682941598</v>
      </c>
      <c r="BA21" s="2379">
        <v>6.6660161516425092</v>
      </c>
      <c r="BB21" s="2379">
        <v>6.3174064145157871</v>
      </c>
      <c r="BC21" s="2379">
        <v>6.2</v>
      </c>
      <c r="BD21" s="2379">
        <v>7.2</v>
      </c>
      <c r="BE21" s="2379">
        <v>7.4</v>
      </c>
      <c r="BF21" s="2379">
        <v>8.1036190013695943</v>
      </c>
      <c r="BG21" s="2379">
        <v>8.1999828122896901</v>
      </c>
      <c r="BH21" s="2379">
        <v>7.8682185345017928</v>
      </c>
      <c r="BI21" s="2379">
        <v>7.9760040496496458</v>
      </c>
      <c r="BJ21" s="2380">
        <v>6.8</v>
      </c>
      <c r="BK21" s="2379">
        <v>7.2</v>
      </c>
      <c r="BL21" s="2379">
        <v>7.3103247928575854</v>
      </c>
      <c r="BM21" s="2379">
        <v>7.4</v>
      </c>
      <c r="BN21" s="2379">
        <v>7.575126421637961</v>
      </c>
      <c r="BO21" s="2379">
        <v>7.3</v>
      </c>
      <c r="BP21" s="2379">
        <v>7.4213215258855456</v>
      </c>
      <c r="BQ21" s="2379">
        <v>7.9</v>
      </c>
      <c r="BR21" s="2379">
        <v>8.6542247752689576</v>
      </c>
      <c r="BS21" s="2379">
        <v>8.9418533872584334</v>
      </c>
      <c r="BT21" s="2379">
        <v>8.6282026272876777</v>
      </c>
      <c r="BU21" s="2381">
        <v>8.6945734138815283</v>
      </c>
      <c r="BV21" s="2380">
        <v>8.033148051588995</v>
      </c>
      <c r="BW21" s="2379">
        <v>8.1044551500993407</v>
      </c>
      <c r="BX21" s="2379">
        <v>8.3628139488430122</v>
      </c>
      <c r="BY21" s="2379">
        <v>7.3345691056910596</v>
      </c>
      <c r="BZ21" s="2379">
        <v>6.7463337100557936</v>
      </c>
      <c r="CA21" s="2379">
        <v>6.4647222920251721</v>
      </c>
      <c r="CB21" s="2379">
        <v>6.5985180206031231</v>
      </c>
      <c r="CC21" s="2379">
        <v>8.1999999999999993</v>
      </c>
      <c r="CD21" s="2379">
        <v>8.5</v>
      </c>
      <c r="CE21" s="2379">
        <v>7</v>
      </c>
      <c r="CF21" s="2379">
        <v>8.4</v>
      </c>
      <c r="CG21" s="2381">
        <v>7.2</v>
      </c>
      <c r="CH21" s="2380">
        <v>7.8</v>
      </c>
      <c r="CI21" s="2379">
        <v>7.9</v>
      </c>
      <c r="CJ21" s="2379">
        <v>8.4</v>
      </c>
      <c r="CK21" s="2379">
        <v>14.4</v>
      </c>
      <c r="CL21" s="2379">
        <v>15.1</v>
      </c>
      <c r="CM21" s="2379">
        <v>13.8</v>
      </c>
      <c r="CN21" s="2379">
        <v>13.7</v>
      </c>
      <c r="CO21" s="2379">
        <v>11.4</v>
      </c>
      <c r="CP21" s="2379">
        <v>11.2</v>
      </c>
      <c r="CQ21" s="2379">
        <v>12.6</v>
      </c>
      <c r="CR21" s="2379">
        <v>11.7</v>
      </c>
      <c r="CS21" s="2381">
        <v>14.1</v>
      </c>
      <c r="CT21" s="2380">
        <v>12.8</v>
      </c>
      <c r="CU21" s="2379">
        <v>12.3</v>
      </c>
      <c r="CV21" s="2379">
        <v>10.8</v>
      </c>
      <c r="CW21" s="2379">
        <v>6.5</v>
      </c>
      <c r="CX21" s="2379">
        <v>5.4</v>
      </c>
      <c r="CY21" s="2379">
        <v>7.3</v>
      </c>
      <c r="CZ21" s="2379">
        <v>9.5</v>
      </c>
      <c r="DA21" s="2379">
        <v>10.6</v>
      </c>
      <c r="DB21" s="2379">
        <v>11.5</v>
      </c>
      <c r="DC21" s="2379">
        <v>11</v>
      </c>
      <c r="DD21" s="2379">
        <v>13.1</v>
      </c>
      <c r="DE21" s="2381">
        <v>12.8</v>
      </c>
      <c r="DF21" s="2380">
        <v>13.7</v>
      </c>
      <c r="DG21" s="2379">
        <v>17.399999999999999</v>
      </c>
      <c r="DH21" s="2379">
        <v>22.4</v>
      </c>
      <c r="DI21" s="2379">
        <v>26.6</v>
      </c>
      <c r="DJ21" s="2379">
        <v>30.1</v>
      </c>
      <c r="DK21" s="2379">
        <v>30.7</v>
      </c>
      <c r="DL21" s="2379">
        <v>32.299999999999997</v>
      </c>
      <c r="DM21" s="2379">
        <v>34.4</v>
      </c>
      <c r="DN21" s="2379">
        <v>37.799999999999997</v>
      </c>
      <c r="DO21" s="2379">
        <v>43.7</v>
      </c>
      <c r="DP21" s="2379">
        <v>55.3</v>
      </c>
      <c r="DQ21" s="2381">
        <v>59.7</v>
      </c>
      <c r="DR21" s="2380">
        <v>61</v>
      </c>
      <c r="DS21" s="2379">
        <v>59.1</v>
      </c>
      <c r="DT21" s="2379">
        <v>50.8</v>
      </c>
      <c r="DU21" s="2379">
        <v>48.7</v>
      </c>
      <c r="DV21" s="2379">
        <v>51.791555038897428</v>
      </c>
      <c r="DW21" s="2379">
        <v>54.225741258392567</v>
      </c>
      <c r="DX21" s="2379">
        <v>55.010494232177734</v>
      </c>
      <c r="DY21" s="2379">
        <v>51.863178253173828</v>
      </c>
      <c r="DZ21" s="2379">
        <v>49.336944580078125</v>
      </c>
      <c r="EA21" s="2379">
        <v>44.77239990234375</v>
      </c>
      <c r="EB21" s="2379">
        <v>32.213771820068359</v>
      </c>
      <c r="EC21" s="2381">
        <v>28.679882049560547</v>
      </c>
      <c r="ED21" s="2380">
        <v>27.141059875488281</v>
      </c>
      <c r="EE21" s="2379">
        <v>27.049306869506836</v>
      </c>
      <c r="EF21" s="2379">
        <v>29.595592498779297</v>
      </c>
      <c r="EG21" s="2379">
        <v>26.845598220825195</v>
      </c>
      <c r="EH21" s="2379">
        <v>22.639593124389648</v>
      </c>
      <c r="EI21" s="2379">
        <v>24.010547637939453</v>
      </c>
      <c r="EJ21" s="2379">
        <v>21.452001571655273</v>
      </c>
      <c r="EK21" s="2379">
        <v>19.095340728759766</v>
      </c>
      <c r="EL21" s="2379">
        <v>22.08879280090332</v>
      </c>
      <c r="EM21" s="2379">
        <v>22.75346565246582</v>
      </c>
      <c r="EN21" s="2379">
        <v>25.944564819335938</v>
      </c>
      <c r="EO21" s="2381">
        <v>27.769166946411133</v>
      </c>
      <c r="EP21" s="2380">
        <v>28.307804107666016</v>
      </c>
      <c r="EQ21" s="2379">
        <v>28.059177398681641</v>
      </c>
      <c r="ER21" s="2379">
        <v>26.519399642944336</v>
      </c>
      <c r="ES21" s="2379">
        <v>25.022485733032227</v>
      </c>
      <c r="ET21" s="2379">
        <v>22.826328277587891</v>
      </c>
      <c r="EU21" s="2379">
        <v>16.3099230624121</v>
      </c>
      <c r="EV21" s="2379">
        <v>15.1430820979957</v>
      </c>
      <c r="EW21" s="2379">
        <v>14.799545534242201</v>
      </c>
      <c r="EX21" s="2379">
        <v>10.996129308027299</v>
      </c>
      <c r="EY21" s="2379">
        <v>9.5250065380916809</v>
      </c>
      <c r="EZ21" s="2379">
        <v>6.6103869045536401</v>
      </c>
      <c r="FA21" s="2381">
        <v>4.8633708143259904</v>
      </c>
      <c r="FB21" s="2379">
        <v>3.9</v>
      </c>
      <c r="FC21" s="2379">
        <v>2.4</v>
      </c>
      <c r="FD21" s="2381">
        <v>2.2999999999999998</v>
      </c>
    </row>
    <row r="22" spans="1:161" ht="26.25" customHeight="1">
      <c r="A22" s="2377" t="s">
        <v>1331</v>
      </c>
      <c r="B22" s="2378">
        <v>11.765001692691371</v>
      </c>
      <c r="C22" s="2378">
        <v>13.335685866269358</v>
      </c>
      <c r="D22" s="2378">
        <v>14.022553504895185</v>
      </c>
      <c r="E22" s="2378">
        <v>14.37974640647856</v>
      </c>
      <c r="F22" s="2378">
        <v>14.619604019191556</v>
      </c>
      <c r="G22" s="2378">
        <v>15.087467419989437</v>
      </c>
      <c r="H22" s="2378">
        <v>15.432566094797281</v>
      </c>
      <c r="I22" s="2378">
        <v>14.242566352490599</v>
      </c>
      <c r="J22" s="2378">
        <v>14.227904257126639</v>
      </c>
      <c r="K22" s="2378">
        <v>17.71297339043943</v>
      </c>
      <c r="L22" s="2378">
        <v>17.627666933733124</v>
      </c>
      <c r="M22" s="2378">
        <v>18.128801984472346</v>
      </c>
      <c r="N22" s="2378">
        <v>18.930077006221865</v>
      </c>
      <c r="O22" s="2378">
        <v>18.95013176022276</v>
      </c>
      <c r="P22" s="2378">
        <v>19.237492309575615</v>
      </c>
      <c r="Q22" s="2378">
        <v>20.569172886808815</v>
      </c>
      <c r="R22" s="2378">
        <v>19.981335534138395</v>
      </c>
      <c r="S22" s="2378">
        <v>20.298069688443192</v>
      </c>
      <c r="T22" s="2378">
        <v>23.129433217634428</v>
      </c>
      <c r="U22" s="2378">
        <v>24</v>
      </c>
      <c r="V22" s="2378">
        <v>24.060884458750678</v>
      </c>
      <c r="W22" s="2378">
        <v>24</v>
      </c>
      <c r="X22" s="2378">
        <v>24.093095963233594</v>
      </c>
      <c r="Y22" s="2378">
        <v>23.867663848596436</v>
      </c>
      <c r="Z22" s="2378">
        <v>23.027075924911557</v>
      </c>
      <c r="AA22" s="2378">
        <v>22.970698360231708</v>
      </c>
      <c r="AB22" s="2378">
        <v>23.074429195130747</v>
      </c>
      <c r="AC22" s="2378">
        <v>23.232911580911249</v>
      </c>
      <c r="AD22" s="2378">
        <v>23.400857985746541</v>
      </c>
      <c r="AE22" s="2378">
        <v>23.606951558330152</v>
      </c>
      <c r="AF22" s="2378">
        <v>24.618278567875862</v>
      </c>
      <c r="AG22" s="2378">
        <v>23.416485954335826</v>
      </c>
      <c r="AH22" s="2378">
        <v>23.151063266816152</v>
      </c>
      <c r="AI22" s="2378">
        <v>22.954769675368098</v>
      </c>
      <c r="AJ22" s="2378">
        <v>23.194851275864153</v>
      </c>
      <c r="AK22" s="2378">
        <v>23.307619183048487</v>
      </c>
      <c r="AL22" s="2378">
        <v>25.48379043762543</v>
      </c>
      <c r="AM22" s="2378">
        <v>24.497349650029875</v>
      </c>
      <c r="AN22" s="2378">
        <v>25.656550860894711</v>
      </c>
      <c r="AO22" s="2378">
        <v>24.789440273849195</v>
      </c>
      <c r="AP22" s="2378">
        <v>25.007947628989683</v>
      </c>
      <c r="AQ22" s="2378">
        <v>24.116124111654045</v>
      </c>
      <c r="AR22" s="2378">
        <v>21.225527491169998</v>
      </c>
      <c r="AS22" s="2378">
        <v>21.504782083579116</v>
      </c>
      <c r="AT22" s="2378">
        <v>21.588872887714288</v>
      </c>
      <c r="AU22" s="2378">
        <v>19.392733130493767</v>
      </c>
      <c r="AV22" s="2378">
        <v>18.68930684279529</v>
      </c>
      <c r="AW22" s="2378">
        <v>18.241436377688231</v>
      </c>
      <c r="AX22" s="2379">
        <v>16.627218915331781</v>
      </c>
      <c r="AY22" s="2379">
        <v>16.375971705429635</v>
      </c>
      <c r="AZ22" s="2379">
        <v>15.590026305675991</v>
      </c>
      <c r="BA22" s="2379">
        <v>16.292496736070078</v>
      </c>
      <c r="BB22" s="2379">
        <v>15.777319836503054</v>
      </c>
      <c r="BC22" s="2379">
        <v>15.1</v>
      </c>
      <c r="BD22" s="2379">
        <v>14.2</v>
      </c>
      <c r="BE22" s="2379">
        <v>14.7</v>
      </c>
      <c r="BF22" s="2379">
        <v>14.108208235698712</v>
      </c>
      <c r="BG22" s="2379">
        <v>13.242229175751646</v>
      </c>
      <c r="BH22" s="2379">
        <v>13.561171354361718</v>
      </c>
      <c r="BI22" s="2379">
        <v>13.632473221876069</v>
      </c>
      <c r="BJ22" s="2380">
        <v>12</v>
      </c>
      <c r="BK22" s="2379">
        <v>12.2</v>
      </c>
      <c r="BL22" s="2379">
        <v>11.803036446142116</v>
      </c>
      <c r="BM22" s="2379">
        <v>10.6</v>
      </c>
      <c r="BN22" s="2379">
        <v>10.852070579720532</v>
      </c>
      <c r="BO22" s="2379">
        <v>11.2</v>
      </c>
      <c r="BP22" s="2379">
        <v>10.659860192086157</v>
      </c>
      <c r="BQ22" s="2379">
        <v>10.8</v>
      </c>
      <c r="BR22" s="2379">
        <v>10.281703461985558</v>
      </c>
      <c r="BS22" s="2379">
        <v>9.7784480685400297</v>
      </c>
      <c r="BT22" s="2379">
        <v>9.6541777664030235</v>
      </c>
      <c r="BU22" s="2381">
        <v>9.7520867563302858</v>
      </c>
      <c r="BV22" s="2380">
        <v>9.4534816971614219</v>
      </c>
      <c r="BW22" s="2379">
        <v>9.6537715369600079</v>
      </c>
      <c r="BX22" s="2379">
        <v>9.6893500378164106</v>
      </c>
      <c r="BY22" s="2379">
        <v>10.444127809202456</v>
      </c>
      <c r="BZ22" s="2379">
        <v>10.621327429094293</v>
      </c>
      <c r="CA22" s="2379">
        <v>10.33718527199521</v>
      </c>
      <c r="CB22" s="2379">
        <v>10.717934832663261</v>
      </c>
      <c r="CC22" s="2379">
        <v>7.4</v>
      </c>
      <c r="CD22" s="2379">
        <v>7</v>
      </c>
      <c r="CE22" s="2379">
        <v>8.1999999999999993</v>
      </c>
      <c r="CF22" s="2379">
        <v>8</v>
      </c>
      <c r="CG22" s="2381">
        <v>8.5</v>
      </c>
      <c r="CH22" s="2380">
        <v>7.9</v>
      </c>
      <c r="CI22" s="2379">
        <v>7.7</v>
      </c>
      <c r="CJ22" s="2379">
        <v>7.4</v>
      </c>
      <c r="CK22" s="2379">
        <v>7.7</v>
      </c>
      <c r="CL22" s="2379">
        <v>8.4</v>
      </c>
      <c r="CM22" s="2379">
        <v>9.1999999999999993</v>
      </c>
      <c r="CN22" s="2379">
        <v>9.6999999999999993</v>
      </c>
      <c r="CO22" s="2379">
        <v>9.9</v>
      </c>
      <c r="CP22" s="2379">
        <v>9.8000000000000007</v>
      </c>
      <c r="CQ22" s="2379">
        <v>8.3000000000000007</v>
      </c>
      <c r="CR22" s="2379">
        <v>8.3000000000000007</v>
      </c>
      <c r="CS22" s="2381">
        <v>7.7</v>
      </c>
      <c r="CT22" s="2380">
        <v>7.7</v>
      </c>
      <c r="CU22" s="2379">
        <v>8.8000000000000007</v>
      </c>
      <c r="CV22" s="2379">
        <v>10</v>
      </c>
      <c r="CW22" s="2379">
        <v>10.199999999999999</v>
      </c>
      <c r="CX22" s="2379">
        <v>9.1999999999999993</v>
      </c>
      <c r="CY22" s="2379">
        <v>8.1999999999999993</v>
      </c>
      <c r="CZ22" s="2379">
        <v>8.6</v>
      </c>
      <c r="DA22" s="2379">
        <v>8.6999999999999993</v>
      </c>
      <c r="DB22" s="2379">
        <v>9.9</v>
      </c>
      <c r="DC22" s="2379">
        <v>11</v>
      </c>
      <c r="DD22" s="2379">
        <v>11.6</v>
      </c>
      <c r="DE22" s="2381">
        <v>12.5</v>
      </c>
      <c r="DF22" s="2380">
        <v>14.1</v>
      </c>
      <c r="DG22" s="2379">
        <v>14.5</v>
      </c>
      <c r="DH22" s="2379">
        <v>17</v>
      </c>
      <c r="DI22" s="2379">
        <v>21.3</v>
      </c>
      <c r="DJ22" s="2379">
        <v>25.7</v>
      </c>
      <c r="DK22" s="2379">
        <v>29.1</v>
      </c>
      <c r="DL22" s="2379">
        <v>31.3</v>
      </c>
      <c r="DM22" s="2379">
        <v>33.6</v>
      </c>
      <c r="DN22" s="2379">
        <v>36.799999999999997</v>
      </c>
      <c r="DO22" s="2379">
        <v>37.799999999999997</v>
      </c>
      <c r="DP22" s="2379">
        <v>46.5</v>
      </c>
      <c r="DQ22" s="2381">
        <v>49.9</v>
      </c>
      <c r="DR22" s="2380">
        <v>47.9</v>
      </c>
      <c r="DS22" s="2379">
        <v>47.9</v>
      </c>
      <c r="DT22" s="2379">
        <v>40.6</v>
      </c>
      <c r="DU22" s="2379">
        <v>35.4</v>
      </c>
      <c r="DV22" s="2379">
        <v>34.626475269568282</v>
      </c>
      <c r="DW22" s="2379">
        <v>33.367405580982854</v>
      </c>
      <c r="DX22" s="2379">
        <v>33.793121337890625</v>
      </c>
      <c r="DY22" s="2379">
        <v>30.890188217163086</v>
      </c>
      <c r="DZ22" s="2379">
        <v>29.287185668945313</v>
      </c>
      <c r="EA22" s="2379">
        <v>27.652620315551758</v>
      </c>
      <c r="EB22" s="2379">
        <v>21.695880889892578</v>
      </c>
      <c r="EC22" s="2381">
        <v>18.706462860107422</v>
      </c>
      <c r="ED22" s="2380">
        <v>20.503829956054688</v>
      </c>
      <c r="EE22" s="2379">
        <v>19.954687118530273</v>
      </c>
      <c r="EF22" s="2379">
        <v>22.589902877807617</v>
      </c>
      <c r="EG22" s="2379">
        <v>23.468973159790039</v>
      </c>
      <c r="EH22" s="2379">
        <v>23.60236930847168</v>
      </c>
      <c r="EI22" s="2379">
        <v>21.609695434570313</v>
      </c>
      <c r="EJ22" s="2379">
        <v>20.490665435791016</v>
      </c>
      <c r="EK22" s="2379">
        <v>21.522981643676758</v>
      </c>
      <c r="EL22" s="2379">
        <v>20.886106491088867</v>
      </c>
      <c r="EM22" s="2379">
        <v>21.505565643310547</v>
      </c>
      <c r="EN22" s="2379">
        <v>20.7</v>
      </c>
      <c r="EO22" s="2381">
        <v>20.319669723510742</v>
      </c>
      <c r="EP22" s="2380">
        <v>19.233102798461914</v>
      </c>
      <c r="EQ22" s="2379">
        <v>18.769802093505859</v>
      </c>
      <c r="ER22" s="2379">
        <v>18.748332977294922</v>
      </c>
      <c r="ES22" s="2379">
        <v>17.856740951538086</v>
      </c>
      <c r="ET22" s="2379">
        <v>14.433061599731445</v>
      </c>
      <c r="EU22" s="2379">
        <v>11.3788765611783</v>
      </c>
      <c r="EV22" s="2379">
        <v>9.5323945095683804</v>
      </c>
      <c r="EW22" s="2379">
        <v>8.6522728912711706</v>
      </c>
      <c r="EX22" s="2379">
        <v>8.2035698789584401</v>
      </c>
      <c r="EY22" s="2379">
        <v>6.8809011445559101</v>
      </c>
      <c r="EZ22" s="2379">
        <v>6.1399936113441402</v>
      </c>
      <c r="FA22" s="2381">
        <v>5.8149613788134502</v>
      </c>
      <c r="FB22" s="2379">
        <v>3.8</v>
      </c>
      <c r="FC22" s="2379">
        <v>4</v>
      </c>
      <c r="FD22" s="2381">
        <v>3.9</v>
      </c>
    </row>
    <row r="23" spans="1:161" ht="26.25" customHeight="1" thickBot="1">
      <c r="A23" s="2377" t="s">
        <v>1332</v>
      </c>
      <c r="B23" s="2378">
        <v>3.6553656922657609</v>
      </c>
      <c r="C23" s="2378">
        <v>0.91475435691192786</v>
      </c>
      <c r="D23" s="2378">
        <v>0.49611702147451808</v>
      </c>
      <c r="E23" s="2378">
        <v>1.573109218805115</v>
      </c>
      <c r="F23" s="2378">
        <v>0.71914515504316512</v>
      </c>
      <c r="G23" s="2378">
        <v>1.5032130919698972</v>
      </c>
      <c r="H23" s="2378">
        <v>1.2582692312835349</v>
      </c>
      <c r="I23" s="2378">
        <v>-0.7165281267442225</v>
      </c>
      <c r="J23" s="2378">
        <v>-0.67762944965882355</v>
      </c>
      <c r="K23" s="2378">
        <v>2.2608433256287412</v>
      </c>
      <c r="L23" s="2378">
        <v>0.77559918179699139</v>
      </c>
      <c r="M23" s="2378">
        <v>1.0397454434251756</v>
      </c>
      <c r="N23" s="2378">
        <v>3.9298719136980083</v>
      </c>
      <c r="O23" s="2378">
        <v>1.1264208131283198</v>
      </c>
      <c r="P23" s="2378">
        <v>0.92534581159264917</v>
      </c>
      <c r="Q23" s="2378">
        <v>1.7195905121023571</v>
      </c>
      <c r="R23" s="2378">
        <v>0.85567004574751593</v>
      </c>
      <c r="S23" s="2378">
        <v>1.6348131929085667</v>
      </c>
      <c r="T23" s="2378">
        <v>1.5520804746865622</v>
      </c>
      <c r="U23" s="2378">
        <v>-0.2</v>
      </c>
      <c r="V23" s="2378">
        <v>-0.20111166019243853</v>
      </c>
      <c r="W23" s="2378">
        <v>2.7</v>
      </c>
      <c r="X23" s="2378">
        <v>0.87223865130387424</v>
      </c>
      <c r="Y23" s="2378">
        <v>0.98704028539498267</v>
      </c>
      <c r="Z23" s="2378">
        <v>3.4474797830035016</v>
      </c>
      <c r="AA23" s="2378">
        <v>1.1779083730964146</v>
      </c>
      <c r="AB23" s="2378">
        <v>1.0452968991905891</v>
      </c>
      <c r="AC23" s="2378">
        <v>1.8206715133825213</v>
      </c>
      <c r="AD23" s="2378">
        <v>0.98951073699799963</v>
      </c>
      <c r="AE23" s="2378">
        <v>1.7788848071673016</v>
      </c>
      <c r="AF23" s="2378">
        <v>2.2981009066728859</v>
      </c>
      <c r="AG23" s="2378">
        <v>-0.7493426988764611</v>
      </c>
      <c r="AH23" s="2378">
        <v>-0.14582193420143597</v>
      </c>
      <c r="AI23" s="2378">
        <v>2.6871463829915001</v>
      </c>
      <c r="AJ23" s="2378">
        <v>1.0365805181630634</v>
      </c>
      <c r="AK23" s="2378">
        <v>1.0862510803653294</v>
      </c>
      <c r="AL23" s="2378">
        <v>4.5905598257359514</v>
      </c>
      <c r="AM23" s="2378">
        <v>0.73275318000709433</v>
      </c>
      <c r="AN23" s="2378">
        <v>1.6556897939310318</v>
      </c>
      <c r="AO23" s="2378">
        <v>1.3844147117531946</v>
      </c>
      <c r="AP23" s="2378">
        <v>1.1418526611026465</v>
      </c>
      <c r="AQ23" s="2378">
        <v>1.3356960125253607</v>
      </c>
      <c r="AR23" s="2378">
        <v>0.87063438166723017</v>
      </c>
      <c r="AS23" s="2378">
        <v>-0.62781925282799023</v>
      </c>
      <c r="AT23" s="2378">
        <v>0.15670473602118307</v>
      </c>
      <c r="AU23" s="2378">
        <v>1.4177754326179155</v>
      </c>
      <c r="AV23" s="2378">
        <v>0.82278571420721391</v>
      </c>
      <c r="AW23" s="2378">
        <v>0.94777820039300309</v>
      </c>
      <c r="AX23" s="2379">
        <v>2.764818002652575</v>
      </c>
      <c r="AY23" s="2379">
        <v>0.63863561630594745</v>
      </c>
      <c r="AZ23" s="2379">
        <v>1.265877622260831</v>
      </c>
      <c r="BA23" s="2379">
        <v>1.6216213430150219</v>
      </c>
      <c r="BB23" s="2382">
        <v>0.72823400464288568</v>
      </c>
      <c r="BC23" s="2382">
        <v>0.9</v>
      </c>
      <c r="BD23" s="2382">
        <v>0.7</v>
      </c>
      <c r="BE23" s="2382">
        <v>-0.2</v>
      </c>
      <c r="BF23" s="2382">
        <v>3.035928298429269E-2</v>
      </c>
      <c r="BG23" s="2382">
        <v>0.93916326201150468</v>
      </c>
      <c r="BH23" s="2382">
        <v>0.91251238877170238</v>
      </c>
      <c r="BI23" s="2382">
        <v>1.0189088692471842</v>
      </c>
      <c r="BJ23" s="2383">
        <v>1.4</v>
      </c>
      <c r="BK23" s="2382">
        <v>0.9</v>
      </c>
      <c r="BL23" s="2382">
        <v>1.0641270476598521</v>
      </c>
      <c r="BM23" s="2382">
        <v>0.9</v>
      </c>
      <c r="BN23" s="2382">
        <v>0.95865740740738659</v>
      </c>
      <c r="BO23" s="2382">
        <v>1</v>
      </c>
      <c r="BP23" s="2382">
        <v>0.35219832382458094</v>
      </c>
      <c r="BQ23" s="2382">
        <v>-0.01</v>
      </c>
      <c r="BR23" s="2382">
        <v>-4.7262719664232122E-2</v>
      </c>
      <c r="BS23" s="2382">
        <v>0.68940087996109867</v>
      </c>
      <c r="BT23" s="2382">
        <v>0.74340739848747717</v>
      </c>
      <c r="BU23" s="2384">
        <v>1.0995902070729784</v>
      </c>
      <c r="BV23" s="2383">
        <v>1.0287361443327683</v>
      </c>
      <c r="BW23" s="2382">
        <v>0.99734463540808349</v>
      </c>
      <c r="BX23" s="2382">
        <v>1.1615615059917843</v>
      </c>
      <c r="BY23" s="2382">
        <v>1.0606948410261339</v>
      </c>
      <c r="BZ23" s="2382">
        <v>0.8997697289822213</v>
      </c>
      <c r="CA23" s="2382">
        <v>0.78687914443342777</v>
      </c>
      <c r="CB23" s="2382">
        <v>0.63813727956818411</v>
      </c>
      <c r="CC23" s="2382" t="s">
        <v>169</v>
      </c>
      <c r="CD23" s="2379">
        <v>-0.1</v>
      </c>
      <c r="CE23" s="2379">
        <v>0.34060572585840987</v>
      </c>
      <c r="CF23" s="2379">
        <v>0.7</v>
      </c>
      <c r="CG23" s="2381">
        <v>0.3</v>
      </c>
      <c r="CH23" s="2380">
        <v>1.4</v>
      </c>
      <c r="CI23" s="2379">
        <v>0.4</v>
      </c>
      <c r="CJ23" s="2379">
        <v>0.8</v>
      </c>
      <c r="CK23" s="2379">
        <v>3.2</v>
      </c>
      <c r="CL23" s="2379">
        <v>1.7</v>
      </c>
      <c r="CM23" s="2379">
        <v>1</v>
      </c>
      <c r="CN23" s="2379">
        <v>0.5</v>
      </c>
      <c r="CO23" s="2379">
        <v>-0.4</v>
      </c>
      <c r="CP23" s="2379">
        <v>-0.2</v>
      </c>
      <c r="CQ23" s="2379">
        <v>0.2</v>
      </c>
      <c r="CR23" s="2379">
        <v>0.3</v>
      </c>
      <c r="CS23" s="2381">
        <v>0.9</v>
      </c>
      <c r="CT23" s="2380">
        <v>0.9</v>
      </c>
      <c r="CU23" s="2379">
        <v>0.8</v>
      </c>
      <c r="CV23" s="2379">
        <v>0.9</v>
      </c>
      <c r="CW23" s="2379">
        <v>1.5</v>
      </c>
      <c r="CX23" s="2379">
        <v>0.8</v>
      </c>
      <c r="CY23" s="2379">
        <v>1.3</v>
      </c>
      <c r="CZ23" s="2379">
        <v>1.6</v>
      </c>
      <c r="DA23" s="2379">
        <v>0.3</v>
      </c>
      <c r="DB23" s="2379">
        <v>0.64</v>
      </c>
      <c r="DC23" s="2379">
        <v>0.61</v>
      </c>
      <c r="DD23" s="2379">
        <v>1.4</v>
      </c>
      <c r="DE23" s="2381">
        <v>1.23</v>
      </c>
      <c r="DF23" s="2380">
        <v>2.1</v>
      </c>
      <c r="DG23" s="2379">
        <v>2.4</v>
      </c>
      <c r="DH23" s="2379">
        <v>4</v>
      </c>
      <c r="DI23" s="2379">
        <v>5.0999999999999996</v>
      </c>
      <c r="DJ23" s="2379">
        <v>4.0999999999999996</v>
      </c>
      <c r="DK23" s="2379">
        <v>3</v>
      </c>
      <c r="DL23" s="2379">
        <v>3.1</v>
      </c>
      <c r="DM23" s="2379">
        <v>1.9</v>
      </c>
      <c r="DN23" s="2379">
        <v>2</v>
      </c>
      <c r="DO23" s="2379">
        <v>2.7</v>
      </c>
      <c r="DP23" s="2379">
        <v>8.6</v>
      </c>
      <c r="DQ23" s="2381">
        <v>3.8</v>
      </c>
      <c r="DR23" s="2380">
        <v>1.7</v>
      </c>
      <c r="DS23" s="2379">
        <v>1.9</v>
      </c>
      <c r="DT23" s="2379">
        <v>-1.2</v>
      </c>
      <c r="DU23" s="2379">
        <v>2.4</v>
      </c>
      <c r="DV23" s="2379">
        <v>4.8</v>
      </c>
      <c r="DW23" s="2379">
        <v>3.2248138047376251</v>
      </c>
      <c r="DX23" s="2379">
        <v>3.5664770603179932</v>
      </c>
      <c r="DY23" s="2379">
        <v>-0.23549653589725494</v>
      </c>
      <c r="DZ23" s="2379">
        <v>1.8752472400665283</v>
      </c>
      <c r="EA23" s="2379">
        <v>0.56201338768005371</v>
      </c>
      <c r="EB23" s="2379">
        <v>1.5456733703613281</v>
      </c>
      <c r="EC23" s="2381">
        <v>1.1587141752243042</v>
      </c>
      <c r="ED23" s="2380">
        <v>1.998694896697998</v>
      </c>
      <c r="EE23" s="2379">
        <v>1.582959771156311</v>
      </c>
      <c r="EF23" s="2379">
        <v>0.84600561857223511</v>
      </c>
      <c r="EG23" s="2379">
        <v>1.7775647640228271</v>
      </c>
      <c r="EH23" s="2379">
        <v>3.1583261489868164</v>
      </c>
      <c r="EI23" s="2379">
        <v>2.8910746574401855</v>
      </c>
      <c r="EJ23" s="2379">
        <v>2.0501604080200195</v>
      </c>
      <c r="EK23" s="2379">
        <v>-0.70945429801940918</v>
      </c>
      <c r="EL23" s="2379">
        <v>2.8023693561553955</v>
      </c>
      <c r="EM23" s="2379">
        <v>0.85816115140914917</v>
      </c>
      <c r="EN23" s="2379">
        <v>2.5570051670074463</v>
      </c>
      <c r="EO23" s="2381">
        <v>1.8123128414154053</v>
      </c>
      <c r="EP23" s="2380">
        <v>1.7231186628341675</v>
      </c>
      <c r="EQ23" s="2379">
        <v>1.2971655130386353</v>
      </c>
      <c r="ER23" s="2379">
        <v>0.24928213655948639</v>
      </c>
      <c r="ES23" s="2379">
        <v>0.80229789018630981</v>
      </c>
      <c r="ET23" s="2379">
        <v>0.72283673286437988</v>
      </c>
      <c r="EU23" s="2379">
        <v>-1.20346192566959</v>
      </c>
      <c r="EV23" s="2379">
        <v>0.67597309820838802</v>
      </c>
      <c r="EW23" s="2379">
        <v>-1.2932347191982401</v>
      </c>
      <c r="EX23" s="2379">
        <v>0.90335465287913197</v>
      </c>
      <c r="EY23" s="2379">
        <v>-0.40726711079247602</v>
      </c>
      <c r="EZ23" s="2379">
        <v>0.92638631519237702</v>
      </c>
      <c r="FA23" s="2381">
        <v>0.91185308893563899</v>
      </c>
      <c r="FB23" s="2379">
        <v>0.2</v>
      </c>
      <c r="FC23" s="2379">
        <v>0.8</v>
      </c>
      <c r="FD23" s="2381">
        <v>0.1</v>
      </c>
    </row>
    <row r="24" spans="1:161" ht="26.25" customHeight="1">
      <c r="A24" s="2385" t="s">
        <v>1333</v>
      </c>
      <c r="B24" s="2386"/>
      <c r="C24" s="2386"/>
      <c r="D24" s="2386"/>
      <c r="E24" s="2386"/>
      <c r="F24" s="2386"/>
      <c r="G24" s="2386"/>
      <c r="H24" s="2386"/>
      <c r="I24" s="2386"/>
      <c r="J24" s="2386"/>
      <c r="K24" s="2386"/>
      <c r="L24" s="2386"/>
      <c r="M24" s="2386"/>
      <c r="N24" s="2386"/>
      <c r="O24" s="2386"/>
      <c r="P24" s="2386"/>
      <c r="Q24" s="2386"/>
      <c r="R24" s="2386"/>
      <c r="S24" s="2386"/>
      <c r="T24" s="2386"/>
      <c r="U24" s="2386"/>
      <c r="V24" s="2386"/>
      <c r="W24" s="2386"/>
      <c r="X24" s="2386"/>
      <c r="Y24" s="2386"/>
      <c r="Z24" s="2386"/>
      <c r="AA24" s="2386"/>
      <c r="AB24" s="2386"/>
      <c r="AC24" s="2386"/>
      <c r="AD24" s="2386"/>
      <c r="AE24" s="2386"/>
      <c r="AF24" s="2386"/>
      <c r="AG24" s="2386"/>
      <c r="AH24" s="2386"/>
      <c r="AI24" s="2386"/>
      <c r="AJ24" s="2386"/>
      <c r="AK24" s="2386"/>
      <c r="AL24" s="2386"/>
      <c r="AM24" s="2386"/>
      <c r="AN24" s="2386"/>
      <c r="AO24" s="2386"/>
      <c r="AP24" s="2386"/>
      <c r="AQ24" s="2386"/>
      <c r="AR24" s="2386"/>
      <c r="AS24" s="2386"/>
      <c r="AT24" s="2386"/>
      <c r="AU24" s="2386"/>
      <c r="AV24" s="2386"/>
      <c r="AW24" s="2386"/>
      <c r="AX24" s="2386"/>
      <c r="AY24" s="2386"/>
      <c r="AZ24" s="2386"/>
      <c r="BA24" s="2386"/>
      <c r="BB24" s="2386"/>
      <c r="BC24" s="2386"/>
      <c r="BD24" s="2386"/>
      <c r="BE24" s="2386"/>
      <c r="BF24" s="2386"/>
      <c r="BG24" s="2386"/>
      <c r="BH24" s="2386"/>
      <c r="BI24" s="2386"/>
      <c r="BJ24" s="2387"/>
      <c r="BK24" s="2386"/>
      <c r="BL24" s="2386"/>
      <c r="BM24" s="2386"/>
      <c r="BN24" s="2386"/>
      <c r="BO24" s="2386"/>
      <c r="BP24" s="2386"/>
      <c r="BQ24" s="2386"/>
      <c r="BR24" s="2386"/>
      <c r="BS24" s="2386"/>
      <c r="BT24" s="2386"/>
      <c r="BU24" s="2388"/>
      <c r="BV24" s="2387"/>
      <c r="BW24" s="2386"/>
      <c r="BX24" s="2386"/>
      <c r="BY24" s="2386"/>
      <c r="BZ24" s="2386"/>
      <c r="CA24" s="2386"/>
      <c r="CB24" s="2386"/>
      <c r="CC24" s="2386"/>
      <c r="CD24" s="2386"/>
      <c r="CE24" s="2386"/>
      <c r="CF24" s="2386"/>
      <c r="CG24" s="2388"/>
      <c r="CH24" s="2387"/>
      <c r="CI24" s="2386"/>
      <c r="CJ24" s="2386"/>
      <c r="CK24" s="2386"/>
      <c r="CL24" s="2386"/>
      <c r="CM24" s="2386"/>
      <c r="CN24" s="2386"/>
      <c r="CO24" s="2386"/>
      <c r="CP24" s="2386"/>
      <c r="CQ24" s="2386"/>
      <c r="CR24" s="2386"/>
      <c r="CS24" s="2388"/>
      <c r="CT24" s="2387"/>
      <c r="CU24" s="2386"/>
      <c r="CV24" s="2386"/>
      <c r="CW24" s="2386"/>
      <c r="CX24" s="2386"/>
      <c r="CY24" s="2386"/>
      <c r="CZ24" s="2386"/>
      <c r="DA24" s="2386"/>
      <c r="DB24" s="2386"/>
      <c r="DC24" s="2386"/>
      <c r="DD24" s="2386"/>
      <c r="DE24" s="2388"/>
      <c r="DF24" s="2387"/>
      <c r="DG24" s="2386"/>
      <c r="DH24" s="2386"/>
      <c r="DI24" s="2386"/>
      <c r="DJ24" s="2386"/>
      <c r="DK24" s="2386"/>
      <c r="DL24" s="2386"/>
      <c r="DM24" s="2386"/>
      <c r="DN24" s="2386"/>
      <c r="DO24" s="2386"/>
      <c r="DP24" s="2386"/>
      <c r="DQ24" s="2388"/>
      <c r="DR24" s="2387"/>
      <c r="DS24" s="2386"/>
      <c r="DT24" s="2386"/>
      <c r="DU24" s="2386"/>
      <c r="DV24" s="2386"/>
      <c r="DW24" s="2386"/>
      <c r="DX24" s="2386"/>
      <c r="DY24" s="2386"/>
      <c r="DZ24" s="2386"/>
      <c r="EA24" s="2386"/>
      <c r="EB24" s="2386"/>
      <c r="EC24" s="2388"/>
      <c r="ED24" s="2387"/>
      <c r="EE24" s="2386"/>
      <c r="EF24" s="2386"/>
      <c r="EG24" s="2386"/>
      <c r="EH24" s="2386"/>
      <c r="EI24" s="2386"/>
      <c r="EJ24" s="2386"/>
      <c r="EK24" s="2386"/>
      <c r="EL24" s="2386"/>
      <c r="EM24" s="2386"/>
      <c r="EN24" s="2386"/>
      <c r="EO24" s="2388"/>
      <c r="EP24" s="2387"/>
      <c r="EQ24" s="2386"/>
      <c r="ER24" s="2386"/>
      <c r="ES24" s="2386"/>
      <c r="ET24" s="2386"/>
      <c r="EU24" s="2386"/>
      <c r="EV24" s="2386"/>
      <c r="EW24" s="2386"/>
      <c r="EX24" s="2386"/>
      <c r="EY24" s="2386"/>
      <c r="EZ24" s="2386"/>
      <c r="FA24" s="2388"/>
      <c r="FB24" s="2386"/>
      <c r="FC24" s="2386"/>
      <c r="FD24" s="2388"/>
    </row>
    <row r="25" spans="1:161" ht="26.25" customHeight="1">
      <c r="A25" s="2389" t="s">
        <v>138</v>
      </c>
      <c r="B25" s="2372">
        <v>9.6828839942561196</v>
      </c>
      <c r="C25" s="2372">
        <v>9.7457528620558342</v>
      </c>
      <c r="D25" s="2372">
        <v>10.205751980701571</v>
      </c>
      <c r="E25" s="2372">
        <v>10.360385543048967</v>
      </c>
      <c r="F25" s="2372">
        <v>10.681611170535078</v>
      </c>
      <c r="G25" s="2372">
        <v>11.425358979095336</v>
      </c>
      <c r="H25" s="2372">
        <v>11.494864184536535</v>
      </c>
      <c r="I25" s="2372">
        <v>11.318306868469175</v>
      </c>
      <c r="J25" s="95">
        <v>12.253731459200722</v>
      </c>
      <c r="K25" s="2372">
        <v>11.486993808842595</v>
      </c>
      <c r="L25" s="2372">
        <v>11.442147787027036</v>
      </c>
      <c r="M25" s="2372">
        <v>11.207082192776374</v>
      </c>
      <c r="N25" s="2372">
        <v>10.666834539629843</v>
      </c>
      <c r="O25" s="2372">
        <v>11.242061058593089</v>
      </c>
      <c r="P25" s="2372">
        <v>11.095649269020512</v>
      </c>
      <c r="Q25" s="2372">
        <v>10.995615174467567</v>
      </c>
      <c r="R25" s="2372">
        <v>11.120577853050762</v>
      </c>
      <c r="S25" s="2372">
        <v>10.920908713987764</v>
      </c>
      <c r="T25" s="2372">
        <v>10.088607394297</v>
      </c>
      <c r="U25" s="2372">
        <v>10.848471491086077</v>
      </c>
      <c r="V25" s="2372">
        <v>10.550035564390781</v>
      </c>
      <c r="W25" s="2372">
        <v>13.257348510978396</v>
      </c>
      <c r="X25" s="2372">
        <v>13.41867531356109</v>
      </c>
      <c r="Y25" s="2372">
        <v>13.776491967803995</v>
      </c>
      <c r="Z25" s="2372">
        <v>14.690127115648544</v>
      </c>
      <c r="AA25" s="2372">
        <v>14.74838527774609</v>
      </c>
      <c r="AB25" s="2372">
        <v>15.579023542166869</v>
      </c>
      <c r="AC25" s="2372">
        <v>15.99891983231505</v>
      </c>
      <c r="AD25" s="2372">
        <v>16.1630297484107</v>
      </c>
      <c r="AE25" s="2372">
        <v>16.03</v>
      </c>
      <c r="AF25" s="2372">
        <v>16.670000000000002</v>
      </c>
      <c r="AG25" s="2372">
        <v>17.045000000000002</v>
      </c>
      <c r="AH25" s="2372">
        <v>17.899999999999999</v>
      </c>
      <c r="AI25" s="2372">
        <v>18.100000000000001</v>
      </c>
      <c r="AJ25" s="2372">
        <v>18.3</v>
      </c>
      <c r="AK25" s="2372">
        <v>18.600000000000001</v>
      </c>
      <c r="AL25" s="2372">
        <v>17.600000000000001</v>
      </c>
      <c r="AM25" s="2372">
        <v>17.2</v>
      </c>
      <c r="AN25" s="2372">
        <v>18.105</v>
      </c>
      <c r="AO25" s="2372">
        <v>17.72</v>
      </c>
      <c r="AP25" s="2372">
        <v>17.87</v>
      </c>
      <c r="AQ25" s="2372">
        <v>17.899999999999999</v>
      </c>
      <c r="AR25" s="2372">
        <v>17.829999999999998</v>
      </c>
      <c r="AS25" s="2372">
        <v>16.600000000000001</v>
      </c>
      <c r="AT25" s="2372">
        <v>16.899999999999999</v>
      </c>
      <c r="AU25" s="2372">
        <v>15.2</v>
      </c>
      <c r="AV25" s="2372">
        <v>14.7</v>
      </c>
      <c r="AW25" s="2372">
        <v>14.6</v>
      </c>
      <c r="AX25" s="2372">
        <v>14.5</v>
      </c>
      <c r="AY25" s="2372">
        <v>14</v>
      </c>
      <c r="AZ25" s="2372">
        <v>13.4</v>
      </c>
      <c r="BA25" s="2372">
        <v>13.7</v>
      </c>
      <c r="BB25" s="2372">
        <v>13.3</v>
      </c>
      <c r="BC25" s="2372">
        <v>12.8</v>
      </c>
      <c r="BD25" s="2372">
        <v>12.642989739460742</v>
      </c>
      <c r="BE25" s="2372">
        <v>13.1273406904811</v>
      </c>
      <c r="BF25" s="2372">
        <v>12.8</v>
      </c>
      <c r="BG25" s="2372">
        <v>12.3</v>
      </c>
      <c r="BH25" s="2372">
        <v>12.5</v>
      </c>
      <c r="BI25" s="2372">
        <v>12.6</v>
      </c>
      <c r="BJ25" s="2373">
        <v>11.1</v>
      </c>
      <c r="BK25" s="2372">
        <v>11.3</v>
      </c>
      <c r="BL25" s="2372">
        <v>11.102568588080697</v>
      </c>
      <c r="BM25" s="2372">
        <v>10.4</v>
      </c>
      <c r="BN25" s="2372">
        <v>10.7</v>
      </c>
      <c r="BO25" s="2372">
        <v>10.97</v>
      </c>
      <c r="BP25" s="2372">
        <v>10.56</v>
      </c>
      <c r="BQ25" s="2372">
        <v>10.8</v>
      </c>
      <c r="BR25" s="2372">
        <v>10.8</v>
      </c>
      <c r="BS25" s="2372">
        <v>10.5</v>
      </c>
      <c r="BT25" s="2372">
        <v>10.3</v>
      </c>
      <c r="BU25" s="2374">
        <v>10.4</v>
      </c>
      <c r="BV25" s="2373">
        <v>5.7334933259999996</v>
      </c>
      <c r="BW25" s="2372">
        <v>5.9335295930000003</v>
      </c>
      <c r="BX25" s="2372">
        <v>6.3618038319999997</v>
      </c>
      <c r="BY25" s="2372">
        <v>6.317816841</v>
      </c>
      <c r="BZ25" s="2372">
        <v>6.9065231530000002</v>
      </c>
      <c r="CA25" s="2372">
        <v>7.3144113150000001</v>
      </c>
      <c r="CB25" s="2372">
        <v>7.1661366150000001</v>
      </c>
      <c r="CC25" s="95">
        <v>7.4313919740000003</v>
      </c>
      <c r="CD25" s="95">
        <v>7.3763393559999999</v>
      </c>
      <c r="CE25" s="95">
        <v>7.5786487060000001</v>
      </c>
      <c r="CF25" s="95">
        <v>8.1129953950000004</v>
      </c>
      <c r="CG25" s="2390">
        <v>7.8584272989999997</v>
      </c>
      <c r="CH25" s="2391">
        <v>7.8366390380000004</v>
      </c>
      <c r="CI25" s="95">
        <v>7.8396233610000001</v>
      </c>
      <c r="CJ25" s="95">
        <v>7.8882416620000004</v>
      </c>
      <c r="CK25" s="95">
        <v>11.09836293</v>
      </c>
      <c r="CL25" s="95">
        <v>12.030844099999999</v>
      </c>
      <c r="CM25" s="95">
        <v>12.15909523</v>
      </c>
      <c r="CN25" s="95">
        <v>12.310072010000001</v>
      </c>
      <c r="CO25" s="95">
        <v>11.35092101</v>
      </c>
      <c r="CP25" s="95">
        <v>11.19639154</v>
      </c>
      <c r="CQ25" s="95">
        <v>10.9624506</v>
      </c>
      <c r="CR25" s="95">
        <v>10.47462005</v>
      </c>
      <c r="CS25" s="2390">
        <v>11.188674969999999</v>
      </c>
      <c r="CT25" s="2391">
        <v>10.71951419</v>
      </c>
      <c r="CU25" s="95">
        <v>11.088003499999999</v>
      </c>
      <c r="CV25" s="95">
        <v>11.070389130000001</v>
      </c>
      <c r="CW25" s="95">
        <v>8.8323046620000003</v>
      </c>
      <c r="CX25" s="95">
        <v>7.5029119299999998</v>
      </c>
      <c r="CY25" s="95">
        <v>7.521409985</v>
      </c>
      <c r="CZ25" s="95">
        <v>8.8294921520000003</v>
      </c>
      <c r="DA25" s="95">
        <v>9.461427939</v>
      </c>
      <c r="DB25" s="95">
        <v>10.03469804</v>
      </c>
      <c r="DC25" s="95">
        <v>10.282131680000001</v>
      </c>
      <c r="DD25" s="95">
        <v>11.467497720000001</v>
      </c>
      <c r="DE25" s="2390">
        <v>11.913020789999999</v>
      </c>
      <c r="DF25" s="2391">
        <v>13.284858939999999</v>
      </c>
      <c r="DG25" s="95">
        <v>14.989683299999999</v>
      </c>
      <c r="DH25" s="95">
        <v>18.582416970000001</v>
      </c>
      <c r="DI25" s="95">
        <v>22.51584038</v>
      </c>
      <c r="DJ25" s="95">
        <v>26.636264050000001</v>
      </c>
      <c r="DK25" s="95">
        <v>28.62438101</v>
      </c>
      <c r="DL25" s="95">
        <v>30.457640309999999</v>
      </c>
      <c r="DM25" s="95">
        <v>32.763796480000003</v>
      </c>
      <c r="DN25" s="95">
        <v>36.200000000000003</v>
      </c>
      <c r="DO25" s="95">
        <v>39.660045240000002</v>
      </c>
      <c r="DP25" s="95">
        <v>49.688318539999997</v>
      </c>
      <c r="DQ25" s="2390">
        <v>53.240279790000002</v>
      </c>
      <c r="DR25" s="2391">
        <v>52.770298820000001</v>
      </c>
      <c r="DS25" s="95">
        <v>51.998579579999998</v>
      </c>
      <c r="DT25" s="95">
        <v>44.64386623</v>
      </c>
      <c r="DU25" s="95">
        <v>41.657514130000003</v>
      </c>
      <c r="DV25" s="95">
        <v>42.78715528</v>
      </c>
      <c r="DW25" s="95">
        <v>43.468151769999999</v>
      </c>
      <c r="DX25" s="95">
        <v>44.201057179999999</v>
      </c>
      <c r="DY25" s="95">
        <v>40.986281419999997</v>
      </c>
      <c r="DZ25" s="95">
        <v>38.990033750000002</v>
      </c>
      <c r="EA25" s="95">
        <v>36.169323609999999</v>
      </c>
      <c r="EB25" s="95">
        <v>27.164794440000001</v>
      </c>
      <c r="EC25" s="2390">
        <v>24.18249389</v>
      </c>
      <c r="ED25" s="2391">
        <v>24.155105989999999</v>
      </c>
      <c r="EE25" s="95">
        <v>24</v>
      </c>
      <c r="EF25" s="95">
        <v>26.3</v>
      </c>
      <c r="EG25" s="95">
        <v>24.8</v>
      </c>
      <c r="EH25" s="95">
        <v>22.6</v>
      </c>
      <c r="EI25" s="95">
        <v>22.1</v>
      </c>
      <c r="EJ25" s="95">
        <v>19.899999999999999</v>
      </c>
      <c r="EK25" s="95">
        <v>19.399999999999999</v>
      </c>
      <c r="EL25" s="95">
        <v>20.8</v>
      </c>
      <c r="EM25" s="95">
        <v>21.4</v>
      </c>
      <c r="EN25" s="95">
        <v>22.4</v>
      </c>
      <c r="EO25" s="2390">
        <v>23.1</v>
      </c>
      <c r="EP25" s="2391">
        <v>22.8</v>
      </c>
      <c r="EQ25" s="95">
        <v>22.4</v>
      </c>
      <c r="ER25" s="95">
        <v>23.2</v>
      </c>
      <c r="ES25" s="95">
        <v>20.97802227</v>
      </c>
      <c r="ET25" s="95">
        <v>18.409780550000001</v>
      </c>
      <c r="EU25" s="95">
        <v>12.99794741</v>
      </c>
      <c r="EV25" s="95">
        <v>11.996</v>
      </c>
      <c r="EW25" s="95">
        <v>11.518700000000001</v>
      </c>
      <c r="EX25" s="95">
        <v>8.8262999999999998</v>
      </c>
      <c r="EY25" s="95">
        <v>7.3731857810000001</v>
      </c>
      <c r="EZ25" s="95">
        <v>5.4490571399999999</v>
      </c>
      <c r="FA25" s="2390">
        <v>4.56632601</v>
      </c>
      <c r="FB25" s="95">
        <v>3.4</v>
      </c>
      <c r="FC25" s="95">
        <v>3.1</v>
      </c>
      <c r="FD25" s="2390">
        <v>2.9</v>
      </c>
      <c r="FE25" s="2392"/>
    </row>
    <row r="26" spans="1:161" ht="34.5" customHeight="1">
      <c r="A26" s="2389" t="s">
        <v>1334</v>
      </c>
      <c r="B26" s="2372">
        <v>9.733040188933284</v>
      </c>
      <c r="C26" s="2372">
        <v>10.230663162127396</v>
      </c>
      <c r="D26" s="2372">
        <v>10.728388615305938</v>
      </c>
      <c r="E26" s="2372">
        <v>11.101906535891093</v>
      </c>
      <c r="F26" s="2372">
        <v>11.334709753960649</v>
      </c>
      <c r="G26" s="2372">
        <v>12.221531586040935</v>
      </c>
      <c r="H26" s="2372">
        <v>12.26567686432638</v>
      </c>
      <c r="I26" s="2372">
        <v>12.084964397574694</v>
      </c>
      <c r="J26" s="95">
        <v>12.712925290141808</v>
      </c>
      <c r="K26" s="2372">
        <v>12.233126350492762</v>
      </c>
      <c r="L26" s="2372">
        <v>12.340699941857537</v>
      </c>
      <c r="M26" s="2372">
        <v>12.098681303692072</v>
      </c>
      <c r="N26" s="2372">
        <v>11.456548163152291</v>
      </c>
      <c r="O26" s="2372">
        <v>12.113113534751484</v>
      </c>
      <c r="P26" s="2372">
        <v>11.703316468843017</v>
      </c>
      <c r="Q26" s="2372">
        <v>11.729857454287984</v>
      </c>
      <c r="R26" s="2372">
        <v>11.768776601137333</v>
      </c>
      <c r="S26" s="2372">
        <v>11.674994577206533</v>
      </c>
      <c r="T26" s="2372">
        <v>11.562550067754774</v>
      </c>
      <c r="U26" s="2372">
        <v>12.198460877973115</v>
      </c>
      <c r="V26" s="2372">
        <v>12.507494943673558</v>
      </c>
      <c r="W26" s="2372">
        <v>15.440476825478822</v>
      </c>
      <c r="X26" s="2372">
        <v>15.589349792650875</v>
      </c>
      <c r="Y26" s="2372">
        <v>16.426053957941654</v>
      </c>
      <c r="Z26" s="2372">
        <v>17.199510738843781</v>
      </c>
      <c r="AA26" s="2372">
        <v>17.163749030465446</v>
      </c>
      <c r="AB26" s="2372">
        <v>18.251462365720862</v>
      </c>
      <c r="AC26" s="2372">
        <v>18.729193841013192</v>
      </c>
      <c r="AD26" s="2372">
        <v>18.86179731249338</v>
      </c>
      <c r="AE26" s="2372">
        <v>18.59</v>
      </c>
      <c r="AF26" s="2372">
        <v>18.760000000000002</v>
      </c>
      <c r="AG26" s="2372">
        <v>19.359000000000002</v>
      </c>
      <c r="AH26" s="2372">
        <v>19.5</v>
      </c>
      <c r="AI26" s="2372">
        <v>19.7</v>
      </c>
      <c r="AJ26" s="2372">
        <v>20</v>
      </c>
      <c r="AK26" s="2372">
        <v>20</v>
      </c>
      <c r="AL26" s="2372">
        <v>19.100000000000001</v>
      </c>
      <c r="AM26" s="2372">
        <v>18.7</v>
      </c>
      <c r="AN26" s="2372">
        <v>19.72</v>
      </c>
      <c r="AO26" s="2372">
        <v>19.2</v>
      </c>
      <c r="AP26" s="2372">
        <v>19.34</v>
      </c>
      <c r="AQ26" s="2372">
        <v>19.3</v>
      </c>
      <c r="AR26" s="2372">
        <v>19.239999999999998</v>
      </c>
      <c r="AS26" s="2372">
        <v>17.8</v>
      </c>
      <c r="AT26" s="2372">
        <v>18.399999999999999</v>
      </c>
      <c r="AU26" s="2372">
        <v>16.5</v>
      </c>
      <c r="AV26" s="2372">
        <v>15.4</v>
      </c>
      <c r="AW26" s="2372">
        <v>15.1</v>
      </c>
      <c r="AX26" s="2372">
        <v>15.3</v>
      </c>
      <c r="AY26" s="2372">
        <v>14.8</v>
      </c>
      <c r="AZ26" s="2372">
        <v>14</v>
      </c>
      <c r="BA26" s="2372">
        <v>14.5</v>
      </c>
      <c r="BB26" s="2372">
        <v>14.1</v>
      </c>
      <c r="BC26" s="2372">
        <v>13.6</v>
      </c>
      <c r="BD26" s="2372">
        <v>12.966415157691946</v>
      </c>
      <c r="BE26" s="2372">
        <v>13.5769143154644</v>
      </c>
      <c r="BF26" s="2372">
        <v>13.1</v>
      </c>
      <c r="BG26" s="2372">
        <v>12.4</v>
      </c>
      <c r="BH26" s="2372">
        <v>13.1</v>
      </c>
      <c r="BI26" s="2372">
        <v>13.1</v>
      </c>
      <c r="BJ26" s="2373">
        <v>11.7</v>
      </c>
      <c r="BK26" s="2372">
        <v>11.9</v>
      </c>
      <c r="BL26" s="2372">
        <v>11.697133761255651</v>
      </c>
      <c r="BM26" s="2372">
        <v>10.8</v>
      </c>
      <c r="BN26" s="2372">
        <v>11.1</v>
      </c>
      <c r="BO26" s="2372">
        <v>11.4</v>
      </c>
      <c r="BP26" s="2372">
        <v>11</v>
      </c>
      <c r="BQ26" s="2372">
        <v>11.2</v>
      </c>
      <c r="BR26" s="2372">
        <v>11.1</v>
      </c>
      <c r="BS26" s="2372">
        <v>10.8</v>
      </c>
      <c r="BT26" s="2372">
        <v>10.7</v>
      </c>
      <c r="BU26" s="2374">
        <v>10.9</v>
      </c>
      <c r="BV26" s="2373">
        <v>5.5437332699999997</v>
      </c>
      <c r="BW26" s="2372">
        <v>5.770130301</v>
      </c>
      <c r="BX26" s="2372">
        <v>6.1485672449999997</v>
      </c>
      <c r="BY26" s="2372">
        <v>6.3056245659999997</v>
      </c>
      <c r="BZ26" s="2372">
        <v>6.5261128270000004</v>
      </c>
      <c r="CA26" s="2372">
        <v>7.2851001929999999</v>
      </c>
      <c r="CB26" s="2372">
        <v>7.6053361209999997</v>
      </c>
      <c r="CC26" s="95">
        <v>7.3586585920000003</v>
      </c>
      <c r="CD26" s="95">
        <v>7.0138081950000002</v>
      </c>
      <c r="CE26" s="95">
        <v>8.1999843279999993</v>
      </c>
      <c r="CF26" s="95">
        <v>8.0409683120000004</v>
      </c>
      <c r="CG26" s="2390">
        <v>8.3413056700000006</v>
      </c>
      <c r="CH26" s="2391">
        <v>7.6509771369999999</v>
      </c>
      <c r="CI26" s="95">
        <v>7.7120098920000002</v>
      </c>
      <c r="CJ26" s="95">
        <v>7.531698016</v>
      </c>
      <c r="CK26" s="95">
        <v>8.6139628669999997</v>
      </c>
      <c r="CL26" s="95">
        <v>9.5084385850000004</v>
      </c>
      <c r="CM26" s="95">
        <v>10.103569650000001</v>
      </c>
      <c r="CN26" s="95">
        <v>10.231276019999999</v>
      </c>
      <c r="CO26" s="95">
        <v>10.03730914</v>
      </c>
      <c r="CP26" s="95">
        <v>10.209497519999999</v>
      </c>
      <c r="CQ26" s="95">
        <v>8.8298791919999999</v>
      </c>
      <c r="CR26" s="95">
        <v>8.7353965020000004</v>
      </c>
      <c r="CS26" s="2390">
        <v>8.5228048279999999</v>
      </c>
      <c r="CT26" s="2391">
        <v>8.9668914849999997</v>
      </c>
      <c r="CU26" s="95">
        <v>9.6545359380000004</v>
      </c>
      <c r="CV26" s="95">
        <v>10.39753312</v>
      </c>
      <c r="CW26" s="95">
        <v>9.7796833369999998</v>
      </c>
      <c r="CX26" s="95">
        <v>8.4032506789999992</v>
      </c>
      <c r="CY26" s="95">
        <v>7.7948418070000001</v>
      </c>
      <c r="CZ26" s="95">
        <v>8.5185400209999997</v>
      </c>
      <c r="DA26" s="95">
        <v>8.6385082630000003</v>
      </c>
      <c r="DB26" s="95">
        <v>9.2218188489999999</v>
      </c>
      <c r="DC26" s="95">
        <v>10.2774836</v>
      </c>
      <c r="DD26" s="95">
        <v>11.14186827</v>
      </c>
      <c r="DE26" s="2390">
        <v>11.886300930000001</v>
      </c>
      <c r="DF26" s="2391">
        <v>13.159366049999999</v>
      </c>
      <c r="DG26" s="95">
        <v>13.99849107</v>
      </c>
      <c r="DH26" s="95">
        <v>16.935483959999999</v>
      </c>
      <c r="DI26" s="95">
        <v>21.69884493</v>
      </c>
      <c r="DJ26" s="95">
        <v>26.357747750000001</v>
      </c>
      <c r="DK26" s="95">
        <v>28.789895260000002</v>
      </c>
      <c r="DL26" s="95">
        <v>30.949487510000001</v>
      </c>
      <c r="DM26" s="95">
        <v>33.615669230000002</v>
      </c>
      <c r="DN26" s="95">
        <v>38.024075809999999</v>
      </c>
      <c r="DO26" s="95">
        <v>39.591878170000001</v>
      </c>
      <c r="DP26" s="95">
        <v>50.150156039999999</v>
      </c>
      <c r="DQ26" s="2390">
        <v>53.468137030000001</v>
      </c>
      <c r="DR26" s="2391">
        <v>52.781928280000002</v>
      </c>
      <c r="DS26" s="95">
        <v>52.29055889</v>
      </c>
      <c r="DT26" s="95">
        <v>45.420027810000001</v>
      </c>
      <c r="DU26" s="95">
        <v>41.111645729999999</v>
      </c>
      <c r="DV26" s="95">
        <v>40.787217060000003</v>
      </c>
      <c r="DW26" s="95">
        <v>40.91618501</v>
      </c>
      <c r="DX26" s="95">
        <v>41.49414814</v>
      </c>
      <c r="DY26" s="95">
        <v>38.31768873</v>
      </c>
      <c r="DZ26" s="95">
        <v>35.310513190000002</v>
      </c>
      <c r="EA26" s="95">
        <v>33.146774059999998</v>
      </c>
      <c r="EB26" s="95">
        <v>24.7937972</v>
      </c>
      <c r="EC26" s="2390">
        <v>22.279932089999999</v>
      </c>
      <c r="ED26" s="2391">
        <v>22.397426070000002</v>
      </c>
      <c r="EE26" s="95">
        <v>22.2</v>
      </c>
      <c r="EF26" s="95">
        <v>24</v>
      </c>
      <c r="EG26" s="95">
        <v>23</v>
      </c>
      <c r="EH26" s="95">
        <v>21.5</v>
      </c>
      <c r="EI26" s="95">
        <v>19.5</v>
      </c>
      <c r="EJ26" s="95">
        <v>16.7</v>
      </c>
      <c r="EK26" s="95">
        <v>16.899999999999999</v>
      </c>
      <c r="EL26" s="95">
        <v>17.600000000000001</v>
      </c>
      <c r="EM26" s="95">
        <v>19.5</v>
      </c>
      <c r="EN26" s="95">
        <v>18.7</v>
      </c>
      <c r="EO26" s="2390">
        <v>18.5</v>
      </c>
      <c r="EP26" s="2391">
        <v>18</v>
      </c>
      <c r="EQ26" s="95">
        <v>17.5</v>
      </c>
      <c r="ER26" s="95">
        <v>19.3</v>
      </c>
      <c r="ES26" s="95">
        <v>17.995237979999999</v>
      </c>
      <c r="ET26" s="95">
        <v>15.83408318</v>
      </c>
      <c r="EU26" s="95">
        <v>11.64588159</v>
      </c>
      <c r="EV26" s="95">
        <v>11.332000000000001</v>
      </c>
      <c r="EW26" s="95">
        <v>11.5884</v>
      </c>
      <c r="EX26" s="95">
        <v>9.5481999999999996</v>
      </c>
      <c r="EY26" s="95">
        <v>7.4490041700000003</v>
      </c>
      <c r="EZ26" s="95">
        <v>5.9058496500000004</v>
      </c>
      <c r="FA26" s="2390">
        <v>5.499800542</v>
      </c>
      <c r="FB26" s="95">
        <v>4.3</v>
      </c>
      <c r="FC26" s="95">
        <v>5.4</v>
      </c>
      <c r="FD26" s="2390">
        <v>4.7</v>
      </c>
      <c r="FE26" s="2392"/>
    </row>
    <row r="27" spans="1:161" ht="17.5" customHeight="1">
      <c r="A27" s="2389" t="s">
        <v>1335</v>
      </c>
      <c r="B27" s="2372"/>
      <c r="C27" s="2372"/>
      <c r="D27" s="2372"/>
      <c r="E27" s="2372"/>
      <c r="F27" s="2372"/>
      <c r="G27" s="2372"/>
      <c r="H27" s="2372"/>
      <c r="I27" s="2372"/>
      <c r="J27" s="95"/>
      <c r="K27" s="2372"/>
      <c r="L27" s="2372"/>
      <c r="M27" s="2372"/>
      <c r="N27" s="2372"/>
      <c r="O27" s="2372"/>
      <c r="P27" s="2372"/>
      <c r="Q27" s="2372"/>
      <c r="R27" s="2372"/>
      <c r="S27" s="2372"/>
      <c r="T27" s="2372"/>
      <c r="U27" s="2372"/>
      <c r="V27" s="2372"/>
      <c r="W27" s="2372"/>
      <c r="X27" s="2372"/>
      <c r="Y27" s="2372"/>
      <c r="Z27" s="2372"/>
      <c r="AA27" s="2372"/>
      <c r="AB27" s="2372"/>
      <c r="AC27" s="2372"/>
      <c r="AD27" s="2372"/>
      <c r="AE27" s="2372"/>
      <c r="AF27" s="2372"/>
      <c r="AG27" s="2372"/>
      <c r="AH27" s="2372"/>
      <c r="AI27" s="2372"/>
      <c r="AJ27" s="2372"/>
      <c r="AK27" s="2372"/>
      <c r="AL27" s="2372"/>
      <c r="AM27" s="2372"/>
      <c r="AN27" s="2372"/>
      <c r="AO27" s="2372"/>
      <c r="AP27" s="2372"/>
      <c r="AQ27" s="2372"/>
      <c r="AR27" s="2372"/>
      <c r="AS27" s="2372"/>
      <c r="AT27" s="2372"/>
      <c r="AU27" s="2372"/>
      <c r="AV27" s="2372"/>
      <c r="AW27" s="2372"/>
      <c r="AX27" s="2372"/>
      <c r="AY27" s="2372"/>
      <c r="AZ27" s="2372"/>
      <c r="BA27" s="2372"/>
      <c r="BB27" s="2372"/>
      <c r="BC27" s="2372"/>
      <c r="BD27" s="2372"/>
      <c r="BE27" s="2372"/>
      <c r="BF27" s="2372"/>
      <c r="BG27" s="2372"/>
      <c r="BH27" s="2372"/>
      <c r="BI27" s="2372"/>
      <c r="BJ27" s="2373"/>
      <c r="BK27" s="2372"/>
      <c r="BL27" s="2372"/>
      <c r="BM27" s="2372"/>
      <c r="BN27" s="2372"/>
      <c r="BO27" s="2372"/>
      <c r="BP27" s="2372"/>
      <c r="BQ27" s="2372"/>
      <c r="BR27" s="2372"/>
      <c r="BS27" s="2372"/>
      <c r="BT27" s="2372"/>
      <c r="BU27" s="2374"/>
      <c r="BV27" s="2373"/>
      <c r="BW27" s="2372"/>
      <c r="BX27" s="2372"/>
      <c r="BY27" s="2372"/>
      <c r="BZ27" s="2372"/>
      <c r="CA27" s="2372"/>
      <c r="CB27" s="2372"/>
      <c r="CC27" s="2372"/>
      <c r="CD27" s="2372"/>
      <c r="CE27" s="2372"/>
      <c r="CF27" s="2372"/>
      <c r="CG27" s="2374"/>
      <c r="CH27" s="2373"/>
      <c r="CI27" s="2372"/>
      <c r="CJ27" s="2372"/>
      <c r="CK27" s="2372"/>
      <c r="CL27" s="2372"/>
      <c r="CM27" s="2372"/>
      <c r="CN27" s="2372"/>
      <c r="CO27" s="2372"/>
      <c r="CP27" s="2372"/>
      <c r="CQ27" s="2372"/>
      <c r="CR27" s="2372"/>
      <c r="CS27" s="2374"/>
      <c r="CT27" s="2373"/>
      <c r="CU27" s="2372"/>
      <c r="CV27" s="2372"/>
      <c r="CW27" s="2372"/>
      <c r="CX27" s="2372"/>
      <c r="CY27" s="2372"/>
      <c r="CZ27" s="2372"/>
      <c r="DA27" s="2372"/>
      <c r="DB27" s="2372"/>
      <c r="DC27" s="2372"/>
      <c r="DD27" s="2372"/>
      <c r="DE27" s="2374"/>
      <c r="DF27" s="2373"/>
      <c r="DG27" s="2372"/>
      <c r="DH27" s="2372"/>
      <c r="DI27" s="2372"/>
      <c r="DJ27" s="2372"/>
      <c r="DK27" s="2372"/>
      <c r="DL27" s="2372"/>
      <c r="DM27" s="2372"/>
      <c r="DN27" s="2372"/>
      <c r="DO27" s="2372"/>
      <c r="DP27" s="2372"/>
      <c r="DQ27" s="2374"/>
      <c r="DR27" s="2373"/>
      <c r="DS27" s="2372"/>
      <c r="DT27" s="2372"/>
      <c r="DU27" s="2372"/>
      <c r="DV27" s="2372"/>
      <c r="DW27" s="2372"/>
      <c r="DX27" s="2372"/>
      <c r="DY27" s="2372"/>
      <c r="DZ27" s="2372"/>
      <c r="EA27" s="2372"/>
      <c r="EB27" s="2372"/>
      <c r="EC27" s="2374"/>
      <c r="ED27" s="2373"/>
      <c r="EE27" s="2372"/>
      <c r="EF27" s="2372"/>
      <c r="EG27" s="2372"/>
      <c r="EH27" s="2372"/>
      <c r="EI27" s="2372"/>
      <c r="EJ27" s="2372"/>
      <c r="EK27" s="2372"/>
      <c r="EL27" s="2372"/>
      <c r="EM27" s="2372"/>
      <c r="EN27" s="2372"/>
      <c r="EO27" s="2374"/>
      <c r="EP27" s="2373"/>
      <c r="EQ27" s="2372"/>
      <c r="ER27" s="2372"/>
      <c r="ES27" s="2372"/>
      <c r="ET27" s="2372"/>
      <c r="EU27" s="2372"/>
      <c r="EV27" s="2372"/>
      <c r="EW27" s="2372"/>
      <c r="EX27" s="2372"/>
      <c r="FA27" s="2393"/>
      <c r="FD27" s="2393"/>
      <c r="FE27" s="2392"/>
    </row>
    <row r="28" spans="1:161" ht="19.5" customHeight="1">
      <c r="A28" s="2389" t="s">
        <v>1336</v>
      </c>
      <c r="B28" s="2372">
        <v>9.4777134333952731</v>
      </c>
      <c r="C28" s="2372">
        <v>9.8593712963052091</v>
      </c>
      <c r="D28" s="2372">
        <v>10.402816777532742</v>
      </c>
      <c r="E28" s="2372">
        <v>10.580007304326644</v>
      </c>
      <c r="F28" s="2372">
        <v>10.872766100667587</v>
      </c>
      <c r="G28" s="2372">
        <v>11.533118894430894</v>
      </c>
      <c r="H28" s="2372">
        <v>11.548063379091555</v>
      </c>
      <c r="I28" s="2372">
        <v>11.313465977266945</v>
      </c>
      <c r="J28" s="95">
        <v>10.829513911973843</v>
      </c>
      <c r="K28" s="2372">
        <v>10.458495549194669</v>
      </c>
      <c r="L28" s="2372">
        <v>10.608866219340985</v>
      </c>
      <c r="M28" s="2372">
        <v>10.467443069346395</v>
      </c>
      <c r="N28" s="2372">
        <v>10.180088516534958</v>
      </c>
      <c r="O28" s="2372">
        <v>10.337123478570209</v>
      </c>
      <c r="P28" s="2372">
        <v>9.9135811077461611</v>
      </c>
      <c r="Q28" s="2372">
        <v>10.177469222674418</v>
      </c>
      <c r="R28" s="2372">
        <v>10.187258452168123</v>
      </c>
      <c r="S28" s="2372">
        <v>10.274190320255872</v>
      </c>
      <c r="T28" s="2372">
        <v>9.0615247408264654</v>
      </c>
      <c r="U28" s="2372">
        <v>9.7522836564622128</v>
      </c>
      <c r="V28" s="2372">
        <v>11.39912744482967</v>
      </c>
      <c r="W28" s="2372">
        <v>11.885431483897179</v>
      </c>
      <c r="X28" s="2372">
        <v>12.071515140644905</v>
      </c>
      <c r="Y28" s="2372">
        <v>12.45882622708625</v>
      </c>
      <c r="Z28" s="2372">
        <v>13.46006595071405</v>
      </c>
      <c r="AA28" s="2372">
        <v>14.113147511839163</v>
      </c>
      <c r="AB28" s="2372">
        <v>14.998690670789316</v>
      </c>
      <c r="AC28" s="2372">
        <v>15.479057094951031</v>
      </c>
      <c r="AD28" s="2372">
        <v>15.664187722311752</v>
      </c>
      <c r="AE28" s="2372">
        <v>15.65</v>
      </c>
      <c r="AF28" s="2372">
        <v>16.260000000000002</v>
      </c>
      <c r="AG28" s="2372">
        <v>16.657</v>
      </c>
      <c r="AH28" s="2372">
        <v>17.600000000000001</v>
      </c>
      <c r="AI28" s="2372">
        <v>18.3</v>
      </c>
      <c r="AJ28" s="2372">
        <v>18.5</v>
      </c>
      <c r="AK28" s="2372">
        <v>18.7</v>
      </c>
      <c r="AL28" s="2372">
        <v>17.5</v>
      </c>
      <c r="AM28" s="2372">
        <v>17.2</v>
      </c>
      <c r="AN28" s="2372">
        <v>17.05</v>
      </c>
      <c r="AO28" s="2372">
        <v>16.649999999999999</v>
      </c>
      <c r="AP28" s="2372">
        <v>16.82</v>
      </c>
      <c r="AQ28" s="2372">
        <v>16.7</v>
      </c>
      <c r="AR28" s="2372">
        <v>17.87</v>
      </c>
      <c r="AS28" s="2372">
        <v>16.600000000000001</v>
      </c>
      <c r="AT28" s="2372">
        <v>16.899999999999999</v>
      </c>
      <c r="AU28" s="2372">
        <v>14.9</v>
      </c>
      <c r="AV28" s="2372">
        <v>14.3</v>
      </c>
      <c r="AW28" s="2372">
        <v>14.1</v>
      </c>
      <c r="AX28" s="2372">
        <v>14.1</v>
      </c>
      <c r="AY28" s="2372">
        <v>13.7</v>
      </c>
      <c r="AZ28" s="2372">
        <v>14</v>
      </c>
      <c r="BA28" s="2372">
        <v>13.2</v>
      </c>
      <c r="BB28" s="2372">
        <v>12.7</v>
      </c>
      <c r="BC28" s="2372">
        <v>12.2</v>
      </c>
      <c r="BD28" s="2372">
        <v>12</v>
      </c>
      <c r="BE28" s="2372">
        <v>12.5</v>
      </c>
      <c r="BF28" s="2372">
        <v>12.3</v>
      </c>
      <c r="BG28" s="2372">
        <v>11.9</v>
      </c>
      <c r="BH28" s="2372">
        <v>12.2</v>
      </c>
      <c r="BI28" s="2372">
        <v>12.4</v>
      </c>
      <c r="BJ28" s="2373">
        <v>10.8</v>
      </c>
      <c r="BK28" s="2372">
        <v>11</v>
      </c>
      <c r="BL28" s="2372">
        <v>10.808688980442801</v>
      </c>
      <c r="BM28" s="2372">
        <v>11.2</v>
      </c>
      <c r="BN28" s="2372">
        <v>11.5</v>
      </c>
      <c r="BO28" s="2372">
        <v>10.985300000000001</v>
      </c>
      <c r="BP28" s="2372">
        <v>10.56</v>
      </c>
      <c r="BQ28" s="2372">
        <v>10.8</v>
      </c>
      <c r="BR28" s="2372">
        <v>10.8</v>
      </c>
      <c r="BS28" s="2372">
        <v>10.5</v>
      </c>
      <c r="BT28" s="2372">
        <v>10.3</v>
      </c>
      <c r="BU28" s="2374">
        <v>10.4</v>
      </c>
      <c r="BV28" s="2373">
        <v>5.5162847929999996</v>
      </c>
      <c r="BW28" s="2372">
        <v>5.7514320579999998</v>
      </c>
      <c r="BX28" s="2372">
        <v>6.1800634350000001</v>
      </c>
      <c r="BY28" s="2372">
        <v>6.1204952959999996</v>
      </c>
      <c r="BZ28" s="2372">
        <v>6.7401036569999997</v>
      </c>
      <c r="CA28" s="2372">
        <v>7.1876169990000003</v>
      </c>
      <c r="CB28" s="2372">
        <v>7.1035901509999997</v>
      </c>
      <c r="CC28" s="95">
        <v>7.4081171790000004</v>
      </c>
      <c r="CD28" s="95">
        <v>7.3522442850000003</v>
      </c>
      <c r="CE28" s="95">
        <v>7.0807329450000003</v>
      </c>
      <c r="CF28" s="95">
        <v>7.6372496190000003</v>
      </c>
      <c r="CG28" s="2390">
        <v>7.3668207690000003</v>
      </c>
      <c r="CH28" s="2391">
        <v>7.4146093930000001</v>
      </c>
      <c r="CI28" s="95">
        <v>7.4219400249999996</v>
      </c>
      <c r="CJ28" s="95">
        <v>7.5225220239999997</v>
      </c>
      <c r="CK28" s="95">
        <v>10.944949530000001</v>
      </c>
      <c r="CL28" s="95">
        <v>11.978266440000001</v>
      </c>
      <c r="CM28" s="95">
        <v>12.00647294</v>
      </c>
      <c r="CN28" s="95">
        <v>11.89973127</v>
      </c>
      <c r="CO28" s="95">
        <v>10.90950172</v>
      </c>
      <c r="CP28" s="95">
        <v>10.76190839</v>
      </c>
      <c r="CQ28" s="95">
        <v>11.014249100000001</v>
      </c>
      <c r="CR28" s="95">
        <v>10.513258130000001</v>
      </c>
      <c r="CS28" s="2390">
        <v>11.36051191</v>
      </c>
      <c r="CT28" s="2391">
        <v>10.83607421</v>
      </c>
      <c r="CU28" s="95">
        <v>11.221203340000001</v>
      </c>
      <c r="CV28" s="95">
        <v>11.182371249999999</v>
      </c>
      <c r="CW28" s="95">
        <v>8.7620219349999999</v>
      </c>
      <c r="CX28" s="95">
        <v>7.3604403830000003</v>
      </c>
      <c r="CY28" s="95">
        <v>7.1983436120000004</v>
      </c>
      <c r="CZ28" s="95">
        <v>8.6400925690000001</v>
      </c>
      <c r="DA28" s="95">
        <v>9.2523721410000004</v>
      </c>
      <c r="DB28" s="95">
        <v>9.7762804439999993</v>
      </c>
      <c r="DC28" s="95">
        <v>9.9570632050000007</v>
      </c>
      <c r="DD28" s="95">
        <v>11.235693339999999</v>
      </c>
      <c r="DE28" s="2390">
        <v>11.48582919</v>
      </c>
      <c r="DF28" s="2391">
        <v>12.939945489999999</v>
      </c>
      <c r="DG28" s="95">
        <v>14.79058053</v>
      </c>
      <c r="DH28" s="95">
        <v>17.942139350000001</v>
      </c>
      <c r="DI28" s="95">
        <v>21.965575550000001</v>
      </c>
      <c r="DJ28" s="95">
        <v>25.658221609999998</v>
      </c>
      <c r="DK28" s="95">
        <v>27.573898400000001</v>
      </c>
      <c r="DL28" s="95">
        <v>29.495395210000002</v>
      </c>
      <c r="DM28" s="95">
        <v>31.881900309999999</v>
      </c>
      <c r="DN28" s="95">
        <v>37.788829560000003</v>
      </c>
      <c r="DO28" s="95">
        <v>40.927737790000002</v>
      </c>
      <c r="DP28" s="95">
        <v>50.417132789999997</v>
      </c>
      <c r="DQ28" s="2390">
        <v>54.397920470000003</v>
      </c>
      <c r="DR28" s="2391">
        <v>53.986312099999999</v>
      </c>
      <c r="DS28" s="95">
        <v>53.376290869999998</v>
      </c>
      <c r="DT28" s="95">
        <v>46.691892359999997</v>
      </c>
      <c r="DU28" s="95">
        <v>43.370138900000001</v>
      </c>
      <c r="DV28" s="95">
        <v>45.329386919999997</v>
      </c>
      <c r="DW28" s="95">
        <v>46.121681350000003</v>
      </c>
      <c r="DX28" s="95">
        <v>47.245013049999997</v>
      </c>
      <c r="DY28" s="95">
        <v>43.955332300000002</v>
      </c>
      <c r="DZ28" s="95">
        <v>40.03711603</v>
      </c>
      <c r="EA28" s="95">
        <v>37.218107490000001</v>
      </c>
      <c r="EB28" s="95">
        <v>28.64737045</v>
      </c>
      <c r="EC28" s="2390">
        <v>25.508926679999998</v>
      </c>
      <c r="ED28" s="2391">
        <v>25.434715829999998</v>
      </c>
      <c r="EE28" s="95">
        <v>25</v>
      </c>
      <c r="EF28" s="95">
        <v>27.2</v>
      </c>
      <c r="EG28" s="95">
        <v>25.9</v>
      </c>
      <c r="EH28" s="95">
        <v>23.2</v>
      </c>
      <c r="EI28" s="95">
        <v>23.2</v>
      </c>
      <c r="EJ28" s="95">
        <v>20.8</v>
      </c>
      <c r="EK28" s="95">
        <v>20</v>
      </c>
      <c r="EL28" s="95">
        <v>21.5</v>
      </c>
      <c r="EM28" s="95">
        <v>22.2</v>
      </c>
      <c r="EN28" s="95">
        <v>23.2</v>
      </c>
      <c r="EO28" s="2390">
        <v>24</v>
      </c>
      <c r="EP28" s="2391">
        <v>23.7</v>
      </c>
      <c r="EQ28" s="95">
        <v>23.3</v>
      </c>
      <c r="ER28" s="95">
        <v>24.2</v>
      </c>
      <c r="ES28" s="95">
        <v>21.667009610000001</v>
      </c>
      <c r="ET28" s="95">
        <v>19.170003569999999</v>
      </c>
      <c r="EU28" s="95">
        <v>13.64436637</v>
      </c>
      <c r="EV28" s="95">
        <v>12.596</v>
      </c>
      <c r="EW28" s="95">
        <v>12.17</v>
      </c>
      <c r="EX28" s="95">
        <v>9.3133999999999997</v>
      </c>
      <c r="EY28" s="2372">
        <v>7.7777006389999999</v>
      </c>
      <c r="EZ28" s="2372">
        <v>5.7502580669999999</v>
      </c>
      <c r="FA28" s="2374">
        <v>4.7952652530000002</v>
      </c>
      <c r="FB28" s="2372">
        <v>3.5</v>
      </c>
      <c r="FC28" s="2372">
        <v>3.1</v>
      </c>
      <c r="FD28" s="2374">
        <v>2.9</v>
      </c>
      <c r="FE28" s="2392"/>
    </row>
    <row r="29" spans="1:161" ht="17.5" customHeight="1">
      <c r="A29" s="2389" t="s">
        <v>1337</v>
      </c>
      <c r="B29" s="2372"/>
      <c r="C29" s="2372"/>
      <c r="D29" s="2372"/>
      <c r="E29" s="2372"/>
      <c r="F29" s="2372"/>
      <c r="G29" s="2372"/>
      <c r="H29" s="2372"/>
      <c r="I29" s="2372"/>
      <c r="J29" s="95"/>
      <c r="K29" s="2372"/>
      <c r="L29" s="2372"/>
      <c r="M29" s="2372"/>
      <c r="N29" s="2372"/>
      <c r="O29" s="2372"/>
      <c r="P29" s="2372"/>
      <c r="Q29" s="2372"/>
      <c r="R29" s="2372"/>
      <c r="S29" s="2372"/>
      <c r="T29" s="2372"/>
      <c r="U29" s="2372"/>
      <c r="V29" s="2372"/>
      <c r="W29" s="2372"/>
      <c r="X29" s="2372"/>
      <c r="Y29" s="2372"/>
      <c r="Z29" s="2372"/>
      <c r="AA29" s="2372"/>
      <c r="AB29" s="2372"/>
      <c r="AC29" s="2372"/>
      <c r="AD29" s="2372"/>
      <c r="AE29" s="2372"/>
      <c r="AF29" s="2372"/>
      <c r="AG29" s="2372"/>
      <c r="AH29" s="2372"/>
      <c r="AI29" s="2372"/>
      <c r="AJ29" s="2372"/>
      <c r="AK29" s="2372"/>
      <c r="AL29" s="2372"/>
      <c r="AM29" s="2372"/>
      <c r="AN29" s="2372"/>
      <c r="AO29" s="2372"/>
      <c r="AP29" s="2372"/>
      <c r="AQ29" s="2372"/>
      <c r="AR29" s="2372"/>
      <c r="AS29" s="2372"/>
      <c r="AT29" s="2372"/>
      <c r="AU29" s="2372"/>
      <c r="AV29" s="2372"/>
      <c r="AW29" s="2372"/>
      <c r="AX29" s="2372"/>
      <c r="AY29" s="2372"/>
      <c r="AZ29" s="2372"/>
      <c r="BA29" s="2372"/>
      <c r="BB29" s="2372"/>
      <c r="BC29" s="2372"/>
      <c r="BD29" s="2372"/>
      <c r="BE29" s="2372"/>
      <c r="BF29" s="2372"/>
      <c r="BG29" s="2372"/>
      <c r="BH29" s="2372"/>
      <c r="BI29" s="2372"/>
      <c r="BJ29" s="2373"/>
      <c r="BK29" s="2372"/>
      <c r="BL29" s="2372"/>
      <c r="BM29" s="2372"/>
      <c r="BN29" s="2372"/>
      <c r="BO29" s="2372"/>
      <c r="BP29" s="2372"/>
      <c r="BQ29" s="2372"/>
      <c r="BR29" s="2372"/>
      <c r="BS29" s="2372"/>
      <c r="BT29" s="2372"/>
      <c r="BU29" s="2374"/>
      <c r="BV29" s="2373"/>
      <c r="BW29" s="2372"/>
      <c r="BX29" s="2372"/>
      <c r="BY29" s="2372"/>
      <c r="BZ29" s="2372"/>
      <c r="CA29" s="2372"/>
      <c r="CB29" s="2372"/>
      <c r="CC29" s="2372"/>
      <c r="CD29" s="2372"/>
      <c r="CE29" s="2372"/>
      <c r="CF29" s="2372"/>
      <c r="CG29" s="2374"/>
      <c r="CH29" s="2373"/>
      <c r="CI29" s="2372"/>
      <c r="CJ29" s="2372"/>
      <c r="CK29" s="2372"/>
      <c r="CL29" s="2372"/>
      <c r="CM29" s="2372"/>
      <c r="CN29" s="2372"/>
      <c r="CO29" s="2372"/>
      <c r="CP29" s="2372"/>
      <c r="CQ29" s="2372"/>
      <c r="CR29" s="2372"/>
      <c r="CS29" s="2374"/>
      <c r="CT29" s="2373"/>
      <c r="CU29" s="2372"/>
      <c r="CV29" s="2372"/>
      <c r="CW29" s="2372"/>
      <c r="CX29" s="2372"/>
      <c r="CY29" s="2372"/>
      <c r="CZ29" s="2372"/>
      <c r="DA29" s="2372"/>
      <c r="DB29" s="2372"/>
      <c r="DC29" s="2372"/>
      <c r="DD29" s="2372"/>
      <c r="DE29" s="2374"/>
      <c r="DF29" s="2373"/>
      <c r="DG29" s="2372"/>
      <c r="DH29" s="2372"/>
      <c r="DI29" s="2372"/>
      <c r="DJ29" s="2372"/>
      <c r="DK29" s="2372"/>
      <c r="DL29" s="2372"/>
      <c r="DM29" s="2372"/>
      <c r="DN29" s="2372"/>
      <c r="DO29" s="2372"/>
      <c r="DP29" s="2372"/>
      <c r="DQ29" s="2374"/>
      <c r="DR29" s="2373"/>
      <c r="DS29" s="2372"/>
      <c r="DT29" s="2372"/>
      <c r="DU29" s="2372"/>
      <c r="DV29" s="2372"/>
      <c r="DW29" s="2372"/>
      <c r="DX29" s="2372"/>
      <c r="DY29" s="2372"/>
      <c r="DZ29" s="2372"/>
      <c r="EA29" s="2372"/>
      <c r="EB29" s="2372"/>
      <c r="EC29" s="2374"/>
      <c r="ED29" s="2373"/>
      <c r="EE29" s="2372"/>
      <c r="EF29" s="2372"/>
      <c r="EG29" s="2372"/>
      <c r="EH29" s="2372"/>
      <c r="EI29" s="2372"/>
      <c r="EJ29" s="2372"/>
      <c r="EK29" s="2372"/>
      <c r="EL29" s="2372"/>
      <c r="EM29" s="2372"/>
      <c r="EN29" s="2372"/>
      <c r="EO29" s="2374"/>
      <c r="EP29" s="2373"/>
      <c r="EQ29" s="2372"/>
      <c r="ER29" s="2372"/>
      <c r="ES29" s="2372"/>
      <c r="ET29" s="2372"/>
      <c r="EU29" s="2372"/>
      <c r="EV29" s="2372"/>
      <c r="EW29" s="2372"/>
      <c r="EX29" s="2372"/>
      <c r="FA29" s="2393"/>
      <c r="FD29" s="2393"/>
      <c r="FE29" s="2392"/>
    </row>
    <row r="30" spans="1:161" ht="18" customHeight="1">
      <c r="A30" s="2389" t="s">
        <v>1338</v>
      </c>
      <c r="B30" s="2372">
        <v>11.074194817267212</v>
      </c>
      <c r="C30" s="2372">
        <v>12.31459341090626</v>
      </c>
      <c r="D30" s="2372">
        <v>13.53505565865445</v>
      </c>
      <c r="E30" s="2372">
        <v>14.015269671656494</v>
      </c>
      <c r="F30" s="2372">
        <v>14.587156370522724</v>
      </c>
      <c r="G30" s="2372">
        <v>15.330166521381617</v>
      </c>
      <c r="H30" s="2372">
        <v>15.628512489773039</v>
      </c>
      <c r="I30" s="2372">
        <v>14.470496145026402</v>
      </c>
      <c r="J30" s="95">
        <v>15.031184277653576</v>
      </c>
      <c r="K30" s="2372">
        <v>15.566213606964642</v>
      </c>
      <c r="L30" s="2372">
        <v>15.106974660963356</v>
      </c>
      <c r="M30" s="2372">
        <v>14.758178946686694</v>
      </c>
      <c r="N30" s="2372">
        <v>13.821377472058449</v>
      </c>
      <c r="O30" s="2372">
        <v>14.405259907416145</v>
      </c>
      <c r="P30" s="2372">
        <v>13.310534411301255</v>
      </c>
      <c r="Q30" s="2372">
        <v>14.103551766951504</v>
      </c>
      <c r="R30" s="2372">
        <v>13.420240000796735</v>
      </c>
      <c r="S30" s="2372">
        <v>13.125268167844206</v>
      </c>
      <c r="T30" s="2372">
        <v>13.843559699569251</v>
      </c>
      <c r="U30" s="2372">
        <v>14.406611945859149</v>
      </c>
      <c r="V30" s="2372">
        <v>13.303219945999412</v>
      </c>
      <c r="W30" s="2372">
        <v>17.448975335663054</v>
      </c>
      <c r="X30" s="2372">
        <v>17.671040264320514</v>
      </c>
      <c r="Y30" s="2372">
        <v>18.967692834250037</v>
      </c>
      <c r="Z30" s="2372">
        <v>20.575389777725526</v>
      </c>
      <c r="AA30" s="2372">
        <v>20.581194574699623</v>
      </c>
      <c r="AB30" s="2372">
        <v>22.21463344010699</v>
      </c>
      <c r="AC30" s="2372">
        <v>22.950478577538092</v>
      </c>
      <c r="AD30" s="2372">
        <v>23.128832102791442</v>
      </c>
      <c r="AE30" s="2372">
        <v>22.84</v>
      </c>
      <c r="AF30" s="2372">
        <v>23.62</v>
      </c>
      <c r="AG30" s="2372">
        <v>25.024999999999999</v>
      </c>
      <c r="AH30" s="2372">
        <v>26.1</v>
      </c>
      <c r="AI30" s="2372">
        <v>25.9</v>
      </c>
      <c r="AJ30" s="2372">
        <v>26.2</v>
      </c>
      <c r="AK30" s="2372">
        <v>25.9</v>
      </c>
      <c r="AL30" s="2372">
        <v>24.2</v>
      </c>
      <c r="AM30" s="2372">
        <v>23.4</v>
      </c>
      <c r="AN30" s="2372">
        <v>24.86</v>
      </c>
      <c r="AO30" s="2372">
        <v>24.14</v>
      </c>
      <c r="AP30" s="2372">
        <v>24.32</v>
      </c>
      <c r="AQ30" s="2372">
        <v>24.3</v>
      </c>
      <c r="AR30" s="2372">
        <v>23.97</v>
      </c>
      <c r="AS30" s="2372">
        <v>21.9</v>
      </c>
      <c r="AT30" s="2372">
        <v>21.9</v>
      </c>
      <c r="AU30" s="2372">
        <v>19</v>
      </c>
      <c r="AV30" s="2372">
        <v>17.899999999999999</v>
      </c>
      <c r="AW30" s="2372">
        <v>17.399999999999999</v>
      </c>
      <c r="AX30" s="2372">
        <v>19</v>
      </c>
      <c r="AY30" s="2372">
        <v>18.2</v>
      </c>
      <c r="AZ30" s="2372">
        <v>17.100000000000001</v>
      </c>
      <c r="BA30" s="2372">
        <v>18</v>
      </c>
      <c r="BB30" s="2372">
        <v>17.399999999999999</v>
      </c>
      <c r="BC30" s="2372">
        <v>16.7</v>
      </c>
      <c r="BD30" s="2372">
        <v>15.582283762367076</v>
      </c>
      <c r="BE30" s="2372">
        <v>16.1799691442815</v>
      </c>
      <c r="BF30" s="2372">
        <v>15.5</v>
      </c>
      <c r="BG30" s="2372">
        <v>14.5</v>
      </c>
      <c r="BH30" s="2372">
        <v>15</v>
      </c>
      <c r="BI30" s="2372">
        <v>15.1</v>
      </c>
      <c r="BJ30" s="2373">
        <v>13.4</v>
      </c>
      <c r="BK30" s="2372">
        <v>13.6</v>
      </c>
      <c r="BL30" s="2372">
        <v>13.185591103854044</v>
      </c>
      <c r="BM30" s="2372">
        <v>12.1</v>
      </c>
      <c r="BN30" s="2372">
        <v>12.4</v>
      </c>
      <c r="BO30" s="2372">
        <v>13</v>
      </c>
      <c r="BP30" s="2372">
        <v>12.26</v>
      </c>
      <c r="BQ30" s="2372">
        <v>12.4</v>
      </c>
      <c r="BR30" s="2372">
        <v>11.9</v>
      </c>
      <c r="BS30" s="2372">
        <v>11.2</v>
      </c>
      <c r="BT30" s="2372">
        <v>11.2</v>
      </c>
      <c r="BU30" s="2374">
        <v>11.3</v>
      </c>
      <c r="BV30" s="2373">
        <v>5.9922570720000001</v>
      </c>
      <c r="BW30" s="2372">
        <v>6.0142928519999996</v>
      </c>
      <c r="BX30" s="2372">
        <v>6.2375965950000003</v>
      </c>
      <c r="BY30" s="2372">
        <v>6.2197382369999996</v>
      </c>
      <c r="BZ30" s="2372">
        <v>6.4013170720000003</v>
      </c>
      <c r="CA30" s="2372">
        <v>7.3815407070000001</v>
      </c>
      <c r="CB30" s="2372">
        <v>7.1436022000000001</v>
      </c>
      <c r="CC30" s="95">
        <v>6.6576148960000001</v>
      </c>
      <c r="CD30" s="95">
        <v>6.3195478219999996</v>
      </c>
      <c r="CE30" s="95">
        <v>7.745504532</v>
      </c>
      <c r="CF30" s="95">
        <v>7.4913865270000004</v>
      </c>
      <c r="CG30" s="2390">
        <v>7.9800629799999996</v>
      </c>
      <c r="CH30" s="2391">
        <v>7.5804493940000004</v>
      </c>
      <c r="CI30" s="95">
        <v>7.7016131159999999</v>
      </c>
      <c r="CJ30" s="95">
        <v>7.4784027799999997</v>
      </c>
      <c r="CK30" s="95">
        <v>8.4586764250000002</v>
      </c>
      <c r="CL30" s="95">
        <v>9.311299966</v>
      </c>
      <c r="CM30" s="95">
        <v>10.04057688</v>
      </c>
      <c r="CN30" s="95">
        <v>10.466588339999999</v>
      </c>
      <c r="CO30" s="95">
        <v>10.55904713</v>
      </c>
      <c r="CP30" s="95">
        <v>10.43564786</v>
      </c>
      <c r="CQ30" s="95">
        <v>8.9556846189999995</v>
      </c>
      <c r="CR30" s="95">
        <v>8.8804156420000009</v>
      </c>
      <c r="CS30" s="2390">
        <v>8.271745052</v>
      </c>
      <c r="CT30" s="2391">
        <v>8.37493512</v>
      </c>
      <c r="CU30" s="95">
        <v>9.2483212940000001</v>
      </c>
      <c r="CV30" s="95">
        <v>10.206105389999999</v>
      </c>
      <c r="CW30" s="95">
        <v>9.7953067909999998</v>
      </c>
      <c r="CX30" s="95">
        <v>8.4399172720000006</v>
      </c>
      <c r="CY30" s="95">
        <v>7.2595409269999998</v>
      </c>
      <c r="CZ30" s="95">
        <v>7.9156892120000002</v>
      </c>
      <c r="DA30" s="95">
        <v>7.8261828910000002</v>
      </c>
      <c r="DB30" s="95">
        <v>8.3359366020000003</v>
      </c>
      <c r="DC30" s="95">
        <v>9.0844389139999997</v>
      </c>
      <c r="DD30" s="95">
        <v>9.6341310930000006</v>
      </c>
      <c r="DE30" s="2390">
        <v>10.739207739999999</v>
      </c>
      <c r="DF30" s="2391">
        <v>12.20114062</v>
      </c>
      <c r="DG30" s="95">
        <v>12.404663380000001</v>
      </c>
      <c r="DH30" s="95">
        <v>15.013220219999999</v>
      </c>
      <c r="DI30" s="95">
        <v>18.578145620000001</v>
      </c>
      <c r="DJ30" s="95">
        <v>23.07983398</v>
      </c>
      <c r="DK30" s="95">
        <v>26.09637421</v>
      </c>
      <c r="DL30" s="95">
        <v>27.898864809999999</v>
      </c>
      <c r="DM30" s="95">
        <v>30.298169590000001</v>
      </c>
      <c r="DN30" s="95">
        <v>35.313080890000002</v>
      </c>
      <c r="DO30" s="95">
        <v>36.855734320000003</v>
      </c>
      <c r="DP30" s="95">
        <v>44.933924619999999</v>
      </c>
      <c r="DQ30" s="2390">
        <v>47.21608921</v>
      </c>
      <c r="DR30" s="2391">
        <v>45.740423649999997</v>
      </c>
      <c r="DS30" s="95">
        <v>45.620159749999999</v>
      </c>
      <c r="DT30" s="95">
        <v>39.043154260000001</v>
      </c>
      <c r="DU30" s="95">
        <v>35.601866999999999</v>
      </c>
      <c r="DV30" s="95">
        <v>35.016055450000003</v>
      </c>
      <c r="DW30" s="95">
        <v>34.766368679999999</v>
      </c>
      <c r="DX30" s="95">
        <v>35.559807169999999</v>
      </c>
      <c r="DY30" s="95">
        <v>32.495569940000003</v>
      </c>
      <c r="DZ30" s="95">
        <v>29.54764552</v>
      </c>
      <c r="EA30" s="95">
        <v>28.319432729999999</v>
      </c>
      <c r="EB30" s="95">
        <v>22.948014409999999</v>
      </c>
      <c r="EC30" s="2390">
        <v>20.70825061</v>
      </c>
      <c r="ED30" s="2391">
        <v>21.78196075</v>
      </c>
      <c r="EE30" s="95">
        <v>21.8</v>
      </c>
      <c r="EF30" s="95">
        <v>23.8</v>
      </c>
      <c r="EG30" s="95">
        <v>22.9</v>
      </c>
      <c r="EH30" s="95">
        <v>21.9</v>
      </c>
      <c r="EI30" s="95">
        <v>19.100000000000001</v>
      </c>
      <c r="EJ30" s="95">
        <v>17.3</v>
      </c>
      <c r="EK30" s="95">
        <v>18.899999999999999</v>
      </c>
      <c r="EL30" s="95">
        <v>18.399999999999999</v>
      </c>
      <c r="EM30" s="95">
        <v>19.100000000000001</v>
      </c>
      <c r="EN30" s="95">
        <v>17.600000000000001</v>
      </c>
      <c r="EO30" s="2390">
        <v>17.100000000000001</v>
      </c>
      <c r="EP30" s="2391">
        <v>16.3</v>
      </c>
      <c r="EQ30" s="95">
        <v>15.8</v>
      </c>
      <c r="ER30" s="95">
        <v>17</v>
      </c>
      <c r="ES30" s="95">
        <v>15.96111002</v>
      </c>
      <c r="ET30" s="95">
        <v>13.91635527</v>
      </c>
      <c r="EU30" s="95">
        <v>10.59898561</v>
      </c>
      <c r="EV30" s="95">
        <v>9.6399000000000008</v>
      </c>
      <c r="EW30" s="95">
        <v>8.6895000000000007</v>
      </c>
      <c r="EX30" s="95">
        <v>7.5128700000000004</v>
      </c>
      <c r="EY30" s="95">
        <v>6.2327454549999999</v>
      </c>
      <c r="EZ30" s="95">
        <v>5.1450397790000002</v>
      </c>
      <c r="FA30" s="2390">
        <v>4.6767325140000002</v>
      </c>
      <c r="FB30" s="95">
        <v>3.7</v>
      </c>
      <c r="FC30" s="95">
        <v>5.5</v>
      </c>
      <c r="FD30" s="2390">
        <v>5</v>
      </c>
      <c r="FE30" s="2392"/>
    </row>
    <row r="31" spans="1:161" ht="17.5" customHeight="1" thickBot="1">
      <c r="A31" s="2394" t="s">
        <v>1339</v>
      </c>
      <c r="B31" s="2395"/>
      <c r="C31" s="2395"/>
      <c r="D31" s="2395"/>
      <c r="E31" s="2395"/>
      <c r="F31" s="2395"/>
      <c r="G31" s="2395"/>
      <c r="H31" s="2395"/>
      <c r="I31" s="2395"/>
      <c r="J31" s="168"/>
      <c r="K31" s="2395"/>
      <c r="L31" s="2395"/>
      <c r="M31" s="2395"/>
      <c r="N31" s="2395"/>
      <c r="O31" s="2395"/>
      <c r="P31" s="2395"/>
      <c r="Q31" s="2395"/>
      <c r="R31" s="2395"/>
      <c r="S31" s="2395"/>
      <c r="T31" s="2395"/>
      <c r="U31" s="2395"/>
      <c r="V31" s="2396"/>
      <c r="W31" s="2396"/>
      <c r="X31" s="2396"/>
      <c r="Y31" s="2396"/>
      <c r="Z31" s="2396"/>
      <c r="AA31" s="2396"/>
      <c r="AB31" s="2396"/>
      <c r="AC31" s="2396"/>
      <c r="AD31" s="2396"/>
      <c r="AE31" s="2396"/>
      <c r="AF31" s="2396"/>
      <c r="AG31" s="2396"/>
      <c r="AH31" s="2396"/>
      <c r="AI31" s="2396"/>
      <c r="AJ31" s="2396"/>
      <c r="AK31" s="2396"/>
      <c r="AL31" s="2396"/>
      <c r="AM31" s="2396"/>
      <c r="AN31" s="2396"/>
      <c r="AO31" s="2396"/>
      <c r="AP31" s="2396"/>
      <c r="AQ31" s="2396"/>
      <c r="AR31" s="2396"/>
      <c r="AS31" s="2395"/>
      <c r="AT31" s="2395"/>
      <c r="AU31" s="2395"/>
      <c r="AV31" s="2395"/>
      <c r="AW31" s="2395"/>
      <c r="AX31" s="2395"/>
      <c r="AY31" s="2395"/>
      <c r="AZ31" s="2395"/>
      <c r="BA31" s="2395"/>
      <c r="BB31" s="2395"/>
      <c r="BC31" s="2395"/>
      <c r="BD31" s="2395"/>
      <c r="BE31" s="2395"/>
      <c r="BF31" s="2395"/>
      <c r="BG31" s="2395"/>
      <c r="BH31" s="2395"/>
      <c r="BI31" s="38"/>
      <c r="BJ31" s="2397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2398"/>
      <c r="BV31" s="2397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2398"/>
      <c r="CH31" s="2397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2398"/>
      <c r="CT31" s="2397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2398"/>
      <c r="DF31" s="2397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2398"/>
      <c r="DR31" s="2397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2398"/>
      <c r="ED31" s="2397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2398"/>
      <c r="EP31" s="2397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2398"/>
      <c r="FB31" s="38"/>
      <c r="FC31" s="38"/>
      <c r="FD31" s="2398"/>
    </row>
    <row r="32" spans="1:161" ht="32.15" customHeight="1" thickTop="1">
      <c r="A32" s="2399" t="s">
        <v>1340</v>
      </c>
      <c r="B32" s="2399"/>
      <c r="C32" s="2399"/>
      <c r="D32" s="2399"/>
      <c r="E32" s="2399"/>
      <c r="F32" s="2399"/>
      <c r="G32" s="2399"/>
      <c r="H32" s="2399"/>
      <c r="I32" s="2399"/>
      <c r="J32" s="2399"/>
      <c r="K32" s="2399"/>
      <c r="L32" s="2399"/>
      <c r="M32" s="2399"/>
      <c r="N32" s="2399"/>
      <c r="O32" s="2399"/>
      <c r="P32" s="2399"/>
      <c r="Q32" s="2399"/>
      <c r="R32" s="2399"/>
      <c r="S32" s="2399"/>
      <c r="T32" s="2399"/>
      <c r="U32" s="2399"/>
      <c r="V32" s="2399"/>
      <c r="W32" s="2399"/>
      <c r="X32" s="2399"/>
      <c r="Y32" s="2399"/>
      <c r="Z32" s="2399"/>
      <c r="AA32" s="2399"/>
      <c r="AB32" s="2399"/>
      <c r="AC32" s="2399"/>
      <c r="AD32" s="2399"/>
      <c r="AE32" s="2399"/>
      <c r="AF32" s="2399"/>
      <c r="AG32" s="2399"/>
      <c r="AH32" s="2399"/>
      <c r="AI32" s="2399"/>
      <c r="AJ32" s="2399"/>
      <c r="AK32" s="2399"/>
      <c r="AL32" s="2399"/>
      <c r="AM32" s="2399"/>
      <c r="AN32" s="2399"/>
      <c r="AO32" s="2399"/>
      <c r="AP32" s="2399"/>
      <c r="AQ32" s="2399"/>
      <c r="AR32" s="2399"/>
      <c r="AS32" s="2399"/>
      <c r="AT32" s="2399"/>
      <c r="AU32" s="2399"/>
      <c r="AV32" s="2399"/>
      <c r="AW32" s="2399"/>
      <c r="AX32" s="2399"/>
      <c r="AY32" s="2399"/>
      <c r="AZ32" s="2399"/>
      <c r="BA32" s="2399"/>
      <c r="BB32" s="2399"/>
      <c r="BC32" s="2399"/>
      <c r="BD32" s="2399"/>
      <c r="BE32" s="2399"/>
      <c r="BF32" s="2399"/>
      <c r="BG32" s="2399"/>
      <c r="BH32" s="2399"/>
      <c r="BI32" s="2399"/>
      <c r="BJ32" s="2399"/>
      <c r="BK32" s="2399"/>
      <c r="BL32" s="2399"/>
      <c r="BM32" s="2399"/>
      <c r="BN32" s="2399"/>
      <c r="BO32" s="2399"/>
      <c r="BP32" s="2399"/>
      <c r="BQ32" s="2399"/>
      <c r="BR32" s="2399"/>
      <c r="BS32" s="2399"/>
      <c r="BT32" s="2399"/>
      <c r="BU32" s="2399"/>
      <c r="BV32" s="2399"/>
      <c r="BW32" s="2399"/>
      <c r="BX32" s="2399"/>
      <c r="BY32" s="2399"/>
      <c r="BZ32" s="2399"/>
      <c r="CA32" s="2399"/>
      <c r="CB32" s="2399"/>
      <c r="CC32" s="2399"/>
      <c r="CD32" s="2399"/>
      <c r="CE32" s="2399"/>
      <c r="CF32" s="2399"/>
      <c r="CG32" s="2399"/>
      <c r="CH32" s="2399"/>
      <c r="CI32" s="2399"/>
      <c r="CJ32" s="2399"/>
      <c r="CK32" s="2399"/>
      <c r="CL32" s="2399"/>
      <c r="CM32" s="2399"/>
      <c r="CN32" s="2399"/>
      <c r="CO32" s="2399"/>
      <c r="CP32" s="2399"/>
      <c r="CQ32" s="2399"/>
      <c r="CR32" s="2399"/>
      <c r="CS32" s="2399"/>
      <c r="CT32" s="2399"/>
      <c r="CU32" s="2399"/>
      <c r="CV32" s="2399"/>
      <c r="CW32" s="2399"/>
      <c r="CX32" s="2399"/>
      <c r="CY32" s="2399"/>
      <c r="CZ32" s="2399"/>
      <c r="DA32" s="2399"/>
      <c r="DB32" s="2399"/>
      <c r="DC32" s="2399"/>
      <c r="DD32" s="2399"/>
      <c r="DE32" s="2399"/>
      <c r="DF32" s="2399"/>
      <c r="DG32" s="2399"/>
      <c r="DH32" s="2399"/>
      <c r="DI32" s="2399"/>
      <c r="DJ32" s="2399"/>
      <c r="DK32" s="2399"/>
      <c r="DL32" s="2399"/>
      <c r="DM32" s="2399"/>
      <c r="DN32" s="2399"/>
      <c r="DO32" s="2399"/>
      <c r="DP32" s="2400"/>
      <c r="DQ32" s="2400"/>
      <c r="DR32" s="2400"/>
      <c r="DS32" s="2400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</row>
    <row r="33" spans="1:160">
      <c r="B33" s="2392"/>
      <c r="C33" s="2392"/>
      <c r="D33" s="2392"/>
      <c r="E33" s="2392"/>
      <c r="F33" s="2392"/>
      <c r="G33" s="2392"/>
      <c r="H33" s="2392"/>
      <c r="I33" s="2392"/>
      <c r="J33" s="2392"/>
      <c r="K33" s="2392"/>
      <c r="L33" s="2392"/>
      <c r="M33" s="2392"/>
      <c r="N33" s="2392"/>
      <c r="O33" s="2392"/>
      <c r="P33" s="2392"/>
      <c r="Q33" s="2392"/>
      <c r="R33" s="2392"/>
      <c r="S33" s="2392"/>
      <c r="T33" s="2392"/>
      <c r="U33" s="2392"/>
      <c r="V33" s="2392"/>
      <c r="W33" s="2392"/>
      <c r="X33" s="2392"/>
      <c r="Y33" s="2392"/>
      <c r="Z33" s="2392"/>
      <c r="AA33" s="2392"/>
      <c r="AB33" s="2392"/>
      <c r="AC33" s="2392"/>
      <c r="AD33" s="2392"/>
      <c r="AE33" s="2392"/>
      <c r="AF33" s="2392"/>
      <c r="AG33" s="2392"/>
      <c r="AH33" s="2392"/>
      <c r="AI33" s="2392"/>
      <c r="AJ33" s="2392"/>
      <c r="AK33" s="2392"/>
      <c r="AL33" s="2392"/>
      <c r="AM33" s="2392"/>
      <c r="AN33" s="2392"/>
      <c r="AO33" s="2392"/>
      <c r="AP33" s="2392"/>
      <c r="AQ33" s="2392"/>
      <c r="AR33" s="2392"/>
      <c r="AS33" s="2392"/>
      <c r="AT33" s="2392"/>
      <c r="AU33" s="2392"/>
      <c r="AV33" s="2392"/>
      <c r="AW33" s="2392"/>
      <c r="AX33" s="2392"/>
      <c r="AY33" s="2392"/>
      <c r="AZ33" s="2392"/>
      <c r="BA33" s="2392"/>
      <c r="BB33" s="2392"/>
      <c r="BC33" s="2392"/>
      <c r="BD33" s="2392"/>
      <c r="BE33" s="2392"/>
      <c r="BF33" s="2392"/>
      <c r="BG33" s="2392"/>
      <c r="BH33" s="2392"/>
      <c r="BI33" s="2392"/>
      <c r="BJ33" s="2392"/>
      <c r="BK33" s="2392"/>
      <c r="BL33" s="2392"/>
      <c r="BM33" s="2392"/>
      <c r="BN33" s="2392"/>
      <c r="BO33" s="2392"/>
      <c r="BP33" s="2392"/>
      <c r="BQ33" s="2392"/>
      <c r="BR33" s="2392"/>
      <c r="BS33" s="2392"/>
      <c r="BT33" s="2392"/>
      <c r="BU33" s="2392"/>
      <c r="BV33" s="2392"/>
      <c r="BW33" s="2392"/>
      <c r="BX33" s="2392"/>
      <c r="BY33" s="2392"/>
      <c r="BZ33" s="2392"/>
      <c r="CA33" s="2392"/>
      <c r="CB33" s="2392"/>
      <c r="CC33" s="2392"/>
      <c r="CD33" s="2392"/>
      <c r="CE33" s="2392"/>
      <c r="CF33" s="2392"/>
      <c r="CG33" s="2392"/>
      <c r="CH33" s="2392"/>
      <c r="CI33" s="2392"/>
      <c r="CJ33" s="2392"/>
      <c r="CK33" s="2392"/>
      <c r="CL33" s="2392"/>
      <c r="CM33" s="2392"/>
      <c r="CN33" s="2392"/>
      <c r="CO33" s="2392"/>
      <c r="CP33" s="2392"/>
      <c r="CQ33" s="2392"/>
      <c r="CR33" s="2392"/>
      <c r="CS33" s="2392"/>
    </row>
    <row r="34" spans="1:160">
      <c r="B34" s="2392"/>
      <c r="C34" s="2392"/>
      <c r="D34" s="2392"/>
      <c r="E34" s="2392"/>
      <c r="F34" s="2392"/>
      <c r="G34" s="2392"/>
      <c r="H34" s="2392"/>
      <c r="I34" s="2392"/>
      <c r="J34" s="2392"/>
      <c r="K34" s="2392"/>
      <c r="L34" s="2392"/>
      <c r="M34" s="2392"/>
      <c r="N34" s="2392"/>
      <c r="O34" s="2392"/>
      <c r="P34" s="2392"/>
      <c r="Q34" s="2392"/>
      <c r="R34" s="2392"/>
      <c r="S34" s="2392"/>
      <c r="T34" s="2392"/>
      <c r="U34" s="2392"/>
      <c r="V34" s="2392"/>
      <c r="W34" s="2392"/>
      <c r="X34" s="2392"/>
      <c r="Y34" s="2392"/>
      <c r="Z34" s="2392"/>
      <c r="AA34" s="2392"/>
      <c r="AB34" s="2392"/>
      <c r="AC34" s="2392"/>
      <c r="AD34" s="2392"/>
      <c r="AE34" s="2392"/>
      <c r="AF34" s="2392"/>
      <c r="AG34" s="2392"/>
      <c r="AH34" s="2392"/>
      <c r="AI34" s="2392"/>
      <c r="AJ34" s="2392"/>
      <c r="AK34" s="2392"/>
      <c r="AL34" s="2392"/>
      <c r="AM34" s="2392"/>
      <c r="AN34" s="2392"/>
      <c r="AO34" s="2392"/>
      <c r="AP34" s="2392"/>
      <c r="AQ34" s="2392"/>
      <c r="AR34" s="2392"/>
      <c r="AS34" s="2392"/>
      <c r="AT34" s="2392"/>
      <c r="AU34" s="2392"/>
      <c r="AV34" s="2392"/>
      <c r="AW34" s="2392"/>
      <c r="AX34" s="2392"/>
      <c r="AY34" s="2392"/>
      <c r="AZ34" s="2392"/>
      <c r="BA34" s="2392"/>
      <c r="BB34" s="2392"/>
      <c r="BC34" s="2392"/>
      <c r="BD34" s="2392"/>
      <c r="BE34" s="2392"/>
      <c r="BF34" s="2392"/>
      <c r="BG34" s="2392"/>
      <c r="BH34" s="2392"/>
      <c r="BI34" s="2392"/>
      <c r="BJ34" s="2392"/>
      <c r="BK34" s="2392"/>
      <c r="BL34" s="2392"/>
      <c r="BM34" s="2392"/>
      <c r="BN34" s="2392"/>
      <c r="BO34" s="2392"/>
      <c r="BP34" s="2392"/>
      <c r="BQ34" s="2392"/>
      <c r="BR34" s="2392"/>
      <c r="BS34" s="2392"/>
      <c r="BT34" s="2392"/>
      <c r="BU34" s="2392"/>
      <c r="BV34" s="2392"/>
      <c r="BW34" s="2392"/>
      <c r="BX34" s="2392"/>
      <c r="BY34" s="2392"/>
      <c r="BZ34" s="2392"/>
      <c r="CA34" s="2392"/>
      <c r="CB34" s="2392"/>
      <c r="CC34" s="2392"/>
      <c r="CD34" s="2392"/>
      <c r="CE34" s="2392"/>
      <c r="CF34" s="2392"/>
      <c r="CG34" s="2392"/>
      <c r="CH34" s="2392"/>
      <c r="CI34" s="2392"/>
      <c r="CJ34" s="2392"/>
      <c r="CK34" s="2392"/>
      <c r="CL34" s="2392"/>
      <c r="CM34" s="2392"/>
      <c r="CN34" s="2392"/>
      <c r="CO34" s="2392"/>
      <c r="CP34" s="2392"/>
      <c r="CQ34" s="2392"/>
      <c r="CR34" s="2392"/>
      <c r="CS34" s="2392"/>
      <c r="CT34" s="2392"/>
      <c r="CU34" s="2392"/>
      <c r="CV34" s="2392"/>
      <c r="CW34" s="2392"/>
      <c r="CX34" s="2392"/>
      <c r="CY34" s="2392"/>
      <c r="CZ34" s="2392"/>
      <c r="DA34" s="2392"/>
      <c r="DB34" s="2392"/>
      <c r="DC34" s="2392"/>
      <c r="DD34" s="2392"/>
      <c r="DE34" s="2392"/>
      <c r="DF34" s="2392"/>
      <c r="DG34" s="2392"/>
      <c r="DH34" s="2392"/>
      <c r="DI34" s="2392"/>
      <c r="DJ34" s="2392"/>
      <c r="DK34" s="2392"/>
      <c r="DL34" s="2392"/>
      <c r="DM34" s="2392"/>
      <c r="DN34" s="2392"/>
      <c r="DO34" s="2392"/>
      <c r="DP34" s="2392"/>
      <c r="DQ34" s="2392"/>
      <c r="DR34" s="2392"/>
      <c r="DS34" s="2392"/>
      <c r="DT34" s="2392"/>
      <c r="DU34" s="2392"/>
      <c r="DV34" s="2392"/>
      <c r="DW34" s="2392"/>
      <c r="DX34" s="2392"/>
      <c r="DY34" s="2392"/>
      <c r="DZ34" s="2392"/>
      <c r="EA34" s="2392"/>
      <c r="EB34" s="2392"/>
      <c r="EC34" s="2392"/>
      <c r="ED34" s="2392"/>
      <c r="EE34" s="2392"/>
      <c r="EF34" s="2392"/>
      <c r="EG34" s="2392"/>
      <c r="EH34" s="2392"/>
      <c r="EI34" s="2392"/>
      <c r="EJ34" s="2392"/>
      <c r="EK34" s="2392"/>
      <c r="EL34" s="2392"/>
      <c r="EM34" s="2392"/>
      <c r="EN34" s="2392"/>
      <c r="EO34" s="2392"/>
      <c r="EP34" s="2392"/>
      <c r="EQ34" s="2392"/>
      <c r="ER34" s="2392"/>
      <c r="ES34" s="2392"/>
      <c r="ET34" s="2392"/>
      <c r="EU34" s="2392"/>
      <c r="EV34" s="2392"/>
      <c r="EW34" s="2392"/>
      <c r="EX34" s="2392"/>
      <c r="EY34" s="2392"/>
      <c r="EZ34" s="2392"/>
      <c r="FA34" s="2392"/>
      <c r="FB34" s="2392"/>
      <c r="FC34" s="2392"/>
      <c r="FD34" s="2392"/>
    </row>
    <row r="35" spans="1:160">
      <c r="B35" s="2392"/>
      <c r="C35" s="2392"/>
      <c r="D35" s="2392"/>
      <c r="E35" s="2392"/>
      <c r="F35" s="2392"/>
      <c r="G35" s="2392"/>
      <c r="H35" s="2392"/>
      <c r="I35" s="2392"/>
      <c r="J35" s="2392"/>
      <c r="K35" s="2392"/>
      <c r="L35" s="2392"/>
      <c r="M35" s="2392"/>
      <c r="N35" s="2392"/>
      <c r="O35" s="2392"/>
      <c r="P35" s="2392"/>
      <c r="Q35" s="2392"/>
      <c r="R35" s="2392"/>
      <c r="S35" s="2392"/>
      <c r="T35" s="2392"/>
      <c r="U35" s="2392"/>
      <c r="V35" s="2392"/>
      <c r="W35" s="2392"/>
      <c r="X35" s="2392"/>
      <c r="Y35" s="2392"/>
      <c r="Z35" s="2392"/>
      <c r="AA35" s="2392"/>
      <c r="AB35" s="2392"/>
      <c r="AC35" s="2392"/>
      <c r="AD35" s="2392"/>
      <c r="AE35" s="2392"/>
      <c r="AF35" s="2392"/>
      <c r="AG35" s="2392"/>
      <c r="AH35" s="2392"/>
      <c r="AI35" s="2392"/>
      <c r="AJ35" s="2392"/>
      <c r="AK35" s="2392"/>
      <c r="AL35" s="2392"/>
      <c r="AM35" s="2392"/>
      <c r="AN35" s="2392"/>
      <c r="AO35" s="2392"/>
      <c r="AP35" s="2392"/>
      <c r="AQ35" s="2392"/>
      <c r="AR35" s="2392"/>
      <c r="AS35" s="2392"/>
      <c r="AT35" s="2392"/>
      <c r="AU35" s="2392"/>
      <c r="AV35" s="2392"/>
      <c r="AW35" s="2392"/>
      <c r="AX35" s="2392"/>
      <c r="AY35" s="2392"/>
      <c r="AZ35" s="2392"/>
      <c r="BA35" s="2392"/>
      <c r="BB35" s="2392"/>
      <c r="BC35" s="2392"/>
      <c r="BD35" s="2392"/>
      <c r="BE35" s="2392"/>
      <c r="BF35" s="2392"/>
      <c r="BG35" s="2392"/>
      <c r="BH35" s="2392"/>
      <c r="BI35" s="2392"/>
      <c r="BJ35" s="2392"/>
      <c r="BK35" s="2392"/>
      <c r="BL35" s="2392"/>
      <c r="BM35" s="2392"/>
      <c r="BN35" s="2392"/>
      <c r="BO35" s="2392"/>
      <c r="BP35" s="2392"/>
      <c r="BQ35" s="2392"/>
      <c r="BR35" s="2392"/>
      <c r="BS35" s="2392"/>
      <c r="BT35" s="2392"/>
      <c r="BU35" s="2392"/>
      <c r="BV35" s="2392"/>
      <c r="BW35" s="2392"/>
      <c r="BX35" s="2392"/>
      <c r="BY35" s="2392"/>
      <c r="BZ35" s="2392"/>
      <c r="CA35" s="2392"/>
      <c r="CB35" s="2392"/>
      <c r="CC35" s="2392"/>
      <c r="CD35" s="2392"/>
      <c r="CE35" s="2392"/>
      <c r="CF35" s="2392"/>
      <c r="CG35" s="2392"/>
      <c r="CH35" s="2392"/>
      <c r="CI35" s="2392"/>
      <c r="CJ35" s="2392"/>
      <c r="CK35" s="2392"/>
      <c r="CL35" s="2392"/>
      <c r="CM35" s="2392"/>
      <c r="CN35" s="2392"/>
      <c r="CO35" s="2392"/>
      <c r="CP35" s="2392"/>
      <c r="CQ35" s="2392"/>
      <c r="CR35" s="2392"/>
      <c r="CS35" s="2392"/>
    </row>
    <row r="36" spans="1:160">
      <c r="CT36" s="2392"/>
      <c r="CU36" s="2392"/>
      <c r="CV36" s="2392"/>
      <c r="CW36" s="2392"/>
      <c r="CX36" s="2392"/>
      <c r="CY36" s="2392"/>
      <c r="CZ36" s="2392"/>
      <c r="DA36" s="2392"/>
      <c r="DB36" s="2392"/>
      <c r="DC36" s="2392"/>
      <c r="DD36" s="2392"/>
      <c r="DE36" s="2392"/>
      <c r="DF36" s="2392"/>
      <c r="DG36" s="2392"/>
      <c r="DH36" s="2392"/>
      <c r="DI36" s="2392"/>
      <c r="DJ36" s="2392"/>
      <c r="DK36" s="2392"/>
      <c r="DL36" s="2392"/>
      <c r="DM36" s="2392"/>
      <c r="DN36" s="2392"/>
      <c r="DO36" s="2392"/>
      <c r="DP36" s="2392"/>
      <c r="DQ36" s="2392"/>
      <c r="DR36" s="2392"/>
      <c r="DS36" s="2392"/>
      <c r="DT36" s="2392"/>
      <c r="DU36" s="2392"/>
      <c r="DV36" s="2392"/>
      <c r="DW36" s="2392"/>
      <c r="DX36" s="2392"/>
      <c r="DY36" s="2392"/>
      <c r="DZ36" s="2392"/>
      <c r="EA36" s="2392"/>
      <c r="EB36" s="2392"/>
      <c r="EC36" s="2392"/>
      <c r="ED36" s="2392"/>
      <c r="EE36" s="2392"/>
      <c r="EF36" s="2392"/>
      <c r="EG36" s="2392"/>
      <c r="EH36" s="2392"/>
      <c r="EI36" s="2392"/>
      <c r="EJ36" s="2392"/>
      <c r="EK36" s="2392"/>
      <c r="EL36" s="2392"/>
      <c r="EM36" s="2392"/>
      <c r="EN36" s="2392"/>
      <c r="EO36" s="2392"/>
      <c r="EP36" s="2392"/>
      <c r="EQ36" s="2392"/>
      <c r="ER36" s="2392"/>
      <c r="ES36" s="2392"/>
      <c r="ET36" s="2392"/>
      <c r="EU36" s="2392"/>
      <c r="EV36" s="2392"/>
      <c r="EW36" s="2392"/>
      <c r="EX36" s="2392"/>
      <c r="EY36" s="2392"/>
      <c r="EZ36" s="2392"/>
      <c r="FA36" s="2392"/>
      <c r="FB36" s="2392"/>
      <c r="FC36" s="2392"/>
      <c r="FD36" s="2392"/>
    </row>
    <row r="37" spans="1:160">
      <c r="A37" s="3020" t="s">
        <v>1547</v>
      </c>
    </row>
    <row r="85" spans="2:2" ht="6" customHeight="1"/>
    <row r="86" spans="2:2" ht="18.5">
      <c r="B86" s="3032" t="s">
        <v>1551</v>
      </c>
    </row>
  </sheetData>
  <mergeCells count="15">
    <mergeCell ref="EP2:FA2"/>
    <mergeCell ref="FB2:FD2"/>
    <mergeCell ref="AX2:BI2"/>
    <mergeCell ref="A2:A3"/>
    <mergeCell ref="B2:M2"/>
    <mergeCell ref="N2:Y2"/>
    <mergeCell ref="Z2:AK2"/>
    <mergeCell ref="AL2:AW2"/>
    <mergeCell ref="ED2:EO2"/>
    <mergeCell ref="BJ2:BU2"/>
    <mergeCell ref="BV2:CG2"/>
    <mergeCell ref="CH2:CS2"/>
    <mergeCell ref="CT2:DE2"/>
    <mergeCell ref="DF2:DQ2"/>
    <mergeCell ref="DR2:EC2"/>
  </mergeCells>
  <printOptions horizontalCentered="1"/>
  <pageMargins left="0" right="0" top="0.49370078740157503" bottom="0.94488188976377996" header="0.31496062992126" footer="0.511811023622047"/>
  <pageSetup paperSize="9" scale="59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&amp;C35_x000D_&amp;1#&amp;"Aptos"&amp;10&amp;K000000 PUBLIC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F63AD-2FC9-41C6-9540-2014CF757301}">
  <dimension ref="A1:GX86"/>
  <sheetViews>
    <sheetView showGridLines="0" view="pageBreakPreview" zoomScale="90" zoomScaleNormal="60" zoomScaleSheetLayoutView="90" workbookViewId="0">
      <pane xSplit="1" ySplit="3" topLeftCell="GH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7"/>
  <cols>
    <col min="1" max="1" width="60.7265625" style="43" customWidth="1"/>
    <col min="2" max="3" width="10.1796875" style="43" hidden="1" customWidth="1"/>
    <col min="4" max="4" width="11.1796875" style="43" hidden="1" customWidth="1"/>
    <col min="5" max="6" width="10.453125" style="43" hidden="1" customWidth="1"/>
    <col min="7" max="7" width="11.1796875" style="43" hidden="1" customWidth="1"/>
    <col min="8" max="9" width="10.453125" style="43" hidden="1" customWidth="1"/>
    <col min="10" max="10" width="11.1796875" style="43" hidden="1" customWidth="1"/>
    <col min="11" max="11" width="10.1796875" style="43" hidden="1" customWidth="1"/>
    <col min="12" max="12" width="10.453125" style="43" hidden="1" customWidth="1"/>
    <col min="13" max="13" width="13.1796875" style="43" hidden="1" customWidth="1"/>
    <col min="14" max="14" width="10.54296875" style="43" hidden="1" customWidth="1"/>
    <col min="15" max="15" width="11.453125" style="43" hidden="1" customWidth="1"/>
    <col min="16" max="16" width="11" style="43" hidden="1" customWidth="1"/>
    <col min="17" max="17" width="12" style="43" hidden="1" customWidth="1"/>
    <col min="18" max="18" width="0.1796875" style="43" hidden="1" customWidth="1"/>
    <col min="19" max="19" width="12.1796875" style="43" hidden="1" customWidth="1"/>
    <col min="20" max="20" width="10.54296875" style="43" hidden="1" customWidth="1"/>
    <col min="21" max="22" width="11.453125" style="43" hidden="1" customWidth="1"/>
    <col min="23" max="23" width="11.1796875" style="43" hidden="1" customWidth="1"/>
    <col min="24" max="24" width="10" style="43" hidden="1" customWidth="1"/>
    <col min="25" max="25" width="12.1796875" style="43" hidden="1" customWidth="1"/>
    <col min="26" max="26" width="13" style="43" hidden="1" customWidth="1"/>
    <col min="27" max="28" width="14.81640625" style="43" hidden="1" customWidth="1"/>
    <col min="29" max="29" width="12.81640625" style="43" hidden="1" customWidth="1"/>
    <col min="30" max="30" width="14.81640625" style="43" hidden="1" customWidth="1"/>
    <col min="31" max="31" width="16.1796875" style="43" hidden="1" customWidth="1"/>
    <col min="32" max="32" width="14.81640625" style="43" hidden="1" customWidth="1"/>
    <col min="33" max="33" width="12.453125" style="43" hidden="1" customWidth="1"/>
    <col min="34" max="34" width="15.81640625" style="43" hidden="1" customWidth="1"/>
    <col min="35" max="35" width="14.81640625" style="43" hidden="1" customWidth="1"/>
    <col min="36" max="36" width="12.81640625" style="43" hidden="1" customWidth="1"/>
    <col min="37" max="37" width="11.1796875" style="43" hidden="1" customWidth="1"/>
    <col min="38" max="38" width="15.1796875" style="43" hidden="1" customWidth="1"/>
    <col min="39" max="39" width="16.54296875" style="43" hidden="1" customWidth="1"/>
    <col min="40" max="40" width="12.1796875" style="43" hidden="1" customWidth="1"/>
    <col min="41" max="41" width="14.453125" style="43" hidden="1" customWidth="1"/>
    <col min="42" max="42" width="15" style="43" hidden="1" customWidth="1"/>
    <col min="43" max="43" width="12.1796875" style="43" hidden="1" customWidth="1"/>
    <col min="44" max="44" width="15.453125" style="43" hidden="1" customWidth="1"/>
    <col min="45" max="45" width="13.54296875" style="43" hidden="1" customWidth="1"/>
    <col min="46" max="46" width="12.81640625" style="43" hidden="1" customWidth="1"/>
    <col min="47" max="48" width="14.81640625" style="43" hidden="1" customWidth="1"/>
    <col min="49" max="49" width="12.81640625" style="43" hidden="1" customWidth="1"/>
    <col min="50" max="50" width="12.1796875" style="43" hidden="1" customWidth="1"/>
    <col min="51" max="51" width="12.81640625" style="43" hidden="1" customWidth="1"/>
    <col min="52" max="52" width="13.54296875" style="43" hidden="1" customWidth="1"/>
    <col min="53" max="53" width="12.81640625" style="43" hidden="1" customWidth="1"/>
    <col min="54" max="60" width="13.1796875" style="43" hidden="1" customWidth="1"/>
    <col min="61" max="121" width="12.81640625" style="43" hidden="1" customWidth="1"/>
    <col min="122" max="125" width="15" style="43" hidden="1" customWidth="1"/>
    <col min="126" max="126" width="14.54296875" style="43" hidden="1" customWidth="1"/>
    <col min="127" max="128" width="14.1796875" style="43" hidden="1" customWidth="1"/>
    <col min="129" max="131" width="14.81640625" style="43" hidden="1" customWidth="1"/>
    <col min="132" max="133" width="14" style="43" hidden="1" customWidth="1"/>
    <col min="134" max="134" width="14.1796875" style="43" hidden="1" customWidth="1"/>
    <col min="135" max="135" width="15.54296875" style="43" hidden="1" customWidth="1"/>
    <col min="136" max="136" width="14.1796875" style="43" hidden="1" customWidth="1"/>
    <col min="137" max="144" width="15" style="43" hidden="1" customWidth="1"/>
    <col min="145" max="156" width="12.7265625" style="43" hidden="1" customWidth="1"/>
    <col min="157" max="157" width="13.08984375" style="43" hidden="1" customWidth="1"/>
    <col min="158" max="161" width="11.54296875" style="43" hidden="1" customWidth="1"/>
    <col min="162" max="162" width="13" style="43" hidden="1" customWidth="1"/>
    <col min="163" max="163" width="11.7265625" style="43" hidden="1" customWidth="1"/>
    <col min="164" max="164" width="11.54296875" style="43" hidden="1" customWidth="1"/>
    <col min="165" max="165" width="13.7265625" style="43" hidden="1" customWidth="1"/>
    <col min="166" max="166" width="13" style="43" hidden="1" customWidth="1"/>
    <col min="167" max="168" width="11.54296875" style="43" hidden="1" customWidth="1"/>
    <col min="169" max="183" width="15" style="43" hidden="1" customWidth="1"/>
    <col min="184" max="196" width="15" style="43" customWidth="1"/>
    <col min="197" max="197" width="6.453125" style="43" customWidth="1"/>
    <col min="198" max="198" width="27.90625" style="43" customWidth="1"/>
    <col min="199" max="199" width="12.81640625" style="43" customWidth="1"/>
    <col min="200" max="200" width="15" style="43" customWidth="1"/>
    <col min="201" max="201" width="16.26953125" style="43" customWidth="1"/>
    <col min="202" max="202" width="15.36328125" style="43" customWidth="1"/>
    <col min="203" max="16384" width="9.1796875" style="43"/>
  </cols>
  <sheetData>
    <row r="1" spans="1:197" ht="37" customHeight="1" thickBot="1">
      <c r="A1" s="36" t="s">
        <v>119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8"/>
      <c r="AA1" s="38"/>
      <c r="AB1" s="38"/>
      <c r="AC1" s="38"/>
      <c r="AD1" s="38"/>
      <c r="AE1" s="38"/>
      <c r="AF1" s="38"/>
      <c r="AG1" s="38"/>
      <c r="AH1" s="38"/>
      <c r="AI1" s="37"/>
      <c r="AJ1" s="37"/>
      <c r="AK1" s="37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>
        <v>100</v>
      </c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2"/>
      <c r="FP1" s="42"/>
      <c r="FQ1" s="42"/>
      <c r="FR1" s="42"/>
      <c r="FS1" s="41"/>
      <c r="FT1" s="41"/>
      <c r="FU1" s="41"/>
      <c r="FV1" s="41"/>
      <c r="FW1" s="42"/>
      <c r="FX1" s="42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</row>
    <row r="2" spans="1:197" ht="24.75" customHeight="1" thickTop="1" thickBot="1">
      <c r="A2" s="3058" t="s">
        <v>120</v>
      </c>
      <c r="B2" s="3060">
        <v>2010</v>
      </c>
      <c r="C2" s="3060"/>
      <c r="D2" s="3060"/>
      <c r="E2" s="3060"/>
      <c r="F2" s="3060"/>
      <c r="G2" s="3060"/>
      <c r="H2" s="3060"/>
      <c r="I2" s="3060"/>
      <c r="J2" s="3060"/>
      <c r="K2" s="3060"/>
      <c r="L2" s="3060"/>
      <c r="M2" s="3061"/>
      <c r="N2" s="3054">
        <v>2011</v>
      </c>
      <c r="O2" s="3054"/>
      <c r="P2" s="3054"/>
      <c r="Q2" s="3054"/>
      <c r="R2" s="3054"/>
      <c r="S2" s="3054"/>
      <c r="T2" s="3054"/>
      <c r="U2" s="3054"/>
      <c r="V2" s="3054"/>
      <c r="W2" s="3054"/>
      <c r="X2" s="3054"/>
      <c r="Y2" s="3054"/>
      <c r="Z2" s="3056">
        <v>2012</v>
      </c>
      <c r="AA2" s="3054"/>
      <c r="AB2" s="3054"/>
      <c r="AC2" s="3054"/>
      <c r="AD2" s="3054"/>
      <c r="AE2" s="3054"/>
      <c r="AF2" s="3054"/>
      <c r="AG2" s="3054"/>
      <c r="AH2" s="3054"/>
      <c r="AI2" s="3054"/>
      <c r="AJ2" s="3054"/>
      <c r="AK2" s="3055"/>
      <c r="AL2" s="3054">
        <v>2013</v>
      </c>
      <c r="AM2" s="3054"/>
      <c r="AN2" s="3054"/>
      <c r="AO2" s="3054"/>
      <c r="AP2" s="3054"/>
      <c r="AQ2" s="3054"/>
      <c r="AR2" s="3054"/>
      <c r="AS2" s="3054"/>
      <c r="AT2" s="3054"/>
      <c r="AU2" s="3054"/>
      <c r="AV2" s="3054"/>
      <c r="AW2" s="3054"/>
      <c r="AX2" s="3062">
        <v>2014</v>
      </c>
      <c r="AY2" s="3063"/>
      <c r="AZ2" s="3063"/>
      <c r="BA2" s="3063"/>
      <c r="BB2" s="3063"/>
      <c r="BC2" s="3063"/>
      <c r="BD2" s="3063"/>
      <c r="BE2" s="3063"/>
      <c r="BF2" s="3063"/>
      <c r="BG2" s="3063"/>
      <c r="BH2" s="3063"/>
      <c r="BI2" s="3064"/>
      <c r="BJ2" s="3054">
        <v>2015</v>
      </c>
      <c r="BK2" s="3054"/>
      <c r="BL2" s="3054"/>
      <c r="BM2" s="3054"/>
      <c r="BN2" s="3054"/>
      <c r="BO2" s="3054"/>
      <c r="BP2" s="3054"/>
      <c r="BQ2" s="3054"/>
      <c r="BR2" s="3054"/>
      <c r="BS2" s="3054"/>
      <c r="BT2" s="3054"/>
      <c r="BU2" s="3054"/>
      <c r="BV2" s="3056">
        <v>2016</v>
      </c>
      <c r="BW2" s="3054"/>
      <c r="BX2" s="3054"/>
      <c r="BY2" s="3054"/>
      <c r="BZ2" s="3054"/>
      <c r="CA2" s="3054"/>
      <c r="CB2" s="3054"/>
      <c r="CC2" s="3054"/>
      <c r="CD2" s="3054"/>
      <c r="CE2" s="3054"/>
      <c r="CF2" s="3054"/>
      <c r="CG2" s="3055"/>
      <c r="CH2" s="3054">
        <v>2017</v>
      </c>
      <c r="CI2" s="3054"/>
      <c r="CJ2" s="3054"/>
      <c r="CK2" s="3054"/>
      <c r="CL2" s="3054"/>
      <c r="CM2" s="3054"/>
      <c r="CN2" s="3054"/>
      <c r="CO2" s="3054"/>
      <c r="CP2" s="3054"/>
      <c r="CQ2" s="3054"/>
      <c r="CR2" s="3054"/>
      <c r="CS2" s="3054"/>
      <c r="CT2" s="3056">
        <v>2018</v>
      </c>
      <c r="CU2" s="3054"/>
      <c r="CV2" s="3054"/>
      <c r="CW2" s="3054"/>
      <c r="CX2" s="3054"/>
      <c r="CY2" s="3054"/>
      <c r="CZ2" s="3054"/>
      <c r="DA2" s="3054"/>
      <c r="DB2" s="3054"/>
      <c r="DC2" s="3054"/>
      <c r="DD2" s="3054"/>
      <c r="DE2" s="3055"/>
      <c r="DF2" s="3054">
        <v>2019</v>
      </c>
      <c r="DG2" s="3054"/>
      <c r="DH2" s="3054"/>
      <c r="DI2" s="3054"/>
      <c r="DJ2" s="3054"/>
      <c r="DK2" s="3054"/>
      <c r="DL2" s="3054"/>
      <c r="DM2" s="3054"/>
      <c r="DN2" s="3054"/>
      <c r="DO2" s="3054"/>
      <c r="DP2" s="3054"/>
      <c r="DQ2" s="3054"/>
      <c r="DR2" s="3056">
        <v>2020</v>
      </c>
      <c r="DS2" s="3054"/>
      <c r="DT2" s="3054"/>
      <c r="DU2" s="3054"/>
      <c r="DV2" s="3054"/>
      <c r="DW2" s="3054"/>
      <c r="DX2" s="3054"/>
      <c r="DY2" s="3054"/>
      <c r="DZ2" s="3054"/>
      <c r="EA2" s="3054"/>
      <c r="EB2" s="3054"/>
      <c r="EC2" s="3055"/>
      <c r="ED2" s="3054">
        <v>2021</v>
      </c>
      <c r="EE2" s="3054"/>
      <c r="EF2" s="3054"/>
      <c r="EG2" s="3054"/>
      <c r="EH2" s="3054"/>
      <c r="EI2" s="3054"/>
      <c r="EJ2" s="3054"/>
      <c r="EK2" s="3054"/>
      <c r="EL2" s="3054"/>
      <c r="EM2" s="3054"/>
      <c r="EN2" s="3054"/>
      <c r="EO2" s="3054"/>
      <c r="EP2" s="3056">
        <v>2022</v>
      </c>
      <c r="EQ2" s="3054"/>
      <c r="ER2" s="3054"/>
      <c r="ES2" s="3054"/>
      <c r="ET2" s="3054"/>
      <c r="EU2" s="3054"/>
      <c r="EV2" s="3054"/>
      <c r="EW2" s="3054"/>
      <c r="EX2" s="3054"/>
      <c r="EY2" s="3054"/>
      <c r="EZ2" s="3054"/>
      <c r="FA2" s="3055"/>
      <c r="FB2" s="3054">
        <v>2023</v>
      </c>
      <c r="FC2" s="3054"/>
      <c r="FD2" s="3054"/>
      <c r="FE2" s="3054"/>
      <c r="FF2" s="3054"/>
      <c r="FG2" s="3054"/>
      <c r="FH2" s="3054"/>
      <c r="FI2" s="3054"/>
      <c r="FJ2" s="3054"/>
      <c r="FK2" s="3054"/>
      <c r="FL2" s="3054"/>
      <c r="FM2" s="3054"/>
      <c r="FN2" s="3056">
        <v>2024</v>
      </c>
      <c r="FO2" s="3054"/>
      <c r="FP2" s="3054"/>
      <c r="FQ2" s="3054"/>
      <c r="FR2" s="3054"/>
      <c r="FS2" s="3054"/>
      <c r="FT2" s="3054"/>
      <c r="FU2" s="3054"/>
      <c r="FV2" s="3054"/>
      <c r="FW2" s="3054"/>
      <c r="FX2" s="3054"/>
      <c r="FY2" s="3055"/>
      <c r="FZ2" s="3056">
        <v>2025</v>
      </c>
      <c r="GA2" s="3054"/>
      <c r="GB2" s="3054"/>
      <c r="GC2" s="3054"/>
      <c r="GD2" s="3054"/>
      <c r="GE2" s="3054"/>
      <c r="GF2" s="3054"/>
      <c r="GG2" s="3054"/>
      <c r="GH2" s="3054"/>
      <c r="GI2" s="3054"/>
      <c r="GJ2" s="3054"/>
      <c r="GK2" s="3055"/>
      <c r="GL2" s="3054">
        <v>2026</v>
      </c>
      <c r="GM2" s="3054"/>
      <c r="GN2" s="3055"/>
    </row>
    <row r="3" spans="1:197" ht="27" customHeight="1" thickTop="1" thickBot="1">
      <c r="A3" s="3059"/>
      <c r="B3" s="47" t="s">
        <v>121</v>
      </c>
      <c r="C3" s="47" t="s">
        <v>122</v>
      </c>
      <c r="D3" s="47" t="s">
        <v>123</v>
      </c>
      <c r="E3" s="47" t="s">
        <v>124</v>
      </c>
      <c r="F3" s="47" t="s">
        <v>125</v>
      </c>
      <c r="G3" s="47" t="s">
        <v>126</v>
      </c>
      <c r="H3" s="47" t="s">
        <v>127</v>
      </c>
      <c r="I3" s="47" t="s">
        <v>128</v>
      </c>
      <c r="J3" s="47" t="s">
        <v>129</v>
      </c>
      <c r="K3" s="47" t="s">
        <v>130</v>
      </c>
      <c r="L3" s="47" t="s">
        <v>131</v>
      </c>
      <c r="M3" s="2678" t="s">
        <v>132</v>
      </c>
      <c r="N3" s="49" t="s">
        <v>121</v>
      </c>
      <c r="O3" s="49" t="s">
        <v>122</v>
      </c>
      <c r="P3" s="47" t="s">
        <v>123</v>
      </c>
      <c r="Q3" s="47" t="s">
        <v>124</v>
      </c>
      <c r="R3" s="47" t="s">
        <v>125</v>
      </c>
      <c r="S3" s="47" t="s">
        <v>126</v>
      </c>
      <c r="T3" s="47" t="s">
        <v>127</v>
      </c>
      <c r="U3" s="47" t="s">
        <v>128</v>
      </c>
      <c r="V3" s="47" t="s">
        <v>129</v>
      </c>
      <c r="W3" s="47" t="s">
        <v>130</v>
      </c>
      <c r="X3" s="47" t="s">
        <v>131</v>
      </c>
      <c r="Y3" s="47" t="s">
        <v>132</v>
      </c>
      <c r="Z3" s="46" t="s">
        <v>121</v>
      </c>
      <c r="AA3" s="47" t="s">
        <v>122</v>
      </c>
      <c r="AB3" s="47" t="s">
        <v>123</v>
      </c>
      <c r="AC3" s="47" t="s">
        <v>124</v>
      </c>
      <c r="AD3" s="47" t="s">
        <v>125</v>
      </c>
      <c r="AE3" s="47" t="s">
        <v>126</v>
      </c>
      <c r="AF3" s="47" t="s">
        <v>127</v>
      </c>
      <c r="AG3" s="47" t="s">
        <v>128</v>
      </c>
      <c r="AH3" s="47" t="s">
        <v>129</v>
      </c>
      <c r="AI3" s="47" t="s">
        <v>130</v>
      </c>
      <c r="AJ3" s="47" t="s">
        <v>131</v>
      </c>
      <c r="AK3" s="48" t="s">
        <v>132</v>
      </c>
      <c r="AL3" s="47" t="s">
        <v>121</v>
      </c>
      <c r="AM3" s="47" t="s">
        <v>122</v>
      </c>
      <c r="AN3" s="47" t="s">
        <v>123</v>
      </c>
      <c r="AO3" s="47" t="s">
        <v>124</v>
      </c>
      <c r="AP3" s="47" t="s">
        <v>125</v>
      </c>
      <c r="AQ3" s="47" t="s">
        <v>126</v>
      </c>
      <c r="AR3" s="47" t="s">
        <v>133</v>
      </c>
      <c r="AS3" s="47" t="s">
        <v>128</v>
      </c>
      <c r="AT3" s="50" t="s">
        <v>129</v>
      </c>
      <c r="AU3" s="50" t="s">
        <v>130</v>
      </c>
      <c r="AV3" s="50" t="s">
        <v>131</v>
      </c>
      <c r="AW3" s="50" t="s">
        <v>132</v>
      </c>
      <c r="AX3" s="44" t="s">
        <v>121</v>
      </c>
      <c r="AY3" s="45" t="s">
        <v>122</v>
      </c>
      <c r="AZ3" s="45" t="s">
        <v>123</v>
      </c>
      <c r="BA3" s="50" t="s">
        <v>124</v>
      </c>
      <c r="BB3" s="50" t="s">
        <v>125</v>
      </c>
      <c r="BC3" s="50" t="s">
        <v>126</v>
      </c>
      <c r="BD3" s="50" t="s">
        <v>127</v>
      </c>
      <c r="BE3" s="50" t="s">
        <v>128</v>
      </c>
      <c r="BF3" s="50" t="s">
        <v>129</v>
      </c>
      <c r="BG3" s="50" t="s">
        <v>130</v>
      </c>
      <c r="BH3" s="50" t="s">
        <v>131</v>
      </c>
      <c r="BI3" s="51" t="s">
        <v>132</v>
      </c>
      <c r="BJ3" s="50" t="s">
        <v>121</v>
      </c>
      <c r="BK3" s="50" t="s">
        <v>122</v>
      </c>
      <c r="BL3" s="50" t="s">
        <v>123</v>
      </c>
      <c r="BM3" s="50" t="s">
        <v>124</v>
      </c>
      <c r="BN3" s="50" t="s">
        <v>125</v>
      </c>
      <c r="BO3" s="50" t="s">
        <v>126</v>
      </c>
      <c r="BP3" s="50" t="s">
        <v>127</v>
      </c>
      <c r="BQ3" s="50" t="s">
        <v>128</v>
      </c>
      <c r="BR3" s="50" t="s">
        <v>129</v>
      </c>
      <c r="BS3" s="50" t="s">
        <v>130</v>
      </c>
      <c r="BT3" s="50" t="s">
        <v>131</v>
      </c>
      <c r="BU3" s="50" t="s">
        <v>132</v>
      </c>
      <c r="BV3" s="52" t="s">
        <v>121</v>
      </c>
      <c r="BW3" s="50" t="s">
        <v>122</v>
      </c>
      <c r="BX3" s="50" t="s">
        <v>123</v>
      </c>
      <c r="BY3" s="50" t="s">
        <v>124</v>
      </c>
      <c r="BZ3" s="50" t="s">
        <v>134</v>
      </c>
      <c r="CA3" s="50" t="s">
        <v>135</v>
      </c>
      <c r="CB3" s="50" t="s">
        <v>127</v>
      </c>
      <c r="CC3" s="50" t="s">
        <v>128</v>
      </c>
      <c r="CD3" s="50" t="s">
        <v>129</v>
      </c>
      <c r="CE3" s="50" t="s">
        <v>130</v>
      </c>
      <c r="CF3" s="50" t="s">
        <v>131</v>
      </c>
      <c r="CG3" s="51" t="s">
        <v>132</v>
      </c>
      <c r="CH3" s="50" t="s">
        <v>121</v>
      </c>
      <c r="CI3" s="50" t="s">
        <v>122</v>
      </c>
      <c r="CJ3" s="50" t="s">
        <v>123</v>
      </c>
      <c r="CK3" s="50" t="s">
        <v>124</v>
      </c>
      <c r="CL3" s="50" t="s">
        <v>125</v>
      </c>
      <c r="CM3" s="50" t="s">
        <v>126</v>
      </c>
      <c r="CN3" s="50" t="s">
        <v>127</v>
      </c>
      <c r="CO3" s="50" t="s">
        <v>128</v>
      </c>
      <c r="CP3" s="50" t="s">
        <v>129</v>
      </c>
      <c r="CQ3" s="50" t="s">
        <v>130</v>
      </c>
      <c r="CR3" s="50" t="s">
        <v>131</v>
      </c>
      <c r="CS3" s="50" t="s">
        <v>132</v>
      </c>
      <c r="CT3" s="52" t="s">
        <v>121</v>
      </c>
      <c r="CU3" s="50" t="s">
        <v>122</v>
      </c>
      <c r="CV3" s="50" t="s">
        <v>123</v>
      </c>
      <c r="CW3" s="50" t="s">
        <v>124</v>
      </c>
      <c r="CX3" s="50" t="s">
        <v>125</v>
      </c>
      <c r="CY3" s="50" t="s">
        <v>126</v>
      </c>
      <c r="CZ3" s="50" t="s">
        <v>127</v>
      </c>
      <c r="DA3" s="50" t="s">
        <v>128</v>
      </c>
      <c r="DB3" s="50" t="s">
        <v>129</v>
      </c>
      <c r="DC3" s="50" t="s">
        <v>130</v>
      </c>
      <c r="DD3" s="50" t="s">
        <v>131</v>
      </c>
      <c r="DE3" s="51" t="s">
        <v>132</v>
      </c>
      <c r="DF3" s="50" t="s">
        <v>121</v>
      </c>
      <c r="DG3" s="50" t="s">
        <v>122</v>
      </c>
      <c r="DH3" s="50" t="s">
        <v>123</v>
      </c>
      <c r="DI3" s="50" t="s">
        <v>124</v>
      </c>
      <c r="DJ3" s="50" t="s">
        <v>125</v>
      </c>
      <c r="DK3" s="50" t="s">
        <v>135</v>
      </c>
      <c r="DL3" s="50" t="s">
        <v>133</v>
      </c>
      <c r="DM3" s="50" t="s">
        <v>128</v>
      </c>
      <c r="DN3" s="50" t="s">
        <v>129</v>
      </c>
      <c r="DO3" s="50" t="s">
        <v>130</v>
      </c>
      <c r="DP3" s="50" t="s">
        <v>131</v>
      </c>
      <c r="DQ3" s="50" t="s">
        <v>132</v>
      </c>
      <c r="DR3" s="52" t="s">
        <v>121</v>
      </c>
      <c r="DS3" s="50" t="s">
        <v>122</v>
      </c>
      <c r="DT3" s="50" t="s">
        <v>123</v>
      </c>
      <c r="DU3" s="50" t="s">
        <v>124</v>
      </c>
      <c r="DV3" s="50" t="s">
        <v>125</v>
      </c>
      <c r="DW3" s="50" t="s">
        <v>126</v>
      </c>
      <c r="DX3" s="50" t="s">
        <v>127</v>
      </c>
      <c r="DY3" s="50" t="s">
        <v>128</v>
      </c>
      <c r="DZ3" s="50" t="s">
        <v>129</v>
      </c>
      <c r="EA3" s="50" t="s">
        <v>130</v>
      </c>
      <c r="EB3" s="50" t="s">
        <v>131</v>
      </c>
      <c r="EC3" s="51" t="s">
        <v>132</v>
      </c>
      <c r="ED3" s="50" t="s">
        <v>121</v>
      </c>
      <c r="EE3" s="50" t="s">
        <v>122</v>
      </c>
      <c r="EF3" s="50" t="s">
        <v>123</v>
      </c>
      <c r="EG3" s="50" t="s">
        <v>124</v>
      </c>
      <c r="EH3" s="50" t="s">
        <v>125</v>
      </c>
      <c r="EI3" s="50" t="s">
        <v>126</v>
      </c>
      <c r="EJ3" s="50" t="s">
        <v>127</v>
      </c>
      <c r="EK3" s="50" t="s">
        <v>128</v>
      </c>
      <c r="EL3" s="50" t="s">
        <v>129</v>
      </c>
      <c r="EM3" s="50" t="s">
        <v>130</v>
      </c>
      <c r="EN3" s="50" t="s">
        <v>131</v>
      </c>
      <c r="EO3" s="50" t="s">
        <v>132</v>
      </c>
      <c r="EP3" s="52" t="s">
        <v>121</v>
      </c>
      <c r="EQ3" s="50" t="s">
        <v>122</v>
      </c>
      <c r="ER3" s="50" t="s">
        <v>123</v>
      </c>
      <c r="ES3" s="50" t="s">
        <v>124</v>
      </c>
      <c r="ET3" s="50" t="s">
        <v>125</v>
      </c>
      <c r="EU3" s="50" t="s">
        <v>126</v>
      </c>
      <c r="EV3" s="50" t="s">
        <v>127</v>
      </c>
      <c r="EW3" s="50" t="s">
        <v>128</v>
      </c>
      <c r="EX3" s="50" t="s">
        <v>129</v>
      </c>
      <c r="EY3" s="50" t="s">
        <v>130</v>
      </c>
      <c r="EZ3" s="50" t="s">
        <v>131</v>
      </c>
      <c r="FA3" s="51" t="s">
        <v>132</v>
      </c>
      <c r="FB3" s="50" t="s">
        <v>121</v>
      </c>
      <c r="FC3" s="50" t="s">
        <v>122</v>
      </c>
      <c r="FD3" s="50" t="s">
        <v>123</v>
      </c>
      <c r="FE3" s="50" t="s">
        <v>124</v>
      </c>
      <c r="FF3" s="50" t="s">
        <v>125</v>
      </c>
      <c r="FG3" s="50" t="s">
        <v>126</v>
      </c>
      <c r="FH3" s="50" t="s">
        <v>127</v>
      </c>
      <c r="FI3" s="50" t="s">
        <v>128</v>
      </c>
      <c r="FJ3" s="50" t="s">
        <v>129</v>
      </c>
      <c r="FK3" s="50" t="s">
        <v>130</v>
      </c>
      <c r="FL3" s="50" t="s">
        <v>131</v>
      </c>
      <c r="FM3" s="50" t="s">
        <v>132</v>
      </c>
      <c r="FN3" s="52" t="s">
        <v>121</v>
      </c>
      <c r="FO3" s="50" t="s">
        <v>122</v>
      </c>
      <c r="FP3" s="50" t="s">
        <v>123</v>
      </c>
      <c r="FQ3" s="50" t="s">
        <v>124</v>
      </c>
      <c r="FR3" s="50" t="s">
        <v>125</v>
      </c>
      <c r="FS3" s="50" t="s">
        <v>126</v>
      </c>
      <c r="FT3" s="50" t="s">
        <v>127</v>
      </c>
      <c r="FU3" s="50" t="s">
        <v>128</v>
      </c>
      <c r="FV3" s="50" t="s">
        <v>129</v>
      </c>
      <c r="FW3" s="50" t="s">
        <v>130</v>
      </c>
      <c r="FX3" s="50" t="s">
        <v>131</v>
      </c>
      <c r="FY3" s="51" t="s">
        <v>132</v>
      </c>
      <c r="FZ3" s="52" t="s">
        <v>121</v>
      </c>
      <c r="GA3" s="50" t="s">
        <v>122</v>
      </c>
      <c r="GB3" s="50" t="s">
        <v>123</v>
      </c>
      <c r="GC3" s="50" t="s">
        <v>124</v>
      </c>
      <c r="GD3" s="50" t="s">
        <v>125</v>
      </c>
      <c r="GE3" s="50" t="s">
        <v>126</v>
      </c>
      <c r="GF3" s="50" t="s">
        <v>127</v>
      </c>
      <c r="GG3" s="50" t="s">
        <v>128</v>
      </c>
      <c r="GH3" s="50" t="s">
        <v>129</v>
      </c>
      <c r="GI3" s="50" t="s">
        <v>130</v>
      </c>
      <c r="GJ3" s="50" t="s">
        <v>131</v>
      </c>
      <c r="GK3" s="51" t="s">
        <v>132</v>
      </c>
      <c r="GL3" s="50" t="s">
        <v>1525</v>
      </c>
      <c r="GM3" s="50" t="s">
        <v>122</v>
      </c>
      <c r="GN3" s="51" t="s">
        <v>123</v>
      </c>
    </row>
    <row r="4" spans="1:197" ht="30.75" customHeight="1" thickTop="1">
      <c r="A4" s="2753" t="s">
        <v>136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2679"/>
      <c r="N4" s="53"/>
      <c r="O4" s="53"/>
      <c r="P4" s="53"/>
      <c r="Q4" s="53"/>
      <c r="R4" s="37"/>
      <c r="S4" s="37"/>
      <c r="T4" s="37"/>
      <c r="U4" s="37"/>
      <c r="V4" s="37"/>
      <c r="W4" s="37"/>
      <c r="X4" s="37"/>
      <c r="Y4" s="53"/>
      <c r="Z4" s="54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55"/>
      <c r="AL4" s="37"/>
      <c r="AM4" s="37"/>
      <c r="AN4" s="37"/>
      <c r="AO4" s="39"/>
      <c r="AP4" s="39"/>
      <c r="AQ4" s="39"/>
      <c r="AR4" s="39"/>
      <c r="AS4" s="39"/>
      <c r="AT4" s="39"/>
      <c r="AU4" s="39"/>
      <c r="AV4" s="39"/>
      <c r="AW4" s="39"/>
      <c r="AX4" s="56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55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5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55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53"/>
      <c r="CT4" s="5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55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5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55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54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8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5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55"/>
      <c r="FZ4" s="5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55"/>
      <c r="GL4" s="37"/>
      <c r="GM4" s="37"/>
      <c r="GN4" s="55"/>
    </row>
    <row r="5" spans="1:197" ht="27.5" customHeight="1">
      <c r="A5" s="2754" t="s">
        <v>137</v>
      </c>
      <c r="B5" s="59">
        <v>14.78</v>
      </c>
      <c r="C5" s="59">
        <v>14.23</v>
      </c>
      <c r="D5" s="59">
        <v>13.32</v>
      </c>
      <c r="E5" s="59">
        <v>11.66</v>
      </c>
      <c r="F5" s="59">
        <v>10.68</v>
      </c>
      <c r="G5" s="59">
        <v>9.52</v>
      </c>
      <c r="H5" s="59">
        <v>9.4600000000000009</v>
      </c>
      <c r="I5" s="59">
        <v>9.44</v>
      </c>
      <c r="J5" s="59">
        <v>9.3800000000000008</v>
      </c>
      <c r="K5" s="59">
        <v>9.3800000000000008</v>
      </c>
      <c r="L5" s="59">
        <v>9.08</v>
      </c>
      <c r="M5" s="2680">
        <v>8.58</v>
      </c>
      <c r="N5" s="59">
        <v>9.08</v>
      </c>
      <c r="O5" s="59">
        <v>9.16</v>
      </c>
      <c r="P5" s="59">
        <v>9.1300000000000008</v>
      </c>
      <c r="Q5" s="59">
        <v>9.02</v>
      </c>
      <c r="R5" s="60">
        <v>8.9</v>
      </c>
      <c r="S5" s="60">
        <v>8.59</v>
      </c>
      <c r="T5" s="59">
        <v>8.39</v>
      </c>
      <c r="U5" s="59">
        <v>8.41</v>
      </c>
      <c r="V5" s="60">
        <v>8.4</v>
      </c>
      <c r="W5" s="60">
        <v>8.56</v>
      </c>
      <c r="X5" s="60">
        <v>8.5500000000000007</v>
      </c>
      <c r="Y5" s="60">
        <v>8.58</v>
      </c>
      <c r="Z5" s="61">
        <v>8.7310957798952522</v>
      </c>
      <c r="AA5" s="60">
        <v>8.6367551759529491</v>
      </c>
      <c r="AB5" s="60">
        <v>8.7771726582984293</v>
      </c>
      <c r="AC5" s="60">
        <v>9.11</v>
      </c>
      <c r="AD5" s="60">
        <v>9.34</v>
      </c>
      <c r="AE5" s="60">
        <v>9.4</v>
      </c>
      <c r="AF5" s="60">
        <v>9.5</v>
      </c>
      <c r="AG5" s="60">
        <v>9.5</v>
      </c>
      <c r="AH5" s="60">
        <v>9.4326615950328438</v>
      </c>
      <c r="AI5" s="60">
        <v>9.2439438196245032</v>
      </c>
      <c r="AJ5" s="60">
        <v>9.3000000000000007</v>
      </c>
      <c r="AK5" s="62">
        <v>8.8000000000000007</v>
      </c>
      <c r="AL5" s="39">
        <v>10.053938636661938</v>
      </c>
      <c r="AM5" s="39">
        <v>10.395100069013125</v>
      </c>
      <c r="AN5" s="39">
        <v>10.781235258647911</v>
      </c>
      <c r="AO5" s="39">
        <v>10.868783254825161</v>
      </c>
      <c r="AP5" s="39">
        <v>11.021637428662984</v>
      </c>
      <c r="AQ5" s="39">
        <v>11.625576646751881</v>
      </c>
      <c r="AR5" s="39">
        <v>11.79398854398363</v>
      </c>
      <c r="AS5" s="39">
        <v>11.452117556138418</v>
      </c>
      <c r="AT5" s="39">
        <v>11.946706750205152</v>
      </c>
      <c r="AU5" s="39">
        <v>13.087360965486454</v>
      </c>
      <c r="AV5" s="39">
        <v>13.2</v>
      </c>
      <c r="AW5" s="39">
        <v>13.5</v>
      </c>
      <c r="AX5" s="56">
        <v>13.8</v>
      </c>
      <c r="AY5" s="39">
        <v>14</v>
      </c>
      <c r="AZ5" s="39">
        <v>14.5</v>
      </c>
      <c r="BA5" s="39">
        <v>14.7</v>
      </c>
      <c r="BB5" s="39">
        <v>14.8</v>
      </c>
      <c r="BC5" s="39"/>
      <c r="BD5" s="39"/>
      <c r="BE5" s="39"/>
      <c r="BF5" s="39"/>
      <c r="BG5" s="39"/>
      <c r="BH5" s="39"/>
      <c r="BI5" s="63">
        <v>17</v>
      </c>
      <c r="BJ5" s="64">
        <v>16.443978425254798</v>
      </c>
      <c r="BK5" s="64">
        <v>16.503264774696305</v>
      </c>
      <c r="BL5" s="64">
        <v>16.641730421814557</v>
      </c>
      <c r="BM5" s="64">
        <v>16.75763988274268</v>
      </c>
      <c r="BN5" s="64">
        <v>16.912583310549877</v>
      </c>
      <c r="BO5" s="64">
        <v>17.078311805300373</v>
      </c>
      <c r="BP5" s="64">
        <v>17.938390814425077</v>
      </c>
      <c r="BQ5" s="64">
        <v>17.299351149067419</v>
      </c>
      <c r="BR5" s="64">
        <v>17.364336331686616</v>
      </c>
      <c r="BS5" s="64">
        <v>17.384896675966658</v>
      </c>
      <c r="BT5" s="64">
        <v>17.576141098800264</v>
      </c>
      <c r="BU5" s="64">
        <v>17.691649211474839</v>
      </c>
      <c r="BV5" s="65">
        <v>18.992125314827987</v>
      </c>
      <c r="BW5" s="66">
        <v>18.468592427339317</v>
      </c>
      <c r="BX5" s="66">
        <v>19.218260906323394</v>
      </c>
      <c r="BY5" s="67">
        <v>18.707463084763475</v>
      </c>
      <c r="BZ5" s="67">
        <v>18.886532407903474</v>
      </c>
      <c r="CA5" s="67">
        <v>18.399999999999999</v>
      </c>
      <c r="CB5" s="67">
        <v>16.7</v>
      </c>
      <c r="CC5" s="60">
        <v>16.899999999999999</v>
      </c>
      <c r="CD5" s="60">
        <v>17.2</v>
      </c>
      <c r="CE5" s="60">
        <v>15.8</v>
      </c>
      <c r="CF5" s="60">
        <v>15.5</v>
      </c>
      <c r="CG5" s="62">
        <v>15.4</v>
      </c>
      <c r="CH5" s="60">
        <v>13.3</v>
      </c>
      <c r="CI5" s="60">
        <v>13.2</v>
      </c>
      <c r="CJ5" s="60">
        <v>12.8</v>
      </c>
      <c r="CK5" s="60">
        <v>13</v>
      </c>
      <c r="CL5" s="60">
        <v>12.6</v>
      </c>
      <c r="CM5" s="60">
        <v>12.1</v>
      </c>
      <c r="CN5" s="60">
        <v>11.9</v>
      </c>
      <c r="CO5" s="60">
        <v>12.3</v>
      </c>
      <c r="CP5" s="60">
        <v>12.2</v>
      </c>
      <c r="CQ5" s="60">
        <v>11.6</v>
      </c>
      <c r="CR5" s="60">
        <v>11.7</v>
      </c>
      <c r="CS5" s="60">
        <v>11.8</v>
      </c>
      <c r="CT5" s="61">
        <v>10.3</v>
      </c>
      <c r="CU5" s="60">
        <v>10.6</v>
      </c>
      <c r="CV5" s="60">
        <v>10.4</v>
      </c>
      <c r="CW5" s="60">
        <v>9.6</v>
      </c>
      <c r="CX5" s="68">
        <v>9.8052495069177468</v>
      </c>
      <c r="CY5" s="68">
        <v>10</v>
      </c>
      <c r="CZ5" s="68">
        <v>9.6252212235832957</v>
      </c>
      <c r="DA5" s="68">
        <v>9.9</v>
      </c>
      <c r="DB5" s="68">
        <v>9.8000000000000007</v>
      </c>
      <c r="DC5" s="68">
        <v>9.5213185294687861</v>
      </c>
      <c r="DD5" s="68">
        <v>9.3125304729400291</v>
      </c>
      <c r="DE5" s="69">
        <v>9.4111969111969174</v>
      </c>
      <c r="DF5" s="68">
        <v>9.0111939588038155</v>
      </c>
      <c r="DG5" s="68">
        <v>9.170183863406578</v>
      </c>
      <c r="DH5" s="68">
        <v>9.2754332534864972</v>
      </c>
      <c r="DI5" s="68">
        <v>9.4724537037037067</v>
      </c>
      <c r="DJ5" s="68">
        <v>9.4086000549363149</v>
      </c>
      <c r="DK5" s="68">
        <v>9.124527815544468</v>
      </c>
      <c r="DL5" s="68">
        <v>9.4354622449916263</v>
      </c>
      <c r="DM5" s="68">
        <v>7.8</v>
      </c>
      <c r="DN5" s="71">
        <v>7.6</v>
      </c>
      <c r="DO5" s="71">
        <v>7.7</v>
      </c>
      <c r="DP5" s="71">
        <v>8.1999999999999993</v>
      </c>
      <c r="DQ5" s="71">
        <v>7.9</v>
      </c>
      <c r="DR5" s="73">
        <v>7.8</v>
      </c>
      <c r="DS5" s="71">
        <v>7.8</v>
      </c>
      <c r="DT5" s="71">
        <v>7.8</v>
      </c>
      <c r="DU5" s="71">
        <v>10.6</v>
      </c>
      <c r="DV5" s="74">
        <v>11.3</v>
      </c>
      <c r="DW5" s="74">
        <v>11.2</v>
      </c>
      <c r="DX5" s="74">
        <v>11.4</v>
      </c>
      <c r="DY5" s="74">
        <v>10.5</v>
      </c>
      <c r="DZ5" s="74">
        <v>10.4</v>
      </c>
      <c r="EA5" s="74">
        <v>10.1</v>
      </c>
      <c r="EB5" s="74">
        <v>9.8000000000000007</v>
      </c>
      <c r="EC5" s="76">
        <v>10.4</v>
      </c>
      <c r="ED5" s="74">
        <v>9.9</v>
      </c>
      <c r="EE5" s="74">
        <v>10.3</v>
      </c>
      <c r="EF5" s="74">
        <v>10.3</v>
      </c>
      <c r="EG5" s="74">
        <v>8.5</v>
      </c>
      <c r="EH5" s="74">
        <v>7.5</v>
      </c>
      <c r="EI5" s="74">
        <v>7.8</v>
      </c>
      <c r="EJ5" s="74">
        <v>9</v>
      </c>
      <c r="EK5" s="74">
        <v>9.6999999999999993</v>
      </c>
      <c r="EL5" s="74">
        <v>10.6</v>
      </c>
      <c r="EM5" s="74">
        <v>11</v>
      </c>
      <c r="EN5" s="74">
        <v>12.2</v>
      </c>
      <c r="EO5" s="74">
        <v>12.6</v>
      </c>
      <c r="EP5" s="75">
        <v>13.9</v>
      </c>
      <c r="EQ5" s="74">
        <v>15.7</v>
      </c>
      <c r="ER5" s="74">
        <v>19.399999999999999</v>
      </c>
      <c r="ES5" s="74">
        <v>23.4</v>
      </c>
      <c r="ET5" s="74">
        <v>27.6</v>
      </c>
      <c r="EU5" s="74">
        <v>29.8</v>
      </c>
      <c r="EV5" s="74">
        <v>31.7</v>
      </c>
      <c r="EW5" s="74">
        <v>33.9</v>
      </c>
      <c r="EX5" s="74">
        <v>37.200000000000003</v>
      </c>
      <c r="EY5" s="74">
        <v>40.4</v>
      </c>
      <c r="EZ5" s="74">
        <v>50.3</v>
      </c>
      <c r="FA5" s="76">
        <v>54.1</v>
      </c>
      <c r="FB5" s="74">
        <v>53.6</v>
      </c>
      <c r="FC5" s="74">
        <v>52.8</v>
      </c>
      <c r="FD5" s="74">
        <v>45</v>
      </c>
      <c r="FE5" s="74">
        <v>41.2</v>
      </c>
      <c r="FF5" s="74">
        <v>42.2</v>
      </c>
      <c r="FG5" s="74">
        <v>42.500266731891358</v>
      </c>
      <c r="FH5" s="74">
        <v>43.085777282714844</v>
      </c>
      <c r="FI5" s="74">
        <v>40.067325592041016</v>
      </c>
      <c r="FJ5" s="74">
        <v>38.084476470947266</v>
      </c>
      <c r="FK5" s="74">
        <v>35.21435546875</v>
      </c>
      <c r="FL5" s="74">
        <v>26.410242080688477</v>
      </c>
      <c r="FM5" s="74">
        <v>23.189151763916016</v>
      </c>
      <c r="FN5" s="75">
        <v>23.519401550292969</v>
      </c>
      <c r="FO5" s="74">
        <v>23.183256149291992</v>
      </c>
      <c r="FP5" s="74">
        <v>25.787607192993164</v>
      </c>
      <c r="FQ5" s="74">
        <v>25.039577484130859</v>
      </c>
      <c r="FR5" s="74">
        <v>23.14799690246582</v>
      </c>
      <c r="FS5" s="74">
        <v>22.750442504882813</v>
      </c>
      <c r="FT5" s="74">
        <v>20.94843864440918</v>
      </c>
      <c r="FU5" s="74">
        <v>20.367393493652344</v>
      </c>
      <c r="FV5" s="74">
        <v>21.457216262817383</v>
      </c>
      <c r="FW5" s="74">
        <v>22.094587326049805</v>
      </c>
      <c r="FX5" s="74">
        <v>23.026113510131836</v>
      </c>
      <c r="FY5" s="76">
        <v>23.819656372070313</v>
      </c>
      <c r="FZ5" s="75">
        <v>23.480236053466797</v>
      </c>
      <c r="GA5" s="74">
        <v>23.13310432434082</v>
      </c>
      <c r="GB5" s="74">
        <v>22.405492782592773</v>
      </c>
      <c r="GC5" s="74">
        <v>21.240171432495117</v>
      </c>
      <c r="GD5" s="74">
        <v>18.377782821655273</v>
      </c>
      <c r="GE5" s="74">
        <v>13.666954804133599</v>
      </c>
      <c r="GF5" s="74">
        <v>12.1</v>
      </c>
      <c r="GG5" s="74">
        <v>11.5</v>
      </c>
      <c r="GH5" s="74">
        <v>9.4</v>
      </c>
      <c r="GI5" s="74">
        <v>8.0463210109583194</v>
      </c>
      <c r="GJ5" s="74">
        <v>6.3284240835103596</v>
      </c>
      <c r="GK5" s="76">
        <v>5.3880223884888396</v>
      </c>
      <c r="GL5" s="74">
        <f>'27'!FB20</f>
        <v>3.8</v>
      </c>
      <c r="GM5" s="74">
        <f>'27'!FC20</f>
        <v>3.3</v>
      </c>
      <c r="GN5" s="76">
        <f>'27'!FD20</f>
        <v>3.2</v>
      </c>
    </row>
    <row r="6" spans="1:197" ht="27" customHeight="1">
      <c r="A6" s="2754" t="s">
        <v>138</v>
      </c>
      <c r="B6" s="60">
        <v>13.53</v>
      </c>
      <c r="C6" s="60">
        <v>12.74</v>
      </c>
      <c r="D6" s="60">
        <v>12.893597699379464</v>
      </c>
      <c r="E6" s="60">
        <v>11.21</v>
      </c>
      <c r="F6" s="60">
        <v>10.24</v>
      </c>
      <c r="G6" s="60">
        <v>9.6549074476058951</v>
      </c>
      <c r="H6" s="60">
        <v>8.81</v>
      </c>
      <c r="I6" s="60">
        <v>8.7899999999999991</v>
      </c>
      <c r="J6" s="60">
        <v>8.7639572995741855</v>
      </c>
      <c r="K6" s="60">
        <v>8.76</v>
      </c>
      <c r="L6" s="60">
        <v>8.52</v>
      </c>
      <c r="M6" s="2681">
        <v>8.0314879999999995</v>
      </c>
      <c r="N6" s="60">
        <v>8.1185129446202566</v>
      </c>
      <c r="O6" s="60">
        <v>8.2095415889541243</v>
      </c>
      <c r="P6" s="60">
        <v>8.170061121541826</v>
      </c>
      <c r="Q6" s="60">
        <v>8.0962449721041558</v>
      </c>
      <c r="R6" s="60">
        <v>7.8655472084383948</v>
      </c>
      <c r="S6" s="60">
        <v>7.5223338394850572</v>
      </c>
      <c r="T6" s="60">
        <v>7.82231643688496</v>
      </c>
      <c r="U6" s="60">
        <v>7.8386054362459561</v>
      </c>
      <c r="V6" s="60">
        <v>7.7510618352023926</v>
      </c>
      <c r="W6" s="60">
        <v>7.9182597949704245</v>
      </c>
      <c r="X6" s="60">
        <v>7.91</v>
      </c>
      <c r="Y6" s="60">
        <v>7.93</v>
      </c>
      <c r="Z6" s="61">
        <v>8.1</v>
      </c>
      <c r="AA6" s="60">
        <v>7.9</v>
      </c>
      <c r="AB6" s="60">
        <v>8.1</v>
      </c>
      <c r="AC6" s="59">
        <v>8.8000000000000007</v>
      </c>
      <c r="AD6" s="59">
        <v>9.17</v>
      </c>
      <c r="AE6" s="59">
        <v>9.24</v>
      </c>
      <c r="AF6" s="66">
        <v>9.3390657378662212</v>
      </c>
      <c r="AG6" s="66">
        <v>9.1540905297300696</v>
      </c>
      <c r="AH6" s="66">
        <v>9.2093331487176755</v>
      </c>
      <c r="AI6" s="66">
        <v>9.0175541186218879</v>
      </c>
      <c r="AJ6" s="66">
        <v>9.0822310669144315</v>
      </c>
      <c r="AK6" s="77">
        <v>8.6237945229050723</v>
      </c>
      <c r="AL6" s="66">
        <v>9.6828839942561196</v>
      </c>
      <c r="AM6" s="66">
        <v>9.7457528620558342</v>
      </c>
      <c r="AN6" s="66">
        <v>10.205751980701571</v>
      </c>
      <c r="AO6" s="66">
        <v>10.360385543048967</v>
      </c>
      <c r="AP6" s="66">
        <v>10.681611170535078</v>
      </c>
      <c r="AQ6" s="66">
        <v>11.425358979095336</v>
      </c>
      <c r="AR6" s="66">
        <v>11.494864184536535</v>
      </c>
      <c r="AS6" s="66">
        <v>11.318306868469175</v>
      </c>
      <c r="AT6" s="66">
        <v>12.253731459200722</v>
      </c>
      <c r="AU6" s="66">
        <v>11.486993808842595</v>
      </c>
      <c r="AV6" s="66">
        <v>11.442147787027036</v>
      </c>
      <c r="AW6" s="66">
        <v>11.207082192776374</v>
      </c>
      <c r="AX6" s="65">
        <v>10.666834539629843</v>
      </c>
      <c r="AY6" s="66">
        <v>11.242061058593089</v>
      </c>
      <c r="AZ6" s="66">
        <v>11.095649269020512</v>
      </c>
      <c r="BA6" s="66">
        <v>10.995615174467567</v>
      </c>
      <c r="BB6" s="66">
        <v>11.120577853050762</v>
      </c>
      <c r="BC6" s="66">
        <v>10.920908713987764</v>
      </c>
      <c r="BD6" s="66">
        <v>10.088607394297</v>
      </c>
      <c r="BE6" s="66">
        <v>10.848471491086077</v>
      </c>
      <c r="BF6" s="66">
        <v>10.550035564390781</v>
      </c>
      <c r="BG6" s="66">
        <v>13.257348510978396</v>
      </c>
      <c r="BH6" s="66">
        <v>13.41867531356109</v>
      </c>
      <c r="BI6" s="63">
        <v>13.776491967803995</v>
      </c>
      <c r="BJ6" s="64">
        <v>14.690127115648544</v>
      </c>
      <c r="BK6" s="64">
        <v>14.74838527774609</v>
      </c>
      <c r="BL6" s="78">
        <v>15.579023542166869</v>
      </c>
      <c r="BM6" s="78">
        <v>15.99891983231505</v>
      </c>
      <c r="BN6" s="78">
        <v>16.1630297484107</v>
      </c>
      <c r="BO6" s="78">
        <v>16.03</v>
      </c>
      <c r="BP6" s="78">
        <v>16.670000000000002</v>
      </c>
      <c r="BQ6" s="78">
        <v>17.045000000000002</v>
      </c>
      <c r="BR6" s="78">
        <v>17.899999999999999</v>
      </c>
      <c r="BS6" s="78">
        <v>18.100000000000001</v>
      </c>
      <c r="BT6" s="78">
        <v>18.3</v>
      </c>
      <c r="BU6" s="78">
        <v>18.600000000000001</v>
      </c>
      <c r="BV6" s="65">
        <v>17.600000000000001</v>
      </c>
      <c r="BW6" s="66">
        <v>17.2</v>
      </c>
      <c r="BX6" s="66">
        <v>18.105</v>
      </c>
      <c r="BY6" s="67">
        <v>17.72</v>
      </c>
      <c r="BZ6" s="67">
        <v>17.87</v>
      </c>
      <c r="CA6" s="67">
        <v>17.899999999999999</v>
      </c>
      <c r="CB6" s="67">
        <v>17.829999999999998</v>
      </c>
      <c r="CC6" s="60">
        <v>16.600000000000001</v>
      </c>
      <c r="CD6" s="60">
        <v>16.899999999999999</v>
      </c>
      <c r="CE6" s="60">
        <v>15.2</v>
      </c>
      <c r="CF6" s="60">
        <v>14.7</v>
      </c>
      <c r="CG6" s="62">
        <v>14.6</v>
      </c>
      <c r="CH6" s="60">
        <v>14.5</v>
      </c>
      <c r="CI6" s="60">
        <v>14</v>
      </c>
      <c r="CJ6" s="60">
        <v>13.4</v>
      </c>
      <c r="CK6" s="60">
        <v>13.7</v>
      </c>
      <c r="CL6" s="60">
        <v>13.3</v>
      </c>
      <c r="CM6" s="60">
        <v>12.8</v>
      </c>
      <c r="CN6" s="60">
        <v>12.642989739460742</v>
      </c>
      <c r="CO6" s="60">
        <v>13.1273406904811</v>
      </c>
      <c r="CP6" s="60">
        <v>12.8</v>
      </c>
      <c r="CQ6" s="60">
        <v>12.3</v>
      </c>
      <c r="CR6" s="60">
        <v>12.5</v>
      </c>
      <c r="CS6" s="60">
        <v>12.6</v>
      </c>
      <c r="CT6" s="61">
        <v>11.1</v>
      </c>
      <c r="CU6" s="60">
        <v>11.3</v>
      </c>
      <c r="CV6" s="60">
        <v>11.102568588080697</v>
      </c>
      <c r="CW6" s="60">
        <v>10.4</v>
      </c>
      <c r="CX6" s="79">
        <v>10.7</v>
      </c>
      <c r="CY6" s="79">
        <v>10.95</v>
      </c>
      <c r="CZ6" s="79">
        <v>10.56</v>
      </c>
      <c r="DA6" s="79">
        <v>10.8</v>
      </c>
      <c r="DB6" s="79">
        <v>10.8</v>
      </c>
      <c r="DC6" s="79">
        <v>10.5</v>
      </c>
      <c r="DD6" s="79">
        <v>10.3</v>
      </c>
      <c r="DE6" s="80">
        <v>10.4</v>
      </c>
      <c r="DF6" s="79">
        <v>5.5298128020000004</v>
      </c>
      <c r="DG6" s="79">
        <v>5.7285664939999998</v>
      </c>
      <c r="DH6" s="79">
        <v>6.155627076</v>
      </c>
      <c r="DI6" s="79">
        <v>6.1202832479999998</v>
      </c>
      <c r="DJ6" s="79">
        <v>6.7374018109999998</v>
      </c>
      <c r="DK6" s="79">
        <v>7.228302491</v>
      </c>
      <c r="DL6" s="79">
        <v>7.0778104800000001</v>
      </c>
      <c r="DM6" s="79">
        <v>7.3523494349999998</v>
      </c>
      <c r="DN6" s="82">
        <v>7.3042893250000001</v>
      </c>
      <c r="DO6" s="82">
        <v>7.4949119460000002</v>
      </c>
      <c r="DP6" s="82">
        <v>8.0336501479999995</v>
      </c>
      <c r="DQ6" s="82">
        <v>7.7723850539999999</v>
      </c>
      <c r="DR6" s="83">
        <v>7.7623256710000001</v>
      </c>
      <c r="DS6" s="82">
        <v>7.7658162690000001</v>
      </c>
      <c r="DT6" s="82">
        <v>7.8101105799999999</v>
      </c>
      <c r="DU6" s="82">
        <v>11.05808539</v>
      </c>
      <c r="DV6" s="84">
        <v>11.96154012</v>
      </c>
      <c r="DW6" s="84">
        <v>11.894142540000001</v>
      </c>
      <c r="DX6" s="84">
        <v>12.058655379999999</v>
      </c>
      <c r="DY6" s="84">
        <v>11.0937138</v>
      </c>
      <c r="DZ6" s="84">
        <v>10.953055389999999</v>
      </c>
      <c r="EA6" s="84">
        <v>10.728160949999999</v>
      </c>
      <c r="EB6" s="84">
        <v>10.2126734</v>
      </c>
      <c r="EC6" s="86">
        <v>10.93863157</v>
      </c>
      <c r="ED6" s="84">
        <v>10.07823024</v>
      </c>
      <c r="EE6" s="84">
        <v>10.44225868</v>
      </c>
      <c r="EF6" s="84">
        <v>10.87111711</v>
      </c>
      <c r="EG6" s="84">
        <v>8.6288384360000006</v>
      </c>
      <c r="EH6" s="84">
        <v>7.3396505760000004</v>
      </c>
      <c r="EI6" s="84">
        <v>7.5421708169999997</v>
      </c>
      <c r="EJ6" s="84">
        <v>8.8518681529999999</v>
      </c>
      <c r="EK6" s="84">
        <v>9.4681097639999994</v>
      </c>
      <c r="EL6" s="84">
        <v>9.9799713719999996</v>
      </c>
      <c r="EM6" s="84">
        <v>10.354906010000001</v>
      </c>
      <c r="EN6" s="84">
        <v>11.40526616</v>
      </c>
      <c r="EO6" s="84">
        <v>11.83774771</v>
      </c>
      <c r="EP6" s="85">
        <v>13.3</v>
      </c>
      <c r="EQ6" s="84">
        <v>15.4</v>
      </c>
      <c r="ER6" s="84">
        <v>18.600000000000001</v>
      </c>
      <c r="ES6" s="84">
        <v>22.5</v>
      </c>
      <c r="ET6" s="84">
        <v>26.6</v>
      </c>
      <c r="EU6" s="84">
        <v>28.6</v>
      </c>
      <c r="EV6" s="84">
        <v>30.5</v>
      </c>
      <c r="EW6" s="84">
        <v>32.799999999999997</v>
      </c>
      <c r="EX6" s="84">
        <v>36.200000000000003</v>
      </c>
      <c r="EY6" s="84">
        <v>39.700000000000003</v>
      </c>
      <c r="EZ6" s="84">
        <v>49.7</v>
      </c>
      <c r="FA6" s="86">
        <v>53.2</v>
      </c>
      <c r="FB6" s="84">
        <v>52.770298820000001</v>
      </c>
      <c r="FC6" s="84">
        <v>51.998579579999998</v>
      </c>
      <c r="FD6" s="84">
        <v>44.64386623</v>
      </c>
      <c r="FE6" s="84">
        <v>41.657514130000003</v>
      </c>
      <c r="FF6" s="84">
        <v>42.78715528</v>
      </c>
      <c r="FG6" s="84">
        <v>43.468151769999999</v>
      </c>
      <c r="FH6" s="84">
        <v>44.201057179999999</v>
      </c>
      <c r="FI6" s="84">
        <v>40.986281419999997</v>
      </c>
      <c r="FJ6" s="84">
        <v>38.990033750000002</v>
      </c>
      <c r="FK6" s="84">
        <v>36.169323609999999</v>
      </c>
      <c r="FL6" s="84">
        <v>27.164794440000001</v>
      </c>
      <c r="FM6" s="84">
        <v>24.18249389</v>
      </c>
      <c r="FN6" s="85">
        <v>24.155105989999999</v>
      </c>
      <c r="FO6" s="84">
        <v>24</v>
      </c>
      <c r="FP6" s="84">
        <v>26.3</v>
      </c>
      <c r="FQ6" s="84">
        <v>24.8</v>
      </c>
      <c r="FR6" s="84">
        <v>22.6</v>
      </c>
      <c r="FS6" s="84">
        <v>22.1</v>
      </c>
      <c r="FT6" s="84">
        <v>19.899999999999999</v>
      </c>
      <c r="FU6" s="84">
        <v>19.399999999999999</v>
      </c>
      <c r="FV6" s="84">
        <v>20.8</v>
      </c>
      <c r="FW6" s="84">
        <v>21.4</v>
      </c>
      <c r="FX6" s="84">
        <v>22.4</v>
      </c>
      <c r="FY6" s="86">
        <v>23.1</v>
      </c>
      <c r="FZ6" s="85">
        <v>22.8</v>
      </c>
      <c r="GA6" s="84">
        <v>22.4</v>
      </c>
      <c r="GB6" s="84">
        <v>23.2</v>
      </c>
      <c r="GC6" s="84">
        <v>20.97802227</v>
      </c>
      <c r="GD6" s="84">
        <v>18.409780550000001</v>
      </c>
      <c r="GE6" s="84">
        <v>12.99794741</v>
      </c>
      <c r="GF6" s="84">
        <v>11.996</v>
      </c>
      <c r="GG6" s="84">
        <v>11.518700000000001</v>
      </c>
      <c r="GH6" s="84">
        <v>8.8262999999999998</v>
      </c>
      <c r="GI6" s="84">
        <v>7.3731857810000001</v>
      </c>
      <c r="GJ6" s="84">
        <v>5.4490571399999999</v>
      </c>
      <c r="GK6" s="86">
        <v>4.56632601</v>
      </c>
      <c r="GL6" s="84">
        <f>'27'!FB25</f>
        <v>3.4</v>
      </c>
      <c r="GM6" s="84">
        <f>'27'!FC25</f>
        <v>3.1</v>
      </c>
      <c r="GN6" s="86">
        <f>'27'!FD25</f>
        <v>2.9</v>
      </c>
    </row>
    <row r="7" spans="1:197" ht="30.75" customHeight="1">
      <c r="A7" s="2755" t="s">
        <v>139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2681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1"/>
      <c r="AA7" s="87"/>
      <c r="AB7" s="60"/>
      <c r="AC7" s="60"/>
      <c r="AD7" s="60"/>
      <c r="AE7" s="60"/>
      <c r="AF7" s="87"/>
      <c r="AG7" s="87"/>
      <c r="AH7" s="87"/>
      <c r="AI7" s="87"/>
      <c r="AJ7" s="87"/>
      <c r="AK7" s="88"/>
      <c r="AL7" s="37"/>
      <c r="AM7" s="37"/>
      <c r="AN7" s="37"/>
      <c r="AO7" s="39"/>
      <c r="AP7" s="39"/>
      <c r="AQ7" s="37"/>
      <c r="AR7" s="37"/>
      <c r="AS7" s="37"/>
      <c r="AT7" s="37"/>
      <c r="AU7" s="37"/>
      <c r="AV7" s="37"/>
      <c r="AW7" s="37"/>
      <c r="AX7" s="56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55"/>
      <c r="BJ7" s="37"/>
      <c r="BK7" s="37"/>
      <c r="BL7" s="37"/>
      <c r="BM7" s="89"/>
      <c r="BN7" s="89"/>
      <c r="BO7" s="89"/>
      <c r="BP7" s="89"/>
      <c r="BQ7" s="90"/>
      <c r="BR7" s="90"/>
      <c r="BS7" s="90"/>
      <c r="BT7" s="90"/>
      <c r="BU7" s="90"/>
      <c r="BV7" s="91"/>
      <c r="BW7" s="67"/>
      <c r="BX7" s="67"/>
      <c r="BY7" s="67"/>
      <c r="BZ7" s="67"/>
      <c r="CA7" s="67"/>
      <c r="CB7" s="67"/>
      <c r="CC7" s="59"/>
      <c r="CD7" s="59"/>
      <c r="CE7" s="59"/>
      <c r="CF7" s="59"/>
      <c r="CG7" s="92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8"/>
      <c r="CT7" s="70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9"/>
      <c r="DF7" s="68"/>
      <c r="DG7" s="68"/>
      <c r="DH7" s="68"/>
      <c r="DI7" s="68"/>
      <c r="DJ7" s="68"/>
      <c r="DK7" s="68"/>
      <c r="DL7" s="68"/>
      <c r="DM7" s="68"/>
      <c r="DN7" s="93"/>
      <c r="DO7" s="93"/>
      <c r="DP7" s="93"/>
      <c r="DQ7" s="93"/>
      <c r="DR7" s="94"/>
      <c r="DS7" s="93"/>
      <c r="DT7" s="93"/>
      <c r="DU7" s="93"/>
      <c r="DV7" s="74"/>
      <c r="DW7" s="74"/>
      <c r="DX7" s="74"/>
      <c r="DY7" s="74"/>
      <c r="DZ7" s="74"/>
      <c r="EA7" s="74"/>
      <c r="EB7" s="74"/>
      <c r="EC7" s="76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5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6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5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6"/>
      <c r="FZ7" s="75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6"/>
      <c r="GL7" s="74"/>
      <c r="GM7" s="74"/>
      <c r="GN7" s="76"/>
    </row>
    <row r="8" spans="1:197" ht="30.75" customHeight="1">
      <c r="A8" s="2754" t="s">
        <v>140</v>
      </c>
      <c r="B8" s="95">
        <v>18.623614466393512</v>
      </c>
      <c r="C8" s="95">
        <v>16.565654005381436</v>
      </c>
      <c r="D8" s="95">
        <v>9.7717794576025483</v>
      </c>
      <c r="E8" s="95">
        <v>7.5553117617879639</v>
      </c>
      <c r="F8" s="95">
        <v>8.8437634436619561</v>
      </c>
      <c r="G8" s="95">
        <v>10.021160015129006</v>
      </c>
      <c r="H8" s="95">
        <v>8.5887485630747218</v>
      </c>
      <c r="I8" s="95">
        <v>10.004962501882231</v>
      </c>
      <c r="J8" s="95">
        <v>10.32379984416114</v>
      </c>
      <c r="K8" s="95">
        <v>12.604191806753452</v>
      </c>
      <c r="L8" s="95">
        <v>16.346476864686601</v>
      </c>
      <c r="M8" s="2681">
        <v>17.523658613195025</v>
      </c>
      <c r="N8" s="60">
        <v>14.667518465304784</v>
      </c>
      <c r="O8" s="60">
        <v>7.0768377702944196</v>
      </c>
      <c r="P8" s="60">
        <v>9.6814049656047239</v>
      </c>
      <c r="Q8" s="60">
        <v>14.846965677247503</v>
      </c>
      <c r="R8" s="60">
        <v>16.393166037868532</v>
      </c>
      <c r="S8" s="60">
        <v>19.47099645838297</v>
      </c>
      <c r="T8" s="60">
        <v>24.387278895738042</v>
      </c>
      <c r="U8" s="60">
        <v>24.663620532636333</v>
      </c>
      <c r="V8" s="60">
        <v>26.576680096117645</v>
      </c>
      <c r="W8" s="60">
        <v>26.016734992973412</v>
      </c>
      <c r="X8" s="60">
        <v>26.610394776274248</v>
      </c>
      <c r="Y8" s="60">
        <v>29.155195911074848</v>
      </c>
      <c r="Z8" s="61">
        <v>32.104317351276521</v>
      </c>
      <c r="AA8" s="60">
        <v>42.92115991717931</v>
      </c>
      <c r="AB8" s="60">
        <v>44.615083581977011</v>
      </c>
      <c r="AC8" s="87">
        <v>37.364587410501372</v>
      </c>
      <c r="AD8" s="60">
        <v>39.411782807483185</v>
      </c>
      <c r="AE8" s="87">
        <v>35.358351077967612</v>
      </c>
      <c r="AF8" s="87">
        <v>37.725270654495134</v>
      </c>
      <c r="AG8" s="87">
        <v>40.165627588065988</v>
      </c>
      <c r="AH8" s="87">
        <v>40.381286219242661</v>
      </c>
      <c r="AI8" s="87">
        <v>40.893456932667419</v>
      </c>
      <c r="AJ8" s="87">
        <v>35.939628687455169</v>
      </c>
      <c r="AK8" s="88">
        <v>31.134548713636832</v>
      </c>
      <c r="AL8" s="87">
        <v>31.347815492405683</v>
      </c>
      <c r="AM8" s="87">
        <v>33.020474055475255</v>
      </c>
      <c r="AN8" s="87">
        <v>29.777622301959639</v>
      </c>
      <c r="AO8" s="60">
        <v>31.195515271504661</v>
      </c>
      <c r="AP8" s="60">
        <v>32.679234539441126</v>
      </c>
      <c r="AQ8" s="87">
        <v>33.513084977369381</v>
      </c>
      <c r="AR8" s="87">
        <v>29.929291055810815</v>
      </c>
      <c r="AS8" s="87">
        <v>28.193603977410731</v>
      </c>
      <c r="AT8" s="87">
        <v>26.604383839046776</v>
      </c>
      <c r="AU8" s="87">
        <v>24.991254233193018</v>
      </c>
      <c r="AV8" s="87">
        <v>25.856579148920279</v>
      </c>
      <c r="AW8" s="87">
        <v>28.576524701187299</v>
      </c>
      <c r="AX8" s="96">
        <v>33.771424966380216</v>
      </c>
      <c r="AY8" s="87">
        <v>33.984756836640841</v>
      </c>
      <c r="AZ8" s="87">
        <v>40.382174250830928</v>
      </c>
      <c r="BA8" s="87">
        <v>47.119042522517532</v>
      </c>
      <c r="BB8" s="87">
        <v>47.172139974052499</v>
      </c>
      <c r="BC8" s="87">
        <v>45.829646218852105</v>
      </c>
      <c r="BD8" s="87">
        <v>49.309505505597542</v>
      </c>
      <c r="BE8" s="87">
        <v>46.913181317319676</v>
      </c>
      <c r="BF8" s="87">
        <v>47.496135660282171</v>
      </c>
      <c r="BG8" s="87">
        <v>47.123363630854072</v>
      </c>
      <c r="BH8" s="87">
        <v>48.398261631801475</v>
      </c>
      <c r="BI8" s="88">
        <v>42.5927874843103</v>
      </c>
      <c r="BJ8" s="87">
        <v>35.352032516645224</v>
      </c>
      <c r="BK8" s="87">
        <v>36.516229176417568</v>
      </c>
      <c r="BL8" s="87">
        <v>36.389889357164648</v>
      </c>
      <c r="BM8" s="89">
        <v>33.164456572403836</v>
      </c>
      <c r="BN8" s="89">
        <v>30.198754194216026</v>
      </c>
      <c r="BO8" s="89">
        <v>33.260924721887484</v>
      </c>
      <c r="BP8" s="89">
        <v>18.945797706391577</v>
      </c>
      <c r="BQ8" s="60">
        <v>25.550799938378034</v>
      </c>
      <c r="BR8" s="60">
        <v>21.637886274765993</v>
      </c>
      <c r="BS8" s="60">
        <v>22.68828636462419</v>
      </c>
      <c r="BT8" s="60">
        <v>20.349074824320425</v>
      </c>
      <c r="BU8" s="60">
        <v>24.523470579083483</v>
      </c>
      <c r="BV8" s="61">
        <v>24.195815512387988</v>
      </c>
      <c r="BW8" s="60">
        <v>19.493064713033114</v>
      </c>
      <c r="BX8" s="60">
        <v>11.215475443616384</v>
      </c>
      <c r="BY8" s="60">
        <v>11.093404720208632</v>
      </c>
      <c r="BZ8" s="60">
        <v>10.128377288025758</v>
      </c>
      <c r="CA8" s="60">
        <v>8.4867523531886526</v>
      </c>
      <c r="CB8" s="60">
        <v>16.355610146162689</v>
      </c>
      <c r="CC8" s="60">
        <v>12.444613654124193</v>
      </c>
      <c r="CD8" s="60">
        <v>12.565338061566944</v>
      </c>
      <c r="CE8" s="67">
        <v>12.138409759793323</v>
      </c>
      <c r="CF8" s="67">
        <v>13.453572453037911</v>
      </c>
      <c r="CG8" s="97">
        <v>14.427229181081191</v>
      </c>
      <c r="CH8" s="60">
        <v>14.913842943372146</v>
      </c>
      <c r="CI8" s="60">
        <v>17.477167443885101</v>
      </c>
      <c r="CJ8" s="60">
        <v>19.448835073067915</v>
      </c>
      <c r="CK8" s="60">
        <v>16.055748138186843</v>
      </c>
      <c r="CL8" s="60">
        <v>16.24396089226261</v>
      </c>
      <c r="CM8" s="60">
        <v>15.130048193340052</v>
      </c>
      <c r="CN8" s="60">
        <v>14.402825269351016</v>
      </c>
      <c r="CO8" s="60">
        <v>6.5024497006834103</v>
      </c>
      <c r="CP8" s="60">
        <v>9.624763049063878</v>
      </c>
      <c r="CQ8" s="60">
        <v>14.905688796154614</v>
      </c>
      <c r="CR8" s="60">
        <v>12.408164616802186</v>
      </c>
      <c r="CS8" s="60">
        <v>13.352352036815729</v>
      </c>
      <c r="CT8" s="70">
        <v>11.657270216233929</v>
      </c>
      <c r="CU8" s="68">
        <v>2.442824680329303</v>
      </c>
      <c r="CV8" s="68">
        <v>2.3562015026441285</v>
      </c>
      <c r="CW8" s="68">
        <v>5.5735715834200672</v>
      </c>
      <c r="CX8" s="68">
        <v>5.2735165234119918</v>
      </c>
      <c r="CY8" s="68">
        <v>5.685467096166219</v>
      </c>
      <c r="CZ8" s="68">
        <v>8.0836319462402439</v>
      </c>
      <c r="DA8" s="68">
        <v>1.9570060313442106</v>
      </c>
      <c r="DB8" s="68">
        <v>3.6715027915746434</v>
      </c>
      <c r="DC8" s="98">
        <v>-1.3818153798095034</v>
      </c>
      <c r="DD8" s="71">
        <v>-0.72373145939230721</v>
      </c>
      <c r="DE8" s="72">
        <v>-1.8678958533320578</v>
      </c>
      <c r="DF8" s="71">
        <v>-4.8559238552643214</v>
      </c>
      <c r="DG8" s="68">
        <v>4.8421086561178939</v>
      </c>
      <c r="DH8" s="68">
        <v>5.9314513205207309</v>
      </c>
      <c r="DI8" s="68">
        <v>4.0634049591325327</v>
      </c>
      <c r="DJ8" s="68">
        <v>3.8382871351217318</v>
      </c>
      <c r="DK8" s="68">
        <v>1.9466303621873848</v>
      </c>
      <c r="DL8" s="71">
        <v>-0.64023911228034969</v>
      </c>
      <c r="DM8" s="68">
        <v>12.43626221545966</v>
      </c>
      <c r="DN8" s="68">
        <v>11.556477014750666</v>
      </c>
      <c r="DO8" s="68">
        <v>13.14195261786204</v>
      </c>
      <c r="DP8" s="68">
        <v>17.643250298225933</v>
      </c>
      <c r="DQ8" s="68">
        <v>18.028154185676094</v>
      </c>
      <c r="DR8" s="70">
        <v>26.814816176502276</v>
      </c>
      <c r="DS8" s="68">
        <v>21.773809833531388</v>
      </c>
      <c r="DT8" s="68">
        <v>19.693776268315343</v>
      </c>
      <c r="DU8" s="68">
        <v>17.937037703245839</v>
      </c>
      <c r="DV8" s="74">
        <v>16.474532662194697</v>
      </c>
      <c r="DW8" s="74">
        <v>14.229606396558125</v>
      </c>
      <c r="DX8" s="74">
        <v>13.99349042954432</v>
      </c>
      <c r="DY8" s="74">
        <v>14.250387533826459</v>
      </c>
      <c r="DZ8" s="74">
        <v>12.641913618757371</v>
      </c>
      <c r="EA8" s="74">
        <v>13.423548893153381</v>
      </c>
      <c r="EB8" s="74">
        <v>10.500463877275678</v>
      </c>
      <c r="EC8" s="76">
        <v>10.588800657189946</v>
      </c>
      <c r="ED8" s="74">
        <v>6.5894561610000002</v>
      </c>
      <c r="EE8" s="74">
        <v>7.3756167780000004</v>
      </c>
      <c r="EF8" s="74">
        <v>4.8151444779999997</v>
      </c>
      <c r="EG8" s="74">
        <v>6.9085117470000004</v>
      </c>
      <c r="EH8" s="74">
        <v>7.7100052190000001</v>
      </c>
      <c r="EI8" s="74">
        <v>6.7604253390000002</v>
      </c>
      <c r="EJ8" s="74">
        <v>10.2890297</v>
      </c>
      <c r="EK8" s="74">
        <v>9.5489521790000005</v>
      </c>
      <c r="EL8" s="74">
        <v>10.50305691</v>
      </c>
      <c r="EM8" s="74">
        <v>10.130841220000001</v>
      </c>
      <c r="EN8" s="74">
        <v>10.19173977</v>
      </c>
      <c r="EO8" s="74">
        <v>11.14642119</v>
      </c>
      <c r="EP8" s="75">
        <v>14.369174250390326</v>
      </c>
      <c r="EQ8" s="74">
        <v>17.070500272434884</v>
      </c>
      <c r="ER8" s="74">
        <v>26.209946602454703</v>
      </c>
      <c r="ES8" s="74">
        <v>26.512856967651555</v>
      </c>
      <c r="ET8" s="74">
        <v>28.131141146068252</v>
      </c>
      <c r="EU8" s="74">
        <v>33.730327366303349</v>
      </c>
      <c r="EV8" s="74">
        <v>32.993825345455448</v>
      </c>
      <c r="EW8" s="74">
        <v>35.759910024492505</v>
      </c>
      <c r="EX8" s="74">
        <v>42.284123272937805</v>
      </c>
      <c r="EY8" s="74">
        <v>57.282850416706601</v>
      </c>
      <c r="EZ8" s="74">
        <v>58.091440443670983</v>
      </c>
      <c r="FA8" s="76">
        <v>31.761272295098554</v>
      </c>
      <c r="FB8" s="74">
        <v>37.133566705770548</v>
      </c>
      <c r="FC8" s="74">
        <v>29.458565191001405</v>
      </c>
      <c r="FD8" s="74">
        <v>23.538250092915881</v>
      </c>
      <c r="FE8" s="74">
        <v>19.765481251886886</v>
      </c>
      <c r="FF8" s="74">
        <v>17.830035655430933</v>
      </c>
      <c r="FG8" s="74">
        <v>16.112407604361945</v>
      </c>
      <c r="FH8" s="74">
        <v>15.362318908330174</v>
      </c>
      <c r="FI8" s="74">
        <v>10.646015604936633</v>
      </c>
      <c r="FJ8" s="74">
        <v>4.3973440979028222</v>
      </c>
      <c r="FK8" s="74">
        <v>-7.4682059754952785</v>
      </c>
      <c r="FL8" s="74">
        <v>-7.0494636196865468</v>
      </c>
      <c r="FM8" s="74">
        <v>10.675290768367773</v>
      </c>
      <c r="FN8" s="75">
        <v>0.23018107246020048</v>
      </c>
      <c r="FO8" s="74">
        <v>5.0574206455374249</v>
      </c>
      <c r="FP8" s="74">
        <v>8.1552957286552097</v>
      </c>
      <c r="FQ8" s="74">
        <v>10.759304070281917</v>
      </c>
      <c r="FR8" s="74">
        <v>14.9098250898549</v>
      </c>
      <c r="FS8" s="74">
        <v>17.614284589022212</v>
      </c>
      <c r="FT8" s="74">
        <v>17.741022760849322</v>
      </c>
      <c r="FU8" s="74">
        <v>21.696090494837648</v>
      </c>
      <c r="FV8" s="74">
        <v>25.643803914274233</v>
      </c>
      <c r="FW8" s="74">
        <v>28.831828155285244</v>
      </c>
      <c r="FX8" s="74">
        <v>29.175498489879214</v>
      </c>
      <c r="FY8" s="76">
        <v>26.307332617279066</v>
      </c>
      <c r="FZ8" s="75">
        <v>29.367206776154099</v>
      </c>
      <c r="GA8" s="74">
        <v>26.920143777720252</v>
      </c>
      <c r="GB8" s="74">
        <v>24.306648539076605</v>
      </c>
      <c r="GC8" s="74">
        <v>19.909875733325677</v>
      </c>
      <c r="GD8" s="74">
        <v>9.7175208290152852</v>
      </c>
      <c r="GE8" s="74">
        <v>8.5710388014920369</v>
      </c>
      <c r="GF8" s="74">
        <v>7.9546802954201752</v>
      </c>
      <c r="GG8" s="74">
        <v>13.332779615737181</v>
      </c>
      <c r="GH8" s="74">
        <v>15.081364677492417</v>
      </c>
      <c r="GI8" s="74">
        <v>13.900337021356577</v>
      </c>
      <c r="GJ8" s="74">
        <v>18.771620872048729</v>
      </c>
      <c r="GK8" s="76">
        <v>19.151473172003989</v>
      </c>
      <c r="GL8" s="74">
        <v>19.5</v>
      </c>
      <c r="GM8" s="74">
        <v>18.7</v>
      </c>
      <c r="GN8" s="76">
        <v>23.8</v>
      </c>
      <c r="GO8" s="74"/>
    </row>
    <row r="9" spans="1:197" ht="30.75" customHeight="1">
      <c r="A9" s="2754" t="s">
        <v>141</v>
      </c>
      <c r="B9" s="95">
        <v>28.228536914643996</v>
      </c>
      <c r="C9" s="95">
        <v>27.460821931157</v>
      </c>
      <c r="D9" s="95">
        <v>57.614804043995413</v>
      </c>
      <c r="E9" s="95">
        <v>35.677248045471188</v>
      </c>
      <c r="F9" s="95">
        <v>35.700664125815408</v>
      </c>
      <c r="G9" s="95">
        <v>34.683283803938039</v>
      </c>
      <c r="H9" s="95">
        <v>37.719621547614167</v>
      </c>
      <c r="I9" s="95">
        <v>36.664426272012541</v>
      </c>
      <c r="J9" s="95">
        <v>47.111959312625686</v>
      </c>
      <c r="K9" s="95">
        <v>42.251762250813599</v>
      </c>
      <c r="L9" s="95">
        <v>42.273922691432354</v>
      </c>
      <c r="M9" s="2681">
        <v>45.007710149701573</v>
      </c>
      <c r="N9" s="60">
        <v>41.579902269148562</v>
      </c>
      <c r="O9" s="60">
        <v>51.499199403175488</v>
      </c>
      <c r="P9" s="60">
        <v>37.57486182458014</v>
      </c>
      <c r="Q9" s="60">
        <v>48.983431075545482</v>
      </c>
      <c r="R9" s="60">
        <v>53.211478801455023</v>
      </c>
      <c r="S9" s="60">
        <v>52.499842915701578</v>
      </c>
      <c r="T9" s="60">
        <v>52.675366259601098</v>
      </c>
      <c r="U9" s="60">
        <v>48.396192600799417</v>
      </c>
      <c r="V9" s="60">
        <v>37.832538699494719</v>
      </c>
      <c r="W9" s="60">
        <v>41.302697786976928</v>
      </c>
      <c r="X9" s="60">
        <v>43.614278496129309</v>
      </c>
      <c r="Y9" s="60">
        <v>31.067764717251812</v>
      </c>
      <c r="Z9" s="61">
        <v>38.777568317989328</v>
      </c>
      <c r="AA9" s="60">
        <v>24.974592989449619</v>
      </c>
      <c r="AB9" s="60">
        <v>16.879225833983114</v>
      </c>
      <c r="AC9" s="87">
        <v>20.224505796557079</v>
      </c>
      <c r="AD9" s="60">
        <v>35.728537505057091</v>
      </c>
      <c r="AE9" s="87">
        <v>45.068329102851592</v>
      </c>
      <c r="AF9" s="87">
        <v>38.01560919986899</v>
      </c>
      <c r="AG9" s="87">
        <v>31.551988107716177</v>
      </c>
      <c r="AH9" s="87">
        <v>49.302822601773414</v>
      </c>
      <c r="AI9" s="87">
        <v>30.03804302968598</v>
      </c>
      <c r="AJ9" s="87">
        <v>30.852083619055538</v>
      </c>
      <c r="AK9" s="88">
        <v>36.004354137107072</v>
      </c>
      <c r="AL9" s="87">
        <v>32.817804017645337</v>
      </c>
      <c r="AM9" s="87">
        <v>47.786033350081468</v>
      </c>
      <c r="AN9" s="87">
        <v>47.332830608297115</v>
      </c>
      <c r="AO9" s="60">
        <v>46.387631391311061</v>
      </c>
      <c r="AP9" s="60">
        <v>24.499834755217421</v>
      </c>
      <c r="AQ9" s="87">
        <v>18.484016059863649</v>
      </c>
      <c r="AR9" s="87">
        <v>19.587890493087691</v>
      </c>
      <c r="AS9" s="87">
        <v>28.857770230598966</v>
      </c>
      <c r="AT9" s="87">
        <v>21.025251126034703</v>
      </c>
      <c r="AU9" s="87">
        <v>18.617204195149782</v>
      </c>
      <c r="AV9" s="87">
        <v>14.759591462832944</v>
      </c>
      <c r="AW9" s="87">
        <v>15.147806955345967</v>
      </c>
      <c r="AX9" s="96">
        <v>16.422226299481469</v>
      </c>
      <c r="AY9" s="87">
        <v>18.739577482523728</v>
      </c>
      <c r="AZ9" s="87">
        <v>22.722528949812503</v>
      </c>
      <c r="BA9" s="87">
        <v>28.704838982769189</v>
      </c>
      <c r="BB9" s="87">
        <v>38.155297922890071</v>
      </c>
      <c r="BC9" s="87">
        <v>36.784557331220277</v>
      </c>
      <c r="BD9" s="87">
        <v>39.399669110110459</v>
      </c>
      <c r="BE9" s="87">
        <v>40.652187861775445</v>
      </c>
      <c r="BF9" s="87">
        <v>35.372052179876</v>
      </c>
      <c r="BG9" s="87">
        <v>46.888518060103102</v>
      </c>
      <c r="BH9" s="87">
        <v>47.467619055801499</v>
      </c>
      <c r="BI9" s="88">
        <v>30.200881444746152</v>
      </c>
      <c r="BJ9" s="87">
        <v>37.893773586060007</v>
      </c>
      <c r="BK9" s="87">
        <v>28.418731061758564</v>
      </c>
      <c r="BL9" s="87">
        <v>23.811107586467696</v>
      </c>
      <c r="BM9" s="89">
        <v>15.71592815942504</v>
      </c>
      <c r="BN9" s="89">
        <v>17.737281769850966</v>
      </c>
      <c r="BO9" s="89">
        <v>13.471353835473931</v>
      </c>
      <c r="BP9" s="89">
        <v>7.1765050549755349</v>
      </c>
      <c r="BQ9" s="60">
        <v>8.8484900603086345</v>
      </c>
      <c r="BR9" s="60">
        <v>6.9223085179610289</v>
      </c>
      <c r="BS9" s="60">
        <v>12.104031380794854</v>
      </c>
      <c r="BT9" s="60">
        <v>8.3360902262406888</v>
      </c>
      <c r="BU9" s="60">
        <v>24.197954781556575</v>
      </c>
      <c r="BV9" s="61">
        <v>30.63079469879537</v>
      </c>
      <c r="BW9" s="60">
        <v>15.244490572470305</v>
      </c>
      <c r="BX9" s="60">
        <v>25.954404977438372</v>
      </c>
      <c r="BY9" s="60">
        <v>28.583236871040675</v>
      </c>
      <c r="BZ9" s="60">
        <v>15.754142012996519</v>
      </c>
      <c r="CA9" s="60">
        <v>29.910649291276314</v>
      </c>
      <c r="CB9" s="60">
        <v>34.036205707066493</v>
      </c>
      <c r="CC9" s="60">
        <v>28.005661660280644</v>
      </c>
      <c r="CD9" s="60">
        <v>35.614928270264933</v>
      </c>
      <c r="CE9" s="60">
        <v>28.247509352731438</v>
      </c>
      <c r="CF9" s="60">
        <v>30.839334306878975</v>
      </c>
      <c r="CG9" s="62">
        <v>29.595756717024656</v>
      </c>
      <c r="CH9" s="60">
        <v>13.738336009995056</v>
      </c>
      <c r="CI9" s="60">
        <v>24.099186701008591</v>
      </c>
      <c r="CJ9" s="60">
        <v>23.244831555477386</v>
      </c>
      <c r="CK9" s="60">
        <v>21.748022416658518</v>
      </c>
      <c r="CL9" s="60">
        <v>18.808398739326137</v>
      </c>
      <c r="CM9" s="60">
        <v>20.929864267737464</v>
      </c>
      <c r="CN9" s="60">
        <v>26.2018408631018</v>
      </c>
      <c r="CO9" s="60">
        <v>19.668745112604658</v>
      </c>
      <c r="CP9" s="60">
        <v>12.488961043885038</v>
      </c>
      <c r="CQ9" s="60">
        <v>14.366648522810642</v>
      </c>
      <c r="CR9" s="60">
        <v>14.986194731485657</v>
      </c>
      <c r="CS9" s="60">
        <v>13.19864029906519</v>
      </c>
      <c r="CT9" s="61">
        <v>17.008192368522867</v>
      </c>
      <c r="CU9" s="60">
        <v>22.710187105998301</v>
      </c>
      <c r="CV9" s="60">
        <v>15.558296706490404</v>
      </c>
      <c r="CW9" s="60">
        <v>14.825383825526606</v>
      </c>
      <c r="CX9" s="68">
        <v>20.491788746857598</v>
      </c>
      <c r="CY9" s="68">
        <v>13.913298355205161</v>
      </c>
      <c r="CZ9" s="68">
        <v>5.9106888738517549</v>
      </c>
      <c r="DA9" s="68">
        <v>14.222021289477095</v>
      </c>
      <c r="DB9" s="68">
        <v>16.594282538444126</v>
      </c>
      <c r="DC9" s="68">
        <v>4.2516189916957492</v>
      </c>
      <c r="DD9" s="68">
        <v>4.354651283397093</v>
      </c>
      <c r="DE9" s="69">
        <v>4.6452286996910619</v>
      </c>
      <c r="DF9" s="68">
        <v>7.8609729680291229</v>
      </c>
      <c r="DG9" s="68">
        <v>9.3334803880386517</v>
      </c>
      <c r="DH9" s="68">
        <v>16.855938203983278</v>
      </c>
      <c r="DI9" s="68">
        <v>7.5489369408814122</v>
      </c>
      <c r="DJ9" s="68">
        <v>10.581004086765343</v>
      </c>
      <c r="DK9" s="68">
        <v>8.1294272637253862</v>
      </c>
      <c r="DL9" s="68">
        <v>14.707268594832335</v>
      </c>
      <c r="DM9" s="68">
        <v>15.003599836106618</v>
      </c>
      <c r="DN9" s="68">
        <v>14.021464773214998</v>
      </c>
      <c r="DO9" s="68">
        <v>26.066580390317505</v>
      </c>
      <c r="DP9" s="68">
        <v>20.863487621274281</v>
      </c>
      <c r="DQ9" s="79">
        <v>34.393607259653571</v>
      </c>
      <c r="DR9" s="70">
        <v>24.139038853758944</v>
      </c>
      <c r="DS9" s="68">
        <v>19.116032898181068</v>
      </c>
      <c r="DT9" s="68">
        <v>20.409180298508378</v>
      </c>
      <c r="DU9" s="68">
        <v>21.704855172358783</v>
      </c>
      <c r="DV9" s="74">
        <v>22.328978851651637</v>
      </c>
      <c r="DW9" s="74">
        <v>16.618673776973036</v>
      </c>
      <c r="DX9" s="74">
        <v>24.390229699252153</v>
      </c>
      <c r="DY9" s="74">
        <v>20.243674181616143</v>
      </c>
      <c r="DZ9" s="74">
        <v>31.745079658475106</v>
      </c>
      <c r="EA9" s="74">
        <v>26.143692636369241</v>
      </c>
      <c r="EB9" s="74">
        <v>31.435196490246241</v>
      </c>
      <c r="EC9" s="76">
        <v>24.868595156221041</v>
      </c>
      <c r="ED9" s="74">
        <v>31.660921396415876</v>
      </c>
      <c r="EE9" s="74">
        <v>34.830597097905084</v>
      </c>
      <c r="EF9" s="74">
        <v>22.529807457321539</v>
      </c>
      <c r="EG9" s="74">
        <v>31.952930046752925</v>
      </c>
      <c r="EH9" s="74">
        <v>35.54009585788576</v>
      </c>
      <c r="EI9" s="74">
        <v>41.166769412391702</v>
      </c>
      <c r="EJ9" s="74">
        <v>39.850848471029842</v>
      </c>
      <c r="EK9" s="74">
        <v>36.700141063088701</v>
      </c>
      <c r="EL9" s="74">
        <v>29.066062423902455</v>
      </c>
      <c r="EM9" s="74">
        <v>25.855918072138046</v>
      </c>
      <c r="EN9" s="74">
        <v>21.330287581822255</v>
      </c>
      <c r="EO9" s="74">
        <v>20.004302507693986</v>
      </c>
      <c r="EP9" s="75">
        <v>24.493752418002156</v>
      </c>
      <c r="EQ9" s="74">
        <v>21.890646482823083</v>
      </c>
      <c r="ER9" s="74">
        <v>28.540506575579471</v>
      </c>
      <c r="ES9" s="74">
        <v>33.776598005489291</v>
      </c>
      <c r="ET9" s="74">
        <v>27.373977436847085</v>
      </c>
      <c r="EU9" s="74">
        <v>33.757937744959186</v>
      </c>
      <c r="EV9" s="74">
        <v>24.25080158111119</v>
      </c>
      <c r="EW9" s="74">
        <v>33.070586295401959</v>
      </c>
      <c r="EX9" s="74">
        <v>36.642466463459144</v>
      </c>
      <c r="EY9" s="74">
        <v>62.71802381300364</v>
      </c>
      <c r="EZ9" s="74">
        <v>62.602360393430033</v>
      </c>
      <c r="FA9" s="76">
        <v>57.484081864858119</v>
      </c>
      <c r="FB9" s="74">
        <v>39.561937713727268</v>
      </c>
      <c r="FC9" s="74">
        <v>54.315448367911024</v>
      </c>
      <c r="FD9" s="74">
        <v>28.917264082287609</v>
      </c>
      <c r="FE9" s="74">
        <v>46.481882421688979</v>
      </c>
      <c r="FF9" s="74">
        <v>32.41727615037626</v>
      </c>
      <c r="FG9" s="74">
        <v>29.24140059080127</v>
      </c>
      <c r="FH9" s="74">
        <v>22.560053184460926</v>
      </c>
      <c r="FI9" s="74">
        <v>25.518600265771706</v>
      </c>
      <c r="FJ9" s="74">
        <v>18.675880327951731</v>
      </c>
      <c r="FK9" s="74">
        <v>-2.5830391888435833</v>
      </c>
      <c r="FL9" s="74">
        <v>16.908933283778936</v>
      </c>
      <c r="FM9" s="74">
        <v>29.654107562103647</v>
      </c>
      <c r="FN9" s="75">
        <v>26.032789676586265</v>
      </c>
      <c r="FO9" s="74">
        <v>25.291545620037901</v>
      </c>
      <c r="FP9" s="74">
        <v>53.890219083129494</v>
      </c>
      <c r="FQ9" s="74">
        <v>51.878139038083582</v>
      </c>
      <c r="FR9" s="74">
        <v>75.419276495674708</v>
      </c>
      <c r="FS9" s="74">
        <v>77.369634834599239</v>
      </c>
      <c r="FT9" s="74">
        <v>78.189916317669343</v>
      </c>
      <c r="FU9" s="74">
        <v>86.184367322336783</v>
      </c>
      <c r="FV9" s="74">
        <v>90.202603975587053</v>
      </c>
      <c r="FW9" s="74">
        <v>104.48684192291098</v>
      </c>
      <c r="FX9" s="74">
        <v>75.424050387659165</v>
      </c>
      <c r="FY9" s="76">
        <v>47.820161503357305</v>
      </c>
      <c r="FZ9" s="75">
        <v>74.194927577295573</v>
      </c>
      <c r="GA9" s="74">
        <v>68.812715798765907</v>
      </c>
      <c r="GB9" s="74">
        <v>60.826921602270659</v>
      </c>
      <c r="GC9" s="74">
        <v>37.988072635114413</v>
      </c>
      <c r="GD9" s="74">
        <v>27.605837471485508</v>
      </c>
      <c r="GE9" s="74">
        <v>1.9511728603204119</v>
      </c>
      <c r="GF9" s="74">
        <v>14.172902381202306</v>
      </c>
      <c r="GG9" s="74">
        <v>4.4583574904146559</v>
      </c>
      <c r="GH9" s="74">
        <v>-6.3845962386855319</v>
      </c>
      <c r="GI9" s="74">
        <v>9</v>
      </c>
      <c r="GJ9" s="74">
        <v>-1.6220217008747255</v>
      </c>
      <c r="GK9" s="76">
        <v>12.489925517925599</v>
      </c>
      <c r="GL9" s="74">
        <v>2.6</v>
      </c>
      <c r="GM9" s="74">
        <v>-0.5</v>
      </c>
      <c r="GN9" s="76">
        <v>-1.4</v>
      </c>
    </row>
    <row r="10" spans="1:197" ht="30.75" customHeight="1">
      <c r="A10" s="2754" t="s">
        <v>142</v>
      </c>
      <c r="B10" s="95">
        <v>27.818003544454694</v>
      </c>
      <c r="C10" s="95">
        <v>31.323367087102795</v>
      </c>
      <c r="D10" s="95">
        <v>34.722829600300642</v>
      </c>
      <c r="E10" s="95">
        <v>31.997381242678593</v>
      </c>
      <c r="F10" s="95">
        <v>32.345334990500582</v>
      </c>
      <c r="G10" s="95">
        <v>34.899768431322563</v>
      </c>
      <c r="H10" s="95">
        <v>31.758380583764946</v>
      </c>
      <c r="I10" s="95">
        <v>33.113643970574991</v>
      </c>
      <c r="J10" s="95">
        <v>35.921570730583838</v>
      </c>
      <c r="K10" s="95">
        <v>39.560786781788963</v>
      </c>
      <c r="L10" s="95">
        <v>39.138147695411398</v>
      </c>
      <c r="M10" s="2681">
        <v>44.834492002309375</v>
      </c>
      <c r="N10" s="60">
        <v>37.226129593840398</v>
      </c>
      <c r="O10" s="60">
        <v>36.192842952570125</v>
      </c>
      <c r="P10" s="60">
        <v>36.409851571041621</v>
      </c>
      <c r="Q10" s="60">
        <v>41.397582158480375</v>
      </c>
      <c r="R10" s="60">
        <v>39.157563199196296</v>
      </c>
      <c r="S10" s="60">
        <v>36.629507811584496</v>
      </c>
      <c r="T10" s="60">
        <v>39.658909565396797</v>
      </c>
      <c r="U10" s="60">
        <v>40.592520734500994</v>
      </c>
      <c r="V10" s="60">
        <v>39.228922260358502</v>
      </c>
      <c r="W10" s="60">
        <v>36.884998754375012</v>
      </c>
      <c r="X10" s="60">
        <v>29.197191898044682</v>
      </c>
      <c r="Y10" s="60">
        <v>30.232454118246888</v>
      </c>
      <c r="Z10" s="61">
        <v>29.663453656494919</v>
      </c>
      <c r="AA10" s="60">
        <v>30.406971094633374</v>
      </c>
      <c r="AB10" s="60">
        <v>23.559319726638783</v>
      </c>
      <c r="AC10" s="87">
        <v>25.023939776643054</v>
      </c>
      <c r="AD10" s="60">
        <v>28.910891625874193</v>
      </c>
      <c r="AE10" s="87">
        <v>30.020672997575737</v>
      </c>
      <c r="AF10" s="87">
        <v>28.109019760242937</v>
      </c>
      <c r="AG10" s="87">
        <v>27.908110543666087</v>
      </c>
      <c r="AH10" s="87">
        <v>24.873170487466467</v>
      </c>
      <c r="AI10" s="87">
        <v>18.502725266140942</v>
      </c>
      <c r="AJ10" s="87">
        <v>27.495576361681074</v>
      </c>
      <c r="AK10" s="88">
        <v>22.907161390998244</v>
      </c>
      <c r="AL10" s="87">
        <v>23.286473093238946</v>
      </c>
      <c r="AM10" s="87">
        <v>24.553591869149962</v>
      </c>
      <c r="AN10" s="87">
        <v>27.856911250117157</v>
      </c>
      <c r="AO10" s="60">
        <v>25.392155322755915</v>
      </c>
      <c r="AP10" s="60">
        <v>21.755755128960285</v>
      </c>
      <c r="AQ10" s="87">
        <v>18.706114513744531</v>
      </c>
      <c r="AR10" s="87">
        <v>20.757574621617756</v>
      </c>
      <c r="AS10" s="87">
        <v>19.397158264456692</v>
      </c>
      <c r="AT10" s="87">
        <v>22.246303488865095</v>
      </c>
      <c r="AU10" s="87">
        <v>24.683619313462792</v>
      </c>
      <c r="AV10" s="87">
        <v>18.986138865393642</v>
      </c>
      <c r="AW10" s="87">
        <v>18.217934502678879</v>
      </c>
      <c r="AX10" s="96">
        <v>23.223098286089304</v>
      </c>
      <c r="AY10" s="87">
        <v>24.744033332556945</v>
      </c>
      <c r="AZ10" s="87">
        <v>25.410596473990644</v>
      </c>
      <c r="BA10" s="87">
        <v>24.739600910912007</v>
      </c>
      <c r="BB10" s="87">
        <v>27.914172294454232</v>
      </c>
      <c r="BC10" s="87">
        <v>27.189676197821868</v>
      </c>
      <c r="BD10" s="87">
        <v>29.594150240242058</v>
      </c>
      <c r="BE10" s="87">
        <v>28.23636735069357</v>
      </c>
      <c r="BF10" s="87">
        <v>24.946982572924735</v>
      </c>
      <c r="BG10" s="87">
        <v>26.120257744194355</v>
      </c>
      <c r="BH10" s="87">
        <v>29.557643863134263</v>
      </c>
      <c r="BI10" s="88">
        <v>33.046997924038934</v>
      </c>
      <c r="BJ10" s="87">
        <v>30.986350962397104</v>
      </c>
      <c r="BK10" s="87">
        <v>29.005495487302202</v>
      </c>
      <c r="BL10" s="87">
        <v>25.526007266752671</v>
      </c>
      <c r="BM10" s="89">
        <v>26.491449398737842</v>
      </c>
      <c r="BN10" s="89">
        <v>24.190044178606641</v>
      </c>
      <c r="BO10" s="89">
        <v>22.938128710403085</v>
      </c>
      <c r="BP10" s="89">
        <v>16.699342740638045</v>
      </c>
      <c r="BQ10" s="60">
        <v>22.66321358738217</v>
      </c>
      <c r="BR10" s="60">
        <v>24.108434007462122</v>
      </c>
      <c r="BS10" s="60">
        <v>27.555429343243574</v>
      </c>
      <c r="BT10" s="60">
        <v>24.826300834879198</v>
      </c>
      <c r="BU10" s="60">
        <v>26.628358568395694</v>
      </c>
      <c r="BV10" s="61">
        <v>26.560933186097046</v>
      </c>
      <c r="BW10" s="60">
        <v>20.138697731565447</v>
      </c>
      <c r="BX10" s="60">
        <v>20.822588786485618</v>
      </c>
      <c r="BY10" s="60">
        <v>21.843446326508587</v>
      </c>
      <c r="BZ10" s="60">
        <v>24.79488640118084</v>
      </c>
      <c r="CA10" s="60">
        <v>23.74242618212692</v>
      </c>
      <c r="CB10" s="60">
        <v>27.985085180824989</v>
      </c>
      <c r="CC10" s="60">
        <v>27.006427471144569</v>
      </c>
      <c r="CD10" s="60">
        <v>26.483626218174994</v>
      </c>
      <c r="CE10" s="67">
        <v>22.694005421614239</v>
      </c>
      <c r="CF10" s="67">
        <v>24.102301490726653</v>
      </c>
      <c r="CG10" s="97">
        <v>24.645384063730248</v>
      </c>
      <c r="CH10" s="60">
        <v>28.008822932879585</v>
      </c>
      <c r="CI10" s="60">
        <v>31.752360136158899</v>
      </c>
      <c r="CJ10" s="60">
        <v>32.480103743909105</v>
      </c>
      <c r="CK10" s="60">
        <v>31.228864817716694</v>
      </c>
      <c r="CL10" s="60">
        <v>26.380809011046779</v>
      </c>
      <c r="CM10" s="60">
        <v>32.964785595625237</v>
      </c>
      <c r="CN10" s="60">
        <v>35.054205936665241</v>
      </c>
      <c r="CO10" s="60">
        <v>28.060120114071108</v>
      </c>
      <c r="CP10" s="60">
        <v>25.407371780687416</v>
      </c>
      <c r="CQ10" s="60">
        <v>28.592738976642874</v>
      </c>
      <c r="CR10" s="60">
        <v>21.8793855615375</v>
      </c>
      <c r="CS10" s="60">
        <v>19.819565589183764</v>
      </c>
      <c r="CT10" s="70">
        <v>15.821676411827834</v>
      </c>
      <c r="CU10" s="68">
        <v>16.942711958417476</v>
      </c>
      <c r="CV10" s="68">
        <v>20.173476416798675</v>
      </c>
      <c r="CW10" s="68">
        <v>20.099623121850875</v>
      </c>
      <c r="CX10" s="68">
        <v>21.634565891212752</v>
      </c>
      <c r="CY10" s="68">
        <v>16.589451255549093</v>
      </c>
      <c r="CZ10" s="68">
        <v>17.230939799586121</v>
      </c>
      <c r="DA10" s="68">
        <v>24.576119813197916</v>
      </c>
      <c r="DB10" s="68">
        <v>25.286994555038401</v>
      </c>
      <c r="DC10" s="68">
        <v>18.52299108844484</v>
      </c>
      <c r="DD10" s="68">
        <v>21.034013838545906</v>
      </c>
      <c r="DE10" s="69">
        <v>16.017935006212404</v>
      </c>
      <c r="DF10" s="68">
        <v>19.09829206180682</v>
      </c>
      <c r="DG10" s="68">
        <v>21.582510108205977</v>
      </c>
      <c r="DH10" s="68">
        <v>19.134821769176824</v>
      </c>
      <c r="DI10" s="68">
        <v>16.319320784504022</v>
      </c>
      <c r="DJ10" s="68">
        <v>15.512298929100909</v>
      </c>
      <c r="DK10" s="68">
        <v>18.015999965472762</v>
      </c>
      <c r="DL10" s="68">
        <v>13.001620051825258</v>
      </c>
      <c r="DM10" s="68">
        <v>9.5031614103074702</v>
      </c>
      <c r="DN10" s="68">
        <v>14.486736755751117</v>
      </c>
      <c r="DO10" s="68">
        <v>15.220687304471014</v>
      </c>
      <c r="DP10" s="68">
        <v>14.906464466478875</v>
      </c>
      <c r="DQ10" s="68">
        <v>16.020316746868012</v>
      </c>
      <c r="DR10" s="70">
        <v>11.427256440192091</v>
      </c>
      <c r="DS10" s="68">
        <v>12.370665315343787</v>
      </c>
      <c r="DT10" s="68">
        <v>12.738227044000316</v>
      </c>
      <c r="DU10" s="68">
        <v>14.84422112999364</v>
      </c>
      <c r="DV10" s="74">
        <v>20.330416796094308</v>
      </c>
      <c r="DW10" s="74">
        <v>22.128669649587263</v>
      </c>
      <c r="DX10" s="74">
        <v>25.267860833230316</v>
      </c>
      <c r="DY10" s="74">
        <v>26.964821319741628</v>
      </c>
      <c r="DZ10" s="74">
        <v>30.656549051331684</v>
      </c>
      <c r="EA10" s="74">
        <v>30.738087566991812</v>
      </c>
      <c r="EB10" s="74">
        <v>33.51804213792029</v>
      </c>
      <c r="EC10" s="76">
        <v>34.979050980600547</v>
      </c>
      <c r="ED10" s="74">
        <v>35.151925369426863</v>
      </c>
      <c r="EE10" s="74">
        <v>31.909195334129148</v>
      </c>
      <c r="EF10" s="74">
        <v>31.12346253223599</v>
      </c>
      <c r="EG10" s="74">
        <v>27.802858695368826</v>
      </c>
      <c r="EH10" s="74">
        <v>24.171808044406639</v>
      </c>
      <c r="EI10" s="74">
        <v>22.428117807885673</v>
      </c>
      <c r="EJ10" s="74">
        <v>21.83084707272873</v>
      </c>
      <c r="EK10" s="74">
        <v>21.603874780943254</v>
      </c>
      <c r="EL10" s="74">
        <v>14.110437825031747</v>
      </c>
      <c r="EM10" s="74">
        <v>15.136932685248794</v>
      </c>
      <c r="EN10" s="74">
        <v>12.269510622994877</v>
      </c>
      <c r="EO10" s="74">
        <v>11.996439927040104</v>
      </c>
      <c r="EP10" s="75">
        <v>16.847685415470902</v>
      </c>
      <c r="EQ10" s="74">
        <v>16.520325282692472</v>
      </c>
      <c r="ER10" s="74">
        <v>13.756763375614023</v>
      </c>
      <c r="ES10" s="74">
        <v>14.424003519179207</v>
      </c>
      <c r="ET10" s="74">
        <v>13.067557549003705</v>
      </c>
      <c r="EU10" s="74">
        <v>13.032350823515637</v>
      </c>
      <c r="EV10" s="74">
        <v>15.253467687163846</v>
      </c>
      <c r="EW10" s="74">
        <v>14.729231625999638</v>
      </c>
      <c r="EX10" s="74">
        <v>14.224563020627512</v>
      </c>
      <c r="EY10" s="74">
        <v>20.43143387158446</v>
      </c>
      <c r="EZ10" s="74">
        <v>24.78672069492891</v>
      </c>
      <c r="FA10" s="76">
        <v>27.809702188744502</v>
      </c>
      <c r="FB10" s="74">
        <v>29.321284894745105</v>
      </c>
      <c r="FC10" s="74">
        <v>33.976802747469833</v>
      </c>
      <c r="FD10" s="74">
        <v>39.679172788876031</v>
      </c>
      <c r="FE10" s="74">
        <v>43.05060139621073</v>
      </c>
      <c r="FF10" s="74">
        <v>41.287251706178111</v>
      </c>
      <c r="FG10" s="74">
        <v>40.92645889808324</v>
      </c>
      <c r="FH10" s="74">
        <v>39.962308051848169</v>
      </c>
      <c r="FI10" s="74">
        <v>40.579075474667391</v>
      </c>
      <c r="FJ10" s="74">
        <v>43.425122360890555</v>
      </c>
      <c r="FK10" s="74">
        <v>34.737814265932144</v>
      </c>
      <c r="FL10" s="74">
        <v>32.660257725697541</v>
      </c>
      <c r="FM10" s="74">
        <v>37.20761949957145</v>
      </c>
      <c r="FN10" s="75">
        <v>29.761638817682122</v>
      </c>
      <c r="FO10" s="74">
        <v>28.611327899552229</v>
      </c>
      <c r="FP10" s="74">
        <v>28.387112981819328</v>
      </c>
      <c r="FQ10" s="74">
        <v>30.987838060894003</v>
      </c>
      <c r="FR10" s="74">
        <v>33.153885698048803</v>
      </c>
      <c r="FS10" s="74">
        <v>35.623034389600463</v>
      </c>
      <c r="FT10" s="74">
        <v>36.675291705757473</v>
      </c>
      <c r="FU10" s="74">
        <v>38.624877293566648</v>
      </c>
      <c r="FV10" s="74">
        <v>44.504799657069569</v>
      </c>
      <c r="FW10" s="74">
        <v>45.192447733978192</v>
      </c>
      <c r="FX10" s="74">
        <v>43.229708634562705</v>
      </c>
      <c r="FY10" s="76">
        <v>33.640763802346505</v>
      </c>
      <c r="FZ10" s="75">
        <v>34.974522838672662</v>
      </c>
      <c r="GA10" s="74">
        <v>34.951483965698557</v>
      </c>
      <c r="GB10" s="74">
        <v>34.480388102529112</v>
      </c>
      <c r="GC10" s="74">
        <v>31.826802860357173</v>
      </c>
      <c r="GD10" s="74">
        <v>34.75919932228868</v>
      </c>
      <c r="GE10" s="74">
        <v>30.295618053862881</v>
      </c>
      <c r="GF10" s="74">
        <v>32.442959241975615</v>
      </c>
      <c r="GG10" s="74">
        <v>28.236026926612453</v>
      </c>
      <c r="GH10" s="74">
        <v>21.35</v>
      </c>
      <c r="GI10" s="74">
        <v>18.555035871455217</v>
      </c>
      <c r="GJ10" s="74">
        <v>18.562357339348367</v>
      </c>
      <c r="GK10" s="76">
        <v>26.880847360806825</v>
      </c>
      <c r="GL10" s="74">
        <v>26.6</v>
      </c>
      <c r="GM10" s="74">
        <v>27.7</v>
      </c>
      <c r="GN10" s="76">
        <v>28.8</v>
      </c>
    </row>
    <row r="11" spans="1:197" ht="30.75" customHeight="1">
      <c r="A11" s="2754" t="s">
        <v>143</v>
      </c>
      <c r="B11" s="95">
        <v>30.654107323199554</v>
      </c>
      <c r="C11" s="95">
        <v>28.641775808458657</v>
      </c>
      <c r="D11" s="95">
        <v>28.326457187261699</v>
      </c>
      <c r="E11" s="95">
        <v>26.923426148232444</v>
      </c>
      <c r="F11" s="95">
        <v>25.350298876385914</v>
      </c>
      <c r="G11" s="95">
        <v>25.810312504492174</v>
      </c>
      <c r="H11" s="95">
        <v>22.480417762067241</v>
      </c>
      <c r="I11" s="95">
        <v>24.55843686717354</v>
      </c>
      <c r="J11" s="95">
        <v>27.976840757209477</v>
      </c>
      <c r="K11" s="95">
        <v>33.046905620566449</v>
      </c>
      <c r="L11" s="95">
        <v>33.090109964403361</v>
      </c>
      <c r="M11" s="2681">
        <v>33.801385248050138</v>
      </c>
      <c r="N11" s="60">
        <v>33.481076919525712</v>
      </c>
      <c r="O11" s="60">
        <v>35.920572936091148</v>
      </c>
      <c r="P11" s="60">
        <v>36.026320393592634</v>
      </c>
      <c r="Q11" s="60">
        <v>41.512312153283325</v>
      </c>
      <c r="R11" s="60">
        <v>40.7068745153816</v>
      </c>
      <c r="S11" s="60">
        <v>40.162773842917488</v>
      </c>
      <c r="T11" s="60">
        <v>42.550890608044931</v>
      </c>
      <c r="U11" s="60">
        <v>42.093477877035411</v>
      </c>
      <c r="V11" s="60">
        <v>41.89878167953205</v>
      </c>
      <c r="W11" s="60">
        <v>38.088896392516403</v>
      </c>
      <c r="X11" s="60">
        <v>34.573142999869887</v>
      </c>
      <c r="Y11" s="60">
        <v>33.171309421933785</v>
      </c>
      <c r="Z11" s="61">
        <v>32.631210138828038</v>
      </c>
      <c r="AA11" s="60">
        <v>33.167373577513871</v>
      </c>
      <c r="AB11" s="60">
        <v>29.060561575000033</v>
      </c>
      <c r="AC11" s="87">
        <v>30.074848695834167</v>
      </c>
      <c r="AD11" s="60">
        <v>34.652088655430106</v>
      </c>
      <c r="AE11" s="87">
        <v>34.186129373764814</v>
      </c>
      <c r="AF11" s="87">
        <v>29.644303176816678</v>
      </c>
      <c r="AG11" s="87">
        <v>30.763803689934278</v>
      </c>
      <c r="AH11" s="87">
        <v>28.771876666114849</v>
      </c>
      <c r="AI11" s="87">
        <v>21.931726668147043</v>
      </c>
      <c r="AJ11" s="87">
        <v>26.249979729881833</v>
      </c>
      <c r="AK11" s="88">
        <v>24.318842653702099</v>
      </c>
      <c r="AL11" s="87">
        <v>22.667922180474555</v>
      </c>
      <c r="AM11" s="87">
        <v>23.18130214119909</v>
      </c>
      <c r="AN11" s="87">
        <v>24.273040160326211</v>
      </c>
      <c r="AO11" s="60">
        <v>20.369164911665738</v>
      </c>
      <c r="AP11" s="60">
        <v>17.054034965687713</v>
      </c>
      <c r="AQ11" s="87">
        <v>14.236711650485834</v>
      </c>
      <c r="AR11" s="87">
        <v>17.067439472213096</v>
      </c>
      <c r="AS11" s="87">
        <v>15.471176560492307</v>
      </c>
      <c r="AT11" s="87">
        <v>17.568259570098999</v>
      </c>
      <c r="AU11" s="87">
        <v>20.810223255801375</v>
      </c>
      <c r="AV11" s="87">
        <v>17.690398204369885</v>
      </c>
      <c r="AW11" s="87">
        <v>19.084688378626158</v>
      </c>
      <c r="AX11" s="96">
        <v>25.021266279647737</v>
      </c>
      <c r="AY11" s="87">
        <v>25.824346976621506</v>
      </c>
      <c r="AZ11" s="87">
        <v>27.069004608265846</v>
      </c>
      <c r="BA11" s="87">
        <v>28.717546199527689</v>
      </c>
      <c r="BB11" s="87">
        <v>30.835623222313234</v>
      </c>
      <c r="BC11" s="87">
        <v>31.903527001998476</v>
      </c>
      <c r="BD11" s="87">
        <v>35.183588990189939</v>
      </c>
      <c r="BE11" s="87">
        <v>36.18299322093528</v>
      </c>
      <c r="BF11" s="87">
        <v>33.562833055666765</v>
      </c>
      <c r="BG11" s="87">
        <v>33.93476107892959</v>
      </c>
      <c r="BH11" s="87">
        <v>34.437268123414036</v>
      </c>
      <c r="BI11" s="88">
        <v>36.774867479464547</v>
      </c>
      <c r="BJ11" s="87">
        <v>32.719113102401252</v>
      </c>
      <c r="BK11" s="87">
        <v>33.038115797444114</v>
      </c>
      <c r="BL11" s="87">
        <v>31.401780602072794</v>
      </c>
      <c r="BM11" s="89">
        <v>33.112076808576774</v>
      </c>
      <c r="BN11" s="89">
        <v>33.074815811728087</v>
      </c>
      <c r="BO11" s="89">
        <v>34.90379793074063</v>
      </c>
      <c r="BP11" s="89">
        <v>18.58312532580446</v>
      </c>
      <c r="BQ11" s="60">
        <v>25.573319184715594</v>
      </c>
      <c r="BR11" s="60">
        <v>23.317630837428503</v>
      </c>
      <c r="BS11" s="60">
        <v>26.785883031958146</v>
      </c>
      <c r="BT11" s="60">
        <v>26.130531197112418</v>
      </c>
      <c r="BU11" s="60">
        <v>26.089459756077215</v>
      </c>
      <c r="BV11" s="61">
        <v>25.232078760130982</v>
      </c>
      <c r="BW11" s="60">
        <v>19.257064502509635</v>
      </c>
      <c r="BX11" s="60">
        <v>18.094262900898972</v>
      </c>
      <c r="BY11" s="60">
        <v>16.324872751093377</v>
      </c>
      <c r="BZ11" s="60">
        <v>16.827785096538193</v>
      </c>
      <c r="CA11" s="60">
        <v>12.03692584083187</v>
      </c>
      <c r="CB11" s="60">
        <v>25.920826015194809</v>
      </c>
      <c r="CC11" s="60">
        <v>20.534297532226976</v>
      </c>
      <c r="CD11" s="60">
        <v>22.31039105327617</v>
      </c>
      <c r="CE11" s="67">
        <v>19.781763484276958</v>
      </c>
      <c r="CF11" s="67">
        <v>20.775205638612594</v>
      </c>
      <c r="CG11" s="97">
        <v>22.035961770420577</v>
      </c>
      <c r="CH11" s="60">
        <v>26.67888476302851</v>
      </c>
      <c r="CI11" s="60">
        <v>29.866695724416381</v>
      </c>
      <c r="CJ11" s="60">
        <v>28.248266465319194</v>
      </c>
      <c r="CK11" s="60">
        <v>26.613581330033821</v>
      </c>
      <c r="CL11" s="60">
        <v>23.68196844044974</v>
      </c>
      <c r="CM11" s="60">
        <v>28.942331995335778</v>
      </c>
      <c r="CN11" s="60">
        <v>29.967500513390256</v>
      </c>
      <c r="CO11" s="60">
        <v>24.949779158829344</v>
      </c>
      <c r="CP11" s="60">
        <v>23.056213250172707</v>
      </c>
      <c r="CQ11" s="60">
        <v>25.521813840111275</v>
      </c>
      <c r="CR11" s="60">
        <v>20.349074055019866</v>
      </c>
      <c r="CS11" s="60">
        <v>16.718471625927855</v>
      </c>
      <c r="CT11" s="70">
        <v>12.483076002732773</v>
      </c>
      <c r="CU11" s="68">
        <v>12.19212506479721</v>
      </c>
      <c r="CV11" s="68">
        <v>15.787246712784974</v>
      </c>
      <c r="CW11" s="68">
        <v>17.471079670275593</v>
      </c>
      <c r="CX11" s="68">
        <v>17.995153293457467</v>
      </c>
      <c r="CY11" s="68">
        <v>14.186839024745579</v>
      </c>
      <c r="CZ11" s="68">
        <v>16.814534253969747</v>
      </c>
      <c r="DA11" s="68">
        <v>23.093575766502461</v>
      </c>
      <c r="DB11" s="68">
        <v>24.088670997599838</v>
      </c>
      <c r="DC11" s="68">
        <v>17.232600802705299</v>
      </c>
      <c r="DD11" s="68">
        <v>19.158577466541217</v>
      </c>
      <c r="DE11" s="69">
        <v>15.656078947000363</v>
      </c>
      <c r="DF11" s="68">
        <v>19.548001979935247</v>
      </c>
      <c r="DG11" s="68">
        <v>22.387307556358003</v>
      </c>
      <c r="DH11" s="68">
        <v>21.567169999674583</v>
      </c>
      <c r="DI11" s="68">
        <v>18.517280615594387</v>
      </c>
      <c r="DJ11" s="68">
        <v>18.809087691756044</v>
      </c>
      <c r="DK11" s="68">
        <v>22.097051920441736</v>
      </c>
      <c r="DL11" s="68">
        <v>14.812080621456204</v>
      </c>
      <c r="DM11" s="68">
        <v>11.832191436975981</v>
      </c>
      <c r="DN11" s="68">
        <v>16.32496347415082</v>
      </c>
      <c r="DO11" s="68">
        <v>16.33652566847481</v>
      </c>
      <c r="DP11" s="68">
        <v>18.248045484145649</v>
      </c>
      <c r="DQ11" s="68">
        <v>21.641458168687102</v>
      </c>
      <c r="DR11" s="70">
        <v>16.960015414199002</v>
      </c>
      <c r="DS11" s="68">
        <v>14.538242060859009</v>
      </c>
      <c r="DT11" s="68">
        <v>13.524301917695492</v>
      </c>
      <c r="DU11" s="68">
        <v>16.810461389555332</v>
      </c>
      <c r="DV11" s="74">
        <v>20.582106101035723</v>
      </c>
      <c r="DW11" s="74">
        <v>20.333300952367892</v>
      </c>
      <c r="DX11" s="74">
        <v>23.87133723565238</v>
      </c>
      <c r="DY11" s="74">
        <v>24.802383649763637</v>
      </c>
      <c r="DZ11" s="74">
        <v>27.088003802679459</v>
      </c>
      <c r="EA11" s="74">
        <v>29.970572647987215</v>
      </c>
      <c r="EB11" s="74">
        <v>29.913786295569533</v>
      </c>
      <c r="EC11" s="76">
        <v>29.581586200457878</v>
      </c>
      <c r="ED11" s="74">
        <v>28.364876334685761</v>
      </c>
      <c r="EE11" s="74">
        <v>29.102044520046675</v>
      </c>
      <c r="EF11" s="74">
        <v>28.566957663050594</v>
      </c>
      <c r="EG11" s="74">
        <v>25.781295597488917</v>
      </c>
      <c r="EH11" s="74">
        <v>22.236203367951045</v>
      </c>
      <c r="EI11" s="74">
        <v>21.286214796052416</v>
      </c>
      <c r="EJ11" s="74">
        <v>20.754979548673958</v>
      </c>
      <c r="EK11" s="74">
        <v>20.166277644020369</v>
      </c>
      <c r="EL11" s="74">
        <v>14.168055305184769</v>
      </c>
      <c r="EM11" s="74">
        <v>14.50590029042039</v>
      </c>
      <c r="EN11" s="74">
        <v>12.906068113646759</v>
      </c>
      <c r="EO11" s="74">
        <v>12.549007984603975</v>
      </c>
      <c r="EP11" s="75">
        <v>16.526500768035458</v>
      </c>
      <c r="EQ11" s="74">
        <v>17.706880236480593</v>
      </c>
      <c r="ER11" s="74">
        <v>19.493383250541861</v>
      </c>
      <c r="ES11" s="74">
        <v>19.868095549313502</v>
      </c>
      <c r="ET11" s="74">
        <v>18.42334227250042</v>
      </c>
      <c r="EU11" s="74">
        <v>19.087172195211501</v>
      </c>
      <c r="EV11" s="74">
        <v>22.644235107674927</v>
      </c>
      <c r="EW11" s="74">
        <v>23.397482798014902</v>
      </c>
      <c r="EX11" s="74">
        <v>28.540900797238542</v>
      </c>
      <c r="EY11" s="74">
        <v>45.212210612638557</v>
      </c>
      <c r="EZ11" s="74">
        <v>48.108982613670733</v>
      </c>
      <c r="FA11" s="76">
        <v>32.9835449379134</v>
      </c>
      <c r="FB11" s="74">
        <v>43.294916099995447</v>
      </c>
      <c r="FC11" s="74">
        <v>44.941126683504208</v>
      </c>
      <c r="FD11" s="74">
        <v>45.020435518043755</v>
      </c>
      <c r="FE11" s="74">
        <v>45.568778278836831</v>
      </c>
      <c r="FF11" s="74">
        <v>45.079423142740268</v>
      </c>
      <c r="FG11" s="74">
        <v>44.40964653878963</v>
      </c>
      <c r="FH11" s="74">
        <v>41.379471382315636</v>
      </c>
      <c r="FI11" s="74">
        <v>40.758861008235399</v>
      </c>
      <c r="FJ11" s="74">
        <v>36.841573790663482</v>
      </c>
      <c r="FK11" s="74">
        <v>20.345257178934183</v>
      </c>
      <c r="FL11" s="74">
        <v>19.934381125474655</v>
      </c>
      <c r="FM11" s="74">
        <v>38.693947638770297</v>
      </c>
      <c r="FN11" s="75">
        <v>24.96665568500913</v>
      </c>
      <c r="FO11" s="74">
        <v>25.524023486080161</v>
      </c>
      <c r="FP11" s="74">
        <v>26.152968535040944</v>
      </c>
      <c r="FQ11" s="74">
        <v>29.912496513066667</v>
      </c>
      <c r="FR11" s="74">
        <v>33.411030526797411</v>
      </c>
      <c r="FS11" s="74">
        <v>34.07031953026565</v>
      </c>
      <c r="FT11" s="74">
        <v>35.279966568529119</v>
      </c>
      <c r="FU11" s="74">
        <v>37.136514882730424</v>
      </c>
      <c r="FV11" s="74">
        <v>41.986311864974283</v>
      </c>
      <c r="FW11" s="74">
        <v>43.799153933820747</v>
      </c>
      <c r="FX11" s="74">
        <v>39.478412739341366</v>
      </c>
      <c r="FY11" s="76">
        <v>31.902387448421109</v>
      </c>
      <c r="FZ11" s="75">
        <v>35.30129828032009</v>
      </c>
      <c r="GA11" s="74">
        <v>33.061256714248287</v>
      </c>
      <c r="GB11" s="74">
        <v>31.714374519012601</v>
      </c>
      <c r="GC11" s="74">
        <v>26.726420933632667</v>
      </c>
      <c r="GD11" s="74">
        <v>18.082103755794666</v>
      </c>
      <c r="GE11" s="74">
        <v>15.640389049925687</v>
      </c>
      <c r="GF11" s="74">
        <v>17.079260780383393</v>
      </c>
      <c r="GG11" s="74">
        <v>16.569055118200041</v>
      </c>
      <c r="GH11" s="74">
        <v>13.94</v>
      </c>
      <c r="GI11" s="74">
        <v>8.1931985222239803</v>
      </c>
      <c r="GJ11" s="74">
        <v>10.36777448897503</v>
      </c>
      <c r="GK11" s="76">
        <v>16.529747157244316</v>
      </c>
      <c r="GL11" s="74">
        <v>15.47</v>
      </c>
      <c r="GM11" s="74">
        <v>15.98</v>
      </c>
      <c r="GN11" s="76">
        <v>18.079999999999998</v>
      </c>
    </row>
    <row r="12" spans="1:197" ht="30.75" customHeight="1">
      <c r="A12" s="2755" t="s">
        <v>144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2680"/>
      <c r="N12" s="59"/>
      <c r="O12" s="59"/>
      <c r="P12" s="59"/>
      <c r="Q12" s="59"/>
      <c r="R12" s="99"/>
      <c r="S12" s="59"/>
      <c r="T12" s="59"/>
      <c r="U12" s="59"/>
      <c r="V12" s="59"/>
      <c r="W12" s="59"/>
      <c r="X12" s="59"/>
      <c r="Y12" s="37"/>
      <c r="Z12" s="5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55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7"/>
      <c r="AX12" s="5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55"/>
      <c r="BJ12" s="37"/>
      <c r="BK12" s="37"/>
      <c r="BL12" s="87"/>
      <c r="BM12" s="87"/>
      <c r="BN12" s="87"/>
      <c r="BO12" s="87"/>
      <c r="BP12" s="87"/>
      <c r="BQ12" s="60"/>
      <c r="BR12" s="60"/>
      <c r="BS12" s="60"/>
      <c r="BT12" s="60"/>
      <c r="BU12" s="60"/>
      <c r="BV12" s="91"/>
      <c r="BW12" s="67"/>
      <c r="BX12" s="67"/>
      <c r="BY12" s="67"/>
      <c r="BZ12" s="67"/>
      <c r="CA12" s="67"/>
      <c r="CB12" s="60"/>
      <c r="CC12" s="60"/>
      <c r="CD12" s="60"/>
      <c r="CE12" s="60"/>
      <c r="CF12" s="60"/>
      <c r="CG12" s="62"/>
      <c r="CH12" s="60"/>
      <c r="CI12" s="60"/>
      <c r="CJ12" s="59"/>
      <c r="CK12" s="59" t="s">
        <v>145</v>
      </c>
      <c r="CL12" s="59"/>
      <c r="CM12" s="59"/>
      <c r="CN12" s="59"/>
      <c r="CO12" s="59"/>
      <c r="CP12" s="59"/>
      <c r="CQ12" s="59"/>
      <c r="CR12" s="59"/>
      <c r="CS12" s="59"/>
      <c r="CT12" s="100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92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100"/>
      <c r="DS12" s="59"/>
      <c r="DT12" s="59"/>
      <c r="DU12" s="59"/>
      <c r="DV12" s="101"/>
      <c r="DW12" s="101"/>
      <c r="DX12" s="101"/>
      <c r="DY12" s="101"/>
      <c r="DZ12" s="101"/>
      <c r="EA12" s="101"/>
      <c r="EB12" s="101"/>
      <c r="EC12" s="103"/>
      <c r="ED12" s="2983"/>
      <c r="EE12" s="2983"/>
      <c r="EF12" s="2983"/>
      <c r="EG12" s="2983"/>
      <c r="EH12" s="2983">
        <v>3354.9218668103103</v>
      </c>
      <c r="EI12" s="101"/>
      <c r="EJ12" s="101"/>
      <c r="EK12" s="101"/>
      <c r="EL12" s="101"/>
      <c r="EM12" s="101"/>
      <c r="EN12" s="101"/>
      <c r="EO12" s="101"/>
      <c r="EP12" s="102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3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2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3"/>
      <c r="FZ12" s="102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3"/>
      <c r="GL12" s="101"/>
      <c r="GM12" s="101"/>
      <c r="GN12" s="103"/>
    </row>
    <row r="13" spans="1:197" ht="30.75" customHeight="1">
      <c r="A13" s="2756" t="s">
        <v>146</v>
      </c>
      <c r="B13" s="104" t="s">
        <v>147</v>
      </c>
      <c r="C13" s="104" t="s">
        <v>147</v>
      </c>
      <c r="D13" s="39">
        <v>-593.85999999999967</v>
      </c>
      <c r="E13" s="104" t="s">
        <v>147</v>
      </c>
      <c r="F13" s="104" t="s">
        <v>147</v>
      </c>
      <c r="G13" s="39">
        <v>-587.71</v>
      </c>
      <c r="H13" s="105" t="s">
        <v>147</v>
      </c>
      <c r="I13" s="105" t="s">
        <v>147</v>
      </c>
      <c r="J13" s="39">
        <v>-456.95789999999994</v>
      </c>
      <c r="K13" s="104" t="s">
        <v>147</v>
      </c>
      <c r="L13" s="104" t="s">
        <v>147</v>
      </c>
      <c r="M13" s="2682">
        <v>-955.18000000000006</v>
      </c>
      <c r="N13" s="106" t="s">
        <v>148</v>
      </c>
      <c r="O13" s="106" t="s">
        <v>148</v>
      </c>
      <c r="P13" s="39">
        <v>-548.58000000000004</v>
      </c>
      <c r="Q13" s="106" t="s">
        <v>148</v>
      </c>
      <c r="R13" s="106" t="s">
        <v>148</v>
      </c>
      <c r="S13" s="39">
        <v>-471.42</v>
      </c>
      <c r="T13" s="39" t="s">
        <v>148</v>
      </c>
      <c r="U13" s="39" t="s">
        <v>148</v>
      </c>
      <c r="V13" s="39">
        <v>-725.23</v>
      </c>
      <c r="W13" s="39" t="s">
        <v>148</v>
      </c>
      <c r="X13" s="39" t="s">
        <v>148</v>
      </c>
      <c r="Y13" s="39">
        <v>-1921.56</v>
      </c>
      <c r="Z13" s="56" t="s">
        <v>148</v>
      </c>
      <c r="AA13" s="39" t="s">
        <v>148</v>
      </c>
      <c r="AB13" s="39">
        <v>-986.59</v>
      </c>
      <c r="AC13" s="39" t="s">
        <v>148</v>
      </c>
      <c r="AD13" s="39" t="s">
        <v>148</v>
      </c>
      <c r="AE13" s="39">
        <v>-1528.78</v>
      </c>
      <c r="AF13" s="39" t="s">
        <v>148</v>
      </c>
      <c r="AG13" s="39" t="s">
        <v>148</v>
      </c>
      <c r="AH13" s="39">
        <v>-1539.92</v>
      </c>
      <c r="AI13" s="39" t="s">
        <v>148</v>
      </c>
      <c r="AJ13" s="39" t="s">
        <v>148</v>
      </c>
      <c r="AK13" s="77">
        <v>-855.37701148741303</v>
      </c>
      <c r="AL13" s="39" t="s">
        <v>148</v>
      </c>
      <c r="AM13" s="39" t="s">
        <v>148</v>
      </c>
      <c r="AN13" s="66">
        <v>-1112.2703819841004</v>
      </c>
      <c r="AO13" s="39" t="s">
        <v>148</v>
      </c>
      <c r="AP13" s="39" t="s">
        <v>148</v>
      </c>
      <c r="AQ13" s="39">
        <v>-1054.49</v>
      </c>
      <c r="AR13" s="39" t="s">
        <v>148</v>
      </c>
      <c r="AS13" s="39" t="s">
        <v>148</v>
      </c>
      <c r="AT13" s="39">
        <v>-2184.013872829199</v>
      </c>
      <c r="AU13" s="39" t="s">
        <v>148</v>
      </c>
      <c r="AV13" s="39" t="s">
        <v>148</v>
      </c>
      <c r="AW13" s="39">
        <v>-1353.2605770101763</v>
      </c>
      <c r="AX13" s="56" t="s">
        <v>148</v>
      </c>
      <c r="AY13" s="39" t="s">
        <v>148</v>
      </c>
      <c r="AZ13" s="66">
        <v>-996.96727326257223</v>
      </c>
      <c r="BA13" s="39" t="s">
        <v>148</v>
      </c>
      <c r="BB13" s="39" t="s">
        <v>148</v>
      </c>
      <c r="BC13" s="39"/>
      <c r="BD13" s="39"/>
      <c r="BE13" s="39"/>
      <c r="BF13" s="39"/>
      <c r="BG13" s="39"/>
      <c r="BH13" s="39"/>
      <c r="BI13" s="107" t="s">
        <v>148</v>
      </c>
      <c r="BJ13" s="39" t="s">
        <v>148</v>
      </c>
      <c r="BK13" s="39" t="s">
        <v>148</v>
      </c>
      <c r="BL13" s="108">
        <v>-717.1</v>
      </c>
      <c r="BM13" s="109" t="s">
        <v>148</v>
      </c>
      <c r="BN13" s="109" t="s">
        <v>148</v>
      </c>
      <c r="BO13" s="109">
        <v>-323.32777180899097</v>
      </c>
      <c r="BP13" s="109" t="s">
        <v>148</v>
      </c>
      <c r="BQ13" s="109" t="s">
        <v>148</v>
      </c>
      <c r="BR13" s="109">
        <v>-831.28340607413452</v>
      </c>
      <c r="BS13" s="109" t="s">
        <v>148</v>
      </c>
      <c r="BT13" s="109" t="s">
        <v>148</v>
      </c>
      <c r="BU13" s="109">
        <v>-973.02136515670747</v>
      </c>
      <c r="BV13" s="56" t="s">
        <v>148</v>
      </c>
      <c r="BW13" s="39" t="s">
        <v>148</v>
      </c>
      <c r="BX13" s="109">
        <v>-576.68944959795203</v>
      </c>
      <c r="BY13" s="39" t="s">
        <v>148</v>
      </c>
      <c r="BZ13" s="39" t="s">
        <v>148</v>
      </c>
      <c r="CA13" s="109">
        <v>-632.97967024333957</v>
      </c>
      <c r="CB13" s="39" t="s">
        <v>148</v>
      </c>
      <c r="CC13" s="39" t="s">
        <v>148</v>
      </c>
      <c r="CD13" s="109">
        <v>-869.20851204273981</v>
      </c>
      <c r="CE13" s="109" t="s">
        <v>148</v>
      </c>
      <c r="CF13" s="67" t="s">
        <v>148</v>
      </c>
      <c r="CG13" s="110">
        <v>-765.11163656751114</v>
      </c>
      <c r="CH13" s="67" t="s">
        <v>148</v>
      </c>
      <c r="CI13" s="67" t="s">
        <v>148</v>
      </c>
      <c r="CJ13" s="90">
        <v>327.95620842109918</v>
      </c>
      <c r="CK13" s="67" t="s">
        <v>148</v>
      </c>
      <c r="CL13" s="67" t="s">
        <v>148</v>
      </c>
      <c r="CM13" s="90">
        <v>-509.58887427739262</v>
      </c>
      <c r="CN13" s="67" t="s">
        <v>148</v>
      </c>
      <c r="CO13" s="67" t="s">
        <v>148</v>
      </c>
      <c r="CP13" s="90">
        <v>-1013.4623961068281</v>
      </c>
      <c r="CQ13" s="67" t="s">
        <v>148</v>
      </c>
      <c r="CR13" s="67" t="s">
        <v>148</v>
      </c>
      <c r="CS13" s="90">
        <v>-809.75897494886635</v>
      </c>
      <c r="CT13" s="91" t="s">
        <v>148</v>
      </c>
      <c r="CU13" s="67" t="s">
        <v>148</v>
      </c>
      <c r="CV13" s="90">
        <v>226.84996069259989</v>
      </c>
      <c r="CW13" s="90" t="s">
        <v>148</v>
      </c>
      <c r="CX13" s="59" t="s">
        <v>148</v>
      </c>
      <c r="CY13" s="90">
        <v>-636.17240837184977</v>
      </c>
      <c r="CZ13" s="90" t="s">
        <v>148</v>
      </c>
      <c r="DA13" s="90" t="s">
        <v>148</v>
      </c>
      <c r="DB13" s="90">
        <v>-592.63847715003362</v>
      </c>
      <c r="DC13" s="90" t="s">
        <v>148</v>
      </c>
      <c r="DD13" s="90" t="s">
        <v>148</v>
      </c>
      <c r="DE13" s="111">
        <v>-1041.9356745791601</v>
      </c>
      <c r="DF13" s="90" t="s">
        <v>148</v>
      </c>
      <c r="DG13" s="90" t="s">
        <v>148</v>
      </c>
      <c r="DH13" s="90">
        <v>178.01908109046155</v>
      </c>
      <c r="DI13" s="90" t="s">
        <v>148</v>
      </c>
      <c r="DJ13" s="90" t="s">
        <v>148</v>
      </c>
      <c r="DK13" s="90">
        <v>-839.14125691399659</v>
      </c>
      <c r="DL13" s="90" t="s">
        <v>148</v>
      </c>
      <c r="DM13" s="90" t="s">
        <v>148</v>
      </c>
      <c r="DN13" s="90">
        <v>-836.20231305938933</v>
      </c>
      <c r="DO13" s="90" t="s">
        <v>148</v>
      </c>
      <c r="DP13" s="90" t="s">
        <v>148</v>
      </c>
      <c r="DQ13" s="90">
        <v>-366.64199513219774</v>
      </c>
      <c r="DR13" s="112" t="s">
        <v>148</v>
      </c>
      <c r="DS13" s="90" t="s">
        <v>148</v>
      </c>
      <c r="DT13" s="90">
        <v>105.9266279839411</v>
      </c>
      <c r="DU13" s="90" t="s">
        <v>148</v>
      </c>
      <c r="DV13" s="101" t="s">
        <v>148</v>
      </c>
      <c r="DW13" s="101">
        <v>-654.0928025730301</v>
      </c>
      <c r="DX13" s="101" t="s">
        <v>148</v>
      </c>
      <c r="DY13" s="101" t="s">
        <v>148</v>
      </c>
      <c r="DZ13" s="101">
        <v>-689.43147230540944</v>
      </c>
      <c r="EA13" s="101" t="s">
        <v>148</v>
      </c>
      <c r="EB13" s="101" t="s">
        <v>148</v>
      </c>
      <c r="EC13" s="103">
        <v>-896.36783302735716</v>
      </c>
      <c r="ED13" s="101" t="s">
        <v>148</v>
      </c>
      <c r="EE13" s="101" t="s">
        <v>148</v>
      </c>
      <c r="EF13" s="101">
        <v>-121.45980231503461</v>
      </c>
      <c r="EG13" s="101" t="s">
        <v>148</v>
      </c>
      <c r="EH13" s="101" t="s">
        <v>148</v>
      </c>
      <c r="EI13" s="101">
        <v>-492.87962564578243</v>
      </c>
      <c r="EJ13" s="101" t="s">
        <v>148</v>
      </c>
      <c r="EK13" s="101" t="s">
        <v>148</v>
      </c>
      <c r="EL13" s="101">
        <v>-1024.9592252971447</v>
      </c>
      <c r="EM13" s="101" t="s">
        <v>148</v>
      </c>
      <c r="EN13" s="101" t="s">
        <v>148</v>
      </c>
      <c r="EO13" s="101">
        <v>-603.44514369157196</v>
      </c>
      <c r="EP13" s="102" t="s">
        <v>148</v>
      </c>
      <c r="EQ13" s="101" t="s">
        <v>148</v>
      </c>
      <c r="ER13" s="101">
        <v>-490.35</v>
      </c>
      <c r="ES13" s="101" t="s">
        <v>148</v>
      </c>
      <c r="ET13" s="101" t="s">
        <v>148</v>
      </c>
      <c r="EU13" s="101">
        <v>-764.07</v>
      </c>
      <c r="EV13" s="101" t="s">
        <v>148</v>
      </c>
      <c r="EW13" s="101" t="s">
        <v>148</v>
      </c>
      <c r="EX13" s="101">
        <v>-694.21</v>
      </c>
      <c r="EY13" s="101" t="s">
        <v>148</v>
      </c>
      <c r="EZ13" s="101" t="s">
        <v>148</v>
      </c>
      <c r="FA13" s="103">
        <v>225.39</v>
      </c>
      <c r="FB13" s="101" t="s">
        <v>148</v>
      </c>
      <c r="FC13" s="101" t="s">
        <v>148</v>
      </c>
      <c r="FD13" s="101">
        <v>221.63</v>
      </c>
      <c r="FE13" s="101" t="s">
        <v>148</v>
      </c>
      <c r="FF13" s="101" t="s">
        <v>148</v>
      </c>
      <c r="FG13" s="101">
        <v>-266.3</v>
      </c>
      <c r="FH13" s="101" t="s">
        <v>148</v>
      </c>
      <c r="FI13" s="101" t="s">
        <v>148</v>
      </c>
      <c r="FJ13" s="101">
        <v>-516.20000000000005</v>
      </c>
      <c r="FK13" s="101" t="s">
        <v>148</v>
      </c>
      <c r="FL13" s="101" t="s">
        <v>148</v>
      </c>
      <c r="FM13" s="101">
        <v>-173.62</v>
      </c>
      <c r="FN13" s="102" t="s">
        <v>148</v>
      </c>
      <c r="FO13" s="101" t="s">
        <v>148</v>
      </c>
      <c r="FP13" s="101">
        <v>-77.66</v>
      </c>
      <c r="FQ13" s="101" t="s">
        <v>148</v>
      </c>
      <c r="FR13" s="101" t="s">
        <v>148</v>
      </c>
      <c r="FS13" s="101">
        <v>426.8</v>
      </c>
      <c r="FT13" s="101" t="s">
        <v>148</v>
      </c>
      <c r="FU13" s="101" t="s">
        <v>148</v>
      </c>
      <c r="FV13" s="101">
        <v>310.25</v>
      </c>
      <c r="FW13" s="101" t="s">
        <v>148</v>
      </c>
      <c r="FX13" s="101" t="s">
        <v>148</v>
      </c>
      <c r="FY13" s="103">
        <v>939.1</v>
      </c>
      <c r="FZ13" s="102" t="s">
        <v>148</v>
      </c>
      <c r="GA13" s="101" t="s">
        <v>148</v>
      </c>
      <c r="GB13" s="101">
        <v>2429.92</v>
      </c>
      <c r="GC13" s="101" t="s">
        <v>148</v>
      </c>
      <c r="GD13" s="101" t="s">
        <v>148</v>
      </c>
      <c r="GE13" s="101">
        <v>1714.41</v>
      </c>
      <c r="GF13" s="101" t="s">
        <v>148</v>
      </c>
      <c r="GG13" s="101" t="s">
        <v>148</v>
      </c>
      <c r="GH13" s="101">
        <v>578.79999999999995</v>
      </c>
      <c r="GI13" s="101" t="s">
        <v>148</v>
      </c>
      <c r="GJ13" s="101" t="s">
        <v>148</v>
      </c>
      <c r="GK13" s="103">
        <v>4666.03</v>
      </c>
      <c r="GL13" s="101" t="s">
        <v>148</v>
      </c>
      <c r="GM13" s="101" t="s">
        <v>148</v>
      </c>
      <c r="GN13" s="103">
        <f>'19'!AA4</f>
        <v>3098.6187443341369</v>
      </c>
    </row>
    <row r="14" spans="1:197" ht="30.75" customHeight="1">
      <c r="A14" s="2756" t="s">
        <v>149</v>
      </c>
      <c r="B14" s="68"/>
      <c r="C14" s="68"/>
      <c r="D14" s="39">
        <f t="shared" ref="D14:M14" si="0">D15-D16</f>
        <v>-584.2199999999998</v>
      </c>
      <c r="E14" s="39">
        <f t="shared" si="0"/>
        <v>0</v>
      </c>
      <c r="F14" s="39">
        <f t="shared" si="0"/>
        <v>0</v>
      </c>
      <c r="G14" s="39">
        <f t="shared" si="0"/>
        <v>-653.2199999999998</v>
      </c>
      <c r="H14" s="39">
        <f t="shared" si="0"/>
        <v>0</v>
      </c>
      <c r="I14" s="39">
        <f t="shared" si="0"/>
        <v>0</v>
      </c>
      <c r="J14" s="39">
        <f t="shared" si="0"/>
        <v>-803.4200000000003</v>
      </c>
      <c r="K14" s="39">
        <f t="shared" si="0"/>
        <v>0</v>
      </c>
      <c r="L14" s="39">
        <f t="shared" si="0"/>
        <v>0</v>
      </c>
      <c r="M14" s="2682">
        <f t="shared" si="0"/>
        <v>-921.16000000000031</v>
      </c>
      <c r="N14" s="106" t="s">
        <v>148</v>
      </c>
      <c r="O14" s="106" t="s">
        <v>148</v>
      </c>
      <c r="P14" s="39">
        <f>P15-P16</f>
        <v>-239.73000000000047</v>
      </c>
      <c r="Q14" s="106" t="s">
        <v>148</v>
      </c>
      <c r="R14" s="106" t="s">
        <v>148</v>
      </c>
      <c r="S14" s="39">
        <f>S15-S16</f>
        <v>-652.42000000000007</v>
      </c>
      <c r="T14" s="39" t="s">
        <v>148</v>
      </c>
      <c r="U14" s="39" t="s">
        <v>148</v>
      </c>
      <c r="V14" s="39">
        <f>V15-V16</f>
        <v>-758.97000000000071</v>
      </c>
      <c r="W14" s="39" t="s">
        <v>148</v>
      </c>
      <c r="X14" s="39" t="s">
        <v>148</v>
      </c>
      <c r="Y14" s="39">
        <f t="shared" ref="Y14:BB14" si="1">Y15-Y16</f>
        <v>-490.96000000000015</v>
      </c>
      <c r="Z14" s="56">
        <f t="shared" si="1"/>
        <v>51.39511118070368</v>
      </c>
      <c r="AA14" s="39">
        <f t="shared" si="1"/>
        <v>8.3015789157489053</v>
      </c>
      <c r="AB14" s="39">
        <f t="shared" si="1"/>
        <v>-59.659604633434583</v>
      </c>
      <c r="AC14" s="39">
        <f t="shared" si="1"/>
        <v>-367.39096509476963</v>
      </c>
      <c r="AD14" s="39">
        <f t="shared" si="1"/>
        <v>-486.17161745245448</v>
      </c>
      <c r="AE14" s="39">
        <f t="shared" si="1"/>
        <v>-478.77095397929384</v>
      </c>
      <c r="AF14" s="39">
        <f t="shared" si="1"/>
        <v>-695.06143185051951</v>
      </c>
      <c r="AG14" s="39">
        <f t="shared" si="1"/>
        <v>-522.52874551108005</v>
      </c>
      <c r="AH14" s="39">
        <f t="shared" si="1"/>
        <v>-420.46652342926564</v>
      </c>
      <c r="AI14" s="39">
        <f t="shared" si="1"/>
        <v>-460.01090167118991</v>
      </c>
      <c r="AJ14" s="39">
        <f t="shared" si="1"/>
        <v>-384.92000000000007</v>
      </c>
      <c r="AK14" s="107">
        <f t="shared" si="1"/>
        <v>-384.82505692026893</v>
      </c>
      <c r="AL14" s="39">
        <f t="shared" si="1"/>
        <v>-32.366122087640179</v>
      </c>
      <c r="AM14" s="39">
        <f t="shared" si="1"/>
        <v>-200.27064503594966</v>
      </c>
      <c r="AN14" s="39">
        <f t="shared" si="1"/>
        <v>-86.827246694728956</v>
      </c>
      <c r="AO14" s="39">
        <f t="shared" si="1"/>
        <v>-428.8542286128461</v>
      </c>
      <c r="AP14" s="39">
        <f t="shared" si="1"/>
        <v>-243.19536680216765</v>
      </c>
      <c r="AQ14" s="39">
        <f t="shared" si="1"/>
        <v>-338.60354722817601</v>
      </c>
      <c r="AR14" s="39">
        <f t="shared" si="1"/>
        <v>-344.34115696141362</v>
      </c>
      <c r="AS14" s="39">
        <f t="shared" si="1"/>
        <v>-556.26604852935679</v>
      </c>
      <c r="AT14" s="39">
        <f t="shared" si="1"/>
        <v>-485.69446898843125</v>
      </c>
      <c r="AU14" s="39">
        <f t="shared" si="1"/>
        <v>-733.06057168783104</v>
      </c>
      <c r="AV14" s="39">
        <f t="shared" si="1"/>
        <v>-254.26186637249975</v>
      </c>
      <c r="AW14" s="39">
        <f t="shared" si="1"/>
        <v>-144.69191652548693</v>
      </c>
      <c r="AX14" s="56">
        <f t="shared" si="1"/>
        <v>-231.89774076443018</v>
      </c>
      <c r="AY14" s="39">
        <f t="shared" si="1"/>
        <v>-126.42899124680275</v>
      </c>
      <c r="AZ14" s="39">
        <f t="shared" si="1"/>
        <v>143.12485004854898</v>
      </c>
      <c r="BA14" s="39">
        <f t="shared" si="1"/>
        <v>-95.523254314379983</v>
      </c>
      <c r="BB14" s="39">
        <f t="shared" si="1"/>
        <v>-0.96740675810997345</v>
      </c>
      <c r="BC14" s="39"/>
      <c r="BD14" s="39"/>
      <c r="BE14" s="39"/>
      <c r="BF14" s="39"/>
      <c r="BG14" s="39"/>
      <c r="BH14" s="39"/>
      <c r="BI14" s="107">
        <f>BI15-BI16</f>
        <v>-152.53131427231165</v>
      </c>
      <c r="BJ14" s="39">
        <v>-125.69996095921488</v>
      </c>
      <c r="BK14" s="39">
        <v>-39.953929345989991</v>
      </c>
      <c r="BL14" s="39">
        <v>-218.9682200975534</v>
      </c>
      <c r="BM14" s="109">
        <v>-158.08399481656113</v>
      </c>
      <c r="BN14" s="109">
        <v>-232.19395472509052</v>
      </c>
      <c r="BO14" s="109">
        <v>-166.91500217414819</v>
      </c>
      <c r="BP14" s="113">
        <v>-431.57772611379801</v>
      </c>
      <c r="BQ14" s="113">
        <v>-404.82282278621005</v>
      </c>
      <c r="BR14" s="113">
        <v>-389.54960877300789</v>
      </c>
      <c r="BS14" s="90">
        <v>-665.00212305224761</v>
      </c>
      <c r="BT14" s="90">
        <v>-122.21801262945974</v>
      </c>
      <c r="BU14" s="90">
        <v>-188.84889328521695</v>
      </c>
      <c r="BV14" s="112">
        <v>-247.86072406053427</v>
      </c>
      <c r="BW14" s="90">
        <v>-149.41873142493057</v>
      </c>
      <c r="BX14" s="90">
        <v>-278.73935246261772</v>
      </c>
      <c r="BY14" s="90">
        <v>-259.64535710311975</v>
      </c>
      <c r="BZ14" s="90">
        <v>-303.21676324518012</v>
      </c>
      <c r="CA14" s="90">
        <v>-164.81175046537169</v>
      </c>
      <c r="CB14" s="90">
        <v>-278.28991188998998</v>
      </c>
      <c r="CC14" s="90">
        <v>-165.09848072064813</v>
      </c>
      <c r="CD14" s="90">
        <v>26.87877632533332</v>
      </c>
      <c r="CE14" s="90">
        <v>-191.47646435870979</v>
      </c>
      <c r="CF14" s="90">
        <v>4.3658404328467668</v>
      </c>
      <c r="CG14" s="111">
        <v>222.04797152809033</v>
      </c>
      <c r="CH14" s="90">
        <v>246.42236108617544</v>
      </c>
      <c r="CI14" s="90">
        <v>252.3624133296255</v>
      </c>
      <c r="CJ14" s="90">
        <v>413.83788694146165</v>
      </c>
      <c r="CK14" s="90">
        <v>251.33700192584263</v>
      </c>
      <c r="CL14" s="90">
        <v>107.13132813377683</v>
      </c>
      <c r="CM14" s="90">
        <v>-142.34255860551343</v>
      </c>
      <c r="CN14" s="90">
        <v>-84.800540473289175</v>
      </c>
      <c r="CO14" s="90">
        <v>-178.2446750620918</v>
      </c>
      <c r="CP14" s="90">
        <v>-87.878248994599176</v>
      </c>
      <c r="CQ14" s="90">
        <v>-47.00872109024067</v>
      </c>
      <c r="CR14" s="90">
        <v>231.7436413494047</v>
      </c>
      <c r="CS14" s="90">
        <v>225.10682145599321</v>
      </c>
      <c r="CT14" s="81">
        <v>253.45027571204287</v>
      </c>
      <c r="CU14" s="79">
        <v>259.87414088467358</v>
      </c>
      <c r="CV14" s="79">
        <v>212.78837596754647</v>
      </c>
      <c r="CW14" s="79">
        <v>301.78021430820354</v>
      </c>
      <c r="CX14" s="79">
        <v>239.70310802961353</v>
      </c>
      <c r="CY14" s="90">
        <v>-10.13470860234554</v>
      </c>
      <c r="CZ14" s="90">
        <v>-3.7826386538988572</v>
      </c>
      <c r="DA14" s="90">
        <v>141.45197659261385</v>
      </c>
      <c r="DB14" s="90">
        <v>162.18454616236329</v>
      </c>
      <c r="DC14" s="90">
        <v>52.742798396772969</v>
      </c>
      <c r="DD14" s="90">
        <v>200.38575159527932</v>
      </c>
      <c r="DE14" s="111">
        <v>-1.799554468212591</v>
      </c>
      <c r="DF14" s="79">
        <v>85.481778642358449</v>
      </c>
      <c r="DG14" s="90">
        <v>292.74972155938804</v>
      </c>
      <c r="DH14" s="90">
        <v>264.17486872285508</v>
      </c>
      <c r="DI14" s="90">
        <v>393.30661451747153</v>
      </c>
      <c r="DJ14" s="90">
        <v>142.54495580922844</v>
      </c>
      <c r="DK14" s="90">
        <v>176.59244162689333</v>
      </c>
      <c r="DL14" s="90">
        <v>-9.1933213344709657</v>
      </c>
      <c r="DM14" s="90">
        <v>75.309664929563723</v>
      </c>
      <c r="DN14" s="79">
        <v>108.9864201677392</v>
      </c>
      <c r="DO14" s="113">
        <v>-38.331311021227521</v>
      </c>
      <c r="DP14" s="79">
        <v>342.35889016946305</v>
      </c>
      <c r="DQ14" s="79">
        <v>422.85348543175814</v>
      </c>
      <c r="DR14" s="81">
        <v>308.89596588163886</v>
      </c>
      <c r="DS14" s="79">
        <v>482.12619761334452</v>
      </c>
      <c r="DT14" s="79">
        <v>58.034726474195395</v>
      </c>
      <c r="DU14" s="79">
        <v>157.23578581794004</v>
      </c>
      <c r="DV14" s="84">
        <v>68.38262466329661</v>
      </c>
      <c r="DW14" s="84">
        <v>-69.209979080514586</v>
      </c>
      <c r="DX14" s="84">
        <v>118.57757298953493</v>
      </c>
      <c r="DY14" s="84">
        <v>234.03775071923405</v>
      </c>
      <c r="DZ14" s="84">
        <v>198.34004040934315</v>
      </c>
      <c r="EA14" s="84">
        <v>129.8290723066757</v>
      </c>
      <c r="EB14" s="84">
        <v>-35.550784252101948</v>
      </c>
      <c r="EC14" s="86">
        <v>392.27451943665142</v>
      </c>
      <c r="ED14" s="84">
        <v>219.88579669861656</v>
      </c>
      <c r="EE14" s="84">
        <v>212.80741542576038</v>
      </c>
      <c r="EF14" s="84">
        <v>199.71000231027506</v>
      </c>
      <c r="EG14" s="84">
        <v>145.59691225602023</v>
      </c>
      <c r="EH14" s="84">
        <v>20.862015148178898</v>
      </c>
      <c r="EI14" s="84">
        <v>87.996036269244769</v>
      </c>
      <c r="EJ14" s="84">
        <v>35.981492548979304</v>
      </c>
      <c r="EK14" s="84">
        <v>-30.48252524466875</v>
      </c>
      <c r="EL14" s="84">
        <v>87.714409780644928</v>
      </c>
      <c r="EM14" s="84">
        <v>41.247309489347344</v>
      </c>
      <c r="EN14" s="84">
        <v>7.8969673303852232</v>
      </c>
      <c r="EO14" s="84">
        <v>69.727471845269974</v>
      </c>
      <c r="EP14" s="85">
        <v>83.356713036585688</v>
      </c>
      <c r="EQ14" s="84">
        <v>122.4904339904881</v>
      </c>
      <c r="ER14" s="84">
        <v>666.98973415019691</v>
      </c>
      <c r="ES14" s="84">
        <v>254.08682675493469</v>
      </c>
      <c r="ET14" s="84">
        <v>85.252639952050913</v>
      </c>
      <c r="EU14" s="84">
        <v>43.713492488259362</v>
      </c>
      <c r="EV14" s="84">
        <v>-67.059102287399583</v>
      </c>
      <c r="EW14" s="84">
        <v>154.9263466835132</v>
      </c>
      <c r="EX14" s="84">
        <v>48.972731405165632</v>
      </c>
      <c r="EY14" s="84">
        <v>243.31473550886744</v>
      </c>
      <c r="EZ14" s="84">
        <v>525.51145093673881</v>
      </c>
      <c r="FA14" s="86">
        <v>493.12861457547001</v>
      </c>
      <c r="FB14" s="84">
        <v>522.3808671395667</v>
      </c>
      <c r="FC14" s="84">
        <v>340.04904441300357</v>
      </c>
      <c r="FD14" s="84">
        <v>410.52793721249509</v>
      </c>
      <c r="FE14" s="84">
        <v>119.21284870655472</v>
      </c>
      <c r="FF14" s="84">
        <v>199.72763172620671</v>
      </c>
      <c r="FG14" s="84">
        <v>10.323791729846789</v>
      </c>
      <c r="FH14" s="84">
        <v>-14.513517599900069</v>
      </c>
      <c r="FI14" s="84">
        <v>75.628853618028415</v>
      </c>
      <c r="FJ14" s="84">
        <v>-25.084146832455644</v>
      </c>
      <c r="FK14" s="84">
        <v>277.35279226956573</v>
      </c>
      <c r="FL14" s="84">
        <v>214.16908254943155</v>
      </c>
      <c r="FM14" s="84">
        <v>564.7440003458305</v>
      </c>
      <c r="FN14" s="85">
        <v>-10.473575783189062</v>
      </c>
      <c r="FO14" s="84">
        <v>321.81169498224767</v>
      </c>
      <c r="FP14" s="84">
        <v>240.60378639201622</v>
      </c>
      <c r="FQ14" s="84">
        <v>81.560729002117341</v>
      </c>
      <c r="FR14" s="84">
        <v>277.84718167959227</v>
      </c>
      <c r="FS14" s="84">
        <v>456.55140689205678</v>
      </c>
      <c r="FT14" s="84">
        <v>193.53775611139281</v>
      </c>
      <c r="FU14" s="84">
        <v>525.50436809939788</v>
      </c>
      <c r="FV14" s="84">
        <v>391.07215591453541</v>
      </c>
      <c r="FW14" s="84">
        <v>361.25752844588578</v>
      </c>
      <c r="FX14" s="84">
        <v>619.01419643891404</v>
      </c>
      <c r="FY14" s="86">
        <v>314.9720352536981</v>
      </c>
      <c r="FZ14" s="85">
        <v>997.61673152142703</v>
      </c>
      <c r="GA14" s="84">
        <v>1139.1225752334319</v>
      </c>
      <c r="GB14" s="84">
        <v>1163.9009613762014</v>
      </c>
      <c r="GC14" s="84">
        <v>893.7685411132868</v>
      </c>
      <c r="GD14" s="84">
        <v>722.14329386690315</v>
      </c>
      <c r="GE14" s="84">
        <v>846.65151694070528</v>
      </c>
      <c r="GF14" s="84">
        <v>728.98542033212789</v>
      </c>
      <c r="GG14" s="84">
        <v>202.68118037002955</v>
      </c>
      <c r="GH14" s="84">
        <v>970.84678986957715</v>
      </c>
      <c r="GI14" s="84">
        <v>1078.2094110006051</v>
      </c>
      <c r="GJ14" s="84">
        <v>1021.1858725293</v>
      </c>
      <c r="GK14" s="86">
        <f>'20'!HG14</f>
        <v>4029.1040766984293</v>
      </c>
      <c r="GL14" s="84">
        <f>'20'!HJ14</f>
        <v>1873.4537075592575</v>
      </c>
      <c r="GM14" s="84">
        <f>'20'!HK14</f>
        <v>2167.7589509707536</v>
      </c>
      <c r="GN14" s="86">
        <f>'20'!HL14</f>
        <v>402.45767508455401</v>
      </c>
    </row>
    <row r="15" spans="1:197" ht="30.75" customHeight="1">
      <c r="A15" s="2756" t="s">
        <v>150</v>
      </c>
      <c r="B15" s="68"/>
      <c r="C15" s="68"/>
      <c r="D15" s="68">
        <v>1865.1100000000001</v>
      </c>
      <c r="E15" s="68"/>
      <c r="F15" s="68"/>
      <c r="G15" s="68">
        <v>2070.13</v>
      </c>
      <c r="H15" s="68"/>
      <c r="I15" s="68"/>
      <c r="J15" s="68">
        <v>1909.9599999999998</v>
      </c>
      <c r="K15" s="68"/>
      <c r="L15" s="68"/>
      <c r="M15" s="2682">
        <v>2114.89</v>
      </c>
      <c r="N15" s="106" t="s">
        <v>148</v>
      </c>
      <c r="O15" s="106" t="s">
        <v>148</v>
      </c>
      <c r="P15" s="39">
        <v>3104.2999999999997</v>
      </c>
      <c r="Q15" s="106" t="s">
        <v>148</v>
      </c>
      <c r="R15" s="106" t="s">
        <v>148</v>
      </c>
      <c r="S15" s="39">
        <v>3353.13</v>
      </c>
      <c r="T15" s="39" t="s">
        <v>148</v>
      </c>
      <c r="U15" s="39" t="s">
        <v>148</v>
      </c>
      <c r="V15" s="39">
        <v>3339.2999999999997</v>
      </c>
      <c r="W15" s="39" t="s">
        <v>148</v>
      </c>
      <c r="X15" s="39" t="s">
        <v>148</v>
      </c>
      <c r="Y15" s="39">
        <v>882.9</v>
      </c>
      <c r="Z15" s="56">
        <v>1319.473482740337</v>
      </c>
      <c r="AA15" s="39">
        <v>1359.2799891842501</v>
      </c>
      <c r="AB15" s="39">
        <v>1439.3503953665656</v>
      </c>
      <c r="AC15" s="39">
        <v>1178.5681761174878</v>
      </c>
      <c r="AD15" s="39">
        <v>1213.3700000000001</v>
      </c>
      <c r="AE15" s="39">
        <v>1022.9000000000001</v>
      </c>
      <c r="AF15" s="39">
        <v>828.742605677558</v>
      </c>
      <c r="AG15" s="39">
        <v>1009.0400000000001</v>
      </c>
      <c r="AH15" s="39">
        <v>864.83132796511427</v>
      </c>
      <c r="AI15" s="39">
        <v>1104.77</v>
      </c>
      <c r="AJ15" s="39">
        <v>1076.95</v>
      </c>
      <c r="AK15" s="107">
        <v>1135.07</v>
      </c>
      <c r="AL15" s="39">
        <v>1405.6399999999999</v>
      </c>
      <c r="AM15" s="39">
        <v>1163.3200000000002</v>
      </c>
      <c r="AN15" s="39">
        <v>1350.2</v>
      </c>
      <c r="AO15" s="39">
        <v>1163.33</v>
      </c>
      <c r="AP15" s="39">
        <v>1261.78</v>
      </c>
      <c r="AQ15" s="39">
        <v>1079.2843199399999</v>
      </c>
      <c r="AR15" s="39">
        <v>1058.5931175800001</v>
      </c>
      <c r="AS15" s="39">
        <v>950.76632631999996</v>
      </c>
      <c r="AT15" s="39">
        <v>922.29226047409361</v>
      </c>
      <c r="AU15" s="39">
        <v>973.91480443096316</v>
      </c>
      <c r="AV15" s="39">
        <v>1199.4852644332227</v>
      </c>
      <c r="AW15" s="39">
        <v>1223.3154888804684</v>
      </c>
      <c r="AX15" s="56">
        <v>1114.6141661199999</v>
      </c>
      <c r="AY15" s="39">
        <v>1186.4839519173165</v>
      </c>
      <c r="AZ15" s="39">
        <v>1282.3500000000001</v>
      </c>
      <c r="BA15" s="39">
        <v>1138.46</v>
      </c>
      <c r="BB15" s="39">
        <v>1141.45647379</v>
      </c>
      <c r="BC15" s="39"/>
      <c r="BD15" s="39"/>
      <c r="BE15" s="39"/>
      <c r="BF15" s="39"/>
      <c r="BG15" s="39"/>
      <c r="BH15" s="39"/>
      <c r="BI15" s="107">
        <v>1087.3537674460918</v>
      </c>
      <c r="BJ15" s="39">
        <v>1044.7247241967052</v>
      </c>
      <c r="BK15" s="39">
        <v>971.79573445751998</v>
      </c>
      <c r="BL15" s="39">
        <v>865.9605410131395</v>
      </c>
      <c r="BM15" s="109">
        <v>1010.1635865995009</v>
      </c>
      <c r="BN15" s="109">
        <v>830.64967808160952</v>
      </c>
      <c r="BO15" s="109">
        <v>873.77243093319998</v>
      </c>
      <c r="BP15" s="109">
        <v>727.21</v>
      </c>
      <c r="BQ15" s="109">
        <v>777.8</v>
      </c>
      <c r="BR15" s="109">
        <v>696.31657252930347</v>
      </c>
      <c r="BS15" s="90">
        <v>731.88217144058729</v>
      </c>
      <c r="BT15" s="90">
        <v>922.5739785120652</v>
      </c>
      <c r="BU15" s="90">
        <v>868.48037643904422</v>
      </c>
      <c r="BV15" s="91">
        <v>877.06533775188996</v>
      </c>
      <c r="BW15" s="67">
        <v>881.78558950077797</v>
      </c>
      <c r="BX15" s="67">
        <v>857.69809007574781</v>
      </c>
      <c r="BY15" s="67">
        <v>748.95043881775098</v>
      </c>
      <c r="BZ15" s="67">
        <v>878.68559542671164</v>
      </c>
      <c r="CA15" s="67">
        <v>894.96250168750726</v>
      </c>
      <c r="CB15" s="67">
        <v>874.63899180999988</v>
      </c>
      <c r="CC15" s="67">
        <v>995.81588256406792</v>
      </c>
      <c r="CD15" s="67">
        <v>1001.1872217536813</v>
      </c>
      <c r="CE15" s="67">
        <v>888.66653237818832</v>
      </c>
      <c r="CF15" s="67">
        <v>1026.0996277656927</v>
      </c>
      <c r="CG15" s="97">
        <v>1212.7903768943365</v>
      </c>
      <c r="CH15" s="67">
        <v>1306.1179204323184</v>
      </c>
      <c r="CI15" s="67">
        <v>1228.1186752409633</v>
      </c>
      <c r="CJ15" s="67">
        <v>1420.1294193329347</v>
      </c>
      <c r="CK15" s="67">
        <v>1152.1531437808114</v>
      </c>
      <c r="CL15" s="67">
        <v>1146.9423637202781</v>
      </c>
      <c r="CM15" s="60">
        <v>944.76978107054765</v>
      </c>
      <c r="CN15" s="60">
        <v>896.3224263349116</v>
      </c>
      <c r="CO15" s="67">
        <v>1029.6141916272416</v>
      </c>
      <c r="CP15" s="67">
        <v>963.31975114358295</v>
      </c>
      <c r="CQ15" s="67">
        <v>1051.0822112255614</v>
      </c>
      <c r="CR15" s="67">
        <v>1341.3288007247688</v>
      </c>
      <c r="CS15" s="67">
        <v>1355.1157983273431</v>
      </c>
      <c r="CT15" s="81">
        <v>1433.9326658464706</v>
      </c>
      <c r="CU15" s="79">
        <v>1291.7211044193659</v>
      </c>
      <c r="CV15" s="79">
        <v>1334.9294345957373</v>
      </c>
      <c r="CW15" s="79">
        <v>1382.6736544470446</v>
      </c>
      <c r="CX15" s="79">
        <v>1404.6035156243715</v>
      </c>
      <c r="CY15" s="79">
        <v>1009.6900319929855</v>
      </c>
      <c r="CZ15" s="79">
        <v>1080.852848094192</v>
      </c>
      <c r="DA15" s="79">
        <v>1207.6749884535971</v>
      </c>
      <c r="DB15" s="79">
        <v>1178.1102417154666</v>
      </c>
      <c r="DC15" s="79">
        <v>1214.386927971912</v>
      </c>
      <c r="DD15" s="79">
        <v>1306.4987972159649</v>
      </c>
      <c r="DE15" s="80">
        <v>1097.6453928398309</v>
      </c>
      <c r="DF15" s="79">
        <v>1342.319618627824</v>
      </c>
      <c r="DG15" s="79">
        <v>1323.1921561021593</v>
      </c>
      <c r="DH15" s="79">
        <v>1352.0069589492066</v>
      </c>
      <c r="DI15" s="79">
        <v>1327.5143631605542</v>
      </c>
      <c r="DJ15" s="79">
        <v>1409.4666297583824</v>
      </c>
      <c r="DK15" s="79">
        <v>1292.9555786428452</v>
      </c>
      <c r="DL15" s="79">
        <v>1313.7713314497153</v>
      </c>
      <c r="DM15" s="79">
        <v>1209.3326934152785</v>
      </c>
      <c r="DN15" s="79">
        <v>1142.5001045264189</v>
      </c>
      <c r="DO15" s="79">
        <v>1268.3247538694818</v>
      </c>
      <c r="DP15" s="79">
        <v>1281.8008939175349</v>
      </c>
      <c r="DQ15" s="79">
        <v>1404.3516066440109</v>
      </c>
      <c r="DR15" s="81">
        <v>1437.0713071057571</v>
      </c>
      <c r="DS15" s="79">
        <v>1364.5011590688937</v>
      </c>
      <c r="DT15" s="79">
        <v>1088.4617139738582</v>
      </c>
      <c r="DU15" s="79">
        <v>1249.0058221232675</v>
      </c>
      <c r="DV15" s="84">
        <v>1079.1538912102901</v>
      </c>
      <c r="DW15" s="84">
        <v>1177.8054007600122</v>
      </c>
      <c r="DX15" s="84">
        <v>1051.4846603532364</v>
      </c>
      <c r="DY15" s="84">
        <v>1182.2454911333725</v>
      </c>
      <c r="DZ15" s="84">
        <v>1168.985462653098</v>
      </c>
      <c r="EA15" s="84">
        <v>1218.8708694300597</v>
      </c>
      <c r="EB15" s="84">
        <v>1155.7835287423823</v>
      </c>
      <c r="EC15" s="86">
        <v>1298.1593010783713</v>
      </c>
      <c r="ED15" s="84">
        <v>1355.3259430138692</v>
      </c>
      <c r="EE15" s="84">
        <v>1239.2245715728977</v>
      </c>
      <c r="EF15" s="84">
        <v>1367.0901658326541</v>
      </c>
      <c r="EG15" s="84">
        <v>1248.2465489906174</v>
      </c>
      <c r="EH15" s="84">
        <v>1241.3009271371416</v>
      </c>
      <c r="EI15" s="84">
        <v>1198.0539006099214</v>
      </c>
      <c r="EJ15" s="84">
        <v>1215.452465493735</v>
      </c>
      <c r="EK15" s="84">
        <v>1030.3604651413445</v>
      </c>
      <c r="EL15" s="84">
        <v>1143.980672432642</v>
      </c>
      <c r="EM15" s="84">
        <v>1126.6470842551221</v>
      </c>
      <c r="EN15" s="84">
        <v>1299.2956549302519</v>
      </c>
      <c r="EO15" s="84">
        <v>1262.4809816626275</v>
      </c>
      <c r="EP15" s="85">
        <v>1218.5239227167972</v>
      </c>
      <c r="EQ15" s="84">
        <v>1270.2972649132691</v>
      </c>
      <c r="ER15" s="84">
        <v>1928.9310759170221</v>
      </c>
      <c r="ES15" s="84">
        <v>1413.6205002004783</v>
      </c>
      <c r="ET15" s="84">
        <v>1413.6205002004783</v>
      </c>
      <c r="EU15" s="84">
        <v>1413.6205002004783</v>
      </c>
      <c r="EV15" s="84">
        <v>1463.2219740418236</v>
      </c>
      <c r="EW15" s="84">
        <v>1479.6031491816079</v>
      </c>
      <c r="EX15" s="84">
        <v>1258.3167195740978</v>
      </c>
      <c r="EY15" s="84">
        <v>1287.5287396242318</v>
      </c>
      <c r="EZ15" s="84">
        <v>1535.8710048204753</v>
      </c>
      <c r="FA15" s="86">
        <v>1592.75602874077</v>
      </c>
      <c r="FB15" s="84">
        <v>1506.4441484860479</v>
      </c>
      <c r="FC15" s="84">
        <v>1317.1794892278072</v>
      </c>
      <c r="FD15" s="84">
        <v>1516.6938253400776</v>
      </c>
      <c r="FE15" s="84">
        <v>1213.0808435532249</v>
      </c>
      <c r="FF15" s="84">
        <v>1412.8358992960179</v>
      </c>
      <c r="FG15" s="84">
        <v>1174.4098223716596</v>
      </c>
      <c r="FH15" s="84">
        <v>1183.3037208626943</v>
      </c>
      <c r="FI15" s="84">
        <v>1237.1406376824366</v>
      </c>
      <c r="FJ15" s="84">
        <v>1215.1810182038</v>
      </c>
      <c r="FK15" s="84">
        <v>1548.4370518338883</v>
      </c>
      <c r="FL15" s="84">
        <v>1659.9222952763155</v>
      </c>
      <c r="FM15" s="84">
        <v>1718.3985140589225</v>
      </c>
      <c r="FN15" s="85">
        <v>1364.9945095780804</v>
      </c>
      <c r="FO15" s="84">
        <v>1437.2074480778324</v>
      </c>
      <c r="FP15" s="84">
        <v>1466.4022029090236</v>
      </c>
      <c r="FQ15" s="84">
        <v>1418.6630422039877</v>
      </c>
      <c r="FR15" s="84">
        <v>1598.9418041715251</v>
      </c>
      <c r="FS15" s="84">
        <v>1582.4777175109814</v>
      </c>
      <c r="FT15" s="84">
        <v>1699.2746783554999</v>
      </c>
      <c r="FU15" s="84">
        <v>1736.9177625880832</v>
      </c>
      <c r="FV15" s="84">
        <v>1670.2490225275778</v>
      </c>
      <c r="FW15" s="84">
        <v>1671.9237410996973</v>
      </c>
      <c r="FX15" s="84">
        <v>1936.4464200244688</v>
      </c>
      <c r="FY15" s="86">
        <v>1581.2835044062131</v>
      </c>
      <c r="FZ15" s="85">
        <v>2408.3429310814058</v>
      </c>
      <c r="GA15" s="84">
        <v>2276.7189424500689</v>
      </c>
      <c r="GB15" s="84">
        <v>2338.7159302415284</v>
      </c>
      <c r="GC15" s="84">
        <v>2233.2998644286058</v>
      </c>
      <c r="GD15" s="84">
        <v>2279.2127640089025</v>
      </c>
      <c r="GE15" s="84">
        <v>2256.8336283095332</v>
      </c>
      <c r="GF15" s="84">
        <v>2275.6266170298368</v>
      </c>
      <c r="GG15" s="84">
        <v>1869.4660809590389</v>
      </c>
      <c r="GH15" s="84">
        <v>2577.8332859380112</v>
      </c>
      <c r="GI15" s="84">
        <v>2844.2789632673848</v>
      </c>
      <c r="GJ15" s="84">
        <v>2607.8844798944747</v>
      </c>
      <c r="GK15" s="86">
        <v>5139.0171190182909</v>
      </c>
      <c r="GL15" s="84">
        <f>'20'!HJ4</f>
        <v>3082.8714813689758</v>
      </c>
      <c r="GM15" s="84">
        <f>'20'!HK4</f>
        <v>3491.2085590528882</v>
      </c>
      <c r="GN15" s="86">
        <f>'20'!HL4</f>
        <v>1927.7846364774036</v>
      </c>
    </row>
    <row r="16" spans="1:197" ht="30.75" customHeight="1">
      <c r="A16" s="2756" t="s">
        <v>151</v>
      </c>
      <c r="B16" s="68"/>
      <c r="C16" s="68"/>
      <c r="D16" s="68">
        <v>2449.33</v>
      </c>
      <c r="E16" s="68"/>
      <c r="F16" s="68"/>
      <c r="G16" s="68">
        <v>2723.35</v>
      </c>
      <c r="H16" s="68"/>
      <c r="I16" s="68"/>
      <c r="J16" s="68">
        <v>2713.38</v>
      </c>
      <c r="K16" s="68"/>
      <c r="L16" s="68"/>
      <c r="M16" s="2682">
        <v>3036.05</v>
      </c>
      <c r="N16" s="106" t="s">
        <v>148</v>
      </c>
      <c r="O16" s="106" t="s">
        <v>148</v>
      </c>
      <c r="P16" s="39">
        <v>3344.03</v>
      </c>
      <c r="Q16" s="106" t="s">
        <v>148</v>
      </c>
      <c r="R16" s="106" t="s">
        <v>148</v>
      </c>
      <c r="S16" s="39">
        <v>4005.55</v>
      </c>
      <c r="T16" s="39" t="s">
        <v>148</v>
      </c>
      <c r="U16" s="39" t="s">
        <v>148</v>
      </c>
      <c r="V16" s="39">
        <v>4098.2700000000004</v>
      </c>
      <c r="W16" s="39" t="s">
        <v>148</v>
      </c>
      <c r="X16" s="39" t="s">
        <v>148</v>
      </c>
      <c r="Y16" s="39">
        <v>1373.8600000000001</v>
      </c>
      <c r="Z16" s="56">
        <v>1268.0783715596333</v>
      </c>
      <c r="AA16" s="39">
        <v>1350.9784102685012</v>
      </c>
      <c r="AB16" s="39">
        <v>1499.0100000000002</v>
      </c>
      <c r="AC16" s="39">
        <v>1545.9591412122575</v>
      </c>
      <c r="AD16" s="39">
        <v>1699.5416174524546</v>
      </c>
      <c r="AE16" s="39">
        <v>1501.6709539792939</v>
      </c>
      <c r="AF16" s="39">
        <v>1523.8040375280775</v>
      </c>
      <c r="AG16" s="39">
        <v>1531.5687455110801</v>
      </c>
      <c r="AH16" s="39">
        <v>1285.2978513943799</v>
      </c>
      <c r="AI16" s="39">
        <v>1564.7809016711899</v>
      </c>
      <c r="AJ16" s="39">
        <v>1461.8700000000001</v>
      </c>
      <c r="AK16" s="107">
        <v>1519.8950569202689</v>
      </c>
      <c r="AL16" s="39">
        <v>1438.0061220876401</v>
      </c>
      <c r="AM16" s="39">
        <v>1363.5906450359498</v>
      </c>
      <c r="AN16" s="39">
        <v>1437.027246694729</v>
      </c>
      <c r="AO16" s="39">
        <v>1592.184228612846</v>
      </c>
      <c r="AP16" s="39">
        <v>1504.9753668021676</v>
      </c>
      <c r="AQ16" s="39">
        <v>1417.8878671681759</v>
      </c>
      <c r="AR16" s="39">
        <v>1402.9342745414137</v>
      </c>
      <c r="AS16" s="39">
        <v>1507.0323748493568</v>
      </c>
      <c r="AT16" s="39">
        <v>1407.9867294625249</v>
      </c>
      <c r="AU16" s="39">
        <v>1706.9753761187942</v>
      </c>
      <c r="AV16" s="39">
        <v>1453.7471308057225</v>
      </c>
      <c r="AW16" s="39">
        <v>1368.0074054059553</v>
      </c>
      <c r="AX16" s="56">
        <v>1346.5119068844301</v>
      </c>
      <c r="AY16" s="39">
        <v>1312.9129431641193</v>
      </c>
      <c r="AZ16" s="39">
        <v>1139.2251499514512</v>
      </c>
      <c r="BA16" s="39">
        <v>1233.98325431438</v>
      </c>
      <c r="BB16" s="39">
        <v>1142.42388054811</v>
      </c>
      <c r="BC16" s="39"/>
      <c r="BD16" s="39"/>
      <c r="BE16" s="39"/>
      <c r="BF16" s="39"/>
      <c r="BG16" s="39"/>
      <c r="BH16" s="39"/>
      <c r="BI16" s="107">
        <v>1239.8850817184034</v>
      </c>
      <c r="BJ16" s="39">
        <v>1170.4246851559201</v>
      </c>
      <c r="BK16" s="39">
        <v>1011.74966380351</v>
      </c>
      <c r="BL16" s="39">
        <v>1084.9287611106929</v>
      </c>
      <c r="BM16" s="109">
        <v>1168.2475814160621</v>
      </c>
      <c r="BN16" s="109">
        <v>1062.8436328067</v>
      </c>
      <c r="BO16" s="109">
        <v>1040.6874331073482</v>
      </c>
      <c r="BP16" s="109">
        <v>1158.787726113798</v>
      </c>
      <c r="BQ16" s="109">
        <v>1182.62282278621</v>
      </c>
      <c r="BR16" s="109">
        <v>1085.8661813023114</v>
      </c>
      <c r="BS16" s="90">
        <v>1396.8842944928349</v>
      </c>
      <c r="BT16" s="90">
        <v>1044.7919911415249</v>
      </c>
      <c r="BU16" s="90">
        <v>1057.3292697242612</v>
      </c>
      <c r="BV16" s="91">
        <v>1124.9260618124242</v>
      </c>
      <c r="BW16" s="67">
        <v>1031.2043209257085</v>
      </c>
      <c r="BX16" s="67">
        <v>1136.4374425383655</v>
      </c>
      <c r="BY16" s="67">
        <v>1008.5957959208707</v>
      </c>
      <c r="BZ16" s="67">
        <v>1181.9023586718918</v>
      </c>
      <c r="CA16" s="67">
        <v>1059.7742521528789</v>
      </c>
      <c r="CB16" s="39">
        <v>1152.9289036999899</v>
      </c>
      <c r="CC16" s="67">
        <v>1160.914363284716</v>
      </c>
      <c r="CD16" s="67">
        <v>974.30844542834802</v>
      </c>
      <c r="CE16" s="67">
        <v>1080.1429967368981</v>
      </c>
      <c r="CF16" s="67">
        <v>1021.733787332846</v>
      </c>
      <c r="CG16" s="97">
        <v>990.7424053662462</v>
      </c>
      <c r="CH16" s="67">
        <v>1059.695559346143</v>
      </c>
      <c r="CI16" s="67">
        <v>975.75626191133779</v>
      </c>
      <c r="CJ16" s="67">
        <v>1006.2915323914731</v>
      </c>
      <c r="CK16" s="67">
        <v>900.81614185496881</v>
      </c>
      <c r="CL16" s="67">
        <v>1039.8110355865012</v>
      </c>
      <c r="CM16" s="99">
        <v>1087.1123396760611</v>
      </c>
      <c r="CN16" s="60">
        <v>981.12296680820077</v>
      </c>
      <c r="CO16" s="67">
        <v>1207.8588666893334</v>
      </c>
      <c r="CP16" s="67">
        <v>1051.1980001381821</v>
      </c>
      <c r="CQ16" s="67">
        <v>1098.0909323158021</v>
      </c>
      <c r="CR16" s="67">
        <v>1109.5851593753641</v>
      </c>
      <c r="CS16" s="67">
        <v>1130.0089768713499</v>
      </c>
      <c r="CT16" s="81">
        <v>1180.4823901344278</v>
      </c>
      <c r="CU16" s="79">
        <v>1031.8469635346923</v>
      </c>
      <c r="CV16" s="79">
        <v>1122.1410586281909</v>
      </c>
      <c r="CW16" s="79">
        <v>1080.893440138841</v>
      </c>
      <c r="CX16" s="79">
        <v>1164.900407594758</v>
      </c>
      <c r="CY16" s="79">
        <v>1019.824740595331</v>
      </c>
      <c r="CZ16" s="79">
        <v>1084.6354867480909</v>
      </c>
      <c r="DA16" s="79">
        <v>1066.2230118609832</v>
      </c>
      <c r="DB16" s="79">
        <v>1015.9256955531033</v>
      </c>
      <c r="DC16" s="79">
        <v>1161.644129575139</v>
      </c>
      <c r="DD16" s="79">
        <v>1106.1130456206856</v>
      </c>
      <c r="DE16" s="80">
        <v>1099.4449473080435</v>
      </c>
      <c r="DF16" s="79">
        <v>1256.8378399854655</v>
      </c>
      <c r="DG16" s="79">
        <v>1030.4424345427713</v>
      </c>
      <c r="DH16" s="79">
        <v>1087.8320902263515</v>
      </c>
      <c r="DI16" s="79">
        <v>934.20774864308271</v>
      </c>
      <c r="DJ16" s="79">
        <v>1266.921673949154</v>
      </c>
      <c r="DK16" s="79">
        <v>1116.3631370159519</v>
      </c>
      <c r="DL16" s="79">
        <v>1322.9646527841862</v>
      </c>
      <c r="DM16" s="79">
        <v>1134.0230284857148</v>
      </c>
      <c r="DN16" s="79">
        <v>1033.5136843586797</v>
      </c>
      <c r="DO16" s="79">
        <v>1306.6560648907093</v>
      </c>
      <c r="DP16" s="79">
        <v>939.4420037480719</v>
      </c>
      <c r="DQ16" s="79">
        <v>981.49812121225273</v>
      </c>
      <c r="DR16" s="81">
        <v>1128.1753412241183</v>
      </c>
      <c r="DS16" s="79">
        <v>882.37496145554917</v>
      </c>
      <c r="DT16" s="79">
        <v>1030.4269874996628</v>
      </c>
      <c r="DU16" s="79">
        <v>1091.7700363053275</v>
      </c>
      <c r="DV16" s="84">
        <v>1010.7712665469935</v>
      </c>
      <c r="DW16" s="84">
        <v>1247.0153798405267</v>
      </c>
      <c r="DX16" s="84">
        <v>932.90708736370152</v>
      </c>
      <c r="DY16" s="84">
        <v>948.20774041413847</v>
      </c>
      <c r="DZ16" s="84">
        <v>970.64542224375487</v>
      </c>
      <c r="EA16" s="84">
        <v>1089.041797123384</v>
      </c>
      <c r="EB16" s="84">
        <v>1191.3343129944842</v>
      </c>
      <c r="EC16" s="86">
        <v>905.88478164171988</v>
      </c>
      <c r="ED16" s="84">
        <v>1135.4401463152526</v>
      </c>
      <c r="EE16" s="84">
        <v>1026.4171561471373</v>
      </c>
      <c r="EF16" s="84">
        <v>1167.380163522379</v>
      </c>
      <c r="EG16" s="84">
        <v>1102.6496367345972</v>
      </c>
      <c r="EH16" s="84">
        <v>1220.4389119889627</v>
      </c>
      <c r="EI16" s="84">
        <v>1110.0578643406766</v>
      </c>
      <c r="EJ16" s="84">
        <v>1179.4709729447557</v>
      </c>
      <c r="EK16" s="84">
        <v>1060.8429903860133</v>
      </c>
      <c r="EL16" s="84">
        <v>1056.2662626519971</v>
      </c>
      <c r="EM16" s="84">
        <v>1085.3997747657747</v>
      </c>
      <c r="EN16" s="84">
        <v>1291.3986875998667</v>
      </c>
      <c r="EO16" s="84">
        <v>1192.7535098173576</v>
      </c>
      <c r="EP16" s="85">
        <v>1135.1672096802115</v>
      </c>
      <c r="EQ16" s="84">
        <v>1147.806830922781</v>
      </c>
      <c r="ER16" s="84">
        <v>1261.9413417668252</v>
      </c>
      <c r="ES16" s="84">
        <v>1159.5336734455436</v>
      </c>
      <c r="ET16" s="84">
        <v>1328.3678602484274</v>
      </c>
      <c r="EU16" s="84">
        <v>1369.907007712219</v>
      </c>
      <c r="EV16" s="84">
        <v>1530.2810763292232</v>
      </c>
      <c r="EW16" s="84">
        <v>1324.6768024980947</v>
      </c>
      <c r="EX16" s="84">
        <v>1209.3439881689321</v>
      </c>
      <c r="EY16" s="84">
        <v>1044.2140041153643</v>
      </c>
      <c r="EZ16" s="84">
        <v>1010.3595538837365</v>
      </c>
      <c r="FA16" s="86">
        <v>1099.6274141653</v>
      </c>
      <c r="FB16" s="84">
        <v>984.06328134648118</v>
      </c>
      <c r="FC16" s="84">
        <v>977.13044481480358</v>
      </c>
      <c r="FD16" s="84">
        <v>1106.1658881275825</v>
      </c>
      <c r="FE16" s="84">
        <v>1093.8679948466702</v>
      </c>
      <c r="FF16" s="84">
        <v>1213.1082675698112</v>
      </c>
      <c r="FG16" s="84">
        <v>1164.0860306418128</v>
      </c>
      <c r="FH16" s="84">
        <v>1197.8172384625943</v>
      </c>
      <c r="FI16" s="84">
        <v>1161.5117840644082</v>
      </c>
      <c r="FJ16" s="84">
        <v>1240.2651650362557</v>
      </c>
      <c r="FK16" s="84">
        <v>1271.0842595643226</v>
      </c>
      <c r="FL16" s="84">
        <v>1445.7532127268839</v>
      </c>
      <c r="FM16" s="84">
        <v>1153.654513713092</v>
      </c>
      <c r="FN16" s="85">
        <v>1375.4680853612695</v>
      </c>
      <c r="FO16" s="84">
        <v>1115.3957530955847</v>
      </c>
      <c r="FP16" s="84">
        <v>1225.7984165170074</v>
      </c>
      <c r="FQ16" s="84">
        <v>1337.1023132018704</v>
      </c>
      <c r="FR16" s="84">
        <v>1321.0946224919328</v>
      </c>
      <c r="FS16" s="84">
        <v>1125.9263106189246</v>
      </c>
      <c r="FT16" s="84">
        <v>1505.7369222441071</v>
      </c>
      <c r="FU16" s="84">
        <v>1211.4133944886853</v>
      </c>
      <c r="FV16" s="84">
        <v>1279.1768666130424</v>
      </c>
      <c r="FW16" s="84">
        <v>1310.6662126538115</v>
      </c>
      <c r="FX16" s="84">
        <v>1317.4322235855548</v>
      </c>
      <c r="FY16" s="86">
        <v>1266.311469152515</v>
      </c>
      <c r="FZ16" s="85">
        <v>1410.7261995599788</v>
      </c>
      <c r="GA16" s="84">
        <v>1137.596367216637</v>
      </c>
      <c r="GB16" s="84">
        <v>1174.814968865327</v>
      </c>
      <c r="GC16" s="84">
        <v>1339.531323315319</v>
      </c>
      <c r="GD16" s="84">
        <v>1557.0694701419993</v>
      </c>
      <c r="GE16" s="84">
        <v>1410.1821113688279</v>
      </c>
      <c r="GF16" s="84">
        <v>1546.6411966977089</v>
      </c>
      <c r="GG16" s="84">
        <v>1666.7849005890093</v>
      </c>
      <c r="GH16" s="84">
        <v>1606.986496068434</v>
      </c>
      <c r="GI16" s="84">
        <v>1766.0695522667797</v>
      </c>
      <c r="GJ16" s="84">
        <v>1586.6986073651747</v>
      </c>
      <c r="GK16" s="86">
        <v>1249.0253067524986</v>
      </c>
      <c r="GL16" s="84">
        <f>'20'!HJ11</f>
        <v>1209.4177738097183</v>
      </c>
      <c r="GM16" s="84">
        <f>'20'!HK11</f>
        <v>1323.4496080821345</v>
      </c>
      <c r="GN16" s="86">
        <f>'20'!HL11</f>
        <v>1525.3269613928496</v>
      </c>
    </row>
    <row r="17" spans="1:206" ht="30.75" customHeight="1">
      <c r="A17" s="2757" t="s">
        <v>152</v>
      </c>
      <c r="B17" s="104" t="s">
        <v>147</v>
      </c>
      <c r="C17" s="104" t="s">
        <v>147</v>
      </c>
      <c r="D17" s="59">
        <v>449.92</v>
      </c>
      <c r="E17" s="104" t="s">
        <v>147</v>
      </c>
      <c r="F17" s="104" t="s">
        <v>147</v>
      </c>
      <c r="G17" s="104">
        <v>500.22</v>
      </c>
      <c r="H17" s="105" t="s">
        <v>147</v>
      </c>
      <c r="I17" s="105" t="s">
        <v>147</v>
      </c>
      <c r="J17" s="104">
        <v>641.88</v>
      </c>
      <c r="K17" s="104" t="s">
        <v>147</v>
      </c>
      <c r="L17" s="104" t="s">
        <v>147</v>
      </c>
      <c r="M17" s="2682">
        <v>530.66999999999996</v>
      </c>
      <c r="N17" s="106" t="s">
        <v>148</v>
      </c>
      <c r="O17" s="106" t="s">
        <v>148</v>
      </c>
      <c r="P17" s="39">
        <v>673.76</v>
      </c>
      <c r="Q17" s="106" t="s">
        <v>148</v>
      </c>
      <c r="R17" s="106" t="s">
        <v>148</v>
      </c>
      <c r="S17" s="39">
        <v>595.14</v>
      </c>
      <c r="T17" s="39" t="s">
        <v>148</v>
      </c>
      <c r="U17" s="39" t="s">
        <v>148</v>
      </c>
      <c r="V17" s="39">
        <v>507.68</v>
      </c>
      <c r="W17" s="39" t="s">
        <v>148</v>
      </c>
      <c r="X17" s="39" t="s">
        <v>148</v>
      </c>
      <c r="Y17" s="39">
        <v>592.19000000000005</v>
      </c>
      <c r="Z17" s="56" t="s">
        <v>148</v>
      </c>
      <c r="AA17" s="39" t="s">
        <v>148</v>
      </c>
      <c r="AB17" s="39">
        <v>866.92500000000007</v>
      </c>
      <c r="AC17" s="39" t="s">
        <v>148</v>
      </c>
      <c r="AD17" s="39" t="s">
        <v>148</v>
      </c>
      <c r="AE17" s="39">
        <v>476.76</v>
      </c>
      <c r="AF17" s="39" t="s">
        <v>148</v>
      </c>
      <c r="AG17" s="39" t="s">
        <v>148</v>
      </c>
      <c r="AH17" s="39">
        <v>372.93</v>
      </c>
      <c r="AI17" s="39" t="s">
        <v>148</v>
      </c>
      <c r="AJ17" s="39" t="s">
        <v>148</v>
      </c>
      <c r="AK17" s="107">
        <v>430.89</v>
      </c>
      <c r="AL17" s="39" t="s">
        <v>148</v>
      </c>
      <c r="AM17" s="39" t="s">
        <v>148</v>
      </c>
      <c r="AN17" s="39">
        <v>429.41</v>
      </c>
      <c r="AO17" s="39" t="s">
        <v>148</v>
      </c>
      <c r="AP17" s="39" t="s">
        <v>148</v>
      </c>
      <c r="AQ17" s="39">
        <v>541.11</v>
      </c>
      <c r="AR17" s="39" t="s">
        <v>148</v>
      </c>
      <c r="AS17" s="39" t="s">
        <v>148</v>
      </c>
      <c r="AT17" s="39">
        <v>459.13</v>
      </c>
      <c r="AU17" s="39" t="s">
        <v>148</v>
      </c>
      <c r="AV17" s="39" t="s">
        <v>148</v>
      </c>
      <c r="AW17" s="39">
        <v>429.5</v>
      </c>
      <c r="AX17" s="56" t="s">
        <v>148</v>
      </c>
      <c r="AY17" s="39" t="s">
        <v>148</v>
      </c>
      <c r="AZ17" s="66">
        <v>480.28999999999996</v>
      </c>
      <c r="BA17" s="39" t="s">
        <v>148</v>
      </c>
      <c r="BB17" s="39" t="s">
        <v>148</v>
      </c>
      <c r="BC17" s="39"/>
      <c r="BD17" s="39"/>
      <c r="BE17" s="39"/>
      <c r="BF17" s="39"/>
      <c r="BG17" s="39"/>
      <c r="BH17" s="39"/>
      <c r="BI17" s="107" t="s">
        <v>148</v>
      </c>
      <c r="BJ17" s="39" t="s">
        <v>148</v>
      </c>
      <c r="BK17" s="39" t="s">
        <v>148</v>
      </c>
      <c r="BL17" s="108">
        <v>409.52113104371404</v>
      </c>
      <c r="BM17" s="109" t="s">
        <v>148</v>
      </c>
      <c r="BN17" s="109" t="s">
        <v>148</v>
      </c>
      <c r="BO17" s="109">
        <v>597.99852270070323</v>
      </c>
      <c r="BP17" s="109" t="s">
        <v>148</v>
      </c>
      <c r="BQ17" s="109" t="s">
        <v>148</v>
      </c>
      <c r="BR17" s="109">
        <v>870.61444684449305</v>
      </c>
      <c r="BS17" s="109" t="s">
        <v>148</v>
      </c>
      <c r="BT17" s="109" t="s">
        <v>148</v>
      </c>
      <c r="BU17" s="109">
        <v>497.20187385958116</v>
      </c>
      <c r="BV17" s="56" t="s">
        <v>148</v>
      </c>
      <c r="BW17" s="39" t="s">
        <v>148</v>
      </c>
      <c r="BX17" s="39">
        <v>453.52828768394215</v>
      </c>
      <c r="BY17" s="39" t="s">
        <v>148</v>
      </c>
      <c r="BZ17" s="39" t="s">
        <v>148</v>
      </c>
      <c r="CA17" s="39">
        <v>334.10565290526102</v>
      </c>
      <c r="CB17" s="39" t="s">
        <v>148</v>
      </c>
      <c r="CC17" s="39" t="s">
        <v>148</v>
      </c>
      <c r="CD17" s="39">
        <v>413.03682165437294</v>
      </c>
      <c r="CE17" s="39" t="s">
        <v>148</v>
      </c>
      <c r="CF17" s="67" t="s">
        <v>148</v>
      </c>
      <c r="CG17" s="97">
        <v>230.35375451299785</v>
      </c>
      <c r="CH17" s="67" t="s">
        <v>148</v>
      </c>
      <c r="CI17" s="67" t="s">
        <v>148</v>
      </c>
      <c r="CJ17" s="60">
        <v>663.10577046765081</v>
      </c>
      <c r="CK17" s="67" t="s">
        <v>148</v>
      </c>
      <c r="CL17" s="67" t="s">
        <v>148</v>
      </c>
      <c r="CM17" s="60">
        <v>568.47279316959941</v>
      </c>
      <c r="CN17" s="67" t="s">
        <v>148</v>
      </c>
      <c r="CO17" s="67" t="s">
        <v>148</v>
      </c>
      <c r="CP17" s="67">
        <v>552.2939855478777</v>
      </c>
      <c r="CQ17" s="67" t="s">
        <v>148</v>
      </c>
      <c r="CR17" s="67" t="s">
        <v>148</v>
      </c>
      <c r="CS17" s="67">
        <v>640.33438640565487</v>
      </c>
      <c r="CT17" s="91" t="s">
        <v>148</v>
      </c>
      <c r="CU17" s="67" t="s">
        <v>148</v>
      </c>
      <c r="CV17" s="67">
        <v>556.64316449232103</v>
      </c>
      <c r="CW17" s="67" t="s">
        <v>148</v>
      </c>
      <c r="CX17" s="59" t="s">
        <v>148</v>
      </c>
      <c r="CY17" s="90">
        <v>719.30538272555191</v>
      </c>
      <c r="CZ17" s="90" t="s">
        <v>148</v>
      </c>
      <c r="DA17" s="90" t="s">
        <v>148</v>
      </c>
      <c r="DB17" s="90">
        <v>657.40742033115225</v>
      </c>
      <c r="DC17" s="90" t="s">
        <v>148</v>
      </c>
      <c r="DD17" s="90" t="s">
        <v>148</v>
      </c>
      <c r="DE17" s="111">
        <v>630.98634173234552</v>
      </c>
      <c r="DF17" s="90" t="s">
        <v>148</v>
      </c>
      <c r="DG17" s="90" t="s">
        <v>148</v>
      </c>
      <c r="DH17" s="90">
        <v>794.13014259985778</v>
      </c>
      <c r="DI17" s="90" t="s">
        <v>148</v>
      </c>
      <c r="DJ17" s="90" t="s">
        <v>148</v>
      </c>
      <c r="DK17" s="90">
        <v>884.51893929762161</v>
      </c>
      <c r="DL17" s="90" t="s">
        <v>148</v>
      </c>
      <c r="DM17" s="90" t="s">
        <v>148</v>
      </c>
      <c r="DN17" s="79">
        <v>812.92544526207848</v>
      </c>
      <c r="DO17" s="79" t="s">
        <v>148</v>
      </c>
      <c r="DP17" s="79" t="s">
        <v>148</v>
      </c>
      <c r="DQ17" s="79">
        <v>894.85769539070156</v>
      </c>
      <c r="DR17" s="81" t="s">
        <v>148</v>
      </c>
      <c r="DS17" s="79" t="s">
        <v>148</v>
      </c>
      <c r="DT17" s="79">
        <v>768.99392430927287</v>
      </c>
      <c r="DU17" s="79" t="s">
        <v>148</v>
      </c>
      <c r="DV17" s="84" t="s">
        <v>148</v>
      </c>
      <c r="DW17" s="84">
        <v>956.33381890450971</v>
      </c>
      <c r="DX17" s="84" t="s">
        <v>148</v>
      </c>
      <c r="DY17" s="84" t="s">
        <v>148</v>
      </c>
      <c r="DZ17" s="84">
        <v>865.14300000000003</v>
      </c>
      <c r="EA17" s="84" t="s">
        <v>148</v>
      </c>
      <c r="EB17" s="84" t="s">
        <v>148</v>
      </c>
      <c r="EC17" s="86">
        <v>974.28486776584623</v>
      </c>
      <c r="ED17" s="84" t="s">
        <v>148</v>
      </c>
      <c r="EE17" s="84" t="s">
        <v>148</v>
      </c>
      <c r="EF17" s="84">
        <v>907.08111511740356</v>
      </c>
      <c r="EG17" s="84" t="s">
        <v>148</v>
      </c>
      <c r="EH17" s="84" t="s">
        <v>148</v>
      </c>
      <c r="EI17" s="84">
        <v>807.74355452529733</v>
      </c>
      <c r="EJ17" s="84" t="s">
        <v>148</v>
      </c>
      <c r="EK17" s="84" t="s">
        <v>148</v>
      </c>
      <c r="EL17" s="84">
        <v>846.89398608977126</v>
      </c>
      <c r="EM17" s="84" t="s">
        <v>148</v>
      </c>
      <c r="EN17" s="84" t="s">
        <v>148</v>
      </c>
      <c r="EO17" s="84">
        <v>793.20321107783786</v>
      </c>
      <c r="EP17" s="85" t="s">
        <v>148</v>
      </c>
      <c r="EQ17" s="84" t="s">
        <v>148</v>
      </c>
      <c r="ER17" s="84">
        <v>880.58</v>
      </c>
      <c r="ES17" s="84" t="s">
        <v>148</v>
      </c>
      <c r="ET17" s="84" t="s">
        <v>148</v>
      </c>
      <c r="EU17" s="84">
        <v>691.59535303149005</v>
      </c>
      <c r="EV17" s="84" t="s">
        <v>148</v>
      </c>
      <c r="EW17" s="84" t="s">
        <v>148</v>
      </c>
      <c r="EX17" s="84">
        <v>889.03</v>
      </c>
      <c r="EY17" s="84" t="s">
        <v>148</v>
      </c>
      <c r="EZ17" s="84" t="s">
        <v>148</v>
      </c>
      <c r="FA17" s="86">
        <v>1089.82</v>
      </c>
      <c r="FB17" s="84" t="s">
        <v>148</v>
      </c>
      <c r="FC17" s="84" t="s">
        <v>148</v>
      </c>
      <c r="FD17" s="84">
        <v>901.22</v>
      </c>
      <c r="FE17" s="84" t="s">
        <v>148</v>
      </c>
      <c r="FF17" s="84" t="s">
        <v>148</v>
      </c>
      <c r="FG17" s="84">
        <v>1053.54</v>
      </c>
      <c r="FH17" s="84" t="s">
        <v>148</v>
      </c>
      <c r="FI17" s="84" t="s">
        <v>148</v>
      </c>
      <c r="FJ17" s="84">
        <v>1203.82</v>
      </c>
      <c r="FK17" s="84" t="s">
        <v>148</v>
      </c>
      <c r="FL17" s="84" t="s">
        <v>148</v>
      </c>
      <c r="FM17" s="84">
        <v>911.91</v>
      </c>
      <c r="FN17" s="85" t="s">
        <v>148</v>
      </c>
      <c r="FO17" s="84" t="s">
        <v>148</v>
      </c>
      <c r="FP17" s="84">
        <v>1378.9929950000001</v>
      </c>
      <c r="FQ17" s="84" t="s">
        <v>148</v>
      </c>
      <c r="FR17" s="84" t="s">
        <v>148</v>
      </c>
      <c r="FS17" s="84">
        <v>1402.65</v>
      </c>
      <c r="FT17" s="84" t="s">
        <v>148</v>
      </c>
      <c r="FU17" s="84" t="s">
        <v>148</v>
      </c>
      <c r="FV17" s="84">
        <v>1283.8499999999999</v>
      </c>
      <c r="FW17" s="84" t="s">
        <v>148</v>
      </c>
      <c r="FX17" s="84" t="s">
        <v>148</v>
      </c>
      <c r="FY17" s="86">
        <v>1352.25</v>
      </c>
      <c r="FZ17" s="85" t="s">
        <v>148</v>
      </c>
      <c r="GA17" s="84" t="s">
        <v>148</v>
      </c>
      <c r="GB17" s="84">
        <v>1392.323441</v>
      </c>
      <c r="GC17" s="84" t="s">
        <v>148</v>
      </c>
      <c r="GD17" s="84" t="s">
        <v>148</v>
      </c>
      <c r="GE17" s="84">
        <v>1490.03</v>
      </c>
      <c r="GF17" s="84" t="s">
        <v>148</v>
      </c>
      <c r="GG17" s="84" t="s">
        <v>148</v>
      </c>
      <c r="GH17" s="84">
        <v>1376.78</v>
      </c>
      <c r="GI17" s="84" t="s">
        <v>148</v>
      </c>
      <c r="GJ17" s="84" t="s">
        <v>148</v>
      </c>
      <c r="GK17" s="86">
        <v>1055.56</v>
      </c>
      <c r="GL17" s="101" t="s">
        <v>148</v>
      </c>
      <c r="GM17" s="101" t="s">
        <v>148</v>
      </c>
      <c r="GN17" s="86">
        <v>1214.3599999999999</v>
      </c>
    </row>
    <row r="18" spans="1:206" ht="30.75" customHeight="1">
      <c r="A18" s="2756" t="s">
        <v>153</v>
      </c>
      <c r="B18" s="67">
        <v>3185.51</v>
      </c>
      <c r="C18" s="67">
        <v>3076.91</v>
      </c>
      <c r="D18" s="67">
        <v>3304.21</v>
      </c>
      <c r="E18" s="67">
        <v>3205.51</v>
      </c>
      <c r="F18" s="67">
        <v>3149.8</v>
      </c>
      <c r="G18" s="67">
        <v>3451.15</v>
      </c>
      <c r="H18" s="67">
        <v>3311.03</v>
      </c>
      <c r="I18" s="67">
        <v>3300.24</v>
      </c>
      <c r="J18" s="39">
        <v>3306.23</v>
      </c>
      <c r="K18" s="39">
        <v>4006.01</v>
      </c>
      <c r="L18" s="39">
        <v>4410.9399999999996</v>
      </c>
      <c r="M18" s="2682">
        <v>4724.8900000000003</v>
      </c>
      <c r="N18" s="39">
        <v>4767.82</v>
      </c>
      <c r="O18" s="39">
        <v>4825.5200000000004</v>
      </c>
      <c r="P18" s="39">
        <v>4503.6099999999997</v>
      </c>
      <c r="Q18" s="39">
        <v>4882.9900000000007</v>
      </c>
      <c r="R18" s="67">
        <v>4704.49</v>
      </c>
      <c r="S18" s="39">
        <v>4764.9299999999994</v>
      </c>
      <c r="T18" s="39">
        <v>4629.2300000000005</v>
      </c>
      <c r="U18" s="39">
        <v>4502.04</v>
      </c>
      <c r="V18" s="39">
        <v>4594.66</v>
      </c>
      <c r="W18" s="39">
        <v>4977.6400000000003</v>
      </c>
      <c r="X18" s="39">
        <v>4845.83</v>
      </c>
      <c r="Y18" s="39">
        <v>5382.82</v>
      </c>
      <c r="Z18" s="56">
        <v>4557.96</v>
      </c>
      <c r="AA18" s="39">
        <v>4708.0400000000009</v>
      </c>
      <c r="AB18" s="39">
        <v>4940.9469998873537</v>
      </c>
      <c r="AC18" s="39">
        <v>4701.277000000001</v>
      </c>
      <c r="AD18" s="39">
        <v>4466.21</v>
      </c>
      <c r="AE18" s="39">
        <v>4140.9399999999996</v>
      </c>
      <c r="AF18" s="39">
        <v>3989.11</v>
      </c>
      <c r="AG18" s="39">
        <v>4192.8500000000004</v>
      </c>
      <c r="AH18" s="39">
        <v>4046.3070000000007</v>
      </c>
      <c r="AI18" s="39">
        <v>5118.0570000000007</v>
      </c>
      <c r="AJ18" s="39">
        <v>5200.2970000000005</v>
      </c>
      <c r="AK18" s="107">
        <v>5742.2900000000009</v>
      </c>
      <c r="AL18" s="39">
        <v>5349.95</v>
      </c>
      <c r="AM18" s="39">
        <v>5178.38</v>
      </c>
      <c r="AN18" s="39">
        <v>5049.3099999999995</v>
      </c>
      <c r="AO18" s="39">
        <v>5015.78</v>
      </c>
      <c r="AP18" s="39">
        <v>4785.3300000000008</v>
      </c>
      <c r="AQ18" s="39">
        <v>4602.5200000000004</v>
      </c>
      <c r="AR18" s="39">
        <v>4472.4800000000005</v>
      </c>
      <c r="AS18" s="39">
        <v>5113.2800000000007</v>
      </c>
      <c r="AT18" s="39">
        <v>5017.1299999999992</v>
      </c>
      <c r="AU18" s="39">
        <v>4810.3199999999988</v>
      </c>
      <c r="AV18" s="39">
        <v>5118.18</v>
      </c>
      <c r="AW18" s="39">
        <v>5632.1476028752368</v>
      </c>
      <c r="AX18" s="56">
        <v>5306.18</v>
      </c>
      <c r="AY18" s="39">
        <v>4877.130000000001</v>
      </c>
      <c r="AZ18" s="39">
        <v>4721.946093458997</v>
      </c>
      <c r="BA18" s="39">
        <v>4821.3610227996714</v>
      </c>
      <c r="BB18" s="39">
        <v>5201.4100000000008</v>
      </c>
      <c r="BC18" s="39">
        <v>4489.3900000000003</v>
      </c>
      <c r="BD18" s="39">
        <v>4324.8530000000001</v>
      </c>
      <c r="BE18" s="39">
        <v>4188.04</v>
      </c>
      <c r="BF18" s="39">
        <v>5679.1961320176406</v>
      </c>
      <c r="BG18" s="39">
        <v>5833.1792495697073</v>
      </c>
      <c r="BH18" s="39">
        <v>5896.1518306994221</v>
      </c>
      <c r="BI18" s="107">
        <v>5461.01</v>
      </c>
      <c r="BJ18" s="39">
        <v>4910.72</v>
      </c>
      <c r="BK18" s="39">
        <v>4674.7199999999993</v>
      </c>
      <c r="BL18" s="39">
        <v>4964.53</v>
      </c>
      <c r="BM18" s="109">
        <v>4834.92</v>
      </c>
      <c r="BN18" s="109">
        <v>4521.05</v>
      </c>
      <c r="BO18" s="109">
        <v>4539.7</v>
      </c>
      <c r="BP18" s="109">
        <v>4395.6000000000004</v>
      </c>
      <c r="BQ18" s="109">
        <v>4593.9800000000005</v>
      </c>
      <c r="BR18" s="109">
        <v>4520.5317784325471</v>
      </c>
      <c r="BS18" s="109">
        <v>5688.0099999999984</v>
      </c>
      <c r="BT18" s="109">
        <v>6028.8002264559836</v>
      </c>
      <c r="BU18" s="109">
        <v>5884.7250477598564</v>
      </c>
      <c r="BV18" s="114">
        <v>5838.63</v>
      </c>
      <c r="BW18" s="99">
        <v>5531.2644974347086</v>
      </c>
      <c r="BX18" s="99">
        <v>5696.3256250000004</v>
      </c>
      <c r="BY18" s="99">
        <v>5950.9890999999998</v>
      </c>
      <c r="BZ18" s="99">
        <v>5498.0412249999999</v>
      </c>
      <c r="CA18" s="99">
        <v>5199.4393</v>
      </c>
      <c r="CB18" s="99">
        <v>5049.7125108591554</v>
      </c>
      <c r="CC18" s="99">
        <v>4903.3186052779811</v>
      </c>
      <c r="CD18" s="99">
        <v>4788.1072975855614</v>
      </c>
      <c r="CE18" s="99">
        <v>5920.6200000000008</v>
      </c>
      <c r="CF18" s="90">
        <v>6098.9509983795997</v>
      </c>
      <c r="CG18" s="111">
        <v>6161.7988749999995</v>
      </c>
      <c r="CH18" s="99">
        <v>6401.5645749999985</v>
      </c>
      <c r="CI18" s="99">
        <v>6248.3023999999996</v>
      </c>
      <c r="CJ18" s="99">
        <v>6396.78485</v>
      </c>
      <c r="CK18" s="99">
        <v>8289.7110250000005</v>
      </c>
      <c r="CL18" s="99">
        <v>8095.9509749999979</v>
      </c>
      <c r="CM18" s="99">
        <v>7842.0490999999993</v>
      </c>
      <c r="CN18" s="99">
        <v>7505.7871144115088</v>
      </c>
      <c r="CO18" s="99">
        <v>7082.5837000000001</v>
      </c>
      <c r="CP18" s="99">
        <v>6850.69</v>
      </c>
      <c r="CQ18" s="99">
        <v>6938.49604583581</v>
      </c>
      <c r="CR18" s="99">
        <v>7308.5599999999995</v>
      </c>
      <c r="CS18" s="99">
        <v>7554.8386</v>
      </c>
      <c r="CT18" s="114">
        <v>7106.0190517631081</v>
      </c>
      <c r="CU18" s="99">
        <v>6941.9523977932204</v>
      </c>
      <c r="CV18" s="99">
        <v>7040.9403706520743</v>
      </c>
      <c r="CW18" s="99">
        <v>6901.1009629643077</v>
      </c>
      <c r="CX18" s="68">
        <v>7835.1269607045906</v>
      </c>
      <c r="CY18" s="68">
        <v>7294.0963966026493</v>
      </c>
      <c r="CZ18" s="68">
        <v>7035.1064461562228</v>
      </c>
      <c r="DA18" s="68">
        <v>6693.1541952636471</v>
      </c>
      <c r="DB18" s="68">
        <v>6756.4347052214735</v>
      </c>
      <c r="DC18" s="68">
        <v>6352.3695084772125</v>
      </c>
      <c r="DD18" s="68">
        <v>6854.1438530833339</v>
      </c>
      <c r="DE18" s="69">
        <v>7024.7836377385884</v>
      </c>
      <c r="DF18" s="68">
        <v>6584.9581824113384</v>
      </c>
      <c r="DG18" s="68">
        <v>6309.9694611262739</v>
      </c>
      <c r="DH18" s="68">
        <v>9959.6133751298603</v>
      </c>
      <c r="DI18" s="68">
        <v>9347.6682464043552</v>
      </c>
      <c r="DJ18" s="68">
        <v>8950.910889959323</v>
      </c>
      <c r="DK18" s="68">
        <v>8580.6451137240929</v>
      </c>
      <c r="DL18" s="68">
        <v>8137.9446958911922</v>
      </c>
      <c r="DM18" s="68">
        <v>8226.1481864202688</v>
      </c>
      <c r="DN18" s="68">
        <v>7965.7194290814696</v>
      </c>
      <c r="DO18" s="68">
        <v>8093.6797999362952</v>
      </c>
      <c r="DP18" s="68">
        <v>7836.5883069558795</v>
      </c>
      <c r="DQ18" s="68">
        <v>8418.0839635622451</v>
      </c>
      <c r="DR18" s="70">
        <v>8249.5707583015082</v>
      </c>
      <c r="DS18" s="68">
        <v>10036.754881786415</v>
      </c>
      <c r="DT18" s="68">
        <v>9883.0424945975992</v>
      </c>
      <c r="DU18" s="68">
        <v>10286.337610971254</v>
      </c>
      <c r="DV18" s="74">
        <v>9802.1716617136462</v>
      </c>
      <c r="DW18" s="74">
        <v>9171.3576977591129</v>
      </c>
      <c r="DX18" s="74">
        <v>8828.4825910893233</v>
      </c>
      <c r="DY18" s="74">
        <v>8561.9154798585696</v>
      </c>
      <c r="DZ18" s="74">
        <v>8469.171577407109</v>
      </c>
      <c r="EA18" s="74">
        <v>8627.3824724868664</v>
      </c>
      <c r="EB18" s="74">
        <v>8191.7205130867806</v>
      </c>
      <c r="EC18" s="76">
        <v>8624.3770369650501</v>
      </c>
      <c r="ED18" s="74">
        <v>8835.0467604315672</v>
      </c>
      <c r="EE18" s="74">
        <v>8719.6545817484875</v>
      </c>
      <c r="EF18" s="74">
        <v>8306.4072361471899</v>
      </c>
      <c r="EG18" s="74">
        <v>10990.25143408361</v>
      </c>
      <c r="EH18" s="74">
        <v>11302.410724428732</v>
      </c>
      <c r="EI18" s="74">
        <v>11026.909044279504</v>
      </c>
      <c r="EJ18" s="74">
        <v>10728.986403022702</v>
      </c>
      <c r="EK18" s="74">
        <v>11442.509409592834</v>
      </c>
      <c r="EL18" s="74">
        <v>10694.438567147461</v>
      </c>
      <c r="EM18" s="74">
        <v>10783.020679467494</v>
      </c>
      <c r="EN18" s="74">
        <v>10225.873442612254</v>
      </c>
      <c r="EO18" s="74">
        <v>9695.2182249186972</v>
      </c>
      <c r="EP18" s="75">
        <v>9769.5656036744931</v>
      </c>
      <c r="EQ18" s="74">
        <v>9547.9559414277919</v>
      </c>
      <c r="ER18" s="74">
        <v>8801.1479339393154</v>
      </c>
      <c r="ES18" s="74">
        <v>8344.3311171087407</v>
      </c>
      <c r="ET18" s="74">
        <v>8110.2001010811346</v>
      </c>
      <c r="EU18" s="74">
        <v>7680.3419379653133</v>
      </c>
      <c r="EV18" s="74">
        <v>7084.4779394568577</v>
      </c>
      <c r="EW18" s="74">
        <v>7041.0261006989058</v>
      </c>
      <c r="EX18" s="74">
        <v>6591.7676914748499</v>
      </c>
      <c r="EY18" s="74">
        <v>6675.8368730952843</v>
      </c>
      <c r="EZ18" s="74">
        <v>6195.9599959822262</v>
      </c>
      <c r="FA18" s="76">
        <v>6252.7205339120073</v>
      </c>
      <c r="FB18" s="74">
        <v>5881.187875942288</v>
      </c>
      <c r="FC18" s="74">
        <v>5924.7169130197544</v>
      </c>
      <c r="FD18" s="74">
        <v>5110.7339407459449</v>
      </c>
      <c r="FE18" s="74">
        <v>5215.9666176147011</v>
      </c>
      <c r="FF18" s="74">
        <v>5891.1760661540229</v>
      </c>
      <c r="FG18" s="74">
        <v>5344.1444556616079</v>
      </c>
      <c r="FH18" s="74">
        <v>5204.84178147284</v>
      </c>
      <c r="FI18" s="74">
        <v>5094.3917556949118</v>
      </c>
      <c r="FJ18" s="74">
        <v>4992.5009734871046</v>
      </c>
      <c r="FK18" s="74">
        <v>5150.2320488466921</v>
      </c>
      <c r="FL18" s="74">
        <v>5032.3908193242933</v>
      </c>
      <c r="FM18" s="74">
        <v>5922.9863005584484</v>
      </c>
      <c r="FN18" s="75">
        <v>6316.5442923742075</v>
      </c>
      <c r="FO18" s="74">
        <v>6199.5446197777164</v>
      </c>
      <c r="FP18" s="74">
        <v>5991.3384415808268</v>
      </c>
      <c r="FQ18" s="74">
        <v>6594.4432447090539</v>
      </c>
      <c r="FR18" s="74">
        <v>6451.0581044381215</v>
      </c>
      <c r="FS18" s="74">
        <v>6865.2527654056621</v>
      </c>
      <c r="FT18" s="74">
        <v>7404.229556129395</v>
      </c>
      <c r="FU18" s="74">
        <v>7504.1374884397374</v>
      </c>
      <c r="FV18" s="74">
        <v>7829.109302703826</v>
      </c>
      <c r="FW18" s="74">
        <v>7682.9588409092266</v>
      </c>
      <c r="FX18" s="74">
        <v>7881.0983671346776</v>
      </c>
      <c r="FY18" s="76">
        <v>9112.8200241801205</v>
      </c>
      <c r="FZ18" s="75">
        <v>9221.7621149707484</v>
      </c>
      <c r="GA18" s="74">
        <v>9432.531706970818</v>
      </c>
      <c r="GB18" s="74">
        <v>10299.228145766059</v>
      </c>
      <c r="GC18" s="74">
        <v>10792.198539041017</v>
      </c>
      <c r="GD18" s="74">
        <v>10738.451159823733</v>
      </c>
      <c r="GE18" s="74">
        <v>11336.212110721433</v>
      </c>
      <c r="GF18" s="74">
        <v>10763.943519575358</v>
      </c>
      <c r="GG18" s="74">
        <v>10919.26438257979</v>
      </c>
      <c r="GH18" s="74">
        <v>11604.019282971782</v>
      </c>
      <c r="GI18" s="74">
        <v>11410.642133027646</v>
      </c>
      <c r="GJ18" s="74">
        <v>11768.176927559667</v>
      </c>
      <c r="GK18" s="76">
        <v>13829.193976860784</v>
      </c>
      <c r="GL18" s="74">
        <f>'18'!EE6</f>
        <v>14081.233377195795</v>
      </c>
      <c r="GM18" s="74">
        <f>'18'!EF6</f>
        <v>14469.849582071307</v>
      </c>
      <c r="GN18" s="76">
        <f>'18'!EG6</f>
        <v>14159.404011968236</v>
      </c>
      <c r="GP18" s="116"/>
      <c r="GQ18" s="116"/>
      <c r="GR18" s="116"/>
      <c r="GS18" s="116"/>
      <c r="GT18" s="116"/>
      <c r="GU18" s="116"/>
      <c r="GV18" s="116"/>
      <c r="GW18" s="116"/>
      <c r="GX18" s="116"/>
    </row>
    <row r="19" spans="1:206" s="139" customFormat="1" ht="30.75" customHeight="1">
      <c r="A19" s="2758" t="s">
        <v>154</v>
      </c>
      <c r="B19" s="117">
        <v>2.9320306558569285</v>
      </c>
      <c r="C19" s="117">
        <v>2.7915723410476674</v>
      </c>
      <c r="D19" s="117">
        <v>2.9555282685925008</v>
      </c>
      <c r="E19" s="117">
        <v>2.8273897971870467</v>
      </c>
      <c r="F19" s="117">
        <v>2.8</v>
      </c>
      <c r="G19" s="117">
        <v>2.753957994190686</v>
      </c>
      <c r="H19" s="117">
        <v>2.9133055291591878</v>
      </c>
      <c r="I19" s="117">
        <v>2.9038116355189523</v>
      </c>
      <c r="J19" s="117">
        <v>2.7</v>
      </c>
      <c r="K19" s="106">
        <v>3.25</v>
      </c>
      <c r="L19" s="106">
        <v>3.5</v>
      </c>
      <c r="M19" s="2683">
        <v>3.7</v>
      </c>
      <c r="N19" s="117">
        <v>3.7658621606607356</v>
      </c>
      <c r="O19" s="117">
        <v>3.7949580338599613</v>
      </c>
      <c r="P19" s="118">
        <v>3.5265734402631055</v>
      </c>
      <c r="Q19" s="117">
        <v>3.9250017415907958</v>
      </c>
      <c r="R19" s="119">
        <v>3.7815214537192343</v>
      </c>
      <c r="S19" s="118">
        <v>3.830103798811431</v>
      </c>
      <c r="T19" s="118">
        <v>3.7210266275835835</v>
      </c>
      <c r="U19" s="118">
        <v>2.867220284777023</v>
      </c>
      <c r="V19" s="118">
        <v>2.8560028282425396</v>
      </c>
      <c r="W19" s="118">
        <v>3.0316848598170685</v>
      </c>
      <c r="X19" s="118">
        <v>2.8938009168105063</v>
      </c>
      <c r="Y19" s="120">
        <v>3.2641078232584197</v>
      </c>
      <c r="Z19" s="121">
        <v>2.6697854136749113</v>
      </c>
      <c r="AA19" s="120">
        <v>2.75769346791065</v>
      </c>
      <c r="AB19" s="120">
        <v>2.7184019415371612</v>
      </c>
      <c r="AC19" s="120">
        <v>2.5</v>
      </c>
      <c r="AD19" s="120">
        <v>2.4</v>
      </c>
      <c r="AE19" s="120">
        <v>2.4828284388163935</v>
      </c>
      <c r="AF19" s="120">
        <v>2.4435992868349654</v>
      </c>
      <c r="AG19" s="120">
        <v>2.5497126062612785</v>
      </c>
      <c r="AH19" s="120">
        <v>2.5135187845954552</v>
      </c>
      <c r="AI19" s="120">
        <v>3.107343133939358</v>
      </c>
      <c r="AJ19" s="120">
        <v>3.1415224258939376</v>
      </c>
      <c r="AK19" s="122">
        <v>2.9890278555189962</v>
      </c>
      <c r="AL19" s="120">
        <v>2.91</v>
      </c>
      <c r="AM19" s="120">
        <v>2.9</v>
      </c>
      <c r="AN19" s="120">
        <v>2.8104794956619266</v>
      </c>
      <c r="AO19" s="120">
        <v>2.8328595000033392</v>
      </c>
      <c r="AP19" s="120">
        <v>2.7430295767673782</v>
      </c>
      <c r="AQ19" s="120">
        <v>2.6782000801928985</v>
      </c>
      <c r="AR19" s="120">
        <v>2.642555540853873</v>
      </c>
      <c r="AS19" s="120">
        <v>3.0683606856273595</v>
      </c>
      <c r="AT19" s="120">
        <v>3.0584351507539327</v>
      </c>
      <c r="AU19" s="123">
        <v>2.9796437199815999</v>
      </c>
      <c r="AV19" s="123">
        <v>3.2222949329390769</v>
      </c>
      <c r="AW19" s="123">
        <v>3.6049558974351714</v>
      </c>
      <c r="AX19" s="124">
        <v>3.4</v>
      </c>
      <c r="AY19" s="123">
        <v>3.2</v>
      </c>
      <c r="AZ19" s="123">
        <v>3.1</v>
      </c>
      <c r="BA19" s="123">
        <v>3.2</v>
      </c>
      <c r="BB19" s="123">
        <v>3.4</v>
      </c>
      <c r="BC19" s="123">
        <v>3</v>
      </c>
      <c r="BD19" s="123">
        <v>2.9</v>
      </c>
      <c r="BE19" s="123">
        <v>2.8</v>
      </c>
      <c r="BF19" s="123">
        <v>3.9</v>
      </c>
      <c r="BG19" s="123">
        <v>4</v>
      </c>
      <c r="BH19" s="123">
        <v>4.0999999999999996</v>
      </c>
      <c r="BI19" s="125">
        <v>3.8</v>
      </c>
      <c r="BJ19" s="126">
        <v>3.4</v>
      </c>
      <c r="BK19" s="126">
        <v>3.1</v>
      </c>
      <c r="BL19" s="126">
        <v>3.3</v>
      </c>
      <c r="BM19" s="127">
        <v>3.2</v>
      </c>
      <c r="BN19" s="127">
        <v>2.9</v>
      </c>
      <c r="BO19" s="127">
        <v>2.9</v>
      </c>
      <c r="BP19" s="127">
        <v>2.8</v>
      </c>
      <c r="BQ19" s="127">
        <v>2.9</v>
      </c>
      <c r="BR19" s="127">
        <v>2.8</v>
      </c>
      <c r="BS19" s="128">
        <v>3.4</v>
      </c>
      <c r="BT19" s="128">
        <v>3.6</v>
      </c>
      <c r="BU19" s="128">
        <v>3.5</v>
      </c>
      <c r="BV19" s="129">
        <v>3.4</v>
      </c>
      <c r="BW19" s="2913">
        <v>3.3</v>
      </c>
      <c r="BX19" s="2913">
        <v>3.3</v>
      </c>
      <c r="BY19" s="2913">
        <v>3.5</v>
      </c>
      <c r="BZ19" s="2913">
        <v>3.2</v>
      </c>
      <c r="CA19" s="2913">
        <v>3</v>
      </c>
      <c r="CB19" s="2913">
        <v>2.9</v>
      </c>
      <c r="CC19" s="2913">
        <v>2.8</v>
      </c>
      <c r="CD19" s="2913">
        <v>2.8</v>
      </c>
      <c r="CE19" s="2913">
        <v>3.4</v>
      </c>
      <c r="CF19" s="2913">
        <v>3.5</v>
      </c>
      <c r="CG19" s="130">
        <v>3.5</v>
      </c>
      <c r="CH19" s="131">
        <v>3.7</v>
      </c>
      <c r="CI19" s="131">
        <v>3.6</v>
      </c>
      <c r="CJ19" s="131">
        <v>3.6</v>
      </c>
      <c r="CK19" s="131">
        <v>4.7</v>
      </c>
      <c r="CL19" s="131">
        <v>4.5999999999999996</v>
      </c>
      <c r="CM19" s="131">
        <v>4.5</v>
      </c>
      <c r="CN19" s="131">
        <v>4.3</v>
      </c>
      <c r="CO19" s="131">
        <v>4</v>
      </c>
      <c r="CP19" s="131">
        <v>3.9</v>
      </c>
      <c r="CQ19" s="131">
        <v>3.9</v>
      </c>
      <c r="CR19" s="131">
        <v>4.0999999999999996</v>
      </c>
      <c r="CS19" s="131">
        <v>4.3</v>
      </c>
      <c r="CT19" s="140">
        <v>3.9708752020000002</v>
      </c>
      <c r="CU19" s="131">
        <v>3.849719044</v>
      </c>
      <c r="CV19" s="131">
        <v>3.875169273</v>
      </c>
      <c r="CW19" s="131">
        <v>3.7697773190000001</v>
      </c>
      <c r="CX19" s="132">
        <v>4.2482003209999997</v>
      </c>
      <c r="CY19" s="132">
        <v>3.9256904339999998</v>
      </c>
      <c r="CZ19" s="132">
        <v>3.758585574</v>
      </c>
      <c r="DA19" s="132">
        <v>3.5499079349999998</v>
      </c>
      <c r="DB19" s="132">
        <v>3.557617633</v>
      </c>
      <c r="DC19" s="132">
        <v>3.3208974740000001</v>
      </c>
      <c r="DD19" s="132">
        <v>3.5577321089999998</v>
      </c>
      <c r="DE19" s="133">
        <v>3.6205559269999998</v>
      </c>
      <c r="DF19" s="132">
        <v>3.3734949790000002</v>
      </c>
      <c r="DG19" s="132">
        <v>3.21332533</v>
      </c>
      <c r="DH19" s="132">
        <v>5.0418019449999996</v>
      </c>
      <c r="DI19" s="132">
        <v>4.70411293</v>
      </c>
      <c r="DJ19" s="132">
        <v>4.4780396470000001</v>
      </c>
      <c r="DK19" s="132">
        <v>4.2677780189999996</v>
      </c>
      <c r="DL19" s="132">
        <v>4.0241350990000004</v>
      </c>
      <c r="DM19" s="132">
        <v>4.0443140140000002</v>
      </c>
      <c r="DN19" s="132">
        <v>3.8938416280000001</v>
      </c>
      <c r="DO19" s="132">
        <v>3.9338562700000002</v>
      </c>
      <c r="DP19" s="132">
        <v>3.787326814</v>
      </c>
      <c r="DQ19" s="132">
        <v>4.0454442180000001</v>
      </c>
      <c r="DR19" s="134">
        <v>3.9513910459999999</v>
      </c>
      <c r="DS19" s="132">
        <v>4.7916202800000001</v>
      </c>
      <c r="DT19" s="132">
        <v>4.7027819920000002</v>
      </c>
      <c r="DU19" s="132">
        <v>4.878708005</v>
      </c>
      <c r="DV19" s="135">
        <v>4.6339426110000002</v>
      </c>
      <c r="DW19" s="135">
        <v>4.3216637640000002</v>
      </c>
      <c r="DX19" s="135">
        <v>4.1466461099999998</v>
      </c>
      <c r="DY19" s="135">
        <v>4.0084821039999996</v>
      </c>
      <c r="DZ19" s="135">
        <v>3.9523241840000001</v>
      </c>
      <c r="EA19" s="136">
        <v>4.0132644470000001</v>
      </c>
      <c r="EB19" s="136">
        <v>3.7984411580000002</v>
      </c>
      <c r="EC19" s="2908">
        <v>3.9863367790000002</v>
      </c>
      <c r="ED19" s="135">
        <v>4.0723592149999996</v>
      </c>
      <c r="EE19" s="135">
        <v>4.0080288550000001</v>
      </c>
      <c r="EF19" s="135">
        <v>3.8075222219999998</v>
      </c>
      <c r="EG19" s="135">
        <v>5.0238636540000003</v>
      </c>
      <c r="EH19" s="135">
        <v>5.1523527769999999</v>
      </c>
      <c r="EI19" s="135">
        <v>5.0129788340000001</v>
      </c>
      <c r="EJ19" s="135">
        <v>4.8642021050000004</v>
      </c>
      <c r="EK19" s="135">
        <v>5.1735455799999999</v>
      </c>
      <c r="EL19" s="135">
        <v>4.8221676599999999</v>
      </c>
      <c r="EM19" s="135">
        <v>4.8489229219999999</v>
      </c>
      <c r="EN19" s="135">
        <v>4.5859464289999998</v>
      </c>
      <c r="EO19" s="135">
        <v>4.336237401</v>
      </c>
      <c r="EP19" s="137">
        <v>4.3583885589999998</v>
      </c>
      <c r="EQ19" s="135">
        <v>4.248729988</v>
      </c>
      <c r="ER19" s="135">
        <v>3.906510275</v>
      </c>
      <c r="ES19" s="135">
        <v>3.694406458</v>
      </c>
      <c r="ET19" s="135">
        <v>3.581715392</v>
      </c>
      <c r="EU19" s="135">
        <v>3.3833674349999998</v>
      </c>
      <c r="EV19" s="135">
        <v>3.1130657980000001</v>
      </c>
      <c r="EW19" s="135">
        <v>3.0862489869999998</v>
      </c>
      <c r="EX19" s="135">
        <v>2.8821339699999999</v>
      </c>
      <c r="EY19" s="135">
        <v>2.9116417879999998</v>
      </c>
      <c r="EZ19" s="135">
        <v>2.69564979</v>
      </c>
      <c r="FA19" s="138">
        <v>2.713620959</v>
      </c>
      <c r="FB19" s="135">
        <v>2.7472143980000001</v>
      </c>
      <c r="FC19" s="135">
        <v>2.7639595219999999</v>
      </c>
      <c r="FD19" s="135">
        <v>2.3811384640000002</v>
      </c>
      <c r="FE19" s="135">
        <v>2.4270247920000001</v>
      </c>
      <c r="FF19" s="135">
        <v>2.7376641560000001</v>
      </c>
      <c r="FG19" s="135">
        <v>2.4802521720000001</v>
      </c>
      <c r="FH19" s="135">
        <v>2.4124892490000001</v>
      </c>
      <c r="FI19" s="135">
        <v>2.3582569269999998</v>
      </c>
      <c r="FJ19" s="135">
        <v>2.3081210529999998</v>
      </c>
      <c r="FK19" s="135">
        <v>2.3779875810000002</v>
      </c>
      <c r="FL19" s="135">
        <v>2.3205996519999998</v>
      </c>
      <c r="FM19" s="135">
        <v>2.7277865210000001</v>
      </c>
      <c r="FN19" s="137">
        <v>2.902746966</v>
      </c>
      <c r="FO19" s="135">
        <v>2.8428335840000001</v>
      </c>
      <c r="FP19" s="135">
        <v>2.7414449849999998</v>
      </c>
      <c r="FQ19" s="135">
        <v>3.010924492</v>
      </c>
      <c r="FR19" s="135">
        <v>2.9391431240000001</v>
      </c>
      <c r="FS19" s="135">
        <v>3.1211623570000002</v>
      </c>
      <c r="FT19" s="135">
        <v>3.3590134119999999</v>
      </c>
      <c r="FU19" s="135">
        <v>3.397086914</v>
      </c>
      <c r="FV19" s="135">
        <v>3.5366673679999998</v>
      </c>
      <c r="FW19" s="135">
        <v>3.4632856259999998</v>
      </c>
      <c r="FX19" s="135">
        <v>3.545083349</v>
      </c>
      <c r="FY19" s="138">
        <v>4.0904806159999998</v>
      </c>
      <c r="FZ19" s="137">
        <v>4.1093342660000003</v>
      </c>
      <c r="GA19" s="135">
        <v>4.1729647999999999</v>
      </c>
      <c r="GB19" s="135">
        <v>4.5237914430000004</v>
      </c>
      <c r="GC19" s="135">
        <v>4.7066456729999997</v>
      </c>
      <c r="GD19" s="135">
        <v>4.6501699609999996</v>
      </c>
      <c r="GE19" s="135">
        <v>4.8746378469999998</v>
      </c>
      <c r="GF19" s="135">
        <v>4.596363051</v>
      </c>
      <c r="GG19" s="135">
        <v>4.6304780689999996</v>
      </c>
      <c r="GH19" s="135">
        <v>4.8870991730000002</v>
      </c>
      <c r="GI19" s="135">
        <v>4.7729127629999999</v>
      </c>
      <c r="GJ19" s="135">
        <v>4.8891511689999998</v>
      </c>
      <c r="GK19" s="138">
        <v>5.7067901240000003</v>
      </c>
      <c r="GL19" s="135">
        <v>5.75</v>
      </c>
      <c r="GM19" s="135">
        <v>5.85</v>
      </c>
      <c r="GN19" s="138">
        <v>5.66</v>
      </c>
    </row>
    <row r="20" spans="1:206" ht="30.75" customHeight="1">
      <c r="A20" s="2756" t="s">
        <v>155</v>
      </c>
      <c r="B20" s="95"/>
      <c r="C20" s="95"/>
      <c r="D20" s="95"/>
      <c r="E20" s="95"/>
      <c r="F20" s="95"/>
      <c r="G20" s="95"/>
      <c r="H20" s="95"/>
      <c r="I20" s="95"/>
      <c r="J20" s="95"/>
      <c r="K20" s="59"/>
      <c r="L20" s="59"/>
      <c r="M20" s="2682"/>
      <c r="N20" s="95"/>
      <c r="O20" s="95"/>
      <c r="P20" s="39"/>
      <c r="Q20" s="95"/>
      <c r="R20" s="148"/>
      <c r="S20" s="39"/>
      <c r="T20" s="39"/>
      <c r="U20" s="39"/>
      <c r="V20" s="39"/>
      <c r="W20" s="39"/>
      <c r="X20" s="39"/>
      <c r="Y20" s="149"/>
      <c r="Z20" s="150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51"/>
      <c r="AL20" s="149"/>
      <c r="AM20" s="149"/>
      <c r="AN20" s="149"/>
      <c r="AO20" s="149"/>
      <c r="AP20" s="149"/>
      <c r="AQ20" s="149"/>
      <c r="AR20" s="149"/>
      <c r="AS20" s="149"/>
      <c r="AT20" s="149"/>
      <c r="AU20" s="152"/>
      <c r="AV20" s="152"/>
      <c r="AW20" s="152"/>
      <c r="AX20" s="153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80">
        <f>'18'!B9</f>
        <v>336.3</v>
      </c>
      <c r="BJ20" s="79">
        <f>'18'!C9</f>
        <v>336.3</v>
      </c>
      <c r="BK20" s="79">
        <f>'18'!D9</f>
        <v>336.3</v>
      </c>
      <c r="BL20" s="79">
        <f>'18'!E9</f>
        <v>336.3</v>
      </c>
      <c r="BM20" s="79">
        <f>'18'!F9</f>
        <v>336.3</v>
      </c>
      <c r="BN20" s="79">
        <f>'18'!G9</f>
        <v>336.3</v>
      </c>
      <c r="BO20" s="79">
        <f>'18'!H9</f>
        <v>336.3</v>
      </c>
      <c r="BP20" s="79">
        <f>'18'!I9</f>
        <v>336.3</v>
      </c>
      <c r="BQ20" s="79">
        <f>'18'!J9</f>
        <v>337.07</v>
      </c>
      <c r="BR20" s="79">
        <f>'18'!K9</f>
        <v>337.06537720069252</v>
      </c>
      <c r="BS20" s="79">
        <f>'18'!L9</f>
        <v>337.07</v>
      </c>
      <c r="BT20" s="79">
        <f>'18'!M9</f>
        <v>337.06537719553103</v>
      </c>
      <c r="BU20" s="79">
        <f>'18'!N9</f>
        <v>299.25491569154542</v>
      </c>
      <c r="BV20" s="81">
        <f>'18'!O9</f>
        <v>299.22000000000003</v>
      </c>
      <c r="BW20" s="79">
        <f>'18'!P9</f>
        <v>299.22000000000003</v>
      </c>
      <c r="BX20" s="79">
        <f>'18'!Q9</f>
        <v>299.22343347953216</v>
      </c>
      <c r="BY20" s="79">
        <f>'18'!R9</f>
        <v>299.22343348001368</v>
      </c>
      <c r="BZ20" s="79">
        <f>'18'!S9</f>
        <v>299.22000000000003</v>
      </c>
      <c r="CA20" s="79">
        <f>'18'!T9</f>
        <v>299.22000000000003</v>
      </c>
      <c r="CB20" s="79">
        <f>'18'!U9</f>
        <v>299.22343347943956</v>
      </c>
      <c r="CC20" s="79">
        <f>'18'!V9</f>
        <v>298.4550536696666</v>
      </c>
      <c r="CD20" s="79">
        <f>'18'!W9</f>
        <v>210.27413646780326</v>
      </c>
      <c r="CE20" s="79">
        <f>'18'!X9</f>
        <v>210.27</v>
      </c>
      <c r="CF20" s="79">
        <f>'18'!Y9</f>
        <v>210.27149516392413</v>
      </c>
      <c r="CG20" s="80">
        <f>'18'!Z9</f>
        <v>238.37</v>
      </c>
      <c r="CH20" s="79">
        <f>'18'!AA9</f>
        <v>237.28</v>
      </c>
      <c r="CI20" s="79">
        <f>'18'!AB9</f>
        <v>237.28</v>
      </c>
      <c r="CJ20" s="79">
        <f>'18'!AC9</f>
        <v>237.28</v>
      </c>
      <c r="CK20" s="79">
        <f>'18'!AD9</f>
        <v>237.28</v>
      </c>
      <c r="CL20" s="79">
        <f>'18'!AE9</f>
        <v>237.28</v>
      </c>
      <c r="CM20" s="79">
        <f>'18'!AF9</f>
        <v>237.28</v>
      </c>
      <c r="CN20" s="79">
        <f>'18'!AG9</f>
        <v>237.28011664608206</v>
      </c>
      <c r="CO20" s="79">
        <f>'18'!AH9</f>
        <v>237.28</v>
      </c>
      <c r="CP20" s="79">
        <f>'18'!AI9</f>
        <v>229.3</v>
      </c>
      <c r="CQ20" s="79">
        <f>'18'!AJ9</f>
        <v>229.30289700973893</v>
      </c>
      <c r="CR20" s="79">
        <f>'18'!AK9</f>
        <v>229.30289701749601</v>
      </c>
      <c r="CS20" s="79">
        <f>'18'!AL9</f>
        <v>268.16000000000003</v>
      </c>
      <c r="CT20" s="81">
        <f>'18'!AM9</f>
        <v>268.07452848101263</v>
      </c>
      <c r="CU20" s="79">
        <f>'18'!AN9</f>
        <v>268.07452849576754</v>
      </c>
      <c r="CV20" s="79">
        <f>'18'!AO9</f>
        <v>268.07452849423305</v>
      </c>
      <c r="CW20" s="79">
        <f>'18'!AP9</f>
        <v>268.07452848812147</v>
      </c>
      <c r="CX20" s="79">
        <f>'18'!AQ9</f>
        <v>268.07452847771998</v>
      </c>
      <c r="CY20" s="79">
        <f>'18'!AR9</f>
        <v>268.07156286921696</v>
      </c>
      <c r="CZ20" s="79">
        <f>'18'!AS9</f>
        <v>268.07452850083075</v>
      </c>
      <c r="DA20" s="79">
        <f>'18'!AT9</f>
        <v>268.01210772422257</v>
      </c>
      <c r="DB20" s="79">
        <f>'18'!AU9</f>
        <v>256.6191418723547</v>
      </c>
      <c r="DC20" s="79">
        <f>'18'!AV9</f>
        <v>256.61914188187643</v>
      </c>
      <c r="DD20" s="79">
        <f>'18'!AW9</f>
        <v>256.61914187499997</v>
      </c>
      <c r="DE20" s="80">
        <f>'18'!AX9</f>
        <v>252.26281033195019</v>
      </c>
      <c r="DF20" s="79">
        <f>'18'!AY9</f>
        <v>252.26026145296555</v>
      </c>
      <c r="DG20" s="79">
        <f>'18'!AZ9</f>
        <v>252.26281034549388</v>
      </c>
      <c r="DH20" s="79">
        <f>'18'!BA9</f>
        <v>253.54992310719345</v>
      </c>
      <c r="DI20" s="79">
        <f>'18'!BB9</f>
        <v>253.54992311471867</v>
      </c>
      <c r="DJ20" s="79">
        <f>'18'!BC9</f>
        <v>253.54992311127509</v>
      </c>
      <c r="DK20" s="79">
        <f>'18'!BD9</f>
        <v>253.54992310325153</v>
      </c>
      <c r="DL20" s="79">
        <f>'18'!BE9</f>
        <v>253.55</v>
      </c>
      <c r="DM20" s="79">
        <f>'18'!BF9</f>
        <v>253.54992310750939</v>
      </c>
      <c r="DN20" s="79">
        <f>'18'!BG9</f>
        <v>253.54992310152181</v>
      </c>
      <c r="DO20" s="79">
        <f>'18'!BH9</f>
        <v>253.54992310574832</v>
      </c>
      <c r="DP20" s="79">
        <f>'18'!BI9</f>
        <v>253.54992310628782</v>
      </c>
      <c r="DQ20" s="79">
        <f>'18'!BJ9</f>
        <v>301.46639768500125</v>
      </c>
      <c r="DR20" s="81">
        <f>'18'!BK9</f>
        <v>301.68975859748662</v>
      </c>
      <c r="DS20" s="79">
        <f>'18'!BL9</f>
        <v>301.68975859398608</v>
      </c>
      <c r="DT20" s="79">
        <f>'18'!BM9</f>
        <v>301.68975859785928</v>
      </c>
      <c r="DU20" s="79">
        <f>'18'!BN9</f>
        <v>299.93919312622745</v>
      </c>
      <c r="DV20" s="79">
        <f>'18'!BO9</f>
        <v>301.68975858202981</v>
      </c>
      <c r="DW20" s="79">
        <f>'18'!BP9</f>
        <v>301.68975858418321</v>
      </c>
      <c r="DX20" s="79">
        <f>'18'!BQ9</f>
        <v>301.68975858971874</v>
      </c>
      <c r="DY20" s="79">
        <f>'18'!BR9</f>
        <v>301.68975858429496</v>
      </c>
      <c r="DZ20" s="79">
        <f>'18'!BS9</f>
        <v>301.68975859650351</v>
      </c>
      <c r="EA20" s="79">
        <f>'18'!BT9</f>
        <v>301.6897585989492</v>
      </c>
      <c r="EB20" s="79">
        <f>'18'!BU9</f>
        <v>301.68975858508071</v>
      </c>
      <c r="EC20" s="80">
        <f>'18'!BV9</f>
        <v>376.25381430713963</v>
      </c>
      <c r="ED20" s="79">
        <f>'18'!BW9</f>
        <v>375.65971172140826</v>
      </c>
      <c r="EE20" s="79">
        <f>'18'!BX9</f>
        <v>375.65971172032539</v>
      </c>
      <c r="EF20" s="79">
        <f>'18'!BY9</f>
        <v>375.65971171973189</v>
      </c>
      <c r="EG20" s="79">
        <f>'18'!BZ9</f>
        <v>375.65971171831382</v>
      </c>
      <c r="EH20" s="79">
        <f>'18'!CA9</f>
        <v>375.65971171798805</v>
      </c>
      <c r="EI20" s="79">
        <f>'18'!CB9</f>
        <v>375.65971171436996</v>
      </c>
      <c r="EJ20" s="79">
        <f>'18'!CC9</f>
        <v>375.65971172708623</v>
      </c>
      <c r="EK20" s="79">
        <f>'18'!CD9</f>
        <v>375.65971171925747</v>
      </c>
      <c r="EL20" s="79">
        <f>'18'!CE9</f>
        <v>375.65971172830029</v>
      </c>
      <c r="EM20" s="79">
        <f>'18'!CF9</f>
        <v>375.65971171446</v>
      </c>
      <c r="EN20" s="79">
        <f>'18'!CG9</f>
        <v>375.65971172572364</v>
      </c>
      <c r="EO20" s="79">
        <f>'18'!CH9</f>
        <v>376.28621847534225</v>
      </c>
      <c r="EP20" s="81">
        <f>'18'!CI9</f>
        <v>361.97348942317274</v>
      </c>
      <c r="EQ20" s="79">
        <f>'18'!CJ9</f>
        <v>361.97348942488333</v>
      </c>
      <c r="ER20" s="79">
        <f>'18'!CK9</f>
        <v>361.97348942691633</v>
      </c>
      <c r="ES20" s="79">
        <f>'18'!CL9</f>
        <v>361.97348941973763</v>
      </c>
      <c r="ET20" s="79">
        <f>'18'!CM9</f>
        <v>403.57704643469367</v>
      </c>
      <c r="EU20" s="79">
        <f>'18'!CN9</f>
        <v>403.63624586224051</v>
      </c>
      <c r="EV20" s="79">
        <f>'18'!CO9</f>
        <v>403.37763620539977</v>
      </c>
      <c r="EW20" s="79">
        <f>'18'!CP9</f>
        <v>411.08620539022945</v>
      </c>
      <c r="EX20" s="79">
        <f>'18'!CQ9</f>
        <v>410.9168705331283</v>
      </c>
      <c r="EY20" s="79">
        <f>'18'!CR9</f>
        <v>410.82604149661358</v>
      </c>
      <c r="EZ20" s="79">
        <f>'18'!CS9</f>
        <v>439.25559674243431</v>
      </c>
      <c r="FA20" s="80">
        <f>'18'!CT9</f>
        <v>542.18957202658601</v>
      </c>
      <c r="FB20" s="79">
        <f>'18'!CU9</f>
        <v>615.12689530458624</v>
      </c>
      <c r="FC20" s="79">
        <f>'18'!CV9</f>
        <v>659.7505857757435</v>
      </c>
      <c r="FD20" s="79">
        <f>'18'!CW9</f>
        <v>663.53544290780098</v>
      </c>
      <c r="FE20" s="79">
        <f>'18'!CX9</f>
        <v>694.16979177921428</v>
      </c>
      <c r="FF20" s="79">
        <f>'18'!CY9</f>
        <v>729.47789899209295</v>
      </c>
      <c r="FG20" s="79">
        <f>'18'!CZ9</f>
        <v>837.44247304650696</v>
      </c>
      <c r="FH20" s="79">
        <f>'18'!DA9</f>
        <v>926.29349652366591</v>
      </c>
      <c r="FI20" s="79">
        <f>'18'!DB9</f>
        <v>1042.438291700938</v>
      </c>
      <c r="FJ20" s="79">
        <f>'18'!DC9</f>
        <v>1203.8562526983001</v>
      </c>
      <c r="FK20" s="79">
        <f>'18'!DD9</f>
        <v>1201.08442701072</v>
      </c>
      <c r="FL20" s="79">
        <f>'18'!DE9</f>
        <v>1408.9867584215699</v>
      </c>
      <c r="FM20" s="79">
        <f>'18'!DF9</f>
        <v>1529.3938098430299</v>
      </c>
      <c r="FN20" s="81">
        <f>'18'!DG9</f>
        <v>1565.4037195536303</v>
      </c>
      <c r="FO20" s="79">
        <f>'18'!DH9</f>
        <v>1579.67303242823</v>
      </c>
      <c r="FP20" s="79">
        <f>'18'!DI9</f>
        <v>1608.9630312731201</v>
      </c>
      <c r="FQ20" s="79">
        <f>'18'!DJ9</f>
        <v>1662.8451943221903</v>
      </c>
      <c r="FR20" s="79">
        <f>'18'!DK9</f>
        <v>1736.8510568715901</v>
      </c>
      <c r="FS20" s="79">
        <f>'18'!DL9</f>
        <v>1816.3691105521598</v>
      </c>
      <c r="FT20" s="79">
        <f>'18'!DM9</f>
        <v>1906.6081928287399</v>
      </c>
      <c r="FU20" s="79">
        <f>'18'!DN9</f>
        <v>2030.5657343298001</v>
      </c>
      <c r="FV20" s="79">
        <f>'18'!DO9</f>
        <v>2141.76598943094</v>
      </c>
      <c r="FW20" s="79">
        <f>'18'!DP9</f>
        <v>2352.5846518598401</v>
      </c>
      <c r="FX20" s="79">
        <f>'18'!DQ9</f>
        <v>2443.5485681712503</v>
      </c>
      <c r="FY20" s="80">
        <f>'18'!DR9</f>
        <v>2980.2082914674097</v>
      </c>
      <c r="FZ20" s="81">
        <f>'18'!DS9</f>
        <v>3007.30241927425</v>
      </c>
      <c r="GA20" s="79">
        <f>'18'!DT9</f>
        <v>3046.2091012437099</v>
      </c>
      <c r="GB20" s="79">
        <f>'18'!DU9</f>
        <v>3090.9090696570497</v>
      </c>
      <c r="GC20" s="79">
        <f>'18'!DV9</f>
        <v>3153.4570954647502</v>
      </c>
      <c r="GD20" s="79">
        <f>'18'!DW9</f>
        <v>3289.7174802314694</v>
      </c>
      <c r="GE20" s="79">
        <f>'18'!DX9</f>
        <v>3379.3502910716802</v>
      </c>
      <c r="GF20" s="79">
        <f>'18'!DY9</f>
        <v>3529.3651370806201</v>
      </c>
      <c r="GG20" s="79">
        <f>'18'!DZ9</f>
        <v>3799.4577785253405</v>
      </c>
      <c r="GH20" s="79">
        <f>'18'!EA9</f>
        <v>3954.0558529016998</v>
      </c>
      <c r="GI20" s="79">
        <f>'18'!EB9</f>
        <v>4124.78696248911</v>
      </c>
      <c r="GJ20" s="79">
        <f>'18'!EC9</f>
        <v>2948.47030490615</v>
      </c>
      <c r="GK20" s="80">
        <f>'18'!ED9</f>
        <v>2683.1430337741699</v>
      </c>
      <c r="GL20" s="79">
        <f>'18'!EE9</f>
        <v>2819.1541129899201</v>
      </c>
      <c r="GM20" s="79">
        <f>'18'!EF9</f>
        <v>2906.7423857794402</v>
      </c>
      <c r="GN20" s="80">
        <f>'18'!EG9</f>
        <v>3042.0954480863502</v>
      </c>
      <c r="GO20" s="192"/>
      <c r="GP20" s="192"/>
    </row>
    <row r="21" spans="1:206" s="139" customFormat="1" ht="30.75" customHeight="1">
      <c r="A21" s="2758" t="s">
        <v>156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06"/>
      <c r="L21" s="106"/>
      <c r="M21" s="2683"/>
      <c r="N21" s="117"/>
      <c r="O21" s="117"/>
      <c r="P21" s="118"/>
      <c r="Q21" s="117"/>
      <c r="R21" s="119"/>
      <c r="S21" s="118"/>
      <c r="T21" s="118"/>
      <c r="U21" s="118"/>
      <c r="V21" s="118"/>
      <c r="W21" s="118"/>
      <c r="X21" s="118"/>
      <c r="Y21" s="120"/>
      <c r="Z21" s="121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2"/>
      <c r="AL21" s="120"/>
      <c r="AM21" s="120"/>
      <c r="AN21" s="120"/>
      <c r="AO21" s="120"/>
      <c r="AP21" s="120"/>
      <c r="AQ21" s="120"/>
      <c r="AR21" s="120"/>
      <c r="AS21" s="120"/>
      <c r="AT21" s="120"/>
      <c r="AU21" s="123"/>
      <c r="AV21" s="123"/>
      <c r="AW21" s="123"/>
      <c r="AX21" s="124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5"/>
      <c r="BJ21" s="126"/>
      <c r="BK21" s="126"/>
      <c r="BL21" s="126"/>
      <c r="BM21" s="126"/>
      <c r="BN21" s="126"/>
      <c r="BO21" s="126"/>
      <c r="BP21" s="126"/>
      <c r="BQ21" s="126"/>
      <c r="BR21" s="126"/>
      <c r="BS21" s="132"/>
      <c r="BT21" s="132"/>
      <c r="BU21" s="132"/>
      <c r="BV21" s="140"/>
      <c r="BW21" s="131"/>
      <c r="BX21" s="131"/>
      <c r="BY21" s="141"/>
      <c r="BZ21" s="106"/>
      <c r="CA21" s="106"/>
      <c r="CB21" s="106"/>
      <c r="CC21" s="141"/>
      <c r="CD21" s="141"/>
      <c r="CE21" s="141"/>
      <c r="CF21" s="141"/>
      <c r="CG21" s="142"/>
      <c r="CH21" s="141"/>
      <c r="CI21" s="141"/>
      <c r="CJ21" s="141"/>
      <c r="CK21" s="141"/>
      <c r="CL21" s="141"/>
      <c r="CM21" s="141"/>
      <c r="CN21" s="141"/>
      <c r="CO21" s="141"/>
      <c r="CP21" s="141"/>
      <c r="CQ21" s="141"/>
      <c r="CR21" s="141"/>
      <c r="CS21" s="141"/>
      <c r="CT21" s="2910"/>
      <c r="CU21" s="141"/>
      <c r="CV21" s="141"/>
      <c r="CW21" s="141"/>
      <c r="CX21" s="118"/>
      <c r="CY21" s="118"/>
      <c r="CZ21" s="118"/>
      <c r="DA21" s="118"/>
      <c r="DB21" s="118"/>
      <c r="DC21" s="118"/>
      <c r="DD21" s="118"/>
      <c r="DE21" s="143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44"/>
      <c r="DS21" s="118"/>
      <c r="DT21" s="118"/>
      <c r="DU21" s="118"/>
      <c r="DV21" s="118"/>
      <c r="DW21" s="118"/>
      <c r="DX21" s="118"/>
      <c r="DY21" s="118"/>
      <c r="DZ21" s="118"/>
      <c r="EA21" s="145"/>
      <c r="EB21" s="145"/>
      <c r="EC21" s="2909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  <c r="EN21" s="118"/>
      <c r="EO21" s="118"/>
      <c r="EP21" s="144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43"/>
      <c r="FB21" s="118"/>
      <c r="FC21" s="118"/>
      <c r="FD21" s="118"/>
      <c r="FE21" s="118"/>
      <c r="FF21" s="118"/>
      <c r="FG21" s="118">
        <f>'18'!CZ10</f>
        <v>575.64276070000005</v>
      </c>
      <c r="FH21" s="118">
        <f>'18'!DA10</f>
        <v>658.25483929999996</v>
      </c>
      <c r="FI21" s="118">
        <f>'18'!DB10</f>
        <v>777.79599929999995</v>
      </c>
      <c r="FJ21" s="118">
        <f>'18'!DC10</f>
        <v>951.70276209999997</v>
      </c>
      <c r="FK21" s="118">
        <f>'18'!DD10</f>
        <v>930.48281010000005</v>
      </c>
      <c r="FL21" s="118">
        <f>'18'!DE10</f>
        <v>1131.220039</v>
      </c>
      <c r="FM21" s="118">
        <f>'18'!DF10</f>
        <v>1248.0029380000001</v>
      </c>
      <c r="FN21" s="144">
        <f>'18'!DG10</f>
        <v>1287.212796</v>
      </c>
      <c r="FO21" s="118">
        <f>'18'!DH10</f>
        <v>1300.8301160000001</v>
      </c>
      <c r="FP21" s="118">
        <f>'18'!DI10</f>
        <v>1304.808331</v>
      </c>
      <c r="FQ21" s="118">
        <f>'18'!DJ10</f>
        <v>1351.0002509999999</v>
      </c>
      <c r="FR21" s="118">
        <f>'18'!DK10</f>
        <v>1419.402793</v>
      </c>
      <c r="FS21" s="118">
        <f>'18'!DL10</f>
        <v>1498.999959</v>
      </c>
      <c r="FT21" s="118">
        <f>'18'!DM10</f>
        <v>1572.7550779999999</v>
      </c>
      <c r="FU21" s="118">
        <f>'18'!DN10</f>
        <v>1689.1028530000001</v>
      </c>
      <c r="FV21" s="118">
        <f>'18'!DO10</f>
        <v>1782.408766</v>
      </c>
      <c r="FW21" s="118">
        <f>'18'!DP10</f>
        <v>1978.3066120000001</v>
      </c>
      <c r="FX21" s="118">
        <f>'18'!DQ10</f>
        <v>2083.022395</v>
      </c>
      <c r="FY21" s="143">
        <f>'18'!DR10</f>
        <v>2622.2259819999999</v>
      </c>
      <c r="FZ21" s="144">
        <f>'18'!DS10</f>
        <v>2625.5987519999999</v>
      </c>
      <c r="GA21" s="118">
        <f>'18'!DT10</f>
        <v>2656.3868950000001</v>
      </c>
      <c r="GB21" s="118">
        <f>'18'!DU10</f>
        <v>2670.0981029999998</v>
      </c>
      <c r="GC21" s="118">
        <f>'18'!DV10</f>
        <v>2704.876413</v>
      </c>
      <c r="GD21" s="118">
        <f>'18'!DW10</f>
        <v>2841.063142</v>
      </c>
      <c r="GE21" s="118">
        <f>'18'!DX10</f>
        <v>2928.8013540000002</v>
      </c>
      <c r="GF21" s="118">
        <f>'18'!DY10</f>
        <v>3080.6180469999999</v>
      </c>
      <c r="GG21" s="118">
        <f>'18'!DZ10</f>
        <v>3329.1567300000002</v>
      </c>
      <c r="GH21" s="118">
        <f>'18'!EA10</f>
        <v>3427.6929599999999</v>
      </c>
      <c r="GI21" s="118">
        <f>'18'!EB10</f>
        <v>3578.787898</v>
      </c>
      <c r="GJ21" s="118">
        <f>'18'!EC10</f>
        <v>2948.4703049999998</v>
      </c>
      <c r="GK21" s="143">
        <f>'18'!ED10</f>
        <v>2683.1430340000002</v>
      </c>
      <c r="GL21" s="118">
        <f>'18'!EE10</f>
        <v>2819.1541129899201</v>
      </c>
      <c r="GM21" s="118">
        <f>'18'!EF10</f>
        <v>2906.7423857794402</v>
      </c>
      <c r="GN21" s="143">
        <f>'18'!EG10</f>
        <v>3042.0954480863502</v>
      </c>
      <c r="GO21" s="147"/>
      <c r="GP21" s="147"/>
    </row>
    <row r="22" spans="1:206" ht="30.75" customHeight="1">
      <c r="A22" s="2756" t="s">
        <v>157</v>
      </c>
      <c r="B22" s="95"/>
      <c r="C22" s="95"/>
      <c r="D22" s="95"/>
      <c r="E22" s="95"/>
      <c r="F22" s="95"/>
      <c r="G22" s="95"/>
      <c r="H22" s="95"/>
      <c r="I22" s="95"/>
      <c r="J22" s="95"/>
      <c r="K22" s="59"/>
      <c r="L22" s="59"/>
      <c r="M22" s="2682"/>
      <c r="N22" s="95"/>
      <c r="O22" s="95"/>
      <c r="P22" s="39"/>
      <c r="Q22" s="95"/>
      <c r="R22" s="148"/>
      <c r="S22" s="39"/>
      <c r="T22" s="39"/>
      <c r="U22" s="39"/>
      <c r="V22" s="39"/>
      <c r="W22" s="39"/>
      <c r="X22" s="39"/>
      <c r="Y22" s="149"/>
      <c r="Z22" s="150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51"/>
      <c r="AL22" s="149"/>
      <c r="AM22" s="149"/>
      <c r="AN22" s="149"/>
      <c r="AO22" s="149"/>
      <c r="AP22" s="149"/>
      <c r="AQ22" s="149"/>
      <c r="AR22" s="149"/>
      <c r="AS22" s="149"/>
      <c r="AT22" s="149"/>
      <c r="AU22" s="152"/>
      <c r="AV22" s="152"/>
      <c r="AW22" s="152"/>
      <c r="AX22" s="153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80"/>
      <c r="BJ22" s="79"/>
      <c r="BK22" s="79"/>
      <c r="BL22" s="79"/>
      <c r="BM22" s="113"/>
      <c r="BN22" s="113"/>
      <c r="BO22" s="113"/>
      <c r="BP22" s="113"/>
      <c r="BQ22" s="113"/>
      <c r="BR22" s="113"/>
      <c r="BS22" s="109"/>
      <c r="BT22" s="109"/>
      <c r="BU22" s="109"/>
      <c r="BV22" s="112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111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114"/>
      <c r="CU22" s="99"/>
      <c r="CV22" s="99"/>
      <c r="CW22" s="99"/>
      <c r="CX22" s="68"/>
      <c r="CY22" s="68"/>
      <c r="CZ22" s="68"/>
      <c r="DA22" s="68"/>
      <c r="DB22" s="68"/>
      <c r="DC22" s="68"/>
      <c r="DD22" s="68"/>
      <c r="DE22" s="69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70"/>
      <c r="DS22" s="68"/>
      <c r="DT22" s="68"/>
      <c r="DU22" s="68"/>
      <c r="DV22" s="74"/>
      <c r="DW22" s="74"/>
      <c r="DX22" s="74"/>
      <c r="DY22" s="74"/>
      <c r="DZ22" s="74"/>
      <c r="EA22" s="84"/>
      <c r="EB22" s="84"/>
      <c r="EC22" s="86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5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6"/>
      <c r="FB22" s="74"/>
      <c r="FC22" s="74"/>
      <c r="FD22" s="74"/>
      <c r="FE22" s="74"/>
      <c r="FF22" s="74">
        <v>8.8000000000000007</v>
      </c>
      <c r="FG22" s="74">
        <v>10</v>
      </c>
      <c r="FH22" s="74">
        <v>11.3</v>
      </c>
      <c r="FI22" s="74">
        <v>13.6</v>
      </c>
      <c r="FJ22" s="74">
        <v>16.100000000000001</v>
      </c>
      <c r="FK22" s="74">
        <v>17.2</v>
      </c>
      <c r="FL22" s="74">
        <v>18.2</v>
      </c>
      <c r="FM22" s="74">
        <v>19.5</v>
      </c>
      <c r="FN22" s="75">
        <v>20.100000000000001</v>
      </c>
      <c r="FO22" s="74">
        <v>20.3</v>
      </c>
      <c r="FP22" s="74">
        <v>20.6</v>
      </c>
      <c r="FQ22" s="74">
        <v>21.4</v>
      </c>
      <c r="FR22" s="74">
        <v>22.3</v>
      </c>
      <c r="FS22" s="74">
        <v>23.4</v>
      </c>
      <c r="FT22" s="74">
        <v>24.5</v>
      </c>
      <c r="FU22" s="74">
        <v>26</v>
      </c>
      <c r="FV22" s="74">
        <v>27.2</v>
      </c>
      <c r="FW22" s="74">
        <v>28.1</v>
      </c>
      <c r="FX22" s="74">
        <v>29.3</v>
      </c>
      <c r="FY22" s="76">
        <v>30.5</v>
      </c>
      <c r="FZ22" s="75">
        <f>'18'!DS30</f>
        <v>30.6</v>
      </c>
      <c r="GA22" s="74">
        <f>'18'!DT30</f>
        <v>30.81</v>
      </c>
      <c r="GB22" s="74">
        <f>'18'!DU30</f>
        <v>31.01</v>
      </c>
      <c r="GC22" s="74">
        <f>'18'!DV30</f>
        <v>31.37</v>
      </c>
      <c r="GD22" s="74">
        <f>'18'!DW30</f>
        <v>32.159999999999997</v>
      </c>
      <c r="GE22" s="74">
        <f>'18'!DX30</f>
        <v>32.99</v>
      </c>
      <c r="GF22" s="74">
        <f>'18'!DY30</f>
        <v>34.4</v>
      </c>
      <c r="GG22" s="74">
        <f>'18'!DZ30</f>
        <v>36.020000000000003</v>
      </c>
      <c r="GH22" s="74">
        <f>'18'!EA30</f>
        <v>37.06</v>
      </c>
      <c r="GI22" s="74">
        <f>'18'!EB30</f>
        <v>38.04</v>
      </c>
      <c r="GJ22" s="74">
        <f>'18'!EC30</f>
        <v>27.52</v>
      </c>
      <c r="GK22" s="76">
        <f>'18'!ED30</f>
        <v>18.61</v>
      </c>
      <c r="GL22" s="74">
        <v>19</v>
      </c>
      <c r="GM22" s="74">
        <v>19.2</v>
      </c>
      <c r="GN22" s="76">
        <v>20.8</v>
      </c>
    </row>
    <row r="23" spans="1:206" ht="30.75" customHeight="1">
      <c r="A23" s="2755" t="s">
        <v>158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2682"/>
      <c r="N23" s="59"/>
      <c r="O23" s="59"/>
      <c r="P23" s="39"/>
      <c r="Q23" s="59"/>
      <c r="R23" s="59"/>
      <c r="S23" s="39"/>
      <c r="T23" s="39"/>
      <c r="U23" s="39"/>
      <c r="V23" s="39"/>
      <c r="W23" s="39"/>
      <c r="X23" s="39"/>
      <c r="Y23" s="39"/>
      <c r="Z23" s="56"/>
      <c r="AA23" s="39"/>
      <c r="AB23" s="39"/>
      <c r="AC23" s="39"/>
      <c r="AD23" s="39"/>
      <c r="AE23" s="39"/>
      <c r="AF23" s="39"/>
      <c r="AG23" s="39"/>
      <c r="AH23" s="39"/>
      <c r="AI23" s="37"/>
      <c r="AJ23" s="37"/>
      <c r="AK23" s="55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5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55"/>
      <c r="BJ23" s="37"/>
      <c r="BK23" s="37"/>
      <c r="BL23" s="37"/>
      <c r="BM23" s="89"/>
      <c r="BN23" s="89"/>
      <c r="BO23" s="89"/>
      <c r="BP23" s="89"/>
      <c r="BQ23" s="90"/>
      <c r="BR23" s="90"/>
      <c r="BS23" s="90"/>
      <c r="BT23" s="90"/>
      <c r="BU23" s="90"/>
      <c r="BV23" s="91"/>
      <c r="BW23" s="67"/>
      <c r="BX23" s="67"/>
      <c r="BY23" s="67"/>
      <c r="BZ23" s="67"/>
      <c r="CA23" s="67"/>
      <c r="CB23" s="67"/>
      <c r="CC23" s="59"/>
      <c r="CD23" s="59"/>
      <c r="CE23" s="59"/>
      <c r="CF23" s="59"/>
      <c r="CG23" s="92"/>
      <c r="CH23" s="59"/>
      <c r="CI23" s="59"/>
      <c r="CJ23" s="59"/>
      <c r="CK23" s="59"/>
      <c r="CL23" s="59"/>
      <c r="CM23" s="59"/>
      <c r="CN23" s="59"/>
      <c r="CO23" s="67"/>
      <c r="CP23" s="67"/>
      <c r="CQ23" s="67"/>
      <c r="CR23" s="67"/>
      <c r="CS23" s="67"/>
      <c r="CT23" s="91"/>
      <c r="CU23" s="67"/>
      <c r="CV23" s="67"/>
      <c r="CW23" s="67"/>
      <c r="CX23" s="59"/>
      <c r="CY23" s="59"/>
      <c r="CZ23" s="59"/>
      <c r="DA23" s="59"/>
      <c r="DB23" s="59"/>
      <c r="DC23" s="59"/>
      <c r="DD23" s="59"/>
      <c r="DE23" s="92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100"/>
      <c r="DS23" s="59"/>
      <c r="DT23" s="60"/>
      <c r="DU23" s="87"/>
      <c r="DV23" s="101"/>
      <c r="DW23" s="101"/>
      <c r="DX23" s="101"/>
      <c r="DY23" s="101"/>
      <c r="DZ23" s="101"/>
      <c r="EA23" s="101"/>
      <c r="EB23" s="101"/>
      <c r="EC23" s="103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2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3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2"/>
      <c r="FO23" s="101"/>
      <c r="FP23" s="101"/>
      <c r="FQ23" s="101"/>
      <c r="FR23" s="101"/>
      <c r="FS23" s="101"/>
      <c r="FT23" s="101"/>
      <c r="FU23" s="101"/>
      <c r="FV23" s="101"/>
      <c r="FW23" s="101"/>
      <c r="FX23" s="2906"/>
      <c r="FY23" s="103"/>
      <c r="FZ23" s="102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3"/>
      <c r="GL23" s="101"/>
      <c r="GM23" s="101"/>
      <c r="GN23" s="103"/>
    </row>
    <row r="24" spans="1:206" ht="30.75" customHeight="1">
      <c r="A24" s="2754" t="s">
        <v>159</v>
      </c>
      <c r="B24" s="39">
        <v>2286.9</v>
      </c>
      <c r="C24" s="39">
        <v>2233.6</v>
      </c>
      <c r="D24" s="39">
        <v>2203.3478260869565</v>
      </c>
      <c r="E24" s="39">
        <v>2248</v>
      </c>
      <c r="F24" s="39">
        <v>2318</v>
      </c>
      <c r="G24" s="39">
        <v>2378</v>
      </c>
      <c r="H24" s="39">
        <v>2353</v>
      </c>
      <c r="I24" s="39">
        <v>2061</v>
      </c>
      <c r="J24" s="39">
        <v>1897</v>
      </c>
      <c r="K24" s="39">
        <v>1903.95</v>
      </c>
      <c r="L24" s="39">
        <v>1867.73</v>
      </c>
      <c r="M24" s="2682">
        <v>1994.48</v>
      </c>
      <c r="N24" s="39">
        <v>2046</v>
      </c>
      <c r="O24" s="39">
        <v>2228.15</v>
      </c>
      <c r="P24" s="39">
        <v>2161.61</v>
      </c>
      <c r="Q24" s="39">
        <v>1934.85</v>
      </c>
      <c r="R24" s="39">
        <v>1878.48</v>
      </c>
      <c r="S24" s="39">
        <v>1858.55</v>
      </c>
      <c r="T24" s="39">
        <v>1954.67</v>
      </c>
      <c r="U24" s="39">
        <v>1888.43</v>
      </c>
      <c r="V24" s="39">
        <v>1823.52</v>
      </c>
      <c r="W24" s="39">
        <v>1700.86</v>
      </c>
      <c r="X24" s="39">
        <v>1590.23</v>
      </c>
      <c r="Y24" s="39">
        <v>1406</v>
      </c>
      <c r="Z24" s="56">
        <v>1492</v>
      </c>
      <c r="AA24" s="39">
        <v>1501</v>
      </c>
      <c r="AB24" s="39">
        <v>1502</v>
      </c>
      <c r="AC24" s="39">
        <v>1456</v>
      </c>
      <c r="AD24" s="39">
        <v>1499</v>
      </c>
      <c r="AE24" s="39">
        <v>1517</v>
      </c>
      <c r="AF24" s="39">
        <v>1562.7272727272727</v>
      </c>
      <c r="AG24" s="39">
        <v>1638.6521739130435</v>
      </c>
      <c r="AH24" s="39">
        <v>1659.1</v>
      </c>
      <c r="AI24" s="39">
        <v>1557.391304347826</v>
      </c>
      <c r="AJ24" s="39">
        <v>1569.3181818181818</v>
      </c>
      <c r="AK24" s="107">
        <v>1508.047619047619</v>
      </c>
      <c r="AL24" s="39">
        <v>1446.8260869565217</v>
      </c>
      <c r="AM24" s="39">
        <v>1429.05</v>
      </c>
      <c r="AN24" s="39">
        <v>1435.8</v>
      </c>
      <c r="AO24" s="39">
        <v>1511.6818181818182</v>
      </c>
      <c r="AP24" s="39">
        <v>1542.9130434782608</v>
      </c>
      <c r="AQ24" s="39">
        <v>1489.85</v>
      </c>
      <c r="AR24" s="66">
        <v>1550.13</v>
      </c>
      <c r="AS24" s="66">
        <v>1633.37</v>
      </c>
      <c r="AT24" s="66">
        <v>1685.14</v>
      </c>
      <c r="AU24" s="66">
        <v>1730.39</v>
      </c>
      <c r="AV24" s="66">
        <v>1733.58</v>
      </c>
      <c r="AW24" s="66">
        <v>1757.95</v>
      </c>
      <c r="AX24" s="65">
        <v>1744.5939130434783</v>
      </c>
      <c r="AY24" s="66">
        <v>1849.8</v>
      </c>
      <c r="AZ24" s="66">
        <v>1866.8095238095239</v>
      </c>
      <c r="BA24" s="66">
        <v>1866.3809523809523</v>
      </c>
      <c r="BB24" s="66">
        <v>1846.6818181818182</v>
      </c>
      <c r="BC24" s="66">
        <v>1938.4285714285713</v>
      </c>
      <c r="BD24" s="66">
        <v>1932.0869565217392</v>
      </c>
      <c r="BE24" s="66">
        <v>2017.6190476190477</v>
      </c>
      <c r="BF24" s="66">
        <v>2026.590909090909</v>
      </c>
      <c r="BG24" s="66">
        <v>1980.4347826086957</v>
      </c>
      <c r="BH24" s="66">
        <v>1885.2</v>
      </c>
      <c r="BI24" s="77">
        <v>1946.7727272727273</v>
      </c>
      <c r="BJ24" s="66">
        <v>1961.4761904761904</v>
      </c>
      <c r="BK24" s="66">
        <v>1972.5</v>
      </c>
      <c r="BL24" s="66">
        <v>2003.5</v>
      </c>
      <c r="BM24" s="113">
        <v>1959.9</v>
      </c>
      <c r="BN24" s="113">
        <v>2060.9047619047619</v>
      </c>
      <c r="BO24" s="113">
        <v>2129.818181818182</v>
      </c>
      <c r="BP24" s="113">
        <v>2181.086956521739</v>
      </c>
      <c r="BQ24" s="113">
        <v>2068.8095238095239</v>
      </c>
      <c r="BR24" s="113">
        <v>2188.181818181818</v>
      </c>
      <c r="BS24" s="90">
        <v>2134.9545454545455</v>
      </c>
      <c r="BT24" s="90">
        <v>2252.3333333333335</v>
      </c>
      <c r="BU24" s="90">
        <v>2274.8571428571427</v>
      </c>
      <c r="BV24" s="91">
        <v>2085.8000000000002</v>
      </c>
      <c r="BW24" s="67">
        <v>2079.9523809523807</v>
      </c>
      <c r="BX24" s="67">
        <v>2213.086956521739</v>
      </c>
      <c r="BY24" s="2914">
        <v>2206.3809523809523</v>
      </c>
      <c r="BZ24" s="2914">
        <v>2214.4545454545455</v>
      </c>
      <c r="CA24" s="2914">
        <v>2278.2272727272725</v>
      </c>
      <c r="CB24" s="67">
        <v>2419.8571428571427</v>
      </c>
      <c r="CC24" s="67">
        <v>2385.4347826086955</v>
      </c>
      <c r="CD24" s="67">
        <v>2245.8636363636365</v>
      </c>
      <c r="CE24" s="67">
        <v>2194.3809523809523</v>
      </c>
      <c r="CF24" s="67">
        <v>2026.5</v>
      </c>
      <c r="CG24" s="97">
        <v>1828.18</v>
      </c>
      <c r="CH24" s="67">
        <v>1763.2272727272727</v>
      </c>
      <c r="CI24" s="67">
        <v>1623.8</v>
      </c>
      <c r="CJ24" s="67">
        <v>1657.9565217391305</v>
      </c>
      <c r="CK24" s="67">
        <v>1544.9</v>
      </c>
      <c r="CL24" s="67">
        <v>1518.391304347826</v>
      </c>
      <c r="CM24" s="67">
        <v>1552.2727272727273</v>
      </c>
      <c r="CN24" s="67">
        <v>1521.4761904761904</v>
      </c>
      <c r="CO24" s="67">
        <v>1529.2173913043478</v>
      </c>
      <c r="CP24" s="67">
        <v>1488.047619047619</v>
      </c>
      <c r="CQ24" s="67">
        <v>1565.1363636363637</v>
      </c>
      <c r="CR24" s="67">
        <v>1586.090909090909</v>
      </c>
      <c r="CS24" s="67">
        <v>1412</v>
      </c>
      <c r="CT24" s="81">
        <v>1381.4545454545455</v>
      </c>
      <c r="CU24" s="79">
        <v>1496.65</v>
      </c>
      <c r="CV24" s="79">
        <v>1756.5714285714287</v>
      </c>
      <c r="CW24" s="79">
        <v>1805.8</v>
      </c>
      <c r="CX24" s="79">
        <v>1887.0952380952381</v>
      </c>
      <c r="CY24" s="79">
        <v>1758.1428571428571</v>
      </c>
      <c r="CZ24" s="79">
        <v>1743.5454545454545</v>
      </c>
      <c r="DA24" s="79">
        <v>1637.0454545454545</v>
      </c>
      <c r="DB24" s="79">
        <v>1603.8</v>
      </c>
      <c r="DC24" s="79">
        <v>1595.304347826087</v>
      </c>
      <c r="DD24" s="79">
        <v>1638.2727272727273</v>
      </c>
      <c r="DE24" s="80">
        <v>1662.578947368421</v>
      </c>
      <c r="DF24" s="79">
        <v>1688.8636363636363</v>
      </c>
      <c r="DG24" s="79">
        <v>1706.3</v>
      </c>
      <c r="DH24" s="79">
        <v>1665.047619047619</v>
      </c>
      <c r="DI24" s="79">
        <v>1776.25</v>
      </c>
      <c r="DJ24" s="79">
        <v>1752.7727272727273</v>
      </c>
      <c r="DK24" s="79">
        <v>1821.25</v>
      </c>
      <c r="DL24" s="79">
        <v>1848.8260869565217</v>
      </c>
      <c r="DM24" s="79">
        <v>1748.2857142857142</v>
      </c>
      <c r="DN24" s="79">
        <v>1810.15</v>
      </c>
      <c r="DO24" s="79">
        <v>1864.8636363636363</v>
      </c>
      <c r="DP24" s="79">
        <v>1896.9047619047619</v>
      </c>
      <c r="DQ24" s="79">
        <v>1805.6</v>
      </c>
      <c r="DR24" s="81">
        <v>1922.5</v>
      </c>
      <c r="DS24" s="79">
        <v>2003.6</v>
      </c>
      <c r="DT24" s="79">
        <v>1855.7272727272727</v>
      </c>
      <c r="DU24" s="79">
        <v>1836.05</v>
      </c>
      <c r="DV24" s="84">
        <v>1944.3157894736842</v>
      </c>
      <c r="DW24" s="84">
        <v>1759.090909090909</v>
      </c>
      <c r="DX24" s="84">
        <v>1574.4347826086957</v>
      </c>
      <c r="DY24" s="84">
        <v>1691.3</v>
      </c>
      <c r="DZ24" s="84">
        <v>1828.8181818181818</v>
      </c>
      <c r="EA24" s="84">
        <v>1678.8181818181818</v>
      </c>
      <c r="EB24" s="84">
        <v>1707.6666666666667</v>
      </c>
      <c r="EC24" s="86">
        <v>1734.3333333333333</v>
      </c>
      <c r="ED24" s="84">
        <v>1717.9</v>
      </c>
      <c r="EE24" s="84">
        <v>1708.7</v>
      </c>
      <c r="EF24" s="84">
        <v>1751.9565217391305</v>
      </c>
      <c r="EG24" s="84">
        <v>1637.25</v>
      </c>
      <c r="EH24" s="84">
        <v>1648.421052631579</v>
      </c>
      <c r="EI24" s="84">
        <v>1622.1818181818182</v>
      </c>
      <c r="EJ24" s="84">
        <v>1619</v>
      </c>
      <c r="EK24" s="84">
        <v>1758.1428571428571</v>
      </c>
      <c r="EL24" s="84">
        <v>1807.9545454545455</v>
      </c>
      <c r="EM24" s="84">
        <v>1815.3809523809523</v>
      </c>
      <c r="EN24" s="84">
        <v>1698.5454545454545</v>
      </c>
      <c r="EO24" s="84">
        <v>1690.640909090909</v>
      </c>
      <c r="EP24" s="85">
        <v>1715.45</v>
      </c>
      <c r="EQ24" s="84">
        <v>1765.85</v>
      </c>
      <c r="ER24" s="84">
        <v>1740.6521739130435</v>
      </c>
      <c r="ES24" s="84">
        <v>1781.2631578947369</v>
      </c>
      <c r="ET24" s="84">
        <v>1768.6666666666667</v>
      </c>
      <c r="EU24" s="84">
        <v>1749.7</v>
      </c>
      <c r="EV24" s="84">
        <v>1727.6190476190477</v>
      </c>
      <c r="EW24" s="84">
        <v>1802.909090909091</v>
      </c>
      <c r="EX24" s="84">
        <v>1876.4285714285713</v>
      </c>
      <c r="EY24" s="84">
        <v>1901.1428571428571</v>
      </c>
      <c r="EZ24" s="84">
        <v>1974.590909090909</v>
      </c>
      <c r="FA24" s="86">
        <v>1992.0952380952381</v>
      </c>
      <c r="FB24" s="84">
        <v>2033.8571428571429</v>
      </c>
      <c r="FC24" s="84">
        <v>2070.3000000000002</v>
      </c>
      <c r="FD24" s="84">
        <v>2119.086956521739</v>
      </c>
      <c r="FE24" s="84">
        <v>2214.6666666666665</v>
      </c>
      <c r="FF24" s="84">
        <v>2295.3636363636365</v>
      </c>
      <c r="FG24" s="84">
        <v>2455.2272727272725</v>
      </c>
      <c r="FH24" s="84">
        <v>2596.0500000000002</v>
      </c>
      <c r="FI24" s="84">
        <v>2730.1739130434785</v>
      </c>
      <c r="FJ24" s="84">
        <v>2987.4761904761904</v>
      </c>
      <c r="FK24" s="84">
        <v>3125.181818181818</v>
      </c>
      <c r="FL24" s="84">
        <v>3441.8636363636365</v>
      </c>
      <c r="FM24" s="84">
        <v>3520.2631578947367</v>
      </c>
      <c r="FN24" s="85">
        <v>3659.5454545454545</v>
      </c>
      <c r="FO24" s="84">
        <v>4735.7619047619046</v>
      </c>
      <c r="FP24" s="84">
        <v>6155.05</v>
      </c>
      <c r="FQ24" s="84">
        <v>8544.9500000000007</v>
      </c>
      <c r="FR24" s="84">
        <v>6803.9047619047615</v>
      </c>
      <c r="FS24" s="84">
        <v>7231.3</v>
      </c>
      <c r="FT24" s="84">
        <v>6555</v>
      </c>
      <c r="FU24" s="84">
        <v>5506</v>
      </c>
      <c r="FV24" s="84">
        <v>4958.8571428571431</v>
      </c>
      <c r="FW24" s="84">
        <v>4905.826086956522</v>
      </c>
      <c r="FX24" s="2906">
        <v>6558.4285714285716</v>
      </c>
      <c r="FY24" s="86">
        <v>8730.57</v>
      </c>
      <c r="FZ24" s="85">
        <v>8989.045454545454</v>
      </c>
      <c r="GA24" s="84">
        <v>7933</v>
      </c>
      <c r="GB24" s="84">
        <v>6302.7619047619046</v>
      </c>
      <c r="GC24" s="84">
        <v>6205.6</v>
      </c>
      <c r="GD24" s="84">
        <v>6837.55</v>
      </c>
      <c r="GE24" s="84">
        <v>6195.35</v>
      </c>
      <c r="GF24" s="84">
        <v>5289.17</v>
      </c>
      <c r="GG24" s="84">
        <v>5467.25</v>
      </c>
      <c r="GH24" s="84">
        <v>5061.32</v>
      </c>
      <c r="GI24" s="84">
        <v>4345.913043478261</v>
      </c>
      <c r="GJ24" s="84">
        <v>4185.3500000000004</v>
      </c>
      <c r="GK24" s="86">
        <v>4268.5238095238092</v>
      </c>
      <c r="GL24" s="84" cm="1">
        <f t="array" ref="GL24:GN24">TRANSPOSE('23'!B233:B235)</f>
        <v>3600.6666666666665</v>
      </c>
      <c r="GM24" s="84">
        <v>2580.3157894736842</v>
      </c>
      <c r="GN24" s="86">
        <v>2361.7272727272725</v>
      </c>
    </row>
    <row r="25" spans="1:206" ht="30.75" customHeight="1">
      <c r="A25" s="2754" t="s">
        <v>160</v>
      </c>
      <c r="B25" s="39">
        <v>1116.9512499999998</v>
      </c>
      <c r="C25" s="39">
        <v>1095.4937500000001</v>
      </c>
      <c r="D25" s="39">
        <v>1113.7652173913041</v>
      </c>
      <c r="E25" s="39">
        <v>1147.9100000000001</v>
      </c>
      <c r="F25" s="39">
        <v>1202.81</v>
      </c>
      <c r="G25" s="39">
        <v>1233.2</v>
      </c>
      <c r="H25" s="39">
        <v>1193.68</v>
      </c>
      <c r="I25" s="39">
        <v>1215.53</v>
      </c>
      <c r="J25" s="39">
        <v>1271.0999999999999</v>
      </c>
      <c r="K25" s="39">
        <v>1342.96</v>
      </c>
      <c r="L25" s="39">
        <v>1369.69</v>
      </c>
      <c r="M25" s="2682">
        <v>1391.16</v>
      </c>
      <c r="N25" s="39">
        <v>1359.46</v>
      </c>
      <c r="O25" s="39">
        <v>1372.35</v>
      </c>
      <c r="P25" s="39">
        <v>1422.5</v>
      </c>
      <c r="Q25" s="39">
        <v>1481.1</v>
      </c>
      <c r="R25" s="39">
        <v>1515.22</v>
      </c>
      <c r="S25" s="39">
        <v>1528.25</v>
      </c>
      <c r="T25" s="39">
        <v>1575.15</v>
      </c>
      <c r="U25" s="39">
        <v>1770.13</v>
      </c>
      <c r="V25" s="39">
        <v>1768.96</v>
      </c>
      <c r="W25" s="39">
        <v>1673.66</v>
      </c>
      <c r="X25" s="39">
        <v>1744.69</v>
      </c>
      <c r="Y25" s="39">
        <v>1658.49</v>
      </c>
      <c r="Z25" s="56">
        <v>1632.18</v>
      </c>
      <c r="AA25" s="39">
        <v>1730.5</v>
      </c>
      <c r="AB25" s="39">
        <v>1671.28</v>
      </c>
      <c r="AC25" s="39">
        <v>1647.7</v>
      </c>
      <c r="AD25" s="39">
        <v>1579.24</v>
      </c>
      <c r="AE25" s="39">
        <v>1602.91</v>
      </c>
      <c r="AF25" s="39">
        <v>1590.9604545454547</v>
      </c>
      <c r="AG25" s="39">
        <v>1631.0473913043477</v>
      </c>
      <c r="AH25" s="39">
        <v>1746.8867499999997</v>
      </c>
      <c r="AI25" s="39">
        <v>1744.9576086956529</v>
      </c>
      <c r="AJ25" s="39">
        <v>1721.1722727272727</v>
      </c>
      <c r="AK25" s="107">
        <v>1678.8185714285719</v>
      </c>
      <c r="AL25" s="39">
        <v>1670.6180434782611</v>
      </c>
      <c r="AM25" s="39">
        <v>1626.6200000000003</v>
      </c>
      <c r="AN25" s="39">
        <v>1593.5122499999998</v>
      </c>
      <c r="AO25" s="39">
        <v>1491.0477272727271</v>
      </c>
      <c r="AP25" s="39">
        <v>1415.8141304347823</v>
      </c>
      <c r="AQ25" s="39">
        <v>1342.135</v>
      </c>
      <c r="AR25" s="66">
        <v>1293.6586956521739</v>
      </c>
      <c r="AS25" s="66">
        <v>1354.8844999999997</v>
      </c>
      <c r="AT25" s="66">
        <v>1351.4638095238095</v>
      </c>
      <c r="AU25" s="66">
        <v>1320.13</v>
      </c>
      <c r="AV25" s="66">
        <v>1277.4485714285711</v>
      </c>
      <c r="AW25" s="66">
        <v>1228.3485714285714</v>
      </c>
      <c r="AX25" s="65">
        <v>1247.6034782608697</v>
      </c>
      <c r="AY25" s="66">
        <v>1310.01</v>
      </c>
      <c r="AZ25" s="66">
        <v>1340.1280952380953</v>
      </c>
      <c r="BA25" s="66">
        <v>1301.6871428571433</v>
      </c>
      <c r="BB25" s="66">
        <v>1291.1695454545456</v>
      </c>
      <c r="BC25" s="66">
        <v>1283.3185714285714</v>
      </c>
      <c r="BD25" s="66">
        <v>1311.6247826086956</v>
      </c>
      <c r="BE25" s="66">
        <v>1295.5430952380952</v>
      </c>
      <c r="BF25" s="66">
        <v>1237.6822727272727</v>
      </c>
      <c r="BG25" s="66">
        <v>1227.2113043478262</v>
      </c>
      <c r="BH25" s="66">
        <v>1178.9735000000001</v>
      </c>
      <c r="BI25" s="77">
        <v>1205.2840909090912</v>
      </c>
      <c r="BJ25" s="66">
        <v>1249.8926190476193</v>
      </c>
      <c r="BK25" s="66">
        <v>1228.5774999999999</v>
      </c>
      <c r="BL25" s="66">
        <v>1181.2215909090908</v>
      </c>
      <c r="BM25" s="113">
        <v>1194.67975</v>
      </c>
      <c r="BN25" s="113">
        <v>1202.311904761905</v>
      </c>
      <c r="BO25" s="113">
        <v>1182.9038636363637</v>
      </c>
      <c r="BP25" s="113">
        <v>1130.518260869565</v>
      </c>
      <c r="BQ25" s="113">
        <v>1118.0538095238096</v>
      </c>
      <c r="BR25" s="113">
        <v>1124.67</v>
      </c>
      <c r="BS25" s="90">
        <v>1157.76</v>
      </c>
      <c r="BT25" s="90">
        <v>1087.1199999999999</v>
      </c>
      <c r="BU25" s="90">
        <v>1069.4000000000001</v>
      </c>
      <c r="BV25" s="91">
        <v>1098.1240000000003</v>
      </c>
      <c r="BW25" s="67">
        <v>1198.7923809523807</v>
      </c>
      <c r="BX25" s="67">
        <v>1243.0176086956521</v>
      </c>
      <c r="BY25" s="67">
        <v>1242.79</v>
      </c>
      <c r="BZ25" s="67">
        <v>1258.1443181818183</v>
      </c>
      <c r="CA25" s="67">
        <v>1277.7536363636366</v>
      </c>
      <c r="CB25" s="67">
        <v>1338.2578571428573</v>
      </c>
      <c r="CC25" s="90">
        <v>1339.199347826087</v>
      </c>
      <c r="CD25" s="90">
        <v>1325.3645454545456</v>
      </c>
      <c r="CE25" s="90">
        <v>1269.829752066116</v>
      </c>
      <c r="CF25" s="90">
        <v>1237.5790909090911</v>
      </c>
      <c r="CG25" s="111">
        <v>1153.58</v>
      </c>
      <c r="CH25" s="67">
        <v>1192.7584090909093</v>
      </c>
      <c r="CI25" s="67">
        <v>1233.8047499999998</v>
      </c>
      <c r="CJ25" s="67">
        <v>1231.3854347826084</v>
      </c>
      <c r="CK25" s="67">
        <v>1270.01125</v>
      </c>
      <c r="CL25" s="67">
        <v>1242.1199999999999</v>
      </c>
      <c r="CM25" s="67">
        <v>1261.76</v>
      </c>
      <c r="CN25" s="67">
        <v>1236.55</v>
      </c>
      <c r="CO25" s="67">
        <v>1283.4000000000001</v>
      </c>
      <c r="CP25" s="67">
        <v>1315.818571428571</v>
      </c>
      <c r="CQ25" s="67">
        <v>1280.6159090909086</v>
      </c>
      <c r="CR25" s="67">
        <v>1282.379090909091</v>
      </c>
      <c r="CS25" s="67">
        <v>1266.56</v>
      </c>
      <c r="CT25" s="81">
        <v>1331.7011363636366</v>
      </c>
      <c r="CU25" s="79">
        <v>1332.4117500000004</v>
      </c>
      <c r="CV25" s="79">
        <v>1325.7102380952381</v>
      </c>
      <c r="CW25" s="79">
        <v>1334.8764285714287</v>
      </c>
      <c r="CX25" s="79">
        <v>1303.0336956521737</v>
      </c>
      <c r="CY25" s="79">
        <v>1281.0761904761905</v>
      </c>
      <c r="CZ25" s="79">
        <v>1238.3045454545454</v>
      </c>
      <c r="DA25" s="79">
        <v>1200.9391304347826</v>
      </c>
      <c r="DB25" s="79">
        <v>1198.1402500000002</v>
      </c>
      <c r="DC25" s="79">
        <v>1213.9690909090905</v>
      </c>
      <c r="DD25" s="79">
        <v>1220.8077272727271</v>
      </c>
      <c r="DE25" s="80">
        <v>1251.1130000000005</v>
      </c>
      <c r="DF25" s="79">
        <v>1292.0920454545453</v>
      </c>
      <c r="DG25" s="79">
        <v>1319.9517500000002</v>
      </c>
      <c r="DH25" s="79">
        <v>1300.7169047619045</v>
      </c>
      <c r="DI25" s="79">
        <v>1286.2421428571429</v>
      </c>
      <c r="DJ25" s="79">
        <v>1283.3739130434788</v>
      </c>
      <c r="DK25" s="79">
        <v>1359.6790000000003</v>
      </c>
      <c r="DL25" s="79">
        <v>1414.6623913043477</v>
      </c>
      <c r="DM25" s="79">
        <v>1501.0088636363637</v>
      </c>
      <c r="DN25" s="79">
        <v>1508.4245238095234</v>
      </c>
      <c r="DO25" s="79">
        <v>1494.3078260869565</v>
      </c>
      <c r="DP25" s="79">
        <v>1471.1457142857146</v>
      </c>
      <c r="DQ25" s="79">
        <v>1481.3276190476188</v>
      </c>
      <c r="DR25" s="81">
        <v>1560.7365909090906</v>
      </c>
      <c r="DS25" s="79">
        <v>1596.808</v>
      </c>
      <c r="DT25" s="79">
        <v>1590.5859090909091</v>
      </c>
      <c r="DU25" s="79">
        <v>1681.0116666666668</v>
      </c>
      <c r="DV25" s="84">
        <v>1716.8209523809526</v>
      </c>
      <c r="DW25" s="84">
        <v>1734.6915909090908</v>
      </c>
      <c r="DX25" s="84">
        <v>1843.1732608695652</v>
      </c>
      <c r="DY25" s="84">
        <v>1971.0695238095234</v>
      </c>
      <c r="DZ25" s="84">
        <v>1924.4654545454543</v>
      </c>
      <c r="EA25" s="84">
        <v>1901.6759090909093</v>
      </c>
      <c r="EB25" s="84">
        <v>1867.8714285714286</v>
      </c>
      <c r="EC25" s="86">
        <v>1857.1872727272726</v>
      </c>
      <c r="ED25" s="84">
        <v>1867.0419999999999</v>
      </c>
      <c r="EE25" s="84">
        <v>1810.3422499999997</v>
      </c>
      <c r="EF25" s="84">
        <v>1722.485434782609</v>
      </c>
      <c r="EG25" s="84">
        <v>1759.2121428571429</v>
      </c>
      <c r="EH25" s="84">
        <v>1849.2761904761899</v>
      </c>
      <c r="EI25" s="84">
        <v>1835.146363636364</v>
      </c>
      <c r="EJ25" s="84">
        <v>1805.1513636363636</v>
      </c>
      <c r="EK25" s="84">
        <v>1785.6702272727273</v>
      </c>
      <c r="EL25" s="84">
        <v>1778.2893181818183</v>
      </c>
      <c r="EM25" s="84">
        <v>1775.5795238095238</v>
      </c>
      <c r="EN25" s="84">
        <v>1818.4422727272731</v>
      </c>
      <c r="EO25" s="84">
        <v>1790.8988636363633</v>
      </c>
      <c r="EP25" s="85">
        <v>1816.433571</v>
      </c>
      <c r="EQ25" s="84">
        <v>1857.1095</v>
      </c>
      <c r="ER25" s="84">
        <v>1949.434565</v>
      </c>
      <c r="ES25" s="84">
        <v>1935.2355</v>
      </c>
      <c r="ET25" s="84">
        <v>1849.49875</v>
      </c>
      <c r="EU25" s="84">
        <v>1837.068182</v>
      </c>
      <c r="EV25" s="84">
        <v>1737.132619</v>
      </c>
      <c r="EW25" s="84">
        <v>1763.7052169999999</v>
      </c>
      <c r="EX25" s="84">
        <v>1682.1243179999999</v>
      </c>
      <c r="EY25" s="84">
        <v>1666.675238</v>
      </c>
      <c r="EZ25" s="84">
        <v>1726.39</v>
      </c>
      <c r="FA25" s="86">
        <v>1796.205238</v>
      </c>
      <c r="FB25" s="84">
        <v>1899.9845238095236</v>
      </c>
      <c r="FC25" s="84">
        <v>1858.93975</v>
      </c>
      <c r="FD25" s="84">
        <v>1912.511956521739</v>
      </c>
      <c r="FE25" s="84">
        <v>2000.6936842105267</v>
      </c>
      <c r="FF25" s="84">
        <v>1991.1167391304348</v>
      </c>
      <c r="FG25" s="84">
        <v>1942.0677272727276</v>
      </c>
      <c r="FH25" s="84">
        <v>1949.659762</v>
      </c>
      <c r="FI25" s="84">
        <v>1918.7747830000001</v>
      </c>
      <c r="FJ25" s="84">
        <v>1916.3407139999999</v>
      </c>
      <c r="FK25" s="84">
        <v>1913.785682</v>
      </c>
      <c r="FL25" s="84">
        <v>1984.6986360000001</v>
      </c>
      <c r="FM25" s="84">
        <v>2035.4285</v>
      </c>
      <c r="FN25" s="85">
        <v>2032.4113636363638</v>
      </c>
      <c r="FO25" s="84">
        <v>2025.7319047619053</v>
      </c>
      <c r="FP25" s="84">
        <v>2158.2175000000002</v>
      </c>
      <c r="FQ25" s="84">
        <v>2334.1572727272724</v>
      </c>
      <c r="FR25" s="84">
        <v>2350.8121739130434</v>
      </c>
      <c r="FS25" s="84">
        <v>2325.3422500000001</v>
      </c>
      <c r="FT25" s="84">
        <v>2391.6276086956518</v>
      </c>
      <c r="FU25" s="84">
        <v>2469.3897727272729</v>
      </c>
      <c r="FV25" s="84">
        <v>2568.8126190476196</v>
      </c>
      <c r="FW25" s="84">
        <v>2689.3845652173918</v>
      </c>
      <c r="FX25" s="84">
        <v>2651.6985714285715</v>
      </c>
      <c r="FY25" s="86">
        <v>2641.4516666666668</v>
      </c>
      <c r="FZ25" s="85">
        <v>2708.3695454545455</v>
      </c>
      <c r="GA25" s="84">
        <v>2897.2622499999998</v>
      </c>
      <c r="GB25" s="84">
        <v>2981.2445238095233</v>
      </c>
      <c r="GC25" s="84">
        <v>3218.1642857142861</v>
      </c>
      <c r="GD25" s="84">
        <v>3289.3404545454546</v>
      </c>
      <c r="GE25" s="84">
        <v>3351.5940000000001</v>
      </c>
      <c r="GF25" s="84">
        <v>3341.18</v>
      </c>
      <c r="GG25" s="84">
        <v>3362.33</v>
      </c>
      <c r="GH25" s="84">
        <v>3663.52</v>
      </c>
      <c r="GI25" s="84">
        <v>4054.45304347826</v>
      </c>
      <c r="GJ25" s="84">
        <v>4082.1702500000001</v>
      </c>
      <c r="GK25" s="86">
        <v>4316.2911904761904</v>
      </c>
      <c r="GL25" s="84" cm="1">
        <f t="array" ref="GL25:GN25">TRANSPOSE('23'!D233:D235)</f>
        <v>4749.6119047619059</v>
      </c>
      <c r="GM25" s="84">
        <v>5007.4579999999996</v>
      </c>
      <c r="GN25" s="86">
        <v>4871.3409090909081</v>
      </c>
    </row>
    <row r="26" spans="1:206" ht="30.75" customHeight="1">
      <c r="A26" s="2754" t="s">
        <v>161</v>
      </c>
      <c r="B26" s="39">
        <v>76.918000000000006</v>
      </c>
      <c r="C26" s="39">
        <v>74.753999999999991</v>
      </c>
      <c r="D26" s="39">
        <v>79.89826086956522</v>
      </c>
      <c r="E26" s="39">
        <v>85.68</v>
      </c>
      <c r="F26" s="39">
        <v>76.989999999999995</v>
      </c>
      <c r="G26" s="39">
        <v>75.66</v>
      </c>
      <c r="H26" s="39">
        <v>75.489999999999995</v>
      </c>
      <c r="I26" s="39">
        <v>77.11</v>
      </c>
      <c r="J26" s="39">
        <v>78.209999999999994</v>
      </c>
      <c r="K26" s="39">
        <v>83.49</v>
      </c>
      <c r="L26" s="39">
        <v>86.11</v>
      </c>
      <c r="M26" s="2682">
        <v>92.34</v>
      </c>
      <c r="N26" s="39">
        <v>96.82</v>
      </c>
      <c r="O26" s="39">
        <v>104.09</v>
      </c>
      <c r="P26" s="39">
        <v>114.62</v>
      </c>
      <c r="Q26" s="39">
        <v>123.13</v>
      </c>
      <c r="R26" s="39">
        <v>114.53</v>
      </c>
      <c r="S26" s="39">
        <v>113.91</v>
      </c>
      <c r="T26" s="39">
        <v>116.68</v>
      </c>
      <c r="U26" s="39">
        <v>109.82</v>
      </c>
      <c r="V26" s="39">
        <v>109.96</v>
      </c>
      <c r="W26" s="39">
        <v>108.8</v>
      </c>
      <c r="X26" s="39">
        <v>110.61</v>
      </c>
      <c r="Y26" s="39">
        <v>107.72</v>
      </c>
      <c r="Z26" s="56">
        <v>111.55</v>
      </c>
      <c r="AA26" s="39">
        <v>126.96</v>
      </c>
      <c r="AB26" s="39">
        <v>124.55</v>
      </c>
      <c r="AC26" s="39">
        <v>120.37</v>
      </c>
      <c r="AD26" s="39">
        <v>109.36</v>
      </c>
      <c r="AE26" s="39">
        <v>95.89</v>
      </c>
      <c r="AF26" s="39">
        <v>102.77090909090909</v>
      </c>
      <c r="AG26" s="39">
        <v>113.19173913043481</v>
      </c>
      <c r="AH26" s="39">
        <v>113.03899999999999</v>
      </c>
      <c r="AI26" s="39">
        <v>111.51695652173912</v>
      </c>
      <c r="AJ26" s="39">
        <v>109.52909090909093</v>
      </c>
      <c r="AK26" s="107">
        <v>109.19285714285715</v>
      </c>
      <c r="AL26" s="39">
        <v>112.28478260869566</v>
      </c>
      <c r="AM26" s="39">
        <v>116.10900000000001</v>
      </c>
      <c r="AN26" s="39">
        <v>109.5305</v>
      </c>
      <c r="AO26" s="39">
        <v>103.31409090909091</v>
      </c>
      <c r="AP26" s="39">
        <v>103.32000000000001</v>
      </c>
      <c r="AQ26" s="39">
        <v>103.29850000000002</v>
      </c>
      <c r="AR26" s="66">
        <v>107.37</v>
      </c>
      <c r="AS26" s="66">
        <v>110.25</v>
      </c>
      <c r="AT26" s="66">
        <v>111.21</v>
      </c>
      <c r="AU26" s="66">
        <v>109.45</v>
      </c>
      <c r="AV26" s="66">
        <v>107.77</v>
      </c>
      <c r="AW26" s="66">
        <v>110.6</v>
      </c>
      <c r="AX26" s="65">
        <v>107.32</v>
      </c>
      <c r="AY26" s="66">
        <v>108.8</v>
      </c>
      <c r="AZ26" s="66">
        <v>107.68</v>
      </c>
      <c r="BA26" s="66">
        <v>108.09714285714286</v>
      </c>
      <c r="BB26" s="66">
        <v>109.20409090909088</v>
      </c>
      <c r="BC26" s="66">
        <v>111.96714285714287</v>
      </c>
      <c r="BD26" s="66">
        <v>108.2104347826087</v>
      </c>
      <c r="BE26" s="66">
        <v>103.48285714285714</v>
      </c>
      <c r="BF26" s="66">
        <v>98.560909090909092</v>
      </c>
      <c r="BG26" s="66">
        <v>88.068695652173915</v>
      </c>
      <c r="BH26" s="66">
        <v>79.400000000000006</v>
      </c>
      <c r="BI26" s="77">
        <v>62.361499999999999</v>
      </c>
      <c r="BJ26" s="66">
        <v>49.767142857142851</v>
      </c>
      <c r="BK26" s="66">
        <v>58.695000000000007</v>
      </c>
      <c r="BL26" s="66">
        <v>57.013181818181813</v>
      </c>
      <c r="BM26" s="113">
        <v>60.901904761904774</v>
      </c>
      <c r="BN26" s="113">
        <v>65.624285714285705</v>
      </c>
      <c r="BO26" s="113">
        <v>63.752727272727277</v>
      </c>
      <c r="BP26" s="113">
        <v>56.749130434782607</v>
      </c>
      <c r="BQ26" s="113">
        <v>48.1752380952381</v>
      </c>
      <c r="BR26" s="113">
        <v>48.565909090909095</v>
      </c>
      <c r="BS26" s="90">
        <v>49.120454545454542</v>
      </c>
      <c r="BT26" s="90">
        <v>45.717142857142861</v>
      </c>
      <c r="BU26" s="90">
        <v>38.922272727272727</v>
      </c>
      <c r="BV26" s="91">
        <v>31.927500000000002</v>
      </c>
      <c r="BW26" s="67">
        <v>33.435714285714283</v>
      </c>
      <c r="BX26" s="67">
        <v>39.80130434782609</v>
      </c>
      <c r="BY26" s="67">
        <v>43.34</v>
      </c>
      <c r="BZ26" s="67">
        <v>47.634545454545453</v>
      </c>
      <c r="CA26" s="67">
        <v>49.887727272727268</v>
      </c>
      <c r="CB26" s="67">
        <v>46.581904761904767</v>
      </c>
      <c r="CC26" s="90">
        <v>47.159130434782604</v>
      </c>
      <c r="CD26" s="90">
        <v>47.23</v>
      </c>
      <c r="CE26" s="90">
        <v>51.225413223140499</v>
      </c>
      <c r="CF26" s="90">
        <v>47.078636363636363</v>
      </c>
      <c r="CG26" s="111">
        <v>54.93</v>
      </c>
      <c r="CH26" s="67">
        <v>55.51</v>
      </c>
      <c r="CI26" s="67">
        <v>55.984500000000004</v>
      </c>
      <c r="CJ26" s="67">
        <v>52.533478260869565</v>
      </c>
      <c r="CK26" s="67">
        <v>53.724499999999999</v>
      </c>
      <c r="CL26" s="67">
        <v>51.109565217391307</v>
      </c>
      <c r="CM26" s="67">
        <v>47.544090909090912</v>
      </c>
      <c r="CN26" s="67">
        <v>49.204761904761902</v>
      </c>
      <c r="CO26" s="67">
        <v>51.87</v>
      </c>
      <c r="CP26" s="67">
        <v>55.230476190476196</v>
      </c>
      <c r="CQ26" s="67">
        <v>57.472272727272731</v>
      </c>
      <c r="CR26" s="67">
        <v>62.865454545454533</v>
      </c>
      <c r="CS26" s="67">
        <v>64.27</v>
      </c>
      <c r="CT26" s="91">
        <v>69.093181818181819</v>
      </c>
      <c r="CU26" s="67">
        <v>65.703684210526333</v>
      </c>
      <c r="CV26" s="67">
        <v>66.680952380952391</v>
      </c>
      <c r="CW26" s="67">
        <v>71.671428571428564</v>
      </c>
      <c r="CX26" s="67">
        <v>77.058260869565217</v>
      </c>
      <c r="CY26" s="67">
        <v>75.936666666666667</v>
      </c>
      <c r="CZ26" s="67">
        <v>75.038181818181812</v>
      </c>
      <c r="DA26" s="67">
        <v>73.848260869565223</v>
      </c>
      <c r="DB26" s="67">
        <v>79.085499999999996</v>
      </c>
      <c r="DC26" s="67">
        <v>80.629565217391317</v>
      </c>
      <c r="DD26" s="67">
        <v>65.962727272727264</v>
      </c>
      <c r="DE26" s="97">
        <v>57.673999999999999</v>
      </c>
      <c r="DF26" s="79">
        <v>60.229545454545473</v>
      </c>
      <c r="DG26" s="79">
        <v>64.496000000000009</v>
      </c>
      <c r="DH26" s="79">
        <v>67.046190476190475</v>
      </c>
      <c r="DI26" s="79">
        <v>71.658095238095243</v>
      </c>
      <c r="DJ26" s="79">
        <v>70.303043478260875</v>
      </c>
      <c r="DK26" s="79">
        <v>63.053500000000021</v>
      </c>
      <c r="DL26" s="79">
        <v>64.193913043478275</v>
      </c>
      <c r="DM26" s="79">
        <v>59.474545454545449</v>
      </c>
      <c r="DN26" s="79">
        <v>62.287142857142854</v>
      </c>
      <c r="DO26" s="79">
        <v>59.632173913043466</v>
      </c>
      <c r="DP26" s="79">
        <v>62.711904761904755</v>
      </c>
      <c r="DQ26" s="79">
        <v>65.173333333333346</v>
      </c>
      <c r="DR26" s="81">
        <v>63.672727272727279</v>
      </c>
      <c r="DS26" s="79">
        <v>55.532499999999992</v>
      </c>
      <c r="DT26" s="79">
        <v>33.729999999999997</v>
      </c>
      <c r="DU26" s="79">
        <v>26.625714285714281</v>
      </c>
      <c r="DV26" s="84">
        <v>32.110952380952376</v>
      </c>
      <c r="DW26" s="84">
        <v>40.773181818181811</v>
      </c>
      <c r="DX26" s="84">
        <v>43.241818181818189</v>
      </c>
      <c r="DY26" s="84">
        <v>45.043809523809522</v>
      </c>
      <c r="DZ26" s="84">
        <v>41.874545454545455</v>
      </c>
      <c r="EA26" s="84">
        <v>41.359545454545461</v>
      </c>
      <c r="EB26" s="84">
        <v>43.983333333333334</v>
      </c>
      <c r="EC26" s="86">
        <v>50.234090909090916</v>
      </c>
      <c r="ED26" s="84">
        <v>55.327500000000001</v>
      </c>
      <c r="EE26" s="84">
        <v>62.271500000000017</v>
      </c>
      <c r="EF26" s="84">
        <v>65.839130434782618</v>
      </c>
      <c r="EG26" s="84">
        <v>65.328571428571422</v>
      </c>
      <c r="EH26" s="84">
        <v>68.339523809523826</v>
      </c>
      <c r="EI26" s="84">
        <v>73.347619047619062</v>
      </c>
      <c r="EJ26" s="84">
        <v>74.286363636363618</v>
      </c>
      <c r="EK26" s="84">
        <v>70.513636363636365</v>
      </c>
      <c r="EL26" s="84">
        <v>74.876363636363635</v>
      </c>
      <c r="EM26" s="84">
        <v>83.752857142857138</v>
      </c>
      <c r="EN26" s="84">
        <v>80.749523809523808</v>
      </c>
      <c r="EO26" s="84">
        <v>74.803913043478261</v>
      </c>
      <c r="EP26" s="85">
        <v>85.479523810000003</v>
      </c>
      <c r="EQ26" s="84">
        <v>94.278999999999996</v>
      </c>
      <c r="ER26" s="84">
        <v>112.5069565</v>
      </c>
      <c r="ES26" s="84">
        <v>105.807</v>
      </c>
      <c r="ET26" s="84">
        <v>111.55409090000001</v>
      </c>
      <c r="EU26" s="84">
        <v>117.2222727</v>
      </c>
      <c r="EV26" s="84">
        <v>105.142381</v>
      </c>
      <c r="EW26" s="84">
        <v>97.740869570000001</v>
      </c>
      <c r="EX26" s="84">
        <v>90.570909090000001</v>
      </c>
      <c r="EY26" s="84">
        <v>93.597142860000005</v>
      </c>
      <c r="EZ26" s="84">
        <v>90.383636359999997</v>
      </c>
      <c r="FA26" s="86">
        <v>81.341428570000005</v>
      </c>
      <c r="FB26" s="84">
        <v>83.940476190476218</v>
      </c>
      <c r="FC26" s="84">
        <v>83.91500000000002</v>
      </c>
      <c r="FD26" s="84">
        <v>79.647391304347835</v>
      </c>
      <c r="FE26" s="84">
        <v>82.741578947368424</v>
      </c>
      <c r="FF26" s="84">
        <v>75.682608695652149</v>
      </c>
      <c r="FG26" s="84">
        <v>74.980454545454549</v>
      </c>
      <c r="FH26" s="84">
        <v>80.159047619047627</v>
      </c>
      <c r="FI26" s="84">
        <v>84.627826086956517</v>
      </c>
      <c r="FJ26" s="84">
        <v>92.584285714285713</v>
      </c>
      <c r="FK26" s="84">
        <v>88.704090909090937</v>
      </c>
      <c r="FL26" s="84">
        <v>82.023636363636356</v>
      </c>
      <c r="FM26" s="84">
        <v>77.262000000000015</v>
      </c>
      <c r="FN26" s="85">
        <v>79.149545454545446</v>
      </c>
      <c r="FO26" s="84">
        <v>81.712380952380954</v>
      </c>
      <c r="FP26" s="84">
        <v>84.742999999999981</v>
      </c>
      <c r="FQ26" s="84">
        <v>89</v>
      </c>
      <c r="FR26" s="84">
        <v>82.997391304347815</v>
      </c>
      <c r="FS26" s="84">
        <v>83.008500000000012</v>
      </c>
      <c r="FT26" s="84">
        <v>83.884347826086952</v>
      </c>
      <c r="FU26" s="84">
        <v>78.918636363636381</v>
      </c>
      <c r="FV26" s="84">
        <v>72.700952380952387</v>
      </c>
      <c r="FW26" s="84">
        <v>75.369130434782619</v>
      </c>
      <c r="FX26" s="84">
        <v>73.360476190476192</v>
      </c>
      <c r="FY26" s="86">
        <v>73.184285714285721</v>
      </c>
      <c r="FZ26" s="85">
        <v>78.342272727272714</v>
      </c>
      <c r="GA26" s="84">
        <v>74.954499999999996</v>
      </c>
      <c r="GB26" s="84">
        <v>71.469523809523807</v>
      </c>
      <c r="GC26" s="84">
        <v>66.301428571428559</v>
      </c>
      <c r="GD26" s="84">
        <v>63.691818181818171</v>
      </c>
      <c r="GE26" s="84">
        <v>69.837000000000018</v>
      </c>
      <c r="GF26" s="84">
        <v>69.59</v>
      </c>
      <c r="GG26" s="84">
        <v>67.260000000000005</v>
      </c>
      <c r="GH26" s="84">
        <v>67.59</v>
      </c>
      <c r="GI26" s="84">
        <v>64.025217391304352</v>
      </c>
      <c r="GJ26" s="84">
        <v>63.568000000000005</v>
      </c>
      <c r="GK26" s="86">
        <v>61.628636363636382</v>
      </c>
      <c r="GL26" s="84" cm="1">
        <f t="array" ref="GL26:GN26">TRANSPOSE('23'!H233:H235)</f>
        <v>64.65857142857142</v>
      </c>
      <c r="GM26" s="84">
        <v>69.369</v>
      </c>
      <c r="GN26" s="86">
        <v>99.81</v>
      </c>
    </row>
    <row r="27" spans="1:206" ht="30.75" customHeight="1">
      <c r="A27" s="2755" t="s">
        <v>162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2680"/>
      <c r="N27" s="59"/>
      <c r="O27" s="59"/>
      <c r="P27" s="154"/>
      <c r="Q27" s="59"/>
      <c r="R27" s="59"/>
      <c r="S27" s="59"/>
      <c r="T27" s="59"/>
      <c r="U27" s="59"/>
      <c r="V27" s="59"/>
      <c r="W27" s="59"/>
      <c r="X27" s="59"/>
      <c r="Y27" s="59"/>
      <c r="Z27" s="100"/>
      <c r="AA27" s="59"/>
      <c r="AB27" s="59"/>
      <c r="AC27" s="59"/>
      <c r="AD27" s="59"/>
      <c r="AE27" s="59"/>
      <c r="AF27" s="59"/>
      <c r="AG27" s="59"/>
      <c r="AH27" s="59"/>
      <c r="AI27" s="37"/>
      <c r="AJ27" s="37"/>
      <c r="AK27" s="55"/>
      <c r="AL27" s="60"/>
      <c r="AM27" s="60"/>
      <c r="AN27" s="60"/>
      <c r="AO27" s="60"/>
      <c r="AP27" s="60"/>
      <c r="AQ27" s="60"/>
      <c r="AR27" s="60"/>
      <c r="AS27" s="60"/>
      <c r="AT27" s="60"/>
      <c r="AU27" s="37"/>
      <c r="AV27" s="37"/>
      <c r="AW27" s="37"/>
      <c r="AX27" s="5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55"/>
      <c r="BJ27" s="37"/>
      <c r="BK27" s="37"/>
      <c r="BL27" s="37"/>
      <c r="BM27" s="89"/>
      <c r="BN27" s="89"/>
      <c r="BO27" s="89"/>
      <c r="BP27" s="89"/>
      <c r="BQ27" s="90"/>
      <c r="BR27" s="90"/>
      <c r="BS27" s="90"/>
      <c r="BT27" s="90"/>
      <c r="BU27" s="90"/>
      <c r="BV27" s="91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97"/>
      <c r="CH27" s="67"/>
      <c r="CI27" s="67"/>
      <c r="CJ27" s="59"/>
      <c r="CK27" s="59"/>
      <c r="CL27" s="59"/>
      <c r="CM27" s="59"/>
      <c r="CN27" s="59"/>
      <c r="CO27" s="67"/>
      <c r="CP27" s="67"/>
      <c r="CQ27" s="67"/>
      <c r="CR27" s="67"/>
      <c r="CS27" s="67"/>
      <c r="CT27" s="91"/>
      <c r="CU27" s="67"/>
      <c r="CV27" s="67"/>
      <c r="CW27" s="67"/>
      <c r="CX27" s="59"/>
      <c r="CY27" s="59"/>
      <c r="CZ27" s="59"/>
      <c r="DA27" s="59"/>
      <c r="DB27" s="59"/>
      <c r="DC27" s="59"/>
      <c r="DD27" s="59"/>
      <c r="DE27" s="92"/>
      <c r="DF27" s="59"/>
      <c r="DG27" s="5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57"/>
      <c r="DS27" s="79"/>
      <c r="DT27" s="79"/>
      <c r="DU27" s="79"/>
      <c r="DV27" s="84"/>
      <c r="DW27" s="84"/>
      <c r="DX27" s="84"/>
      <c r="DY27" s="84"/>
      <c r="DZ27" s="84"/>
      <c r="EA27" s="84"/>
      <c r="EB27" s="84"/>
      <c r="EC27" s="86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5"/>
      <c r="EQ27" s="84"/>
      <c r="ER27" s="84"/>
      <c r="ES27" s="84"/>
      <c r="ET27" s="84"/>
      <c r="EU27" s="84"/>
      <c r="EV27" s="84"/>
      <c r="EW27" s="84"/>
      <c r="EX27" s="84"/>
      <c r="EY27" s="84"/>
      <c r="EZ27" s="84"/>
      <c r="FA27" s="86"/>
      <c r="FB27" s="84"/>
      <c r="FC27" s="84"/>
      <c r="FD27" s="84"/>
      <c r="FE27" s="84"/>
      <c r="FF27" s="84"/>
      <c r="FG27" s="84"/>
      <c r="FH27" s="84"/>
      <c r="FI27" s="84"/>
      <c r="FJ27" s="84"/>
      <c r="FK27" s="84"/>
      <c r="FL27" s="84"/>
      <c r="FM27" s="84"/>
      <c r="FN27" s="85"/>
      <c r="FO27" s="84"/>
      <c r="FP27" s="84"/>
      <c r="FQ27" s="84"/>
      <c r="FR27" s="84"/>
      <c r="FS27" s="84"/>
      <c r="FT27" s="84"/>
      <c r="FU27" s="84"/>
      <c r="FV27" s="84"/>
      <c r="FW27" s="84"/>
      <c r="FX27" s="84"/>
      <c r="FY27" s="86"/>
      <c r="FZ27" s="85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6"/>
      <c r="GL27" s="84"/>
      <c r="GM27" s="84"/>
      <c r="GN27" s="86"/>
    </row>
    <row r="28" spans="1:206" ht="30.75" customHeight="1">
      <c r="A28" s="2754" t="s">
        <v>163</v>
      </c>
      <c r="B28" s="155">
        <v>13.75697265824658</v>
      </c>
      <c r="C28" s="155">
        <v>13.364513156172819</v>
      </c>
      <c r="D28" s="155">
        <v>12.455317701734492</v>
      </c>
      <c r="E28" s="155">
        <v>12.100982929004767</v>
      </c>
      <c r="F28" s="155">
        <v>13.930569748219934</v>
      </c>
      <c r="G28" s="155">
        <v>17.540206204282271</v>
      </c>
      <c r="H28" s="155">
        <v>10.409348188795553</v>
      </c>
      <c r="I28" s="155">
        <v>22.069322951022642</v>
      </c>
      <c r="J28" s="155">
        <v>20.239632778090755</v>
      </c>
      <c r="K28" s="155">
        <v>15.811334945052113</v>
      </c>
      <c r="L28" s="155">
        <v>20.919101299596797</v>
      </c>
      <c r="M28" s="2684">
        <v>15.763168473899714</v>
      </c>
      <c r="N28" s="155">
        <v>19.749958292078063</v>
      </c>
      <c r="O28" s="155">
        <v>18.15886246367706</v>
      </c>
      <c r="P28" s="155">
        <v>27.304883565992345</v>
      </c>
      <c r="Q28" s="155">
        <v>26.446257560381014</v>
      </c>
      <c r="R28" s="155">
        <v>22.628729506040667</v>
      </c>
      <c r="S28" s="155">
        <v>24.035632276312825</v>
      </c>
      <c r="T28" s="155">
        <v>27.476200422571885</v>
      </c>
      <c r="U28" s="155">
        <v>23.406336911068195</v>
      </c>
      <c r="V28" s="155">
        <v>27.134842437559904</v>
      </c>
      <c r="W28" s="155">
        <v>23.483522353475863</v>
      </c>
      <c r="X28" s="155">
        <v>22.608408044130556</v>
      </c>
      <c r="Y28" s="155">
        <v>20.353831825813383</v>
      </c>
      <c r="Z28" s="157">
        <v>21.485536917684399</v>
      </c>
      <c r="AA28" s="155">
        <v>31.830475366681821</v>
      </c>
      <c r="AB28" s="155">
        <v>20.419208078444552</v>
      </c>
      <c r="AC28" s="155">
        <v>15.537700937842347</v>
      </c>
      <c r="AD28" s="155">
        <v>23.96296757887859</v>
      </c>
      <c r="AE28" s="155">
        <v>16.949719301772092</v>
      </c>
      <c r="AF28" s="155">
        <v>18.962918055816314</v>
      </c>
      <c r="AG28" s="155">
        <v>16.115152112707108</v>
      </c>
      <c r="AH28" s="155">
        <v>11.303090353295687</v>
      </c>
      <c r="AI28" s="155">
        <v>19.770084155476631</v>
      </c>
      <c r="AJ28" s="155">
        <v>18.944323076992987</v>
      </c>
      <c r="AK28" s="158">
        <v>13.539714053506536</v>
      </c>
      <c r="AL28" s="155">
        <v>16.529973027458091</v>
      </c>
      <c r="AM28" s="155">
        <v>4.4716764654525232</v>
      </c>
      <c r="AN28" s="155">
        <v>6.8654706485679062</v>
      </c>
      <c r="AO28" s="155">
        <v>15.848073146385566</v>
      </c>
      <c r="AP28" s="155">
        <v>12.499970684721728</v>
      </c>
      <c r="AQ28" s="155">
        <v>10.452188231773739</v>
      </c>
      <c r="AR28" s="155">
        <v>10.697549829829223</v>
      </c>
      <c r="AS28" s="155">
        <v>13.553590903239598</v>
      </c>
      <c r="AT28" s="155">
        <v>15.147969467128863</v>
      </c>
      <c r="AU28" s="155">
        <v>12.779409382586104</v>
      </c>
      <c r="AV28" s="155">
        <v>10.04872115958706</v>
      </c>
      <c r="AW28" s="155">
        <v>12.032007711442482</v>
      </c>
      <c r="AX28" s="157">
        <v>13.337714602131134</v>
      </c>
      <c r="AY28" s="155">
        <v>20.625420195660247</v>
      </c>
      <c r="AZ28" s="155">
        <v>20.866169929751678</v>
      </c>
      <c r="BA28" s="155">
        <v>14.845676295962583</v>
      </c>
      <c r="BB28" s="155">
        <v>20.204589663593818</v>
      </c>
      <c r="BC28" s="155">
        <v>20.827014122125576</v>
      </c>
      <c r="BD28" s="155">
        <v>22.74714053547897</v>
      </c>
      <c r="BE28" s="155">
        <v>15.972614578966393</v>
      </c>
      <c r="BF28" s="155">
        <v>16.261310057178036</v>
      </c>
      <c r="BG28" s="155">
        <v>13.697333648401134</v>
      </c>
      <c r="BH28" s="155">
        <v>17.455371507799477</v>
      </c>
      <c r="BI28" s="158">
        <v>19.562699278528918</v>
      </c>
      <c r="BJ28" s="155">
        <v>12.653414859493628</v>
      </c>
      <c r="BK28" s="155">
        <v>12.471293153325691</v>
      </c>
      <c r="BL28" s="155">
        <v>13.608377407945781</v>
      </c>
      <c r="BM28" s="155">
        <v>18.156810558622638</v>
      </c>
      <c r="BN28" s="155">
        <v>9.410486617703139</v>
      </c>
      <c r="BO28" s="155">
        <v>12.502115063585206</v>
      </c>
      <c r="BP28" s="155">
        <v>7.239563010942951</v>
      </c>
      <c r="BQ28" s="155">
        <v>13.727387247887957</v>
      </c>
      <c r="BR28" s="155">
        <v>12.512908754415331</v>
      </c>
      <c r="BS28" s="155">
        <v>17.274599949646575</v>
      </c>
      <c r="BT28" s="155">
        <v>14.951876142638486</v>
      </c>
      <c r="BU28" s="155">
        <v>14.675850064283846</v>
      </c>
      <c r="BV28" s="157">
        <v>16.077314544112276</v>
      </c>
      <c r="BW28" s="155">
        <v>20.664603833310167</v>
      </c>
      <c r="BX28" s="155">
        <v>12.537118464731467</v>
      </c>
      <c r="BY28" s="155">
        <v>7.211886498905784</v>
      </c>
      <c r="BZ28" s="155">
        <v>15.236753711488626</v>
      </c>
      <c r="CA28" s="155">
        <v>13.419805300945686</v>
      </c>
      <c r="CB28" s="155">
        <v>16.187344967125416</v>
      </c>
      <c r="CC28" s="155">
        <v>13.698637763144417</v>
      </c>
      <c r="CD28" s="155">
        <v>11.747656976112841</v>
      </c>
      <c r="CE28" s="155">
        <v>3.6114577837510931</v>
      </c>
      <c r="CF28" s="155">
        <v>6.8817657619127948</v>
      </c>
      <c r="CG28" s="158">
        <v>10.40188264729629</v>
      </c>
      <c r="CH28" s="155">
        <v>13.569760899058547</v>
      </c>
      <c r="CI28" s="155">
        <v>8.5985052118383152</v>
      </c>
      <c r="CJ28" s="87">
        <v>13.258758883882905</v>
      </c>
      <c r="CK28" s="87">
        <v>15.627726203805059</v>
      </c>
      <c r="CL28" s="87">
        <v>10.890472427751163</v>
      </c>
      <c r="CM28" s="87">
        <v>9.7324029361724804</v>
      </c>
      <c r="CN28" s="87">
        <v>11.094972067445251</v>
      </c>
      <c r="CO28" s="87">
        <v>11.396196646774314</v>
      </c>
      <c r="CP28" s="87">
        <v>9.8060095469256972</v>
      </c>
      <c r="CQ28" s="87">
        <v>13.992694392777128</v>
      </c>
      <c r="CR28" s="87">
        <v>15.735992295825829</v>
      </c>
      <c r="CS28" s="87">
        <v>13.266048858078783</v>
      </c>
      <c r="CT28" s="96">
        <v>9.2487060015073119</v>
      </c>
      <c r="CU28" s="87">
        <v>9.5920556589483841</v>
      </c>
      <c r="CV28" s="87">
        <v>7.8154637685248662</v>
      </c>
      <c r="CW28" s="60">
        <v>7.9063058727711688</v>
      </c>
      <c r="CX28" s="60">
        <v>7.5873262038668177</v>
      </c>
      <c r="CY28" s="60">
        <v>7.9795344782143118</v>
      </c>
      <c r="CZ28" s="60">
        <v>7.8613774620438059</v>
      </c>
      <c r="DA28" s="60">
        <v>2.1141360219126604</v>
      </c>
      <c r="DB28" s="60">
        <v>6.5151729150331184</v>
      </c>
      <c r="DC28" s="60">
        <v>5.7105035510765179</v>
      </c>
      <c r="DD28" s="60">
        <v>4.4718876352912718</v>
      </c>
      <c r="DE28" s="62">
        <v>2.4833594920031121</v>
      </c>
      <c r="DF28" s="68">
        <v>3.713611565210817</v>
      </c>
      <c r="DG28" s="68">
        <v>5.2446187682812839</v>
      </c>
      <c r="DH28" s="68">
        <v>5.2352902880430596</v>
      </c>
      <c r="DI28" s="68">
        <v>4.0705414613556812</v>
      </c>
      <c r="DJ28" s="68">
        <v>5.1127185026613953</v>
      </c>
      <c r="DK28" s="68">
        <v>3.749698598225093</v>
      </c>
      <c r="DL28" s="68">
        <v>4.4321522532465796</v>
      </c>
      <c r="DM28" s="68">
        <v>7.7966116310697275</v>
      </c>
      <c r="DN28" s="68">
        <v>8.2328125941841801</v>
      </c>
      <c r="DO28" s="68">
        <v>12.027123592277666</v>
      </c>
      <c r="DP28" s="68">
        <v>8.8065105665252155</v>
      </c>
      <c r="DQ28" s="68">
        <v>17.818375866155534</v>
      </c>
      <c r="DR28" s="70">
        <v>10.107555988081906</v>
      </c>
      <c r="DS28" s="68">
        <v>12.857652446275436</v>
      </c>
      <c r="DT28" s="71">
        <v>4.533013580691958</v>
      </c>
      <c r="DU28" s="71">
        <v>-1.9508041417102162</v>
      </c>
      <c r="DV28" s="84">
        <v>-1.6908675474676005</v>
      </c>
      <c r="DW28" s="84">
        <v>10.078026614492753</v>
      </c>
      <c r="DX28" s="84">
        <v>9.0546396544488594</v>
      </c>
      <c r="DY28" s="84">
        <v>11.63223443055379</v>
      </c>
      <c r="DZ28" s="84">
        <v>14.453734312569066</v>
      </c>
      <c r="EA28" s="84">
        <v>14.214039700345626</v>
      </c>
      <c r="EB28" s="84">
        <v>14.663782298127037</v>
      </c>
      <c r="EC28" s="86">
        <v>11.618846458367148</v>
      </c>
      <c r="ED28" s="84">
        <v>15.327706508653606</v>
      </c>
      <c r="EE28" s="84">
        <v>14.27782149132948</v>
      </c>
      <c r="EF28" s="84">
        <v>25.760983585850749</v>
      </c>
      <c r="EG28" s="84">
        <v>34.904108273442368</v>
      </c>
      <c r="EH28" s="84">
        <v>29.305101006330659</v>
      </c>
      <c r="EI28" s="84">
        <v>19.645549662163873</v>
      </c>
      <c r="EJ28" s="84">
        <v>21.350052099855233</v>
      </c>
      <c r="EK28" s="84">
        <v>16.756525594175397</v>
      </c>
      <c r="EL28" s="84">
        <v>14.472363506070153</v>
      </c>
      <c r="EM28" s="84">
        <v>9.5268291177498465</v>
      </c>
      <c r="EN28" s="84">
        <v>14.524762434976157</v>
      </c>
      <c r="EO28" s="84">
        <v>10.628699960946353</v>
      </c>
      <c r="EP28" s="85">
        <v>10.833676028774363</v>
      </c>
      <c r="EQ28" s="84">
        <v>12.008151081627716</v>
      </c>
      <c r="ER28" s="84">
        <v>15.215660896820648</v>
      </c>
      <c r="ES28" s="84">
        <v>14.934202538946973</v>
      </c>
      <c r="ET28" s="84">
        <v>15.60803081909128</v>
      </c>
      <c r="EU28" s="84">
        <v>17.089455074710045</v>
      </c>
      <c r="EV28" s="84">
        <v>16.437352503473225</v>
      </c>
      <c r="EW28" s="84">
        <v>16.174330133010017</v>
      </c>
      <c r="EX28" s="84">
        <v>17.2971698490332</v>
      </c>
      <c r="EY28" s="84">
        <v>20.596206559360674</v>
      </c>
      <c r="EZ28" s="84">
        <v>18.343784361890702</v>
      </c>
      <c r="FA28" s="86">
        <v>18.038777721547206</v>
      </c>
      <c r="FB28" s="84">
        <v>14.668638157775259</v>
      </c>
      <c r="FC28" s="84">
        <v>13.588371304523772</v>
      </c>
      <c r="FD28" s="84">
        <v>11.223113727475065</v>
      </c>
      <c r="FE28" s="84">
        <v>10.303489084099947</v>
      </c>
      <c r="FF28" s="84">
        <v>12.397209257815312</v>
      </c>
      <c r="FG28" s="84">
        <v>12.475839472818695</v>
      </c>
      <c r="FH28" s="84">
        <v>11.947122253060183</v>
      </c>
      <c r="FI28" s="84">
        <v>12.977585105454526</v>
      </c>
      <c r="FJ28" s="84">
        <v>11.718745671866838</v>
      </c>
      <c r="FK28" s="84">
        <v>11.576423411534931</v>
      </c>
      <c r="FL28" s="84">
        <v>15.169921333813296</v>
      </c>
      <c r="FM28" s="84">
        <v>12.347859004544448</v>
      </c>
      <c r="FN28" s="85">
        <v>11.001788026461391</v>
      </c>
      <c r="FO28" s="84">
        <v>10.99183626153919</v>
      </c>
      <c r="FP28" s="84">
        <v>11.24046854642582</v>
      </c>
      <c r="FQ28" s="84">
        <v>12.122666123631642</v>
      </c>
      <c r="FR28" s="84">
        <v>13.809104742943944</v>
      </c>
      <c r="FS28" s="84">
        <v>12.478688955366856</v>
      </c>
      <c r="FT28" s="84">
        <v>13.150290683090859</v>
      </c>
      <c r="FU28" s="84">
        <v>15.479394929908175</v>
      </c>
      <c r="FV28" s="84">
        <v>15.138901351485012</v>
      </c>
      <c r="FW28" s="84">
        <v>15.355232174405508</v>
      </c>
      <c r="FX28" s="84">
        <v>13.503504269312527</v>
      </c>
      <c r="FY28" s="86">
        <v>13.971045926998006</v>
      </c>
      <c r="FZ28" s="85">
        <v>18.630929465983993</v>
      </c>
      <c r="GA28" s="84">
        <v>17.592376741973116</v>
      </c>
      <c r="GB28" s="84">
        <v>13.891880376512788</v>
      </c>
      <c r="GC28" s="84">
        <v>14.980924749956337</v>
      </c>
      <c r="GD28" s="84">
        <v>12.001149397537979</v>
      </c>
      <c r="GE28" s="84">
        <v>10.528075548047383</v>
      </c>
      <c r="GF28" s="84">
        <v>11.099419191889666</v>
      </c>
      <c r="GG28" s="84">
        <v>12.254084013057607</v>
      </c>
      <c r="GH28" s="84">
        <v>14.206109691518407</v>
      </c>
      <c r="GI28" s="84">
        <v>12.456791265162835</v>
      </c>
      <c r="GJ28" s="84">
        <v>13.589164864869048</v>
      </c>
      <c r="GK28" s="86">
        <v>15.7</v>
      </c>
      <c r="GL28" s="84">
        <v>11.8</v>
      </c>
      <c r="GM28" s="84">
        <v>14.1</v>
      </c>
      <c r="GN28" s="86">
        <v>15.8</v>
      </c>
    </row>
    <row r="29" spans="1:206" ht="30.75" customHeight="1">
      <c r="A29" s="2754" t="s">
        <v>164</v>
      </c>
      <c r="B29" s="155">
        <v>6.5628335931402493</v>
      </c>
      <c r="C29" s="155">
        <v>6.9083709185956854</v>
      </c>
      <c r="D29" s="155">
        <v>7.2977770193591196</v>
      </c>
      <c r="E29" s="155">
        <v>8.2373113784889096</v>
      </c>
      <c r="F29" s="155">
        <v>10.298654309676225</v>
      </c>
      <c r="G29" s="155">
        <v>14.699946061651925</v>
      </c>
      <c r="H29" s="155">
        <v>7.0563786024226971</v>
      </c>
      <c r="I29" s="155">
        <v>19.936630402744605</v>
      </c>
      <c r="J29" s="155">
        <v>17.88889619427454</v>
      </c>
      <c r="K29" s="155">
        <v>12.261183876891991</v>
      </c>
      <c r="L29" s="155">
        <v>17.622585803486391</v>
      </c>
      <c r="M29" s="2684">
        <v>10.925230515604746</v>
      </c>
      <c r="N29" s="155">
        <v>15.412776808677652</v>
      </c>
      <c r="O29" s="155">
        <v>14.997858855150481</v>
      </c>
      <c r="P29" s="155">
        <v>25.397384827856605</v>
      </c>
      <c r="Q29" s="155">
        <v>22.701720566568675</v>
      </c>
      <c r="R29" s="155">
        <v>18.45478531839948</v>
      </c>
      <c r="S29" s="155">
        <v>20.523039271381037</v>
      </c>
      <c r="T29" s="155">
        <v>23.376249932718075</v>
      </c>
      <c r="U29" s="155">
        <v>19.186120941692366</v>
      </c>
      <c r="V29" s="155">
        <v>22.75894484878167</v>
      </c>
      <c r="W29" s="155">
        <v>18.365104461651715</v>
      </c>
      <c r="X29" s="155">
        <v>17.526952081124847</v>
      </c>
      <c r="Y29" s="155">
        <v>14.816875339194556</v>
      </c>
      <c r="Z29" s="157">
        <v>60.198586512407637</v>
      </c>
      <c r="AA29" s="155">
        <v>74.404614967848204</v>
      </c>
      <c r="AB29" s="155">
        <v>56.15087546445163</v>
      </c>
      <c r="AC29" s="155">
        <v>50.249585207330959</v>
      </c>
      <c r="AD29" s="155">
        <v>62.434389183051643</v>
      </c>
      <c r="AE29" s="155">
        <v>51.62109155502548</v>
      </c>
      <c r="AF29" s="155">
        <v>53.971460794875917</v>
      </c>
      <c r="AG29" s="155">
        <v>48.98428003942854</v>
      </c>
      <c r="AH29" s="155">
        <v>41.809705840816093</v>
      </c>
      <c r="AI29" s="155">
        <v>54.7598729834762</v>
      </c>
      <c r="AJ29" s="155">
        <v>54.603827664645799</v>
      </c>
      <c r="AK29" s="158">
        <v>47.538978218499707</v>
      </c>
      <c r="AL29" s="155">
        <v>9.1964759266509599</v>
      </c>
      <c r="AM29" s="155">
        <v>-4.174112397338881</v>
      </c>
      <c r="AN29" s="155">
        <v>-1.5166615576858278</v>
      </c>
      <c r="AO29" s="155">
        <v>7.927766416532056</v>
      </c>
      <c r="AP29" s="155">
        <v>4.1081451548479642</v>
      </c>
      <c r="AQ29" s="155">
        <v>1.2430417658184645</v>
      </c>
      <c r="AR29" s="155">
        <v>2.3083032705747408</v>
      </c>
      <c r="AS29" s="155">
        <v>6.012798715838219</v>
      </c>
      <c r="AT29" s="155">
        <v>7.5502874423549526</v>
      </c>
      <c r="AU29" s="155">
        <v>4.6932675317290506</v>
      </c>
      <c r="AV29" s="155">
        <v>1.453052181371528</v>
      </c>
      <c r="AW29" s="155">
        <v>3.0309788500456181</v>
      </c>
      <c r="AX29" s="157">
        <v>3.5209039301813627</v>
      </c>
      <c r="AY29" s="155">
        <v>10.702117460651195</v>
      </c>
      <c r="AZ29" s="155">
        <v>9.8609019408480325</v>
      </c>
      <c r="BA29" s="155">
        <v>2.5272183588338271</v>
      </c>
      <c r="BB29" s="155">
        <v>8.1720475544054807</v>
      </c>
      <c r="BC29" s="155">
        <v>9.1721784760617098</v>
      </c>
      <c r="BD29" s="155">
        <v>10.960844403073477</v>
      </c>
      <c r="BE29" s="155">
        <v>3.0076053610964104</v>
      </c>
      <c r="BF29" s="155">
        <v>3.1700072651228872</v>
      </c>
      <c r="BG29" s="155">
        <v>0.42172415281824804</v>
      </c>
      <c r="BH29" s="155">
        <v>4.1966184775272142</v>
      </c>
      <c r="BI29" s="158">
        <v>7.3731705452492635</v>
      </c>
      <c r="BJ29" s="155">
        <v>1.3186588118165865</v>
      </c>
      <c r="BK29" s="155">
        <v>0.83060782700192792</v>
      </c>
      <c r="BL29" s="155">
        <v>2.0951201592517066</v>
      </c>
      <c r="BM29" s="155">
        <v>7.5854927291090224</v>
      </c>
      <c r="BN29" s="155">
        <v>-1.4871367390346002</v>
      </c>
      <c r="BO29" s="155">
        <v>1.0646198957226627</v>
      </c>
      <c r="BP29" s="155">
        <v>-3.2240023942870177</v>
      </c>
      <c r="BQ29" s="155">
        <v>3.5877885192981518</v>
      </c>
      <c r="BR29" s="155">
        <v>2.9378810192364213</v>
      </c>
      <c r="BS29" s="155">
        <v>7.9047271895283266</v>
      </c>
      <c r="BT29" s="155">
        <v>5.7647595009229446</v>
      </c>
      <c r="BU29" s="155">
        <v>4.6572656830702996</v>
      </c>
      <c r="BV29" s="157">
        <v>5.5445874755335245</v>
      </c>
      <c r="BW29" s="155">
        <v>11.892706287929</v>
      </c>
      <c r="BX29" s="155">
        <v>4.0295682554859047</v>
      </c>
      <c r="BY29" s="155">
        <v>-1.7390772914554375</v>
      </c>
      <c r="BZ29" s="155">
        <v>7.3099413721172235</v>
      </c>
      <c r="CA29" s="155">
        <v>5.9679122334074464</v>
      </c>
      <c r="CB29" s="155">
        <v>8.232099996360386</v>
      </c>
      <c r="CC29" s="155">
        <v>6.1623547914741117</v>
      </c>
      <c r="CD29" s="155">
        <v>3.8787654956326856</v>
      </c>
      <c r="CE29" s="155">
        <v>-4.6481529807689608</v>
      </c>
      <c r="CF29" s="155">
        <v>-1.1066029410528255</v>
      </c>
      <c r="CG29" s="158">
        <v>2.7060861770674016</v>
      </c>
      <c r="CH29" s="155">
        <v>7.0250223939285705</v>
      </c>
      <c r="CI29" s="155">
        <v>1.0386500774304475</v>
      </c>
      <c r="CJ29" s="159">
        <v>6.065365593533989</v>
      </c>
      <c r="CK29" s="159">
        <v>9.4143564773355273</v>
      </c>
      <c r="CL29" s="159">
        <v>4.063376674728203</v>
      </c>
      <c r="CM29" s="159">
        <v>3.2937138299591329</v>
      </c>
      <c r="CN29" s="90">
        <v>4.8877025536301133</v>
      </c>
      <c r="CO29" s="159">
        <v>6.3026066290370553</v>
      </c>
      <c r="CP29" s="159">
        <v>4.239665408446136</v>
      </c>
      <c r="CQ29" s="159">
        <v>8.3153060148534621</v>
      </c>
      <c r="CR29" s="159">
        <v>10.756416230717235</v>
      </c>
      <c r="CS29" s="160">
        <v>7.5353576538040423</v>
      </c>
      <c r="CT29" s="2911">
        <v>3.2408754545101726</v>
      </c>
      <c r="CU29" s="160">
        <v>5.5379235784292602</v>
      </c>
      <c r="CV29" s="160">
        <v>3.9914229478132279</v>
      </c>
      <c r="CW29" s="71">
        <v>3.8242470332201961</v>
      </c>
      <c r="CX29" s="71">
        <v>3.6249487178945827</v>
      </c>
      <c r="CY29" s="60">
        <v>4.020169784257277</v>
      </c>
      <c r="CZ29" s="60">
        <v>3.628345737184957</v>
      </c>
      <c r="DA29" s="60">
        <v>-1.8369515299051953</v>
      </c>
      <c r="DB29" s="60">
        <v>2.6281378646827225</v>
      </c>
      <c r="DC29" s="60">
        <v>3.0407294073403035</v>
      </c>
      <c r="DD29" s="60">
        <v>1.7630303783540802</v>
      </c>
      <c r="DE29" s="62">
        <v>-1.8004525826298412E-2</v>
      </c>
      <c r="DF29" s="68">
        <v>2.7735403485387611</v>
      </c>
      <c r="DG29" s="68">
        <v>2.5022469360798993</v>
      </c>
      <c r="DH29" s="68">
        <v>2.0468880889702668</v>
      </c>
      <c r="DI29" s="68">
        <v>1.0280008329248691</v>
      </c>
      <c r="DJ29" s="68">
        <v>2.1152775702609095</v>
      </c>
      <c r="DK29" s="68">
        <v>0.69046800744676506</v>
      </c>
      <c r="DL29" s="68">
        <v>1.980582238047357</v>
      </c>
      <c r="DM29" s="68">
        <v>3.4401745489694546</v>
      </c>
      <c r="DN29" s="68">
        <v>4.0967435169960487</v>
      </c>
      <c r="DO29" s="68">
        <v>8.0550305340872708</v>
      </c>
      <c r="DP29" s="68">
        <v>3.2015591870351967</v>
      </c>
      <c r="DQ29" s="68">
        <v>13.65710784455645</v>
      </c>
      <c r="DR29" s="70">
        <v>3.4037025208284444</v>
      </c>
      <c r="DS29" s="68">
        <v>7.1238124358663502</v>
      </c>
      <c r="DT29" s="71">
        <v>-1.5581433970630498</v>
      </c>
      <c r="DU29" s="71">
        <v>-9.7289032890745535</v>
      </c>
      <c r="DV29" s="74">
        <v>-9.551495585837511</v>
      </c>
      <c r="DW29" s="74">
        <v>4.3120454801719443</v>
      </c>
      <c r="DX29" s="74">
        <v>3.226247289503803</v>
      </c>
      <c r="DY29" s="74">
        <v>6.3200020446896765</v>
      </c>
      <c r="DZ29" s="74">
        <v>10.131054898054902</v>
      </c>
      <c r="EA29" s="74">
        <v>9.8517304568731756</v>
      </c>
      <c r="EB29" s="74">
        <v>11.158393253931953</v>
      </c>
      <c r="EC29" s="76">
        <v>7.2999131755563607</v>
      </c>
      <c r="ED29" s="74">
        <v>12.555736270139395</v>
      </c>
      <c r="EE29" s="74">
        <v>11.311689560360104</v>
      </c>
      <c r="EF29" s="74">
        <v>24.97567697283143</v>
      </c>
      <c r="EG29" s="74">
        <v>36.556906019743906</v>
      </c>
      <c r="EH29" s="74">
        <v>30.297274784988382</v>
      </c>
      <c r="EI29" s="74">
        <v>18.462890254005071</v>
      </c>
      <c r="EJ29" s="74">
        <v>19.023466212527396</v>
      </c>
      <c r="EK29" s="74">
        <v>13.610050656582008</v>
      </c>
      <c r="EL29" s="74">
        <v>10.165772053259236</v>
      </c>
      <c r="EM29" s="74">
        <v>4.4396757621374183</v>
      </c>
      <c r="EN29" s="74">
        <v>9.5891261404668082</v>
      </c>
      <c r="EO29" s="74">
        <v>4.815985395388811</v>
      </c>
      <c r="EP29" s="75">
        <v>3.9165788927997491</v>
      </c>
      <c r="EQ29" s="74">
        <v>3.9447967883156521</v>
      </c>
      <c r="ER29" s="74">
        <v>4.5079242662684926</v>
      </c>
      <c r="ES29" s="74">
        <v>2.5216307761202872</v>
      </c>
      <c r="ET29" s="74">
        <v>1.4942312768759125</v>
      </c>
      <c r="EU29" s="74">
        <v>1.5467521022909381</v>
      </c>
      <c r="EV29" s="74">
        <v>0.30166796923334349</v>
      </c>
      <c r="EW29" s="74">
        <v>-1.1515808528209659</v>
      </c>
      <c r="EX29" s="74">
        <v>-1.410191354220347</v>
      </c>
      <c r="EY29" s="74">
        <v>-1.1692418575118158</v>
      </c>
      <c r="EZ29" s="74">
        <v>-6.3948872606674261</v>
      </c>
      <c r="FA29" s="76">
        <v>-4.2833563643912669</v>
      </c>
      <c r="FB29" s="74">
        <v>-8.1640245582067834</v>
      </c>
      <c r="FC29" s="74">
        <v>-8.0002447059357671</v>
      </c>
      <c r="FD29" s="74">
        <v>-7.4010246793621004</v>
      </c>
      <c r="FE29" s="74">
        <v>-6.4092240622881107</v>
      </c>
      <c r="FF29" s="74">
        <v>-4.3699026559575804</v>
      </c>
      <c r="FG29" s="74">
        <v>-4.1931263173934035</v>
      </c>
      <c r="FH29" s="74">
        <v>-3.6441801523261375</v>
      </c>
      <c r="FI29" s="74">
        <v>-1.895295955250742</v>
      </c>
      <c r="FJ29" s="74">
        <v>-1.3450743281504862</v>
      </c>
      <c r="FK29" s="74">
        <v>1.2418417739549659</v>
      </c>
      <c r="FL29" s="74">
        <v>8.2239103346784859</v>
      </c>
      <c r="FM29" s="74">
        <v>2.5805217831132099</v>
      </c>
      <c r="FN29" s="75">
        <v>3.1446661654763508</v>
      </c>
      <c r="FO29" s="74">
        <v>2.286227695291565</v>
      </c>
      <c r="FP29" s="74">
        <v>1.0417306828039097</v>
      </c>
      <c r="FQ29" s="74">
        <v>1.5297508894489331</v>
      </c>
      <c r="FR29" s="74">
        <v>3.3923305858257979</v>
      </c>
      <c r="FS29" s="74">
        <v>1.6927211292089739</v>
      </c>
      <c r="FT29" s="74">
        <v>1.9323306687777819</v>
      </c>
      <c r="FU29" s="74">
        <v>4.9965548792263892</v>
      </c>
      <c r="FV29" s="74">
        <v>2.8646109541568432</v>
      </c>
      <c r="FW29" s="74">
        <v>3.1553001318618934</v>
      </c>
      <c r="FX29" s="74">
        <v>1.4703883813674379</v>
      </c>
      <c r="FY29" s="76">
        <v>1.5003834861900378</v>
      </c>
      <c r="FZ29" s="75">
        <v>5.9513359224605322</v>
      </c>
      <c r="GA29" s="74">
        <v>5.5156683132027151</v>
      </c>
      <c r="GB29" s="74">
        <v>2.3026324435885259</v>
      </c>
      <c r="GC29" s="74">
        <v>4.6898932665205173</v>
      </c>
      <c r="GD29" s="74">
        <v>4.3518897830094216</v>
      </c>
      <c r="GE29" s="74">
        <v>4.7973898259999999</v>
      </c>
      <c r="GF29" s="74">
        <v>6.14</v>
      </c>
      <c r="GG29" s="74">
        <v>6.8234056020000002</v>
      </c>
      <c r="GH29" s="74">
        <v>9.6092126130000004</v>
      </c>
      <c r="GI29" s="74">
        <v>8.3954653639999997</v>
      </c>
      <c r="GJ29" s="74">
        <v>8.8000920499999999</v>
      </c>
      <c r="GK29" s="76">
        <v>12.4</v>
      </c>
      <c r="GL29" s="74">
        <v>8.4</v>
      </c>
      <c r="GM29" s="74">
        <v>11.5</v>
      </c>
      <c r="GN29" s="76">
        <v>12.6</v>
      </c>
    </row>
    <row r="30" spans="1:206" ht="30.75" customHeight="1">
      <c r="A30" s="2755" t="s">
        <v>165</v>
      </c>
      <c r="B30" s="161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2680"/>
      <c r="N30" s="59"/>
      <c r="O30" s="59"/>
      <c r="P30" s="162"/>
      <c r="Q30" s="59"/>
      <c r="R30" s="59"/>
      <c r="S30" s="59"/>
      <c r="T30" s="59"/>
      <c r="U30" s="59"/>
      <c r="V30" s="59"/>
      <c r="W30" s="59"/>
      <c r="X30" s="59"/>
      <c r="Y30" s="59"/>
      <c r="Z30" s="100"/>
      <c r="AA30" s="59"/>
      <c r="AB30" s="59"/>
      <c r="AC30" s="59"/>
      <c r="AD30" s="59"/>
      <c r="AE30" s="59"/>
      <c r="AF30" s="59"/>
      <c r="AG30" s="59"/>
      <c r="AH30" s="59"/>
      <c r="AI30" s="37"/>
      <c r="AJ30" s="37"/>
      <c r="AK30" s="55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5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55"/>
      <c r="BJ30" s="37"/>
      <c r="BK30" s="37"/>
      <c r="BL30" s="37"/>
      <c r="BM30" s="89"/>
      <c r="BN30" s="89"/>
      <c r="BO30" s="89"/>
      <c r="BP30" s="89"/>
      <c r="BQ30" s="90"/>
      <c r="BR30" s="90"/>
      <c r="BS30" s="90"/>
      <c r="BT30" s="90"/>
      <c r="BU30" s="90"/>
      <c r="BV30" s="91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97"/>
      <c r="CH30" s="67"/>
      <c r="CI30" s="67"/>
      <c r="CJ30" s="59"/>
      <c r="CK30" s="59"/>
      <c r="CL30" s="59"/>
      <c r="CM30" s="59"/>
      <c r="CN30" s="59"/>
      <c r="CO30" s="67"/>
      <c r="CP30" s="67"/>
      <c r="CQ30" s="67"/>
      <c r="CR30" s="67"/>
      <c r="CS30" s="67"/>
      <c r="CT30" s="91"/>
      <c r="CU30" s="67"/>
      <c r="CV30" s="67"/>
      <c r="CW30" s="67"/>
      <c r="CX30" s="59"/>
      <c r="CY30" s="59"/>
      <c r="CZ30" s="59"/>
      <c r="DA30" s="59"/>
      <c r="DB30" s="59"/>
      <c r="DC30" s="59"/>
      <c r="DD30" s="59"/>
      <c r="DE30" s="92"/>
      <c r="DF30" s="59"/>
      <c r="DG30" s="5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81"/>
      <c r="DS30" s="79"/>
      <c r="DT30" s="79"/>
      <c r="DU30" s="79"/>
      <c r="DV30" s="84"/>
      <c r="DW30" s="84"/>
      <c r="DX30" s="84"/>
      <c r="DY30" s="84"/>
      <c r="DZ30" s="84"/>
      <c r="EA30" s="84"/>
      <c r="EB30" s="84"/>
      <c r="EC30" s="86"/>
      <c r="ED30" s="84"/>
      <c r="EE30" s="84"/>
      <c r="EF30" s="84"/>
      <c r="EG30" s="84"/>
      <c r="EH30" s="84"/>
      <c r="EI30" s="163"/>
      <c r="EJ30" s="163"/>
      <c r="EK30" s="163"/>
      <c r="EL30" s="163"/>
      <c r="EM30" s="163"/>
      <c r="EN30" s="163"/>
      <c r="EO30" s="163"/>
      <c r="EP30" s="165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4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5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4"/>
      <c r="FZ30" s="165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4"/>
      <c r="GL30" s="163"/>
      <c r="GM30" s="163"/>
      <c r="GN30" s="164"/>
    </row>
    <row r="31" spans="1:206" ht="27" customHeight="1">
      <c r="A31" s="2754" t="s">
        <v>166</v>
      </c>
      <c r="B31" s="2685" t="s">
        <v>147</v>
      </c>
      <c r="C31" s="2685" t="s">
        <v>147</v>
      </c>
      <c r="D31" s="39">
        <v>5362.21</v>
      </c>
      <c r="E31" s="2685" t="s">
        <v>147</v>
      </c>
      <c r="F31" s="2685" t="s">
        <v>147</v>
      </c>
      <c r="G31" s="39">
        <v>5619.9</v>
      </c>
      <c r="H31" s="2685" t="s">
        <v>147</v>
      </c>
      <c r="I31" s="2685" t="s">
        <v>147</v>
      </c>
      <c r="J31" s="39">
        <v>5998.31</v>
      </c>
      <c r="K31" s="2685" t="s">
        <v>147</v>
      </c>
      <c r="L31" s="2685" t="s">
        <v>147</v>
      </c>
      <c r="M31" s="2682">
        <v>6254.55</v>
      </c>
      <c r="N31" s="141" t="s">
        <v>148</v>
      </c>
      <c r="O31" s="141" t="s">
        <v>148</v>
      </c>
      <c r="P31" s="39">
        <v>6681.87</v>
      </c>
      <c r="Q31" s="141" t="s">
        <v>148</v>
      </c>
      <c r="R31" s="141" t="s">
        <v>148</v>
      </c>
      <c r="S31" s="39">
        <v>7082.64</v>
      </c>
      <c r="T31" s="39" t="s">
        <v>148</v>
      </c>
      <c r="U31" s="39" t="s">
        <v>148</v>
      </c>
      <c r="V31" s="39">
        <v>7345.38</v>
      </c>
      <c r="W31" s="39" t="s">
        <v>148</v>
      </c>
      <c r="X31" s="39" t="s">
        <v>148</v>
      </c>
      <c r="Y31" s="39">
        <v>7652.95</v>
      </c>
      <c r="Z31" s="56">
        <v>7733.98</v>
      </c>
      <c r="AA31" s="39">
        <v>7778.37</v>
      </c>
      <c r="AB31" s="39">
        <v>7821.26</v>
      </c>
      <c r="AC31" s="39">
        <v>7982.37</v>
      </c>
      <c r="AD31" s="39">
        <v>7553.67</v>
      </c>
      <c r="AE31" s="39">
        <v>7704.63</v>
      </c>
      <c r="AF31" s="39">
        <v>7720.51</v>
      </c>
      <c r="AG31" s="39">
        <v>7514.98</v>
      </c>
      <c r="AH31" s="39">
        <v>7843.1599999999989</v>
      </c>
      <c r="AI31" s="66">
        <v>7845.88</v>
      </c>
      <c r="AJ31" s="66">
        <v>7854.91</v>
      </c>
      <c r="AK31" s="77">
        <v>9153.59</v>
      </c>
      <c r="AL31" s="66">
        <v>9105.1</v>
      </c>
      <c r="AM31" s="66">
        <v>9105.1</v>
      </c>
      <c r="AN31" s="66">
        <v>9464</v>
      </c>
      <c r="AO31" s="66">
        <v>9248.89</v>
      </c>
      <c r="AP31" s="66">
        <v>9270.2900000000009</v>
      </c>
      <c r="AQ31" s="66">
        <v>9342.99</v>
      </c>
      <c r="AR31" s="66">
        <v>9441.1299999999992</v>
      </c>
      <c r="AS31" s="66">
        <v>10167.32</v>
      </c>
      <c r="AT31" s="66">
        <v>10794.54</v>
      </c>
      <c r="AU31" s="66">
        <v>10783.3</v>
      </c>
      <c r="AV31" s="66">
        <v>10697.689999999999</v>
      </c>
      <c r="AW31" s="66">
        <v>11461.23</v>
      </c>
      <c r="AX31" s="65">
        <v>11419.173198199356</v>
      </c>
      <c r="AY31" s="66">
        <v>11433.415117726614</v>
      </c>
      <c r="AZ31" s="66">
        <v>11488.882950243304</v>
      </c>
      <c r="BA31" s="66">
        <v>11896.340731332404</v>
      </c>
      <c r="BB31" s="66">
        <v>11830.192693016528</v>
      </c>
      <c r="BC31" s="66">
        <v>11876.417358645831</v>
      </c>
      <c r="BD31" s="66">
        <v>11927.756594515664</v>
      </c>
      <c r="BE31" s="66">
        <v>11885.362862845433</v>
      </c>
      <c r="BF31" s="66">
        <v>12678.623624009546</v>
      </c>
      <c r="BG31" s="66">
        <v>12974.59528906876</v>
      </c>
      <c r="BH31" s="66">
        <v>12948.511357321395</v>
      </c>
      <c r="BI31" s="77">
        <v>13871.838610676896</v>
      </c>
      <c r="BJ31" s="66">
        <v>13841.273561296901</v>
      </c>
      <c r="BK31" s="66">
        <v>13918.770770018305</v>
      </c>
      <c r="BL31" s="66">
        <v>13772.94838490015</v>
      </c>
      <c r="BM31" s="109">
        <v>13907.671201825075</v>
      </c>
      <c r="BN31" s="109">
        <v>13797.008946746682</v>
      </c>
      <c r="BO31" s="113">
        <v>13965.965821913809</v>
      </c>
      <c r="BP31" s="109">
        <v>13940.614130590067</v>
      </c>
      <c r="BQ31" s="109">
        <v>14153.506928740311</v>
      </c>
      <c r="BR31" s="113">
        <v>14361.07306328071</v>
      </c>
      <c r="BS31" s="90">
        <v>15404.768856134488</v>
      </c>
      <c r="BT31" s="90">
        <v>15395.061621406299</v>
      </c>
      <c r="BU31" s="90">
        <v>15761.849029243556</v>
      </c>
      <c r="BV31" s="91">
        <v>15840.060488606076</v>
      </c>
      <c r="BW31" s="67">
        <v>15867.173111215383</v>
      </c>
      <c r="BX31" s="67">
        <v>16002.630917787516</v>
      </c>
      <c r="BY31" s="67">
        <v>16158.888993570583</v>
      </c>
      <c r="BZ31" s="67">
        <v>15192.728915510726</v>
      </c>
      <c r="CA31" s="67">
        <v>15396.664538827392</v>
      </c>
      <c r="CB31" s="67">
        <v>15352.161876167824</v>
      </c>
      <c r="CC31" s="67">
        <v>15776.626120786619</v>
      </c>
      <c r="CD31" s="67">
        <v>16351.232251607091</v>
      </c>
      <c r="CE31" s="67">
        <v>16651.862543992102</v>
      </c>
      <c r="CF31" s="67">
        <v>16571.881998512177</v>
      </c>
      <c r="CG31" s="97">
        <v>16437.672825805636</v>
      </c>
      <c r="CH31" s="67">
        <v>16913.738886851461</v>
      </c>
      <c r="CI31" s="67">
        <v>16897.691250351654</v>
      </c>
      <c r="CJ31" s="67">
        <v>16812.277977453334</v>
      </c>
      <c r="CK31" s="67">
        <v>16873.206783016634</v>
      </c>
      <c r="CL31" s="67">
        <v>17196.031258706163</v>
      </c>
      <c r="CM31" s="67">
        <v>17195.004337895753</v>
      </c>
      <c r="CN31" s="67">
        <v>17047.595122785577</v>
      </c>
      <c r="CO31" s="67">
        <v>17022.773481455799</v>
      </c>
      <c r="CP31" s="67">
        <v>17255.25500309448</v>
      </c>
      <c r="CQ31" s="67">
        <v>16940.700494937424</v>
      </c>
      <c r="CR31" s="67">
        <v>17017.212219699784</v>
      </c>
      <c r="CS31" s="67">
        <v>17158.218775628353</v>
      </c>
      <c r="CT31" s="91">
        <v>17292.078397582118</v>
      </c>
      <c r="CU31" s="67">
        <v>17284.518422544377</v>
      </c>
      <c r="CV31" s="67">
        <v>17261.102222287973</v>
      </c>
      <c r="CW31" s="67">
        <v>17189.083709601444</v>
      </c>
      <c r="CX31" s="67">
        <v>18436.703488885723</v>
      </c>
      <c r="CY31" s="67">
        <v>18265.964917130415</v>
      </c>
      <c r="CZ31" s="67">
        <v>18282.445786552169</v>
      </c>
      <c r="DA31" s="67">
        <v>18232.194442883672</v>
      </c>
      <c r="DB31" s="67">
        <v>18146.094266806464</v>
      </c>
      <c r="DC31" s="67">
        <v>17974.93144598123</v>
      </c>
      <c r="DD31" s="67">
        <v>17977.610283601734</v>
      </c>
      <c r="DE31" s="97">
        <v>17875.437420440012</v>
      </c>
      <c r="DF31" s="79">
        <v>17908.373129058178</v>
      </c>
      <c r="DG31" s="79">
        <v>17686.325141149064</v>
      </c>
      <c r="DH31" s="79">
        <v>20678.688858883444</v>
      </c>
      <c r="DI31" s="79">
        <v>20576.657434094337</v>
      </c>
      <c r="DJ31" s="79">
        <v>20495.590786000561</v>
      </c>
      <c r="DK31" s="79">
        <v>20582.411625788667</v>
      </c>
      <c r="DL31" s="79">
        <v>20501.057365031731</v>
      </c>
      <c r="DM31" s="79">
        <v>20440.075786961195</v>
      </c>
      <c r="DN31" s="79">
        <v>20257.70813166305</v>
      </c>
      <c r="DO31" s="79">
        <v>20321.012503192043</v>
      </c>
      <c r="DP31" s="79">
        <v>20295.035522886737</v>
      </c>
      <c r="DQ31" s="79">
        <v>22220.75292577453</v>
      </c>
      <c r="DR31" s="81">
        <v>20372.70889579564</v>
      </c>
      <c r="DS31" s="79">
        <v>22958.755888205596</v>
      </c>
      <c r="DT31" s="79">
        <v>23061.92602237083</v>
      </c>
      <c r="DU31" s="79">
        <v>24036.164878293075</v>
      </c>
      <c r="DV31" s="84">
        <v>24045.042306255451</v>
      </c>
      <c r="DW31" s="84">
        <v>24109.066450450966</v>
      </c>
      <c r="DX31" s="84">
        <v>24353.468051230022</v>
      </c>
      <c r="DY31" s="84">
        <v>24408.73049124196</v>
      </c>
      <c r="DZ31" s="84">
        <v>24330.977947637519</v>
      </c>
      <c r="EA31" s="84">
        <v>24334.792547912723</v>
      </c>
      <c r="EB31" s="84">
        <v>24455.704486234652</v>
      </c>
      <c r="EC31" s="86">
        <v>27243.49504569501</v>
      </c>
      <c r="ED31" s="84">
        <v>24734.081024073406</v>
      </c>
      <c r="EE31" s="84">
        <v>24828.073645150314</v>
      </c>
      <c r="EF31" s="84">
        <v>24598.810856469659</v>
      </c>
      <c r="EG31" s="84">
        <v>28038.674736377176</v>
      </c>
      <c r="EH31" s="84">
        <v>28123.820613652704</v>
      </c>
      <c r="EI31" s="66">
        <v>28072.148189581148</v>
      </c>
      <c r="EJ31" s="66">
        <v>28034.053176965135</v>
      </c>
      <c r="EK31" s="66">
        <v>28001.089190399365</v>
      </c>
      <c r="EL31" s="66">
        <v>27887.977434177541</v>
      </c>
      <c r="EM31" s="66">
        <v>28083.295856285069</v>
      </c>
      <c r="EN31" s="66">
        <v>27898.344217874845</v>
      </c>
      <c r="EO31" s="66">
        <v>28299.823957616616</v>
      </c>
      <c r="EP31" s="65">
        <v>28179.550992807057</v>
      </c>
      <c r="EQ31" s="66">
        <v>28290.413111147544</v>
      </c>
      <c r="ER31" s="66">
        <v>28379.066160678263</v>
      </c>
      <c r="ES31" s="66">
        <v>27948.431853742921</v>
      </c>
      <c r="ET31" s="66">
        <v>28083.266080624453</v>
      </c>
      <c r="EU31" s="66">
        <v>28135.881763122921</v>
      </c>
      <c r="EV31" s="66">
        <v>28035.766904219119</v>
      </c>
      <c r="EW31" s="66">
        <v>28662.282667714018</v>
      </c>
      <c r="EX31" s="66">
        <v>28412.128996799383</v>
      </c>
      <c r="EY31" s="66">
        <v>29401.234330843221</v>
      </c>
      <c r="EZ31" s="66">
        <v>29185.224350736382</v>
      </c>
      <c r="FA31" s="77">
        <v>29192.922925352468</v>
      </c>
      <c r="FB31" s="66">
        <v>29470.109869531825</v>
      </c>
      <c r="FC31" s="66">
        <v>29247.455823029126</v>
      </c>
      <c r="FD31" s="66">
        <v>29530.27043044721</v>
      </c>
      <c r="FE31" s="66">
        <v>29629.206763675047</v>
      </c>
      <c r="FF31" s="66">
        <v>30074.672720679609</v>
      </c>
      <c r="FG31" s="66">
        <v>30025.448713340014</v>
      </c>
      <c r="FH31" s="66">
        <v>30226.582883378102</v>
      </c>
      <c r="FI31" s="66">
        <v>30155.599726360862</v>
      </c>
      <c r="FJ31" s="66">
        <v>29879.657918952507</v>
      </c>
      <c r="FK31" s="66">
        <v>29922.9768178306</v>
      </c>
      <c r="FL31" s="66">
        <v>30273.791889114738</v>
      </c>
      <c r="FM31" s="66">
        <v>30434.138379971355</v>
      </c>
      <c r="FN31" s="65">
        <v>30881.908743764005</v>
      </c>
      <c r="FO31" s="66">
        <v>30943.962111167562</v>
      </c>
      <c r="FP31" s="66">
        <v>31226.743214135506</v>
      </c>
      <c r="FQ31" s="66">
        <v>31257.140418046562</v>
      </c>
      <c r="FR31" s="66">
        <v>31393.192542885863</v>
      </c>
      <c r="FS31" s="66">
        <v>31352.851475037216</v>
      </c>
      <c r="FT31" s="66">
        <v>31874.782969946242</v>
      </c>
      <c r="FU31" s="66">
        <v>32223.634929478765</v>
      </c>
      <c r="FV31" s="66">
        <v>32255.2705419587</v>
      </c>
      <c r="FW31" s="66">
        <v>28419.015598289086</v>
      </c>
      <c r="FX31" s="66">
        <v>28171.196532382484</v>
      </c>
      <c r="FY31" s="77">
        <v>28454.858808308454</v>
      </c>
      <c r="FZ31" s="65">
        <v>28356.895137903615</v>
      </c>
      <c r="GA31" s="66">
        <v>28460.279601659895</v>
      </c>
      <c r="GB31" s="66">
        <v>28616.837448978025</v>
      </c>
      <c r="GC31" s="66">
        <v>28983.540049941403</v>
      </c>
      <c r="GD31" s="66">
        <v>28948.745677929204</v>
      </c>
      <c r="GE31" s="66">
        <v>29220.372568482424</v>
      </c>
      <c r="GF31" s="66">
        <v>29169.307422733087</v>
      </c>
      <c r="GG31" s="66">
        <v>29355.159318788872</v>
      </c>
      <c r="GH31" s="66">
        <v>29632.519442089331</v>
      </c>
      <c r="GI31" s="66">
        <v>29374.47460633453</v>
      </c>
      <c r="GJ31" s="66">
        <v>29377.79521826117</v>
      </c>
      <c r="GK31" s="86">
        <v>29397.357908044185</v>
      </c>
      <c r="GL31" s="66">
        <v>29447.39</v>
      </c>
      <c r="GM31" s="66">
        <v>29349.57</v>
      </c>
      <c r="GN31" s="86">
        <v>29119.83</v>
      </c>
    </row>
    <row r="32" spans="1:206" ht="24" customHeight="1">
      <c r="A32" s="2754" t="s">
        <v>167</v>
      </c>
      <c r="B32" s="2686" t="s">
        <v>147</v>
      </c>
      <c r="C32" s="2686" t="s">
        <v>147</v>
      </c>
      <c r="D32" s="60">
        <v>18</v>
      </c>
      <c r="E32" s="2686" t="s">
        <v>147</v>
      </c>
      <c r="F32" s="2686" t="s">
        <v>147</v>
      </c>
      <c r="G32" s="60">
        <v>18.8</v>
      </c>
      <c r="H32" s="2686" t="s">
        <v>147</v>
      </c>
      <c r="I32" s="2686" t="s">
        <v>147</v>
      </c>
      <c r="J32" s="60">
        <v>20.100000000000001</v>
      </c>
      <c r="K32" s="2686" t="s">
        <v>147</v>
      </c>
      <c r="L32" s="2686" t="s">
        <v>147</v>
      </c>
      <c r="M32" s="2681">
        <v>20.9</v>
      </c>
      <c r="N32" s="166" t="s">
        <v>148</v>
      </c>
      <c r="O32" s="166" t="s">
        <v>148</v>
      </c>
      <c r="P32" s="60">
        <v>17.600000000000001</v>
      </c>
      <c r="Q32" s="166" t="s">
        <v>148</v>
      </c>
      <c r="R32" s="166" t="s">
        <v>148</v>
      </c>
      <c r="S32" s="60">
        <v>18.7</v>
      </c>
      <c r="T32" s="60" t="s">
        <v>148</v>
      </c>
      <c r="U32" s="60" t="s">
        <v>148</v>
      </c>
      <c r="V32" s="60">
        <v>19.8</v>
      </c>
      <c r="W32" s="60" t="s">
        <v>148</v>
      </c>
      <c r="X32" s="60" t="s">
        <v>148</v>
      </c>
      <c r="Y32" s="60">
        <v>19.366222132246879</v>
      </c>
      <c r="Z32" s="61">
        <v>17.078249342762174</v>
      </c>
      <c r="AA32" s="60">
        <v>17.698644298239614</v>
      </c>
      <c r="AB32" s="60">
        <v>17.963147719159064</v>
      </c>
      <c r="AC32" s="60">
        <v>18.549355610116404</v>
      </c>
      <c r="AD32" s="60">
        <v>17.921503119998906</v>
      </c>
      <c r="AE32" s="60">
        <v>19.550385818435483</v>
      </c>
      <c r="AF32" s="60">
        <v>19.85753738117058</v>
      </c>
      <c r="AG32" s="60">
        <v>19.419360413444036</v>
      </c>
      <c r="AH32" s="60">
        <v>20.275988455593698</v>
      </c>
      <c r="AI32" s="60">
        <v>20.273361566975336</v>
      </c>
      <c r="AJ32" s="60">
        <v>20.165616516434365</v>
      </c>
      <c r="AK32" s="62">
        <v>22.078656021611714</v>
      </c>
      <c r="AL32" s="60">
        <v>18.704753687497433</v>
      </c>
      <c r="AM32" s="60">
        <v>18.704753687497433</v>
      </c>
      <c r="AN32" s="60">
        <v>19.442047742306588</v>
      </c>
      <c r="AO32" s="60">
        <v>19.000143802128271</v>
      </c>
      <c r="AP32" s="60">
        <v>19.044106167056988</v>
      </c>
      <c r="AQ32" s="60">
        <v>19.193454948847528</v>
      </c>
      <c r="AR32" s="60">
        <v>19.395065532684168</v>
      </c>
      <c r="AS32" s="60">
        <v>20.886889354533874</v>
      </c>
      <c r="AT32" s="60">
        <v>22.175397510168867</v>
      </c>
      <c r="AU32" s="60">
        <v>22.152306997000696</v>
      </c>
      <c r="AV32" s="60">
        <v>21.976436994124654</v>
      </c>
      <c r="AW32" s="60">
        <v>23.299950696413163</v>
      </c>
      <c r="AX32" s="114">
        <v>17.155673824906263</v>
      </c>
      <c r="AY32" s="99">
        <v>18.110857312788358</v>
      </c>
      <c r="AZ32" s="99">
        <v>19.31659167153434</v>
      </c>
      <c r="BA32" s="99">
        <v>21.02048753989019</v>
      </c>
      <c r="BB32" s="99">
        <v>21.634959974522598</v>
      </c>
      <c r="BC32" s="99">
        <v>22.53977668638769</v>
      </c>
      <c r="BD32" s="99">
        <v>22.878496557480798</v>
      </c>
      <c r="BE32" s="99">
        <v>23.543181315414252</v>
      </c>
      <c r="BF32" s="99">
        <v>25.625866733608344</v>
      </c>
      <c r="BG32" s="99">
        <v>26.209363285532945</v>
      </c>
      <c r="BH32" s="99">
        <v>26.156672374729911</v>
      </c>
      <c r="BI32" s="115">
        <v>28.062054158074133</v>
      </c>
      <c r="BJ32" s="99">
        <v>24.44849489396497</v>
      </c>
      <c r="BK32" s="99">
        <v>26.363853676740089</v>
      </c>
      <c r="BL32" s="99">
        <v>28.135665972339513</v>
      </c>
      <c r="BM32" s="68">
        <v>29.184599817286376</v>
      </c>
      <c r="BN32" s="68">
        <v>30.068015158554118</v>
      </c>
      <c r="BO32" s="99">
        <v>32.946703972047985</v>
      </c>
      <c r="BP32" s="68">
        <v>26.254826801393932</v>
      </c>
      <c r="BQ32" s="68">
        <v>31.215112464262351</v>
      </c>
      <c r="BR32" s="99">
        <v>29.696271618187797</v>
      </c>
      <c r="BS32" s="99">
        <v>31.789825866302877</v>
      </c>
      <c r="BT32" s="99">
        <v>31.775665628485971</v>
      </c>
      <c r="BU32" s="99">
        <v>32.604004412817808</v>
      </c>
      <c r="BV32" s="114">
        <v>27.648655199658815</v>
      </c>
      <c r="BW32" s="99">
        <v>28.016077020161482</v>
      </c>
      <c r="BX32" s="99">
        <v>27.927318988725151</v>
      </c>
      <c r="BY32" s="99">
        <v>27.94026058349008</v>
      </c>
      <c r="BZ32" s="99">
        <v>26.536733092993725</v>
      </c>
      <c r="CA32" s="99">
        <v>27.519060385638621</v>
      </c>
      <c r="CB32" s="99">
        <v>27.606607244397964</v>
      </c>
      <c r="CC32" s="99">
        <v>28.353364323771729</v>
      </c>
      <c r="CD32" s="99">
        <v>29.581864746651593</v>
      </c>
      <c r="CE32" s="99">
        <v>30.076461131864946</v>
      </c>
      <c r="CF32" s="99">
        <v>30.053500850068147</v>
      </c>
      <c r="CG32" s="115">
        <v>31.313190379019574</v>
      </c>
      <c r="CH32" s="99">
        <v>27.49919737303323</v>
      </c>
      <c r="CI32" s="99">
        <v>28.687717647593423</v>
      </c>
      <c r="CJ32" s="99">
        <v>27.768621695537128</v>
      </c>
      <c r="CK32" s="99">
        <v>26.952395312697153</v>
      </c>
      <c r="CL32" s="99">
        <v>28.135489606096058</v>
      </c>
      <c r="CM32" s="99">
        <v>28.553873252390083</v>
      </c>
      <c r="CN32" s="99">
        <v>28.30649202045911</v>
      </c>
      <c r="CO32" s="99">
        <v>28.416851010921164</v>
      </c>
      <c r="CP32" s="99">
        <v>28.916564070466709</v>
      </c>
      <c r="CQ32" s="99">
        <v>28.211512431061632</v>
      </c>
      <c r="CR32" s="99">
        <v>28.586288318186721</v>
      </c>
      <c r="CS32" s="99">
        <v>28.834909849965879</v>
      </c>
      <c r="CT32" s="114">
        <v>24.80276235151274</v>
      </c>
      <c r="CU32" s="99">
        <v>24.75943194593852</v>
      </c>
      <c r="CV32" s="99">
        <v>24.648697615404654</v>
      </c>
      <c r="CW32" s="99">
        <v>24.560895501870583</v>
      </c>
      <c r="CX32" s="99">
        <v>26.42662308071969</v>
      </c>
      <c r="CY32" s="99">
        <v>26.76611844410866</v>
      </c>
      <c r="CZ32" s="99">
        <v>27.827066799236057</v>
      </c>
      <c r="DA32" s="99">
        <v>27.918376034060504</v>
      </c>
      <c r="DB32" s="99">
        <v>28.078788201375254</v>
      </c>
      <c r="DC32" s="99">
        <v>27.91470626896707</v>
      </c>
      <c r="DD32" s="99">
        <v>27.977706787665884</v>
      </c>
      <c r="DE32" s="115">
        <v>27.934553304006975</v>
      </c>
      <c r="DF32" s="79">
        <v>24.867196593286973</v>
      </c>
      <c r="DG32" s="79">
        <v>25.584693653878293</v>
      </c>
      <c r="DH32" s="79">
        <v>29.491746675076069</v>
      </c>
      <c r="DI32" s="79">
        <v>29.378548806660952</v>
      </c>
      <c r="DJ32" s="79">
        <v>29.620930328471811</v>
      </c>
      <c r="DK32" s="79">
        <v>30.379677527483917</v>
      </c>
      <c r="DL32" s="79">
        <v>30.242348688917435</v>
      </c>
      <c r="DM32" s="79">
        <v>30.292272122341025</v>
      </c>
      <c r="DN32" s="79">
        <v>30.219725044884022</v>
      </c>
      <c r="DO32" s="79">
        <v>30.434418343821857</v>
      </c>
      <c r="DP32" s="79">
        <v>31.329025723152515</v>
      </c>
      <c r="DQ32" s="79">
        <v>34.530439575930657</v>
      </c>
      <c r="DR32" s="81">
        <v>28.59575727304307</v>
      </c>
      <c r="DS32" s="79">
        <v>31.028295770053965</v>
      </c>
      <c r="DT32" s="79">
        <v>32.00973339280204</v>
      </c>
      <c r="DU32" s="79">
        <v>34.14939371901022</v>
      </c>
      <c r="DV32" s="79">
        <v>34.490835195201356</v>
      </c>
      <c r="DW32" s="79">
        <v>34.878545914868447</v>
      </c>
      <c r="DX32" s="79">
        <v>35.299227735367069</v>
      </c>
      <c r="DY32" s="79">
        <v>35.420430637416715</v>
      </c>
      <c r="DZ32" s="79">
        <v>35.420583321634432</v>
      </c>
      <c r="EA32" s="79">
        <v>35.470218982555245</v>
      </c>
      <c r="EB32" s="79">
        <v>35.667674144048412</v>
      </c>
      <c r="EC32" s="80">
        <v>39.878135184258753</v>
      </c>
      <c r="ED32" s="79">
        <v>30.875350376643546</v>
      </c>
      <c r="EE32" s="79">
        <v>30.868998193815756</v>
      </c>
      <c r="EF32" s="79">
        <v>30.538130957822563</v>
      </c>
      <c r="EG32" s="79">
        <v>34.823116361946319</v>
      </c>
      <c r="EH32" s="79">
        <v>34.992215619565542</v>
      </c>
      <c r="EI32" s="79">
        <v>35.047701064974547</v>
      </c>
      <c r="EJ32" s="79">
        <v>35.24181406349485</v>
      </c>
      <c r="EK32" s="79">
        <v>35.498153078043664</v>
      </c>
      <c r="EL32" s="79">
        <v>35.445965812754302</v>
      </c>
      <c r="EM32" s="79">
        <v>35.908327301311203</v>
      </c>
      <c r="EN32" s="79">
        <v>35.761271755580957</v>
      </c>
      <c r="EO32" s="79">
        <v>36.771786012933603</v>
      </c>
      <c r="EP32" s="81">
        <v>27.639375295029588</v>
      </c>
      <c r="EQ32" s="79">
        <v>30.4102843085385</v>
      </c>
      <c r="ER32" s="79">
        <v>32.872133771333303</v>
      </c>
      <c r="ES32" s="79">
        <v>32.37286507967378</v>
      </c>
      <c r="ET32" s="79">
        <v>32.661612745720689</v>
      </c>
      <c r="EU32" s="79">
        <v>33.103852502947021</v>
      </c>
      <c r="EV32" s="79">
        <v>34.527183493625238</v>
      </c>
      <c r="EW32" s="79">
        <v>38.405098993190293</v>
      </c>
      <c r="EX32" s="79">
        <v>44.228826157137561</v>
      </c>
      <c r="EY32" s="79">
        <v>62.290757522971354</v>
      </c>
      <c r="EZ32" s="79">
        <v>62.287275382848016</v>
      </c>
      <c r="FA32" s="80">
        <v>39.532383662195834</v>
      </c>
      <c r="FB32" s="79">
        <v>37.835185203962155</v>
      </c>
      <c r="FC32" s="79">
        <v>38.289523928230437</v>
      </c>
      <c r="FD32" s="79">
        <v>38.663281458807084</v>
      </c>
      <c r="FE32" s="79">
        <v>38.574548989446349</v>
      </c>
      <c r="FF32" s="79">
        <v>39.228474192872682</v>
      </c>
      <c r="FG32" s="79">
        <v>39.252385737114601</v>
      </c>
      <c r="FH32" s="79">
        <v>39.538314314117137</v>
      </c>
      <c r="FI32" s="79">
        <v>39.492400911340241</v>
      </c>
      <c r="FJ32" s="79">
        <v>39.455510119120028</v>
      </c>
      <c r="FK32" s="79">
        <v>40.804725230863468</v>
      </c>
      <c r="FL32" s="79">
        <v>41.786341771082498</v>
      </c>
      <c r="FM32" s="79">
        <v>42.123018017894623</v>
      </c>
      <c r="FN32" s="81">
        <v>31.379567812375441</v>
      </c>
      <c r="FO32" s="79">
        <v>32.446704668116105</v>
      </c>
      <c r="FP32" s="79">
        <v>33.991444214638733</v>
      </c>
      <c r="FQ32" s="79">
        <v>35.017108671898214</v>
      </c>
      <c r="FR32" s="79">
        <v>37.436430804292058</v>
      </c>
      <c r="FS32" s="79">
        <v>38.616673694665252</v>
      </c>
      <c r="FT32" s="79">
        <v>40.148021450998414</v>
      </c>
      <c r="FU32" s="79">
        <v>41.316456467847345</v>
      </c>
      <c r="FV32" s="79">
        <v>43.190400037985114</v>
      </c>
      <c r="FW32" s="79">
        <v>39.063195040658528</v>
      </c>
      <c r="FX32" s="79">
        <v>36.64234560265168</v>
      </c>
      <c r="FY32" s="80">
        <v>35.405967777069094</v>
      </c>
      <c r="FZ32" s="81">
        <v>30.268070169177346</v>
      </c>
      <c r="GA32" s="79">
        <v>30.835060291528364</v>
      </c>
      <c r="GB32" s="79">
        <v>31.004681627957009</v>
      </c>
      <c r="GC32" s="79">
        <v>28.611580011070625</v>
      </c>
      <c r="GD32" s="79">
        <v>20.761292257311752</v>
      </c>
      <c r="GE32" s="79">
        <v>21.017425392711612</v>
      </c>
      <c r="GF32" s="79">
        <v>21.367351249383184</v>
      </c>
      <c r="GG32" s="79">
        <v>23.34653850506589</v>
      </c>
      <c r="GH32" s="79">
        <v>25.675743585313676</v>
      </c>
      <c r="GI32" s="79">
        <v>22.337357870983489</v>
      </c>
      <c r="GJ32" s="79">
        <v>23.098031682056231</v>
      </c>
      <c r="GK32" s="69">
        <v>21.431706710780077</v>
      </c>
      <c r="GL32" s="79">
        <v>20.185144155754198</v>
      </c>
      <c r="GM32" s="79">
        <v>19.633971709876498</v>
      </c>
      <c r="GN32" s="76">
        <v>20.05</v>
      </c>
    </row>
    <row r="33" spans="1:201" ht="21" hidden="1" customHeight="1">
      <c r="A33" s="2754" t="s">
        <v>168</v>
      </c>
      <c r="B33" s="2686" t="s">
        <v>147</v>
      </c>
      <c r="C33" s="2686" t="s">
        <v>147</v>
      </c>
      <c r="D33" s="60">
        <v>3</v>
      </c>
      <c r="E33" s="2686" t="s">
        <v>147</v>
      </c>
      <c r="F33" s="2686" t="s">
        <v>147</v>
      </c>
      <c r="G33" s="60">
        <v>4.9000000000000004</v>
      </c>
      <c r="H33" s="2686" t="s">
        <v>147</v>
      </c>
      <c r="I33" s="2686" t="s">
        <v>147</v>
      </c>
      <c r="J33" s="60">
        <v>1.3</v>
      </c>
      <c r="K33" s="2686" t="s">
        <v>147</v>
      </c>
      <c r="L33" s="2686" t="s">
        <v>147</v>
      </c>
      <c r="M33" s="2681">
        <v>3.7</v>
      </c>
      <c r="N33" s="166" t="s">
        <v>148</v>
      </c>
      <c r="O33" s="166" t="s">
        <v>148</v>
      </c>
      <c r="P33" s="60">
        <v>2.4</v>
      </c>
      <c r="Q33" s="166" t="s">
        <v>148</v>
      </c>
      <c r="R33" s="166" t="s">
        <v>148</v>
      </c>
      <c r="S33" s="60">
        <v>3.4</v>
      </c>
      <c r="T33" s="60" t="s">
        <v>148</v>
      </c>
      <c r="U33" s="60" t="s">
        <v>148</v>
      </c>
      <c r="V33" s="60">
        <v>2.5</v>
      </c>
      <c r="W33" s="60" t="s">
        <v>148</v>
      </c>
      <c r="X33" s="60" t="s">
        <v>148</v>
      </c>
      <c r="Y33" s="60">
        <v>3.3</v>
      </c>
      <c r="Z33" s="61">
        <v>1.2203908772547674</v>
      </c>
      <c r="AA33" s="60">
        <v>1.720082724964648</v>
      </c>
      <c r="AB33" s="60">
        <v>1.9335433201028496</v>
      </c>
      <c r="AC33" s="60">
        <v>3.6246353932525532</v>
      </c>
      <c r="AD33" s="60">
        <v>2.3909838893477326</v>
      </c>
      <c r="AE33" s="60">
        <v>1.7605670615048457</v>
      </c>
      <c r="AF33" s="60">
        <v>2.4088290134551742</v>
      </c>
      <c r="AG33" s="60">
        <v>1.5028584546986723</v>
      </c>
      <c r="AH33" s="60">
        <v>1.9177683335853026</v>
      </c>
      <c r="AI33" s="60">
        <v>3.5618394033746759</v>
      </c>
      <c r="AJ33" s="60">
        <v>2.5875580578674509</v>
      </c>
      <c r="AK33" s="62">
        <v>2.7391256920536073</v>
      </c>
      <c r="AL33" s="60">
        <v>1.5387333994861827</v>
      </c>
      <c r="AM33" s="60">
        <v>2.9129908790626233</v>
      </c>
      <c r="AN33" s="60">
        <v>1.6400016311661481</v>
      </c>
      <c r="AO33" s="60">
        <v>7.3652915518326427</v>
      </c>
      <c r="AP33" s="60">
        <v>3.1972685777941741</v>
      </c>
      <c r="AQ33" s="60">
        <v>2.4362897217218951</v>
      </c>
      <c r="AR33" s="60">
        <v>6.6765799256505565</v>
      </c>
      <c r="AS33" s="60">
        <v>7.8389095415117724</v>
      </c>
      <c r="AT33" s="60">
        <v>2.3015282940933499</v>
      </c>
      <c r="AU33" s="60">
        <v>3.867330401777938</v>
      </c>
      <c r="AV33" s="60">
        <v>6.4526771998543024</v>
      </c>
      <c r="AW33" s="60">
        <v>2.3296984566171952</v>
      </c>
      <c r="AX33" s="61">
        <v>4.1100000000000003</v>
      </c>
      <c r="AY33" s="60">
        <v>6.68</v>
      </c>
      <c r="AZ33" s="60">
        <v>2.1800000000000002</v>
      </c>
      <c r="BA33" s="60">
        <v>7.3</v>
      </c>
      <c r="BB33" s="60">
        <v>4.92</v>
      </c>
      <c r="BC33" s="60"/>
      <c r="BD33" s="60"/>
      <c r="BE33" s="60"/>
      <c r="BF33" s="60"/>
      <c r="BG33" s="60"/>
      <c r="BH33" s="60"/>
      <c r="BI33" s="62">
        <v>6.8122781813378959</v>
      </c>
      <c r="BJ33" s="60">
        <v>15.453354262240207</v>
      </c>
      <c r="BK33" s="60">
        <v>4.7807113780847672</v>
      </c>
      <c r="BL33" s="60">
        <v>9.1724127143809984</v>
      </c>
      <c r="BM33" s="109" t="s">
        <v>148</v>
      </c>
      <c r="BN33" s="109">
        <v>8.9171131041955096</v>
      </c>
      <c r="BO33" s="109">
        <v>6.7935497899905011</v>
      </c>
      <c r="BP33" s="109">
        <v>18.951884600046753</v>
      </c>
      <c r="BQ33" s="109">
        <v>8.287790136951072</v>
      </c>
      <c r="BR33" s="109">
        <v>9.1423483455882337</v>
      </c>
      <c r="BS33" s="109">
        <v>12.642782969885774</v>
      </c>
      <c r="BT33" s="109">
        <v>7.8529775195646998</v>
      </c>
      <c r="BU33" s="109">
        <v>16.608327192336038</v>
      </c>
      <c r="BV33" s="56">
        <v>13.213382744899189</v>
      </c>
      <c r="BW33" s="39">
        <v>8.7191110892113635</v>
      </c>
      <c r="BX33" s="39">
        <v>11.963390462865803</v>
      </c>
      <c r="BY33" s="67">
        <v>14.850114805402256</v>
      </c>
      <c r="BZ33" s="67">
        <v>11.456885207172668</v>
      </c>
      <c r="CA33" s="67">
        <v>14.30339257327868</v>
      </c>
      <c r="CB33" s="67">
        <v>19.219358109353166</v>
      </c>
      <c r="CC33" s="67">
        <v>7.3557774366274282</v>
      </c>
      <c r="CD33" s="67">
        <v>7.2833530448254429</v>
      </c>
      <c r="CE33" s="67">
        <v>15.403978321729342</v>
      </c>
      <c r="CF33" s="67">
        <v>8.9162881970064909</v>
      </c>
      <c r="CG33" s="97">
        <v>16.197186883695942</v>
      </c>
      <c r="CH33" s="67">
        <v>8.8734904405786814</v>
      </c>
      <c r="CI33" s="67">
        <v>3.6482477534956099</v>
      </c>
      <c r="CJ33" s="67">
        <v>6.198144648500806</v>
      </c>
      <c r="CK33" s="67">
        <v>8.4506522954778696</v>
      </c>
      <c r="CL33" s="67">
        <v>5.3984133519323061</v>
      </c>
      <c r="CM33" s="67">
        <v>8.2742897875661381</v>
      </c>
      <c r="CN33" s="67">
        <v>10.717358324522056</v>
      </c>
      <c r="CO33" s="67">
        <v>7.4730571955840723</v>
      </c>
      <c r="CP33" s="67">
        <v>5.3452159693170547</v>
      </c>
      <c r="CQ33" s="67">
        <v>20.272194611267146</v>
      </c>
      <c r="CR33" s="67">
        <v>3.8904242205924566</v>
      </c>
      <c r="CS33" s="67">
        <v>12.298851221667501</v>
      </c>
      <c r="CT33" s="91">
        <v>6.5374664301322234</v>
      </c>
      <c r="CU33" s="67">
        <v>4.3786676120100312</v>
      </c>
      <c r="CV33" s="67">
        <v>4.4968422306959006</v>
      </c>
      <c r="CW33" s="67">
        <v>7.3660821076021028</v>
      </c>
      <c r="CX33" s="67">
        <v>55.787560001913683</v>
      </c>
      <c r="CY33" s="67">
        <v>7.1497296923755709</v>
      </c>
      <c r="CZ33" s="67">
        <v>8.9007847533632276</v>
      </c>
      <c r="DA33" s="67">
        <v>5.4091928251121075</v>
      </c>
      <c r="DB33" s="67">
        <v>4.9103139013452912</v>
      </c>
      <c r="DC33" s="67">
        <v>7.2087088467905094</v>
      </c>
      <c r="DD33" s="67">
        <v>10.182545521427258</v>
      </c>
      <c r="DE33" s="97">
        <v>12.376425418429282</v>
      </c>
      <c r="DF33" s="79" t="s">
        <v>169</v>
      </c>
      <c r="DG33" s="79" t="s">
        <v>169</v>
      </c>
      <c r="DH33" s="79">
        <v>5.9955448726874785</v>
      </c>
      <c r="DI33" s="79" t="s">
        <v>169</v>
      </c>
      <c r="DJ33" s="79" t="s">
        <v>169</v>
      </c>
      <c r="DK33" s="79">
        <v>7.2115891868135664</v>
      </c>
      <c r="DL33" s="79" t="s">
        <v>169</v>
      </c>
      <c r="DM33" s="79" t="s">
        <v>169</v>
      </c>
      <c r="DN33" s="79">
        <v>7.588996174143352</v>
      </c>
      <c r="DO33" s="79" t="s">
        <v>169</v>
      </c>
      <c r="DP33" s="79" t="s">
        <v>169</v>
      </c>
      <c r="DQ33" s="79">
        <v>9.5479836333813548</v>
      </c>
      <c r="DR33" s="81" t="s">
        <v>169</v>
      </c>
      <c r="DS33" s="79" t="s">
        <v>169</v>
      </c>
      <c r="DT33" s="79" t="s">
        <v>169</v>
      </c>
      <c r="DU33" s="79" t="s">
        <v>169</v>
      </c>
      <c r="DV33" s="84" t="s">
        <v>169</v>
      </c>
      <c r="DW33" s="84" t="s">
        <v>169</v>
      </c>
      <c r="DX33" s="84"/>
      <c r="DY33" s="84"/>
      <c r="DZ33" s="84"/>
      <c r="EA33" s="84"/>
      <c r="EB33" s="84"/>
      <c r="EC33" s="86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5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6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5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6"/>
      <c r="FZ33" s="85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6"/>
      <c r="GL33" s="84"/>
      <c r="GM33" s="84"/>
      <c r="GN33" s="86"/>
    </row>
    <row r="34" spans="1:201" ht="18.5" hidden="1" customHeight="1">
      <c r="A34" s="2754" t="s">
        <v>170</v>
      </c>
      <c r="B34" s="2686" t="s">
        <v>147</v>
      </c>
      <c r="C34" s="2686" t="s">
        <v>147</v>
      </c>
      <c r="D34" s="60">
        <v>0.2</v>
      </c>
      <c r="E34" s="2686" t="s">
        <v>147</v>
      </c>
      <c r="F34" s="2686" t="s">
        <v>147</v>
      </c>
      <c r="G34" s="60">
        <v>0.4</v>
      </c>
      <c r="H34" s="2686" t="s">
        <v>147</v>
      </c>
      <c r="I34" s="2686" t="s">
        <v>147</v>
      </c>
      <c r="J34" s="60">
        <v>0.1</v>
      </c>
      <c r="K34" s="2686" t="s">
        <v>147</v>
      </c>
      <c r="L34" s="2686" t="s">
        <v>147</v>
      </c>
      <c r="M34" s="2681">
        <v>0.3</v>
      </c>
      <c r="N34" s="166" t="s">
        <v>148</v>
      </c>
      <c r="O34" s="166" t="s">
        <v>148</v>
      </c>
      <c r="P34" s="60">
        <v>0.2</v>
      </c>
      <c r="Q34" s="166" t="s">
        <v>148</v>
      </c>
      <c r="R34" s="166" t="s">
        <v>148</v>
      </c>
      <c r="S34" s="60">
        <v>0.3</v>
      </c>
      <c r="T34" s="60" t="s">
        <v>148</v>
      </c>
      <c r="U34" s="60" t="s">
        <v>148</v>
      </c>
      <c r="V34" s="60">
        <v>0.3</v>
      </c>
      <c r="W34" s="60" t="s">
        <v>148</v>
      </c>
      <c r="X34" s="60" t="s">
        <v>148</v>
      </c>
      <c r="Y34" s="60">
        <v>1.0597970493711568</v>
      </c>
      <c r="Z34" s="61">
        <v>5.1892111013681852E-2</v>
      </c>
      <c r="AA34" s="60">
        <v>7.4303241610644846E-2</v>
      </c>
      <c r="AB34" s="60">
        <v>8.4149707016298522E-2</v>
      </c>
      <c r="AC34" s="60">
        <v>0.16435762105585483</v>
      </c>
      <c r="AD34" s="60">
        <v>0.11514845435439199</v>
      </c>
      <c r="AE34" s="60">
        <v>8.7824794354670346E-2</v>
      </c>
      <c r="AF34" s="60">
        <v>0.10495871226356007</v>
      </c>
      <c r="AG34" s="60">
        <v>7.0631185714086886E-2</v>
      </c>
      <c r="AH34" s="60">
        <v>9.0035735660500799E-2</v>
      </c>
      <c r="AI34" s="60">
        <v>0.1630895486241597</v>
      </c>
      <c r="AJ34" s="60">
        <v>0.11847914178740937</v>
      </c>
      <c r="AK34" s="62">
        <v>1.3227525989531828</v>
      </c>
      <c r="AL34" s="60">
        <v>0.05</v>
      </c>
      <c r="AM34" s="60">
        <v>0.09</v>
      </c>
      <c r="AN34" s="60">
        <v>0.05</v>
      </c>
      <c r="AO34" s="60">
        <v>0.22</v>
      </c>
      <c r="AP34" s="60">
        <v>0.1</v>
      </c>
      <c r="AQ34" s="60">
        <v>7.0000000000000007E-2</v>
      </c>
      <c r="AR34" s="60">
        <v>0.18</v>
      </c>
      <c r="AS34" s="60">
        <v>0.21</v>
      </c>
      <c r="AT34" s="60">
        <v>0.06</v>
      </c>
      <c r="AU34" s="60">
        <v>0.10940635392726782</v>
      </c>
      <c r="AV34" s="60">
        <v>0.18915550899013112</v>
      </c>
      <c r="AW34" s="60">
        <v>0.77560705041291755</v>
      </c>
      <c r="AX34" s="61">
        <v>0.12</v>
      </c>
      <c r="AY34" s="60">
        <v>0.2</v>
      </c>
      <c r="AZ34" s="60">
        <v>0.06</v>
      </c>
      <c r="BA34" s="60">
        <v>0.22</v>
      </c>
      <c r="BB34" s="60">
        <v>0.16</v>
      </c>
      <c r="BC34" s="60"/>
      <c r="BD34" s="60"/>
      <c r="BE34" s="60"/>
      <c r="BF34" s="60"/>
      <c r="BG34" s="60"/>
      <c r="BH34" s="60"/>
      <c r="BI34" s="62">
        <v>0.2</v>
      </c>
      <c r="BJ34" s="99">
        <v>0.57034518122689126</v>
      </c>
      <c r="BK34" s="99">
        <v>0.16387337057728119</v>
      </c>
      <c r="BL34" s="99">
        <v>0.27806115564191836</v>
      </c>
      <c r="BM34" s="109">
        <v>0.3245621137289828</v>
      </c>
      <c r="BN34" s="109">
        <v>0.21608193844492438</v>
      </c>
      <c r="BO34" s="109">
        <v>0.18652387808975282</v>
      </c>
      <c r="BP34" s="109">
        <v>0.36484926205903528</v>
      </c>
      <c r="BQ34" s="109">
        <v>0.18656782457403409</v>
      </c>
      <c r="BR34" s="109">
        <v>0.1804616630669546</v>
      </c>
      <c r="BS34" s="109">
        <v>0.26091372690184783</v>
      </c>
      <c r="BT34" s="109">
        <v>0.20592265118790498</v>
      </c>
      <c r="BU34" s="90">
        <v>0.39065726254871347</v>
      </c>
      <c r="BV34" s="91">
        <v>0.26622908934764467</v>
      </c>
      <c r="BW34" s="67">
        <v>0.16448001951448016</v>
      </c>
      <c r="BX34" s="67">
        <v>0.23604761979287808</v>
      </c>
      <c r="BY34" s="67">
        <v>0.25322672804997254</v>
      </c>
      <c r="BZ34" s="67">
        <v>0.23142179034202326</v>
      </c>
      <c r="CA34" s="67">
        <v>0.30081716395692809</v>
      </c>
      <c r="CB34" s="67">
        <v>0.39777607510490315</v>
      </c>
      <c r="CC34" s="67">
        <v>0.17323090832567661</v>
      </c>
      <c r="CD34" s="67">
        <v>0.17360044377161016</v>
      </c>
      <c r="CE34" s="67">
        <v>0.32546681615756073</v>
      </c>
      <c r="CF34" s="67">
        <v>0.21833664617003237</v>
      </c>
      <c r="CG34" s="97">
        <v>0.49413978385981633</v>
      </c>
      <c r="CH34" s="67">
        <v>0.27198930640374891</v>
      </c>
      <c r="CI34" s="67">
        <v>0.11543980460306111</v>
      </c>
      <c r="CJ34" s="67">
        <v>0.20112141996982369</v>
      </c>
      <c r="CK34" s="67">
        <v>0.2249375206903676</v>
      </c>
      <c r="CL34" s="67">
        <v>0.1450388331195645</v>
      </c>
      <c r="CM34" s="67">
        <v>0.22726754838297705</v>
      </c>
      <c r="CN34" s="67">
        <v>0.27765104070625407</v>
      </c>
      <c r="CO34" s="67">
        <v>0.19452856818428951</v>
      </c>
      <c r="CP34" s="67">
        <v>0.13963731287988995</v>
      </c>
      <c r="CQ34" s="67">
        <v>0.61590747889022457</v>
      </c>
      <c r="CR34" s="67">
        <v>0.11699467688975208</v>
      </c>
      <c r="CS34" s="67">
        <v>0.37563734669745208</v>
      </c>
      <c r="CT34" s="91">
        <v>0.19364852138800204</v>
      </c>
      <c r="CU34" s="67">
        <v>0.12966093206132751</v>
      </c>
      <c r="CV34" s="67">
        <v>0.1329823480743762</v>
      </c>
      <c r="CW34" s="67">
        <v>0.20307729241996159</v>
      </c>
      <c r="CX34" s="67">
        <v>1.5430132366986797</v>
      </c>
      <c r="CY34" s="67">
        <v>0.19967200173255745</v>
      </c>
      <c r="CZ34" s="67">
        <v>0.24550964034463521</v>
      </c>
      <c r="DA34" s="67">
        <v>0.15114998165312193</v>
      </c>
      <c r="DB34" s="67">
        <v>0.13863477270663194</v>
      </c>
      <c r="DC34" s="67">
        <v>0.19994861011170803</v>
      </c>
      <c r="DD34" s="67">
        <v>0.28236935742013958</v>
      </c>
      <c r="DE34" s="97">
        <v>0.34489780506134321</v>
      </c>
      <c r="DF34" s="79">
        <v>0.21762620830344204</v>
      </c>
      <c r="DG34" s="79">
        <v>0.21695324677378225</v>
      </c>
      <c r="DH34" s="79">
        <v>9.6037920546059266E-2</v>
      </c>
      <c r="DI34" s="79">
        <v>0.26649490030801809</v>
      </c>
      <c r="DJ34" s="79">
        <v>0.19958485832088402</v>
      </c>
      <c r="DK34" s="79">
        <v>0.20553729089218989</v>
      </c>
      <c r="DL34" s="79">
        <v>0.34294834114862455</v>
      </c>
      <c r="DM34" s="79">
        <v>9.2281555471657797E-2</v>
      </c>
      <c r="DN34" s="79">
        <v>0.28441694892303659</v>
      </c>
      <c r="DO34" s="79">
        <v>0.37063079675696214</v>
      </c>
      <c r="DP34" s="79">
        <v>0.21650051186032229</v>
      </c>
      <c r="DQ34" s="79">
        <v>0.38748684984912452</v>
      </c>
      <c r="DR34" s="81" t="s">
        <v>169</v>
      </c>
      <c r="DS34" s="79" t="s">
        <v>169</v>
      </c>
      <c r="DT34" s="79" t="s">
        <v>169</v>
      </c>
      <c r="DU34" s="79" t="s">
        <v>169</v>
      </c>
      <c r="DV34" s="84" t="s">
        <v>169</v>
      </c>
      <c r="DW34" s="84" t="s">
        <v>169</v>
      </c>
      <c r="DX34" s="84"/>
      <c r="DY34" s="84"/>
      <c r="DZ34" s="84"/>
      <c r="EA34" s="84"/>
      <c r="EB34" s="84"/>
      <c r="EC34" s="86"/>
      <c r="ED34" s="84"/>
      <c r="EE34" s="84"/>
      <c r="EF34" s="84"/>
      <c r="EG34" s="84"/>
      <c r="EH34" s="84"/>
      <c r="EI34" s="84"/>
      <c r="EJ34" s="84"/>
      <c r="EK34" s="84"/>
      <c r="EL34" s="84"/>
      <c r="EM34" s="84"/>
      <c r="EN34" s="84"/>
      <c r="EO34" s="84"/>
      <c r="EP34" s="85"/>
      <c r="EQ34" s="84"/>
      <c r="ER34" s="84"/>
      <c r="ES34" s="84"/>
      <c r="ET34" s="84"/>
      <c r="EU34" s="84"/>
      <c r="EV34" s="84"/>
      <c r="EW34" s="84"/>
      <c r="EX34" s="84"/>
      <c r="EY34" s="84"/>
      <c r="EZ34" s="84"/>
      <c r="FA34" s="86"/>
      <c r="FB34" s="84"/>
      <c r="FC34" s="84"/>
      <c r="FD34" s="84"/>
      <c r="FE34" s="84"/>
      <c r="FF34" s="84"/>
      <c r="FG34" s="84"/>
      <c r="FH34" s="84"/>
      <c r="FI34" s="84"/>
      <c r="FJ34" s="84"/>
      <c r="FK34" s="84"/>
      <c r="FL34" s="84"/>
      <c r="FM34" s="84"/>
      <c r="FN34" s="85"/>
      <c r="FO34" s="84"/>
      <c r="FP34" s="84"/>
      <c r="FQ34" s="84"/>
      <c r="FR34" s="84"/>
      <c r="FS34" s="84"/>
      <c r="FT34" s="84"/>
      <c r="FU34" s="84"/>
      <c r="FV34" s="84"/>
      <c r="FW34" s="84"/>
      <c r="FX34" s="84"/>
      <c r="FY34" s="86"/>
      <c r="FZ34" s="85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6"/>
      <c r="GL34" s="84"/>
      <c r="GM34" s="84"/>
      <c r="GN34" s="86"/>
    </row>
    <row r="35" spans="1:201" ht="30.75" customHeight="1">
      <c r="A35" s="2755" t="s">
        <v>171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2680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100"/>
      <c r="AA35" s="59"/>
      <c r="AB35" s="59"/>
      <c r="AC35" s="59"/>
      <c r="AD35" s="59"/>
      <c r="AE35" s="59"/>
      <c r="AF35" s="59"/>
      <c r="AG35" s="59"/>
      <c r="AH35" s="59"/>
      <c r="AI35" s="37"/>
      <c r="AJ35" s="37"/>
      <c r="AK35" s="55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5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62"/>
      <c r="BJ35" s="37"/>
      <c r="BK35" s="37"/>
      <c r="BL35" s="37"/>
      <c r="BM35" s="89"/>
      <c r="BN35" s="89"/>
      <c r="BO35" s="89"/>
      <c r="BP35" s="89"/>
      <c r="BQ35" s="90"/>
      <c r="BR35" s="90"/>
      <c r="BS35" s="90"/>
      <c r="BT35" s="90"/>
      <c r="BU35" s="90"/>
      <c r="BV35" s="91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97"/>
      <c r="CH35" s="67"/>
      <c r="CI35" s="67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100"/>
      <c r="CU35" s="59"/>
      <c r="CV35" s="59"/>
      <c r="CW35" s="59"/>
      <c r="CX35" s="67"/>
      <c r="CY35" s="67"/>
      <c r="CZ35" s="67"/>
      <c r="DA35" s="67"/>
      <c r="DB35" s="67"/>
      <c r="DC35" s="67"/>
      <c r="DD35" s="67"/>
      <c r="DE35" s="97"/>
      <c r="DF35" s="67"/>
      <c r="DG35" s="67"/>
      <c r="DH35" s="67"/>
      <c r="DI35" s="67"/>
      <c r="DJ35" s="67"/>
      <c r="DK35" s="67"/>
      <c r="DL35" s="67"/>
      <c r="DM35" s="67"/>
      <c r="DN35" s="59"/>
      <c r="DO35" s="59"/>
      <c r="DP35" s="59"/>
      <c r="DQ35" s="59"/>
      <c r="DR35" s="100"/>
      <c r="DS35" s="59"/>
      <c r="DT35" s="59"/>
      <c r="DU35" s="59"/>
      <c r="DV35" s="101"/>
      <c r="DW35" s="101"/>
      <c r="DX35" s="101"/>
      <c r="DY35" s="101"/>
      <c r="DZ35" s="101"/>
      <c r="EA35" s="101"/>
      <c r="EB35" s="101"/>
      <c r="EC35" s="103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2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3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2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3"/>
      <c r="FZ35" s="102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3"/>
      <c r="GL35" s="101"/>
      <c r="GM35" s="101"/>
      <c r="GN35" s="103"/>
    </row>
    <row r="36" spans="1:201" ht="30.75" customHeight="1" thickBot="1">
      <c r="A36" s="2759" t="s">
        <v>987</v>
      </c>
      <c r="B36" s="2687">
        <v>310.5727</v>
      </c>
      <c r="C36" s="2687">
        <v>176.4941</v>
      </c>
      <c r="D36" s="2687">
        <v>587.34460000000001</v>
      </c>
      <c r="E36" s="2687">
        <v>186.9136</v>
      </c>
      <c r="F36" s="2687">
        <v>93.729100000000003</v>
      </c>
      <c r="G36" s="2687">
        <v>-200.1198</v>
      </c>
      <c r="H36" s="2687">
        <v>254.1129</v>
      </c>
      <c r="I36" s="2687">
        <v>227.14099999999999</v>
      </c>
      <c r="J36" s="2687">
        <v>167.16149999999999</v>
      </c>
      <c r="K36" s="2688">
        <v>527.48209999999995</v>
      </c>
      <c r="L36" s="2688">
        <v>-46.4602</v>
      </c>
      <c r="M36" s="2689">
        <v>-141.8212</v>
      </c>
      <c r="N36" s="168">
        <v>-91.594800000000006</v>
      </c>
      <c r="O36" s="168">
        <v>2.5224000000000002</v>
      </c>
      <c r="P36" s="168">
        <v>629.44000000000005</v>
      </c>
      <c r="Q36" s="167">
        <v>348.27769999999998</v>
      </c>
      <c r="R36" s="167">
        <v>322.47219999999999</v>
      </c>
      <c r="S36" s="168">
        <v>-610.65319999999997</v>
      </c>
      <c r="T36" s="168">
        <v>445.47140000000002</v>
      </c>
      <c r="U36" s="168">
        <v>179.58619999999999</v>
      </c>
      <c r="V36" s="168">
        <v>67.745199999999997</v>
      </c>
      <c r="W36" s="168">
        <v>461.86</v>
      </c>
      <c r="X36" s="168">
        <v>598.66110000000003</v>
      </c>
      <c r="Y36" s="169">
        <v>-261.84190000000001</v>
      </c>
      <c r="Z36" s="170">
        <v>761.89682300001039</v>
      </c>
      <c r="AA36" s="169">
        <v>95.785388999999967</v>
      </c>
      <c r="AB36" s="169">
        <v>-117.04625600002053</v>
      </c>
      <c r="AC36" s="169">
        <v>1027.5</v>
      </c>
      <c r="AD36" s="169">
        <v>816.67</v>
      </c>
      <c r="AE36" s="169">
        <v>827.07</v>
      </c>
      <c r="AF36" s="169">
        <v>731.54</v>
      </c>
      <c r="AG36" s="169">
        <v>179.99</v>
      </c>
      <c r="AH36" s="169">
        <v>506.28</v>
      </c>
      <c r="AI36" s="169">
        <v>355.65</v>
      </c>
      <c r="AJ36" s="169">
        <v>1579.85</v>
      </c>
      <c r="AK36" s="171">
        <v>156.66999999999999</v>
      </c>
      <c r="AL36" s="169">
        <v>1433.9913000000001</v>
      </c>
      <c r="AM36" s="169">
        <v>956.48</v>
      </c>
      <c r="AN36" s="169">
        <v>-407.14330000000001</v>
      </c>
      <c r="AO36" s="169">
        <v>931.9858999999999</v>
      </c>
      <c r="AP36" s="169">
        <v>560.72749999999996</v>
      </c>
      <c r="AQ36" s="169">
        <v>-134.78440000000001</v>
      </c>
      <c r="AR36" s="169">
        <v>964.20780000000002</v>
      </c>
      <c r="AS36" s="169">
        <v>-513.5841999999999</v>
      </c>
      <c r="AT36" s="169">
        <v>1314.1051</v>
      </c>
      <c r="AU36" s="169">
        <v>1154.5645</v>
      </c>
      <c r="AV36" s="169">
        <v>605.03610000000003</v>
      </c>
      <c r="AW36" s="169">
        <v>84.98</v>
      </c>
      <c r="AX36" s="170">
        <v>1460.7261737699764</v>
      </c>
      <c r="AY36" s="169">
        <v>585.5409780200124</v>
      </c>
      <c r="AZ36" s="169">
        <v>122.06578482998815</v>
      </c>
      <c r="BA36" s="169">
        <v>464.79286230998673</v>
      </c>
      <c r="BB36" s="169">
        <v>674.9671826899862</v>
      </c>
      <c r="BC36" s="169">
        <v>460.1</v>
      </c>
      <c r="BD36" s="169"/>
      <c r="BE36" s="169"/>
      <c r="BF36" s="169"/>
      <c r="BG36" s="169"/>
      <c r="BH36" s="169"/>
      <c r="BI36" s="171">
        <v>1484.7222649500102</v>
      </c>
      <c r="BJ36" s="169">
        <v>548.06053042000156</v>
      </c>
      <c r="BK36" s="169">
        <v>468.44337566000502</v>
      </c>
      <c r="BL36" s="169">
        <v>-590.53583831999549</v>
      </c>
      <c r="BM36" s="172">
        <v>1191.362830909999</v>
      </c>
      <c r="BN36" s="172">
        <v>21.848130959996023</v>
      </c>
      <c r="BO36" s="172">
        <v>134.77307558999769</v>
      </c>
      <c r="BP36" s="172">
        <v>1249.2105437699956</v>
      </c>
      <c r="BQ36" s="172">
        <v>291.12674570000729</v>
      </c>
      <c r="BR36" s="172">
        <v>875.48532878998105</v>
      </c>
      <c r="BS36" s="172">
        <v>-2536.5059999999999</v>
      </c>
      <c r="BT36" s="172">
        <v>345.02800000000002</v>
      </c>
      <c r="BU36" s="172">
        <v>1370.026921710031</v>
      </c>
      <c r="BV36" s="173">
        <v>1259.672308969969</v>
      </c>
      <c r="BW36" s="174">
        <v>1653.1403136700001</v>
      </c>
      <c r="BX36" s="174">
        <v>659.28307876998463</v>
      </c>
      <c r="BY36" s="175">
        <v>-108.01953858002648</v>
      </c>
      <c r="BZ36" s="167">
        <v>1178.4179198900313</v>
      </c>
      <c r="CA36" s="167">
        <v>1339.6583552299701</v>
      </c>
      <c r="CB36" s="167">
        <v>2053.9436259399699</v>
      </c>
      <c r="CC36" s="167">
        <v>1281.0161841299716</v>
      </c>
      <c r="CD36" s="167">
        <v>558.52831542003253</v>
      </c>
      <c r="CE36" s="175">
        <v>-2358.4302740100034</v>
      </c>
      <c r="CF36" s="175">
        <v>1671.4941832900495</v>
      </c>
      <c r="CG36" s="176">
        <v>2127.5413206299895</v>
      </c>
      <c r="CH36" s="175">
        <v>2698.9810929299765</v>
      </c>
      <c r="CI36" s="175">
        <v>375.93730755999616</v>
      </c>
      <c r="CJ36" s="175">
        <v>-146.49348851002787</v>
      </c>
      <c r="CK36" s="175">
        <v>826.82777442008626</v>
      </c>
      <c r="CL36" s="175">
        <v>983.62550183999542</v>
      </c>
      <c r="CM36" s="175">
        <v>2139.998711289893</v>
      </c>
      <c r="CN36" s="167">
        <v>1853.2875599100776</v>
      </c>
      <c r="CO36" s="167">
        <v>396.8816169300049</v>
      </c>
      <c r="CP36" s="175">
        <v>-555.99645709997958</v>
      </c>
      <c r="CQ36" s="175">
        <v>2635.3676458299551</v>
      </c>
      <c r="CR36" s="175">
        <v>733.64922975004413</v>
      </c>
      <c r="CS36" s="175">
        <v>27.764480779996607</v>
      </c>
      <c r="CT36" s="2912">
        <v>2548.3188997099969</v>
      </c>
      <c r="CU36" s="175">
        <v>-459.67016431999627</v>
      </c>
      <c r="CV36" s="175">
        <v>1026.9725777800008</v>
      </c>
      <c r="CW36" s="175">
        <v>2633.5458401899991</v>
      </c>
      <c r="CX36" s="175">
        <v>-2970.4589166800006</v>
      </c>
      <c r="CY36" s="167">
        <v>651.32692287000452</v>
      </c>
      <c r="CZ36" s="167">
        <v>1935.6536097900137</v>
      </c>
      <c r="DA36" s="167">
        <v>-1044.1170378200104</v>
      </c>
      <c r="DB36" s="167">
        <v>620.61469406001368</v>
      </c>
      <c r="DC36" s="167">
        <v>2467.8981980899916</v>
      </c>
      <c r="DD36" s="167">
        <v>2083.9011728699793</v>
      </c>
      <c r="DE36" s="177">
        <v>-97.737904069991203</v>
      </c>
      <c r="DF36" s="167">
        <v>2492.3044108200429</v>
      </c>
      <c r="DG36" s="167">
        <v>1943.5777756199986</v>
      </c>
      <c r="DH36" s="167">
        <v>-11801.384368080046</v>
      </c>
      <c r="DI36" s="167">
        <v>3591.9536097700325</v>
      </c>
      <c r="DJ36" s="167">
        <v>4615.5414034200057</v>
      </c>
      <c r="DK36" s="167">
        <v>1760.7035900499848</v>
      </c>
      <c r="DL36" s="167">
        <v>3226.9891212200027</v>
      </c>
      <c r="DM36" s="167">
        <v>1548.6213179000636</v>
      </c>
      <c r="DN36" s="178">
        <v>4607.7183921300293</v>
      </c>
      <c r="DO36" s="178">
        <v>1831.2494230300356</v>
      </c>
      <c r="DP36" s="178">
        <v>2889.1654957400178</v>
      </c>
      <c r="DQ36" s="2907">
        <v>-404.28522269003884</v>
      </c>
      <c r="DR36" s="179">
        <v>1736.4143454500231</v>
      </c>
      <c r="DS36" s="174">
        <v>-2177.6519430899916</v>
      </c>
      <c r="DT36" s="178">
        <v>7601.3500246299918</v>
      </c>
      <c r="DU36" s="178">
        <v>1277.1000297844018</v>
      </c>
      <c r="DV36" s="180">
        <v>5812.4895216097766</v>
      </c>
      <c r="DW36" s="180">
        <v>5330.5578483099753</v>
      </c>
      <c r="DX36" s="180">
        <v>4796.7329957999846</v>
      </c>
      <c r="DY36" s="180">
        <v>5296.6210693660269</v>
      </c>
      <c r="DZ36" s="180">
        <v>2126.0846342099794</v>
      </c>
      <c r="EA36" s="180">
        <v>5989.6176210499589</v>
      </c>
      <c r="EB36" s="180">
        <v>5231.1916823799938</v>
      </c>
      <c r="EC36" s="182">
        <v>3823.6756143200582</v>
      </c>
      <c r="ED36" s="180">
        <v>4480.9929601599688</v>
      </c>
      <c r="EE36" s="180">
        <v>2994.3887104499972</v>
      </c>
      <c r="EF36" s="180">
        <v>4043.8765711100323</v>
      </c>
      <c r="EG36" s="180">
        <v>-11916.158975119924</v>
      </c>
      <c r="EH36" s="180">
        <v>5204.7966503400021</v>
      </c>
      <c r="EI36" s="180">
        <v>2597.7527790799522</v>
      </c>
      <c r="EJ36" s="180">
        <v>4921.7127363399704</v>
      </c>
      <c r="EK36" s="180">
        <v>5232.9920042299964</v>
      </c>
      <c r="EL36" s="180">
        <v>5314.8906385900564</v>
      </c>
      <c r="EM36" s="180">
        <v>1924.7177450599224</v>
      </c>
      <c r="EN36" s="180">
        <v>6664.4055902299642</v>
      </c>
      <c r="EO36" s="180">
        <v>-6653.6846687600782</v>
      </c>
      <c r="EP36" s="181">
        <v>7742.9754348300003</v>
      </c>
      <c r="EQ36" s="180">
        <v>2602.5363048900331</v>
      </c>
      <c r="ER36" s="180">
        <v>6113.6195968099728</v>
      </c>
      <c r="ES36" s="180">
        <v>2892.5297978999984</v>
      </c>
      <c r="ET36" s="180">
        <v>5833.3142109799919</v>
      </c>
      <c r="EU36" s="180">
        <v>2939.3953799599662</v>
      </c>
      <c r="EV36" s="180">
        <v>3445.0354465399646</v>
      </c>
      <c r="EW36" s="180">
        <v>7495.6865726300275</v>
      </c>
      <c r="EX36" s="180">
        <v>-2263.6995558800099</v>
      </c>
      <c r="EY36" s="180">
        <v>13420.682158430025</v>
      </c>
      <c r="EZ36" s="180">
        <v>7895.5784972699821</v>
      </c>
      <c r="FA36" s="182">
        <v>-12577.329314599994</v>
      </c>
      <c r="FB36" s="180">
        <v>6800.5305317299826</v>
      </c>
      <c r="FC36" s="180">
        <v>4765.8318629000332</v>
      </c>
      <c r="FD36" s="180">
        <v>-2944.8220920600297</v>
      </c>
      <c r="FE36" s="180">
        <v>3107.5548492199619</v>
      </c>
      <c r="FF36" s="180">
        <v>1133.7484466209146</v>
      </c>
      <c r="FG36" s="180">
        <v>-7292.0026708408614</v>
      </c>
      <c r="FH36" s="180">
        <v>9386.6844282299771</v>
      </c>
      <c r="FI36" s="180">
        <v>2288.2977560900331</v>
      </c>
      <c r="FJ36" s="180">
        <v>-11736.003012029647</v>
      </c>
      <c r="FK36" s="180">
        <v>3004.8718125742184</v>
      </c>
      <c r="FL36" s="180">
        <v>2878.089582020033</v>
      </c>
      <c r="FM36" s="180">
        <v>-1436.3746151900366</v>
      </c>
      <c r="FN36" s="181">
        <v>7096.3365397099815</v>
      </c>
      <c r="FO36" s="180">
        <v>7238.2908295500292</v>
      </c>
      <c r="FP36" s="180">
        <v>-1030.0654676500158</v>
      </c>
      <c r="FQ36" s="180">
        <v>6836.3914139400131</v>
      </c>
      <c r="FR36" s="180">
        <v>3445.8904826100361</v>
      </c>
      <c r="FS36" s="180">
        <v>-1983.5517771699917</v>
      </c>
      <c r="FT36" s="180">
        <v>3505.4694314960029</v>
      </c>
      <c r="FU36" s="180">
        <v>14264.04</v>
      </c>
      <c r="FV36" s="180">
        <v>5776.6</v>
      </c>
      <c r="FW36" s="180">
        <v>2837.32</v>
      </c>
      <c r="FX36" s="180">
        <v>3700.6</v>
      </c>
      <c r="FY36" s="182">
        <v>-10150.59</v>
      </c>
      <c r="FZ36" s="181">
        <v>10303.31</v>
      </c>
      <c r="GA36" s="180">
        <f>10868.71</f>
        <v>10868.71</v>
      </c>
      <c r="GB36" s="180">
        <v>-5828.55</v>
      </c>
      <c r="GC36" s="180">
        <v>-1987.7</v>
      </c>
      <c r="GD36" s="180">
        <v>3893.14</v>
      </c>
      <c r="GE36" s="180">
        <v>2793.16</v>
      </c>
      <c r="GF36" s="180">
        <v>-5391.59</v>
      </c>
      <c r="GG36" s="180">
        <v>1147.99</v>
      </c>
      <c r="GH36" s="180">
        <v>-8207.16</v>
      </c>
      <c r="GI36" s="180">
        <v>-1626.48</v>
      </c>
      <c r="GJ36" s="180">
        <v>5792.69</v>
      </c>
      <c r="GK36" s="182">
        <v>26793.35</v>
      </c>
      <c r="GL36" s="180">
        <f>'14 '!IB37</f>
        <v>-4253.2927650335041</v>
      </c>
      <c r="GM36" s="180">
        <f>'14 '!IC37</f>
        <v>23865.659415289971</v>
      </c>
      <c r="GN36" s="182">
        <f>'14 '!ID37</f>
        <v>-17351.239457948868</v>
      </c>
    </row>
    <row r="37" spans="1:201" ht="31.5" hidden="1" customHeight="1" thickBot="1">
      <c r="A37" s="3025" t="s">
        <v>1547</v>
      </c>
      <c r="B37" s="183">
        <v>1.197550470039336</v>
      </c>
      <c r="C37" s="183">
        <v>0.68055107966375572</v>
      </c>
      <c r="D37" s="183">
        <v>2.2647665458471478</v>
      </c>
      <c r="E37" s="183">
        <v>0.72072814452070855</v>
      </c>
      <c r="F37" s="183">
        <v>0.36141381584022236</v>
      </c>
      <c r="G37" s="183">
        <v>-0.77165021940310097</v>
      </c>
      <c r="H37" s="183">
        <v>0.97984472121536936</v>
      </c>
      <c r="I37" s="183">
        <v>0.8758424785995117</v>
      </c>
      <c r="J37" s="183">
        <v>0.64456497647876143</v>
      </c>
      <c r="K37" s="183">
        <v>2.0339405567980342</v>
      </c>
      <c r="L37" s="183">
        <v>-0.17914802575768479</v>
      </c>
      <c r="M37" s="183">
        <v>-0.3080257156509274</v>
      </c>
      <c r="N37" s="183">
        <v>-0.15312759127992512</v>
      </c>
      <c r="O37" s="183">
        <v>4.216931924568677E-3</v>
      </c>
      <c r="P37" s="183">
        <v>1.0522937006820918</v>
      </c>
      <c r="Q37" s="183">
        <v>0.58224839507823989</v>
      </c>
      <c r="R37" s="183">
        <v>0.53910692791226422</v>
      </c>
      <c r="S37" s="183">
        <v>-1.0208860505550355</v>
      </c>
      <c r="T37" s="183">
        <v>0.74473619098568955</v>
      </c>
      <c r="U37" s="183">
        <v>0.30023104186170924</v>
      </c>
      <c r="V37" s="183">
        <v>0.11325598502073024</v>
      </c>
      <c r="W37" s="183">
        <v>0.77213304132673533</v>
      </c>
      <c r="X37" s="183">
        <v>1.0008377357228835</v>
      </c>
      <c r="Y37" s="184">
        <v>-0.43774558646515982</v>
      </c>
      <c r="Z37" s="184" t="e">
        <v>#DIV/0!</v>
      </c>
      <c r="AA37" s="184" t="e">
        <v>#DIV/0!</v>
      </c>
      <c r="AB37" s="184" t="e">
        <v>#DIV/0!</v>
      </c>
      <c r="AC37" s="184" t="e">
        <v>#DIV/0!</v>
      </c>
      <c r="AD37" s="184" t="e">
        <v>#DIV/0!</v>
      </c>
      <c r="AE37" s="184" t="e">
        <v>#DIV/0!</v>
      </c>
      <c r="AF37" s="184" t="e">
        <v>#DIV/0!</v>
      </c>
      <c r="AG37" s="184" t="e">
        <v>#DIV/0!</v>
      </c>
      <c r="AH37" s="184" t="e">
        <v>#DIV/0!</v>
      </c>
      <c r="AI37" s="184" t="e">
        <v>#DIV/0!</v>
      </c>
      <c r="AJ37" s="184" t="e">
        <v>#DIV/0!</v>
      </c>
      <c r="AK37" s="184">
        <v>0.20900759081631293</v>
      </c>
      <c r="AL37" s="184">
        <v>1.5343205187190381</v>
      </c>
      <c r="AM37" s="184">
        <v>1.0234001348155914</v>
      </c>
      <c r="AN37" s="184">
        <v>-0.4356290859288901</v>
      </c>
      <c r="AO37" s="184">
        <v>0.99719230481163257</v>
      </c>
      <c r="AP37" s="184">
        <v>0.59995880634703236</v>
      </c>
      <c r="AQ37" s="184">
        <v>-0.14421459218283561</v>
      </c>
      <c r="AR37" s="184">
        <v>1.0316686104364388</v>
      </c>
      <c r="AS37" s="184">
        <v>-0.54951712479001924</v>
      </c>
      <c r="AT37" s="184">
        <v>1.4060464792801275</v>
      </c>
      <c r="AU37" s="184">
        <v>1.2353436192636502</v>
      </c>
      <c r="AV37" s="184">
        <v>0.64736745808412066</v>
      </c>
      <c r="AW37" s="184">
        <v>0.20579289757224942</v>
      </c>
      <c r="AX37" s="184">
        <v>1.2740281242907536</v>
      </c>
      <c r="AY37" s="184">
        <v>0.51070192847772111</v>
      </c>
      <c r="AZ37" s="184">
        <v>0.10646433649207536</v>
      </c>
      <c r="BA37" s="184">
        <v>0.40538684743645281</v>
      </c>
      <c r="BB37" s="184">
        <v>0.58869840847785904</v>
      </c>
      <c r="BC37" s="185"/>
      <c r="BD37" s="185"/>
      <c r="BE37" s="185"/>
      <c r="BF37" s="185"/>
      <c r="BG37" s="185"/>
      <c r="BH37" s="185"/>
      <c r="CF37" s="43" t="s">
        <v>169</v>
      </c>
      <c r="ED37" s="186">
        <v>1.0198414024901095</v>
      </c>
      <c r="EE37" s="187">
        <v>0.68150108898114781</v>
      </c>
      <c r="EF37" s="187">
        <v>0.92035689197568438</v>
      </c>
      <c r="EG37" s="187">
        <v>-2.7120311032685867</v>
      </c>
      <c r="EH37" s="187">
        <v>1.1845738573463584</v>
      </c>
      <c r="EI37" s="187">
        <v>0.59122963617530422</v>
      </c>
      <c r="EJ37" s="187"/>
      <c r="EK37" s="187"/>
      <c r="EL37" s="187"/>
      <c r="EM37" s="187">
        <v>1.120146017703898</v>
      </c>
      <c r="EN37" s="187">
        <v>1.190990914795574</v>
      </c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</row>
    <row r="38" spans="1:201" ht="23" customHeight="1" thickTop="1">
      <c r="A38" s="3057" t="s">
        <v>1503</v>
      </c>
      <c r="B38" s="3057"/>
      <c r="C38" s="3057"/>
      <c r="D38" s="3057"/>
      <c r="E38" s="3057"/>
      <c r="F38" s="3057"/>
      <c r="G38" s="3057"/>
      <c r="H38" s="3057"/>
      <c r="I38" s="3057"/>
      <c r="J38" s="3057"/>
      <c r="K38" s="3057"/>
      <c r="L38" s="3057"/>
      <c r="M38" s="3057"/>
      <c r="N38" s="3057"/>
      <c r="O38" s="3057"/>
      <c r="P38" s="3057"/>
      <c r="Q38" s="3057"/>
      <c r="R38" s="3057"/>
      <c r="S38" s="3057"/>
      <c r="T38" s="3057"/>
      <c r="U38" s="3057"/>
      <c r="V38" s="3057"/>
      <c r="W38" s="3057"/>
      <c r="X38" s="3057"/>
      <c r="Y38" s="3057"/>
      <c r="Z38" s="3057"/>
      <c r="AA38" s="3057"/>
      <c r="AB38" s="3057"/>
      <c r="AC38" s="3057"/>
      <c r="AD38" s="3057"/>
      <c r="AE38" s="3057"/>
      <c r="AF38" s="3057"/>
      <c r="AG38" s="3057"/>
      <c r="AH38" s="3057"/>
      <c r="AI38" s="3057"/>
      <c r="AJ38" s="3057"/>
      <c r="AK38" s="3057"/>
      <c r="AL38" s="3057"/>
      <c r="AM38" s="3057"/>
      <c r="AN38" s="3057"/>
      <c r="AO38" s="3057"/>
      <c r="AP38" s="3057"/>
      <c r="AQ38" s="3057"/>
      <c r="AR38" s="3057"/>
      <c r="AS38" s="3057"/>
      <c r="AT38" s="3057"/>
      <c r="AU38" s="3057"/>
      <c r="AV38" s="3057"/>
      <c r="AW38" s="3057"/>
      <c r="AX38" s="3057"/>
      <c r="AY38" s="3057"/>
      <c r="AZ38" s="3057"/>
      <c r="BA38" s="3057"/>
      <c r="BB38" s="3057"/>
      <c r="BC38" s="3057"/>
      <c r="BD38" s="3057"/>
      <c r="BE38" s="3057"/>
      <c r="BF38" s="3057"/>
      <c r="BG38" s="3057"/>
      <c r="BH38" s="3057"/>
      <c r="BI38" s="3057"/>
      <c r="BJ38" s="3057"/>
      <c r="BK38" s="3057"/>
      <c r="BL38" s="3057"/>
      <c r="BM38" s="3057"/>
      <c r="BN38" s="3057"/>
      <c r="BO38" s="3057"/>
      <c r="BP38" s="3057"/>
      <c r="BQ38" s="3057"/>
      <c r="BR38" s="3057"/>
      <c r="BS38" s="3057"/>
      <c r="BT38" s="3057"/>
      <c r="BU38" s="3057"/>
      <c r="BV38" s="3057"/>
      <c r="BW38" s="3057"/>
      <c r="BX38" s="3057"/>
      <c r="BY38" s="3057"/>
      <c r="BZ38" s="3057"/>
      <c r="CA38" s="3057"/>
      <c r="CB38" s="3057"/>
      <c r="CC38" s="3057"/>
      <c r="CD38" s="3057"/>
      <c r="CE38" s="3057"/>
      <c r="CF38" s="3057"/>
      <c r="CG38" s="3057"/>
      <c r="CH38" s="3057"/>
      <c r="CI38" s="3057"/>
      <c r="CJ38" s="3057"/>
      <c r="CK38" s="3057"/>
      <c r="CL38" s="3057"/>
      <c r="CM38" s="3057"/>
      <c r="CN38" s="3057"/>
      <c r="CO38" s="3057"/>
      <c r="CP38" s="3057"/>
      <c r="CQ38" s="3057"/>
      <c r="CR38" s="3057"/>
      <c r="CS38" s="3057"/>
      <c r="CT38" s="3057"/>
      <c r="CU38" s="3057"/>
      <c r="CV38" s="3057"/>
      <c r="CW38" s="3057"/>
      <c r="CX38" s="3057"/>
      <c r="CY38" s="3057"/>
      <c r="CZ38" s="3057"/>
      <c r="DA38" s="3057"/>
      <c r="DB38" s="3057"/>
      <c r="DC38" s="3057"/>
      <c r="DD38" s="3057"/>
      <c r="DE38" s="3057"/>
      <c r="DF38" s="3057"/>
      <c r="DG38" s="3057"/>
      <c r="DH38" s="3057"/>
      <c r="DI38" s="3057"/>
      <c r="DJ38" s="3057"/>
      <c r="DK38" s="3057"/>
      <c r="DL38" s="3057"/>
      <c r="DM38" s="3057"/>
      <c r="DN38" s="3057"/>
      <c r="DO38" s="3057"/>
      <c r="DP38" s="3057"/>
      <c r="DQ38" s="3057"/>
      <c r="DR38" s="3057"/>
      <c r="DS38" s="3057"/>
      <c r="DT38" s="3057"/>
      <c r="DU38" s="3057"/>
      <c r="DV38" s="3057"/>
      <c r="DW38" s="3057"/>
      <c r="DX38" s="3057"/>
      <c r="DY38" s="3057"/>
      <c r="DZ38" s="3057"/>
      <c r="EA38" s="3057"/>
      <c r="EB38" s="3057"/>
      <c r="EC38" s="3057"/>
      <c r="ED38" s="3057"/>
      <c r="EE38" s="3057"/>
      <c r="EF38" s="3057"/>
      <c r="EG38" s="3057"/>
      <c r="EH38" s="3057"/>
      <c r="EI38" s="3057"/>
      <c r="EJ38" s="3057"/>
      <c r="EK38" s="3057"/>
      <c r="EL38" s="3057"/>
      <c r="EM38" s="3057"/>
      <c r="EN38" s="3057"/>
      <c r="EO38" s="3057"/>
      <c r="EP38" s="3057"/>
      <c r="EQ38" s="3057"/>
      <c r="ER38" s="3057"/>
      <c r="ES38" s="3057"/>
      <c r="ET38" s="3057"/>
      <c r="EU38" s="3057"/>
      <c r="EV38" s="3057"/>
      <c r="EW38" s="3057"/>
      <c r="EX38" s="3057"/>
      <c r="EY38" s="3057"/>
      <c r="EZ38" s="3057"/>
      <c r="FA38" s="3057"/>
      <c r="FB38" s="3057"/>
      <c r="FC38" s="3057"/>
      <c r="FD38" s="3057"/>
      <c r="FE38" s="3057"/>
      <c r="FF38" s="3057"/>
      <c r="FG38" s="3057"/>
      <c r="FH38" s="3057"/>
      <c r="FI38" s="3057"/>
      <c r="FJ38" s="3057"/>
      <c r="FK38" s="3057"/>
      <c r="FL38" s="3057"/>
      <c r="FM38" s="3057"/>
      <c r="FN38" s="3057"/>
      <c r="FO38" s="3057"/>
      <c r="FP38" s="3057"/>
      <c r="FQ38" s="3057"/>
      <c r="FR38" s="3057"/>
      <c r="FS38" s="3057"/>
      <c r="FT38" s="3057"/>
      <c r="FU38" s="3057"/>
      <c r="FV38" s="3057"/>
      <c r="FW38" s="3057"/>
      <c r="FX38" s="3057"/>
      <c r="FY38" s="3057"/>
      <c r="FZ38" s="305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</row>
    <row r="39" spans="1:201" ht="16.5" customHeight="1" thickBot="1">
      <c r="A39" s="3057" t="s">
        <v>1505</v>
      </c>
      <c r="B39" s="3057"/>
      <c r="C39" s="3057"/>
      <c r="D39" s="3057"/>
      <c r="E39" s="3057"/>
      <c r="F39" s="3057"/>
      <c r="G39" s="3057"/>
      <c r="H39" s="3057"/>
      <c r="I39" s="3057"/>
      <c r="J39" s="3057"/>
      <c r="K39" s="3057"/>
      <c r="L39" s="3057"/>
      <c r="M39" s="3057"/>
      <c r="N39" s="3057"/>
      <c r="O39" s="3057"/>
      <c r="P39" s="3057"/>
      <c r="Q39" s="3057"/>
      <c r="R39" s="3057"/>
      <c r="S39" s="3057"/>
      <c r="T39" s="3057"/>
      <c r="U39" s="3057"/>
      <c r="V39" s="3057"/>
      <c r="W39" s="3057"/>
      <c r="X39" s="3057"/>
      <c r="Y39" s="3057"/>
      <c r="Z39" s="3057"/>
      <c r="AA39" s="3057"/>
      <c r="AB39" s="3057"/>
      <c r="AC39" s="3057"/>
      <c r="AD39" s="3057"/>
      <c r="AE39" s="3057"/>
      <c r="AF39" s="3057"/>
      <c r="AG39" s="3057"/>
      <c r="AH39" s="3057"/>
      <c r="AI39" s="3057"/>
      <c r="AJ39" s="3057"/>
      <c r="AK39" s="3057"/>
      <c r="AL39" s="3057"/>
      <c r="AM39" s="3057"/>
      <c r="AN39" s="3057"/>
      <c r="AO39" s="3057"/>
      <c r="AP39" s="3057"/>
      <c r="AQ39" s="3057"/>
      <c r="AR39" s="3057"/>
      <c r="AS39" s="3057"/>
      <c r="AT39" s="3057"/>
      <c r="AU39" s="3057"/>
      <c r="AV39" s="3057"/>
      <c r="AW39" s="3057"/>
      <c r="AX39" s="3057"/>
      <c r="AY39" s="3057"/>
      <c r="AZ39" s="3057"/>
      <c r="BA39" s="3057"/>
      <c r="BB39" s="3057"/>
      <c r="BC39" s="3057"/>
      <c r="BD39" s="3057"/>
      <c r="BE39" s="3057"/>
      <c r="BF39" s="3057"/>
      <c r="BG39" s="3057"/>
      <c r="BH39" s="3057"/>
      <c r="BI39" s="3057"/>
      <c r="BJ39" s="3057"/>
      <c r="BK39" s="3057"/>
      <c r="BL39" s="3057"/>
      <c r="BM39" s="3057"/>
      <c r="BN39" s="3057"/>
      <c r="BO39" s="3057"/>
      <c r="BP39" s="3057"/>
      <c r="BQ39" s="3057"/>
      <c r="BR39" s="3057"/>
      <c r="BS39" s="3057"/>
      <c r="BT39" s="3057"/>
      <c r="BU39" s="3057"/>
      <c r="BV39" s="3057"/>
      <c r="BW39" s="3057"/>
      <c r="BX39" s="3057"/>
      <c r="BY39" s="3057"/>
      <c r="BZ39" s="3057"/>
      <c r="CA39" s="3057"/>
      <c r="CB39" s="3057"/>
      <c r="CC39" s="3057"/>
      <c r="CD39" s="3057"/>
      <c r="CE39" s="3057"/>
      <c r="CF39" s="3057"/>
      <c r="CG39" s="3057"/>
      <c r="CH39" s="3057"/>
      <c r="CI39" s="3057"/>
      <c r="CJ39" s="3057"/>
      <c r="CK39" s="3057"/>
      <c r="CL39" s="3057"/>
      <c r="CM39" s="3057"/>
      <c r="CN39" s="3057"/>
      <c r="CO39" s="3057"/>
      <c r="CP39" s="3057"/>
      <c r="CQ39" s="3057"/>
      <c r="CR39" s="3057"/>
      <c r="CS39" s="3057"/>
      <c r="CT39" s="3057"/>
      <c r="CU39" s="3057"/>
      <c r="CV39" s="3057"/>
      <c r="CW39" s="3057"/>
      <c r="CX39" s="3057"/>
      <c r="CY39" s="3057"/>
      <c r="CZ39" s="3057"/>
      <c r="DA39" s="3057"/>
      <c r="DB39" s="3057"/>
      <c r="DC39" s="3057"/>
      <c r="DD39" s="3057"/>
      <c r="DE39" s="3057"/>
      <c r="DF39" s="3057"/>
      <c r="DG39" s="3057"/>
      <c r="DH39" s="3057"/>
      <c r="DI39" s="3057"/>
      <c r="DJ39" s="3057"/>
      <c r="DK39" s="3057"/>
      <c r="DL39" s="3057"/>
      <c r="DM39" s="3057"/>
      <c r="DN39" s="3057"/>
      <c r="DO39" s="3057"/>
      <c r="DP39" s="3057"/>
      <c r="DQ39" s="3057"/>
      <c r="DR39" s="3057"/>
      <c r="DS39" s="3057"/>
      <c r="DT39" s="3057"/>
      <c r="DU39" s="3057"/>
      <c r="DV39" s="3057"/>
      <c r="DW39" s="3057"/>
      <c r="DX39" s="3057"/>
      <c r="DY39" s="3057"/>
      <c r="DZ39" s="3057"/>
      <c r="EA39" s="3057"/>
      <c r="EB39" s="3057"/>
      <c r="EC39" s="3057"/>
      <c r="ED39" s="3057"/>
      <c r="EE39" s="3057"/>
      <c r="EF39" s="3057"/>
      <c r="EG39" s="3057"/>
      <c r="EH39" s="3057"/>
      <c r="EI39" s="3057"/>
      <c r="EJ39" s="3057"/>
      <c r="EK39" s="3057"/>
      <c r="EL39" s="3057"/>
      <c r="EM39" s="3057"/>
      <c r="EN39" s="3057"/>
      <c r="EO39" s="3057"/>
      <c r="EP39" s="3057"/>
      <c r="EQ39" s="3057"/>
      <c r="ER39" s="3057"/>
      <c r="ES39" s="3057"/>
      <c r="ET39" s="3057"/>
      <c r="EU39" s="3057"/>
      <c r="EV39" s="3057"/>
      <c r="EW39" s="3057"/>
      <c r="EX39" s="3057"/>
      <c r="EY39" s="3057"/>
      <c r="EZ39" s="3057"/>
      <c r="FA39" s="3057"/>
      <c r="FB39" s="3057"/>
      <c r="FC39" s="3057"/>
      <c r="FD39" s="3057"/>
      <c r="FE39" s="3057"/>
      <c r="FF39" s="3057"/>
      <c r="FG39" s="3057"/>
      <c r="FH39" s="3057"/>
      <c r="FI39" s="3057"/>
      <c r="FJ39" s="3057"/>
      <c r="FK39" s="3057"/>
      <c r="FL39" s="3057"/>
      <c r="FM39" s="3057"/>
      <c r="FN39" s="3057"/>
      <c r="FO39" s="3057"/>
      <c r="FP39" s="3057"/>
      <c r="FQ39" s="3057"/>
      <c r="FR39" s="3057"/>
      <c r="FS39" s="3057"/>
      <c r="FT39" s="3057"/>
      <c r="FU39" s="3057"/>
      <c r="FV39" s="3057"/>
      <c r="FW39" s="3057"/>
      <c r="FX39" s="3057"/>
      <c r="FY39" s="3057"/>
      <c r="FZ39" s="3057"/>
      <c r="GA39" s="3057"/>
      <c r="GB39" s="3057"/>
      <c r="GC39" s="3057"/>
      <c r="GD39" s="3057"/>
      <c r="GE39" s="3057"/>
      <c r="GF39" s="3057"/>
      <c r="GG39" s="3057"/>
      <c r="GH39" s="3057"/>
      <c r="GI39" s="187"/>
      <c r="GJ39" s="187"/>
      <c r="GK39" s="187"/>
      <c r="GL39" s="187"/>
      <c r="GM39" s="187"/>
      <c r="GN39" s="187"/>
    </row>
    <row r="40" spans="1:201" ht="18" customHeight="1" thickTop="1">
      <c r="A40" s="188" t="s">
        <v>1506</v>
      </c>
      <c r="BV40" s="187"/>
      <c r="BW40" s="187"/>
      <c r="BX40" s="189"/>
      <c r="BY40" s="187"/>
      <c r="BZ40" s="187"/>
      <c r="CA40" s="187"/>
      <c r="CB40" s="187"/>
      <c r="DR40" s="190"/>
      <c r="DS40" s="190"/>
      <c r="DT40" s="190"/>
      <c r="DU40" s="190"/>
      <c r="DV40" s="190"/>
      <c r="DW40" s="190"/>
      <c r="DX40" s="190"/>
      <c r="DY40" s="190"/>
      <c r="DZ40" s="190"/>
      <c r="EA40" s="190"/>
      <c r="EB40" s="190"/>
      <c r="EC40" s="190"/>
      <c r="ED40" s="190"/>
      <c r="EE40" s="190"/>
      <c r="EF40" s="190"/>
      <c r="EG40" s="190"/>
      <c r="EH40" s="190"/>
      <c r="EI40" s="190"/>
      <c r="EJ40" s="190"/>
      <c r="EK40" s="190"/>
      <c r="EL40" s="190"/>
      <c r="EM40" s="190"/>
      <c r="EN40" s="190"/>
      <c r="EO40" s="190"/>
      <c r="EP40" s="190"/>
      <c r="EQ40" s="190"/>
      <c r="ER40" s="190"/>
      <c r="ES40" s="190"/>
      <c r="ET40" s="190"/>
      <c r="EU40" s="190"/>
      <c r="EV40" s="190"/>
      <c r="EW40" s="190"/>
      <c r="EX40" s="190"/>
      <c r="EY40" s="190"/>
      <c r="EZ40" s="190"/>
      <c r="FA40" s="190"/>
      <c r="FB40" s="190"/>
      <c r="FC40" s="190"/>
      <c r="FD40" s="190"/>
      <c r="FE40" s="190"/>
      <c r="FF40" s="190"/>
      <c r="FG40" s="190"/>
      <c r="FH40" s="190"/>
      <c r="FI40" s="190"/>
      <c r="FJ40" s="190"/>
      <c r="FK40" s="190"/>
      <c r="FL40" s="190"/>
      <c r="FM40" s="190"/>
      <c r="FN40" s="190"/>
      <c r="FO40" s="190"/>
      <c r="FP40" s="190"/>
      <c r="FQ40" s="190"/>
      <c r="FR40" s="190"/>
      <c r="FS40" s="190"/>
      <c r="FT40" s="190"/>
      <c r="FU40" s="190"/>
      <c r="FV40" s="190"/>
      <c r="FW40" s="190"/>
      <c r="FX40" s="190"/>
      <c r="FY40" s="190"/>
      <c r="FZ40" s="190"/>
      <c r="GA40" s="190"/>
      <c r="GB40" s="190"/>
      <c r="GC40" s="190"/>
      <c r="GD40" s="190"/>
      <c r="GE40" s="190"/>
      <c r="GF40" s="190"/>
      <c r="GG40" s="190"/>
      <c r="GH40" s="190"/>
      <c r="GI40" s="190"/>
      <c r="GJ40" s="190"/>
      <c r="GK40" s="190"/>
      <c r="GL40" s="190"/>
      <c r="GM40" s="190"/>
      <c r="GN40" s="190"/>
    </row>
    <row r="43" spans="1:201" ht="26">
      <c r="BB43" s="187"/>
      <c r="BC43" s="187"/>
      <c r="BD43" s="187"/>
      <c r="BE43" s="187"/>
      <c r="BF43" s="187"/>
      <c r="BG43" s="187"/>
      <c r="BH43" s="187"/>
      <c r="FZ43" s="191"/>
      <c r="GA43" s="191"/>
      <c r="GB43" s="191"/>
      <c r="GC43" s="191"/>
      <c r="GD43" s="191"/>
      <c r="GE43" s="191"/>
      <c r="GF43" s="191"/>
      <c r="GG43" s="191"/>
      <c r="GH43" s="191"/>
      <c r="GI43" s="191"/>
      <c r="GJ43" s="191"/>
      <c r="GK43" s="191"/>
      <c r="GL43" s="191"/>
      <c r="GM43" s="191"/>
      <c r="GN43" s="191"/>
      <c r="GO43" s="191"/>
    </row>
    <row r="44" spans="1:201" ht="26">
      <c r="BB44" s="187"/>
      <c r="BC44" s="187"/>
      <c r="BD44" s="187"/>
      <c r="BE44" s="187"/>
      <c r="BF44" s="187"/>
      <c r="BG44" s="187"/>
      <c r="BH44" s="187"/>
      <c r="FZ44" s="191"/>
      <c r="GA44" s="191"/>
      <c r="GB44" s="191"/>
      <c r="GC44" s="191"/>
      <c r="GD44" s="191"/>
      <c r="GE44" s="191"/>
      <c r="GF44" s="191"/>
      <c r="GG44" s="191"/>
      <c r="GH44" s="191"/>
      <c r="GI44" s="191"/>
      <c r="GJ44" s="191"/>
      <c r="GK44" s="191"/>
      <c r="GL44" s="191"/>
      <c r="GM44" s="191"/>
      <c r="GN44" s="191"/>
      <c r="GO44" s="191"/>
    </row>
    <row r="45" spans="1:201">
      <c r="BB45" s="187"/>
      <c r="BC45" s="187"/>
      <c r="BD45" s="187"/>
      <c r="BE45" s="187"/>
      <c r="BF45" s="187"/>
      <c r="BG45" s="187"/>
      <c r="BH45" s="187"/>
      <c r="EE45" s="192"/>
      <c r="FF45" s="193"/>
      <c r="FG45" s="193"/>
      <c r="FH45" s="193"/>
      <c r="FI45" s="193"/>
      <c r="FJ45" s="193"/>
      <c r="FK45" s="193"/>
      <c r="FL45" s="193"/>
      <c r="FM45" s="193"/>
      <c r="FN45" s="193"/>
      <c r="FO45" s="193"/>
      <c r="FP45" s="193"/>
      <c r="FQ45" s="193"/>
      <c r="FR45" s="193"/>
      <c r="FS45" s="193"/>
      <c r="FT45" s="193"/>
    </row>
    <row r="46" spans="1:201">
      <c r="BB46" s="187"/>
      <c r="BC46" s="187"/>
      <c r="BD46" s="187"/>
      <c r="BE46" s="187"/>
      <c r="BF46" s="187"/>
      <c r="BG46" s="187"/>
      <c r="BH46" s="187"/>
      <c r="EE46" s="193"/>
      <c r="EF46" s="193"/>
      <c r="EG46" s="193"/>
      <c r="EH46" s="193"/>
      <c r="EI46" s="193"/>
      <c r="EJ46" s="193"/>
      <c r="EK46" s="193"/>
      <c r="EL46" s="193"/>
      <c r="EM46" s="193"/>
      <c r="EN46" s="193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P46" s="187"/>
      <c r="GQ46" s="187"/>
      <c r="GR46" s="187"/>
      <c r="GS46" s="187"/>
    </row>
    <row r="47" spans="1:201">
      <c r="BB47" s="187"/>
      <c r="BC47" s="187"/>
      <c r="BD47" s="187"/>
      <c r="BE47" s="187"/>
      <c r="BF47" s="187"/>
      <c r="BG47" s="187"/>
      <c r="BH47" s="187"/>
    </row>
    <row r="48" spans="1:201">
      <c r="BB48" s="187"/>
      <c r="BC48" s="187"/>
      <c r="BD48" s="187"/>
      <c r="BE48" s="187"/>
      <c r="BF48" s="187"/>
      <c r="BG48" s="187"/>
      <c r="BH48" s="187"/>
    </row>
    <row r="49" spans="54:60">
      <c r="BB49" s="187"/>
      <c r="BC49" s="187"/>
      <c r="BD49" s="187"/>
      <c r="BE49" s="187"/>
      <c r="BF49" s="187"/>
      <c r="BG49" s="187"/>
      <c r="BH49" s="187"/>
    </row>
    <row r="50" spans="54:60">
      <c r="BB50" s="187"/>
      <c r="BC50" s="187"/>
      <c r="BD50" s="187"/>
      <c r="BE50" s="187"/>
      <c r="BF50" s="187"/>
      <c r="BG50" s="187"/>
      <c r="BH50" s="187"/>
    </row>
    <row r="51" spans="54:60">
      <c r="BB51" s="187"/>
      <c r="BC51" s="187"/>
      <c r="BD51" s="187"/>
      <c r="BE51" s="187"/>
      <c r="BF51" s="187"/>
      <c r="BG51" s="187"/>
      <c r="BH51" s="187"/>
    </row>
    <row r="52" spans="54:60">
      <c r="BB52" s="187"/>
      <c r="BC52" s="187"/>
      <c r="BD52" s="187"/>
      <c r="BE52" s="187"/>
      <c r="BF52" s="187"/>
      <c r="BG52" s="187"/>
      <c r="BH52" s="187"/>
    </row>
    <row r="53" spans="54:60">
      <c r="BB53" s="187"/>
      <c r="BC53" s="187"/>
      <c r="BD53" s="187"/>
      <c r="BE53" s="187"/>
      <c r="BF53" s="187"/>
      <c r="BG53" s="187"/>
      <c r="BH53" s="187"/>
    </row>
    <row r="54" spans="54:60">
      <c r="BB54" s="187"/>
      <c r="BC54" s="187"/>
      <c r="BD54" s="187"/>
      <c r="BE54" s="187"/>
      <c r="BF54" s="187"/>
      <c r="BG54" s="187"/>
      <c r="BH54" s="187"/>
    </row>
    <row r="85" spans="2:2" ht="6" customHeight="1"/>
    <row r="86" spans="2:2" ht="18.5">
      <c r="B86" s="3032" t="s">
        <v>1551</v>
      </c>
    </row>
  </sheetData>
  <mergeCells count="20">
    <mergeCell ref="A39:GH39"/>
    <mergeCell ref="A38:FZ38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FZ2:GK2"/>
    <mergeCell ref="GL2:GN2"/>
    <mergeCell ref="CT2:DE2"/>
    <mergeCell ref="DF2:DQ2"/>
    <mergeCell ref="ED2:EO2"/>
    <mergeCell ref="EP2:FA2"/>
    <mergeCell ref="FB2:FM2"/>
    <mergeCell ref="FN2:FY2"/>
  </mergeCells>
  <printOptions horizontalCentered="1"/>
  <pageMargins left="0" right="0" top="0.39370078740157483" bottom="0.23622047244094491" header="0.27559055118110237" footer="0.15748031496062992"/>
  <pageSetup paperSize="9" scale="51" orientation="landscape" r:id="rId1"/>
  <headerFooter>
    <oddHeader>&amp;C&amp;"Aptos"&amp;10&amp;K000000 PUBLIC&amp;1#_x000D_&amp;"Arialri"&amp;10&amp;K000000&amp;"Arialri"&amp;10&amp;K000000&amp;"Arialri"&amp;10&amp;K000000&amp;G</oddHeader>
    <oddFooter>&amp;Cii_x000D_&amp;1#&amp;"Aptos"&amp;10&amp;K000000 PUBLIC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3FF78-B277-4368-98BA-F9DF244F4C70}">
  <dimension ref="A1:Q86"/>
  <sheetViews>
    <sheetView showGridLines="0" view="pageBreakPreview" topLeftCell="B1" zoomScale="90" zoomScaleNormal="90" zoomScaleSheetLayoutView="90" workbookViewId="0">
      <pane xSplit="1" ySplit="3" topLeftCell="C73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5.5"/>
  <cols>
    <col min="1" max="1" width="9.1796875" style="2402"/>
    <col min="2" max="2" width="11.453125" style="2402" customWidth="1"/>
    <col min="3" max="10" width="11.1796875" style="2402" customWidth="1"/>
    <col min="11" max="16" width="9.1796875" style="2402" customWidth="1"/>
    <col min="17" max="17" width="4.54296875" style="2402" customWidth="1"/>
    <col min="18" max="16384" width="9.1796875" style="2402"/>
  </cols>
  <sheetData>
    <row r="1" spans="2:17" ht="34.5" customHeight="1" thickBot="1">
      <c r="B1" s="2401" t="s">
        <v>1341</v>
      </c>
      <c r="Q1" s="2403"/>
    </row>
    <row r="2" spans="2:17" ht="15.75" customHeight="1">
      <c r="B2" s="3243" t="s">
        <v>1342</v>
      </c>
      <c r="C2" s="3245"/>
      <c r="D2" s="3246"/>
      <c r="E2" s="3246"/>
      <c r="F2" s="3246"/>
      <c r="G2" s="2404"/>
      <c r="H2" s="2404"/>
      <c r="I2" s="2404"/>
      <c r="J2" s="2404"/>
      <c r="K2" s="3247" t="s">
        <v>1343</v>
      </c>
      <c r="L2" s="3248"/>
      <c r="M2" s="3248"/>
      <c r="N2" s="3248"/>
      <c r="O2" s="3248"/>
      <c r="P2" s="3249"/>
    </row>
    <row r="3" spans="2:17" ht="111.75" customHeight="1" thickBot="1">
      <c r="B3" s="3244"/>
      <c r="C3" s="2405" t="s">
        <v>1344</v>
      </c>
      <c r="D3" s="2405" t="s">
        <v>1345</v>
      </c>
      <c r="E3" s="2405" t="s">
        <v>1126</v>
      </c>
      <c r="F3" s="2406" t="s">
        <v>1346</v>
      </c>
      <c r="G3" s="2405" t="s">
        <v>1347</v>
      </c>
      <c r="H3" s="2407" t="s">
        <v>1348</v>
      </c>
      <c r="I3" s="2406" t="s">
        <v>1349</v>
      </c>
      <c r="J3" s="2407" t="s">
        <v>1350</v>
      </c>
      <c r="K3" s="2408" t="s">
        <v>1344</v>
      </c>
      <c r="L3" s="2405" t="s">
        <v>1345</v>
      </c>
      <c r="M3" s="2405" t="s">
        <v>1126</v>
      </c>
      <c r="N3" s="2405" t="s">
        <v>1351</v>
      </c>
      <c r="O3" s="2406" t="s">
        <v>1349</v>
      </c>
      <c r="P3" s="2409" t="s">
        <v>1352</v>
      </c>
    </row>
    <row r="4" spans="2:17" ht="36.75" hidden="1" customHeight="1">
      <c r="B4" s="2410" t="s">
        <v>1353</v>
      </c>
      <c r="C4" s="2411">
        <v>5214.7218902759296</v>
      </c>
      <c r="D4" s="2411">
        <v>5275.2566126967804</v>
      </c>
      <c r="E4" s="2412">
        <v>5568.4919890070996</v>
      </c>
      <c r="F4" s="2412">
        <v>16058.47049197981</v>
      </c>
      <c r="G4" s="2412">
        <v>655.73867840262699</v>
      </c>
      <c r="H4" s="2413">
        <v>16714.209170382437</v>
      </c>
      <c r="I4" s="2412">
        <v>5938.4</v>
      </c>
      <c r="J4" s="2413">
        <v>16714.209170382437</v>
      </c>
      <c r="K4" s="2414"/>
      <c r="L4" s="2415"/>
      <c r="M4" s="2415"/>
      <c r="N4" s="2415"/>
      <c r="O4" s="2415"/>
      <c r="P4" s="2416"/>
    </row>
    <row r="5" spans="2:17" ht="36.75" hidden="1" customHeight="1">
      <c r="B5" s="2417" t="s">
        <v>1354</v>
      </c>
      <c r="C5" s="2418">
        <v>2839.66527107817</v>
      </c>
      <c r="D5" s="2418">
        <v>4977.9568236851901</v>
      </c>
      <c r="E5" s="2419">
        <v>6936.57637460155</v>
      </c>
      <c r="F5" s="2419">
        <v>14754.19846936491</v>
      </c>
      <c r="G5" s="2419">
        <v>840.38931076270796</v>
      </c>
      <c r="H5" s="2420">
        <v>15594.587780127618</v>
      </c>
      <c r="I5" s="2419">
        <v>3512.4</v>
      </c>
      <c r="J5" s="2420">
        <v>15594.587780127618</v>
      </c>
      <c r="K5" s="2421"/>
      <c r="L5" s="2422"/>
      <c r="M5" s="2422"/>
      <c r="N5" s="2422"/>
      <c r="O5" s="2422"/>
      <c r="P5" s="2423"/>
    </row>
    <row r="6" spans="2:17" ht="36.75" hidden="1" customHeight="1">
      <c r="B6" s="2417" t="s">
        <v>1355</v>
      </c>
      <c r="C6" s="2418">
        <v>5416.5670840581397</v>
      </c>
      <c r="D6" s="2418">
        <v>5784.1997965586697</v>
      </c>
      <c r="E6" s="2419">
        <v>7115.2421992932996</v>
      </c>
      <c r="F6" s="2419">
        <v>18316.009079910109</v>
      </c>
      <c r="G6" s="2419">
        <v>827.09146237467701</v>
      </c>
      <c r="H6" s="2420">
        <v>19143.100542284785</v>
      </c>
      <c r="I6" s="2419">
        <v>6076.4</v>
      </c>
      <c r="J6" s="2420">
        <v>19143.100542284785</v>
      </c>
      <c r="K6" s="2421"/>
      <c r="L6" s="2422"/>
      <c r="M6" s="2422"/>
      <c r="N6" s="2422"/>
      <c r="O6" s="2422"/>
      <c r="P6" s="2423"/>
    </row>
    <row r="7" spans="2:17" ht="36.75" hidden="1" customHeight="1">
      <c r="B7" s="2417" t="s">
        <v>1356</v>
      </c>
      <c r="C7" s="2418">
        <v>5861.6353332569397</v>
      </c>
      <c r="D7" s="2418">
        <v>5957.2254511733099</v>
      </c>
      <c r="E7" s="2419">
        <v>8182.36338756431</v>
      </c>
      <c r="F7" s="2419">
        <v>20001.22417199456</v>
      </c>
      <c r="G7" s="2419">
        <v>1253.2831636349699</v>
      </c>
      <c r="H7" s="2420">
        <v>21254.507335629529</v>
      </c>
      <c r="I7" s="2419">
        <v>6521.8</v>
      </c>
      <c r="J7" s="2420">
        <v>21254.507335629529</v>
      </c>
      <c r="K7" s="2421"/>
      <c r="L7" s="2422"/>
      <c r="M7" s="2422"/>
      <c r="N7" s="2422"/>
      <c r="O7" s="2422"/>
      <c r="P7" s="2423"/>
    </row>
    <row r="8" spans="2:17" ht="36.75" hidden="1" customHeight="1">
      <c r="B8" s="2417" t="s">
        <v>1357</v>
      </c>
      <c r="C8" s="2418">
        <v>4975.6665660804001</v>
      </c>
      <c r="D8" s="2418">
        <v>5992.1002963200799</v>
      </c>
      <c r="E8" s="2419">
        <v>6060.5916003251996</v>
      </c>
      <c r="F8" s="2419">
        <v>17028.358462725679</v>
      </c>
      <c r="G8" s="2419">
        <v>938.91897950630903</v>
      </c>
      <c r="H8" s="2420">
        <v>17967.277442231989</v>
      </c>
      <c r="I8" s="2419">
        <v>5814.4</v>
      </c>
      <c r="J8" s="2420">
        <v>17967.277442231989</v>
      </c>
      <c r="K8" s="2421">
        <v>-4.5842391833264173</v>
      </c>
      <c r="L8" s="2422">
        <v>13.588792664568402</v>
      </c>
      <c r="M8" s="2422">
        <v>8.8372150357685086</v>
      </c>
      <c r="N8" s="2422">
        <v>7.4970239936328369</v>
      </c>
      <c r="O8" s="2422"/>
      <c r="P8" s="2423">
        <v>7.4970239936328369</v>
      </c>
    </row>
    <row r="9" spans="2:17" ht="36.75" hidden="1" customHeight="1">
      <c r="B9" s="2417" t="s">
        <v>1358</v>
      </c>
      <c r="C9" s="2418">
        <v>2867.01388256578</v>
      </c>
      <c r="D9" s="2418">
        <v>5627.4004572771701</v>
      </c>
      <c r="E9" s="2419">
        <v>7245.22965731571</v>
      </c>
      <c r="F9" s="2419">
        <v>15739.643997158659</v>
      </c>
      <c r="G9" s="2419">
        <v>908.19579535301898</v>
      </c>
      <c r="H9" s="2420">
        <v>16647.839792511677</v>
      </c>
      <c r="I9" s="2419">
        <v>3650.4</v>
      </c>
      <c r="J9" s="2420">
        <v>16647.839792511677</v>
      </c>
      <c r="K9" s="2421">
        <v>0.9630927900606423</v>
      </c>
      <c r="L9" s="2422">
        <v>13.046389444398514</v>
      </c>
      <c r="M9" s="2422">
        <v>4.4496487322521574</v>
      </c>
      <c r="N9" s="2422">
        <v>6.7539586633141369</v>
      </c>
      <c r="O9" s="2422"/>
      <c r="P9" s="2423">
        <v>6.7539586633141369</v>
      </c>
    </row>
    <row r="10" spans="2:17" ht="36.75" hidden="1" customHeight="1">
      <c r="B10" s="2417" t="s">
        <v>1359</v>
      </c>
      <c r="C10" s="2418">
        <v>5486.30404961984</v>
      </c>
      <c r="D10" s="2418">
        <v>5704.34400035412</v>
      </c>
      <c r="E10" s="2419">
        <v>7500.9698506549803</v>
      </c>
      <c r="F10" s="2419">
        <v>18691.617900628939</v>
      </c>
      <c r="G10" s="2419">
        <v>874.94223462688797</v>
      </c>
      <c r="H10" s="2420">
        <v>19566.560135255826</v>
      </c>
      <c r="I10" s="2419">
        <v>6208.9</v>
      </c>
      <c r="J10" s="2420">
        <v>19566.560135255826</v>
      </c>
      <c r="K10" s="2421">
        <v>1.2874753414750018</v>
      </c>
      <c r="L10" s="2422">
        <v>-1.3805850249512588</v>
      </c>
      <c r="M10" s="2422">
        <v>5.4211457678839281</v>
      </c>
      <c r="N10" s="2422">
        <v>2.2120742250486956</v>
      </c>
      <c r="O10" s="2422"/>
      <c r="P10" s="2423">
        <v>2.2120742250486956</v>
      </c>
    </row>
    <row r="11" spans="2:17" ht="36.75" hidden="1" customHeight="1">
      <c r="B11" s="2417" t="s">
        <v>1360</v>
      </c>
      <c r="C11" s="2418">
        <v>5722.6254600799102</v>
      </c>
      <c r="D11" s="2418">
        <v>5630.9585846158498</v>
      </c>
      <c r="E11" s="2419">
        <v>9123.4013773228999</v>
      </c>
      <c r="F11" s="2419">
        <v>20476.985422018661</v>
      </c>
      <c r="G11" s="2419">
        <v>1009.90969990883</v>
      </c>
      <c r="H11" s="2420">
        <v>21486.89512192749</v>
      </c>
      <c r="I11" s="2419">
        <v>6484.4</v>
      </c>
      <c r="J11" s="2420">
        <v>21486.89512192749</v>
      </c>
      <c r="K11" s="2421">
        <v>-2.3715203228070862</v>
      </c>
      <c r="L11" s="2422">
        <v>-5.476825902118577</v>
      </c>
      <c r="M11" s="2422">
        <v>11.500809059504675</v>
      </c>
      <c r="N11" s="2422">
        <v>1.0933576705793655</v>
      </c>
      <c r="O11" s="2422"/>
      <c r="P11" s="2423">
        <v>1.0933576705793655</v>
      </c>
    </row>
    <row r="12" spans="2:17" ht="36.75" hidden="1" customHeight="1">
      <c r="B12" s="2417" t="s">
        <v>1361</v>
      </c>
      <c r="C12" s="2418">
        <v>5359.7039804506903</v>
      </c>
      <c r="D12" s="2418">
        <v>6545.9241885978699</v>
      </c>
      <c r="E12" s="2419">
        <v>6675.50992897162</v>
      </c>
      <c r="F12" s="2419">
        <v>18581.138098020179</v>
      </c>
      <c r="G12" s="2419">
        <v>829.44742312192102</v>
      </c>
      <c r="H12" s="2420">
        <v>19410.5855211421</v>
      </c>
      <c r="I12" s="2419">
        <v>6307.7</v>
      </c>
      <c r="J12" s="2420">
        <v>19410.5855211421</v>
      </c>
      <c r="K12" s="2421">
        <v>7.7183108890035044</v>
      </c>
      <c r="L12" s="2422">
        <v>9.2425671282222908</v>
      </c>
      <c r="M12" s="2422">
        <v>10.146176630898964</v>
      </c>
      <c r="N12" s="2422">
        <v>8.0329815329595959</v>
      </c>
      <c r="O12" s="2422"/>
      <c r="P12" s="2423">
        <v>8.0329815329595959</v>
      </c>
    </row>
    <row r="13" spans="2:17" ht="36.75" hidden="1" customHeight="1">
      <c r="B13" s="2417" t="s">
        <v>1362</v>
      </c>
      <c r="C13" s="2418">
        <v>3235.7703543647199</v>
      </c>
      <c r="D13" s="2418">
        <v>6075.1018380017304</v>
      </c>
      <c r="E13" s="2419">
        <v>7668.4101023572503</v>
      </c>
      <c r="F13" s="2419">
        <v>16979.2822947237</v>
      </c>
      <c r="G13" s="2419">
        <v>919.99022494082806</v>
      </c>
      <c r="H13" s="2420">
        <v>17899.27251966453</v>
      </c>
      <c r="I13" s="2419">
        <v>4116.3</v>
      </c>
      <c r="J13" s="2420">
        <v>17899.27251966453</v>
      </c>
      <c r="K13" s="2421">
        <v>12.862039979692327</v>
      </c>
      <c r="L13" s="2422">
        <v>7.9557405612676462</v>
      </c>
      <c r="M13" s="2422">
        <v>5.8408147851358052</v>
      </c>
      <c r="N13" s="2422">
        <v>7.5170877588319769</v>
      </c>
      <c r="O13" s="2422"/>
      <c r="P13" s="2423">
        <v>7.5170877588319769</v>
      </c>
    </row>
    <row r="14" spans="2:17" ht="36.75" hidden="1" customHeight="1">
      <c r="B14" s="2417" t="s">
        <v>1363</v>
      </c>
      <c r="C14" s="2418">
        <v>5932.4856611011401</v>
      </c>
      <c r="D14" s="2418">
        <v>6351.0704778551399</v>
      </c>
      <c r="E14" s="2419">
        <v>8750.9481082934199</v>
      </c>
      <c r="F14" s="2419">
        <v>21034.504247249701</v>
      </c>
      <c r="G14" s="2419">
        <v>1098.2356932713001</v>
      </c>
      <c r="H14" s="2420">
        <v>22132.739940521002</v>
      </c>
      <c r="I14" s="2419">
        <v>6858.1</v>
      </c>
      <c r="J14" s="2420">
        <v>22132.739940521002</v>
      </c>
      <c r="K14" s="2421">
        <v>8.1326446264351233</v>
      </c>
      <c r="L14" s="2422">
        <v>11.337438230598849</v>
      </c>
      <c r="M14" s="2422">
        <v>16.664221860980973</v>
      </c>
      <c r="N14" s="2422">
        <v>13.115130035766114</v>
      </c>
      <c r="O14" s="2422"/>
      <c r="P14" s="2423">
        <v>13.115130035766114</v>
      </c>
    </row>
    <row r="15" spans="2:17" ht="36.75" hidden="1" customHeight="1">
      <c r="B15" s="2417" t="s">
        <v>1364</v>
      </c>
      <c r="C15" s="2418">
        <v>5977.2116037539199</v>
      </c>
      <c r="D15" s="2418">
        <v>6442.4527203072903</v>
      </c>
      <c r="E15" s="2419">
        <v>9393.0151664352998</v>
      </c>
      <c r="F15" s="2419">
        <v>21812.67949049651</v>
      </c>
      <c r="G15" s="2419">
        <v>1225.7608237572899</v>
      </c>
      <c r="H15" s="2420">
        <v>23038.440314253799</v>
      </c>
      <c r="I15" s="2419">
        <v>6866.7</v>
      </c>
      <c r="J15" s="2420">
        <v>23038.440314253799</v>
      </c>
      <c r="K15" s="2421">
        <v>4.4487647400648598</v>
      </c>
      <c r="L15" s="2422">
        <v>14.411296469281382</v>
      </c>
      <c r="M15" s="2422">
        <v>2.9551893856446014</v>
      </c>
      <c r="N15" s="2422">
        <v>7.220890610402563</v>
      </c>
      <c r="O15" s="2422"/>
      <c r="P15" s="2423">
        <v>7.220890610402563</v>
      </c>
    </row>
    <row r="16" spans="2:17" ht="36.75" hidden="1" customHeight="1">
      <c r="B16" s="2417" t="s">
        <v>1365</v>
      </c>
      <c r="C16" s="2418">
        <v>5635.9079214067197</v>
      </c>
      <c r="D16" s="2418">
        <v>6706.2570347721703</v>
      </c>
      <c r="E16" s="2419">
        <v>7055.3201919241301</v>
      </c>
      <c r="F16" s="2419">
        <v>19397.48514810302</v>
      </c>
      <c r="G16" s="2419">
        <v>689.345706793663</v>
      </c>
      <c r="H16" s="2420">
        <v>20086.830854896682</v>
      </c>
      <c r="I16" s="2419">
        <v>6644.1</v>
      </c>
      <c r="J16" s="2420">
        <v>20086.830854896682</v>
      </c>
      <c r="K16" s="2421">
        <v>5.1533432063314137</v>
      </c>
      <c r="L16" s="2422">
        <v>2.4493538506537931</v>
      </c>
      <c r="M16" s="2422">
        <v>5.6896067415634946</v>
      </c>
      <c r="N16" s="2422">
        <v>3.483899715534136</v>
      </c>
      <c r="O16" s="2422"/>
      <c r="P16" s="2423">
        <v>3.483899715534136</v>
      </c>
    </row>
    <row r="17" spans="2:16" ht="36.75" hidden="1" customHeight="1">
      <c r="B17" s="2417" t="s">
        <v>1366</v>
      </c>
      <c r="C17" s="2418">
        <v>3302.3337532189398</v>
      </c>
      <c r="D17" s="2418">
        <v>6371.3989020734998</v>
      </c>
      <c r="E17" s="2419">
        <v>8441.0759832816602</v>
      </c>
      <c r="F17" s="2419">
        <v>18114.808638574097</v>
      </c>
      <c r="G17" s="2419">
        <v>764.557516348636</v>
      </c>
      <c r="H17" s="2420">
        <v>18879.366154922733</v>
      </c>
      <c r="I17" s="2419">
        <v>4288.8</v>
      </c>
      <c r="J17" s="2420">
        <v>18879.366154922733</v>
      </c>
      <c r="K17" s="2421">
        <v>2.0571113387089639</v>
      </c>
      <c r="L17" s="2422">
        <v>4.8772361677681886</v>
      </c>
      <c r="M17" s="2422">
        <v>10.075959300701641</v>
      </c>
      <c r="N17" s="2422">
        <v>5.4756059732676334</v>
      </c>
      <c r="O17" s="2422"/>
      <c r="P17" s="2423">
        <v>5.4756059732676334</v>
      </c>
    </row>
    <row r="18" spans="2:16" ht="36.75" hidden="1" customHeight="1">
      <c r="B18" s="2417" t="s">
        <v>1367</v>
      </c>
      <c r="C18" s="2418">
        <v>6388.1391599857197</v>
      </c>
      <c r="D18" s="2418">
        <v>6628.9300903678804</v>
      </c>
      <c r="E18" s="2419">
        <v>8615.3100223000492</v>
      </c>
      <c r="F18" s="2419">
        <v>21632.379272653649</v>
      </c>
      <c r="G18" s="2419">
        <v>929.64868997511701</v>
      </c>
      <c r="H18" s="2420">
        <v>22562.027962628767</v>
      </c>
      <c r="I18" s="2419">
        <v>7315.5</v>
      </c>
      <c r="J18" s="2420">
        <v>22562.027962628767</v>
      </c>
      <c r="K18" s="2421">
        <v>7.6806506566423849</v>
      </c>
      <c r="L18" s="2422">
        <v>4.3750043946383386</v>
      </c>
      <c r="M18" s="2422">
        <v>-1.5499816055910998</v>
      </c>
      <c r="N18" s="2422">
        <v>1.9396063174348228</v>
      </c>
      <c r="O18" s="2422"/>
      <c r="P18" s="2423">
        <v>1.9396063174348228</v>
      </c>
    </row>
    <row r="19" spans="2:16" ht="36.75" hidden="1" customHeight="1">
      <c r="B19" s="2417" t="s">
        <v>1368</v>
      </c>
      <c r="C19" s="2418">
        <v>6672.08143860783</v>
      </c>
      <c r="D19" s="2418">
        <v>6676.1803340762299</v>
      </c>
      <c r="E19" s="2419">
        <v>10403.6144884183</v>
      </c>
      <c r="F19" s="2419">
        <v>23751.876261102359</v>
      </c>
      <c r="G19" s="2419">
        <v>1886.5280273947899</v>
      </c>
      <c r="H19" s="2420">
        <v>25638.40428849715</v>
      </c>
      <c r="I19" s="2419">
        <v>7676.5</v>
      </c>
      <c r="J19" s="2420">
        <v>25638.40428849715</v>
      </c>
      <c r="K19" s="2421">
        <v>11.62531763837012</v>
      </c>
      <c r="L19" s="2422">
        <v>3.6279290499440719</v>
      </c>
      <c r="M19" s="2422">
        <v>10.759051317134478</v>
      </c>
      <c r="N19" s="2422">
        <v>11.285329817378127</v>
      </c>
      <c r="O19" s="2422"/>
      <c r="P19" s="2423">
        <v>11.285329817378127</v>
      </c>
    </row>
    <row r="20" spans="2:16" ht="36.75" hidden="1" customHeight="1">
      <c r="B20" s="2417" t="s">
        <v>1369</v>
      </c>
      <c r="C20" s="2418">
        <v>5593.3095933860204</v>
      </c>
      <c r="D20" s="2418">
        <v>7238.1768945220902</v>
      </c>
      <c r="E20" s="2419">
        <v>7910.4540465959299</v>
      </c>
      <c r="F20" s="2419">
        <v>20741.94053450404</v>
      </c>
      <c r="G20" s="2419">
        <v>666.74253695004597</v>
      </c>
      <c r="H20" s="2420">
        <v>21408.683071454085</v>
      </c>
      <c r="I20" s="2419">
        <v>6621.9</v>
      </c>
      <c r="J20" s="2420">
        <v>21388.796326988278</v>
      </c>
      <c r="K20" s="2421">
        <v>-0.75583789896387543</v>
      </c>
      <c r="L20" s="2422">
        <v>7.9316950870194347</v>
      </c>
      <c r="M20" s="2422">
        <v>12.120411709317295</v>
      </c>
      <c r="N20" s="2422">
        <v>6.5806907326805515</v>
      </c>
      <c r="O20" s="2422"/>
      <c r="P20" s="2423">
        <v>6.4816868399835528</v>
      </c>
    </row>
    <row r="21" spans="2:16" ht="36.75" hidden="1" customHeight="1">
      <c r="B21" s="2417" t="s">
        <v>1370</v>
      </c>
      <c r="C21" s="2418">
        <v>3782.09031461532</v>
      </c>
      <c r="D21" s="2418">
        <v>6501.1160960452098</v>
      </c>
      <c r="E21" s="2419">
        <v>8947.6938071437307</v>
      </c>
      <c r="F21" s="2419">
        <v>19230.900217804261</v>
      </c>
      <c r="G21" s="2419">
        <v>1070.5387167089</v>
      </c>
      <c r="H21" s="2420">
        <v>20301.43893451316</v>
      </c>
      <c r="I21" s="2419">
        <v>4815.3</v>
      </c>
      <c r="J21" s="2420">
        <v>20286.758577540499</v>
      </c>
      <c r="K21" s="2421">
        <v>14.527803585229364</v>
      </c>
      <c r="L21" s="2422">
        <v>2.0359295653187672</v>
      </c>
      <c r="M21" s="2422">
        <v>6.001815702944441</v>
      </c>
      <c r="N21" s="2422">
        <v>7.5324180267547121</v>
      </c>
      <c r="O21" s="2422"/>
      <c r="P21" s="2423">
        <v>7.4546592881816309</v>
      </c>
    </row>
    <row r="22" spans="2:16" ht="36.75" hidden="1" customHeight="1">
      <c r="B22" s="2417" t="s">
        <v>1371</v>
      </c>
      <c r="C22" s="2418">
        <v>7024.99187041194</v>
      </c>
      <c r="D22" s="2418">
        <v>7027.6057466987704</v>
      </c>
      <c r="E22" s="2419">
        <v>9952.8259068693296</v>
      </c>
      <c r="F22" s="2419">
        <v>24005.42352398004</v>
      </c>
      <c r="G22" s="2419">
        <v>1423.9138829824301</v>
      </c>
      <c r="H22" s="2420">
        <v>25429.33740696247</v>
      </c>
      <c r="I22" s="2419">
        <v>8075</v>
      </c>
      <c r="J22" s="2420">
        <v>25393.765732592772</v>
      </c>
      <c r="K22" s="2421">
        <v>9.9692992666059013</v>
      </c>
      <c r="L22" s="2422">
        <v>6.0141780181115934</v>
      </c>
      <c r="M22" s="2422">
        <v>15.524872362192738</v>
      </c>
      <c r="N22" s="2422">
        <v>12.708562586142747</v>
      </c>
      <c r="O22" s="2422"/>
      <c r="P22" s="2423">
        <v>12.550900897093257</v>
      </c>
    </row>
    <row r="23" spans="2:16" ht="36.75" hidden="1" customHeight="1">
      <c r="B23" s="2417" t="s">
        <v>1372</v>
      </c>
      <c r="C23" s="2418">
        <v>6736.6176705071803</v>
      </c>
      <c r="D23" s="2418">
        <v>7520.26861437364</v>
      </c>
      <c r="E23" s="2419">
        <v>11103.527046209399</v>
      </c>
      <c r="F23" s="2419">
        <v>25360.413331090218</v>
      </c>
      <c r="G23" s="2419">
        <v>1446.86410418164</v>
      </c>
      <c r="H23" s="2420">
        <v>26807.277435271859</v>
      </c>
      <c r="I23" s="2419">
        <v>7878.6</v>
      </c>
      <c r="J23" s="2420">
        <v>26659.218574104369</v>
      </c>
      <c r="K23" s="2421">
        <v>0.96725785638516015</v>
      </c>
      <c r="L23" s="2422">
        <v>12.643281608033519</v>
      </c>
      <c r="M23" s="2422">
        <v>6.7275902867245776</v>
      </c>
      <c r="N23" s="2422">
        <v>4.5590713588175049</v>
      </c>
      <c r="O23" s="2422"/>
      <c r="P23" s="2423">
        <v>3.9815827620177373</v>
      </c>
    </row>
    <row r="24" spans="2:16" ht="36.75" hidden="1" customHeight="1">
      <c r="B24" s="2417" t="s">
        <v>1373</v>
      </c>
      <c r="C24" s="2418">
        <v>5639.1366709189497</v>
      </c>
      <c r="D24" s="2418">
        <v>8630.4748306119891</v>
      </c>
      <c r="E24" s="2419">
        <v>8825.7425128401101</v>
      </c>
      <c r="F24" s="2419">
        <v>23095.354014371049</v>
      </c>
      <c r="G24" s="2419">
        <v>1296.9450076462099</v>
      </c>
      <c r="H24" s="2420">
        <v>24392.299022017258</v>
      </c>
      <c r="I24" s="2419">
        <v>6893.1</v>
      </c>
      <c r="J24" s="2420">
        <v>23783.322243361246</v>
      </c>
      <c r="K24" s="2421">
        <v>0.81931952393836127</v>
      </c>
      <c r="L24" s="2422">
        <v>19.235478165000373</v>
      </c>
      <c r="M24" s="2422">
        <v>11.570618587160027</v>
      </c>
      <c r="N24" s="2422">
        <v>13.936475871051911</v>
      </c>
      <c r="O24" s="2422"/>
      <c r="P24" s="2423">
        <v>11.195234550677185</v>
      </c>
    </row>
    <row r="25" spans="2:16" ht="36.75" hidden="1" customHeight="1">
      <c r="B25" s="2417" t="s">
        <v>1374</v>
      </c>
      <c r="C25" s="2418">
        <v>3949.82873497027</v>
      </c>
      <c r="D25" s="2418">
        <v>9006.2726966738992</v>
      </c>
      <c r="E25" s="2419">
        <v>10065.499876468501</v>
      </c>
      <c r="F25" s="2419">
        <v>23021.601308112669</v>
      </c>
      <c r="G25" s="2419">
        <v>1294.9688670507001</v>
      </c>
      <c r="H25" s="2420">
        <v>24316.570175163368</v>
      </c>
      <c r="I25" s="2419">
        <v>5361.3</v>
      </c>
      <c r="J25" s="2420">
        <v>23275.273812507869</v>
      </c>
      <c r="K25" s="2421">
        <v>4.4350717831023161</v>
      </c>
      <c r="L25" s="2422">
        <v>38.534254174489178</v>
      </c>
      <c r="M25" s="2422">
        <v>12.492672340132231</v>
      </c>
      <c r="N25" s="2422">
        <v>19.777569725978111</v>
      </c>
      <c r="O25" s="2422"/>
      <c r="P25" s="2423">
        <v>14.731358997272054</v>
      </c>
    </row>
    <row r="26" spans="2:16" ht="36.75" hidden="1" customHeight="1">
      <c r="B26" s="2417" t="s">
        <v>1375</v>
      </c>
      <c r="C26" s="2418">
        <v>7155.0466149821104</v>
      </c>
      <c r="D26" s="2418">
        <v>9666.6788593901001</v>
      </c>
      <c r="E26" s="2419">
        <v>10033.2299177736</v>
      </c>
      <c r="F26" s="2419">
        <v>26854.955392145814</v>
      </c>
      <c r="G26" s="2419">
        <v>1222.75780711486</v>
      </c>
      <c r="H26" s="2420">
        <v>28077.713199260674</v>
      </c>
      <c r="I26" s="2419">
        <v>8543.7999999999993</v>
      </c>
      <c r="J26" s="2420">
        <v>26615.692516324245</v>
      </c>
      <c r="K26" s="2421">
        <v>1.8513152323768338</v>
      </c>
      <c r="L26" s="2422">
        <v>37.552947729474425</v>
      </c>
      <c r="M26" s="2422">
        <v>0.80785107321908356</v>
      </c>
      <c r="N26" s="2422">
        <v>10.414647263176775</v>
      </c>
      <c r="O26" s="2422"/>
      <c r="P26" s="2423">
        <v>4.8119164231051172</v>
      </c>
    </row>
    <row r="27" spans="2:16" ht="36.75" hidden="1" customHeight="1">
      <c r="B27" s="2417" t="s">
        <v>1376</v>
      </c>
      <c r="C27" s="2418">
        <v>6713.5813223961804</v>
      </c>
      <c r="D27" s="2418">
        <v>10034.4140991769</v>
      </c>
      <c r="E27" s="2419">
        <v>12081.6351033843</v>
      </c>
      <c r="F27" s="2419">
        <v>28829.630524957378</v>
      </c>
      <c r="G27" s="2419">
        <v>1440.7585887702601</v>
      </c>
      <c r="H27" s="2420">
        <v>30270.389113727637</v>
      </c>
      <c r="I27" s="2419">
        <v>8258.6</v>
      </c>
      <c r="J27" s="2420">
        <v>28749.432449024545</v>
      </c>
      <c r="K27" s="2421">
        <v>-0.34195718441692691</v>
      </c>
      <c r="L27" s="2422">
        <v>33.431591525838911</v>
      </c>
      <c r="M27" s="2422">
        <v>8.8089852269852713</v>
      </c>
      <c r="N27" s="2422">
        <v>12.91855051978969</v>
      </c>
      <c r="O27" s="2422"/>
      <c r="P27" s="2423">
        <v>7.8404919075554744</v>
      </c>
    </row>
    <row r="28" spans="2:16" ht="36.75" hidden="1" customHeight="1">
      <c r="B28" s="2417" t="s">
        <v>1377</v>
      </c>
      <c r="C28" s="2418">
        <v>5646.1296987161804</v>
      </c>
      <c r="D28" s="2418">
        <v>10223.897499771199</v>
      </c>
      <c r="E28" s="2419">
        <v>10476.4968707106</v>
      </c>
      <c r="F28" s="2419">
        <v>26346.524069197978</v>
      </c>
      <c r="G28" s="2419">
        <v>1284.90775271486</v>
      </c>
      <c r="H28" s="2420">
        <v>27631.431821912836</v>
      </c>
      <c r="I28" s="2419">
        <v>7273.1</v>
      </c>
      <c r="J28" s="2420">
        <v>26169.054882390366</v>
      </c>
      <c r="K28" s="2421">
        <v>0.12400883690750675</v>
      </c>
      <c r="L28" s="2422">
        <v>18.462746261739809</v>
      </c>
      <c r="M28" s="2422">
        <v>18.703858122632667</v>
      </c>
      <c r="N28" s="2422">
        <v>13.279325564891749</v>
      </c>
      <c r="O28" s="2422"/>
      <c r="P28" s="2423">
        <v>10.031115983785924</v>
      </c>
    </row>
    <row r="29" spans="2:16" ht="36.75" hidden="1" customHeight="1">
      <c r="B29" s="2417" t="s">
        <v>1378</v>
      </c>
      <c r="C29" s="2418">
        <v>3697.0495669152101</v>
      </c>
      <c r="D29" s="2418">
        <v>9395.4113705173004</v>
      </c>
      <c r="E29" s="2419">
        <v>12102.7895514431</v>
      </c>
      <c r="F29" s="2419">
        <v>25195.250488875608</v>
      </c>
      <c r="G29" s="2419">
        <v>1427.22060443583</v>
      </c>
      <c r="H29" s="2420">
        <v>26622.47109331144</v>
      </c>
      <c r="I29" s="2419">
        <v>5370.3</v>
      </c>
      <c r="J29" s="2420">
        <v>25459.415955917259</v>
      </c>
      <c r="K29" s="2421">
        <v>-6.3997500908596407</v>
      </c>
      <c r="L29" s="2422">
        <v>4.3207516244440711</v>
      </c>
      <c r="M29" s="2422">
        <v>20.240322884881749</v>
      </c>
      <c r="N29" s="2422">
        <v>9.4828378407711966</v>
      </c>
      <c r="O29" s="2422"/>
      <c r="P29" s="2423">
        <v>9.383958964365263</v>
      </c>
    </row>
    <row r="30" spans="2:16" ht="36.75" hidden="1" customHeight="1">
      <c r="B30" s="2417" t="s">
        <v>1379</v>
      </c>
      <c r="C30" s="2418">
        <v>6939.9248309026598</v>
      </c>
      <c r="D30" s="2418">
        <v>10394.0595029912</v>
      </c>
      <c r="E30" s="2419">
        <v>10723.9290968037</v>
      </c>
      <c r="F30" s="2419">
        <v>28057.913430697561</v>
      </c>
      <c r="G30" s="2419">
        <v>1362.6559792185001</v>
      </c>
      <c r="H30" s="2420">
        <v>29420.569409916061</v>
      </c>
      <c r="I30" s="2419">
        <v>8429.4</v>
      </c>
      <c r="J30" s="2420">
        <v>28008.454430867871</v>
      </c>
      <c r="K30" s="2421">
        <v>-3.0065741798104</v>
      </c>
      <c r="L30" s="2422">
        <v>7.5246178566750643</v>
      </c>
      <c r="M30" s="2422">
        <v>6.8841159296723049</v>
      </c>
      <c r="N30" s="2422">
        <v>4.782640954857925</v>
      </c>
      <c r="O30" s="2422"/>
      <c r="P30" s="2423">
        <v>5.2328599516597194</v>
      </c>
    </row>
    <row r="31" spans="2:16" ht="36.75" hidden="1" customHeight="1">
      <c r="B31" s="2417" t="s">
        <v>1380</v>
      </c>
      <c r="C31" s="2418">
        <v>7709.5051539058704</v>
      </c>
      <c r="D31" s="2418">
        <v>10653.379783544</v>
      </c>
      <c r="E31" s="2419">
        <v>12366.7281584459</v>
      </c>
      <c r="F31" s="2419">
        <v>30729.613095895773</v>
      </c>
      <c r="G31" s="2419">
        <v>1669.0569700508499</v>
      </c>
      <c r="H31" s="2420">
        <v>32398.670065946622</v>
      </c>
      <c r="I31" s="2419">
        <v>9165.6</v>
      </c>
      <c r="J31" s="2420">
        <v>30802.060628714651</v>
      </c>
      <c r="K31" s="2421">
        <v>14.834464404077991</v>
      </c>
      <c r="L31" s="2422">
        <v>6.1684287517880279</v>
      </c>
      <c r="M31" s="2422">
        <v>2.3597224433780468</v>
      </c>
      <c r="N31" s="2422">
        <v>7.0309005418559565</v>
      </c>
      <c r="O31" s="2422"/>
      <c r="P31" s="2423">
        <v>7.1397172216516367</v>
      </c>
    </row>
    <row r="32" spans="2:16" ht="36.75" hidden="1" customHeight="1">
      <c r="B32" s="2417" t="s">
        <v>1381</v>
      </c>
      <c r="C32" s="2418">
        <v>6698.1951924257301</v>
      </c>
      <c r="D32" s="2418">
        <v>11056.656817785301</v>
      </c>
      <c r="E32" s="2419">
        <v>10733.016922593901</v>
      </c>
      <c r="F32" s="2419">
        <v>28487.8689328049</v>
      </c>
      <c r="G32" s="2419">
        <v>1319.6441156763799</v>
      </c>
      <c r="H32" s="2420">
        <v>29807.513048481302</v>
      </c>
      <c r="I32" s="2419">
        <v>8261.5</v>
      </c>
      <c r="J32" s="2420">
        <v>28038.905551824901</v>
      </c>
      <c r="K32" s="2421">
        <v>18.633392250071211</v>
      </c>
      <c r="L32" s="2422">
        <v>8.1452236589102824</v>
      </c>
      <c r="M32" s="2422">
        <v>2.4485288837384047</v>
      </c>
      <c r="N32" s="2422">
        <v>7.8753835146636959</v>
      </c>
      <c r="O32" s="2422"/>
      <c r="P32" s="2423">
        <v>7.1452739804248324</v>
      </c>
    </row>
    <row r="33" spans="1:16" ht="36.75" hidden="1" customHeight="1">
      <c r="B33" s="2417" t="s">
        <v>1382</v>
      </c>
      <c r="C33" s="2418">
        <v>5521.7605367595897</v>
      </c>
      <c r="D33" s="2418">
        <v>10753.2266023134</v>
      </c>
      <c r="E33" s="2419">
        <v>12632.1772726409</v>
      </c>
      <c r="F33" s="2419">
        <v>28907.1644117139</v>
      </c>
      <c r="G33" s="2419">
        <v>1507.5897971006</v>
      </c>
      <c r="H33" s="2420">
        <v>30414.754208814498</v>
      </c>
      <c r="I33" s="2419">
        <v>7261.9</v>
      </c>
      <c r="J33" s="2420">
        <v>28715.703410291801</v>
      </c>
      <c r="K33" s="2421">
        <v>49.355869777177617</v>
      </c>
      <c r="L33" s="2422">
        <v>14.451897615222137</v>
      </c>
      <c r="M33" s="2422">
        <v>4.3740967233019177</v>
      </c>
      <c r="N33" s="2422">
        <v>14.244669858823983</v>
      </c>
      <c r="O33" s="2422"/>
      <c r="P33" s="2423">
        <v>12.790110582319627</v>
      </c>
    </row>
    <row r="34" spans="1:16" ht="36.75" hidden="1" customHeight="1">
      <c r="B34" s="2417" t="s">
        <v>1383</v>
      </c>
      <c r="C34" s="2418">
        <v>5933.6847438275099</v>
      </c>
      <c r="D34" s="2418">
        <v>10335.453955297</v>
      </c>
      <c r="E34" s="2419">
        <v>12666.095119543699</v>
      </c>
      <c r="F34" s="2419">
        <v>28935.233818668199</v>
      </c>
      <c r="G34" s="2419">
        <v>1514.21219561713</v>
      </c>
      <c r="H34" s="2420">
        <v>30449.446014285299</v>
      </c>
      <c r="I34" s="2419">
        <v>7617.2</v>
      </c>
      <c r="J34" s="2420">
        <v>28924.771964333599</v>
      </c>
      <c r="K34" s="2421">
        <v>-14.499293747310958</v>
      </c>
      <c r="L34" s="2422">
        <v>-0.56383694626084946</v>
      </c>
      <c r="M34" s="2422">
        <v>18.110582466634057</v>
      </c>
      <c r="N34" s="2422">
        <v>3.4971335531747343</v>
      </c>
      <c r="O34" s="2422"/>
      <c r="P34" s="2423">
        <v>3.2715747872751706</v>
      </c>
    </row>
    <row r="35" spans="1:16" ht="36.75" hidden="1" customHeight="1">
      <c r="B35" s="2417" t="s">
        <v>1384</v>
      </c>
      <c r="C35" s="2418">
        <v>7202.2462868388502</v>
      </c>
      <c r="D35" s="2418">
        <v>10288.8479682576</v>
      </c>
      <c r="E35" s="2419">
        <v>14492.356224556401</v>
      </c>
      <c r="F35" s="2419">
        <v>31983.4504796529</v>
      </c>
      <c r="G35" s="2419">
        <v>1822.41503439809</v>
      </c>
      <c r="H35" s="2420">
        <v>33805.865514051002</v>
      </c>
      <c r="I35" s="2419">
        <v>9039</v>
      </c>
      <c r="J35" s="2420">
        <v>32149.438950012402</v>
      </c>
      <c r="K35" s="2421">
        <v>-6.57965533378011</v>
      </c>
      <c r="L35" s="2422">
        <v>-3.4217480526647819</v>
      </c>
      <c r="M35" s="2422">
        <v>17.188281644719396</v>
      </c>
      <c r="N35" s="2422">
        <v>4.3433741114683642</v>
      </c>
      <c r="O35" s="2422"/>
      <c r="P35" s="2423">
        <v>4.3743122823467218</v>
      </c>
    </row>
    <row r="36" spans="1:16" ht="30" hidden="1" customHeight="1">
      <c r="B36" s="2417" t="s">
        <v>1385</v>
      </c>
      <c r="C36" s="2418">
        <v>6594.5584001929801</v>
      </c>
      <c r="D36" s="2418">
        <v>9859.2574619217885</v>
      </c>
      <c r="E36" s="2419">
        <v>11780.508482268882</v>
      </c>
      <c r="F36" s="2419">
        <v>28234.324344383647</v>
      </c>
      <c r="G36" s="2419">
        <v>1243.77931799466</v>
      </c>
      <c r="H36" s="2420">
        <v>29478.103662378307</v>
      </c>
      <c r="I36" s="2419">
        <v>8230.7999999999993</v>
      </c>
      <c r="J36" s="2420">
        <v>27670.021678911577</v>
      </c>
      <c r="K36" s="2421">
        <v>-1.5472345796960241</v>
      </c>
      <c r="L36" s="2422">
        <v>-10.829669181170715</v>
      </c>
      <c r="M36" s="2422">
        <v>9.7595258372315357</v>
      </c>
      <c r="N36" s="2422">
        <v>-1.1051220058755291</v>
      </c>
      <c r="O36" s="2422">
        <v>0.54946179425844832</v>
      </c>
      <c r="P36" s="2423">
        <v>-1.3156143781413761</v>
      </c>
    </row>
    <row r="37" spans="1:16" ht="30" hidden="1" customHeight="1">
      <c r="A37" s="3019" t="s">
        <v>1547</v>
      </c>
      <c r="B37" s="2417" t="s">
        <v>1386</v>
      </c>
      <c r="C37" s="2418">
        <v>5534.3477821477463</v>
      </c>
      <c r="D37" s="2418">
        <v>10803.006568891262</v>
      </c>
      <c r="E37" s="2419">
        <v>13432.67500869343</v>
      </c>
      <c r="F37" s="2419">
        <v>29770.029359732434</v>
      </c>
      <c r="G37" s="2419">
        <v>1549.06476274957</v>
      </c>
      <c r="H37" s="2420">
        <v>31319.094122482005</v>
      </c>
      <c r="I37" s="2419">
        <v>7341.7</v>
      </c>
      <c r="J37" s="2420">
        <v>29627.064639146676</v>
      </c>
      <c r="K37" s="2421">
        <v>0.22795710361518218</v>
      </c>
      <c r="L37" s="2422">
        <v>0.46293050838497152</v>
      </c>
      <c r="M37" s="2422">
        <v>6.3369735776764173</v>
      </c>
      <c r="N37" s="2422">
        <v>2.9733592698422058</v>
      </c>
      <c r="O37" s="2422">
        <v>1.7321838010458492</v>
      </c>
      <c r="P37" s="2423">
        <v>3.1737381314790127</v>
      </c>
    </row>
    <row r="38" spans="1:16" ht="30" hidden="1" customHeight="1">
      <c r="B38" s="2417" t="s">
        <v>1387</v>
      </c>
      <c r="C38" s="2418">
        <v>6065.6929417586225</v>
      </c>
      <c r="D38" s="2418">
        <v>11178.184546768864</v>
      </c>
      <c r="E38" s="2419">
        <v>13825.626165678448</v>
      </c>
      <c r="F38" s="2419">
        <v>31069.503654205935</v>
      </c>
      <c r="G38" s="2419">
        <v>1761.0037014281399</v>
      </c>
      <c r="H38" s="2420">
        <v>32830.507355634072</v>
      </c>
      <c r="I38" s="2419">
        <v>7915.6</v>
      </c>
      <c r="J38" s="2420">
        <v>31013.790701816753</v>
      </c>
      <c r="K38" s="2421">
        <v>2.2247255058238267</v>
      </c>
      <c r="L38" s="2422">
        <v>8.1537840052004356</v>
      </c>
      <c r="M38" s="2422">
        <v>9.1546055448900034</v>
      </c>
      <c r="N38" s="2422">
        <v>7.8197197421316105</v>
      </c>
      <c r="O38" s="2422">
        <v>4.4793428331443579</v>
      </c>
      <c r="P38" s="2423">
        <v>7.2222479059092421</v>
      </c>
    </row>
    <row r="39" spans="1:16" ht="30" hidden="1" customHeight="1">
      <c r="A39" s="2402" t="s">
        <v>1505</v>
      </c>
      <c r="B39" s="2417" t="s">
        <v>1388</v>
      </c>
      <c r="C39" s="2418">
        <v>7389.6090853503747</v>
      </c>
      <c r="D39" s="2418">
        <v>11073.646065268593</v>
      </c>
      <c r="E39" s="2419">
        <v>14115.385703088516</v>
      </c>
      <c r="F39" s="2419">
        <v>32578.640853707482</v>
      </c>
      <c r="G39" s="2419">
        <v>1826.61143537205</v>
      </c>
      <c r="H39" s="2420">
        <v>34405.25228907953</v>
      </c>
      <c r="I39" s="2419">
        <v>9273.6</v>
      </c>
      <c r="J39" s="2420">
        <v>32455.801254355199</v>
      </c>
      <c r="K39" s="2421">
        <v>2.6014494790868241</v>
      </c>
      <c r="L39" s="2422">
        <v>7.6276576292328571</v>
      </c>
      <c r="M39" s="2422">
        <v>-2.6011679234682674</v>
      </c>
      <c r="N39" s="2422">
        <v>1.7730259702399849</v>
      </c>
      <c r="O39" s="2422">
        <v>2.1214911023731418</v>
      </c>
      <c r="P39" s="2423">
        <v>0.95293203971334606</v>
      </c>
    </row>
    <row r="40" spans="1:16" ht="30" hidden="1" customHeight="1">
      <c r="A40" s="2402" t="s">
        <v>1506</v>
      </c>
      <c r="B40" s="2417" t="s">
        <v>1504</v>
      </c>
      <c r="C40" s="2418">
        <v>6818.0265576722977</v>
      </c>
      <c r="D40" s="2418">
        <v>10852.631248547283</v>
      </c>
      <c r="E40" s="2419">
        <v>13698.730610791674</v>
      </c>
      <c r="F40" s="2419">
        <v>31369.388417011258</v>
      </c>
      <c r="G40" s="2419">
        <v>1298.8839819232901</v>
      </c>
      <c r="H40" s="2420">
        <v>32668.272398934547</v>
      </c>
      <c r="I40" s="2419">
        <v>8675.1</v>
      </c>
      <c r="J40" s="2420">
        <v>30825.460335707088</v>
      </c>
      <c r="K40" s="2421">
        <v>3.3886750850940643</v>
      </c>
      <c r="L40" s="2422">
        <v>10.075543624477618</v>
      </c>
      <c r="M40" s="2422">
        <v>16.283016402984245</v>
      </c>
      <c r="N40" s="2422">
        <v>10.822164047912338</v>
      </c>
      <c r="O40" s="2422">
        <v>6.6046377373894245</v>
      </c>
      <c r="P40" s="2423">
        <v>11.403817074709409</v>
      </c>
    </row>
    <row r="41" spans="1:16" ht="30" hidden="1" customHeight="1">
      <c r="B41" s="2417" t="s">
        <v>1389</v>
      </c>
      <c r="C41" s="2418">
        <v>5575.4810413153964</v>
      </c>
      <c r="D41" s="2418">
        <v>11129.000778113854</v>
      </c>
      <c r="E41" s="2419">
        <v>13985.675532808993</v>
      </c>
      <c r="F41" s="2419">
        <v>30690.157352238242</v>
      </c>
      <c r="G41" s="2419">
        <v>1653.0492482949701</v>
      </c>
      <c r="H41" s="2420">
        <v>32343.206600533213</v>
      </c>
      <c r="I41" s="2419">
        <v>7492.1</v>
      </c>
      <c r="J41" s="2420">
        <v>30582.889232479461</v>
      </c>
      <c r="K41" s="2421">
        <v>0.74323589313152638</v>
      </c>
      <c r="L41" s="2422">
        <v>3.0176248356761732</v>
      </c>
      <c r="M41" s="2422">
        <v>4.1168309644778134</v>
      </c>
      <c r="N41" s="2422">
        <v>3.2699300753914855</v>
      </c>
      <c r="O41" s="2422">
        <v>2.5910873481739998</v>
      </c>
      <c r="P41" s="2423">
        <v>3.2261872884627394</v>
      </c>
    </row>
    <row r="42" spans="1:16" ht="30" hidden="1" customHeight="1">
      <c r="B42" s="2417" t="s">
        <v>1390</v>
      </c>
      <c r="C42" s="2418">
        <v>6161.5209245798442</v>
      </c>
      <c r="D42" s="2418">
        <v>10456.094778204329</v>
      </c>
      <c r="E42" s="2419">
        <v>12964.977454408709</v>
      </c>
      <c r="F42" s="2419">
        <v>29582.593157192881</v>
      </c>
      <c r="G42" s="2419">
        <v>1713.6201128733401</v>
      </c>
      <c r="H42" s="2420">
        <v>31296.213270066222</v>
      </c>
      <c r="I42" s="2419">
        <v>7923.9</v>
      </c>
      <c r="J42" s="2420">
        <v>29563.942829136591</v>
      </c>
      <c r="K42" s="2421">
        <v>1.5798357045326838</v>
      </c>
      <c r="L42" s="2422">
        <v>-6.4598125531328776</v>
      </c>
      <c r="M42" s="2422">
        <v>-6.2250251884161685</v>
      </c>
      <c r="N42" s="2422">
        <v>-4.673379149909934</v>
      </c>
      <c r="O42" s="2422">
        <v>-0.24982017256442646</v>
      </c>
      <c r="P42" s="2423">
        <v>-4.6748489619336766</v>
      </c>
    </row>
    <row r="43" spans="1:16" ht="30" hidden="1" customHeight="1">
      <c r="B43" s="2417" t="s">
        <v>1391</v>
      </c>
      <c r="C43" s="2418">
        <v>7555.5107645871294</v>
      </c>
      <c r="D43" s="2418">
        <v>10970.438606089099</v>
      </c>
      <c r="E43" s="2419">
        <v>14033.356764529028</v>
      </c>
      <c r="F43" s="2419">
        <v>32559.306135205257</v>
      </c>
      <c r="G43" s="2419">
        <v>1881.2298894087301</v>
      </c>
      <c r="H43" s="2420">
        <v>34440.53602461399</v>
      </c>
      <c r="I43" s="2419">
        <v>9479.7000000000007</v>
      </c>
      <c r="J43" s="2420">
        <v>32363.528740970101</v>
      </c>
      <c r="K43" s="2421">
        <v>2.245067057277069</v>
      </c>
      <c r="L43" s="2422">
        <v>-0.93200973348058369</v>
      </c>
      <c r="M43" s="2422">
        <v>-0.58113140005475827</v>
      </c>
      <c r="N43" s="2422">
        <v>0.10255334051323928</v>
      </c>
      <c r="O43" s="2422">
        <v>2.2031827378834521</v>
      </c>
      <c r="P43" s="2423">
        <v>-0.28430206563677984</v>
      </c>
    </row>
    <row r="44" spans="1:16" ht="25" customHeight="1" thickTop="1">
      <c r="B44" s="3002" t="s">
        <v>1392</v>
      </c>
      <c r="C44" s="3004">
        <v>6891.9467824161839</v>
      </c>
      <c r="D44" s="3004">
        <v>10870.865725353988</v>
      </c>
      <c r="E44" s="3000">
        <v>13415.571949300684</v>
      </c>
      <c r="F44" s="3000">
        <v>31178.384457070853</v>
      </c>
      <c r="G44" s="3000">
        <v>1349.95841510068</v>
      </c>
      <c r="H44" s="2993">
        <v>32528.342872171532</v>
      </c>
      <c r="I44" s="3000">
        <v>8749.2999999999993</v>
      </c>
      <c r="J44" s="2993">
        <v>31058.896701676782</v>
      </c>
      <c r="K44" s="2992">
        <v>1.0841879848752427</v>
      </c>
      <c r="L44" s="2988">
        <v>0.16801894756301294</v>
      </c>
      <c r="M44" s="2988">
        <v>-2.0670430679753764</v>
      </c>
      <c r="N44" s="2988">
        <v>-0.42833463935355098</v>
      </c>
      <c r="O44" s="2988">
        <v>0.45267082867160013</v>
      </c>
      <c r="P44" s="2991">
        <v>0.75728428197807318</v>
      </c>
    </row>
    <row r="45" spans="1:16" ht="25" customHeight="1">
      <c r="B45" s="2985" t="s">
        <v>1393</v>
      </c>
      <c r="C45" s="2418">
        <v>5746.5362888207001</v>
      </c>
      <c r="D45" s="2418">
        <v>10551.539100972248</v>
      </c>
      <c r="E45" s="2419">
        <v>13679.626538931536</v>
      </c>
      <c r="F45" s="2419">
        <v>29977.701928724484</v>
      </c>
      <c r="G45" s="2419">
        <v>1564.1338103708899</v>
      </c>
      <c r="H45" s="2420">
        <v>31541.835739095375</v>
      </c>
      <c r="I45" s="2419">
        <v>7580.3</v>
      </c>
      <c r="J45" s="2420">
        <v>30806.992022305905</v>
      </c>
      <c r="K45" s="2421">
        <v>3.0679908377008474</v>
      </c>
      <c r="L45" s="2422">
        <v>-5.1888007616751679</v>
      </c>
      <c r="M45" s="2422">
        <v>-2.1883032618588771</v>
      </c>
      <c r="N45" s="2422">
        <v>-2.4777099912679148</v>
      </c>
      <c r="O45" s="2422">
        <v>0.65649480307017427</v>
      </c>
      <c r="P45" s="2990">
        <v>0.73277180623092875</v>
      </c>
    </row>
    <row r="46" spans="1:16" ht="26.5" customHeight="1">
      <c r="B46" s="2985" t="s">
        <v>1394</v>
      </c>
      <c r="C46" s="2418">
        <v>6355.8692777087472</v>
      </c>
      <c r="D46" s="2418">
        <v>12036.739763245227</v>
      </c>
      <c r="E46" s="2419">
        <v>14407.111091679748</v>
      </c>
      <c r="F46" s="2419">
        <v>32799.720132633724</v>
      </c>
      <c r="G46" s="2419">
        <v>1979.6069196419201</v>
      </c>
      <c r="H46" s="2420">
        <v>34779.327052275643</v>
      </c>
      <c r="I46" s="2419">
        <v>8367.9</v>
      </c>
      <c r="J46" s="2420">
        <v>32968.970503172255</v>
      </c>
      <c r="K46" s="2421">
        <v>3.1542269434418273</v>
      </c>
      <c r="L46" s="2422">
        <v>15.116972622854789</v>
      </c>
      <c r="M46" s="2422">
        <v>11.123302314580158</v>
      </c>
      <c r="N46" s="2422">
        <v>11.129505516058401</v>
      </c>
      <c r="O46" s="2422">
        <v>5.9371527221530727</v>
      </c>
      <c r="P46" s="2990">
        <v>11.517501889767743</v>
      </c>
    </row>
    <row r="47" spans="1:16" ht="30" customHeight="1">
      <c r="B47" s="2985" t="s">
        <v>1395</v>
      </c>
      <c r="C47" s="2418">
        <v>7829.7969070041399</v>
      </c>
      <c r="D47" s="2418">
        <v>11825.420113299324</v>
      </c>
      <c r="E47" s="2419">
        <v>14688.760022627999</v>
      </c>
      <c r="F47" s="2419">
        <v>34343.977042931474</v>
      </c>
      <c r="G47" s="2419">
        <v>1965.4922547838701</v>
      </c>
      <c r="H47" s="2420">
        <v>36309.469297715346</v>
      </c>
      <c r="I47" s="2419">
        <v>9844.5</v>
      </c>
      <c r="J47" s="2420">
        <v>34069.495797353746</v>
      </c>
      <c r="K47" s="2421">
        <v>3.6302792883651449</v>
      </c>
      <c r="L47" s="2422">
        <v>7.7935034132151486</v>
      </c>
      <c r="M47" s="2422">
        <v>4.6703242075024889</v>
      </c>
      <c r="N47" s="2422">
        <v>5.4265510611265313</v>
      </c>
      <c r="O47" s="2422">
        <v>3.7656520161883265</v>
      </c>
      <c r="P47" s="2990">
        <v>5.2712640516977984</v>
      </c>
    </row>
    <row r="48" spans="1:16" ht="30" customHeight="1">
      <c r="B48" s="2985" t="s">
        <v>1396</v>
      </c>
      <c r="C48" s="2418">
        <v>7302.5439367996978</v>
      </c>
      <c r="D48" s="2418">
        <v>12643.770558429384</v>
      </c>
      <c r="E48" s="2419">
        <v>13654.333123965858</v>
      </c>
      <c r="F48" s="2419">
        <v>33600.647619194933</v>
      </c>
      <c r="G48" s="2419">
        <v>1410.9057266426901</v>
      </c>
      <c r="H48" s="2420">
        <v>35011.553345837623</v>
      </c>
      <c r="I48" s="2419">
        <v>9299.1</v>
      </c>
      <c r="J48" s="2420">
        <v>32731.283709822372</v>
      </c>
      <c r="K48" s="2421">
        <v>5.9576367512165689</v>
      </c>
      <c r="L48" s="2422">
        <v>16.308773172871341</v>
      </c>
      <c r="M48" s="2422">
        <v>1.7797316101578531</v>
      </c>
      <c r="N48" s="2422">
        <v>7.6339900972653254</v>
      </c>
      <c r="O48" s="2422">
        <v>5.4932010415452908</v>
      </c>
      <c r="P48" s="2990">
        <v>5.3845666966505661</v>
      </c>
    </row>
    <row r="49" spans="2:16" ht="25" customHeight="1">
      <c r="B49" s="2985" t="s">
        <v>1397</v>
      </c>
      <c r="C49" s="2418">
        <v>5980.8364246692181</v>
      </c>
      <c r="D49" s="2418">
        <v>12483.047667656956</v>
      </c>
      <c r="E49" s="2419">
        <v>15311.866090718862</v>
      </c>
      <c r="F49" s="2419">
        <v>33775.750183045035</v>
      </c>
      <c r="G49" s="2419">
        <v>1699.7451622323099</v>
      </c>
      <c r="H49" s="2420">
        <v>35475.495345277348</v>
      </c>
      <c r="I49" s="2419">
        <v>8121.4</v>
      </c>
      <c r="J49" s="2420">
        <v>33247.959419414226</v>
      </c>
      <c r="K49" s="2421">
        <v>4.0772410382985811</v>
      </c>
      <c r="L49" s="2422">
        <v>18.305467555029338</v>
      </c>
      <c r="M49" s="2422">
        <v>11.931901409311536</v>
      </c>
      <c r="N49" s="2422">
        <v>12.471244979905507</v>
      </c>
      <c r="O49" s="2422">
        <v>7.2406059707465431</v>
      </c>
      <c r="P49" s="2990">
        <v>7.9234200967784432</v>
      </c>
    </row>
    <row r="50" spans="2:16" ht="25" customHeight="1">
      <c r="B50" s="2985" t="s">
        <v>1398</v>
      </c>
      <c r="C50" s="2418">
        <v>6907.7670540165145</v>
      </c>
      <c r="D50" s="2418">
        <v>13664.54909881893</v>
      </c>
      <c r="E50" s="2419">
        <v>14719.234240030088</v>
      </c>
      <c r="F50" s="2419">
        <v>35291.550392865538</v>
      </c>
      <c r="G50" s="2419">
        <v>1930.3309672171099</v>
      </c>
      <c r="H50" s="2420">
        <v>37221.881360082647</v>
      </c>
      <c r="I50" s="2419">
        <v>9070.6</v>
      </c>
      <c r="J50" s="2420">
        <v>34049.762852000844</v>
      </c>
      <c r="K50" s="2421">
        <v>8.6832776476913835</v>
      </c>
      <c r="L50" s="2422">
        <v>13.523673084171023</v>
      </c>
      <c r="M50" s="2422">
        <v>2.1664520136211962</v>
      </c>
      <c r="N50" s="2422">
        <v>7.0230062362497137</v>
      </c>
      <c r="O50" s="2422">
        <v>7.3286668781484821</v>
      </c>
      <c r="P50" s="2990">
        <v>3.2782107913396743</v>
      </c>
    </row>
    <row r="51" spans="2:16" ht="27" customHeight="1">
      <c r="B51" s="2985" t="s">
        <v>1399</v>
      </c>
      <c r="C51" s="2418">
        <v>8299.8113888613516</v>
      </c>
      <c r="D51" s="2418">
        <v>13564.119674670117</v>
      </c>
      <c r="E51" s="2419">
        <v>14442.485551703607</v>
      </c>
      <c r="F51" s="2419">
        <v>36306.416615235081</v>
      </c>
      <c r="G51" s="2419">
        <v>2130.5593387530198</v>
      </c>
      <c r="H51" s="2420">
        <v>38436.975953988098</v>
      </c>
      <c r="I51" s="2419">
        <v>10421.4</v>
      </c>
      <c r="J51" s="2420">
        <v>34838.393199632621</v>
      </c>
      <c r="K51" s="2421">
        <v>6.0028949337979043</v>
      </c>
      <c r="L51" s="2422">
        <v>14.703068006991018</v>
      </c>
      <c r="M51" s="2422">
        <v>-1.6766185201815773</v>
      </c>
      <c r="N51" s="2422">
        <v>5.859371391050928</v>
      </c>
      <c r="O51" s="2422">
        <v>4.8425778247164857</v>
      </c>
      <c r="P51" s="2990">
        <v>2.2568499600120333</v>
      </c>
    </row>
    <row r="52" spans="2:16" ht="26" customHeight="1">
      <c r="B52" s="2985" t="s">
        <v>1400</v>
      </c>
      <c r="C52" s="2418">
        <v>7825.8094833748273</v>
      </c>
      <c r="D52" s="2418">
        <v>14475.425999739937</v>
      </c>
      <c r="E52" s="2419">
        <v>14989.167417200413</v>
      </c>
      <c r="F52" s="2419">
        <v>37290.402900315181</v>
      </c>
      <c r="G52" s="2419">
        <v>1531.99179418317</v>
      </c>
      <c r="H52" s="2420">
        <v>38822.394694498347</v>
      </c>
      <c r="I52" s="2419">
        <v>10051.799999999999</v>
      </c>
      <c r="J52" s="2420">
        <v>35992.525912430719</v>
      </c>
      <c r="K52" s="2421">
        <v>7.1655241119226787</v>
      </c>
      <c r="L52" s="2422">
        <v>14.486623534064535</v>
      </c>
      <c r="M52" s="2422">
        <v>9.7759025000765121</v>
      </c>
      <c r="N52" s="2422">
        <v>10.88452520520282</v>
      </c>
      <c r="O52" s="2422">
        <v>5.7730752747404637</v>
      </c>
      <c r="P52" s="2990">
        <v>9.9636856028035226</v>
      </c>
    </row>
    <row r="53" spans="2:16" ht="25.5" customHeight="1">
      <c r="B53" s="2985" t="s">
        <v>1401</v>
      </c>
      <c r="C53" s="2418">
        <v>6440.0952519173761</v>
      </c>
      <c r="D53" s="2418">
        <v>13606.789949467182</v>
      </c>
      <c r="E53" s="2419">
        <v>14783.859808444335</v>
      </c>
      <c r="F53" s="2419">
        <v>34830.745009828897</v>
      </c>
      <c r="G53" s="2419">
        <v>1823.2860243372099</v>
      </c>
      <c r="H53" s="2420">
        <v>36654.03103416611</v>
      </c>
      <c r="I53" s="2419">
        <v>8590.2999999999993</v>
      </c>
      <c r="J53" s="2420">
        <v>34119.632724284318</v>
      </c>
      <c r="K53" s="2421">
        <v>7.6788394572011356</v>
      </c>
      <c r="L53" s="2422">
        <v>9.0021468452915911</v>
      </c>
      <c r="M53" s="2422">
        <v>-3.4483470476180145</v>
      </c>
      <c r="N53" s="2422">
        <v>3.3221120027169775</v>
      </c>
      <c r="O53" s="2422">
        <v>1.9931141304854236</v>
      </c>
      <c r="P53" s="2990">
        <v>2.6217347473093326</v>
      </c>
    </row>
    <row r="54" spans="2:16" ht="26" customHeight="1">
      <c r="B54" s="2986" t="s">
        <v>1402</v>
      </c>
      <c r="C54" s="2424">
        <v>6996.0492387446448</v>
      </c>
      <c r="D54" s="2418">
        <v>15403.522765066386</v>
      </c>
      <c r="E54" s="2419">
        <v>15110.505526314391</v>
      </c>
      <c r="F54" s="2419">
        <v>37510.077530125418</v>
      </c>
      <c r="G54" s="2419">
        <v>2160.7263251180998</v>
      </c>
      <c r="H54" s="2420">
        <v>39670.803855243517</v>
      </c>
      <c r="I54" s="2419">
        <v>9350.5</v>
      </c>
      <c r="J54" s="2425">
        <v>36365.322326629655</v>
      </c>
      <c r="K54" s="2421">
        <v>1.2780133440776495</v>
      </c>
      <c r="L54" s="2422">
        <v>12.726169401358163</v>
      </c>
      <c r="M54" s="2422">
        <v>2.6582312632827723</v>
      </c>
      <c r="N54" s="2422">
        <v>6.5792550125828342</v>
      </c>
      <c r="O54" s="2422">
        <v>0.59999368725110003</v>
      </c>
      <c r="P54" s="2990">
        <v>6.8005157178143065</v>
      </c>
    </row>
    <row r="55" spans="2:16" ht="26.5" customHeight="1">
      <c r="B55" s="2986" t="s">
        <v>1403</v>
      </c>
      <c r="C55" s="2424">
        <v>8618.1453778363102</v>
      </c>
      <c r="D55" s="2418">
        <v>14368.641939026777</v>
      </c>
      <c r="E55" s="2419">
        <v>14877.838736429376</v>
      </c>
      <c r="F55" s="2419">
        <v>37864.626053292464</v>
      </c>
      <c r="G55" s="2419">
        <v>2195.2100545244898</v>
      </c>
      <c r="H55" s="2420">
        <v>40059.836107816955</v>
      </c>
      <c r="I55" s="2419">
        <v>10874</v>
      </c>
      <c r="J55" s="2425">
        <v>36554.847233154986</v>
      </c>
      <c r="K55" s="2421">
        <v>3.8354364221116413</v>
      </c>
      <c r="L55" s="2422">
        <v>5.9312530680412578</v>
      </c>
      <c r="M55" s="2422">
        <v>3.0143923853495949</v>
      </c>
      <c r="N55" s="2422">
        <v>4.2221327603179333</v>
      </c>
      <c r="O55" s="2422">
        <v>2.0493929640392139</v>
      </c>
      <c r="P55" s="2990">
        <v>4.9269035563341106</v>
      </c>
    </row>
    <row r="56" spans="2:16" ht="25" customHeight="1">
      <c r="B56" s="2986" t="s">
        <v>1404</v>
      </c>
      <c r="C56" s="2424">
        <v>8307.1000174430865</v>
      </c>
      <c r="D56" s="2418">
        <v>15641.880108560072</v>
      </c>
      <c r="E56" s="2419">
        <v>15629.01824725181</v>
      </c>
      <c r="F56" s="2419">
        <v>39577.998373254974</v>
      </c>
      <c r="G56" s="2419">
        <v>1525.53661149291</v>
      </c>
      <c r="H56" s="2420">
        <v>41103.534984747886</v>
      </c>
      <c r="I56" s="2419">
        <v>10711</v>
      </c>
      <c r="J56" s="2425">
        <v>37938.653919517747</v>
      </c>
      <c r="K56" s="2421">
        <v>6.1500415399929409</v>
      </c>
      <c r="L56" s="2422">
        <v>8.0581677447081148</v>
      </c>
      <c r="M56" s="2422">
        <v>4.2687549764582258</v>
      </c>
      <c r="N56" s="2422">
        <v>5.8758361203638145</v>
      </c>
      <c r="O56" s="2422">
        <v>6.3468192126476168</v>
      </c>
      <c r="P56" s="2990">
        <v>5.4070337042249434</v>
      </c>
    </row>
    <row r="57" spans="2:16" ht="27" customHeight="1">
      <c r="B57" s="3001" t="s">
        <v>1405</v>
      </c>
      <c r="C57" s="2424">
        <v>6773.6865158017472</v>
      </c>
      <c r="D57" s="2418">
        <v>15503.66745166508</v>
      </c>
      <c r="E57" s="2419">
        <v>15703.734759886021</v>
      </c>
      <c r="F57" s="2419">
        <v>37981.08872735285</v>
      </c>
      <c r="G57" s="2419">
        <v>2001.1304846599201</v>
      </c>
      <c r="H57" s="2420">
        <v>39982.219212012773</v>
      </c>
      <c r="I57" s="2419">
        <v>9188.7999999999993</v>
      </c>
      <c r="J57" s="2425">
        <v>36692.292672214135</v>
      </c>
      <c r="K57" s="2421">
        <v>5.1799119552626678</v>
      </c>
      <c r="L57" s="2422">
        <v>13.940668660591598</v>
      </c>
      <c r="M57" s="2422">
        <v>6.2221568883943803</v>
      </c>
      <c r="N57" s="2422">
        <v>9.0800058927881082</v>
      </c>
      <c r="O57" s="2422">
        <v>6.8984066109097455</v>
      </c>
      <c r="P57" s="2990">
        <v>7.5401161809656685</v>
      </c>
    </row>
    <row r="58" spans="2:16" ht="30" customHeight="1">
      <c r="B58" s="3001" t="s">
        <v>1406</v>
      </c>
      <c r="C58" s="2424">
        <v>7313.5915413156208</v>
      </c>
      <c r="D58" s="2418">
        <v>16060.094180088054</v>
      </c>
      <c r="E58" s="2419">
        <v>16246.19282292473</v>
      </c>
      <c r="F58" s="2419">
        <v>39619.878544328407</v>
      </c>
      <c r="G58" s="2419">
        <v>2146.6226640835298</v>
      </c>
      <c r="H58" s="2420">
        <v>41766.501208411937</v>
      </c>
      <c r="I58" s="2419">
        <v>9840.9</v>
      </c>
      <c r="J58" s="2425">
        <v>37948.37749873977</v>
      </c>
      <c r="K58" s="2421">
        <v>4.5388803270909364</v>
      </c>
      <c r="L58" s="2422">
        <v>4.2624757014071264</v>
      </c>
      <c r="M58" s="2422">
        <v>7.5158789004946271</v>
      </c>
      <c r="N58" s="2422">
        <v>5.2827196565401096</v>
      </c>
      <c r="O58" s="2422">
        <v>5.4721142628007158</v>
      </c>
      <c r="P58" s="2990">
        <v>4.3531998916200223</v>
      </c>
    </row>
    <row r="59" spans="2:16" ht="30" customHeight="1">
      <c r="B59" s="3001" t="s">
        <v>1407</v>
      </c>
      <c r="C59" s="2424">
        <v>8876.6722633697136</v>
      </c>
      <c r="D59" s="2418">
        <v>14331.640099766053</v>
      </c>
      <c r="E59" s="2419">
        <v>16737.825581826946</v>
      </c>
      <c r="F59" s="2419">
        <v>39946.137944962713</v>
      </c>
      <c r="G59" s="2419">
        <v>2509.1986312073</v>
      </c>
      <c r="H59" s="2420">
        <v>42455.336576170012</v>
      </c>
      <c r="I59" s="2419">
        <v>11338.4</v>
      </c>
      <c r="J59" s="2425">
        <v>38795.826301435358</v>
      </c>
      <c r="K59" s="2421">
        <v>2.9997972208529688</v>
      </c>
      <c r="L59" s="2422">
        <v>-0.25751799938880993</v>
      </c>
      <c r="M59" s="2422">
        <v>12.501727423911845</v>
      </c>
      <c r="N59" s="2422">
        <v>5.9798059630244325</v>
      </c>
      <c r="O59" s="2422">
        <v>4.9830772504209477</v>
      </c>
      <c r="P59" s="2990">
        <v>6.1304566641652229</v>
      </c>
    </row>
    <row r="60" spans="2:16" ht="30" customHeight="1">
      <c r="B60" s="3001" t="s">
        <v>1408</v>
      </c>
      <c r="C60" s="2424">
        <v>9158.1502358305734</v>
      </c>
      <c r="D60" s="2418">
        <v>15855.670220746899</v>
      </c>
      <c r="E60" s="2419">
        <v>17285.987200582538</v>
      </c>
      <c r="F60" s="2419">
        <v>42299.80765716001</v>
      </c>
      <c r="G60" s="2419">
        <v>1442.96488853953</v>
      </c>
      <c r="H60" s="2420">
        <v>43742.772545699539</v>
      </c>
      <c r="I60" s="2419">
        <v>11796</v>
      </c>
      <c r="J60" s="2425">
        <v>40340.47282349506</v>
      </c>
      <c r="K60" s="2421">
        <v>10.244853397701576</v>
      </c>
      <c r="L60" s="2422">
        <v>1.3667801485694184</v>
      </c>
      <c r="M60" s="2422">
        <v>10.601874840232455</v>
      </c>
      <c r="N60" s="2422">
        <v>6.4209503195552031</v>
      </c>
      <c r="O60" s="2422">
        <v>10.129242698503418</v>
      </c>
      <c r="P60" s="2990">
        <v>6.3307963141562311</v>
      </c>
    </row>
    <row r="61" spans="2:16" ht="30" customHeight="1">
      <c r="B61" s="3001" t="s">
        <v>1409</v>
      </c>
      <c r="C61" s="2424">
        <v>7152.7098800527137</v>
      </c>
      <c r="D61" s="2418">
        <v>14519.437670854972</v>
      </c>
      <c r="E61" s="2419">
        <v>14263.064522917282</v>
      </c>
      <c r="F61" s="2419">
        <v>35935.212073824965</v>
      </c>
      <c r="G61" s="2419">
        <v>1791.08579910514</v>
      </c>
      <c r="H61" s="2420">
        <v>37726.297872930103</v>
      </c>
      <c r="I61" s="2419">
        <v>9397.4259363558049</v>
      </c>
      <c r="J61" s="2425">
        <v>34424.081931340814</v>
      </c>
      <c r="K61" s="2421">
        <v>5.595525617649642</v>
      </c>
      <c r="L61" s="2422">
        <v>-6.3483674677529507</v>
      </c>
      <c r="M61" s="2422">
        <v>-9.1740611962500793</v>
      </c>
      <c r="N61" s="2422">
        <v>-5.6423114663051877</v>
      </c>
      <c r="O61" s="2422">
        <v>2.2707759491574109</v>
      </c>
      <c r="P61" s="2990">
        <v>-6.1817089521663036</v>
      </c>
    </row>
    <row r="62" spans="2:16" ht="30" customHeight="1">
      <c r="B62" s="3001" t="s">
        <v>1410</v>
      </c>
      <c r="C62" s="2424">
        <v>7545.6435141050224</v>
      </c>
      <c r="D62" s="2418">
        <v>14938.538654850754</v>
      </c>
      <c r="E62" s="2419">
        <v>15749.083145223727</v>
      </c>
      <c r="F62" s="2419">
        <v>38233.265314179502</v>
      </c>
      <c r="G62" s="2419">
        <v>2172.7558125934702</v>
      </c>
      <c r="H62" s="2420">
        <v>40406.021126772976</v>
      </c>
      <c r="I62" s="2419">
        <v>9979.3916324232669</v>
      </c>
      <c r="J62" s="2425">
        <v>37114.218347449387</v>
      </c>
      <c r="K62" s="2421">
        <v>3.1728866929264967</v>
      </c>
      <c r="L62" s="2422">
        <v>-6.9834928280050121</v>
      </c>
      <c r="M62" s="2422">
        <v>-3.0598533645343622</v>
      </c>
      <c r="N62" s="2422">
        <v>-3.2573474968618115</v>
      </c>
      <c r="O62" s="2422">
        <v>1.4076240937238822</v>
      </c>
      <c r="P62" s="2990">
        <v>-2.1981418080867456</v>
      </c>
    </row>
    <row r="63" spans="2:16" ht="30" customHeight="1">
      <c r="B63" s="3001" t="s">
        <v>1411</v>
      </c>
      <c r="C63" s="2424">
        <v>9692.2396012055633</v>
      </c>
      <c r="D63" s="2418">
        <v>14687.577519463281</v>
      </c>
      <c r="E63" s="2419">
        <v>17456.261712965617</v>
      </c>
      <c r="F63" s="2419">
        <v>41836.078833634456</v>
      </c>
      <c r="G63" s="2419">
        <v>2446.0061840870198</v>
      </c>
      <c r="H63" s="2420">
        <v>44282.085017721474</v>
      </c>
      <c r="I63" s="2419">
        <v>12301.176867229155</v>
      </c>
      <c r="J63" s="2425">
        <v>40990.440051528414</v>
      </c>
      <c r="K63" s="2421">
        <v>9.1877599356839283</v>
      </c>
      <c r="L63" s="2422">
        <v>2.4835777148983595</v>
      </c>
      <c r="M63" s="2422">
        <v>4.2922907018382972</v>
      </c>
      <c r="N63" s="2422">
        <v>4.302753408335505</v>
      </c>
      <c r="O63" s="2422">
        <v>8.4914551057082832</v>
      </c>
      <c r="P63" s="2990">
        <v>5.6568295080026871</v>
      </c>
    </row>
    <row r="64" spans="2:16" ht="30" customHeight="1">
      <c r="B64" s="3001" t="s">
        <v>1412</v>
      </c>
      <c r="C64" s="2424">
        <v>9527.5758007498953</v>
      </c>
      <c r="D64" s="2418">
        <v>15807.688360163356</v>
      </c>
      <c r="E64" s="2419">
        <v>18649.48509802113</v>
      </c>
      <c r="F64" s="2419">
        <v>43984.749258934375</v>
      </c>
      <c r="G64" s="2419">
        <v>1465.28646099108</v>
      </c>
      <c r="H64" s="2420">
        <v>45450.035719925458</v>
      </c>
      <c r="I64" s="2419">
        <v>12317.434029012127</v>
      </c>
      <c r="J64" s="2425">
        <v>42465.435557788362</v>
      </c>
      <c r="K64" s="2421">
        <v>4.0338447765791301</v>
      </c>
      <c r="L64" s="2422">
        <v>-0.30261641365849812</v>
      </c>
      <c r="M64" s="2422">
        <v>7.8878798278448414</v>
      </c>
      <c r="N64" s="2422">
        <v>3.9029605918149883</v>
      </c>
      <c r="O64" s="2422">
        <v>4.4205404655696583</v>
      </c>
      <c r="P64" s="2990">
        <v>5.2675702230631458</v>
      </c>
    </row>
    <row r="65" spans="2:16" ht="30" customHeight="1">
      <c r="B65" s="3001" t="s">
        <v>1413</v>
      </c>
      <c r="C65" s="2424">
        <v>7990.8939246651335</v>
      </c>
      <c r="D65" s="2418">
        <v>13791.896704765528</v>
      </c>
      <c r="E65" s="2419">
        <v>15886.23490601809</v>
      </c>
      <c r="F65" s="2419">
        <v>37669.025535448745</v>
      </c>
      <c r="G65" s="2419">
        <v>1745.7926436159403</v>
      </c>
      <c r="H65" s="2420">
        <v>39414.818179064685</v>
      </c>
      <c r="I65" s="2419">
        <v>10313.580252253181</v>
      </c>
      <c r="J65" s="2425">
        <v>36690.483059339851</v>
      </c>
      <c r="K65" s="2421">
        <v>11.718412443232523</v>
      </c>
      <c r="L65" s="2422">
        <v>-5.0108067721509997</v>
      </c>
      <c r="M65" s="2422">
        <v>11.380235856696629</v>
      </c>
      <c r="N65" s="2422">
        <v>4.4757116423717491</v>
      </c>
      <c r="O65" s="2422">
        <v>9.7489921399970854</v>
      </c>
      <c r="P65" s="2990">
        <v>6.5837663659974908</v>
      </c>
    </row>
    <row r="66" spans="2:16" ht="30" customHeight="1">
      <c r="B66" s="3001" t="s">
        <v>1414</v>
      </c>
      <c r="C66" s="2424">
        <v>8132.3291928656981</v>
      </c>
      <c r="D66" s="2418">
        <v>14890.166285701942</v>
      </c>
      <c r="E66" s="2419">
        <v>17593.612094651231</v>
      </c>
      <c r="F66" s="2419">
        <v>40616.107573218869</v>
      </c>
      <c r="G66" s="2419">
        <v>2115.8542298876796</v>
      </c>
      <c r="H66" s="2420">
        <v>42731.961803106547</v>
      </c>
      <c r="I66" s="2419">
        <v>10743.97041639704</v>
      </c>
      <c r="J66" s="2425">
        <v>39754.958005501307</v>
      </c>
      <c r="K66" s="2421">
        <v>7.7751576477736819</v>
      </c>
      <c r="L66" s="2422">
        <v>-0.32380924444109382</v>
      </c>
      <c r="M66" s="2422">
        <v>11.711976706319561</v>
      </c>
      <c r="N66" s="2422">
        <v>5.7564209775468527</v>
      </c>
      <c r="O66" s="2422">
        <v>7.6615770994460206</v>
      </c>
      <c r="P66" s="2990">
        <v>7.1151698072428928</v>
      </c>
    </row>
    <row r="67" spans="2:16" ht="30" customHeight="1">
      <c r="B67" s="3001" t="s">
        <v>1415</v>
      </c>
      <c r="C67" s="2424">
        <v>10735.110770976922</v>
      </c>
      <c r="D67" s="2418">
        <v>15224.353373918382</v>
      </c>
      <c r="E67" s="2419">
        <v>18690.368101671131</v>
      </c>
      <c r="F67" s="2419">
        <v>44649.832246566439</v>
      </c>
      <c r="G67" s="2419">
        <v>2345.4</v>
      </c>
      <c r="H67" s="2420">
        <v>46995.23224656644</v>
      </c>
      <c r="I67" s="2419">
        <v>13490.094368463455</v>
      </c>
      <c r="J67" s="2425">
        <v>44064.128404323055</v>
      </c>
      <c r="K67" s="2421">
        <v>10.759857501269792</v>
      </c>
      <c r="L67" s="2422">
        <v>3.6546248266182317</v>
      </c>
      <c r="M67" s="2422">
        <v>7.0697060401476506</v>
      </c>
      <c r="N67" s="2422">
        <v>6.1269635965857958</v>
      </c>
      <c r="O67" s="2422">
        <v>9.6650711884455944</v>
      </c>
      <c r="P67" s="2990">
        <v>7.4985492932760849</v>
      </c>
    </row>
    <row r="68" spans="2:16" ht="30" customHeight="1">
      <c r="B68" s="3001" t="s">
        <v>1416</v>
      </c>
      <c r="C68" s="2424">
        <v>9966.4836426835391</v>
      </c>
      <c r="D68" s="2418">
        <v>15719.599300953501</v>
      </c>
      <c r="E68" s="2419">
        <v>19720.59246373982</v>
      </c>
      <c r="F68" s="2419">
        <v>45406.675407376853</v>
      </c>
      <c r="G68" s="2419">
        <v>1530.0709731302693</v>
      </c>
      <c r="H68" s="2420">
        <v>46936.746380507124</v>
      </c>
      <c r="I68" s="2419">
        <v>12866.220300461369</v>
      </c>
      <c r="J68" s="2425">
        <v>44227.546380507127</v>
      </c>
      <c r="K68" s="2421">
        <v>4.6067105747833494</v>
      </c>
      <c r="L68" s="2422">
        <v>-0.55725452832082567</v>
      </c>
      <c r="M68" s="2422">
        <v>5.7433616000065513</v>
      </c>
      <c r="N68" s="2422">
        <v>3.2710879915323972</v>
      </c>
      <c r="O68" s="2422">
        <v>4.4553619703312108</v>
      </c>
      <c r="P68" s="2990">
        <v>4.1495178362666962</v>
      </c>
    </row>
    <row r="69" spans="2:16" ht="26.5" customHeight="1">
      <c r="B69" s="3001" t="s">
        <v>1417</v>
      </c>
      <c r="C69" s="2424">
        <v>8308.8836426835387</v>
      </c>
      <c r="D69" s="2418">
        <v>14338.21506281765</v>
      </c>
      <c r="E69" s="2419">
        <v>16839.382606770829</v>
      </c>
      <c r="F69" s="2419">
        <v>39486.481312272015</v>
      </c>
      <c r="G69" s="2419">
        <v>1862.7884822375997</v>
      </c>
      <c r="H69" s="2420">
        <v>41349.269794509615</v>
      </c>
      <c r="I69" s="2419">
        <v>10779.392127514509</v>
      </c>
      <c r="J69" s="2425">
        <v>39060.269794509615</v>
      </c>
      <c r="K69" s="2421">
        <v>3.9794010659668544</v>
      </c>
      <c r="L69" s="2422">
        <v>3.9611546529590385</v>
      </c>
      <c r="M69" s="2422">
        <v>5.9998338586297848</v>
      </c>
      <c r="N69" s="2422">
        <v>4.907929821359474</v>
      </c>
      <c r="O69" s="2422">
        <v>4.5164905286848835</v>
      </c>
      <c r="P69" s="2990">
        <v>6.458859457743003</v>
      </c>
    </row>
    <row r="70" spans="2:16" ht="25.5" customHeight="1">
      <c r="B70" s="3001" t="s">
        <v>1418</v>
      </c>
      <c r="C70" s="2424">
        <v>8508.0836426835394</v>
      </c>
      <c r="D70" s="2418">
        <v>14985.841470678992</v>
      </c>
      <c r="E70" s="2419">
        <v>18469.448347871054</v>
      </c>
      <c r="F70" s="2419">
        <v>41963.373461233583</v>
      </c>
      <c r="G70" s="2419">
        <v>2192.1289497706894</v>
      </c>
      <c r="H70" s="2420">
        <v>44155.502411004272</v>
      </c>
      <c r="I70" s="2419">
        <v>11200.084282799216</v>
      </c>
      <c r="J70" s="2425">
        <v>41404.202411004269</v>
      </c>
      <c r="K70" s="2421">
        <v>4.6205022067660622</v>
      </c>
      <c r="L70" s="2422">
        <v>0.64253939909939106</v>
      </c>
      <c r="M70" s="2422">
        <v>4.9781491629344856</v>
      </c>
      <c r="N70" s="2422">
        <v>3.331325190397024</v>
      </c>
      <c r="O70" s="2422">
        <v>4.2453008406098292</v>
      </c>
      <c r="P70" s="2990">
        <v>4.1485250852855557</v>
      </c>
    </row>
    <row r="71" spans="2:16" ht="24.5" customHeight="1">
      <c r="B71" s="3001" t="s">
        <v>1419</v>
      </c>
      <c r="C71" s="2424">
        <v>11116.283642683538</v>
      </c>
      <c r="D71" s="2418">
        <v>15024.857917406369</v>
      </c>
      <c r="E71" s="2419">
        <v>20229.916058064005</v>
      </c>
      <c r="F71" s="2419">
        <v>46371.057618153907</v>
      </c>
      <c r="G71" s="2419">
        <v>2422.4804473911568</v>
      </c>
      <c r="H71" s="2420">
        <v>48793.538065545064</v>
      </c>
      <c r="I71" s="2419">
        <v>14009.416896504983</v>
      </c>
      <c r="J71" s="2425">
        <v>45916.438065545066</v>
      </c>
      <c r="K71" s="2421">
        <v>3.5507120498201346</v>
      </c>
      <c r="L71" s="2422">
        <v>-1.3103706384914773</v>
      </c>
      <c r="M71" s="2422">
        <v>8.2371195046459462</v>
      </c>
      <c r="N71" s="2422">
        <v>3.8265707668888354</v>
      </c>
      <c r="O71" s="2422">
        <v>3.8496582296383224</v>
      </c>
      <c r="P71" s="2990">
        <v>4.2036679909463146</v>
      </c>
    </row>
    <row r="72" spans="2:16" ht="30" customHeight="1">
      <c r="B72" s="3001" t="s">
        <v>1534</v>
      </c>
      <c r="C72" s="2424">
        <v>10531.357674455383</v>
      </c>
      <c r="D72" s="2418">
        <v>15381.652067059091</v>
      </c>
      <c r="E72" s="2419">
        <v>20924.891207407596</v>
      </c>
      <c r="F72" s="2419">
        <v>46837.90094892207</v>
      </c>
      <c r="G72" s="2419">
        <v>1581.5352372215605</v>
      </c>
      <c r="H72" s="2420">
        <v>48419.436186143634</v>
      </c>
      <c r="I72" s="2419">
        <v>13548.641048314676</v>
      </c>
      <c r="J72" s="2425">
        <v>46149.05699717965</v>
      </c>
      <c r="K72" s="2421">
        <v>5.6677365059091898</v>
      </c>
      <c r="L72" s="2422">
        <v>-2.1498463632842828</v>
      </c>
      <c r="M72" s="2422">
        <v>6.1068081290261347</v>
      </c>
      <c r="N72" s="2422">
        <v>3.1589104911887773</v>
      </c>
      <c r="O72" s="2422">
        <v>5.3039721994254592</v>
      </c>
      <c r="P72" s="2990">
        <v>4.3446014394310026</v>
      </c>
    </row>
    <row r="73" spans="2:16" ht="30" customHeight="1">
      <c r="B73" s="3001" t="s">
        <v>1535</v>
      </c>
      <c r="C73" s="2424">
        <v>8827.4047609793943</v>
      </c>
      <c r="D73" s="2418">
        <v>13754.499463200611</v>
      </c>
      <c r="E73" s="2419">
        <v>17758.831557147867</v>
      </c>
      <c r="F73" s="2419">
        <v>40340.735781327872</v>
      </c>
      <c r="G73" s="2419">
        <v>1881.4959289166395</v>
      </c>
      <c r="H73" s="2420">
        <v>42222.231710244509</v>
      </c>
      <c r="I73" s="2419">
        <v>11385.560117623279</v>
      </c>
      <c r="J73" s="2425">
        <v>40079.057898135674</v>
      </c>
      <c r="K73" s="2421">
        <v>6.2405629997291499</v>
      </c>
      <c r="L73" s="2422">
        <v>-4.0710478749251706</v>
      </c>
      <c r="M73" s="2422">
        <v>5.4601108119447588</v>
      </c>
      <c r="N73" s="2422">
        <v>2.1111906451388052</v>
      </c>
      <c r="O73" s="2422">
        <v>5.6233967828437983</v>
      </c>
      <c r="P73" s="2990">
        <v>2.608246458577355</v>
      </c>
    </row>
    <row r="74" spans="2:16" ht="30" customHeight="1">
      <c r="B74" s="3001" t="s">
        <v>1536</v>
      </c>
      <c r="C74" s="2424">
        <v>9018.7620027088142</v>
      </c>
      <c r="D74" s="2418">
        <v>14273.266217070894</v>
      </c>
      <c r="E74" s="2419">
        <v>19493.257358987797</v>
      </c>
      <c r="F74" s="2419">
        <v>42785.285578767507</v>
      </c>
      <c r="G74" s="2419">
        <v>2217.9387653211088</v>
      </c>
      <c r="H74" s="2420">
        <v>45003.224344088616</v>
      </c>
      <c r="I74" s="2419">
        <v>11814.582091669148</v>
      </c>
      <c r="J74" s="2425">
        <v>42309.734855105373</v>
      </c>
      <c r="K74" s="2421">
        <v>6.0022724443292077</v>
      </c>
      <c r="L74" s="2422">
        <v>-4.7549899350150469</v>
      </c>
      <c r="M74" s="2422">
        <v>5.5432571229706298</v>
      </c>
      <c r="N74" s="2422">
        <v>1.9198557072087112</v>
      </c>
      <c r="O74" s="2422">
        <v>5.4865462915637266</v>
      </c>
      <c r="P74" s="2990">
        <v>2.1870544325723671</v>
      </c>
    </row>
    <row r="75" spans="2:16" ht="30" customHeight="1">
      <c r="B75" s="3001" t="s">
        <v>1537</v>
      </c>
      <c r="C75" s="2424">
        <v>11746.377549660456</v>
      </c>
      <c r="D75" s="2418">
        <v>15610.562503028017</v>
      </c>
      <c r="E75" s="2419">
        <v>21382.588114192029</v>
      </c>
      <c r="F75" s="2419">
        <v>48739.528166880496</v>
      </c>
      <c r="G75" s="2419">
        <v>2541.5819484231884</v>
      </c>
      <c r="H75" s="2420">
        <v>51281.110115303687</v>
      </c>
      <c r="I75" s="2419">
        <v>14834.561037604466</v>
      </c>
      <c r="J75" s="2425">
        <v>48133.502872341443</v>
      </c>
      <c r="K75" s="2421">
        <v>5.6682064548760422</v>
      </c>
      <c r="L75" s="2422">
        <v>3.8982371004194789</v>
      </c>
      <c r="M75" s="2422">
        <v>5.6978588186902073</v>
      </c>
      <c r="N75" s="2422">
        <v>5.0981587898320129</v>
      </c>
      <c r="O75" s="2422">
        <v>5.8899249497339099</v>
      </c>
      <c r="P75" s="2990">
        <v>4.8284773388378852</v>
      </c>
    </row>
    <row r="76" spans="2:16" ht="30" customHeight="1">
      <c r="B76" s="3001" t="s">
        <v>1538</v>
      </c>
      <c r="C76" s="2424">
        <v>10755.4845892129</v>
      </c>
      <c r="D76" s="2418">
        <v>16431.673151069517</v>
      </c>
      <c r="E76" s="2419">
        <v>21911.712292187647</v>
      </c>
      <c r="F76" s="2419">
        <v>49098.87003247004</v>
      </c>
      <c r="G76" s="2419">
        <v>1678.4389120553599</v>
      </c>
      <c r="H76" s="2420">
        <v>50777.308944525401</v>
      </c>
      <c r="I76" s="2419">
        <v>13984.129782049295</v>
      </c>
      <c r="J76" s="2425">
        <v>48141.038452786976</v>
      </c>
      <c r="K76" s="2421">
        <v>2.1281863334783964</v>
      </c>
      <c r="L76" s="2422">
        <v>6.826451927482637</v>
      </c>
      <c r="M76" s="2422">
        <v>4.7160153665731315</v>
      </c>
      <c r="N76" s="2422">
        <v>4.8696823922467019</v>
      </c>
      <c r="O76" s="2422">
        <v>3.2142613578856896</v>
      </c>
      <c r="P76" s="2990">
        <v>4.3164077127926248</v>
      </c>
    </row>
    <row r="77" spans="2:16" ht="30" customHeight="1">
      <c r="B77" s="3001" t="s">
        <v>1539</v>
      </c>
      <c r="C77" s="2424">
        <v>9119.4383253791402</v>
      </c>
      <c r="D77" s="2418">
        <v>15370.910491695426</v>
      </c>
      <c r="E77" s="2419">
        <v>18851.058591951001</v>
      </c>
      <c r="F77" s="2419">
        <v>43341.407409025589</v>
      </c>
      <c r="G77" s="2419">
        <v>2052.6837521906573</v>
      </c>
      <c r="H77" s="2420">
        <v>45394.091161216245</v>
      </c>
      <c r="I77" s="2419">
        <v>11960.009207290854</v>
      </c>
      <c r="J77" s="2425">
        <v>43074.722596229134</v>
      </c>
      <c r="K77" s="2421">
        <v>3.3082607210971986</v>
      </c>
      <c r="L77" s="2422">
        <v>11.751870962803352</v>
      </c>
      <c r="M77" s="2422">
        <v>6.1503316323958614</v>
      </c>
      <c r="N77" s="2422">
        <v>7.512297011534173</v>
      </c>
      <c r="O77" s="2422">
        <v>5.045417912979147</v>
      </c>
      <c r="P77" s="2990">
        <v>7.4743890081129081</v>
      </c>
    </row>
    <row r="78" spans="2:16" ht="30" customHeight="1">
      <c r="B78" s="3001" t="s">
        <v>1540</v>
      </c>
      <c r="C78" s="2424">
        <v>9220.7734075569624</v>
      </c>
      <c r="D78" s="2418">
        <v>15805.720776491386</v>
      </c>
      <c r="E78" s="2419">
        <v>20883.638946169343</v>
      </c>
      <c r="F78" s="2419">
        <v>45910.133130217691</v>
      </c>
      <c r="G78" s="2419">
        <v>2448.1301078319702</v>
      </c>
      <c r="H78" s="2420">
        <v>48358.263238049665</v>
      </c>
      <c r="I78" s="2419">
        <v>12313.749647266275</v>
      </c>
      <c r="J78" s="2425">
        <v>45819.568199989444</v>
      </c>
      <c r="K78" s="2421">
        <v>2.2399017158615919</v>
      </c>
      <c r="L78" s="2422">
        <v>10.736537356724057</v>
      </c>
      <c r="M78" s="2422">
        <v>7.1326282805191425</v>
      </c>
      <c r="N78" s="2422">
        <v>7.4551078125177668</v>
      </c>
      <c r="O78" s="2422">
        <v>4.2250123764352736</v>
      </c>
      <c r="P78" s="2990">
        <v>8.2955692275167934</v>
      </c>
    </row>
    <row r="79" spans="2:16" ht="30" customHeight="1">
      <c r="B79" s="3001" t="s">
        <v>1541</v>
      </c>
      <c r="C79" s="2424">
        <v>12123.638409477995</v>
      </c>
      <c r="D79" s="2418">
        <v>15658.412977134512</v>
      </c>
      <c r="E79" s="2419">
        <v>22858.916474285161</v>
      </c>
      <c r="F79" s="2419">
        <v>50640.967860897668</v>
      </c>
      <c r="G79" s="2419">
        <v>2685.8103371657753</v>
      </c>
      <c r="H79" s="2420">
        <v>53326.778198063446</v>
      </c>
      <c r="I79" s="2419">
        <v>15400.147870749068</v>
      </c>
      <c r="J79" s="2425">
        <v>50452.239545474913</v>
      </c>
      <c r="K79" s="2421">
        <v>3.2117208749896236</v>
      </c>
      <c r="L79" s="2422">
        <v>0.3065262644905431</v>
      </c>
      <c r="M79" s="2422">
        <v>6.9043483053076358</v>
      </c>
      <c r="N79" s="2422">
        <v>3.9891259728195223</v>
      </c>
      <c r="O79" s="2422">
        <v>3.8126293842526451</v>
      </c>
      <c r="P79" s="2990">
        <v>4.8173029901504805</v>
      </c>
    </row>
    <row r="80" spans="2:16" ht="30" customHeight="1">
      <c r="B80" s="3001" t="s">
        <v>1542</v>
      </c>
      <c r="C80" s="2424">
        <v>11461.780979476744</v>
      </c>
      <c r="D80" s="2418">
        <v>17111.642940672173</v>
      </c>
      <c r="E80" s="2419">
        <v>23540.04081690883</v>
      </c>
      <c r="F80" s="2419">
        <v>52113.464737057744</v>
      </c>
      <c r="G80" s="2419">
        <v>1817.1436816483808</v>
      </c>
      <c r="H80" s="2420">
        <v>53930.608418706128</v>
      </c>
      <c r="I80" s="2419">
        <v>14931.985663147938</v>
      </c>
      <c r="J80" s="2425">
        <v>51974.495713836215</v>
      </c>
      <c r="K80" s="2421">
        <v>6.566848610170922</v>
      </c>
      <c r="L80" s="2422">
        <v>4.1381652577382084</v>
      </c>
      <c r="M80" s="2422">
        <v>7.4313157411333179</v>
      </c>
      <c r="N80" s="2422">
        <v>6.2100563021678283</v>
      </c>
      <c r="O80" s="2422">
        <v>6.7780826971111026</v>
      </c>
      <c r="P80" s="2990">
        <v>7.9629716853922901</v>
      </c>
    </row>
    <row r="81" spans="2:16" ht="30" customHeight="1">
      <c r="B81" s="3001" t="s">
        <v>1543</v>
      </c>
      <c r="C81" s="2424">
        <v>9764.8486698409397</v>
      </c>
      <c r="D81" s="2418">
        <v>15735.722396023231</v>
      </c>
      <c r="E81" s="2419">
        <v>20636.72896072338</v>
      </c>
      <c r="F81" s="2419">
        <v>46137.300026587545</v>
      </c>
      <c r="G81" s="2419">
        <v>2232.9199856491564</v>
      </c>
      <c r="H81" s="2420">
        <v>48370.220012236699</v>
      </c>
      <c r="I81" s="2419">
        <v>12816.561282902014</v>
      </c>
      <c r="J81" s="2425">
        <v>46723.46833109585</v>
      </c>
      <c r="K81" s="2421">
        <v>7.0773036828994265</v>
      </c>
      <c r="L81" s="2422">
        <v>2.3733916382175693</v>
      </c>
      <c r="M81" s="2422">
        <v>9.4725203895700076</v>
      </c>
      <c r="N81" s="2422">
        <v>6.5562031861168748</v>
      </c>
      <c r="O81" s="2422">
        <v>7.161801138823563</v>
      </c>
      <c r="P81" s="2990">
        <v>8.4707353058754933</v>
      </c>
    </row>
    <row r="82" spans="2:16" ht="30" customHeight="1">
      <c r="B82" s="3001" t="s">
        <v>1544</v>
      </c>
      <c r="C82" s="2424">
        <v>10015.516064203219</v>
      </c>
      <c r="D82" s="2418">
        <v>15927.287428308766</v>
      </c>
      <c r="E82" s="2419">
        <v>22368.577341693734</v>
      </c>
      <c r="F82" s="2419">
        <v>48311.380834205716</v>
      </c>
      <c r="G82" s="2419">
        <v>2605.1211798192157</v>
      </c>
      <c r="H82" s="2420">
        <v>50916.502014024933</v>
      </c>
      <c r="I82" s="2419">
        <v>13275.667616009101</v>
      </c>
      <c r="J82" s="2425">
        <v>48949.01335952826</v>
      </c>
      <c r="K82" s="2421">
        <v>8.6190455129817849</v>
      </c>
      <c r="L82" s="2422">
        <v>0.7691307061313637</v>
      </c>
      <c r="M82" s="2422">
        <v>7.1105347078257637</v>
      </c>
      <c r="N82" s="2422">
        <v>5.2901791848520645</v>
      </c>
      <c r="O82" s="2422">
        <v>7.8117388796870415</v>
      </c>
      <c r="P82" s="2990">
        <v>6.8299315826803024</v>
      </c>
    </row>
    <row r="83" spans="2:16" ht="30" customHeight="1">
      <c r="B83" s="3001" t="s">
        <v>1545</v>
      </c>
      <c r="C83" s="2424">
        <v>12771.245162962794</v>
      </c>
      <c r="D83" s="2418">
        <v>15950.123412604622</v>
      </c>
      <c r="E83" s="2419">
        <v>24820.817621938375</v>
      </c>
      <c r="F83" s="2419">
        <v>53542.186197505791</v>
      </c>
      <c r="G83" s="2419">
        <v>2878.1227821198036</v>
      </c>
      <c r="H83" s="2420">
        <v>56420.308979625595</v>
      </c>
      <c r="I83" s="2419">
        <v>16329.482513937979</v>
      </c>
      <c r="J83" s="2425">
        <v>54028.405251825126</v>
      </c>
      <c r="K83" s="2421">
        <v>5.3416864773739405</v>
      </c>
      <c r="L83" s="2422">
        <v>1.86296297010486</v>
      </c>
      <c r="M83" s="2422">
        <v>8.5826515436994981</v>
      </c>
      <c r="N83" s="2422">
        <v>5.8010832195268307</v>
      </c>
      <c r="O83" s="2422">
        <v>6.0345825961455972</v>
      </c>
      <c r="P83" s="2990">
        <v>7.0882199453739929</v>
      </c>
    </row>
    <row r="84" spans="2:16" ht="30" customHeight="1" thickBot="1">
      <c r="B84" s="2999" t="s">
        <v>1546</v>
      </c>
      <c r="C84" s="2997">
        <v>11923.892799632044</v>
      </c>
      <c r="D84" s="2996">
        <v>18284.471229788349</v>
      </c>
      <c r="E84" s="2995">
        <v>25199.775788223862</v>
      </c>
      <c r="F84" s="2995">
        <v>55408.139817644253</v>
      </c>
      <c r="G84" s="2995">
        <v>1957.0541323426157</v>
      </c>
      <c r="H84" s="2994">
        <v>57365.193949986868</v>
      </c>
      <c r="I84" s="2995">
        <v>15627.592340149817</v>
      </c>
      <c r="J84" s="2998">
        <v>55272.976746190747</v>
      </c>
      <c r="K84" s="3003">
        <v>4.0317627861040819</v>
      </c>
      <c r="L84" s="2989">
        <v>6.8539782718847846</v>
      </c>
      <c r="M84" s="2989">
        <v>7.0506885872638065</v>
      </c>
      <c r="N84" s="2989">
        <v>6.3685273205436914</v>
      </c>
      <c r="O84" s="2989">
        <v>4.6585008363531557</v>
      </c>
      <c r="P84" s="2987">
        <v>6.346345427794958</v>
      </c>
    </row>
    <row r="85" spans="2:16" ht="6" customHeight="1" thickTop="1">
      <c r="B85" s="3027"/>
      <c r="C85" s="2418"/>
      <c r="D85" s="2418"/>
      <c r="E85" s="2419"/>
      <c r="F85" s="2419"/>
      <c r="G85" s="2419"/>
      <c r="H85" s="2420"/>
      <c r="I85" s="2419"/>
      <c r="J85" s="2420"/>
      <c r="K85" s="2422"/>
      <c r="L85" s="2422"/>
      <c r="M85" s="2422"/>
      <c r="N85" s="2422"/>
      <c r="O85" s="2422"/>
      <c r="P85" s="2422"/>
    </row>
    <row r="86" spans="2:16" ht="15.5" customHeight="1">
      <c r="B86" s="3028" t="s">
        <v>1550</v>
      </c>
      <c r="C86" s="3028"/>
      <c r="D86" s="3028"/>
      <c r="E86" s="3028"/>
      <c r="F86" s="3028"/>
      <c r="G86" s="3028"/>
      <c r="H86" s="3028"/>
      <c r="I86" s="3028"/>
      <c r="J86" s="3028"/>
      <c r="K86" s="3028"/>
      <c r="L86" s="3028"/>
      <c r="M86" s="3028"/>
      <c r="N86" s="3028"/>
      <c r="O86" s="3028"/>
      <c r="P86" s="3028"/>
    </row>
  </sheetData>
  <mergeCells count="3">
    <mergeCell ref="B2:B3"/>
    <mergeCell ref="C2:F2"/>
    <mergeCell ref="K2:P2"/>
  </mergeCells>
  <printOptions horizontalCentered="1"/>
  <pageMargins left="0" right="0" top="0.59055118110236227" bottom="0.74803149606299213" header="0.31496062992125984" footer="0.31496062992125984"/>
  <pageSetup paperSize="9" scale="54" orientation="portrait" r:id="rId1"/>
  <headerFooter>
    <oddHeader>&amp;C&amp;"Aptos"&amp;10&amp;K000000 PUBLIC&amp;1#_x000D_&amp;"Arialri"&amp;10&amp;K000000&amp;"Arialri"&amp;10&amp;K000000&amp;"Arialri"&amp;10&amp;K000000&amp;G</oddHeader>
    <oddFooter>&amp;C&amp;12 36&amp;10_x000D_&amp;1#&amp;"Aptos"&amp;10&amp;K000000 PUBLIC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066B2-0BB0-4DBD-9406-7782E6D065EB}">
  <dimension ref="A1:O86"/>
  <sheetViews>
    <sheetView showGridLines="0" view="pageBreakPreview" zoomScale="90" zoomScaleNormal="90" zoomScaleSheetLayoutView="90" workbookViewId="0">
      <pane xSplit="1" ySplit="3" topLeftCell="B53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5.5"/>
  <cols>
    <col min="1" max="1" width="15.36328125" style="2402" customWidth="1"/>
    <col min="2" max="3" width="11.1796875" style="2402" customWidth="1"/>
    <col min="4" max="4" width="11.7265625" style="2402" customWidth="1"/>
    <col min="5" max="6" width="11.1796875" style="2402" customWidth="1"/>
    <col min="7" max="7" width="13.90625" style="2402" customWidth="1"/>
    <col min="8" max="8" width="11.1796875" style="2402" customWidth="1"/>
    <col min="9" max="9" width="14.453125" style="2402" customWidth="1"/>
    <col min="10" max="14" width="9" style="2402" customWidth="1"/>
    <col min="15" max="15" width="3.1796875" style="2402" customWidth="1"/>
    <col min="16" max="16384" width="9.1796875" style="2402"/>
  </cols>
  <sheetData>
    <row r="1" spans="1:15" ht="25.5" customHeight="1" thickBot="1">
      <c r="A1" s="2426" t="s">
        <v>1421</v>
      </c>
      <c r="B1" s="2427"/>
      <c r="C1" s="2427"/>
      <c r="D1" s="2427"/>
      <c r="E1" s="2427"/>
      <c r="F1" s="2427"/>
      <c r="G1" s="2427"/>
      <c r="H1" s="2427"/>
      <c r="I1" s="2427"/>
      <c r="J1" s="2427"/>
      <c r="K1" s="2427"/>
      <c r="L1" s="2427"/>
      <c r="M1" s="2427"/>
      <c r="N1" s="2427"/>
      <c r="O1" s="2428"/>
    </row>
    <row r="2" spans="1:15" ht="15.75" customHeight="1">
      <c r="A2" s="3250" t="s">
        <v>1342</v>
      </c>
      <c r="B2" s="3252"/>
      <c r="C2" s="3252"/>
      <c r="D2" s="3252"/>
      <c r="E2" s="3252"/>
      <c r="F2" s="3252"/>
      <c r="G2" s="3252"/>
      <c r="H2" s="3252"/>
      <c r="I2" s="3252"/>
      <c r="J2" s="3253" t="s">
        <v>1422</v>
      </c>
      <c r="K2" s="3254"/>
      <c r="L2" s="3254"/>
      <c r="M2" s="3254"/>
      <c r="N2" s="3255"/>
    </row>
    <row r="3" spans="1:15" ht="105" customHeight="1" thickBot="1">
      <c r="A3" s="3251"/>
      <c r="B3" s="2429" t="s">
        <v>1344</v>
      </c>
      <c r="C3" s="2429" t="s">
        <v>1345</v>
      </c>
      <c r="D3" s="2429" t="s">
        <v>1126</v>
      </c>
      <c r="E3" s="2430" t="s">
        <v>1423</v>
      </c>
      <c r="F3" s="2429" t="s">
        <v>1347</v>
      </c>
      <c r="G3" s="2431" t="s">
        <v>1424</v>
      </c>
      <c r="H3" s="2430" t="s">
        <v>1425</v>
      </c>
      <c r="I3" s="2431" t="s">
        <v>1426</v>
      </c>
      <c r="J3" s="2432" t="s">
        <v>1344</v>
      </c>
      <c r="K3" s="2429" t="s">
        <v>1345</v>
      </c>
      <c r="L3" s="2429" t="s">
        <v>1126</v>
      </c>
      <c r="M3" s="2430" t="s">
        <v>1423</v>
      </c>
      <c r="N3" s="2433" t="s">
        <v>1349</v>
      </c>
    </row>
    <row r="4" spans="1:15" ht="30" hidden="1" customHeight="1">
      <c r="A4" s="2417" t="s">
        <v>1353</v>
      </c>
      <c r="B4" s="2434">
        <v>1809.9572482912699</v>
      </c>
      <c r="C4" s="2434">
        <v>2517.9878747981902</v>
      </c>
      <c r="D4" s="2419">
        <v>2441.5909470122001</v>
      </c>
      <c r="E4" s="2435">
        <v>6769.5360701016598</v>
      </c>
      <c r="F4" s="2419">
        <v>281.85998328993202</v>
      </c>
      <c r="G4" s="2436">
        <v>7051.3960533915915</v>
      </c>
      <c r="H4" s="2435"/>
      <c r="I4" s="2436">
        <v>7051.3960533915915</v>
      </c>
      <c r="J4" s="2437">
        <v>26.73679894084809</v>
      </c>
      <c r="K4" s="2438">
        <v>37.195870569611678</v>
      </c>
      <c r="L4" s="2438">
        <v>36.06733048954024</v>
      </c>
      <c r="M4" s="2438">
        <v>100</v>
      </c>
      <c r="N4" s="2439"/>
    </row>
    <row r="5" spans="1:15" ht="30" hidden="1" customHeight="1">
      <c r="A5" s="2417" t="s">
        <v>1354</v>
      </c>
      <c r="B5" s="2434">
        <v>1057.7242177558701</v>
      </c>
      <c r="C5" s="2434">
        <v>2589.8599723042098</v>
      </c>
      <c r="D5" s="2419">
        <v>2423.4875419886298</v>
      </c>
      <c r="E5" s="2435">
        <v>6071.0717320487092</v>
      </c>
      <c r="F5" s="2419">
        <v>338.63742459702701</v>
      </c>
      <c r="G5" s="2436">
        <v>6409.7091566457366</v>
      </c>
      <c r="H5" s="2435"/>
      <c r="I5" s="2436">
        <v>6409.7091566457366</v>
      </c>
      <c r="J5" s="2437">
        <v>17.422364031250485</v>
      </c>
      <c r="K5" s="2438">
        <v>42.659024412980386</v>
      </c>
      <c r="L5" s="2438">
        <v>39.918611555769139</v>
      </c>
      <c r="M5" s="2438">
        <v>100</v>
      </c>
      <c r="N5" s="2439"/>
    </row>
    <row r="6" spans="1:15" ht="30" hidden="1" customHeight="1">
      <c r="A6" s="2417" t="s">
        <v>1355</v>
      </c>
      <c r="B6" s="2434">
        <v>1829.5752264835101</v>
      </c>
      <c r="C6" s="2434">
        <v>2572.4352694223999</v>
      </c>
      <c r="D6" s="2419">
        <v>2515.3405248413301</v>
      </c>
      <c r="E6" s="2435">
        <v>6917.35102074724</v>
      </c>
      <c r="F6" s="2419">
        <v>325.47760208797899</v>
      </c>
      <c r="G6" s="2436">
        <v>7242.828622835219</v>
      </c>
      <c r="H6" s="2435"/>
      <c r="I6" s="2436">
        <v>7242.828622835219</v>
      </c>
      <c r="J6" s="2437">
        <v>26.449073077194683</v>
      </c>
      <c r="K6" s="2438">
        <v>37.188155721849071</v>
      </c>
      <c r="L6" s="2438">
        <v>36.362771200956246</v>
      </c>
      <c r="M6" s="2438">
        <v>100</v>
      </c>
      <c r="N6" s="2439"/>
    </row>
    <row r="7" spans="1:15" ht="30" hidden="1" customHeight="1">
      <c r="A7" s="2417" t="s">
        <v>1356</v>
      </c>
      <c r="B7" s="2434">
        <v>2235.4561908619899</v>
      </c>
      <c r="C7" s="2434">
        <v>2304.0211741430899</v>
      </c>
      <c r="D7" s="2419">
        <v>2704.7975819441199</v>
      </c>
      <c r="E7" s="2435">
        <v>7244.2749469491991</v>
      </c>
      <c r="F7" s="2419">
        <v>386.08959709593398</v>
      </c>
      <c r="G7" s="2436">
        <v>7630.3645440451328</v>
      </c>
      <c r="H7" s="2435"/>
      <c r="I7" s="2436">
        <v>7630.3645440451328</v>
      </c>
      <c r="J7" s="2437">
        <v>30.858246094088592</v>
      </c>
      <c r="K7" s="2438">
        <v>31.804717394297526</v>
      </c>
      <c r="L7" s="2438">
        <v>37.337036511613888</v>
      </c>
      <c r="M7" s="2438">
        <v>100</v>
      </c>
      <c r="N7" s="2439"/>
    </row>
    <row r="8" spans="1:15" ht="30" hidden="1" customHeight="1">
      <c r="A8" s="2417" t="s">
        <v>1357</v>
      </c>
      <c r="B8" s="2434">
        <v>2064.8748987223798</v>
      </c>
      <c r="C8" s="2434">
        <v>2995.6023662952098</v>
      </c>
      <c r="D8" s="2419">
        <v>2646.2269700768902</v>
      </c>
      <c r="E8" s="2435">
        <v>7706.7042350944794</v>
      </c>
      <c r="F8" s="2419">
        <v>537.91551536489101</v>
      </c>
      <c r="G8" s="2436">
        <v>8244.6197504593711</v>
      </c>
      <c r="H8" s="2435"/>
      <c r="I8" s="2436">
        <v>8244.6197504593711</v>
      </c>
      <c r="J8" s="2437">
        <v>26.793228800963139</v>
      </c>
      <c r="K8" s="2438">
        <v>38.870083435328375</v>
      </c>
      <c r="L8" s="2438">
        <v>34.33668776370849</v>
      </c>
      <c r="M8" s="2438">
        <v>100</v>
      </c>
      <c r="N8" s="2439"/>
    </row>
    <row r="9" spans="1:15" ht="30" hidden="1" customHeight="1">
      <c r="A9" s="2417" t="s">
        <v>1358</v>
      </c>
      <c r="B9" s="2434">
        <v>1261.1085672484</v>
      </c>
      <c r="C9" s="2434">
        <v>3015.2214916460498</v>
      </c>
      <c r="D9" s="2419">
        <v>2616.1654285958198</v>
      </c>
      <c r="E9" s="2435">
        <v>6892.4954874902687</v>
      </c>
      <c r="F9" s="2419">
        <v>486.23551708505101</v>
      </c>
      <c r="G9" s="2436">
        <v>7378.7310045753202</v>
      </c>
      <c r="H9" s="2435"/>
      <c r="I9" s="2436">
        <v>7378.7310045753202</v>
      </c>
      <c r="J9" s="2437">
        <v>18.296835587883738</v>
      </c>
      <c r="K9" s="2438">
        <v>43.746441287028944</v>
      </c>
      <c r="L9" s="2438">
        <v>37.956723125087336</v>
      </c>
      <c r="M9" s="2438">
        <v>100</v>
      </c>
      <c r="N9" s="2439"/>
    </row>
    <row r="10" spans="1:15" ht="30" hidden="1" customHeight="1">
      <c r="A10" s="2417" t="s">
        <v>1359</v>
      </c>
      <c r="B10" s="2434">
        <v>2193.3218937784</v>
      </c>
      <c r="C10" s="2434">
        <v>2900.2811029219802</v>
      </c>
      <c r="D10" s="2419">
        <v>3024.28289465326</v>
      </c>
      <c r="E10" s="2435">
        <v>8117.8858913536396</v>
      </c>
      <c r="F10" s="2419">
        <v>461.74849334940001</v>
      </c>
      <c r="G10" s="2436">
        <v>8579.6343847030403</v>
      </c>
      <c r="H10" s="2435"/>
      <c r="I10" s="2436">
        <v>8579.6343847030403</v>
      </c>
      <c r="J10" s="2437">
        <v>27.018387830685171</v>
      </c>
      <c r="K10" s="2438">
        <v>35.727049403479171</v>
      </c>
      <c r="L10" s="2438">
        <v>37.254562765835672</v>
      </c>
      <c r="M10" s="2438">
        <v>100</v>
      </c>
      <c r="N10" s="2439"/>
    </row>
    <row r="11" spans="1:15" ht="30" hidden="1" customHeight="1">
      <c r="A11" s="2417" t="s">
        <v>1360</v>
      </c>
      <c r="B11" s="2434">
        <v>2538.3426354979601</v>
      </c>
      <c r="C11" s="2434">
        <v>2639.7976695318198</v>
      </c>
      <c r="D11" s="2419">
        <v>4246.9866835400799</v>
      </c>
      <c r="E11" s="2435">
        <v>9425.1269885698603</v>
      </c>
      <c r="F11" s="2419">
        <v>459.71897356165101</v>
      </c>
      <c r="G11" s="2436">
        <v>9884.8459621315105</v>
      </c>
      <c r="H11" s="2435"/>
      <c r="I11" s="2436">
        <v>9884.8459621315105</v>
      </c>
      <c r="J11" s="2437">
        <v>26.931654486738331</v>
      </c>
      <c r="K11" s="2438">
        <v>28.008085967787842</v>
      </c>
      <c r="L11" s="2438">
        <v>45.060259545473826</v>
      </c>
      <c r="M11" s="2438">
        <v>100</v>
      </c>
      <c r="N11" s="2439"/>
    </row>
    <row r="12" spans="1:15" ht="30" hidden="1" customHeight="1">
      <c r="A12" s="2417" t="s">
        <v>1361</v>
      </c>
      <c r="B12" s="2434">
        <v>3339.5032254815001</v>
      </c>
      <c r="C12" s="2434">
        <v>3709.6850334256001</v>
      </c>
      <c r="D12" s="2419">
        <v>3507.0404983675198</v>
      </c>
      <c r="E12" s="2435">
        <v>10556.228757274621</v>
      </c>
      <c r="F12" s="2419">
        <v>573.58001981368795</v>
      </c>
      <c r="G12" s="2436">
        <v>11129.808777088308</v>
      </c>
      <c r="H12" s="2435"/>
      <c r="I12" s="2436">
        <v>11129.808777088308</v>
      </c>
      <c r="J12" s="2437">
        <v>31.635381368371217</v>
      </c>
      <c r="K12" s="2438">
        <v>35.142143266544338</v>
      </c>
      <c r="L12" s="2438">
        <v>33.222475365084435</v>
      </c>
      <c r="M12" s="2438">
        <v>100</v>
      </c>
      <c r="N12" s="2439"/>
    </row>
    <row r="13" spans="1:15" ht="30" hidden="1" customHeight="1">
      <c r="A13" s="2417" t="s">
        <v>1362</v>
      </c>
      <c r="B13" s="2434">
        <v>1507.5491463354599</v>
      </c>
      <c r="C13" s="2434">
        <v>3543.1355915919398</v>
      </c>
      <c r="D13" s="2419">
        <v>3488.2659066010301</v>
      </c>
      <c r="E13" s="2435">
        <v>8538.9506445284296</v>
      </c>
      <c r="F13" s="2419">
        <v>566.95452628840906</v>
      </c>
      <c r="G13" s="2436">
        <v>9105.905170816839</v>
      </c>
      <c r="H13" s="2435"/>
      <c r="I13" s="2436">
        <v>9105.905170816839</v>
      </c>
      <c r="J13" s="2437">
        <v>17.654969668919026</v>
      </c>
      <c r="K13" s="2438">
        <v>41.493805727315014</v>
      </c>
      <c r="L13" s="2438">
        <v>40.851224603765964</v>
      </c>
      <c r="M13" s="2438">
        <v>100</v>
      </c>
      <c r="N13" s="2439"/>
    </row>
    <row r="14" spans="1:15" ht="30" hidden="1" customHeight="1">
      <c r="A14" s="2417" t="s">
        <v>1363</v>
      </c>
      <c r="B14" s="2434">
        <v>2827.2157022677502</v>
      </c>
      <c r="C14" s="2434">
        <v>3423.38802139367</v>
      </c>
      <c r="D14" s="2419">
        <v>4602.0898717774498</v>
      </c>
      <c r="E14" s="2435">
        <v>10852.69359543887</v>
      </c>
      <c r="F14" s="2419">
        <v>667.76949720411301</v>
      </c>
      <c r="G14" s="2436">
        <v>11520.463092642984</v>
      </c>
      <c r="H14" s="2435"/>
      <c r="I14" s="2436">
        <v>11520.463092642984</v>
      </c>
      <c r="J14" s="2437">
        <v>26.050820263238261</v>
      </c>
      <c r="K14" s="2438">
        <v>31.544132258856354</v>
      </c>
      <c r="L14" s="2438">
        <v>42.405047477905384</v>
      </c>
      <c r="M14" s="2438">
        <v>100</v>
      </c>
      <c r="N14" s="2439"/>
    </row>
    <row r="15" spans="1:15" ht="30" hidden="1" customHeight="1">
      <c r="A15" s="2417" t="s">
        <v>1364</v>
      </c>
      <c r="B15" s="2434">
        <v>3542.1241227199398</v>
      </c>
      <c r="C15" s="2434">
        <v>3230.7511985269698</v>
      </c>
      <c r="D15" s="2419">
        <v>4490.3333613597597</v>
      </c>
      <c r="E15" s="2435">
        <v>11263.20868260667</v>
      </c>
      <c r="F15" s="2419">
        <v>445.97045801026297</v>
      </c>
      <c r="G15" s="2436">
        <v>11709.179140616932</v>
      </c>
      <c r="H15" s="2435"/>
      <c r="I15" s="2436">
        <v>11709.179140616932</v>
      </c>
      <c r="J15" s="2437">
        <v>31.44862376730978</v>
      </c>
      <c r="K15" s="2438">
        <v>28.684110270602474</v>
      </c>
      <c r="L15" s="2438">
        <v>39.867265962087743</v>
      </c>
      <c r="M15" s="2438">
        <v>100</v>
      </c>
      <c r="N15" s="2439"/>
    </row>
    <row r="16" spans="1:15" ht="30" hidden="1" customHeight="1">
      <c r="A16" s="2417" t="s">
        <v>1365</v>
      </c>
      <c r="B16" s="2434">
        <v>3542.0019874212298</v>
      </c>
      <c r="C16" s="2434">
        <v>4206.6761404294703</v>
      </c>
      <c r="D16" s="2419">
        <v>4821.2489126826104</v>
      </c>
      <c r="E16" s="2435">
        <v>12569.927040533312</v>
      </c>
      <c r="F16" s="2419">
        <v>146.57161555444901</v>
      </c>
      <c r="G16" s="2436">
        <v>12716.498656087761</v>
      </c>
      <c r="H16" s="2435"/>
      <c r="I16" s="2436">
        <v>12716.498656087761</v>
      </c>
      <c r="J16" s="2437">
        <v>28.178381433715554</v>
      </c>
      <c r="K16" s="2438">
        <v>33.466193772362509</v>
      </c>
      <c r="L16" s="2438">
        <v>38.355424793921927</v>
      </c>
      <c r="M16" s="2438">
        <v>100</v>
      </c>
      <c r="N16" s="2439"/>
    </row>
    <row r="17" spans="1:14" ht="30" hidden="1" customHeight="1">
      <c r="A17" s="2417" t="s">
        <v>1366</v>
      </c>
      <c r="B17" s="2434">
        <v>2171.0088407755402</v>
      </c>
      <c r="C17" s="2434">
        <v>4004.9080421496401</v>
      </c>
      <c r="D17" s="2419">
        <v>5071.27588583136</v>
      </c>
      <c r="E17" s="2435">
        <v>11247.19276875654</v>
      </c>
      <c r="F17" s="2419">
        <v>107.04380660625201</v>
      </c>
      <c r="G17" s="2436">
        <v>11354.236575362793</v>
      </c>
      <c r="H17" s="2435"/>
      <c r="I17" s="2436">
        <v>11354.236575362793</v>
      </c>
      <c r="J17" s="2437">
        <v>19.302672990600492</v>
      </c>
      <c r="K17" s="2438">
        <v>35.608067937404186</v>
      </c>
      <c r="L17" s="2438">
        <v>45.089259071995322</v>
      </c>
      <c r="M17" s="2438">
        <v>100</v>
      </c>
      <c r="N17" s="2439"/>
    </row>
    <row r="18" spans="1:14" ht="30" hidden="1" customHeight="1">
      <c r="A18" s="2417" t="s">
        <v>1367</v>
      </c>
      <c r="B18" s="2434">
        <v>4025.8814045332701</v>
      </c>
      <c r="C18" s="2434">
        <v>3880.2695539413498</v>
      </c>
      <c r="D18" s="2419">
        <v>4696.5879687209799</v>
      </c>
      <c r="E18" s="2435">
        <v>12602.7389271956</v>
      </c>
      <c r="F18" s="2419">
        <v>276.638908639823</v>
      </c>
      <c r="G18" s="2436">
        <v>12879.377835835423</v>
      </c>
      <c r="H18" s="2435"/>
      <c r="I18" s="2436">
        <v>12879.377835835423</v>
      </c>
      <c r="J18" s="2437">
        <v>31.944495778181782</v>
      </c>
      <c r="K18" s="2438">
        <v>30.789097325249436</v>
      </c>
      <c r="L18" s="2438">
        <v>37.266406896568782</v>
      </c>
      <c r="M18" s="2438">
        <v>100</v>
      </c>
      <c r="N18" s="2439"/>
    </row>
    <row r="19" spans="1:14" ht="30" hidden="1" customHeight="1">
      <c r="A19" s="2417" t="s">
        <v>1368</v>
      </c>
      <c r="B19" s="2434">
        <v>4513.7881581869296</v>
      </c>
      <c r="C19" s="2434">
        <v>3360.2597553887699</v>
      </c>
      <c r="D19" s="2419">
        <v>5747.9425674331296</v>
      </c>
      <c r="E19" s="2435">
        <v>13621.99048100883</v>
      </c>
      <c r="F19" s="2419">
        <v>1645.92449588319</v>
      </c>
      <c r="G19" s="2436">
        <v>15267.91497689202</v>
      </c>
      <c r="H19" s="2435"/>
      <c r="I19" s="2436">
        <v>15267.91497689202</v>
      </c>
      <c r="J19" s="2437">
        <v>33.136039585990396</v>
      </c>
      <c r="K19" s="2438">
        <v>24.667905619766024</v>
      </c>
      <c r="L19" s="2438">
        <v>42.196054794243572</v>
      </c>
      <c r="M19" s="2438">
        <v>100</v>
      </c>
      <c r="N19" s="2439"/>
    </row>
    <row r="20" spans="1:14" ht="30" hidden="1" customHeight="1">
      <c r="A20" s="2417" t="s">
        <v>1369</v>
      </c>
      <c r="B20" s="2434">
        <v>5101.8122266178198</v>
      </c>
      <c r="C20" s="2434">
        <v>5287.1670939815203</v>
      </c>
      <c r="D20" s="2419">
        <v>6322.4319574576102</v>
      </c>
      <c r="E20" s="2435">
        <v>16711.411278056952</v>
      </c>
      <c r="F20" s="2419">
        <v>681.20345348437502</v>
      </c>
      <c r="G20" s="2436">
        <v>17392.614731541325</v>
      </c>
      <c r="H20" s="2435"/>
      <c r="I20" s="2436">
        <v>17367.173853503107</v>
      </c>
      <c r="J20" s="2437">
        <v>30.528913098541199</v>
      </c>
      <c r="K20" s="2438">
        <v>31.638064589577041</v>
      </c>
      <c r="L20" s="2438">
        <v>37.833022311881756</v>
      </c>
      <c r="M20" s="2438">
        <v>100</v>
      </c>
      <c r="N20" s="2439"/>
    </row>
    <row r="21" spans="1:14" ht="30" hidden="1" customHeight="1">
      <c r="A21" s="2417" t="s">
        <v>1370</v>
      </c>
      <c r="B21" s="2434">
        <v>2476.4592262880001</v>
      </c>
      <c r="C21" s="2434">
        <v>4475.0168637162797</v>
      </c>
      <c r="D21" s="2419">
        <v>6076.5626982542199</v>
      </c>
      <c r="E21" s="2435">
        <v>13028.0387882585</v>
      </c>
      <c r="F21" s="2419">
        <v>1088.73644429962</v>
      </c>
      <c r="G21" s="2436">
        <v>14116.77523255812</v>
      </c>
      <c r="H21" s="2435"/>
      <c r="I21" s="2436">
        <v>14087.214999527881</v>
      </c>
      <c r="J21" s="2437">
        <v>19.008687850391613</v>
      </c>
      <c r="K21" s="2438">
        <v>34.349121432992526</v>
      </c>
      <c r="L21" s="2438">
        <v>46.642190716615858</v>
      </c>
      <c r="M21" s="2438">
        <v>100</v>
      </c>
      <c r="N21" s="2439"/>
    </row>
    <row r="22" spans="1:14" ht="30" hidden="1" customHeight="1">
      <c r="A22" s="2417" t="s">
        <v>1371</v>
      </c>
      <c r="B22" s="2434">
        <v>4042.8806356817199</v>
      </c>
      <c r="C22" s="2434">
        <v>4315.1379189229701</v>
      </c>
      <c r="D22" s="2419">
        <v>6703.1429684033401</v>
      </c>
      <c r="E22" s="2435">
        <v>15061.161523008032</v>
      </c>
      <c r="F22" s="2419">
        <v>1359.65968672496</v>
      </c>
      <c r="G22" s="2436">
        <v>16420.821209732992</v>
      </c>
      <c r="H22" s="2435"/>
      <c r="I22" s="2436">
        <v>16383.066180686621</v>
      </c>
      <c r="J22" s="2437">
        <v>26.843086633827372</v>
      </c>
      <c r="K22" s="2438">
        <v>28.650764500008801</v>
      </c>
      <c r="L22" s="2438">
        <v>44.506148866163819</v>
      </c>
      <c r="M22" s="2438">
        <v>100</v>
      </c>
      <c r="N22" s="2439"/>
    </row>
    <row r="23" spans="1:14" ht="30" hidden="1" customHeight="1">
      <c r="A23" s="2417" t="s">
        <v>1372</v>
      </c>
      <c r="B23" s="2434">
        <v>4701.8282354334597</v>
      </c>
      <c r="C23" s="2434">
        <v>4481.7602368115804</v>
      </c>
      <c r="D23" s="2419">
        <v>6737.1599454718798</v>
      </c>
      <c r="E23" s="2435">
        <v>15920.748417716919</v>
      </c>
      <c r="F23" s="2419">
        <v>1131.59767145155</v>
      </c>
      <c r="G23" s="2436">
        <v>17052.34608916847</v>
      </c>
      <c r="H23" s="2435"/>
      <c r="I23" s="2436">
        <v>16986.500463140437</v>
      </c>
      <c r="J23" s="2437">
        <v>29.532708589259371</v>
      </c>
      <c r="K23" s="2438">
        <v>28.150436896698839</v>
      </c>
      <c r="L23" s="2438">
        <v>42.316854514041793</v>
      </c>
      <c r="M23" s="2438">
        <v>100</v>
      </c>
      <c r="N23" s="2439"/>
    </row>
    <row r="24" spans="1:14" ht="30" hidden="1" customHeight="1">
      <c r="A24" s="2417" t="s">
        <v>1373</v>
      </c>
      <c r="B24" s="2434">
        <v>4957.9267587409504</v>
      </c>
      <c r="C24" s="2434">
        <v>6269.4457444957798</v>
      </c>
      <c r="D24" s="2419">
        <v>8585.7630258803601</v>
      </c>
      <c r="E24" s="2435">
        <v>19813.135529117091</v>
      </c>
      <c r="F24" s="2419">
        <v>1553.47322076821</v>
      </c>
      <c r="G24" s="2436">
        <v>21366.608749885301</v>
      </c>
      <c r="H24" s="2435"/>
      <c r="I24" s="2436">
        <v>20931.12400760498</v>
      </c>
      <c r="J24" s="2437">
        <v>25.023433325103213</v>
      </c>
      <c r="K24" s="2438">
        <v>31.642875178854428</v>
      </c>
      <c r="L24" s="2438">
        <v>43.333691496042363</v>
      </c>
      <c r="M24" s="2438">
        <v>100</v>
      </c>
      <c r="N24" s="2439"/>
    </row>
    <row r="25" spans="1:14" ht="30" hidden="1" customHeight="1">
      <c r="A25" s="2417" t="s">
        <v>1374</v>
      </c>
      <c r="B25" s="2434">
        <v>2515.0111762421502</v>
      </c>
      <c r="C25" s="2434">
        <v>6919.5660902729796</v>
      </c>
      <c r="D25" s="2419">
        <v>8748.8093306492901</v>
      </c>
      <c r="E25" s="2435">
        <v>18183.386597164419</v>
      </c>
      <c r="F25" s="2419">
        <v>1480.19913548626</v>
      </c>
      <c r="G25" s="2436">
        <v>19663.585732650678</v>
      </c>
      <c r="H25" s="2435"/>
      <c r="I25" s="2436">
        <v>18885.14795877138</v>
      </c>
      <c r="J25" s="2437">
        <v>13.831368336162143</v>
      </c>
      <c r="K25" s="2438">
        <v>38.054330821696553</v>
      </c>
      <c r="L25" s="2438">
        <v>48.114300842141311</v>
      </c>
      <c r="M25" s="2438">
        <v>100</v>
      </c>
      <c r="N25" s="2439"/>
    </row>
    <row r="26" spans="1:14" ht="30" hidden="1" customHeight="1">
      <c r="A26" s="2417" t="s">
        <v>1375</v>
      </c>
      <c r="B26" s="2434">
        <v>4612.2872780498801</v>
      </c>
      <c r="C26" s="2434">
        <v>6695.9916454313097</v>
      </c>
      <c r="D26" s="2419">
        <v>6488.5987732113799</v>
      </c>
      <c r="E26" s="2435">
        <v>17796.877696692569</v>
      </c>
      <c r="F26" s="2419">
        <v>1277.8217578541601</v>
      </c>
      <c r="G26" s="2436">
        <v>19074.699454546728</v>
      </c>
      <c r="H26" s="2435"/>
      <c r="I26" s="2436">
        <v>18077.985439204058</v>
      </c>
      <c r="J26" s="2437">
        <v>25.916272262224084</v>
      </c>
      <c r="K26" s="2438">
        <v>37.624530322393099</v>
      </c>
      <c r="L26" s="2438">
        <v>36.459197415382825</v>
      </c>
      <c r="M26" s="2438">
        <v>100</v>
      </c>
      <c r="N26" s="2439"/>
    </row>
    <row r="27" spans="1:14" ht="30" hidden="1" customHeight="1">
      <c r="A27" s="2417" t="s">
        <v>1376</v>
      </c>
      <c r="B27" s="2434">
        <v>5945.14772020091</v>
      </c>
      <c r="C27" s="2434">
        <v>6578.84389338034</v>
      </c>
      <c r="D27" s="2419">
        <v>7662.2841937060603</v>
      </c>
      <c r="E27" s="2435">
        <v>20186.275807287311</v>
      </c>
      <c r="F27" s="2419">
        <v>1234.4934796412599</v>
      </c>
      <c r="G27" s="2436">
        <v>21420.769286928571</v>
      </c>
      <c r="H27" s="2435"/>
      <c r="I27" s="2436">
        <v>20284.203596512692</v>
      </c>
      <c r="J27" s="2437">
        <v>29.451434117702348</v>
      </c>
      <c r="K27" s="2438">
        <v>32.590676735950254</v>
      </c>
      <c r="L27" s="2438">
        <v>37.957889146347398</v>
      </c>
      <c r="M27" s="2438">
        <v>100</v>
      </c>
      <c r="N27" s="2439"/>
    </row>
    <row r="28" spans="1:14" ht="30" hidden="1" customHeight="1">
      <c r="A28" s="2417" t="s">
        <v>1377</v>
      </c>
      <c r="B28" s="2434">
        <v>5977.33590071048</v>
      </c>
      <c r="C28" s="2434">
        <v>8944.5943422853197</v>
      </c>
      <c r="D28" s="2419">
        <v>8617.9110601650991</v>
      </c>
      <c r="E28" s="2435">
        <v>23539.841303160902</v>
      </c>
      <c r="F28" s="2419">
        <v>1338.00808836445</v>
      </c>
      <c r="G28" s="2436">
        <v>24877.849391525353</v>
      </c>
      <c r="H28" s="2435"/>
      <c r="I28" s="2436">
        <v>23865.220674328943</v>
      </c>
      <c r="J28" s="2437">
        <v>25.392422250135777</v>
      </c>
      <c r="K28" s="2438">
        <v>37.997683277007695</v>
      </c>
      <c r="L28" s="2438">
        <v>36.609894472856517</v>
      </c>
      <c r="M28" s="2438">
        <v>100</v>
      </c>
      <c r="N28" s="2439"/>
    </row>
    <row r="29" spans="1:14" ht="30" hidden="1" customHeight="1">
      <c r="A29" s="2417" t="s">
        <v>1378</v>
      </c>
      <c r="B29" s="2434">
        <v>3199.0766632249301</v>
      </c>
      <c r="C29" s="2434">
        <v>8971.3406225647195</v>
      </c>
      <c r="D29" s="2419">
        <v>10217.3873368491</v>
      </c>
      <c r="E29" s="2435">
        <v>22387.804622638752</v>
      </c>
      <c r="F29" s="2419">
        <v>1278.1892029482699</v>
      </c>
      <c r="G29" s="2436">
        <v>23665.993825587022</v>
      </c>
      <c r="H29" s="2435"/>
      <c r="I29" s="2436">
        <v>22667.533257728395</v>
      </c>
      <c r="J29" s="2437">
        <v>14.289371902013093</v>
      </c>
      <c r="K29" s="2438">
        <v>40.072444680407912</v>
      </c>
      <c r="L29" s="2438">
        <v>45.638183417578986</v>
      </c>
      <c r="M29" s="2438">
        <v>100</v>
      </c>
      <c r="N29" s="2439"/>
    </row>
    <row r="30" spans="1:14" ht="30" hidden="1" customHeight="1">
      <c r="A30" s="2417" t="s">
        <v>1379</v>
      </c>
      <c r="B30" s="2434">
        <v>5524.9105297454998</v>
      </c>
      <c r="C30" s="2434">
        <v>8891.5235974894895</v>
      </c>
      <c r="D30" s="2419">
        <v>8847.4484731795092</v>
      </c>
      <c r="E30" s="2435">
        <v>23263.882600414498</v>
      </c>
      <c r="F30" s="2419">
        <v>1073.1616325433399</v>
      </c>
      <c r="G30" s="2436">
        <v>24337.044232957836</v>
      </c>
      <c r="H30" s="2435"/>
      <c r="I30" s="2436">
        <v>22982.674458937327</v>
      </c>
      <c r="J30" s="2437">
        <v>23.748875562358027</v>
      </c>
      <c r="K30" s="2438">
        <v>38.220290869809787</v>
      </c>
      <c r="L30" s="2438">
        <v>38.03083356783219</v>
      </c>
      <c r="M30" s="2438">
        <v>100</v>
      </c>
      <c r="N30" s="2439"/>
    </row>
    <row r="31" spans="1:14" ht="30" hidden="1" customHeight="1">
      <c r="A31" s="2417" t="s">
        <v>1380</v>
      </c>
      <c r="B31" s="2434">
        <v>6416.0504566404397</v>
      </c>
      <c r="C31" s="2434">
        <v>8139.9320739295399</v>
      </c>
      <c r="D31" s="2419">
        <v>13205.3420956314</v>
      </c>
      <c r="E31" s="2435">
        <v>27761.324626201378</v>
      </c>
      <c r="F31" s="2419">
        <v>1106.3983817355199</v>
      </c>
      <c r="G31" s="2436">
        <v>28867.723007936896</v>
      </c>
      <c r="H31" s="2435"/>
      <c r="I31" s="2436">
        <v>27186.025678583188</v>
      </c>
      <c r="J31" s="2437">
        <v>23.111470879112574</v>
      </c>
      <c r="K31" s="2438">
        <v>29.321122761725142</v>
      </c>
      <c r="L31" s="2438">
        <v>47.567406359162284</v>
      </c>
      <c r="M31" s="2438">
        <v>100</v>
      </c>
      <c r="N31" s="2439"/>
    </row>
    <row r="32" spans="1:14" ht="30" hidden="1" customHeight="1">
      <c r="A32" s="2417" t="s">
        <v>1381</v>
      </c>
      <c r="B32" s="2434">
        <v>6698.1951924257301</v>
      </c>
      <c r="C32" s="2434">
        <v>11056.656817785301</v>
      </c>
      <c r="D32" s="2419">
        <v>10733.016922593901</v>
      </c>
      <c r="E32" s="2435">
        <v>28487.8689328049</v>
      </c>
      <c r="F32" s="2419">
        <v>1319.6441156763799</v>
      </c>
      <c r="G32" s="2436">
        <v>29807.513048481302</v>
      </c>
      <c r="H32" s="2435">
        <v>9155.8140332681305</v>
      </c>
      <c r="I32" s="2436">
        <v>28038.905551824872</v>
      </c>
      <c r="J32" s="2437">
        <v>23.512447379707201</v>
      </c>
      <c r="K32" s="2438">
        <v>38.811807383223098</v>
      </c>
      <c r="L32" s="2438">
        <v>37.675745237069698</v>
      </c>
      <c r="M32" s="2438">
        <v>100</v>
      </c>
      <c r="N32" s="2439">
        <v>30.716464061850399</v>
      </c>
    </row>
    <row r="33" spans="1:14" ht="30" hidden="1" customHeight="1">
      <c r="A33" s="2417" t="s">
        <v>1382</v>
      </c>
      <c r="B33" s="2434">
        <v>5521.7605367595897</v>
      </c>
      <c r="C33" s="2434">
        <v>10753.2266023134</v>
      </c>
      <c r="D33" s="2419">
        <v>12632.1772726409</v>
      </c>
      <c r="E33" s="2435">
        <v>28907.1644117139</v>
      </c>
      <c r="F33" s="2419">
        <v>1507.5897971006</v>
      </c>
      <c r="G33" s="2436">
        <v>30414.754208814498</v>
      </c>
      <c r="H33" s="2435">
        <v>8289.1183409702608</v>
      </c>
      <c r="I33" s="2436">
        <v>28715.703410291801</v>
      </c>
      <c r="J33" s="2437">
        <v>19.101702464189199</v>
      </c>
      <c r="K33" s="2438">
        <v>37.199174741455799</v>
      </c>
      <c r="L33" s="2438">
        <v>43.699122794354899</v>
      </c>
      <c r="M33" s="2438">
        <v>100</v>
      </c>
      <c r="N33" s="2439">
        <v>27.253609495117999</v>
      </c>
    </row>
    <row r="34" spans="1:14" ht="30" hidden="1" customHeight="1">
      <c r="A34" s="2417" t="s">
        <v>1383</v>
      </c>
      <c r="B34" s="2434">
        <v>5933.6847438275099</v>
      </c>
      <c r="C34" s="2434">
        <v>10335.453955297</v>
      </c>
      <c r="D34" s="2419">
        <v>12666.095119543699</v>
      </c>
      <c r="E34" s="2435">
        <v>28935.233818668199</v>
      </c>
      <c r="F34" s="2419">
        <v>1514.21219561713</v>
      </c>
      <c r="G34" s="2436">
        <v>30449.446014285299</v>
      </c>
      <c r="H34" s="2435">
        <v>8646.8078505608701</v>
      </c>
      <c r="I34" s="2436">
        <v>28924.771964333599</v>
      </c>
      <c r="J34" s="2437">
        <v>20.506780007422201</v>
      </c>
      <c r="K34" s="2438">
        <v>35.719268833517702</v>
      </c>
      <c r="L34" s="2438">
        <v>43.773951159060097</v>
      </c>
      <c r="M34" s="2438">
        <v>100</v>
      </c>
      <c r="N34" s="2439">
        <v>28.397258349147702</v>
      </c>
    </row>
    <row r="35" spans="1:14" ht="30" hidden="1" customHeight="1">
      <c r="A35" s="2417" t="s">
        <v>1384</v>
      </c>
      <c r="B35" s="2434">
        <v>7202.2462868388502</v>
      </c>
      <c r="C35" s="2434">
        <v>10288.8479682576</v>
      </c>
      <c r="D35" s="2419">
        <v>14492.356224556401</v>
      </c>
      <c r="E35" s="2435">
        <v>31983.4504796529</v>
      </c>
      <c r="F35" s="2419">
        <v>1822.41503439809</v>
      </c>
      <c r="G35" s="2436">
        <v>33805.865514051002</v>
      </c>
      <c r="H35" s="2435">
        <v>10196.4262946622</v>
      </c>
      <c r="I35" s="2436">
        <v>32149.438950012402</v>
      </c>
      <c r="J35" s="2437">
        <v>22.518665681242702</v>
      </c>
      <c r="K35" s="2438">
        <v>32.169286971720403</v>
      </c>
      <c r="L35" s="2438">
        <v>45.312047347036902</v>
      </c>
      <c r="M35" s="2438">
        <v>100</v>
      </c>
      <c r="N35" s="2439">
        <v>30.161707560553999</v>
      </c>
    </row>
    <row r="36" spans="1:14" ht="30" hidden="1" customHeight="1">
      <c r="A36" s="2417" t="s">
        <v>1385</v>
      </c>
      <c r="B36" s="2434">
        <v>8008.4216446537212</v>
      </c>
      <c r="C36" s="2434">
        <v>10889.415178225807</v>
      </c>
      <c r="D36" s="2419">
        <v>11653.551279442474</v>
      </c>
      <c r="E36" s="2435">
        <v>30551.388102322002</v>
      </c>
      <c r="F36" s="2419">
        <v>3189.84004166263</v>
      </c>
      <c r="G36" s="2436">
        <v>33741.228143984634</v>
      </c>
      <c r="H36" s="2435">
        <v>10558.934883933505</v>
      </c>
      <c r="I36" s="2436">
        <v>32301.398168227075</v>
      </c>
      <c r="J36" s="2437">
        <v>26.212955096613289</v>
      </c>
      <c r="K36" s="2438">
        <v>35.642947357269755</v>
      </c>
      <c r="L36" s="2438">
        <v>38.144097546116953</v>
      </c>
      <c r="M36" s="2438">
        <v>100</v>
      </c>
      <c r="N36" s="2439">
        <v>31.293866479534017</v>
      </c>
    </row>
    <row r="37" spans="1:14" ht="30" hidden="1" customHeight="1">
      <c r="A37" s="3018" t="s">
        <v>1547</v>
      </c>
      <c r="B37" s="2434">
        <v>6749.9281882697678</v>
      </c>
      <c r="C37" s="2434">
        <v>12717.284798350518</v>
      </c>
      <c r="D37" s="2419">
        <v>14930.927428095643</v>
      </c>
      <c r="E37" s="2435">
        <v>34398.140414715926</v>
      </c>
      <c r="F37" s="2419">
        <v>3358.3771746069901</v>
      </c>
      <c r="G37" s="2436">
        <v>37756.517589322917</v>
      </c>
      <c r="H37" s="2435">
        <v>9973.4387004214295</v>
      </c>
      <c r="I37" s="2436">
        <v>35475.427084988565</v>
      </c>
      <c r="J37" s="2437">
        <v>19.622945039732642</v>
      </c>
      <c r="K37" s="2438">
        <v>36.970849717532737</v>
      </c>
      <c r="L37" s="2438">
        <v>43.406205242734629</v>
      </c>
      <c r="M37" s="2438">
        <v>100</v>
      </c>
      <c r="N37" s="2439">
        <v>26.415144555709229</v>
      </c>
    </row>
    <row r="38" spans="1:14" ht="30" hidden="1" customHeight="1">
      <c r="A38" s="2417" t="s">
        <v>1500</v>
      </c>
      <c r="B38" s="2434">
        <v>7356.8437163629551</v>
      </c>
      <c r="C38" s="2434">
        <v>15459.295164742327</v>
      </c>
      <c r="D38" s="2419">
        <v>16912.433460430377</v>
      </c>
      <c r="E38" s="2435">
        <v>39728.572341535662</v>
      </c>
      <c r="F38" s="2419">
        <v>3671.0843735130502</v>
      </c>
      <c r="G38" s="2436">
        <v>43399.65671504871</v>
      </c>
      <c r="H38" s="2435">
        <v>11138.588419590749</v>
      </c>
      <c r="I38" s="2436">
        <v>40426.805009239528</v>
      </c>
      <c r="J38" s="2437">
        <v>18.517765131649291</v>
      </c>
      <c r="K38" s="2438">
        <v>38.912284669690614</v>
      </c>
      <c r="L38" s="2438">
        <v>42.569950198660081</v>
      </c>
      <c r="M38" s="2438">
        <v>99.999999999999986</v>
      </c>
      <c r="N38" s="2439">
        <v>25.665153281566106</v>
      </c>
    </row>
    <row r="39" spans="1:14" ht="30" hidden="1" customHeight="1">
      <c r="A39" s="2417" t="s">
        <v>1505</v>
      </c>
      <c r="B39" s="2434">
        <v>8961.1199665062413</v>
      </c>
      <c r="C39" s="2434">
        <v>14725.027560230836</v>
      </c>
      <c r="D39" s="2419">
        <v>15872.615685457211</v>
      </c>
      <c r="E39" s="2435">
        <v>39558.763212194288</v>
      </c>
      <c r="F39" s="2419">
        <v>4227.8288937671896</v>
      </c>
      <c r="G39" s="2436">
        <v>43786.592105961485</v>
      </c>
      <c r="H39" s="2435">
        <v>12525.745790224119</v>
      </c>
      <c r="I39" s="2436">
        <v>40924.556964061994</v>
      </c>
      <c r="J39" s="2437">
        <v>22.652679808108633</v>
      </c>
      <c r="K39" s="2438">
        <v>37.22317475206539</v>
      </c>
      <c r="L39" s="2438">
        <v>40.124145439825973</v>
      </c>
      <c r="M39" s="2438">
        <v>100</v>
      </c>
      <c r="N39" s="2439">
        <v>28.606349998447939</v>
      </c>
    </row>
    <row r="40" spans="1:14" ht="30" hidden="1" customHeight="1">
      <c r="A40" s="2417" t="s">
        <v>1506</v>
      </c>
      <c r="B40" s="2434">
        <v>7885.1060238497066</v>
      </c>
      <c r="C40" s="2434">
        <v>15330.198449767846</v>
      </c>
      <c r="D40" s="2419">
        <v>18629.022038320833</v>
      </c>
      <c r="E40" s="2435">
        <v>41844.326511938387</v>
      </c>
      <c r="F40" s="2419">
        <v>3602.4006112440402</v>
      </c>
      <c r="G40" s="2436">
        <v>45446.727123182427</v>
      </c>
      <c r="H40" s="2435">
        <v>11785.777502118821</v>
      </c>
      <c r="I40" s="2436">
        <v>44003.47545689391</v>
      </c>
      <c r="J40" s="2437">
        <v>18.843907122271517</v>
      </c>
      <c r="K40" s="2438">
        <v>36.636265242300091</v>
      </c>
      <c r="L40" s="2438">
        <v>44.519827635428385</v>
      </c>
      <c r="M40" s="2438">
        <v>100</v>
      </c>
      <c r="N40" s="2439">
        <v>25.933171095409602</v>
      </c>
    </row>
    <row r="41" spans="1:14" ht="5" hidden="1" customHeight="1">
      <c r="A41" s="2417" t="s">
        <v>1501</v>
      </c>
      <c r="B41" s="2434">
        <v>8712.3697025028123</v>
      </c>
      <c r="C41" s="2434">
        <v>13938.016693857808</v>
      </c>
      <c r="D41" s="2419">
        <v>18115.594902828048</v>
      </c>
      <c r="E41" s="2435">
        <v>40765.981299188672</v>
      </c>
      <c r="F41" s="2419">
        <v>3776.1262698006199</v>
      </c>
      <c r="G41" s="2436">
        <v>44542.107568989297</v>
      </c>
      <c r="H41" s="2435">
        <v>12441.721838133863</v>
      </c>
      <c r="I41" s="2436">
        <v>43680.656369934572</v>
      </c>
      <c r="J41" s="2437">
        <v>21.371666828185017</v>
      </c>
      <c r="K41" s="2438">
        <v>34.190313221124896</v>
      </c>
      <c r="L41" s="2438">
        <v>44.438019950690077</v>
      </c>
      <c r="M41" s="2438">
        <v>99.999999999999986</v>
      </c>
      <c r="N41" s="2439">
        <v>27.932494704844018</v>
      </c>
    </row>
    <row r="42" spans="1:14" ht="3" hidden="1" customHeight="1">
      <c r="A42" s="2417" t="s">
        <v>1391</v>
      </c>
      <c r="B42" s="2434">
        <v>10547.816059753872</v>
      </c>
      <c r="C42" s="2434">
        <v>14732.323915849742</v>
      </c>
      <c r="D42" s="2419">
        <v>19941.537961649356</v>
      </c>
      <c r="E42" s="2435">
        <v>45221.677937252971</v>
      </c>
      <c r="F42" s="2419">
        <v>4353.0484622644899</v>
      </c>
      <c r="G42" s="2436">
        <v>49574.726399517458</v>
      </c>
      <c r="H42" s="2435">
        <v>14686.646290071876</v>
      </c>
      <c r="I42" s="2436">
        <v>49133.434211518128</v>
      </c>
      <c r="J42" s="2437">
        <v>23.324689708306316</v>
      </c>
      <c r="K42" s="2438">
        <v>32.578012554712096</v>
      </c>
      <c r="L42" s="2438">
        <v>44.097297736981588</v>
      </c>
      <c r="M42" s="2438">
        <v>100</v>
      </c>
      <c r="N42" s="2439">
        <v>29.625269480488409</v>
      </c>
    </row>
    <row r="43" spans="1:14" ht="28" hidden="1" customHeight="1">
      <c r="A43" s="2417" t="s">
        <v>1392</v>
      </c>
      <c r="B43" s="2434">
        <v>12099.760095957688</v>
      </c>
      <c r="C43" s="2434">
        <v>14969.411798579598</v>
      </c>
      <c r="D43" s="2419">
        <v>22294.616894795225</v>
      </c>
      <c r="E43" s="2435">
        <v>49363.78878933251</v>
      </c>
      <c r="F43" s="2419">
        <v>3801.2433661319101</v>
      </c>
      <c r="G43" s="2436">
        <v>53165.032155464411</v>
      </c>
      <c r="H43" s="2435">
        <v>16582.346259445905</v>
      </c>
      <c r="I43" s="2436">
        <v>53070.622044692209</v>
      </c>
      <c r="J43" s="2437">
        <v>24.51140885395823</v>
      </c>
      <c r="K43" s="2438">
        <v>30.324681645616476</v>
      </c>
      <c r="L43" s="2438">
        <v>45.163909500425298</v>
      </c>
      <c r="M43" s="2438">
        <v>100</v>
      </c>
      <c r="N43" s="2439">
        <v>31.19032489429528</v>
      </c>
    </row>
    <row r="44" spans="1:14" ht="28" hidden="1" customHeight="1">
      <c r="A44" s="2417" t="s">
        <v>1393</v>
      </c>
      <c r="B44" s="2434">
        <v>9690.2755482308348</v>
      </c>
      <c r="C44" s="2434">
        <v>14882.717268308599</v>
      </c>
      <c r="D44" s="2419">
        <v>23556.022037779672</v>
      </c>
      <c r="E44" s="2435">
        <v>48129.014854319103</v>
      </c>
      <c r="F44" s="2419">
        <v>4355.4878951329802</v>
      </c>
      <c r="G44" s="2436">
        <v>52484.502749452098</v>
      </c>
      <c r="H44" s="2435">
        <v>14364.412713440048</v>
      </c>
      <c r="I44" s="2436">
        <v>52440.449696009397</v>
      </c>
      <c r="J44" s="2437">
        <v>20.13395781642771</v>
      </c>
      <c r="K44" s="2438">
        <v>30.922547060971105</v>
      </c>
      <c r="L44" s="2438">
        <v>48.943495122601192</v>
      </c>
      <c r="M44" s="2438">
        <v>100</v>
      </c>
      <c r="N44" s="2439">
        <v>27.368865019093665</v>
      </c>
    </row>
    <row r="45" spans="1:14" ht="28" hidden="1" customHeight="1">
      <c r="A45" s="2417" t="s">
        <v>1394</v>
      </c>
      <c r="B45" s="2434">
        <v>10870.73301670643</v>
      </c>
      <c r="C45" s="2434">
        <v>15127.068419600011</v>
      </c>
      <c r="D45" s="2419">
        <v>24036.04801837448</v>
      </c>
      <c r="E45" s="2435">
        <v>50033.849454680923</v>
      </c>
      <c r="F45" s="2419">
        <v>3814.3508688674301</v>
      </c>
      <c r="G45" s="2436">
        <v>53848.200323548343</v>
      </c>
      <c r="H45" s="2435">
        <v>15622.910446954706</v>
      </c>
      <c r="I45" s="2436">
        <v>53636.177074034407</v>
      </c>
      <c r="J45" s="2437">
        <v>21.72675725571105</v>
      </c>
      <c r="K45" s="2438">
        <v>30.233668975043848</v>
      </c>
      <c r="L45" s="2438">
        <v>48.039573769245102</v>
      </c>
      <c r="M45" s="2438">
        <v>100</v>
      </c>
      <c r="N45" s="2439">
        <v>29.012873880805735</v>
      </c>
    </row>
    <row r="46" spans="1:14" ht="28" customHeight="1">
      <c r="A46" s="2417" t="s">
        <v>1395</v>
      </c>
      <c r="B46" s="2434">
        <v>13112.172055580591</v>
      </c>
      <c r="C46" s="2434">
        <v>15833.693061030326</v>
      </c>
      <c r="D46" s="2419">
        <v>26550.314850782743</v>
      </c>
      <c r="E46" s="2435">
        <v>55496.179967393662</v>
      </c>
      <c r="F46" s="2419">
        <v>4600.6802420775703</v>
      </c>
      <c r="G46" s="2436">
        <v>60096.860209471233</v>
      </c>
      <c r="H46" s="2435">
        <v>18356.375280406042</v>
      </c>
      <c r="I46" s="2436">
        <v>59420.315887199024</v>
      </c>
      <c r="J46" s="2437">
        <v>23.627161479014489</v>
      </c>
      <c r="K46" s="2438">
        <v>28.531140468286804</v>
      </c>
      <c r="L46" s="2438">
        <v>47.841698052698703</v>
      </c>
      <c r="M46" s="2438">
        <v>100</v>
      </c>
      <c r="N46" s="2439">
        <v>30.54464944828031</v>
      </c>
    </row>
    <row r="47" spans="1:14" ht="28" customHeight="1">
      <c r="A47" s="2417" t="s">
        <v>1396</v>
      </c>
      <c r="B47" s="2434">
        <v>12478.557939511298</v>
      </c>
      <c r="C47" s="2434">
        <v>18401.587902282539</v>
      </c>
      <c r="D47" s="2419">
        <v>27420.042477280531</v>
      </c>
      <c r="E47" s="2435">
        <v>58300.188319074368</v>
      </c>
      <c r="F47" s="2419">
        <v>3968.83941641194</v>
      </c>
      <c r="G47" s="2436">
        <v>62269.027735486314</v>
      </c>
      <c r="H47" s="2435">
        <v>17799.038847861706</v>
      </c>
      <c r="I47" s="2436">
        <v>60905.260206608757</v>
      </c>
      <c r="J47" s="2437">
        <v>21.403975354619266</v>
      </c>
      <c r="K47" s="2438">
        <v>31.563513657231184</v>
      </c>
      <c r="L47" s="2438">
        <v>47.032510988149546</v>
      </c>
      <c r="M47" s="2438">
        <v>100</v>
      </c>
      <c r="N47" s="2439">
        <v>28.584096291772138</v>
      </c>
    </row>
    <row r="48" spans="1:14" ht="28" customHeight="1">
      <c r="A48" s="2417" t="s">
        <v>1397</v>
      </c>
      <c r="B48" s="2434">
        <v>10039.70046634328</v>
      </c>
      <c r="C48" s="2434">
        <v>19210.774967839843</v>
      </c>
      <c r="D48" s="2419">
        <v>29673.991984606357</v>
      </c>
      <c r="E48" s="2435">
        <v>58924.467418789478</v>
      </c>
      <c r="F48" s="2419">
        <v>4330.9948844325299</v>
      </c>
      <c r="G48" s="2436">
        <v>63255.462303221997</v>
      </c>
      <c r="H48" s="2435">
        <v>15792.353076078201</v>
      </c>
      <c r="I48" s="2436">
        <v>61179.154834023408</v>
      </c>
      <c r="J48" s="2437">
        <v>17.038254066835879</v>
      </c>
      <c r="K48" s="2438">
        <v>32.602373528986753</v>
      </c>
      <c r="L48" s="2438">
        <v>50.359372404177371</v>
      </c>
      <c r="M48" s="2438">
        <v>100</v>
      </c>
      <c r="N48" s="2439">
        <v>24.965991079751856</v>
      </c>
    </row>
    <row r="49" spans="1:14" ht="28" customHeight="1">
      <c r="A49" s="2417" t="s">
        <v>1398</v>
      </c>
      <c r="B49" s="2434">
        <v>12689.768144408303</v>
      </c>
      <c r="C49" s="2434">
        <v>21206.484682376969</v>
      </c>
      <c r="D49" s="2419">
        <v>29498.974036407973</v>
      </c>
      <c r="E49" s="2435">
        <v>63395.226863193253</v>
      </c>
      <c r="F49" s="2419">
        <v>4843.1068002514203</v>
      </c>
      <c r="G49" s="2436">
        <v>68238.33366344466</v>
      </c>
      <c r="H49" s="2435">
        <v>18555.634635258815</v>
      </c>
      <c r="I49" s="2436">
        <v>65329.96078127592</v>
      </c>
      <c r="J49" s="2437">
        <v>20.016914162627401</v>
      </c>
      <c r="K49" s="2438">
        <v>33.451232421867523</v>
      </c>
      <c r="L49" s="2438">
        <v>46.531853415505061</v>
      </c>
      <c r="M49" s="2438">
        <v>99.999999999999986</v>
      </c>
      <c r="N49" s="2439">
        <v>27.192391195799502</v>
      </c>
    </row>
    <row r="50" spans="1:14" ht="28" customHeight="1">
      <c r="A50" s="2417" t="s">
        <v>1399</v>
      </c>
      <c r="B50" s="2434">
        <v>16199.749236682645</v>
      </c>
      <c r="C50" s="2434">
        <v>19894.97132221944</v>
      </c>
      <c r="D50" s="2419">
        <v>27679.065874955704</v>
      </c>
      <c r="E50" s="2435">
        <v>63773.786433857793</v>
      </c>
      <c r="F50" s="2419">
        <v>5261.3559145564705</v>
      </c>
      <c r="G50" s="2436">
        <v>69035.142348414243</v>
      </c>
      <c r="H50" s="2435">
        <v>21646.954589670044</v>
      </c>
      <c r="I50" s="2436">
        <v>66361.008606434174</v>
      </c>
      <c r="J50" s="2437">
        <v>25.401893383708707</v>
      </c>
      <c r="K50" s="2438">
        <v>31.196158225375669</v>
      </c>
      <c r="L50" s="2438">
        <v>43.401948390915621</v>
      </c>
      <c r="M50" s="2438">
        <v>100</v>
      </c>
      <c r="N50" s="2439">
        <v>31.35642783268235</v>
      </c>
    </row>
    <row r="51" spans="1:14" ht="28" customHeight="1">
      <c r="A51" s="2417" t="s">
        <v>1400</v>
      </c>
      <c r="B51" s="2434">
        <v>15053.646123995199</v>
      </c>
      <c r="C51" s="2434">
        <v>24271.88066719209</v>
      </c>
      <c r="D51" s="2419">
        <v>32874.765161783129</v>
      </c>
      <c r="E51" s="2435">
        <v>72200.291952970409</v>
      </c>
      <c r="F51" s="2419">
        <v>5242.7113255763898</v>
      </c>
      <c r="G51" s="2436">
        <v>77443.003278546807</v>
      </c>
      <c r="H51" s="2435">
        <v>21286.245503176095</v>
      </c>
      <c r="I51" s="2436">
        <v>72938.572441375873</v>
      </c>
      <c r="J51" s="2437">
        <v>20.849841069618936</v>
      </c>
      <c r="K51" s="2438">
        <v>33.617427313177942</v>
      </c>
      <c r="L51" s="2438">
        <v>45.53273161720314</v>
      </c>
      <c r="M51" s="2438">
        <v>100.00000000000001</v>
      </c>
      <c r="N51" s="2439">
        <v>27.486337825269739</v>
      </c>
    </row>
    <row r="52" spans="1:14" ht="28" customHeight="1">
      <c r="A52" s="2417" t="s">
        <v>1401</v>
      </c>
      <c r="B52" s="2434">
        <v>12228.87604004364</v>
      </c>
      <c r="C52" s="2434">
        <v>23411.072033259941</v>
      </c>
      <c r="D52" s="2419">
        <v>31201.308508023034</v>
      </c>
      <c r="E52" s="2435">
        <v>66841.256581326612</v>
      </c>
      <c r="F52" s="2419">
        <v>4917.0378678842899</v>
      </c>
      <c r="G52" s="2436">
        <v>71758.294449210924</v>
      </c>
      <c r="H52" s="2435">
        <v>18142.121808602729</v>
      </c>
      <c r="I52" s="2436">
        <v>67897.11623748728</v>
      </c>
      <c r="J52" s="2437">
        <v>18.295401172125796</v>
      </c>
      <c r="K52" s="2438">
        <v>35.024883179410892</v>
      </c>
      <c r="L52" s="2438">
        <v>46.679715648463315</v>
      </c>
      <c r="M52" s="2438">
        <v>100</v>
      </c>
      <c r="N52" s="2439">
        <v>25.282264507336304</v>
      </c>
    </row>
    <row r="53" spans="1:14" ht="28" customHeight="1">
      <c r="A53" s="2417" t="s">
        <v>1402</v>
      </c>
      <c r="B53" s="2434">
        <v>12983.542187445773</v>
      </c>
      <c r="C53" s="2434">
        <v>25402.15948998067</v>
      </c>
      <c r="D53" s="2419">
        <v>35007.936424375963</v>
      </c>
      <c r="E53" s="2435">
        <v>73393.638101802411</v>
      </c>
      <c r="F53" s="2419">
        <v>5368.0163535760603</v>
      </c>
      <c r="G53" s="2436">
        <v>78761.654455378448</v>
      </c>
      <c r="H53" s="2435">
        <v>19791.245412663437</v>
      </c>
      <c r="I53" s="2436">
        <v>74147.785024092678</v>
      </c>
      <c r="J53" s="2437">
        <v>17.690282868164456</v>
      </c>
      <c r="K53" s="2438">
        <v>34.610846589653988</v>
      </c>
      <c r="L53" s="2438">
        <v>47.698870542181545</v>
      </c>
      <c r="M53" s="2438">
        <v>100</v>
      </c>
      <c r="N53" s="2439">
        <v>25.128021433165742</v>
      </c>
    </row>
    <row r="54" spans="1:14" ht="28" customHeight="1">
      <c r="A54" s="2417" t="s">
        <v>1403</v>
      </c>
      <c r="B54" s="2434">
        <v>15701.043977322406</v>
      </c>
      <c r="C54" s="2434">
        <v>23125.474887060103</v>
      </c>
      <c r="D54" s="2419">
        <v>35702.414112771352</v>
      </c>
      <c r="E54" s="2435">
        <v>74528.932977153861</v>
      </c>
      <c r="F54" s="2419">
        <v>6095.5105655922598</v>
      </c>
      <c r="G54" s="2436">
        <v>80624.443542746099</v>
      </c>
      <c r="H54" s="2435">
        <v>22502.732380974787</v>
      </c>
      <c r="I54" s="2436">
        <v>76632.839412921705</v>
      </c>
      <c r="J54" s="2437">
        <v>21.067045173094606</v>
      </c>
      <c r="K54" s="2438">
        <v>31.028855456912279</v>
      </c>
      <c r="L54" s="2438">
        <v>47.904099369993112</v>
      </c>
      <c r="M54" s="2438">
        <v>100</v>
      </c>
      <c r="N54" s="2439">
        <v>27.910558376808037</v>
      </c>
    </row>
    <row r="55" spans="1:14" ht="28" customHeight="1">
      <c r="A55" s="2417" t="s">
        <v>1404</v>
      </c>
      <c r="B55" s="2434">
        <v>17536.512491352292</v>
      </c>
      <c r="C55" s="2434">
        <v>26376.332324125491</v>
      </c>
      <c r="D55" s="2419">
        <v>38436.541205068563</v>
      </c>
      <c r="E55" s="2435">
        <v>82349.386020546342</v>
      </c>
      <c r="F55" s="2419">
        <v>5752.15841562696</v>
      </c>
      <c r="G55" s="2436">
        <v>88101.54443617331</v>
      </c>
      <c r="H55" s="2435">
        <v>24127.297695504891</v>
      </c>
      <c r="I55" s="2440">
        <v>82086.732836876065</v>
      </c>
      <c r="J55" s="2438">
        <v>21.295255907526617</v>
      </c>
      <c r="K55" s="2438">
        <v>32.029786254319539</v>
      </c>
      <c r="L55" s="2438">
        <v>46.674957838153844</v>
      </c>
      <c r="M55" s="2438">
        <v>100</v>
      </c>
      <c r="N55" s="2439">
        <v>27.385782905297795</v>
      </c>
    </row>
    <row r="56" spans="1:14" ht="28" customHeight="1">
      <c r="A56" s="2417" t="s">
        <v>1405</v>
      </c>
      <c r="B56" s="2434">
        <v>13595.02069156469</v>
      </c>
      <c r="C56" s="2434">
        <v>26911.396086851295</v>
      </c>
      <c r="D56" s="2419">
        <v>39873.951829759528</v>
      </c>
      <c r="E56" s="2435">
        <v>80380.368608175515</v>
      </c>
      <c r="F56" s="2419">
        <v>5528.5914184475596</v>
      </c>
      <c r="G56" s="2436">
        <v>85908.96002662307</v>
      </c>
      <c r="H56" s="2435">
        <v>20531.691949565189</v>
      </c>
      <c r="I56" s="2440">
        <v>80556.780710845225</v>
      </c>
      <c r="J56" s="2438">
        <v>16.913359476908315</v>
      </c>
      <c r="K56" s="2438">
        <v>33.480060558112598</v>
      </c>
      <c r="L56" s="2438">
        <v>49.606579964979083</v>
      </c>
      <c r="M56" s="2438">
        <v>100</v>
      </c>
      <c r="N56" s="2439">
        <v>23.899360373123415</v>
      </c>
    </row>
    <row r="57" spans="1:14" ht="28" customHeight="1">
      <c r="A57" s="2417" t="s">
        <v>1406</v>
      </c>
      <c r="B57" s="2434">
        <v>14226.97561765367</v>
      </c>
      <c r="C57" s="2434">
        <v>29533.764155839395</v>
      </c>
      <c r="D57" s="2419">
        <v>41504.085381298486</v>
      </c>
      <c r="E57" s="2435">
        <v>85264.825154791557</v>
      </c>
      <c r="F57" s="2419">
        <v>5691.6007898820299</v>
      </c>
      <c r="G57" s="2436">
        <v>90956.425944673581</v>
      </c>
      <c r="H57" s="2435">
        <v>21683.507617637912</v>
      </c>
      <c r="I57" s="2440">
        <v>85495.589162523116</v>
      </c>
      <c r="J57" s="2438">
        <v>16.685632782129932</v>
      </c>
      <c r="K57" s="2438">
        <v>34.637688052749979</v>
      </c>
      <c r="L57" s="2438">
        <v>48.676679165120078</v>
      </c>
      <c r="M57" s="2438">
        <v>99.999999999999986</v>
      </c>
      <c r="N57" s="2439">
        <v>23.839445528375776</v>
      </c>
    </row>
    <row r="58" spans="1:14" ht="28" customHeight="1">
      <c r="A58" s="2417" t="s">
        <v>1407</v>
      </c>
      <c r="B58" s="2434">
        <v>16406.475068482025</v>
      </c>
      <c r="C58" s="2434">
        <v>28091.314797194398</v>
      </c>
      <c r="D58" s="2419">
        <v>41133.603189844922</v>
      </c>
      <c r="E58" s="2435">
        <v>85631.393055521345</v>
      </c>
      <c r="F58" s="2419">
        <v>5945.9421516685097</v>
      </c>
      <c r="G58" s="2436">
        <v>91577.335207189884</v>
      </c>
      <c r="H58" s="2435">
        <v>23708.497286261889</v>
      </c>
      <c r="I58" s="2440">
        <v>87070.479945463143</v>
      </c>
      <c r="J58" s="2438">
        <v>19.159416287721093</v>
      </c>
      <c r="K58" s="2438">
        <v>32.804925617618601</v>
      </c>
      <c r="L58" s="2438">
        <v>48.035658094660306</v>
      </c>
      <c r="M58" s="2438">
        <v>100</v>
      </c>
      <c r="N58" s="2439">
        <v>25.889044743027746</v>
      </c>
    </row>
    <row r="59" spans="1:14" ht="28" customHeight="1">
      <c r="A59" s="2417" t="s">
        <v>1408</v>
      </c>
      <c r="B59" s="2434">
        <v>19957.284677691405</v>
      </c>
      <c r="C59" s="2434">
        <v>29326.442775209871</v>
      </c>
      <c r="D59" s="2419">
        <v>46717.81237436278</v>
      </c>
      <c r="E59" s="2435">
        <v>96001.53982726406</v>
      </c>
      <c r="F59" s="2419">
        <v>4589.1858928601296</v>
      </c>
      <c r="G59" s="2436">
        <v>100590.72572012419</v>
      </c>
      <c r="H59" s="2435">
        <v>29125.368352417707</v>
      </c>
      <c r="I59" s="2440">
        <v>96590.188793035471</v>
      </c>
      <c r="J59" s="2438">
        <v>20.788504761070108</v>
      </c>
      <c r="K59" s="2438">
        <v>30.547887906774257</v>
      </c>
      <c r="L59" s="2438">
        <v>48.663607332155628</v>
      </c>
      <c r="M59" s="2438">
        <v>100</v>
      </c>
      <c r="N59" s="2439">
        <v>28.954327691654065</v>
      </c>
    </row>
    <row r="60" spans="1:14" ht="28" customHeight="1">
      <c r="A60" s="2417" t="s">
        <v>1409</v>
      </c>
      <c r="B60" s="2434">
        <v>17508.770771641935</v>
      </c>
      <c r="C60" s="2434">
        <v>27587.801943336555</v>
      </c>
      <c r="D60" s="2419">
        <v>38159.387347349664</v>
      </c>
      <c r="E60" s="2435">
        <v>83255.960062328159</v>
      </c>
      <c r="F60" s="2419">
        <v>5218.6911147281398</v>
      </c>
      <c r="G60" s="2436">
        <v>88474.651177056308</v>
      </c>
      <c r="H60" s="2435">
        <v>24027.365284695628</v>
      </c>
      <c r="I60" s="2440">
        <v>85869.618258167524</v>
      </c>
      <c r="J60" s="2438">
        <v>21.030050891893257</v>
      </c>
      <c r="K60" s="2438">
        <v>33.13612853984678</v>
      </c>
      <c r="L60" s="2438">
        <v>45.833820568259966</v>
      </c>
      <c r="M60" s="2438">
        <v>100</v>
      </c>
      <c r="N60" s="2439">
        <v>27.157343900245323</v>
      </c>
    </row>
    <row r="61" spans="1:14" ht="28" customHeight="1">
      <c r="A61" s="2417" t="s">
        <v>1410</v>
      </c>
      <c r="B61" s="2434">
        <v>17129.875042583473</v>
      </c>
      <c r="C61" s="2434">
        <v>29668.290222024509</v>
      </c>
      <c r="D61" s="2419">
        <v>42528.691443367417</v>
      </c>
      <c r="E61" s="2435">
        <v>89326.856707975399</v>
      </c>
      <c r="F61" s="2419">
        <v>7012.2571103006503</v>
      </c>
      <c r="G61" s="2436">
        <v>96339.113818276062</v>
      </c>
      <c r="H61" s="2435">
        <v>22928.398039167172</v>
      </c>
      <c r="I61" s="2440">
        <v>92699.630452056343</v>
      </c>
      <c r="J61" s="2438">
        <v>19.176623552963395</v>
      </c>
      <c r="K61" s="2438">
        <v>33.213180576828272</v>
      </c>
      <c r="L61" s="2438">
        <v>47.610195870208329</v>
      </c>
      <c r="M61" s="2438">
        <v>100</v>
      </c>
      <c r="N61" s="2439">
        <v>23.799677130533798</v>
      </c>
    </row>
    <row r="62" spans="1:14" ht="28" customHeight="1">
      <c r="A62" s="2417" t="s">
        <v>1411</v>
      </c>
      <c r="B62" s="2434">
        <v>19299.723523261237</v>
      </c>
      <c r="C62" s="2434">
        <v>30516.634693123047</v>
      </c>
      <c r="D62" s="2419">
        <v>49704.993896854845</v>
      </c>
      <c r="E62" s="2435">
        <v>99521.352113239118</v>
      </c>
      <c r="F62" s="2419">
        <v>7014.8903687611901</v>
      </c>
      <c r="G62" s="2436">
        <v>106536.24248200031</v>
      </c>
      <c r="H62" s="2435">
        <v>25332.72230308094</v>
      </c>
      <c r="I62" s="2440">
        <v>102988.48037527928</v>
      </c>
      <c r="J62" s="2438">
        <v>19.392545532642373</v>
      </c>
      <c r="K62" s="2438">
        <v>30.663404430438284</v>
      </c>
      <c r="L62" s="2438">
        <v>49.944050036919357</v>
      </c>
      <c r="M62" s="2438">
        <v>100.00000000000001</v>
      </c>
      <c r="N62" s="2439">
        <v>23.778501768880197</v>
      </c>
    </row>
    <row r="63" spans="1:14" ht="28" customHeight="1">
      <c r="A63" s="2417" t="s">
        <v>1412</v>
      </c>
      <c r="B63" s="2434">
        <v>21500.901824561228</v>
      </c>
      <c r="C63" s="2434">
        <v>33326.579075849353</v>
      </c>
      <c r="D63" s="2419">
        <v>53472.17332741509</v>
      </c>
      <c r="E63" s="2435">
        <v>108299.65422782567</v>
      </c>
      <c r="F63" s="2419">
        <v>5723.1245057653668</v>
      </c>
      <c r="G63" s="2436">
        <v>114022.77873359107</v>
      </c>
      <c r="H63" s="2435">
        <v>28747.827557320539</v>
      </c>
      <c r="I63" s="2440">
        <v>109446.49707938357</v>
      </c>
      <c r="J63" s="2438">
        <v>19.853158329878539</v>
      </c>
      <c r="K63" s="2438">
        <v>30.772562768983136</v>
      </c>
      <c r="L63" s="2438">
        <v>49.374278901138325</v>
      </c>
      <c r="M63" s="2438">
        <v>100</v>
      </c>
      <c r="N63" s="2439">
        <v>25.212354826475945</v>
      </c>
    </row>
    <row r="64" spans="1:14" ht="28" customHeight="1">
      <c r="A64" s="2417" t="s">
        <v>1413</v>
      </c>
      <c r="B64" s="2434">
        <v>20499.365962852007</v>
      </c>
      <c r="C64" s="2434">
        <v>30144.010775045695</v>
      </c>
      <c r="D64" s="2419">
        <v>45450.954295811956</v>
      </c>
      <c r="E64" s="2435">
        <v>96094.331033709663</v>
      </c>
      <c r="F64" s="2419">
        <v>6852.7085233570733</v>
      </c>
      <c r="G64" s="2436">
        <v>102947.03955706673</v>
      </c>
      <c r="H64" s="2435">
        <v>26553.312150282349</v>
      </c>
      <c r="I64" s="2440">
        <v>97864.98143584888</v>
      </c>
      <c r="J64" s="2438">
        <v>21.332544534454254</v>
      </c>
      <c r="K64" s="2438">
        <v>31.369187391992199</v>
      </c>
      <c r="L64" s="2438">
        <v>47.298268073553544</v>
      </c>
      <c r="M64" s="2438">
        <v>100</v>
      </c>
      <c r="N64" s="2439">
        <v>25.793177020464995</v>
      </c>
    </row>
    <row r="65" spans="1:14" ht="28" customHeight="1">
      <c r="A65" s="2417" t="s">
        <v>1414</v>
      </c>
      <c r="B65" s="2434">
        <v>22277.437442531693</v>
      </c>
      <c r="C65" s="2434">
        <v>32882.429634665008</v>
      </c>
      <c r="D65" s="2419">
        <v>51686.107438103296</v>
      </c>
      <c r="E65" s="2435">
        <v>106845.9745153</v>
      </c>
      <c r="F65" s="2419">
        <v>7740.1604187028861</v>
      </c>
      <c r="G65" s="2436">
        <v>114586.13493400287</v>
      </c>
      <c r="H65" s="2435">
        <v>29249.972987456</v>
      </c>
      <c r="I65" s="2440">
        <v>109117.75890645398</v>
      </c>
      <c r="J65" s="2438">
        <v>20.850048439907894</v>
      </c>
      <c r="K65" s="2438">
        <v>30.775543752428735</v>
      </c>
      <c r="L65" s="2438">
        <v>48.374407807663374</v>
      </c>
      <c r="M65" s="2438">
        <v>100</v>
      </c>
      <c r="N65" s="2439">
        <v>25.526625018203852</v>
      </c>
    </row>
    <row r="66" spans="1:14" ht="28" customHeight="1">
      <c r="A66" s="2417" t="s">
        <v>1415</v>
      </c>
      <c r="B66" s="2434">
        <v>26479.854563405475</v>
      </c>
      <c r="C66" s="2434">
        <v>34791.494830990938</v>
      </c>
      <c r="D66" s="2419">
        <v>58640.193956333547</v>
      </c>
      <c r="E66" s="2435">
        <v>119911.54335072996</v>
      </c>
      <c r="F66" s="2419">
        <v>10227.439440020948</v>
      </c>
      <c r="G66" s="2436">
        <v>130138.98279075089</v>
      </c>
      <c r="H66" s="2435">
        <v>34328.123551923491</v>
      </c>
      <c r="I66" s="2440">
        <v>124184.19818316825</v>
      </c>
      <c r="J66" s="2438">
        <v>22.082823574336292</v>
      </c>
      <c r="K66" s="2438">
        <v>29.014299923760547</v>
      </c>
      <c r="L66" s="2438">
        <v>48.902876501903165</v>
      </c>
      <c r="M66" s="2438">
        <v>100</v>
      </c>
      <c r="N66" s="2439">
        <v>26.378048157268392</v>
      </c>
    </row>
    <row r="67" spans="1:14" ht="28" customHeight="1">
      <c r="A67" s="2417" t="s">
        <v>1416</v>
      </c>
      <c r="B67" s="2434">
        <v>27097.590974414401</v>
      </c>
      <c r="C67" s="2434">
        <v>44039.538937363934</v>
      </c>
      <c r="D67" s="2419">
        <v>64201.360000000008</v>
      </c>
      <c r="E67" s="2435">
        <v>135338.48991177834</v>
      </c>
      <c r="F67" s="2419">
        <v>7450.54</v>
      </c>
      <c r="G67" s="2436">
        <v>142789.02991177834</v>
      </c>
      <c r="H67" s="2435">
        <v>36343.101592895655</v>
      </c>
      <c r="I67" s="2440">
        <v>134907.55158346571</v>
      </c>
      <c r="J67" s="2438">
        <v>20.022087576178972</v>
      </c>
      <c r="K67" s="2438">
        <v>32.54029135840922</v>
      </c>
      <c r="L67" s="2438">
        <v>47.437621065411818</v>
      </c>
      <c r="M67" s="2438">
        <v>100.00000000000001</v>
      </c>
      <c r="N67" s="2439">
        <v>25.452306535978359</v>
      </c>
    </row>
    <row r="68" spans="1:14" ht="28" customHeight="1">
      <c r="A68" s="2417" t="s">
        <v>1417</v>
      </c>
      <c r="B68" s="2434">
        <v>26870.248865000201</v>
      </c>
      <c r="C68" s="2434">
        <v>40383.798298961745</v>
      </c>
      <c r="D68" s="2419">
        <v>55810.21</v>
      </c>
      <c r="E68" s="2435">
        <v>123064.25716396194</v>
      </c>
      <c r="F68" s="2419">
        <v>8923.9500000000007</v>
      </c>
      <c r="G68" s="2436">
        <v>131988.20716396195</v>
      </c>
      <c r="H68" s="2435">
        <v>34813.092199470353</v>
      </c>
      <c r="I68" s="2440">
        <v>122742.05381769345</v>
      </c>
      <c r="J68" s="2438">
        <v>21.834324184966412</v>
      </c>
      <c r="K68" s="2438">
        <v>32.815213149304014</v>
      </c>
      <c r="L68" s="2438">
        <v>45.35046266572958</v>
      </c>
      <c r="M68" s="2438">
        <v>100</v>
      </c>
      <c r="N68" s="2439">
        <v>26.375911111682797</v>
      </c>
    </row>
    <row r="69" spans="1:14" ht="28" customHeight="1">
      <c r="A69" s="2417" t="s">
        <v>1418</v>
      </c>
      <c r="B69" s="2434">
        <v>33314.0441533454</v>
      </c>
      <c r="C69" s="2434">
        <v>48088.751239925892</v>
      </c>
      <c r="D69" s="2419">
        <v>62413.590000000011</v>
      </c>
      <c r="E69" s="2435">
        <v>143816.38539327128</v>
      </c>
      <c r="F69" s="2419">
        <v>10106.14</v>
      </c>
      <c r="G69" s="2436">
        <v>153922.52539327129</v>
      </c>
      <c r="H69" s="2435">
        <v>42525.948626780155</v>
      </c>
      <c r="I69" s="2440">
        <v>144065.61120975661</v>
      </c>
      <c r="J69" s="2438">
        <v>23.164289703323373</v>
      </c>
      <c r="K69" s="2438">
        <v>33.437602473755277</v>
      </c>
      <c r="L69" s="2438">
        <v>43.398107822921375</v>
      </c>
      <c r="M69" s="2438">
        <v>100.00000000000003</v>
      </c>
      <c r="N69" s="2439">
        <v>27.628151576987559</v>
      </c>
    </row>
    <row r="70" spans="1:14" ht="28" customHeight="1">
      <c r="A70" s="2417" t="s">
        <v>1419</v>
      </c>
      <c r="B70" s="2434">
        <v>32597.4697440284</v>
      </c>
      <c r="C70" s="2434">
        <v>60819.840505353466</v>
      </c>
      <c r="D70" s="2419">
        <v>80363.509999999995</v>
      </c>
      <c r="E70" s="2435">
        <v>173780.82024938188</v>
      </c>
      <c r="F70" s="2419">
        <v>11855.67</v>
      </c>
      <c r="G70" s="2436">
        <v>185636.49024938192</v>
      </c>
      <c r="H70" s="2435">
        <v>44093.102105106896</v>
      </c>
      <c r="I70" s="2440">
        <v>179681.70564179929</v>
      </c>
      <c r="J70" s="2438">
        <v>18.757806354723051</v>
      </c>
      <c r="K70" s="2438">
        <v>34.998016707525466</v>
      </c>
      <c r="L70" s="2438">
        <v>46.244176937751469</v>
      </c>
      <c r="M70" s="2438">
        <v>99.999999999999986</v>
      </c>
      <c r="N70" s="2439">
        <v>23.75238943909828</v>
      </c>
    </row>
    <row r="71" spans="1:14" ht="28" customHeight="1">
      <c r="A71" s="2417" t="s">
        <v>1534</v>
      </c>
      <c r="B71" s="2434">
        <v>45282.730402152389</v>
      </c>
      <c r="C71" s="2434">
        <v>64688.277428168949</v>
      </c>
      <c r="D71" s="2419">
        <v>99458.306816090437</v>
      </c>
      <c r="E71" s="2435">
        <v>209429.31464641177</v>
      </c>
      <c r="F71" s="2419">
        <v>12179.095826266714</v>
      </c>
      <c r="G71" s="2436">
        <v>221608.41047267849</v>
      </c>
      <c r="H71" s="2435">
        <v>59664.109383491581</v>
      </c>
      <c r="I71" s="2440">
        <v>212506.80344691942</v>
      </c>
      <c r="J71" s="2438">
        <v>21.621963705799786</v>
      </c>
      <c r="K71" s="2438">
        <v>30.887880971861488</v>
      </c>
      <c r="L71" s="2438">
        <v>47.490155322338722</v>
      </c>
      <c r="M71" s="2438">
        <v>100</v>
      </c>
      <c r="N71" s="2439">
        <v>26.923215258947682</v>
      </c>
    </row>
    <row r="72" spans="1:14" ht="28" customHeight="1">
      <c r="A72" s="2417" t="s">
        <v>1535</v>
      </c>
      <c r="B72" s="2434">
        <v>42347.846042953286</v>
      </c>
      <c r="C72" s="2434">
        <v>54668.138889435766</v>
      </c>
      <c r="D72" s="2419">
        <v>85011.333675307978</v>
      </c>
      <c r="E72" s="2435">
        <v>182027.31860769703</v>
      </c>
      <c r="F72" s="2419">
        <v>13673.429855281778</v>
      </c>
      <c r="G72" s="2436">
        <v>195700.74846297875</v>
      </c>
      <c r="H72" s="2435">
        <v>54323.706801493157</v>
      </c>
      <c r="I72" s="2440">
        <v>185857.56479093467</v>
      </c>
      <c r="J72" s="2438">
        <v>23.264555214495484</v>
      </c>
      <c r="K72" s="2438">
        <v>30.032930940028756</v>
      </c>
      <c r="L72" s="2438">
        <v>46.702513845475757</v>
      </c>
      <c r="M72" s="2438">
        <v>100</v>
      </c>
      <c r="N72" s="2439">
        <v>27.758558527827869</v>
      </c>
    </row>
    <row r="73" spans="1:14" ht="28" customHeight="1">
      <c r="A73" s="2417" t="s">
        <v>1536</v>
      </c>
      <c r="B73" s="2434">
        <v>52205.060538559628</v>
      </c>
      <c r="C73" s="2434">
        <v>62851.121007864189</v>
      </c>
      <c r="D73" s="2419">
        <v>86079.378800873179</v>
      </c>
      <c r="E73" s="2435">
        <v>201135.560347297</v>
      </c>
      <c r="F73" s="2419">
        <v>15073.249223785711</v>
      </c>
      <c r="G73" s="2436">
        <v>216208.80957108267</v>
      </c>
      <c r="H73" s="2435">
        <v>64951.696360163551</v>
      </c>
      <c r="I73" s="2440">
        <v>204123.90796351616</v>
      </c>
      <c r="J73" s="2438">
        <v>25.955162005374948</v>
      </c>
      <c r="K73" s="2438">
        <v>31.248139761731014</v>
      </c>
      <c r="L73" s="2438">
        <v>42.796698232894045</v>
      </c>
      <c r="M73" s="2438">
        <v>100</v>
      </c>
      <c r="N73" s="2439">
        <v>30.041188649535332</v>
      </c>
    </row>
    <row r="74" spans="1:14" ht="28" customHeight="1">
      <c r="A74" s="2417" t="s">
        <v>1537</v>
      </c>
      <c r="B74" s="2434">
        <v>46086.063262573778</v>
      </c>
      <c r="C74" s="2434">
        <v>79381.850065576466</v>
      </c>
      <c r="D74" s="2419">
        <v>112183.77986085223</v>
      </c>
      <c r="E74" s="2435">
        <v>237651.69318900246</v>
      </c>
      <c r="F74" s="2419">
        <v>16578.462277456325</v>
      </c>
      <c r="G74" s="2436">
        <v>254230.15546645888</v>
      </c>
      <c r="H74" s="2435">
        <v>62231.632167854674</v>
      </c>
      <c r="I74" s="2440">
        <v>247984.77443914799</v>
      </c>
      <c r="J74" s="2438">
        <v>19.392272213235152</v>
      </c>
      <c r="K74" s="2438">
        <v>33.40260235488612</v>
      </c>
      <c r="L74" s="2438">
        <v>47.205125431878734</v>
      </c>
      <c r="M74" s="2438">
        <v>100</v>
      </c>
      <c r="N74" s="2439">
        <v>24.478462066654807</v>
      </c>
    </row>
    <row r="75" spans="1:14" ht="28" customHeight="1">
      <c r="A75" s="2417" t="s">
        <v>1538</v>
      </c>
      <c r="B75" s="2434">
        <v>61050.234005499129</v>
      </c>
      <c r="C75" s="2434">
        <v>82769.032045560351</v>
      </c>
      <c r="D75" s="2419">
        <v>131999.48199815577</v>
      </c>
      <c r="E75" s="2435">
        <v>275818.74804921524</v>
      </c>
      <c r="F75" s="2419">
        <v>15533.217866125702</v>
      </c>
      <c r="G75" s="2436">
        <v>291351.96591534093</v>
      </c>
      <c r="H75" s="2435">
        <v>80186.614563734853</v>
      </c>
      <c r="I75" s="2440">
        <v>278951.95289031643</v>
      </c>
      <c r="J75" s="2438">
        <v>22.134185742372285</v>
      </c>
      <c r="K75" s="2438">
        <v>30.008486598884716</v>
      </c>
      <c r="L75" s="2438">
        <v>47.857327658743003</v>
      </c>
      <c r="M75" s="2438">
        <v>100</v>
      </c>
      <c r="N75" s="2439">
        <v>27.5</v>
      </c>
    </row>
    <row r="76" spans="1:14" ht="28" customHeight="1">
      <c r="A76" s="2417" t="s">
        <v>1539</v>
      </c>
      <c r="B76" s="2434">
        <v>54190.871441332936</v>
      </c>
      <c r="C76" s="2434">
        <v>79547.986100707771</v>
      </c>
      <c r="D76" s="2419">
        <v>114685.75906403994</v>
      </c>
      <c r="E76" s="2435">
        <v>248424.61660608064</v>
      </c>
      <c r="F76" s="2419">
        <v>17369.756129670885</v>
      </c>
      <c r="G76" s="2436">
        <v>265794.3727357515</v>
      </c>
      <c r="H76" s="2435">
        <v>71160.489455405914</v>
      </c>
      <c r="I76" s="2440">
        <v>251529.60761879323</v>
      </c>
      <c r="J76" s="2438">
        <v>21.813809026527249</v>
      </c>
      <c r="K76" s="2438">
        <v>32.020975693743182</v>
      </c>
      <c r="L76" s="2438">
        <v>46.165215279729573</v>
      </c>
      <c r="M76" s="2438">
        <v>100</v>
      </c>
      <c r="N76" s="2439">
        <v>26.8</v>
      </c>
    </row>
    <row r="77" spans="1:14" ht="28" customHeight="1">
      <c r="A77" s="2417" t="s">
        <v>1540</v>
      </c>
      <c r="B77" s="2434">
        <v>67404.638247378869</v>
      </c>
      <c r="C77" s="2434">
        <v>87956.947349890921</v>
      </c>
      <c r="D77" s="2419">
        <v>116720.19149876718</v>
      </c>
      <c r="E77" s="2435">
        <v>272081.77709603694</v>
      </c>
      <c r="F77" s="2419">
        <v>21837.260630976696</v>
      </c>
      <c r="G77" s="2436">
        <v>293919.03772701364</v>
      </c>
      <c r="H77" s="2435">
        <v>85182.46340654447</v>
      </c>
      <c r="I77" s="2440">
        <v>279361.00788672577</v>
      </c>
      <c r="J77" s="2438">
        <v>24.773668772233503</v>
      </c>
      <c r="K77" s="2438">
        <v>32.327393730174251</v>
      </c>
      <c r="L77" s="2438">
        <v>42.898937497592257</v>
      </c>
      <c r="M77" s="2438">
        <v>100</v>
      </c>
      <c r="N77" s="2439">
        <v>29</v>
      </c>
    </row>
    <row r="78" spans="1:14" ht="28" customHeight="1">
      <c r="A78" s="2417" t="s">
        <v>1541</v>
      </c>
      <c r="B78" s="2434">
        <v>60717.631669601702</v>
      </c>
      <c r="C78" s="2434">
        <v>95102.110894257436</v>
      </c>
      <c r="D78" s="2419">
        <v>152847.7986266517</v>
      </c>
      <c r="E78" s="2435">
        <v>308667.54119051085</v>
      </c>
      <c r="F78" s="2419">
        <v>23066.360217247813</v>
      </c>
      <c r="G78" s="2436">
        <v>331733.90140775859</v>
      </c>
      <c r="H78" s="2435">
        <v>82318.653461879338</v>
      </c>
      <c r="I78" s="2440">
        <v>324941.9392536885</v>
      </c>
      <c r="J78" s="2438">
        <v>19.670883253683787</v>
      </c>
      <c r="K78" s="2438">
        <v>30.810531786871632</v>
      </c>
      <c r="L78" s="2438">
        <v>49.518584959444581</v>
      </c>
      <c r="M78" s="2438">
        <v>100</v>
      </c>
      <c r="N78" s="2439">
        <v>24.814664136691718</v>
      </c>
    </row>
    <row r="79" spans="1:14" ht="28" customHeight="1">
      <c r="A79" s="2417" t="s">
        <v>1542</v>
      </c>
      <c r="B79" s="2434">
        <v>82730.461603396645</v>
      </c>
      <c r="C79" s="2434">
        <v>113592.23581577918</v>
      </c>
      <c r="D79" s="2419">
        <v>160015.26070733336</v>
      </c>
      <c r="E79" s="2435">
        <v>356337.95812650921</v>
      </c>
      <c r="F79" s="2419">
        <v>21612.064655734703</v>
      </c>
      <c r="G79" s="2436">
        <v>377950.0227822439</v>
      </c>
      <c r="H79" s="2435">
        <v>107242.95521776754</v>
      </c>
      <c r="I79" s="2440">
        <v>366802.41107274691</v>
      </c>
      <c r="J79" s="2438">
        <v>23.21685347201355</v>
      </c>
      <c r="K79" s="2438">
        <v>31.877669281432819</v>
      </c>
      <c r="L79" s="2438">
        <v>44.905477246553623</v>
      </c>
      <c r="M79" s="2438">
        <v>100</v>
      </c>
      <c r="N79" s="2439">
        <v>28.374903757991206</v>
      </c>
    </row>
    <row r="80" spans="1:14" ht="28" customHeight="1">
      <c r="A80" s="2417" t="s">
        <v>1543</v>
      </c>
      <c r="B80" s="2434">
        <v>69417.262828342733</v>
      </c>
      <c r="C80" s="2434">
        <v>100816.36374002097</v>
      </c>
      <c r="D80" s="2419">
        <v>141258.93338223849</v>
      </c>
      <c r="E80" s="2435">
        <v>311492.55995060218</v>
      </c>
      <c r="F80" s="2419">
        <v>22619.1770971396</v>
      </c>
      <c r="G80" s="2436">
        <v>334111.73704774183</v>
      </c>
      <c r="H80" s="2435">
        <v>90895.683927756239</v>
      </c>
      <c r="I80" s="2440">
        <v>326494.35247528611</v>
      </c>
      <c r="J80" s="2438">
        <v>22.285367855768758</v>
      </c>
      <c r="K80" s="2438">
        <v>32.365576807359012</v>
      </c>
      <c r="L80" s="2438">
        <v>45.349055336872226</v>
      </c>
      <c r="M80" s="2438">
        <v>100</v>
      </c>
      <c r="N80" s="2439">
        <v>27.205175349696859</v>
      </c>
    </row>
    <row r="81" spans="1:14" ht="28" customHeight="1">
      <c r="A81" s="2417" t="s">
        <v>1544</v>
      </c>
      <c r="B81" s="2434">
        <v>83258.997215555428</v>
      </c>
      <c r="C81" s="2434">
        <v>101316.00985737966</v>
      </c>
      <c r="D81" s="2419">
        <v>136004.63271777719</v>
      </c>
      <c r="E81" s="2435">
        <v>320579.63979071227</v>
      </c>
      <c r="F81" s="2419">
        <v>24086.217323361798</v>
      </c>
      <c r="G81" s="2436">
        <v>344665.85711407394</v>
      </c>
      <c r="H81" s="2435">
        <v>104232.47442841493</v>
      </c>
      <c r="I81" s="2440">
        <v>337110.23962696455</v>
      </c>
      <c r="J81" s="2438">
        <v>25.971392715367191</v>
      </c>
      <c r="K81" s="2438">
        <v>31.604006394018956</v>
      </c>
      <c r="L81" s="2438">
        <v>42.424600890613853</v>
      </c>
      <c r="M81" s="2438">
        <v>100</v>
      </c>
      <c r="N81" s="2439">
        <v>30.241601329811196</v>
      </c>
    </row>
    <row r="82" spans="1:14" ht="28" customHeight="1">
      <c r="A82" s="2417" t="s">
        <v>1545</v>
      </c>
      <c r="B82" s="2434">
        <v>69713.573223354149</v>
      </c>
      <c r="C82" s="2434">
        <v>103795.6133884364</v>
      </c>
      <c r="D82" s="2419">
        <v>177577.78493200426</v>
      </c>
      <c r="E82" s="2435">
        <v>351086.97154379485</v>
      </c>
      <c r="F82" s="2419">
        <v>26300.157108973141</v>
      </c>
      <c r="G82" s="2436">
        <v>377387.12865276792</v>
      </c>
      <c r="H82" s="2435">
        <v>94763.366280428236</v>
      </c>
      <c r="I82" s="2440">
        <v>373808.17979021947</v>
      </c>
      <c r="J82" s="2438">
        <v>19.856496786767842</v>
      </c>
      <c r="K82" s="2438">
        <v>29.564074375083681</v>
      </c>
      <c r="L82" s="2438">
        <v>50.579428838148466</v>
      </c>
      <c r="M82" s="2438">
        <v>100</v>
      </c>
      <c r="N82" s="2439">
        <v>25.110386413740027</v>
      </c>
    </row>
    <row r="83" spans="1:14" ht="28" customHeight="1" thickBot="1">
      <c r="A83" s="2441" t="s">
        <v>1546</v>
      </c>
      <c r="B83" s="2442">
        <v>85062.726675945101</v>
      </c>
      <c r="C83" s="2442">
        <v>130394.43850410088</v>
      </c>
      <c r="D83" s="2443">
        <v>181457.75731716468</v>
      </c>
      <c r="E83" s="2444">
        <v>396914.92249721067</v>
      </c>
      <c r="F83" s="2443">
        <v>23433.593938132748</v>
      </c>
      <c r="G83" s="2445">
        <v>420348.51643534336</v>
      </c>
      <c r="H83" s="2444">
        <v>113248.54314249879</v>
      </c>
      <c r="I83" s="2446">
        <v>410878.92661047837</v>
      </c>
      <c r="J83" s="2447">
        <v>21.430972194436173</v>
      </c>
      <c r="K83" s="2447">
        <v>32.851986940606203</v>
      </c>
      <c r="L83" s="2447">
        <v>45.717040864957617</v>
      </c>
      <c r="M83" s="2447">
        <v>100</v>
      </c>
      <c r="N83" s="2448">
        <v>26.941582690209948</v>
      </c>
    </row>
    <row r="84" spans="1:14" ht="28" customHeight="1">
      <c r="A84" s="2449" t="s">
        <v>1420</v>
      </c>
      <c r="B84" s="2434"/>
      <c r="C84" s="2434"/>
      <c r="D84" s="2419"/>
      <c r="E84" s="2435"/>
      <c r="F84" s="2419"/>
      <c r="G84" s="2436"/>
      <c r="H84" s="2435"/>
      <c r="I84" s="2436"/>
      <c r="J84" s="2438"/>
      <c r="K84" s="2438"/>
      <c r="L84" s="2438"/>
      <c r="M84" s="2438"/>
      <c r="N84" s="2450"/>
    </row>
    <row r="85" spans="1:14" ht="6" customHeight="1">
      <c r="A85" s="3027"/>
      <c r="B85" s="2434"/>
      <c r="C85" s="2434"/>
      <c r="D85" s="2419"/>
      <c r="E85" s="2435"/>
      <c r="F85" s="2419"/>
      <c r="G85" s="2436"/>
      <c r="H85" s="2435"/>
      <c r="I85" s="2436"/>
      <c r="J85" s="2438"/>
      <c r="K85" s="2438"/>
      <c r="L85" s="2438"/>
      <c r="M85" s="2438"/>
      <c r="N85" s="2450"/>
    </row>
    <row r="86" spans="1:14">
      <c r="B86" s="3031"/>
    </row>
  </sheetData>
  <mergeCells count="3">
    <mergeCell ref="A2:A3"/>
    <mergeCell ref="B2:I2"/>
    <mergeCell ref="J2:N2"/>
  </mergeCells>
  <printOptions horizontalCentered="1"/>
  <pageMargins left="0" right="0" top="0.75118110236220503" bottom="0.74803149606299202" header="0.31496062992126" footer="0.31496062992126"/>
  <pageSetup paperSize="9" scale="54" orientation="portrait" r:id="rId1"/>
  <headerFooter>
    <oddHeader>&amp;C&amp;"Aptos"&amp;10&amp;K000000 PUBLIC&amp;1#_x000D_&amp;"Arialri"&amp;10&amp;K000000&amp;"Arialri"&amp;10&amp;K000000&amp;"Arialri"&amp;10&amp;K000000&amp;G</oddHeader>
    <oddFooter>&amp;C&amp;12 37&amp;10_x000D_&amp;1#&amp;"Aptos"&amp;10&amp;K000000 PUBLIC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2E5CB-DCDC-4D17-9D38-686EF21525DA}">
  <dimension ref="A1:DB86"/>
  <sheetViews>
    <sheetView showGridLines="0" view="pageBreakPreview" zoomScale="60" zoomScaleNormal="100" workbookViewId="0">
      <pane xSplit="1" ySplit="2" topLeftCell="J3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21.5"/>
  <cols>
    <col min="1" max="1" width="44.90625" style="2453" customWidth="1"/>
    <col min="2" max="4" width="16.1796875" style="2453" hidden="1" customWidth="1"/>
    <col min="5" max="5" width="15" style="2453" hidden="1" customWidth="1"/>
    <col min="6" max="6" width="16.1796875" style="2453" hidden="1" customWidth="1"/>
    <col min="7" max="8" width="14.81640625" style="2453" hidden="1" customWidth="1"/>
    <col min="9" max="9" width="16.1796875" style="2454" hidden="1" customWidth="1"/>
    <col min="10" max="10" width="16" style="2455" customWidth="1"/>
    <col min="11" max="19" width="16" style="2454" customWidth="1"/>
    <col min="20" max="20" width="14.81640625" style="2454" customWidth="1"/>
    <col min="21" max="21" width="5.81640625" style="2453" customWidth="1"/>
    <col min="22" max="16384" width="9.1796875" style="2453"/>
  </cols>
  <sheetData>
    <row r="1" spans="1:68" ht="36" customHeight="1" thickBot="1">
      <c r="A1" s="2451" t="s">
        <v>1427</v>
      </c>
      <c r="B1" s="2452"/>
      <c r="C1" s="2452"/>
      <c r="D1" s="2452"/>
      <c r="E1" s="2452"/>
      <c r="F1" s="2452"/>
      <c r="K1" s="2456"/>
      <c r="L1" s="2456"/>
      <c r="M1" s="2456"/>
      <c r="N1" s="2457"/>
      <c r="O1" s="2457"/>
      <c r="P1" s="2457"/>
      <c r="Q1" s="2457"/>
      <c r="R1" s="2457"/>
      <c r="S1" s="2457"/>
      <c r="T1" s="2456"/>
    </row>
    <row r="2" spans="1:68" s="2464" customFormat="1" ht="45.75" customHeight="1" thickTop="1" thickBot="1">
      <c r="A2" s="2458"/>
      <c r="B2" s="2459">
        <v>2007</v>
      </c>
      <c r="C2" s="2459">
        <v>2008</v>
      </c>
      <c r="D2" s="2459">
        <v>2009</v>
      </c>
      <c r="E2" s="2459">
        <v>2010</v>
      </c>
      <c r="F2" s="2459">
        <v>2011</v>
      </c>
      <c r="G2" s="2459">
        <v>2012</v>
      </c>
      <c r="H2" s="2460">
        <v>2013</v>
      </c>
      <c r="I2" s="2461">
        <v>2014</v>
      </c>
      <c r="J2" s="2461">
        <v>2015</v>
      </c>
      <c r="K2" s="2461">
        <v>2016</v>
      </c>
      <c r="L2" s="2461">
        <v>2017</v>
      </c>
      <c r="M2" s="2461">
        <v>2018</v>
      </c>
      <c r="N2" s="2462">
        <v>2019</v>
      </c>
      <c r="O2" s="2462">
        <v>2020</v>
      </c>
      <c r="P2" s="2462">
        <v>2021</v>
      </c>
      <c r="Q2" s="2462">
        <v>2022</v>
      </c>
      <c r="R2" s="2462">
        <v>2023</v>
      </c>
      <c r="S2" s="2462">
        <v>2024</v>
      </c>
      <c r="T2" s="2463">
        <v>2025</v>
      </c>
      <c r="BP2" s="2465"/>
    </row>
    <row r="3" spans="1:68" ht="45" customHeight="1" thickTop="1">
      <c r="A3" s="2466" t="s">
        <v>1428</v>
      </c>
      <c r="B3" s="2467">
        <v>5322.0220925546382</v>
      </c>
      <c r="C3" s="2467">
        <v>5716.0773508717084</v>
      </c>
      <c r="D3" s="2467">
        <v>6129.095042970388</v>
      </c>
      <c r="E3" s="2468">
        <v>6452.5012299999999</v>
      </c>
      <c r="F3" s="2468">
        <v>6507.0967443967984</v>
      </c>
      <c r="G3" s="2468">
        <v>6656.8867706170558</v>
      </c>
      <c r="H3" s="2468">
        <v>25355.886759851681</v>
      </c>
      <c r="I3" s="2468">
        <v>25584.208209449724</v>
      </c>
      <c r="J3" s="2468">
        <v>26110.539288154665</v>
      </c>
      <c r="K3" s="2468">
        <v>26824.149255949767</v>
      </c>
      <c r="L3" s="2468">
        <v>28490.958804346781</v>
      </c>
      <c r="M3" s="2468">
        <v>29880.099351873163</v>
      </c>
      <c r="N3" s="2468">
        <v>31271.050337930163</v>
      </c>
      <c r="O3" s="2468">
        <v>33548.743231193861</v>
      </c>
      <c r="P3" s="2468">
        <v>36385.909689257649</v>
      </c>
      <c r="Q3" s="2468">
        <v>37899.734570734159</v>
      </c>
      <c r="R3" s="2468">
        <v>40123.901987804042</v>
      </c>
      <c r="S3" s="2468">
        <v>41219.334731626972</v>
      </c>
      <c r="T3" s="2469">
        <v>44013.390876483696</v>
      </c>
      <c r="BP3" s="2470"/>
    </row>
    <row r="4" spans="1:68" ht="45" customHeight="1">
      <c r="A4" s="2471" t="s">
        <v>1429</v>
      </c>
      <c r="B4" s="2472">
        <v>3742.5960471347789</v>
      </c>
      <c r="C4" s="2472">
        <v>4064.4593071883701</v>
      </c>
      <c r="D4" s="2472">
        <v>4479.4262706341497</v>
      </c>
      <c r="E4" s="2473">
        <v>4703.3999989999993</v>
      </c>
      <c r="F4" s="2473">
        <v>4877.6072833807993</v>
      </c>
      <c r="G4" s="2473">
        <v>4915.3543529587669</v>
      </c>
      <c r="H4" s="2473">
        <v>18521.356315686771</v>
      </c>
      <c r="I4" s="2473">
        <v>19035.39967650548</v>
      </c>
      <c r="J4" s="2473">
        <v>19355.409262188354</v>
      </c>
      <c r="K4" s="2473">
        <v>19787.85674118725</v>
      </c>
      <c r="L4" s="2473">
        <v>21206.817224143459</v>
      </c>
      <c r="M4" s="2473">
        <v>22446.938551796447</v>
      </c>
      <c r="N4" s="2473">
        <v>23635.593823667616</v>
      </c>
      <c r="O4" s="2473">
        <v>25677.325932688225</v>
      </c>
      <c r="P4" s="2473">
        <v>27962.745465029704</v>
      </c>
      <c r="Q4" s="2473">
        <v>29024.634570734157</v>
      </c>
      <c r="R4" s="2473">
        <v>30968.813569863036</v>
      </c>
      <c r="S4" s="2473">
        <v>31935.35798307394</v>
      </c>
      <c r="T4" s="2474">
        <v>34266.437217180021</v>
      </c>
      <c r="BP4" s="2470"/>
    </row>
    <row r="5" spans="1:68" ht="45" customHeight="1">
      <c r="A5" s="2475" t="s">
        <v>1430</v>
      </c>
      <c r="B5" s="2472">
        <v>493.15620531424054</v>
      </c>
      <c r="C5" s="2472">
        <v>509.06044759209732</v>
      </c>
      <c r="D5" s="2472">
        <v>534.51346997170219</v>
      </c>
      <c r="E5" s="2473">
        <v>676.69405298417496</v>
      </c>
      <c r="F5" s="2473">
        <v>771.43122040195954</v>
      </c>
      <c r="G5" s="2473">
        <v>698.51489422289512</v>
      </c>
      <c r="H5" s="2476">
        <v>2597.2161133724085</v>
      </c>
      <c r="I5" s="2476">
        <v>2708.7789340071004</v>
      </c>
      <c r="J5" s="2476">
        <v>2493.2023699458764</v>
      </c>
      <c r="K5" s="2476">
        <v>2318.2699918329481</v>
      </c>
      <c r="L5" s="2476">
        <v>2531.2088278430683</v>
      </c>
      <c r="M5" s="2476">
        <v>2625.4145356362187</v>
      </c>
      <c r="N5" s="2476">
        <v>2768.0955304531935</v>
      </c>
      <c r="O5" s="2476">
        <v>2807.0525927387662</v>
      </c>
      <c r="P5" s="2476">
        <v>3098.5821400689101</v>
      </c>
      <c r="Q5" s="2476">
        <v>3126.7</v>
      </c>
      <c r="R5" s="2476">
        <v>3116.2585403865633</v>
      </c>
      <c r="S5" s="2476">
        <v>2446.8707833819903</v>
      </c>
      <c r="T5" s="2477">
        <v>2797.9359362593086</v>
      </c>
      <c r="BP5" s="2470"/>
    </row>
    <row r="6" spans="1:68" ht="45" customHeight="1">
      <c r="A6" s="2471" t="s">
        <v>1431</v>
      </c>
      <c r="B6" s="2472">
        <v>457.77915103181823</v>
      </c>
      <c r="C6" s="2472">
        <v>481.14404086167349</v>
      </c>
      <c r="D6" s="2472">
        <v>502.15328993482967</v>
      </c>
      <c r="E6" s="2473">
        <v>525.500001</v>
      </c>
      <c r="F6" s="2473">
        <v>552.30050105099997</v>
      </c>
      <c r="G6" s="2473">
        <v>581.210442614729</v>
      </c>
      <c r="H6" s="2473">
        <v>3058.4362781099562</v>
      </c>
      <c r="I6" s="2473">
        <v>3214.2935397106812</v>
      </c>
      <c r="J6" s="2473">
        <v>3383.0182069008911</v>
      </c>
      <c r="K6" s="2473">
        <v>3564.2222068630626</v>
      </c>
      <c r="L6" s="2473">
        <v>3766.2090815486199</v>
      </c>
      <c r="M6" s="2473">
        <v>3968.6695946674909</v>
      </c>
      <c r="N6" s="2473">
        <v>4183.71633123436</v>
      </c>
      <c r="O6" s="2473">
        <v>4411.6440474980445</v>
      </c>
      <c r="P6" s="2473">
        <v>4653.2450404273741</v>
      </c>
      <c r="Q6" s="2473">
        <v>4909.3</v>
      </c>
      <c r="R6" s="2473">
        <v>5227.8697498393367</v>
      </c>
      <c r="S6" s="2473">
        <v>5411.397287195934</v>
      </c>
      <c r="T6" s="2474">
        <v>5714.4815821247757</v>
      </c>
      <c r="BP6" s="2470"/>
    </row>
    <row r="7" spans="1:68" ht="45" customHeight="1">
      <c r="A7" s="2471" t="s">
        <v>1432</v>
      </c>
      <c r="B7" s="2472">
        <v>705.88126916661315</v>
      </c>
      <c r="C7" s="2472">
        <v>682.44508318328474</v>
      </c>
      <c r="D7" s="2472">
        <v>687.36015399999997</v>
      </c>
      <c r="E7" s="2473">
        <v>756.58618000000013</v>
      </c>
      <c r="F7" s="2473">
        <v>650.66411480000011</v>
      </c>
      <c r="G7" s="2473">
        <v>694.91819049986418</v>
      </c>
      <c r="H7" s="2473">
        <v>2013.7403410993634</v>
      </c>
      <c r="I7" s="2473">
        <v>1982.731172306816</v>
      </c>
      <c r="J7" s="2473">
        <v>1905.0148749242449</v>
      </c>
      <c r="K7" s="2473">
        <v>1959.5125645940457</v>
      </c>
      <c r="L7" s="2473">
        <v>2025.8483811147037</v>
      </c>
      <c r="M7" s="2473">
        <v>2073.4780323644991</v>
      </c>
      <c r="N7" s="2473">
        <v>2037.3532262019362</v>
      </c>
      <c r="O7" s="2473">
        <v>1845.9267622733125</v>
      </c>
      <c r="P7" s="2473">
        <v>1926.7664702837542</v>
      </c>
      <c r="Q7" s="2473">
        <v>1959.8999999999999</v>
      </c>
      <c r="R7" s="2473">
        <v>1838.9683799823715</v>
      </c>
      <c r="S7" s="2473">
        <v>1732.150563035631</v>
      </c>
      <c r="T7" s="2474">
        <v>1689.7564491204616</v>
      </c>
      <c r="BP7" s="2470"/>
    </row>
    <row r="8" spans="1:68" ht="45" customHeight="1">
      <c r="A8" s="2471" t="s">
        <v>1433</v>
      </c>
      <c r="B8" s="2472">
        <v>415.76562522142734</v>
      </c>
      <c r="C8" s="2472">
        <v>488.02891963837965</v>
      </c>
      <c r="D8" s="2472">
        <v>460.15532840140935</v>
      </c>
      <c r="E8" s="2473">
        <v>467.01504999999992</v>
      </c>
      <c r="F8" s="2473">
        <v>426.52484516499993</v>
      </c>
      <c r="G8" s="2473">
        <v>465.40378454369568</v>
      </c>
      <c r="H8" s="2473">
        <v>1762.35382495559</v>
      </c>
      <c r="I8" s="2473">
        <v>1351.7838209267484</v>
      </c>
      <c r="J8" s="2473">
        <v>1467.0969441411758</v>
      </c>
      <c r="K8" s="2473">
        <v>1512.5577433054082</v>
      </c>
      <c r="L8" s="2473">
        <v>1492.0841175399969</v>
      </c>
      <c r="M8" s="2473">
        <v>1391.0131730447233</v>
      </c>
      <c r="N8" s="2473">
        <v>1414.3869568262503</v>
      </c>
      <c r="O8" s="2473">
        <v>1613.8464887342811</v>
      </c>
      <c r="P8" s="2473">
        <v>1843.1527135168167</v>
      </c>
      <c r="Q8" s="2473">
        <v>2005.9</v>
      </c>
      <c r="R8" s="2473">
        <v>2088.2502881193022</v>
      </c>
      <c r="S8" s="2473">
        <v>2140.4288983214656</v>
      </c>
      <c r="T8" s="2474">
        <v>2342.7156280584368</v>
      </c>
      <c r="BP8" s="2470"/>
    </row>
    <row r="9" spans="1:68" ht="45" customHeight="1">
      <c r="A9" s="2466" t="s">
        <v>1434</v>
      </c>
      <c r="B9" s="2467">
        <v>3929.5743425427536</v>
      </c>
      <c r="C9" s="2467">
        <v>4521.8658471726521</v>
      </c>
      <c r="D9" s="2467">
        <v>4724.7225206786188</v>
      </c>
      <c r="E9" s="2468">
        <v>5052.9963974551301</v>
      </c>
      <c r="F9" s="2468">
        <v>7157.0576410635513</v>
      </c>
      <c r="G9" s="2468">
        <v>7947.4523419368206</v>
      </c>
      <c r="H9" s="2468">
        <v>42434.185343653313</v>
      </c>
      <c r="I9" s="2468">
        <v>42914.094642850505</v>
      </c>
      <c r="J9" s="2468">
        <v>43408.165410954563</v>
      </c>
      <c r="K9" s="2468">
        <v>45284.56470287079</v>
      </c>
      <c r="L9" s="2468">
        <v>52355.486999575391</v>
      </c>
      <c r="M9" s="2468">
        <v>57854.380653300286</v>
      </c>
      <c r="N9" s="2468">
        <v>61537.28184007926</v>
      </c>
      <c r="O9" s="2468">
        <v>60001.224065915907</v>
      </c>
      <c r="P9" s="2468">
        <v>59714.104724549201</v>
      </c>
      <c r="Q9" s="2468">
        <v>60068.513751856502</v>
      </c>
      <c r="R9" s="2468">
        <v>59019.980250358611</v>
      </c>
      <c r="S9" s="2468">
        <v>63266.717396390843</v>
      </c>
      <c r="T9" s="2469">
        <v>64724.776177608786</v>
      </c>
      <c r="BP9" s="2470"/>
    </row>
    <row r="10" spans="1:68" ht="45" customHeight="1">
      <c r="A10" s="2471" t="s">
        <v>1435</v>
      </c>
      <c r="B10" s="2472">
        <v>531.5802961133287</v>
      </c>
      <c r="C10" s="2472">
        <v>544.44120883450603</v>
      </c>
      <c r="D10" s="2472">
        <v>581.20000099999993</v>
      </c>
      <c r="E10" s="2473">
        <v>690.23985600000003</v>
      </c>
      <c r="F10" s="2473">
        <v>2115.5383043544398</v>
      </c>
      <c r="G10" s="2473">
        <v>2461.8150253607773</v>
      </c>
      <c r="H10" s="2473">
        <v>15557.807132524489</v>
      </c>
      <c r="I10" s="2473">
        <v>16393.878295025519</v>
      </c>
      <c r="J10" s="2473">
        <v>15040.286553691407</v>
      </c>
      <c r="K10" s="2473">
        <v>15004.412548502172</v>
      </c>
      <c r="L10" s="2473">
        <v>19618.627747276936</v>
      </c>
      <c r="M10" s="2473">
        <v>24191.798483111219</v>
      </c>
      <c r="N10" s="2473">
        <v>27240.320658286706</v>
      </c>
      <c r="O10" s="2473">
        <v>24737.070228938355</v>
      </c>
      <c r="P10" s="2473">
        <v>21722.30329889651</v>
      </c>
      <c r="Q10" s="2473">
        <v>23651.3</v>
      </c>
      <c r="R10" s="2473">
        <v>24057.018900438015</v>
      </c>
      <c r="S10" s="2473">
        <v>26317.477407240334</v>
      </c>
      <c r="T10" s="2474">
        <v>26073.98775571067</v>
      </c>
      <c r="BP10" s="2470"/>
    </row>
    <row r="11" spans="1:68" ht="45" customHeight="1">
      <c r="A11" s="2475" t="s">
        <v>1436</v>
      </c>
      <c r="B11" s="2478">
        <v>1E-3</v>
      </c>
      <c r="C11" s="2478">
        <v>1E-3</v>
      </c>
      <c r="D11" s="2478">
        <v>1E-3</v>
      </c>
      <c r="E11" s="2473">
        <v>64.62</v>
      </c>
      <c r="F11" s="2473">
        <v>1372.11</v>
      </c>
      <c r="G11" s="2473">
        <v>1668.5224518544208</v>
      </c>
      <c r="H11" s="2476">
        <v>6648.758909169308</v>
      </c>
      <c r="I11" s="2476">
        <v>7266.2791553437128</v>
      </c>
      <c r="J11" s="2476">
        <v>7412.4071558547357</v>
      </c>
      <c r="K11" s="2476">
        <v>6254.61993674921</v>
      </c>
      <c r="L11" s="2476">
        <v>11278.506824315653</v>
      </c>
      <c r="M11" s="2476">
        <v>12174.737495225254</v>
      </c>
      <c r="N11" s="2476">
        <v>13932.441589435604</v>
      </c>
      <c r="O11" s="2476">
        <v>13287.963409310409</v>
      </c>
      <c r="P11" s="2476">
        <v>11617.042921710548</v>
      </c>
      <c r="Q11" s="2476">
        <v>10626.6</v>
      </c>
      <c r="R11" s="2476">
        <v>10254.649733018301</v>
      </c>
      <c r="S11" s="2476">
        <v>10368.872747374295</v>
      </c>
      <c r="T11" s="2477">
        <v>7962.2567683078978</v>
      </c>
      <c r="BP11" s="2470"/>
    </row>
    <row r="12" spans="1:68" ht="45" customHeight="1">
      <c r="A12" s="2475" t="s">
        <v>1437</v>
      </c>
      <c r="B12" s="2478"/>
      <c r="C12" s="2478"/>
      <c r="D12" s="2478"/>
      <c r="E12" s="2473"/>
      <c r="F12" s="2473"/>
      <c r="G12" s="2473"/>
      <c r="H12" s="2476">
        <v>8421.7982932322884</v>
      </c>
      <c r="I12" s="2476">
        <v>8564.1639644600327</v>
      </c>
      <c r="J12" s="2476">
        <v>6940.3560641486092</v>
      </c>
      <c r="K12" s="2476">
        <v>8133.6648525519959</v>
      </c>
      <c r="L12" s="2476">
        <v>7834.5418834690754</v>
      </c>
      <c r="M12" s="2476">
        <v>9701.3445172837237</v>
      </c>
      <c r="N12" s="2476">
        <v>9814.9152871049555</v>
      </c>
      <c r="O12" s="2476">
        <v>8620.6456877576966</v>
      </c>
      <c r="P12" s="2476">
        <v>5927.3127058722057</v>
      </c>
      <c r="Q12" s="2476">
        <v>7841.6281244961501</v>
      </c>
      <c r="R12" s="2476">
        <v>8366.4296606546959</v>
      </c>
      <c r="S12" s="2476">
        <v>9967.7792811133204</v>
      </c>
      <c r="T12" s="2477">
        <v>11925.945010010792</v>
      </c>
      <c r="BP12" s="2470"/>
    </row>
    <row r="13" spans="1:68" ht="45" customHeight="1">
      <c r="A13" s="2471" t="s">
        <v>278</v>
      </c>
      <c r="B13" s="2472">
        <v>1801.3122840461203</v>
      </c>
      <c r="C13" s="2472">
        <v>1867.9694015807725</v>
      </c>
      <c r="D13" s="2472">
        <v>1843.5798967413004</v>
      </c>
      <c r="E13" s="2473">
        <v>1983.7</v>
      </c>
      <c r="F13" s="2473">
        <v>2320.9290000000001</v>
      </c>
      <c r="G13" s="2473">
        <v>2366.2748786437219</v>
      </c>
      <c r="H13" s="2473">
        <v>14425.143335088829</v>
      </c>
      <c r="I13" s="2473">
        <v>14054.737795764595</v>
      </c>
      <c r="J13" s="2473">
        <v>14569.082402754004</v>
      </c>
      <c r="K13" s="2473">
        <v>15722.818799205033</v>
      </c>
      <c r="L13" s="2473">
        <v>17219.02808324678</v>
      </c>
      <c r="M13" s="2473">
        <v>17932.727508903856</v>
      </c>
      <c r="N13" s="2473">
        <v>19066.332743894818</v>
      </c>
      <c r="O13" s="2473">
        <v>19431.133792966088</v>
      </c>
      <c r="P13" s="2473">
        <v>21013.216706389394</v>
      </c>
      <c r="Q13" s="2473">
        <v>20491.675195876618</v>
      </c>
      <c r="R13" s="2473">
        <v>20684.305435989358</v>
      </c>
      <c r="S13" s="2473">
        <v>21553.046264300909</v>
      </c>
      <c r="T13" s="2474">
        <v>22791.029867090547</v>
      </c>
      <c r="BP13" s="2470"/>
    </row>
    <row r="14" spans="1:68" ht="45" customHeight="1">
      <c r="A14" s="2471" t="s">
        <v>1438</v>
      </c>
      <c r="B14" s="2472">
        <v>118.15348396860392</v>
      </c>
      <c r="C14" s="2472">
        <v>141.10301794833273</v>
      </c>
      <c r="D14" s="2472">
        <v>151.69193847708095</v>
      </c>
      <c r="E14" s="2473">
        <v>170.28971799999999</v>
      </c>
      <c r="F14" s="2473">
        <v>168.927400256</v>
      </c>
      <c r="G14" s="2473">
        <v>187.64763744711928</v>
      </c>
      <c r="H14" s="2473">
        <v>1340.7363583301396</v>
      </c>
      <c r="I14" s="2473">
        <v>1358.1265202915833</v>
      </c>
      <c r="J14" s="2473">
        <v>1598.1927531023966</v>
      </c>
      <c r="K14" s="2473">
        <v>1506.0903434661154</v>
      </c>
      <c r="L14" s="2473">
        <v>1798.555328171974</v>
      </c>
      <c r="M14" s="2473">
        <v>1898.1554151860259</v>
      </c>
      <c r="N14" s="2473">
        <v>2011.6044806447428</v>
      </c>
      <c r="O14" s="2473">
        <v>2210.1052700554228</v>
      </c>
      <c r="P14" s="2473">
        <v>2384.5709800735976</v>
      </c>
      <c r="Q14" s="2473">
        <v>2301.4</v>
      </c>
      <c r="R14" s="2473">
        <v>2052.1102784802856</v>
      </c>
      <c r="S14" s="2473">
        <v>2093.5208890281529</v>
      </c>
      <c r="T14" s="2474">
        <v>2169.6739779500895</v>
      </c>
      <c r="BP14" s="2470"/>
    </row>
    <row r="15" spans="1:68" ht="45" customHeight="1">
      <c r="A15" s="2471" t="s">
        <v>1439</v>
      </c>
      <c r="B15" s="2472">
        <v>226.96636816948859</v>
      </c>
      <c r="C15" s="2472">
        <v>228.88780012856219</v>
      </c>
      <c r="D15" s="2472">
        <v>246.39794840645183</v>
      </c>
      <c r="E15" s="2473">
        <v>259.36776900000001</v>
      </c>
      <c r="F15" s="2473">
        <v>266.96724463170005</v>
      </c>
      <c r="G15" s="2473">
        <v>272.92768657104983</v>
      </c>
      <c r="H15" s="2473">
        <v>702.61782849605811</v>
      </c>
      <c r="I15" s="2473">
        <v>744.34545002748746</v>
      </c>
      <c r="J15" s="2473">
        <v>848.10778187756227</v>
      </c>
      <c r="K15" s="2473">
        <v>747.98800792944905</v>
      </c>
      <c r="L15" s="2473">
        <v>793.35204341299402</v>
      </c>
      <c r="M15" s="2473">
        <v>764.84971428258609</v>
      </c>
      <c r="N15" s="2473">
        <v>731.20765184305048</v>
      </c>
      <c r="O15" s="2473">
        <v>746.97240579974482</v>
      </c>
      <c r="P15" s="2473">
        <v>940.90492396806997</v>
      </c>
      <c r="Q15" s="2473">
        <v>895.33855597988986</v>
      </c>
      <c r="R15" s="2473">
        <v>917.47574323531569</v>
      </c>
      <c r="S15" s="2473">
        <v>909.17217393211035</v>
      </c>
      <c r="T15" s="2474">
        <v>906.79787323366634</v>
      </c>
      <c r="BP15" s="2470"/>
    </row>
    <row r="16" spans="1:68" ht="54.75" customHeight="1">
      <c r="A16" s="2471" t="s">
        <v>282</v>
      </c>
      <c r="B16" s="2472">
        <v>1251.5619102452122</v>
      </c>
      <c r="C16" s="2472">
        <v>1739.464418680479</v>
      </c>
      <c r="D16" s="2472">
        <v>1901.8527360537855</v>
      </c>
      <c r="E16" s="2473">
        <v>1949.39905445513</v>
      </c>
      <c r="F16" s="2473">
        <v>2284.6956918214123</v>
      </c>
      <c r="G16" s="2473">
        <v>2658.7871139141525</v>
      </c>
      <c r="H16" s="2473">
        <v>10407.880689213793</v>
      </c>
      <c r="I16" s="2473">
        <v>10363.00658174132</v>
      </c>
      <c r="J16" s="2473">
        <v>11352.495919529192</v>
      </c>
      <c r="K16" s="2473">
        <v>12303.255003768019</v>
      </c>
      <c r="L16" s="2473">
        <v>12925.923797466707</v>
      </c>
      <c r="M16" s="2473">
        <v>13066.849531816604</v>
      </c>
      <c r="N16" s="2473">
        <v>12487.816305409946</v>
      </c>
      <c r="O16" s="2473">
        <v>12875.942368156297</v>
      </c>
      <c r="P16" s="2473">
        <v>13653.108815221633</v>
      </c>
      <c r="Q16" s="2473">
        <v>12728.8</v>
      </c>
      <c r="R16" s="2473">
        <v>11309.069892215639</v>
      </c>
      <c r="S16" s="2473">
        <v>12393.500661889335</v>
      </c>
      <c r="T16" s="2474">
        <v>12783.286703623819</v>
      </c>
      <c r="BP16" s="2470"/>
    </row>
    <row r="17" spans="1:106" ht="54.75" customHeight="1">
      <c r="A17" s="2466" t="s">
        <v>1440</v>
      </c>
      <c r="B17" s="2467">
        <v>9358.3495223661885</v>
      </c>
      <c r="C17" s="2467">
        <v>10105.970206031943</v>
      </c>
      <c r="D17" s="2467">
        <v>10666.89462891631</v>
      </c>
      <c r="E17" s="2468">
        <v>11714.746203111526</v>
      </c>
      <c r="F17" s="2468">
        <v>12812.883628376299</v>
      </c>
      <c r="G17" s="2468">
        <v>14360.821994120632</v>
      </c>
      <c r="H17" s="2468">
        <v>50523.645539334902</v>
      </c>
      <c r="I17" s="2468">
        <v>53154.195359729289</v>
      </c>
      <c r="J17" s="2468">
        <v>54682.740362538418</v>
      </c>
      <c r="K17" s="2468">
        <v>56191.069602539959</v>
      </c>
      <c r="L17" s="2468">
        <v>58127.919006418408</v>
      </c>
      <c r="M17" s="2468">
        <v>59761.371488388511</v>
      </c>
      <c r="N17" s="2468">
        <v>64316.771411889495</v>
      </c>
      <c r="O17" s="2468">
        <v>64754.396581689172</v>
      </c>
      <c r="P17" s="2468">
        <v>70819.700200361593</v>
      </c>
      <c r="Q17" s="2468">
        <v>75259.339476445704</v>
      </c>
      <c r="R17" s="2468">
        <v>79559.568237735279</v>
      </c>
      <c r="S17" s="2468">
        <v>84505.326304593167</v>
      </c>
      <c r="T17" s="2469">
        <v>91366.164741264321</v>
      </c>
      <c r="BP17" s="2470"/>
    </row>
    <row r="18" spans="1:106" ht="54.75" customHeight="1">
      <c r="A18" s="2471" t="s">
        <v>1441</v>
      </c>
      <c r="B18" s="2472">
        <v>1202.6216724278104</v>
      </c>
      <c r="C18" s="2472">
        <v>1316.9256762063744</v>
      </c>
      <c r="D18" s="2472">
        <v>1387.9310089999999</v>
      </c>
      <c r="E18" s="2473">
        <v>1573.0945219999999</v>
      </c>
      <c r="F18" s="2473">
        <v>1745.8</v>
      </c>
      <c r="G18" s="2473">
        <v>1943.6030693003827</v>
      </c>
      <c r="H18" s="2473">
        <v>13876.807337491518</v>
      </c>
      <c r="I18" s="2473">
        <v>14160.448241478229</v>
      </c>
      <c r="J18" s="2473">
        <v>14232.367195556895</v>
      </c>
      <c r="K18" s="2473">
        <v>14168.348770121869</v>
      </c>
      <c r="L18" s="2473">
        <v>15330.719604434416</v>
      </c>
      <c r="M18" s="2473">
        <v>15753.936795258749</v>
      </c>
      <c r="N18" s="2473">
        <v>16329.877514340187</v>
      </c>
      <c r="O18" s="2473">
        <v>15856.31106642433</v>
      </c>
      <c r="P18" s="2473">
        <v>16860.574794771892</v>
      </c>
      <c r="Q18" s="2473">
        <v>17086.599999999999</v>
      </c>
      <c r="R18" s="2473">
        <v>17130.90333393326</v>
      </c>
      <c r="S18" s="2473">
        <v>17825.012942083325</v>
      </c>
      <c r="T18" s="2474">
        <v>18496.476668643667</v>
      </c>
      <c r="BP18" s="2470"/>
    </row>
    <row r="19" spans="1:106" ht="54.75" customHeight="1">
      <c r="A19" s="2471" t="s">
        <v>1442</v>
      </c>
      <c r="B19" s="2472">
        <v>916.59233209358729</v>
      </c>
      <c r="C19" s="2472">
        <v>999.77812513400113</v>
      </c>
      <c r="D19" s="2472">
        <v>962.00084100000004</v>
      </c>
      <c r="E19" s="2473">
        <v>987.85721299999989</v>
      </c>
      <c r="F19" s="2473">
        <v>1023.2668728240949</v>
      </c>
      <c r="G19" s="2473">
        <v>1082</v>
      </c>
      <c r="H19" s="2473">
        <v>4675.1491566365366</v>
      </c>
      <c r="I19" s="2473">
        <v>4746.2956066274573</v>
      </c>
      <c r="J19" s="2473">
        <v>4938.9807627864157</v>
      </c>
      <c r="K19" s="2473">
        <v>5052.319526465164</v>
      </c>
      <c r="L19" s="2473">
        <v>5438.5622262368524</v>
      </c>
      <c r="M19" s="2473">
        <v>5612.3845540192751</v>
      </c>
      <c r="N19" s="2473">
        <v>5949.5445028789227</v>
      </c>
      <c r="O19" s="2473">
        <v>3748.7211077246293</v>
      </c>
      <c r="P19" s="2473">
        <v>3924.9484869987641</v>
      </c>
      <c r="Q19" s="2473">
        <v>3925.7</v>
      </c>
      <c r="R19" s="2473">
        <v>4083.750201639582</v>
      </c>
      <c r="S19" s="2473">
        <v>4288.0818115463017</v>
      </c>
      <c r="T19" s="2474">
        <v>4366.8311834964388</v>
      </c>
      <c r="BP19" s="2470"/>
      <c r="DB19" s="2479"/>
    </row>
    <row r="20" spans="1:106" ht="54.75" customHeight="1">
      <c r="A20" s="2471" t="s">
        <v>1443</v>
      </c>
      <c r="B20" s="2472">
        <v>2573.4037110869308</v>
      </c>
      <c r="C20" s="2472">
        <v>2671.9100022865191</v>
      </c>
      <c r="D20" s="2472">
        <v>2790.1362986905042</v>
      </c>
      <c r="E20" s="2473">
        <v>3014.3079710000002</v>
      </c>
      <c r="F20" s="2473">
        <v>3345.8818478100006</v>
      </c>
      <c r="G20" s="2473">
        <v>3653.4461548920863</v>
      </c>
      <c r="H20" s="2473">
        <v>7054.7116110969946</v>
      </c>
      <c r="I20" s="2473">
        <v>7463.3628256734219</v>
      </c>
      <c r="J20" s="2473">
        <v>7659.1233759701372</v>
      </c>
      <c r="K20" s="2473">
        <v>7746.5589821261765</v>
      </c>
      <c r="L20" s="2473">
        <v>8439.7933888832522</v>
      </c>
      <c r="M20" s="2473">
        <v>8532.9449777261616</v>
      </c>
      <c r="N20" s="2473">
        <v>8903.4717568592514</v>
      </c>
      <c r="O20" s="2473">
        <v>9269.7263306976565</v>
      </c>
      <c r="P20" s="2473">
        <v>9932.6028613995149</v>
      </c>
      <c r="Q20" s="2473">
        <v>10329.700000000001</v>
      </c>
      <c r="R20" s="2473">
        <v>10736.008122664323</v>
      </c>
      <c r="S20" s="2473">
        <v>11534.906431644056</v>
      </c>
      <c r="T20" s="2474">
        <v>12531.767039373644</v>
      </c>
      <c r="BP20" s="2470"/>
    </row>
    <row r="21" spans="1:106" ht="54.75" customHeight="1">
      <c r="A21" s="2471" t="s">
        <v>1444</v>
      </c>
      <c r="B21" s="2472">
        <v>502.841755343476</v>
      </c>
      <c r="C21" s="2472">
        <v>600.89589763545382</v>
      </c>
      <c r="D21" s="2472">
        <v>624.16471600000011</v>
      </c>
      <c r="E21" s="2473">
        <v>776.90601500000025</v>
      </c>
      <c r="F21" s="2473">
        <v>908.98003755000025</v>
      </c>
      <c r="G21" s="2473">
        <v>1286.0402417064558</v>
      </c>
      <c r="H21" s="2473">
        <v>1949.3711948300192</v>
      </c>
      <c r="I21" s="2473">
        <v>2527.5178359562374</v>
      </c>
      <c r="J21" s="2473">
        <v>2829.5502407483145</v>
      </c>
      <c r="K21" s="2473">
        <v>2986.8402361563194</v>
      </c>
      <c r="L21" s="2473">
        <v>3111.6389991640726</v>
      </c>
      <c r="M21" s="2473">
        <v>3520.0021583948228</v>
      </c>
      <c r="N21" s="2473">
        <v>5157.8891512951368</v>
      </c>
      <c r="O21" s="2473">
        <v>6266.8353188235933</v>
      </c>
      <c r="P21" s="2473">
        <v>8252.2436739257155</v>
      </c>
      <c r="Q21" s="2473">
        <v>9999.2000000000007</v>
      </c>
      <c r="R21" s="2473">
        <v>11950.579933203586</v>
      </c>
      <c r="S21" s="2473">
        <v>13842.962146015538</v>
      </c>
      <c r="T21" s="2474">
        <v>16635.323874384645</v>
      </c>
      <c r="BP21" s="2470"/>
    </row>
    <row r="22" spans="1:106" ht="54.75" customHeight="1">
      <c r="A22" s="2471" t="s">
        <v>1445</v>
      </c>
      <c r="B22" s="2472">
        <v>559.76896800603345</v>
      </c>
      <c r="C22" s="2472">
        <v>620.12126920962771</v>
      </c>
      <c r="D22" s="2472">
        <v>677.93816802119284</v>
      </c>
      <c r="E22" s="2473">
        <v>791.49056399999995</v>
      </c>
      <c r="F22" s="2473">
        <v>799.40546963999998</v>
      </c>
      <c r="G22" s="2473">
        <v>974.73772323445019</v>
      </c>
      <c r="H22" s="2473">
        <v>5882.646400175041</v>
      </c>
      <c r="I22" s="2473">
        <v>7140.6580686708257</v>
      </c>
      <c r="J22" s="2473">
        <v>8062.2697457827644</v>
      </c>
      <c r="K22" s="2473">
        <v>8706.9883485378268</v>
      </c>
      <c r="L22" s="2473">
        <v>7165.3169220934715</v>
      </c>
      <c r="M22" s="2473">
        <v>6577.4815821027205</v>
      </c>
      <c r="N22" s="2473">
        <v>6680.5874518361334</v>
      </c>
      <c r="O22" s="2473">
        <v>7299.0093559742072</v>
      </c>
      <c r="P22" s="2473">
        <v>7473.5941738273377</v>
      </c>
      <c r="Q22" s="2473">
        <v>8205.4000000000015</v>
      </c>
      <c r="R22" s="2473">
        <v>8648.3048834117253</v>
      </c>
      <c r="S22" s="2473">
        <v>9318.9425685824499</v>
      </c>
      <c r="T22" s="2474">
        <v>9953.0047617932923</v>
      </c>
      <c r="BP22" s="2470"/>
    </row>
    <row r="23" spans="1:106" ht="54.75" customHeight="1">
      <c r="A23" s="2471" t="s">
        <v>1446</v>
      </c>
      <c r="B23" s="2472">
        <v>943.5159662053486</v>
      </c>
      <c r="C23" s="2472">
        <v>943.19960929380909</v>
      </c>
      <c r="D23" s="2472">
        <v>944.79098694112065</v>
      </c>
      <c r="E23" s="2473">
        <v>1076.0488511115263</v>
      </c>
      <c r="F23" s="2473">
        <v>1227.139823538203</v>
      </c>
      <c r="G23" s="2473">
        <v>1452.024440213421</v>
      </c>
      <c r="H23" s="2473">
        <v>1173.3067739112741</v>
      </c>
      <c r="I23" s="2473">
        <v>1170.3082111390545</v>
      </c>
      <c r="J23" s="2473">
        <v>1206.6322165925469</v>
      </c>
      <c r="K23" s="2473">
        <v>1244.736909143176</v>
      </c>
      <c r="L23" s="2473">
        <v>1292.2765559711636</v>
      </c>
      <c r="M23" s="2473">
        <v>1208.3307293001412</v>
      </c>
      <c r="N23" s="2473">
        <v>1448.2001092167234</v>
      </c>
      <c r="O23" s="2473">
        <v>1617.0167794126846</v>
      </c>
      <c r="P23" s="2473">
        <v>1761.5295689887957</v>
      </c>
      <c r="Q23" s="2473">
        <v>1692.2000000000003</v>
      </c>
      <c r="R23" s="2473">
        <v>1761.4987179706534</v>
      </c>
      <c r="S23" s="2473">
        <v>1788.291364030707</v>
      </c>
      <c r="T23" s="2474">
        <v>1779.6061773688116</v>
      </c>
      <c r="BP23" s="2470"/>
    </row>
    <row r="24" spans="1:106" ht="54.75" customHeight="1">
      <c r="A24" s="2471" t="s">
        <v>1447</v>
      </c>
      <c r="B24" s="2472">
        <v>959.55966830199895</v>
      </c>
      <c r="C24" s="2472">
        <v>1081.7510171692327</v>
      </c>
      <c r="D24" s="2472">
        <v>1208.1798796532601</v>
      </c>
      <c r="E24" s="2473">
        <v>1248.961399</v>
      </c>
      <c r="F24" s="2473">
        <v>1341.3845425260001</v>
      </c>
      <c r="G24" s="2473">
        <v>1397.1861394950818</v>
      </c>
      <c r="H24" s="2473">
        <v>1671.1971027371123</v>
      </c>
      <c r="I24" s="2473">
        <v>1784.9199707745652</v>
      </c>
      <c r="J24" s="2473">
        <v>1810.046931938894</v>
      </c>
      <c r="K24" s="2473">
        <v>1733.6170585964044</v>
      </c>
      <c r="L24" s="2473">
        <v>1783.6156581394928</v>
      </c>
      <c r="M24" s="2473">
        <v>1788.4049165534461</v>
      </c>
      <c r="N24" s="2473">
        <v>1879.3238165075256</v>
      </c>
      <c r="O24" s="2473">
        <v>1763.6630530936243</v>
      </c>
      <c r="P24" s="2473">
        <v>1954.561941960478</v>
      </c>
      <c r="Q24" s="2473">
        <v>1802.6999999999998</v>
      </c>
      <c r="R24" s="2473">
        <v>1879.2740869707104</v>
      </c>
      <c r="S24" s="2473">
        <v>1900.648049883976</v>
      </c>
      <c r="T24" s="2474">
        <v>1959.2453889926501</v>
      </c>
      <c r="BP24" s="2470"/>
    </row>
    <row r="25" spans="1:106" ht="54.75" customHeight="1">
      <c r="A25" s="2471" t="s">
        <v>1448</v>
      </c>
      <c r="B25" s="2472">
        <v>720.45594830000016</v>
      </c>
      <c r="C25" s="2472">
        <v>814.29858208688984</v>
      </c>
      <c r="D25" s="2472">
        <v>914.89015573904624</v>
      </c>
      <c r="E25" s="2473">
        <v>963.21807600000022</v>
      </c>
      <c r="F25" s="2473">
        <v>999.82036288800032</v>
      </c>
      <c r="G25" s="2473">
        <v>1066.8083272014962</v>
      </c>
      <c r="H25" s="2473">
        <v>4585.0190833403694</v>
      </c>
      <c r="I25" s="2473">
        <v>4424.4400758698393</v>
      </c>
      <c r="J25" s="2473">
        <v>4310.9102866981411</v>
      </c>
      <c r="K25" s="2473">
        <v>4692.9445726592994</v>
      </c>
      <c r="L25" s="2473">
        <v>4888.5794416500848</v>
      </c>
      <c r="M25" s="2473">
        <v>5098.6381874154167</v>
      </c>
      <c r="N25" s="2473">
        <v>5286.9222968853819</v>
      </c>
      <c r="O25" s="2473">
        <v>5816.2618802250863</v>
      </c>
      <c r="P25" s="2473">
        <v>7301.254092873015</v>
      </c>
      <c r="Q25" s="2473">
        <v>7746.0999999999995</v>
      </c>
      <c r="R25" s="2473">
        <v>8095.1016061578057</v>
      </c>
      <c r="S25" s="2473">
        <v>8311.6463190126869</v>
      </c>
      <c r="T25" s="2474">
        <v>8858.082041387328</v>
      </c>
      <c r="BP25" s="2470"/>
    </row>
    <row r="26" spans="1:106" ht="54.75" customHeight="1">
      <c r="A26" s="2471" t="s">
        <v>1449</v>
      </c>
      <c r="B26" s="2472">
        <v>259.27272368374065</v>
      </c>
      <c r="C26" s="2472">
        <v>270.78237328234979</v>
      </c>
      <c r="D26" s="2472">
        <v>311.81224933890746</v>
      </c>
      <c r="E26" s="2473">
        <v>346.86159199999997</v>
      </c>
      <c r="F26" s="2473">
        <v>364.20467159999998</v>
      </c>
      <c r="G26" s="2473">
        <v>404.06925723382324</v>
      </c>
      <c r="H26" s="2473">
        <v>5325.0569777149976</v>
      </c>
      <c r="I26" s="2473">
        <v>5309.2784482423158</v>
      </c>
      <c r="J26" s="2473">
        <v>5285.178959351646</v>
      </c>
      <c r="K26" s="2473">
        <v>5406.3096028074297</v>
      </c>
      <c r="L26" s="2473">
        <v>5746.5745679609099</v>
      </c>
      <c r="M26" s="2473">
        <v>5972.8909398211945</v>
      </c>
      <c r="N26" s="2473">
        <v>6534.5700207310874</v>
      </c>
      <c r="O26" s="2473">
        <v>7044.966999154276</v>
      </c>
      <c r="P26" s="2473">
        <v>6771.8748739043695</v>
      </c>
      <c r="Q26" s="2473">
        <v>7460.7526811360185</v>
      </c>
      <c r="R26" s="2473">
        <v>7786.4153533771732</v>
      </c>
      <c r="S26" s="2473">
        <v>7994.4158823788766</v>
      </c>
      <c r="T26" s="2474">
        <v>8920.585269492005</v>
      </c>
      <c r="BP26" s="2470"/>
    </row>
    <row r="27" spans="1:106" ht="54.75" customHeight="1">
      <c r="A27" s="2471" t="s">
        <v>1450</v>
      </c>
      <c r="B27" s="2472">
        <v>720.31677691726304</v>
      </c>
      <c r="C27" s="2472">
        <v>786.30765372768735</v>
      </c>
      <c r="D27" s="2472">
        <v>845.05032453227989</v>
      </c>
      <c r="E27" s="2473">
        <v>936</v>
      </c>
      <c r="F27" s="2473">
        <v>1057</v>
      </c>
      <c r="G27" s="2473">
        <v>1100.9066408434362</v>
      </c>
      <c r="H27" s="2473">
        <v>2700.226396282063</v>
      </c>
      <c r="I27" s="2473">
        <v>2773.4246655278785</v>
      </c>
      <c r="J27" s="2473">
        <v>2650.2215886039285</v>
      </c>
      <c r="K27" s="2473">
        <v>2756.48298309749</v>
      </c>
      <c r="L27" s="2473">
        <v>3144.7164554541814</v>
      </c>
      <c r="M27" s="2473">
        <v>3854.1044592668218</v>
      </c>
      <c r="N27" s="2473">
        <v>4256.1722541203517</v>
      </c>
      <c r="O27" s="2473">
        <v>4507.1480046383149</v>
      </c>
      <c r="P27" s="2473">
        <v>4847.4830267907664</v>
      </c>
      <c r="Q27" s="2473">
        <v>5294.6534395321914</v>
      </c>
      <c r="R27" s="2473">
        <v>5736.2280248040934</v>
      </c>
      <c r="S27" s="2473">
        <v>5986.3751894011857</v>
      </c>
      <c r="T27" s="2474">
        <v>6198.981444460992</v>
      </c>
      <c r="BP27" s="2470"/>
    </row>
    <row r="28" spans="1:106" ht="54.75" customHeight="1">
      <c r="A28" s="2471" t="s">
        <v>1451</v>
      </c>
      <c r="B28" s="2472">
        <v>449.95089037622898</v>
      </c>
      <c r="C28" s="2472">
        <v>522.31527514899255</v>
      </c>
      <c r="D28" s="2472">
        <v>738.60776946235069</v>
      </c>
      <c r="E28" s="2473">
        <v>796.65148344328804</v>
      </c>
      <c r="F28" s="2473">
        <v>903.60189860313403</v>
      </c>
      <c r="G28" s="2473">
        <v>1015.252140946089</v>
      </c>
      <c r="H28" s="2473">
        <v>1630.1535051189821</v>
      </c>
      <c r="I28" s="2473">
        <v>1653.541409769467</v>
      </c>
      <c r="J28" s="2473">
        <v>1697.4590585087328</v>
      </c>
      <c r="K28" s="2473">
        <v>1695.922612828809</v>
      </c>
      <c r="L28" s="2473">
        <v>1786.1251864305182</v>
      </c>
      <c r="M28" s="2473">
        <v>1842.252188529759</v>
      </c>
      <c r="N28" s="2473">
        <v>1890.2125372188</v>
      </c>
      <c r="O28" s="2473">
        <v>1564.736685520767</v>
      </c>
      <c r="P28" s="2473">
        <v>1739.0327049209254</v>
      </c>
      <c r="Q28" s="2473">
        <v>1716.3333557774972</v>
      </c>
      <c r="R28" s="2473">
        <v>1751.5039736023807</v>
      </c>
      <c r="S28" s="2473">
        <v>1714.0436000140817</v>
      </c>
      <c r="T28" s="2474">
        <v>1666.2608918708436</v>
      </c>
      <c r="BP28" s="2470"/>
    </row>
    <row r="29" spans="1:106" ht="45.75" customHeight="1">
      <c r="A29" s="2466" t="s">
        <v>1452</v>
      </c>
      <c r="B29" s="2467">
        <v>18159.995067087351</v>
      </c>
      <c r="C29" s="2467">
        <v>19821.598128927308</v>
      </c>
      <c r="D29" s="2467">
        <v>20782.10442310297</v>
      </c>
      <c r="E29" s="2468">
        <v>22423.592347123369</v>
      </c>
      <c r="F29" s="2468">
        <v>25573.436115233515</v>
      </c>
      <c r="G29" s="2468">
        <v>27949.90896572842</v>
      </c>
      <c r="H29" s="2468">
        <v>118313.71764283991</v>
      </c>
      <c r="I29" s="2468">
        <v>121652.4982120295</v>
      </c>
      <c r="J29" s="2468">
        <v>124201.44506164764</v>
      </c>
      <c r="K29" s="2468">
        <v>128299.78356136053</v>
      </c>
      <c r="L29" s="2468">
        <v>138974.36481034057</v>
      </c>
      <c r="M29" s="2468">
        <v>147495.85149356196</v>
      </c>
      <c r="N29" s="2468">
        <v>157125.10358989891</v>
      </c>
      <c r="O29" s="2468">
        <v>158304.36387879893</v>
      </c>
      <c r="P29" s="2468">
        <v>166919.71461416839</v>
      </c>
      <c r="Q29" s="2468">
        <v>173227.58779903641</v>
      </c>
      <c r="R29" s="2468">
        <v>178703.45047589793</v>
      </c>
      <c r="S29" s="2468">
        <v>188991.378432611</v>
      </c>
      <c r="T29" s="2469">
        <v>200104.33179535682</v>
      </c>
      <c r="BP29" s="2470"/>
    </row>
    <row r="30" spans="1:106" ht="45.75" customHeight="1">
      <c r="A30" s="2471" t="s">
        <v>1453</v>
      </c>
      <c r="B30" s="2472">
        <v>1358.1657362846074</v>
      </c>
      <c r="C30" s="2472">
        <v>1482.4351723477621</v>
      </c>
      <c r="D30" s="2472">
        <v>1554</v>
      </c>
      <c r="E30" s="2473">
        <v>1677</v>
      </c>
      <c r="F30" s="2473">
        <v>1912.5961935749656</v>
      </c>
      <c r="G30" s="2473">
        <v>2090.3424560023695</v>
      </c>
      <c r="H30" s="2473">
        <v>6163.8611427921987</v>
      </c>
      <c r="I30" s="2473">
        <v>6380.4592175444186</v>
      </c>
      <c r="J30" s="2473">
        <v>6546.7832325003283</v>
      </c>
      <c r="K30" s="2473">
        <v>6859.1913998973632</v>
      </c>
      <c r="L30" s="2473">
        <v>7171.541194845131</v>
      </c>
      <c r="M30" s="2473">
        <v>7711.2141981629802</v>
      </c>
      <c r="N30" s="2473">
        <v>8182.4883914436605</v>
      </c>
      <c r="O30" s="2473">
        <v>7852.8126843251603</v>
      </c>
      <c r="P30" s="2473">
        <v>7672.3753010401488</v>
      </c>
      <c r="Q30" s="2473">
        <v>8007.4688525297152</v>
      </c>
      <c r="R30" s="2473">
        <v>8222.5518798824978</v>
      </c>
      <c r="S30" s="2473">
        <v>8865.0631092437616</v>
      </c>
      <c r="T30" s="2474">
        <v>9533.3076292365549</v>
      </c>
      <c r="BP30" s="2470"/>
    </row>
    <row r="31" spans="1:106" ht="45.75" customHeight="1">
      <c r="A31" s="2466" t="s">
        <v>1454</v>
      </c>
      <c r="B31" s="2467">
        <v>19518.16080337196</v>
      </c>
      <c r="C31" s="2467">
        <v>21304.033301275071</v>
      </c>
      <c r="D31" s="2467">
        <v>22336.10442310297</v>
      </c>
      <c r="E31" s="2468">
        <v>24100.592347123369</v>
      </c>
      <c r="F31" s="2468">
        <v>27486.032308808481</v>
      </c>
      <c r="G31" s="2468">
        <v>30040.251421730791</v>
      </c>
      <c r="H31" s="2468">
        <v>124477.57878563211</v>
      </c>
      <c r="I31" s="2468">
        <v>128032.95742957391</v>
      </c>
      <c r="J31" s="2468">
        <v>130748.22829414796</v>
      </c>
      <c r="K31" s="2468">
        <v>135158.97496125789</v>
      </c>
      <c r="L31" s="2468">
        <v>146145.90600518571</v>
      </c>
      <c r="M31" s="2468">
        <v>155207.06569172494</v>
      </c>
      <c r="N31" s="2468">
        <v>165307.59198134256</v>
      </c>
      <c r="O31" s="2468">
        <v>166157.17656312409</v>
      </c>
      <c r="P31" s="2468">
        <v>174592.08991520855</v>
      </c>
      <c r="Q31" s="2468">
        <v>181235.05665156612</v>
      </c>
      <c r="R31" s="2468">
        <v>186926.00235578042</v>
      </c>
      <c r="S31" s="2468">
        <v>197856.44154185476</v>
      </c>
      <c r="T31" s="2469">
        <v>209637.63942459336</v>
      </c>
      <c r="BP31" s="2470"/>
    </row>
    <row r="32" spans="1:106" s="2482" customFormat="1" ht="45.75" customHeight="1">
      <c r="A32" s="2475" t="s">
        <v>1455</v>
      </c>
      <c r="B32" s="2480"/>
      <c r="C32" s="2480"/>
      <c r="D32" s="2480"/>
      <c r="E32" s="2481"/>
      <c r="F32" s="2481"/>
      <c r="G32" s="2481"/>
      <c r="H32" s="2476">
        <v>36119.602672934649</v>
      </c>
      <c r="I32" s="2476">
        <v>37085.651242477281</v>
      </c>
      <c r="J32" s="2476">
        <v>38119.064424808166</v>
      </c>
      <c r="K32" s="2476">
        <v>39156.039083199554</v>
      </c>
      <c r="L32" s="2476">
        <v>41562.492619705168</v>
      </c>
      <c r="M32" s="2476">
        <v>42647.775978811522</v>
      </c>
      <c r="N32" s="2476">
        <v>45155.829859319609</v>
      </c>
      <c r="O32" s="2476">
        <v>44805.324495604713</v>
      </c>
      <c r="P32" s="2476">
        <v>46830.760229521853</v>
      </c>
      <c r="Q32" s="2476">
        <v>48855.11360728008</v>
      </c>
      <c r="R32" s="2476">
        <v>51583.344295211573</v>
      </c>
      <c r="S32" s="2476">
        <v>53658.036507355493</v>
      </c>
      <c r="T32" s="2477">
        <v>57353.697075997028</v>
      </c>
      <c r="BP32" s="2483"/>
    </row>
    <row r="33" spans="1:68" ht="45.75" customHeight="1" thickBot="1">
      <c r="A33" s="2484" t="s">
        <v>1456</v>
      </c>
      <c r="B33" s="2485"/>
      <c r="C33" s="2485"/>
      <c r="D33" s="2485"/>
      <c r="E33" s="2486"/>
      <c r="F33" s="2486"/>
      <c r="G33" s="2486"/>
      <c r="H33" s="2486">
        <v>117828.81987646279</v>
      </c>
      <c r="I33" s="2486">
        <v>120766.67827423022</v>
      </c>
      <c r="J33" s="2486">
        <v>123335.82113829323</v>
      </c>
      <c r="K33" s="2486">
        <v>128904.35502450867</v>
      </c>
      <c r="L33" s="2486">
        <v>134867.39918087007</v>
      </c>
      <c r="M33" s="2486">
        <v>143032.3281964997</v>
      </c>
      <c r="N33" s="2486">
        <v>151375.15039190697</v>
      </c>
      <c r="O33" s="2486">
        <v>152869.21315381367</v>
      </c>
      <c r="P33" s="2486">
        <v>162975.04699349805</v>
      </c>
      <c r="Q33" s="2486">
        <v>170608.45665156608</v>
      </c>
      <c r="R33" s="2486">
        <v>176671.35262276212</v>
      </c>
      <c r="S33" s="2486">
        <v>187487.6</v>
      </c>
      <c r="T33" s="2487">
        <v>201675.4</v>
      </c>
      <c r="BP33" s="2470"/>
    </row>
    <row r="34" spans="1:68" ht="45.65" customHeight="1" thickTop="1">
      <c r="A34" s="2488" t="s">
        <v>1457</v>
      </c>
      <c r="B34" s="2468"/>
      <c r="C34" s="2468"/>
      <c r="D34" s="2468"/>
      <c r="E34" s="2468"/>
      <c r="F34" s="2468"/>
      <c r="BP34" s="2470"/>
    </row>
    <row r="35" spans="1:68">
      <c r="C35" s="2489"/>
      <c r="D35" s="2489"/>
      <c r="E35" s="2489"/>
      <c r="F35" s="2489"/>
      <c r="G35" s="2489"/>
      <c r="H35" s="2489"/>
      <c r="BP35" s="2470"/>
    </row>
    <row r="36" spans="1:68">
      <c r="BP36" s="2470"/>
    </row>
    <row r="37" spans="1:68">
      <c r="A37" s="756"/>
      <c r="G37" s="2490"/>
      <c r="H37" s="2490"/>
      <c r="BP37" s="2470"/>
    </row>
    <row r="38" spans="1:68">
      <c r="BP38" s="2470"/>
    </row>
    <row r="39" spans="1:68">
      <c r="BP39" s="2470"/>
    </row>
    <row r="40" spans="1:68">
      <c r="BP40" s="2470"/>
    </row>
    <row r="41" spans="1:68">
      <c r="BP41" s="2470"/>
    </row>
    <row r="42" spans="1:68">
      <c r="BP42" s="2470"/>
    </row>
    <row r="43" spans="1:68">
      <c r="BP43" s="2470"/>
    </row>
    <row r="44" spans="1:68">
      <c r="BP44" s="2470"/>
    </row>
    <row r="45" spans="1:68">
      <c r="BP45" s="2470"/>
    </row>
    <row r="46" spans="1:68">
      <c r="BP46" s="2470"/>
    </row>
    <row r="47" spans="1:68" ht="21">
      <c r="I47" s="2453"/>
      <c r="J47" s="2453"/>
      <c r="K47" s="2453"/>
      <c r="L47" s="2453"/>
      <c r="M47" s="2453"/>
      <c r="T47" s="2453"/>
      <c r="BP47" s="2470"/>
    </row>
    <row r="48" spans="1:68" ht="21">
      <c r="I48" s="2453"/>
      <c r="J48" s="2453"/>
      <c r="K48" s="2453"/>
      <c r="L48" s="2453"/>
      <c r="M48" s="2453"/>
      <c r="T48" s="2453"/>
      <c r="BP48" s="2470"/>
    </row>
    <row r="49" spans="9:68" ht="21">
      <c r="I49" s="2453"/>
      <c r="J49" s="2453"/>
      <c r="K49" s="2453"/>
      <c r="L49" s="2453"/>
      <c r="M49" s="2453"/>
      <c r="T49" s="2453"/>
      <c r="BP49" s="2470"/>
    </row>
    <row r="50" spans="9:68" ht="21">
      <c r="I50" s="2453"/>
      <c r="J50" s="2453"/>
      <c r="K50" s="2453"/>
      <c r="L50" s="2453"/>
      <c r="M50" s="2453"/>
      <c r="T50" s="2453"/>
      <c r="BP50" s="2470"/>
    </row>
    <row r="51" spans="9:68" ht="21">
      <c r="I51" s="2453"/>
      <c r="J51" s="2453"/>
      <c r="K51" s="2453"/>
      <c r="L51" s="2453"/>
      <c r="M51" s="2453"/>
      <c r="T51" s="2453"/>
      <c r="BP51" s="2470"/>
    </row>
    <row r="52" spans="9:68" ht="21">
      <c r="I52" s="2453"/>
      <c r="J52" s="2453"/>
      <c r="K52" s="2453"/>
      <c r="L52" s="2453"/>
      <c r="M52" s="2453"/>
      <c r="T52" s="2453"/>
      <c r="BP52" s="2470"/>
    </row>
    <row r="53" spans="9:68" ht="21">
      <c r="I53" s="2453"/>
      <c r="J53" s="2453"/>
      <c r="K53" s="2453"/>
      <c r="L53" s="2453"/>
      <c r="M53" s="2453"/>
      <c r="T53" s="2453"/>
      <c r="BP53" s="2470"/>
    </row>
    <row r="54" spans="9:68" ht="21">
      <c r="I54" s="2453"/>
      <c r="J54" s="2453"/>
      <c r="K54" s="2453"/>
      <c r="L54" s="2453"/>
      <c r="M54" s="2453"/>
      <c r="T54" s="2453"/>
      <c r="BP54" s="2470"/>
    </row>
    <row r="55" spans="9:68" ht="21">
      <c r="I55" s="2453"/>
      <c r="J55" s="2453"/>
      <c r="K55" s="2453"/>
      <c r="L55" s="2453"/>
      <c r="M55" s="2453"/>
      <c r="T55" s="2453"/>
      <c r="BP55" s="2470"/>
    </row>
    <row r="85" spans="2:2" ht="6" customHeight="1"/>
    <row r="86" spans="2:2">
      <c r="B86" s="3030" t="s">
        <v>1551</v>
      </c>
    </row>
  </sheetData>
  <printOptions horizontalCentered="1"/>
  <pageMargins left="0" right="0" top="0.59055118110236227" bottom="0.23622047244094491" header="0.31496062992125984" footer="0.51181102362204722"/>
  <pageSetup paperSize="9" scale="39" orientation="portrait" r:id="rId1"/>
  <headerFooter>
    <oddHeader>&amp;C&amp;"Aptos"&amp;10&amp;K000000 PUBLIC&amp;1#_x000D_&amp;"Arialri"&amp;10&amp;K000000&amp;"Arialri"&amp;10&amp;K000000&amp;"Arialri"&amp;10&amp;K000000&amp;G</oddHeader>
    <oddFooter>&amp;C&amp;12 &amp;14 
&amp;16 38&amp;10_x000D_&amp;1#&amp;"Aptos"&amp;10&amp;K000000 PUBLIC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31E35-9467-4B87-94A1-C09EB36F257E}">
  <dimension ref="A1:CY86"/>
  <sheetViews>
    <sheetView showGridLines="0" view="pageBreakPreview" zoomScale="60" zoomScaleNormal="60" workbookViewId="0">
      <pane xSplit="4" ySplit="2" topLeftCell="G3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21"/>
  <cols>
    <col min="1" max="1" width="69.81640625" style="2453" customWidth="1"/>
    <col min="2" max="2" width="15" style="2453" hidden="1" customWidth="1"/>
    <col min="3" max="3" width="16.1796875" style="2453" hidden="1" customWidth="1"/>
    <col min="4" max="4" width="14.54296875" style="2454" hidden="1" customWidth="1"/>
    <col min="5" max="5" width="15.1796875" style="2454" hidden="1" customWidth="1"/>
    <col min="6" max="6" width="13.26953125" style="2454" hidden="1" customWidth="1"/>
    <col min="7" max="17" width="13.26953125" style="2454" customWidth="1"/>
    <col min="18" max="18" width="5.81640625" style="2453" customWidth="1"/>
    <col min="19" max="16384" width="9.1796875" style="2453"/>
  </cols>
  <sheetData>
    <row r="1" spans="1:17" ht="39" customHeight="1" thickBot="1">
      <c r="A1" s="2451" t="s">
        <v>1458</v>
      </c>
      <c r="B1" s="2452"/>
      <c r="G1" s="2456"/>
      <c r="H1" s="2457"/>
      <c r="I1" s="2457"/>
      <c r="J1" s="2457"/>
      <c r="K1" s="2457"/>
      <c r="L1" s="2457"/>
      <c r="M1" s="2457"/>
      <c r="N1" s="2457"/>
      <c r="O1" s="2457"/>
      <c r="P1" s="2457"/>
      <c r="Q1" s="2457"/>
    </row>
    <row r="2" spans="1:17" s="2464" customFormat="1" ht="45.75" customHeight="1" thickTop="1" thickBot="1">
      <c r="A2" s="2491"/>
      <c r="B2" s="2492">
        <v>2010</v>
      </c>
      <c r="C2" s="2492">
        <v>2011</v>
      </c>
      <c r="D2" s="2493">
        <v>2012</v>
      </c>
      <c r="E2" s="2493">
        <v>2013</v>
      </c>
      <c r="F2" s="2493">
        <v>2014</v>
      </c>
      <c r="G2" s="2493">
        <v>2015</v>
      </c>
      <c r="H2" s="2493">
        <v>2016</v>
      </c>
      <c r="I2" s="2493">
        <v>2017</v>
      </c>
      <c r="J2" s="2493">
        <v>2018</v>
      </c>
      <c r="K2" s="2493">
        <v>2019</v>
      </c>
      <c r="L2" s="2493">
        <v>2020</v>
      </c>
      <c r="M2" s="2493">
        <v>2021</v>
      </c>
      <c r="N2" s="2493">
        <v>2022</v>
      </c>
      <c r="O2" s="2493">
        <v>2023</v>
      </c>
      <c r="P2" s="2493">
        <v>2024</v>
      </c>
      <c r="Q2" s="2646">
        <v>2025</v>
      </c>
    </row>
    <row r="3" spans="1:17" ht="45" customHeight="1" thickTop="1">
      <c r="A3" s="2494" t="s">
        <v>1428</v>
      </c>
      <c r="B3" s="2647">
        <v>5.276573209621449</v>
      </c>
      <c r="C3" s="2647">
        <v>0.84611397116771681</v>
      </c>
      <c r="D3" s="2647">
        <v>2.3019486585817361</v>
      </c>
      <c r="E3" s="2647">
        <v>5.6780656920729422</v>
      </c>
      <c r="F3" s="2647">
        <v>0.90046722388572586</v>
      </c>
      <c r="G3" s="2647">
        <v>2.0572498253455196</v>
      </c>
      <c r="H3" s="2647">
        <v>2.7330341971099736</v>
      </c>
      <c r="I3" s="2647">
        <v>6.2138393747093623</v>
      </c>
      <c r="J3" s="2647">
        <v>4.8757241097637127</v>
      </c>
      <c r="K3" s="2647">
        <v>4.6551083036134644</v>
      </c>
      <c r="L3" s="2647">
        <v>7.2837108720360977</v>
      </c>
      <c r="M3" s="2647">
        <v>8.4568487067073548</v>
      </c>
      <c r="N3" s="2647">
        <v>4.1604700676851403</v>
      </c>
      <c r="O3" s="2647">
        <v>5.8685567122345184</v>
      </c>
      <c r="P3" s="2647">
        <v>2.7301251611966837</v>
      </c>
      <c r="Q3" s="2495">
        <v>6.7785085883806939</v>
      </c>
    </row>
    <row r="4" spans="1:17" ht="45" customHeight="1">
      <c r="A4" s="2496" t="s">
        <v>1429</v>
      </c>
      <c r="B4" s="2647">
        <v>5.000053909451708</v>
      </c>
      <c r="C4" s="2647">
        <v>3.7038585792796397</v>
      </c>
      <c r="D4" s="2647">
        <v>0.77388496828314146</v>
      </c>
      <c r="E4" s="2648">
        <v>5.8803319764580948</v>
      </c>
      <c r="F4" s="2648">
        <v>2.7754088418640022</v>
      </c>
      <c r="G4" s="2648">
        <v>1.6811287975100786</v>
      </c>
      <c r="H4" s="2648">
        <v>2.234246112499938</v>
      </c>
      <c r="I4" s="2648">
        <v>7.1708649477066677</v>
      </c>
      <c r="J4" s="2648">
        <v>5.8477484600618856</v>
      </c>
      <c r="K4" s="2648">
        <v>5.2954003911417136</v>
      </c>
      <c r="L4" s="2648">
        <v>8.6383787276633317</v>
      </c>
      <c r="M4" s="2648">
        <v>8.9005355866595526</v>
      </c>
      <c r="N4" s="2648">
        <v>3.7975137564101313</v>
      </c>
      <c r="O4" s="2648">
        <v>6.698375458925554</v>
      </c>
      <c r="P4" s="2648">
        <v>3.1210249983599114</v>
      </c>
      <c r="Q4" s="2497">
        <v>7.299367789587885</v>
      </c>
    </row>
    <row r="5" spans="1:17" ht="45" customHeight="1">
      <c r="A5" s="2498" t="s">
        <v>1430</v>
      </c>
      <c r="B5" s="2647">
        <v>26.599999999999994</v>
      </c>
      <c r="C5" s="2647">
        <v>14.000000000000014</v>
      </c>
      <c r="D5" s="2647">
        <v>-9.4520838994655776</v>
      </c>
      <c r="E5" s="2649">
        <v>2.6454072373177837</v>
      </c>
      <c r="F5" s="2649">
        <v>4.2954769940122928</v>
      </c>
      <c r="G5" s="2649">
        <v>-7.9584406595454844</v>
      </c>
      <c r="H5" s="2649">
        <v>-7.0163730077284381</v>
      </c>
      <c r="I5" s="2649">
        <v>9.1852474802453621</v>
      </c>
      <c r="J5" s="2649">
        <v>3.7217675111154813</v>
      </c>
      <c r="K5" s="2649">
        <v>5.434608244918504</v>
      </c>
      <c r="L5" s="2649">
        <v>1.4073597481368161</v>
      </c>
      <c r="M5" s="2649">
        <v>10.385610447209558</v>
      </c>
      <c r="N5" s="2649">
        <v>0.90744278060237438</v>
      </c>
      <c r="O5" s="2649">
        <v>-0.33394504152738369</v>
      </c>
      <c r="P5" s="2649">
        <v>-21.480494905327628</v>
      </c>
      <c r="Q5" s="2499">
        <v>14.347515008213341</v>
      </c>
    </row>
    <row r="6" spans="1:17" ht="45" customHeight="1">
      <c r="A6" s="2496" t="s">
        <v>1431</v>
      </c>
      <c r="B6" s="2647">
        <v>4.6493195470650619</v>
      </c>
      <c r="C6" s="2647">
        <v>5.0999999999999943</v>
      </c>
      <c r="D6" s="2647">
        <v>5.2344586884702977</v>
      </c>
      <c r="E6" s="2648">
        <v>5.2781988125062611</v>
      </c>
      <c r="F6" s="2648">
        <v>5.0959787103048937</v>
      </c>
      <c r="G6" s="2648">
        <v>5.2491990885622952</v>
      </c>
      <c r="H6" s="2648">
        <v>5.3562821386104353</v>
      </c>
      <c r="I6" s="2648">
        <v>5.6670673982285091</v>
      </c>
      <c r="J6" s="2648">
        <v>5.3757109266918679</v>
      </c>
      <c r="K6" s="2648">
        <v>5.4186102278662052</v>
      </c>
      <c r="L6" s="2648">
        <v>5.4479725253369971</v>
      </c>
      <c r="M6" s="2648">
        <v>5.4764389494738941</v>
      </c>
      <c r="N6" s="2648">
        <v>5.502718153633035</v>
      </c>
      <c r="O6" s="2648">
        <v>6.489107405115524</v>
      </c>
      <c r="P6" s="2648">
        <v>3.5105606325069205</v>
      </c>
      <c r="Q6" s="2497">
        <v>5.6008509234015902</v>
      </c>
    </row>
    <row r="7" spans="1:17" ht="45" customHeight="1">
      <c r="A7" s="2496" t="s">
        <v>1432</v>
      </c>
      <c r="B7" s="2647">
        <v>10.071288770108168</v>
      </c>
      <c r="C7" s="2647">
        <v>-14</v>
      </c>
      <c r="D7" s="2647">
        <v>6.8013702758860148</v>
      </c>
      <c r="E7" s="2648">
        <v>4.5877813741060862</v>
      </c>
      <c r="F7" s="2648">
        <v>-1.539879206850403</v>
      </c>
      <c r="G7" s="2648">
        <v>-3.9196588255659415</v>
      </c>
      <c r="H7" s="2648">
        <v>2.8607487735216708</v>
      </c>
      <c r="I7" s="2648">
        <v>3.3853223357310114</v>
      </c>
      <c r="J7" s="2648">
        <v>2.3510965427524955</v>
      </c>
      <c r="K7" s="2648">
        <v>-1.7422324036569514</v>
      </c>
      <c r="L7" s="2648">
        <v>-9.3958407146454306</v>
      </c>
      <c r="M7" s="2648">
        <v>4.3793561945483228</v>
      </c>
      <c r="N7" s="2648">
        <v>1.7196442966628034</v>
      </c>
      <c r="O7" s="2648">
        <v>-6.1702954241353307</v>
      </c>
      <c r="P7" s="2648">
        <v>-5.8085727905644813</v>
      </c>
      <c r="Q7" s="2497">
        <v>-2.4474843480622566</v>
      </c>
    </row>
    <row r="8" spans="1:17" ht="45" customHeight="1">
      <c r="A8" s="2496" t="s">
        <v>1433</v>
      </c>
      <c r="B8" s="2647">
        <v>1.4907404468011691</v>
      </c>
      <c r="C8" s="2647">
        <v>-8.6700000000000017</v>
      </c>
      <c r="D8" s="2647">
        <v>9.1152812830060554</v>
      </c>
      <c r="E8" s="2648">
        <v>5.6691589102305926</v>
      </c>
      <c r="F8" s="2648">
        <v>-23.296684139984634</v>
      </c>
      <c r="G8" s="2648">
        <v>8.5304411422361568</v>
      </c>
      <c r="H8" s="2648">
        <v>3.0986908769580213</v>
      </c>
      <c r="I8" s="2648">
        <v>-1.3535764737596101</v>
      </c>
      <c r="J8" s="2648">
        <v>-6.7738100893339421</v>
      </c>
      <c r="K8" s="2648">
        <v>1.6803423744985224</v>
      </c>
      <c r="L8" s="2648">
        <v>14.102189711618873</v>
      </c>
      <c r="M8" s="2648">
        <v>14.208676375556472</v>
      </c>
      <c r="N8" s="2648">
        <v>8.8298319119013424</v>
      </c>
      <c r="O8" s="2648">
        <v>4.1054034657411753</v>
      </c>
      <c r="P8" s="2648">
        <v>2.498676068621819</v>
      </c>
      <c r="Q8" s="2497">
        <v>9.4507568037230918</v>
      </c>
    </row>
    <row r="9" spans="1:17" ht="45" customHeight="1">
      <c r="A9" s="2494" t="s">
        <v>1434</v>
      </c>
      <c r="B9" s="2647">
        <v>6.9480033026227517</v>
      </c>
      <c r="C9" s="2647">
        <v>41.639872228448496</v>
      </c>
      <c r="D9" s="2647">
        <v>11.043570423946107</v>
      </c>
      <c r="E9" s="2647">
        <v>6.6436707185328174</v>
      </c>
      <c r="F9" s="2647">
        <v>1.1309497173343841</v>
      </c>
      <c r="G9" s="2647">
        <v>1.1513018559891064</v>
      </c>
      <c r="H9" s="2647">
        <v>4.3226873887710848</v>
      </c>
      <c r="I9" s="2647">
        <v>15.614420372812688</v>
      </c>
      <c r="J9" s="2647">
        <v>10.502993991383347</v>
      </c>
      <c r="K9" s="2647">
        <v>6.3658121393593836</v>
      </c>
      <c r="L9" s="2647">
        <v>-2.4961417342988956</v>
      </c>
      <c r="M9" s="2647">
        <v>-0.47852247322701658</v>
      </c>
      <c r="N9" s="2647">
        <v>0.5935097393524158</v>
      </c>
      <c r="O9" s="2647">
        <v>-1.7455625851330203</v>
      </c>
      <c r="P9" s="2647">
        <v>7.1954228517493002</v>
      </c>
      <c r="Q9" s="2495">
        <v>2.3046221476651585</v>
      </c>
    </row>
    <row r="10" spans="1:17" ht="45" customHeight="1">
      <c r="A10" s="2496" t="s">
        <v>1435</v>
      </c>
      <c r="B10" s="2647">
        <v>18.761158777079928</v>
      </c>
      <c r="C10" s="2647">
        <v>206.49321188349916</v>
      </c>
      <c r="D10" s="2647">
        <v>16.368255790670005</v>
      </c>
      <c r="E10" s="2648">
        <v>11.584338047389608</v>
      </c>
      <c r="F10" s="2648">
        <v>5.3739653370118878</v>
      </c>
      <c r="G10" s="2648">
        <v>-8.2566901923679659</v>
      </c>
      <c r="H10" s="2648">
        <v>-0.2385194262168433</v>
      </c>
      <c r="I10" s="2648">
        <v>30.752388231523152</v>
      </c>
      <c r="J10" s="2648">
        <v>23.310349708169763</v>
      </c>
      <c r="K10" s="2648">
        <v>12.601469780362628</v>
      </c>
      <c r="L10" s="2648">
        <v>-9.1895042674060576</v>
      </c>
      <c r="M10" s="2648">
        <v>-12.187243283624827</v>
      </c>
      <c r="N10" s="2648">
        <v>8.8802585736913251</v>
      </c>
      <c r="O10" s="2648">
        <v>1.7154190274446535</v>
      </c>
      <c r="P10" s="2648">
        <v>9.3962536096322538</v>
      </c>
      <c r="Q10" s="2497">
        <v>-0.92520133203449761</v>
      </c>
    </row>
    <row r="11" spans="1:17" ht="45" customHeight="1">
      <c r="A11" s="2498" t="s">
        <v>1436</v>
      </c>
      <c r="B11" s="2650" t="s">
        <v>148</v>
      </c>
      <c r="C11" s="2650" t="s">
        <v>148</v>
      </c>
      <c r="D11" s="2650">
        <v>21.602674119015305</v>
      </c>
      <c r="E11" s="2651">
        <v>18.008062381611722</v>
      </c>
      <c r="F11" s="2649">
        <v>9.2877521145003694</v>
      </c>
      <c r="G11" s="2649">
        <v>2.0110430302358928</v>
      </c>
      <c r="H11" s="2649">
        <v>-15.619584768640781</v>
      </c>
      <c r="I11" s="2649">
        <v>80.322816388066087</v>
      </c>
      <c r="J11" s="2649">
        <v>7.9463592554414264</v>
      </c>
      <c r="K11" s="2649">
        <v>14.437305895915165</v>
      </c>
      <c r="L11" s="2649">
        <v>-4.6257375348616296</v>
      </c>
      <c r="M11" s="2649">
        <v>-12.574692118952591</v>
      </c>
      <c r="N11" s="2649">
        <v>-8.5257748325914822</v>
      </c>
      <c r="O11" s="2649">
        <v>-3.5001813089953426</v>
      </c>
      <c r="P11" s="2649">
        <v>1.1138655861468783</v>
      </c>
      <c r="Q11" s="2499">
        <v>-23.210005925435084</v>
      </c>
    </row>
    <row r="12" spans="1:17" ht="45" customHeight="1">
      <c r="A12" s="2498" t="s">
        <v>1437</v>
      </c>
      <c r="B12" s="2650"/>
      <c r="C12" s="2650"/>
      <c r="D12" s="2650"/>
      <c r="E12" s="2651"/>
      <c r="F12" s="2649">
        <v>1.6904426616598967</v>
      </c>
      <c r="G12" s="2649">
        <v>-18.960495233977039</v>
      </c>
      <c r="H12" s="2649">
        <v>17.19376898496019</v>
      </c>
      <c r="I12" s="2649">
        <v>-3.6775915224619649</v>
      </c>
      <c r="J12" s="2649">
        <v>23.827846753281289</v>
      </c>
      <c r="K12" s="2649">
        <v>1.1706704119093692</v>
      </c>
      <c r="L12" s="2649">
        <v>-12.167905319736338</v>
      </c>
      <c r="M12" s="2649">
        <v>-31.242821935140331</v>
      </c>
      <c r="N12" s="2649">
        <v>32.296514687464125</v>
      </c>
      <c r="O12" s="2649">
        <v>6.6925073189729511</v>
      </c>
      <c r="P12" s="2649">
        <v>19.140179089646647</v>
      </c>
      <c r="Q12" s="2499">
        <v>19.644954745414054</v>
      </c>
    </row>
    <row r="13" spans="1:17" ht="45" customHeight="1">
      <c r="A13" s="2496" t="s">
        <v>278</v>
      </c>
      <c r="B13" s="2647">
        <v>7.6004356256202925</v>
      </c>
      <c r="C13" s="2647">
        <v>17</v>
      </c>
      <c r="D13" s="2647">
        <v>1.9537813799440613</v>
      </c>
      <c r="E13" s="2648">
        <v>-0.4953548927387601</v>
      </c>
      <c r="F13" s="2648">
        <v>-2.5677771840452501</v>
      </c>
      <c r="G13" s="2648">
        <v>3.6595816618109067</v>
      </c>
      <c r="H13" s="2648">
        <v>7.9190738617343381</v>
      </c>
      <c r="I13" s="2648">
        <v>9.5161643923378225</v>
      </c>
      <c r="J13" s="2648">
        <v>4.1448299068137739</v>
      </c>
      <c r="K13" s="2648">
        <v>6.3214323333029565</v>
      </c>
      <c r="L13" s="2648">
        <v>1.9133257243088897</v>
      </c>
      <c r="M13" s="2648">
        <v>8.1420000000000492</v>
      </c>
      <c r="N13" s="2648">
        <v>-2.481968933172396</v>
      </c>
      <c r="O13" s="2648">
        <v>0.94004144742398932</v>
      </c>
      <c r="P13" s="2648">
        <v>4.1999999999999815</v>
      </c>
      <c r="Q13" s="2497">
        <v>5.7438915483615682</v>
      </c>
    </row>
    <row r="14" spans="1:17" ht="45" customHeight="1">
      <c r="A14" s="2496" t="s">
        <v>1438</v>
      </c>
      <c r="B14" s="2647">
        <v>12.260229323741527</v>
      </c>
      <c r="C14" s="2647">
        <v>-0.79999999999999716</v>
      </c>
      <c r="D14" s="2647">
        <v>11.081824004128293</v>
      </c>
      <c r="E14" s="2648">
        <v>16.329545213225202</v>
      </c>
      <c r="F14" s="2648">
        <v>1.2970605185275152</v>
      </c>
      <c r="G14" s="2648">
        <v>17.676278993452854</v>
      </c>
      <c r="H14" s="2648">
        <v>-5.7629099780043935</v>
      </c>
      <c r="I14" s="2648">
        <v>19.418820788185908</v>
      </c>
      <c r="J14" s="2648">
        <v>5.5377827667544732</v>
      </c>
      <c r="K14" s="2648">
        <v>5.9768059322791833</v>
      </c>
      <c r="L14" s="2648">
        <v>9.8677842150688644</v>
      </c>
      <c r="M14" s="2648">
        <v>7.8939999999999788</v>
      </c>
      <c r="N14" s="2648">
        <v>-3.48788024213188</v>
      </c>
      <c r="O14" s="2648">
        <v>-10.832090098188685</v>
      </c>
      <c r="P14" s="2648">
        <v>2.0179524941775773</v>
      </c>
      <c r="Q14" s="2497">
        <v>3.6375605001623956</v>
      </c>
    </row>
    <row r="15" spans="1:17" ht="45" customHeight="1">
      <c r="A15" s="2496" t="s">
        <v>1439</v>
      </c>
      <c r="B15" s="2647">
        <v>5.263769717819855</v>
      </c>
      <c r="C15" s="2647">
        <v>2.9300000000000068</v>
      </c>
      <c r="D15" s="2647">
        <v>2.2326491579791394</v>
      </c>
      <c r="E15" s="2648">
        <v>-1.5916598894496161</v>
      </c>
      <c r="F15" s="2648">
        <v>5.9388788384073132</v>
      </c>
      <c r="G15" s="2648">
        <v>13.940077399041396</v>
      </c>
      <c r="H15" s="2648">
        <v>-11.805076676276393</v>
      </c>
      <c r="I15" s="2648">
        <v>6.0648078582329124</v>
      </c>
      <c r="J15" s="2648">
        <v>-3.5926458332156241</v>
      </c>
      <c r="K15" s="2648">
        <v>-4.39851931841162</v>
      </c>
      <c r="L15" s="2648">
        <v>2.155988646584639</v>
      </c>
      <c r="M15" s="2648">
        <v>25.96247420420994</v>
      </c>
      <c r="N15" s="2648">
        <v>-4.8428238419683804</v>
      </c>
      <c r="O15" s="2648">
        <v>2.4724934615597105</v>
      </c>
      <c r="P15" s="2648">
        <v>-0.90504510494460177</v>
      </c>
      <c r="Q15" s="2497">
        <v>-0.26114973230816352</v>
      </c>
    </row>
    <row r="16" spans="1:17" ht="54.75" customHeight="1">
      <c r="A16" s="2496" t="s">
        <v>282</v>
      </c>
      <c r="B16" s="2647">
        <v>2.4999999999999858</v>
      </c>
      <c r="C16" s="2647">
        <v>17.199999999999989</v>
      </c>
      <c r="D16" s="2647">
        <v>16.37379645052448</v>
      </c>
      <c r="E16" s="2648">
        <v>8.5844075811796472</v>
      </c>
      <c r="F16" s="2648">
        <v>-0.43115509115105866</v>
      </c>
      <c r="G16" s="2648">
        <v>9.5482843707854315</v>
      </c>
      <c r="H16" s="2648">
        <v>8.3748903411035691</v>
      </c>
      <c r="I16" s="2648">
        <v>5.0610085990088649</v>
      </c>
      <c r="J16" s="2648">
        <v>1.0902565770774197</v>
      </c>
      <c r="K16" s="2648">
        <v>-4.4313147174210972</v>
      </c>
      <c r="L16" s="2648">
        <v>3.1080378927275554</v>
      </c>
      <c r="M16" s="2648">
        <v>6.0358024666789412</v>
      </c>
      <c r="N16" s="2648">
        <v>-6.7699512816534195</v>
      </c>
      <c r="O16" s="2648">
        <v>-11.15368383338854</v>
      </c>
      <c r="P16" s="2648">
        <v>9.5890358801314015</v>
      </c>
      <c r="Q16" s="2497">
        <v>3.1450842854521044</v>
      </c>
    </row>
    <row r="17" spans="1:103" ht="54.75" customHeight="1">
      <c r="A17" s="2494" t="s">
        <v>1440</v>
      </c>
      <c r="B17" s="2647">
        <v>9.8233985677017159</v>
      </c>
      <c r="C17" s="2647">
        <v>9.3739753830356136</v>
      </c>
      <c r="D17" s="2647">
        <v>12.081108442413083</v>
      </c>
      <c r="E17" s="2647">
        <v>10.008065950666719</v>
      </c>
      <c r="F17" s="2647">
        <v>5.2065716800787643</v>
      </c>
      <c r="G17" s="2647">
        <v>2.8756808234316367</v>
      </c>
      <c r="H17" s="2647">
        <v>2.7583278197133909</v>
      </c>
      <c r="I17" s="2647">
        <v>3.4468989780377823</v>
      </c>
      <c r="J17" s="2647">
        <v>2.8100997074912426</v>
      </c>
      <c r="K17" s="2647">
        <v>7.6226495645035364</v>
      </c>
      <c r="L17" s="2647">
        <v>0.68042154510072894</v>
      </c>
      <c r="M17" s="2647">
        <v>9.36662827368162</v>
      </c>
      <c r="N17" s="2647">
        <v>6.2689326042380644</v>
      </c>
      <c r="O17" s="2647">
        <v>5.7138805511778967</v>
      </c>
      <c r="P17" s="2647">
        <v>6.2164214517596017</v>
      </c>
      <c r="Q17" s="2495">
        <v>8.118823672654397</v>
      </c>
    </row>
    <row r="18" spans="1:103" ht="54.75" customHeight="1">
      <c r="A18" s="2496" t="s">
        <v>1441</v>
      </c>
      <c r="B18" s="2647">
        <v>13.340973852397013</v>
      </c>
      <c r="C18" s="2647">
        <v>10.978709517113174</v>
      </c>
      <c r="D18" s="2647">
        <v>11.330225071622337</v>
      </c>
      <c r="E18" s="2648">
        <v>14.462946411429584</v>
      </c>
      <c r="F18" s="2648">
        <v>2.0439925199536857</v>
      </c>
      <c r="G18" s="2648">
        <v>0.5078861406943691</v>
      </c>
      <c r="H18" s="2648">
        <v>-0.44980869700306236</v>
      </c>
      <c r="I18" s="2648">
        <v>8.2039964795597609</v>
      </c>
      <c r="J18" s="2648">
        <v>2.7605826845982895</v>
      </c>
      <c r="K18" s="2648">
        <v>3.6558526707735073</v>
      </c>
      <c r="L18" s="2648">
        <v>-2.8999999999999471</v>
      </c>
      <c r="M18" s="2648">
        <v>6.3335269101404412</v>
      </c>
      <c r="N18" s="2648">
        <v>1.3405545657802387</v>
      </c>
      <c r="O18" s="2648">
        <v>0.25928700814241701</v>
      </c>
      <c r="P18" s="2648">
        <v>4.0517980553609112</v>
      </c>
      <c r="Q18" s="2497">
        <v>3.7669746930453663</v>
      </c>
    </row>
    <row r="19" spans="1:103" ht="54.75" customHeight="1">
      <c r="A19" s="2496" t="s">
        <v>1459</v>
      </c>
      <c r="B19" s="2647">
        <v>2.6877702074690717</v>
      </c>
      <c r="C19" s="2647">
        <v>3.5844917016458595</v>
      </c>
      <c r="D19" s="2647">
        <v>5.7397663049335961</v>
      </c>
      <c r="E19" s="2648">
        <v>24.565619223659894</v>
      </c>
      <c r="F19" s="2648">
        <v>1.5218006443693088</v>
      </c>
      <c r="G19" s="2648">
        <v>4.0596956474835633</v>
      </c>
      <c r="H19" s="2648">
        <v>2.2947804237813285</v>
      </c>
      <c r="I19" s="2648">
        <v>7.644858915760655</v>
      </c>
      <c r="J19" s="2648">
        <v>3.1961080990094093</v>
      </c>
      <c r="K19" s="2648">
        <v>6.0074277807316667</v>
      </c>
      <c r="L19" s="2648">
        <v>-36.991460339347626</v>
      </c>
      <c r="M19" s="2648">
        <v>4.7009999999999996</v>
      </c>
      <c r="N19" s="2648">
        <v>1.9147079349579599E-2</v>
      </c>
      <c r="O19" s="2648">
        <v>4.0260387100283346</v>
      </c>
      <c r="P19" s="2648">
        <v>5.0035286150627689</v>
      </c>
      <c r="Q19" s="2497">
        <v>1.8364708373355354</v>
      </c>
      <c r="CY19" s="2479"/>
    </row>
    <row r="20" spans="1:103" ht="54.75" customHeight="1">
      <c r="A20" s="2496" t="s">
        <v>1443</v>
      </c>
      <c r="B20" s="2647">
        <v>8.0344344616679422</v>
      </c>
      <c r="C20" s="2647">
        <v>11.000000000000014</v>
      </c>
      <c r="D20" s="2647">
        <v>9.1923242084414056</v>
      </c>
      <c r="E20" s="2648">
        <v>-0.5048974067234866</v>
      </c>
      <c r="F20" s="2648">
        <v>5.7925998553026936</v>
      </c>
      <c r="G20" s="2648">
        <v>2.6229536854796009</v>
      </c>
      <c r="H20" s="2648">
        <v>1.1415876447474549</v>
      </c>
      <c r="I20" s="2648">
        <v>8.9489334342718116</v>
      </c>
      <c r="J20" s="2648">
        <v>1.103718829961009</v>
      </c>
      <c r="K20" s="2648">
        <v>4.3423083132527962</v>
      </c>
      <c r="L20" s="2648">
        <v>4.1136152709895679</v>
      </c>
      <c r="M20" s="2648">
        <v>7.150982748073953</v>
      </c>
      <c r="N20" s="2648">
        <v>3.9979161972105048</v>
      </c>
      <c r="O20" s="2648">
        <v>3.9333971234820186</v>
      </c>
      <c r="P20" s="2648">
        <v>7.4412975460889763</v>
      </c>
      <c r="Q20" s="2497">
        <v>8.6421213179057155</v>
      </c>
    </row>
    <row r="21" spans="1:103" ht="54.75" customHeight="1">
      <c r="A21" s="2496" t="s">
        <v>1444</v>
      </c>
      <c r="B21" s="2647">
        <v>24.47131263344275</v>
      </c>
      <c r="C21" s="2647">
        <v>17</v>
      </c>
      <c r="D21" s="2647">
        <v>41.481681508953358</v>
      </c>
      <c r="E21" s="2648">
        <v>24.306159485662945</v>
      </c>
      <c r="F21" s="2648">
        <v>29.658109376989692</v>
      </c>
      <c r="G21" s="2648">
        <v>11.949763538574953</v>
      </c>
      <c r="H21" s="2648">
        <v>5.5588338083867095</v>
      </c>
      <c r="I21" s="2648">
        <v>4.17828719116069</v>
      </c>
      <c r="J21" s="2648">
        <v>13.123731877009348</v>
      </c>
      <c r="K21" s="2648">
        <v>46.530851948318585</v>
      </c>
      <c r="L21" s="2648">
        <v>21.500000000000028</v>
      </c>
      <c r="M21" s="2648">
        <v>31.681195597059684</v>
      </c>
      <c r="N21" s="2648">
        <v>21.169470935450853</v>
      </c>
      <c r="O21" s="2648">
        <v>19.515360560880723</v>
      </c>
      <c r="P21" s="2648">
        <v>15.835065941479055</v>
      </c>
      <c r="Q21" s="2497">
        <v>20.171706741052109</v>
      </c>
    </row>
    <row r="22" spans="1:103" ht="54.75" customHeight="1">
      <c r="A22" s="2496" t="s">
        <v>1460</v>
      </c>
      <c r="B22" s="2647">
        <v>16.749668529543158</v>
      </c>
      <c r="C22" s="2647">
        <v>1</v>
      </c>
      <c r="D22" s="2647">
        <v>21.932831366966795</v>
      </c>
      <c r="E22" s="2648">
        <v>23.212631600503641</v>
      </c>
      <c r="F22" s="2648">
        <v>21.385131502351594</v>
      </c>
      <c r="G22" s="2648">
        <v>12.906537020102537</v>
      </c>
      <c r="H22" s="2648">
        <v>7.9967381777607205</v>
      </c>
      <c r="I22" s="2648">
        <v>-17.706138617990106</v>
      </c>
      <c r="J22" s="2648">
        <v>-8.2038986744358056</v>
      </c>
      <c r="K22" s="2648">
        <v>1.5675584712234514</v>
      </c>
      <c r="L22" s="2648">
        <v>9.256998858208231</v>
      </c>
      <c r="M22" s="2648">
        <v>2.3918974389344205</v>
      </c>
      <c r="N22" s="2648">
        <v>9.7918860611332157</v>
      </c>
      <c r="O22" s="2648">
        <v>5.3977244669574098</v>
      </c>
      <c r="P22" s="2648">
        <v>7.7545564617763629</v>
      </c>
      <c r="Q22" s="2497">
        <v>6.8040143883759674</v>
      </c>
    </row>
    <row r="23" spans="1:103" ht="54.75" customHeight="1">
      <c r="A23" s="2496" t="s">
        <v>1446</v>
      </c>
      <c r="B23" s="2647">
        <v>13.892793854370851</v>
      </c>
      <c r="C23" s="2647">
        <v>14.041274452419543</v>
      </c>
      <c r="D23" s="2647">
        <v>18.325916277968219</v>
      </c>
      <c r="E23" s="2648">
        <v>-17.494501688696374</v>
      </c>
      <c r="F23" s="2648">
        <v>-0.25556511211674016</v>
      </c>
      <c r="G23" s="2648">
        <v>3.1037982223621752</v>
      </c>
      <c r="H23" s="2648">
        <v>3.1579376073874732</v>
      </c>
      <c r="I23" s="2648">
        <v>3.8192526050112807</v>
      </c>
      <c r="J23" s="2648">
        <v>-6.4959645273403481</v>
      </c>
      <c r="K23" s="2648">
        <v>19.851301808364429</v>
      </c>
      <c r="L23" s="2648">
        <v>11.656998858208055</v>
      </c>
      <c r="M23" s="2648">
        <v>8.9369999999999727</v>
      </c>
      <c r="N23" s="2648">
        <v>-3.9357595926473143</v>
      </c>
      <c r="O23" s="2648">
        <v>4.0951848463924634</v>
      </c>
      <c r="P23" s="2648">
        <v>1.5210142242351621</v>
      </c>
      <c r="Q23" s="2497">
        <v>-0.48566955232168807</v>
      </c>
    </row>
    <row r="24" spans="1:103" ht="54.75" customHeight="1">
      <c r="A24" s="2496" t="s">
        <v>1447</v>
      </c>
      <c r="B24" s="2647">
        <v>3.3754509600378384</v>
      </c>
      <c r="C24" s="2647">
        <v>7.4000000000000057</v>
      </c>
      <c r="D24" s="2647">
        <v>4.1600000000000108</v>
      </c>
      <c r="E24" s="2648">
        <v>8.3915623378398578</v>
      </c>
      <c r="F24" s="2648">
        <v>6.8048746524988379</v>
      </c>
      <c r="G24" s="2648">
        <v>1.407736009218663</v>
      </c>
      <c r="H24" s="2648">
        <v>-4.2225354488802713</v>
      </c>
      <c r="I24" s="2648">
        <v>2.8840625036055556</v>
      </c>
      <c r="J24" s="2648">
        <v>0.26851403732064405</v>
      </c>
      <c r="K24" s="2648">
        <v>5.0837983676143894</v>
      </c>
      <c r="L24" s="2648">
        <v>-6.15438182595065</v>
      </c>
      <c r="M24" s="2648">
        <v>10.823999999999989</v>
      </c>
      <c r="N24" s="2648">
        <v>-7.7696152114860357</v>
      </c>
      <c r="O24" s="2648">
        <v>4.2477443263277737</v>
      </c>
      <c r="P24" s="2648">
        <v>1.1373520797979708</v>
      </c>
      <c r="Q24" s="2497">
        <v>3.0830189267419206</v>
      </c>
    </row>
    <row r="25" spans="1:103" ht="54.75" customHeight="1">
      <c r="A25" s="2496" t="s">
        <v>1448</v>
      </c>
      <c r="B25" s="2647">
        <v>5.2823740596394089</v>
      </c>
      <c r="C25" s="2647">
        <v>3.7999999999999972</v>
      </c>
      <c r="D25" s="2647">
        <v>6.6999999999999886</v>
      </c>
      <c r="E25" s="2648">
        <v>6.860808163215566</v>
      </c>
      <c r="F25" s="2648">
        <v>-3.5022538522029856</v>
      </c>
      <c r="G25" s="2648">
        <v>-2.5659696419185529</v>
      </c>
      <c r="H25" s="2648">
        <v>8.8620328551019423</v>
      </c>
      <c r="I25" s="2648">
        <v>4.1687018877345716</v>
      </c>
      <c r="J25" s="2648">
        <v>4.2969281418576921</v>
      </c>
      <c r="K25" s="2648">
        <v>3.6928313512163413</v>
      </c>
      <c r="L25" s="2648">
        <v>10.012244432863104</v>
      </c>
      <c r="M25" s="2648">
        <v>25.531728853145452</v>
      </c>
      <c r="N25" s="2648">
        <v>6.0927328575129724</v>
      </c>
      <c r="O25" s="2648">
        <v>4.5055138218949686</v>
      </c>
      <c r="P25" s="2648">
        <v>2.6750092017394644</v>
      </c>
      <c r="Q25" s="2497">
        <v>6.5743379999782192</v>
      </c>
    </row>
    <row r="26" spans="1:103" ht="54.75" customHeight="1">
      <c r="A26" s="2496" t="s">
        <v>1449</v>
      </c>
      <c r="B26" s="2647">
        <v>11.240527828974905</v>
      </c>
      <c r="C26" s="2647">
        <v>5</v>
      </c>
      <c r="D26" s="2647">
        <v>10.945654666836859</v>
      </c>
      <c r="E26" s="2648">
        <v>7.7780760643139502</v>
      </c>
      <c r="F26" s="2648">
        <v>-0.29630724213306481</v>
      </c>
      <c r="G26" s="2648">
        <v>-0.45391269502258469</v>
      </c>
      <c r="H26" s="2648">
        <v>2.2918929403791255</v>
      </c>
      <c r="I26" s="2648">
        <v>6.2938490421781346</v>
      </c>
      <c r="J26" s="2648">
        <v>3.9382830446867301</v>
      </c>
      <c r="K26" s="2648">
        <v>9.4038060726203021</v>
      </c>
      <c r="L26" s="2648">
        <v>7.8107201668042636</v>
      </c>
      <c r="M26" s="2648">
        <v>-3.8764145422212848</v>
      </c>
      <c r="N26" s="2648">
        <v>10.172630476181133</v>
      </c>
      <c r="O26" s="2648">
        <v>4.3650109601484299</v>
      </c>
      <c r="P26" s="2648">
        <v>2.6713258869691225</v>
      </c>
      <c r="Q26" s="2497">
        <v>11.585203981626368</v>
      </c>
    </row>
    <row r="27" spans="1:103" ht="54.75" customHeight="1">
      <c r="A27" s="2496" t="s">
        <v>1450</v>
      </c>
      <c r="B27" s="2647">
        <v>10.762634227501081</v>
      </c>
      <c r="C27" s="2647">
        <v>12.927350427350433</v>
      </c>
      <c r="D27" s="2647">
        <v>4.1538922273828121</v>
      </c>
      <c r="E27" s="2648">
        <v>36.523838102067259</v>
      </c>
      <c r="F27" s="2648">
        <v>2.7108197055847549</v>
      </c>
      <c r="G27" s="2648">
        <v>-4.4422723449205392</v>
      </c>
      <c r="H27" s="2648">
        <v>4.0095286730170043</v>
      </c>
      <c r="I27" s="2648">
        <v>14.084377619499367</v>
      </c>
      <c r="J27" s="2648">
        <v>22.558091130355518</v>
      </c>
      <c r="K27" s="2648">
        <v>10.43219765065777</v>
      </c>
      <c r="L27" s="2648">
        <v>5.8967479588025729</v>
      </c>
      <c r="M27" s="2648">
        <v>7.5510061307552334</v>
      </c>
      <c r="N27" s="2648">
        <v>9.2247958429154231</v>
      </c>
      <c r="O27" s="2648">
        <v>8.3400092246815216</v>
      </c>
      <c r="P27" s="2648">
        <v>4.3608302095981433</v>
      </c>
      <c r="Q27" s="2497">
        <v>3.5515023421222036</v>
      </c>
    </row>
    <row r="28" spans="1:103" ht="54.75" customHeight="1">
      <c r="A28" s="2496" t="s">
        <v>1451</v>
      </c>
      <c r="B28" s="2647">
        <v>7.8585301131057292</v>
      </c>
      <c r="C28" s="2647">
        <v>13.424994164020717</v>
      </c>
      <c r="D28" s="2647">
        <v>12.356131889004843</v>
      </c>
      <c r="E28" s="2648">
        <v>29.488379074161941</v>
      </c>
      <c r="F28" s="2648">
        <v>1.4347056628128962</v>
      </c>
      <c r="G28" s="2648">
        <v>2.6559751379548802</v>
      </c>
      <c r="H28" s="2648">
        <v>-9.0514447003731124E-2</v>
      </c>
      <c r="I28" s="2648">
        <v>5.3187906641123606</v>
      </c>
      <c r="J28" s="2648">
        <v>3.1423890400094523</v>
      </c>
      <c r="K28" s="2648">
        <v>2.6033541437840091</v>
      </c>
      <c r="L28" s="2648">
        <v>-17.219008195603656</v>
      </c>
      <c r="M28" s="2648">
        <v>11.13900000000001</v>
      </c>
      <c r="N28" s="2648">
        <v>-1.3052859258595895</v>
      </c>
      <c r="O28" s="2648">
        <v>2.0491717245075147</v>
      </c>
      <c r="P28" s="2648">
        <v>-2.1387547018379305</v>
      </c>
      <c r="Q28" s="2497">
        <v>-2.7877183604224309</v>
      </c>
    </row>
    <row r="29" spans="1:103" ht="45.75" customHeight="1">
      <c r="A29" s="2494" t="s">
        <v>1452</v>
      </c>
      <c r="B29" s="2647">
        <v>7.8985645082006073</v>
      </c>
      <c r="C29" s="2647">
        <v>14.047007809229228</v>
      </c>
      <c r="D29" s="2647">
        <v>9.2927396998453844</v>
      </c>
      <c r="E29" s="2647">
        <v>7.3125250849582102</v>
      </c>
      <c r="F29" s="2647">
        <v>2.8219724945745872</v>
      </c>
      <c r="G29" s="2647">
        <v>2.095268808352424</v>
      </c>
      <c r="H29" s="2647">
        <v>3.2997510598034241</v>
      </c>
      <c r="I29" s="2647">
        <v>8.320030597615812</v>
      </c>
      <c r="J29" s="2647">
        <v>6.1316968023928275</v>
      </c>
      <c r="K29" s="2647">
        <v>6.5284901228271242</v>
      </c>
      <c r="L29" s="2647">
        <v>0.75052315763490807</v>
      </c>
      <c r="M29" s="2647">
        <v>5.442269893434859</v>
      </c>
      <c r="N29" s="2647">
        <v>3.7789863225254905</v>
      </c>
      <c r="O29" s="2647">
        <v>3.1610800256678173</v>
      </c>
      <c r="P29" s="2647">
        <v>5.7569833874587806</v>
      </c>
      <c r="Q29" s="2495">
        <v>5.8801377369224195</v>
      </c>
    </row>
    <row r="30" spans="1:103" ht="45.75" customHeight="1">
      <c r="A30" s="2496" t="s">
        <v>1453</v>
      </c>
      <c r="B30" s="2647">
        <v>7.8985645082006073</v>
      </c>
      <c r="C30" s="2647">
        <v>14.04866986135751</v>
      </c>
      <c r="D30" s="2647">
        <v>9.2934547827979515</v>
      </c>
      <c r="E30" s="2648">
        <v>7.3125250849582102</v>
      </c>
      <c r="F30" s="2648">
        <v>3.513999905813936</v>
      </c>
      <c r="G30" s="2648">
        <v>2.6067718526993522</v>
      </c>
      <c r="H30" s="2648">
        <v>4.771933884203472</v>
      </c>
      <c r="I30" s="2648">
        <v>4.5537407653100548</v>
      </c>
      <c r="J30" s="2648">
        <v>7.5252025841497483</v>
      </c>
      <c r="K30" s="2648">
        <v>6.1115432818991122</v>
      </c>
      <c r="L30" s="2648">
        <v>-4.0290397168572634</v>
      </c>
      <c r="M30" s="2648">
        <v>-2.2977421025867417</v>
      </c>
      <c r="N30" s="2648">
        <v>4.3675333692831497</v>
      </c>
      <c r="O30" s="2648">
        <v>2.686030146527929</v>
      </c>
      <c r="P30" s="2648">
        <v>7.8140124713989012</v>
      </c>
      <c r="Q30" s="2497">
        <v>7.5379555876596394</v>
      </c>
    </row>
    <row r="31" spans="1:103" ht="45.75" customHeight="1">
      <c r="A31" s="2494" t="s">
        <v>1454</v>
      </c>
      <c r="B31" s="2647">
        <v>7.8997120115328983</v>
      </c>
      <c r="C31" s="2647">
        <v>14.047123460387454</v>
      </c>
      <c r="D31" s="2647">
        <v>9.2927894583888531</v>
      </c>
      <c r="E31" s="2647">
        <v>7.3125250849581818</v>
      </c>
      <c r="F31" s="2647">
        <v>2.8562401989394859</v>
      </c>
      <c r="G31" s="2647">
        <v>2.1207593100140754</v>
      </c>
      <c r="H31" s="2647">
        <v>3.3734657246650812</v>
      </c>
      <c r="I31" s="2647">
        <v>8.1288949158405011</v>
      </c>
      <c r="J31" s="2647">
        <v>6.2000776718423634</v>
      </c>
      <c r="K31" s="2647">
        <v>6.5077747875727843</v>
      </c>
      <c r="L31" s="2647">
        <v>0.51394165966522909</v>
      </c>
      <c r="M31" s="2647">
        <v>5.0764664678085714</v>
      </c>
      <c r="N31" s="2647">
        <v>3.8048497727381392</v>
      </c>
      <c r="O31" s="2647">
        <v>3.1400910008020366</v>
      </c>
      <c r="P31" s="2647">
        <v>5.8474685428034689</v>
      </c>
      <c r="Q31" s="2495">
        <v>5.9544171475692798</v>
      </c>
    </row>
    <row r="32" spans="1:103" s="2482" customFormat="1" ht="45.75" customHeight="1">
      <c r="A32" s="2498" t="s">
        <v>1455</v>
      </c>
      <c r="B32" s="2652" t="s">
        <v>148</v>
      </c>
      <c r="C32" s="2652" t="s">
        <v>148</v>
      </c>
      <c r="D32" s="2652" t="s">
        <v>148</v>
      </c>
      <c r="E32" s="2651" t="s">
        <v>148</v>
      </c>
      <c r="F32" s="2651">
        <v>2.6745824927540518</v>
      </c>
      <c r="G32" s="2649">
        <v>2.7865580021073866</v>
      </c>
      <c r="H32" s="2649">
        <v>2.7203570550291767</v>
      </c>
      <c r="I32" s="2649">
        <v>6.1458043072036395</v>
      </c>
      <c r="J32" s="2649">
        <v>2.6112085457353107</v>
      </c>
      <c r="K32" s="2649">
        <v>5.8808550339275678</v>
      </c>
      <c r="L32" s="2649">
        <v>-0.77621287175293485</v>
      </c>
      <c r="M32" s="2649">
        <v>4.5205246401369692</v>
      </c>
      <c r="N32" s="2649">
        <v>4.3227002248878321</v>
      </c>
      <c r="O32" s="2649">
        <v>5.5843298408069897</v>
      </c>
      <c r="P32" s="2649">
        <v>4.0220195888627464</v>
      </c>
      <c r="Q32" s="2499">
        <v>6.8874316117305767</v>
      </c>
    </row>
    <row r="33" spans="1:17" ht="45.75" customHeight="1" thickBot="1">
      <c r="A33" s="2500" t="s">
        <v>1456</v>
      </c>
      <c r="B33" s="2501" t="s">
        <v>148</v>
      </c>
      <c r="C33" s="2501" t="s">
        <v>148</v>
      </c>
      <c r="D33" s="2501" t="s">
        <v>148</v>
      </c>
      <c r="E33" s="2501" t="s">
        <v>148</v>
      </c>
      <c r="F33" s="2501">
        <v>2.4933275244949584</v>
      </c>
      <c r="G33" s="2502">
        <v>2.1273607097391078</v>
      </c>
      <c r="H33" s="2502">
        <v>4.5149364027597301</v>
      </c>
      <c r="I33" s="2502">
        <v>4.6259446821852066</v>
      </c>
      <c r="J33" s="2502">
        <v>6.0540420184715487</v>
      </c>
      <c r="K33" s="2502">
        <v>5.8328227615408679</v>
      </c>
      <c r="L33" s="2502">
        <v>0.98699341208818225</v>
      </c>
      <c r="M33" s="2502">
        <v>6.6107711495290431</v>
      </c>
      <c r="N33" s="2502">
        <v>4.6837904322694044</v>
      </c>
      <c r="O33" s="2502">
        <v>3.5536901805391068</v>
      </c>
      <c r="P33" s="2502">
        <v>6.1</v>
      </c>
      <c r="Q33" s="2503">
        <v>7.6</v>
      </c>
    </row>
    <row r="34" spans="1:17" ht="19.5" customHeight="1" thickTop="1">
      <c r="A34" s="2488"/>
      <c r="B34" s="2467"/>
      <c r="C34" s="2467"/>
    </row>
    <row r="35" spans="1:17" ht="22">
      <c r="A35" s="2488" t="s">
        <v>1457</v>
      </c>
      <c r="B35" s="2468"/>
      <c r="C35" s="2468"/>
      <c r="F35" s="2504"/>
      <c r="G35" s="2504"/>
      <c r="H35" s="2504"/>
      <c r="I35" s="2504"/>
      <c r="J35" s="2504"/>
      <c r="K35" s="2504"/>
      <c r="L35" s="2504"/>
      <c r="M35" s="2504"/>
      <c r="N35" s="2504"/>
      <c r="O35" s="2504"/>
      <c r="P35" s="2504"/>
      <c r="Q35" s="2504"/>
    </row>
    <row r="36" spans="1:17">
      <c r="B36" s="2489"/>
      <c r="C36" s="2489"/>
      <c r="D36" s="2504"/>
      <c r="E36" s="2504"/>
    </row>
    <row r="37" spans="1:17">
      <c r="A37" s="756"/>
    </row>
    <row r="48" spans="1:17">
      <c r="D48" s="2453"/>
      <c r="E48" s="2453"/>
      <c r="F48" s="2453"/>
      <c r="G48" s="2453"/>
    </row>
    <row r="49" spans="4:7">
      <c r="D49" s="2453"/>
      <c r="E49" s="2453"/>
      <c r="F49" s="2453"/>
      <c r="G49" s="2453"/>
    </row>
    <row r="50" spans="4:7">
      <c r="D50" s="2453"/>
      <c r="E50" s="2453"/>
      <c r="F50" s="2453"/>
      <c r="G50" s="2453"/>
    </row>
    <row r="51" spans="4:7">
      <c r="D51" s="2453"/>
      <c r="E51" s="2453"/>
      <c r="F51" s="2453"/>
      <c r="G51" s="2453"/>
    </row>
    <row r="52" spans="4:7">
      <c r="D52" s="2453"/>
      <c r="E52" s="2453"/>
      <c r="F52" s="2453"/>
      <c r="G52" s="2453"/>
    </row>
    <row r="53" spans="4:7">
      <c r="D53" s="2453"/>
      <c r="E53" s="2453"/>
      <c r="F53" s="2453"/>
      <c r="G53" s="2453"/>
    </row>
    <row r="54" spans="4:7">
      <c r="D54" s="2453"/>
      <c r="E54" s="2453"/>
      <c r="F54" s="2453"/>
      <c r="G54" s="2453"/>
    </row>
    <row r="55" spans="4:7">
      <c r="D55" s="2453"/>
      <c r="E55" s="2453"/>
      <c r="F55" s="2453"/>
      <c r="G55" s="2453"/>
    </row>
    <row r="56" spans="4:7">
      <c r="D56" s="2453"/>
      <c r="E56" s="2453"/>
      <c r="F56" s="2453"/>
      <c r="G56" s="2453"/>
    </row>
    <row r="85" spans="2:2" ht="6" customHeight="1"/>
    <row r="86" spans="2:2" ht="21.5">
      <c r="B86" s="3030" t="s">
        <v>1551</v>
      </c>
    </row>
  </sheetData>
  <printOptions horizontalCentered="1"/>
  <pageMargins left="0" right="0" top="0.6692913385826772" bottom="0.86614173228346458" header="0.31496062992125984" footer="0.31496062992125984"/>
  <pageSetup scale="38" orientation="portrait" r:id="rId1"/>
  <headerFooter>
    <oddHeader>&amp;C&amp;"Aptos"&amp;10&amp;K000000 PUBLIC&amp;1#_x000D_&amp;"Arialri"&amp;10&amp;K000000&amp;"Arialri"&amp;10&amp;K000000&amp;"Arialri"&amp;10&amp;K000000&amp;G</oddHeader>
    <oddFooter>&amp;C&amp;12 39_x000D_&amp;1#&amp;"Aptos"&amp;10&amp;K000000 PUBLIC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B7CCE-8A60-44D1-9157-F144D0AFBCDC}">
  <dimension ref="A1:BU86"/>
  <sheetViews>
    <sheetView showGridLines="0" view="pageBreakPreview" zoomScale="50" zoomScaleNormal="100" zoomScaleSheetLayoutView="50" workbookViewId="0">
      <pane xSplit="1" ySplit="2" topLeftCell="L3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21"/>
  <cols>
    <col min="1" max="1" width="81.08984375" style="2453" customWidth="1"/>
    <col min="2" max="7" width="17.81640625" style="2453" hidden="1" customWidth="1"/>
    <col min="8" max="9" width="20.81640625" style="2453" hidden="1" customWidth="1"/>
    <col min="10" max="20" width="20.81640625" style="2506" customWidth="1"/>
    <col min="21" max="21" width="5.81640625" style="2453" customWidth="1"/>
    <col min="22" max="16384" width="9.1796875" style="2453"/>
  </cols>
  <sheetData>
    <row r="1" spans="1:73" ht="49" customHeight="1" thickBot="1">
      <c r="A1" s="2505" t="s">
        <v>1461</v>
      </c>
      <c r="B1" s="2452"/>
      <c r="C1" s="2452"/>
      <c r="D1" s="2452"/>
      <c r="E1" s="2452"/>
      <c r="F1" s="2452"/>
      <c r="U1" s="498"/>
    </row>
    <row r="2" spans="1:73" ht="34.5" customHeight="1" thickTop="1" thickBot="1">
      <c r="A2" s="2507"/>
      <c r="B2" s="2508">
        <v>2007</v>
      </c>
      <c r="C2" s="2508">
        <v>2008</v>
      </c>
      <c r="D2" s="2508">
        <v>2009</v>
      </c>
      <c r="E2" s="2508">
        <v>2010</v>
      </c>
      <c r="F2" s="2508">
        <v>2011</v>
      </c>
      <c r="G2" s="2508">
        <v>2012</v>
      </c>
      <c r="H2" s="2508">
        <v>2013</v>
      </c>
      <c r="I2" s="2508">
        <v>2014</v>
      </c>
      <c r="J2" s="2508">
        <v>2015</v>
      </c>
      <c r="K2" s="2508">
        <v>2016</v>
      </c>
      <c r="L2" s="2508">
        <v>2017</v>
      </c>
      <c r="M2" s="2508">
        <v>2018</v>
      </c>
      <c r="N2" s="2508">
        <v>2019</v>
      </c>
      <c r="O2" s="2508">
        <v>2020</v>
      </c>
      <c r="P2" s="2508">
        <v>2021</v>
      </c>
      <c r="Q2" s="2508">
        <v>2022</v>
      </c>
      <c r="R2" s="2508">
        <v>2023</v>
      </c>
      <c r="S2" s="2508">
        <v>2024</v>
      </c>
      <c r="T2" s="2509">
        <v>2025</v>
      </c>
      <c r="BU2" s="2470"/>
    </row>
    <row r="3" spans="1:73" ht="53.25" customHeight="1" thickTop="1">
      <c r="A3" s="2510" t="s">
        <v>1428</v>
      </c>
      <c r="B3" s="2511">
        <v>6319.8016024355975</v>
      </c>
      <c r="C3" s="2511">
        <v>8874.9513068169417</v>
      </c>
      <c r="D3" s="2511">
        <v>11342.832266243851</v>
      </c>
      <c r="E3" s="2511">
        <v>12909.62379357528</v>
      </c>
      <c r="F3" s="2511">
        <v>14154.757736196527</v>
      </c>
      <c r="G3" s="2511">
        <v>16668.159986108334</v>
      </c>
      <c r="H3" s="2511">
        <v>25355.886759851681</v>
      </c>
      <c r="I3" s="2511">
        <v>31076.313515792688</v>
      </c>
      <c r="J3" s="2512">
        <v>36673.2873558336</v>
      </c>
      <c r="K3" s="2512">
        <v>45772.940716475539</v>
      </c>
      <c r="L3" s="2512">
        <v>51407.775786945487</v>
      </c>
      <c r="M3" s="2512">
        <v>55967.108328806993</v>
      </c>
      <c r="N3" s="2512">
        <v>61764.983869052696</v>
      </c>
      <c r="O3" s="2512">
        <v>73895.65401517805</v>
      </c>
      <c r="P3" s="2512">
        <v>90757.559793350389</v>
      </c>
      <c r="Q3" s="2512">
        <v>119879.3537367884</v>
      </c>
      <c r="R3" s="2512">
        <v>185921.70024623908</v>
      </c>
      <c r="S3" s="2512">
        <v>243363.37536381264</v>
      </c>
      <c r="T3" s="2513">
        <v>305120.29487064888</v>
      </c>
      <c r="BU3" s="2470"/>
    </row>
    <row r="4" spans="1:73" ht="53.25" customHeight="1">
      <c r="A4" s="2514" t="s">
        <v>1429</v>
      </c>
      <c r="B4" s="2515">
        <v>4408.7781435247689</v>
      </c>
      <c r="C4" s="2515">
        <v>6434.9820378384557</v>
      </c>
      <c r="D4" s="2515">
        <v>8425.261563810669</v>
      </c>
      <c r="E4" s="2515">
        <v>9421.5535809743942</v>
      </c>
      <c r="F4" s="2515">
        <v>10649.86091572737</v>
      </c>
      <c r="G4" s="2515">
        <v>12524.569112776284</v>
      </c>
      <c r="H4" s="2515">
        <v>18521.356315686771</v>
      </c>
      <c r="I4" s="2515">
        <v>22402.740342812605</v>
      </c>
      <c r="J4" s="2516">
        <v>26573.641842915447</v>
      </c>
      <c r="K4" s="2516">
        <v>34965.470195520684</v>
      </c>
      <c r="L4" s="2516">
        <v>39729.8737868881</v>
      </c>
      <c r="M4" s="2516">
        <v>43801.147742848108</v>
      </c>
      <c r="N4" s="2516">
        <v>48924.595550258513</v>
      </c>
      <c r="O4" s="2516">
        <v>59815.999999999985</v>
      </c>
      <c r="P4" s="2516">
        <v>74172.860712353722</v>
      </c>
      <c r="Q4" s="2516">
        <v>101087.1837367884</v>
      </c>
      <c r="R4" s="2516">
        <v>161839.05622074183</v>
      </c>
      <c r="S4" s="2516">
        <v>216900.59703632205</v>
      </c>
      <c r="T4" s="2517">
        <v>276820.5016318768</v>
      </c>
      <c r="BU4" s="2470"/>
    </row>
    <row r="5" spans="1:73" s="2482" customFormat="1" ht="53.25" customHeight="1">
      <c r="A5" s="2518" t="s">
        <v>1430</v>
      </c>
      <c r="B5" s="2519">
        <v>580.93800986017527</v>
      </c>
      <c r="C5" s="2519">
        <v>706.41503815639157</v>
      </c>
      <c r="D5" s="2519">
        <v>873.76476069564092</v>
      </c>
      <c r="E5" s="2519">
        <v>1391.5822232971773</v>
      </c>
      <c r="F5" s="2519">
        <v>1995.6958980749475</v>
      </c>
      <c r="G5" s="2519">
        <v>1868.5011230226769</v>
      </c>
      <c r="H5" s="2519">
        <v>2597.2161133724085</v>
      </c>
      <c r="I5" s="2519">
        <v>4267.2544850796785</v>
      </c>
      <c r="J5" s="2520">
        <v>4781.483997156477</v>
      </c>
      <c r="K5" s="2520">
        <v>5028.2111695006897</v>
      </c>
      <c r="L5" s="2520">
        <v>5490.0648092486654</v>
      </c>
      <c r="M5" s="2520">
        <v>5694.3922576584682</v>
      </c>
      <c r="N5" s="2520">
        <v>5792.5462013006545</v>
      </c>
      <c r="O5" s="2520">
        <v>6626.5770853714757</v>
      </c>
      <c r="P5" s="2520">
        <v>9364.0631242804902</v>
      </c>
      <c r="Q5" s="2520">
        <v>10643.000000000007</v>
      </c>
      <c r="R5" s="2520">
        <v>14889.86463493454</v>
      </c>
      <c r="S5" s="2520">
        <v>15626.14458379001</v>
      </c>
      <c r="T5" s="2521">
        <v>17845.112808294405</v>
      </c>
      <c r="BU5" s="2483"/>
    </row>
    <row r="6" spans="1:73" ht="53.25" customHeight="1">
      <c r="A6" s="2514" t="s">
        <v>1431</v>
      </c>
      <c r="B6" s="2515">
        <v>501.03928080432507</v>
      </c>
      <c r="C6" s="2515">
        <v>606.45814054328389</v>
      </c>
      <c r="D6" s="2515">
        <v>729.11437410507097</v>
      </c>
      <c r="E6" s="2515">
        <v>873.03973916283837</v>
      </c>
      <c r="F6" s="2515">
        <v>1003.8158538509967</v>
      </c>
      <c r="G6" s="2515">
        <v>1161.9961980320568</v>
      </c>
      <c r="H6" s="2515">
        <v>3058.4362781099562</v>
      </c>
      <c r="I6" s="2515">
        <v>3914.0782968846347</v>
      </c>
      <c r="J6" s="2516">
        <v>4250.9706591108688</v>
      </c>
      <c r="K6" s="2516">
        <v>4582.6726185927673</v>
      </c>
      <c r="L6" s="2516">
        <v>4987.4853286016614</v>
      </c>
      <c r="M6" s="2516">
        <v>5288.1347265461918</v>
      </c>
      <c r="N6" s="2516">
        <v>5654.6421040011201</v>
      </c>
      <c r="O6" s="2516">
        <v>6133.7814156392415</v>
      </c>
      <c r="P6" s="2516">
        <v>7080.4152786054792</v>
      </c>
      <c r="Q6" s="2516">
        <v>7510</v>
      </c>
      <c r="R6" s="2516">
        <v>10117.030000000001</v>
      </c>
      <c r="S6" s="2516">
        <v>10672.256491612792</v>
      </c>
      <c r="T6" s="2517">
        <v>11610.124488868742</v>
      </c>
      <c r="BU6" s="2470"/>
    </row>
    <row r="7" spans="1:73" ht="53.25" customHeight="1">
      <c r="A7" s="2514" t="s">
        <v>1432</v>
      </c>
      <c r="B7" s="2515">
        <v>910.23389659034774</v>
      </c>
      <c r="C7" s="2515">
        <v>1071.5037493696761</v>
      </c>
      <c r="D7" s="2515">
        <v>1314.0593416210063</v>
      </c>
      <c r="E7" s="2515">
        <v>1614.1846906192839</v>
      </c>
      <c r="F7" s="2515">
        <v>1549.2298986687638</v>
      </c>
      <c r="G7" s="2515">
        <v>1879.624191930227</v>
      </c>
      <c r="H7" s="2515">
        <v>2013.7403410993634</v>
      </c>
      <c r="I7" s="2515">
        <v>2843.8685574944607</v>
      </c>
      <c r="J7" s="2516">
        <v>3398.1825053036314</v>
      </c>
      <c r="K7" s="2516">
        <v>3482.8295888389753</v>
      </c>
      <c r="L7" s="2516">
        <v>3987.7798890547301</v>
      </c>
      <c r="M7" s="2516">
        <v>4168.3103340485613</v>
      </c>
      <c r="N7" s="2516">
        <v>4256.9723390534764</v>
      </c>
      <c r="O7" s="2516">
        <v>4394.8725995388168</v>
      </c>
      <c r="P7" s="2516">
        <v>4947.2498247800886</v>
      </c>
      <c r="Q7" s="2516">
        <v>5901.55</v>
      </c>
      <c r="R7" s="2516">
        <v>6955.7960783995668</v>
      </c>
      <c r="S7" s="2516">
        <v>7829.686532372014</v>
      </c>
      <c r="T7" s="2517">
        <v>7860.8760412498204</v>
      </c>
      <c r="BU7" s="2470"/>
    </row>
    <row r="8" spans="1:73" ht="53.25" customHeight="1">
      <c r="A8" s="2514" t="s">
        <v>1433</v>
      </c>
      <c r="B8" s="2515">
        <v>499.75028151615578</v>
      </c>
      <c r="C8" s="2515">
        <v>762.00737906552672</v>
      </c>
      <c r="D8" s="2515">
        <v>874.39698670710482</v>
      </c>
      <c r="E8" s="2515">
        <v>1000.8457828187629</v>
      </c>
      <c r="F8" s="2515">
        <v>951.85106794939759</v>
      </c>
      <c r="G8" s="2515">
        <v>1101.9704833697674</v>
      </c>
      <c r="H8" s="2515">
        <v>1762.35382495559</v>
      </c>
      <c r="I8" s="2515">
        <v>1915.6263186009867</v>
      </c>
      <c r="J8" s="2516">
        <v>2450.4923485036456</v>
      </c>
      <c r="K8" s="2516">
        <v>2741.9683135231107</v>
      </c>
      <c r="L8" s="2516">
        <v>2702.636782400999</v>
      </c>
      <c r="M8" s="2516">
        <v>2709.5155253641333</v>
      </c>
      <c r="N8" s="2516">
        <v>2928.7738757395873</v>
      </c>
      <c r="O8" s="2516">
        <v>3551</v>
      </c>
      <c r="P8" s="2516">
        <v>4557.0339776111123</v>
      </c>
      <c r="Q8" s="2516">
        <v>5380.62</v>
      </c>
      <c r="R8" s="2516">
        <v>7009.817947097682</v>
      </c>
      <c r="S8" s="2516">
        <v>7960.8353035057471</v>
      </c>
      <c r="T8" s="2517">
        <v>8828.7927086535001</v>
      </c>
      <c r="BU8" s="2470"/>
    </row>
    <row r="9" spans="1:73" ht="53.25" customHeight="1">
      <c r="A9" s="2510" t="s">
        <v>1434</v>
      </c>
      <c r="B9" s="2511">
        <v>4513.4517737775932</v>
      </c>
      <c r="C9" s="2511">
        <v>5854.5165704319861</v>
      </c>
      <c r="D9" s="2511">
        <v>6775.7119140660716</v>
      </c>
      <c r="E9" s="2511">
        <v>8294.4579654436966</v>
      </c>
      <c r="F9" s="2511">
        <v>14274.36345978944</v>
      </c>
      <c r="G9" s="2511">
        <v>20437.97941487173</v>
      </c>
      <c r="H9" s="2511">
        <v>42434.185343653313</v>
      </c>
      <c r="I9" s="2511">
        <v>53791.022701549504</v>
      </c>
      <c r="J9" s="2512">
        <v>57112.040427877291</v>
      </c>
      <c r="K9" s="2512">
        <v>60812.890547518546</v>
      </c>
      <c r="L9" s="2512">
        <v>78713.818874718811</v>
      </c>
      <c r="M9" s="2512">
        <v>96210.587077492848</v>
      </c>
      <c r="N9" s="2512">
        <v>110912.80736401057</v>
      </c>
      <c r="O9" s="2512">
        <v>117099.16963369396</v>
      </c>
      <c r="P9" s="2512">
        <v>131144.51431655098</v>
      </c>
      <c r="Q9" s="2512">
        <v>193331.92898160504</v>
      </c>
      <c r="R9" s="2512">
        <v>261589.38739104543</v>
      </c>
      <c r="S9" s="2512">
        <v>345376.07639041648</v>
      </c>
      <c r="T9" s="2513">
        <v>419520.22280161618</v>
      </c>
      <c r="BU9" s="2470"/>
    </row>
    <row r="10" spans="1:73" ht="53.25" customHeight="1">
      <c r="A10" s="2514" t="s">
        <v>1435</v>
      </c>
      <c r="B10" s="2515">
        <v>601.61411156516158</v>
      </c>
      <c r="C10" s="2515">
        <v>693.22622251940095</v>
      </c>
      <c r="D10" s="2515">
        <v>740.03046551895454</v>
      </c>
      <c r="E10" s="2515">
        <v>1012.7002257600001</v>
      </c>
      <c r="F10" s="2515">
        <v>4689.8505321098401</v>
      </c>
      <c r="G10" s="2515">
        <v>6960.5158925153391</v>
      </c>
      <c r="H10" s="2515">
        <v>15557.807132524489</v>
      </c>
      <c r="I10" s="2515">
        <v>22265.411133196598</v>
      </c>
      <c r="J10" s="2516">
        <v>17137.183650310668</v>
      </c>
      <c r="K10" s="2516">
        <v>16851.221867589098</v>
      </c>
      <c r="L10" s="2516">
        <v>26267.736568080971</v>
      </c>
      <c r="M10" s="2516">
        <v>39296.17985486969</v>
      </c>
      <c r="N10" s="2516">
        <v>47459.808578197888</v>
      </c>
      <c r="O10" s="2516">
        <v>41714.742704195989</v>
      </c>
      <c r="P10" s="2516">
        <v>41581.581942905934</v>
      </c>
      <c r="Q10" s="2516">
        <v>77245.111912060704</v>
      </c>
      <c r="R10" s="2516">
        <v>106417.17616235206</v>
      </c>
      <c r="S10" s="2516">
        <v>152754.29301120347</v>
      </c>
      <c r="T10" s="2517">
        <v>198129.23850404992</v>
      </c>
      <c r="BU10" s="2470"/>
    </row>
    <row r="11" spans="1:73" ht="53.25" customHeight="1">
      <c r="A11" s="2518" t="s">
        <v>1436</v>
      </c>
      <c r="B11" s="2522">
        <v>0</v>
      </c>
      <c r="C11" s="2522">
        <v>0</v>
      </c>
      <c r="D11" s="2522">
        <v>0</v>
      </c>
      <c r="E11" s="2515">
        <v>177.51</v>
      </c>
      <c r="F11" s="2515">
        <v>3746.25</v>
      </c>
      <c r="G11" s="2515">
        <v>5648.8698221876766</v>
      </c>
      <c r="H11" s="2519">
        <v>6648.758909169308</v>
      </c>
      <c r="I11" s="2519">
        <v>9555.8073278005795</v>
      </c>
      <c r="J11" s="2520">
        <v>4691.8730594969675</v>
      </c>
      <c r="K11" s="2520">
        <v>1027.0307360010427</v>
      </c>
      <c r="L11" s="2520">
        <v>9022.5816222249487</v>
      </c>
      <c r="M11" s="2520">
        <v>16971.082610004749</v>
      </c>
      <c r="N11" s="2520">
        <v>21334.682958952286</v>
      </c>
      <c r="O11" s="2520">
        <v>13792.815318918254</v>
      </c>
      <c r="P11" s="2520">
        <v>21081.500410556873</v>
      </c>
      <c r="Q11" s="2520">
        <v>32939.33046567846</v>
      </c>
      <c r="R11" s="2520">
        <v>37275.073332680535</v>
      </c>
      <c r="S11" s="2520">
        <v>48014.770136340703</v>
      </c>
      <c r="T11" s="2521">
        <v>29899.562631610585</v>
      </c>
      <c r="BU11" s="2470"/>
    </row>
    <row r="12" spans="1:73" ht="53.25" customHeight="1">
      <c r="A12" s="2518" t="s">
        <v>1437</v>
      </c>
      <c r="B12" s="2522"/>
      <c r="C12" s="2522"/>
      <c r="D12" s="2522"/>
      <c r="E12" s="2515"/>
      <c r="F12" s="2515"/>
      <c r="G12" s="2515"/>
      <c r="H12" s="2519">
        <v>8174.4935906848768</v>
      </c>
      <c r="I12" s="2519">
        <v>11158.752473879938</v>
      </c>
      <c r="J12" s="2520">
        <v>10647.462136351036</v>
      </c>
      <c r="K12" s="2520">
        <v>13965.43636309421</v>
      </c>
      <c r="L12" s="2520">
        <v>15189.1383309185</v>
      </c>
      <c r="M12" s="2520">
        <v>19773.163931007181</v>
      </c>
      <c r="N12" s="2520">
        <v>22736.734982189893</v>
      </c>
      <c r="O12" s="2520">
        <v>27233.207641633649</v>
      </c>
      <c r="P12" s="2520">
        <v>18635.611574726307</v>
      </c>
      <c r="Q12" s="2520">
        <v>42904.277562827585</v>
      </c>
      <c r="R12" s="2520">
        <v>65579.694586520753</v>
      </c>
      <c r="S12" s="2520">
        <v>88052.089147379927</v>
      </c>
      <c r="T12" s="2521">
        <v>133616.04988562316</v>
      </c>
      <c r="BU12" s="2470"/>
    </row>
    <row r="13" spans="1:73" ht="53.25" customHeight="1">
      <c r="A13" s="2514" t="s">
        <v>278</v>
      </c>
      <c r="B13" s="2515">
        <v>1990.450073870963</v>
      </c>
      <c r="C13" s="2515">
        <v>2276.709126187669</v>
      </c>
      <c r="D13" s="2515">
        <v>2478.4220635269626</v>
      </c>
      <c r="E13" s="2515">
        <v>2941.4726095071392</v>
      </c>
      <c r="F13" s="2515">
        <v>3842.4603771622242</v>
      </c>
      <c r="G13" s="2515">
        <v>4263.2913953022344</v>
      </c>
      <c r="H13" s="2515">
        <v>14425.143335088829</v>
      </c>
      <c r="I13" s="2515">
        <v>17486.894971187892</v>
      </c>
      <c r="J13" s="2516">
        <v>20368.225291964427</v>
      </c>
      <c r="K13" s="2516">
        <v>23761.067602742129</v>
      </c>
      <c r="L13" s="2516">
        <v>26679.835835080929</v>
      </c>
      <c r="M13" s="2516">
        <v>31229.455886903077</v>
      </c>
      <c r="N13" s="2516">
        <v>36229.24265120444</v>
      </c>
      <c r="O13" s="2516">
        <v>42929.487411924514</v>
      </c>
      <c r="P13" s="2516">
        <v>50257.458517010971</v>
      </c>
      <c r="Q13" s="2516">
        <v>70553.029379241649</v>
      </c>
      <c r="R13" s="2516">
        <v>98907.802612942542</v>
      </c>
      <c r="S13" s="2516">
        <v>125039.6799911694</v>
      </c>
      <c r="T13" s="2517">
        <v>144939.3585693512</v>
      </c>
      <c r="BU13" s="2470"/>
    </row>
    <row r="14" spans="1:73" ht="53.25" customHeight="1">
      <c r="A14" s="2514" t="s">
        <v>1438</v>
      </c>
      <c r="B14" s="2515">
        <v>129.96883236546435</v>
      </c>
      <c r="C14" s="2515">
        <v>155.21331974316601</v>
      </c>
      <c r="D14" s="2515">
        <v>166.86113232478908</v>
      </c>
      <c r="E14" s="2515">
        <v>265.99253951600002</v>
      </c>
      <c r="F14" s="2515">
        <v>279.69647515186443</v>
      </c>
      <c r="G14" s="2515">
        <v>332.44038251312031</v>
      </c>
      <c r="H14" s="2515">
        <v>1340.7363583301396</v>
      </c>
      <c r="I14" s="2515">
        <v>1392.7212116027247</v>
      </c>
      <c r="J14" s="2516">
        <v>3009.4789555543393</v>
      </c>
      <c r="K14" s="2516">
        <v>3521.981999316683</v>
      </c>
      <c r="L14" s="2516">
        <v>4435.061042039194</v>
      </c>
      <c r="M14" s="2516">
        <v>4221.0931947455529</v>
      </c>
      <c r="N14" s="2516">
        <v>4377.3330554768236</v>
      </c>
      <c r="O14" s="2516">
        <v>4808</v>
      </c>
      <c r="P14" s="2516">
        <v>5457.9547283687125</v>
      </c>
      <c r="Q14" s="2516">
        <v>5362.6976903027007</v>
      </c>
      <c r="R14" s="2516">
        <v>6427.774492466724</v>
      </c>
      <c r="S14" s="2516">
        <v>6835.6059015296223</v>
      </c>
      <c r="T14" s="2517">
        <v>7088.0457772194432</v>
      </c>
      <c r="BU14" s="2470"/>
    </row>
    <row r="15" spans="1:73" ht="53.25" customHeight="1">
      <c r="A15" s="2514" t="s">
        <v>1439</v>
      </c>
      <c r="B15" s="2515">
        <v>226.96636816948859</v>
      </c>
      <c r="C15" s="2515">
        <v>228.88780012856222</v>
      </c>
      <c r="D15" s="2515">
        <v>246.3979484064518</v>
      </c>
      <c r="E15" s="2515">
        <v>368.30223198000004</v>
      </c>
      <c r="F15" s="2515">
        <v>467.42226993585837</v>
      </c>
      <c r="G15" s="2515">
        <v>511.30824116147375</v>
      </c>
      <c r="H15" s="2515">
        <v>702.61782849605811</v>
      </c>
      <c r="I15" s="2515">
        <v>729.86068239058636</v>
      </c>
      <c r="J15" s="2516">
        <v>1577.1285350162045</v>
      </c>
      <c r="K15" s="2516">
        <v>1845.707643405872</v>
      </c>
      <c r="L15" s="2516">
        <v>2324.2100799639306</v>
      </c>
      <c r="M15" s="2516">
        <v>2212.0794412299465</v>
      </c>
      <c r="N15" s="2516">
        <v>2293.9575159084443</v>
      </c>
      <c r="O15" s="2516">
        <v>2539.2074456316504</v>
      </c>
      <c r="P15" s="2516">
        <v>3931.0407649703848</v>
      </c>
      <c r="Q15" s="2516">
        <v>4580.99</v>
      </c>
      <c r="R15" s="2516">
        <v>6427.6991795623517</v>
      </c>
      <c r="S15" s="2516">
        <v>6589.0180749201954</v>
      </c>
      <c r="T15" s="2517">
        <v>6859.1243437828552</v>
      </c>
      <c r="BU15" s="2470"/>
    </row>
    <row r="16" spans="1:73" ht="53.25" customHeight="1">
      <c r="A16" s="2514" t="s">
        <v>282</v>
      </c>
      <c r="B16" s="2515">
        <v>1564.4523878065149</v>
      </c>
      <c r="C16" s="2515">
        <v>2500.4801018531884</v>
      </c>
      <c r="D16" s="2515">
        <v>3144.0003042889139</v>
      </c>
      <c r="E16" s="2515">
        <v>3705.9903586805558</v>
      </c>
      <c r="F16" s="2515">
        <v>4994.9338054296531</v>
      </c>
      <c r="G16" s="2515">
        <v>8370.423503379563</v>
      </c>
      <c r="H16" s="2515">
        <v>10407.880689213793</v>
      </c>
      <c r="I16" s="2515">
        <v>11916.134703171698</v>
      </c>
      <c r="J16" s="2516">
        <v>15020.023995031643</v>
      </c>
      <c r="K16" s="2516">
        <v>14832.911434464766</v>
      </c>
      <c r="L16" s="2516">
        <v>19006.975349553777</v>
      </c>
      <c r="M16" s="2516">
        <v>19251.778699744584</v>
      </c>
      <c r="N16" s="2516">
        <v>20552.465563222973</v>
      </c>
      <c r="O16" s="2516">
        <v>25107.732071941802</v>
      </c>
      <c r="P16" s="2516">
        <v>29916.478363294984</v>
      </c>
      <c r="Q16" s="2516">
        <v>35590.1</v>
      </c>
      <c r="R16" s="2516">
        <v>43408.93494372171</v>
      </c>
      <c r="S16" s="2516">
        <v>54157.479411593842</v>
      </c>
      <c r="T16" s="2517">
        <v>62504.455607212811</v>
      </c>
      <c r="BU16" s="2470"/>
    </row>
    <row r="17" spans="1:73" ht="53.25" customHeight="1">
      <c r="A17" s="2510" t="s">
        <v>1440</v>
      </c>
      <c r="B17" s="2511">
        <v>10921.617495107923</v>
      </c>
      <c r="C17" s="2511">
        <v>13934.634709386777</v>
      </c>
      <c r="D17" s="2511">
        <v>17543.497482818304</v>
      </c>
      <c r="E17" s="2511">
        <v>22183.618293588377</v>
      </c>
      <c r="F17" s="2511">
        <v>27422.719671614293</v>
      </c>
      <c r="G17" s="2511">
        <v>35837.272805980334</v>
      </c>
      <c r="H17" s="2511">
        <v>50523.64553933491</v>
      </c>
      <c r="I17" s="2511">
        <v>59369.527853425687</v>
      </c>
      <c r="J17" s="2512">
        <v>74355.899706805329</v>
      </c>
      <c r="K17" s="2512">
        <v>96437.001801732156</v>
      </c>
      <c r="L17" s="2512">
        <v>114272.07437325058</v>
      </c>
      <c r="M17" s="2512">
        <v>134786.42420695352</v>
      </c>
      <c r="N17" s="2512">
        <v>160948.18160597145</v>
      </c>
      <c r="O17" s="2512">
        <v>177110.88506193479</v>
      </c>
      <c r="P17" s="2512">
        <v>209249.4290176639</v>
      </c>
      <c r="Q17" s="2512">
        <v>262788.67000000004</v>
      </c>
      <c r="R17" s="2512">
        <v>382732.79915312381</v>
      </c>
      <c r="S17" s="2512">
        <v>516253.2311876145</v>
      </c>
      <c r="T17" s="2513">
        <v>614856.61173935351</v>
      </c>
      <c r="BU17" s="2470"/>
    </row>
    <row r="18" spans="1:73" ht="53.25" customHeight="1">
      <c r="A18" s="2514" t="s">
        <v>1441</v>
      </c>
      <c r="B18" s="2515">
        <v>1334.9100563948696</v>
      </c>
      <c r="C18" s="2515">
        <v>1710.2913756892185</v>
      </c>
      <c r="D18" s="2515">
        <v>2108.9320216243109</v>
      </c>
      <c r="E18" s="2515">
        <v>2701.021023049263</v>
      </c>
      <c r="F18" s="2515">
        <v>3282.32411646739</v>
      </c>
      <c r="G18" s="2515">
        <v>4059.9318227928866</v>
      </c>
      <c r="H18" s="2515">
        <v>13876.807337491518</v>
      </c>
      <c r="I18" s="2515">
        <v>16842.049840952037</v>
      </c>
      <c r="J18" s="2516">
        <v>21644.538431539841</v>
      </c>
      <c r="K18" s="2516">
        <v>29504.70280197628</v>
      </c>
      <c r="L18" s="2516">
        <v>35315.398846402342</v>
      </c>
      <c r="M18" s="2516">
        <v>44713.177907593461</v>
      </c>
      <c r="N18" s="2516">
        <v>53765.596121509938</v>
      </c>
      <c r="O18" s="2516">
        <v>62200.999999999985</v>
      </c>
      <c r="P18" s="2516">
        <v>73634.365722078874</v>
      </c>
      <c r="Q18" s="2516">
        <v>99820.08</v>
      </c>
      <c r="R18" s="2516">
        <v>163890.37757908949</v>
      </c>
      <c r="S18" s="2516">
        <v>244962.22184523544</v>
      </c>
      <c r="T18" s="2517">
        <v>294634.724990513</v>
      </c>
      <c r="BU18" s="2470"/>
    </row>
    <row r="19" spans="1:73" ht="53.25" customHeight="1">
      <c r="A19" s="2514" t="s">
        <v>1459</v>
      </c>
      <c r="B19" s="2515">
        <v>1209.9018783635354</v>
      </c>
      <c r="C19" s="2515">
        <v>1715.6192627299463</v>
      </c>
      <c r="D19" s="2515">
        <v>2195.5552793974812</v>
      </c>
      <c r="E19" s="2515">
        <v>2592.7517740984867</v>
      </c>
      <c r="F19" s="2515">
        <v>3007.434258090304</v>
      </c>
      <c r="G19" s="2515">
        <v>3517.4184765712525</v>
      </c>
      <c r="H19" s="2515">
        <v>4675.1491566365366</v>
      </c>
      <c r="I19" s="2515">
        <v>5384.2430279651699</v>
      </c>
      <c r="J19" s="2516">
        <v>5905.1506616276365</v>
      </c>
      <c r="K19" s="2516">
        <v>7417.0594517217296</v>
      </c>
      <c r="L19" s="2516">
        <v>9453.0825170737698</v>
      </c>
      <c r="M19" s="2516">
        <v>10807.370810238233</v>
      </c>
      <c r="N19" s="2516">
        <v>12473.439522681321</v>
      </c>
      <c r="O19" s="2516">
        <v>8715.9241497777202</v>
      </c>
      <c r="P19" s="2516">
        <v>10012.968835215199</v>
      </c>
      <c r="Q19" s="2516">
        <v>11822.76</v>
      </c>
      <c r="R19" s="2516">
        <v>15970.288011113635</v>
      </c>
      <c r="S19" s="2516">
        <v>18730.714462894895</v>
      </c>
      <c r="T19" s="2517">
        <v>22000.325122678223</v>
      </c>
      <c r="BU19" s="2470"/>
    </row>
    <row r="20" spans="1:73" ht="53.25" customHeight="1">
      <c r="A20" s="2514" t="s">
        <v>1443</v>
      </c>
      <c r="B20" s="2515">
        <v>2848.7579081732324</v>
      </c>
      <c r="C20" s="2515">
        <v>3262.4582229018883</v>
      </c>
      <c r="D20" s="2515">
        <v>3757.7169599604058</v>
      </c>
      <c r="E20" s="2515">
        <v>4578.4487588046486</v>
      </c>
      <c r="F20" s="2515">
        <v>5996.8521842823302</v>
      </c>
      <c r="G20" s="2515">
        <v>8040.6972082786124</v>
      </c>
      <c r="H20" s="2515">
        <v>7054.7116110969946</v>
      </c>
      <c r="I20" s="2515">
        <v>7801.1246779319081</v>
      </c>
      <c r="J20" s="2516">
        <v>10057.398527899139</v>
      </c>
      <c r="K20" s="2516">
        <v>13259.331262597534</v>
      </c>
      <c r="L20" s="2516">
        <v>17294.010922241854</v>
      </c>
      <c r="M20" s="2516">
        <v>21083.160292416378</v>
      </c>
      <c r="N20" s="2516">
        <v>23529.685360159991</v>
      </c>
      <c r="O20" s="2516">
        <v>26567.217548471835</v>
      </c>
      <c r="P20" s="2516">
        <v>32684.961506318101</v>
      </c>
      <c r="Q20" s="2516">
        <v>36957.910000000003</v>
      </c>
      <c r="R20" s="2516">
        <v>49110.387527604311</v>
      </c>
      <c r="S20" s="2516">
        <v>65918.769974105002</v>
      </c>
      <c r="T20" s="2517">
        <v>75377.545099018549</v>
      </c>
      <c r="BU20" s="2470"/>
    </row>
    <row r="21" spans="1:73" ht="53.25" customHeight="1">
      <c r="A21" s="2514" t="s">
        <v>1444</v>
      </c>
      <c r="B21" s="2515">
        <v>511.39006518431506</v>
      </c>
      <c r="C21" s="2515">
        <v>621.5000170694758</v>
      </c>
      <c r="D21" s="2515">
        <v>656.54133384602164</v>
      </c>
      <c r="E21" s="2515">
        <v>831.0981116949838</v>
      </c>
      <c r="F21" s="2515">
        <v>988.91533212474417</v>
      </c>
      <c r="G21" s="2515">
        <v>1590.210792515431</v>
      </c>
      <c r="H21" s="2515">
        <v>1949.3711948300192</v>
      </c>
      <c r="I21" s="2515">
        <v>2890.2001434359609</v>
      </c>
      <c r="J21" s="2516">
        <v>3801.0353530698376</v>
      </c>
      <c r="K21" s="2516">
        <v>4473.0935214792989</v>
      </c>
      <c r="L21" s="2516">
        <v>5237.3802444763505</v>
      </c>
      <c r="M21" s="2516">
        <v>7055.7656630321599</v>
      </c>
      <c r="N21" s="2516">
        <v>10176.509992936371</v>
      </c>
      <c r="O21" s="2516">
        <v>13806.872180747678</v>
      </c>
      <c r="P21" s="2516">
        <v>17745.458445999553</v>
      </c>
      <c r="Q21" s="2516">
        <v>21970.199999999997</v>
      </c>
      <c r="R21" s="2516">
        <v>27184.291346031983</v>
      </c>
      <c r="S21" s="2516">
        <v>31989.435747376301</v>
      </c>
      <c r="T21" s="2517">
        <v>39846.474033436141</v>
      </c>
      <c r="BU21" s="2470"/>
    </row>
    <row r="22" spans="1:73" ht="53.25" customHeight="1">
      <c r="A22" s="2514" t="s">
        <v>1460</v>
      </c>
      <c r="B22" s="2515">
        <v>738.89503776796414</v>
      </c>
      <c r="C22" s="2515">
        <v>1088.6849002244226</v>
      </c>
      <c r="D22" s="2515">
        <v>1547.2447221114082</v>
      </c>
      <c r="E22" s="2515">
        <v>2239.9398246633409</v>
      </c>
      <c r="F22" s="2515">
        <v>2465.9497529718724</v>
      </c>
      <c r="G22" s="2515">
        <v>3451.8091022603558</v>
      </c>
      <c r="H22" s="2515">
        <v>5882.646400175041</v>
      </c>
      <c r="I22" s="2515">
        <v>7109.7932536612207</v>
      </c>
      <c r="J22" s="2516">
        <v>9436.5204390955514</v>
      </c>
      <c r="K22" s="2516">
        <v>13358.942325633059</v>
      </c>
      <c r="L22" s="2516">
        <v>11875.551851193643</v>
      </c>
      <c r="M22" s="2516">
        <v>11613.22633896281</v>
      </c>
      <c r="N22" s="2516">
        <v>12636.585042113218</v>
      </c>
      <c r="O22" s="2516">
        <v>14362.742558865864</v>
      </c>
      <c r="P22" s="2516">
        <v>15770.18323102632</v>
      </c>
      <c r="Q22" s="2516">
        <v>21760.48</v>
      </c>
      <c r="R22" s="2516">
        <v>31365.509303424471</v>
      </c>
      <c r="S22" s="2516">
        <v>39066.983521386042</v>
      </c>
      <c r="T22" s="2517">
        <v>48982.672150867918</v>
      </c>
      <c r="BU22" s="2470"/>
    </row>
    <row r="23" spans="1:73" ht="53.25" customHeight="1">
      <c r="A23" s="2514" t="s">
        <v>1446</v>
      </c>
      <c r="B23" s="2515">
        <v>1017.643996087937</v>
      </c>
      <c r="C23" s="2515">
        <v>1185.1479306478539</v>
      </c>
      <c r="D23" s="2515">
        <v>1462.167013819289</v>
      </c>
      <c r="E23" s="2515">
        <v>1944.8306617025805</v>
      </c>
      <c r="F23" s="2515">
        <v>2590.6174374947909</v>
      </c>
      <c r="G23" s="2515">
        <v>3501.7152352904077</v>
      </c>
      <c r="H23" s="2515">
        <v>1173.3067739112741</v>
      </c>
      <c r="I23" s="2515">
        <v>1367.8010393816139</v>
      </c>
      <c r="J23" s="2516">
        <v>2227.8437173426514</v>
      </c>
      <c r="K23" s="2516">
        <v>3555.51863795896</v>
      </c>
      <c r="L23" s="2516">
        <v>5699.8136963699344</v>
      </c>
      <c r="M23" s="2516">
        <v>6263.2971869389603</v>
      </c>
      <c r="N23" s="2516">
        <v>9006.3894954754942</v>
      </c>
      <c r="O23" s="2516">
        <v>10086.981775331198</v>
      </c>
      <c r="P23" s="2516">
        <v>11297.419588370947</v>
      </c>
      <c r="Q23" s="2516">
        <v>11884.810000000001</v>
      </c>
      <c r="R23" s="2516">
        <v>16978.91</v>
      </c>
      <c r="S23" s="2516">
        <v>20599.738861403788</v>
      </c>
      <c r="T23" s="2517">
        <v>23433.676545730879</v>
      </c>
      <c r="BU23" s="2470"/>
    </row>
    <row r="24" spans="1:73" ht="53.25" customHeight="1">
      <c r="A24" s="2514" t="s">
        <v>1447</v>
      </c>
      <c r="B24" s="2515">
        <v>1289.4461006720503</v>
      </c>
      <c r="C24" s="2515">
        <v>1799.0260278000001</v>
      </c>
      <c r="D24" s="2515">
        <v>2478.6946579999999</v>
      </c>
      <c r="E24" s="2515">
        <v>3023.5869011432442</v>
      </c>
      <c r="F24" s="2515">
        <v>3896.7987981934125</v>
      </c>
      <c r="G24" s="2515">
        <v>4951.8648664018756</v>
      </c>
      <c r="H24" s="2515">
        <v>1671.1971027371123</v>
      </c>
      <c r="I24" s="2515">
        <v>2192.3444383241026</v>
      </c>
      <c r="J24" s="2516">
        <v>2761.6534786149796</v>
      </c>
      <c r="K24" s="2516">
        <v>3229.0571105764857</v>
      </c>
      <c r="L24" s="2516">
        <v>3813.262255684911</v>
      </c>
      <c r="M24" s="2516">
        <v>4284.2009971362186</v>
      </c>
      <c r="N24" s="2516">
        <v>5016.4461163500137</v>
      </c>
      <c r="O24" s="2516">
        <v>5169.4453824841603</v>
      </c>
      <c r="P24" s="2516">
        <v>5986.178846012227</v>
      </c>
      <c r="Q24" s="2516">
        <v>7171.55</v>
      </c>
      <c r="R24" s="2516">
        <v>10502.089999999998</v>
      </c>
      <c r="S24" s="2516">
        <v>12705.564556347985</v>
      </c>
      <c r="T24" s="2517">
        <v>14650.98519295768</v>
      </c>
      <c r="BU24" s="2470"/>
    </row>
    <row r="25" spans="1:73" ht="53.25" customHeight="1">
      <c r="A25" s="2514" t="s">
        <v>1448</v>
      </c>
      <c r="B25" s="2515">
        <v>855.90166658040016</v>
      </c>
      <c r="C25" s="2515">
        <v>1131.8424571574933</v>
      </c>
      <c r="D25" s="2515">
        <v>1505.6462935113168</v>
      </c>
      <c r="E25" s="2515">
        <v>1876.8533126956213</v>
      </c>
      <c r="F25" s="2515">
        <v>2306.6377064764174</v>
      </c>
      <c r="G25" s="2515">
        <v>3101.089865341025</v>
      </c>
      <c r="H25" s="2515">
        <v>4585.0190833403694</v>
      </c>
      <c r="I25" s="2515">
        <v>4891.0990719631618</v>
      </c>
      <c r="J25" s="2516">
        <v>5630.1322361414814</v>
      </c>
      <c r="K25" s="2516">
        <v>6990.256341197176</v>
      </c>
      <c r="L25" s="2516">
        <v>8435.671040473022</v>
      </c>
      <c r="M25" s="2516">
        <v>9942.1241065691429</v>
      </c>
      <c r="N25" s="2516">
        <v>11642.617572987429</v>
      </c>
      <c r="O25" s="2516">
        <v>14237.23</v>
      </c>
      <c r="P25" s="2516">
        <v>18698.399017135773</v>
      </c>
      <c r="Q25" s="2516">
        <v>21862.989999999998</v>
      </c>
      <c r="R25" s="2516">
        <v>29204.381559965881</v>
      </c>
      <c r="S25" s="2516">
        <v>35721.507065570913</v>
      </c>
      <c r="T25" s="2517">
        <v>42423.791289834022</v>
      </c>
      <c r="BU25" s="2470"/>
    </row>
    <row r="26" spans="1:73" ht="53.25" customHeight="1">
      <c r="A26" s="2514" t="s">
        <v>1449</v>
      </c>
      <c r="B26" s="2515">
        <v>308.01599573628386</v>
      </c>
      <c r="C26" s="2515">
        <v>380.8803199999669</v>
      </c>
      <c r="D26" s="2515">
        <v>513.15336004387154</v>
      </c>
      <c r="E26" s="2515">
        <v>673.58471741620883</v>
      </c>
      <c r="F26" s="2515">
        <v>728.48187188562986</v>
      </c>
      <c r="G26" s="2515">
        <v>921.36963935772337</v>
      </c>
      <c r="H26" s="2515">
        <v>5325.0569777149976</v>
      </c>
      <c r="I26" s="2515">
        <v>5888.3558560811016</v>
      </c>
      <c r="J26" s="2516">
        <v>7125.0910663837549</v>
      </c>
      <c r="K26" s="2516">
        <v>7826.4314730774422</v>
      </c>
      <c r="L26" s="2516">
        <v>9129.0915010333792</v>
      </c>
      <c r="M26" s="2516">
        <v>10076.319145260468</v>
      </c>
      <c r="N26" s="2516">
        <v>12155.081792443349</v>
      </c>
      <c r="O26" s="2516">
        <v>11254.825562983657</v>
      </c>
      <c r="P26" s="2516">
        <v>10986.785612034404</v>
      </c>
      <c r="Q26" s="2516">
        <v>13269.66</v>
      </c>
      <c r="R26" s="2516">
        <v>16835.098150128721</v>
      </c>
      <c r="S26" s="2516">
        <v>20400.872109507651</v>
      </c>
      <c r="T26" s="2517">
        <v>24486.175618271762</v>
      </c>
      <c r="BU26" s="2470"/>
    </row>
    <row r="27" spans="1:73" ht="53.25" customHeight="1">
      <c r="A27" s="2514" t="s">
        <v>1450</v>
      </c>
      <c r="B27" s="2515">
        <v>806.75479014733469</v>
      </c>
      <c r="C27" s="2515">
        <v>1039.1841951665119</v>
      </c>
      <c r="D27" s="2515">
        <v>1317.8458405041961</v>
      </c>
      <c r="E27" s="2515">
        <v>1721.5032083199997</v>
      </c>
      <c r="F27" s="2515">
        <v>2158.7082136274053</v>
      </c>
      <c r="G27" s="2515">
        <v>2701.1657971707632</v>
      </c>
      <c r="H27" s="2515">
        <v>2700.226396282063</v>
      </c>
      <c r="I27" s="2515">
        <v>3213.8213242234456</v>
      </c>
      <c r="J27" s="2516">
        <v>3554.5071828487144</v>
      </c>
      <c r="K27" s="2516">
        <v>4112.1300286439782</v>
      </c>
      <c r="L27" s="2516">
        <v>5101.3094348890972</v>
      </c>
      <c r="M27" s="2516">
        <v>5999.3161355907941</v>
      </c>
      <c r="N27" s="2516">
        <v>7233.7010450269963</v>
      </c>
      <c r="O27" s="2516">
        <v>7703.8089202119008</v>
      </c>
      <c r="P27" s="2516">
        <v>8860.1111329118667</v>
      </c>
      <c r="Q27" s="2516">
        <v>11665.54</v>
      </c>
      <c r="R27" s="2516">
        <v>15722.28472066241</v>
      </c>
      <c r="S27" s="2516">
        <v>19134.29766383984</v>
      </c>
      <c r="T27" s="2517">
        <v>21065.9723960927</v>
      </c>
      <c r="BU27" s="2470"/>
    </row>
    <row r="28" spans="1:73" ht="53.25" customHeight="1">
      <c r="A28" s="2514" t="s">
        <v>1462</v>
      </c>
      <c r="B28" s="2515">
        <v>502.59562300000005</v>
      </c>
      <c r="C28" s="2515">
        <v>689.44125499999996</v>
      </c>
      <c r="D28" s="2515">
        <v>1192.034541</v>
      </c>
      <c r="E28" s="2515">
        <v>1511.64487302</v>
      </c>
      <c r="F28" s="2515">
        <v>1457.6658883311627</v>
      </c>
      <c r="G28" s="2515">
        <v>2316.7151573564834</v>
      </c>
      <c r="H28" s="2515">
        <v>1630.1535051189821</v>
      </c>
      <c r="I28" s="2515">
        <v>1788.6951795059681</v>
      </c>
      <c r="J28" s="2516">
        <v>2212.0286122417401</v>
      </c>
      <c r="K28" s="2516">
        <v>2710.4788468702145</v>
      </c>
      <c r="L28" s="2516">
        <v>2917.502063412262</v>
      </c>
      <c r="M28" s="2516">
        <v>2948.4656232148955</v>
      </c>
      <c r="N28" s="2516">
        <v>3312.1295442873284</v>
      </c>
      <c r="O28" s="2516">
        <v>3004.8369830607598</v>
      </c>
      <c r="P28" s="2516">
        <v>3572.5970805606339</v>
      </c>
      <c r="Q28" s="2516">
        <v>4602.6900000000005</v>
      </c>
      <c r="R28" s="2516">
        <v>5969.1809551029255</v>
      </c>
      <c r="S28" s="2516">
        <v>7023.1253799466776</v>
      </c>
      <c r="T28" s="2517">
        <v>7954.2692999524825</v>
      </c>
      <c r="BU28" s="2470"/>
    </row>
    <row r="29" spans="1:73" ht="53.25" customHeight="1">
      <c r="A29" s="2510" t="s">
        <v>1452</v>
      </c>
      <c r="B29" s="2511">
        <v>21252.275248321112</v>
      </c>
      <c r="C29" s="2511">
        <v>27974.661331635703</v>
      </c>
      <c r="D29" s="2511">
        <v>34470.007122128227</v>
      </c>
      <c r="E29" s="2511">
        <v>41876.055179587354</v>
      </c>
      <c r="F29" s="2511">
        <v>54394.174979269097</v>
      </c>
      <c r="G29" s="2511">
        <v>70626.697049603928</v>
      </c>
      <c r="H29" s="2511">
        <v>118313.71764283991</v>
      </c>
      <c r="I29" s="2511">
        <v>144236.86407076789</v>
      </c>
      <c r="J29" s="2512">
        <v>168141.2274905162</v>
      </c>
      <c r="K29" s="2512">
        <v>203022.83306572624</v>
      </c>
      <c r="L29" s="2512">
        <v>244393.66903491487</v>
      </c>
      <c r="M29" s="2512">
        <v>286964.1196132534</v>
      </c>
      <c r="N29" s="2512">
        <v>333625.97283903474</v>
      </c>
      <c r="O29" s="2512">
        <v>368105.70871080685</v>
      </c>
      <c r="P29" s="2512">
        <v>431151.50312756526</v>
      </c>
      <c r="Q29" s="2512">
        <v>575999.95271839341</v>
      </c>
      <c r="R29" s="2512">
        <v>830243.88679040829</v>
      </c>
      <c r="S29" s="2512">
        <v>1104992.6829418438</v>
      </c>
      <c r="T29" s="2513">
        <v>1339497.1294116187</v>
      </c>
      <c r="BU29" s="2470"/>
    </row>
    <row r="30" spans="1:73" ht="53.25" customHeight="1">
      <c r="A30" s="2514" t="s">
        <v>1453</v>
      </c>
      <c r="B30" s="2515">
        <v>1902.1729075737665</v>
      </c>
      <c r="C30" s="2515">
        <v>2203.9366319999995</v>
      </c>
      <c r="D30" s="2515">
        <v>2127.5848309999992</v>
      </c>
      <c r="E30" s="2515">
        <v>4166.0448730200005</v>
      </c>
      <c r="F30" s="2515">
        <v>5422.1458883311625</v>
      </c>
      <c r="G30" s="2515">
        <v>4688.6682157840005</v>
      </c>
      <c r="H30" s="2515">
        <v>6163.8611427921933</v>
      </c>
      <c r="I30" s="2515">
        <v>14447.13048354987</v>
      </c>
      <c r="J30" s="2516">
        <v>15384.412556699011</v>
      </c>
      <c r="K30" s="2516">
        <v>16571.762372209894</v>
      </c>
      <c r="L30" s="2516">
        <v>18404.297015652352</v>
      </c>
      <c r="M30" s="2516">
        <v>21623.276112628995</v>
      </c>
      <c r="N30" s="2516">
        <v>22918.292775625054</v>
      </c>
      <c r="O30" s="2516">
        <v>23835.024486650105</v>
      </c>
      <c r="P30" s="2516">
        <v>30543.432887846277</v>
      </c>
      <c r="Q30" s="2516">
        <v>38336.300000000003</v>
      </c>
      <c r="R30" s="2516">
        <v>57504.237182790523</v>
      </c>
      <c r="S30" s="2516">
        <v>77806.594844021092</v>
      </c>
      <c r="T30" s="2517">
        <v>94617.616185209248</v>
      </c>
      <c r="BU30" s="2470"/>
    </row>
    <row r="31" spans="1:73" ht="53.25" customHeight="1">
      <c r="A31" s="2510" t="s">
        <v>1454</v>
      </c>
      <c r="B31" s="2511">
        <v>23154.448155894879</v>
      </c>
      <c r="C31" s="2511">
        <v>30178.597963635704</v>
      </c>
      <c r="D31" s="2511">
        <v>36597.591953128227</v>
      </c>
      <c r="E31" s="2511">
        <v>46042.100052607355</v>
      </c>
      <c r="F31" s="2511">
        <v>59816.320867600261</v>
      </c>
      <c r="G31" s="2511">
        <v>75315.365265387925</v>
      </c>
      <c r="H31" s="2511">
        <v>124477.5787856321</v>
      </c>
      <c r="I31" s="2511">
        <v>158683.99455431776</v>
      </c>
      <c r="J31" s="2512">
        <v>183525.64004721522</v>
      </c>
      <c r="K31" s="2512">
        <v>219594.59543793614</v>
      </c>
      <c r="L31" s="2512">
        <v>262797.96605056722</v>
      </c>
      <c r="M31" s="2512">
        <v>308587.39572588238</v>
      </c>
      <c r="N31" s="2512">
        <v>356544.26561465982</v>
      </c>
      <c r="O31" s="2512">
        <v>391940.73319745698</v>
      </c>
      <c r="P31" s="2512">
        <v>461694.93601541151</v>
      </c>
      <c r="Q31" s="2512">
        <v>614336.25271839346</v>
      </c>
      <c r="R31" s="2512">
        <v>887748.12397319882</v>
      </c>
      <c r="S31" s="2512">
        <v>1182799.2777858649</v>
      </c>
      <c r="T31" s="2513">
        <v>1434114.7455968279</v>
      </c>
      <c r="BU31" s="2470"/>
    </row>
    <row r="32" spans="1:73" s="2482" customFormat="1" ht="53.25" customHeight="1" thickBot="1">
      <c r="A32" s="2523" t="s">
        <v>1455</v>
      </c>
      <c r="B32" s="2524"/>
      <c r="C32" s="2524"/>
      <c r="D32" s="2524"/>
      <c r="E32" s="2524"/>
      <c r="F32" s="2524"/>
      <c r="G32" s="2524"/>
      <c r="H32" s="2524">
        <v>36119.602672934649</v>
      </c>
      <c r="I32" s="2524">
        <v>43736.870669414115</v>
      </c>
      <c r="J32" s="2525">
        <v>51571.222636486847</v>
      </c>
      <c r="K32" s="2525">
        <v>64478.521434032184</v>
      </c>
      <c r="L32" s="2525">
        <v>73501.322348889924</v>
      </c>
      <c r="M32" s="2525">
        <v>72914.633024758252</v>
      </c>
      <c r="N32" s="2525">
        <v>89582.438409284805</v>
      </c>
      <c r="O32" s="2525">
        <v>101413.85397936148</v>
      </c>
      <c r="P32" s="2525">
        <v>118879.23624698239</v>
      </c>
      <c r="Q32" s="2525">
        <v>162258.79459383717</v>
      </c>
      <c r="R32" s="2525">
        <v>241171.14471300296</v>
      </c>
      <c r="S32" s="2525">
        <v>318848.22088756459</v>
      </c>
      <c r="T32" s="2526">
        <v>397134.6775386334</v>
      </c>
      <c r="BU32" s="2483"/>
    </row>
    <row r="33" spans="1:73" ht="56.15" customHeight="1" thickTop="1">
      <c r="A33" s="2488" t="s">
        <v>1457</v>
      </c>
      <c r="B33" s="2527"/>
      <c r="C33" s="2527"/>
      <c r="D33" s="2527"/>
      <c r="E33" s="2527"/>
      <c r="F33" s="2527"/>
      <c r="BU33" s="2470"/>
    </row>
    <row r="34" spans="1:73">
      <c r="BU34" s="2470"/>
    </row>
    <row r="35" spans="1:73" ht="22">
      <c r="A35" s="2528"/>
      <c r="BU35" s="2470"/>
    </row>
    <row r="36" spans="1:73">
      <c r="BU36" s="2470"/>
    </row>
    <row r="37" spans="1:73">
      <c r="A37" s="756"/>
      <c r="BU37" s="2470"/>
    </row>
    <row r="38" spans="1:73">
      <c r="BU38" s="2470"/>
    </row>
    <row r="39" spans="1:73">
      <c r="BU39" s="2470"/>
    </row>
    <row r="40" spans="1:73" ht="12" customHeight="1">
      <c r="BU40" s="2470"/>
    </row>
    <row r="41" spans="1:73">
      <c r="G41" s="2490"/>
      <c r="H41" s="2490"/>
      <c r="BU41" s="2470"/>
    </row>
    <row r="42" spans="1:73">
      <c r="G42" s="2529"/>
      <c r="H42" s="2529"/>
      <c r="BU42" s="2470"/>
    </row>
    <row r="43" spans="1:73">
      <c r="BU43" s="2470"/>
    </row>
    <row r="44" spans="1:73">
      <c r="BU44" s="2470"/>
    </row>
    <row r="45" spans="1:73">
      <c r="BU45" s="2470"/>
    </row>
    <row r="46" spans="1:73">
      <c r="BU46" s="2470"/>
    </row>
    <row r="47" spans="1:73">
      <c r="BU47" s="2470"/>
    </row>
    <row r="48" spans="1:73">
      <c r="BU48" s="2470"/>
    </row>
    <row r="49" spans="8:73">
      <c r="BU49" s="2470"/>
    </row>
    <row r="50" spans="8:73">
      <c r="BU50" s="2470"/>
    </row>
    <row r="51" spans="8:73">
      <c r="BU51" s="2470"/>
    </row>
    <row r="52" spans="8:73">
      <c r="BU52" s="2470"/>
    </row>
    <row r="53" spans="8:73">
      <c r="BU53" s="2470"/>
    </row>
    <row r="58" spans="8:73">
      <c r="H58" s="2453" t="s">
        <v>145</v>
      </c>
    </row>
    <row r="85" spans="2:2" ht="6" customHeight="1"/>
    <row r="86" spans="2:2" ht="21.5">
      <c r="B86" s="3030" t="s">
        <v>1551</v>
      </c>
    </row>
  </sheetData>
  <printOptions horizontalCentered="1"/>
  <pageMargins left="0" right="0" top="0.59055118110236227" bottom="0.39370078740157483" header="0.31496062992125984" footer="0.31496062992125984"/>
  <pageSetup paperSize="9" scale="32" orientation="portrait" r:id="rId1"/>
  <headerFooter>
    <oddHeader>&amp;C&amp;"Aptos"&amp;10&amp;K000000 PUBLIC&amp;1#_x000D_&amp;"Arialri"&amp;10&amp;K000000&amp;"Arialri"&amp;10&amp;K000000&amp;"Arialri"&amp;10&amp;K000000&amp;G</oddHeader>
    <oddFooter>&amp;C&amp;14 &amp;16 40&amp;10_x000D_&amp;1#&amp;"Aptos"&amp;10&amp;K000000 PUBLIC</oddFoot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34B33-A5FC-40BE-93D6-4F76B4EBF0C0}">
  <dimension ref="A1:P86"/>
  <sheetViews>
    <sheetView showGridLines="0" view="pageBreakPreview" zoomScale="60" zoomScaleNormal="60" workbookViewId="0">
      <pane xSplit="1" ySplit="3" topLeftCell="B7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9.5"/>
  <cols>
    <col min="1" max="1" width="14.7265625" style="2531" customWidth="1"/>
    <col min="2" max="4" width="16" style="2531" customWidth="1"/>
    <col min="5" max="5" width="16" style="2570" customWidth="1"/>
    <col min="6" max="9" width="16" style="2531" customWidth="1"/>
    <col min="10" max="10" width="16" style="2570" customWidth="1"/>
    <col min="11" max="13" width="16" style="2531" customWidth="1"/>
    <col min="14" max="16" width="17.81640625" style="2531" customWidth="1"/>
    <col min="17" max="17" width="6.1796875" style="2531" customWidth="1"/>
    <col min="18" max="19" width="9.1796875" style="2531"/>
    <col min="20" max="20" width="13.453125" style="2531" customWidth="1"/>
    <col min="21" max="16384" width="9.1796875" style="2531"/>
  </cols>
  <sheetData>
    <row r="1" spans="1:16" ht="34.5" customHeight="1" thickBot="1">
      <c r="A1" s="3256" t="s">
        <v>1463</v>
      </c>
      <c r="B1" s="3256"/>
      <c r="C1" s="3256"/>
      <c r="D1" s="3256"/>
      <c r="E1" s="3256"/>
      <c r="F1" s="3256"/>
      <c r="G1" s="3256"/>
      <c r="H1" s="3256"/>
      <c r="I1" s="3256"/>
      <c r="J1" s="3256"/>
      <c r="K1" s="3256"/>
      <c r="L1" s="3256"/>
      <c r="M1" s="3256"/>
      <c r="N1" s="3256"/>
      <c r="O1" s="3256"/>
      <c r="P1" s="3256"/>
    </row>
    <row r="2" spans="1:16" ht="135" customHeight="1" thickTop="1" thickBot="1">
      <c r="A2" s="2532" t="s">
        <v>1464</v>
      </c>
      <c r="B2" s="2533" t="s">
        <v>1465</v>
      </c>
      <c r="C2" s="2533" t="s">
        <v>1466</v>
      </c>
      <c r="D2" s="2533" t="s">
        <v>1467</v>
      </c>
      <c r="E2" s="2534" t="s">
        <v>1468</v>
      </c>
      <c r="F2" s="2535" t="s">
        <v>1469</v>
      </c>
      <c r="G2" s="2535" t="s">
        <v>1470</v>
      </c>
      <c r="H2" s="2535" t="s">
        <v>1471</v>
      </c>
      <c r="I2" s="2535" t="s">
        <v>1472</v>
      </c>
      <c r="J2" s="2534" t="s">
        <v>1473</v>
      </c>
      <c r="K2" s="2536" t="s">
        <v>1474</v>
      </c>
      <c r="L2" s="2535" t="s">
        <v>1475</v>
      </c>
      <c r="M2" s="2535" t="s">
        <v>1476</v>
      </c>
      <c r="N2" s="2536" t="s">
        <v>1477</v>
      </c>
      <c r="O2" s="2536" t="s">
        <v>1478</v>
      </c>
      <c r="P2" s="2537" t="s">
        <v>1479</v>
      </c>
    </row>
    <row r="3" spans="1:16" ht="37.5" customHeight="1" thickTop="1" thickBot="1">
      <c r="A3" s="2538"/>
      <c r="B3" s="2539">
        <v>1</v>
      </c>
      <c r="C3" s="2539">
        <v>2</v>
      </c>
      <c r="D3" s="2539">
        <v>3</v>
      </c>
      <c r="E3" s="2540" t="s">
        <v>1480</v>
      </c>
      <c r="F3" s="2539">
        <v>5</v>
      </c>
      <c r="G3" s="2539">
        <v>6</v>
      </c>
      <c r="H3" s="2539">
        <v>7</v>
      </c>
      <c r="I3" s="2539">
        <v>8</v>
      </c>
      <c r="J3" s="2540" t="s">
        <v>1481</v>
      </c>
      <c r="K3" s="2540" t="s">
        <v>1482</v>
      </c>
      <c r="L3" s="2539">
        <v>11</v>
      </c>
      <c r="M3" s="2539">
        <v>12</v>
      </c>
      <c r="N3" s="2540" t="s">
        <v>1483</v>
      </c>
      <c r="O3" s="2541">
        <v>14</v>
      </c>
      <c r="P3" s="2542" t="s">
        <v>1484</v>
      </c>
    </row>
    <row r="4" spans="1:16" ht="35.15" hidden="1" customHeight="1">
      <c r="A4" s="2543">
        <v>2013</v>
      </c>
      <c r="B4" s="2544">
        <v>94065.184983721498</v>
      </c>
      <c r="C4" s="2544">
        <v>10933.0808564745</v>
      </c>
      <c r="D4" s="2544">
        <v>939.55875093762302</v>
      </c>
      <c r="E4" s="2545">
        <v>105937.82459113361</v>
      </c>
      <c r="F4" s="2544">
        <v>29923.163877907999</v>
      </c>
      <c r="G4" s="2544">
        <v>428.96557750226202</v>
      </c>
      <c r="H4" s="2546">
        <v>93.333781097500605</v>
      </c>
      <c r="I4" s="2544">
        <v>389.88134751293302</v>
      </c>
      <c r="J4" s="2545">
        <v>30835.344584020691</v>
      </c>
      <c r="K4" s="2545">
        <v>136773.1691751543</v>
      </c>
      <c r="L4" s="2547">
        <v>31668.0711633274</v>
      </c>
      <c r="M4" s="2547">
        <v>-43963.661552848003</v>
      </c>
      <c r="N4" s="2545">
        <v>-12295.590389520603</v>
      </c>
      <c r="O4" s="2548">
        <v>124477.57878563211</v>
      </c>
      <c r="P4" s="2549">
        <v>136773.16917515273</v>
      </c>
    </row>
    <row r="5" spans="1:16" ht="35.15" hidden="1" customHeight="1">
      <c r="A5" s="2543">
        <v>2014</v>
      </c>
      <c r="B5" s="2544">
        <v>89328.903015747332</v>
      </c>
      <c r="C5" s="2547">
        <v>11769.337214063</v>
      </c>
      <c r="D5" s="2547">
        <v>953.038653542779</v>
      </c>
      <c r="E5" s="2545">
        <v>102051.27888335311</v>
      </c>
      <c r="F5" s="2544">
        <v>31451.469309593402</v>
      </c>
      <c r="G5" s="2544">
        <v>436.02760441286802</v>
      </c>
      <c r="H5" s="2546">
        <v>45.148153158399992</v>
      </c>
      <c r="I5" s="2544">
        <v>311.09759886903299</v>
      </c>
      <c r="J5" s="2545">
        <v>32243.742666033704</v>
      </c>
      <c r="K5" s="2545">
        <v>134295.02154938682</v>
      </c>
      <c r="L5" s="2547">
        <v>31365.052368627599</v>
      </c>
      <c r="M5" s="2547">
        <v>-37627.116488440501</v>
      </c>
      <c r="N5" s="2545">
        <v>-6262.0641198129015</v>
      </c>
      <c r="O5" s="2548">
        <v>128032.95742957391</v>
      </c>
      <c r="P5" s="2549">
        <v>134295.02154938682</v>
      </c>
    </row>
    <row r="6" spans="1:16" ht="35.15" hidden="1" customHeight="1">
      <c r="A6" s="2543">
        <v>2015</v>
      </c>
      <c r="B6" s="2544">
        <v>91302.785321357689</v>
      </c>
      <c r="C6" s="2547">
        <v>10768.632816196299</v>
      </c>
      <c r="D6" s="2547">
        <v>978.35112323597605</v>
      </c>
      <c r="E6" s="2545">
        <v>103049.76926078997</v>
      </c>
      <c r="F6" s="2544">
        <v>30594.576914984598</v>
      </c>
      <c r="G6" s="2544">
        <v>440.18761349094098</v>
      </c>
      <c r="H6" s="2546">
        <v>51.720339277050002</v>
      </c>
      <c r="I6" s="2544">
        <v>329.90445436099799</v>
      </c>
      <c r="J6" s="2545">
        <v>31416.389322113588</v>
      </c>
      <c r="K6" s="2545">
        <v>134466.158582904</v>
      </c>
      <c r="L6" s="2547">
        <v>36893.894600842097</v>
      </c>
      <c r="M6" s="2547">
        <v>-40611.824889597701</v>
      </c>
      <c r="N6" s="2545">
        <v>-3717.9302887556041</v>
      </c>
      <c r="O6" s="2548">
        <v>130748.22829414796</v>
      </c>
      <c r="P6" s="2549">
        <v>134466.15858290356</v>
      </c>
    </row>
    <row r="7" spans="1:16" ht="35.15" customHeight="1">
      <c r="A7" s="2543">
        <v>2016</v>
      </c>
      <c r="B7" s="2544">
        <v>89742.298722538748</v>
      </c>
      <c r="C7" s="2547">
        <v>11428.1493284892</v>
      </c>
      <c r="D7" s="2547">
        <v>977.46557412702396</v>
      </c>
      <c r="E7" s="2545">
        <v>102147.91362515498</v>
      </c>
      <c r="F7" s="2544">
        <v>34337.228351455597</v>
      </c>
      <c r="G7" s="2544">
        <v>444.63791138932402</v>
      </c>
      <c r="H7" s="2546">
        <v>93.408155299349914</v>
      </c>
      <c r="I7" s="2544">
        <v>341.93232694383801</v>
      </c>
      <c r="J7" s="2545">
        <v>35217.206745088115</v>
      </c>
      <c r="K7" s="2545">
        <v>137365.12037024301</v>
      </c>
      <c r="L7" s="2547">
        <v>37961.450909949199</v>
      </c>
      <c r="M7" s="2547">
        <v>-40167.596318934397</v>
      </c>
      <c r="N7" s="2545">
        <v>-2206.1454089851977</v>
      </c>
      <c r="O7" s="2548">
        <v>135158.97496125789</v>
      </c>
      <c r="P7" s="2549">
        <v>137365.12037024309</v>
      </c>
    </row>
    <row r="8" spans="1:16" ht="35.15" customHeight="1">
      <c r="A8" s="2543">
        <v>2017</v>
      </c>
      <c r="B8" s="2544">
        <v>95435.408788615241</v>
      </c>
      <c r="C8" s="2547">
        <v>10191.325260285599</v>
      </c>
      <c r="D8" s="2547">
        <v>1029.4549218285999</v>
      </c>
      <c r="E8" s="2545">
        <v>106656.18897072943</v>
      </c>
      <c r="F8" s="2544">
        <v>34690.446553891001</v>
      </c>
      <c r="G8" s="2544">
        <v>452.714978373365</v>
      </c>
      <c r="H8" s="2546">
        <v>241.53677952309999</v>
      </c>
      <c r="I8" s="2544">
        <v>361.41152142241498</v>
      </c>
      <c r="J8" s="2545">
        <v>35746.109833209877</v>
      </c>
      <c r="K8" s="2545">
        <v>142402.29880393899</v>
      </c>
      <c r="L8" s="2547">
        <v>46992.508828553298</v>
      </c>
      <c r="M8" s="2547">
        <v>-43248.901627306899</v>
      </c>
      <c r="N8" s="2545">
        <v>3743.6072012463992</v>
      </c>
      <c r="O8" s="2548">
        <v>146145.90600518571</v>
      </c>
      <c r="P8" s="2549">
        <v>142402.29880393931</v>
      </c>
    </row>
    <row r="9" spans="1:16" ht="35.15" customHeight="1">
      <c r="A9" s="2543">
        <v>2018</v>
      </c>
      <c r="B9" s="2544">
        <v>99073.694362727823</v>
      </c>
      <c r="C9" s="2547">
        <v>10377.959483160699</v>
      </c>
      <c r="D9" s="2547">
        <v>1061.8044004639801</v>
      </c>
      <c r="E9" s="2545">
        <v>110513.4582463525</v>
      </c>
      <c r="F9" s="2544">
        <v>39253.498952007001</v>
      </c>
      <c r="G9" s="2544">
        <v>497.176249212492</v>
      </c>
      <c r="H9" s="2546">
        <v>-142.87189095915005</v>
      </c>
      <c r="I9" s="2544">
        <v>379.130055017698</v>
      </c>
      <c r="J9" s="2545">
        <v>39986.933365278041</v>
      </c>
      <c r="K9" s="2545">
        <v>150500.391611631</v>
      </c>
      <c r="L9" s="2547">
        <v>50101.713942583403</v>
      </c>
      <c r="M9" s="2547">
        <v>-45395.039862489</v>
      </c>
      <c r="N9" s="2545">
        <v>4706.6740800944026</v>
      </c>
      <c r="O9" s="2548">
        <v>155207.06569172494</v>
      </c>
      <c r="P9" s="2549">
        <v>150500.39161163053</v>
      </c>
    </row>
    <row r="10" spans="1:16" ht="35.15" customHeight="1">
      <c r="A10" s="2543">
        <v>2019</v>
      </c>
      <c r="B10" s="2544">
        <v>113156.52507744102</v>
      </c>
      <c r="C10" s="2547">
        <v>10936.6125603937</v>
      </c>
      <c r="D10" s="2547">
        <v>1089.4469293223401</v>
      </c>
      <c r="E10" s="2545">
        <v>125182.58456715706</v>
      </c>
      <c r="F10" s="2544">
        <v>35319.164026722698</v>
      </c>
      <c r="G10" s="2544">
        <v>442.45598797697102</v>
      </c>
      <c r="H10" s="2546">
        <v>87.819649463550149</v>
      </c>
      <c r="I10" s="2544">
        <v>398.66898566736597</v>
      </c>
      <c r="J10" s="2545">
        <v>36248.108649830589</v>
      </c>
      <c r="K10" s="2545">
        <v>161430.693216988</v>
      </c>
      <c r="L10" s="2547">
        <v>56481.199167651699</v>
      </c>
      <c r="M10" s="2547">
        <v>-52604.300403296802</v>
      </c>
      <c r="N10" s="2545">
        <v>3876.8987643548971</v>
      </c>
      <c r="O10" s="2548">
        <v>165307.59198134256</v>
      </c>
      <c r="P10" s="2549">
        <v>161430.69321698765</v>
      </c>
    </row>
    <row r="11" spans="1:16" ht="35.15" customHeight="1">
      <c r="A11" s="2543">
        <v>2020</v>
      </c>
      <c r="B11" s="2544">
        <v>115064.67380007963</v>
      </c>
      <c r="C11" s="2547">
        <v>12041.545392608399</v>
      </c>
      <c r="D11" s="2547">
        <v>1089.6696497529699</v>
      </c>
      <c r="E11" s="2545">
        <v>128195.888842441</v>
      </c>
      <c r="F11" s="2544">
        <v>35944.518106735202</v>
      </c>
      <c r="G11" s="2544">
        <v>428.957528131267</v>
      </c>
      <c r="H11" s="2546">
        <v>-104.8215126099999</v>
      </c>
      <c r="I11" s="2544">
        <v>420.19711089340302</v>
      </c>
      <c r="J11" s="2545">
        <v>36688.851233149871</v>
      </c>
      <c r="K11" s="2545">
        <v>164884.74007559087</v>
      </c>
      <c r="L11" s="2547">
        <v>49257.409926018117</v>
      </c>
      <c r="M11" s="2547">
        <v>-47984.973438484907</v>
      </c>
      <c r="N11" s="2545">
        <v>1272.4364875332103</v>
      </c>
      <c r="O11" s="2548">
        <v>166157.17656312409</v>
      </c>
      <c r="P11" s="2549">
        <v>164884.74007559087</v>
      </c>
    </row>
    <row r="12" spans="1:16" ht="35.15" customHeight="1">
      <c r="A12" s="2543">
        <v>2021</v>
      </c>
      <c r="B12" s="2544">
        <v>122196.51000448322</v>
      </c>
      <c r="C12" s="2547">
        <v>13565.426213812199</v>
      </c>
      <c r="D12" s="2547">
        <v>2191.3059630758185</v>
      </c>
      <c r="E12" s="2545">
        <v>137953.24218137123</v>
      </c>
      <c r="F12" s="2544">
        <v>38035.767041681102</v>
      </c>
      <c r="G12" s="2544">
        <v>336.18479930908501</v>
      </c>
      <c r="H12" s="2546">
        <v>-78.403698448900059</v>
      </c>
      <c r="I12" s="2544">
        <v>438.61190007970799</v>
      </c>
      <c r="J12" s="2545">
        <v>38732.160042620992</v>
      </c>
      <c r="K12" s="2545">
        <v>176685.40222399222</v>
      </c>
      <c r="L12" s="2547">
        <v>48670.639747216323</v>
      </c>
      <c r="M12" s="2547">
        <v>-50763.95205599998</v>
      </c>
      <c r="N12" s="2545">
        <v>-2093.3123087836575</v>
      </c>
      <c r="O12" s="2548">
        <v>174592.08991520855</v>
      </c>
      <c r="P12" s="2549">
        <v>176685.40222399222</v>
      </c>
    </row>
    <row r="13" spans="1:16" ht="35.15" customHeight="1">
      <c r="A13" s="2543">
        <v>2022</v>
      </c>
      <c r="B13" s="2544">
        <v>129107.52994092385</v>
      </c>
      <c r="C13" s="2547">
        <v>13565.382747251697</v>
      </c>
      <c r="D13" s="2547">
        <v>2263.0626534564085</v>
      </c>
      <c r="E13" s="2545">
        <v>144935.97534163197</v>
      </c>
      <c r="F13" s="2544">
        <v>38334.256689992428</v>
      </c>
      <c r="G13" s="2544">
        <v>309.09229785022734</v>
      </c>
      <c r="H13" s="2546">
        <v>-102.11567665914566</v>
      </c>
      <c r="I13" s="2544">
        <v>461.07484324501308</v>
      </c>
      <c r="J13" s="2545">
        <v>39002.308154428523</v>
      </c>
      <c r="K13" s="2545">
        <v>183938.2834960605</v>
      </c>
      <c r="L13" s="2547">
        <v>48768.242178440989</v>
      </c>
      <c r="M13" s="2547">
        <v>-51471.469022935402</v>
      </c>
      <c r="N13" s="2545">
        <v>-2703.2268444944166</v>
      </c>
      <c r="O13" s="2548">
        <v>181235.05665156606</v>
      </c>
      <c r="P13" s="2549">
        <v>183938.28349606047</v>
      </c>
    </row>
    <row r="14" spans="1:16" ht="35.15" customHeight="1">
      <c r="A14" s="2543">
        <v>2023</v>
      </c>
      <c r="B14" s="2544">
        <v>140729.35458062537</v>
      </c>
      <c r="C14" s="2547">
        <v>13631.409030575012</v>
      </c>
      <c r="D14" s="2547">
        <v>2444.4065096486447</v>
      </c>
      <c r="E14" s="2545">
        <v>156805.17012084904</v>
      </c>
      <c r="F14" s="2544">
        <v>27264.488035709808</v>
      </c>
      <c r="G14" s="2544">
        <v>335.54370885418183</v>
      </c>
      <c r="H14" s="2546">
        <v>79.172947432750505</v>
      </c>
      <c r="I14" s="2544">
        <v>490.9018343522506</v>
      </c>
      <c r="J14" s="2545">
        <v>28170.106526348991</v>
      </c>
      <c r="K14" s="2545">
        <v>184975.27664719801</v>
      </c>
      <c r="L14" s="2547">
        <v>52825.416980700356</v>
      </c>
      <c r="M14" s="2547">
        <v>-50874.691272117903</v>
      </c>
      <c r="N14" s="2545">
        <v>1950.7257085824531</v>
      </c>
      <c r="O14" s="2548">
        <v>186926.00235578045</v>
      </c>
      <c r="P14" s="2549">
        <v>184975.27664719804</v>
      </c>
    </row>
    <row r="15" spans="1:16" ht="35.15" customHeight="1">
      <c r="A15" s="2543">
        <v>2024</v>
      </c>
      <c r="B15" s="2544">
        <v>151129.01542901027</v>
      </c>
      <c r="C15" s="2547">
        <v>14130.788737985315</v>
      </c>
      <c r="D15" s="2547">
        <v>2374.7999008306197</v>
      </c>
      <c r="E15" s="2545">
        <v>167634.60406782621</v>
      </c>
      <c r="F15" s="2544">
        <v>31034.929199174931</v>
      </c>
      <c r="G15" s="2544">
        <v>354.69913650707872</v>
      </c>
      <c r="H15" s="2546">
        <v>-58.172968779863766</v>
      </c>
      <c r="I15" s="2544">
        <v>513.5345364249431</v>
      </c>
      <c r="J15" s="2545">
        <v>31844.989903327089</v>
      </c>
      <c r="K15" s="2545">
        <v>199479.59397115328</v>
      </c>
      <c r="L15" s="2547">
        <v>51363.110613419485</v>
      </c>
      <c r="M15" s="2547">
        <v>-52986.263042718005</v>
      </c>
      <c r="N15" s="2545">
        <v>-1623.1524292985196</v>
      </c>
      <c r="O15" s="2548">
        <v>197856.44154185476</v>
      </c>
      <c r="P15" s="2549">
        <v>199479.59397115328</v>
      </c>
    </row>
    <row r="16" spans="1:16" ht="35.15" customHeight="1" thickBot="1">
      <c r="A16" s="2550">
        <v>2025</v>
      </c>
      <c r="B16" s="2551">
        <v>167017.72355133438</v>
      </c>
      <c r="C16" s="2552">
        <v>14119.644459184427</v>
      </c>
      <c r="D16" s="2552">
        <v>2023.7011185109427</v>
      </c>
      <c r="E16" s="2656">
        <v>183161.06912902973</v>
      </c>
      <c r="F16" s="2552">
        <v>33376.75558093399</v>
      </c>
      <c r="G16" s="2552">
        <v>371.21967318344019</v>
      </c>
      <c r="H16" s="2552">
        <v>-182.05349951768096</v>
      </c>
      <c r="I16" s="2552">
        <v>542.25590577865125</v>
      </c>
      <c r="J16" s="2656">
        <v>34108.177660378402</v>
      </c>
      <c r="K16" s="2656">
        <v>217269.24678940812</v>
      </c>
      <c r="L16" s="2552">
        <v>55590.784906451736</v>
      </c>
      <c r="M16" s="2552">
        <v>-63222.392271266523</v>
      </c>
      <c r="N16" s="2656">
        <v>-7631.6073648147867</v>
      </c>
      <c r="O16" s="2656">
        <v>209637.63942459336</v>
      </c>
      <c r="P16" s="2554">
        <v>217269.24678940812</v>
      </c>
    </row>
    <row r="17" spans="1:16" ht="67.5" customHeight="1" thickTop="1" thickBot="1">
      <c r="A17" s="2555" t="s">
        <v>1485</v>
      </c>
      <c r="B17" s="2556"/>
      <c r="C17" s="2557"/>
      <c r="D17" s="2557"/>
      <c r="E17" s="2558"/>
      <c r="F17" s="2556"/>
      <c r="G17" s="2556"/>
      <c r="H17" s="2556"/>
      <c r="I17" s="2556"/>
      <c r="J17" s="2558"/>
      <c r="K17" s="2556"/>
      <c r="L17" s="2556"/>
      <c r="M17" s="2556"/>
      <c r="N17" s="2556"/>
      <c r="O17" s="2558"/>
      <c r="P17" s="2558"/>
    </row>
    <row r="18" spans="1:16" ht="35.15" hidden="1" customHeight="1" thickTop="1">
      <c r="A18" s="2559">
        <v>2014</v>
      </c>
      <c r="B18" s="2560">
        <v>-5</v>
      </c>
      <c r="C18" s="2560">
        <v>7.6488628280217696</v>
      </c>
      <c r="D18" s="2560">
        <v>1.43470566281292</v>
      </c>
      <c r="E18" s="2561">
        <v>-3.7437918217481898</v>
      </c>
      <c r="F18" s="2560">
        <v>5.1074326161538099</v>
      </c>
      <c r="G18" s="2560">
        <v>1.6462922157358499</v>
      </c>
      <c r="H18" s="2560">
        <v>-51.6</v>
      </c>
      <c r="I18" s="2560">
        <v>-20.207108943904</v>
      </c>
      <c r="J18" s="2561">
        <v>4.5999999999999996</v>
      </c>
      <c r="K18" s="2561">
        <v>-1.8118667869674701</v>
      </c>
      <c r="L18" s="2560">
        <v>-0.95685901783216198</v>
      </c>
      <c r="M18" s="2560">
        <v>-14.4131422192649</v>
      </c>
      <c r="N18" s="2561">
        <v>-49.070651173045398</v>
      </c>
      <c r="O18" s="2561">
        <v>2.8562401989389201</v>
      </c>
      <c r="P18" s="2562">
        <v>-1.8118667869663652</v>
      </c>
    </row>
    <row r="19" spans="1:16" ht="35.15" hidden="1" customHeight="1" thickBot="1">
      <c r="A19" s="2543">
        <v>2015</v>
      </c>
      <c r="B19" s="2544">
        <v>2.1551187660233002</v>
      </c>
      <c r="C19" s="2544">
        <v>-8.5026402053542505</v>
      </c>
      <c r="D19" s="2544">
        <v>2.6559751379548802</v>
      </c>
      <c r="E19" s="2545">
        <v>1</v>
      </c>
      <c r="F19" s="2544">
        <v>-2.7244908216338199</v>
      </c>
      <c r="G19" s="2544">
        <v>0.95407011757320404</v>
      </c>
      <c r="H19" s="2544">
        <v>14.6</v>
      </c>
      <c r="I19" s="2544">
        <v>6.0453232555748402</v>
      </c>
      <c r="J19" s="2545">
        <v>-2.6</v>
      </c>
      <c r="K19" s="2545">
        <v>0.12743363941736299</v>
      </c>
      <c r="L19" s="2544">
        <v>17.627396783002499</v>
      </c>
      <c r="M19" s="2544">
        <v>7.9323335926475798</v>
      </c>
      <c r="N19" s="2545">
        <v>-40.627719269239002</v>
      </c>
      <c r="O19" s="2545">
        <v>2.12075931001407</v>
      </c>
      <c r="P19" s="2563">
        <v>0.12743363941738473</v>
      </c>
    </row>
    <row r="20" spans="1:16" ht="35.15" customHeight="1" thickTop="1">
      <c r="A20" s="2559">
        <v>2016</v>
      </c>
      <c r="B20" s="2560">
        <v>-2.2000000000000002</v>
      </c>
      <c r="C20" s="2560">
        <v>6.1244219535547897</v>
      </c>
      <c r="D20" s="2560">
        <v>-9.0514447003733997E-2</v>
      </c>
      <c r="E20" s="2561">
        <v>-0.9</v>
      </c>
      <c r="F20" s="2560">
        <v>12.2330550504785</v>
      </c>
      <c r="G20" s="2560">
        <v>1.01100025579769</v>
      </c>
      <c r="H20" s="2560">
        <v>80.599999999999994</v>
      </c>
      <c r="I20" s="2560">
        <v>3.6458654691818002</v>
      </c>
      <c r="J20" s="2561">
        <v>12.1</v>
      </c>
      <c r="K20" s="2561">
        <v>2.1559043687205599</v>
      </c>
      <c r="L20" s="2560">
        <v>2.8935852954994199</v>
      </c>
      <c r="M20" s="2560">
        <v>-1.0938404562487201</v>
      </c>
      <c r="N20" s="2561">
        <v>-40.662001768632898</v>
      </c>
      <c r="O20" s="2561">
        <v>3.3734657246650301</v>
      </c>
      <c r="P20" s="2562">
        <v>2.1559043687205515</v>
      </c>
    </row>
    <row r="21" spans="1:16" ht="35.15" customHeight="1">
      <c r="A21" s="2543">
        <v>2017</v>
      </c>
      <c r="B21" s="2544">
        <v>6.3</v>
      </c>
      <c r="C21" s="2544">
        <v>-10.8226103164431</v>
      </c>
      <c r="D21" s="2544">
        <v>5.3187906641123703</v>
      </c>
      <c r="E21" s="2545">
        <v>4.4000000000000004</v>
      </c>
      <c r="F21" s="2544">
        <v>1.02867418074656</v>
      </c>
      <c r="G21" s="2544">
        <v>1.8165493263503001</v>
      </c>
      <c r="H21" s="2544">
        <v>158.6</v>
      </c>
      <c r="I21" s="2544">
        <v>5.6967981508738701</v>
      </c>
      <c r="J21" s="2545">
        <v>1.5</v>
      </c>
      <c r="K21" s="2545">
        <v>3.6669996139627901</v>
      </c>
      <c r="L21" s="2544">
        <v>23.7900757271562</v>
      </c>
      <c r="M21" s="2544">
        <v>7.67112197580024</v>
      </c>
      <c r="N21" s="2545">
        <v>-269.68995724394802</v>
      </c>
      <c r="O21" s="2545">
        <v>8.1288949158405792</v>
      </c>
      <c r="P21" s="2563">
        <v>3.666999613962707</v>
      </c>
    </row>
    <row r="22" spans="1:16" ht="37.5" customHeight="1">
      <c r="A22" s="2543">
        <v>2018</v>
      </c>
      <c r="B22" s="2544">
        <v>3.8447419077515699</v>
      </c>
      <c r="C22" s="2544">
        <v>1.8313047430874601</v>
      </c>
      <c r="D22" s="2544">
        <v>3.1423890400094301</v>
      </c>
      <c r="E22" s="2545">
        <v>3.6406136014980501</v>
      </c>
      <c r="F22" s="2544">
        <v>13.1536283080915</v>
      </c>
      <c r="G22" s="2544">
        <v>9.8210293370188495</v>
      </c>
      <c r="H22" s="2544">
        <v>-159.19999999999999</v>
      </c>
      <c r="I22" s="2544">
        <v>4.9025923483425196</v>
      </c>
      <c r="J22" s="2545">
        <v>11.9</v>
      </c>
      <c r="K22" s="2545">
        <v>5.68677112357617</v>
      </c>
      <c r="L22" s="2544">
        <v>6.6163845930714098</v>
      </c>
      <c r="M22" s="2544">
        <v>4.9622953518594199</v>
      </c>
      <c r="N22" s="2545">
        <v>25.725639124943001</v>
      </c>
      <c r="O22" s="2545">
        <v>6.2000776718422497</v>
      </c>
      <c r="P22" s="2563">
        <v>5.686771123576273</v>
      </c>
    </row>
    <row r="23" spans="1:16" ht="37.5" customHeight="1">
      <c r="A23" s="2543">
        <v>2019</v>
      </c>
      <c r="B23" s="2544">
        <v>14.2</v>
      </c>
      <c r="C23" s="2544">
        <v>5.3830724444389899</v>
      </c>
      <c r="D23" s="2544">
        <v>2.6033541437840002</v>
      </c>
      <c r="E23" s="2545">
        <v>13.3</v>
      </c>
      <c r="F23" s="2544">
        <v>-10.022889755877699</v>
      </c>
      <c r="G23" s="2544">
        <v>-11.006209834479399</v>
      </c>
      <c r="H23" s="2544">
        <v>-161.5</v>
      </c>
      <c r="I23" s="2544">
        <v>5.1536221914021398</v>
      </c>
      <c r="J23" s="2545">
        <v>-9.4</v>
      </c>
      <c r="K23" s="2545">
        <v>7.2626399760891696</v>
      </c>
      <c r="L23" s="2544">
        <v>12.7330678395139</v>
      </c>
      <c r="M23" s="2544">
        <v>15.881163586696101</v>
      </c>
      <c r="N23" s="2545">
        <v>-17.6297593931303</v>
      </c>
      <c r="O23" s="2545">
        <v>6.5077747875727701</v>
      </c>
      <c r="P23" s="2563">
        <v>7.2626399760892246</v>
      </c>
    </row>
    <row r="24" spans="1:16" ht="37.5" customHeight="1">
      <c r="A24" s="2543">
        <v>2020</v>
      </c>
      <c r="B24" s="2544">
        <v>1.6862913750070874</v>
      </c>
      <c r="C24" s="2544">
        <v>10.10306277298465</v>
      </c>
      <c r="D24" s="2544">
        <v>2.0443440119510825E-2</v>
      </c>
      <c r="E24" s="2545">
        <v>2.4071273857326325</v>
      </c>
      <c r="F24" s="2544">
        <v>1.7705800724483689</v>
      </c>
      <c r="G24" s="2544">
        <v>-3.0508028397180587</v>
      </c>
      <c r="H24" s="2544">
        <v>-219.35997609909208</v>
      </c>
      <c r="I24" s="2544">
        <v>5.3999999999998272</v>
      </c>
      <c r="J24" s="2545">
        <v>1.2159050492179135</v>
      </c>
      <c r="K24" s="2545">
        <v>2.139646922013827</v>
      </c>
      <c r="L24" s="2544">
        <v>-12.789723568353061</v>
      </c>
      <c r="M24" s="2544">
        <v>-8.7812724993913136</v>
      </c>
      <c r="N24" s="2545">
        <v>-67.179011759804368</v>
      </c>
      <c r="O24" s="2545">
        <v>0.51394165966522909</v>
      </c>
      <c r="P24" s="2563">
        <v>2.139646922014049</v>
      </c>
    </row>
    <row r="25" spans="1:16" ht="37.5" customHeight="1">
      <c r="A25" s="2543">
        <v>2021</v>
      </c>
      <c r="B25" s="2544">
        <v>6.1981110004230011</v>
      </c>
      <c r="C25" s="2544">
        <v>12.655193096221872</v>
      </c>
      <c r="D25" s="2544">
        <v>101.09819187609671</v>
      </c>
      <c r="E25" s="2545">
        <v>7.6112841269991849</v>
      </c>
      <c r="F25" s="2544">
        <v>5.817991296297409</v>
      </c>
      <c r="G25" s="2544">
        <v>-21.627485878693385</v>
      </c>
      <c r="H25" s="2544">
        <v>-25.202664513524297</v>
      </c>
      <c r="I25" s="2544">
        <v>4.3824168964780252</v>
      </c>
      <c r="J25" s="2545">
        <v>5.5692907812412207</v>
      </c>
      <c r="K25" s="2545">
        <v>7.1569158813552747</v>
      </c>
      <c r="L25" s="2544">
        <v>-1.1912323032881589</v>
      </c>
      <c r="M25" s="2544">
        <v>5.7913517886544863</v>
      </c>
      <c r="N25" s="2545">
        <v>-264.51212530393764</v>
      </c>
      <c r="O25" s="2545">
        <v>5.0764664678085714</v>
      </c>
      <c r="P25" s="2563">
        <v>7.1569158813552747</v>
      </c>
    </row>
    <row r="26" spans="1:16" ht="37.5" customHeight="1">
      <c r="A26" s="2543">
        <v>2022</v>
      </c>
      <c r="B26" s="2544">
        <v>5.6556606536365628</v>
      </c>
      <c r="C26" s="2544">
        <v>-3.2042163524703682E-4</v>
      </c>
      <c r="D26" s="2544">
        <v>3.2746084567701894</v>
      </c>
      <c r="E26" s="2545">
        <v>5.0616665834358088</v>
      </c>
      <c r="F26" s="2544">
        <v>0.78476042821544745</v>
      </c>
      <c r="G26" s="2544">
        <v>-8.0588121516907414</v>
      </c>
      <c r="H26" s="2544">
        <v>30.243443459111809</v>
      </c>
      <c r="I26" s="2544">
        <v>5.1213711167487519</v>
      </c>
      <c r="J26" s="2545">
        <v>0.69747752645414884</v>
      </c>
      <c r="K26" s="2545">
        <v>4.1049691603121108</v>
      </c>
      <c r="L26" s="2544">
        <v>0.20053656933951558</v>
      </c>
      <c r="M26" s="2544">
        <v>-201.39373893930664</v>
      </c>
      <c r="N26" s="2545">
        <v>29.13633733253862</v>
      </c>
      <c r="O26" s="2545">
        <v>3.8048497727380948</v>
      </c>
      <c r="P26" s="2563">
        <v>4.1049691603120886</v>
      </c>
    </row>
    <row r="27" spans="1:16" ht="37.5" customHeight="1">
      <c r="A27" s="2543">
        <v>2023</v>
      </c>
      <c r="B27" s="2544">
        <v>9.0016629123176273</v>
      </c>
      <c r="C27" s="2544">
        <v>0.48672628375850024</v>
      </c>
      <c r="D27" s="2544">
        <v>8.0132052868826804</v>
      </c>
      <c r="E27" s="2545">
        <v>8.1892675377799833</v>
      </c>
      <c r="F27" s="2544">
        <v>-28.876961783303614</v>
      </c>
      <c r="G27" s="2544">
        <v>8.5577709920069651</v>
      </c>
      <c r="H27" s="2544">
        <v>-177.53260813912419</v>
      </c>
      <c r="I27" s="2544">
        <v>6.4690129041344449</v>
      </c>
      <c r="J27" s="2545">
        <v>-27.773232253818776</v>
      </c>
      <c r="K27" s="2545">
        <v>0.5637723324517907</v>
      </c>
      <c r="L27" s="2544">
        <v>8.3192967821442636</v>
      </c>
      <c r="M27" s="2544">
        <v>-1.1594340751214531</v>
      </c>
      <c r="N27" s="2545">
        <v>-172.16285649705793</v>
      </c>
      <c r="O27" s="2545">
        <v>3.1400910008020873</v>
      </c>
      <c r="P27" s="2563">
        <v>0.56377233245181912</v>
      </c>
    </row>
    <row r="28" spans="1:16" ht="37.5" customHeight="1">
      <c r="A28" s="2543">
        <v>2024</v>
      </c>
      <c r="B28" s="2544">
        <v>7.3898305576515924</v>
      </c>
      <c r="C28" s="2544">
        <v>3.6634489236600558</v>
      </c>
      <c r="D28" s="2544">
        <v>-2.8475872790909165</v>
      </c>
      <c r="E28" s="2545">
        <v>6.9062990325070075</v>
      </c>
      <c r="F28" s="2544">
        <v>13.829128786598773</v>
      </c>
      <c r="G28" s="2544">
        <v>5.7087727015681509</v>
      </c>
      <c r="H28" s="2544">
        <v>-173.47581549780733</v>
      </c>
      <c r="I28" s="2544">
        <v>4.6104333878801924</v>
      </c>
      <c r="J28" s="2545">
        <v>13.045330068385724</v>
      </c>
      <c r="K28" s="2545">
        <v>7.8412194250257556</v>
      </c>
      <c r="L28" s="2544">
        <v>-2.7681870789872249</v>
      </c>
      <c r="M28" s="2544">
        <v>4.1505348097460768</v>
      </c>
      <c r="N28" s="2545">
        <v>-183.207619715948</v>
      </c>
      <c r="O28" s="2545">
        <v>5.8474685428034405</v>
      </c>
      <c r="P28" s="2563">
        <v>7.8412194250257556</v>
      </c>
    </row>
    <row r="29" spans="1:16" ht="37.5" customHeight="1" thickBot="1">
      <c r="A29" s="2550">
        <v>2025</v>
      </c>
      <c r="B29" s="2551">
        <v>10.513340589972614</v>
      </c>
      <c r="C29" s="2551">
        <v>-7.8865228314768387E-2</v>
      </c>
      <c r="D29" s="2551">
        <v>-14.78435223939816</v>
      </c>
      <c r="E29" s="2553">
        <v>9.2620883066132365</v>
      </c>
      <c r="F29" s="2551">
        <v>7.5457764595812762</v>
      </c>
      <c r="G29" s="2551">
        <v>4.6576196488800292</v>
      </c>
      <c r="H29" s="2551">
        <v>212.95205202024641</v>
      </c>
      <c r="I29" s="2551">
        <v>5.5928797999949182</v>
      </c>
      <c r="J29" s="2553">
        <v>7.106887971771215</v>
      </c>
      <c r="K29" s="2553">
        <v>8.9180313956461106</v>
      </c>
      <c r="L29" s="2551">
        <v>8.2309545557930193</v>
      </c>
      <c r="M29" s="2551">
        <v>19.318458484788906</v>
      </c>
      <c r="N29" s="2553">
        <v>370.17194608844903</v>
      </c>
      <c r="O29" s="2553">
        <v>5.9544171475692735</v>
      </c>
      <c r="P29" s="2564">
        <v>8.9180313956461106</v>
      </c>
    </row>
    <row r="30" spans="1:16" ht="16.5" customHeight="1" thickTop="1">
      <c r="A30" s="2565"/>
      <c r="B30" s="2566"/>
      <c r="C30" s="2566"/>
      <c r="D30" s="2566"/>
      <c r="E30" s="2567"/>
      <c r="F30" s="2566"/>
      <c r="G30" s="2566"/>
      <c r="H30" s="2566"/>
      <c r="I30" s="2566"/>
      <c r="J30" s="2567"/>
      <c r="K30" s="2567"/>
      <c r="L30" s="2566"/>
      <c r="M30" s="2566"/>
      <c r="N30" s="2566"/>
      <c r="O30" s="2566"/>
      <c r="P30" s="2566"/>
    </row>
    <row r="31" spans="1:16" hidden="1">
      <c r="A31" s="2568" t="s">
        <v>1486</v>
      </c>
      <c r="C31" s="2569"/>
      <c r="D31" s="2569"/>
    </row>
    <row r="32" spans="1:16" ht="24.75" customHeight="1">
      <c r="A32" s="2571" t="s">
        <v>1487</v>
      </c>
      <c r="E32" s="2531"/>
      <c r="J32" s="2531"/>
    </row>
    <row r="37" spans="1:1">
      <c r="A37" s="3017"/>
    </row>
    <row r="85" spans="2:2" ht="6" customHeight="1"/>
    <row r="86" spans="2:2">
      <c r="B86" s="3029" t="s">
        <v>1551</v>
      </c>
    </row>
  </sheetData>
  <mergeCells count="1">
    <mergeCell ref="A1:P1"/>
  </mergeCells>
  <printOptions horizontalCentered="1"/>
  <pageMargins left="0" right="0" top="0.51181102362204722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PUBLIC&amp;1#_x000D_&amp;"Arialri"&amp;10&amp;K000000&amp;"Arialri"&amp;10&amp;K000000&amp;"Arialri"&amp;10&amp;K000000&amp;G</oddHeader>
    <oddFooter>&amp;C&amp;12 41&amp;10_x000D_&amp;1#&amp;"Aptos"&amp;10&amp;K000000 PUBLIC</oddFoot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FBC0A-AD18-41AF-B6B5-C577C3597476}">
  <dimension ref="A1:U86"/>
  <sheetViews>
    <sheetView showGridLines="0" view="pageBreakPreview" zoomScale="60" zoomScaleNormal="80" workbookViewId="0">
      <pane xSplit="1" ySplit="3" topLeftCell="B7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9.5"/>
  <cols>
    <col min="1" max="2" width="17.453125" style="2531" customWidth="1"/>
    <col min="3" max="4" width="15.7265625" style="2531" customWidth="1"/>
    <col min="5" max="5" width="15.7265625" style="2570" customWidth="1"/>
    <col min="6" max="9" width="15.7265625" style="2531" customWidth="1"/>
    <col min="10" max="10" width="15.7265625" style="2570" customWidth="1"/>
    <col min="11" max="16" width="15.7265625" style="2531" customWidth="1"/>
    <col min="17" max="17" width="4.1796875" style="2531" customWidth="1"/>
    <col min="18" max="16384" width="9.1796875" style="2531"/>
  </cols>
  <sheetData>
    <row r="1" spans="1:21" ht="36.65" customHeight="1" thickBot="1">
      <c r="A1" s="3256" t="s">
        <v>1488</v>
      </c>
      <c r="B1" s="3256"/>
      <c r="C1" s="3256"/>
      <c r="D1" s="3256"/>
      <c r="E1" s="3256"/>
      <c r="F1" s="3256"/>
      <c r="G1" s="3256"/>
      <c r="H1" s="3256"/>
      <c r="I1" s="3256"/>
      <c r="J1" s="3256"/>
      <c r="K1" s="3256"/>
      <c r="L1" s="3256"/>
      <c r="M1" s="3256"/>
      <c r="N1" s="3256"/>
      <c r="O1" s="2530"/>
      <c r="Q1" s="2572"/>
    </row>
    <row r="2" spans="1:21" ht="127.5" customHeight="1" thickTop="1" thickBot="1">
      <c r="A2" s="2573" t="s">
        <v>1464</v>
      </c>
      <c r="B2" s="2533" t="s">
        <v>1489</v>
      </c>
      <c r="C2" s="2533" t="s">
        <v>1466</v>
      </c>
      <c r="D2" s="2533" t="s">
        <v>1467</v>
      </c>
      <c r="E2" s="2534" t="s">
        <v>1468</v>
      </c>
      <c r="F2" s="2535" t="s">
        <v>1469</v>
      </c>
      <c r="G2" s="2535" t="s">
        <v>1470</v>
      </c>
      <c r="H2" s="2535" t="s">
        <v>1471</v>
      </c>
      <c r="I2" s="2535" t="s">
        <v>1472</v>
      </c>
      <c r="J2" s="2536" t="s">
        <v>1490</v>
      </c>
      <c r="K2" s="2536" t="s">
        <v>1474</v>
      </c>
      <c r="L2" s="2535" t="s">
        <v>1475</v>
      </c>
      <c r="M2" s="2535" t="s">
        <v>1476</v>
      </c>
      <c r="N2" s="2536" t="s">
        <v>1477</v>
      </c>
      <c r="O2" s="2536" t="s">
        <v>1478</v>
      </c>
      <c r="P2" s="2537" t="s">
        <v>1479</v>
      </c>
    </row>
    <row r="3" spans="1:21" ht="37.5" customHeight="1" thickTop="1" thickBot="1">
      <c r="A3" s="2574"/>
      <c r="B3" s="2575">
        <v>1</v>
      </c>
      <c r="C3" s="2575">
        <v>2</v>
      </c>
      <c r="D3" s="2575">
        <v>3</v>
      </c>
      <c r="E3" s="2576" t="s">
        <v>1480</v>
      </c>
      <c r="F3" s="2575">
        <v>5</v>
      </c>
      <c r="G3" s="2575">
        <v>6</v>
      </c>
      <c r="H3" s="2575">
        <v>7</v>
      </c>
      <c r="I3" s="2575">
        <v>8</v>
      </c>
      <c r="J3" s="2576" t="s">
        <v>1491</v>
      </c>
      <c r="K3" s="2576" t="s">
        <v>1492</v>
      </c>
      <c r="L3" s="2575">
        <v>11</v>
      </c>
      <c r="M3" s="2575">
        <v>12</v>
      </c>
      <c r="N3" s="2576" t="s">
        <v>1493</v>
      </c>
      <c r="O3" s="2576">
        <v>14</v>
      </c>
      <c r="P3" s="2577" t="s">
        <v>1484</v>
      </c>
    </row>
    <row r="4" spans="1:21" ht="35.15" hidden="1" customHeight="1">
      <c r="A4" s="2543">
        <v>2013</v>
      </c>
      <c r="B4" s="2578">
        <v>94065.184983721498</v>
      </c>
      <c r="C4" s="2579">
        <v>10933.0808564745</v>
      </c>
      <c r="D4" s="2579">
        <v>939.55875093762302</v>
      </c>
      <c r="E4" s="2580">
        <v>105937.82459113361</v>
      </c>
      <c r="F4" s="2578">
        <v>29923.163877907999</v>
      </c>
      <c r="G4" s="2581">
        <v>428.96557750226202</v>
      </c>
      <c r="H4" s="2579">
        <v>93</v>
      </c>
      <c r="I4" s="2578">
        <v>389.88134751293302</v>
      </c>
      <c r="J4" s="2580">
        <v>30835.010802923192</v>
      </c>
      <c r="K4" s="2580">
        <v>136773.16917515401</v>
      </c>
      <c r="L4" s="2579">
        <v>31668.0711633274</v>
      </c>
      <c r="M4" s="2579">
        <v>-43963.661552848003</v>
      </c>
      <c r="N4" s="2580">
        <v>-12295.590389520603</v>
      </c>
      <c r="O4" s="2580">
        <v>124477.5787856321</v>
      </c>
      <c r="P4" s="2582">
        <v>136773.1691751527</v>
      </c>
    </row>
    <row r="5" spans="1:21" ht="35.15" hidden="1" customHeight="1">
      <c r="A5" s="2543">
        <v>2014</v>
      </c>
      <c r="B5" s="2578">
        <v>113126.16834513361</v>
      </c>
      <c r="C5" s="2579">
        <v>13119.664787003199</v>
      </c>
      <c r="D5" s="2579">
        <v>1030.93616851875</v>
      </c>
      <c r="E5" s="2580">
        <v>127276.76930065556</v>
      </c>
      <c r="F5" s="2578">
        <v>41928.882309855202</v>
      </c>
      <c r="G5" s="2581">
        <v>654.71609574349895</v>
      </c>
      <c r="H5" s="2579">
        <v>105.51276717202967</v>
      </c>
      <c r="I5" s="2578">
        <v>417.50122419524899</v>
      </c>
      <c r="J5" s="2580">
        <v>43106.612396965982</v>
      </c>
      <c r="K5" s="2580">
        <v>170383.38395014999</v>
      </c>
      <c r="L5" s="2579">
        <v>44799.510064293601</v>
      </c>
      <c r="M5" s="2579">
        <v>-56498.897207597402</v>
      </c>
      <c r="N5" s="2580">
        <v>-11699.3871433038</v>
      </c>
      <c r="O5" s="2580">
        <v>158683.99455431776</v>
      </c>
      <c r="P5" s="2582">
        <v>170383.38169762155</v>
      </c>
    </row>
    <row r="6" spans="1:21" ht="37.5" hidden="1" customHeight="1" thickTop="1">
      <c r="A6" s="2559">
        <v>2015</v>
      </c>
      <c r="B6" s="2583">
        <v>133557.19085121935</v>
      </c>
      <c r="C6" s="2584">
        <v>14095.6700245596</v>
      </c>
      <c r="D6" s="2584">
        <v>1274.9295286792301</v>
      </c>
      <c r="E6" s="2585">
        <v>148927.79040445818</v>
      </c>
      <c r="F6" s="2583">
        <v>49575.093904009998</v>
      </c>
      <c r="G6" s="2586">
        <v>849.18790623270399</v>
      </c>
      <c r="H6" s="2584">
        <v>-21.326718106752693</v>
      </c>
      <c r="I6" s="2583">
        <v>451.34116651086202</v>
      </c>
      <c r="J6" s="2585">
        <v>50854.29625864682</v>
      </c>
      <c r="K6" s="2585">
        <v>199782.08571252</v>
      </c>
      <c r="L6" s="2584">
        <v>62089.852755835702</v>
      </c>
      <c r="M6" s="2584">
        <v>-78346.299371725501</v>
      </c>
      <c r="N6" s="2585">
        <v>-16256.446615889799</v>
      </c>
      <c r="O6" s="2585">
        <v>183525.64004721522</v>
      </c>
      <c r="P6" s="2587">
        <v>199782.086663105</v>
      </c>
    </row>
    <row r="7" spans="1:21" ht="37.5" customHeight="1">
      <c r="A7" s="2543">
        <v>2016</v>
      </c>
      <c r="B7" s="2578">
        <v>156870.7477246479</v>
      </c>
      <c r="C7" s="2579">
        <v>17319.274544652999</v>
      </c>
      <c r="D7" s="2579">
        <v>1562.21736898474</v>
      </c>
      <c r="E7" s="2580">
        <v>175752.23963828562</v>
      </c>
      <c r="F7" s="2578">
        <v>54516.9248862967</v>
      </c>
      <c r="G7" s="2581">
        <v>891.71513918042399</v>
      </c>
      <c r="H7" s="2588">
        <v>13.854596830242201</v>
      </c>
      <c r="I7" s="2578">
        <v>476.74894336474398</v>
      </c>
      <c r="J7" s="2580">
        <v>55899.243565672106</v>
      </c>
      <c r="K7" s="2580">
        <v>231651.480755761</v>
      </c>
      <c r="L7" s="2579">
        <v>68498.667270128703</v>
      </c>
      <c r="M7" s="2579">
        <v>-80555.555036150297</v>
      </c>
      <c r="N7" s="2580">
        <v>-12056.887766021595</v>
      </c>
      <c r="O7" s="2580">
        <v>219594.59543793614</v>
      </c>
      <c r="P7" s="2582">
        <v>231651.48320395773</v>
      </c>
    </row>
    <row r="8" spans="1:21" ht="37.5" customHeight="1">
      <c r="A8" s="2543">
        <v>2017</v>
      </c>
      <c r="B8" s="2578">
        <v>198759.8416477413</v>
      </c>
      <c r="C8" s="2579">
        <v>18282.991453280301</v>
      </c>
      <c r="D8" s="2579">
        <v>1681.5377116018799</v>
      </c>
      <c r="E8" s="2580">
        <v>218724.37081262347</v>
      </c>
      <c r="F8" s="2578">
        <v>49633.141424848101</v>
      </c>
      <c r="G8" s="2581">
        <v>1008.78901214319</v>
      </c>
      <c r="H8" s="2588">
        <v>261.69171144823275</v>
      </c>
      <c r="I8" s="2578">
        <v>514.16640008763704</v>
      </c>
      <c r="J8" s="2580">
        <v>51417.788548527162</v>
      </c>
      <c r="K8" s="2580">
        <v>270142.16214409698</v>
      </c>
      <c r="L8" s="2579">
        <v>89027.737889154901</v>
      </c>
      <c r="M8" s="2579">
        <v>-96371.931199738305</v>
      </c>
      <c r="N8" s="2580">
        <v>-7344.1933105834032</v>
      </c>
      <c r="O8" s="2580">
        <v>262797.96605056722</v>
      </c>
      <c r="P8" s="2582">
        <v>270142.15936115064</v>
      </c>
    </row>
    <row r="9" spans="1:21" ht="37.5" customHeight="1">
      <c r="A9" s="2543">
        <v>2018</v>
      </c>
      <c r="B9" s="2578">
        <v>221207.52142713423</v>
      </c>
      <c r="C9" s="2579">
        <v>21924.456774571401</v>
      </c>
      <c r="D9" s="2579">
        <v>1699.38393496759</v>
      </c>
      <c r="E9" s="2580">
        <v>244831.36213667321</v>
      </c>
      <c r="F9" s="2578">
        <v>65417.731324721201</v>
      </c>
      <c r="G9" s="2581">
        <v>1166.1242921405999</v>
      </c>
      <c r="H9" s="2588">
        <v>-141.55789580300444</v>
      </c>
      <c r="I9" s="2578">
        <v>549.97382761340305</v>
      </c>
      <c r="J9" s="2580">
        <v>66992.271548672186</v>
      </c>
      <c r="K9" s="2580">
        <v>311823.62963242998</v>
      </c>
      <c r="L9" s="2579">
        <v>103237.590607747</v>
      </c>
      <c r="M9" s="2579">
        <v>-106473.82856721</v>
      </c>
      <c r="N9" s="2580">
        <v>-3236.2379594630038</v>
      </c>
      <c r="O9" s="2580">
        <v>308587.39572588238</v>
      </c>
      <c r="P9" s="2582">
        <v>311823.63368534541</v>
      </c>
      <c r="U9" s="2589"/>
    </row>
    <row r="10" spans="1:21" ht="37.5" customHeight="1">
      <c r="A10" s="2543">
        <v>2019</v>
      </c>
      <c r="B10" s="2578">
        <v>269902.97549305047</v>
      </c>
      <c r="C10" s="2579">
        <v>25112.139316540201</v>
      </c>
      <c r="D10" s="2579">
        <v>1908.986048125</v>
      </c>
      <c r="E10" s="2580">
        <v>296924.1008577157</v>
      </c>
      <c r="F10" s="2578">
        <v>64314.145186036803</v>
      </c>
      <c r="G10" s="2581">
        <v>1459.5469508993201</v>
      </c>
      <c r="H10" s="2588">
        <v>122.26936799019244</v>
      </c>
      <c r="I10" s="2578">
        <v>589.83040603486404</v>
      </c>
      <c r="J10" s="2580">
        <v>66485.791910961168</v>
      </c>
      <c r="K10" s="2580">
        <v>363409.89699981501</v>
      </c>
      <c r="L10" s="2579">
        <v>133524.40076399199</v>
      </c>
      <c r="M10" s="2579">
        <v>-140390.027918009</v>
      </c>
      <c r="N10" s="2580">
        <v>-6865.6271540170128</v>
      </c>
      <c r="O10" s="2580">
        <v>356544.26561465982</v>
      </c>
      <c r="P10" s="2582">
        <v>363409.89276867686</v>
      </c>
      <c r="U10" s="2589"/>
    </row>
    <row r="11" spans="1:21" ht="37.5" customHeight="1">
      <c r="A11" s="2543">
        <v>2020</v>
      </c>
      <c r="B11" s="2578">
        <v>301268.20597314381</v>
      </c>
      <c r="C11" s="2579">
        <v>30702.325214178301</v>
      </c>
      <c r="D11" s="2579">
        <v>2358.79745968413</v>
      </c>
      <c r="E11" s="2580">
        <v>334329.32864700624</v>
      </c>
      <c r="F11" s="2578">
        <v>69219.661666478205</v>
      </c>
      <c r="G11" s="2581">
        <v>1517.9288289352901</v>
      </c>
      <c r="H11" s="2588">
        <v>55.708176919309381</v>
      </c>
      <c r="I11" s="2578">
        <v>632.67528106912903</v>
      </c>
      <c r="J11" s="2580">
        <v>71425.973953401917</v>
      </c>
      <c r="K11" s="2580">
        <v>405755.30260040815</v>
      </c>
      <c r="L11" s="2579">
        <v>123560.96416082919</v>
      </c>
      <c r="M11" s="2579">
        <v>-137375.53356378037</v>
      </c>
      <c r="N11" s="2580">
        <v>-13814.56940295118</v>
      </c>
      <c r="O11" s="2580">
        <v>391940.73319745698</v>
      </c>
      <c r="P11" s="2582">
        <v>405755.30260040815</v>
      </c>
      <c r="U11" s="2589"/>
    </row>
    <row r="12" spans="1:21" ht="37.5" customHeight="1">
      <c r="A12" s="2543">
        <v>2021</v>
      </c>
      <c r="B12" s="2578">
        <v>355543.03944022529</v>
      </c>
      <c r="C12" s="2579">
        <v>36961.694895740402</v>
      </c>
      <c r="D12" s="2579">
        <v>2525.6731330097286</v>
      </c>
      <c r="E12" s="2580">
        <v>395030.40746897546</v>
      </c>
      <c r="F12" s="2578">
        <v>77350.7556862497</v>
      </c>
      <c r="G12" s="2581">
        <v>998.38261303294405</v>
      </c>
      <c r="H12" s="2588">
        <v>-248.68404765845875</v>
      </c>
      <c r="I12" s="2578">
        <v>557.02489881190002</v>
      </c>
      <c r="J12" s="2580">
        <v>78657.479150436076</v>
      </c>
      <c r="K12" s="2580">
        <v>473687.88661941153</v>
      </c>
      <c r="L12" s="2579">
        <v>138762.96461199998</v>
      </c>
      <c r="M12" s="2579">
        <v>-150755.91521599996</v>
      </c>
      <c r="N12" s="2580">
        <v>-11992.950603999983</v>
      </c>
      <c r="O12" s="2580">
        <v>461694.93601541151</v>
      </c>
      <c r="P12" s="2582">
        <v>473687.88661941153</v>
      </c>
      <c r="U12" s="2589"/>
    </row>
    <row r="13" spans="1:21" ht="37.5" customHeight="1">
      <c r="A13" s="2543">
        <v>2022</v>
      </c>
      <c r="B13" s="2578">
        <v>474467.63927501754</v>
      </c>
      <c r="C13" s="2579">
        <v>40868.930099258709</v>
      </c>
      <c r="D13" s="2579">
        <v>3037.3914316873415</v>
      </c>
      <c r="E13" s="2580">
        <v>518373.96080596361</v>
      </c>
      <c r="F13" s="2578">
        <v>99550.631405345572</v>
      </c>
      <c r="G13" s="2581">
        <v>1307.8812230731558</v>
      </c>
      <c r="H13" s="2588">
        <v>-647.63955488080239</v>
      </c>
      <c r="I13" s="2578">
        <v>588.51014160704995</v>
      </c>
      <c r="J13" s="2580">
        <v>100799.383215145</v>
      </c>
      <c r="K13" s="2580">
        <v>619173.34402110858</v>
      </c>
      <c r="L13" s="2579">
        <v>212953.78623486275</v>
      </c>
      <c r="M13" s="2579">
        <v>-217790.877537578</v>
      </c>
      <c r="N13" s="2580">
        <v>-4837.0913027150891</v>
      </c>
      <c r="O13" s="2580">
        <v>614336.25271839346</v>
      </c>
      <c r="P13" s="2582">
        <v>619173.34402110858</v>
      </c>
      <c r="U13" s="2589"/>
    </row>
    <row r="14" spans="1:21" ht="37.5" customHeight="1">
      <c r="A14" s="2543">
        <v>2023</v>
      </c>
      <c r="B14" s="2578">
        <v>753136.56028316228</v>
      </c>
      <c r="C14" s="2579">
        <v>48820.27425720742</v>
      </c>
      <c r="D14" s="2579">
        <v>3647.0658993007928</v>
      </c>
      <c r="E14" s="2580">
        <v>805603.90043967043</v>
      </c>
      <c r="F14" s="2578">
        <v>87191.411038586899</v>
      </c>
      <c r="G14" s="2581">
        <v>1472.6888368725511</v>
      </c>
      <c r="H14" s="2588">
        <v>105.83683332616351</v>
      </c>
      <c r="I14" s="2578">
        <v>636.00663748826378</v>
      </c>
      <c r="J14" s="2580">
        <v>89405.943346273911</v>
      </c>
      <c r="K14" s="2580">
        <v>895009.84378594439</v>
      </c>
      <c r="L14" s="2579">
        <v>279517.53173780022</v>
      </c>
      <c r="M14" s="2579">
        <v>-286779.2515505458</v>
      </c>
      <c r="N14" s="2580">
        <v>-7261.7198127455777</v>
      </c>
      <c r="O14" s="2580">
        <v>887748.12397319882</v>
      </c>
      <c r="P14" s="2582">
        <v>895009.84378594439</v>
      </c>
      <c r="U14" s="2589"/>
    </row>
    <row r="15" spans="1:21" ht="37.5" customHeight="1">
      <c r="A15" s="2543">
        <v>2024</v>
      </c>
      <c r="B15" s="2578">
        <v>976453.26612164069</v>
      </c>
      <c r="C15" s="2579">
        <v>56800.171165452091</v>
      </c>
      <c r="D15" s="2579">
        <v>4328.6696406865221</v>
      </c>
      <c r="E15" s="2580">
        <v>1037582.1069277793</v>
      </c>
      <c r="F15" s="2578">
        <v>102390.19774149299</v>
      </c>
      <c r="G15" s="2581">
        <v>1633.1968134097751</v>
      </c>
      <c r="H15" s="2588">
        <v>-432.74872431190943</v>
      </c>
      <c r="I15" s="2578">
        <v>670.84615855443349</v>
      </c>
      <c r="J15" s="2580">
        <v>104261.49198914527</v>
      </c>
      <c r="K15" s="2580">
        <v>1141843.5989169246</v>
      </c>
      <c r="L15" s="2579">
        <v>427732.6061351088</v>
      </c>
      <c r="M15" s="2579">
        <v>-386776.92726616864</v>
      </c>
      <c r="N15" s="2580">
        <v>40955.678868940173</v>
      </c>
      <c r="O15" s="2580">
        <v>1182799.2777858647</v>
      </c>
      <c r="P15" s="2582">
        <v>1141843.5989169246</v>
      </c>
      <c r="U15" s="2589"/>
    </row>
    <row r="16" spans="1:21" ht="37.5" customHeight="1" thickBot="1">
      <c r="A16" s="2550">
        <v>2025</v>
      </c>
      <c r="B16" s="2590">
        <v>1138480.5712875116</v>
      </c>
      <c r="C16" s="2654">
        <v>62246.327547686342</v>
      </c>
      <c r="D16" s="2654">
        <v>4215.6348404104847</v>
      </c>
      <c r="E16" s="2655">
        <v>1204942.5336756085</v>
      </c>
      <c r="F16" s="2654">
        <v>114696.70261830358</v>
      </c>
      <c r="G16" s="2654">
        <v>1633.1939782132958</v>
      </c>
      <c r="H16" s="2654">
        <v>-747.57439182515088</v>
      </c>
      <c r="I16" s="2654">
        <v>735.72468251575276</v>
      </c>
      <c r="J16" s="2655">
        <v>116318.04688720747</v>
      </c>
      <c r="K16" s="2655">
        <v>1321260.580562816</v>
      </c>
      <c r="L16" s="2654">
        <v>511794.75503530295</v>
      </c>
      <c r="M16" s="2654">
        <v>-398940.59000129101</v>
      </c>
      <c r="N16" s="2655">
        <v>112854.16503401194</v>
      </c>
      <c r="O16" s="2655">
        <v>1434114.7455968279</v>
      </c>
      <c r="P16" s="2591">
        <v>1321260.580562816</v>
      </c>
      <c r="U16" s="2589"/>
    </row>
    <row r="17" spans="1:16" ht="44" customHeight="1" thickTop="1" thickBot="1">
      <c r="A17" s="2592" t="s">
        <v>1494</v>
      </c>
      <c r="C17" s="2569"/>
      <c r="D17" s="2569"/>
      <c r="P17" s="2570"/>
    </row>
    <row r="18" spans="1:16" ht="35.15" hidden="1" customHeight="1" thickBot="1">
      <c r="A18" s="2559">
        <v>2013</v>
      </c>
      <c r="B18" s="2560">
        <v>75.5679744909839</v>
      </c>
      <c r="C18" s="2560">
        <v>8.7831728116296102</v>
      </c>
      <c r="D18" s="2560">
        <v>0.75480159567986904</v>
      </c>
      <c r="E18" s="2561">
        <v>85.105948898293406</v>
      </c>
      <c r="F18" s="2560">
        <v>24.038998966584799</v>
      </c>
      <c r="G18" s="2560">
        <v>0.344612725992203</v>
      </c>
      <c r="H18" s="2560">
        <v>7.4980395672889694E-2</v>
      </c>
      <c r="I18" s="2560">
        <v>0.31321411559937301</v>
      </c>
      <c r="J18" s="2561">
        <v>24.771806203849199</v>
      </c>
      <c r="K18" s="2561">
        <v>109.877755102143</v>
      </c>
      <c r="L18" s="2560">
        <v>25.440783370203601</v>
      </c>
      <c r="M18" s="2560">
        <v>35.318538472346297</v>
      </c>
      <c r="N18" s="2561">
        <v>-9.8777551021426309</v>
      </c>
      <c r="O18" s="2561">
        <v>100</v>
      </c>
      <c r="P18" s="2562"/>
    </row>
    <row r="19" spans="1:16" ht="35.15" hidden="1" customHeight="1">
      <c r="A19" s="2593">
        <v>2014</v>
      </c>
      <c r="B19" s="2594">
        <v>71.257601484696394</v>
      </c>
      <c r="C19" s="2594">
        <v>8.2677932564130501</v>
      </c>
      <c r="D19" s="2594">
        <v>0.64967872580977903</v>
      </c>
      <c r="E19" s="2595">
        <v>80.175073466919201</v>
      </c>
      <c r="F19" s="2594">
        <v>26.422880160304899</v>
      </c>
      <c r="G19" s="2594">
        <v>0.41259113011908399</v>
      </c>
      <c r="H19" s="2594">
        <v>9.9111002614177698E-2</v>
      </c>
      <c r="I19" s="2594">
        <v>0.26310228668076702</v>
      </c>
      <c r="J19" s="2595">
        <v>27.197684579718999</v>
      </c>
      <c r="K19" s="2595">
        <v>107.372758046638</v>
      </c>
      <c r="L19" s="2594">
        <v>28.231901745469901</v>
      </c>
      <c r="M19" s="2594">
        <v>35.604659792108102</v>
      </c>
      <c r="N19" s="2595">
        <v>-7.3727580466381797</v>
      </c>
      <c r="O19" s="2595">
        <v>100</v>
      </c>
      <c r="P19" s="2596"/>
    </row>
    <row r="20" spans="1:16" ht="37.5" customHeight="1" thickTop="1">
      <c r="A20" s="2559">
        <v>2015</v>
      </c>
      <c r="B20" s="2560">
        <v>72.646790017535494</v>
      </c>
      <c r="C20" s="2560">
        <v>7.6804909079422501</v>
      </c>
      <c r="D20" s="2560">
        <v>0.69468742076302004</v>
      </c>
      <c r="E20" s="2561">
        <v>81.021968346240698</v>
      </c>
      <c r="F20" s="2560">
        <v>27.012625673466701</v>
      </c>
      <c r="G20" s="2560">
        <v>0.46270805017362698</v>
      </c>
      <c r="H20" s="2560">
        <v>0.114631133118061</v>
      </c>
      <c r="I20" s="2560">
        <v>0.24592812684511101</v>
      </c>
      <c r="J20" s="2561">
        <v>27.8358929836035</v>
      </c>
      <c r="K20" s="2561">
        <v>108.857861329844</v>
      </c>
      <c r="L20" s="2560">
        <v>33.831704965835399</v>
      </c>
      <c r="M20" s="2560">
        <v>42.689566295679597</v>
      </c>
      <c r="N20" s="2561">
        <v>-8.8578613298441908</v>
      </c>
      <c r="O20" s="2561">
        <v>100</v>
      </c>
      <c r="P20" s="2562"/>
    </row>
    <row r="21" spans="1:16" ht="37.5" customHeight="1">
      <c r="A21" s="2543">
        <v>2016</v>
      </c>
      <c r="B21" s="2544">
        <v>71.179604890955602</v>
      </c>
      <c r="C21" s="2544">
        <v>7.8869312348971503</v>
      </c>
      <c r="D21" s="2544">
        <v>0.71140976092145203</v>
      </c>
      <c r="E21" s="2545">
        <v>79.777945886774205</v>
      </c>
      <c r="F21" s="2544">
        <v>24.8261690527344</v>
      </c>
      <c r="G21" s="2544">
        <v>0.40607335865600702</v>
      </c>
      <c r="H21" s="2544">
        <v>0.26322880423099998</v>
      </c>
      <c r="I21" s="2544">
        <v>0.21710413579582999</v>
      </c>
      <c r="J21" s="2545">
        <v>25.7125753514172</v>
      </c>
      <c r="K21" s="2545">
        <v>105.49052123819099</v>
      </c>
      <c r="L21" s="2544">
        <v>31.1932394771347</v>
      </c>
      <c r="M21" s="2544">
        <v>36.683760715326102</v>
      </c>
      <c r="N21" s="2545">
        <v>-5.4905212381913699</v>
      </c>
      <c r="O21" s="2545">
        <v>100</v>
      </c>
      <c r="P21" s="2563"/>
    </row>
    <row r="22" spans="1:16" ht="37.5" customHeight="1">
      <c r="A22" s="2543">
        <v>2017</v>
      </c>
      <c r="B22" s="2544">
        <v>74.603887754552304</v>
      </c>
      <c r="C22" s="2544">
        <v>6.9570520405592804</v>
      </c>
      <c r="D22" s="2544">
        <v>0.63985947801109699</v>
      </c>
      <c r="E22" s="2545">
        <v>82.200799273122698</v>
      </c>
      <c r="F22" s="2544">
        <v>18.886425053114198</v>
      </c>
      <c r="G22" s="2544">
        <v>0.38386484363669998</v>
      </c>
      <c r="H22" s="2544">
        <v>1.1278757082844399</v>
      </c>
      <c r="I22" s="2544">
        <v>0.19565082727613101</v>
      </c>
      <c r="J22" s="2545">
        <v>20.593816432311499</v>
      </c>
      <c r="K22" s="2545">
        <v>102.794615705434</v>
      </c>
      <c r="L22" s="2544">
        <v>33.876874423468401</v>
      </c>
      <c r="M22" s="2544">
        <v>36.671490128902498</v>
      </c>
      <c r="N22" s="2545">
        <v>-2.79461570543417</v>
      </c>
      <c r="O22" s="2545">
        <v>100</v>
      </c>
      <c r="P22" s="2563"/>
    </row>
    <row r="23" spans="1:16" ht="37.5" customHeight="1">
      <c r="A23" s="2543">
        <v>2018</v>
      </c>
      <c r="B23" s="2544">
        <v>70.743912786313203</v>
      </c>
      <c r="C23" s="2544">
        <v>7.1047804823491596</v>
      </c>
      <c r="D23" s="2544">
        <v>0.55069778637247502</v>
      </c>
      <c r="E23" s="2545">
        <v>78.399391055034798</v>
      </c>
      <c r="F23" s="2544">
        <v>21.199094029755202</v>
      </c>
      <c r="G23" s="2544">
        <v>0.37789110106495499</v>
      </c>
      <c r="H23" s="2544">
        <v>0.89412734226593604</v>
      </c>
      <c r="I23" s="2544">
        <v>0.17822303906578599</v>
      </c>
      <c r="J23" s="2545">
        <v>22.649335512151801</v>
      </c>
      <c r="K23" s="2545">
        <v>101.048726567187</v>
      </c>
      <c r="L23" s="2544">
        <v>33.454895888019799</v>
      </c>
      <c r="M23" s="2544">
        <v>34.503622455206497</v>
      </c>
      <c r="N23" s="2545">
        <v>-1.0487265671866299</v>
      </c>
      <c r="O23" s="2545">
        <v>100</v>
      </c>
      <c r="P23" s="2563"/>
    </row>
    <row r="24" spans="1:16" ht="37.5" customHeight="1">
      <c r="A24" s="2543">
        <v>2019</v>
      </c>
      <c r="B24" s="2544">
        <v>74.682564130307995</v>
      </c>
      <c r="C24" s="2544">
        <v>7.0432037310264297</v>
      </c>
      <c r="D24" s="2544">
        <v>0.53541347024048902</v>
      </c>
      <c r="E24" s="2545">
        <v>82.261181331574903</v>
      </c>
      <c r="F24" s="2544">
        <v>18.038193465807801</v>
      </c>
      <c r="G24" s="2544">
        <v>0.40935925054427602</v>
      </c>
      <c r="H24" s="2544">
        <v>1.0514391700288399</v>
      </c>
      <c r="I24" s="2544">
        <v>0.165429781353648</v>
      </c>
      <c r="J24" s="2545">
        <v>19.664421667734501</v>
      </c>
      <c r="K24" s="2545">
        <v>101.92560299930901</v>
      </c>
      <c r="L24" s="2544">
        <v>37.449599406474903</v>
      </c>
      <c r="M24" s="2544">
        <v>39.3752024057844</v>
      </c>
      <c r="N24" s="2545">
        <v>-1.9256029993094901</v>
      </c>
      <c r="O24" s="2545">
        <v>100</v>
      </c>
      <c r="P24" s="2563"/>
    </row>
    <row r="25" spans="1:16" ht="37.5" customHeight="1">
      <c r="A25" s="2543">
        <v>2020</v>
      </c>
      <c r="B25" s="2544">
        <v>76.865755573653786</v>
      </c>
      <c r="C25" s="2544">
        <v>7.8334101596709225</v>
      </c>
      <c r="D25" s="2544">
        <v>0.60182503626021044</v>
      </c>
      <c r="E25" s="2545">
        <v>85.300990769584914</v>
      </c>
      <c r="F25" s="2544">
        <v>17.660747098619584</v>
      </c>
      <c r="G25" s="2544">
        <v>0.38728529605790379</v>
      </c>
      <c r="H25" s="2544">
        <v>1.4213418560719995E-2</v>
      </c>
      <c r="I25" s="2544">
        <v>0.16142116077289465</v>
      </c>
      <c r="J25" s="2545">
        <v>18.223666974011095</v>
      </c>
      <c r="K25" s="2545">
        <v>103.52465774359601</v>
      </c>
      <c r="L25" s="2544">
        <v>31.525420476921962</v>
      </c>
      <c r="M25" s="2544">
        <v>-35.050078220517982</v>
      </c>
      <c r="N25" s="2545">
        <v>-3.5246577435960185</v>
      </c>
      <c r="O25" s="2545">
        <v>100</v>
      </c>
      <c r="P25" s="2563"/>
    </row>
    <row r="26" spans="1:16" ht="37.5" customHeight="1">
      <c r="A26" s="2543">
        <v>2021</v>
      </c>
      <c r="B26" s="2544">
        <v>77.008217267593579</v>
      </c>
      <c r="C26" s="2544">
        <v>8.0056530865884579</v>
      </c>
      <c r="D26" s="2544">
        <v>0.54704371566367382</v>
      </c>
      <c r="E26" s="2545">
        <v>85.560914069845722</v>
      </c>
      <c r="F26" s="2544">
        <v>16.753650441526112</v>
      </c>
      <c r="G26" s="2544">
        <v>0.21624292041176246</v>
      </c>
      <c r="H26" s="2544">
        <v>-5.3863282496595888E-2</v>
      </c>
      <c r="I26" s="2544">
        <v>0.12064782508104148</v>
      </c>
      <c r="J26" s="2545">
        <v>17.036677904522321</v>
      </c>
      <c r="K26" s="2545">
        <v>102.59759197436804</v>
      </c>
      <c r="L26" s="2544">
        <v>30.055119471218983</v>
      </c>
      <c r="M26" s="2544">
        <v>-32.652711445587023</v>
      </c>
      <c r="N26" s="2545">
        <v>-2.5975919743680391</v>
      </c>
      <c r="O26" s="2545">
        <v>100</v>
      </c>
      <c r="P26" s="2563"/>
    </row>
    <row r="27" spans="1:16" ht="37.5" customHeight="1">
      <c r="A27" s="2543">
        <v>2022</v>
      </c>
      <c r="B27" s="2544">
        <v>77.232563954273019</v>
      </c>
      <c r="C27" s="2544">
        <v>6.6525343276449416</v>
      </c>
      <c r="D27" s="2544">
        <v>0.49441839355029177</v>
      </c>
      <c r="E27" s="2545">
        <v>84.379516675468253</v>
      </c>
      <c r="F27" s="2544">
        <v>16.204583559059266</v>
      </c>
      <c r="G27" s="2544">
        <v>0.21289338164333879</v>
      </c>
      <c r="H27" s="2544">
        <v>-0.10542102179629546</v>
      </c>
      <c r="I27" s="2544">
        <v>9.5796095217063157E-2</v>
      </c>
      <c r="J27" s="2545">
        <v>16.407852014123378</v>
      </c>
      <c r="K27" s="2545">
        <v>100.78736868959164</v>
      </c>
      <c r="L27" s="2544">
        <v>34.664043557995747</v>
      </c>
      <c r="M27" s="2544">
        <v>-35.451412247587392</v>
      </c>
      <c r="N27" s="2545">
        <v>-0.78736868959162187</v>
      </c>
      <c r="O27" s="2545">
        <v>100</v>
      </c>
      <c r="P27" s="2563"/>
    </row>
    <row r="28" spans="1:16" ht="37.5" customHeight="1">
      <c r="A28" s="2543">
        <v>2023</v>
      </c>
      <c r="B28" s="2544">
        <v>84.836739154393243</v>
      </c>
      <c r="C28" s="2544">
        <v>5.4993384878931391</v>
      </c>
      <c r="D28" s="2544">
        <v>0.41082214659919669</v>
      </c>
      <c r="E28" s="2545">
        <v>90.746899788885585</v>
      </c>
      <c r="F28" s="2544">
        <v>9.8216384449627068</v>
      </c>
      <c r="G28" s="2544">
        <v>0.16589039132872463</v>
      </c>
      <c r="H28" s="2544">
        <v>1.1921943901439181E-2</v>
      </c>
      <c r="I28" s="2544">
        <v>7.1642690118201235E-2</v>
      </c>
      <c r="J28" s="2545">
        <v>10.071093470311077</v>
      </c>
      <c r="K28" s="2545">
        <v>100.81799325919667</v>
      </c>
      <c r="L28" s="2544">
        <v>31.486130377476179</v>
      </c>
      <c r="M28" s="2544">
        <v>-32.304123636672841</v>
      </c>
      <c r="N28" s="2545">
        <v>-0.81799325919666033</v>
      </c>
      <c r="O28" s="2545">
        <v>100</v>
      </c>
      <c r="P28" s="2563"/>
    </row>
    <row r="29" spans="1:16" ht="37.5" customHeight="1">
      <c r="A29" s="2543">
        <v>2024</v>
      </c>
      <c r="B29" s="2544">
        <v>82.554435436374945</v>
      </c>
      <c r="C29" s="2544">
        <v>4.8021817591720968</v>
      </c>
      <c r="D29" s="2544">
        <v>0.36596823501528969</v>
      </c>
      <c r="E29" s="2545">
        <v>87.722585430562319</v>
      </c>
      <c r="F29" s="2544">
        <v>8.6565996162224437</v>
      </c>
      <c r="G29" s="2544">
        <v>0.13807894915754684</v>
      </c>
      <c r="H29" s="2544">
        <v>-3.6586826897797173E-2</v>
      </c>
      <c r="I29" s="2544">
        <v>5.6716821793315664E-2</v>
      </c>
      <c r="J29" s="2545">
        <v>8.8148085602755071</v>
      </c>
      <c r="K29" s="2545">
        <v>96.537393990837828</v>
      </c>
      <c r="L29" s="2544">
        <v>36.162738189678365</v>
      </c>
      <c r="M29" s="2544">
        <v>-32.700132180516192</v>
      </c>
      <c r="N29" s="2545">
        <v>3.4626060091621764</v>
      </c>
      <c r="O29" s="2545">
        <v>100</v>
      </c>
      <c r="P29" s="2563"/>
    </row>
    <row r="30" spans="1:16" ht="37.5" customHeight="1" thickBot="1">
      <c r="A30" s="2550">
        <v>2025</v>
      </c>
      <c r="B30" s="2551">
        <v>79.3855983130357</v>
      </c>
      <c r="C30" s="2551">
        <v>4.3404007760746941</v>
      </c>
      <c r="D30" s="2551">
        <v>0.29395380344242161</v>
      </c>
      <c r="E30" s="2553">
        <v>84.019952892552823</v>
      </c>
      <c r="F30" s="2551">
        <v>7.9977353953341339</v>
      </c>
      <c r="G30" s="2551">
        <v>0.11388168089252984</v>
      </c>
      <c r="H30" s="2551">
        <v>-5.2127934261915476E-2</v>
      </c>
      <c r="I30" s="2551">
        <v>5.1301660817215156E-2</v>
      </c>
      <c r="J30" s="2553">
        <v>8.1107908027819633</v>
      </c>
      <c r="K30" s="2553">
        <v>92.130743695334786</v>
      </c>
      <c r="L30" s="2551">
        <v>35.68715520195785</v>
      </c>
      <c r="M30" s="2551">
        <v>-27.817898897292633</v>
      </c>
      <c r="N30" s="2553">
        <v>7.8692563046652193</v>
      </c>
      <c r="O30" s="2553">
        <v>100</v>
      </c>
      <c r="P30" s="2564"/>
    </row>
    <row r="31" spans="1:16" ht="16.5" hidden="1" customHeight="1">
      <c r="A31" s="2597" t="s">
        <v>1495</v>
      </c>
      <c r="C31" s="2569"/>
      <c r="D31" s="2569"/>
    </row>
    <row r="32" spans="1:16" ht="21.75" customHeight="1" thickTop="1">
      <c r="A32" s="2598" t="s">
        <v>1496</v>
      </c>
      <c r="E32" s="2531"/>
      <c r="J32" s="2531"/>
    </row>
    <row r="37" spans="1:1">
      <c r="A37" s="3017"/>
    </row>
    <row r="85" spans="2:2" ht="6" customHeight="1"/>
    <row r="86" spans="2:2">
      <c r="B86" s="3029" t="s">
        <v>1551</v>
      </c>
    </row>
  </sheetData>
  <mergeCells count="1">
    <mergeCell ref="A1:N1"/>
  </mergeCells>
  <printOptions horizontalCentered="1"/>
  <pageMargins left="0" right="0" top="0.39370078740157483" bottom="0.51181102362204722" header="0.31496062992125984" footer="0.31496062992125984"/>
  <pageSetup scale="50" orientation="landscape" r:id="rId1"/>
  <headerFooter>
    <oddHeader>&amp;C&amp;"Aptos"&amp;10&amp;K000000 PUBLIC&amp;1#_x000D_&amp;"Arialri"&amp;10&amp;K000000&amp;"Arialri"&amp;10&amp;K000000&amp;"Arialri"&amp;10&amp;K000000&amp;G</oddHeader>
    <oddFooter>&amp;C42_x000D_&amp;1#&amp;"Aptos"&amp;10&amp;K000000 PUBLIC</oddFoot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1227C-52AD-4540-A474-65C0847449A2}">
  <dimension ref="A1:EA40"/>
  <sheetViews>
    <sheetView showGridLines="0" topLeftCell="A9" zoomScale="60" zoomScaleNormal="60" workbookViewId="0">
      <selection activeCell="A35" sqref="A35"/>
    </sheetView>
  </sheetViews>
  <sheetFormatPr defaultColWidth="9.1796875" defaultRowHeight="21"/>
  <cols>
    <col min="1" max="1" width="35" style="3042" customWidth="1"/>
    <col min="2" max="15" width="13.1796875" style="3042" customWidth="1"/>
    <col min="16" max="16384" width="9.1796875" style="3042"/>
  </cols>
  <sheetData>
    <row r="1" spans="1:15" ht="24" customHeight="1">
      <c r="A1" s="3040"/>
      <c r="B1" s="3040"/>
      <c r="C1" s="3040"/>
      <c r="D1" s="3040"/>
      <c r="E1" s="3040"/>
      <c r="F1" s="3040"/>
      <c r="G1" s="3040"/>
      <c r="H1" s="3040"/>
      <c r="I1" s="3040"/>
      <c r="J1" s="3040"/>
      <c r="K1" s="3040"/>
      <c r="L1" s="3041"/>
      <c r="M1" s="3040"/>
      <c r="N1" s="3040"/>
      <c r="O1" s="3040"/>
    </row>
    <row r="2" spans="1:15" ht="24" customHeight="1">
      <c r="A2" s="3040"/>
      <c r="B2" s="3040"/>
      <c r="C2" s="3040"/>
      <c r="D2" s="3040"/>
      <c r="E2" s="3040"/>
      <c r="F2" s="3040"/>
      <c r="G2" s="3040"/>
      <c r="H2" s="3040"/>
      <c r="I2" s="3040"/>
      <c r="J2" s="3040"/>
      <c r="K2" s="3040"/>
      <c r="L2" s="3041"/>
      <c r="M2" s="3040"/>
      <c r="N2" s="3040"/>
      <c r="O2" s="3040"/>
    </row>
    <row r="3" spans="1:15" ht="24" customHeight="1">
      <c r="A3" s="3040"/>
      <c r="B3" s="3040"/>
      <c r="C3" s="3040"/>
      <c r="D3" s="3040"/>
      <c r="E3" s="3040"/>
      <c r="F3" s="3040"/>
      <c r="G3" s="3040"/>
      <c r="H3" s="3040"/>
      <c r="I3" s="3040"/>
      <c r="J3" s="3040"/>
      <c r="K3" s="3040"/>
      <c r="L3" s="3041"/>
      <c r="M3" s="3040"/>
      <c r="N3" s="3040"/>
      <c r="O3" s="3040"/>
    </row>
    <row r="4" spans="1:15" ht="24" customHeight="1">
      <c r="A4" s="3040"/>
      <c r="B4" s="3040"/>
      <c r="C4" s="3040"/>
      <c r="D4" s="3040"/>
      <c r="E4" s="3040"/>
      <c r="F4" s="3040"/>
      <c r="G4" s="3040"/>
      <c r="H4" s="3040"/>
      <c r="I4" s="3040"/>
      <c r="J4" s="3040"/>
      <c r="K4" s="3040"/>
      <c r="L4" s="3041"/>
      <c r="M4" s="3040"/>
      <c r="N4" s="3040"/>
      <c r="O4" s="3040"/>
    </row>
    <row r="5" spans="1:15" ht="24" customHeight="1">
      <c r="A5" s="3040"/>
      <c r="B5" s="3040"/>
      <c r="C5" s="3040"/>
      <c r="D5" s="3040"/>
      <c r="E5" s="3040"/>
      <c r="F5" s="3040"/>
      <c r="G5" s="3040"/>
      <c r="H5" s="3040"/>
      <c r="I5" s="3040"/>
      <c r="J5" s="3040"/>
      <c r="K5" s="3040"/>
      <c r="L5" s="3041"/>
      <c r="M5" s="3040"/>
      <c r="N5" s="3040"/>
      <c r="O5" s="3040"/>
    </row>
    <row r="6" spans="1:15" ht="24" customHeight="1">
      <c r="A6" s="3040"/>
      <c r="B6" s="3040"/>
      <c r="C6" s="3040"/>
      <c r="D6" s="3040"/>
      <c r="E6" s="3040"/>
      <c r="F6" s="3040"/>
      <c r="G6" s="3040"/>
      <c r="H6" s="3040"/>
      <c r="I6" s="3040"/>
      <c r="J6" s="3040"/>
      <c r="K6" s="3040"/>
      <c r="L6" s="3041"/>
      <c r="M6" s="3040"/>
      <c r="N6" s="3040"/>
      <c r="O6" s="3040"/>
    </row>
    <row r="7" spans="1:15" ht="24" customHeight="1">
      <c r="A7" s="3040"/>
      <c r="B7" s="3040"/>
      <c r="C7" s="3040"/>
      <c r="D7" s="3040"/>
      <c r="E7" s="3040"/>
      <c r="F7" s="3040"/>
      <c r="G7" s="3040"/>
      <c r="H7" s="3040"/>
      <c r="I7" s="3040"/>
      <c r="J7" s="3040"/>
      <c r="K7" s="3040"/>
      <c r="L7" s="3041"/>
      <c r="M7" s="3040"/>
      <c r="N7" s="3040"/>
      <c r="O7" s="3040"/>
    </row>
    <row r="8" spans="1:15" ht="24" customHeight="1">
      <c r="A8" s="3040"/>
      <c r="B8" s="3040"/>
      <c r="C8" s="3040"/>
      <c r="D8" s="3040"/>
      <c r="E8" s="3040"/>
      <c r="F8" s="3040"/>
      <c r="G8" s="3040"/>
      <c r="H8" s="3040"/>
      <c r="I8" s="3040"/>
      <c r="J8" s="3040"/>
      <c r="K8" s="3040"/>
      <c r="L8" s="3041"/>
      <c r="M8" s="3040"/>
      <c r="N8" s="3040"/>
      <c r="O8" s="3040"/>
    </row>
    <row r="9" spans="1:15" ht="24" customHeight="1">
      <c r="A9" s="3040"/>
      <c r="B9" s="3040"/>
      <c r="C9" s="3040"/>
      <c r="D9" s="3040"/>
      <c r="E9" s="3040"/>
      <c r="F9" s="3040"/>
      <c r="G9" s="3040"/>
      <c r="H9" s="3040"/>
      <c r="I9" s="3040"/>
      <c r="J9" s="3040"/>
      <c r="K9" s="3040"/>
      <c r="L9" s="3041"/>
      <c r="M9" s="3040"/>
      <c r="N9" s="3040"/>
      <c r="O9" s="3040"/>
    </row>
    <row r="10" spans="1:15" ht="24" customHeight="1">
      <c r="A10" s="3040"/>
      <c r="B10" s="3040"/>
      <c r="C10" s="3040"/>
      <c r="D10" s="3040"/>
      <c r="E10" s="3040"/>
      <c r="F10" s="3040"/>
      <c r="G10" s="3040"/>
      <c r="H10" s="3040"/>
      <c r="I10" s="3040"/>
      <c r="J10" s="3040"/>
      <c r="K10" s="3040"/>
      <c r="L10" s="3041"/>
      <c r="M10" s="3040"/>
      <c r="N10" s="3040"/>
      <c r="O10" s="3040"/>
    </row>
    <row r="11" spans="1:15" ht="24" customHeight="1">
      <c r="A11" s="3040"/>
      <c r="B11" s="3040"/>
      <c r="C11" s="3040"/>
      <c r="D11" s="3040"/>
      <c r="E11" s="3040"/>
      <c r="F11" s="3040"/>
      <c r="G11" s="3040"/>
      <c r="H11" s="3040"/>
      <c r="I11" s="3040"/>
      <c r="J11" s="3040"/>
      <c r="K11" s="3040"/>
      <c r="L11" s="3041"/>
      <c r="M11" s="3040"/>
      <c r="N11" s="3040"/>
      <c r="O11" s="3040"/>
    </row>
    <row r="12" spans="1:15" ht="24" customHeight="1">
      <c r="A12" s="3040"/>
      <c r="B12" s="3040"/>
      <c r="C12" s="3040"/>
      <c r="D12" s="3040"/>
      <c r="E12" s="3040"/>
      <c r="F12" s="3040"/>
      <c r="G12" s="3040"/>
      <c r="H12" s="3040"/>
      <c r="I12" s="3040"/>
      <c r="J12" s="3040"/>
      <c r="K12" s="3040"/>
      <c r="L12" s="3041"/>
      <c r="M12" s="3040"/>
      <c r="N12" s="3040"/>
      <c r="O12" s="3040"/>
    </row>
    <row r="13" spans="1:15" ht="24" customHeight="1">
      <c r="A13" s="3040"/>
      <c r="B13" s="3040"/>
      <c r="C13" s="3040"/>
      <c r="D13" s="3040"/>
      <c r="E13" s="3040"/>
      <c r="F13" s="3040"/>
      <c r="G13" s="3040"/>
      <c r="H13" s="3040"/>
      <c r="I13" s="3040"/>
      <c r="J13" s="3040"/>
      <c r="K13" s="3040"/>
      <c r="L13" s="3041"/>
      <c r="M13" s="3040"/>
      <c r="N13" s="3040"/>
      <c r="O13" s="3040"/>
    </row>
    <row r="14" spans="1:15" ht="24" customHeight="1">
      <c r="A14" s="3040"/>
      <c r="B14" s="3040"/>
      <c r="C14" s="3040"/>
      <c r="D14" s="3040"/>
      <c r="E14" s="3040"/>
      <c r="F14" s="3040"/>
      <c r="G14" s="3040"/>
      <c r="H14" s="3040"/>
      <c r="I14" s="3040"/>
      <c r="J14" s="3040"/>
      <c r="K14" s="3040"/>
      <c r="L14" s="3041"/>
      <c r="M14" s="3040"/>
      <c r="N14" s="3040"/>
      <c r="O14" s="3040"/>
    </row>
    <row r="15" spans="1:15" ht="24" customHeight="1">
      <c r="A15" s="3040"/>
      <c r="B15" s="3040"/>
      <c r="C15" s="3040"/>
      <c r="D15" s="3040"/>
      <c r="E15" s="3040"/>
      <c r="F15" s="3040"/>
      <c r="G15" s="3040"/>
      <c r="H15" s="3040"/>
      <c r="I15" s="3040"/>
      <c r="J15" s="3040"/>
      <c r="K15" s="3040"/>
      <c r="L15" s="3041"/>
      <c r="M15" s="3040"/>
      <c r="N15" s="3040"/>
      <c r="O15" s="3040"/>
    </row>
    <row r="16" spans="1:15" ht="24" customHeight="1">
      <c r="A16" s="3040"/>
      <c r="B16" s="3040"/>
      <c r="C16" s="3040"/>
      <c r="D16" s="3040"/>
      <c r="E16" s="3040"/>
      <c r="F16" s="3040"/>
      <c r="G16" s="3040"/>
      <c r="H16" s="3040"/>
      <c r="I16" s="3040"/>
      <c r="J16" s="3040"/>
      <c r="K16" s="3040"/>
      <c r="L16" s="3041"/>
      <c r="M16" s="3040"/>
      <c r="N16" s="3040"/>
      <c r="O16" s="3040"/>
    </row>
    <row r="17" spans="1:131" ht="24" customHeight="1">
      <c r="A17" s="3040"/>
      <c r="B17" s="3040"/>
      <c r="C17" s="3040"/>
      <c r="D17" s="3040"/>
      <c r="E17" s="3040"/>
      <c r="F17" s="3040"/>
      <c r="G17" s="3040"/>
      <c r="H17" s="3040"/>
      <c r="I17" s="3040"/>
      <c r="J17" s="3040"/>
      <c r="K17" s="3040"/>
      <c r="L17" s="3041"/>
      <c r="M17" s="3040"/>
      <c r="N17" s="3040"/>
      <c r="O17" s="3040"/>
    </row>
    <row r="18" spans="1:131" ht="24" customHeight="1">
      <c r="A18" s="3040"/>
      <c r="B18" s="3040"/>
      <c r="C18" s="3040"/>
      <c r="D18" s="3040"/>
      <c r="E18" s="3040"/>
      <c r="F18" s="3040"/>
      <c r="G18" s="3040"/>
      <c r="H18" s="3040"/>
      <c r="I18" s="3040"/>
      <c r="J18" s="3040"/>
      <c r="K18" s="3040"/>
      <c r="L18" s="3041"/>
      <c r="M18" s="3040"/>
      <c r="N18" s="3040"/>
      <c r="O18" s="3040"/>
    </row>
    <row r="19" spans="1:131" ht="24" customHeight="1">
      <c r="A19" s="3040"/>
      <c r="B19" s="3040"/>
      <c r="C19" s="3040"/>
      <c r="D19" s="3040"/>
      <c r="E19" s="3040"/>
      <c r="F19" s="3040"/>
      <c r="G19" s="3040"/>
      <c r="H19" s="3040"/>
      <c r="I19" s="3040"/>
      <c r="J19" s="3040"/>
      <c r="K19" s="3040"/>
      <c r="L19" s="3041"/>
      <c r="M19" s="3040"/>
      <c r="N19" s="3040"/>
      <c r="O19" s="3040"/>
    </row>
    <row r="20" spans="1:131" ht="24" customHeight="1">
      <c r="A20" s="3040"/>
      <c r="B20" s="3040"/>
      <c r="C20" s="3040"/>
      <c r="D20" s="3040"/>
      <c r="E20" s="3040"/>
      <c r="F20" s="3040"/>
      <c r="G20" s="3040"/>
      <c r="H20" s="3040"/>
      <c r="I20" s="3040"/>
      <c r="J20" s="3040"/>
      <c r="K20" s="3040"/>
      <c r="L20" s="3041"/>
      <c r="M20" s="3040"/>
      <c r="N20" s="3040"/>
      <c r="O20" s="3040"/>
      <c r="EA20" s="3043"/>
    </row>
    <row r="21" spans="1:131" ht="24" customHeight="1">
      <c r="A21" s="3040"/>
      <c r="B21" s="3040"/>
      <c r="C21" s="3040"/>
      <c r="D21" s="3040"/>
      <c r="E21" s="3040"/>
      <c r="F21" s="3040"/>
      <c r="G21" s="3040"/>
      <c r="H21" s="3040"/>
      <c r="I21" s="3040"/>
      <c r="J21" s="3040"/>
      <c r="K21" s="3040"/>
      <c r="L21" s="3041"/>
      <c r="M21" s="3040"/>
      <c r="N21" s="3040"/>
      <c r="O21" s="3040"/>
    </row>
    <row r="22" spans="1:131" ht="24" customHeight="1">
      <c r="A22" s="3040"/>
      <c r="B22" s="3040"/>
      <c r="C22" s="3040"/>
      <c r="D22" s="3040"/>
      <c r="E22" s="3040"/>
      <c r="F22" s="3044"/>
      <c r="G22" s="3040"/>
      <c r="H22" s="3040"/>
      <c r="I22" s="3040"/>
      <c r="J22" s="3040"/>
      <c r="K22" s="3040"/>
      <c r="L22" s="3041"/>
      <c r="M22" s="3040"/>
      <c r="N22" s="3040"/>
      <c r="O22" s="3040"/>
    </row>
    <row r="23" spans="1:131" ht="24" customHeight="1">
      <c r="A23" s="3040"/>
      <c r="B23" s="3040"/>
      <c r="C23" s="3040"/>
      <c r="D23" s="3040"/>
      <c r="E23" s="3040"/>
      <c r="F23" s="3040"/>
      <c r="G23" s="3040"/>
      <c r="H23" s="3040"/>
      <c r="I23" s="3040"/>
      <c r="J23" s="3040"/>
      <c r="K23" s="3040"/>
      <c r="L23" s="3041"/>
      <c r="M23" s="3040"/>
      <c r="N23" s="3040"/>
      <c r="O23" s="3040"/>
    </row>
    <row r="24" spans="1:131" ht="24" customHeight="1">
      <c r="A24" s="3040"/>
      <c r="B24" s="3040"/>
      <c r="C24" s="3040"/>
      <c r="D24" s="3040"/>
      <c r="E24" s="3040"/>
      <c r="F24" s="3040"/>
      <c r="G24" s="3040"/>
      <c r="H24" s="3040"/>
      <c r="I24" s="3040"/>
      <c r="J24" s="3040"/>
      <c r="K24" s="3040"/>
      <c r="L24" s="3041"/>
      <c r="M24" s="3040"/>
      <c r="N24" s="3040"/>
      <c r="O24" s="3040"/>
    </row>
    <row r="25" spans="1:131" ht="24" customHeight="1">
      <c r="A25" s="3040"/>
      <c r="B25" s="3040"/>
      <c r="C25" s="3040"/>
      <c r="D25" s="3040"/>
      <c r="E25" s="3040"/>
      <c r="F25" s="3040"/>
      <c r="G25" s="3040"/>
      <c r="H25" s="3040"/>
      <c r="I25" s="3040"/>
      <c r="J25" s="3040"/>
      <c r="K25" s="3040"/>
      <c r="L25" s="3041"/>
      <c r="M25" s="3040"/>
      <c r="N25" s="3040"/>
      <c r="O25" s="3040"/>
    </row>
    <row r="26" spans="1:131" ht="24" customHeight="1">
      <c r="A26" s="3040"/>
      <c r="B26" s="3040"/>
      <c r="C26" s="3040"/>
      <c r="D26" s="3040"/>
      <c r="E26" s="3040"/>
      <c r="F26" s="3040"/>
      <c r="G26" s="3040"/>
      <c r="H26" s="3040"/>
      <c r="I26" s="3040"/>
      <c r="J26" s="3040"/>
      <c r="K26" s="3040"/>
      <c r="L26" s="3041"/>
      <c r="M26" s="3040"/>
      <c r="N26" s="3040"/>
      <c r="O26" s="3040"/>
    </row>
    <row r="27" spans="1:131" ht="24" customHeight="1">
      <c r="A27" s="3040"/>
      <c r="B27" s="3040"/>
      <c r="C27" s="3040"/>
      <c r="D27" s="3040"/>
      <c r="E27" s="3040"/>
      <c r="F27" s="3040"/>
      <c r="G27" s="3040"/>
      <c r="H27" s="3040"/>
      <c r="I27" s="3040"/>
      <c r="J27" s="3040"/>
      <c r="K27" s="3040"/>
      <c r="L27" s="3041"/>
      <c r="M27" s="3040"/>
      <c r="N27" s="3040"/>
      <c r="O27" s="3040"/>
    </row>
    <row r="28" spans="1:131" ht="24" customHeight="1">
      <c r="A28" s="3040"/>
      <c r="B28" s="3040"/>
      <c r="C28" s="3040"/>
      <c r="D28" s="3040"/>
      <c r="E28" s="3040"/>
      <c r="F28" s="3040"/>
      <c r="G28" s="3040"/>
      <c r="H28" s="3040"/>
      <c r="I28" s="3040"/>
      <c r="J28" s="3040"/>
      <c r="K28" s="3040"/>
      <c r="L28" s="3041"/>
      <c r="M28" s="3040"/>
      <c r="N28" s="3040"/>
      <c r="O28" s="3040"/>
    </row>
    <row r="29" spans="1:131" ht="24" customHeight="1">
      <c r="A29" s="3040"/>
      <c r="B29" s="3040"/>
      <c r="C29" s="3040"/>
      <c r="D29" s="3040"/>
      <c r="E29" s="3040"/>
      <c r="F29" s="3040"/>
      <c r="G29" s="3040"/>
      <c r="H29" s="3040"/>
      <c r="I29" s="3040"/>
      <c r="J29" s="3040"/>
      <c r="K29" s="3040"/>
      <c r="L29" s="3041"/>
      <c r="M29" s="3040"/>
      <c r="N29" s="3040"/>
      <c r="O29" s="3040"/>
    </row>
    <row r="30" spans="1:131" ht="24" customHeight="1">
      <c r="A30" s="3040"/>
      <c r="B30" s="3040"/>
      <c r="C30" s="3040"/>
      <c r="D30" s="3040"/>
      <c r="E30" s="3040"/>
      <c r="F30" s="3040"/>
      <c r="G30" s="3040"/>
      <c r="H30" s="3040"/>
      <c r="I30" s="3040"/>
      <c r="J30" s="3040"/>
      <c r="K30" s="3040"/>
      <c r="L30" s="3041"/>
      <c r="M30" s="3040"/>
      <c r="N30" s="3040"/>
      <c r="O30" s="3040"/>
    </row>
    <row r="31" spans="1:131" ht="24" customHeight="1">
      <c r="A31" s="3040"/>
      <c r="B31" s="3040"/>
      <c r="C31" s="3040"/>
      <c r="D31" s="3040"/>
      <c r="E31" s="3040"/>
      <c r="F31" s="3040"/>
      <c r="G31" s="3040"/>
      <c r="H31" s="3040"/>
      <c r="I31" s="3040"/>
      <c r="J31" s="3040"/>
      <c r="K31" s="3040"/>
      <c r="L31" s="3041"/>
      <c r="M31" s="3040"/>
      <c r="N31" s="3040"/>
      <c r="O31" s="3040"/>
    </row>
    <row r="32" spans="1:131" ht="24" customHeight="1">
      <c r="A32" s="3040"/>
      <c r="B32" s="3040"/>
      <c r="C32" s="3040"/>
      <c r="D32" s="3040"/>
      <c r="E32" s="3040"/>
      <c r="F32" s="3040"/>
      <c r="G32" s="3044"/>
      <c r="H32" s="3040"/>
      <c r="I32" s="3045"/>
      <c r="J32" s="3040"/>
      <c r="K32" s="3040"/>
      <c r="L32" s="3041"/>
      <c r="M32" s="3040"/>
      <c r="N32" s="3040"/>
      <c r="O32" s="3040"/>
    </row>
    <row r="33" spans="1:15" ht="24" customHeight="1">
      <c r="A33" s="3040"/>
      <c r="B33" s="3040"/>
      <c r="C33" s="3040"/>
      <c r="D33" s="3040"/>
      <c r="E33" s="3040"/>
      <c r="F33" s="3040" t="s">
        <v>53</v>
      </c>
      <c r="G33" s="3040"/>
      <c r="H33" s="3040"/>
      <c r="I33" s="3040"/>
      <c r="J33" s="3040"/>
      <c r="K33" s="3040"/>
      <c r="L33" s="3041"/>
      <c r="M33" s="3040"/>
      <c r="N33" s="3040"/>
      <c r="O33" s="3040"/>
    </row>
    <row r="34" spans="1:15" ht="24" customHeight="1">
      <c r="A34" s="3040"/>
      <c r="B34" s="3040"/>
      <c r="C34" s="3040"/>
      <c r="D34" s="3040"/>
      <c r="E34" s="3040"/>
      <c r="F34" s="3040"/>
      <c r="G34" s="3040"/>
      <c r="H34" s="3040"/>
      <c r="I34" s="3040"/>
      <c r="J34" s="3040"/>
      <c r="K34" s="3040"/>
      <c r="L34" s="3041"/>
      <c r="M34" s="3040"/>
      <c r="N34" s="3040"/>
      <c r="O34" s="3040"/>
    </row>
    <row r="35" spans="1:15" ht="24" customHeight="1">
      <c r="A35" s="3040"/>
      <c r="B35" s="3040"/>
      <c r="C35" s="3040"/>
      <c r="D35" s="3040"/>
      <c r="E35" s="3040"/>
      <c r="F35" s="3046"/>
      <c r="G35" s="3040"/>
      <c r="H35" s="3040"/>
      <c r="I35" s="3040"/>
      <c r="J35" s="3040"/>
      <c r="K35" s="3040"/>
      <c r="L35" s="3041"/>
      <c r="M35" s="3040"/>
      <c r="N35" s="3040"/>
      <c r="O35" s="3040"/>
    </row>
    <row r="36" spans="1:15" ht="24" customHeight="1">
      <c r="A36" s="3040"/>
      <c r="B36" s="3040"/>
      <c r="C36" s="3040"/>
      <c r="D36" s="3040"/>
      <c r="E36" s="3040"/>
      <c r="F36" s="3047"/>
      <c r="G36" s="3047"/>
      <c r="H36" s="3040"/>
      <c r="I36" s="3040"/>
      <c r="J36" s="3040"/>
      <c r="K36" s="3040"/>
      <c r="L36" s="3041"/>
      <c r="M36" s="3040"/>
      <c r="N36" s="3040"/>
      <c r="O36" s="3040"/>
    </row>
    <row r="37" spans="1:15" ht="24" customHeight="1">
      <c r="A37" s="3040"/>
      <c r="B37" s="3040"/>
      <c r="C37" s="3040"/>
      <c r="D37" s="3040"/>
      <c r="E37" s="3040"/>
      <c r="F37" s="3047"/>
      <c r="G37" s="3047"/>
      <c r="H37" s="3040"/>
      <c r="I37" s="3040"/>
      <c r="J37" s="3040"/>
      <c r="K37" s="3040"/>
      <c r="L37" s="3041"/>
      <c r="M37" s="3040"/>
      <c r="N37" s="3040"/>
      <c r="O37" s="3040"/>
    </row>
    <row r="38" spans="1:15" ht="24" customHeight="1">
      <c r="A38" s="3040"/>
      <c r="B38" s="3040"/>
      <c r="C38" s="3040"/>
      <c r="D38" s="3040"/>
      <c r="E38" s="3040"/>
      <c r="F38" s="3047"/>
      <c r="G38" s="3047"/>
      <c r="H38" s="3048"/>
      <c r="I38" s="3040"/>
      <c r="J38" s="3048"/>
      <c r="K38" s="3040"/>
      <c r="L38" s="3041"/>
      <c r="M38" s="3040"/>
      <c r="N38" s="3040"/>
      <c r="O38" s="3040"/>
    </row>
    <row r="39" spans="1:15" ht="24" customHeight="1">
      <c r="A39" s="3040"/>
      <c r="B39" s="3040"/>
      <c r="C39" s="3040"/>
      <c r="D39" s="3040"/>
      <c r="E39" s="3040"/>
      <c r="F39" s="3047"/>
      <c r="G39" s="3047"/>
      <c r="H39" s="3040"/>
      <c r="I39" s="3048"/>
      <c r="J39" s="3048"/>
      <c r="K39" s="3040"/>
      <c r="L39" s="3041"/>
      <c r="M39" s="3049" t="s">
        <v>0</v>
      </c>
      <c r="N39" s="3040"/>
      <c r="O39" s="3040"/>
    </row>
    <row r="40" spans="1:15" ht="24" customHeight="1">
      <c r="A40" s="3040"/>
      <c r="B40" s="3040"/>
      <c r="C40" s="3040"/>
      <c r="D40" s="3040"/>
      <c r="E40" s="3040"/>
      <c r="F40" s="3040"/>
      <c r="G40" s="3040"/>
      <c r="H40" s="3040"/>
      <c r="I40" s="3040"/>
      <c r="J40" s="3040"/>
      <c r="K40" s="3040"/>
      <c r="L40" s="3041"/>
      <c r="M40" s="3040"/>
      <c r="N40" s="3040"/>
      <c r="O40" s="3040"/>
    </row>
  </sheetData>
  <printOptions horizontalCentered="1" verticalCentered="1"/>
  <pageMargins left="0" right="0" top="0" bottom="0" header="0" footer="0"/>
  <pageSetup scale="64" orientation="landscape" r:id="rId1"/>
  <headerFooter>
    <oddHeader>&amp;C&amp;"Aptos"&amp;10&amp;K000000 PUBLIC&amp;1#_x000D_&amp;"Arialri"&amp;10&amp;K000000&amp;"Arialri"&amp;10&amp;K000000&amp;G</oddHeader>
    <oddFooter>&amp;C_x000D_&amp;1#&amp;"Aptos"&amp;10&amp;K000000 PUBLIC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D7B54-8E4B-4443-9C7B-6F146ADD14F9}">
  <dimension ref="A1:LQ86"/>
  <sheetViews>
    <sheetView showGridLines="0" view="pageBreakPreview" zoomScale="60" zoomScaleNormal="100" workbookViewId="0">
      <pane xSplit="1" ySplit="3" topLeftCell="LD17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7"/>
  <cols>
    <col min="1" max="1" width="42.54296875" style="200" customWidth="1"/>
    <col min="2" max="7" width="10.1796875" style="200" hidden="1" customWidth="1"/>
    <col min="8" max="10" width="11.1796875" style="200" hidden="1" customWidth="1"/>
    <col min="11" max="81" width="10.1796875" style="200" hidden="1" customWidth="1"/>
    <col min="82" max="82" width="10.1796875" style="274" hidden="1" customWidth="1"/>
    <col min="83" max="206" width="10.1796875" style="200" hidden="1" customWidth="1"/>
    <col min="207" max="217" width="12.1796875" style="200" hidden="1" customWidth="1"/>
    <col min="218" max="277" width="15.453125" style="200" hidden="1" customWidth="1"/>
    <col min="278" max="282" width="14.453125" style="200" hidden="1" customWidth="1"/>
    <col min="283" max="315" width="15.453125" style="200" hidden="1" customWidth="1"/>
    <col min="316" max="319" width="15.453125" style="200" customWidth="1"/>
    <col min="320" max="320" width="17.1796875" style="200" customWidth="1"/>
    <col min="321" max="328" width="16.26953125" style="200" customWidth="1"/>
    <col min="329" max="329" width="7.1796875" style="200" customWidth="1"/>
    <col min="330" max="16384" width="9.1796875" style="200"/>
  </cols>
  <sheetData>
    <row r="1" spans="1:329" ht="32.5" customHeight="1" thickBot="1">
      <c r="A1" s="36" t="s">
        <v>177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  <c r="BJ1" s="194"/>
      <c r="BK1" s="194"/>
      <c r="BL1" s="194"/>
      <c r="BM1" s="195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7"/>
      <c r="CE1" s="196"/>
      <c r="CF1" s="196"/>
      <c r="CG1" s="196"/>
      <c r="CH1" s="196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95"/>
      <c r="DY1" s="195"/>
      <c r="DZ1" s="195"/>
      <c r="EA1" s="195"/>
      <c r="EB1" s="195"/>
      <c r="EC1" s="195"/>
      <c r="ED1" s="195"/>
      <c r="EE1" s="195"/>
      <c r="EF1" s="195"/>
      <c r="EG1" s="195"/>
      <c r="EH1" s="195"/>
      <c r="EI1" s="195"/>
      <c r="EJ1" s="195"/>
      <c r="EK1" s="195"/>
      <c r="EL1" s="195"/>
      <c r="EM1" s="195"/>
      <c r="EN1" s="195"/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95"/>
      <c r="FA1" s="195"/>
      <c r="FB1" s="195"/>
      <c r="FC1" s="195"/>
      <c r="FD1" s="195"/>
      <c r="FE1" s="195"/>
      <c r="FF1" s="195"/>
      <c r="FG1" s="195"/>
      <c r="FH1" s="195"/>
      <c r="FI1" s="195"/>
      <c r="FJ1" s="195"/>
      <c r="FK1" s="195"/>
      <c r="FL1" s="195"/>
      <c r="FM1" s="195"/>
      <c r="FN1" s="195"/>
      <c r="FO1" s="195"/>
      <c r="FP1" s="195"/>
      <c r="FQ1" s="195"/>
      <c r="FR1" s="195"/>
      <c r="FS1" s="195"/>
      <c r="FT1" s="195"/>
      <c r="FU1" s="195"/>
      <c r="FV1" s="195"/>
      <c r="FW1" s="195"/>
      <c r="FX1" s="195"/>
      <c r="FY1" s="195"/>
      <c r="FZ1" s="195"/>
      <c r="GA1" s="195"/>
      <c r="GB1" s="195"/>
      <c r="GC1" s="195"/>
      <c r="GD1" s="195"/>
      <c r="GE1" s="195"/>
      <c r="GF1" s="195"/>
      <c r="GG1" s="195"/>
      <c r="GH1" s="195"/>
      <c r="GI1" s="195"/>
      <c r="GJ1" s="195"/>
      <c r="GK1" s="195"/>
      <c r="GL1" s="195"/>
      <c r="GM1" s="195"/>
      <c r="GN1" s="195"/>
      <c r="GO1" s="195"/>
      <c r="GP1" s="195"/>
      <c r="GQ1" s="195"/>
      <c r="GR1" s="195"/>
      <c r="GS1" s="195"/>
      <c r="GT1" s="195"/>
      <c r="GU1" s="195"/>
      <c r="GV1" s="195"/>
      <c r="GW1" s="195"/>
      <c r="GX1" s="195"/>
      <c r="GY1" s="195"/>
      <c r="GZ1" s="195"/>
      <c r="HA1" s="195"/>
      <c r="HB1" s="195"/>
      <c r="HC1" s="195"/>
      <c r="HD1" s="195"/>
      <c r="HE1" s="195"/>
      <c r="HF1" s="195"/>
      <c r="HG1" s="195"/>
      <c r="HH1" s="195"/>
      <c r="HI1" s="195"/>
      <c r="HJ1" s="195"/>
      <c r="HK1" s="195"/>
      <c r="HL1" s="195"/>
      <c r="HM1" s="195"/>
      <c r="HN1" s="195"/>
      <c r="HO1" s="195"/>
      <c r="HP1" s="195"/>
      <c r="HQ1" s="195"/>
      <c r="HR1" s="195"/>
      <c r="HS1" s="195"/>
      <c r="HT1" s="195"/>
      <c r="HU1" s="195"/>
      <c r="HV1" s="195"/>
      <c r="HW1" s="195"/>
      <c r="HX1" s="195"/>
      <c r="HY1" s="195"/>
      <c r="HZ1" s="195"/>
      <c r="IA1" s="195"/>
      <c r="IB1" s="195"/>
      <c r="IC1" s="195"/>
      <c r="ID1" s="195"/>
      <c r="IE1" s="195"/>
      <c r="IF1" s="195"/>
      <c r="IG1" s="195"/>
      <c r="IH1" s="195"/>
      <c r="II1" s="195"/>
      <c r="IJ1" s="195"/>
      <c r="IK1" s="195"/>
      <c r="IL1" s="195"/>
      <c r="IM1" s="195"/>
      <c r="IN1" s="195"/>
      <c r="IO1" s="195"/>
      <c r="IP1" s="195"/>
      <c r="IQ1" s="195"/>
      <c r="IR1" s="195"/>
      <c r="IS1" s="195"/>
      <c r="IT1" s="198"/>
      <c r="IU1" s="195"/>
      <c r="IV1" s="195"/>
      <c r="IW1" s="195"/>
      <c r="IX1" s="195"/>
      <c r="IY1" s="195"/>
      <c r="IZ1" s="195"/>
      <c r="JA1" s="195"/>
      <c r="JB1" s="195"/>
      <c r="JC1" s="195"/>
      <c r="JD1" s="195"/>
      <c r="JE1" s="195"/>
      <c r="JF1" s="199"/>
      <c r="JG1" s="195"/>
      <c r="JH1" s="195"/>
      <c r="JI1" s="195"/>
      <c r="JJ1" s="195"/>
      <c r="JK1" s="195"/>
      <c r="JL1" s="195"/>
      <c r="JM1" s="195"/>
      <c r="JN1" s="195"/>
      <c r="JO1" s="195"/>
      <c r="JP1" s="195"/>
      <c r="JQ1" s="195"/>
      <c r="JR1" s="195"/>
      <c r="JS1" s="195"/>
      <c r="JT1" s="195"/>
      <c r="JU1" s="195"/>
      <c r="JV1" s="195"/>
      <c r="JW1" s="195"/>
      <c r="JX1" s="195"/>
      <c r="JY1" s="195"/>
      <c r="JZ1" s="195"/>
      <c r="KA1" s="195"/>
      <c r="KB1" s="195"/>
      <c r="KC1" s="195"/>
      <c r="KD1" s="195"/>
      <c r="KE1" s="195"/>
      <c r="KF1" s="195"/>
      <c r="KG1" s="195"/>
      <c r="KH1" s="195"/>
      <c r="KI1" s="195"/>
      <c r="KJ1" s="195"/>
      <c r="KK1" s="195"/>
      <c r="KL1" s="195"/>
      <c r="KM1" s="195"/>
      <c r="KN1" s="195"/>
      <c r="KO1" s="195"/>
      <c r="KP1" s="195"/>
      <c r="KQ1" s="195"/>
      <c r="KR1" s="195"/>
      <c r="KS1" s="195"/>
      <c r="KT1" s="195"/>
      <c r="KU1" s="195"/>
      <c r="KV1" s="195"/>
      <c r="KW1" s="195"/>
      <c r="KX1" s="195"/>
      <c r="KY1" s="195"/>
      <c r="KZ1" s="195"/>
      <c r="LA1" s="195"/>
      <c r="LB1" s="195"/>
      <c r="LC1" s="195"/>
      <c r="LD1" s="195"/>
      <c r="LE1" s="195"/>
      <c r="LF1" s="195"/>
      <c r="LG1" s="195"/>
      <c r="LH1" s="195"/>
      <c r="LI1" s="195"/>
      <c r="LJ1" s="195"/>
      <c r="LK1" s="195"/>
      <c r="LL1" s="195"/>
      <c r="LM1" s="195"/>
      <c r="LN1" s="195"/>
      <c r="LO1" s="195"/>
      <c r="LP1" s="195"/>
    </row>
    <row r="2" spans="1:329" ht="27.75" customHeight="1" thickTop="1" thickBot="1">
      <c r="A2" s="3071" t="s">
        <v>178</v>
      </c>
      <c r="B2" s="201">
        <v>36161</v>
      </c>
      <c r="C2" s="201">
        <v>36192</v>
      </c>
      <c r="D2" s="201">
        <v>36220</v>
      </c>
      <c r="E2" s="201">
        <v>36251</v>
      </c>
      <c r="F2" s="201">
        <v>36281</v>
      </c>
      <c r="G2" s="201">
        <v>36312</v>
      </c>
      <c r="H2" s="201">
        <v>36342</v>
      </c>
      <c r="I2" s="201">
        <v>36373</v>
      </c>
      <c r="J2" s="201">
        <v>36404</v>
      </c>
      <c r="K2" s="201">
        <v>36434</v>
      </c>
      <c r="L2" s="201">
        <v>36465</v>
      </c>
      <c r="M2" s="201">
        <v>36495</v>
      </c>
      <c r="N2" s="201">
        <v>36526</v>
      </c>
      <c r="O2" s="201">
        <v>36557</v>
      </c>
      <c r="P2" s="201">
        <v>36586</v>
      </c>
      <c r="Q2" s="201">
        <v>36617</v>
      </c>
      <c r="R2" s="201">
        <v>36647</v>
      </c>
      <c r="S2" s="201">
        <v>36678</v>
      </c>
      <c r="T2" s="201">
        <v>36708</v>
      </c>
      <c r="U2" s="201">
        <v>36739</v>
      </c>
      <c r="V2" s="201">
        <v>36770</v>
      </c>
      <c r="W2" s="201">
        <v>36800</v>
      </c>
      <c r="X2" s="201">
        <v>36831</v>
      </c>
      <c r="Y2" s="201">
        <v>36861</v>
      </c>
      <c r="Z2" s="201">
        <v>36892</v>
      </c>
      <c r="AA2" s="201">
        <v>36923</v>
      </c>
      <c r="AB2" s="201">
        <v>36951</v>
      </c>
      <c r="AC2" s="201">
        <v>36982</v>
      </c>
      <c r="AD2" s="201">
        <v>37012</v>
      </c>
      <c r="AE2" s="201">
        <v>37043</v>
      </c>
      <c r="AF2" s="201">
        <v>37073</v>
      </c>
      <c r="AG2" s="201">
        <v>37104</v>
      </c>
      <c r="AH2" s="201">
        <v>37135</v>
      </c>
      <c r="AI2" s="201">
        <v>37165</v>
      </c>
      <c r="AJ2" s="201">
        <v>37196</v>
      </c>
      <c r="AK2" s="201">
        <v>37226</v>
      </c>
      <c r="AL2" s="201">
        <v>37257</v>
      </c>
      <c r="AM2" s="201">
        <v>37288</v>
      </c>
      <c r="AN2" s="201">
        <v>37316</v>
      </c>
      <c r="AO2" s="201">
        <v>37347</v>
      </c>
      <c r="AP2" s="201">
        <v>37377</v>
      </c>
      <c r="AQ2" s="201">
        <v>37408</v>
      </c>
      <c r="AR2" s="201">
        <v>37438</v>
      </c>
      <c r="AS2" s="201">
        <v>37469</v>
      </c>
      <c r="AT2" s="201">
        <v>37500</v>
      </c>
      <c r="AU2" s="201">
        <v>37530</v>
      </c>
      <c r="AV2" s="201">
        <v>37561</v>
      </c>
      <c r="AW2" s="201">
        <v>37591</v>
      </c>
      <c r="AX2" s="201">
        <v>37622</v>
      </c>
      <c r="AY2" s="201">
        <v>37653</v>
      </c>
      <c r="AZ2" s="201">
        <v>37681</v>
      </c>
      <c r="BA2" s="201">
        <v>37712</v>
      </c>
      <c r="BB2" s="201">
        <v>37742</v>
      </c>
      <c r="BC2" s="201">
        <v>37773</v>
      </c>
      <c r="BD2" s="201">
        <v>37803</v>
      </c>
      <c r="BE2" s="201">
        <v>37834</v>
      </c>
      <c r="BF2" s="201">
        <v>37865</v>
      </c>
      <c r="BG2" s="201">
        <v>37895</v>
      </c>
      <c r="BH2" s="201">
        <v>37926</v>
      </c>
      <c r="BI2" s="201">
        <v>37956</v>
      </c>
      <c r="BJ2" s="201">
        <v>37987</v>
      </c>
      <c r="BK2" s="201">
        <v>38018</v>
      </c>
      <c r="BL2" s="201">
        <v>38047</v>
      </c>
      <c r="BM2" s="201">
        <v>38078</v>
      </c>
      <c r="BN2" s="201">
        <v>38108</v>
      </c>
      <c r="BO2" s="201">
        <v>38139</v>
      </c>
      <c r="BP2" s="201">
        <v>38169</v>
      </c>
      <c r="BQ2" s="201">
        <v>38200</v>
      </c>
      <c r="BR2" s="201">
        <v>38231</v>
      </c>
      <c r="BS2" s="201">
        <v>38261</v>
      </c>
      <c r="BT2" s="201">
        <v>38292</v>
      </c>
      <c r="BU2" s="201">
        <v>38322</v>
      </c>
      <c r="BV2" s="201">
        <v>38353</v>
      </c>
      <c r="BW2" s="201">
        <v>38384</v>
      </c>
      <c r="BX2" s="201">
        <v>38412</v>
      </c>
      <c r="BY2" s="201">
        <v>38443</v>
      </c>
      <c r="BZ2" s="201">
        <v>38473</v>
      </c>
      <c r="CA2" s="201">
        <v>38504</v>
      </c>
      <c r="CB2" s="201">
        <v>38534</v>
      </c>
      <c r="CC2" s="201">
        <v>38565</v>
      </c>
      <c r="CD2" s="201">
        <v>38596</v>
      </c>
      <c r="CE2" s="201">
        <v>38626</v>
      </c>
      <c r="CF2" s="201">
        <v>38657</v>
      </c>
      <c r="CG2" s="201">
        <v>38687</v>
      </c>
      <c r="CH2" s="201">
        <v>38718</v>
      </c>
      <c r="CI2" s="201">
        <v>38749</v>
      </c>
      <c r="CJ2" s="201">
        <v>38777</v>
      </c>
      <c r="CK2" s="201">
        <v>38808</v>
      </c>
      <c r="CL2" s="201">
        <v>38838</v>
      </c>
      <c r="CM2" s="201">
        <v>38869</v>
      </c>
      <c r="CN2" s="201">
        <v>38899</v>
      </c>
      <c r="CO2" s="201">
        <v>38930</v>
      </c>
      <c r="CP2" s="201">
        <v>38961</v>
      </c>
      <c r="CQ2" s="201">
        <v>38991</v>
      </c>
      <c r="CR2" s="201">
        <v>39022</v>
      </c>
      <c r="CS2" s="201">
        <v>39052</v>
      </c>
      <c r="CT2" s="201">
        <v>39083</v>
      </c>
      <c r="CU2" s="201">
        <v>39114</v>
      </c>
      <c r="CV2" s="201">
        <v>39142</v>
      </c>
      <c r="CW2" s="201">
        <v>39173</v>
      </c>
      <c r="CX2" s="201">
        <v>39203</v>
      </c>
      <c r="CY2" s="201">
        <v>39234</v>
      </c>
      <c r="CZ2" s="201">
        <v>39264</v>
      </c>
      <c r="DA2" s="201">
        <v>39295</v>
      </c>
      <c r="DB2" s="201">
        <v>39326</v>
      </c>
      <c r="DC2" s="201">
        <v>39356</v>
      </c>
      <c r="DD2" s="201">
        <v>39387</v>
      </c>
      <c r="DE2" s="201">
        <v>39417</v>
      </c>
      <c r="DF2" s="201">
        <v>39448</v>
      </c>
      <c r="DG2" s="201">
        <v>39479</v>
      </c>
      <c r="DH2" s="201">
        <v>39508</v>
      </c>
      <c r="DI2" s="201">
        <v>39539</v>
      </c>
      <c r="DJ2" s="201">
        <v>39569</v>
      </c>
      <c r="DK2" s="201">
        <v>39600</v>
      </c>
      <c r="DL2" s="201">
        <v>39630</v>
      </c>
      <c r="DM2" s="201">
        <v>39661</v>
      </c>
      <c r="DN2" s="201">
        <v>39692</v>
      </c>
      <c r="DO2" s="201">
        <v>39722</v>
      </c>
      <c r="DP2" s="201">
        <v>39753</v>
      </c>
      <c r="DQ2" s="201">
        <v>39783</v>
      </c>
      <c r="DR2" s="201">
        <v>39814</v>
      </c>
      <c r="DS2" s="201">
        <v>39845</v>
      </c>
      <c r="DT2" s="201">
        <v>39873</v>
      </c>
      <c r="DU2" s="201">
        <v>39904</v>
      </c>
      <c r="DV2" s="201">
        <v>39934</v>
      </c>
      <c r="DW2" s="201">
        <v>39965</v>
      </c>
      <c r="DX2" s="201">
        <v>39995</v>
      </c>
      <c r="DY2" s="201">
        <v>40026</v>
      </c>
      <c r="DZ2" s="201">
        <v>40057</v>
      </c>
      <c r="EA2" s="201">
        <v>40087</v>
      </c>
      <c r="EB2" s="201">
        <v>40118</v>
      </c>
      <c r="EC2" s="201">
        <v>40148</v>
      </c>
      <c r="ED2" s="201">
        <v>40179</v>
      </c>
      <c r="EE2" s="201">
        <v>40210</v>
      </c>
      <c r="EF2" s="201">
        <v>40238</v>
      </c>
      <c r="EG2" s="201">
        <v>40269</v>
      </c>
      <c r="EH2" s="201">
        <v>40299</v>
      </c>
      <c r="EI2" s="201">
        <v>40330</v>
      </c>
      <c r="EJ2" s="201">
        <v>40360</v>
      </c>
      <c r="EK2" s="201">
        <v>40391</v>
      </c>
      <c r="EL2" s="201">
        <v>40422</v>
      </c>
      <c r="EM2" s="201">
        <v>40452</v>
      </c>
      <c r="EN2" s="201">
        <v>40483</v>
      </c>
      <c r="EO2" s="201">
        <v>40513</v>
      </c>
      <c r="EP2" s="201">
        <v>40544</v>
      </c>
      <c r="EQ2" s="201">
        <v>40575</v>
      </c>
      <c r="ER2" s="201">
        <v>40603</v>
      </c>
      <c r="ES2" s="201">
        <v>40634</v>
      </c>
      <c r="ET2" s="201">
        <v>40664</v>
      </c>
      <c r="EU2" s="201">
        <v>40695</v>
      </c>
      <c r="EV2" s="201">
        <v>40725</v>
      </c>
      <c r="EW2" s="201">
        <v>40756</v>
      </c>
      <c r="EX2" s="201">
        <v>40787</v>
      </c>
      <c r="EY2" s="201">
        <v>40817</v>
      </c>
      <c r="EZ2" s="201">
        <v>40848</v>
      </c>
      <c r="FA2" s="201">
        <v>40878</v>
      </c>
      <c r="FB2" s="201">
        <v>40909</v>
      </c>
      <c r="FC2" s="201">
        <v>40940</v>
      </c>
      <c r="FD2" s="201">
        <v>40969</v>
      </c>
      <c r="FE2" s="201">
        <v>41000</v>
      </c>
      <c r="FF2" s="201">
        <v>41030</v>
      </c>
      <c r="FG2" s="201">
        <v>41061</v>
      </c>
      <c r="FH2" s="201">
        <v>41091</v>
      </c>
      <c r="FI2" s="201">
        <v>41122</v>
      </c>
      <c r="FJ2" s="201">
        <v>41153</v>
      </c>
      <c r="FK2" s="201">
        <v>41183</v>
      </c>
      <c r="FL2" s="201">
        <v>41214</v>
      </c>
      <c r="FM2" s="201">
        <v>41244</v>
      </c>
      <c r="FN2" s="201">
        <v>41275</v>
      </c>
      <c r="FO2" s="201">
        <v>41306</v>
      </c>
      <c r="FP2" s="201">
        <v>41334</v>
      </c>
      <c r="FQ2" s="201">
        <v>41365</v>
      </c>
      <c r="FR2" s="201">
        <v>41395</v>
      </c>
      <c r="FS2" s="201">
        <v>41426</v>
      </c>
      <c r="FT2" s="201">
        <v>41456</v>
      </c>
      <c r="FU2" s="201">
        <v>41487</v>
      </c>
      <c r="FV2" s="201">
        <v>41518</v>
      </c>
      <c r="FW2" s="201">
        <v>41548</v>
      </c>
      <c r="FX2" s="201">
        <v>41579</v>
      </c>
      <c r="FY2" s="201">
        <v>41609</v>
      </c>
      <c r="FZ2" s="201">
        <v>41640</v>
      </c>
      <c r="GA2" s="201">
        <v>41671</v>
      </c>
      <c r="GB2" s="201">
        <v>41699</v>
      </c>
      <c r="GC2" s="201">
        <v>41730</v>
      </c>
      <c r="GD2" s="201">
        <v>41760</v>
      </c>
      <c r="GE2" s="201">
        <v>41791</v>
      </c>
      <c r="GF2" s="201">
        <v>41821</v>
      </c>
      <c r="GG2" s="201">
        <v>41852</v>
      </c>
      <c r="GH2" s="201">
        <v>41883</v>
      </c>
      <c r="GI2" s="201">
        <v>41913</v>
      </c>
      <c r="GJ2" s="201">
        <v>41944</v>
      </c>
      <c r="GK2" s="201">
        <v>41974</v>
      </c>
      <c r="GL2" s="201">
        <v>42005</v>
      </c>
      <c r="GM2" s="201">
        <v>42036</v>
      </c>
      <c r="GN2" s="201">
        <v>42064</v>
      </c>
      <c r="GO2" s="201">
        <v>42095</v>
      </c>
      <c r="GP2" s="201">
        <v>42125</v>
      </c>
      <c r="GQ2" s="201">
        <v>42156</v>
      </c>
      <c r="GR2" s="201">
        <v>42186</v>
      </c>
      <c r="GS2" s="201">
        <v>42217</v>
      </c>
      <c r="GT2" s="201">
        <v>42248</v>
      </c>
      <c r="GU2" s="201">
        <v>42278</v>
      </c>
      <c r="GV2" s="201">
        <v>42309</v>
      </c>
      <c r="GW2" s="201">
        <v>42339</v>
      </c>
      <c r="GX2" s="201">
        <v>42370</v>
      </c>
      <c r="GY2" s="201">
        <v>42401</v>
      </c>
      <c r="GZ2" s="201">
        <v>42430</v>
      </c>
      <c r="HA2" s="201">
        <v>42461</v>
      </c>
      <c r="HB2" s="201">
        <v>42491</v>
      </c>
      <c r="HC2" s="201">
        <v>42522</v>
      </c>
      <c r="HD2" s="201">
        <v>42552</v>
      </c>
      <c r="HE2" s="201">
        <v>42583</v>
      </c>
      <c r="HF2" s="201">
        <v>42614</v>
      </c>
      <c r="HG2" s="201">
        <v>42644</v>
      </c>
      <c r="HH2" s="201">
        <v>42675</v>
      </c>
      <c r="HI2" s="201">
        <v>42705</v>
      </c>
      <c r="HJ2" s="3065">
        <v>2017</v>
      </c>
      <c r="HK2" s="3066"/>
      <c r="HL2" s="3066"/>
      <c r="HM2" s="3066"/>
      <c r="HN2" s="3066"/>
      <c r="HO2" s="3066"/>
      <c r="HP2" s="3066"/>
      <c r="HQ2" s="3066"/>
      <c r="HR2" s="3066"/>
      <c r="HS2" s="3066"/>
      <c r="HT2" s="3066"/>
      <c r="HU2" s="3066"/>
      <c r="HV2" s="3065">
        <v>2018</v>
      </c>
      <c r="HW2" s="3066"/>
      <c r="HX2" s="3066"/>
      <c r="HY2" s="3066"/>
      <c r="HZ2" s="3066"/>
      <c r="IA2" s="3066"/>
      <c r="IB2" s="3066"/>
      <c r="IC2" s="3066"/>
      <c r="ID2" s="3066"/>
      <c r="IE2" s="3066"/>
      <c r="IF2" s="3066"/>
      <c r="IG2" s="3067"/>
      <c r="IH2" s="3065">
        <v>2019</v>
      </c>
      <c r="II2" s="3066"/>
      <c r="IJ2" s="3066"/>
      <c r="IK2" s="3066"/>
      <c r="IL2" s="3066"/>
      <c r="IM2" s="3066"/>
      <c r="IN2" s="3066"/>
      <c r="IO2" s="3066"/>
      <c r="IP2" s="3066"/>
      <c r="IQ2" s="3066"/>
      <c r="IR2" s="3066"/>
      <c r="IS2" s="3067"/>
      <c r="IT2" s="3065">
        <v>2020</v>
      </c>
      <c r="IU2" s="3066"/>
      <c r="IV2" s="3066"/>
      <c r="IW2" s="3066"/>
      <c r="IX2" s="3066"/>
      <c r="IY2" s="3066"/>
      <c r="IZ2" s="3066"/>
      <c r="JA2" s="3066"/>
      <c r="JB2" s="3066"/>
      <c r="JC2" s="3066"/>
      <c r="JD2" s="3066"/>
      <c r="JE2" s="3067"/>
      <c r="JF2" s="3065">
        <v>2021</v>
      </c>
      <c r="JG2" s="3066"/>
      <c r="JH2" s="3066"/>
      <c r="JI2" s="3066"/>
      <c r="JJ2" s="3066"/>
      <c r="JK2" s="3066"/>
      <c r="JL2" s="3066"/>
      <c r="JM2" s="3066"/>
      <c r="JN2" s="3066"/>
      <c r="JO2" s="3066"/>
      <c r="JP2" s="3066"/>
      <c r="JQ2" s="3067"/>
      <c r="JR2" s="3065">
        <v>2022</v>
      </c>
      <c r="JS2" s="3066"/>
      <c r="JT2" s="3066"/>
      <c r="JU2" s="3066"/>
      <c r="JV2" s="3066"/>
      <c r="JW2" s="3066"/>
      <c r="JX2" s="3066"/>
      <c r="JY2" s="3066"/>
      <c r="JZ2" s="3066"/>
      <c r="KA2" s="3066"/>
      <c r="KB2" s="3066"/>
      <c r="KC2" s="3067"/>
      <c r="KD2" s="3065">
        <v>2023</v>
      </c>
      <c r="KE2" s="3066"/>
      <c r="KF2" s="3066"/>
      <c r="KG2" s="3066"/>
      <c r="KH2" s="3066"/>
      <c r="KI2" s="3066"/>
      <c r="KJ2" s="3066"/>
      <c r="KK2" s="3066"/>
      <c r="KL2" s="3066"/>
      <c r="KM2" s="3066"/>
      <c r="KN2" s="3066"/>
      <c r="KO2" s="3067"/>
      <c r="KP2" s="3068">
        <v>2024</v>
      </c>
      <c r="KQ2" s="3069"/>
      <c r="KR2" s="3069"/>
      <c r="KS2" s="3069"/>
      <c r="KT2" s="3069"/>
      <c r="KU2" s="3069"/>
      <c r="KV2" s="3069"/>
      <c r="KW2" s="3069"/>
      <c r="KX2" s="3069"/>
      <c r="KY2" s="3069"/>
      <c r="KZ2" s="3069"/>
      <c r="LA2" s="3070"/>
      <c r="LB2" s="3065">
        <v>2025</v>
      </c>
      <c r="LC2" s="3066"/>
      <c r="LD2" s="3066"/>
      <c r="LE2" s="3066"/>
      <c r="LF2" s="3066"/>
      <c r="LG2" s="3066"/>
      <c r="LH2" s="3066"/>
      <c r="LI2" s="3066"/>
      <c r="LJ2" s="3066"/>
      <c r="LK2" s="3066"/>
      <c r="LL2" s="3066"/>
      <c r="LM2" s="3067"/>
      <c r="LN2" s="3065">
        <v>2026</v>
      </c>
      <c r="LO2" s="3066"/>
      <c r="LP2" s="3067"/>
    </row>
    <row r="3" spans="1:329" ht="27.75" customHeight="1" thickTop="1" thickBot="1">
      <c r="A3" s="307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202"/>
      <c r="EM3" s="202"/>
      <c r="EN3" s="202"/>
      <c r="EO3" s="202"/>
      <c r="EP3" s="202"/>
      <c r="EQ3" s="202"/>
      <c r="ER3" s="202"/>
      <c r="ES3" s="202"/>
      <c r="ET3" s="202"/>
      <c r="EU3" s="202"/>
      <c r="EV3" s="202"/>
      <c r="EW3" s="202"/>
      <c r="EX3" s="202"/>
      <c r="EY3" s="202"/>
      <c r="EZ3" s="202"/>
      <c r="FA3" s="202"/>
      <c r="FB3" s="202"/>
      <c r="FC3" s="202"/>
      <c r="FD3" s="202"/>
      <c r="FE3" s="202"/>
      <c r="FF3" s="202"/>
      <c r="FG3" s="202"/>
      <c r="FH3" s="202"/>
      <c r="FI3" s="202"/>
      <c r="FJ3" s="202"/>
      <c r="FK3" s="202"/>
      <c r="FL3" s="202"/>
      <c r="FM3" s="202"/>
      <c r="FN3" s="202"/>
      <c r="FO3" s="202"/>
      <c r="FP3" s="202"/>
      <c r="FQ3" s="202"/>
      <c r="FR3" s="202"/>
      <c r="FS3" s="202"/>
      <c r="FT3" s="202"/>
      <c r="FU3" s="202"/>
      <c r="FV3" s="202"/>
      <c r="FW3" s="202"/>
      <c r="FX3" s="202"/>
      <c r="FY3" s="202"/>
      <c r="FZ3" s="202"/>
      <c r="GA3" s="202"/>
      <c r="GB3" s="202"/>
      <c r="GC3" s="202"/>
      <c r="GD3" s="202"/>
      <c r="GE3" s="202"/>
      <c r="GF3" s="202"/>
      <c r="GG3" s="202"/>
      <c r="GH3" s="202"/>
      <c r="GI3" s="202"/>
      <c r="GJ3" s="202"/>
      <c r="GK3" s="202"/>
      <c r="GL3" s="202"/>
      <c r="GM3" s="202"/>
      <c r="GN3" s="202"/>
      <c r="GO3" s="202"/>
      <c r="GP3" s="202"/>
      <c r="GQ3" s="202"/>
      <c r="GR3" s="202"/>
      <c r="GS3" s="202"/>
      <c r="GT3" s="202"/>
      <c r="GU3" s="202"/>
      <c r="GV3" s="202"/>
      <c r="GW3" s="202"/>
      <c r="GX3" s="202"/>
      <c r="GY3" s="202"/>
      <c r="GZ3" s="202"/>
      <c r="HA3" s="202"/>
      <c r="HB3" s="202"/>
      <c r="HC3" s="202"/>
      <c r="HD3" s="202"/>
      <c r="HE3" s="202"/>
      <c r="HF3" s="202"/>
      <c r="HG3" s="202"/>
      <c r="HH3" s="202"/>
      <c r="HI3" s="202"/>
      <c r="HJ3" s="203" t="s">
        <v>121</v>
      </c>
      <c r="HK3" s="201" t="s">
        <v>122</v>
      </c>
      <c r="HL3" s="201" t="s">
        <v>123</v>
      </c>
      <c r="HM3" s="201" t="s">
        <v>124</v>
      </c>
      <c r="HN3" s="201" t="s">
        <v>125</v>
      </c>
      <c r="HO3" s="201" t="s">
        <v>126</v>
      </c>
      <c r="HP3" s="201" t="s">
        <v>127</v>
      </c>
      <c r="HQ3" s="201" t="s">
        <v>128</v>
      </c>
      <c r="HR3" s="201" t="s">
        <v>129</v>
      </c>
      <c r="HS3" s="201" t="s">
        <v>130</v>
      </c>
      <c r="HT3" s="201" t="s">
        <v>131</v>
      </c>
      <c r="HU3" s="201" t="s">
        <v>132</v>
      </c>
      <c r="HV3" s="204" t="s">
        <v>121</v>
      </c>
      <c r="HW3" s="205" t="s">
        <v>122</v>
      </c>
      <c r="HX3" s="205" t="s">
        <v>123</v>
      </c>
      <c r="HY3" s="205" t="s">
        <v>124</v>
      </c>
      <c r="HZ3" s="201" t="s">
        <v>125</v>
      </c>
      <c r="IA3" s="201" t="s">
        <v>126</v>
      </c>
      <c r="IB3" s="201" t="s">
        <v>133</v>
      </c>
      <c r="IC3" s="201" t="s">
        <v>128</v>
      </c>
      <c r="ID3" s="201" t="s">
        <v>129</v>
      </c>
      <c r="IE3" s="201" t="s">
        <v>130</v>
      </c>
      <c r="IF3" s="201" t="s">
        <v>131</v>
      </c>
      <c r="IG3" s="206" t="s">
        <v>132</v>
      </c>
      <c r="IH3" s="203" t="s">
        <v>121</v>
      </c>
      <c r="II3" s="201" t="s">
        <v>122</v>
      </c>
      <c r="IJ3" s="201" t="s">
        <v>123</v>
      </c>
      <c r="IK3" s="201" t="s">
        <v>179</v>
      </c>
      <c r="IL3" s="201" t="s">
        <v>125</v>
      </c>
      <c r="IM3" s="201" t="s">
        <v>126</v>
      </c>
      <c r="IN3" s="201" t="s">
        <v>127</v>
      </c>
      <c r="IO3" s="201" t="s">
        <v>128</v>
      </c>
      <c r="IP3" s="201" t="s">
        <v>129</v>
      </c>
      <c r="IQ3" s="201" t="s">
        <v>130</v>
      </c>
      <c r="IR3" s="201" t="s">
        <v>131</v>
      </c>
      <c r="IS3" s="206" t="s">
        <v>132</v>
      </c>
      <c r="IT3" s="203" t="s">
        <v>121</v>
      </c>
      <c r="IU3" s="201" t="s">
        <v>122</v>
      </c>
      <c r="IV3" s="201" t="s">
        <v>123</v>
      </c>
      <c r="IW3" s="201" t="s">
        <v>124</v>
      </c>
      <c r="IX3" s="201" t="s">
        <v>125</v>
      </c>
      <c r="IY3" s="201" t="s">
        <v>126</v>
      </c>
      <c r="IZ3" s="201" t="s">
        <v>127</v>
      </c>
      <c r="JA3" s="201" t="s">
        <v>128</v>
      </c>
      <c r="JB3" s="201" t="s">
        <v>129</v>
      </c>
      <c r="JC3" s="201" t="s">
        <v>130</v>
      </c>
      <c r="JD3" s="201" t="s">
        <v>131</v>
      </c>
      <c r="JE3" s="206" t="s">
        <v>132</v>
      </c>
      <c r="JF3" s="203" t="s">
        <v>121</v>
      </c>
      <c r="JG3" s="201" t="s">
        <v>122</v>
      </c>
      <c r="JH3" s="201" t="s">
        <v>123</v>
      </c>
      <c r="JI3" s="201" t="s">
        <v>124</v>
      </c>
      <c r="JJ3" s="201" t="s">
        <v>125</v>
      </c>
      <c r="JK3" s="201" t="s">
        <v>126</v>
      </c>
      <c r="JL3" s="201" t="s">
        <v>127</v>
      </c>
      <c r="JM3" s="201" t="s">
        <v>128</v>
      </c>
      <c r="JN3" s="201" t="s">
        <v>129</v>
      </c>
      <c r="JO3" s="201" t="s">
        <v>130</v>
      </c>
      <c r="JP3" s="201" t="s">
        <v>131</v>
      </c>
      <c r="JQ3" s="206" t="s">
        <v>132</v>
      </c>
      <c r="JR3" s="203" t="s">
        <v>121</v>
      </c>
      <c r="JS3" s="201" t="s">
        <v>122</v>
      </c>
      <c r="JT3" s="201" t="s">
        <v>123</v>
      </c>
      <c r="JU3" s="201" t="s">
        <v>124</v>
      </c>
      <c r="JV3" s="201" t="s">
        <v>125</v>
      </c>
      <c r="JW3" s="201" t="s">
        <v>126</v>
      </c>
      <c r="JX3" s="201" t="s">
        <v>127</v>
      </c>
      <c r="JY3" s="201" t="s">
        <v>128</v>
      </c>
      <c r="JZ3" s="201" t="s">
        <v>129</v>
      </c>
      <c r="KA3" s="201" t="s">
        <v>130</v>
      </c>
      <c r="KB3" s="201" t="s">
        <v>131</v>
      </c>
      <c r="KC3" s="206" t="s">
        <v>132</v>
      </c>
      <c r="KD3" s="203" t="s">
        <v>121</v>
      </c>
      <c r="KE3" s="201" t="s">
        <v>122</v>
      </c>
      <c r="KF3" s="201" t="s">
        <v>123</v>
      </c>
      <c r="KG3" s="201" t="s">
        <v>124</v>
      </c>
      <c r="KH3" s="201" t="s">
        <v>125</v>
      </c>
      <c r="KI3" s="201" t="s">
        <v>126</v>
      </c>
      <c r="KJ3" s="201" t="s">
        <v>127</v>
      </c>
      <c r="KK3" s="201" t="s">
        <v>128</v>
      </c>
      <c r="KL3" s="201" t="s">
        <v>129</v>
      </c>
      <c r="KM3" s="201" t="s">
        <v>130</v>
      </c>
      <c r="KN3" s="201" t="s">
        <v>131</v>
      </c>
      <c r="KO3" s="206" t="s">
        <v>132</v>
      </c>
      <c r="KP3" s="203" t="s">
        <v>121</v>
      </c>
      <c r="KQ3" s="201" t="s">
        <v>122</v>
      </c>
      <c r="KR3" s="201" t="s">
        <v>123</v>
      </c>
      <c r="KS3" s="201" t="s">
        <v>124</v>
      </c>
      <c r="KT3" s="201" t="s">
        <v>125</v>
      </c>
      <c r="KU3" s="201" t="s">
        <v>126</v>
      </c>
      <c r="KV3" s="201" t="s">
        <v>127</v>
      </c>
      <c r="KW3" s="201" t="s">
        <v>128</v>
      </c>
      <c r="KX3" s="201" t="s">
        <v>129</v>
      </c>
      <c r="KY3" s="201" t="s">
        <v>130</v>
      </c>
      <c r="KZ3" s="201" t="s">
        <v>131</v>
      </c>
      <c r="LA3" s="206" t="s">
        <v>132</v>
      </c>
      <c r="LB3" s="203" t="s">
        <v>121</v>
      </c>
      <c r="LC3" s="201" t="s">
        <v>122</v>
      </c>
      <c r="LD3" s="201" t="s">
        <v>123</v>
      </c>
      <c r="LE3" s="201" t="s">
        <v>124</v>
      </c>
      <c r="LF3" s="201" t="s">
        <v>125</v>
      </c>
      <c r="LG3" s="201" t="s">
        <v>126</v>
      </c>
      <c r="LH3" s="201" t="s">
        <v>127</v>
      </c>
      <c r="LI3" s="201" t="s">
        <v>128</v>
      </c>
      <c r="LJ3" s="201" t="s">
        <v>129</v>
      </c>
      <c r="LK3" s="201" t="s">
        <v>130</v>
      </c>
      <c r="LL3" s="201" t="s">
        <v>131</v>
      </c>
      <c r="LM3" s="206" t="s">
        <v>132</v>
      </c>
      <c r="LN3" s="203" t="s">
        <v>121</v>
      </c>
      <c r="LO3" s="201" t="s">
        <v>122</v>
      </c>
      <c r="LP3" s="206" t="s">
        <v>123</v>
      </c>
    </row>
    <row r="4" spans="1:329" ht="27.75" customHeight="1" thickTop="1">
      <c r="A4" s="233" t="s">
        <v>180</v>
      </c>
      <c r="B4" s="208">
        <v>100.033670544651</v>
      </c>
      <c r="C4" s="209">
        <v>86.749941826628003</v>
      </c>
      <c r="D4" s="209">
        <v>73.114152440611022</v>
      </c>
      <c r="E4" s="209">
        <v>23.481782913743995</v>
      </c>
      <c r="F4" s="209">
        <v>43.749749978710966</v>
      </c>
      <c r="G4" s="209">
        <v>28.499800455673014</v>
      </c>
      <c r="H4" s="209">
        <v>22.644558720684984</v>
      </c>
      <c r="I4" s="209">
        <v>13.004941554352012</v>
      </c>
      <c r="J4" s="209">
        <v>15.726586768293998</v>
      </c>
      <c r="K4" s="209">
        <v>23.462635260972007</v>
      </c>
      <c r="L4" s="209">
        <v>33.159442011858978</v>
      </c>
      <c r="M4" s="209">
        <v>5.6728766790389553</v>
      </c>
      <c r="N4" s="209">
        <v>8.1858661928179899</v>
      </c>
      <c r="O4" s="209">
        <v>9.5932430386720231</v>
      </c>
      <c r="P4" s="209">
        <v>5.9397754875330024</v>
      </c>
      <c r="Q4" s="209">
        <v>13.345569941198011</v>
      </c>
      <c r="R4" s="209">
        <v>0.64402310309298338</v>
      </c>
      <c r="S4" s="209">
        <v>34.074640072322005</v>
      </c>
      <c r="T4" s="209">
        <v>-26.560944106352935</v>
      </c>
      <c r="U4" s="209">
        <v>-29.468649547139091</v>
      </c>
      <c r="V4" s="209">
        <v>-24.475505321155023</v>
      </c>
      <c r="W4" s="209">
        <v>-32.174357211613049</v>
      </c>
      <c r="X4" s="209">
        <v>-11.881900926053012</v>
      </c>
      <c r="Y4" s="209">
        <v>-31.458500465785992</v>
      </c>
      <c r="Z4" s="209">
        <v>-44.530146942421005</v>
      </c>
      <c r="AA4" s="209">
        <v>-86.492062734259989</v>
      </c>
      <c r="AB4" s="209">
        <v>-68.089846988441977</v>
      </c>
      <c r="AC4" s="209">
        <v>-31.547972661239982</v>
      </c>
      <c r="AD4" s="209">
        <v>-39.76479419789198</v>
      </c>
      <c r="AE4" s="209">
        <v>-37.722011557767026</v>
      </c>
      <c r="AF4" s="209">
        <v>-31.965354589741025</v>
      </c>
      <c r="AG4" s="209">
        <v>-12.537659934849945</v>
      </c>
      <c r="AH4" s="209">
        <v>34.867541158467901</v>
      </c>
      <c r="AI4" s="209">
        <v>106.38220660634404</v>
      </c>
      <c r="AJ4" s="209">
        <v>115.84737137139999</v>
      </c>
      <c r="AK4" s="209">
        <v>147.624269364274</v>
      </c>
      <c r="AL4" s="209">
        <v>171.82675346345295</v>
      </c>
      <c r="AM4" s="209">
        <v>144.90887249723897</v>
      </c>
      <c r="AN4" s="209">
        <v>166.213191561868</v>
      </c>
      <c r="AO4" s="209">
        <v>112.06674556835296</v>
      </c>
      <c r="AP4" s="209">
        <v>86.584261657182012</v>
      </c>
      <c r="AQ4" s="209">
        <v>121.91857940893492</v>
      </c>
      <c r="AR4" s="209">
        <v>133.47962728824996</v>
      </c>
      <c r="AS4" s="209">
        <v>170.97875285148496</v>
      </c>
      <c r="AT4" s="209">
        <v>184.21676914063104</v>
      </c>
      <c r="AU4" s="209">
        <v>307.01382194455101</v>
      </c>
      <c r="AV4" s="209">
        <v>343.97397554096705</v>
      </c>
      <c r="AW4" s="209">
        <v>429.02760756642709</v>
      </c>
      <c r="AX4" s="209">
        <v>426.20976652598</v>
      </c>
      <c r="AY4" s="209">
        <v>415.16440341553061</v>
      </c>
      <c r="AZ4" s="209">
        <v>430.83134447678793</v>
      </c>
      <c r="BA4" s="209">
        <v>469.60983125880892</v>
      </c>
      <c r="BB4" s="209">
        <v>447.97320824062302</v>
      </c>
      <c r="BC4" s="209">
        <v>595.86886577459006</v>
      </c>
      <c r="BD4" s="209">
        <v>569.62745478451802</v>
      </c>
      <c r="BE4" s="209">
        <v>628.26350831960087</v>
      </c>
      <c r="BF4" s="209">
        <v>689.16239155463199</v>
      </c>
      <c r="BG4" s="209">
        <v>806.26664854908404</v>
      </c>
      <c r="BH4" s="209">
        <v>975.77344483162801</v>
      </c>
      <c r="BI4" s="209">
        <v>1051.6810022208551</v>
      </c>
      <c r="BJ4" s="209">
        <v>1020.1444475046901</v>
      </c>
      <c r="BK4" s="209">
        <v>1050.5489490608416</v>
      </c>
      <c r="BL4" s="210">
        <v>1043.9017915877157</v>
      </c>
      <c r="BM4" s="211">
        <v>1039.8009125093113</v>
      </c>
      <c r="BN4" s="209">
        <v>1008.2492343582811</v>
      </c>
      <c r="BO4" s="209">
        <v>936.59733919880409</v>
      </c>
      <c r="BP4" s="209">
        <v>1072.0859935906731</v>
      </c>
      <c r="BQ4" s="209">
        <v>989.18577299973924</v>
      </c>
      <c r="BR4" s="209">
        <v>1046.1225537275486</v>
      </c>
      <c r="BS4" s="209">
        <v>1139.5710807396263</v>
      </c>
      <c r="BT4" s="209">
        <v>1230.7183352195084</v>
      </c>
      <c r="BU4" s="209">
        <v>1395.6117434820881</v>
      </c>
      <c r="BV4" s="209">
        <v>1353.1301321610149</v>
      </c>
      <c r="BW4" s="209">
        <v>1299.1120275375883</v>
      </c>
      <c r="BX4" s="209">
        <v>1244.7630584879332</v>
      </c>
      <c r="BY4" s="209">
        <v>1312.2249626077473</v>
      </c>
      <c r="BZ4" s="209">
        <v>1229.5572205782405</v>
      </c>
      <c r="CA4" s="209">
        <v>1182.0456913100052</v>
      </c>
      <c r="CB4" s="209">
        <v>1198.4308893753325</v>
      </c>
      <c r="CC4" s="209">
        <v>1206.0601649218247</v>
      </c>
      <c r="CD4" s="212">
        <v>1239.4250079805233</v>
      </c>
      <c r="CE4" s="209">
        <v>1348.2130309161012</v>
      </c>
      <c r="CF4" s="209">
        <v>1327.1987318377403</v>
      </c>
      <c r="CG4" s="209">
        <v>1563.1815291073599</v>
      </c>
      <c r="CH4" s="209">
        <v>1554.708174470928</v>
      </c>
      <c r="CI4" s="209">
        <v>1562.7240717802765</v>
      </c>
      <c r="CJ4" s="209">
        <v>1872.6666527358807</v>
      </c>
      <c r="CK4" s="209">
        <v>1917.2738536060244</v>
      </c>
      <c r="CL4" s="209">
        <v>1858.4232820844315</v>
      </c>
      <c r="CM4" s="209">
        <v>1929.3314569010943</v>
      </c>
      <c r="CN4" s="209">
        <v>1847.5609372353099</v>
      </c>
      <c r="CO4" s="209">
        <v>1829.8813669201061</v>
      </c>
      <c r="CP4" s="209">
        <v>1723.455681429024</v>
      </c>
      <c r="CQ4" s="209">
        <v>1890.9666368949868</v>
      </c>
      <c r="CR4" s="209">
        <v>1936.6349826714181</v>
      </c>
      <c r="CS4" s="209">
        <v>2184.78372685676</v>
      </c>
      <c r="CT4" s="209">
        <v>1968.65105731637</v>
      </c>
      <c r="CU4" s="209">
        <v>1923.6589673749793</v>
      </c>
      <c r="CV4" s="209">
        <v>1728.9503671945854</v>
      </c>
      <c r="CW4" s="209">
        <v>1940.9613068995998</v>
      </c>
      <c r="CX4" s="209">
        <v>1881.3908172581819</v>
      </c>
      <c r="CY4" s="209">
        <v>1948.9574203738596</v>
      </c>
      <c r="CZ4" s="209">
        <v>1808.2531390416082</v>
      </c>
      <c r="DA4" s="209">
        <v>1731.0041144323532</v>
      </c>
      <c r="DB4" s="209">
        <v>1499.0244686002065</v>
      </c>
      <c r="DC4" s="209">
        <v>2118.0700983708566</v>
      </c>
      <c r="DD4" s="209">
        <v>1916.123290382553</v>
      </c>
      <c r="DE4" s="209">
        <v>2528.8226277769077</v>
      </c>
      <c r="DF4" s="209">
        <v>2443.1086329510567</v>
      </c>
      <c r="DG4" s="209">
        <v>2205.6456432045788</v>
      </c>
      <c r="DH4" s="209">
        <v>2045.1436469592097</v>
      </c>
      <c r="DI4" s="209">
        <v>2177.039007307239</v>
      </c>
      <c r="DJ4" s="209">
        <v>1966.9252098941015</v>
      </c>
      <c r="DK4" s="209">
        <v>1999.0749566215131</v>
      </c>
      <c r="DL4" s="209">
        <v>1700.0684766805111</v>
      </c>
      <c r="DM4" s="209">
        <v>2294.4193609237736</v>
      </c>
      <c r="DN4" s="209">
        <v>2330.9279063926692</v>
      </c>
      <c r="DO4" s="209">
        <v>1957.0103478994249</v>
      </c>
      <c r="DP4" s="209">
        <v>1932.4748955438406</v>
      </c>
      <c r="DQ4" s="209">
        <v>2185.7326091396835</v>
      </c>
      <c r="DR4" s="209">
        <v>2131.0095517980017</v>
      </c>
      <c r="DS4" s="209">
        <v>1995.5631716491034</v>
      </c>
      <c r="DT4" s="209">
        <v>2031.6263936257628</v>
      </c>
      <c r="DU4" s="209">
        <v>1962.9057503883078</v>
      </c>
      <c r="DV4" s="209">
        <v>1997.1063793043195</v>
      </c>
      <c r="DW4" s="209">
        <v>1954.5360666976642</v>
      </c>
      <c r="DX4" s="209">
        <v>2402.8568092322971</v>
      </c>
      <c r="DY4" s="209">
        <v>2184.7602190948537</v>
      </c>
      <c r="DZ4" s="209">
        <v>2131.3980994035501</v>
      </c>
      <c r="EA4" s="209">
        <v>2917.1692926313895</v>
      </c>
      <c r="EB4" s="209">
        <v>3388.8283036117841</v>
      </c>
      <c r="EC4" s="209">
        <v>3935.0408205815629</v>
      </c>
      <c r="ED4" s="209">
        <v>3928.578430879073</v>
      </c>
      <c r="EE4" s="209">
        <v>3526.7342722487997</v>
      </c>
      <c r="EF4" s="209">
        <v>4015.7103343976623</v>
      </c>
      <c r="EG4" s="209">
        <v>3724.2001926554535</v>
      </c>
      <c r="EH4" s="209">
        <v>3618.7681021851845</v>
      </c>
      <c r="EI4" s="209">
        <v>4009.333940305467</v>
      </c>
      <c r="EJ4" s="209">
        <v>3875.6161789187659</v>
      </c>
      <c r="EK4" s="209">
        <v>3888.679742048464</v>
      </c>
      <c r="EL4" s="209">
        <v>3834.5745639979282</v>
      </c>
      <c r="EM4" s="209">
        <v>4857.8218727121784</v>
      </c>
      <c r="EN4" s="209">
        <v>5361.3147989082217</v>
      </c>
      <c r="EO4" s="209">
        <v>5753.9715826998527</v>
      </c>
      <c r="EP4" s="209">
        <v>6128.7094066159552</v>
      </c>
      <c r="EQ4" s="209">
        <v>6563.5963161536083</v>
      </c>
      <c r="ER4" s="209">
        <v>6223.2968268962732</v>
      </c>
      <c r="ES4" s="209">
        <v>6494.5729456509462</v>
      </c>
      <c r="ET4" s="209">
        <v>6426.7867965134956</v>
      </c>
      <c r="EU4" s="209">
        <v>6791.8963465789238</v>
      </c>
      <c r="EV4" s="209">
        <v>6558.797954246259</v>
      </c>
      <c r="EW4" s="209">
        <v>6415.5974411645793</v>
      </c>
      <c r="EX4" s="209">
        <v>6551.0843371933042</v>
      </c>
      <c r="EY4" s="209">
        <v>7176.8180448168769</v>
      </c>
      <c r="EZ4" s="209">
        <v>7136.7040350394627</v>
      </c>
      <c r="FA4" s="209">
        <v>7879.9613205243868</v>
      </c>
      <c r="FB4" s="209">
        <v>7181.7264388316235</v>
      </c>
      <c r="FC4" s="209">
        <v>7348.1129528548754</v>
      </c>
      <c r="FD4" s="209">
        <v>6830.2520535119011</v>
      </c>
      <c r="FE4" s="209">
        <v>6680.214815209567</v>
      </c>
      <c r="FF4" s="209">
        <v>6874.9082466594073</v>
      </c>
      <c r="FG4" s="209">
        <v>6490.7503237394612</v>
      </c>
      <c r="FH4" s="209">
        <v>5528.606524402393</v>
      </c>
      <c r="FI4" s="209">
        <v>5466.0474302973471</v>
      </c>
      <c r="FJ4" s="209">
        <v>5625.9545619125929</v>
      </c>
      <c r="FK4" s="209">
        <v>7518.0800359139785</v>
      </c>
      <c r="FL4" s="209">
        <v>7482.2730005948779</v>
      </c>
      <c r="FM4" s="209">
        <v>6953.3907271537137</v>
      </c>
      <c r="FN4" s="209">
        <v>6778.9903002143483</v>
      </c>
      <c r="FO4" s="209">
        <v>6680.9974693239656</v>
      </c>
      <c r="FP4" s="209">
        <v>6483.0628347105667</v>
      </c>
      <c r="FQ4" s="209">
        <v>5911.9956042264521</v>
      </c>
      <c r="FR4" s="209">
        <v>5547.2888213844453</v>
      </c>
      <c r="FS4" s="209">
        <v>5133.2721637985424</v>
      </c>
      <c r="FT4" s="209">
        <v>4517.6326971595608</v>
      </c>
      <c r="FU4" s="209">
        <v>4550.1862870564164</v>
      </c>
      <c r="FV4" s="209">
        <v>4756.1971677265674</v>
      </c>
      <c r="FW4" s="209">
        <v>4440.9617413776905</v>
      </c>
      <c r="FX4" s="209">
        <v>5945.1803854088766</v>
      </c>
      <c r="FY4" s="209">
        <v>5700.4259423509529</v>
      </c>
      <c r="FZ4" s="209">
        <v>4787.1595266756312</v>
      </c>
      <c r="GA4" s="209">
        <v>5143.0988665723207</v>
      </c>
      <c r="GB4" s="209">
        <v>4803.7291537926076</v>
      </c>
      <c r="GC4" s="209">
        <v>5221.9748513299974</v>
      </c>
      <c r="GD4" s="209">
        <v>5165.1031118599976</v>
      </c>
      <c r="GE4" s="209">
        <v>4264.8748780499955</v>
      </c>
      <c r="GF4" s="209">
        <v>3812.9068203199986</v>
      </c>
      <c r="GG4" s="209">
        <v>2610.9964871599982</v>
      </c>
      <c r="GH4" s="209">
        <v>6281.6675188599993</v>
      </c>
      <c r="GI4" s="209">
        <v>9133.2203152699967</v>
      </c>
      <c r="GJ4" s="209">
        <v>9398.948577609799</v>
      </c>
      <c r="GK4" s="209">
        <v>8991.2943717800008</v>
      </c>
      <c r="GL4" s="209">
        <v>8991.2943710599993</v>
      </c>
      <c r="GM4" s="209">
        <v>8302.4973290699982</v>
      </c>
      <c r="GN4" s="209">
        <v>7342.9294260200031</v>
      </c>
      <c r="GO4" s="209">
        <v>6767.1994056399999</v>
      </c>
      <c r="GP4" s="209">
        <v>6138.8967509300001</v>
      </c>
      <c r="GQ4" s="209">
        <v>6159.9061783900033</v>
      </c>
      <c r="GR4" s="209">
        <v>3744.25595234</v>
      </c>
      <c r="GS4" s="209">
        <v>4594.8953082099997</v>
      </c>
      <c r="GT4" s="209">
        <v>3786.3636250800023</v>
      </c>
      <c r="GU4" s="209">
        <v>9703.896373800002</v>
      </c>
      <c r="GV4" s="209">
        <v>10753.877363029991</v>
      </c>
      <c r="GW4" s="209">
        <v>11514.692126260001</v>
      </c>
      <c r="GX4" s="209">
        <v>10865.921103419998</v>
      </c>
      <c r="GY4" s="209">
        <v>9915.5075026100039</v>
      </c>
      <c r="GZ4" s="209">
        <v>10043.955243289998</v>
      </c>
      <c r="HA4" s="209">
        <v>10332.25878314</v>
      </c>
      <c r="HB4" s="209">
        <v>9201.4923981900029</v>
      </c>
      <c r="HC4" s="209">
        <v>9193.2819134399997</v>
      </c>
      <c r="HD4" s="209">
        <v>9050.4792113700041</v>
      </c>
      <c r="HE4" s="209">
        <v>8089.1444820699971</v>
      </c>
      <c r="HF4" s="209">
        <v>8006.2083050100018</v>
      </c>
      <c r="HG4" s="209">
        <v>12600.505297449998</v>
      </c>
      <c r="HH4" s="209">
        <v>13278.344800730001</v>
      </c>
      <c r="HI4" s="209">
        <v>14946.524945410003</v>
      </c>
      <c r="HJ4" s="209">
        <v>15040.230565859996</v>
      </c>
      <c r="HK4" s="209">
        <v>15752.450003130001</v>
      </c>
      <c r="HL4" s="209">
        <v>14411.236624009996</v>
      </c>
      <c r="HM4" s="209">
        <v>21542.747709179988</v>
      </c>
      <c r="HN4" s="209">
        <v>20552.510287330002</v>
      </c>
      <c r="HO4" s="209">
        <v>19417.517086300002</v>
      </c>
      <c r="HP4" s="209">
        <v>19480.694099390003</v>
      </c>
      <c r="HQ4" s="209">
        <v>18382.362407220007</v>
      </c>
      <c r="HR4" s="209">
        <v>18117.663920150011</v>
      </c>
      <c r="HS4" s="209">
        <v>18617.819826690011</v>
      </c>
      <c r="HT4" s="209">
        <v>18991.317311509993</v>
      </c>
      <c r="HU4" s="209">
        <v>20338.778192750004</v>
      </c>
      <c r="HV4" s="208">
        <v>19487.438294309995</v>
      </c>
      <c r="HW4" s="209">
        <v>19028.366076119997</v>
      </c>
      <c r="HX4" s="209">
        <v>16900.52376392001</v>
      </c>
      <c r="HY4" s="209">
        <v>16291.488126330001</v>
      </c>
      <c r="HZ4" s="213">
        <v>19147.38726367</v>
      </c>
      <c r="IA4" s="213">
        <v>16822.187005230004</v>
      </c>
      <c r="IB4" s="213">
        <v>17691.939325750001</v>
      </c>
      <c r="IC4" s="213">
        <v>18133.677034140001</v>
      </c>
      <c r="ID4" s="213">
        <v>17075.551033090007</v>
      </c>
      <c r="IE4" s="213">
        <v>15583.089219429996</v>
      </c>
      <c r="IF4" s="213">
        <v>14871.654656750001</v>
      </c>
      <c r="IG4" s="214">
        <v>14036.728748789999</v>
      </c>
      <c r="IH4" s="215">
        <v>13548.63700208</v>
      </c>
      <c r="II4" s="213">
        <v>12515.174764920001</v>
      </c>
      <c r="IJ4" s="213">
        <v>28919.063513239998</v>
      </c>
      <c r="IK4" s="213">
        <v>23145.123537290005</v>
      </c>
      <c r="IL4" s="213">
        <v>21503.374923069998</v>
      </c>
      <c r="IM4" s="213">
        <v>20607.503273380011</v>
      </c>
      <c r="IN4" s="213">
        <v>20182.175216680007</v>
      </c>
      <c r="IO4" s="213">
        <v>18680.678803229996</v>
      </c>
      <c r="IP4" s="213">
        <v>17394.116972809999</v>
      </c>
      <c r="IQ4" s="213">
        <v>17665.661984850001</v>
      </c>
      <c r="IR4" s="213">
        <v>17584.992838490005</v>
      </c>
      <c r="IS4" s="214">
        <v>20593.778847829999</v>
      </c>
      <c r="IT4" s="215">
        <v>17395.188989910006</v>
      </c>
      <c r="IU4" s="213">
        <v>22603.682201660846</v>
      </c>
      <c r="IV4" s="213">
        <v>26544.117609429999</v>
      </c>
      <c r="IW4" s="213">
        <v>26593.130924089997</v>
      </c>
      <c r="IX4" s="213">
        <v>23949.532468860001</v>
      </c>
      <c r="IY4" s="213">
        <v>21888.3422231</v>
      </c>
      <c r="IZ4" s="213">
        <v>21682.133121890005</v>
      </c>
      <c r="JA4" s="213">
        <v>20292.929236989996</v>
      </c>
      <c r="JB4" s="213">
        <v>19306.28548118001</v>
      </c>
      <c r="JC4" s="213">
        <v>19009.261936140007</v>
      </c>
      <c r="JD4" s="213">
        <v>16970.326963289994</v>
      </c>
      <c r="JE4" s="213">
        <v>18598.055486130008</v>
      </c>
      <c r="JF4" s="208">
        <v>18980.551227310003</v>
      </c>
      <c r="JG4" s="209">
        <v>19132.594647030015</v>
      </c>
      <c r="JH4" s="209">
        <v>15096.873844909996</v>
      </c>
      <c r="JI4" s="209">
        <v>27987.305223470004</v>
      </c>
      <c r="JJ4" s="209">
        <v>26446.659445400008</v>
      </c>
      <c r="JK4" s="209">
        <v>25384.549479240017</v>
      </c>
      <c r="JL4" s="209">
        <v>21087.563155849992</v>
      </c>
      <c r="JM4" s="209">
        <v>18442.810694689997</v>
      </c>
      <c r="JN4" s="213">
        <v>15199.511378000007</v>
      </c>
      <c r="JO4" s="213">
        <v>15304.213782219997</v>
      </c>
      <c r="JP4" s="213">
        <v>10207.769322280012</v>
      </c>
      <c r="JQ4" s="214">
        <v>7531.3490638900012</v>
      </c>
      <c r="JR4" s="208">
        <v>6493.5482091999984</v>
      </c>
      <c r="JS4" s="209">
        <v>4908.3336974099893</v>
      </c>
      <c r="JT4" s="209">
        <v>3603.5242530400137</v>
      </c>
      <c r="JU4" s="209">
        <v>-1150.8514781799802</v>
      </c>
      <c r="JV4" s="209">
        <v>-6587.2726801199969</v>
      </c>
      <c r="JW4" s="209">
        <v>-7470.9402738399949</v>
      </c>
      <c r="JX4" s="209">
        <v>-8977.3033935899912</v>
      </c>
      <c r="JY4" s="209">
        <v>-13987.399533419997</v>
      </c>
      <c r="JZ4" s="213">
        <v>-16665.287148062151</v>
      </c>
      <c r="KA4" s="213">
        <v>-19528.24944605997</v>
      </c>
      <c r="KB4" s="213">
        <v>-24446.837595689991</v>
      </c>
      <c r="KC4" s="214">
        <v>-10321.151034829989</v>
      </c>
      <c r="KD4" s="215">
        <f>KD5+KD6</f>
        <v>-12056.096174359996</v>
      </c>
      <c r="KE4" s="213">
        <f t="shared" ref="KE4:LO4" si="0">KE5+KE6</f>
        <v>-10838.101253160128</v>
      </c>
      <c r="KF4" s="213">
        <f t="shared" si="0"/>
        <v>-12006.64926795322</v>
      </c>
      <c r="KG4" s="213">
        <f t="shared" si="0"/>
        <v>-10392.265640099995</v>
      </c>
      <c r="KH4" s="213">
        <f t="shared" si="0"/>
        <v>-4341.9836531299989</v>
      </c>
      <c r="KI4" s="213">
        <f t="shared" si="0"/>
        <v>649.68026730000201</v>
      </c>
      <c r="KJ4" s="213">
        <f t="shared" si="0"/>
        <v>-2907.2732387899869</v>
      </c>
      <c r="KK4" s="213">
        <f t="shared" si="0"/>
        <v>-3262.5622907299839</v>
      </c>
      <c r="KL4" s="213">
        <f t="shared" si="0"/>
        <v>-1699.1680608599963</v>
      </c>
      <c r="KM4" s="213">
        <f t="shared" si="0"/>
        <v>1043.6505130099958</v>
      </c>
      <c r="KN4" s="213">
        <f t="shared" si="0"/>
        <v>5245.4472905000039</v>
      </c>
      <c r="KO4" s="214">
        <f t="shared" si="0"/>
        <v>21710.951941280007</v>
      </c>
      <c r="KP4" s="215">
        <f t="shared" si="0"/>
        <v>25619.758107780002</v>
      </c>
      <c r="KQ4" s="213">
        <f t="shared" si="0"/>
        <v>28259.855438430001</v>
      </c>
      <c r="KR4" s="213">
        <f t="shared" si="0"/>
        <v>34094.896680679994</v>
      </c>
      <c r="KS4" s="213">
        <f t="shared" si="0"/>
        <v>37203.385813419998</v>
      </c>
      <c r="KT4" s="213">
        <f t="shared" si="0"/>
        <v>42124.04302035999</v>
      </c>
      <c r="KU4" s="213">
        <f t="shared" si="0"/>
        <v>49084.989481040022</v>
      </c>
      <c r="KV4" s="213">
        <f t="shared" si="0"/>
        <v>53866.246307541849</v>
      </c>
      <c r="KW4" s="213">
        <f t="shared" si="0"/>
        <v>53694.045777229978</v>
      </c>
      <c r="KX4" s="213">
        <f t="shared" si="0"/>
        <v>65801.733391599992</v>
      </c>
      <c r="KY4" s="213">
        <f t="shared" si="0"/>
        <v>70066.634905129991</v>
      </c>
      <c r="KZ4" s="213">
        <f t="shared" si="0"/>
        <v>74315.546812509987</v>
      </c>
      <c r="LA4" s="214">
        <f t="shared" si="0"/>
        <v>85016.451351690019</v>
      </c>
      <c r="LB4" s="215">
        <f t="shared" si="0"/>
        <v>90391.126768379996</v>
      </c>
      <c r="LC4" s="213">
        <f t="shared" si="0"/>
        <v>97486.678390799992</v>
      </c>
      <c r="LD4" s="213">
        <f t="shared" si="0"/>
        <v>102671.41670851001</v>
      </c>
      <c r="LE4" s="213">
        <f t="shared" si="0"/>
        <v>134538.63718610999</v>
      </c>
      <c r="LF4" s="213">
        <f t="shared" si="0"/>
        <v>75204.717928889993</v>
      </c>
      <c r="LG4" s="213">
        <f t="shared" si="0"/>
        <v>75772.120592370004</v>
      </c>
      <c r="LH4" s="213">
        <f t="shared" si="0"/>
        <v>67625.05</v>
      </c>
      <c r="LI4" s="213">
        <f t="shared" si="0"/>
        <v>79695.02</v>
      </c>
      <c r="LJ4" s="213">
        <f t="shared" si="0"/>
        <v>101765.88877187</v>
      </c>
      <c r="LK4" s="213">
        <f t="shared" si="0"/>
        <v>89644.922055709991</v>
      </c>
      <c r="LL4" s="213">
        <f t="shared" si="0"/>
        <v>99941.330534130015</v>
      </c>
      <c r="LM4" s="214">
        <f t="shared" ref="LM4" si="1">LM5+LM6</f>
        <v>100160.81576951001</v>
      </c>
      <c r="LN4" s="215">
        <f t="shared" si="0"/>
        <v>111044.01458254999</v>
      </c>
      <c r="LO4" s="213">
        <f t="shared" si="0"/>
        <v>94968.398278290028</v>
      </c>
      <c r="LP4" s="214">
        <f>LP5+LP6</f>
        <v>122676.18610289</v>
      </c>
    </row>
    <row r="5" spans="1:329" ht="27.75" customHeight="1">
      <c r="A5" s="216" t="s">
        <v>181</v>
      </c>
      <c r="B5" s="217">
        <v>47.144290544650993</v>
      </c>
      <c r="C5" s="218">
        <v>39.947091826627997</v>
      </c>
      <c r="D5" s="218">
        <v>42.915372440611016</v>
      </c>
      <c r="E5" s="219">
        <v>0.31346291374399993</v>
      </c>
      <c r="F5" s="219">
        <v>21.540519978710961</v>
      </c>
      <c r="G5" s="219">
        <v>6.1808604556730131</v>
      </c>
      <c r="H5" s="219">
        <v>2.4169087206849826</v>
      </c>
      <c r="I5" s="219">
        <v>-14.727108445647987</v>
      </c>
      <c r="J5" s="219">
        <v>-10.213953231706004</v>
      </c>
      <c r="K5" s="219">
        <v>-7.1020947390279963</v>
      </c>
      <c r="L5" s="219">
        <v>7.4421620118589837</v>
      </c>
      <c r="M5" s="219">
        <v>-3.0904433209610405</v>
      </c>
      <c r="N5" s="219">
        <v>-15.758143807182019</v>
      </c>
      <c r="O5" s="219">
        <v>-6.532026961327996</v>
      </c>
      <c r="P5" s="219">
        <v>-12.194374512466998</v>
      </c>
      <c r="Q5" s="219">
        <v>-12.887790058801999</v>
      </c>
      <c r="R5" s="219">
        <v>-36.402796896907013</v>
      </c>
      <c r="S5" s="219">
        <v>4.723550072321971</v>
      </c>
      <c r="T5" s="219">
        <v>-52.334234106352923</v>
      </c>
      <c r="U5" s="219">
        <v>-48.906789547139077</v>
      </c>
      <c r="V5" s="219">
        <v>-46.257115321155034</v>
      </c>
      <c r="W5" s="219">
        <v>-70.538277211613021</v>
      </c>
      <c r="X5" s="219">
        <v>-39.528000926053011</v>
      </c>
      <c r="Y5" s="219">
        <v>-30.080750465785993</v>
      </c>
      <c r="Z5" s="219">
        <v>-40.961656942421008</v>
      </c>
      <c r="AA5" s="219">
        <v>-76.938482734259964</v>
      </c>
      <c r="AB5" s="219">
        <v>-70.064826988441965</v>
      </c>
      <c r="AC5" s="219">
        <v>-55.167772661239979</v>
      </c>
      <c r="AD5" s="219">
        <v>-64.852134197891971</v>
      </c>
      <c r="AE5" s="219">
        <v>-58.177981557766998</v>
      </c>
      <c r="AF5" s="219">
        <v>-67.667134589741011</v>
      </c>
      <c r="AG5" s="219">
        <v>-27.259029934849963</v>
      </c>
      <c r="AH5" s="219">
        <v>-22.157718841532059</v>
      </c>
      <c r="AI5" s="219">
        <v>-23.146723393655986</v>
      </c>
      <c r="AJ5" s="219">
        <v>7.9291813713999932</v>
      </c>
      <c r="AK5" s="219">
        <v>53.454109364274004</v>
      </c>
      <c r="AL5" s="219">
        <v>73.692833463452942</v>
      </c>
      <c r="AM5" s="219">
        <v>34.653902497238995</v>
      </c>
      <c r="AN5" s="219">
        <v>47.112281561867988</v>
      </c>
      <c r="AO5" s="219">
        <v>-12.651314431647025</v>
      </c>
      <c r="AP5" s="219">
        <v>-55.687858342817982</v>
      </c>
      <c r="AQ5" s="219">
        <v>-13.048580591065065</v>
      </c>
      <c r="AR5" s="219">
        <v>-6.4854327117500361</v>
      </c>
      <c r="AS5" s="219">
        <v>15.772922851484967</v>
      </c>
      <c r="AT5" s="219">
        <v>28.241969140631006</v>
      </c>
      <c r="AU5" s="219">
        <v>106.34630194455096</v>
      </c>
      <c r="AV5" s="219">
        <v>139.40173554096705</v>
      </c>
      <c r="AW5" s="219">
        <v>225.6388275664271</v>
      </c>
      <c r="AX5" s="219">
        <v>211.20643652598002</v>
      </c>
      <c r="AY5" s="219">
        <v>190.84764852238604</v>
      </c>
      <c r="AZ5" s="219">
        <v>200.18879447678799</v>
      </c>
      <c r="BA5" s="219">
        <v>220.74296125880889</v>
      </c>
      <c r="BB5" s="219">
        <v>180.52168824062301</v>
      </c>
      <c r="BC5" s="218">
        <v>355.57846577459003</v>
      </c>
      <c r="BD5" s="218">
        <v>407.65040478451806</v>
      </c>
      <c r="BE5" s="218">
        <v>450.10450831960088</v>
      </c>
      <c r="BF5" s="218">
        <v>506.49975155463198</v>
      </c>
      <c r="BG5" s="218">
        <v>633.28089854908399</v>
      </c>
      <c r="BH5" s="218">
        <v>775.16953483162797</v>
      </c>
      <c r="BI5" s="218">
        <v>853.13123222085517</v>
      </c>
      <c r="BJ5" s="218">
        <v>799.36975303703207</v>
      </c>
      <c r="BK5" s="218">
        <v>802.82943824176311</v>
      </c>
      <c r="BL5" s="220">
        <v>771.76940662735603</v>
      </c>
      <c r="BM5" s="218">
        <v>806.73084666411796</v>
      </c>
      <c r="BN5" s="218">
        <v>805.634215948563</v>
      </c>
      <c r="BO5" s="218">
        <v>748.372742392801</v>
      </c>
      <c r="BP5" s="218">
        <v>842.20667801965214</v>
      </c>
      <c r="BQ5" s="218">
        <v>772.29051432646611</v>
      </c>
      <c r="BR5" s="218">
        <v>821.34475595141998</v>
      </c>
      <c r="BS5" s="218">
        <v>905.56659137032307</v>
      </c>
      <c r="BT5" s="218">
        <v>1022.4587440091852</v>
      </c>
      <c r="BU5" s="218">
        <v>1107.0713763718252</v>
      </c>
      <c r="BV5" s="218">
        <v>1067.3030394315642</v>
      </c>
      <c r="BW5" s="218">
        <v>1002.1385328006219</v>
      </c>
      <c r="BX5" s="219">
        <v>948.436459636927</v>
      </c>
      <c r="BY5" s="219">
        <v>935.02161322049983</v>
      </c>
      <c r="BZ5" s="219">
        <v>886.06359294469007</v>
      </c>
      <c r="CA5" s="219">
        <v>897.06086720710812</v>
      </c>
      <c r="CB5" s="219">
        <v>928.33798968639894</v>
      </c>
      <c r="CC5" s="219">
        <v>913.77920496564809</v>
      </c>
      <c r="CD5" s="221">
        <v>1042.009700787085</v>
      </c>
      <c r="CE5" s="219">
        <v>1034.8020234142962</v>
      </c>
      <c r="CF5" s="219">
        <v>1086.5913783360079</v>
      </c>
      <c r="CG5" s="219">
        <v>1299.5990860343861</v>
      </c>
      <c r="CH5" s="219">
        <v>1301.1847690093157</v>
      </c>
      <c r="CI5" s="218">
        <v>1287.810805951631</v>
      </c>
      <c r="CJ5" s="218">
        <v>1585.0484859200831</v>
      </c>
      <c r="CK5" s="218">
        <v>1613.9223953828289</v>
      </c>
      <c r="CL5" s="218">
        <v>1581.301510907793</v>
      </c>
      <c r="CM5" s="218">
        <v>1657.0770907826779</v>
      </c>
      <c r="CN5" s="218">
        <v>1601.64805009254</v>
      </c>
      <c r="CO5" s="218">
        <v>1537.5246979479907</v>
      </c>
      <c r="CP5" s="218">
        <v>1410.9834682693709</v>
      </c>
      <c r="CQ5" s="218">
        <v>1593.9506284361582</v>
      </c>
      <c r="CR5" s="218">
        <v>1610.4389554673799</v>
      </c>
      <c r="CS5" s="218">
        <v>1891.7238530340223</v>
      </c>
      <c r="CT5" s="218">
        <v>1731.8039635711257</v>
      </c>
      <c r="CU5" s="218">
        <v>1685.6591672340762</v>
      </c>
      <c r="CV5" s="218">
        <v>1567.5555545255411</v>
      </c>
      <c r="CW5" s="218">
        <v>1718.4470382680397</v>
      </c>
      <c r="CX5" s="218">
        <v>1695.6483047958084</v>
      </c>
      <c r="CY5" s="218">
        <v>1774.7094955670373</v>
      </c>
      <c r="CZ5" s="218">
        <v>1696.78</v>
      </c>
      <c r="DA5" s="218">
        <v>1539.5299924599999</v>
      </c>
      <c r="DB5" s="218">
        <v>1491.5393585999998</v>
      </c>
      <c r="DC5" s="218">
        <v>2068.0703007810002</v>
      </c>
      <c r="DD5" s="218">
        <v>1914.3448971192001</v>
      </c>
      <c r="DE5" s="218">
        <v>2466.467224349999</v>
      </c>
      <c r="DF5" s="218">
        <v>2285.0223479000001</v>
      </c>
      <c r="DG5" s="218">
        <v>2119.7267109999998</v>
      </c>
      <c r="DH5" s="218">
        <v>1939.4464408680003</v>
      </c>
      <c r="DI5" s="218">
        <v>2018.6423346012998</v>
      </c>
      <c r="DJ5" s="218">
        <v>1836.2075795519997</v>
      </c>
      <c r="DK5" s="218">
        <v>1852.8216549176007</v>
      </c>
      <c r="DL5" s="218">
        <v>1534.9482513267999</v>
      </c>
      <c r="DM5" s="218">
        <v>2058.4189247949994</v>
      </c>
      <c r="DN5" s="218">
        <v>2099.997218084</v>
      </c>
      <c r="DO5" s="218">
        <v>1802.7666824599999</v>
      </c>
      <c r="DP5" s="218">
        <v>1795.8070558356999</v>
      </c>
      <c r="DQ5" s="218">
        <v>1930.8956913734005</v>
      </c>
      <c r="DR5" s="218">
        <v>1928.9073006591</v>
      </c>
      <c r="DS5" s="218">
        <v>1723.702734198899</v>
      </c>
      <c r="DT5" s="218">
        <v>1671.5280766930002</v>
      </c>
      <c r="DU5" s="218">
        <v>1534.3221535851997</v>
      </c>
      <c r="DV5" s="218">
        <v>1486.4364514342999</v>
      </c>
      <c r="DW5" s="218">
        <v>1466.7377464382</v>
      </c>
      <c r="DX5" s="218">
        <v>1621.7488732661</v>
      </c>
      <c r="DY5" s="218">
        <v>1576.7242460862003</v>
      </c>
      <c r="DZ5" s="218">
        <v>1616.6599665665995</v>
      </c>
      <c r="EA5" s="218">
        <v>2323.6028176354998</v>
      </c>
      <c r="EB5" s="218">
        <v>2837.2521876034998</v>
      </c>
      <c r="EC5" s="218">
        <v>3270.9675450400014</v>
      </c>
      <c r="ED5" s="218">
        <v>3290.8288274363003</v>
      </c>
      <c r="EE5" s="218">
        <v>3134.8114117837004</v>
      </c>
      <c r="EF5" s="218">
        <v>3456.288371636801</v>
      </c>
      <c r="EG5" s="218">
        <v>3316.7594778129996</v>
      </c>
      <c r="EH5" s="218">
        <v>3270.5030686890991</v>
      </c>
      <c r="EI5" s="218">
        <v>3530.0857251053985</v>
      </c>
      <c r="EJ5" s="218">
        <v>3335.3158035643996</v>
      </c>
      <c r="EK5" s="218">
        <v>3276.74534576</v>
      </c>
      <c r="EL5" s="218">
        <v>3291.2527954299999</v>
      </c>
      <c r="EM5" s="218">
        <v>4286.7404129099987</v>
      </c>
      <c r="EN5" s="218">
        <v>4907.718465160001</v>
      </c>
      <c r="EO5" s="218">
        <v>5240.9193065200006</v>
      </c>
      <c r="EP5" s="218">
        <v>5649.2256667900019</v>
      </c>
      <c r="EQ5" s="218">
        <v>5686.8067355800003</v>
      </c>
      <c r="ER5" s="218">
        <v>5237.123130240001</v>
      </c>
      <c r="ES5" s="218">
        <v>5605.3560877999998</v>
      </c>
      <c r="ET5" s="218">
        <v>5504.3204861099985</v>
      </c>
      <c r="EU5" s="218">
        <v>5485.1586234100005</v>
      </c>
      <c r="EV5" s="218">
        <v>5299.3546167799996</v>
      </c>
      <c r="EW5" s="218">
        <v>5110.550634709999</v>
      </c>
      <c r="EX5" s="218">
        <v>5311.0263979099991</v>
      </c>
      <c r="EY5" s="218">
        <v>5931.0054505700009</v>
      </c>
      <c r="EZ5" s="218">
        <v>5791.0969192400007</v>
      </c>
      <c r="FA5" s="218">
        <v>6669.5980491100008</v>
      </c>
      <c r="FB5" s="218">
        <v>5718.5816941999992</v>
      </c>
      <c r="FC5" s="218">
        <v>5762.86345876</v>
      </c>
      <c r="FD5" s="218">
        <v>5324.0204484000005</v>
      </c>
      <c r="FE5" s="218">
        <v>4978.9059594600003</v>
      </c>
      <c r="FF5" s="218">
        <v>4846.8438368400002</v>
      </c>
      <c r="FG5" s="218">
        <v>4483.2819571300015</v>
      </c>
      <c r="FH5" s="218">
        <v>3989.7408370599983</v>
      </c>
      <c r="FI5" s="218">
        <v>3690.2180929899996</v>
      </c>
      <c r="FJ5" s="218">
        <v>4037.8350283999989</v>
      </c>
      <c r="FK5" s="218">
        <v>6123.2202746799994</v>
      </c>
      <c r="FL5" s="218">
        <v>6271.9944144400024</v>
      </c>
      <c r="FM5" s="218">
        <v>5781.0641625400012</v>
      </c>
      <c r="FN5" s="218">
        <v>5978.1598044900002</v>
      </c>
      <c r="FO5" s="218">
        <v>6016.6340544199993</v>
      </c>
      <c r="FP5" s="218">
        <v>5832.2179340800003</v>
      </c>
      <c r="FQ5" s="218">
        <v>5676.2112660500006</v>
      </c>
      <c r="FR5" s="218">
        <v>5063.4235918200029</v>
      </c>
      <c r="FS5" s="218">
        <v>5015.1065218100011</v>
      </c>
      <c r="FT5" s="218">
        <v>4997.4145317600014</v>
      </c>
      <c r="FU5" s="218">
        <v>5119.5047566799994</v>
      </c>
      <c r="FV5" s="218">
        <v>4666.1664624000014</v>
      </c>
      <c r="FW5" s="218">
        <v>4920.161702749996</v>
      </c>
      <c r="FX5" s="218">
        <v>6356.569711289997</v>
      </c>
      <c r="FY5" s="218">
        <v>5972.7075743499981</v>
      </c>
      <c r="FZ5" s="218">
        <v>5336.221555510002</v>
      </c>
      <c r="GA5" s="218">
        <v>5311.4553060799981</v>
      </c>
      <c r="GB5" s="218">
        <v>4988.2422147399993</v>
      </c>
      <c r="GC5" s="218">
        <v>4366.0622918199979</v>
      </c>
      <c r="GD5" s="218">
        <v>4455.8013295699984</v>
      </c>
      <c r="GE5" s="218">
        <v>4222.4122407999948</v>
      </c>
      <c r="GF5" s="218">
        <v>3681.9273899999989</v>
      </c>
      <c r="GG5" s="218">
        <v>3431.9198305799978</v>
      </c>
      <c r="GH5" s="218">
        <v>7360.3904268599972</v>
      </c>
      <c r="GI5" s="218">
        <v>9475.2982699999975</v>
      </c>
      <c r="GJ5" s="218">
        <v>10059.013899999998</v>
      </c>
      <c r="GK5" s="218">
        <v>8677.7810107200003</v>
      </c>
      <c r="GL5" s="218">
        <v>8677.7810100000006</v>
      </c>
      <c r="GM5" s="218">
        <v>7588.8111670399985</v>
      </c>
      <c r="GN5" s="218">
        <v>7049.0350216400029</v>
      </c>
      <c r="GO5" s="218">
        <v>6574.1889511999989</v>
      </c>
      <c r="GP5" s="218">
        <v>5595.2758702499996</v>
      </c>
      <c r="GQ5" s="218">
        <v>4819.6699380600021</v>
      </c>
      <c r="GR5" s="218">
        <v>2941.73154084</v>
      </c>
      <c r="GS5" s="218">
        <v>4175.1018799999993</v>
      </c>
      <c r="GT5" s="218">
        <v>3127.8087552900015</v>
      </c>
      <c r="GU5" s="218">
        <v>8915.4412662400009</v>
      </c>
      <c r="GV5" s="218">
        <v>9927.2760198799915</v>
      </c>
      <c r="GW5" s="218">
        <v>10317.997123310002</v>
      </c>
      <c r="GX5" s="218">
        <v>10001.615730969999</v>
      </c>
      <c r="GY5" s="218">
        <v>8260.2098768000051</v>
      </c>
      <c r="GZ5" s="218">
        <v>8177.2394395599977</v>
      </c>
      <c r="HA5" s="218">
        <v>8547.8544209799984</v>
      </c>
      <c r="HB5" s="218">
        <v>7740.9415636000022</v>
      </c>
      <c r="HC5" s="218">
        <v>6807.4079179499986</v>
      </c>
      <c r="HD5" s="218">
        <v>6395.9101394300033</v>
      </c>
      <c r="HE5" s="218">
        <v>5743.6586419099976</v>
      </c>
      <c r="HF5" s="218">
        <v>4809.586605370002</v>
      </c>
      <c r="HG5" s="218">
        <v>10102.426142019998</v>
      </c>
      <c r="HH5" s="218">
        <v>11071.686973810003</v>
      </c>
      <c r="HI5" s="218">
        <v>11880.054670770003</v>
      </c>
      <c r="HJ5" s="218">
        <v>11085.159075199997</v>
      </c>
      <c r="HK5" s="218">
        <v>11682.21674469</v>
      </c>
      <c r="HL5" s="218">
        <v>10538.427283249997</v>
      </c>
      <c r="HM5" s="218">
        <v>18719.412405589992</v>
      </c>
      <c r="HN5" s="218">
        <v>18439.741583910003</v>
      </c>
      <c r="HO5" s="218">
        <v>17640.21235519</v>
      </c>
      <c r="HP5" s="218">
        <v>16763.503229980004</v>
      </c>
      <c r="HQ5" s="218">
        <v>15535.336430990004</v>
      </c>
      <c r="HR5" s="218">
        <v>14077.479147900011</v>
      </c>
      <c r="HS5" s="218">
        <v>14407.67907413001</v>
      </c>
      <c r="HT5" s="218">
        <v>16458.947877109993</v>
      </c>
      <c r="HU5" s="218">
        <v>16900.498888400005</v>
      </c>
      <c r="HV5" s="217">
        <v>15976.829774709997</v>
      </c>
      <c r="HW5" s="218">
        <v>14692.757976519999</v>
      </c>
      <c r="HX5" s="218">
        <v>14642.477295940011</v>
      </c>
      <c r="HY5" s="218">
        <v>14516.720929770001</v>
      </c>
      <c r="HZ5" s="218">
        <v>18039.477059450001</v>
      </c>
      <c r="IA5" s="218">
        <v>16196.520732350004</v>
      </c>
      <c r="IB5" s="218">
        <v>15238.911473130003</v>
      </c>
      <c r="IC5" s="218">
        <v>15281.427543880003</v>
      </c>
      <c r="ID5" s="218">
        <v>15251.581332740005</v>
      </c>
      <c r="IE5" s="218">
        <v>13411.461073749995</v>
      </c>
      <c r="IF5" s="218">
        <v>13373.925235230001</v>
      </c>
      <c r="IG5" s="222">
        <v>12762.764526049999</v>
      </c>
      <c r="IH5" s="217">
        <v>12047.960259999998</v>
      </c>
      <c r="II5" s="218">
        <v>11183.150320000001</v>
      </c>
      <c r="IJ5" s="218">
        <v>27183.461537329997</v>
      </c>
      <c r="IK5" s="218">
        <v>21900.148738020001</v>
      </c>
      <c r="IL5" s="218">
        <v>20435.672562100001</v>
      </c>
      <c r="IM5" s="218">
        <v>18717.226046000011</v>
      </c>
      <c r="IN5" s="218">
        <v>17511.410876450005</v>
      </c>
      <c r="IO5" s="218">
        <v>18177.356604199998</v>
      </c>
      <c r="IP5" s="218">
        <v>16603.678034569999</v>
      </c>
      <c r="IQ5" s="218">
        <v>17656.388353169998</v>
      </c>
      <c r="IR5" s="218">
        <v>17346.920460320009</v>
      </c>
      <c r="IS5" s="222">
        <v>19923.321716809998</v>
      </c>
      <c r="IT5" s="217">
        <v>19036.116689430004</v>
      </c>
      <c r="IU5" s="218">
        <v>22680.252360600007</v>
      </c>
      <c r="IV5" s="218">
        <v>27685.528864819997</v>
      </c>
      <c r="IW5" s="218">
        <v>26449.501533379997</v>
      </c>
      <c r="IX5" s="218">
        <v>23761.383605770003</v>
      </c>
      <c r="IY5" s="218">
        <v>20458.680264189999</v>
      </c>
      <c r="IZ5" s="218">
        <v>18608.783120110005</v>
      </c>
      <c r="JA5" s="218">
        <v>17030.746952419999</v>
      </c>
      <c r="JB5" s="218">
        <v>16557.471145620009</v>
      </c>
      <c r="JC5" s="218">
        <v>17493.652100170013</v>
      </c>
      <c r="JD5" s="218">
        <v>14977.109632699996</v>
      </c>
      <c r="JE5" s="218">
        <v>14121.482686090007</v>
      </c>
      <c r="JF5" s="217">
        <v>16105.204923550002</v>
      </c>
      <c r="JG5" s="218">
        <v>15460.676515590012</v>
      </c>
      <c r="JH5" s="218">
        <v>11740.527055549994</v>
      </c>
      <c r="JI5" s="218">
        <v>26967.136575000011</v>
      </c>
      <c r="JJ5" s="218">
        <v>26592.031703940003</v>
      </c>
      <c r="JK5" s="218">
        <v>25033.840428360014</v>
      </c>
      <c r="JL5" s="218">
        <v>23575.227125719994</v>
      </c>
      <c r="JM5" s="218">
        <v>21169.245097939998</v>
      </c>
      <c r="JN5" s="218">
        <v>16504.310150020003</v>
      </c>
      <c r="JO5" s="218">
        <v>17247.010717089997</v>
      </c>
      <c r="JP5" s="218">
        <v>13208.549535950013</v>
      </c>
      <c r="JQ5" s="222">
        <v>8247.0170336700012</v>
      </c>
      <c r="JR5" s="217">
        <v>9315.0558971799983</v>
      </c>
      <c r="JS5" s="218">
        <v>9154.3317018799935</v>
      </c>
      <c r="JT5" s="218">
        <v>4485.8574908300116</v>
      </c>
      <c r="JU5" s="218">
        <v>1453.0884950100183</v>
      </c>
      <c r="JV5" s="218">
        <v>-3813.3407545699997</v>
      </c>
      <c r="JW5" s="218">
        <v>-6401.9318181199951</v>
      </c>
      <c r="JX5" s="218">
        <v>-8995.1969271799917</v>
      </c>
      <c r="JY5" s="218">
        <v>-14375.538127379999</v>
      </c>
      <c r="JZ5" s="218">
        <v>-16871.080587039993</v>
      </c>
      <c r="KA5" s="218">
        <v>-21098.910811989979</v>
      </c>
      <c r="KB5" s="218">
        <v>-31490.119948839991</v>
      </c>
      <c r="KC5" s="222">
        <v>-17487.615664329991</v>
      </c>
      <c r="KD5" s="217">
        <v>-21311.004444009995</v>
      </c>
      <c r="KE5" s="218">
        <v>-21493.901402630003</v>
      </c>
      <c r="KF5" s="218">
        <v>-23944.898297459989</v>
      </c>
      <c r="KG5" s="218">
        <v>-22971.161979339995</v>
      </c>
      <c r="KH5" s="218">
        <v>-17154.595096819998</v>
      </c>
      <c r="KI5" s="218">
        <v>-13750.266264739997</v>
      </c>
      <c r="KJ5" s="218">
        <v>-15749.785906959989</v>
      </c>
      <c r="KK5" s="218">
        <v>-16909.369960329986</v>
      </c>
      <c r="KL5" s="218">
        <v>-16263.128284359998</v>
      </c>
      <c r="KM5" s="218">
        <v>-14153.566630029998</v>
      </c>
      <c r="KN5" s="218">
        <v>-9723.050920439995</v>
      </c>
      <c r="KO5" s="222">
        <v>4021.1176266400071</v>
      </c>
      <c r="KP5" s="217">
        <v>10047.9432337</v>
      </c>
      <c r="KQ5" s="218">
        <v>9530.1600156200002</v>
      </c>
      <c r="KR5" s="218">
        <v>13260.810289339997</v>
      </c>
      <c r="KS5" s="218">
        <v>14426.565749589994</v>
      </c>
      <c r="KT5" s="218">
        <v>16096.552131219991</v>
      </c>
      <c r="KU5" s="218">
        <v>23057.189687380021</v>
      </c>
      <c r="KV5" s="218">
        <v>27477.049843279972</v>
      </c>
      <c r="KW5" s="218">
        <v>27734.58676470998</v>
      </c>
      <c r="KX5" s="218">
        <v>34489.38423743999</v>
      </c>
      <c r="KY5" s="218">
        <v>33675.593776759997</v>
      </c>
      <c r="KZ5" s="218">
        <v>35652.898205349993</v>
      </c>
      <c r="LA5" s="222">
        <v>45246.25442525003</v>
      </c>
      <c r="LB5" s="217">
        <v>48664.935334659989</v>
      </c>
      <c r="LC5" s="218">
        <v>58014.870635149993</v>
      </c>
      <c r="LD5" s="218">
        <v>65439.106091500005</v>
      </c>
      <c r="LE5" s="218">
        <v>96889.982520919977</v>
      </c>
      <c r="LF5" s="218">
        <v>50189.41707892</v>
      </c>
      <c r="LG5" s="218">
        <v>57633.889280230003</v>
      </c>
      <c r="LH5" s="218">
        <v>48854.8</v>
      </c>
      <c r="LI5" s="218">
        <v>57250.04</v>
      </c>
      <c r="LJ5" s="218">
        <v>75071.648431869995</v>
      </c>
      <c r="LK5" s="218">
        <v>64712.719294779985</v>
      </c>
      <c r="LL5" s="218">
        <v>75780.416256140015</v>
      </c>
      <c r="LM5" s="222">
        <v>78205.344897100003</v>
      </c>
      <c r="LN5" s="217">
        <v>85058.874120299995</v>
      </c>
      <c r="LO5" s="218">
        <v>69719.743378880026</v>
      </c>
      <c r="LP5" s="222">
        <v>95609.546054189996</v>
      </c>
      <c r="LQ5" s="223"/>
    </row>
    <row r="6" spans="1:329" ht="27.75" customHeight="1">
      <c r="A6" s="216" t="s">
        <v>182</v>
      </c>
      <c r="B6" s="224">
        <v>52.889380000000003</v>
      </c>
      <c r="C6" s="199">
        <v>46.802849999999999</v>
      </c>
      <c r="D6" s="199">
        <v>30.198779999999999</v>
      </c>
      <c r="E6" s="225">
        <v>23.168319999999994</v>
      </c>
      <c r="F6" s="225">
        <v>22.209230000000005</v>
      </c>
      <c r="G6" s="225">
        <v>22.318940000000001</v>
      </c>
      <c r="H6" s="225">
        <v>20.227650000000001</v>
      </c>
      <c r="I6" s="225">
        <v>27.732050000000001</v>
      </c>
      <c r="J6" s="225">
        <v>25.940540000000002</v>
      </c>
      <c r="K6" s="225">
        <v>30.564730000000004</v>
      </c>
      <c r="L6" s="225">
        <v>25.717279999999992</v>
      </c>
      <c r="M6" s="225">
        <v>8.7633199999999949</v>
      </c>
      <c r="N6" s="225">
        <v>23.944010000000009</v>
      </c>
      <c r="O6" s="225">
        <v>16.125270000000018</v>
      </c>
      <c r="P6" s="225">
        <v>18.134150000000002</v>
      </c>
      <c r="Q6" s="225">
        <v>26.233360000000008</v>
      </c>
      <c r="R6" s="225">
        <v>37.046819999999997</v>
      </c>
      <c r="S6" s="226">
        <v>29.351090000000038</v>
      </c>
      <c r="T6" s="225">
        <v>25.773289999999992</v>
      </c>
      <c r="U6" s="225">
        <v>19.43813999999999</v>
      </c>
      <c r="V6" s="225">
        <v>21.781610000000008</v>
      </c>
      <c r="W6" s="225">
        <v>38.363919999999972</v>
      </c>
      <c r="X6" s="225">
        <v>27.646100000000001</v>
      </c>
      <c r="Y6" s="225">
        <v>-1.37775</v>
      </c>
      <c r="Z6" s="225">
        <v>-3.5684899999999908</v>
      </c>
      <c r="AA6" s="225">
        <v>-9.5535800000000286</v>
      </c>
      <c r="AB6" s="225">
        <v>1.9749799999999813</v>
      </c>
      <c r="AC6" s="225">
        <v>23.619800000000001</v>
      </c>
      <c r="AD6" s="225">
        <v>25.08733999999999</v>
      </c>
      <c r="AE6" s="199">
        <v>20.455969999999972</v>
      </c>
      <c r="AF6" s="199">
        <v>35.701779999999978</v>
      </c>
      <c r="AG6" s="225">
        <v>14.721370000000018</v>
      </c>
      <c r="AH6" s="199">
        <v>57.02525999999996</v>
      </c>
      <c r="AI6" s="199">
        <v>129.52893000000003</v>
      </c>
      <c r="AJ6" s="199">
        <v>107.91819</v>
      </c>
      <c r="AK6" s="199">
        <v>94.170159999999981</v>
      </c>
      <c r="AL6" s="199">
        <v>98.133919999999989</v>
      </c>
      <c r="AM6" s="199">
        <v>110.25497</v>
      </c>
      <c r="AN6" s="199">
        <v>119.10091000000001</v>
      </c>
      <c r="AO6" s="199">
        <v>124.71805999999998</v>
      </c>
      <c r="AP6" s="199">
        <v>142.27212</v>
      </c>
      <c r="AQ6" s="199">
        <v>134.96715999999998</v>
      </c>
      <c r="AR6" s="199">
        <v>139.96505999999999</v>
      </c>
      <c r="AS6" s="199">
        <v>155.20582999999999</v>
      </c>
      <c r="AT6" s="199">
        <v>155.97480000000002</v>
      </c>
      <c r="AU6" s="199">
        <v>200.66752</v>
      </c>
      <c r="AV6" s="199">
        <v>204.57223999999999</v>
      </c>
      <c r="AW6" s="199">
        <v>203.38878</v>
      </c>
      <c r="AX6" s="199">
        <v>215.00332999999998</v>
      </c>
      <c r="AY6" s="199">
        <v>224.3167548931446</v>
      </c>
      <c r="AZ6" s="199">
        <v>230.64255</v>
      </c>
      <c r="BA6" s="199">
        <v>248.86687000000001</v>
      </c>
      <c r="BB6" s="199">
        <v>267.45151999999996</v>
      </c>
      <c r="BC6" s="199">
        <v>240.29040000000001</v>
      </c>
      <c r="BD6" s="199">
        <v>161.97704999999996</v>
      </c>
      <c r="BE6" s="199">
        <v>178.15899999999999</v>
      </c>
      <c r="BF6" s="199">
        <v>182.66263999999998</v>
      </c>
      <c r="BG6" s="199">
        <v>172.98574999999997</v>
      </c>
      <c r="BH6" s="199">
        <v>200.60391000000001</v>
      </c>
      <c r="BI6" s="199">
        <v>198.54977</v>
      </c>
      <c r="BJ6" s="199">
        <v>220.77469446765812</v>
      </c>
      <c r="BK6" s="199">
        <v>247.71951081907855</v>
      </c>
      <c r="BL6" s="227">
        <v>272.1323849603595</v>
      </c>
      <c r="BM6" s="228">
        <v>233.07006584519334</v>
      </c>
      <c r="BN6" s="199">
        <v>202.61501840971812</v>
      </c>
      <c r="BO6" s="199">
        <v>188.22459680600312</v>
      </c>
      <c r="BP6" s="199">
        <v>229.87931557102092</v>
      </c>
      <c r="BQ6" s="199">
        <v>216.89525867327313</v>
      </c>
      <c r="BR6" s="199">
        <v>224.77779777612844</v>
      </c>
      <c r="BS6" s="199">
        <v>234.00448936930312</v>
      </c>
      <c r="BT6" s="199">
        <v>208.25959121032315</v>
      </c>
      <c r="BU6" s="199">
        <v>288.54036711026293</v>
      </c>
      <c r="BV6" s="199">
        <v>285.82709272945078</v>
      </c>
      <c r="BW6" s="199">
        <v>296.97349473696653</v>
      </c>
      <c r="BX6" s="225">
        <v>296.32659885100622</v>
      </c>
      <c r="BY6" s="225">
        <v>377.2033493872475</v>
      </c>
      <c r="BZ6" s="225">
        <v>343.4936276335506</v>
      </c>
      <c r="CA6" s="225">
        <v>284.98482410289716</v>
      </c>
      <c r="CB6" s="225">
        <v>270.09289968893364</v>
      </c>
      <c r="CC6" s="225">
        <v>292.28095995617662</v>
      </c>
      <c r="CD6" s="229">
        <v>197.41530719343854</v>
      </c>
      <c r="CE6" s="225">
        <v>313.41100750180505</v>
      </c>
      <c r="CF6" s="225">
        <v>240.6073535017324</v>
      </c>
      <c r="CG6" s="225">
        <v>263.58244307297366</v>
      </c>
      <c r="CH6" s="225">
        <v>253.52340546161207</v>
      </c>
      <c r="CI6" s="199">
        <v>274.91326582864536</v>
      </c>
      <c r="CJ6" s="199">
        <v>287.61816681579745</v>
      </c>
      <c r="CK6" s="199">
        <v>303.35145822319538</v>
      </c>
      <c r="CL6" s="199">
        <v>277.12177117663828</v>
      </c>
      <c r="CM6" s="199">
        <v>272.25436611841656</v>
      </c>
      <c r="CN6" s="199">
        <v>245.91288714276999</v>
      </c>
      <c r="CO6" s="199">
        <v>292.3566689721153</v>
      </c>
      <c r="CP6" s="199">
        <v>312.47221315965305</v>
      </c>
      <c r="CQ6" s="199">
        <v>297.01600845882854</v>
      </c>
      <c r="CR6" s="199">
        <v>326.19602720403827</v>
      </c>
      <c r="CS6" s="199">
        <v>293.05987382273747</v>
      </c>
      <c r="CT6" s="199">
        <v>236.84709374524431</v>
      </c>
      <c r="CU6" s="199">
        <v>237.99980014090309</v>
      </c>
      <c r="CV6" s="199">
        <v>161.39481266904454</v>
      </c>
      <c r="CW6" s="199">
        <v>222.51426863156004</v>
      </c>
      <c r="CX6" s="199">
        <v>185.7425124623735</v>
      </c>
      <c r="CY6" s="199">
        <v>174.24792480682245</v>
      </c>
      <c r="CZ6" s="199">
        <v>111.47313904160814</v>
      </c>
      <c r="DA6" s="199">
        <v>191.4741219723532</v>
      </c>
      <c r="DB6" s="199">
        <v>7.4851100002068565</v>
      </c>
      <c r="DC6" s="199">
        <v>49.9997975898562</v>
      </c>
      <c r="DD6" s="199">
        <v>1.7783932633530348</v>
      </c>
      <c r="DE6" s="199">
        <v>62.355403426909007</v>
      </c>
      <c r="DF6" s="199">
        <v>158.08628505105659</v>
      </c>
      <c r="DG6" s="199">
        <v>85.918932204579122</v>
      </c>
      <c r="DH6" s="199">
        <v>105.69720609120949</v>
      </c>
      <c r="DI6" s="199">
        <v>158.39667270593898</v>
      </c>
      <c r="DJ6" s="199">
        <v>130.71763034210204</v>
      </c>
      <c r="DK6" s="199">
        <v>146.25330170391254</v>
      </c>
      <c r="DL6" s="199">
        <v>165.12022535371128</v>
      </c>
      <c r="DM6" s="199">
        <v>236.00043612877442</v>
      </c>
      <c r="DN6" s="199">
        <v>230.93068830866903</v>
      </c>
      <c r="DO6" s="199">
        <v>154.24366543942492</v>
      </c>
      <c r="DP6" s="199">
        <v>136.66783970814083</v>
      </c>
      <c r="DQ6" s="199">
        <v>254.83691776628328</v>
      </c>
      <c r="DR6" s="199">
        <v>202.10225113890203</v>
      </c>
      <c r="DS6" s="199">
        <v>271.86043745020453</v>
      </c>
      <c r="DT6" s="199">
        <v>360.09831693276249</v>
      </c>
      <c r="DU6" s="199">
        <v>428.58359680310798</v>
      </c>
      <c r="DV6" s="199">
        <v>510.66992787001959</v>
      </c>
      <c r="DW6" s="199">
        <v>487.79832025946399</v>
      </c>
      <c r="DX6" s="199">
        <v>781.10793596619681</v>
      </c>
      <c r="DY6" s="199">
        <v>608.03597300865385</v>
      </c>
      <c r="DZ6" s="199">
        <v>514.7381328369504</v>
      </c>
      <c r="EA6" s="199">
        <v>593.56647499588996</v>
      </c>
      <c r="EB6" s="199">
        <v>551.57611600828466</v>
      </c>
      <c r="EC6" s="199">
        <v>664.07327554156188</v>
      </c>
      <c r="ED6" s="199">
        <v>637.7496034427727</v>
      </c>
      <c r="EE6" s="199">
        <v>391.9228604650998</v>
      </c>
      <c r="EF6" s="199">
        <v>559.42196276086145</v>
      </c>
      <c r="EG6" s="199">
        <v>407.44071484245381</v>
      </c>
      <c r="EH6" s="199">
        <v>348.26503349608544</v>
      </c>
      <c r="EI6" s="199">
        <v>479.24821520006822</v>
      </c>
      <c r="EJ6" s="199">
        <v>540.30037535436645</v>
      </c>
      <c r="EK6" s="199">
        <v>611.93439628846443</v>
      </c>
      <c r="EL6" s="199">
        <v>543.32176856792785</v>
      </c>
      <c r="EM6" s="199">
        <v>571.08145980217932</v>
      </c>
      <c r="EN6" s="199">
        <v>453.59633374822045</v>
      </c>
      <c r="EO6" s="199">
        <v>513.05227617985213</v>
      </c>
      <c r="EP6" s="199">
        <v>479.4837398259528</v>
      </c>
      <c r="EQ6" s="199">
        <v>876.78958057360842</v>
      </c>
      <c r="ER6" s="199">
        <v>986.17369665627268</v>
      </c>
      <c r="ES6" s="199">
        <v>889.21685785094678</v>
      </c>
      <c r="ET6" s="199">
        <v>922.46631040349791</v>
      </c>
      <c r="EU6" s="199">
        <v>1306.7377231689238</v>
      </c>
      <c r="EV6" s="199">
        <v>1259.4433374662592</v>
      </c>
      <c r="EW6" s="199">
        <v>1305.0468064545807</v>
      </c>
      <c r="EX6" s="199">
        <v>1240.0579392833056</v>
      </c>
      <c r="EY6" s="199">
        <v>1245.8125942468755</v>
      </c>
      <c r="EZ6" s="199">
        <v>1345.6071157994625</v>
      </c>
      <c r="FA6" s="199">
        <v>1210.3632714143862</v>
      </c>
      <c r="FB6" s="199">
        <v>1463.1447446316251</v>
      </c>
      <c r="FC6" s="199">
        <v>1585.2494940948759</v>
      </c>
      <c r="FD6" s="199">
        <v>1506.2316051119008</v>
      </c>
      <c r="FE6" s="199">
        <v>1701.3088557495664</v>
      </c>
      <c r="FF6" s="199">
        <v>2028.0644098194077</v>
      </c>
      <c r="FG6" s="199">
        <v>2007.46836660946</v>
      </c>
      <c r="FH6" s="199">
        <v>1538.8656873423947</v>
      </c>
      <c r="FI6" s="199">
        <v>1775.8293373073466</v>
      </c>
      <c r="FJ6" s="199">
        <v>1588.1195335125942</v>
      </c>
      <c r="FK6" s="199">
        <v>1394.8597612339788</v>
      </c>
      <c r="FL6" s="199">
        <v>1210.2785861548755</v>
      </c>
      <c r="FM6" s="199">
        <v>1172.3265646137129</v>
      </c>
      <c r="FN6" s="199">
        <v>800.83049572434811</v>
      </c>
      <c r="FO6" s="199">
        <v>664.36341490396671</v>
      </c>
      <c r="FP6" s="199">
        <v>650.84490063056603</v>
      </c>
      <c r="FQ6" s="199">
        <v>235.78433817645163</v>
      </c>
      <c r="FR6" s="199">
        <v>483.86522956444321</v>
      </c>
      <c r="FS6" s="199">
        <v>118.16564198854194</v>
      </c>
      <c r="FT6" s="199">
        <v>-479.7818346004409</v>
      </c>
      <c r="FU6" s="199">
        <v>-569.31846962358384</v>
      </c>
      <c r="FV6" s="199">
        <v>90.030705326565069</v>
      </c>
      <c r="FW6" s="199">
        <v>-479.19996137230515</v>
      </c>
      <c r="FX6" s="199">
        <v>-411.38932588112073</v>
      </c>
      <c r="FY6" s="199">
        <v>-272.2816319990456</v>
      </c>
      <c r="FZ6" s="199">
        <v>-549.06202883437095</v>
      </c>
      <c r="GA6" s="199">
        <v>-168.35643950767721</v>
      </c>
      <c r="GB6" s="199">
        <v>-184.51306094739215</v>
      </c>
      <c r="GC6" s="199">
        <v>855.91255950999914</v>
      </c>
      <c r="GD6" s="199">
        <v>709.30178228999955</v>
      </c>
      <c r="GE6" s="199">
        <v>42.462637250000142</v>
      </c>
      <c r="GF6" s="199">
        <v>130.97943031999981</v>
      </c>
      <c r="GG6" s="199">
        <v>-820.92334341999981</v>
      </c>
      <c r="GH6" s="199">
        <v>-1078.7229079999979</v>
      </c>
      <c r="GI6" s="199">
        <v>-342.07795473000033</v>
      </c>
      <c r="GJ6" s="199">
        <v>-660.06532239019782</v>
      </c>
      <c r="GK6" s="199">
        <v>313.51336106000002</v>
      </c>
      <c r="GL6" s="199">
        <v>313.51336106000002</v>
      </c>
      <c r="GM6" s="199">
        <v>713.68616202999931</v>
      </c>
      <c r="GN6" s="199">
        <v>293.8944043800002</v>
      </c>
      <c r="GO6" s="199">
        <v>193.01045444000047</v>
      </c>
      <c r="GP6" s="199">
        <v>543.62088068000037</v>
      </c>
      <c r="GQ6" s="199">
        <v>1340.2362403300012</v>
      </c>
      <c r="GR6" s="199">
        <v>802.52441149999993</v>
      </c>
      <c r="GS6" s="199">
        <v>419.79342821000051</v>
      </c>
      <c r="GT6" s="199">
        <v>658.55486979000079</v>
      </c>
      <c r="GU6" s="199">
        <v>788.45510756000033</v>
      </c>
      <c r="GV6" s="199">
        <v>826.60134315000005</v>
      </c>
      <c r="GW6" s="199">
        <v>1196.6950029499988</v>
      </c>
      <c r="GX6" s="199">
        <v>864.30537244999971</v>
      </c>
      <c r="GY6" s="199">
        <v>1655.2976258099995</v>
      </c>
      <c r="GZ6" s="199">
        <v>1866.7158037299998</v>
      </c>
      <c r="HA6" s="199">
        <v>1784.4043621600019</v>
      </c>
      <c r="HB6" s="199">
        <v>1460.55083459</v>
      </c>
      <c r="HC6" s="199">
        <v>2385.8739954900007</v>
      </c>
      <c r="HD6" s="199">
        <v>2654.5690719400004</v>
      </c>
      <c r="HE6" s="199">
        <v>2345.4858401599986</v>
      </c>
      <c r="HF6" s="199">
        <v>3196.6216996400008</v>
      </c>
      <c r="HG6" s="199">
        <v>2498.0791554300004</v>
      </c>
      <c r="HH6" s="199">
        <v>2206.6578269199986</v>
      </c>
      <c r="HI6" s="199">
        <v>3066.4702746400012</v>
      </c>
      <c r="HJ6" s="199">
        <v>3955.0714906599987</v>
      </c>
      <c r="HK6" s="199">
        <v>4070.233258440001</v>
      </c>
      <c r="HL6" s="199">
        <v>3872.8093407600009</v>
      </c>
      <c r="HM6" s="199">
        <v>2823.3353035899995</v>
      </c>
      <c r="HN6" s="199">
        <v>2112.7687034200003</v>
      </c>
      <c r="HO6" s="199">
        <v>1777.304731109999</v>
      </c>
      <c r="HP6" s="199">
        <v>2717.1908694100007</v>
      </c>
      <c r="HQ6" s="199">
        <v>2847.0259762300002</v>
      </c>
      <c r="HR6" s="199">
        <v>4040.1847722500011</v>
      </c>
      <c r="HS6" s="199">
        <v>4210.1407525599989</v>
      </c>
      <c r="HT6" s="199">
        <v>2532.3694343999996</v>
      </c>
      <c r="HU6" s="199">
        <v>3438.279304350001</v>
      </c>
      <c r="HV6" s="224">
        <v>3510.6085196000004</v>
      </c>
      <c r="HW6" s="199">
        <v>4335.6080995999992</v>
      </c>
      <c r="HX6" s="199">
        <v>2258.0464679800002</v>
      </c>
      <c r="HY6" s="199">
        <v>1774.7671965600009</v>
      </c>
      <c r="HZ6" s="199">
        <v>1107.9102042200007</v>
      </c>
      <c r="IA6" s="199">
        <v>625.66627287999916</v>
      </c>
      <c r="IB6" s="199">
        <v>2453.02785262</v>
      </c>
      <c r="IC6" s="199">
        <v>2852.2494902600001</v>
      </c>
      <c r="ID6" s="199">
        <v>1823.9697003500005</v>
      </c>
      <c r="IE6" s="199">
        <v>2171.6281456800002</v>
      </c>
      <c r="IF6" s="199">
        <v>1497.7294215200013</v>
      </c>
      <c r="IG6" s="230">
        <v>1273.9642227400002</v>
      </c>
      <c r="IH6" s="224">
        <v>1500.6767420800031</v>
      </c>
      <c r="II6" s="199">
        <v>1332.0244449199997</v>
      </c>
      <c r="IJ6" s="199">
        <v>1735.6019759099995</v>
      </c>
      <c r="IK6" s="199">
        <v>1244.9747992700004</v>
      </c>
      <c r="IL6" s="199">
        <v>1067.7023609699979</v>
      </c>
      <c r="IM6" s="199">
        <v>1890.277227380001</v>
      </c>
      <c r="IN6" s="199">
        <v>2670.76434023</v>
      </c>
      <c r="IO6" s="199">
        <v>503.32219902999884</v>
      </c>
      <c r="IP6" s="199">
        <v>790.43893824000099</v>
      </c>
      <c r="IQ6" s="199">
        <v>9.2736316800042982</v>
      </c>
      <c r="IR6" s="199">
        <v>238.07237816999853</v>
      </c>
      <c r="IS6" s="230">
        <v>670.45713102000025</v>
      </c>
      <c r="IT6" s="224">
        <v>-1640.9276995199975</v>
      </c>
      <c r="IU6" s="199">
        <v>-76.570158939160407</v>
      </c>
      <c r="IV6" s="199">
        <v>-1141.4112553899977</v>
      </c>
      <c r="IW6" s="199">
        <v>143.62939071000181</v>
      </c>
      <c r="IX6" s="199">
        <v>188.14886308999732</v>
      </c>
      <c r="IY6" s="199">
        <v>1429.6619589099996</v>
      </c>
      <c r="IZ6" s="199">
        <v>3073.3500017799988</v>
      </c>
      <c r="JA6" s="199">
        <v>3262.1822845699994</v>
      </c>
      <c r="JB6" s="199">
        <v>2748.8143355599987</v>
      </c>
      <c r="JC6" s="199">
        <v>1515.6098359699977</v>
      </c>
      <c r="JD6" s="199">
        <v>1993.2173305899985</v>
      </c>
      <c r="JE6" s="199">
        <v>4476.5728000400004</v>
      </c>
      <c r="JF6" s="224">
        <v>2875.3463037599977</v>
      </c>
      <c r="JG6" s="199">
        <v>3671.9181314400016</v>
      </c>
      <c r="JH6" s="199">
        <v>3356.3467893600018</v>
      </c>
      <c r="JI6" s="199">
        <v>1020.1686484699957</v>
      </c>
      <c r="JJ6" s="199">
        <v>-145.37225853999891</v>
      </c>
      <c r="JK6" s="199">
        <v>350.70905087999813</v>
      </c>
      <c r="JL6" s="199">
        <v>-2487.663969870001</v>
      </c>
      <c r="JM6" s="199">
        <v>-2726.4344032500012</v>
      </c>
      <c r="JN6" s="199">
        <v>-1304.7987720199972</v>
      </c>
      <c r="JO6" s="199">
        <v>-1942.7969348699992</v>
      </c>
      <c r="JP6" s="199">
        <v>-3000.7802136700006</v>
      </c>
      <c r="JQ6" s="230">
        <v>-715.66796977999991</v>
      </c>
      <c r="JR6" s="224">
        <v>-2821.5076879799999</v>
      </c>
      <c r="JS6" s="199">
        <v>-4245.9980044700042</v>
      </c>
      <c r="JT6" s="199">
        <v>-882.33323778999784</v>
      </c>
      <c r="JU6" s="199">
        <v>-2603.9399731899985</v>
      </c>
      <c r="JV6" s="199">
        <v>-2773.9319255499972</v>
      </c>
      <c r="JW6" s="199">
        <v>-1069.00845572</v>
      </c>
      <c r="JX6" s="199">
        <v>17.893533590000121</v>
      </c>
      <c r="JY6" s="199">
        <v>388.13859396000208</v>
      </c>
      <c r="JZ6" s="199">
        <v>205.79343897784128</v>
      </c>
      <c r="KA6" s="199">
        <v>1570.6613659300097</v>
      </c>
      <c r="KB6" s="199">
        <v>7043.2823531500026</v>
      </c>
      <c r="KC6" s="230">
        <v>7166.4646295000011</v>
      </c>
      <c r="KD6" s="224">
        <v>9254.9082696499991</v>
      </c>
      <c r="KE6" s="199">
        <v>10655.800149469875</v>
      </c>
      <c r="KF6" s="199">
        <v>11938.249029506769</v>
      </c>
      <c r="KG6" s="199">
        <v>12578.89633924</v>
      </c>
      <c r="KH6" s="199">
        <v>12812.611443689999</v>
      </c>
      <c r="KI6" s="199">
        <v>14399.94653204</v>
      </c>
      <c r="KJ6" s="199">
        <v>12842.512668170002</v>
      </c>
      <c r="KK6" s="199">
        <v>13646.807669600003</v>
      </c>
      <c r="KL6" s="199">
        <v>14563.960223500002</v>
      </c>
      <c r="KM6" s="199">
        <v>15197.217143039994</v>
      </c>
      <c r="KN6" s="199">
        <v>14968.498210939999</v>
      </c>
      <c r="KO6" s="230">
        <v>17689.83431464</v>
      </c>
      <c r="KP6" s="224">
        <v>15571.814874080002</v>
      </c>
      <c r="KQ6" s="199">
        <v>18729.69542281</v>
      </c>
      <c r="KR6" s="199">
        <v>20834.086391339999</v>
      </c>
      <c r="KS6" s="199">
        <v>22776.82006383</v>
      </c>
      <c r="KT6" s="199">
        <v>26027.490889140001</v>
      </c>
      <c r="KU6" s="199">
        <v>26027.79979366</v>
      </c>
      <c r="KV6" s="199">
        <v>26389.19646426188</v>
      </c>
      <c r="KW6" s="199">
        <v>25959.459012519997</v>
      </c>
      <c r="KX6" s="199">
        <v>31312.349154159994</v>
      </c>
      <c r="KY6" s="199">
        <v>36391.041128370001</v>
      </c>
      <c r="KZ6" s="199">
        <v>38662.648607159994</v>
      </c>
      <c r="LA6" s="230">
        <v>39770.196926439996</v>
      </c>
      <c r="LB6" s="224">
        <v>41726.191433720014</v>
      </c>
      <c r="LC6" s="199">
        <v>39471.807755650007</v>
      </c>
      <c r="LD6" s="199">
        <v>37232.31061701</v>
      </c>
      <c r="LE6" s="199">
        <v>37648.654665190006</v>
      </c>
      <c r="LF6" s="199">
        <v>25015.300849969997</v>
      </c>
      <c r="LG6" s="199">
        <v>18138.231312140004</v>
      </c>
      <c r="LH6" s="199">
        <v>18770.25</v>
      </c>
      <c r="LI6" s="199">
        <v>22444.980000000003</v>
      </c>
      <c r="LJ6" s="199">
        <v>26694.24034</v>
      </c>
      <c r="LK6" s="331">
        <v>24932.202760929998</v>
      </c>
      <c r="LL6" s="331">
        <v>24160.914277989999</v>
      </c>
      <c r="LM6" s="333">
        <v>21955.470872410002</v>
      </c>
      <c r="LN6" s="332">
        <v>25985.140462249998</v>
      </c>
      <c r="LO6" s="331">
        <v>25248.654899409998</v>
      </c>
      <c r="LP6" s="333">
        <v>27066.640048699999</v>
      </c>
      <c r="LQ6" s="231"/>
    </row>
    <row r="7" spans="1:329" s="238" customFormat="1" ht="27.75" customHeight="1">
      <c r="A7" s="207" t="s">
        <v>183</v>
      </c>
      <c r="B7" s="215">
        <v>295.78016565167303</v>
      </c>
      <c r="C7" s="213">
        <v>305.92466894202494</v>
      </c>
      <c r="D7" s="213">
        <v>319.62810047217209</v>
      </c>
      <c r="E7" s="213">
        <v>371.33157082934196</v>
      </c>
      <c r="F7" s="234">
        <v>359.02202499537782</v>
      </c>
      <c r="G7" s="234">
        <v>384.24650509204548</v>
      </c>
      <c r="H7" s="234">
        <v>397.69686208127524</v>
      </c>
      <c r="I7" s="213">
        <v>411.58530593549807</v>
      </c>
      <c r="J7" s="213">
        <v>403.84522844437333</v>
      </c>
      <c r="K7" s="213">
        <v>411.02124606601069</v>
      </c>
      <c r="L7" s="213">
        <v>425.92212417674568</v>
      </c>
      <c r="M7" s="213">
        <v>489.05165758994315</v>
      </c>
      <c r="N7" s="213">
        <v>484.74225240073548</v>
      </c>
      <c r="O7" s="213">
        <v>487.03336476419645</v>
      </c>
      <c r="P7" s="213">
        <v>508.72621310913564</v>
      </c>
      <c r="Q7" s="213">
        <v>515.53951165309934</v>
      </c>
      <c r="R7" s="213">
        <v>543.88338177380035</v>
      </c>
      <c r="S7" s="213">
        <v>530.65977940364019</v>
      </c>
      <c r="T7" s="213">
        <v>614.50791875083314</v>
      </c>
      <c r="U7" s="213">
        <v>630.11899791657311</v>
      </c>
      <c r="V7" s="213">
        <v>651.49033407986803</v>
      </c>
      <c r="W7" s="213">
        <v>673.93789970010801</v>
      </c>
      <c r="X7" s="213">
        <v>704.58220452262276</v>
      </c>
      <c r="Y7" s="213">
        <v>756.27028904219196</v>
      </c>
      <c r="Z7" s="213">
        <v>791.65695528107767</v>
      </c>
      <c r="AA7" s="213">
        <v>838.00487790721172</v>
      </c>
      <c r="AB7" s="213">
        <v>824.31956599490275</v>
      </c>
      <c r="AC7" s="213">
        <v>793.63793604658474</v>
      </c>
      <c r="AD7" s="213">
        <v>805.54029881138331</v>
      </c>
      <c r="AE7" s="213">
        <v>808.85651870209051</v>
      </c>
      <c r="AF7" s="213">
        <v>828.31183710306459</v>
      </c>
      <c r="AG7" s="213">
        <v>820.20702613409151</v>
      </c>
      <c r="AH7" s="213">
        <v>813.65831584052</v>
      </c>
      <c r="AI7" s="213">
        <v>792.12387035795439</v>
      </c>
      <c r="AJ7" s="213">
        <v>850.34115141058601</v>
      </c>
      <c r="AK7" s="213">
        <v>877.17387894435865</v>
      </c>
      <c r="AL7" s="213">
        <v>871.83117003168707</v>
      </c>
      <c r="AM7" s="213">
        <v>912.90866883654462</v>
      </c>
      <c r="AN7" s="213">
        <v>908.30952889503294</v>
      </c>
      <c r="AO7" s="213">
        <v>967.09863258934138</v>
      </c>
      <c r="AP7" s="213">
        <v>1016.3078087674504</v>
      </c>
      <c r="AQ7" s="213">
        <v>1004.0567593997981</v>
      </c>
      <c r="AR7" s="213">
        <v>1031.5082985824843</v>
      </c>
      <c r="AS7" s="213">
        <v>1010.5331849795386</v>
      </c>
      <c r="AT7" s="213">
        <v>1029.3513856123989</v>
      </c>
      <c r="AU7" s="213">
        <v>996.04362583584691</v>
      </c>
      <c r="AV7" s="213">
        <v>1088.6736638884356</v>
      </c>
      <c r="AW7" s="213">
        <v>1107.7791329584293</v>
      </c>
      <c r="AX7" s="213">
        <v>1114.6318310294994</v>
      </c>
      <c r="AY7" s="213">
        <v>1142.3430830027505</v>
      </c>
      <c r="AZ7" s="213">
        <v>1090.1477059550828</v>
      </c>
      <c r="BA7" s="213">
        <v>1043.9394834061693</v>
      </c>
      <c r="BB7" s="213">
        <v>1132.8445011239219</v>
      </c>
      <c r="BC7" s="213">
        <v>1008.4033660202251</v>
      </c>
      <c r="BD7" s="213">
        <v>1055.8192160411284</v>
      </c>
      <c r="BE7" s="213">
        <v>1022.808459830001</v>
      </c>
      <c r="BF7" s="213">
        <v>955.43218080708721</v>
      </c>
      <c r="BG7" s="213">
        <v>993.39362529967036</v>
      </c>
      <c r="BH7" s="213">
        <v>951.99650996819662</v>
      </c>
      <c r="BI7" s="213">
        <v>1065.7068111424107</v>
      </c>
      <c r="BJ7" s="235">
        <v>1126.9875723444961</v>
      </c>
      <c r="BK7" s="235">
        <v>1065.8647034543123</v>
      </c>
      <c r="BL7" s="236">
        <v>1080.9027415529317</v>
      </c>
      <c r="BM7" s="235">
        <v>1105.681308962701</v>
      </c>
      <c r="BN7" s="213">
        <v>1179.2084756081565</v>
      </c>
      <c r="BO7" s="213">
        <v>1312.4329348544013</v>
      </c>
      <c r="BP7" s="213">
        <v>1176.62370273283</v>
      </c>
      <c r="BQ7" s="213">
        <v>1288.7185103057966</v>
      </c>
      <c r="BR7" s="213">
        <v>1282.383001313266</v>
      </c>
      <c r="BS7" s="213">
        <v>1328.2865152129041</v>
      </c>
      <c r="BT7" s="213">
        <v>1370.0436520573969</v>
      </c>
      <c r="BU7" s="213">
        <v>1271.1034107374483</v>
      </c>
      <c r="BV7" s="213">
        <v>1234.2062393422023</v>
      </c>
      <c r="BW7" s="213">
        <v>1306.3259775784384</v>
      </c>
      <c r="BX7" s="213">
        <v>1388.9080220436126</v>
      </c>
      <c r="BY7" s="213">
        <v>1377.5431168106518</v>
      </c>
      <c r="BZ7" s="213">
        <v>1460.2575302065663</v>
      </c>
      <c r="CA7" s="213">
        <v>1528.7583029584355</v>
      </c>
      <c r="CB7" s="213">
        <v>1512.8056120120305</v>
      </c>
      <c r="CC7" s="213">
        <v>1594.9726481808668</v>
      </c>
      <c r="CD7" s="235">
        <v>1461.1420213955282</v>
      </c>
      <c r="CE7" s="213">
        <v>1522.0232093818836</v>
      </c>
      <c r="CF7" s="213">
        <v>1549.64885331716</v>
      </c>
      <c r="CG7" s="213">
        <v>1483.6121840447556</v>
      </c>
      <c r="CH7" s="213">
        <v>1512.5988679474849</v>
      </c>
      <c r="CI7" s="213">
        <v>1575.2238505174626</v>
      </c>
      <c r="CJ7" s="213">
        <v>1277.4152170378495</v>
      </c>
      <c r="CK7" s="213">
        <v>1366.2350139165446</v>
      </c>
      <c r="CL7" s="213">
        <v>1478.7684230963569</v>
      </c>
      <c r="CM7" s="213">
        <v>1478.6099460850664</v>
      </c>
      <c r="CN7" s="213">
        <v>1614.5455324632608</v>
      </c>
      <c r="CO7" s="213">
        <v>1693.6976825696863</v>
      </c>
      <c r="CP7" s="213">
        <v>1884.8055232947133</v>
      </c>
      <c r="CQ7" s="213">
        <v>1854.6893550277084</v>
      </c>
      <c r="CR7" s="213">
        <v>2003.5179429495133</v>
      </c>
      <c r="CS7" s="213">
        <v>2045.4661958167023</v>
      </c>
      <c r="CT7" s="213">
        <v>2307.4156625663227</v>
      </c>
      <c r="CU7" s="213">
        <v>2305.4821683902333</v>
      </c>
      <c r="CV7" s="213">
        <v>2553.4070377314715</v>
      </c>
      <c r="CW7" s="213">
        <v>2529.6815830000915</v>
      </c>
      <c r="CX7" s="213">
        <v>2713.2963376505891</v>
      </c>
      <c r="CY7" s="213">
        <v>2575.8339811101155</v>
      </c>
      <c r="CZ7" s="213">
        <v>2856.4541451512946</v>
      </c>
      <c r="DA7" s="213">
        <v>3026.2536446616064</v>
      </c>
      <c r="DB7" s="213">
        <v>3332.2498275170437</v>
      </c>
      <c r="DC7" s="213">
        <v>3011.9557135856085</v>
      </c>
      <c r="DD7" s="213">
        <v>3526.9577605450099</v>
      </c>
      <c r="DE7" s="213">
        <v>3221.7591944886112</v>
      </c>
      <c r="DF7" s="213">
        <v>3267.2039503153151</v>
      </c>
      <c r="DG7" s="213">
        <v>3552.8290292496263</v>
      </c>
      <c r="DH7" s="213">
        <v>3914.254114636843</v>
      </c>
      <c r="DI7" s="213">
        <v>3833.7055626348538</v>
      </c>
      <c r="DJ7" s="213">
        <v>4284.3393755987654</v>
      </c>
      <c r="DK7" s="213">
        <v>4198.7489880807216</v>
      </c>
      <c r="DL7" s="213">
        <v>4818.144008565162</v>
      </c>
      <c r="DM7" s="213">
        <v>4400.4423030203743</v>
      </c>
      <c r="DN7" s="213">
        <v>4607.4564163608511</v>
      </c>
      <c r="DO7" s="213">
        <v>5102.2822261480205</v>
      </c>
      <c r="DP7" s="213">
        <v>5262.0116849578872</v>
      </c>
      <c r="DQ7" s="213">
        <v>5942.3590336805573</v>
      </c>
      <c r="DR7" s="213">
        <v>5692.9564631618096</v>
      </c>
      <c r="DS7" s="213">
        <v>5851.0861747928657</v>
      </c>
      <c r="DT7" s="213">
        <v>6180.2559762383507</v>
      </c>
      <c r="DU7" s="213">
        <v>6237.4775290570997</v>
      </c>
      <c r="DV7" s="213">
        <v>6353.1443888383956</v>
      </c>
      <c r="DW7" s="213">
        <v>6666.4067164392845</v>
      </c>
      <c r="DX7" s="213">
        <v>6391.0065861330613</v>
      </c>
      <c r="DY7" s="213">
        <v>6509.9519533566308</v>
      </c>
      <c r="DZ7" s="213">
        <v>6597.373054725228</v>
      </c>
      <c r="EA7" s="213">
        <v>6297.3201415697131</v>
      </c>
      <c r="EB7" s="213">
        <v>6322.5000650680868</v>
      </c>
      <c r="EC7" s="213">
        <v>6276.36147910203</v>
      </c>
      <c r="ED7" s="213">
        <v>6293.7545232371758</v>
      </c>
      <c r="EE7" s="213">
        <v>6567.3347884769664</v>
      </c>
      <c r="EF7" s="213">
        <v>6522.3073792342993</v>
      </c>
      <c r="EG7" s="213">
        <v>6684.0072229034395</v>
      </c>
      <c r="EH7" s="213">
        <v>6848.2961926094204</v>
      </c>
      <c r="EI7" s="213">
        <v>6836.7011159925942</v>
      </c>
      <c r="EJ7" s="213">
        <v>6895.1456699544115</v>
      </c>
      <c r="EK7" s="213">
        <v>6941.3178300569707</v>
      </c>
      <c r="EL7" s="213">
        <v>7336.2309959826916</v>
      </c>
      <c r="EM7" s="213">
        <v>7401.7711882264293</v>
      </c>
      <c r="EN7" s="213">
        <v>7563.5028059721144</v>
      </c>
      <c r="EO7" s="213">
        <v>7909.0261475280431</v>
      </c>
      <c r="EP7" s="213">
        <v>7516.1707068379783</v>
      </c>
      <c r="EQ7" s="213">
        <v>7156.3201837495662</v>
      </c>
      <c r="ER7" s="213">
        <v>8111.1809113822819</v>
      </c>
      <c r="ES7" s="213">
        <v>8234.3220218159368</v>
      </c>
      <c r="ET7" s="213">
        <v>8301.09222620746</v>
      </c>
      <c r="EU7" s="213">
        <v>8410.2072403036764</v>
      </c>
      <c r="EV7" s="213">
        <v>8795.0189956639806</v>
      </c>
      <c r="EW7" s="213">
        <v>8973.1227329939793</v>
      </c>
      <c r="EX7" s="213">
        <v>9300.1526562086256</v>
      </c>
      <c r="EY7" s="213">
        <v>9752.317715246767</v>
      </c>
      <c r="EZ7" s="213">
        <v>10256.62824284851</v>
      </c>
      <c r="FA7" s="213">
        <v>10315.230663109194</v>
      </c>
      <c r="FB7" s="213">
        <v>10915.643177634623</v>
      </c>
      <c r="FC7" s="213">
        <v>10922.339507094148</v>
      </c>
      <c r="FD7" s="213">
        <v>11669.905414353765</v>
      </c>
      <c r="FE7" s="213">
        <v>12478.373028291315</v>
      </c>
      <c r="FF7" s="213">
        <v>12956.488472079307</v>
      </c>
      <c r="FG7" s="213">
        <v>13908.364062888562</v>
      </c>
      <c r="FH7" s="213">
        <v>14376.74245959397</v>
      </c>
      <c r="FI7" s="213">
        <v>14656.828447920057</v>
      </c>
      <c r="FJ7" s="213">
        <v>14785.980789284509</v>
      </c>
      <c r="FK7" s="213">
        <v>13123.908725643631</v>
      </c>
      <c r="FL7" s="213">
        <v>14476.806737089481</v>
      </c>
      <c r="FM7" s="213">
        <v>15666.662608707164</v>
      </c>
      <c r="FN7" s="213">
        <v>15420.676977625315</v>
      </c>
      <c r="FO7" s="213">
        <v>15824.783777929981</v>
      </c>
      <c r="FP7" s="213">
        <v>16507.645285053724</v>
      </c>
      <c r="FQ7" s="213">
        <v>17149.036591863471</v>
      </c>
      <c r="FR7" s="213">
        <v>17666.161227952216</v>
      </c>
      <c r="FS7" s="213">
        <v>18170.005317306484</v>
      </c>
      <c r="FT7" s="213">
        <v>18785.049676413168</v>
      </c>
      <c r="FU7" s="213">
        <v>18685.935247328722</v>
      </c>
      <c r="FV7" s="213">
        <v>19241.759969249637</v>
      </c>
      <c r="FW7" s="213">
        <v>20496.670965897487</v>
      </c>
      <c r="FX7" s="213">
        <v>19898.547999886949</v>
      </c>
      <c r="FY7" s="213">
        <v>21236.594083738004</v>
      </c>
      <c r="FZ7" s="213">
        <v>22967.145613948112</v>
      </c>
      <c r="GA7" s="213">
        <v>23174.653419771901</v>
      </c>
      <c r="GB7" s="213">
        <v>24410.334806383631</v>
      </c>
      <c r="GC7" s="213">
        <v>24461.619919760004</v>
      </c>
      <c r="GD7" s="213">
        <v>25206.358931590003</v>
      </c>
      <c r="GE7" s="213">
        <v>26472.970026590003</v>
      </c>
      <c r="GF7" s="213">
        <v>27688.49554326</v>
      </c>
      <c r="GG7" s="213">
        <v>29032.649326819996</v>
      </c>
      <c r="GH7" s="213">
        <v>25770.683908769999</v>
      </c>
      <c r="GI7" s="213">
        <v>24266.914359960003</v>
      </c>
      <c r="GJ7" s="213">
        <v>25344.653844817207</v>
      </c>
      <c r="GK7" s="213">
        <v>27851.779071819998</v>
      </c>
      <c r="GL7" s="213">
        <v>27843.973259309998</v>
      </c>
      <c r="GM7" s="213">
        <v>29370.906748870009</v>
      </c>
      <c r="GN7" s="213">
        <v>31044.870803879992</v>
      </c>
      <c r="GO7" s="213">
        <v>32745.250065600001</v>
      </c>
      <c r="GP7" s="213">
        <v>34277.870422719992</v>
      </c>
      <c r="GQ7" s="213">
        <v>35306.614000029993</v>
      </c>
      <c r="GR7" s="213">
        <v>33611.091491849998</v>
      </c>
      <c r="GS7" s="213">
        <v>35141.081051459987</v>
      </c>
      <c r="GT7" s="213">
        <v>35739.836783160004</v>
      </c>
      <c r="GU7" s="213">
        <v>32642.789876129998</v>
      </c>
      <c r="GV7" s="213">
        <v>33068.412929390004</v>
      </c>
      <c r="GW7" s="213">
        <v>34940.540136309995</v>
      </c>
      <c r="GX7" s="213">
        <v>35263.650266949997</v>
      </c>
      <c r="GY7" s="213">
        <v>35012.688298909998</v>
      </c>
      <c r="GZ7" s="213">
        <v>35289.834482079998</v>
      </c>
      <c r="HA7" s="213">
        <v>35630.547785119998</v>
      </c>
      <c r="HB7" s="213">
        <v>38016.521498410002</v>
      </c>
      <c r="HC7" s="213">
        <v>37264.532547629991</v>
      </c>
      <c r="HD7" s="213">
        <v>37987.682851199999</v>
      </c>
      <c r="HE7" s="213">
        <v>39806.335490630001</v>
      </c>
      <c r="HF7" s="213">
        <v>40338.441982809985</v>
      </c>
      <c r="HG7" s="213">
        <v>38123.102257869992</v>
      </c>
      <c r="HH7" s="213">
        <v>39648.116415490011</v>
      </c>
      <c r="HI7" s="213">
        <v>41745.564538900006</v>
      </c>
      <c r="HJ7" s="213">
        <v>48232.252953629992</v>
      </c>
      <c r="HK7" s="213">
        <v>47472.65176624999</v>
      </c>
      <c r="HL7" s="213">
        <v>48874.862855470012</v>
      </c>
      <c r="HM7" s="213">
        <v>41660.063270060011</v>
      </c>
      <c r="HN7" s="213">
        <v>42822.10645513999</v>
      </c>
      <c r="HO7" s="213">
        <v>45510.227939429991</v>
      </c>
      <c r="HP7" s="213">
        <v>46822.173929980017</v>
      </c>
      <c r="HQ7" s="213">
        <v>46785.87277664998</v>
      </c>
      <c r="HR7" s="213">
        <v>41373.432033079989</v>
      </c>
      <c r="HS7" s="213">
        <v>45051.372436949983</v>
      </c>
      <c r="HT7" s="213">
        <v>44705.188692299991</v>
      </c>
      <c r="HU7" s="213">
        <v>45831.362186139988</v>
      </c>
      <c r="HV7" s="215">
        <v>46243.651804150017</v>
      </c>
      <c r="HW7" s="213">
        <v>46432.107617100031</v>
      </c>
      <c r="HX7" s="213">
        <v>50417.949258729997</v>
      </c>
      <c r="HY7" s="213">
        <v>52070.989326970004</v>
      </c>
      <c r="HZ7" s="213">
        <v>49761.981725559992</v>
      </c>
      <c r="IA7" s="213">
        <v>51580.056521189974</v>
      </c>
      <c r="IB7" s="213">
        <v>53721.835963639998</v>
      </c>
      <c r="IC7" s="213">
        <v>55532.038297860003</v>
      </c>
      <c r="ID7" s="213">
        <v>56746.159297179998</v>
      </c>
      <c r="IE7" s="213">
        <v>59057.960781310008</v>
      </c>
      <c r="IF7" s="213">
        <v>61028.195793279992</v>
      </c>
      <c r="IG7" s="214">
        <v>62343.664157159998</v>
      </c>
      <c r="IH7" s="215">
        <v>65031.567890259998</v>
      </c>
      <c r="II7" s="213">
        <v>67600.137001850002</v>
      </c>
      <c r="IJ7" s="213">
        <v>52918.099027389995</v>
      </c>
      <c r="IK7" s="213">
        <v>57803.126218809994</v>
      </c>
      <c r="IL7" s="213">
        <v>60216.872546179991</v>
      </c>
      <c r="IM7" s="213">
        <v>62909.619519819993</v>
      </c>
      <c r="IN7" s="213">
        <v>61809.466043400003</v>
      </c>
      <c r="IO7" s="213">
        <v>63701.304990270015</v>
      </c>
      <c r="IP7" s="213">
        <v>68478.960604870008</v>
      </c>
      <c r="IQ7" s="213">
        <v>69169.142308480004</v>
      </c>
      <c r="IR7" s="213">
        <v>72165.096844059983</v>
      </c>
      <c r="IS7" s="214">
        <v>72359.167992940012</v>
      </c>
      <c r="IT7" s="215">
        <v>74512.230764680004</v>
      </c>
      <c r="IU7" s="213">
        <v>69158.987517574045</v>
      </c>
      <c r="IV7" s="213">
        <v>66360.949874069993</v>
      </c>
      <c r="IW7" s="213">
        <v>67962.893102780014</v>
      </c>
      <c r="IX7" s="213">
        <v>74590.463040539995</v>
      </c>
      <c r="IY7" s="213">
        <v>78610.568494399995</v>
      </c>
      <c r="IZ7" s="213">
        <v>79882.009328429995</v>
      </c>
      <c r="JA7" s="213">
        <v>82521.750235259984</v>
      </c>
      <c r="JB7" s="213">
        <v>89828.094616219838</v>
      </c>
      <c r="JC7" s="213">
        <v>93850.430461659984</v>
      </c>
      <c r="JD7" s="213">
        <v>99627.412746980015</v>
      </c>
      <c r="JE7" s="213">
        <v>101923.7623415196</v>
      </c>
      <c r="JF7" s="215">
        <v>98996.294483070014</v>
      </c>
      <c r="JG7" s="213">
        <v>99334.888066679981</v>
      </c>
      <c r="JH7" s="213">
        <v>104348.34493343001</v>
      </c>
      <c r="JI7" s="213">
        <v>90946.486862999984</v>
      </c>
      <c r="JJ7" s="213">
        <v>94004.889864240002</v>
      </c>
      <c r="JK7" s="213">
        <v>96506.775241279989</v>
      </c>
      <c r="JL7" s="213">
        <v>101556.19628882001</v>
      </c>
      <c r="JM7" s="213">
        <v>105105.76249874354</v>
      </c>
      <c r="JN7" s="213">
        <v>109397.08804857</v>
      </c>
      <c r="JO7" s="213">
        <v>113926.79306288004</v>
      </c>
      <c r="JP7" s="213">
        <v>121438.15409397001</v>
      </c>
      <c r="JQ7" s="214">
        <v>128024.40081569999</v>
      </c>
      <c r="JR7" s="215">
        <v>130980.74181360999</v>
      </c>
      <c r="JS7" s="213">
        <v>134536.04429958999</v>
      </c>
      <c r="JT7" s="213">
        <v>139125.60879621003</v>
      </c>
      <c r="JU7" s="213">
        <v>143714.52301681173</v>
      </c>
      <c r="JV7" s="213">
        <v>149230.02319160459</v>
      </c>
      <c r="JW7" s="213">
        <v>152627.87203479002</v>
      </c>
      <c r="JX7" s="213">
        <v>159392.80407180235</v>
      </c>
      <c r="JY7" s="213">
        <v>166443.22888698001</v>
      </c>
      <c r="JZ7" s="213">
        <v>176822.87841370216</v>
      </c>
      <c r="KA7" s="213">
        <v>207187.4512828</v>
      </c>
      <c r="KB7" s="213">
        <v>219426.27541987001</v>
      </c>
      <c r="KC7" s="214">
        <v>190587.99259188003</v>
      </c>
      <c r="KD7" s="215">
        <f>KD8+KD11+KD12</f>
        <v>209049.76472160994</v>
      </c>
      <c r="KE7" s="213">
        <f t="shared" ref="KE7:KR7" si="2">KE8+KE11+KE12</f>
        <v>212950.35381881637</v>
      </c>
      <c r="KF7" s="213">
        <f t="shared" si="2"/>
        <v>218993.05962710382</v>
      </c>
      <c r="KG7" s="213">
        <f t="shared" si="2"/>
        <v>217920.46056834006</v>
      </c>
      <c r="KH7" s="213">
        <f t="shared" si="2"/>
        <v>211287.26325013002</v>
      </c>
      <c r="KI7" s="213">
        <f t="shared" si="2"/>
        <v>208970.93181524001</v>
      </c>
      <c r="KJ7" s="213">
        <f t="shared" si="2"/>
        <v>215563.91297470997</v>
      </c>
      <c r="KK7" s="213">
        <f t="shared" si="2"/>
        <v>217857.65122946003</v>
      </c>
      <c r="KL7" s="213">
        <f t="shared" si="2"/>
        <v>220861.33649397999</v>
      </c>
      <c r="KM7" s="213">
        <f t="shared" si="2"/>
        <v>224795.29855734995</v>
      </c>
      <c r="KN7" s="213">
        <f t="shared" si="2"/>
        <v>228601.93478585998</v>
      </c>
      <c r="KO7" s="214">
        <f t="shared" si="2"/>
        <v>228308.24689792001</v>
      </c>
      <c r="KP7" s="215">
        <f t="shared" si="2"/>
        <v>220556.64138692999</v>
      </c>
      <c r="KQ7" s="213">
        <f t="shared" si="2"/>
        <v>225439.57594032993</v>
      </c>
      <c r="KR7" s="213">
        <f t="shared" si="2"/>
        <v>227024.60445151001</v>
      </c>
      <c r="KS7" s="213">
        <f>KS8+KS11+KS12</f>
        <v>232401.67318636004</v>
      </c>
      <c r="KT7" s="213">
        <f t="shared" ref="KT7" si="3">KT8+KT11+KT12</f>
        <v>233963.78711655995</v>
      </c>
      <c r="KU7" s="213">
        <f>KU8+KU11+KU12</f>
        <v>231954.03493932</v>
      </c>
      <c r="KV7" s="213">
        <f t="shared" ref="KV7:KX7" si="4">KV8+KV11+KV12</f>
        <v>233815.58483296816</v>
      </c>
      <c r="KW7" s="213">
        <f t="shared" si="4"/>
        <v>240594.18030284019</v>
      </c>
      <c r="KX7" s="213">
        <f t="shared" si="4"/>
        <v>245378.54656989002</v>
      </c>
      <c r="KY7" s="213">
        <f>KY8+KY11+KY12</f>
        <v>254687.86311107993</v>
      </c>
      <c r="KZ7" s="213">
        <f t="shared" ref="KZ7:LE7" si="5">KZ8+KZ11+KZ12</f>
        <v>251851.06994010005</v>
      </c>
      <c r="LA7" s="214">
        <f t="shared" si="5"/>
        <v>244764.84099663</v>
      </c>
      <c r="LB7" s="215">
        <f t="shared" si="5"/>
        <v>242688.73780771001</v>
      </c>
      <c r="LC7" s="213">
        <f t="shared" si="5"/>
        <v>240088.97327867997</v>
      </c>
      <c r="LD7" s="213">
        <f t="shared" si="5"/>
        <v>241260.50095492005</v>
      </c>
      <c r="LE7" s="213">
        <f t="shared" si="5"/>
        <v>207122.20474031998</v>
      </c>
      <c r="LF7" s="213">
        <f>LF8+LF11+LF12</f>
        <v>250805.60011051001</v>
      </c>
      <c r="LG7" s="213">
        <f t="shared" ref="LG7:LP7" si="6">LG8+LG11+LG12</f>
        <v>249222.50062945002</v>
      </c>
      <c r="LH7" s="213">
        <f t="shared" si="6"/>
        <v>269190.71299999999</v>
      </c>
      <c r="LI7" s="213">
        <f t="shared" si="6"/>
        <v>263353.98200000002</v>
      </c>
      <c r="LJ7" s="213">
        <f t="shared" si="6"/>
        <v>252805.97339577903</v>
      </c>
      <c r="LK7" s="213">
        <f t="shared" si="6"/>
        <v>261717.35668500897</v>
      </c>
      <c r="LL7" s="213">
        <f t="shared" si="6"/>
        <v>260041.505528979</v>
      </c>
      <c r="LM7" s="214">
        <f t="shared" ref="LM7" si="7">LM8+LM11+LM12</f>
        <v>284132.49075077602</v>
      </c>
      <c r="LN7" s="215">
        <f>LN8+LN11+LN12</f>
        <v>273554.53890372551</v>
      </c>
      <c r="LO7" s="213">
        <f t="shared" si="6"/>
        <v>296558.66257093323</v>
      </c>
      <c r="LP7" s="214">
        <f t="shared" si="6"/>
        <v>283445.23369758535</v>
      </c>
      <c r="LQ7" s="237"/>
    </row>
    <row r="8" spans="1:329" s="238" customFormat="1" ht="27.75" customHeight="1">
      <c r="A8" s="216" t="s">
        <v>184</v>
      </c>
      <c r="B8" s="199">
        <f t="shared" ref="B8:BM8" si="8">B9-B10</f>
        <v>257.804286933963</v>
      </c>
      <c r="C8" s="199">
        <f t="shared" si="8"/>
        <v>266.67007830516292</v>
      </c>
      <c r="D8" s="199">
        <f t="shared" si="8"/>
        <v>273.87044434601205</v>
      </c>
      <c r="E8" s="199">
        <f t="shared" si="8"/>
        <v>301.70159849504398</v>
      </c>
      <c r="F8" s="199">
        <f t="shared" si="8"/>
        <v>298.69654170708782</v>
      </c>
      <c r="G8" s="199">
        <f t="shared" si="8"/>
        <v>318.53716196159257</v>
      </c>
      <c r="H8" s="199">
        <f t="shared" si="8"/>
        <v>328.35085006296515</v>
      </c>
      <c r="I8" s="199">
        <f t="shared" si="8"/>
        <v>342.18040952976912</v>
      </c>
      <c r="J8" s="199">
        <f t="shared" si="8"/>
        <v>332.70867722057335</v>
      </c>
      <c r="K8" s="199">
        <f t="shared" si="8"/>
        <v>355.74687278952092</v>
      </c>
      <c r="L8" s="199">
        <f t="shared" si="8"/>
        <v>374.5022410014019</v>
      </c>
      <c r="M8" s="199">
        <f t="shared" si="8"/>
        <v>369.30379867536521</v>
      </c>
      <c r="N8" s="199">
        <f t="shared" si="8"/>
        <v>380.27576407543347</v>
      </c>
      <c r="O8" s="199">
        <f t="shared" si="8"/>
        <v>384.3068489575395</v>
      </c>
      <c r="P8" s="199">
        <f t="shared" si="8"/>
        <v>394.07227750306356</v>
      </c>
      <c r="Q8" s="199">
        <f t="shared" si="8"/>
        <v>414.49242206685165</v>
      </c>
      <c r="R8" s="199">
        <f t="shared" si="8"/>
        <v>443.13740489546535</v>
      </c>
      <c r="S8" s="199">
        <f t="shared" si="8"/>
        <v>451.63343183892403</v>
      </c>
      <c r="T8" s="199">
        <f t="shared" si="8"/>
        <v>467.52566354833721</v>
      </c>
      <c r="U8" s="199">
        <f t="shared" si="8"/>
        <v>475.86358027830806</v>
      </c>
      <c r="V8" s="199">
        <f t="shared" si="8"/>
        <v>496.8077011357459</v>
      </c>
      <c r="W8" s="199">
        <f t="shared" si="8"/>
        <v>563.84370752259929</v>
      </c>
      <c r="X8" s="199">
        <f t="shared" si="8"/>
        <v>566.03176822625596</v>
      </c>
      <c r="Y8" s="199">
        <f t="shared" si="8"/>
        <v>598.80960822615282</v>
      </c>
      <c r="Z8" s="199">
        <f t="shared" si="8"/>
        <v>584.72368599219135</v>
      </c>
      <c r="AA8" s="199">
        <f t="shared" si="8"/>
        <v>614.19084578849493</v>
      </c>
      <c r="AB8" s="199">
        <f t="shared" si="8"/>
        <v>609.25475417300413</v>
      </c>
      <c r="AC8" s="199">
        <f t="shared" si="8"/>
        <v>607.60224314863649</v>
      </c>
      <c r="AD8" s="199">
        <f t="shared" si="8"/>
        <v>616.92442710347427</v>
      </c>
      <c r="AE8" s="199">
        <f t="shared" si="8"/>
        <v>607.71286025230052</v>
      </c>
      <c r="AF8" s="199">
        <f t="shared" si="8"/>
        <v>621.26573427296717</v>
      </c>
      <c r="AG8" s="199">
        <f t="shared" si="8"/>
        <v>574.84627259322633</v>
      </c>
      <c r="AH8" s="199">
        <f t="shared" si="8"/>
        <v>666.57632249181142</v>
      </c>
      <c r="AI8" s="199">
        <f t="shared" si="8"/>
        <v>653.1651498979013</v>
      </c>
      <c r="AJ8" s="199">
        <f t="shared" si="8"/>
        <v>664.61415269560939</v>
      </c>
      <c r="AK8" s="199">
        <f t="shared" si="8"/>
        <v>598.89539012906414</v>
      </c>
      <c r="AL8" s="199">
        <f t="shared" si="8"/>
        <v>594.86832656675051</v>
      </c>
      <c r="AM8" s="199">
        <f t="shared" si="8"/>
        <v>639.59653132407448</v>
      </c>
      <c r="AN8" s="199">
        <f t="shared" si="8"/>
        <v>617.22780193006815</v>
      </c>
      <c r="AO8" s="199">
        <f t="shared" si="8"/>
        <v>650.09880482032122</v>
      </c>
      <c r="AP8" s="199">
        <f t="shared" si="8"/>
        <v>699.12427390400489</v>
      </c>
      <c r="AQ8" s="199">
        <f t="shared" si="8"/>
        <v>700.62390637876206</v>
      </c>
      <c r="AR8" s="199">
        <f t="shared" si="8"/>
        <v>670.3566001497004</v>
      </c>
      <c r="AS8" s="199">
        <f t="shared" si="8"/>
        <v>664.04645496076591</v>
      </c>
      <c r="AT8" s="199">
        <f t="shared" si="8"/>
        <v>688.32003974954569</v>
      </c>
      <c r="AU8" s="199">
        <f t="shared" si="8"/>
        <v>711.62477857354224</v>
      </c>
      <c r="AV8" s="199">
        <f t="shared" si="8"/>
        <v>709.1891361030498</v>
      </c>
      <c r="AW8" s="199">
        <f t="shared" si="8"/>
        <v>855.37549296919133</v>
      </c>
      <c r="AX8" s="199">
        <f t="shared" si="8"/>
        <v>893.64152206621566</v>
      </c>
      <c r="AY8" s="199">
        <f t="shared" si="8"/>
        <v>888.73570074008558</v>
      </c>
      <c r="AZ8" s="199">
        <f t="shared" si="8"/>
        <v>843.76394208551096</v>
      </c>
      <c r="BA8" s="199">
        <f t="shared" si="8"/>
        <v>793.70585197752735</v>
      </c>
      <c r="BB8" s="199">
        <f t="shared" si="8"/>
        <v>837.51173178698673</v>
      </c>
      <c r="BC8" s="199">
        <f t="shared" si="8"/>
        <v>697.86045407134316</v>
      </c>
      <c r="BD8" s="199">
        <f t="shared" si="8"/>
        <v>595.59334130553327</v>
      </c>
      <c r="BE8" s="199">
        <f t="shared" si="8"/>
        <v>653.45621027479888</v>
      </c>
      <c r="BF8" s="199">
        <f t="shared" si="8"/>
        <v>649.07902960800129</v>
      </c>
      <c r="BG8" s="199">
        <f t="shared" si="8"/>
        <v>688.15402520640055</v>
      </c>
      <c r="BH8" s="199">
        <f t="shared" si="8"/>
        <v>705.94056591710773</v>
      </c>
      <c r="BI8" s="199">
        <f t="shared" si="8"/>
        <v>743.26082766859963</v>
      </c>
      <c r="BJ8" s="199">
        <f t="shared" si="8"/>
        <v>815.74780897344795</v>
      </c>
      <c r="BK8" s="199">
        <f t="shared" si="8"/>
        <v>1121.1645953251634</v>
      </c>
      <c r="BL8" s="199">
        <f t="shared" si="8"/>
        <v>1109.3500848578756</v>
      </c>
      <c r="BM8" s="199">
        <f t="shared" si="8"/>
        <v>1095.714194704185</v>
      </c>
      <c r="BN8" s="199">
        <f t="shared" ref="BN8:DY8" si="9">BN9-BN10</f>
        <v>1091.6178807688464</v>
      </c>
      <c r="BO8" s="199">
        <f t="shared" si="9"/>
        <v>1236.1742015399891</v>
      </c>
      <c r="BP8" s="199">
        <f t="shared" si="9"/>
        <v>1104.8504407042187</v>
      </c>
      <c r="BQ8" s="199">
        <f t="shared" si="9"/>
        <v>1158.9538505633627</v>
      </c>
      <c r="BR8" s="199">
        <f t="shared" si="9"/>
        <v>1081.2745304396969</v>
      </c>
      <c r="BS8" s="199">
        <f t="shared" si="9"/>
        <v>1124.2989607385739</v>
      </c>
      <c r="BT8" s="199">
        <f t="shared" si="9"/>
        <v>1217.828656380696</v>
      </c>
      <c r="BU8" s="199">
        <f t="shared" si="9"/>
        <v>1256.9182526649092</v>
      </c>
      <c r="BV8" s="199">
        <f t="shared" si="9"/>
        <v>1140.4889179649851</v>
      </c>
      <c r="BW8" s="199">
        <f t="shared" si="9"/>
        <v>1259.3612544018538</v>
      </c>
      <c r="BX8" s="199">
        <f t="shared" si="9"/>
        <v>1292.1690951451685</v>
      </c>
      <c r="BY8" s="199">
        <f t="shared" si="9"/>
        <v>1318.0119258992117</v>
      </c>
      <c r="BZ8" s="199">
        <f t="shared" si="9"/>
        <v>1312.2785863996583</v>
      </c>
      <c r="CA8" s="199">
        <f t="shared" si="9"/>
        <v>1336.3150277230154</v>
      </c>
      <c r="CB8" s="199">
        <f t="shared" si="9"/>
        <v>1409.5829754315735</v>
      </c>
      <c r="CC8" s="199">
        <f t="shared" si="9"/>
        <v>1402.5247612587946</v>
      </c>
      <c r="CD8" s="199">
        <f t="shared" si="9"/>
        <v>1474.2136155948504</v>
      </c>
      <c r="CE8" s="199">
        <f t="shared" si="9"/>
        <v>1582.0874972420629</v>
      </c>
      <c r="CF8" s="199">
        <f t="shared" si="9"/>
        <v>1644.9875919102051</v>
      </c>
      <c r="CG8" s="199">
        <f t="shared" si="9"/>
        <v>1325.7239917591883</v>
      </c>
      <c r="CH8" s="199">
        <f t="shared" si="9"/>
        <v>1310.0507066891257</v>
      </c>
      <c r="CI8" s="199">
        <f t="shared" si="9"/>
        <v>1369.5523650405573</v>
      </c>
      <c r="CJ8" s="199">
        <f t="shared" si="9"/>
        <v>1346.1736382924303</v>
      </c>
      <c r="CK8" s="199">
        <f t="shared" si="9"/>
        <v>1420.3654275182134</v>
      </c>
      <c r="CL8" s="199">
        <f t="shared" si="9"/>
        <v>1443.7656097258609</v>
      </c>
      <c r="CM8" s="199">
        <f t="shared" si="9"/>
        <v>1301.9751938240054</v>
      </c>
      <c r="CN8" s="199">
        <f t="shared" si="9"/>
        <v>1349.1053511909872</v>
      </c>
      <c r="CO8" s="199">
        <f t="shared" si="9"/>
        <v>1402.7324873650318</v>
      </c>
      <c r="CP8" s="199">
        <f t="shared" si="9"/>
        <v>1510.7748102801693</v>
      </c>
      <c r="CQ8" s="199">
        <f t="shared" si="9"/>
        <v>1405.0447753458084</v>
      </c>
      <c r="CR8" s="199">
        <f t="shared" si="9"/>
        <v>1484.3891179527268</v>
      </c>
      <c r="CS8" s="199">
        <f t="shared" si="9"/>
        <v>1472.7769252255173</v>
      </c>
      <c r="CT8" s="199">
        <f t="shared" si="9"/>
        <v>1438.5642625828941</v>
      </c>
      <c r="CU8" s="199">
        <f t="shared" si="9"/>
        <v>1529.3227378279798</v>
      </c>
      <c r="CV8" s="199">
        <f t="shared" si="9"/>
        <v>1660.7515162368627</v>
      </c>
      <c r="CW8" s="199">
        <f t="shared" si="9"/>
        <v>1525.5995653555947</v>
      </c>
      <c r="CX8" s="199">
        <f t="shared" si="9"/>
        <v>1534.7526606419772</v>
      </c>
      <c r="CY8" s="199">
        <f t="shared" si="9"/>
        <v>1417.827586908207</v>
      </c>
      <c r="CZ8" s="199">
        <f t="shared" si="9"/>
        <v>1416.5823825234108</v>
      </c>
      <c r="DA8" s="199">
        <f t="shared" si="9"/>
        <v>1477.5475624977605</v>
      </c>
      <c r="DB8" s="199">
        <f t="shared" si="9"/>
        <v>1330.5926327600014</v>
      </c>
      <c r="DC8" s="199">
        <f t="shared" si="9"/>
        <v>997.71892709373969</v>
      </c>
      <c r="DD8" s="199">
        <f t="shared" si="9"/>
        <v>1149.0534060278178</v>
      </c>
      <c r="DE8" s="199">
        <f t="shared" si="9"/>
        <v>1103.8573135596107</v>
      </c>
      <c r="DF8" s="199">
        <f t="shared" si="9"/>
        <v>1302.2688516514004</v>
      </c>
      <c r="DG8" s="199">
        <f t="shared" si="9"/>
        <v>1425.9114139148999</v>
      </c>
      <c r="DH8" s="199">
        <f t="shared" si="9"/>
        <v>1389.9925643770678</v>
      </c>
      <c r="DI8" s="199">
        <f t="shared" si="9"/>
        <v>1593.2800943185998</v>
      </c>
      <c r="DJ8" s="199">
        <f t="shared" si="9"/>
        <v>1797.5064427976756</v>
      </c>
      <c r="DK8" s="199">
        <f t="shared" si="9"/>
        <v>1707.227528198584</v>
      </c>
      <c r="DL8" s="199">
        <f t="shared" si="9"/>
        <v>1961.1851117920005</v>
      </c>
      <c r="DM8" s="199">
        <f t="shared" si="9"/>
        <v>1356.2642124466997</v>
      </c>
      <c r="DN8" s="199">
        <f t="shared" si="9"/>
        <v>1673.2237146195002</v>
      </c>
      <c r="DO8" s="199">
        <f t="shared" si="9"/>
        <v>1930.1502606699992</v>
      </c>
      <c r="DP8" s="199">
        <f t="shared" si="9"/>
        <v>2152.5116436049993</v>
      </c>
      <c r="DQ8" s="199">
        <f t="shared" si="9"/>
        <v>2397.5153618232862</v>
      </c>
      <c r="DR8" s="199">
        <f t="shared" si="9"/>
        <v>2448.7586408686402</v>
      </c>
      <c r="DS8" s="199">
        <f t="shared" si="9"/>
        <v>2461.6968341116099</v>
      </c>
      <c r="DT8" s="199">
        <f t="shared" si="9"/>
        <v>2437.3259771820995</v>
      </c>
      <c r="DU8" s="199">
        <f t="shared" si="9"/>
        <v>2472.3468984435003</v>
      </c>
      <c r="DV8" s="199">
        <f t="shared" si="9"/>
        <v>2632.8093810183991</v>
      </c>
      <c r="DW8" s="199">
        <f t="shared" si="9"/>
        <v>2844.0608866781004</v>
      </c>
      <c r="DX8" s="199">
        <f t="shared" si="9"/>
        <v>2731.1664603128993</v>
      </c>
      <c r="DY8" s="199">
        <f t="shared" si="9"/>
        <v>3014.6265760581991</v>
      </c>
      <c r="DZ8" s="199">
        <f t="shared" ref="DZ8:GK8" si="10">DZ9-DZ10</f>
        <v>2952.0304527202993</v>
      </c>
      <c r="EA8" s="199">
        <f t="shared" si="10"/>
        <v>3024.1650011290994</v>
      </c>
      <c r="EB8" s="199">
        <f t="shared" si="10"/>
        <v>3075.0928198560987</v>
      </c>
      <c r="EC8" s="199">
        <f t="shared" si="10"/>
        <v>3675.484814073448</v>
      </c>
      <c r="ED8" s="199">
        <f t="shared" si="10"/>
        <v>3818.3487804283313</v>
      </c>
      <c r="EE8" s="199">
        <f t="shared" si="10"/>
        <v>4046.2970418861814</v>
      </c>
      <c r="EF8" s="199">
        <f t="shared" si="10"/>
        <v>4123.8604246475998</v>
      </c>
      <c r="EG8" s="199">
        <f t="shared" si="10"/>
        <v>4222.1623972764746</v>
      </c>
      <c r="EH8" s="199">
        <f t="shared" si="10"/>
        <v>4242.280493674527</v>
      </c>
      <c r="EI8" s="199">
        <f t="shared" si="10"/>
        <v>3872.2653718722986</v>
      </c>
      <c r="EJ8" s="199">
        <f t="shared" si="10"/>
        <v>4031.0868087946205</v>
      </c>
      <c r="EK8" s="199">
        <f t="shared" si="10"/>
        <v>4188.5980759583481</v>
      </c>
      <c r="EL8" s="199">
        <f t="shared" si="10"/>
        <v>4313.961929320576</v>
      </c>
      <c r="EM8" s="199">
        <f t="shared" si="10"/>
        <v>4682.3205071546881</v>
      </c>
      <c r="EN8" s="199">
        <f t="shared" si="10"/>
        <v>4753.5753150693581</v>
      </c>
      <c r="EO8" s="199">
        <f t="shared" si="10"/>
        <v>4248.6731509500005</v>
      </c>
      <c r="EP8" s="199">
        <f t="shared" si="10"/>
        <v>3858.8906052299994</v>
      </c>
      <c r="EQ8" s="199">
        <f t="shared" si="10"/>
        <v>3377.0393755742957</v>
      </c>
      <c r="ER8" s="199">
        <f t="shared" si="10"/>
        <v>3842.7119139200008</v>
      </c>
      <c r="ES8" s="199">
        <f t="shared" si="10"/>
        <v>4189.9035203700005</v>
      </c>
      <c r="ET8" s="199">
        <f t="shared" si="10"/>
        <v>4290.5871960600007</v>
      </c>
      <c r="EU8" s="199">
        <f t="shared" si="10"/>
        <v>4089.6464382900008</v>
      </c>
      <c r="EV8" s="199">
        <f t="shared" si="10"/>
        <v>4313.7226628799999</v>
      </c>
      <c r="EW8" s="199">
        <f t="shared" si="10"/>
        <v>4208.9345686699999</v>
      </c>
      <c r="EX8" s="199">
        <f t="shared" si="10"/>
        <v>4394.0212851199994</v>
      </c>
      <c r="EY8" s="199">
        <f t="shared" si="10"/>
        <v>4779.2072657099998</v>
      </c>
      <c r="EZ8" s="199">
        <f t="shared" si="10"/>
        <v>5371.9486146046838</v>
      </c>
      <c r="FA8" s="199">
        <f t="shared" si="10"/>
        <v>5180.5524077000018</v>
      </c>
      <c r="FB8" s="199">
        <f t="shared" si="10"/>
        <v>5874.8474284000004</v>
      </c>
      <c r="FC8" s="199">
        <f t="shared" si="10"/>
        <v>5829.0947046899992</v>
      </c>
      <c r="FD8" s="199">
        <f t="shared" si="10"/>
        <v>5388.8956731199996</v>
      </c>
      <c r="FE8" s="199">
        <f t="shared" si="10"/>
        <v>6395.45359491</v>
      </c>
      <c r="FF8" s="199">
        <f t="shared" si="10"/>
        <v>6722.3980923500003</v>
      </c>
      <c r="FG8" s="199">
        <f t="shared" si="10"/>
        <v>7292.367180100001</v>
      </c>
      <c r="FH8" s="199">
        <f t="shared" si="10"/>
        <v>7317.8873179899983</v>
      </c>
      <c r="FI8" s="199">
        <f t="shared" si="10"/>
        <v>6544.3950515100014</v>
      </c>
      <c r="FJ8" s="199">
        <f t="shared" si="10"/>
        <v>6677.92827038</v>
      </c>
      <c r="FK8" s="199">
        <f t="shared" si="10"/>
        <v>6000.0029816700007</v>
      </c>
      <c r="FL8" s="199">
        <f t="shared" si="10"/>
        <v>7322.5829788550009</v>
      </c>
      <c r="FM8" s="199">
        <f t="shared" si="10"/>
        <v>7716.2527406550007</v>
      </c>
      <c r="FN8" s="199">
        <f t="shared" si="10"/>
        <v>8735.4603791450045</v>
      </c>
      <c r="FO8" s="199">
        <f t="shared" si="10"/>
        <v>9147.8362849550031</v>
      </c>
      <c r="FP8" s="199">
        <f t="shared" si="10"/>
        <v>9104.589729774998</v>
      </c>
      <c r="FQ8" s="199">
        <f t="shared" si="10"/>
        <v>9520.5609890450032</v>
      </c>
      <c r="FR8" s="199">
        <f t="shared" si="10"/>
        <v>9614.9217968450048</v>
      </c>
      <c r="FS8" s="199">
        <f t="shared" si="10"/>
        <v>9126.4011320450063</v>
      </c>
      <c r="FT8" s="199">
        <f t="shared" si="10"/>
        <v>10322.936726070002</v>
      </c>
      <c r="FU8" s="199">
        <f t="shared" si="10"/>
        <v>9706.0074630850013</v>
      </c>
      <c r="FV8" s="199">
        <f t="shared" si="10"/>
        <v>10565.096214105006</v>
      </c>
      <c r="FW8" s="199">
        <f t="shared" si="10"/>
        <v>11600.965023014871</v>
      </c>
      <c r="FX8" s="199">
        <f t="shared" si="10"/>
        <v>11502.153116685005</v>
      </c>
      <c r="FY8" s="199">
        <f t="shared" si="10"/>
        <v>11326.732237668341</v>
      </c>
      <c r="FZ8" s="199">
        <f t="shared" si="10"/>
        <v>12680.704251590887</v>
      </c>
      <c r="GA8" s="199">
        <f t="shared" si="10"/>
        <v>13596.187584486759</v>
      </c>
      <c r="GB8" s="199">
        <f t="shared" si="10"/>
        <v>13668.142622835321</v>
      </c>
      <c r="GC8" s="199">
        <f t="shared" si="10"/>
        <v>13707.794756400002</v>
      </c>
      <c r="GD8" s="199">
        <f t="shared" si="10"/>
        <v>14200.719342700004</v>
      </c>
      <c r="GE8" s="199">
        <f t="shared" si="10"/>
        <v>14437.087065610001</v>
      </c>
      <c r="GF8" s="199">
        <f t="shared" si="10"/>
        <v>15787.24393103</v>
      </c>
      <c r="GG8" s="199">
        <f t="shared" si="10"/>
        <v>16545.359944799999</v>
      </c>
      <c r="GH8" s="199">
        <f t="shared" si="10"/>
        <v>13133.069667229987</v>
      </c>
      <c r="GI8" s="199">
        <f t="shared" si="10"/>
        <v>12595.835066810001</v>
      </c>
      <c r="GJ8" s="199">
        <f t="shared" si="10"/>
        <v>13607.495931509999</v>
      </c>
      <c r="GK8" s="199">
        <f t="shared" si="10"/>
        <v>14344.703813189994</v>
      </c>
      <c r="GL8" s="199">
        <f t="shared" ref="GL8:IW8" si="11">GL9-GL10</f>
        <v>14344.703811979998</v>
      </c>
      <c r="GM8" s="199">
        <f t="shared" si="11"/>
        <v>14607.226286720001</v>
      </c>
      <c r="GN8" s="199">
        <f t="shared" si="11"/>
        <v>13277.963896960006</v>
      </c>
      <c r="GO8" s="199">
        <f t="shared" si="11"/>
        <v>14429.782672599997</v>
      </c>
      <c r="GP8" s="199">
        <f t="shared" si="11"/>
        <v>14222.265734120003</v>
      </c>
      <c r="GQ8" s="199">
        <f t="shared" si="11"/>
        <v>13974.20164508</v>
      </c>
      <c r="GR8" s="199">
        <f t="shared" si="11"/>
        <v>15252.935943490002</v>
      </c>
      <c r="GS8" s="199">
        <f t="shared" si="11"/>
        <v>15170.67365119</v>
      </c>
      <c r="GT8" s="199">
        <f t="shared" si="11"/>
        <v>15902.76925515</v>
      </c>
      <c r="GU8" s="199">
        <f t="shared" si="11"/>
        <v>13098.996675599999</v>
      </c>
      <c r="GV8" s="199">
        <f t="shared" si="11"/>
        <v>12720.96225943</v>
      </c>
      <c r="GW8" s="199">
        <f t="shared" si="11"/>
        <v>12845.215681749994</v>
      </c>
      <c r="GX8" s="199">
        <f t="shared" si="11"/>
        <v>13741.265810450001</v>
      </c>
      <c r="GY8" s="199">
        <f t="shared" si="11"/>
        <v>14181.67427562</v>
      </c>
      <c r="GZ8" s="199">
        <f t="shared" si="11"/>
        <v>14286.58207945</v>
      </c>
      <c r="HA8" s="199">
        <f t="shared" si="11"/>
        <v>12644.606803570008</v>
      </c>
      <c r="HB8" s="199">
        <f t="shared" si="11"/>
        <v>13900.300472249997</v>
      </c>
      <c r="HC8" s="199">
        <f t="shared" si="11"/>
        <v>14227.052403760003</v>
      </c>
      <c r="HD8" s="199">
        <f t="shared" si="11"/>
        <v>17843.849279530001</v>
      </c>
      <c r="HE8" s="199">
        <f t="shared" si="11"/>
        <v>14689.184341180002</v>
      </c>
      <c r="HF8" s="199">
        <f t="shared" si="11"/>
        <v>17167.440595279993</v>
      </c>
      <c r="HG8" s="199">
        <f t="shared" si="11"/>
        <v>14204.146275890002</v>
      </c>
      <c r="HH8" s="199">
        <f t="shared" si="11"/>
        <v>16035.706948209998</v>
      </c>
      <c r="HI8" s="199">
        <f t="shared" si="11"/>
        <v>18352.42806477</v>
      </c>
      <c r="HJ8" s="199">
        <f t="shared" si="11"/>
        <v>14609.460830700002</v>
      </c>
      <c r="HK8" s="199">
        <f t="shared" si="11"/>
        <v>16142.144752780001</v>
      </c>
      <c r="HL8" s="199">
        <f t="shared" si="11"/>
        <v>15781.366251149999</v>
      </c>
      <c r="HM8" s="199">
        <f t="shared" si="11"/>
        <v>8209.4835997200098</v>
      </c>
      <c r="HN8" s="199">
        <f t="shared" si="11"/>
        <v>9344.0957329500034</v>
      </c>
      <c r="HO8" s="199">
        <f t="shared" si="11"/>
        <v>11094.569151680014</v>
      </c>
      <c r="HP8" s="199">
        <f t="shared" si="11"/>
        <v>14058.644949409996</v>
      </c>
      <c r="HQ8" s="199">
        <f t="shared" si="11"/>
        <v>12684.717019429996</v>
      </c>
      <c r="HR8" s="199">
        <f t="shared" si="11"/>
        <v>11769.797251340002</v>
      </c>
      <c r="HS8" s="199">
        <f t="shared" si="11"/>
        <v>14034.45449568</v>
      </c>
      <c r="HT8" s="199">
        <f t="shared" si="11"/>
        <v>15337.100212670002</v>
      </c>
      <c r="HU8" s="199">
        <f t="shared" si="11"/>
        <v>12615.896139590001</v>
      </c>
      <c r="HV8" s="199">
        <f t="shared" si="11"/>
        <v>17303.407383730002</v>
      </c>
      <c r="HW8" s="199">
        <f t="shared" si="11"/>
        <v>15844.383763899996</v>
      </c>
      <c r="HX8" s="199">
        <f t="shared" si="11"/>
        <v>15881.034319750002</v>
      </c>
      <c r="HY8" s="199">
        <f t="shared" si="11"/>
        <v>18002.519033100001</v>
      </c>
      <c r="HZ8" s="199">
        <f t="shared" si="11"/>
        <v>14499.800566330005</v>
      </c>
      <c r="IA8" s="199">
        <f t="shared" si="11"/>
        <v>14834.189644810001</v>
      </c>
      <c r="IB8" s="199">
        <f t="shared" si="11"/>
        <v>16347.446362210005</v>
      </c>
      <c r="IC8" s="199">
        <f t="shared" si="11"/>
        <v>22912.016296950009</v>
      </c>
      <c r="ID8" s="199">
        <f t="shared" si="11"/>
        <v>23783.426745479999</v>
      </c>
      <c r="IE8" s="199">
        <f t="shared" si="11"/>
        <v>26076.120402360004</v>
      </c>
      <c r="IF8" s="199">
        <f t="shared" si="11"/>
        <v>27101.307762630004</v>
      </c>
      <c r="IG8" s="199">
        <f t="shared" si="11"/>
        <v>27551.509095029993</v>
      </c>
      <c r="IH8" s="199">
        <f t="shared" si="11"/>
        <v>29976.969299709999</v>
      </c>
      <c r="II8" s="199">
        <f t="shared" si="11"/>
        <v>31405.216568129996</v>
      </c>
      <c r="IJ8" s="199">
        <f t="shared" si="11"/>
        <v>17897.851878480029</v>
      </c>
      <c r="IK8" s="199">
        <f t="shared" si="11"/>
        <v>21166.89378510003</v>
      </c>
      <c r="IL8" s="199">
        <f t="shared" si="11"/>
        <v>24595.786616940011</v>
      </c>
      <c r="IM8" s="199">
        <f t="shared" si="11"/>
        <v>25421.864427580003</v>
      </c>
      <c r="IN8" s="199">
        <f t="shared" si="11"/>
        <v>28062.258058170009</v>
      </c>
      <c r="IO8" s="199">
        <f t="shared" si="11"/>
        <v>28947.60645932001</v>
      </c>
      <c r="IP8" s="199">
        <f t="shared" si="11"/>
        <v>33129.221005540014</v>
      </c>
      <c r="IQ8" s="199">
        <f t="shared" si="11"/>
        <v>34456.259009650006</v>
      </c>
      <c r="IR8" s="199">
        <f t="shared" si="11"/>
        <v>36823.775178990007</v>
      </c>
      <c r="IS8" s="199">
        <f t="shared" si="11"/>
        <v>34214.537478190017</v>
      </c>
      <c r="IT8" s="199">
        <f t="shared" si="11"/>
        <v>34245.788562859998</v>
      </c>
      <c r="IU8" s="199">
        <f t="shared" si="11"/>
        <v>31100.168088820003</v>
      </c>
      <c r="IV8" s="199">
        <f t="shared" si="11"/>
        <v>42196.661865659989</v>
      </c>
      <c r="IW8" s="199">
        <f t="shared" si="11"/>
        <v>43431.669575250009</v>
      </c>
      <c r="IX8" s="199">
        <f t="shared" ref="IX8:JE8" si="12">IX9-IX10</f>
        <v>49612.06054151</v>
      </c>
      <c r="IY8" s="199">
        <f t="shared" si="12"/>
        <v>53676.318100769982</v>
      </c>
      <c r="IZ8" s="199">
        <f t="shared" si="12"/>
        <v>56146.014746710003</v>
      </c>
      <c r="JA8" s="199">
        <f t="shared" si="12"/>
        <v>59680.948394319988</v>
      </c>
      <c r="JB8" s="199">
        <f t="shared" si="12"/>
        <v>61087.878686189993</v>
      </c>
      <c r="JC8" s="199">
        <f t="shared" si="12"/>
        <v>64047.146138109994</v>
      </c>
      <c r="JD8" s="199">
        <f t="shared" si="12"/>
        <v>68672.481327240006</v>
      </c>
      <c r="JE8" s="199">
        <f t="shared" si="12"/>
        <v>68965.592554510018</v>
      </c>
      <c r="JF8" s="224">
        <v>68081.699544899995</v>
      </c>
      <c r="JG8" s="199">
        <v>69687.639006380021</v>
      </c>
      <c r="JH8" s="199">
        <v>72637.585880219995</v>
      </c>
      <c r="JI8" s="199">
        <v>58621.992784210051</v>
      </c>
      <c r="JJ8" s="199">
        <v>63909.639385190021</v>
      </c>
      <c r="JK8" s="199">
        <v>63281.838578940034</v>
      </c>
      <c r="JL8" s="199">
        <v>67365.463027120044</v>
      </c>
      <c r="JM8" s="199">
        <v>71118.032637282799</v>
      </c>
      <c r="JN8" s="199">
        <v>77648.295752580001</v>
      </c>
      <c r="JO8" s="199">
        <v>79598.069050449994</v>
      </c>
      <c r="JP8" s="199">
        <v>84223.261600970014</v>
      </c>
      <c r="JQ8" s="230">
        <v>75314.271887520008</v>
      </c>
      <c r="JR8" s="224">
        <v>83212.359312129993</v>
      </c>
      <c r="JS8" s="199">
        <f>JS9-JS10</f>
        <v>85117.843339780258</v>
      </c>
      <c r="JT8" s="199">
        <f>JT9-JT10</f>
        <v>87787.704649310006</v>
      </c>
      <c r="JU8" s="199">
        <f t="shared" ref="JU8:JZ8" si="13">JU9-JU10</f>
        <v>91091.892985020007</v>
      </c>
      <c r="JV8" s="199">
        <f t="shared" si="13"/>
        <v>94852.720914370002</v>
      </c>
      <c r="JW8" s="199">
        <f t="shared" si="13"/>
        <v>96441.193252289988</v>
      </c>
      <c r="JX8" s="199">
        <f t="shared" si="13"/>
        <v>101424.75994640002</v>
      </c>
      <c r="JY8" s="199">
        <f t="shared" si="13"/>
        <v>111504.71981227999</v>
      </c>
      <c r="JZ8" s="199">
        <f t="shared" si="13"/>
        <v>108948.92065828001</v>
      </c>
      <c r="KA8" s="199">
        <v>121169.24446242001</v>
      </c>
      <c r="KB8" s="199">
        <v>133715.95952834003</v>
      </c>
      <c r="KC8" s="199">
        <v>127515.37487809994</v>
      </c>
      <c r="KD8" s="224">
        <f>KD9-KD10</f>
        <v>139547.42137157003</v>
      </c>
      <c r="KE8" s="199">
        <f t="shared" ref="KE8:KX8" si="14">KE9-KE10</f>
        <v>146064.22193717377</v>
      </c>
      <c r="KF8" s="199">
        <f t="shared" si="14"/>
        <v>144230.48840048688</v>
      </c>
      <c r="KG8" s="199">
        <f t="shared" si="14"/>
        <v>145678.43479855999</v>
      </c>
      <c r="KH8" s="199">
        <f t="shared" si="14"/>
        <v>144436.50758910333</v>
      </c>
      <c r="KI8" s="199">
        <f t="shared" si="14"/>
        <v>137161.09956008004</v>
      </c>
      <c r="KJ8" s="199">
        <f t="shared" si="14"/>
        <v>142457.36132006001</v>
      </c>
      <c r="KK8" s="199">
        <f t="shared" si="14"/>
        <v>144411.93888246</v>
      </c>
      <c r="KL8" s="199">
        <f t="shared" si="14"/>
        <v>117900.16239596139</v>
      </c>
      <c r="KM8" s="199">
        <f t="shared" si="14"/>
        <v>118699.02696238999</v>
      </c>
      <c r="KN8" s="199">
        <f t="shared" si="14"/>
        <v>121210.38789589003</v>
      </c>
      <c r="KO8" s="230">
        <f t="shared" si="14"/>
        <v>115681.45777601999</v>
      </c>
      <c r="KP8" s="224">
        <f t="shared" si="14"/>
        <v>118333.09761914</v>
      </c>
      <c r="KQ8" s="199">
        <f t="shared" si="14"/>
        <v>123262.55147132996</v>
      </c>
      <c r="KR8" s="199">
        <f t="shared" si="14"/>
        <v>118345.15048021005</v>
      </c>
      <c r="KS8" s="199">
        <f t="shared" si="14"/>
        <v>121337.09985970997</v>
      </c>
      <c r="KT8" s="199">
        <f t="shared" si="14"/>
        <v>122803.48125646997</v>
      </c>
      <c r="KU8" s="199">
        <f t="shared" si="14"/>
        <v>117391.93113030601</v>
      </c>
      <c r="KV8" s="199">
        <f t="shared" si="14"/>
        <v>118552.66805250604</v>
      </c>
      <c r="KW8" s="199">
        <f t="shared" si="14"/>
        <v>131576.907495591</v>
      </c>
      <c r="KX8" s="199">
        <f t="shared" si="14"/>
        <v>130147.18513833302</v>
      </c>
      <c r="KY8" s="199">
        <f>KY9-KY10</f>
        <v>132334.09527362301</v>
      </c>
      <c r="KZ8" s="199">
        <f t="shared" ref="KZ8:LI8" si="15">KZ9-KZ10</f>
        <v>131327.70960614301</v>
      </c>
      <c r="LA8" s="230">
        <f t="shared" si="15"/>
        <v>113291.68851863299</v>
      </c>
      <c r="LB8" s="224">
        <f t="shared" si="15"/>
        <v>118181.10439843702</v>
      </c>
      <c r="LC8" s="199">
        <f t="shared" si="15"/>
        <v>124364.41896366898</v>
      </c>
      <c r="LD8" s="199">
        <f t="shared" si="15"/>
        <v>114016.14222245902</v>
      </c>
      <c r="LE8" s="199">
        <f t="shared" si="15"/>
        <v>82368.427518998418</v>
      </c>
      <c r="LF8" s="199">
        <f t="shared" si="15"/>
        <v>108639.32699618841</v>
      </c>
      <c r="LG8" s="199">
        <f t="shared" si="15"/>
        <v>108861.84397045901</v>
      </c>
      <c r="LH8" s="199">
        <f t="shared" si="15"/>
        <v>119675.59399999998</v>
      </c>
      <c r="LI8" s="199">
        <f t="shared" si="15"/>
        <v>122778.12699999999</v>
      </c>
      <c r="LJ8" s="199">
        <v>116425.399615779</v>
      </c>
      <c r="LK8" s="199">
        <v>115332.168375009</v>
      </c>
      <c r="LL8" s="199">
        <v>110672.40903897899</v>
      </c>
      <c r="LM8" s="230">
        <v>132653.01865077601</v>
      </c>
      <c r="LN8" s="224">
        <f>LN9-LN10</f>
        <v>122625.35041096597</v>
      </c>
      <c r="LO8" s="199">
        <f>LO9-LO10</f>
        <v>135090.07139128601</v>
      </c>
      <c r="LP8" s="230">
        <v>130096.97960000001</v>
      </c>
      <c r="LQ8" s="237"/>
    </row>
    <row r="9" spans="1:329" ht="27.65" customHeight="1">
      <c r="A9" s="239" t="s">
        <v>185</v>
      </c>
      <c r="B9" s="224">
        <v>427.99116109352207</v>
      </c>
      <c r="C9" s="199">
        <v>538.54854322407903</v>
      </c>
      <c r="D9" s="199">
        <v>644.83569915108194</v>
      </c>
      <c r="E9" s="199">
        <v>739.10533749723197</v>
      </c>
      <c r="F9" s="225">
        <v>884.21381491731177</v>
      </c>
      <c r="G9" s="225">
        <v>972.83437900899037</v>
      </c>
      <c r="H9" s="225">
        <v>1095.9016280080161</v>
      </c>
      <c r="I9" s="225">
        <v>1243.5855302031341</v>
      </c>
      <c r="J9" s="225">
        <v>1330.1436112020283</v>
      </c>
      <c r="K9" s="225">
        <v>1454.0484424581937</v>
      </c>
      <c r="L9" s="225">
        <v>1651.1727209630999</v>
      </c>
      <c r="M9" s="225">
        <v>1751.1266212127571</v>
      </c>
      <c r="N9" s="225">
        <v>617.33059182256136</v>
      </c>
      <c r="O9" s="225">
        <v>802.97301693187933</v>
      </c>
      <c r="P9" s="225">
        <v>932.58903026235532</v>
      </c>
      <c r="Q9" s="225">
        <v>1104.2934136569693</v>
      </c>
      <c r="R9" s="225">
        <v>1340.39868884262</v>
      </c>
      <c r="S9" s="226">
        <v>1483.6170697475852</v>
      </c>
      <c r="T9" s="225">
        <v>1698.8131356077229</v>
      </c>
      <c r="U9" s="225">
        <v>1931.2782191602912</v>
      </c>
      <c r="V9" s="225">
        <v>2113.9712762511367</v>
      </c>
      <c r="W9" s="225">
        <v>2354.6799258164583</v>
      </c>
      <c r="X9" s="225">
        <v>2591.2689107507613</v>
      </c>
      <c r="Y9" s="225">
        <v>575.45318077690115</v>
      </c>
      <c r="Z9" s="225">
        <v>2993.2004869474308</v>
      </c>
      <c r="AA9" s="225">
        <v>1008.8557976271909</v>
      </c>
      <c r="AB9" s="199">
        <v>1201.6039180755079</v>
      </c>
      <c r="AC9" s="199">
        <v>1402.3249209394799</v>
      </c>
      <c r="AD9" s="199">
        <v>1634.9058404305229</v>
      </c>
      <c r="AE9" s="199">
        <v>1767.324736547976</v>
      </c>
      <c r="AF9" s="199">
        <v>1998.6411840374662</v>
      </c>
      <c r="AG9" s="199">
        <v>2243.0607851560007</v>
      </c>
      <c r="AH9" s="199">
        <v>2503.7139255334841</v>
      </c>
      <c r="AI9" s="199">
        <v>2719.4534865333571</v>
      </c>
      <c r="AJ9" s="199">
        <v>2956.0006857556846</v>
      </c>
      <c r="AK9" s="199">
        <v>648.32845159571912</v>
      </c>
      <c r="AL9" s="199">
        <v>3380.9106227327766</v>
      </c>
      <c r="AM9" s="199">
        <v>1139.8704652143574</v>
      </c>
      <c r="AN9" s="199">
        <v>1340.8427443312953</v>
      </c>
      <c r="AO9" s="199">
        <v>1595.9571165390487</v>
      </c>
      <c r="AP9" s="199">
        <v>1787.9690454918114</v>
      </c>
      <c r="AQ9" s="199">
        <v>1938.0560241695523</v>
      </c>
      <c r="AR9" s="199">
        <v>2196.3773563846858</v>
      </c>
      <c r="AS9" s="199">
        <v>2450.509120187558</v>
      </c>
      <c r="AT9" s="199">
        <v>2742.7606745295316</v>
      </c>
      <c r="AU9" s="199">
        <v>2983.134309114108</v>
      </c>
      <c r="AV9" s="199">
        <v>3257.3837497118848</v>
      </c>
      <c r="AW9" s="199">
        <v>3673.1180547985205</v>
      </c>
      <c r="AX9" s="199">
        <v>3938.6946004535453</v>
      </c>
      <c r="AY9" s="199">
        <v>1055.4512193282046</v>
      </c>
      <c r="AZ9" s="199">
        <v>1137.9069855948037</v>
      </c>
      <c r="BA9" s="199">
        <v>1091.1399354680925</v>
      </c>
      <c r="BB9" s="199">
        <v>1140.7376371570606</v>
      </c>
      <c r="BC9" s="199">
        <v>1214.2007099561188</v>
      </c>
      <c r="BD9" s="199">
        <v>1109.5753042869658</v>
      </c>
      <c r="BE9" s="199">
        <v>1133.7884966717286</v>
      </c>
      <c r="BF9" s="199">
        <v>1215.8123654341628</v>
      </c>
      <c r="BG9" s="199">
        <v>1187.9065557238616</v>
      </c>
      <c r="BH9" s="199">
        <v>1232.7385497522625</v>
      </c>
      <c r="BI9" s="199">
        <v>1259.8444811137142</v>
      </c>
      <c r="BJ9" s="240">
        <v>1293.1286588878302</v>
      </c>
      <c r="BK9" s="240">
        <v>1604.5711843280242</v>
      </c>
      <c r="BL9" s="227">
        <v>1597.9484061739706</v>
      </c>
      <c r="BM9" s="199">
        <v>1635.2343522229119</v>
      </c>
      <c r="BN9" s="199">
        <v>1453.1514502895295</v>
      </c>
      <c r="BO9" s="199">
        <v>1481.1797869567984</v>
      </c>
      <c r="BP9" s="199">
        <v>1538.5185533081778</v>
      </c>
      <c r="BQ9" s="240">
        <v>1573.7053057333135</v>
      </c>
      <c r="BR9" s="240">
        <v>1603.0861321690588</v>
      </c>
      <c r="BS9" s="240">
        <v>1700.394739014683</v>
      </c>
      <c r="BT9" s="240">
        <v>1820.9228242778659</v>
      </c>
      <c r="BU9" s="240">
        <v>1885.1664598036264</v>
      </c>
      <c r="BV9" s="240">
        <v>1817.7250802240849</v>
      </c>
      <c r="BW9" s="240">
        <v>1864.5136678198962</v>
      </c>
      <c r="BX9" s="229">
        <v>1948.5919419566681</v>
      </c>
      <c r="BY9" s="229">
        <v>2051.4340872816647</v>
      </c>
      <c r="BZ9" s="229">
        <v>1948.6871465001218</v>
      </c>
      <c r="CA9" s="229">
        <v>1776.9610255252808</v>
      </c>
      <c r="CB9" s="229">
        <v>1881.5621063288379</v>
      </c>
      <c r="CC9" s="229">
        <v>1922.2910060176428</v>
      </c>
      <c r="CD9" s="229">
        <v>1975.5980319561127</v>
      </c>
      <c r="CE9" s="229">
        <v>2088.3175724509761</v>
      </c>
      <c r="CF9" s="229">
        <v>2129.2060932422282</v>
      </c>
      <c r="CG9" s="229">
        <v>2142.5457189363046</v>
      </c>
      <c r="CH9" s="229">
        <v>1598.977291475916</v>
      </c>
      <c r="CI9" s="199">
        <v>1697.033517386913</v>
      </c>
      <c r="CJ9" s="199">
        <v>1806.769534589783</v>
      </c>
      <c r="CK9" s="199">
        <v>1926.4402359540261</v>
      </c>
      <c r="CL9" s="199">
        <v>1976.6276980051759</v>
      </c>
      <c r="CM9" s="199">
        <v>2152.5538925883898</v>
      </c>
      <c r="CN9" s="199">
        <v>2185.6068305511931</v>
      </c>
      <c r="CO9" s="199">
        <v>2280.3862390580198</v>
      </c>
      <c r="CP9" s="199">
        <v>2411.6580362418263</v>
      </c>
      <c r="CQ9" s="199">
        <v>2411.0734914416953</v>
      </c>
      <c r="CR9" s="199">
        <v>2461.5473112001209</v>
      </c>
      <c r="CS9" s="199">
        <v>2567.8509404206366</v>
      </c>
      <c r="CT9" s="199">
        <v>2324.9134056888743</v>
      </c>
      <c r="CU9" s="199">
        <v>2484.3899420153411</v>
      </c>
      <c r="CV9" s="199">
        <v>2671.7331154456169</v>
      </c>
      <c r="CW9" s="199">
        <v>2754.1398049829663</v>
      </c>
      <c r="CX9" s="199">
        <v>2857.0708083869276</v>
      </c>
      <c r="CY9" s="199">
        <v>2962.2557434027522</v>
      </c>
      <c r="CZ9" s="199">
        <v>3024.8420000000001</v>
      </c>
      <c r="DA9" s="199">
        <v>3153.1548426999998</v>
      </c>
      <c r="DB9" s="199">
        <v>3215.1679773600004</v>
      </c>
      <c r="DC9" s="199">
        <v>3391.6294415670995</v>
      </c>
      <c r="DD9" s="199">
        <v>3400.4775</v>
      </c>
      <c r="DE9" s="199">
        <v>3517.3612445399999</v>
      </c>
      <c r="DF9" s="199">
        <v>2798.7977863300002</v>
      </c>
      <c r="DG9" s="199">
        <v>2909.9099971200003</v>
      </c>
      <c r="DH9" s="199">
        <v>2967.83851172</v>
      </c>
      <c r="DI9" s="199">
        <v>3072.7179391</v>
      </c>
      <c r="DJ9" s="199">
        <v>3169.8346259900004</v>
      </c>
      <c r="DK9" s="199">
        <v>3172.2498277700001</v>
      </c>
      <c r="DL9" s="199">
        <v>3253.1525127000009</v>
      </c>
      <c r="DM9" s="199">
        <v>3587.2431912476</v>
      </c>
      <c r="DN9" s="199">
        <v>3990.5845347009999</v>
      </c>
      <c r="DO9" s="199">
        <v>4157.4010471799993</v>
      </c>
      <c r="DP9" s="199">
        <v>4388.4852127561999</v>
      </c>
      <c r="DQ9" s="199">
        <v>4795.0195809670995</v>
      </c>
      <c r="DR9" s="199">
        <v>3282.6408230116003</v>
      </c>
      <c r="DS9" s="199">
        <v>3333.3248533907999</v>
      </c>
      <c r="DT9" s="199">
        <v>3336.3976569983997</v>
      </c>
      <c r="DU9" s="199">
        <v>3640.0889071535003</v>
      </c>
      <c r="DV9" s="199">
        <v>3741.4089341141998</v>
      </c>
      <c r="DW9" s="199">
        <v>3854.9154184388003</v>
      </c>
      <c r="DX9" s="199">
        <v>3944.1388628541995</v>
      </c>
      <c r="DY9" s="199">
        <v>4377.9764001979001</v>
      </c>
      <c r="DZ9" s="199">
        <v>4044.8173592606995</v>
      </c>
      <c r="EA9" s="199">
        <v>4271.2359745120993</v>
      </c>
      <c r="EB9" s="199">
        <v>4387.6812341316991</v>
      </c>
      <c r="EC9" s="199">
        <v>5338.717200943448</v>
      </c>
      <c r="ED9" s="199">
        <v>5212.7228567405327</v>
      </c>
      <c r="EE9" s="199">
        <v>5410.3970254268816</v>
      </c>
      <c r="EF9" s="199">
        <v>5629.8120004354005</v>
      </c>
      <c r="EG9" s="199">
        <v>5834.0425805493742</v>
      </c>
      <c r="EH9" s="199">
        <v>5917.0724413655271</v>
      </c>
      <c r="EI9" s="199">
        <v>5893.3945589665991</v>
      </c>
      <c r="EJ9" s="199">
        <v>5889.8218329238207</v>
      </c>
      <c r="EK9" s="199">
        <v>5971.176295478348</v>
      </c>
      <c r="EL9" s="199">
        <v>6245.6254417815762</v>
      </c>
      <c r="EM9" s="199">
        <v>6347.8116211956885</v>
      </c>
      <c r="EN9" s="199">
        <v>6641.4423774593579</v>
      </c>
      <c r="EO9" s="199">
        <v>6443.4111448799995</v>
      </c>
      <c r="EP9" s="199">
        <v>6404.4722056099999</v>
      </c>
      <c r="EQ9" s="199">
        <v>6514.5077631699996</v>
      </c>
      <c r="ER9" s="199">
        <v>6423.6851089100001</v>
      </c>
      <c r="ES9" s="199">
        <v>6516.9089427500003</v>
      </c>
      <c r="ET9" s="199">
        <v>6716.5479114899999</v>
      </c>
      <c r="EU9" s="199">
        <v>7435.0612075900008</v>
      </c>
      <c r="EV9" s="199">
        <v>7296.90903695</v>
      </c>
      <c r="EW9" s="199">
        <v>7339.998944089999</v>
      </c>
      <c r="EX9" s="199">
        <v>7545.2865328099997</v>
      </c>
      <c r="EY9" s="199">
        <v>7643.8343706300002</v>
      </c>
      <c r="EZ9" s="199">
        <v>7842.6782704899997</v>
      </c>
      <c r="FA9" s="199">
        <v>7423.3896573400007</v>
      </c>
      <c r="FB9" s="199">
        <v>7499.0397393800004</v>
      </c>
      <c r="FC9" s="199">
        <v>7665.1043043399995</v>
      </c>
      <c r="FD9" s="199">
        <v>7734.2854824400001</v>
      </c>
      <c r="FE9" s="199">
        <v>7615.5356726200007</v>
      </c>
      <c r="FF9" s="199">
        <v>7768.901951320001</v>
      </c>
      <c r="FG9" s="199">
        <v>7749.6028870400005</v>
      </c>
      <c r="FH9" s="199">
        <v>6997.0136021100006</v>
      </c>
      <c r="FI9" s="199">
        <v>7080.1242758200005</v>
      </c>
      <c r="FJ9" s="199">
        <v>6702.0671209600005</v>
      </c>
      <c r="FK9" s="199">
        <v>7384.7985207499996</v>
      </c>
      <c r="FL9" s="199">
        <v>7476.1173952300005</v>
      </c>
      <c r="FM9" s="199">
        <v>9122.6153922800004</v>
      </c>
      <c r="FN9" s="199">
        <v>9240.9422881299997</v>
      </c>
      <c r="FO9" s="199">
        <v>9270.0084814000002</v>
      </c>
      <c r="FP9" s="199">
        <v>9592.1868339200009</v>
      </c>
      <c r="FQ9" s="199">
        <v>9569.5937248400005</v>
      </c>
      <c r="FR9" s="199">
        <v>9437.2875868300016</v>
      </c>
      <c r="FS9" s="199">
        <v>9491.2155684400022</v>
      </c>
      <c r="FT9" s="199">
        <v>12474.507579550002</v>
      </c>
      <c r="FU9" s="199">
        <v>13047.918768790001</v>
      </c>
      <c r="FV9" s="199">
        <v>12859.561201190003</v>
      </c>
      <c r="FW9" s="199">
        <v>12938.219377149999</v>
      </c>
      <c r="FX9" s="199">
        <v>13465.066553199998</v>
      </c>
      <c r="FY9" s="199">
        <v>14117.314158350002</v>
      </c>
      <c r="FZ9" s="199">
        <v>14128.088338990003</v>
      </c>
      <c r="GA9" s="199">
        <v>14506.383458440003</v>
      </c>
      <c r="GB9" s="199">
        <v>14699.432662050001</v>
      </c>
      <c r="GC9" s="199">
        <v>14781.53962559</v>
      </c>
      <c r="GD9" s="199">
        <v>14661.460880820003</v>
      </c>
      <c r="GE9" s="199">
        <v>14792.703270320002</v>
      </c>
      <c r="GF9" s="199">
        <v>15646.29191</v>
      </c>
      <c r="GG9" s="199">
        <v>16395.108845540002</v>
      </c>
      <c r="GH9" s="199">
        <v>15822.477925450001</v>
      </c>
      <c r="GI9" s="199">
        <v>15955.995240000002</v>
      </c>
      <c r="GJ9" s="199">
        <v>16647.946919999998</v>
      </c>
      <c r="GK9" s="199">
        <v>20258.520495549998</v>
      </c>
      <c r="GL9" s="199">
        <v>20258.520499999999</v>
      </c>
      <c r="GM9" s="199">
        <v>18339.588126459999</v>
      </c>
      <c r="GN9" s="199">
        <v>19136.53232953</v>
      </c>
      <c r="GO9" s="199">
        <v>19082.894453090001</v>
      </c>
      <c r="GP9" s="199">
        <v>18043.879563270002</v>
      </c>
      <c r="GQ9" s="199">
        <v>17639.24767619</v>
      </c>
      <c r="GR9" s="199">
        <v>17811.672745830001</v>
      </c>
      <c r="GS9" s="199">
        <v>18667.739182790003</v>
      </c>
      <c r="GT9" s="199">
        <v>18471.165556780001</v>
      </c>
      <c r="GU9" s="199">
        <v>18945.725403870001</v>
      </c>
      <c r="GV9" s="199">
        <v>18258.676361500002</v>
      </c>
      <c r="GW9" s="199">
        <v>18690.87792232</v>
      </c>
      <c r="GX9" s="199">
        <v>19772.142421209999</v>
      </c>
      <c r="GY9" s="199">
        <v>19010.417973850002</v>
      </c>
      <c r="GZ9" s="199">
        <v>19334.659367700002</v>
      </c>
      <c r="HA9" s="199">
        <v>19188.450071550003</v>
      </c>
      <c r="HB9" s="199">
        <v>19007.462775950004</v>
      </c>
      <c r="HC9" s="199">
        <v>19622.608050970004</v>
      </c>
      <c r="HD9" s="199">
        <v>22242.105422430002</v>
      </c>
      <c r="HE9" s="199">
        <v>19240.041068230003</v>
      </c>
      <c r="HF9" s="199">
        <v>21447.38273913</v>
      </c>
      <c r="HG9" s="199">
        <v>21937.095766639999</v>
      </c>
      <c r="HH9" s="199">
        <v>26928.231305330002</v>
      </c>
      <c r="HI9" s="199">
        <v>27516.283717410002</v>
      </c>
      <c r="HJ9" s="199">
        <v>22313.708177780001</v>
      </c>
      <c r="HK9" s="199">
        <v>23283.768556320003</v>
      </c>
      <c r="HL9" s="199">
        <v>23428.025633069999</v>
      </c>
      <c r="HM9" s="199">
        <v>23635.667111450002</v>
      </c>
      <c r="HN9" s="199">
        <v>24016.21536152</v>
      </c>
      <c r="HO9" s="199">
        <v>23730.65864727</v>
      </c>
      <c r="HP9" s="199">
        <v>24895.026502870001</v>
      </c>
      <c r="HQ9" s="199">
        <v>22589.969399909998</v>
      </c>
      <c r="HR9" s="199">
        <v>22645.58783235</v>
      </c>
      <c r="HS9" s="199">
        <v>22763.641737450002</v>
      </c>
      <c r="HT9" s="199">
        <v>23770.121066850003</v>
      </c>
      <c r="HU9" s="199">
        <v>23632.561409079997</v>
      </c>
      <c r="HV9" s="224">
        <v>25923.717604780002</v>
      </c>
      <c r="HW9" s="199">
        <v>26193.57054642</v>
      </c>
      <c r="HX9" s="199">
        <v>26740.138251260007</v>
      </c>
      <c r="HY9" s="199">
        <v>26496.840843239999</v>
      </c>
      <c r="HZ9" s="199">
        <v>26440.903108300001</v>
      </c>
      <c r="IA9" s="199">
        <v>26739.025882890001</v>
      </c>
      <c r="IB9" s="199">
        <v>26297.582214160004</v>
      </c>
      <c r="IC9" s="199">
        <v>34823.850189950004</v>
      </c>
      <c r="ID9" s="199">
        <v>36911.373779720001</v>
      </c>
      <c r="IE9" s="199">
        <v>37563.527118780003</v>
      </c>
      <c r="IF9" s="199">
        <v>38111.052296300004</v>
      </c>
      <c r="IG9" s="230">
        <v>38171.153107409998</v>
      </c>
      <c r="IH9" s="224">
        <v>39622.053670000001</v>
      </c>
      <c r="II9" s="199">
        <v>40674.563609999997</v>
      </c>
      <c r="IJ9" s="199">
        <v>40343.937275000004</v>
      </c>
      <c r="IK9" s="199">
        <v>41287.315293290005</v>
      </c>
      <c r="IL9" s="199">
        <v>41168.474136440003</v>
      </c>
      <c r="IM9" s="199">
        <v>42213.302016780006</v>
      </c>
      <c r="IN9" s="199">
        <v>43843.377651050003</v>
      </c>
      <c r="IO9" s="199">
        <v>45771.205749200002</v>
      </c>
      <c r="IP9" s="199">
        <v>46129.466482580006</v>
      </c>
      <c r="IQ9" s="199">
        <v>46081.256933190001</v>
      </c>
      <c r="IR9" s="199">
        <v>46486.398732760004</v>
      </c>
      <c r="IS9" s="230">
        <v>47498.724510140011</v>
      </c>
      <c r="IT9" s="224">
        <v>46956.967328290004</v>
      </c>
      <c r="IU9" s="199">
        <v>47599.105168729999</v>
      </c>
      <c r="IV9" s="199">
        <v>54373.500699479999</v>
      </c>
      <c r="IW9" s="199">
        <v>61067.262327349999</v>
      </c>
      <c r="IX9" s="199">
        <v>67364.998810360004</v>
      </c>
      <c r="IY9" s="199">
        <v>68327.812172129983</v>
      </c>
      <c r="IZ9" s="199">
        <v>68284.465848410007</v>
      </c>
      <c r="JA9" s="241">
        <v>70689.563284999997</v>
      </c>
      <c r="JB9" s="241">
        <v>76280.183977029999</v>
      </c>
      <c r="JC9" s="241">
        <v>82207.973570729999</v>
      </c>
      <c r="JD9" s="241">
        <v>84049.826389050009</v>
      </c>
      <c r="JE9" s="241">
        <v>85069.895410320009</v>
      </c>
      <c r="JF9" s="242">
        <v>85886.991246609992</v>
      </c>
      <c r="JG9" s="241">
        <v>86287.48834257001</v>
      </c>
      <c r="JH9" s="241">
        <v>90387.463082509988</v>
      </c>
      <c r="JI9" s="241">
        <v>92061.820892089992</v>
      </c>
      <c r="JJ9" s="241">
        <v>95961.190827839993</v>
      </c>
      <c r="JK9" s="241">
        <v>94906.19414539999</v>
      </c>
      <c r="JL9" s="241">
        <v>93587.407361570004</v>
      </c>
      <c r="JM9" s="241">
        <v>95329.441276440004</v>
      </c>
      <c r="JN9" s="241">
        <v>98107.938987810005</v>
      </c>
      <c r="JO9" s="241">
        <v>96914.763090840002</v>
      </c>
      <c r="JP9" s="241">
        <v>97702.042569100027</v>
      </c>
      <c r="JQ9" s="243">
        <v>97437.160839710006</v>
      </c>
      <c r="JR9" s="242">
        <v>101110.20479827</v>
      </c>
      <c r="JS9" s="241">
        <v>103853.44784767026</v>
      </c>
      <c r="JT9" s="241">
        <v>107982.02001918999</v>
      </c>
      <c r="JU9" s="241">
        <v>107518.38379845</v>
      </c>
      <c r="JV9" s="241">
        <v>105573.42966742</v>
      </c>
      <c r="JW9" s="241">
        <v>105621.16468516999</v>
      </c>
      <c r="JX9" s="241">
        <v>107563.51042399001</v>
      </c>
      <c r="JY9" s="241">
        <v>113215.35711849999</v>
      </c>
      <c r="JZ9" s="241">
        <v>117068.41930685</v>
      </c>
      <c r="KA9" s="241">
        <v>125421.67426597999</v>
      </c>
      <c r="KB9" s="241">
        <v>126295.73898968002</v>
      </c>
      <c r="KC9" s="243">
        <v>156850.88327789001</v>
      </c>
      <c r="KD9" s="242">
        <v>162420.63650226998</v>
      </c>
      <c r="KE9" s="241">
        <v>170693.71262932001</v>
      </c>
      <c r="KF9" s="241">
        <v>170626.45233540999</v>
      </c>
      <c r="KG9" s="241">
        <v>171248.95870709</v>
      </c>
      <c r="KH9" s="241">
        <v>172065.25657255333</v>
      </c>
      <c r="KI9" s="241">
        <v>170031.84147299003</v>
      </c>
      <c r="KJ9" s="241">
        <v>170129.19376087</v>
      </c>
      <c r="KK9" s="241">
        <v>170982.16724788002</v>
      </c>
      <c r="KL9" s="241">
        <v>143532.11390283139</v>
      </c>
      <c r="KM9" s="241">
        <v>146407.16546006</v>
      </c>
      <c r="KN9" s="241">
        <v>149606.52490811003</v>
      </c>
      <c r="KO9" s="243">
        <v>152693.15825422999</v>
      </c>
      <c r="KP9" s="242">
        <v>155232.94972695</v>
      </c>
      <c r="KQ9" s="241">
        <v>161218.23742137998</v>
      </c>
      <c r="KR9" s="241">
        <v>163088.27749729002</v>
      </c>
      <c r="KS9" s="241">
        <v>161836.65126111999</v>
      </c>
      <c r="KT9" s="241">
        <v>162125.37427333998</v>
      </c>
      <c r="KU9" s="241">
        <v>161680.11855342999</v>
      </c>
      <c r="KV9" s="241">
        <v>160652.30507129</v>
      </c>
      <c r="KW9" s="241">
        <v>169895.70877191002</v>
      </c>
      <c r="KX9" s="241">
        <v>166684.82063789002</v>
      </c>
      <c r="KY9" s="241">
        <v>167598.38230137</v>
      </c>
      <c r="KZ9" s="241">
        <v>165795.76266048002</v>
      </c>
      <c r="LA9" s="243">
        <v>160493.87814973999</v>
      </c>
      <c r="LB9" s="242">
        <v>164222.84143232999</v>
      </c>
      <c r="LC9" s="241">
        <v>169047.57433271999</v>
      </c>
      <c r="LD9" s="241">
        <v>165030.66524745</v>
      </c>
      <c r="LE9" s="241">
        <v>131398.79229219942</v>
      </c>
      <c r="LF9" s="241">
        <v>146275.68371435942</v>
      </c>
      <c r="LG9" s="241">
        <v>154949.88607209001</v>
      </c>
      <c r="LH9" s="241">
        <v>170006.61799999999</v>
      </c>
      <c r="LI9" s="241">
        <v>166362.20199999999</v>
      </c>
      <c r="LJ9" s="241">
        <v>168974.86689999999</v>
      </c>
      <c r="LK9" s="241">
        <v>159508.47589999999</v>
      </c>
      <c r="LL9" s="241">
        <v>154090.4368</v>
      </c>
      <c r="LM9" s="243">
        <v>166511.40489999999</v>
      </c>
      <c r="LN9" s="242">
        <v>167946.52849999999</v>
      </c>
      <c r="LO9" s="241">
        <v>182430.96650000001</v>
      </c>
      <c r="LP9" s="243">
        <v>189354.16219999999</v>
      </c>
      <c r="LQ9" s="244"/>
    </row>
    <row r="10" spans="1:329" ht="27.75" customHeight="1">
      <c r="A10" s="239" t="s">
        <v>186</v>
      </c>
      <c r="B10" s="224">
        <v>170.18687415955904</v>
      </c>
      <c r="C10" s="199">
        <v>271.87846491891611</v>
      </c>
      <c r="D10" s="199">
        <v>370.96525480506989</v>
      </c>
      <c r="E10" s="199">
        <v>437.40373900218799</v>
      </c>
      <c r="F10" s="225">
        <v>585.51727321022395</v>
      </c>
      <c r="G10" s="225">
        <v>654.29721704739779</v>
      </c>
      <c r="H10" s="225">
        <v>767.55077794505098</v>
      </c>
      <c r="I10" s="225">
        <v>901.40512067336499</v>
      </c>
      <c r="J10" s="225">
        <v>997.43493398145495</v>
      </c>
      <c r="K10" s="225">
        <v>1098.3015696686728</v>
      </c>
      <c r="L10" s="225">
        <v>1276.670479961698</v>
      </c>
      <c r="M10" s="225">
        <v>1381.8228225373919</v>
      </c>
      <c r="N10" s="225">
        <v>237.05482774712789</v>
      </c>
      <c r="O10" s="225">
        <v>418.66616797433983</v>
      </c>
      <c r="P10" s="225">
        <v>538.51675275929176</v>
      </c>
      <c r="Q10" s="225">
        <v>689.80099159011763</v>
      </c>
      <c r="R10" s="225">
        <v>897.26128394715465</v>
      </c>
      <c r="S10" s="226">
        <v>1031.9836379086612</v>
      </c>
      <c r="T10" s="225">
        <v>1231.2874720593857</v>
      </c>
      <c r="U10" s="225">
        <v>1455.4146388819831</v>
      </c>
      <c r="V10" s="225">
        <v>1617.1635751153908</v>
      </c>
      <c r="W10" s="225">
        <v>1790.836218293859</v>
      </c>
      <c r="X10" s="225">
        <v>2025.2371425245053</v>
      </c>
      <c r="Y10" s="225">
        <v>-23.356427449251715</v>
      </c>
      <c r="Z10" s="225">
        <v>2408.4768009552395</v>
      </c>
      <c r="AA10" s="225">
        <v>394.66495183869603</v>
      </c>
      <c r="AB10" s="199">
        <v>592.34916390250373</v>
      </c>
      <c r="AC10" s="199">
        <v>794.72267779084336</v>
      </c>
      <c r="AD10" s="199">
        <v>1017.9814133270486</v>
      </c>
      <c r="AE10" s="199">
        <v>1159.6118762956755</v>
      </c>
      <c r="AF10" s="199">
        <v>1377.3754497644991</v>
      </c>
      <c r="AG10" s="199">
        <v>1668.2145125627744</v>
      </c>
      <c r="AH10" s="199">
        <v>1837.1376030416727</v>
      </c>
      <c r="AI10" s="199">
        <v>2066.2883366354558</v>
      </c>
      <c r="AJ10" s="199">
        <v>2291.3865330600752</v>
      </c>
      <c r="AK10" s="199">
        <v>49.433061466654976</v>
      </c>
      <c r="AL10" s="199">
        <v>2786.0422961660261</v>
      </c>
      <c r="AM10" s="199">
        <v>500.27393389028299</v>
      </c>
      <c r="AN10" s="199">
        <v>723.61494240122715</v>
      </c>
      <c r="AO10" s="199">
        <v>945.85831171872746</v>
      </c>
      <c r="AP10" s="199">
        <v>1088.8447715878065</v>
      </c>
      <c r="AQ10" s="199">
        <v>1237.4321177907902</v>
      </c>
      <c r="AR10" s="199">
        <v>1526.0207562349854</v>
      </c>
      <c r="AS10" s="199">
        <v>1786.4626652267921</v>
      </c>
      <c r="AT10" s="199">
        <v>2054.4406347799859</v>
      </c>
      <c r="AU10" s="199">
        <v>2271.5095305405657</v>
      </c>
      <c r="AV10" s="199">
        <v>2548.194613608835</v>
      </c>
      <c r="AW10" s="199">
        <v>2817.7425618293291</v>
      </c>
      <c r="AX10" s="199">
        <v>3045.0530783873296</v>
      </c>
      <c r="AY10" s="199">
        <v>166.71551858811904</v>
      </c>
      <c r="AZ10" s="199">
        <v>294.14304350929274</v>
      </c>
      <c r="BA10" s="199">
        <v>297.43408349056517</v>
      </c>
      <c r="BB10" s="199">
        <v>303.22590537007392</v>
      </c>
      <c r="BC10" s="199">
        <v>516.34025588477562</v>
      </c>
      <c r="BD10" s="199">
        <v>513.9819629814325</v>
      </c>
      <c r="BE10" s="199">
        <v>480.3322863969297</v>
      </c>
      <c r="BF10" s="199">
        <v>566.73333582616146</v>
      </c>
      <c r="BG10" s="199">
        <v>499.75253051746114</v>
      </c>
      <c r="BH10" s="199">
        <v>526.79798383515481</v>
      </c>
      <c r="BI10" s="199">
        <v>516.58365344511458</v>
      </c>
      <c r="BJ10" s="240">
        <v>477.38084991438222</v>
      </c>
      <c r="BK10" s="240">
        <v>483.40658900286081</v>
      </c>
      <c r="BL10" s="240">
        <v>488.598321316095</v>
      </c>
      <c r="BM10" s="199">
        <v>539.52015751872671</v>
      </c>
      <c r="BN10" s="199">
        <v>361.5335695206831</v>
      </c>
      <c r="BO10" s="199">
        <v>245.0055854168092</v>
      </c>
      <c r="BP10" s="199">
        <v>433.66811260395917</v>
      </c>
      <c r="BQ10" s="199">
        <v>414.75145516995087</v>
      </c>
      <c r="BR10" s="199">
        <v>521.81160172936188</v>
      </c>
      <c r="BS10" s="199">
        <v>576.09577827610894</v>
      </c>
      <c r="BT10" s="199">
        <v>603.09416789716977</v>
      </c>
      <c r="BU10" s="199">
        <v>628.24820713871713</v>
      </c>
      <c r="BV10" s="199">
        <v>677.23616225909973</v>
      </c>
      <c r="BW10" s="199">
        <v>605.15241341804233</v>
      </c>
      <c r="BX10" s="225">
        <v>656.42284681149954</v>
      </c>
      <c r="BY10" s="225">
        <v>733.42216138245283</v>
      </c>
      <c r="BZ10" s="225">
        <v>636.40856010046366</v>
      </c>
      <c r="CA10" s="225">
        <v>440.64599780226536</v>
      </c>
      <c r="CB10" s="225">
        <v>471.97913089726438</v>
      </c>
      <c r="CC10" s="225">
        <v>519.76624475884819</v>
      </c>
      <c r="CD10" s="229">
        <v>501.38441636126225</v>
      </c>
      <c r="CE10" s="225">
        <v>506.23007520891309</v>
      </c>
      <c r="CF10" s="225">
        <v>484.21850133202321</v>
      </c>
      <c r="CG10" s="225">
        <v>816.82172717711649</v>
      </c>
      <c r="CH10" s="225">
        <v>288.92658478679022</v>
      </c>
      <c r="CI10" s="199">
        <v>327.48115234635566</v>
      </c>
      <c r="CJ10" s="199">
        <v>460.59589629735274</v>
      </c>
      <c r="CK10" s="199">
        <v>506.0748084358126</v>
      </c>
      <c r="CL10" s="199">
        <v>532.862088279315</v>
      </c>
      <c r="CM10" s="199">
        <v>850.5786987643844</v>
      </c>
      <c r="CN10" s="199">
        <v>836.50147936020574</v>
      </c>
      <c r="CO10" s="199">
        <v>877.65375169298795</v>
      </c>
      <c r="CP10" s="199">
        <v>900.88322596165688</v>
      </c>
      <c r="CQ10" s="199">
        <v>1006.0287160958868</v>
      </c>
      <c r="CR10" s="199">
        <v>977.15819324739402</v>
      </c>
      <c r="CS10" s="199">
        <v>1095.0740151951193</v>
      </c>
      <c r="CT10" s="199">
        <v>886.34914310598003</v>
      </c>
      <c r="CU10" s="199">
        <v>955.0672041873612</v>
      </c>
      <c r="CV10" s="199">
        <v>1010.9815992087541</v>
      </c>
      <c r="CW10" s="199">
        <v>1228.5402396273716</v>
      </c>
      <c r="CX10" s="199">
        <v>1322.3181477449505</v>
      </c>
      <c r="CY10" s="199">
        <v>1544.4281564945452</v>
      </c>
      <c r="CZ10" s="199">
        <v>1608.2596174765893</v>
      </c>
      <c r="DA10" s="199">
        <v>1675.6072802022393</v>
      </c>
      <c r="DB10" s="199">
        <v>1884.575344599999</v>
      </c>
      <c r="DC10" s="199">
        <v>2393.9105144733599</v>
      </c>
      <c r="DD10" s="199">
        <v>2251.4240939721822</v>
      </c>
      <c r="DE10" s="199">
        <v>2413.5039309803892</v>
      </c>
      <c r="DF10" s="199">
        <v>1496.5289346785999</v>
      </c>
      <c r="DG10" s="199">
        <v>1483.9985832051004</v>
      </c>
      <c r="DH10" s="199">
        <v>1577.8459473429323</v>
      </c>
      <c r="DI10" s="199">
        <v>1479.4378447814001</v>
      </c>
      <c r="DJ10" s="199">
        <v>1372.3281831923248</v>
      </c>
      <c r="DK10" s="199">
        <v>1465.0222995714162</v>
      </c>
      <c r="DL10" s="199">
        <v>1291.9674009080004</v>
      </c>
      <c r="DM10" s="199">
        <v>2230.9789788009002</v>
      </c>
      <c r="DN10" s="199">
        <v>2317.3608200814997</v>
      </c>
      <c r="DO10" s="199">
        <v>2227.2507865100001</v>
      </c>
      <c r="DP10" s="199">
        <v>2235.9735691512005</v>
      </c>
      <c r="DQ10" s="199">
        <v>2397.5042191438133</v>
      </c>
      <c r="DR10" s="199">
        <v>833.88218214295989</v>
      </c>
      <c r="DS10" s="199">
        <v>871.62801927918986</v>
      </c>
      <c r="DT10" s="199">
        <v>899.07167981630039</v>
      </c>
      <c r="DU10" s="199">
        <v>1167.7420087100002</v>
      </c>
      <c r="DV10" s="199">
        <v>1108.5995530958005</v>
      </c>
      <c r="DW10" s="199">
        <v>1010.8545317606997</v>
      </c>
      <c r="DX10" s="199">
        <v>1212.9724025413</v>
      </c>
      <c r="DY10" s="199">
        <v>1363.349824139701</v>
      </c>
      <c r="DZ10" s="199">
        <v>1092.7869065404002</v>
      </c>
      <c r="EA10" s="199">
        <v>1247.0709733830001</v>
      </c>
      <c r="EB10" s="199">
        <v>1312.5884142756001</v>
      </c>
      <c r="EC10" s="199">
        <v>1663.23238687</v>
      </c>
      <c r="ED10" s="199">
        <v>1394.3740763122012</v>
      </c>
      <c r="EE10" s="199">
        <v>1364.0999835407004</v>
      </c>
      <c r="EF10" s="199">
        <v>1505.9515757878007</v>
      </c>
      <c r="EG10" s="199">
        <v>1611.8801832728998</v>
      </c>
      <c r="EH10" s="199">
        <v>1674.7919476910006</v>
      </c>
      <c r="EI10" s="199">
        <v>2021.1291870943005</v>
      </c>
      <c r="EJ10" s="199">
        <v>1858.7350241292002</v>
      </c>
      <c r="EK10" s="199">
        <v>1782.5782195199997</v>
      </c>
      <c r="EL10" s="199">
        <v>1931.6635124610007</v>
      </c>
      <c r="EM10" s="199">
        <v>1665.4911140410006</v>
      </c>
      <c r="EN10" s="199">
        <v>1887.8670623900002</v>
      </c>
      <c r="EO10" s="199">
        <v>2194.737993929999</v>
      </c>
      <c r="EP10" s="199">
        <v>2545.5816003800005</v>
      </c>
      <c r="EQ10" s="199">
        <v>3137.4683875957039</v>
      </c>
      <c r="ER10" s="199">
        <v>2580.9731949899992</v>
      </c>
      <c r="ES10" s="199">
        <v>2327.0054223799993</v>
      </c>
      <c r="ET10" s="199">
        <v>2425.9607154299993</v>
      </c>
      <c r="EU10" s="199">
        <v>3345.4147693</v>
      </c>
      <c r="EV10" s="199">
        <v>2983.1863740699996</v>
      </c>
      <c r="EW10" s="199">
        <v>3131.0643754199991</v>
      </c>
      <c r="EX10" s="199">
        <v>3151.2652476900003</v>
      </c>
      <c r="EY10" s="199">
        <v>2864.62710492</v>
      </c>
      <c r="EZ10" s="199">
        <v>2470.7296558853163</v>
      </c>
      <c r="FA10" s="199">
        <v>2242.8372496399988</v>
      </c>
      <c r="FB10" s="199">
        <v>1624.1923109799995</v>
      </c>
      <c r="FC10" s="199">
        <v>1836.0095996500002</v>
      </c>
      <c r="FD10" s="199">
        <v>2345.38980932</v>
      </c>
      <c r="FE10" s="199">
        <v>1220.0820777100007</v>
      </c>
      <c r="FF10" s="199">
        <v>1046.5038589700007</v>
      </c>
      <c r="FG10" s="199">
        <v>457.23570693999989</v>
      </c>
      <c r="FH10" s="199">
        <v>-320.87371587999758</v>
      </c>
      <c r="FI10" s="199">
        <v>535.72922430999927</v>
      </c>
      <c r="FJ10" s="199">
        <v>24.138850580000902</v>
      </c>
      <c r="FK10" s="199">
        <v>1384.7955390799991</v>
      </c>
      <c r="FL10" s="199">
        <v>153.53441637499955</v>
      </c>
      <c r="FM10" s="199">
        <v>1406.3626516249994</v>
      </c>
      <c r="FN10" s="199">
        <v>505.48190898499604</v>
      </c>
      <c r="FO10" s="199">
        <v>122.1721964449964</v>
      </c>
      <c r="FP10" s="199">
        <v>487.59710414500233</v>
      </c>
      <c r="FQ10" s="199">
        <v>49.032735794997308</v>
      </c>
      <c r="FR10" s="199">
        <v>-177.63421001500265</v>
      </c>
      <c r="FS10" s="199">
        <v>364.81443639499633</v>
      </c>
      <c r="FT10" s="199">
        <v>2151.5708534799996</v>
      </c>
      <c r="FU10" s="199">
        <v>3341.9113057049994</v>
      </c>
      <c r="FV10" s="199">
        <v>2294.4649870849967</v>
      </c>
      <c r="FW10" s="199">
        <v>1337.2543541351281</v>
      </c>
      <c r="FX10" s="199">
        <v>1962.9134365149932</v>
      </c>
      <c r="FY10" s="199">
        <v>2790.5819206816609</v>
      </c>
      <c r="FZ10" s="199">
        <v>1447.3840873991153</v>
      </c>
      <c r="GA10" s="199">
        <v>910.19587395324368</v>
      </c>
      <c r="GB10" s="199">
        <v>1031.2900392146803</v>
      </c>
      <c r="GC10" s="199">
        <v>1073.7448691899976</v>
      </c>
      <c r="GD10" s="199">
        <v>460.74153811999923</v>
      </c>
      <c r="GE10" s="199">
        <v>355.61620471000089</v>
      </c>
      <c r="GF10" s="199">
        <v>-140.95202103000017</v>
      </c>
      <c r="GG10" s="199">
        <v>-150.2510992599961</v>
      </c>
      <c r="GH10" s="199">
        <v>2689.4082582200131</v>
      </c>
      <c r="GI10" s="199">
        <v>3360.1601731900005</v>
      </c>
      <c r="GJ10" s="199">
        <v>3040.4509884900003</v>
      </c>
      <c r="GK10" s="199">
        <v>5913.8166823600041</v>
      </c>
      <c r="GL10" s="199">
        <v>5913.8166880200006</v>
      </c>
      <c r="GM10" s="199">
        <v>3732.3618397399978</v>
      </c>
      <c r="GN10" s="199">
        <v>5858.5684325699958</v>
      </c>
      <c r="GO10" s="199">
        <v>4653.1117804900041</v>
      </c>
      <c r="GP10" s="199">
        <v>3821.6138291499992</v>
      </c>
      <c r="GQ10" s="199">
        <v>3665.0460311099991</v>
      </c>
      <c r="GR10" s="199">
        <v>2558.7368023399999</v>
      </c>
      <c r="GS10" s="199">
        <v>3497.0655316000034</v>
      </c>
      <c r="GT10" s="199">
        <v>2568.3963016300013</v>
      </c>
      <c r="GU10" s="199">
        <v>5846.7287282700017</v>
      </c>
      <c r="GV10" s="199">
        <v>5537.7141020700019</v>
      </c>
      <c r="GW10" s="199">
        <v>5845.6622405700055</v>
      </c>
      <c r="GX10" s="199">
        <v>6030.8766107599986</v>
      </c>
      <c r="GY10" s="199">
        <v>4828.7436982300023</v>
      </c>
      <c r="GZ10" s="199">
        <v>5048.0772882500032</v>
      </c>
      <c r="HA10" s="199">
        <v>6543.8432679799944</v>
      </c>
      <c r="HB10" s="199">
        <v>5107.1623037000054</v>
      </c>
      <c r="HC10" s="199">
        <v>5395.5556472100016</v>
      </c>
      <c r="HD10" s="199">
        <v>4398.2561429000025</v>
      </c>
      <c r="HE10" s="199">
        <v>4550.8567270500007</v>
      </c>
      <c r="HF10" s="199">
        <v>4279.9421438500049</v>
      </c>
      <c r="HG10" s="199">
        <v>7732.9494907499966</v>
      </c>
      <c r="HH10" s="199">
        <v>10892.524357120004</v>
      </c>
      <c r="HI10" s="199">
        <v>9163.8556526400025</v>
      </c>
      <c r="HJ10" s="199">
        <v>7704.2473470799996</v>
      </c>
      <c r="HK10" s="199">
        <v>7141.623803540002</v>
      </c>
      <c r="HL10" s="199">
        <v>7646.6593819200007</v>
      </c>
      <c r="HM10" s="199">
        <v>15426.183511729992</v>
      </c>
      <c r="HN10" s="199">
        <v>14672.119628569997</v>
      </c>
      <c r="HO10" s="199">
        <v>12636.089495589986</v>
      </c>
      <c r="HP10" s="199">
        <v>10836.381553460005</v>
      </c>
      <c r="HQ10" s="199">
        <v>9905.2523804800021</v>
      </c>
      <c r="HR10" s="199">
        <v>10875.790581009998</v>
      </c>
      <c r="HS10" s="199">
        <v>8729.1872417700015</v>
      </c>
      <c r="HT10" s="199">
        <v>8433.0208541800002</v>
      </c>
      <c r="HU10" s="199">
        <v>11016.665269489997</v>
      </c>
      <c r="HV10" s="224">
        <v>8620.3102210500019</v>
      </c>
      <c r="HW10" s="199">
        <v>10349.186782520004</v>
      </c>
      <c r="HX10" s="199">
        <v>10859.103931510004</v>
      </c>
      <c r="HY10" s="199">
        <v>8494.321810139998</v>
      </c>
      <c r="HZ10" s="199">
        <v>11941.102541969996</v>
      </c>
      <c r="IA10" s="199">
        <v>11904.836238079999</v>
      </c>
      <c r="IB10" s="199">
        <v>9950.1358519499991</v>
      </c>
      <c r="IC10" s="199">
        <v>11911.833892999997</v>
      </c>
      <c r="ID10" s="199">
        <v>13127.947034240004</v>
      </c>
      <c r="IE10" s="199">
        <v>11487.406716419999</v>
      </c>
      <c r="IF10" s="199">
        <v>11009.74453367</v>
      </c>
      <c r="IG10" s="230">
        <v>10619.644012380004</v>
      </c>
      <c r="IH10" s="224">
        <v>9645.0843702900002</v>
      </c>
      <c r="II10" s="199">
        <v>9269.3470418699999</v>
      </c>
      <c r="IJ10" s="199">
        <v>22446.085396519975</v>
      </c>
      <c r="IK10" s="199">
        <v>20120.421508189975</v>
      </c>
      <c r="IL10" s="199">
        <v>16572.687519499992</v>
      </c>
      <c r="IM10" s="199">
        <v>16791.437589200003</v>
      </c>
      <c r="IN10" s="199">
        <v>15781.119592879993</v>
      </c>
      <c r="IO10" s="199">
        <v>16823.599289879992</v>
      </c>
      <c r="IP10" s="199">
        <v>13000.245477039993</v>
      </c>
      <c r="IQ10" s="199">
        <v>11624.997923539999</v>
      </c>
      <c r="IR10" s="199">
        <v>9662.6235537699977</v>
      </c>
      <c r="IS10" s="230">
        <v>13284.187031949998</v>
      </c>
      <c r="IT10" s="224">
        <v>12711.178765430008</v>
      </c>
      <c r="IU10" s="199">
        <v>16498.937079909996</v>
      </c>
      <c r="IV10" s="199">
        <v>12176.838833820006</v>
      </c>
      <c r="IW10" s="199">
        <v>17635.59275209999</v>
      </c>
      <c r="IX10" s="199">
        <v>17752.938268850005</v>
      </c>
      <c r="IY10" s="199">
        <v>14651.494071359999</v>
      </c>
      <c r="IZ10" s="199">
        <v>12138.451101700008</v>
      </c>
      <c r="JA10" s="241">
        <v>11008.614890680006</v>
      </c>
      <c r="JB10" s="241">
        <v>15192.305290840008</v>
      </c>
      <c r="JC10" s="241">
        <v>18160.827432620004</v>
      </c>
      <c r="JD10" s="241">
        <v>15377.345061810005</v>
      </c>
      <c r="JE10" s="241">
        <v>16104.302855809994</v>
      </c>
      <c r="JF10" s="242">
        <v>17805.291701709994</v>
      </c>
      <c r="JG10" s="241">
        <v>16599.849336189993</v>
      </c>
      <c r="JH10" s="241">
        <v>17749.877202289998</v>
      </c>
      <c r="JI10" s="241">
        <v>33439.828107879941</v>
      </c>
      <c r="JJ10" s="241">
        <v>32051.551442649972</v>
      </c>
      <c r="JK10" s="241">
        <v>31624.355566459959</v>
      </c>
      <c r="JL10" s="241">
        <v>26221.944334449963</v>
      </c>
      <c r="JM10" s="241">
        <v>24211.408639157213</v>
      </c>
      <c r="JN10" s="241">
        <v>20459.643235230007</v>
      </c>
      <c r="JO10" s="241">
        <v>17316.694040390001</v>
      </c>
      <c r="JP10" s="241">
        <v>13478.780968130008</v>
      </c>
      <c r="JQ10" s="243">
        <v>22122.888952190006</v>
      </c>
      <c r="JR10" s="242">
        <v>17897.845486140002</v>
      </c>
      <c r="JS10" s="241">
        <v>18735.604507890013</v>
      </c>
      <c r="JT10" s="241">
        <v>20194.315369879991</v>
      </c>
      <c r="JU10" s="241">
        <v>16426.490813429995</v>
      </c>
      <c r="JV10" s="241">
        <v>10720.708753050003</v>
      </c>
      <c r="JW10" s="241">
        <v>9179.9714328799964</v>
      </c>
      <c r="JX10" s="241">
        <v>6138.7504775899915</v>
      </c>
      <c r="JY10" s="241">
        <v>1710.6373062200007</v>
      </c>
      <c r="JZ10" s="241">
        <v>8119.4986485699901</v>
      </c>
      <c r="KA10" s="241">
        <v>4252.4298035599813</v>
      </c>
      <c r="KB10" s="241">
        <v>-7420.2205386600062</v>
      </c>
      <c r="KC10" s="243">
        <v>29335.508399790069</v>
      </c>
      <c r="KD10" s="242">
        <v>22873.21513069994</v>
      </c>
      <c r="KE10" s="241">
        <v>24629.490692146232</v>
      </c>
      <c r="KF10" s="241">
        <v>26395.963934923118</v>
      </c>
      <c r="KG10" s="241">
        <v>25570.523908529998</v>
      </c>
      <c r="KH10" s="241">
        <v>27628.748983450012</v>
      </c>
      <c r="KI10" s="241">
        <v>32870.741912910002</v>
      </c>
      <c r="KJ10" s="241">
        <v>27671.832440809998</v>
      </c>
      <c r="KK10" s="241">
        <v>26570.228365420007</v>
      </c>
      <c r="KL10" s="241">
        <v>25631.951506870002</v>
      </c>
      <c r="KM10" s="241">
        <v>27708.138497670006</v>
      </c>
      <c r="KN10" s="241">
        <v>28396.137012219999</v>
      </c>
      <c r="KO10" s="243">
        <v>37011.700478209998</v>
      </c>
      <c r="KP10" s="242">
        <v>36899.852107809995</v>
      </c>
      <c r="KQ10" s="241">
        <v>37955.685950050007</v>
      </c>
      <c r="KR10" s="241">
        <v>44743.127017079976</v>
      </c>
      <c r="KS10" s="241">
        <v>40499.551401410012</v>
      </c>
      <c r="KT10" s="241">
        <v>39321.89301687001</v>
      </c>
      <c r="KU10" s="241">
        <v>44288.187423123971</v>
      </c>
      <c r="KV10" s="241">
        <v>42099.637018783964</v>
      </c>
      <c r="KW10" s="241">
        <v>38318.801276319013</v>
      </c>
      <c r="KX10" s="241">
        <v>36537.635499557</v>
      </c>
      <c r="KY10" s="241">
        <v>35264.287027747007</v>
      </c>
      <c r="KZ10" s="241">
        <v>34468.053054337011</v>
      </c>
      <c r="LA10" s="243">
        <v>47202.189631107001</v>
      </c>
      <c r="LB10" s="242">
        <v>46041.737033892983</v>
      </c>
      <c r="LC10" s="241">
        <v>44683.155369051005</v>
      </c>
      <c r="LD10" s="241">
        <v>51014.52302499098</v>
      </c>
      <c r="LE10" s="241">
        <v>49030.364773200992</v>
      </c>
      <c r="LF10" s="241">
        <v>37636.35671817101</v>
      </c>
      <c r="LG10" s="241">
        <v>46088.042101630999</v>
      </c>
      <c r="LH10" s="241">
        <v>50331.023999999998</v>
      </c>
      <c r="LI10" s="241">
        <v>43584.074999999997</v>
      </c>
      <c r="LJ10" s="241">
        <v>52549.467259999998</v>
      </c>
      <c r="LK10" s="241">
        <v>44176.307560000001</v>
      </c>
      <c r="LL10" s="241">
        <v>43418.027730000002</v>
      </c>
      <c r="LM10" s="243">
        <v>33858.38622</v>
      </c>
      <c r="LN10" s="242">
        <v>45321.178089034009</v>
      </c>
      <c r="LO10" s="241">
        <v>47340.895108714001</v>
      </c>
      <c r="LP10" s="243">
        <v>59419.697108664004</v>
      </c>
      <c r="LQ10" s="244"/>
    </row>
    <row r="11" spans="1:329" ht="27.75" customHeight="1">
      <c r="A11" s="216" t="s">
        <v>187</v>
      </c>
      <c r="B11" s="224">
        <v>191.26068871771</v>
      </c>
      <c r="C11" s="199">
        <v>192.34556063686199</v>
      </c>
      <c r="D11" s="199">
        <v>200.02448612616001</v>
      </c>
      <c r="E11" s="199">
        <v>209.853902334298</v>
      </c>
      <c r="F11" s="225">
        <v>217.05090328828999</v>
      </c>
      <c r="G11" s="225">
        <v>225.01958313045301</v>
      </c>
      <c r="H11" s="225">
        <v>240.61733201830998</v>
      </c>
      <c r="I11" s="225">
        <v>242.44191640572902</v>
      </c>
      <c r="J11" s="225">
        <v>254.47772122380002</v>
      </c>
      <c r="K11" s="225">
        <v>267.26553327648998</v>
      </c>
      <c r="L11" s="225">
        <v>279.06259317534403</v>
      </c>
      <c r="M11" s="225">
        <v>302.95873191457798</v>
      </c>
      <c r="N11" s="225">
        <v>284.86453832530202</v>
      </c>
      <c r="O11" s="225">
        <v>298.51221580665697</v>
      </c>
      <c r="P11" s="225">
        <v>306.41520560607199</v>
      </c>
      <c r="Q11" s="225">
        <v>327.366719586248</v>
      </c>
      <c r="R11" s="225">
        <v>351.299606878335</v>
      </c>
      <c r="S11" s="226">
        <v>394.51615756471597</v>
      </c>
      <c r="T11" s="225">
        <v>413.97596520249596</v>
      </c>
      <c r="U11" s="225">
        <v>440.29599763826502</v>
      </c>
      <c r="V11" s="225">
        <v>455.79276294412205</v>
      </c>
      <c r="W11" s="225">
        <v>484.18747217750905</v>
      </c>
      <c r="X11" s="225">
        <v>518.69757629636695</v>
      </c>
      <c r="Y11" s="225">
        <v>510.36439881603906</v>
      </c>
      <c r="Z11" s="225">
        <v>517.577076432632</v>
      </c>
      <c r="AA11" s="225">
        <v>587.28351296279595</v>
      </c>
      <c r="AB11" s="199">
        <v>575.74401661899799</v>
      </c>
      <c r="AC11" s="199">
        <v>571.44044182349899</v>
      </c>
      <c r="AD11" s="199">
        <v>568.08556902815303</v>
      </c>
      <c r="AE11" s="199">
        <v>582.21100640288796</v>
      </c>
      <c r="AF11" s="199">
        <v>634.43322386250702</v>
      </c>
      <c r="AG11" s="199">
        <v>665.35162829394505</v>
      </c>
      <c r="AH11" s="199">
        <v>596.25559532959085</v>
      </c>
      <c r="AI11" s="199">
        <v>563.70442824045699</v>
      </c>
      <c r="AJ11" s="199">
        <v>606.12054002854302</v>
      </c>
      <c r="AK11" s="199">
        <v>629.1647192611531</v>
      </c>
      <c r="AL11" s="199">
        <v>630.48284229031594</v>
      </c>
      <c r="AM11" s="199">
        <v>649.87018515827299</v>
      </c>
      <c r="AN11" s="199">
        <v>666.87049954961003</v>
      </c>
      <c r="AO11" s="199">
        <v>684.30597630544401</v>
      </c>
      <c r="AP11" s="199">
        <v>706.90391761633396</v>
      </c>
      <c r="AQ11" s="199">
        <v>708.66989334254902</v>
      </c>
      <c r="AR11" s="199">
        <v>754.18567264171088</v>
      </c>
      <c r="AS11" s="199">
        <v>774.35856494491486</v>
      </c>
      <c r="AT11" s="199">
        <v>800.64309968992802</v>
      </c>
      <c r="AU11" s="199">
        <v>829.8037821969109</v>
      </c>
      <c r="AV11" s="199">
        <v>857.22148231110589</v>
      </c>
      <c r="AW11" s="199">
        <v>727.60288929225908</v>
      </c>
      <c r="AX11" s="199">
        <v>754.4652489632839</v>
      </c>
      <c r="AY11" s="199">
        <v>715.04146762870312</v>
      </c>
      <c r="AZ11" s="199">
        <v>741.44505386957201</v>
      </c>
      <c r="BA11" s="199">
        <v>718.71800818255895</v>
      </c>
      <c r="BB11" s="199">
        <v>783.96711799026104</v>
      </c>
      <c r="BC11" s="199">
        <v>799.0160423173088</v>
      </c>
      <c r="BD11" s="199">
        <v>825.915029425488</v>
      </c>
      <c r="BE11" s="199">
        <v>864.73401378128699</v>
      </c>
      <c r="BF11" s="199">
        <v>908.02768125804994</v>
      </c>
      <c r="BG11" s="199">
        <v>972.39854175832795</v>
      </c>
      <c r="BH11" s="199">
        <v>994.23253756552094</v>
      </c>
      <c r="BI11" s="199">
        <v>1057.7160263630531</v>
      </c>
      <c r="BJ11" s="240">
        <v>919.23247858938998</v>
      </c>
      <c r="BK11" s="240">
        <v>1076.7359260035491</v>
      </c>
      <c r="BL11" s="227">
        <v>1076.351946442496</v>
      </c>
      <c r="BM11" s="199">
        <v>1000.8112242585159</v>
      </c>
      <c r="BN11" s="199">
        <v>1099.35253483931</v>
      </c>
      <c r="BO11" s="199">
        <v>1167.121013314412</v>
      </c>
      <c r="BP11" s="199">
        <v>1227.458722028611</v>
      </c>
      <c r="BQ11" s="199">
        <v>1287.751467563314</v>
      </c>
      <c r="BR11" s="199">
        <v>1377.6336908735691</v>
      </c>
      <c r="BS11" s="199">
        <v>1477.6497944743301</v>
      </c>
      <c r="BT11" s="199">
        <v>1462.1079756767008</v>
      </c>
      <c r="BU11" s="199">
        <v>1388.3158080725389</v>
      </c>
      <c r="BV11" s="199">
        <v>1316.8966013772172</v>
      </c>
      <c r="BW11" s="199">
        <v>1362.3174119721871</v>
      </c>
      <c r="BX11" s="225">
        <v>1421.3915382387179</v>
      </c>
      <c r="BY11" s="225">
        <v>1509.3279401661798</v>
      </c>
      <c r="BZ11" s="225">
        <v>1564.8388938069081</v>
      </c>
      <c r="CA11" s="225">
        <v>1588.8955352354199</v>
      </c>
      <c r="CB11" s="225">
        <v>1664.8119565804568</v>
      </c>
      <c r="CC11" s="225">
        <v>1706.828496922072</v>
      </c>
      <c r="CD11" s="229">
        <v>1735.048711643929</v>
      </c>
      <c r="CE11" s="225">
        <v>1670.3833121398204</v>
      </c>
      <c r="CF11" s="225">
        <v>1725.3117021413661</v>
      </c>
      <c r="CG11" s="225">
        <v>1805.3969548871339</v>
      </c>
      <c r="CH11" s="225">
        <v>1950.7617706416681</v>
      </c>
      <c r="CI11" s="199">
        <v>1928.6290563554801</v>
      </c>
      <c r="CJ11" s="199">
        <v>1933.3725810674007</v>
      </c>
      <c r="CK11" s="199">
        <v>2002.2267924157879</v>
      </c>
      <c r="CL11" s="199">
        <v>2128.9036777142219</v>
      </c>
      <c r="CM11" s="199">
        <v>2093.76919145076</v>
      </c>
      <c r="CN11" s="199">
        <v>2104.1715347478425</v>
      </c>
      <c r="CO11" s="199">
        <v>2194.5138869323132</v>
      </c>
      <c r="CP11" s="199">
        <v>2266.256728133817</v>
      </c>
      <c r="CQ11" s="199">
        <v>2392.6825591508491</v>
      </c>
      <c r="CR11" s="199">
        <v>2466.2282043302725</v>
      </c>
      <c r="CS11" s="199">
        <v>2542.805056116154</v>
      </c>
      <c r="CT11" s="199">
        <v>2644.8554851933982</v>
      </c>
      <c r="CU11" s="199">
        <v>2682.0524472889861</v>
      </c>
      <c r="CV11" s="199">
        <v>2837.7347544621716</v>
      </c>
      <c r="CW11" s="199">
        <v>2935.2784576921808</v>
      </c>
      <c r="CX11" s="199">
        <v>2947.0270847897614</v>
      </c>
      <c r="CY11" s="199">
        <v>3083.1530964642011</v>
      </c>
      <c r="CZ11" s="199">
        <v>3423.5409387000004</v>
      </c>
      <c r="DA11" s="199">
        <v>3512.9556614600001</v>
      </c>
      <c r="DB11" s="199">
        <v>3743.9178950013002</v>
      </c>
      <c r="DC11" s="199">
        <v>3851.8157297861817</v>
      </c>
      <c r="DD11" s="199">
        <v>3939.0046329499996</v>
      </c>
      <c r="DE11" s="199">
        <v>4170.6591088901996</v>
      </c>
      <c r="DF11" s="199">
        <v>4127.7656008834183</v>
      </c>
      <c r="DG11" s="199">
        <v>4258.5969461435561</v>
      </c>
      <c r="DH11" s="199">
        <v>4458.1658972911</v>
      </c>
      <c r="DI11" s="199">
        <v>4464.0915370467992</v>
      </c>
      <c r="DJ11" s="199">
        <v>4668.7499520298707</v>
      </c>
      <c r="DK11" s="199">
        <v>4790.7713204600004</v>
      </c>
      <c r="DL11" s="199">
        <v>5081.7043189499991</v>
      </c>
      <c r="DM11" s="199">
        <v>5163.8750775600001</v>
      </c>
      <c r="DN11" s="199">
        <v>5394.92170549</v>
      </c>
      <c r="DO11" s="199">
        <v>5688.7313283000003</v>
      </c>
      <c r="DP11" s="199">
        <v>5758.8280459064181</v>
      </c>
      <c r="DQ11" s="199">
        <v>6007.8940810700005</v>
      </c>
      <c r="DR11" s="199">
        <v>6033.5386267200001</v>
      </c>
      <c r="DS11" s="199">
        <v>6272.3193136894997</v>
      </c>
      <c r="DT11" s="199">
        <v>6614.4138775800002</v>
      </c>
      <c r="DU11" s="199">
        <v>6721.4279797483996</v>
      </c>
      <c r="DV11" s="199">
        <v>6698.1904148266003</v>
      </c>
      <c r="DW11" s="199">
        <v>6839.0274379776001</v>
      </c>
      <c r="DX11" s="199">
        <v>6745.0349432261009</v>
      </c>
      <c r="DY11" s="199">
        <v>6695.8442141878004</v>
      </c>
      <c r="DZ11" s="199">
        <v>6777.1776282910005</v>
      </c>
      <c r="EA11" s="199">
        <v>6854.7736538596</v>
      </c>
      <c r="EB11" s="199">
        <v>7200.4375877599996</v>
      </c>
      <c r="EC11" s="199">
        <v>7194.3000098135944</v>
      </c>
      <c r="ED11" s="199">
        <v>7323.0292918948517</v>
      </c>
      <c r="EE11" s="199">
        <v>7282.3724716251218</v>
      </c>
      <c r="EF11" s="199">
        <v>6990.4136563998291</v>
      </c>
      <c r="EG11" s="199">
        <v>7066.8784070048077</v>
      </c>
      <c r="EH11" s="199">
        <v>7088.2500252967293</v>
      </c>
      <c r="EI11" s="199">
        <v>7350.9741287569123</v>
      </c>
      <c r="EJ11" s="199">
        <v>7295.9024156643209</v>
      </c>
      <c r="EK11" s="199">
        <v>7431.7701883193531</v>
      </c>
      <c r="EL11" s="199">
        <v>7558.0565789821676</v>
      </c>
      <c r="EM11" s="199">
        <v>7760.1379425193763</v>
      </c>
      <c r="EN11" s="199">
        <v>8253.7060757716099</v>
      </c>
      <c r="EO11" s="199">
        <v>8764.5070621300001</v>
      </c>
      <c r="EP11" s="199">
        <v>8996.4925353899998</v>
      </c>
      <c r="EQ11" s="199">
        <v>8446.6700535</v>
      </c>
      <c r="ER11" s="199">
        <v>8738.0435905400009</v>
      </c>
      <c r="ES11" s="199">
        <v>8488.0498163800003</v>
      </c>
      <c r="ET11" s="199">
        <v>8718.0247543700007</v>
      </c>
      <c r="EU11" s="199">
        <v>9382.0336242800004</v>
      </c>
      <c r="EV11" s="199">
        <v>9464.2573582599998</v>
      </c>
      <c r="EW11" s="199">
        <v>9407.4908897999994</v>
      </c>
      <c r="EX11" s="199">
        <v>9603.7366546300018</v>
      </c>
      <c r="EY11" s="199">
        <v>9866.52503669</v>
      </c>
      <c r="EZ11" s="199">
        <v>10258.30130684</v>
      </c>
      <c r="FA11" s="199">
        <v>10698.373682760001</v>
      </c>
      <c r="FB11" s="199">
        <v>11020.5304232</v>
      </c>
      <c r="FC11" s="199">
        <v>11265.45086784</v>
      </c>
      <c r="FD11" s="199">
        <v>12170.98490874</v>
      </c>
      <c r="FE11" s="199">
        <v>11827.34527872</v>
      </c>
      <c r="FF11" s="199">
        <v>13377.657783920002</v>
      </c>
      <c r="FG11" s="199">
        <v>12913.269901359999</v>
      </c>
      <c r="FH11" s="199">
        <v>14202.266589580002</v>
      </c>
      <c r="FI11" s="199">
        <v>13825.617921380001</v>
      </c>
      <c r="FJ11" s="199">
        <v>13880.437948490002</v>
      </c>
      <c r="FK11" s="199">
        <v>14284.070569789999</v>
      </c>
      <c r="FL11" s="199">
        <v>14511.126424380001</v>
      </c>
      <c r="FM11" s="199">
        <v>16965.328203590001</v>
      </c>
      <c r="FN11" s="199">
        <v>17206.534195640001</v>
      </c>
      <c r="FO11" s="199">
        <v>17643.899037340001</v>
      </c>
      <c r="FP11" s="199">
        <v>17785.155957219999</v>
      </c>
      <c r="FQ11" s="199">
        <v>17887.126854689912</v>
      </c>
      <c r="FR11" s="199">
        <v>18533.465244790004</v>
      </c>
      <c r="FS11" s="199">
        <v>19117.55947362</v>
      </c>
      <c r="FT11" s="199">
        <v>19247.967328499621</v>
      </c>
      <c r="FU11" s="199">
        <v>19350.465011739074</v>
      </c>
      <c r="FV11" s="199">
        <v>19701.792179019998</v>
      </c>
      <c r="FW11" s="199">
        <v>19996.529121290001</v>
      </c>
      <c r="FX11" s="199">
        <v>20251.879368170001</v>
      </c>
      <c r="FY11" s="199">
        <v>21078.315575883014</v>
      </c>
      <c r="FZ11" s="199">
        <v>21839.879707749998</v>
      </c>
      <c r="GA11" s="199">
        <v>22435.468799559996</v>
      </c>
      <c r="GB11" s="199">
        <v>23816.160621139996</v>
      </c>
      <c r="GC11" s="199">
        <v>24801.905488339999</v>
      </c>
      <c r="GD11" s="199">
        <v>25844.729974819998</v>
      </c>
      <c r="GE11" s="199">
        <v>26497.781638329998</v>
      </c>
      <c r="GF11" s="199">
        <v>27300.864864219999</v>
      </c>
      <c r="GG11" s="199">
        <v>27935.160217059998</v>
      </c>
      <c r="GH11" s="199">
        <v>28554.03324348</v>
      </c>
      <c r="GI11" s="199">
        <v>28887.364809310002</v>
      </c>
      <c r="GJ11" s="199">
        <v>29218.55917438</v>
      </c>
      <c r="GK11" s="199">
        <v>28811.974835320005</v>
      </c>
      <c r="GL11" s="199">
        <v>28803.201031830002</v>
      </c>
      <c r="GM11" s="199">
        <v>30076.464126750005</v>
      </c>
      <c r="GN11" s="199">
        <v>31737.238718429999</v>
      </c>
      <c r="GO11" s="199">
        <v>32944.8837184</v>
      </c>
      <c r="GP11" s="199">
        <v>33556.660881239994</v>
      </c>
      <c r="GQ11" s="199">
        <v>35228.042535850007</v>
      </c>
      <c r="GR11" s="199">
        <v>32708.29900096</v>
      </c>
      <c r="GS11" s="199">
        <v>34575.279134709999</v>
      </c>
      <c r="GT11" s="199">
        <v>34165.948678960005</v>
      </c>
      <c r="GU11" s="199">
        <v>34725.509236810009</v>
      </c>
      <c r="GV11" s="199">
        <v>35131.036711369998</v>
      </c>
      <c r="GW11" s="199">
        <v>35764.292943409993</v>
      </c>
      <c r="GX11" s="199">
        <v>35632.763884170003</v>
      </c>
      <c r="GY11" s="199">
        <v>35391.552818650001</v>
      </c>
      <c r="GZ11" s="199">
        <v>35432.001240439997</v>
      </c>
      <c r="HA11" s="199">
        <v>36020.231258129999</v>
      </c>
      <c r="HB11" s="199">
        <v>36589.742184679999</v>
      </c>
      <c r="HC11" s="199">
        <v>37538.526618100004</v>
      </c>
      <c r="HD11" s="199">
        <v>37377.445165140001</v>
      </c>
      <c r="HE11" s="199">
        <v>38958.057113260002</v>
      </c>
      <c r="HF11" s="199">
        <v>38701.448791380004</v>
      </c>
      <c r="HG11" s="199">
        <v>39138.827711549995</v>
      </c>
      <c r="HH11" s="199">
        <v>39469.681710620003</v>
      </c>
      <c r="HI11" s="199">
        <v>40304.841190530002</v>
      </c>
      <c r="HJ11" s="199">
        <v>40100.967997170002</v>
      </c>
      <c r="HK11" s="199">
        <v>40854.703246309997</v>
      </c>
      <c r="HL11" s="199">
        <v>41147.927818939999</v>
      </c>
      <c r="HM11" s="199">
        <v>40982.889475000004</v>
      </c>
      <c r="HN11" s="199">
        <v>41476.367608099994</v>
      </c>
      <c r="HO11" s="199">
        <v>42620.148494020003</v>
      </c>
      <c r="HP11" s="199">
        <v>42996.736053389999</v>
      </c>
      <c r="HQ11" s="199">
        <v>42697.258464340004</v>
      </c>
      <c r="HR11" s="199">
        <v>43758.70300294998</v>
      </c>
      <c r="HS11" s="199">
        <v>43831.994353269998</v>
      </c>
      <c r="HT11" s="199">
        <v>42840.635799759984</v>
      </c>
      <c r="HU11" s="199">
        <v>45704.531761759994</v>
      </c>
      <c r="HV11" s="224">
        <v>46057.922972789987</v>
      </c>
      <c r="HW11" s="199">
        <v>43886.952713690007</v>
      </c>
      <c r="HX11" s="199">
        <v>44777.552867340004</v>
      </c>
      <c r="HY11" s="199">
        <v>45559.063296640001</v>
      </c>
      <c r="HZ11" s="199">
        <v>48135.515573419987</v>
      </c>
      <c r="IA11" s="199">
        <v>48920.527924969996</v>
      </c>
      <c r="IB11" s="199">
        <v>42616.204746619995</v>
      </c>
      <c r="IC11" s="199">
        <v>36699.80361743</v>
      </c>
      <c r="ID11" s="199">
        <v>37593.133568519996</v>
      </c>
      <c r="IE11" s="199">
        <v>38435.516856260001</v>
      </c>
      <c r="IF11" s="199">
        <v>38598.133648570001</v>
      </c>
      <c r="IG11" s="230">
        <v>39454.032139449999</v>
      </c>
      <c r="IH11" s="224">
        <v>38784.429539019999</v>
      </c>
      <c r="II11" s="199">
        <v>39616.012155100005</v>
      </c>
      <c r="IJ11" s="199">
        <v>40977.913739100004</v>
      </c>
      <c r="IK11" s="199">
        <v>41305.945314779994</v>
      </c>
      <c r="IL11" s="199">
        <v>42069.445609980001</v>
      </c>
      <c r="IM11" s="199">
        <v>42308.131556630004</v>
      </c>
      <c r="IN11" s="199">
        <v>41969.909028630005</v>
      </c>
      <c r="IO11" s="199">
        <v>43265.500886959999</v>
      </c>
      <c r="IP11" s="199">
        <v>44447.88077535</v>
      </c>
      <c r="IQ11" s="199">
        <v>46017.073216000004</v>
      </c>
      <c r="IR11" s="199">
        <v>47290.13467295</v>
      </c>
      <c r="IS11" s="230">
        <v>49384.523096299999</v>
      </c>
      <c r="IT11" s="224">
        <v>50948.729199439986</v>
      </c>
      <c r="IU11" s="199">
        <v>50658.281214531497</v>
      </c>
      <c r="IV11" s="199">
        <v>49467.681810779999</v>
      </c>
      <c r="IW11" s="199">
        <v>49460.309799920004</v>
      </c>
      <c r="IX11" s="199">
        <v>49568.659761433002</v>
      </c>
      <c r="IY11" s="199">
        <v>49590.703351593002</v>
      </c>
      <c r="IZ11" s="199">
        <v>49399.212868672999</v>
      </c>
      <c r="JA11" s="199">
        <v>50214.504413635543</v>
      </c>
      <c r="JB11" s="199">
        <v>51165.312347179999</v>
      </c>
      <c r="JC11" s="199">
        <v>52072.761820970001</v>
      </c>
      <c r="JD11" s="199">
        <v>54463.584297019988</v>
      </c>
      <c r="JE11" s="199">
        <v>54438.541965011871</v>
      </c>
      <c r="JF11" s="224">
        <v>55081.427204637876</v>
      </c>
      <c r="JG11" s="199">
        <v>55441.140909288646</v>
      </c>
      <c r="JH11" s="199">
        <v>55222.545737219996</v>
      </c>
      <c r="JI11" s="199">
        <v>55547.625714134629</v>
      </c>
      <c r="JJ11" s="199">
        <v>56183.010478909273</v>
      </c>
      <c r="JK11" s="199">
        <v>55417.754895597209</v>
      </c>
      <c r="JL11" s="199">
        <v>56238.069045474433</v>
      </c>
      <c r="JM11" s="199">
        <v>57006.801920420003</v>
      </c>
      <c r="JN11" s="199">
        <v>58627.958818164676</v>
      </c>
      <c r="JO11" s="199">
        <v>60490.717539693338</v>
      </c>
      <c r="JP11" s="199">
        <v>61295.521374784039</v>
      </c>
      <c r="JQ11" s="230">
        <v>62261.466514505832</v>
      </c>
      <c r="JR11" s="224">
        <v>62869.168321382836</v>
      </c>
      <c r="JS11" s="199">
        <v>64329.019317827675</v>
      </c>
      <c r="JT11" s="199">
        <v>67382.691269860486</v>
      </c>
      <c r="JU11" s="199">
        <v>69489.477316789984</v>
      </c>
      <c r="JV11" s="199">
        <v>70614.338543879392</v>
      </c>
      <c r="JW11" s="199">
        <v>71452.205767040781</v>
      </c>
      <c r="JX11" s="199">
        <v>71998.225528523792</v>
      </c>
      <c r="JY11" s="199">
        <v>73974.451357868107</v>
      </c>
      <c r="JZ11" s="199">
        <v>78156.997901720082</v>
      </c>
      <c r="KA11" s="199">
        <v>88213.0502328</v>
      </c>
      <c r="KB11" s="199">
        <v>89004.039765900714</v>
      </c>
      <c r="KC11" s="230">
        <v>76905.026076755879</v>
      </c>
      <c r="KD11" s="224">
        <v>81246.775530797866</v>
      </c>
      <c r="KE11" s="199">
        <v>76412.930683329192</v>
      </c>
      <c r="KF11" s="199">
        <v>76208.815051662503</v>
      </c>
      <c r="KG11" s="199">
        <v>74857.621915189986</v>
      </c>
      <c r="KH11" s="199">
        <v>75266.507303020495</v>
      </c>
      <c r="KI11" s="199">
        <v>76879.60484906999</v>
      </c>
      <c r="KJ11" s="199">
        <v>77753.486464460002</v>
      </c>
      <c r="KK11" s="199">
        <v>78358.653019890015</v>
      </c>
      <c r="KL11" s="199">
        <v>78966.011083540012</v>
      </c>
      <c r="KM11" s="199">
        <v>79732.572055400015</v>
      </c>
      <c r="KN11" s="199">
        <v>81295.26595905998</v>
      </c>
      <c r="KO11" s="230">
        <v>83328.647377679983</v>
      </c>
      <c r="KP11" s="224">
        <v>80119.29242518</v>
      </c>
      <c r="KQ11" s="199">
        <v>81079.877730920009</v>
      </c>
      <c r="KR11" s="199">
        <v>83155.833653639987</v>
      </c>
      <c r="KS11" s="199">
        <v>84087.435807777292</v>
      </c>
      <c r="KT11" s="199">
        <v>87495.637862689982</v>
      </c>
      <c r="KU11" s="199">
        <v>90498.627114810006</v>
      </c>
      <c r="KV11" s="199">
        <v>90850.171114650002</v>
      </c>
      <c r="KW11" s="199">
        <v>92458.367034329989</v>
      </c>
      <c r="KX11" s="199">
        <v>96842.706656132272</v>
      </c>
      <c r="KY11" s="199">
        <v>99765.25925836002</v>
      </c>
      <c r="KZ11" s="199">
        <v>101209.76668101001</v>
      </c>
      <c r="LA11" s="230">
        <v>101047.35995747001</v>
      </c>
      <c r="LB11" s="224">
        <v>99162.571429050004</v>
      </c>
      <c r="LC11" s="199">
        <v>99000.161043740009</v>
      </c>
      <c r="LD11" s="199">
        <v>99927.266171869982</v>
      </c>
      <c r="LE11" s="199">
        <v>97128.399496520011</v>
      </c>
      <c r="LF11" s="199">
        <v>92620.265180329996</v>
      </c>
      <c r="LG11" s="199">
        <v>94895.62347988</v>
      </c>
      <c r="LH11" s="199">
        <v>95187.172000000006</v>
      </c>
      <c r="LI11" s="199">
        <v>101189.327</v>
      </c>
      <c r="LJ11" s="199">
        <v>105444.97470000001</v>
      </c>
      <c r="LK11" s="199">
        <v>107465.4108</v>
      </c>
      <c r="LL11" s="199">
        <v>114689.46</v>
      </c>
      <c r="LM11" s="230">
        <v>115193.7876</v>
      </c>
      <c r="LN11" s="224">
        <v>113442.19440474999</v>
      </c>
      <c r="LO11" s="199">
        <v>111908.80988964724</v>
      </c>
      <c r="LP11" s="230">
        <v>117409.03260758535</v>
      </c>
      <c r="LQ11" s="244"/>
    </row>
    <row r="12" spans="1:329" ht="27.75" customHeight="1">
      <c r="A12" s="216" t="s">
        <v>188</v>
      </c>
      <c r="B12" s="224">
        <v>-153.28481000000002</v>
      </c>
      <c r="C12" s="199">
        <v>-153.09097000000003</v>
      </c>
      <c r="D12" s="199">
        <v>-154.26682999999997</v>
      </c>
      <c r="E12" s="199">
        <v>-140.22393</v>
      </c>
      <c r="F12" s="245">
        <v>-156.72541999999999</v>
      </c>
      <c r="G12" s="245">
        <v>-159.31024000000002</v>
      </c>
      <c r="H12" s="199">
        <v>-171.27132000000003</v>
      </c>
      <c r="I12" s="245">
        <v>-173.03701999999998</v>
      </c>
      <c r="J12" s="199">
        <v>-183.34117000000001</v>
      </c>
      <c r="K12" s="199">
        <v>-211.99116000000001</v>
      </c>
      <c r="L12" s="199">
        <v>-227.64271000000011</v>
      </c>
      <c r="M12" s="199">
        <v>-183.21087299999999</v>
      </c>
      <c r="N12" s="199">
        <v>-180.39805000000001</v>
      </c>
      <c r="O12" s="199">
        <v>-195.78569999999999</v>
      </c>
      <c r="P12" s="199">
        <v>-191.76126999999997</v>
      </c>
      <c r="Q12" s="199">
        <v>-226.31963000000002</v>
      </c>
      <c r="R12" s="199">
        <v>-250.55362999999997</v>
      </c>
      <c r="S12" s="199">
        <v>-315.48981000000003</v>
      </c>
      <c r="T12" s="199">
        <v>-266.99371000000002</v>
      </c>
      <c r="U12" s="199">
        <v>-286.04058000000003</v>
      </c>
      <c r="V12" s="199">
        <v>-301.11012999999997</v>
      </c>
      <c r="W12" s="199">
        <v>-374.09328000000005</v>
      </c>
      <c r="X12" s="199">
        <v>-380.14713999999998</v>
      </c>
      <c r="Y12" s="225">
        <v>-352.90371799999997</v>
      </c>
      <c r="Z12" s="225">
        <v>-310.64380714374522</v>
      </c>
      <c r="AA12" s="225">
        <v>-363.46948084407916</v>
      </c>
      <c r="AB12" s="199">
        <v>-360.67920479709954</v>
      </c>
      <c r="AC12" s="199">
        <v>-385.40474892555068</v>
      </c>
      <c r="AD12" s="199">
        <v>-379.46969732024388</v>
      </c>
      <c r="AE12" s="199">
        <v>-381.06734795309791</v>
      </c>
      <c r="AF12" s="199">
        <v>-427.38712103240965</v>
      </c>
      <c r="AG12" s="199">
        <v>-419.99087475308005</v>
      </c>
      <c r="AH12" s="199">
        <v>-449.17360198088249</v>
      </c>
      <c r="AI12" s="199">
        <v>-424.7457077804039</v>
      </c>
      <c r="AJ12" s="199">
        <v>-420.39354131356663</v>
      </c>
      <c r="AK12" s="199">
        <v>-350.88623044585847</v>
      </c>
      <c r="AL12" s="199">
        <v>-353.51999882537945</v>
      </c>
      <c r="AM12" s="199">
        <v>-376.55804764580262</v>
      </c>
      <c r="AN12" s="199">
        <v>-375.78877258464524</v>
      </c>
      <c r="AO12" s="199">
        <v>-367.30614853642396</v>
      </c>
      <c r="AP12" s="199">
        <v>-389.72038275288827</v>
      </c>
      <c r="AQ12" s="199">
        <v>-405.23704032151301</v>
      </c>
      <c r="AR12" s="199">
        <v>-393.03397420892702</v>
      </c>
      <c r="AS12" s="199">
        <v>-427.87183492614196</v>
      </c>
      <c r="AT12" s="199">
        <v>-459.61175382707501</v>
      </c>
      <c r="AU12" s="199">
        <v>-545.38493493460601</v>
      </c>
      <c r="AV12" s="199">
        <v>-477.73695452571997</v>
      </c>
      <c r="AW12" s="199">
        <v>-475.19924930302102</v>
      </c>
      <c r="AX12" s="199">
        <v>-533.47494000000006</v>
      </c>
      <c r="AY12" s="199">
        <v>-461.43408536603795</v>
      </c>
      <c r="AZ12" s="199">
        <v>-495.06129000000004</v>
      </c>
      <c r="BA12" s="199">
        <v>-468.48437675391699</v>
      </c>
      <c r="BB12" s="199">
        <v>-488.63434865332601</v>
      </c>
      <c r="BC12" s="199">
        <v>-488.47313036842701</v>
      </c>
      <c r="BD12" s="199">
        <v>-365.68915468989297</v>
      </c>
      <c r="BE12" s="199">
        <v>-495.38176422608507</v>
      </c>
      <c r="BF12" s="199">
        <v>-601.67453005896402</v>
      </c>
      <c r="BG12" s="199">
        <v>-667.15894166505802</v>
      </c>
      <c r="BH12" s="199">
        <v>-748.17659351443206</v>
      </c>
      <c r="BI12" s="199">
        <v>-735.27004288924195</v>
      </c>
      <c r="BJ12" s="240">
        <v>-607.99271521834203</v>
      </c>
      <c r="BK12" s="240">
        <v>-1132.0358178744</v>
      </c>
      <c r="BL12" s="227">
        <v>-1104.7992897474401</v>
      </c>
      <c r="BM12" s="199">
        <v>-990.84411</v>
      </c>
      <c r="BN12" s="199">
        <v>-1011.76194</v>
      </c>
      <c r="BO12" s="199">
        <v>-1090.8622800000001</v>
      </c>
      <c r="BP12" s="199">
        <v>-1155.6854599999999</v>
      </c>
      <c r="BQ12" s="199">
        <v>-1157.9868078208801</v>
      </c>
      <c r="BR12" s="199">
        <v>-1176.52522</v>
      </c>
      <c r="BS12" s="199">
        <v>-1273.6622400000001</v>
      </c>
      <c r="BT12" s="199">
        <v>-1309.8929800000001</v>
      </c>
      <c r="BU12" s="199">
        <v>-1374.1306500000001</v>
      </c>
      <c r="BV12" s="199">
        <v>-1223.1792800000001</v>
      </c>
      <c r="BW12" s="199">
        <v>-1315.3526887956027</v>
      </c>
      <c r="BX12" s="199">
        <v>-1324.652611340274</v>
      </c>
      <c r="BY12" s="199">
        <v>-1449.79674925474</v>
      </c>
      <c r="BZ12" s="199">
        <v>-1416.85995</v>
      </c>
      <c r="CA12" s="199">
        <v>-1396.45226</v>
      </c>
      <c r="CB12" s="199">
        <v>-1561.5893199999998</v>
      </c>
      <c r="CC12" s="199">
        <v>-1514.3806099999999</v>
      </c>
      <c r="CD12" s="240">
        <v>-1748.1203058432511</v>
      </c>
      <c r="CE12" s="199">
        <v>-1730.4476</v>
      </c>
      <c r="CF12" s="199">
        <v>-1820.6504407344109</v>
      </c>
      <c r="CG12" s="199">
        <v>-1647.5087626015668</v>
      </c>
      <c r="CH12" s="199">
        <v>-1748.2136093833089</v>
      </c>
      <c r="CI12" s="199">
        <v>-1722.9575708785746</v>
      </c>
      <c r="CJ12" s="199">
        <v>-2002.1310023219817</v>
      </c>
      <c r="CK12" s="199">
        <v>-2056.357206017457</v>
      </c>
      <c r="CL12" s="199">
        <v>-2093.9008643437255</v>
      </c>
      <c r="CM12" s="199">
        <v>-1917.1344391896985</v>
      </c>
      <c r="CN12" s="199">
        <v>-1838.7313534755685</v>
      </c>
      <c r="CO12" s="199">
        <v>-1903.5486917276583</v>
      </c>
      <c r="CP12" s="199">
        <v>-1892.2260151192731</v>
      </c>
      <c r="CQ12" s="199">
        <v>-1943.0379794689491</v>
      </c>
      <c r="CR12" s="199">
        <v>-1947.0993793334865</v>
      </c>
      <c r="CS12" s="199">
        <v>-1970.1157855249687</v>
      </c>
      <c r="CT12" s="199">
        <v>-1776.0040852099694</v>
      </c>
      <c r="CU12" s="199">
        <v>-1905.8930167267331</v>
      </c>
      <c r="CV12" s="199">
        <v>-1945.079232967563</v>
      </c>
      <c r="CW12" s="199">
        <v>-1931.1964400476836</v>
      </c>
      <c r="CX12" s="199">
        <v>-1768.4834077811502</v>
      </c>
      <c r="CY12" s="199">
        <v>-1925.1467022622928</v>
      </c>
      <c r="CZ12" s="199">
        <v>-1983.669176072116</v>
      </c>
      <c r="DA12" s="199">
        <v>-1964.249579296154</v>
      </c>
      <c r="DB12" s="199">
        <v>-1742.2607002442571</v>
      </c>
      <c r="DC12" s="199">
        <v>-1837.5789432943127</v>
      </c>
      <c r="DD12" s="199">
        <v>-1561.100278432807</v>
      </c>
      <c r="DE12" s="199">
        <v>-2052.7572279611995</v>
      </c>
      <c r="DF12" s="199">
        <v>-2162.8305022195036</v>
      </c>
      <c r="DG12" s="199">
        <v>-2131.6793308088304</v>
      </c>
      <c r="DH12" s="199">
        <v>-1933.9043470313243</v>
      </c>
      <c r="DI12" s="199">
        <v>-2223.6660687305462</v>
      </c>
      <c r="DJ12" s="199">
        <v>-2181.9170192287816</v>
      </c>
      <c r="DK12" s="199">
        <v>-2299.2498605778628</v>
      </c>
      <c r="DL12" s="199">
        <v>-2224.7454221768371</v>
      </c>
      <c r="DM12" s="199">
        <v>-2119.696986986326</v>
      </c>
      <c r="DN12" s="199">
        <v>-2460.6890037486478</v>
      </c>
      <c r="DO12" s="199">
        <v>-2516.5993628219794</v>
      </c>
      <c r="DP12" s="199">
        <v>-2649.3280045535303</v>
      </c>
      <c r="DQ12" s="199">
        <v>-2463.050409212728</v>
      </c>
      <c r="DR12" s="199">
        <v>-2789.3408044268322</v>
      </c>
      <c r="DS12" s="199">
        <v>-2882.9299730082453</v>
      </c>
      <c r="DT12" s="199">
        <v>-2871.4838785237494</v>
      </c>
      <c r="DU12" s="199">
        <v>-2956.2973491348002</v>
      </c>
      <c r="DV12" s="199">
        <v>-2977.8554070066029</v>
      </c>
      <c r="DW12" s="199">
        <v>-3016.681608216416</v>
      </c>
      <c r="DX12" s="199">
        <v>-3085.1948174059389</v>
      </c>
      <c r="DY12" s="199">
        <v>-3200.5188368893678</v>
      </c>
      <c r="DZ12" s="199">
        <v>-3131.8350262860713</v>
      </c>
      <c r="EA12" s="199">
        <v>-3581.6185134189855</v>
      </c>
      <c r="EB12" s="199">
        <v>-3953.0303425480129</v>
      </c>
      <c r="EC12" s="199">
        <v>-4593.423344785012</v>
      </c>
      <c r="ED12" s="199">
        <v>-4847.6235490860063</v>
      </c>
      <c r="EE12" s="199">
        <v>-4761.3347250343359</v>
      </c>
      <c r="EF12" s="199">
        <v>-4591.9667018131295</v>
      </c>
      <c r="EG12" s="199">
        <v>-4605.0335813778438</v>
      </c>
      <c r="EH12" s="199">
        <v>-4482.234326361835</v>
      </c>
      <c r="EI12" s="199">
        <v>-4386.5383846366167</v>
      </c>
      <c r="EJ12" s="199">
        <v>-4431.8435545045286</v>
      </c>
      <c r="EK12" s="199">
        <v>-4679.0504342207296</v>
      </c>
      <c r="EL12" s="199">
        <v>-4535.7875123200529</v>
      </c>
      <c r="EM12" s="199">
        <v>-5040.6872614476342</v>
      </c>
      <c r="EN12" s="199">
        <v>-5443.7785848688518</v>
      </c>
      <c r="EO12" s="199">
        <v>-5104.1540655519575</v>
      </c>
      <c r="EP12" s="199">
        <v>-5339.2124337820187</v>
      </c>
      <c r="EQ12" s="199">
        <v>-4667.389245324729</v>
      </c>
      <c r="ER12" s="199">
        <v>-4469.5745930777193</v>
      </c>
      <c r="ES12" s="199">
        <v>-4443.631314934064</v>
      </c>
      <c r="ET12" s="199">
        <v>-4707.5197242225413</v>
      </c>
      <c r="EU12" s="199">
        <v>-5061.4728222663252</v>
      </c>
      <c r="EV12" s="199">
        <v>-4982.96102547602</v>
      </c>
      <c r="EW12" s="199">
        <v>-4643.30272547602</v>
      </c>
      <c r="EX12" s="199">
        <v>-4697.6052835413757</v>
      </c>
      <c r="EY12" s="199">
        <v>-4893.4145871532337</v>
      </c>
      <c r="EZ12" s="199">
        <v>-5373.6216785961724</v>
      </c>
      <c r="FA12" s="199">
        <v>-5563.6954273508081</v>
      </c>
      <c r="FB12" s="199">
        <v>-5979.7346739653758</v>
      </c>
      <c r="FC12" s="199">
        <v>-6172.2060654358493</v>
      </c>
      <c r="FD12" s="199">
        <v>-5889.9751675062325</v>
      </c>
      <c r="FE12" s="199">
        <v>-5744.4258453386874</v>
      </c>
      <c r="FF12" s="199">
        <v>-7143.5674041906968</v>
      </c>
      <c r="FG12" s="199">
        <v>-6297.2730185714363</v>
      </c>
      <c r="FH12" s="199">
        <v>-7143.4114479760265</v>
      </c>
      <c r="FI12" s="199">
        <v>-5713.1845249699427</v>
      </c>
      <c r="FJ12" s="199">
        <v>-5772.3854295854908</v>
      </c>
      <c r="FK12" s="199">
        <v>-7160.1648258163668</v>
      </c>
      <c r="FL12" s="199">
        <v>-7356.9026661455218</v>
      </c>
      <c r="FM12" s="199">
        <v>-9014.9183355378391</v>
      </c>
      <c r="FN12" s="199">
        <v>-10521.317597159692</v>
      </c>
      <c r="FO12" s="199">
        <v>-10966.951544365022</v>
      </c>
      <c r="FP12" s="199">
        <v>-10382.100401941278</v>
      </c>
      <c r="FQ12" s="199">
        <v>-10258.651251871441</v>
      </c>
      <c r="FR12" s="199">
        <v>-10482.225813682791</v>
      </c>
      <c r="FS12" s="199">
        <v>-10073.95528835852</v>
      </c>
      <c r="FT12" s="199">
        <v>-10785.854378156453</v>
      </c>
      <c r="FU12" s="199">
        <v>-10370.537227495357</v>
      </c>
      <c r="FV12" s="199">
        <v>-11025.128423875369</v>
      </c>
      <c r="FW12" s="199">
        <v>-11100.823178407385</v>
      </c>
      <c r="FX12" s="199">
        <v>-11855.484484968059</v>
      </c>
      <c r="FY12" s="199">
        <v>-11168.453729813356</v>
      </c>
      <c r="FZ12" s="199">
        <v>-11553.438345392771</v>
      </c>
      <c r="GA12" s="199">
        <v>-12857.002964274854</v>
      </c>
      <c r="GB12" s="199">
        <v>-13073.968437591688</v>
      </c>
      <c r="GC12" s="199">
        <v>-14048.080324979997</v>
      </c>
      <c r="GD12" s="199">
        <v>-14839.090385929998</v>
      </c>
      <c r="GE12" s="199">
        <v>-14461.898677349993</v>
      </c>
      <c r="GF12" s="199">
        <v>-15399.613251989998</v>
      </c>
      <c r="GG12" s="199">
        <v>-15447.870835039999</v>
      </c>
      <c r="GH12" s="199">
        <v>-15916.419001939994</v>
      </c>
      <c r="GI12" s="199">
        <v>-17231.801194179996</v>
      </c>
      <c r="GJ12" s="199">
        <v>-12749.170110302792</v>
      </c>
      <c r="GK12" s="199">
        <v>-15304.899576689995</v>
      </c>
      <c r="GL12" s="199">
        <v>-15303.9315845</v>
      </c>
      <c r="GM12" s="199">
        <v>-15312.7836646</v>
      </c>
      <c r="GN12" s="199">
        <v>-9227.3334043800078</v>
      </c>
      <c r="GO12" s="199">
        <v>-9341.3999077899971</v>
      </c>
      <c r="GP12" s="199">
        <v>-8228.0196543700094</v>
      </c>
      <c r="GQ12" s="199">
        <v>-8549.2413410700046</v>
      </c>
      <c r="GR12" s="199">
        <v>-9122.7997855800022</v>
      </c>
      <c r="GS12" s="199">
        <v>-9265.5713719500072</v>
      </c>
      <c r="GT12" s="199">
        <v>-9027.7697144399954</v>
      </c>
      <c r="GU12" s="199">
        <v>-9939.0129507300026</v>
      </c>
      <c r="GV12" s="199">
        <v>-9276.3941714099947</v>
      </c>
      <c r="GW12" s="199">
        <v>-8179.0689288499952</v>
      </c>
      <c r="GX12" s="199">
        <v>-8692.2218711000005</v>
      </c>
      <c r="GY12" s="199">
        <v>-9393.4691906900025</v>
      </c>
      <c r="GZ12" s="199">
        <v>-9261.6792331399993</v>
      </c>
      <c r="HA12" s="199">
        <v>-8006.6772050900163</v>
      </c>
      <c r="HB12" s="199">
        <v>-7284.0225015899987</v>
      </c>
      <c r="HC12" s="199">
        <v>-9363.0696263400096</v>
      </c>
      <c r="HD12" s="199">
        <v>-12046.814734510004</v>
      </c>
      <c r="HE12" s="199">
        <v>-8855.6672309200021</v>
      </c>
      <c r="HF12" s="199">
        <v>-10577.963238890015</v>
      </c>
      <c r="HG12" s="199">
        <v>-10351.475776800007</v>
      </c>
      <c r="HH12" s="199">
        <v>-10933.372176419996</v>
      </c>
      <c r="HI12" s="199">
        <v>-12016.262217069998</v>
      </c>
      <c r="HJ12" s="199">
        <v>-6478.1758742400107</v>
      </c>
      <c r="HK12" s="199">
        <v>-9524.1962328400095</v>
      </c>
      <c r="HL12" s="199">
        <v>-8054.4312146199863</v>
      </c>
      <c r="HM12" s="199">
        <v>-7532.3098046599998</v>
      </c>
      <c r="HN12" s="199">
        <v>-7998.3568859100114</v>
      </c>
      <c r="HO12" s="199">
        <v>-8204.4897062700238</v>
      </c>
      <c r="HP12" s="199">
        <v>-10103.79839054998</v>
      </c>
      <c r="HQ12" s="199">
        <v>-7012.2162633100152</v>
      </c>
      <c r="HR12" s="199">
        <v>-6789.6277946400123</v>
      </c>
      <c r="HS12" s="199">
        <v>-7348.0127026900127</v>
      </c>
      <c r="HT12" s="199">
        <v>-7734.8888421800139</v>
      </c>
      <c r="HU12" s="199">
        <v>-6941.5267241700139</v>
      </c>
      <c r="HV12" s="224">
        <v>-11124.085450359978</v>
      </c>
      <c r="HW12" s="199">
        <v>-7171.0341315799651</v>
      </c>
      <c r="HX12" s="199">
        <v>-4191.4499669699962</v>
      </c>
      <c r="HY12" s="199">
        <v>-5275.5851518799964</v>
      </c>
      <c r="HZ12" s="199">
        <v>-5089.5993280100074</v>
      </c>
      <c r="IA12" s="199">
        <v>-4804.069177730039</v>
      </c>
      <c r="IB12" s="199">
        <v>-5241.8151451900003</v>
      </c>
      <c r="IC12" s="199">
        <v>-4079.7816166200041</v>
      </c>
      <c r="ID12" s="199">
        <v>-4630.4010168199984</v>
      </c>
      <c r="IE12" s="199">
        <v>-5453.6764773100022</v>
      </c>
      <c r="IF12" s="199">
        <v>-4671.2456179200117</v>
      </c>
      <c r="IG12" s="230">
        <v>-4661.8770773199949</v>
      </c>
      <c r="IH12" s="224">
        <v>-3729.8309484700112</v>
      </c>
      <c r="II12" s="199">
        <v>-3421.0917213799953</v>
      </c>
      <c r="IJ12" s="199">
        <v>-5957.6665901900378</v>
      </c>
      <c r="IK12" s="199">
        <v>-4669.7128810700324</v>
      </c>
      <c r="IL12" s="199">
        <v>-6448.3596807400136</v>
      </c>
      <c r="IM12" s="199">
        <v>-4820.3764643900095</v>
      </c>
      <c r="IN12" s="199">
        <v>-8222.701043400004</v>
      </c>
      <c r="IO12" s="199">
        <v>-8511.80235600999</v>
      </c>
      <c r="IP12" s="199">
        <v>-9098.1411760200117</v>
      </c>
      <c r="IQ12" s="199">
        <v>-11304.189917170002</v>
      </c>
      <c r="IR12" s="199">
        <v>-11948.813007880017</v>
      </c>
      <c r="IS12" s="230">
        <v>-11239.892581550002</v>
      </c>
      <c r="IT12" s="224">
        <v>-10682.286997619987</v>
      </c>
      <c r="IU12" s="199">
        <v>-12599.46178577745</v>
      </c>
      <c r="IV12" s="199">
        <v>-25303.393802369996</v>
      </c>
      <c r="IW12" s="199">
        <v>-24929.086272389992</v>
      </c>
      <c r="IX12" s="199">
        <v>-24590.257262402996</v>
      </c>
      <c r="IY12" s="199">
        <v>-24656.452957962989</v>
      </c>
      <c r="IZ12" s="199">
        <v>-25663.218286953001</v>
      </c>
      <c r="JA12" s="199">
        <v>-27373.702572695554</v>
      </c>
      <c r="JB12" s="199">
        <v>-22425.096417150155</v>
      </c>
      <c r="JC12" s="199">
        <v>-22269.477497420012</v>
      </c>
      <c r="JD12" s="199">
        <v>-23508.652877279983</v>
      </c>
      <c r="JE12" s="199">
        <v>-21480.372178002297</v>
      </c>
      <c r="JF12" s="224">
        <v>-24166.832266467871</v>
      </c>
      <c r="JG12" s="199">
        <v>-25793.891848988682</v>
      </c>
      <c r="JH12" s="199">
        <v>-23511.78668400997</v>
      </c>
      <c r="JI12" s="199">
        <v>-23223.131635344685</v>
      </c>
      <c r="JJ12" s="199">
        <v>-26087.759999859289</v>
      </c>
      <c r="JK12" s="199">
        <v>-22192.818233257265</v>
      </c>
      <c r="JL12" s="199">
        <v>-22047.335783774452</v>
      </c>
      <c r="JM12" s="199">
        <v>-23019.07205895926</v>
      </c>
      <c r="JN12" s="199">
        <v>-26879.166522174655</v>
      </c>
      <c r="JO12" s="199">
        <v>-26161.993527263283</v>
      </c>
      <c r="JP12" s="199">
        <v>-24080.62888178405</v>
      </c>
      <c r="JQ12" s="230">
        <v>-9551.3375863258534</v>
      </c>
      <c r="JR12" s="224">
        <v>-15100.785819902867</v>
      </c>
      <c r="JS12" s="199">
        <v>-14910.818358017921</v>
      </c>
      <c r="JT12" s="199">
        <v>-16044.787122960479</v>
      </c>
      <c r="JU12" s="199">
        <v>-16866.847284998239</v>
      </c>
      <c r="JV12" s="199">
        <v>-16237.036266644805</v>
      </c>
      <c r="JW12" s="199">
        <v>-15265.52698454076</v>
      </c>
      <c r="JX12" s="199">
        <v>-14030.181403121442</v>
      </c>
      <c r="JY12" s="199">
        <v>-19035.942283168108</v>
      </c>
      <c r="JZ12" s="199">
        <v>-10283.040146297932</v>
      </c>
      <c r="KA12" s="199">
        <v>-2194.8434124200344</v>
      </c>
      <c r="KB12" s="199">
        <v>-3293.7238743707239</v>
      </c>
      <c r="KC12" s="230">
        <v>-13832.408362975777</v>
      </c>
      <c r="KD12" s="224">
        <v>-11744.43218075794</v>
      </c>
      <c r="KE12" s="199">
        <v>-9526.7988016866148</v>
      </c>
      <c r="KF12" s="199">
        <v>-1446.2438250455559</v>
      </c>
      <c r="KG12" s="199">
        <v>-2615.596145409912</v>
      </c>
      <c r="KH12" s="199">
        <v>-8415.7516419937911</v>
      </c>
      <c r="KI12" s="199">
        <v>-5069.7725939100083</v>
      </c>
      <c r="KJ12" s="199">
        <v>-4646.9348098100427</v>
      </c>
      <c r="KK12" s="199">
        <v>-4912.9406728899776</v>
      </c>
      <c r="KL12" s="199">
        <v>23995.163014478596</v>
      </c>
      <c r="KM12" s="199">
        <v>26363.699539559959</v>
      </c>
      <c r="KN12" s="199">
        <v>26096.280930909961</v>
      </c>
      <c r="KO12" s="230">
        <v>29298.141744220018</v>
      </c>
      <c r="KP12" s="224">
        <v>22104.251342610001</v>
      </c>
      <c r="KQ12" s="199">
        <v>21097.146738079966</v>
      </c>
      <c r="KR12" s="199">
        <v>25523.620317659974</v>
      </c>
      <c r="KS12" s="199">
        <v>26977.137518872798</v>
      </c>
      <c r="KT12" s="199">
        <v>23664.667997400014</v>
      </c>
      <c r="KU12" s="199">
        <v>24063.476694203971</v>
      </c>
      <c r="KV12" s="199">
        <v>24412.745665812134</v>
      </c>
      <c r="KW12" s="199">
        <v>16558.905772919177</v>
      </c>
      <c r="KX12" s="199">
        <v>18388.654775424719</v>
      </c>
      <c r="KY12" s="199">
        <v>22588.508579096913</v>
      </c>
      <c r="KZ12" s="199">
        <v>19313.593652947009</v>
      </c>
      <c r="LA12" s="230">
        <v>30425.792520527004</v>
      </c>
      <c r="LB12" s="224">
        <v>25345.061980222999</v>
      </c>
      <c r="LC12" s="199">
        <v>16724.39327127099</v>
      </c>
      <c r="LD12" s="199">
        <v>27317.092560591042</v>
      </c>
      <c r="LE12" s="199">
        <v>27625.377724801539</v>
      </c>
      <c r="LF12" s="199">
        <v>49546.007933991612</v>
      </c>
      <c r="LG12" s="199">
        <v>45465.033179111007</v>
      </c>
      <c r="LH12" s="199">
        <v>54327.947</v>
      </c>
      <c r="LI12" s="199">
        <v>39386.527999999998</v>
      </c>
      <c r="LJ12" s="199">
        <v>30935.59908</v>
      </c>
      <c r="LK12" s="199">
        <v>38919.77751</v>
      </c>
      <c r="LL12" s="199">
        <v>34679.636489999997</v>
      </c>
      <c r="LM12" s="230">
        <v>36285.684500000003</v>
      </c>
      <c r="LN12" s="224">
        <v>37486.994088009538</v>
      </c>
      <c r="LO12" s="199">
        <v>49559.781289999999</v>
      </c>
      <c r="LP12" s="230">
        <v>35939.221490000004</v>
      </c>
      <c r="LQ12" s="244"/>
    </row>
    <row r="13" spans="1:329" s="238" customFormat="1" ht="27.75" customHeight="1">
      <c r="A13" s="207" t="s">
        <v>189</v>
      </c>
      <c r="B13" s="215">
        <v>395.81384099547694</v>
      </c>
      <c r="C13" s="213">
        <v>392.67461313270201</v>
      </c>
      <c r="D13" s="213">
        <v>392.74225271753392</v>
      </c>
      <c r="E13" s="213">
        <v>394.81335076162492</v>
      </c>
      <c r="F13" s="246">
        <v>402.77177314879401</v>
      </c>
      <c r="G13" s="246">
        <v>412.74630724044516</v>
      </c>
      <c r="H13" s="246">
        <v>420.34141612717423</v>
      </c>
      <c r="I13" s="246">
        <v>424.59024696721809</v>
      </c>
      <c r="J13" s="246">
        <v>419.57181514287117</v>
      </c>
      <c r="K13" s="234">
        <v>434.48387997178509</v>
      </c>
      <c r="L13" s="234">
        <v>459.08156867172505</v>
      </c>
      <c r="M13" s="234">
        <v>494.72453381307815</v>
      </c>
      <c r="N13" s="234">
        <v>492.92811963470371</v>
      </c>
      <c r="O13" s="234">
        <v>496.62661034122368</v>
      </c>
      <c r="P13" s="234">
        <v>514.66598488843465</v>
      </c>
      <c r="Q13" s="234">
        <v>528.88508285078308</v>
      </c>
      <c r="R13" s="234">
        <v>544.52740289284316</v>
      </c>
      <c r="S13" s="234">
        <v>564.73442043912519</v>
      </c>
      <c r="T13" s="234">
        <v>587.94697349018907</v>
      </c>
      <c r="U13" s="234">
        <v>600.65034344289074</v>
      </c>
      <c r="V13" s="234">
        <v>627.01483257985876</v>
      </c>
      <c r="W13" s="234">
        <v>641.76354270239085</v>
      </c>
      <c r="X13" s="234">
        <v>692.70030331948067</v>
      </c>
      <c r="Y13" s="234">
        <v>724.81178452764289</v>
      </c>
      <c r="Z13" s="234">
        <v>747.1268083386567</v>
      </c>
      <c r="AA13" s="234">
        <v>751.51281517295172</v>
      </c>
      <c r="AB13" s="234">
        <v>756.22971900646075</v>
      </c>
      <c r="AC13" s="234">
        <v>762.08996338534462</v>
      </c>
      <c r="AD13" s="234">
        <v>765.77550461349153</v>
      </c>
      <c r="AE13" s="234">
        <v>771.13450714432372</v>
      </c>
      <c r="AF13" s="234">
        <v>796.34648251332385</v>
      </c>
      <c r="AG13" s="234">
        <v>807.66936619924172</v>
      </c>
      <c r="AH13" s="234">
        <v>848.52585699898782</v>
      </c>
      <c r="AI13" s="234">
        <v>898.50607696429859</v>
      </c>
      <c r="AJ13" s="234">
        <v>966.18852278198563</v>
      </c>
      <c r="AK13" s="234">
        <v>1024.7981483086328</v>
      </c>
      <c r="AL13" s="234">
        <v>1043.6579234951398</v>
      </c>
      <c r="AM13" s="234">
        <v>1057.8175413337835</v>
      </c>
      <c r="AN13" s="234">
        <v>1074.5227204569007</v>
      </c>
      <c r="AO13" s="234">
        <v>1079.1653781576942</v>
      </c>
      <c r="AP13" s="234">
        <v>1102.8920704246323</v>
      </c>
      <c r="AQ13" s="234">
        <v>1125.9753388087324</v>
      </c>
      <c r="AR13" s="234">
        <v>1164.9879258707344</v>
      </c>
      <c r="AS13" s="234">
        <v>1181.5119378310233</v>
      </c>
      <c r="AT13" s="234">
        <v>1213.5681547530294</v>
      </c>
      <c r="AU13" s="234">
        <v>1303.0574477803982</v>
      </c>
      <c r="AV13" s="234">
        <v>1432.6476394294032</v>
      </c>
      <c r="AW13" s="234">
        <v>1536.806740524856</v>
      </c>
      <c r="AX13" s="234">
        <v>1540.8415936243571</v>
      </c>
      <c r="AY13" s="234">
        <v>1557.5074864182811</v>
      </c>
      <c r="AZ13" s="234">
        <v>1520.9790484719149</v>
      </c>
      <c r="BA13" s="234">
        <v>1513.5493146649781</v>
      </c>
      <c r="BB13" s="234">
        <v>1580.8177093645452</v>
      </c>
      <c r="BC13" s="213">
        <v>1604.2722317948151</v>
      </c>
      <c r="BD13" s="213">
        <v>1625.4466708256464</v>
      </c>
      <c r="BE13" s="213">
        <v>1651.0719681496014</v>
      </c>
      <c r="BF13" s="213">
        <v>1644.5945723617192</v>
      </c>
      <c r="BG13" s="213">
        <v>1799.6602738487541</v>
      </c>
      <c r="BH13" s="213">
        <v>1927.7699547998243</v>
      </c>
      <c r="BI13" s="213">
        <v>2117.3878133632656</v>
      </c>
      <c r="BJ13" s="235">
        <v>2147.1320198491862</v>
      </c>
      <c r="BK13" s="235">
        <v>2116.4136525151575</v>
      </c>
      <c r="BL13" s="236">
        <v>2124.8045331406452</v>
      </c>
      <c r="BM13" s="235">
        <v>2145.4822193558025</v>
      </c>
      <c r="BN13" s="213">
        <v>2187.4577145994817</v>
      </c>
      <c r="BO13" s="213">
        <v>2249.0302789742809</v>
      </c>
      <c r="BP13" s="213">
        <v>2248.7096943641268</v>
      </c>
      <c r="BQ13" s="213">
        <v>2277.9042833055391</v>
      </c>
      <c r="BR13" s="213">
        <v>2328.5055546488311</v>
      </c>
      <c r="BS13" s="213">
        <v>2467.8575967088482</v>
      </c>
      <c r="BT13" s="213">
        <v>2600.761989838034</v>
      </c>
      <c r="BU13" s="213">
        <v>2666.715153092724</v>
      </c>
      <c r="BV13" s="213">
        <v>2587.3363730720312</v>
      </c>
      <c r="BW13" s="213">
        <v>2605.4380051160274</v>
      </c>
      <c r="BX13" s="213">
        <v>2633.6710805315456</v>
      </c>
      <c r="BY13" s="213">
        <v>2689.7680794183993</v>
      </c>
      <c r="BZ13" s="213">
        <v>2689.8147552804403</v>
      </c>
      <c r="CA13" s="213">
        <v>2710.8039944534798</v>
      </c>
      <c r="CB13" s="213">
        <v>2711.2364993593587</v>
      </c>
      <c r="CC13" s="213">
        <v>2801.0328086267023</v>
      </c>
      <c r="CD13" s="235">
        <v>2700.5670293760518</v>
      </c>
      <c r="CE13" s="213">
        <v>2870.2362410714777</v>
      </c>
      <c r="CF13" s="213">
        <v>2876.8475851549006</v>
      </c>
      <c r="CG13" s="213">
        <v>3046.7937131521153</v>
      </c>
      <c r="CH13" s="213">
        <v>3067.3070424184129</v>
      </c>
      <c r="CI13" s="213">
        <v>3137.9479222977388</v>
      </c>
      <c r="CJ13" s="213">
        <v>3150.08186977373</v>
      </c>
      <c r="CK13" s="213">
        <v>3283.5088675225688</v>
      </c>
      <c r="CL13" s="213">
        <v>3337.1917051807886</v>
      </c>
      <c r="CM13" s="213">
        <v>3407.9414029861605</v>
      </c>
      <c r="CN13" s="213">
        <v>3462.1064696985709</v>
      </c>
      <c r="CO13" s="213">
        <v>3523.5790494897924</v>
      </c>
      <c r="CP13" s="213">
        <v>3608.2612047237376</v>
      </c>
      <c r="CQ13" s="213">
        <v>3745.6559919226952</v>
      </c>
      <c r="CR13" s="213">
        <v>3940.1529256209315</v>
      </c>
      <c r="CS13" s="213">
        <v>4230.2499226734626</v>
      </c>
      <c r="CT13" s="213">
        <v>4276.0667198826932</v>
      </c>
      <c r="CU13" s="213">
        <v>4229.1411357652123</v>
      </c>
      <c r="CV13" s="213">
        <v>4282.3574049260569</v>
      </c>
      <c r="CW13" s="213">
        <v>4470.642889899691</v>
      </c>
      <c r="CX13" s="213">
        <v>4594.6871549087709</v>
      </c>
      <c r="CY13" s="213">
        <v>4524.7914014839753</v>
      </c>
      <c r="CZ13" s="213">
        <v>4664.707284192903</v>
      </c>
      <c r="DA13" s="213">
        <v>4757.25775909396</v>
      </c>
      <c r="DB13" s="213">
        <v>4831.2742961172498</v>
      </c>
      <c r="DC13" s="213">
        <v>5130.0258119564651</v>
      </c>
      <c r="DD13" s="213">
        <v>5443.0810509275625</v>
      </c>
      <c r="DE13" s="213">
        <v>5750.5818222655189</v>
      </c>
      <c r="DF13" s="213">
        <v>5710.3125832663718</v>
      </c>
      <c r="DG13" s="213">
        <v>5758.4746724542056</v>
      </c>
      <c r="DH13" s="213">
        <v>5959.397761596053</v>
      </c>
      <c r="DI13" s="213">
        <v>6010.7445699420923</v>
      </c>
      <c r="DJ13" s="213">
        <v>6251.2645854928669</v>
      </c>
      <c r="DK13" s="213">
        <v>6197.8239447022343</v>
      </c>
      <c r="DL13" s="213">
        <v>6518.2124852456736</v>
      </c>
      <c r="DM13" s="213">
        <v>6694.8616639441479</v>
      </c>
      <c r="DN13" s="213">
        <v>6938.3843227535208</v>
      </c>
      <c r="DO13" s="213">
        <v>7059.2925740474448</v>
      </c>
      <c r="DP13" s="213">
        <v>7194.486580501728</v>
      </c>
      <c r="DQ13" s="213">
        <v>8128.0916428202418</v>
      </c>
      <c r="DR13" s="213">
        <v>7823.9660149598103</v>
      </c>
      <c r="DS13" s="213">
        <v>7846.6493464419691</v>
      </c>
      <c r="DT13" s="213">
        <v>8211.8823698641136</v>
      </c>
      <c r="DU13" s="213">
        <v>8200.3832794454065</v>
      </c>
      <c r="DV13" s="213">
        <v>8350.250768142716</v>
      </c>
      <c r="DW13" s="213">
        <v>8620.9427831369485</v>
      </c>
      <c r="DX13" s="213">
        <v>8793.8643953653573</v>
      </c>
      <c r="DY13" s="213">
        <v>8694.7121724514855</v>
      </c>
      <c r="DZ13" s="213">
        <v>8728.7711541287772</v>
      </c>
      <c r="EA13" s="213">
        <v>9214.489434201103</v>
      </c>
      <c r="EB13" s="213">
        <v>9711.3283686798695</v>
      </c>
      <c r="EC13" s="213">
        <v>10211.402299683594</v>
      </c>
      <c r="ED13" s="213">
        <v>10222.332954116249</v>
      </c>
      <c r="EE13" s="213">
        <v>10094.069060725766</v>
      </c>
      <c r="EF13" s="213">
        <v>10538.017713631962</v>
      </c>
      <c r="EG13" s="213">
        <v>10408.207415558893</v>
      </c>
      <c r="EH13" s="213">
        <v>10467.064294794603</v>
      </c>
      <c r="EI13" s="213">
        <v>10846.03505629806</v>
      </c>
      <c r="EJ13" s="213">
        <v>10770.761848873177</v>
      </c>
      <c r="EK13" s="213">
        <v>10829.997572105436</v>
      </c>
      <c r="EL13" s="213">
        <v>11170.805559980619</v>
      </c>
      <c r="EM13" s="213">
        <v>12259.593060938609</v>
      </c>
      <c r="EN13" s="213">
        <v>12924.817604880336</v>
      </c>
      <c r="EO13" s="213">
        <v>13662.997730227897</v>
      </c>
      <c r="EP13" s="213">
        <v>13644.880113453935</v>
      </c>
      <c r="EQ13" s="213">
        <v>13719.916499903175</v>
      </c>
      <c r="ER13" s="213">
        <v>14334.477738278556</v>
      </c>
      <c r="ES13" s="213">
        <v>14728.894967466884</v>
      </c>
      <c r="ET13" s="213">
        <v>14727.879022720956</v>
      </c>
      <c r="EU13" s="213">
        <v>15202.103586882598</v>
      </c>
      <c r="EV13" s="213">
        <v>15353.816940840243</v>
      </c>
      <c r="EW13" s="213">
        <v>15388.720204203109</v>
      </c>
      <c r="EX13" s="213">
        <v>15851.236993401928</v>
      </c>
      <c r="EY13" s="213">
        <v>16929.136760063644</v>
      </c>
      <c r="EZ13" s="213">
        <v>17393.333277887974</v>
      </c>
      <c r="FA13" s="213">
        <v>18195.19298363358</v>
      </c>
      <c r="FB13" s="213">
        <v>18097.369616466247</v>
      </c>
      <c r="FC13" s="213">
        <v>18270.452459949025</v>
      </c>
      <c r="FD13" s="213">
        <v>18500.157467865669</v>
      </c>
      <c r="FE13" s="213">
        <v>19158.587843500882</v>
      </c>
      <c r="FF13" s="213">
        <v>19831.396718738713</v>
      </c>
      <c r="FG13" s="213">
        <v>20399.114386628025</v>
      </c>
      <c r="FH13" s="213">
        <v>19905.348983996366</v>
      </c>
      <c r="FI13" s="213">
        <v>20122.875878217408</v>
      </c>
      <c r="FJ13" s="213">
        <v>20411.935351197102</v>
      </c>
      <c r="FK13" s="213">
        <v>20641.988761557608</v>
      </c>
      <c r="FL13" s="213">
        <v>21959.079737684358</v>
      </c>
      <c r="FM13" s="213">
        <v>22620.053335860877</v>
      </c>
      <c r="FN13" s="213">
        <v>22199.667277839661</v>
      </c>
      <c r="FO13" s="213">
        <v>22505.781247253948</v>
      </c>
      <c r="FP13" s="213">
        <v>22990.708119764291</v>
      </c>
      <c r="FQ13" s="213">
        <v>23061.032196089924</v>
      </c>
      <c r="FR13" s="213">
        <v>23213.450049336661</v>
      </c>
      <c r="FS13" s="213">
        <v>23303.277481105026</v>
      </c>
      <c r="FT13" s="213">
        <v>23302.68237357273</v>
      </c>
      <c r="FU13" s="213">
        <v>23236.121534385136</v>
      </c>
      <c r="FV13" s="213">
        <v>23997.957136976205</v>
      </c>
      <c r="FW13" s="213">
        <v>24937.632707275174</v>
      </c>
      <c r="FX13" s="213">
        <v>25843.728385295824</v>
      </c>
      <c r="FY13" s="213">
        <v>26937.020026088958</v>
      </c>
      <c r="FZ13" s="213">
        <v>27754.30514062375</v>
      </c>
      <c r="GA13" s="213">
        <v>28317.752286344221</v>
      </c>
      <c r="GB13" s="213">
        <v>29214.063960176238</v>
      </c>
      <c r="GC13" s="213">
        <v>29683.59477109</v>
      </c>
      <c r="GD13" s="213">
        <v>30371.462043450003</v>
      </c>
      <c r="GE13" s="213">
        <v>30737.844904639998</v>
      </c>
      <c r="GF13" s="213">
        <v>31501.402363579997</v>
      </c>
      <c r="GG13" s="213">
        <v>31643.645813979994</v>
      </c>
      <c r="GH13" s="213">
        <v>32052.351427629997</v>
      </c>
      <c r="GI13" s="213">
        <v>33400.134675230001</v>
      </c>
      <c r="GJ13" s="213">
        <v>34743.602422427008</v>
      </c>
      <c r="GK13" s="213">
        <v>36843.073443599998</v>
      </c>
      <c r="GL13" s="213">
        <v>36835.267630369999</v>
      </c>
      <c r="GM13" s="213">
        <v>37673.404077940002</v>
      </c>
      <c r="GN13" s="213">
        <v>38387.800229899993</v>
      </c>
      <c r="GO13" s="213">
        <v>39512.449471239997</v>
      </c>
      <c r="GP13" s="213">
        <v>40416.767173649998</v>
      </c>
      <c r="GQ13" s="213">
        <v>41466.520178419996</v>
      </c>
      <c r="GR13" s="213">
        <v>37355.347444189996</v>
      </c>
      <c r="GS13" s="213">
        <v>39735.976359669992</v>
      </c>
      <c r="GT13" s="213">
        <v>39526.200408240009</v>
      </c>
      <c r="GU13" s="213">
        <v>42346.686249930004</v>
      </c>
      <c r="GV13" s="213">
        <v>43822.290292420003</v>
      </c>
      <c r="GW13" s="213">
        <v>46455.232262569996</v>
      </c>
      <c r="GX13" s="213">
        <v>46129.571370369995</v>
      </c>
      <c r="GY13" s="213">
        <v>44928.195801520007</v>
      </c>
      <c r="GZ13" s="213">
        <v>45333.789725369999</v>
      </c>
      <c r="HA13" s="213">
        <v>45962.806568259999</v>
      </c>
      <c r="HB13" s="213">
        <v>47218.013896600009</v>
      </c>
      <c r="HC13" s="213">
        <v>46457.814461069996</v>
      </c>
      <c r="HD13" s="213">
        <v>47038.162062570009</v>
      </c>
      <c r="HE13" s="213">
        <v>47895.479972699999</v>
      </c>
      <c r="HF13" s="213">
        <v>48344.65028781999</v>
      </c>
      <c r="HG13" s="213">
        <v>50723.607555319984</v>
      </c>
      <c r="HH13" s="213">
        <v>52926.461216220014</v>
      </c>
      <c r="HI13" s="213">
        <v>56692.089484310003</v>
      </c>
      <c r="HJ13" s="213">
        <v>58436.426557949992</v>
      </c>
      <c r="HK13" s="213">
        <v>58346.763336030002</v>
      </c>
      <c r="HL13" s="213">
        <v>58139.799445820005</v>
      </c>
      <c r="HM13" s="213">
        <v>58195.15547587</v>
      </c>
      <c r="HN13" s="213">
        <v>58400.169045799994</v>
      </c>
      <c r="HO13" s="213">
        <v>59903.811770170003</v>
      </c>
      <c r="HP13" s="213">
        <v>61134.323523160005</v>
      </c>
      <c r="HQ13" s="213">
        <v>59845.296448949994</v>
      </c>
      <c r="HR13" s="213">
        <v>59491.095949230003</v>
      </c>
      <c r="HS13" s="213">
        <v>63669.192260639997</v>
      </c>
      <c r="HT13" s="213">
        <v>63696.506005809992</v>
      </c>
      <c r="HU13" s="213">
        <v>66170.140376889991</v>
      </c>
      <c r="HV13" s="215">
        <v>65731.090098460016</v>
      </c>
      <c r="HW13" s="213">
        <v>65460.473693220018</v>
      </c>
      <c r="HX13" s="213">
        <v>67318.473022650011</v>
      </c>
      <c r="HY13" s="213">
        <v>68362.477453300002</v>
      </c>
      <c r="HZ13" s="213">
        <v>68909.368989229988</v>
      </c>
      <c r="IA13" s="213">
        <v>68402.243526419988</v>
      </c>
      <c r="IB13" s="213">
        <v>71413.775289390003</v>
      </c>
      <c r="IC13" s="213">
        <v>73665.715332000007</v>
      </c>
      <c r="ID13" s="213">
        <v>73821.710330270012</v>
      </c>
      <c r="IE13" s="213">
        <v>74641.050000740011</v>
      </c>
      <c r="IF13" s="213">
        <v>75899.850450030004</v>
      </c>
      <c r="IG13" s="214">
        <v>76380.392905949993</v>
      </c>
      <c r="IH13" s="215">
        <v>78580.204892339985</v>
      </c>
      <c r="II13" s="213">
        <v>80115.311266770004</v>
      </c>
      <c r="IJ13" s="213">
        <v>81837.162540630001</v>
      </c>
      <c r="IK13" s="213">
        <v>81021.349239100004</v>
      </c>
      <c r="IL13" s="213">
        <v>81870.592630250001</v>
      </c>
      <c r="IM13" s="213">
        <v>83517.122793200004</v>
      </c>
      <c r="IN13" s="213">
        <v>81991.64126008001</v>
      </c>
      <c r="IO13" s="213">
        <v>82381.983793500011</v>
      </c>
      <c r="IP13" s="213">
        <v>85873.07757768</v>
      </c>
      <c r="IQ13" s="213">
        <v>86834.804293330017</v>
      </c>
      <c r="IR13" s="213">
        <v>89750.089682549995</v>
      </c>
      <c r="IS13" s="214">
        <v>92952.946840770004</v>
      </c>
      <c r="IT13" s="215">
        <v>91907.41975459001</v>
      </c>
      <c r="IU13" s="213">
        <v>91762.66971923488</v>
      </c>
      <c r="IV13" s="213">
        <v>92905.067483499995</v>
      </c>
      <c r="IW13" s="213">
        <v>94556.024026870014</v>
      </c>
      <c r="IX13" s="213">
        <v>98539.995509399989</v>
      </c>
      <c r="IY13" s="213">
        <v>100498.9107175</v>
      </c>
      <c r="IZ13" s="213">
        <v>101564.14245032001</v>
      </c>
      <c r="JA13" s="213">
        <v>102814.67947224999</v>
      </c>
      <c r="JB13" s="213">
        <v>109134.38009739984</v>
      </c>
      <c r="JC13" s="213">
        <v>112859.6923978</v>
      </c>
      <c r="JD13" s="213">
        <v>116597.73971027001</v>
      </c>
      <c r="JE13" s="213">
        <v>120521.81782764959</v>
      </c>
      <c r="JF13" s="215">
        <v>117976.84571038002</v>
      </c>
      <c r="JG13" s="213">
        <v>118467.48271370999</v>
      </c>
      <c r="JH13" s="213">
        <v>119445.21877834001</v>
      </c>
      <c r="JI13" s="213">
        <v>118933.79208647001</v>
      </c>
      <c r="JJ13" s="213">
        <v>120451.54930964</v>
      </c>
      <c r="JK13" s="213">
        <v>121891.32472051999</v>
      </c>
      <c r="JL13" s="213">
        <v>122643.75944467001</v>
      </c>
      <c r="JM13" s="213">
        <v>123548.57319343353</v>
      </c>
      <c r="JN13" s="213">
        <v>124596.59942657</v>
      </c>
      <c r="JO13" s="213">
        <v>129231.00684510004</v>
      </c>
      <c r="JP13" s="213">
        <v>131645.92341625001</v>
      </c>
      <c r="JQ13" s="214">
        <v>135555.74987959</v>
      </c>
      <c r="JR13" s="215">
        <v>137474.29002280999</v>
      </c>
      <c r="JS13" s="213">
        <v>139444.37799699997</v>
      </c>
      <c r="JT13" s="213">
        <v>142729.13304925003</v>
      </c>
      <c r="JU13" s="213">
        <v>142563.67153863172</v>
      </c>
      <c r="JV13" s="213">
        <v>142642.7505114846</v>
      </c>
      <c r="JW13" s="213">
        <v>145156.93176095004</v>
      </c>
      <c r="JX13" s="213">
        <v>150415.50067821235</v>
      </c>
      <c r="JY13" s="213">
        <v>152455.82935356</v>
      </c>
      <c r="JZ13" s="213">
        <v>160157.59126564002</v>
      </c>
      <c r="KA13" s="213">
        <v>187659.20183674002</v>
      </c>
      <c r="KB13" s="213">
        <v>194979.43782418003</v>
      </c>
      <c r="KC13" s="214">
        <v>180266.84155705004</v>
      </c>
      <c r="KD13" s="215">
        <v>196993.66854724998</v>
      </c>
      <c r="KE13" s="213">
        <v>202112.25256565621</v>
      </c>
      <c r="KF13" s="213">
        <v>206986.41035915053</v>
      </c>
      <c r="KG13" s="213">
        <f t="shared" ref="KG13:KJ13" si="16">KG7+KG4</f>
        <v>207528.19492824006</v>
      </c>
      <c r="KH13" s="213">
        <f t="shared" si="16"/>
        <v>206945.27959700002</v>
      </c>
      <c r="KI13" s="213">
        <f t="shared" si="16"/>
        <v>209620.61208254</v>
      </c>
      <c r="KJ13" s="213">
        <f t="shared" si="16"/>
        <v>212656.63973591998</v>
      </c>
      <c r="KK13" s="213">
        <v>214595.08893873004</v>
      </c>
      <c r="KL13" s="213">
        <v>219162.16843312001</v>
      </c>
      <c r="KM13" s="213">
        <v>225838.94907035999</v>
      </c>
      <c r="KN13" s="213">
        <v>233847.38207635999</v>
      </c>
      <c r="KO13" s="214">
        <v>250019.52530761005</v>
      </c>
      <c r="KP13" s="215">
        <f>KP4+KP7</f>
        <v>246176.39949471</v>
      </c>
      <c r="KQ13" s="213">
        <f t="shared" ref="KQ13:LF13" si="17">KQ4+KQ7</f>
        <v>253699.43137875994</v>
      </c>
      <c r="KR13" s="213">
        <f t="shared" si="17"/>
        <v>261119.50113218999</v>
      </c>
      <c r="KS13" s="213">
        <f>KS4+KS7</f>
        <v>269605.05899978004</v>
      </c>
      <c r="KT13" s="213">
        <f>KT4+KT7</f>
        <v>276087.83013691992</v>
      </c>
      <c r="KU13" s="213">
        <f t="shared" si="17"/>
        <v>281039.02442036005</v>
      </c>
      <c r="KV13" s="213">
        <f t="shared" si="17"/>
        <v>287681.83114051004</v>
      </c>
      <c r="KW13" s="213">
        <f t="shared" si="17"/>
        <v>294288.22608007019</v>
      </c>
      <c r="KX13" s="213">
        <f t="shared" si="17"/>
        <v>311180.27996149001</v>
      </c>
      <c r="KY13" s="213">
        <f t="shared" si="17"/>
        <v>324754.49801620992</v>
      </c>
      <c r="KZ13" s="213">
        <f t="shared" si="17"/>
        <v>326166.61675261002</v>
      </c>
      <c r="LA13" s="214">
        <f t="shared" si="17"/>
        <v>329781.29234832001</v>
      </c>
      <c r="LB13" s="215">
        <f t="shared" si="17"/>
        <v>333079.86457609001</v>
      </c>
      <c r="LC13" s="213">
        <f t="shared" si="17"/>
        <v>337575.65166947996</v>
      </c>
      <c r="LD13" s="213">
        <f t="shared" si="17"/>
        <v>343931.91766343004</v>
      </c>
      <c r="LE13" s="213">
        <f t="shared" si="17"/>
        <v>341660.84192643</v>
      </c>
      <c r="LF13" s="213">
        <f t="shared" si="17"/>
        <v>326010.31803940004</v>
      </c>
      <c r="LG13" s="213">
        <f>LG4+LG7</f>
        <v>324994.62122182001</v>
      </c>
      <c r="LH13" s="213">
        <f t="shared" ref="LH13:LP13" si="18">LH4+LH7</f>
        <v>336815.76299999998</v>
      </c>
      <c r="LI13" s="213">
        <f>LI4+LI7</f>
        <v>343049.00200000004</v>
      </c>
      <c r="LJ13" s="213">
        <f t="shared" si="18"/>
        <v>354571.86216764903</v>
      </c>
      <c r="LK13" s="213">
        <f t="shared" si="18"/>
        <v>351362.27874071896</v>
      </c>
      <c r="LL13" s="213">
        <f t="shared" si="18"/>
        <v>359982.83606310899</v>
      </c>
      <c r="LM13" s="214">
        <f>LM4+LM7</f>
        <v>384293.30652028602</v>
      </c>
      <c r="LN13" s="215">
        <f>LN4+LN7</f>
        <v>384598.55348627549</v>
      </c>
      <c r="LO13" s="213">
        <f t="shared" si="18"/>
        <v>391527.06084922329</v>
      </c>
      <c r="LP13" s="214">
        <f t="shared" si="18"/>
        <v>406121.41980047536</v>
      </c>
    </row>
    <row r="14" spans="1:329" ht="27.75" customHeight="1">
      <c r="A14" s="207" t="s">
        <v>190</v>
      </c>
      <c r="B14" s="224"/>
      <c r="C14" s="199"/>
      <c r="D14" s="199"/>
      <c r="E14" s="199"/>
      <c r="F14" s="247"/>
      <c r="G14" s="247"/>
      <c r="H14" s="247"/>
      <c r="I14" s="247"/>
      <c r="J14" s="247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240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224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230"/>
      <c r="IH14" s="224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230"/>
      <c r="IT14" s="224"/>
      <c r="IU14" s="199"/>
      <c r="IV14" s="199"/>
      <c r="IW14" s="199"/>
      <c r="IX14" s="199"/>
      <c r="IY14" s="199"/>
      <c r="IZ14" s="199"/>
      <c r="JA14" s="199"/>
      <c r="JB14" s="199"/>
      <c r="JC14" s="199"/>
      <c r="JD14" s="199"/>
      <c r="JE14" s="199"/>
      <c r="JF14" s="224"/>
      <c r="JG14" s="199"/>
      <c r="JH14" s="199"/>
      <c r="JI14" s="199"/>
      <c r="JJ14" s="199"/>
      <c r="JK14" s="199"/>
      <c r="JL14" s="199"/>
      <c r="JM14" s="199"/>
      <c r="JN14" s="199"/>
      <c r="JO14" s="199"/>
      <c r="JP14" s="199"/>
      <c r="JQ14" s="230"/>
      <c r="JR14" s="224"/>
      <c r="JS14" s="199"/>
      <c r="JT14" s="199"/>
      <c r="JU14" s="199"/>
      <c r="JV14" s="199"/>
      <c r="JW14" s="199"/>
      <c r="JX14" s="199"/>
      <c r="JY14" s="199"/>
      <c r="JZ14" s="199"/>
      <c r="KA14" s="199"/>
      <c r="KB14" s="199"/>
      <c r="KC14" s="230"/>
      <c r="KD14" s="224"/>
      <c r="KE14" s="199"/>
      <c r="KF14" s="199"/>
      <c r="KG14" s="199"/>
      <c r="KH14" s="199"/>
      <c r="KI14" s="199"/>
      <c r="KJ14" s="199"/>
      <c r="KK14" s="199"/>
      <c r="KL14" s="199"/>
      <c r="KM14" s="199"/>
      <c r="KN14" s="199"/>
      <c r="KO14" s="230"/>
      <c r="KP14" s="224"/>
      <c r="KQ14" s="199"/>
      <c r="KR14" s="199"/>
      <c r="KS14" s="199"/>
      <c r="KT14" s="199"/>
      <c r="KU14" s="199"/>
      <c r="KV14" s="199"/>
      <c r="KW14" s="199"/>
      <c r="KX14" s="199"/>
      <c r="KY14" s="199"/>
      <c r="KZ14" s="199"/>
      <c r="LA14" s="230"/>
      <c r="LB14" s="224"/>
      <c r="LC14" s="199"/>
      <c r="LD14" s="199"/>
      <c r="LE14" s="199"/>
      <c r="LF14" s="199"/>
      <c r="LG14" s="199"/>
      <c r="LH14" s="199"/>
      <c r="LI14" s="199"/>
      <c r="LJ14" s="199"/>
      <c r="LK14" s="199"/>
      <c r="LL14" s="199"/>
      <c r="LM14" s="230"/>
      <c r="LN14" s="224"/>
      <c r="LO14" s="199"/>
      <c r="LP14" s="230"/>
    </row>
    <row r="15" spans="1:329" ht="27.75" customHeight="1">
      <c r="A15" s="216" t="s">
        <v>191</v>
      </c>
      <c r="B15" s="224">
        <v>109.00246099547699</v>
      </c>
      <c r="C15" s="199">
        <v>101.51117313270198</v>
      </c>
      <c r="D15" s="199">
        <v>99.524112717533995</v>
      </c>
      <c r="E15" s="199">
        <v>95.622090761624989</v>
      </c>
      <c r="F15" s="247">
        <v>101.386263148794</v>
      </c>
      <c r="G15" s="247">
        <v>102.67872724044518</v>
      </c>
      <c r="H15" s="247">
        <v>107.30772612717419</v>
      </c>
      <c r="I15" s="247">
        <v>108.86193696721799</v>
      </c>
      <c r="J15" s="247">
        <v>101.6894251428712</v>
      </c>
      <c r="K15" s="225">
        <v>113.55226997178518</v>
      </c>
      <c r="L15" s="225">
        <v>129.71202867172497</v>
      </c>
      <c r="M15" s="225">
        <v>158.59558381307818</v>
      </c>
      <c r="N15" s="225">
        <v>153.1883666347037</v>
      </c>
      <c r="O15" s="225">
        <v>147.1826533412237</v>
      </c>
      <c r="P15" s="225">
        <v>152.54489788843455</v>
      </c>
      <c r="Q15" s="225">
        <v>158.22178585078319</v>
      </c>
      <c r="R15" s="225">
        <v>160.23149289284319</v>
      </c>
      <c r="S15" s="225">
        <v>167.63170743912522</v>
      </c>
      <c r="T15" s="225">
        <v>175.74145849018899</v>
      </c>
      <c r="U15" s="225">
        <v>181.35826344289083</v>
      </c>
      <c r="V15" s="225">
        <v>185.06261457985875</v>
      </c>
      <c r="W15" s="225">
        <v>190.87263770239076</v>
      </c>
      <c r="X15" s="225">
        <v>219.04915431948075</v>
      </c>
      <c r="Y15" s="225">
        <v>263.55458452764282</v>
      </c>
      <c r="Z15" s="225">
        <v>257.63799833865676</v>
      </c>
      <c r="AA15" s="225">
        <v>244.37888517295173</v>
      </c>
      <c r="AB15" s="225">
        <v>237.15607900646071</v>
      </c>
      <c r="AC15" s="225">
        <v>234.63656338534472</v>
      </c>
      <c r="AD15" s="225">
        <v>234.93149461349145</v>
      </c>
      <c r="AE15" s="225">
        <v>231.00764714432373</v>
      </c>
      <c r="AF15" s="225">
        <v>232.83695251332372</v>
      </c>
      <c r="AG15" s="225">
        <v>233.12523619924173</v>
      </c>
      <c r="AH15" s="225">
        <v>236.85922699898799</v>
      </c>
      <c r="AI15" s="225">
        <v>248.13694696429874</v>
      </c>
      <c r="AJ15" s="225">
        <v>274.30229278198567</v>
      </c>
      <c r="AK15" s="225">
        <v>308.98629830863268</v>
      </c>
      <c r="AL15" s="225">
        <v>287.90943349513964</v>
      </c>
      <c r="AM15" s="225">
        <v>273.64911133378365</v>
      </c>
      <c r="AN15" s="225">
        <v>275.3576404569007</v>
      </c>
      <c r="AO15" s="225">
        <v>275.85972815769435</v>
      </c>
      <c r="AP15" s="225">
        <v>271.51988042463239</v>
      </c>
      <c r="AQ15" s="225">
        <v>279.50183880873237</v>
      </c>
      <c r="AR15" s="225">
        <v>290.08227587073441</v>
      </c>
      <c r="AS15" s="225">
        <v>293.78985783102331</v>
      </c>
      <c r="AT15" s="225">
        <v>295.53207475302929</v>
      </c>
      <c r="AU15" s="225">
        <v>343.42219778039805</v>
      </c>
      <c r="AV15" s="225">
        <v>402.58329942940298</v>
      </c>
      <c r="AW15" s="225">
        <v>467.16169052485611</v>
      </c>
      <c r="AX15" s="225">
        <v>438.23389362435705</v>
      </c>
      <c r="AY15" s="225">
        <v>410.8</v>
      </c>
      <c r="AZ15" s="225">
        <v>394.408738471915</v>
      </c>
      <c r="BA15" s="225">
        <v>404.74132466497804</v>
      </c>
      <c r="BB15" s="225">
        <v>410.32292936454508</v>
      </c>
      <c r="BC15" s="199">
        <v>420.97343179481504</v>
      </c>
      <c r="BD15" s="199">
        <v>408.78236082564644</v>
      </c>
      <c r="BE15" s="199">
        <v>414.20861814960148</v>
      </c>
      <c r="BF15" s="199">
        <v>410.51493236171927</v>
      </c>
      <c r="BG15" s="199">
        <v>455.24952384875434</v>
      </c>
      <c r="BH15" s="199">
        <v>479.34782479982442</v>
      </c>
      <c r="BI15" s="199">
        <v>633.77641336326553</v>
      </c>
      <c r="BJ15" s="240">
        <v>598.68230510974161</v>
      </c>
      <c r="BK15" s="240">
        <v>552.34988610962557</v>
      </c>
      <c r="BL15" s="227">
        <v>526.4834020020046</v>
      </c>
      <c r="BM15" s="218">
        <v>556.18084002444664</v>
      </c>
      <c r="BN15" s="199">
        <v>561.40832304352045</v>
      </c>
      <c r="BO15" s="199">
        <v>570.55892537849252</v>
      </c>
      <c r="BP15" s="199">
        <v>563.65662591249566</v>
      </c>
      <c r="BQ15" s="199">
        <v>553.89324280004359</v>
      </c>
      <c r="BR15" s="199">
        <v>559.29090654986567</v>
      </c>
      <c r="BS15" s="199">
        <v>602.74275541828763</v>
      </c>
      <c r="BT15" s="199">
        <v>646.27768103941253</v>
      </c>
      <c r="BU15" s="199">
        <v>730.33550551199755</v>
      </c>
      <c r="BV15" s="199">
        <v>677.56087265185067</v>
      </c>
      <c r="BW15" s="199">
        <v>638.14788877980664</v>
      </c>
      <c r="BX15" s="225">
        <v>637.51145738988748</v>
      </c>
      <c r="BY15" s="225">
        <v>638.89300250265808</v>
      </c>
      <c r="BZ15" s="225">
        <v>646.08622043703554</v>
      </c>
      <c r="CA15" s="225">
        <v>641.24793806862556</v>
      </c>
      <c r="CB15" s="225">
        <v>633.21739112408147</v>
      </c>
      <c r="CC15" s="225">
        <v>633.72336997807054</v>
      </c>
      <c r="CD15" s="229">
        <v>651.38054616563761</v>
      </c>
      <c r="CE15" s="225">
        <v>686.38601989096753</v>
      </c>
      <c r="CF15" s="225">
        <v>737.25470109807259</v>
      </c>
      <c r="CG15" s="225">
        <v>802.59449181920354</v>
      </c>
      <c r="CH15" s="225">
        <v>752.07206169621259</v>
      </c>
      <c r="CI15" s="199">
        <v>719.96239677335166</v>
      </c>
      <c r="CJ15" s="199">
        <v>718.71043125972062</v>
      </c>
      <c r="CK15" s="199">
        <v>742.90835006955353</v>
      </c>
      <c r="CL15" s="199">
        <v>762.49163524938251</v>
      </c>
      <c r="CM15" s="199">
        <v>762.04294107862961</v>
      </c>
      <c r="CN15" s="199">
        <v>762.3703858526485</v>
      </c>
      <c r="CO15" s="199">
        <v>766.60946686486056</v>
      </c>
      <c r="CP15" s="199">
        <v>769.8452226313035</v>
      </c>
      <c r="CQ15" s="199">
        <v>795.93743814461357</v>
      </c>
      <c r="CR15" s="199">
        <v>884.5815191724846</v>
      </c>
      <c r="CS15" s="199">
        <v>1019.5967249363486</v>
      </c>
      <c r="CT15" s="199">
        <v>912.8717570884146</v>
      </c>
      <c r="CU15" s="199">
        <v>866.05655923989264</v>
      </c>
      <c r="CV15" s="199">
        <v>876.59717361065145</v>
      </c>
      <c r="CW15" s="199">
        <v>865.52404407373467</v>
      </c>
      <c r="CX15" s="199">
        <v>867.35010547974946</v>
      </c>
      <c r="CY15" s="199">
        <v>862.48822226535867</v>
      </c>
      <c r="CZ15" s="199">
        <v>914.14490033330003</v>
      </c>
      <c r="DA15" s="199">
        <v>888.64281130410006</v>
      </c>
      <c r="DB15" s="199">
        <v>990.36072664360006</v>
      </c>
      <c r="DC15" s="199">
        <v>1099.5099482428491</v>
      </c>
      <c r="DD15" s="199">
        <v>1131.5320928641002</v>
      </c>
      <c r="DE15" s="199">
        <v>1302.1814395201002</v>
      </c>
      <c r="DF15" s="199">
        <v>1185.2664029482999</v>
      </c>
      <c r="DG15" s="199">
        <v>1145.8872957115498</v>
      </c>
      <c r="DH15" s="199">
        <v>1130.3308106070558</v>
      </c>
      <c r="DI15" s="199">
        <v>1145.3774015516935</v>
      </c>
      <c r="DJ15" s="199">
        <v>1141.7613592930002</v>
      </c>
      <c r="DK15" s="199">
        <v>1130.115796899375</v>
      </c>
      <c r="DL15" s="199">
        <v>1152.6624682841425</v>
      </c>
      <c r="DM15" s="199">
        <v>1174.7909319534028</v>
      </c>
      <c r="DN15" s="199">
        <v>1235.907414749764</v>
      </c>
      <c r="DO15" s="199">
        <v>1355.6346732555178</v>
      </c>
      <c r="DP15" s="199">
        <v>1434.915458595166</v>
      </c>
      <c r="DQ15" s="199">
        <v>1730.735300356466</v>
      </c>
      <c r="DR15" s="199">
        <v>1554.3947527711578</v>
      </c>
      <c r="DS15" s="199">
        <v>1443.1938291529809</v>
      </c>
      <c r="DT15" s="199">
        <v>1421.2666154987749</v>
      </c>
      <c r="DU15" s="199">
        <v>1475.915453016456</v>
      </c>
      <c r="DV15" s="199">
        <v>1414.3452307117561</v>
      </c>
      <c r="DW15" s="199">
        <v>1399.0367870315199</v>
      </c>
      <c r="DX15" s="199">
        <v>1451.5572829907294</v>
      </c>
      <c r="DY15" s="199">
        <v>1459.7906361085898</v>
      </c>
      <c r="DZ15" s="199">
        <v>1516.2418173844012</v>
      </c>
      <c r="EA15" s="199">
        <v>1783.97890602863</v>
      </c>
      <c r="EB15" s="199">
        <v>1919.2445787731585</v>
      </c>
      <c r="EC15" s="199">
        <v>2082.4421053610013</v>
      </c>
      <c r="ED15" s="199">
        <v>1941.0224396445515</v>
      </c>
      <c r="EE15" s="199">
        <v>1853.3430759404318</v>
      </c>
      <c r="EF15" s="199">
        <v>1841.2067317388198</v>
      </c>
      <c r="EG15" s="199">
        <v>1869.6715208206917</v>
      </c>
      <c r="EH15" s="199">
        <v>1852.0706429917379</v>
      </c>
      <c r="EI15" s="199">
        <v>1841.8085337137095</v>
      </c>
      <c r="EJ15" s="199">
        <v>1900.2245944759322</v>
      </c>
      <c r="EK15" s="199">
        <v>1893.2658286291719</v>
      </c>
      <c r="EL15" s="199">
        <v>2061.9358254399899</v>
      </c>
      <c r="EM15" s="199">
        <v>2420.430470573011</v>
      </c>
      <c r="EN15" s="199">
        <v>2579.6402763222823</v>
      </c>
      <c r="EO15" s="199">
        <v>2927.2015159728971</v>
      </c>
      <c r="EP15" s="199">
        <v>2745.0012217829367</v>
      </c>
      <c r="EQ15" s="199">
        <v>2582.3749361528276</v>
      </c>
      <c r="ER15" s="199">
        <v>2606.1230023900002</v>
      </c>
      <c r="ES15" s="199">
        <v>2762.4941055000004</v>
      </c>
      <c r="ET15" s="199">
        <v>2767.7237720000003</v>
      </c>
      <c r="EU15" s="199">
        <v>2786.3047891841566</v>
      </c>
      <c r="EV15" s="199">
        <v>2720.8222641900015</v>
      </c>
      <c r="EW15" s="199">
        <v>2769.63450341</v>
      </c>
      <c r="EX15" s="199">
        <v>2877.3115842600018</v>
      </c>
      <c r="EY15" s="199">
        <v>3273.1212773844936</v>
      </c>
      <c r="EZ15" s="199">
        <v>3316.3317887922913</v>
      </c>
      <c r="FA15" s="199">
        <v>3763.2652705681057</v>
      </c>
      <c r="FB15" s="199">
        <v>3610.1394994508009</v>
      </c>
      <c r="FC15" s="199">
        <v>3385.718422680497</v>
      </c>
      <c r="FD15" s="199">
        <v>3488.8940909700004</v>
      </c>
      <c r="FE15" s="199">
        <v>3551.0723559693115</v>
      </c>
      <c r="FF15" s="199">
        <v>3608.6912415199995</v>
      </c>
      <c r="FG15" s="199">
        <v>3638.4729241700011</v>
      </c>
      <c r="FH15" s="199">
        <v>3684.5966658900002</v>
      </c>
      <c r="FI15" s="199">
        <v>3761.0039750100013</v>
      </c>
      <c r="FJ15" s="199">
        <v>3847.7697326210027</v>
      </c>
      <c r="FK15" s="199">
        <v>4081.2190722644505</v>
      </c>
      <c r="FL15" s="199">
        <v>4569.83632476</v>
      </c>
      <c r="FM15" s="199">
        <v>4918.5557794489996</v>
      </c>
      <c r="FN15" s="199">
        <v>4630.0226096899996</v>
      </c>
      <c r="FO15" s="199">
        <v>4353.5151826400006</v>
      </c>
      <c r="FP15" s="199">
        <v>4501.9507375800004</v>
      </c>
      <c r="FQ15" s="199">
        <v>4366.0512830100006</v>
      </c>
      <c r="FR15" s="199">
        <v>4490.6462674614195</v>
      </c>
      <c r="FS15" s="199">
        <v>4301.0229275256143</v>
      </c>
      <c r="FT15" s="199">
        <v>4252.1532561282702</v>
      </c>
      <c r="FU15" s="199">
        <v>4366.0805362099991</v>
      </c>
      <c r="FV15" s="199">
        <v>4292.6791618798461</v>
      </c>
      <c r="FW15" s="199">
        <v>4686.163722385013</v>
      </c>
      <c r="FX15" s="199">
        <v>5007.3751465471059</v>
      </c>
      <c r="FY15" s="199">
        <v>5499.6758631360426</v>
      </c>
      <c r="FZ15" s="199">
        <v>5156.0998144835803</v>
      </c>
      <c r="GA15" s="199">
        <v>5055.0465180828251</v>
      </c>
      <c r="GB15" s="199">
        <v>5012.076839264987</v>
      </c>
      <c r="GC15" s="199">
        <v>5346.4073028400026</v>
      </c>
      <c r="GD15" s="199">
        <v>5406.6927576999997</v>
      </c>
      <c r="GE15" s="199">
        <v>5276.1189718899977</v>
      </c>
      <c r="GF15" s="199">
        <v>5425.3184389499993</v>
      </c>
      <c r="GG15" s="199">
        <v>5585.8073872999967</v>
      </c>
      <c r="GH15" s="199">
        <v>5535.8481402599973</v>
      </c>
      <c r="GI15" s="199">
        <v>5927.4285218799996</v>
      </c>
      <c r="GJ15" s="199">
        <v>6267.6972971900004</v>
      </c>
      <c r="GK15" s="199">
        <v>6896.2194736499978</v>
      </c>
      <c r="GL15" s="199">
        <v>6896.2194704200001</v>
      </c>
      <c r="GM15" s="199">
        <v>6463.7837400699964</v>
      </c>
      <c r="GN15" s="199">
        <v>6575.8037148099993</v>
      </c>
      <c r="GO15" s="199">
        <v>6600.2194156499982</v>
      </c>
      <c r="GP15" s="199">
        <v>6510.5647619099955</v>
      </c>
      <c r="GQ15" s="199">
        <v>6537.1765432699967</v>
      </c>
      <c r="GR15" s="199">
        <v>6510.7010881099959</v>
      </c>
      <c r="GS15" s="199">
        <v>6605.8896020099983</v>
      </c>
      <c r="GT15" s="199">
        <v>6610.6426377700018</v>
      </c>
      <c r="GU15" s="199">
        <v>7583.9673912999988</v>
      </c>
      <c r="GV15" s="199">
        <v>7517.2705113199991</v>
      </c>
      <c r="GW15" s="199">
        <v>8503.7186644899994</v>
      </c>
      <c r="GX15" s="199">
        <v>8088.039524509998</v>
      </c>
      <c r="GY15" s="199">
        <v>7601.394085060002</v>
      </c>
      <c r="GZ15" s="199">
        <v>7572.5728183600013</v>
      </c>
      <c r="HA15" s="199">
        <v>7579.4727367500009</v>
      </c>
      <c r="HB15" s="199">
        <v>7458.2230892200005</v>
      </c>
      <c r="HC15" s="199">
        <v>7625.1120192799954</v>
      </c>
      <c r="HD15" s="199">
        <v>7542.5653724300028</v>
      </c>
      <c r="HE15" s="199">
        <v>7584.2656014399954</v>
      </c>
      <c r="HF15" s="199">
        <v>7705.6430581199929</v>
      </c>
      <c r="HG15" s="199">
        <v>8386.9723297099918</v>
      </c>
      <c r="HH15" s="199">
        <v>9040.4516819100027</v>
      </c>
      <c r="HI15" s="199">
        <v>10139.806711869998</v>
      </c>
      <c r="HJ15" s="199">
        <v>9416.5570065099928</v>
      </c>
      <c r="HK15" s="199">
        <v>9051.4173971999971</v>
      </c>
      <c r="HL15" s="199">
        <v>9261.4988229999981</v>
      </c>
      <c r="HM15" s="199">
        <v>9113.0318106299928</v>
      </c>
      <c r="HN15" s="199">
        <v>8898.7788169799987</v>
      </c>
      <c r="HO15" s="199">
        <v>8807.0066885999931</v>
      </c>
      <c r="HP15" s="199">
        <v>8545.5431453699966</v>
      </c>
      <c r="HQ15" s="199">
        <v>8724.7310117500001</v>
      </c>
      <c r="HR15" s="199">
        <v>8587.7643740100048</v>
      </c>
      <c r="HS15" s="199">
        <v>9189.5573178600025</v>
      </c>
      <c r="HT15" s="199">
        <v>9869.4861295999926</v>
      </c>
      <c r="HU15" s="199">
        <v>10707.891347279996</v>
      </c>
      <c r="HV15" s="224">
        <v>9989.5624598700033</v>
      </c>
      <c r="HW15" s="199">
        <v>9792.3251564600014</v>
      </c>
      <c r="HX15" s="199">
        <v>9964.3155233099988</v>
      </c>
      <c r="HY15" s="199">
        <v>10024.865845529997</v>
      </c>
      <c r="HZ15" s="199">
        <v>9774.4435536499932</v>
      </c>
      <c r="IA15" s="199">
        <v>9715.6183967999987</v>
      </c>
      <c r="IB15" s="199">
        <v>9543.1164390399954</v>
      </c>
      <c r="IC15" s="199">
        <v>9675.9906191299997</v>
      </c>
      <c r="ID15" s="199">
        <v>9747.7611922300075</v>
      </c>
      <c r="IE15" s="199">
        <v>10372.920781430003</v>
      </c>
      <c r="IF15" s="199">
        <v>11176.651049819997</v>
      </c>
      <c r="IG15" s="230">
        <v>11940.913318389994</v>
      </c>
      <c r="IH15" s="224">
        <v>11359.958420429999</v>
      </c>
      <c r="II15" s="199">
        <v>11174.95878698</v>
      </c>
      <c r="IJ15" s="199">
        <v>11291.109841269998</v>
      </c>
      <c r="IK15" s="199">
        <v>11143.382429339999</v>
      </c>
      <c r="IL15" s="199">
        <v>11033.229451620005</v>
      </c>
      <c r="IM15" s="199">
        <v>10840.437360239996</v>
      </c>
      <c r="IN15" s="199">
        <v>10950.336477240004</v>
      </c>
      <c r="IO15" s="199">
        <v>11329.656656770001</v>
      </c>
      <c r="IP15" s="199">
        <v>11419.943245809998</v>
      </c>
      <c r="IQ15" s="199">
        <v>12298.186199070002</v>
      </c>
      <c r="IR15" s="199">
        <v>13179.572676760006</v>
      </c>
      <c r="IS15" s="230">
        <v>14335.531107280007</v>
      </c>
      <c r="IT15" s="224">
        <v>13608.548374539998</v>
      </c>
      <c r="IU15" s="199">
        <v>13392.901941863001</v>
      </c>
      <c r="IV15" s="199">
        <v>13647.530037289995</v>
      </c>
      <c r="IW15" s="199">
        <v>14314.556957530003</v>
      </c>
      <c r="IX15" s="199">
        <v>14489.236828050007</v>
      </c>
      <c r="IY15" s="199">
        <v>14817.444330299995</v>
      </c>
      <c r="IZ15" s="199">
        <v>15483.171955169999</v>
      </c>
      <c r="JA15" s="199">
        <v>15781.853002169999</v>
      </c>
      <c r="JB15" s="199">
        <v>16406.209125670004</v>
      </c>
      <c r="JC15" s="199">
        <v>17709.264535209993</v>
      </c>
      <c r="JD15" s="199">
        <v>19300.298981629996</v>
      </c>
      <c r="JE15" s="199">
        <v>20889.628073339994</v>
      </c>
      <c r="JF15" s="224">
        <v>19906.21823711001</v>
      </c>
      <c r="JG15" s="199">
        <v>19447.003987039996</v>
      </c>
      <c r="JH15" s="199">
        <v>19324.737013730013</v>
      </c>
      <c r="JI15" s="199">
        <v>19748.36259433001</v>
      </c>
      <c r="JJ15" s="199">
        <v>19112.473298370009</v>
      </c>
      <c r="JK15" s="199">
        <v>18556.969747200008</v>
      </c>
      <c r="JL15" s="199">
        <v>18579.247169420003</v>
      </c>
      <c r="JM15" s="199">
        <v>18663.06351272999</v>
      </c>
      <c r="JN15" s="199">
        <v>18812.374940160011</v>
      </c>
      <c r="JO15" s="199">
        <v>19537.812967350019</v>
      </c>
      <c r="JP15" s="199">
        <v>19507.975592660001</v>
      </c>
      <c r="JQ15" s="230">
        <v>21773.89602969</v>
      </c>
      <c r="JR15" s="224">
        <v>21864.930615270008</v>
      </c>
      <c r="JS15" s="199">
        <v>21658.071542549995</v>
      </c>
      <c r="JT15" s="199">
        <v>22090.808361270017</v>
      </c>
      <c r="JU15" s="199">
        <v>22959.472080820011</v>
      </c>
      <c r="JV15" s="199">
        <v>22612.346317050004</v>
      </c>
      <c r="JW15" s="199">
        <v>22102.317841880009</v>
      </c>
      <c r="JX15" s="199">
        <v>22355.722186810013</v>
      </c>
      <c r="JY15" s="199">
        <v>23075.395654059997</v>
      </c>
      <c r="JZ15" s="199">
        <v>23786.091785160024</v>
      </c>
      <c r="KA15" s="199">
        <v>25674.07368269001</v>
      </c>
      <c r="KB15" s="199">
        <v>29474.642919580005</v>
      </c>
      <c r="KC15" s="230">
        <v>31420.649303110022</v>
      </c>
      <c r="KD15" s="224">
        <v>31010.974782870006</v>
      </c>
      <c r="KE15" s="199">
        <v>31005.818084184073</v>
      </c>
      <c r="KF15" s="199">
        <v>31194.567041052804</v>
      </c>
      <c r="KG15" s="199">
        <v>31338.540959220023</v>
      </c>
      <c r="KH15" s="199">
        <v>31616.663352510004</v>
      </c>
      <c r="KI15" s="199">
        <v>31238.499450280011</v>
      </c>
      <c r="KJ15" s="199">
        <v>31124.868734110012</v>
      </c>
      <c r="KK15" s="199">
        <v>31284.130151630008</v>
      </c>
      <c r="KL15" s="199">
        <v>31834.018214670014</v>
      </c>
      <c r="KM15" s="199">
        <v>33301.236260880003</v>
      </c>
      <c r="KN15" s="199">
        <v>35213.779209660002</v>
      </c>
      <c r="KO15" s="230">
        <v>37620.699019049993</v>
      </c>
      <c r="KP15" s="224">
        <v>36182.30379536999</v>
      </c>
      <c r="KQ15" s="199">
        <v>37132.082631160003</v>
      </c>
      <c r="KR15" s="199">
        <v>39677.642604000015</v>
      </c>
      <c r="KS15" s="199">
        <v>41690.789489650007</v>
      </c>
      <c r="KT15" s="199">
        <v>43382.73920835997</v>
      </c>
      <c r="KU15" s="199">
        <v>44895.555713320013</v>
      </c>
      <c r="KV15" s="199">
        <v>46752.867479210006</v>
      </c>
      <c r="KW15" s="199">
        <v>48951.942962600027</v>
      </c>
      <c r="KX15" s="199">
        <v>52752.780901910002</v>
      </c>
      <c r="KY15" s="199">
        <v>57354.042887640018</v>
      </c>
      <c r="KZ15" s="199">
        <v>62344.825134499995</v>
      </c>
      <c r="LA15" s="230">
        <v>64169.948124480012</v>
      </c>
      <c r="LB15" s="224">
        <v>62612.558651179999</v>
      </c>
      <c r="LC15" s="199">
        <v>61029.73167529999</v>
      </c>
      <c r="LD15" s="199">
        <v>61995.828030880017</v>
      </c>
      <c r="LE15" s="199">
        <v>62695.59608024003</v>
      </c>
      <c r="LF15" s="199">
        <v>62084.369064599996</v>
      </c>
      <c r="LG15" s="199">
        <v>58090.361045259982</v>
      </c>
      <c r="LH15" s="199">
        <v>55641.67</v>
      </c>
      <c r="LI15" s="199">
        <v>56777.34</v>
      </c>
      <c r="LJ15" s="199">
        <v>60197.228929999997</v>
      </c>
      <c r="LK15" s="199">
        <v>65613.744360440003</v>
      </c>
      <c r="LL15" s="199">
        <v>67459.625155520014</v>
      </c>
      <c r="LM15" s="230">
        <v>73898.009002179999</v>
      </c>
      <c r="LN15" s="224">
        <v>71003.860329310017</v>
      </c>
      <c r="LO15" s="199">
        <v>70633.280269530005</v>
      </c>
      <c r="LP15" s="230">
        <v>69962.622701490007</v>
      </c>
    </row>
    <row r="16" spans="1:329" ht="27.75" customHeight="1">
      <c r="A16" s="216" t="s">
        <v>192</v>
      </c>
      <c r="B16" s="224">
        <v>98.318889999999996</v>
      </c>
      <c r="C16" s="199">
        <v>99.624510000000001</v>
      </c>
      <c r="D16" s="199">
        <v>99.884270000000001</v>
      </c>
      <c r="E16" s="199">
        <v>99.532880000000006</v>
      </c>
      <c r="F16" s="247">
        <v>98.389240000000001</v>
      </c>
      <c r="G16" s="247">
        <v>102.89364999999999</v>
      </c>
      <c r="H16" s="247">
        <v>96.186230000000009</v>
      </c>
      <c r="I16" s="247">
        <v>103.28437</v>
      </c>
      <c r="J16" s="247">
        <v>98.555599999999998</v>
      </c>
      <c r="K16" s="225">
        <v>98.236429999999999</v>
      </c>
      <c r="L16" s="225">
        <v>101.48166999999999</v>
      </c>
      <c r="M16" s="225">
        <v>95.724879999999999</v>
      </c>
      <c r="N16" s="225">
        <v>104.339353</v>
      </c>
      <c r="O16" s="225">
        <v>112.47646700000001</v>
      </c>
      <c r="P16" s="225">
        <v>116.45871700000002</v>
      </c>
      <c r="Q16" s="225">
        <v>117.47775700000001</v>
      </c>
      <c r="R16" s="225">
        <v>119.2958</v>
      </c>
      <c r="S16" s="225">
        <v>111.98653300000001</v>
      </c>
      <c r="T16" s="225">
        <v>101.198835</v>
      </c>
      <c r="U16" s="225">
        <v>92.372830000000008</v>
      </c>
      <c r="V16" s="225">
        <v>108.195728</v>
      </c>
      <c r="W16" s="225">
        <v>101.601715</v>
      </c>
      <c r="X16" s="225">
        <v>106.054759</v>
      </c>
      <c r="Y16" s="225">
        <v>88.098740000000006</v>
      </c>
      <c r="Z16" s="225">
        <v>99.105959999999996</v>
      </c>
      <c r="AA16" s="225">
        <v>106.35807999999999</v>
      </c>
      <c r="AB16" s="225">
        <v>114.63146</v>
      </c>
      <c r="AC16" s="225">
        <v>118.80244999999999</v>
      </c>
      <c r="AD16" s="225">
        <v>111.30419000000002</v>
      </c>
      <c r="AE16" s="225">
        <v>106.92043999999999</v>
      </c>
      <c r="AF16" s="225">
        <v>123.79733999999999</v>
      </c>
      <c r="AG16" s="225">
        <v>139.76644000000002</v>
      </c>
      <c r="AH16" s="225">
        <v>154.86866000000001</v>
      </c>
      <c r="AI16" s="225">
        <v>165.89223000000001</v>
      </c>
      <c r="AJ16" s="225">
        <v>186.60315</v>
      </c>
      <c r="AK16" s="225">
        <v>203.18823999999998</v>
      </c>
      <c r="AL16" s="225">
        <v>209.18876</v>
      </c>
      <c r="AM16" s="225">
        <v>212.25412999999998</v>
      </c>
      <c r="AN16" s="225">
        <v>214.03226000000001</v>
      </c>
      <c r="AO16" s="225">
        <v>227.83272000000002</v>
      </c>
      <c r="AP16" s="225">
        <v>241.22992999999997</v>
      </c>
      <c r="AQ16" s="225">
        <v>234.40600000000001</v>
      </c>
      <c r="AR16" s="225">
        <v>244.03399999999999</v>
      </c>
      <c r="AS16" s="225">
        <v>247.45154000000005</v>
      </c>
      <c r="AT16" s="225">
        <v>262.80082999999996</v>
      </c>
      <c r="AU16" s="225">
        <v>276.99642999999998</v>
      </c>
      <c r="AV16" s="225">
        <v>324.66485</v>
      </c>
      <c r="AW16" s="225">
        <v>354.64100999999999</v>
      </c>
      <c r="AX16" s="225">
        <v>351.83874000000003</v>
      </c>
      <c r="AY16" s="225">
        <v>381.00910765911203</v>
      </c>
      <c r="AZ16" s="225">
        <v>366.39353999999997</v>
      </c>
      <c r="BA16" s="225">
        <v>340.55455000000001</v>
      </c>
      <c r="BB16" s="225">
        <v>368.41340000000002</v>
      </c>
      <c r="BC16" s="199">
        <v>372.46815999999995</v>
      </c>
      <c r="BD16" s="199">
        <v>418.47928999999999</v>
      </c>
      <c r="BE16" s="199">
        <v>408.00325999999995</v>
      </c>
      <c r="BF16" s="199">
        <v>372.13568999999995</v>
      </c>
      <c r="BG16" s="199">
        <v>450.10094000000004</v>
      </c>
      <c r="BH16" s="199">
        <v>519.22954000000004</v>
      </c>
      <c r="BI16" s="199">
        <v>503.50211999999999</v>
      </c>
      <c r="BJ16" s="240">
        <v>663.96183973742961</v>
      </c>
      <c r="BK16" s="240">
        <v>551.55701198973475</v>
      </c>
      <c r="BL16" s="227">
        <v>548.26152928372312</v>
      </c>
      <c r="BM16" s="199">
        <v>546.12943641514096</v>
      </c>
      <c r="BN16" s="199">
        <v>543.59815243596415</v>
      </c>
      <c r="BO16" s="199">
        <v>581.56875247888263</v>
      </c>
      <c r="BP16" s="199">
        <v>563.19855945024915</v>
      </c>
      <c r="BQ16" s="199">
        <v>604.71655771469193</v>
      </c>
      <c r="BR16" s="199">
        <v>632.5344395956846</v>
      </c>
      <c r="BS16" s="199">
        <v>669.42693087774705</v>
      </c>
      <c r="BT16" s="199">
        <v>761.66114800462094</v>
      </c>
      <c r="BU16" s="199">
        <v>728.06932332765325</v>
      </c>
      <c r="BV16" s="199">
        <v>687.84226841272528</v>
      </c>
      <c r="BW16" s="199">
        <v>736.73353283643632</v>
      </c>
      <c r="BX16" s="225">
        <v>737.710436292243</v>
      </c>
      <c r="BY16" s="225">
        <v>718.75146427571678</v>
      </c>
      <c r="BZ16" s="225">
        <v>701.47190608630012</v>
      </c>
      <c r="CA16" s="225">
        <v>692.2587871081646</v>
      </c>
      <c r="CB16" s="225">
        <v>644.68363450478944</v>
      </c>
      <c r="CC16" s="225">
        <v>724.806645527299</v>
      </c>
      <c r="CD16" s="229">
        <v>710.20216507722432</v>
      </c>
      <c r="CE16" s="225">
        <v>747.10853821038859</v>
      </c>
      <c r="CF16" s="225">
        <v>728.58523296342366</v>
      </c>
      <c r="CG16" s="225">
        <v>748.34926082528307</v>
      </c>
      <c r="CH16" s="225">
        <v>846.15361597054527</v>
      </c>
      <c r="CI16" s="199">
        <v>887.46585448068811</v>
      </c>
      <c r="CJ16" s="199">
        <v>849.1281824720262</v>
      </c>
      <c r="CK16" s="199">
        <v>887.94897960884293</v>
      </c>
      <c r="CL16" s="199">
        <v>908.37705948747066</v>
      </c>
      <c r="CM16" s="199">
        <v>936.03301133972411</v>
      </c>
      <c r="CN16" s="199">
        <v>972.19721005538054</v>
      </c>
      <c r="CO16" s="199">
        <v>966.97257049571181</v>
      </c>
      <c r="CP16" s="199">
        <v>977.2215472615112</v>
      </c>
      <c r="CQ16" s="199">
        <v>1024.5150337634971</v>
      </c>
      <c r="CR16" s="199">
        <v>1020.1429284070003</v>
      </c>
      <c r="CS16" s="199">
        <v>1075.232698678504</v>
      </c>
      <c r="CT16" s="199">
        <v>1209.1695323240747</v>
      </c>
      <c r="CU16" s="199">
        <v>1169.2610424388465</v>
      </c>
      <c r="CV16" s="199">
        <v>1149.3152618816539</v>
      </c>
      <c r="CW16" s="199">
        <v>1257.7211890391666</v>
      </c>
      <c r="CX16" s="199">
        <v>1307.9865336978705</v>
      </c>
      <c r="CY16" s="199">
        <v>1221.3936468570128</v>
      </c>
      <c r="CZ16" s="199">
        <v>1293.0391121544471</v>
      </c>
      <c r="DA16" s="199">
        <v>1245.6557337036234</v>
      </c>
      <c r="DB16" s="199">
        <v>1301.7358680971595</v>
      </c>
      <c r="DC16" s="199">
        <v>1519.722421096898</v>
      </c>
      <c r="DD16" s="199">
        <v>1609.5820321872011</v>
      </c>
      <c r="DE16" s="199">
        <v>1628.883235335639</v>
      </c>
      <c r="DF16" s="199">
        <v>1506.987901872342</v>
      </c>
      <c r="DG16" s="199">
        <v>1567.1305188022848</v>
      </c>
      <c r="DH16" s="199">
        <v>1696.0934554499879</v>
      </c>
      <c r="DI16" s="199">
        <v>1637.6515488420011</v>
      </c>
      <c r="DJ16" s="199">
        <v>1830.6655127570214</v>
      </c>
      <c r="DK16" s="199">
        <v>1659.769058061778</v>
      </c>
      <c r="DL16" s="199">
        <v>1757.061463793782</v>
      </c>
      <c r="DM16" s="199">
        <v>1691.0733661323416</v>
      </c>
      <c r="DN16" s="199">
        <v>1795.5420618595206</v>
      </c>
      <c r="DO16" s="199">
        <v>1795.4801274515992</v>
      </c>
      <c r="DP16" s="199">
        <v>1903.131561071556</v>
      </c>
      <c r="DQ16" s="199">
        <v>2137.8337116665225</v>
      </c>
      <c r="DR16" s="199">
        <v>2110.9183017032556</v>
      </c>
      <c r="DS16" s="199">
        <v>1968.0394572353425</v>
      </c>
      <c r="DT16" s="199">
        <v>1963.4607578676989</v>
      </c>
      <c r="DU16" s="199">
        <v>1948.3983855070308</v>
      </c>
      <c r="DV16" s="199">
        <v>2052.55902704051</v>
      </c>
      <c r="DW16" s="199">
        <v>2057.3233331934753</v>
      </c>
      <c r="DX16" s="199">
        <v>2041.3196821096083</v>
      </c>
      <c r="DY16" s="199">
        <v>1942.5340033394307</v>
      </c>
      <c r="DZ16" s="199">
        <v>1990.5988350214805</v>
      </c>
      <c r="EA16" s="199">
        <v>2107.6778566156927</v>
      </c>
      <c r="EB16" s="199">
        <v>2307.0919702200749</v>
      </c>
      <c r="EC16" s="199">
        <v>2065.2880067491751</v>
      </c>
      <c r="ED16" s="199">
        <v>2358.7538802401959</v>
      </c>
      <c r="EE16" s="199">
        <v>2280.9336741106144</v>
      </c>
      <c r="EF16" s="199">
        <v>2471.6266792098172</v>
      </c>
      <c r="EG16" s="199">
        <v>2383.1063087826001</v>
      </c>
      <c r="EH16" s="199">
        <v>2502.180948763425</v>
      </c>
      <c r="EI16" s="199">
        <v>2474.2551588062061</v>
      </c>
      <c r="EJ16" s="199">
        <v>2598.2334437042973</v>
      </c>
      <c r="EK16" s="199">
        <v>2588.4371850137268</v>
      </c>
      <c r="EL16" s="199">
        <v>2704.6821697562718</v>
      </c>
      <c r="EM16" s="199">
        <v>2971.6444177784128</v>
      </c>
      <c r="EN16" s="199">
        <v>3237.2394172015338</v>
      </c>
      <c r="EO16" s="199">
        <v>3474.6158209046166</v>
      </c>
      <c r="EP16" s="199">
        <v>3454.7010191382551</v>
      </c>
      <c r="EQ16" s="199">
        <v>3472.7273050886338</v>
      </c>
      <c r="ER16" s="199">
        <v>3833.4893097108147</v>
      </c>
      <c r="ES16" s="199">
        <v>3900.6357359908329</v>
      </c>
      <c r="ET16" s="199">
        <v>3770.2149395325118</v>
      </c>
      <c r="EU16" s="199">
        <v>3874.6562014201363</v>
      </c>
      <c r="EV16" s="199">
        <v>3973.7111422817361</v>
      </c>
      <c r="EW16" s="199">
        <v>4021.8055063480274</v>
      </c>
      <c r="EX16" s="199">
        <v>4286.9818347777964</v>
      </c>
      <c r="EY16" s="199">
        <v>4800.1994098177274</v>
      </c>
      <c r="EZ16" s="199">
        <v>4859.2456722528705</v>
      </c>
      <c r="FA16" s="199">
        <v>4951.1385603644558</v>
      </c>
      <c r="FB16" s="199">
        <v>4865.7006080823585</v>
      </c>
      <c r="FC16" s="199">
        <v>4868.9515435231797</v>
      </c>
      <c r="FD16" s="199">
        <v>4636.2913110000345</v>
      </c>
      <c r="FE16" s="199">
        <v>5063.478768017394</v>
      </c>
      <c r="FF16" s="199">
        <v>5201.5945098354405</v>
      </c>
      <c r="FG16" s="199">
        <v>5624.0006508965671</v>
      </c>
      <c r="FH16" s="199">
        <v>5364.4752801500763</v>
      </c>
      <c r="FI16" s="199">
        <v>5270.3617471036414</v>
      </c>
      <c r="FJ16" s="199">
        <v>5437.6103289900693</v>
      </c>
      <c r="FK16" s="199">
        <v>5667.6524569097228</v>
      </c>
      <c r="FL16" s="199">
        <v>6109.6916869842335</v>
      </c>
      <c r="FM16" s="199">
        <v>6238.1772536345388</v>
      </c>
      <c r="FN16" s="199">
        <v>6041.2058496624668</v>
      </c>
      <c r="FO16" s="199">
        <v>6396.1268396228579</v>
      </c>
      <c r="FP16" s="199">
        <v>6230.9141726581665</v>
      </c>
      <c r="FQ16" s="199">
        <v>6539.7416970675467</v>
      </c>
      <c r="FR16" s="199">
        <v>6402.7698625043959</v>
      </c>
      <c r="FS16" s="199">
        <v>6650.1665760455426</v>
      </c>
      <c r="FT16" s="199">
        <v>7023.50441945489</v>
      </c>
      <c r="FU16" s="199">
        <v>6783.8461056806727</v>
      </c>
      <c r="FV16" s="199">
        <v>7259.4756860369107</v>
      </c>
      <c r="FW16" s="199">
        <v>7484.7854496890577</v>
      </c>
      <c r="FX16" s="199">
        <v>7554.4573596358496</v>
      </c>
      <c r="FY16" s="199">
        <v>7402.8430128321888</v>
      </c>
      <c r="FZ16" s="199">
        <v>8293.6999360197588</v>
      </c>
      <c r="GA16" s="199">
        <v>8474.5713862769808</v>
      </c>
      <c r="GB16" s="199">
        <v>8627.5181488864237</v>
      </c>
      <c r="GC16" s="199">
        <v>8646.5355412200006</v>
      </c>
      <c r="GD16" s="199">
        <v>8896.5382892699963</v>
      </c>
      <c r="GE16" s="199">
        <v>8966.9395205500023</v>
      </c>
      <c r="GF16" s="199">
        <v>9417.6658737500002</v>
      </c>
      <c r="GG16" s="199">
        <v>8751.3861538300007</v>
      </c>
      <c r="GH16" s="199">
        <v>9084.0555117900003</v>
      </c>
      <c r="GI16" s="199">
        <v>9525.1849601500016</v>
      </c>
      <c r="GJ16" s="199">
        <v>10439.735186610002</v>
      </c>
      <c r="GK16" s="199">
        <v>10361.288094799998</v>
      </c>
      <c r="GL16" s="199">
        <v>10353.482284799999</v>
      </c>
      <c r="GM16" s="199">
        <v>10526.35523046</v>
      </c>
      <c r="GN16" s="199">
        <v>10340.99460871</v>
      </c>
      <c r="GO16" s="199">
        <v>10622.356929540001</v>
      </c>
      <c r="GP16" s="199">
        <v>10810.63037348</v>
      </c>
      <c r="GQ16" s="199">
        <v>10718.407370589999</v>
      </c>
      <c r="GR16" s="199">
        <v>10343.093238289999</v>
      </c>
      <c r="GS16" s="199">
        <v>10626.894114859999</v>
      </c>
      <c r="GT16" s="199">
        <v>10913.486149820001</v>
      </c>
      <c r="GU16" s="199">
        <v>11393.001445880003</v>
      </c>
      <c r="GV16" s="199">
        <v>12092.206388359997</v>
      </c>
      <c r="GW16" s="199">
        <v>12514.522373020001</v>
      </c>
      <c r="GX16" s="199">
        <v>13292.74250712</v>
      </c>
      <c r="GY16" s="199">
        <v>12452.687769700002</v>
      </c>
      <c r="GZ16" s="199">
        <v>12531.869336540001</v>
      </c>
      <c r="HA16" s="199">
        <v>13154.134901949998</v>
      </c>
      <c r="HB16" s="199">
        <v>14239.166140219997</v>
      </c>
      <c r="HC16" s="199">
        <v>12879.881686410003</v>
      </c>
      <c r="HD16" s="199">
        <v>12907.99075886</v>
      </c>
      <c r="HE16" s="199">
        <v>14058.413719440003</v>
      </c>
      <c r="HF16" s="199">
        <v>14127.674893340003</v>
      </c>
      <c r="HG16" s="199">
        <v>15298.933091609997</v>
      </c>
      <c r="HH16" s="199">
        <v>16420.170147680004</v>
      </c>
      <c r="HI16" s="199">
        <v>15936.572067919999</v>
      </c>
      <c r="HJ16" s="199">
        <v>17482.038865129998</v>
      </c>
      <c r="HK16" s="199">
        <v>16750.797252420001</v>
      </c>
      <c r="HL16" s="199">
        <v>16444.845951000003</v>
      </c>
      <c r="HM16" s="199">
        <v>16979.70771237</v>
      </c>
      <c r="HN16" s="199">
        <v>16626.432983219998</v>
      </c>
      <c r="HO16" s="199">
        <v>16836.713225790001</v>
      </c>
      <c r="HP16" s="199">
        <v>18301.469152200003</v>
      </c>
      <c r="HQ16" s="199">
        <v>17427.338308759998</v>
      </c>
      <c r="HR16" s="199">
        <v>16915.549739459999</v>
      </c>
      <c r="HS16" s="199">
        <v>19936.712787239998</v>
      </c>
      <c r="HT16" s="199">
        <v>18782.648585929997</v>
      </c>
      <c r="HU16" s="199">
        <v>19137.277567519999</v>
      </c>
      <c r="HV16" s="224">
        <v>19316.170023119997</v>
      </c>
      <c r="HW16" s="199">
        <v>18742.324251090005</v>
      </c>
      <c r="HX16" s="199">
        <v>20478.168814319997</v>
      </c>
      <c r="HY16" s="199">
        <v>21499.837730670002</v>
      </c>
      <c r="HZ16" s="199">
        <v>22282.354068520002</v>
      </c>
      <c r="IA16" s="199">
        <v>21419.144828919994</v>
      </c>
      <c r="IB16" s="199">
        <v>22799.973450850004</v>
      </c>
      <c r="IC16" s="199">
        <v>23707.022904110003</v>
      </c>
      <c r="ID16" s="199">
        <v>23319.600922619997</v>
      </c>
      <c r="IE16" s="199">
        <v>22838.521784229997</v>
      </c>
      <c r="IF16" s="199">
        <v>23110.395963119998</v>
      </c>
      <c r="IG16" s="230">
        <v>22704.70141311</v>
      </c>
      <c r="IH16" s="224">
        <v>24389.995291679992</v>
      </c>
      <c r="II16" s="199">
        <v>24912.800334129999</v>
      </c>
      <c r="IJ16" s="199">
        <v>27052.813251249998</v>
      </c>
      <c r="IK16" s="199">
        <v>25951.532731610001</v>
      </c>
      <c r="IL16" s="199">
        <v>26809.677966750005</v>
      </c>
      <c r="IM16" s="199">
        <v>27232.337242550002</v>
      </c>
      <c r="IN16" s="199">
        <v>26334.546083930003</v>
      </c>
      <c r="IO16" s="199">
        <v>26819.584164899999</v>
      </c>
      <c r="IP16" s="199">
        <v>28671.377198660004</v>
      </c>
      <c r="IQ16" s="199">
        <v>28427.207592859999</v>
      </c>
      <c r="IR16" s="199">
        <v>29259.407975639991</v>
      </c>
      <c r="IS16" s="230">
        <v>29137.65790839</v>
      </c>
      <c r="IT16" s="224">
        <v>28997.04650896</v>
      </c>
      <c r="IU16" s="199">
        <v>30107.915254484029</v>
      </c>
      <c r="IV16" s="199">
        <v>31043.517105209998</v>
      </c>
      <c r="IW16" s="199">
        <v>31170.49296833</v>
      </c>
      <c r="IX16" s="199">
        <v>33279.406099109998</v>
      </c>
      <c r="IY16" s="199">
        <v>33867.238888290005</v>
      </c>
      <c r="IZ16" s="199">
        <v>33793.083745930002</v>
      </c>
      <c r="JA16" s="199">
        <v>33785.007070899992</v>
      </c>
      <c r="JB16" s="199">
        <v>36332.238567589993</v>
      </c>
      <c r="JC16" s="199">
        <v>36793.201907480005</v>
      </c>
      <c r="JD16" s="199">
        <v>38862.408409999996</v>
      </c>
      <c r="JE16" s="199">
        <v>39936.547860309998</v>
      </c>
      <c r="JF16" s="224">
        <v>39440.156036240005</v>
      </c>
      <c r="JG16" s="199">
        <v>38540.093146860003</v>
      </c>
      <c r="JH16" s="199">
        <v>39823.392276219995</v>
      </c>
      <c r="JI16" s="199">
        <v>38038.376200500003</v>
      </c>
      <c r="JJ16" s="199">
        <v>40106.480498600009</v>
      </c>
      <c r="JK16" s="199">
        <v>41364.142796469991</v>
      </c>
      <c r="JL16" s="199">
        <v>40746.397674339998</v>
      </c>
      <c r="JM16" s="199">
        <v>42285.42753347</v>
      </c>
      <c r="JN16" s="199">
        <v>42341.549718419999</v>
      </c>
      <c r="JO16" s="199">
        <v>43921.138597150013</v>
      </c>
      <c r="JP16" s="199">
        <v>46467.010271259998</v>
      </c>
      <c r="JQ16" s="230">
        <v>47615.414895169997</v>
      </c>
      <c r="JR16" s="224">
        <v>50331.401508879986</v>
      </c>
      <c r="JS16" s="199">
        <v>49283.214597859995</v>
      </c>
      <c r="JT16" s="199">
        <v>46827.885687960013</v>
      </c>
      <c r="JU16" s="199">
        <v>44714.308240511993</v>
      </c>
      <c r="JV16" s="199">
        <v>45450.548939470958</v>
      </c>
      <c r="JW16" s="199">
        <v>44815.033900649993</v>
      </c>
      <c r="JX16" s="199">
        <v>46627.570479509995</v>
      </c>
      <c r="JY16" s="199">
        <v>45982.946214479998</v>
      </c>
      <c r="JZ16" s="199">
        <v>45885.886937849988</v>
      </c>
      <c r="KA16" s="199">
        <v>54100.586344440017</v>
      </c>
      <c r="KB16" s="199">
        <v>52732.923162419997</v>
      </c>
      <c r="KC16" s="230">
        <v>57063.52989807001</v>
      </c>
      <c r="KD16" s="224">
        <v>60202.672287389993</v>
      </c>
      <c r="KE16" s="199">
        <v>61439.021722659018</v>
      </c>
      <c r="KF16" s="199">
        <v>63765.128639475945</v>
      </c>
      <c r="KG16" s="199">
        <v>66184.513708729995</v>
      </c>
      <c r="KH16" s="199">
        <v>62664.220262850016</v>
      </c>
      <c r="KI16" s="199">
        <v>64858.824652150004</v>
      </c>
      <c r="KJ16" s="199">
        <v>65449.711468310001</v>
      </c>
      <c r="KK16" s="199">
        <v>67369.751659169997</v>
      </c>
      <c r="KL16" s="199">
        <v>68567.192201800019</v>
      </c>
      <c r="KM16" s="199">
        <v>71277.993255730005</v>
      </c>
      <c r="KN16" s="199">
        <v>73968.862007470001</v>
      </c>
      <c r="KO16" s="230">
        <v>84163.742556289988</v>
      </c>
      <c r="KP16" s="224">
        <v>80755.723099310009</v>
      </c>
      <c r="KQ16" s="199">
        <v>82712.306740379994</v>
      </c>
      <c r="KR16" s="199">
        <v>84042.52705805999</v>
      </c>
      <c r="KS16" s="199">
        <v>85679.294064059999</v>
      </c>
      <c r="KT16" s="199">
        <v>88713.109500609993</v>
      </c>
      <c r="KU16" s="199">
        <v>90732.188886649994</v>
      </c>
      <c r="KV16" s="199">
        <v>91736.93977016602</v>
      </c>
      <c r="KW16" s="199">
        <v>93278.01032344003</v>
      </c>
      <c r="KX16" s="199">
        <v>101592.71242601999</v>
      </c>
      <c r="KY16" s="199">
        <v>104920.43570336001</v>
      </c>
      <c r="KZ16" s="199">
        <v>103367.7560415</v>
      </c>
      <c r="LA16" s="230">
        <v>104140.04452528998</v>
      </c>
      <c r="LB16" s="224">
        <v>102714.32314176002</v>
      </c>
      <c r="LC16" s="199">
        <v>106717.58745091999</v>
      </c>
      <c r="LD16" s="199">
        <v>109646.79399592</v>
      </c>
      <c r="LE16" s="199">
        <v>108641.08070105</v>
      </c>
      <c r="LF16" s="199">
        <v>113154.81049136</v>
      </c>
      <c r="LG16" s="199">
        <v>113488.74009623002</v>
      </c>
      <c r="LH16" s="199">
        <v>125867.38647264999</v>
      </c>
      <c r="LI16" s="199">
        <v>124558.22774152004</v>
      </c>
      <c r="LJ16" s="199">
        <v>124104.86194779001</v>
      </c>
      <c r="LK16" s="199">
        <v>118499.45464248001</v>
      </c>
      <c r="LL16" s="199">
        <v>122736.81573770999</v>
      </c>
      <c r="LM16" s="230">
        <v>137695.84719747002</v>
      </c>
      <c r="LN16" s="224">
        <v>135993.33773309999</v>
      </c>
      <c r="LO16" s="199">
        <v>139458.85394366999</v>
      </c>
      <c r="LP16" s="230">
        <v>152602.22836866998</v>
      </c>
    </row>
    <row r="17" spans="1:329" ht="27.75" customHeight="1">
      <c r="A17" s="216" t="s">
        <v>193</v>
      </c>
      <c r="B17" s="224">
        <v>118.24925999999999</v>
      </c>
      <c r="C17" s="199">
        <v>121.15413000000002</v>
      </c>
      <c r="D17" s="199">
        <v>122.24766999999997</v>
      </c>
      <c r="E17" s="199">
        <v>126.66090999999999</v>
      </c>
      <c r="F17" s="247">
        <v>127.86206999999999</v>
      </c>
      <c r="G17" s="247">
        <v>130.51088999999999</v>
      </c>
      <c r="H17" s="247">
        <v>139.08546999999999</v>
      </c>
      <c r="I17" s="247">
        <v>134.84656000000001</v>
      </c>
      <c r="J17" s="247">
        <v>139.02447000000001</v>
      </c>
      <c r="K17" s="225">
        <v>139.53800000000001</v>
      </c>
      <c r="L17" s="225">
        <v>138.64143999999999</v>
      </c>
      <c r="M17" s="225">
        <v>143.35855000000001</v>
      </c>
      <c r="N17" s="225">
        <v>138.46724</v>
      </c>
      <c r="O17" s="225">
        <v>133.20313999999999</v>
      </c>
      <c r="P17" s="225">
        <v>136.84732</v>
      </c>
      <c r="Q17" s="225">
        <v>134.50987000000001</v>
      </c>
      <c r="R17" s="225">
        <v>138.78625</v>
      </c>
      <c r="S17" s="225">
        <v>148.64347000000001</v>
      </c>
      <c r="T17" s="225">
        <v>155.26691</v>
      </c>
      <c r="U17" s="225">
        <v>157.68785000000003</v>
      </c>
      <c r="V17" s="225">
        <v>154.83719000000002</v>
      </c>
      <c r="W17" s="225">
        <v>164.24589</v>
      </c>
      <c r="X17" s="225">
        <v>174.47314999999998</v>
      </c>
      <c r="Y17" s="225">
        <v>178.83722000000003</v>
      </c>
      <c r="Z17" s="225">
        <v>194.25043999999997</v>
      </c>
      <c r="AA17" s="225">
        <v>203.11333999999999</v>
      </c>
      <c r="AB17" s="225">
        <v>205.79317</v>
      </c>
      <c r="AC17" s="225">
        <v>211.14495999999997</v>
      </c>
      <c r="AD17" s="225">
        <v>220.43642000000003</v>
      </c>
      <c r="AE17" s="225">
        <v>232.71229999999994</v>
      </c>
      <c r="AF17" s="225">
        <v>237.14502000000002</v>
      </c>
      <c r="AG17" s="225">
        <v>241.42200999999997</v>
      </c>
      <c r="AH17" s="225">
        <v>259.34207999999995</v>
      </c>
      <c r="AI17" s="225">
        <v>250.90217000000001</v>
      </c>
      <c r="AJ17" s="225">
        <v>263.50737999999996</v>
      </c>
      <c r="AK17" s="225">
        <v>275.22972999999996</v>
      </c>
      <c r="AL17" s="225">
        <v>297.23872</v>
      </c>
      <c r="AM17" s="225">
        <v>301.94137000000001</v>
      </c>
      <c r="AN17" s="225">
        <v>304.47064999999998</v>
      </c>
      <c r="AO17" s="225">
        <v>295.80888999999996</v>
      </c>
      <c r="AP17" s="225">
        <v>295.92827999999997</v>
      </c>
      <c r="AQ17" s="225">
        <v>318.35998000000001</v>
      </c>
      <c r="AR17" s="225">
        <v>324.40156000000002</v>
      </c>
      <c r="AS17" s="225">
        <v>330.50412999999998</v>
      </c>
      <c r="AT17" s="225">
        <v>336.02385999999996</v>
      </c>
      <c r="AU17" s="225">
        <v>349.86627000000004</v>
      </c>
      <c r="AV17" s="225">
        <v>361.84522000000004</v>
      </c>
      <c r="AW17" s="225">
        <v>359.67085000000003</v>
      </c>
      <c r="AX17" s="225">
        <v>370.62790999999999</v>
      </c>
      <c r="AY17" s="225">
        <v>375.98068703109703</v>
      </c>
      <c r="AZ17" s="225">
        <v>385.13206000000002</v>
      </c>
      <c r="BA17" s="225">
        <v>380.98576999999995</v>
      </c>
      <c r="BB17" s="225">
        <v>400.26736999999997</v>
      </c>
      <c r="BC17" s="199">
        <v>409.84179999999998</v>
      </c>
      <c r="BD17" s="199">
        <v>427.6737</v>
      </c>
      <c r="BE17" s="199">
        <v>426.00517000000002</v>
      </c>
      <c r="BF17" s="199">
        <v>443.25105000000002</v>
      </c>
      <c r="BG17" s="199">
        <v>464.59923999999984</v>
      </c>
      <c r="BH17" s="199">
        <v>481.54128999999995</v>
      </c>
      <c r="BI17" s="199">
        <v>522.50629000000004</v>
      </c>
      <c r="BJ17" s="199">
        <v>479.800725508185</v>
      </c>
      <c r="BK17" s="199">
        <v>515.78118412901097</v>
      </c>
      <c r="BL17" s="248">
        <v>524.54308583064392</v>
      </c>
      <c r="BM17" s="199">
        <v>525.34836577018211</v>
      </c>
      <c r="BN17" s="199">
        <v>546.70051665165101</v>
      </c>
      <c r="BO17" s="199">
        <v>554.51781794331112</v>
      </c>
      <c r="BP17" s="199">
        <v>566.29239030265114</v>
      </c>
      <c r="BQ17" s="199">
        <v>568.4006353664571</v>
      </c>
      <c r="BR17" s="199">
        <v>583.6280126503915</v>
      </c>
      <c r="BS17" s="199">
        <v>620.00910766426193</v>
      </c>
      <c r="BT17" s="199">
        <v>640.03005084016786</v>
      </c>
      <c r="BU17" s="199">
        <v>640.22233629491598</v>
      </c>
      <c r="BV17" s="199">
        <v>636.2569786611042</v>
      </c>
      <c r="BW17" s="199">
        <v>646.31655770415819</v>
      </c>
      <c r="BX17" s="225">
        <v>665.59156106718206</v>
      </c>
      <c r="BY17" s="225">
        <v>696.82304717265083</v>
      </c>
      <c r="BZ17" s="225">
        <v>698.01977610242591</v>
      </c>
      <c r="CA17" s="225">
        <v>761.24054315702369</v>
      </c>
      <c r="CB17" s="225">
        <v>784.75771682765162</v>
      </c>
      <c r="CC17" s="225">
        <v>837.97103678526798</v>
      </c>
      <c r="CD17" s="229">
        <v>752.57464653357977</v>
      </c>
      <c r="CE17" s="225">
        <v>809.40826226544948</v>
      </c>
      <c r="CF17" s="225">
        <v>796.8233582135714</v>
      </c>
      <c r="CG17" s="225">
        <v>836.0373618868631</v>
      </c>
      <c r="CH17" s="225">
        <v>808.96044445664506</v>
      </c>
      <c r="CI17" s="199">
        <v>837.32406833630193</v>
      </c>
      <c r="CJ17" s="199">
        <v>892.91440274551996</v>
      </c>
      <c r="CK17" s="199">
        <v>919.27247128141687</v>
      </c>
      <c r="CL17" s="199">
        <v>946.75048421469501</v>
      </c>
      <c r="CM17" s="199">
        <v>996.21958829552977</v>
      </c>
      <c r="CN17" s="199">
        <v>1029.088724363311</v>
      </c>
      <c r="CO17" s="199">
        <v>1058.6166055843578</v>
      </c>
      <c r="CP17" s="199">
        <v>1098.9331366156778</v>
      </c>
      <c r="CQ17" s="199">
        <v>1103.4854775575145</v>
      </c>
      <c r="CR17" s="199">
        <v>1162.4835319274439</v>
      </c>
      <c r="CS17" s="199">
        <v>1232.9826771154048</v>
      </c>
      <c r="CT17" s="199">
        <v>1261.2366410917514</v>
      </c>
      <c r="CU17" s="199">
        <v>1313.4114317165786</v>
      </c>
      <c r="CV17" s="199">
        <v>1394.2357157439058</v>
      </c>
      <c r="CW17" s="199">
        <v>1401.4147325698195</v>
      </c>
      <c r="CX17" s="199">
        <v>1463.0151542005237</v>
      </c>
      <c r="CY17" s="199">
        <v>1517.3030085737175</v>
      </c>
      <c r="CZ17" s="199">
        <v>1484.1117451734367</v>
      </c>
      <c r="DA17" s="199">
        <v>1572.3252358732379</v>
      </c>
      <c r="DB17" s="199">
        <v>1558.7580420062461</v>
      </c>
      <c r="DC17" s="199">
        <v>1490.9176616590541</v>
      </c>
      <c r="DD17" s="199">
        <v>1676.8762784920384</v>
      </c>
      <c r="DE17" s="199">
        <v>1826.6105122071253</v>
      </c>
      <c r="DF17" s="199">
        <v>1890.0813434109932</v>
      </c>
      <c r="DG17" s="199">
        <v>1867.1130799481723</v>
      </c>
      <c r="DH17" s="199">
        <v>1920.3504416509093</v>
      </c>
      <c r="DI17" s="199">
        <v>1973.2265772798553</v>
      </c>
      <c r="DJ17" s="199">
        <v>2004.8892895482629</v>
      </c>
      <c r="DK17" s="199">
        <v>2054.0352717214196</v>
      </c>
      <c r="DL17" s="199">
        <v>2150.3699596180973</v>
      </c>
      <c r="DM17" s="199">
        <v>2120.241370723707</v>
      </c>
      <c r="DN17" s="199">
        <v>2189.7725679373366</v>
      </c>
      <c r="DO17" s="199">
        <v>2218.6941648660859</v>
      </c>
      <c r="DP17" s="199">
        <v>2265.733607132142</v>
      </c>
      <c r="DQ17" s="199">
        <v>2442.7174675122183</v>
      </c>
      <c r="DR17" s="199">
        <v>2416.0948455992125</v>
      </c>
      <c r="DS17" s="199">
        <v>2492.5271310767807</v>
      </c>
      <c r="DT17" s="199">
        <v>2636.4959854659887</v>
      </c>
      <c r="DU17" s="199">
        <v>2657.2314723820382</v>
      </c>
      <c r="DV17" s="199">
        <v>2690.6865174223449</v>
      </c>
      <c r="DW17" s="199">
        <v>2800.6423008531578</v>
      </c>
      <c r="DX17" s="199">
        <v>2810.8200949521433</v>
      </c>
      <c r="DY17" s="199">
        <v>2836.5567406626706</v>
      </c>
      <c r="DZ17" s="199">
        <v>2865.8681034792094</v>
      </c>
      <c r="EA17" s="199">
        <v>2974.9766725334221</v>
      </c>
      <c r="EB17" s="199">
        <v>3177.4342583092039</v>
      </c>
      <c r="EC17" s="199">
        <v>3402.3308132434572</v>
      </c>
      <c r="ED17" s="199">
        <v>3473.3578453841096</v>
      </c>
      <c r="EE17" s="199">
        <v>3618.7402149197255</v>
      </c>
      <c r="EF17" s="199">
        <v>3799.1290746247219</v>
      </c>
      <c r="EG17" s="199">
        <v>3774.7027198789165</v>
      </c>
      <c r="EH17" s="199">
        <v>3795.0325469938375</v>
      </c>
      <c r="EI17" s="199">
        <v>4124.6180842567583</v>
      </c>
      <c r="EJ17" s="199">
        <v>3807.1911250513194</v>
      </c>
      <c r="EK17" s="199">
        <v>3823.0993344241415</v>
      </c>
      <c r="EL17" s="199">
        <v>3895.2678438882026</v>
      </c>
      <c r="EM17" s="199">
        <v>4191.0527592040189</v>
      </c>
      <c r="EN17" s="199">
        <v>4484.5898673703996</v>
      </c>
      <c r="EO17" s="199">
        <v>4533.2750502232793</v>
      </c>
      <c r="EP17" s="199">
        <v>4467.0689222137344</v>
      </c>
      <c r="EQ17" s="199">
        <v>4503.9519779473003</v>
      </c>
      <c r="ER17" s="199">
        <v>4625.9036739683806</v>
      </c>
      <c r="ES17" s="199">
        <v>4687.5335637193075</v>
      </c>
      <c r="ET17" s="199">
        <v>4802.4065141292094</v>
      </c>
      <c r="EU17" s="199">
        <v>4871.5009769477847</v>
      </c>
      <c r="EV17" s="199">
        <v>4905.0456472249471</v>
      </c>
      <c r="EW17" s="199">
        <v>4884.4909534074513</v>
      </c>
      <c r="EX17" s="199">
        <v>4895.556882142113</v>
      </c>
      <c r="EY17" s="199">
        <v>5044.5434737842152</v>
      </c>
      <c r="EZ17" s="199">
        <v>5133.6319358620012</v>
      </c>
      <c r="FA17" s="199">
        <v>5526.6353448863883</v>
      </c>
      <c r="FB17" s="199">
        <v>5355.0637762226625</v>
      </c>
      <c r="FC17" s="199">
        <v>5515.0728172804747</v>
      </c>
      <c r="FD17" s="199">
        <v>5547.2908746595294</v>
      </c>
      <c r="FE17" s="199">
        <v>5576.49545599268</v>
      </c>
      <c r="FF17" s="199">
        <v>5808.6543924973394</v>
      </c>
      <c r="FG17" s="199">
        <v>5732.1110883341053</v>
      </c>
      <c r="FH17" s="199">
        <v>5811.0350759652119</v>
      </c>
      <c r="FI17" s="199">
        <v>5903.0969612541949</v>
      </c>
      <c r="FJ17" s="199">
        <v>5774.1373655145608</v>
      </c>
      <c r="FK17" s="199">
        <v>5796.1549983051464</v>
      </c>
      <c r="FL17" s="199">
        <v>6289.1252180255678</v>
      </c>
      <c r="FM17" s="199">
        <v>6346.5239704955429</v>
      </c>
      <c r="FN17" s="199">
        <v>6380.4051358458864</v>
      </c>
      <c r="FO17" s="199">
        <v>6401.0672057097217</v>
      </c>
      <c r="FP17" s="199">
        <v>6748.3409484654148</v>
      </c>
      <c r="FQ17" s="199">
        <v>6888.6661894148419</v>
      </c>
      <c r="FR17" s="199">
        <v>6905.9848340328481</v>
      </c>
      <c r="FS17" s="199">
        <v>6848.2993378256224</v>
      </c>
      <c r="FT17" s="199">
        <v>6669.0471503671379</v>
      </c>
      <c r="FU17" s="199">
        <v>6681.3974041162519</v>
      </c>
      <c r="FV17" s="199">
        <v>6857.5485300057717</v>
      </c>
      <c r="FW17" s="199">
        <v>7211.1525256250525</v>
      </c>
      <c r="FX17" s="199">
        <v>7628.5127893780464</v>
      </c>
      <c r="FY17" s="199">
        <v>7789.4700243584448</v>
      </c>
      <c r="FZ17" s="199">
        <v>7561.7514738917516</v>
      </c>
      <c r="GA17" s="199">
        <v>7864.868531752235</v>
      </c>
      <c r="GB17" s="199">
        <v>8283.6895500949522</v>
      </c>
      <c r="GC17" s="199">
        <v>8203.7945082200004</v>
      </c>
      <c r="GD17" s="199">
        <v>8464.7253695000018</v>
      </c>
      <c r="GE17" s="199">
        <v>8396.0537297999981</v>
      </c>
      <c r="GF17" s="199">
        <v>8412.3034196099998</v>
      </c>
      <c r="GG17" s="199">
        <v>8529.0486660000006</v>
      </c>
      <c r="GH17" s="199">
        <v>8382.4652192899994</v>
      </c>
      <c r="GI17" s="199">
        <v>8992.1190253500008</v>
      </c>
      <c r="GJ17" s="199">
        <v>9450.7031689600008</v>
      </c>
      <c r="GK17" s="199">
        <v>10272.562474210001</v>
      </c>
      <c r="GL17" s="199">
        <v>10272.562474210001</v>
      </c>
      <c r="GM17" s="199">
        <v>10609.924263340001</v>
      </c>
      <c r="GN17" s="199">
        <v>10602.625419069998</v>
      </c>
      <c r="GO17" s="199">
        <v>10854.398450940002</v>
      </c>
      <c r="GP17" s="199">
        <v>10954.33999679</v>
      </c>
      <c r="GQ17" s="199">
        <v>10576.51700881</v>
      </c>
      <c r="GR17" s="199">
        <v>10284.973609649998</v>
      </c>
      <c r="GS17" s="199">
        <v>10815.683801069999</v>
      </c>
      <c r="GT17" s="199">
        <v>11023.751003249999</v>
      </c>
      <c r="GU17" s="199">
        <v>12203.645418029997</v>
      </c>
      <c r="GV17" s="199">
        <v>13042.756203029998</v>
      </c>
      <c r="GW17" s="199">
        <v>13842.634770239998</v>
      </c>
      <c r="GX17" s="199">
        <v>13451.652411079996</v>
      </c>
      <c r="GY17" s="199">
        <v>13104.274687499999</v>
      </c>
      <c r="GZ17" s="199">
        <v>13145.23803002</v>
      </c>
      <c r="HA17" s="199">
        <v>13476.346077130002</v>
      </c>
      <c r="HB17" s="199">
        <v>13589.032718090002</v>
      </c>
      <c r="HC17" s="199">
        <v>13935.123233480001</v>
      </c>
      <c r="HD17" s="199">
        <v>14283.019128690001</v>
      </c>
      <c r="HE17" s="199">
        <v>13980.677234059998</v>
      </c>
      <c r="HF17" s="199">
        <v>14275.075616399999</v>
      </c>
      <c r="HG17" s="199">
        <v>14570.83911146</v>
      </c>
      <c r="HH17" s="199">
        <v>15061.550938990002</v>
      </c>
      <c r="HI17" s="199">
        <v>17376.093758759998</v>
      </c>
      <c r="HJ17" s="199">
        <v>17689.993457340002</v>
      </c>
      <c r="HK17" s="199">
        <v>17884.70267717</v>
      </c>
      <c r="HL17" s="199">
        <v>18342.866029500001</v>
      </c>
      <c r="HM17" s="199">
        <v>18800.594392950003</v>
      </c>
      <c r="HN17" s="199">
        <v>19070.053728139999</v>
      </c>
      <c r="HO17" s="199">
        <v>20149.530142660002</v>
      </c>
      <c r="HP17" s="199">
        <v>20062.141966210002</v>
      </c>
      <c r="HQ17" s="199">
        <v>19467.243868409994</v>
      </c>
      <c r="HR17" s="199">
        <v>19779.273248209996</v>
      </c>
      <c r="HS17" s="199">
        <v>20069.12554533</v>
      </c>
      <c r="HT17" s="199">
        <v>20736.040471</v>
      </c>
      <c r="HU17" s="199">
        <v>22219.394918649996</v>
      </c>
      <c r="HV17" s="224">
        <v>22337.519166220001</v>
      </c>
      <c r="HW17" s="199">
        <v>22554.016485430006</v>
      </c>
      <c r="HX17" s="199">
        <v>22492.983619099996</v>
      </c>
      <c r="HY17" s="199">
        <v>22392.021263690003</v>
      </c>
      <c r="HZ17" s="199">
        <v>22186.460011259998</v>
      </c>
      <c r="IA17" s="199">
        <v>22255.309600179997</v>
      </c>
      <c r="IB17" s="199">
        <v>22648.952502060005</v>
      </c>
      <c r="IC17" s="199">
        <v>23447.756737929998</v>
      </c>
      <c r="ID17" s="199">
        <v>23665.830652370001</v>
      </c>
      <c r="IE17" s="199">
        <v>25096.411840580004</v>
      </c>
      <c r="IF17" s="199">
        <v>25489.443776930002</v>
      </c>
      <c r="IG17" s="230">
        <v>25609.22020806</v>
      </c>
      <c r="IH17" s="224">
        <v>25756.276967279995</v>
      </c>
      <c r="II17" s="199">
        <v>26027.123252369998</v>
      </c>
      <c r="IJ17" s="199">
        <v>24720.652310410005</v>
      </c>
      <c r="IK17" s="199">
        <v>25620.652962060005</v>
      </c>
      <c r="IL17" s="199">
        <v>24814.726488039996</v>
      </c>
      <c r="IM17" s="199">
        <v>24936.053724990004</v>
      </c>
      <c r="IN17" s="199">
        <v>24857.016241320001</v>
      </c>
      <c r="IO17" s="199">
        <v>24082.24926814</v>
      </c>
      <c r="IP17" s="199">
        <v>24860.660612070002</v>
      </c>
      <c r="IQ17" s="199">
        <v>26457.316807430001</v>
      </c>
      <c r="IR17" s="199">
        <v>26248.071496369997</v>
      </c>
      <c r="IS17" s="230">
        <v>26477.384491510005</v>
      </c>
      <c r="IT17" s="224">
        <v>25929.11050232</v>
      </c>
      <c r="IU17" s="199">
        <v>26298.089948428984</v>
      </c>
      <c r="IV17" s="199">
        <v>26406.837059590001</v>
      </c>
      <c r="IW17" s="199">
        <v>26456.205280360002</v>
      </c>
      <c r="IX17" s="199">
        <v>27446.638148129998</v>
      </c>
      <c r="IY17" s="199">
        <v>28267.160579920001</v>
      </c>
      <c r="IZ17" s="199">
        <v>28567.571609929997</v>
      </c>
      <c r="JA17" s="199">
        <v>29445.240124070002</v>
      </c>
      <c r="JB17" s="199">
        <v>32125.569295689871</v>
      </c>
      <c r="JC17" s="199">
        <v>33330.924570579999</v>
      </c>
      <c r="JD17" s="199">
        <v>33546.89983966</v>
      </c>
      <c r="JE17" s="199">
        <v>33665.575157079584</v>
      </c>
      <c r="JF17" s="224">
        <v>33279.599601849994</v>
      </c>
      <c r="JG17" s="199">
        <v>34084.07963279001</v>
      </c>
      <c r="JH17" s="199">
        <v>34077.878262990009</v>
      </c>
      <c r="JI17" s="199">
        <v>34156.241940050008</v>
      </c>
      <c r="JJ17" s="199">
        <v>34177.220639899999</v>
      </c>
      <c r="JK17" s="199">
        <v>34289.581437309986</v>
      </c>
      <c r="JL17" s="199">
        <v>35512.149363099998</v>
      </c>
      <c r="JM17" s="199">
        <v>35133.284339323553</v>
      </c>
      <c r="JN17" s="199">
        <v>35684.776683419994</v>
      </c>
      <c r="JO17" s="199">
        <v>37669.720721620011</v>
      </c>
      <c r="JP17" s="199">
        <v>36986.941368920008</v>
      </c>
      <c r="JQ17" s="230">
        <v>36347.961905560005</v>
      </c>
      <c r="JR17" s="224">
        <v>36034.974442559993</v>
      </c>
      <c r="JS17" s="199">
        <v>36340.348519740008</v>
      </c>
      <c r="JT17" s="199">
        <v>37132.194767300003</v>
      </c>
      <c r="JU17" s="199">
        <v>37531.0591903854</v>
      </c>
      <c r="JV17" s="199">
        <v>37537.878023454919</v>
      </c>
      <c r="JW17" s="199">
        <v>39571.210391320004</v>
      </c>
      <c r="JX17" s="199">
        <v>40320.553835102342</v>
      </c>
      <c r="JY17" s="199">
        <v>41175.540763890007</v>
      </c>
      <c r="JZ17" s="199">
        <v>40941.604719739997</v>
      </c>
      <c r="KA17" s="199">
        <v>42016.050062340008</v>
      </c>
      <c r="KB17" s="199">
        <v>46275.246476160006</v>
      </c>
      <c r="KC17" s="230">
        <v>46658.314305880005</v>
      </c>
      <c r="KD17" s="224">
        <v>48752.469240179991</v>
      </c>
      <c r="KE17" s="199">
        <v>51287.664246047258</v>
      </c>
      <c r="KF17" s="199">
        <v>53171.308553651055</v>
      </c>
      <c r="KG17" s="199">
        <v>52973.100951480003</v>
      </c>
      <c r="KH17" s="199">
        <v>54919.546732390001</v>
      </c>
      <c r="KI17" s="199">
        <v>53973.235644289991</v>
      </c>
      <c r="KJ17" s="199">
        <v>56409.60615041999</v>
      </c>
      <c r="KK17" s="199">
        <v>56311.891253700007</v>
      </c>
      <c r="KL17" s="199">
        <v>58246.456984059987</v>
      </c>
      <c r="KM17" s="199">
        <v>59518.911236899985</v>
      </c>
      <c r="KN17" s="199">
        <v>61262.989055749989</v>
      </c>
      <c r="KO17" s="230">
        <v>63641.356698060008</v>
      </c>
      <c r="KP17" s="224">
        <v>64684.299419209994</v>
      </c>
      <c r="KQ17" s="199">
        <v>65011.89271416</v>
      </c>
      <c r="KR17" s="199">
        <v>66460.950105179989</v>
      </c>
      <c r="KS17" s="199">
        <v>69761.57705693999</v>
      </c>
      <c r="KT17" s="199">
        <v>66570.321777270001</v>
      </c>
      <c r="KU17" s="199">
        <v>67902.502253989995</v>
      </c>
      <c r="KV17" s="199">
        <v>70601.775712047674</v>
      </c>
      <c r="KW17" s="199">
        <v>72591.159471650026</v>
      </c>
      <c r="KX17" s="199">
        <v>74908.00060982001</v>
      </c>
      <c r="KY17" s="199">
        <v>75983.628654969973</v>
      </c>
      <c r="KZ17" s="199">
        <v>78416.198444190013</v>
      </c>
      <c r="LA17" s="230">
        <v>79494.460449399994</v>
      </c>
      <c r="LB17" s="224">
        <v>79816.986517729994</v>
      </c>
      <c r="LC17" s="199">
        <v>81718.976752250004</v>
      </c>
      <c r="LD17" s="199">
        <v>84113.685933920002</v>
      </c>
      <c r="LE17" s="199">
        <v>88535.68882725999</v>
      </c>
      <c r="LF17" s="199">
        <v>92481.761115550005</v>
      </c>
      <c r="LG17" s="199">
        <v>93611.891923430012</v>
      </c>
      <c r="LH17" s="199">
        <v>95418.02202086999</v>
      </c>
      <c r="LI17" s="199">
        <v>94142.495785920022</v>
      </c>
      <c r="LJ17" s="199">
        <v>93906.353961269968</v>
      </c>
      <c r="LK17" s="199">
        <v>98353.785509190013</v>
      </c>
      <c r="LL17" s="199">
        <v>99248.39516824999</v>
      </c>
      <c r="LM17" s="230">
        <v>102822.53369038999</v>
      </c>
      <c r="LN17" s="224">
        <v>103428.36754770002</v>
      </c>
      <c r="LO17" s="199">
        <v>108558.36577757999</v>
      </c>
      <c r="LP17" s="230">
        <v>106970.07927916001</v>
      </c>
    </row>
    <row r="18" spans="1:329" ht="27.75" customHeight="1">
      <c r="A18" s="216" t="s">
        <v>194</v>
      </c>
      <c r="B18" s="217">
        <v>70.243230000000011</v>
      </c>
      <c r="C18" s="199">
        <v>70.384799999999998</v>
      </c>
      <c r="D18" s="199">
        <v>71.086200000000005</v>
      </c>
      <c r="E18" s="199">
        <v>72.997469999999993</v>
      </c>
      <c r="F18" s="247">
        <v>75.134200000000007</v>
      </c>
      <c r="G18" s="247">
        <v>76.663040000000009</v>
      </c>
      <c r="H18" s="247">
        <v>77.761989999999997</v>
      </c>
      <c r="I18" s="247">
        <v>77.597380000000001</v>
      </c>
      <c r="J18" s="247">
        <v>80.302319999999995</v>
      </c>
      <c r="K18" s="225">
        <v>83.157180000000011</v>
      </c>
      <c r="L18" s="225">
        <v>89.246430000000004</v>
      </c>
      <c r="M18" s="225">
        <v>97.045519999999996</v>
      </c>
      <c r="N18" s="225">
        <v>96.933160000000001</v>
      </c>
      <c r="O18" s="225">
        <v>103.76434999999999</v>
      </c>
      <c r="P18" s="225">
        <v>108.81505</v>
      </c>
      <c r="Q18" s="225">
        <v>118.67567</v>
      </c>
      <c r="R18" s="225">
        <v>126.21386000000001</v>
      </c>
      <c r="S18" s="225">
        <v>136.47271000000001</v>
      </c>
      <c r="T18" s="225">
        <v>155.73976999999999</v>
      </c>
      <c r="U18" s="225">
        <v>169.23140000000001</v>
      </c>
      <c r="V18" s="225">
        <v>178.91929999999999</v>
      </c>
      <c r="W18" s="225">
        <v>185.04329999999999</v>
      </c>
      <c r="X18" s="225">
        <v>193.12323999999998</v>
      </c>
      <c r="Y18" s="225">
        <v>194.32123999999999</v>
      </c>
      <c r="Z18" s="225">
        <v>196.13241000000002</v>
      </c>
      <c r="AA18" s="225">
        <v>197.66251</v>
      </c>
      <c r="AB18" s="225">
        <v>198.64901</v>
      </c>
      <c r="AC18" s="225">
        <v>197.50599</v>
      </c>
      <c r="AD18" s="225">
        <v>199.10339999999999</v>
      </c>
      <c r="AE18" s="225">
        <v>200.49412000000001</v>
      </c>
      <c r="AF18" s="225">
        <v>202.56717</v>
      </c>
      <c r="AG18" s="225">
        <v>193.35568000000001</v>
      </c>
      <c r="AH18" s="225">
        <v>197.45588999999998</v>
      </c>
      <c r="AI18" s="225">
        <v>233.57472999999999</v>
      </c>
      <c r="AJ18" s="225">
        <v>241.7757</v>
      </c>
      <c r="AK18" s="225">
        <v>237.39387999999997</v>
      </c>
      <c r="AL18" s="225">
        <v>249.32101</v>
      </c>
      <c r="AM18" s="225">
        <v>269.97292999999996</v>
      </c>
      <c r="AN18" s="225">
        <v>280.66217</v>
      </c>
      <c r="AO18" s="225">
        <v>279.66404</v>
      </c>
      <c r="AP18" s="225">
        <v>294.21397999999999</v>
      </c>
      <c r="AQ18" s="225">
        <v>293.70752000000005</v>
      </c>
      <c r="AR18" s="225">
        <v>306.47008999999997</v>
      </c>
      <c r="AS18" s="225">
        <v>309.76641000000001</v>
      </c>
      <c r="AT18" s="225">
        <v>319.21138999999999</v>
      </c>
      <c r="AU18" s="225">
        <v>332.77255000000002</v>
      </c>
      <c r="AV18" s="225">
        <v>343.55427000000003</v>
      </c>
      <c r="AW18" s="225">
        <v>355.33319</v>
      </c>
      <c r="AX18" s="225">
        <v>380.14105000000001</v>
      </c>
      <c r="AY18" s="225">
        <v>389.71769172807194</v>
      </c>
      <c r="AZ18" s="225">
        <v>375.04471000000001</v>
      </c>
      <c r="BA18" s="225">
        <v>387.26767000000001</v>
      </c>
      <c r="BB18" s="225">
        <v>401.81401</v>
      </c>
      <c r="BC18" s="199">
        <v>400.98883999999998</v>
      </c>
      <c r="BD18" s="199">
        <v>370.51132000000001</v>
      </c>
      <c r="BE18" s="199">
        <v>402.85491999999999</v>
      </c>
      <c r="BF18" s="199">
        <v>418.69290000000001</v>
      </c>
      <c r="BG18" s="199">
        <v>429.71057000000002</v>
      </c>
      <c r="BH18" s="199">
        <v>447.65129999999999</v>
      </c>
      <c r="BI18" s="199">
        <v>457.60299000000003</v>
      </c>
      <c r="BJ18" s="199">
        <v>404.68714949383013</v>
      </c>
      <c r="BK18" s="199">
        <v>496.72557028678619</v>
      </c>
      <c r="BL18" s="248">
        <v>525.51651602427341</v>
      </c>
      <c r="BM18" s="199">
        <v>517.82357714603268</v>
      </c>
      <c r="BN18" s="199">
        <v>535.75072246834611</v>
      </c>
      <c r="BO18" s="199">
        <v>542.38478317359454</v>
      </c>
      <c r="BP18" s="199">
        <v>555.56211869873084</v>
      </c>
      <c r="BQ18" s="199">
        <v>550.8938474243464</v>
      </c>
      <c r="BR18" s="199">
        <v>553.05219585288921</v>
      </c>
      <c r="BS18" s="199">
        <v>575.67880274855179</v>
      </c>
      <c r="BT18" s="199">
        <v>552.79310995383287</v>
      </c>
      <c r="BU18" s="199">
        <v>568.0879879581571</v>
      </c>
      <c r="BV18" s="199">
        <v>585.67625334635102</v>
      </c>
      <c r="BW18" s="199">
        <v>584.24002579562591</v>
      </c>
      <c r="BX18" s="225">
        <v>592.85762578223319</v>
      </c>
      <c r="BY18" s="225">
        <v>635.30056546737364</v>
      </c>
      <c r="BZ18" s="225">
        <v>644.23685265467861</v>
      </c>
      <c r="CA18" s="225">
        <v>616.05672611966577</v>
      </c>
      <c r="CB18" s="225">
        <v>648.57775690283631</v>
      </c>
      <c r="CC18" s="225">
        <v>604.53175633606475</v>
      </c>
      <c r="CD18" s="229">
        <v>586.40967159960996</v>
      </c>
      <c r="CE18" s="225">
        <v>627.33342070467165</v>
      </c>
      <c r="CF18" s="225">
        <v>614.18429287983315</v>
      </c>
      <c r="CG18" s="225">
        <v>659.8125986207657</v>
      </c>
      <c r="CH18" s="225">
        <v>660.12092029500991</v>
      </c>
      <c r="CI18" s="199">
        <v>693.19560270739714</v>
      </c>
      <c r="CJ18" s="199">
        <v>689.32885329646342</v>
      </c>
      <c r="CK18" s="199">
        <v>733.37906656275584</v>
      </c>
      <c r="CL18" s="199">
        <v>719.57252622924011</v>
      </c>
      <c r="CM18" s="199">
        <v>713.64586227227699</v>
      </c>
      <c r="CN18" s="199">
        <v>698.45014942723071</v>
      </c>
      <c r="CO18" s="199">
        <v>731.38040654486213</v>
      </c>
      <c r="CP18" s="199">
        <v>762.26129821524501</v>
      </c>
      <c r="CQ18" s="199">
        <v>821.71804245707006</v>
      </c>
      <c r="CR18" s="199">
        <v>872.94494611400273</v>
      </c>
      <c r="CS18" s="199">
        <v>902.43782194320465</v>
      </c>
      <c r="CT18" s="199">
        <v>892.78878937845309</v>
      </c>
      <c r="CU18" s="199">
        <v>880.41210236989423</v>
      </c>
      <c r="CV18" s="199">
        <v>862.20925368984604</v>
      </c>
      <c r="CW18" s="199">
        <v>945.98292421697056</v>
      </c>
      <c r="CX18" s="199">
        <v>956.33536153062767</v>
      </c>
      <c r="CY18" s="199">
        <v>923.606523787887</v>
      </c>
      <c r="CZ18" s="199">
        <v>973.41152653171889</v>
      </c>
      <c r="DA18" s="199">
        <v>1050.6339782129983</v>
      </c>
      <c r="DB18" s="199">
        <v>980.41965937024406</v>
      </c>
      <c r="DC18" s="199">
        <v>1019.8757809576645</v>
      </c>
      <c r="DD18" s="199">
        <v>1025.0906473842228</v>
      </c>
      <c r="DE18" s="199">
        <v>992.90663520265434</v>
      </c>
      <c r="DF18" s="199">
        <v>1127.9769350347367</v>
      </c>
      <c r="DG18" s="199">
        <v>1178.3437779921985</v>
      </c>
      <c r="DH18" s="199">
        <v>1212.6230538880995</v>
      </c>
      <c r="DI18" s="199">
        <v>1254.489042268543</v>
      </c>
      <c r="DJ18" s="199">
        <v>1273.9484238945822</v>
      </c>
      <c r="DK18" s="199">
        <v>1353.9038180196608</v>
      </c>
      <c r="DL18" s="199">
        <v>1458.1185935496521</v>
      </c>
      <c r="DM18" s="199">
        <v>1708.7559951346957</v>
      </c>
      <c r="DN18" s="199">
        <v>1717.1622782068991</v>
      </c>
      <c r="DO18" s="199">
        <v>1689.4836084742412</v>
      </c>
      <c r="DP18" s="199">
        <v>1590.7059537028638</v>
      </c>
      <c r="DQ18" s="199">
        <v>1816.8051632850345</v>
      </c>
      <c r="DR18" s="199">
        <v>1742.5581148861838</v>
      </c>
      <c r="DS18" s="199">
        <v>1942.8889289768651</v>
      </c>
      <c r="DT18" s="199">
        <v>2190.6590110316506</v>
      </c>
      <c r="DU18" s="199">
        <v>2118.8379685398818</v>
      </c>
      <c r="DV18" s="199">
        <v>2192.6599929681038</v>
      </c>
      <c r="DW18" s="199">
        <v>2363.9403620587964</v>
      </c>
      <c r="DX18" s="199">
        <v>2490.1673353128767</v>
      </c>
      <c r="DY18" s="199">
        <v>2455.8307923407942</v>
      </c>
      <c r="DZ18" s="199">
        <v>2356.0623982436846</v>
      </c>
      <c r="EA18" s="199">
        <v>2347.8559990233575</v>
      </c>
      <c r="EB18" s="199">
        <v>2307.5575613774331</v>
      </c>
      <c r="EC18" s="199">
        <v>2661.3413743299593</v>
      </c>
      <c r="ED18" s="199">
        <v>2449.1987888473923</v>
      </c>
      <c r="EE18" s="199">
        <v>2341.0520957549943</v>
      </c>
      <c r="EF18" s="199">
        <v>2426.0552280586039</v>
      </c>
      <c r="EG18" s="199">
        <v>2380.7268660766836</v>
      </c>
      <c r="EH18" s="199">
        <v>2317.7801560456032</v>
      </c>
      <c r="EI18" s="199">
        <v>2405.3532795213855</v>
      </c>
      <c r="EJ18" s="199">
        <v>2465.1126856416281</v>
      </c>
      <c r="EK18" s="199">
        <v>2525.1952240383962</v>
      </c>
      <c r="EL18" s="199">
        <v>2508.9197208961541</v>
      </c>
      <c r="EM18" s="199">
        <v>2676.4654133831646</v>
      </c>
      <c r="EN18" s="199">
        <v>2623.3480439861196</v>
      </c>
      <c r="EO18" s="199">
        <v>2727.9053431271036</v>
      </c>
      <c r="EP18" s="199">
        <v>2978.1089503190105</v>
      </c>
      <c r="EQ18" s="199">
        <v>3160.8622807144138</v>
      </c>
      <c r="ER18" s="199">
        <v>3268.9617522093613</v>
      </c>
      <c r="ES18" s="199">
        <v>3378.2315622567439</v>
      </c>
      <c r="ET18" s="199">
        <v>3387.5337970592332</v>
      </c>
      <c r="EU18" s="199">
        <v>3669.6416193305226</v>
      </c>
      <c r="EV18" s="199">
        <v>3754.2378871435567</v>
      </c>
      <c r="EW18" s="199">
        <v>3712.7892410376317</v>
      </c>
      <c r="EX18" s="199">
        <v>3791.3866922220163</v>
      </c>
      <c r="EY18" s="199">
        <v>3811.2725990772083</v>
      </c>
      <c r="EZ18" s="199">
        <v>4084.1238809808124</v>
      </c>
      <c r="FA18" s="199">
        <v>3954.1538078146314</v>
      </c>
      <c r="FB18" s="199">
        <v>4266.4657327104278</v>
      </c>
      <c r="FC18" s="199">
        <v>4500.7096764648695</v>
      </c>
      <c r="FD18" s="199">
        <v>4827.6811912361036</v>
      </c>
      <c r="FE18" s="199">
        <v>4967.5412635214961</v>
      </c>
      <c r="FF18" s="199">
        <v>5212.4565748859332</v>
      </c>
      <c r="FG18" s="199">
        <v>5404.5297232273497</v>
      </c>
      <c r="FH18" s="199">
        <v>5045.2419619910761</v>
      </c>
      <c r="FI18" s="199">
        <v>5188.4131948495706</v>
      </c>
      <c r="FJ18" s="199">
        <v>5352.4179240714702</v>
      </c>
      <c r="FK18" s="199">
        <v>5096.9622340782871</v>
      </c>
      <c r="FL18" s="199">
        <v>4990.4265079145543</v>
      </c>
      <c r="FM18" s="199">
        <v>5116.796332281795</v>
      </c>
      <c r="FN18" s="199">
        <v>5148.0336826413059</v>
      </c>
      <c r="FO18" s="199">
        <v>5355.0720192813642</v>
      </c>
      <c r="FP18" s="199">
        <v>5509.5022610607066</v>
      </c>
      <c r="FQ18" s="199">
        <v>5266.5730265975317</v>
      </c>
      <c r="FR18" s="199">
        <v>5414.0490853379961</v>
      </c>
      <c r="FS18" s="199">
        <v>5503.7886397082448</v>
      </c>
      <c r="FT18" s="199">
        <v>5357.9775476224313</v>
      </c>
      <c r="FU18" s="199">
        <v>5404.7974883782163</v>
      </c>
      <c r="FV18" s="199">
        <v>5588.2537590536786</v>
      </c>
      <c r="FW18" s="199">
        <v>5555.5310095760524</v>
      </c>
      <c r="FX18" s="199">
        <v>5653.3830897348216</v>
      </c>
      <c r="FY18" s="199">
        <v>6245.0311257622798</v>
      </c>
      <c r="FZ18" s="199">
        <v>6742.7539162286566</v>
      </c>
      <c r="GA18" s="199">
        <v>6923.2658502321829</v>
      </c>
      <c r="GB18" s="199">
        <v>7290.7794219298739</v>
      </c>
      <c r="GC18" s="199">
        <v>7486.8574188100019</v>
      </c>
      <c r="GD18" s="199">
        <v>7603.5056269800007</v>
      </c>
      <c r="GE18" s="199">
        <v>8098.7326823999983</v>
      </c>
      <c r="GF18" s="199">
        <v>8246.1146312699984</v>
      </c>
      <c r="GG18" s="199">
        <v>8777.4036068500009</v>
      </c>
      <c r="GH18" s="199">
        <v>9049.9825562900005</v>
      </c>
      <c r="GI18" s="199">
        <v>8955.4021678500012</v>
      </c>
      <c r="GJ18" s="199">
        <v>8585.4667696670003</v>
      </c>
      <c r="GK18" s="199">
        <v>9313.0034009399969</v>
      </c>
      <c r="GL18" s="199">
        <v>9313.0034009399969</v>
      </c>
      <c r="GM18" s="199">
        <v>10073.340844070004</v>
      </c>
      <c r="GN18" s="199">
        <v>10868.376487309997</v>
      </c>
      <c r="GO18" s="199">
        <v>11435.474675110001</v>
      </c>
      <c r="GP18" s="199">
        <v>12141.232041469999</v>
      </c>
      <c r="GQ18" s="199">
        <v>13634.419255749997</v>
      </c>
      <c r="GR18" s="199">
        <v>10216.579508139999</v>
      </c>
      <c r="GS18" s="199">
        <v>11687.508841729999</v>
      </c>
      <c r="GT18" s="199">
        <v>10978.320617400001</v>
      </c>
      <c r="GU18" s="199">
        <v>11166.07199472</v>
      </c>
      <c r="GV18" s="199">
        <v>11170.057189710002</v>
      </c>
      <c r="GW18" s="199">
        <v>11594.356454819999</v>
      </c>
      <c r="GX18" s="199">
        <v>11297.136927660002</v>
      </c>
      <c r="GY18" s="199">
        <v>11769.839259260001</v>
      </c>
      <c r="GZ18" s="199">
        <v>12084.109540449999</v>
      </c>
      <c r="HA18" s="199">
        <v>11752.852852430002</v>
      </c>
      <c r="HB18" s="199">
        <v>11931.591949070002</v>
      </c>
      <c r="HC18" s="199">
        <v>12017.6975219</v>
      </c>
      <c r="HD18" s="199">
        <v>12304.58680259</v>
      </c>
      <c r="HE18" s="199">
        <v>12272.123417759998</v>
      </c>
      <c r="HF18" s="199">
        <v>12236.25671996</v>
      </c>
      <c r="HG18" s="199">
        <v>12466.863022539999</v>
      </c>
      <c r="HH18" s="199">
        <v>12404.288447640003</v>
      </c>
      <c r="HI18" s="199">
        <v>13239.616945760001</v>
      </c>
      <c r="HJ18" s="199">
        <v>13847.837228969998</v>
      </c>
      <c r="HK18" s="199">
        <v>14659.846009239998</v>
      </c>
      <c r="HL18" s="199">
        <v>14090.588642320001</v>
      </c>
      <c r="HM18" s="199">
        <v>13301.821559919999</v>
      </c>
      <c r="HN18" s="199">
        <v>13804.903517459998</v>
      </c>
      <c r="HO18" s="199">
        <v>14110.561713119998</v>
      </c>
      <c r="HP18" s="199">
        <v>14225.169259380005</v>
      </c>
      <c r="HQ18" s="199">
        <v>14225.983260029998</v>
      </c>
      <c r="HR18" s="199">
        <v>14208.508587550001</v>
      </c>
      <c r="HS18" s="199">
        <v>14473.79661021</v>
      </c>
      <c r="HT18" s="199">
        <v>14308.330817280001</v>
      </c>
      <c r="HU18" s="199">
        <v>14105.576545439999</v>
      </c>
      <c r="HV18" s="224">
        <v>14087.838449250003</v>
      </c>
      <c r="HW18" s="199">
        <v>14371.807800240005</v>
      </c>
      <c r="HX18" s="199">
        <v>14383.005065919999</v>
      </c>
      <c r="HY18" s="199">
        <v>14445.752613409997</v>
      </c>
      <c r="HZ18" s="199">
        <v>14666.111355799998</v>
      </c>
      <c r="IA18" s="199">
        <v>15012.170700519999</v>
      </c>
      <c r="IB18" s="199">
        <v>16421.732897439997</v>
      </c>
      <c r="IC18" s="199">
        <v>16834.945070830003</v>
      </c>
      <c r="ID18" s="199">
        <v>17088.517563050002</v>
      </c>
      <c r="IE18" s="199">
        <v>16333.195594499995</v>
      </c>
      <c r="IF18" s="199">
        <v>16123.35966016</v>
      </c>
      <c r="IG18" s="230">
        <v>16125.557966389999</v>
      </c>
      <c r="IH18" s="224">
        <v>17073.974212949994</v>
      </c>
      <c r="II18" s="199">
        <v>18000.428893290002</v>
      </c>
      <c r="IJ18" s="199">
        <v>18772.5871377</v>
      </c>
      <c r="IK18" s="199">
        <v>18305.781116089995</v>
      </c>
      <c r="IL18" s="199">
        <v>19212.958723839998</v>
      </c>
      <c r="IM18" s="199">
        <v>20508.29446542</v>
      </c>
      <c r="IN18" s="199">
        <v>19849.742457589997</v>
      </c>
      <c r="IO18" s="199">
        <v>20150.493703690001</v>
      </c>
      <c r="IP18" s="199">
        <v>20921.096521140003</v>
      </c>
      <c r="IQ18" s="199">
        <v>19652.09369397</v>
      </c>
      <c r="IR18" s="199">
        <v>21063.037533780003</v>
      </c>
      <c r="IS18" s="230">
        <v>23002.37333359</v>
      </c>
      <c r="IT18" s="224">
        <v>23372.714368770001</v>
      </c>
      <c r="IU18" s="199">
        <v>21963.762574458862</v>
      </c>
      <c r="IV18" s="199">
        <v>21807.183281410002</v>
      </c>
      <c r="IW18" s="199">
        <v>22614.768820650002</v>
      </c>
      <c r="IX18" s="199">
        <v>23324.714434109996</v>
      </c>
      <c r="IY18" s="199">
        <v>23547.066918990004</v>
      </c>
      <c r="IZ18" s="199">
        <v>23720.31513929</v>
      </c>
      <c r="JA18" s="199">
        <v>23802.579275109994</v>
      </c>
      <c r="JB18" s="199">
        <v>24270.363108449994</v>
      </c>
      <c r="JC18" s="199">
        <v>25026.301384530005</v>
      </c>
      <c r="JD18" s="199">
        <v>24888.132478980006</v>
      </c>
      <c r="JE18" s="199">
        <v>26030.066736920002</v>
      </c>
      <c r="JF18" s="224">
        <v>25350.871835179994</v>
      </c>
      <c r="JG18" s="199">
        <v>26396.305947019999</v>
      </c>
      <c r="JH18" s="199">
        <v>26219.211225400006</v>
      </c>
      <c r="JI18" s="199">
        <v>26990.811351589997</v>
      </c>
      <c r="JJ18" s="199">
        <v>27055.37487277</v>
      </c>
      <c r="JK18" s="199">
        <v>27680.630739539996</v>
      </c>
      <c r="JL18" s="199">
        <v>27805.965237810007</v>
      </c>
      <c r="JM18" s="199">
        <v>27466.797807910007</v>
      </c>
      <c r="JN18" s="199">
        <v>27757.898084570003</v>
      </c>
      <c r="JO18" s="199">
        <v>28102.334558980001</v>
      </c>
      <c r="JP18" s="199">
        <v>28683.996183409992</v>
      </c>
      <c r="JQ18" s="230">
        <v>29818.477049170004</v>
      </c>
      <c r="JR18" s="224">
        <v>29242.983456099999</v>
      </c>
      <c r="JS18" s="199">
        <v>32162.743336849999</v>
      </c>
      <c r="JT18" s="199">
        <v>36678.244232720004</v>
      </c>
      <c r="JU18" s="199">
        <v>37358.832026914359</v>
      </c>
      <c r="JV18" s="199">
        <v>37041.977231508703</v>
      </c>
      <c r="JW18" s="199">
        <v>38668.369627100001</v>
      </c>
      <c r="JX18" s="199">
        <v>41111.654176789998</v>
      </c>
      <c r="JY18" s="199">
        <v>42221.94672113</v>
      </c>
      <c r="JZ18" s="199">
        <v>49544.007822889995</v>
      </c>
      <c r="KA18" s="199">
        <v>65868.491747269989</v>
      </c>
      <c r="KB18" s="199">
        <v>66496.625266020012</v>
      </c>
      <c r="KC18" s="230">
        <v>45124.348049989996</v>
      </c>
      <c r="KD18" s="224">
        <v>57027.552236809999</v>
      </c>
      <c r="KE18" s="199">
        <v>58379.748512765866</v>
      </c>
      <c r="KF18" s="199">
        <v>58855.406124970716</v>
      </c>
      <c r="KG18" s="199">
        <v>57032.039308810003</v>
      </c>
      <c r="KH18" s="199">
        <v>57744.849249250008</v>
      </c>
      <c r="KI18" s="199">
        <v>59550.052335820001</v>
      </c>
      <c r="KJ18" s="199">
        <v>59672.453383080014</v>
      </c>
      <c r="KK18" s="199">
        <v>59629.315874230007</v>
      </c>
      <c r="KL18" s="199">
        <v>60514.50103259</v>
      </c>
      <c r="KM18" s="199">
        <v>61740.808316849994</v>
      </c>
      <c r="KN18" s="199">
        <v>63401.751803480009</v>
      </c>
      <c r="KO18" s="230">
        <v>64593.400565800002</v>
      </c>
      <c r="KP18" s="224">
        <v>64554.07318082</v>
      </c>
      <c r="KQ18" s="199">
        <v>68843.149293059978</v>
      </c>
      <c r="KR18" s="199">
        <v>70938.381364950008</v>
      </c>
      <c r="KS18" s="199">
        <v>72473.39838913003</v>
      </c>
      <c r="KT18" s="199">
        <v>77421.659650679998</v>
      </c>
      <c r="KU18" s="199">
        <v>77508.777566400022</v>
      </c>
      <c r="KV18" s="199">
        <v>78590.248179086309</v>
      </c>
      <c r="KW18" s="199">
        <v>79467.113322380028</v>
      </c>
      <c r="KX18" s="199">
        <v>81926.786023739987</v>
      </c>
      <c r="KY18" s="199">
        <v>86496.390770239974</v>
      </c>
      <c r="KZ18" s="199">
        <v>82037.837132419998</v>
      </c>
      <c r="LA18" s="230">
        <v>81976.839249150013</v>
      </c>
      <c r="LB18" s="224">
        <v>87935.996265419977</v>
      </c>
      <c r="LC18" s="199">
        <v>88109.355791010006</v>
      </c>
      <c r="LD18" s="199">
        <v>88175.60970270999</v>
      </c>
      <c r="LE18" s="199">
        <v>81788.476317879991</v>
      </c>
      <c r="LF18" s="199">
        <v>58289.377367890011</v>
      </c>
      <c r="LG18" s="199">
        <v>59803.628156899998</v>
      </c>
      <c r="LH18" s="199">
        <v>59888.682805260003</v>
      </c>
      <c r="LI18" s="199">
        <v>67570.940938209998</v>
      </c>
      <c r="LJ18" s="199">
        <v>76363.417334349957</v>
      </c>
      <c r="LK18" s="199">
        <v>68895.294236420013</v>
      </c>
      <c r="LL18" s="199">
        <v>70537.999974360006</v>
      </c>
      <c r="LM18" s="230">
        <v>69876.916255350006</v>
      </c>
      <c r="LN18" s="224">
        <v>74172.987845779993</v>
      </c>
      <c r="LO18" s="199">
        <v>72876.560948350001</v>
      </c>
      <c r="LP18" s="230">
        <v>76586.489242510012</v>
      </c>
    </row>
    <row r="19" spans="1:329" s="238" customFormat="1" ht="27.75" customHeight="1">
      <c r="A19" s="207" t="s">
        <v>195</v>
      </c>
      <c r="B19" s="215">
        <v>395.81384099547694</v>
      </c>
      <c r="C19" s="213">
        <v>392.67461313270201</v>
      </c>
      <c r="D19" s="213">
        <v>392.74225271753392</v>
      </c>
      <c r="E19" s="213">
        <v>394.81335076162492</v>
      </c>
      <c r="F19" s="246">
        <v>402.77177314879401</v>
      </c>
      <c r="G19" s="246">
        <v>412.74630724044516</v>
      </c>
      <c r="H19" s="246">
        <v>420.34141612717423</v>
      </c>
      <c r="I19" s="246">
        <v>424.59024696721809</v>
      </c>
      <c r="J19" s="246">
        <v>419.57181514287117</v>
      </c>
      <c r="K19" s="234">
        <v>434.48387997178509</v>
      </c>
      <c r="L19" s="234">
        <v>459.08156867172505</v>
      </c>
      <c r="M19" s="234">
        <v>494.72453381307815</v>
      </c>
      <c r="N19" s="234">
        <v>492.92811963470371</v>
      </c>
      <c r="O19" s="234">
        <v>496.62661034122368</v>
      </c>
      <c r="P19" s="234">
        <v>514.66598488843465</v>
      </c>
      <c r="Q19" s="234">
        <v>528.88508285078308</v>
      </c>
      <c r="R19" s="234">
        <v>544.52740289284316</v>
      </c>
      <c r="S19" s="234">
        <v>564.73442043912519</v>
      </c>
      <c r="T19" s="234">
        <v>587.94697349018907</v>
      </c>
      <c r="U19" s="234">
        <v>600.65034344289074</v>
      </c>
      <c r="V19" s="234">
        <v>627.01483257985876</v>
      </c>
      <c r="W19" s="234">
        <v>641.76354270239085</v>
      </c>
      <c r="X19" s="234">
        <v>692.70030331948067</v>
      </c>
      <c r="Y19" s="234">
        <v>724.81178452764289</v>
      </c>
      <c r="Z19" s="234">
        <v>747.1268083386567</v>
      </c>
      <c r="AA19" s="234">
        <v>751.51281517295172</v>
      </c>
      <c r="AB19" s="234">
        <v>756.22971900646075</v>
      </c>
      <c r="AC19" s="234">
        <v>762.08996338534462</v>
      </c>
      <c r="AD19" s="234">
        <v>765.77550461349153</v>
      </c>
      <c r="AE19" s="234">
        <v>771.13450714432372</v>
      </c>
      <c r="AF19" s="234">
        <v>796.34648251332385</v>
      </c>
      <c r="AG19" s="234">
        <v>807.66936619924172</v>
      </c>
      <c r="AH19" s="234">
        <v>848.52585699898782</v>
      </c>
      <c r="AI19" s="234">
        <v>898.50607696429859</v>
      </c>
      <c r="AJ19" s="234">
        <v>966.18852278198563</v>
      </c>
      <c r="AK19" s="234">
        <v>1024.7981483086328</v>
      </c>
      <c r="AL19" s="234">
        <v>1043.6579234951398</v>
      </c>
      <c r="AM19" s="234">
        <v>1057.8175413337835</v>
      </c>
      <c r="AN19" s="234">
        <v>1074.5227204569007</v>
      </c>
      <c r="AO19" s="234">
        <v>1079.1653781576942</v>
      </c>
      <c r="AP19" s="234">
        <v>1102.8920704246323</v>
      </c>
      <c r="AQ19" s="234">
        <v>1125.9753388087324</v>
      </c>
      <c r="AR19" s="234">
        <v>1164.9879258707344</v>
      </c>
      <c r="AS19" s="234">
        <v>1181.5119378310233</v>
      </c>
      <c r="AT19" s="234">
        <v>1213.5681547530294</v>
      </c>
      <c r="AU19" s="234">
        <v>1303.0574477803982</v>
      </c>
      <c r="AV19" s="234">
        <v>1432.6476394294032</v>
      </c>
      <c r="AW19" s="234">
        <v>1536.806740524856</v>
      </c>
      <c r="AX19" s="234">
        <v>1540.8415936243571</v>
      </c>
      <c r="AY19" s="234">
        <v>1557.5074864182811</v>
      </c>
      <c r="AZ19" s="234">
        <v>1520.9790484719149</v>
      </c>
      <c r="BA19" s="234">
        <v>1513.5493146649781</v>
      </c>
      <c r="BB19" s="234">
        <v>1580.8177093645452</v>
      </c>
      <c r="BC19" s="213">
        <v>1604.2722317948151</v>
      </c>
      <c r="BD19" s="213">
        <v>1625.4466708256464</v>
      </c>
      <c r="BE19" s="213">
        <v>1651.0719681496014</v>
      </c>
      <c r="BF19" s="213">
        <v>1644.5945723617192</v>
      </c>
      <c r="BG19" s="213">
        <v>1799.6602738487541</v>
      </c>
      <c r="BH19" s="213">
        <v>1927.7699547998243</v>
      </c>
      <c r="BI19" s="213">
        <v>2117.3878133632656</v>
      </c>
      <c r="BJ19" s="213">
        <v>2147.1320198491862</v>
      </c>
      <c r="BK19" s="213">
        <v>2116.4136525151575</v>
      </c>
      <c r="BL19" s="249">
        <v>2124.8045331406452</v>
      </c>
      <c r="BM19" s="213">
        <v>2145.4822193558025</v>
      </c>
      <c r="BN19" s="213">
        <v>2187.4577145994817</v>
      </c>
      <c r="BO19" s="213">
        <v>2249.0302789742809</v>
      </c>
      <c r="BP19" s="213">
        <v>2248.7096943641268</v>
      </c>
      <c r="BQ19" s="213">
        <v>2277.9042833055391</v>
      </c>
      <c r="BR19" s="213">
        <v>2328.5055546488311</v>
      </c>
      <c r="BS19" s="213">
        <v>2467.8575967088482</v>
      </c>
      <c r="BT19" s="213">
        <v>2600.761989838034</v>
      </c>
      <c r="BU19" s="213">
        <v>2666.715153092724</v>
      </c>
      <c r="BV19" s="213">
        <v>2587.3363730720312</v>
      </c>
      <c r="BW19" s="213">
        <v>2605.4380051160274</v>
      </c>
      <c r="BX19" s="213">
        <v>2633.6710805315456</v>
      </c>
      <c r="BY19" s="213">
        <v>2689.7680794183993</v>
      </c>
      <c r="BZ19" s="213">
        <v>2689.8147552804403</v>
      </c>
      <c r="CA19" s="213">
        <v>2710.8039944534798</v>
      </c>
      <c r="CB19" s="213">
        <v>2711.2364993593587</v>
      </c>
      <c r="CC19" s="213">
        <v>2801.0328086267023</v>
      </c>
      <c r="CD19" s="235">
        <v>2700.5670293760518</v>
      </c>
      <c r="CE19" s="213">
        <v>2870.2362410714777</v>
      </c>
      <c r="CF19" s="213">
        <v>2876.8475851549006</v>
      </c>
      <c r="CG19" s="213">
        <v>3046.7937131521153</v>
      </c>
      <c r="CH19" s="213">
        <v>3067.3070424184129</v>
      </c>
      <c r="CI19" s="213">
        <v>3137.9479222977388</v>
      </c>
      <c r="CJ19" s="213">
        <v>3150.08186977373</v>
      </c>
      <c r="CK19" s="213">
        <v>3283.5088675225688</v>
      </c>
      <c r="CL19" s="213">
        <v>3337.1917051807886</v>
      </c>
      <c r="CM19" s="213">
        <v>3407.9414029861605</v>
      </c>
      <c r="CN19" s="213">
        <v>3462.1064696985709</v>
      </c>
      <c r="CO19" s="213">
        <v>3523.5790494897924</v>
      </c>
      <c r="CP19" s="213">
        <v>3608.2612047237376</v>
      </c>
      <c r="CQ19" s="213">
        <v>3745.6559919226952</v>
      </c>
      <c r="CR19" s="213">
        <v>3940.1529256209315</v>
      </c>
      <c r="CS19" s="213">
        <v>4230.2499226734626</v>
      </c>
      <c r="CT19" s="213">
        <v>4276.0667198826932</v>
      </c>
      <c r="CU19" s="213">
        <v>4229.1411357652123</v>
      </c>
      <c r="CV19" s="213">
        <v>4282.3574049260569</v>
      </c>
      <c r="CW19" s="213">
        <v>4470.642889899691</v>
      </c>
      <c r="CX19" s="213">
        <v>4594.6871549087709</v>
      </c>
      <c r="CY19" s="213">
        <v>4524.7914014839753</v>
      </c>
      <c r="CZ19" s="213">
        <v>4664.707284192903</v>
      </c>
      <c r="DA19" s="213">
        <v>4757.25775909396</v>
      </c>
      <c r="DB19" s="213">
        <v>4831.2742961172498</v>
      </c>
      <c r="DC19" s="213">
        <v>5130.0258119564651</v>
      </c>
      <c r="DD19" s="213">
        <v>5443.0810509275625</v>
      </c>
      <c r="DE19" s="213">
        <v>5750.5818222655189</v>
      </c>
      <c r="DF19" s="213">
        <v>5710.3125832663718</v>
      </c>
      <c r="DG19" s="213">
        <v>5758.4746724542056</v>
      </c>
      <c r="DH19" s="213">
        <v>5959.397761596053</v>
      </c>
      <c r="DI19" s="213">
        <v>6010.7445699420923</v>
      </c>
      <c r="DJ19" s="213">
        <v>6251.2645854928669</v>
      </c>
      <c r="DK19" s="213">
        <v>6197.8239447022343</v>
      </c>
      <c r="DL19" s="213">
        <v>6518.2124852456736</v>
      </c>
      <c r="DM19" s="213">
        <v>6694.8616639441479</v>
      </c>
      <c r="DN19" s="213">
        <v>6938.3843227535208</v>
      </c>
      <c r="DO19" s="213">
        <v>7059.2925740474448</v>
      </c>
      <c r="DP19" s="213">
        <v>7194.486580501728</v>
      </c>
      <c r="DQ19" s="213">
        <v>8128.0916428202418</v>
      </c>
      <c r="DR19" s="213">
        <v>7823.9660149598103</v>
      </c>
      <c r="DS19" s="213">
        <v>7846.6493464419691</v>
      </c>
      <c r="DT19" s="213">
        <v>8211.8823698641136</v>
      </c>
      <c r="DU19" s="213">
        <v>8200.3832794454065</v>
      </c>
      <c r="DV19" s="213">
        <v>8350.250768142716</v>
      </c>
      <c r="DW19" s="213">
        <v>8620.9427831369485</v>
      </c>
      <c r="DX19" s="213">
        <v>8793.8643953653573</v>
      </c>
      <c r="DY19" s="213">
        <v>8694.7121724514855</v>
      </c>
      <c r="DZ19" s="213">
        <v>8728.7711541287772</v>
      </c>
      <c r="EA19" s="213">
        <v>9214.489434201103</v>
      </c>
      <c r="EB19" s="213">
        <v>9711.3283686798695</v>
      </c>
      <c r="EC19" s="250">
        <v>10211.402299683594</v>
      </c>
      <c r="ED19" s="213">
        <v>10222.332954116249</v>
      </c>
      <c r="EE19" s="213">
        <v>10094.069060725766</v>
      </c>
      <c r="EF19" s="213">
        <v>10538.017713631962</v>
      </c>
      <c r="EG19" s="213">
        <v>10408.207415558893</v>
      </c>
      <c r="EH19" s="213">
        <v>10467.064294794603</v>
      </c>
      <c r="EI19" s="213">
        <v>10846.03505629806</v>
      </c>
      <c r="EJ19" s="213">
        <v>10770.761848873177</v>
      </c>
      <c r="EK19" s="213">
        <v>10829.997572105436</v>
      </c>
      <c r="EL19" s="213">
        <v>11170.805559980619</v>
      </c>
      <c r="EM19" s="213">
        <v>12259.593060938609</v>
      </c>
      <c r="EN19" s="213">
        <v>12924.817604880336</v>
      </c>
      <c r="EO19" s="213">
        <v>13662.997730227897</v>
      </c>
      <c r="EP19" s="213">
        <v>13644.880113453935</v>
      </c>
      <c r="EQ19" s="213">
        <v>13719.916499903175</v>
      </c>
      <c r="ER19" s="213">
        <v>14334.477738278556</v>
      </c>
      <c r="ES19" s="213">
        <v>14728.894967466884</v>
      </c>
      <c r="ET19" s="213">
        <v>14727.879022720956</v>
      </c>
      <c r="EU19" s="213">
        <v>15202.103586882598</v>
      </c>
      <c r="EV19" s="213">
        <v>15353.816940840243</v>
      </c>
      <c r="EW19" s="213">
        <v>15388.720204203109</v>
      </c>
      <c r="EX19" s="213">
        <v>15851.236993401928</v>
      </c>
      <c r="EY19" s="213">
        <v>16929.136760063644</v>
      </c>
      <c r="EZ19" s="213">
        <v>17393.333277887974</v>
      </c>
      <c r="FA19" s="213">
        <v>18195.19298363358</v>
      </c>
      <c r="FB19" s="213">
        <v>18097.369616466247</v>
      </c>
      <c r="FC19" s="213">
        <v>18270.452459949025</v>
      </c>
      <c r="FD19" s="213">
        <v>18500.157467865669</v>
      </c>
      <c r="FE19" s="213">
        <v>19158.587843500882</v>
      </c>
      <c r="FF19" s="213">
        <v>19831.396718738713</v>
      </c>
      <c r="FG19" s="213">
        <v>20399.114386628025</v>
      </c>
      <c r="FH19" s="213">
        <v>19905.348983996366</v>
      </c>
      <c r="FI19" s="213">
        <v>20122.875878217408</v>
      </c>
      <c r="FJ19" s="213">
        <v>20411.935351197102</v>
      </c>
      <c r="FK19" s="213">
        <v>20641.988761557608</v>
      </c>
      <c r="FL19" s="213">
        <v>21959.079737684358</v>
      </c>
      <c r="FM19" s="213">
        <v>22620.053335860877</v>
      </c>
      <c r="FN19" s="213">
        <v>22199.667277839661</v>
      </c>
      <c r="FO19" s="213">
        <v>22505.781247253948</v>
      </c>
      <c r="FP19" s="213">
        <v>22990.708119764291</v>
      </c>
      <c r="FQ19" s="213">
        <v>23061.032196089924</v>
      </c>
      <c r="FR19" s="213">
        <v>23213.450049336661</v>
      </c>
      <c r="FS19" s="213">
        <v>23303.277481105026</v>
      </c>
      <c r="FT19" s="213">
        <v>23302.68237357273</v>
      </c>
      <c r="FU19" s="213">
        <v>23236.121534385136</v>
      </c>
      <c r="FV19" s="213">
        <v>23997.957136976205</v>
      </c>
      <c r="FW19" s="213">
        <v>24937.632707275174</v>
      </c>
      <c r="FX19" s="213">
        <v>25843.728385295824</v>
      </c>
      <c r="FY19" s="213">
        <v>26937.020026088958</v>
      </c>
      <c r="FZ19" s="213">
        <v>27754.30514062375</v>
      </c>
      <c r="GA19" s="213">
        <v>28317.752286344221</v>
      </c>
      <c r="GB19" s="213">
        <v>29214.063960176238</v>
      </c>
      <c r="GC19" s="213">
        <v>29683.59477109</v>
      </c>
      <c r="GD19" s="213">
        <v>30371.462043450003</v>
      </c>
      <c r="GE19" s="213">
        <v>30737.844904639998</v>
      </c>
      <c r="GF19" s="213">
        <v>31501.402363579997</v>
      </c>
      <c r="GG19" s="213">
        <v>31643.645813979994</v>
      </c>
      <c r="GH19" s="213">
        <v>32052.351427629997</v>
      </c>
      <c r="GI19" s="213">
        <v>33400.134675230001</v>
      </c>
      <c r="GJ19" s="213">
        <v>34743.602422427008</v>
      </c>
      <c r="GK19" s="213">
        <v>36843.073443599998</v>
      </c>
      <c r="GL19" s="213">
        <v>36835.267630369999</v>
      </c>
      <c r="GM19" s="213">
        <v>37673.404077940002</v>
      </c>
      <c r="GN19" s="213">
        <v>38387.800229899993</v>
      </c>
      <c r="GO19" s="213">
        <v>39512.449471239997</v>
      </c>
      <c r="GP19" s="213">
        <v>40416.767173649998</v>
      </c>
      <c r="GQ19" s="213">
        <v>41466.520178419996</v>
      </c>
      <c r="GR19" s="213">
        <v>37355.347444189996</v>
      </c>
      <c r="GS19" s="213">
        <v>39735.976359669992</v>
      </c>
      <c r="GT19" s="213">
        <v>39526.200408240009</v>
      </c>
      <c r="GU19" s="213">
        <v>42346.686249930004</v>
      </c>
      <c r="GV19" s="213">
        <v>43822.290292420003</v>
      </c>
      <c r="GW19" s="213">
        <v>46455.232262569996</v>
      </c>
      <c r="GX19" s="213">
        <v>46129.571370369995</v>
      </c>
      <c r="GY19" s="213">
        <v>44928.195801520007</v>
      </c>
      <c r="GZ19" s="213">
        <v>45333.789725369999</v>
      </c>
      <c r="HA19" s="213">
        <v>45962.806568259999</v>
      </c>
      <c r="HB19" s="213">
        <v>47218.013896600009</v>
      </c>
      <c r="HC19" s="213">
        <v>46457.814461069996</v>
      </c>
      <c r="HD19" s="213">
        <v>47038.162062570009</v>
      </c>
      <c r="HE19" s="213">
        <v>47895.479972699999</v>
      </c>
      <c r="HF19" s="213">
        <v>48344.65028781999</v>
      </c>
      <c r="HG19" s="213">
        <v>50723.607555319984</v>
      </c>
      <c r="HH19" s="213">
        <v>52926.461216220014</v>
      </c>
      <c r="HI19" s="213">
        <v>56692.089484310003</v>
      </c>
      <c r="HJ19" s="213">
        <v>58436.426557949992</v>
      </c>
      <c r="HK19" s="213">
        <v>58346.763336030002</v>
      </c>
      <c r="HL19" s="213">
        <v>58139.799445820005</v>
      </c>
      <c r="HM19" s="213">
        <v>58195.15547587</v>
      </c>
      <c r="HN19" s="213">
        <v>58400.169045799994</v>
      </c>
      <c r="HO19" s="213">
        <v>59903.811770170003</v>
      </c>
      <c r="HP19" s="213">
        <v>61134.323523160005</v>
      </c>
      <c r="HQ19" s="213">
        <v>59845.296448949994</v>
      </c>
      <c r="HR19" s="213">
        <v>59491.095949230003</v>
      </c>
      <c r="HS19" s="213">
        <v>63669.192260639997</v>
      </c>
      <c r="HT19" s="213">
        <v>63696.506003809991</v>
      </c>
      <c r="HU19" s="213">
        <v>66170.140378889992</v>
      </c>
      <c r="HV19" s="215">
        <v>65731.090098460016</v>
      </c>
      <c r="HW19" s="213">
        <v>65460.473693220018</v>
      </c>
      <c r="HX19" s="213">
        <v>67318.473022650011</v>
      </c>
      <c r="HY19" s="213">
        <v>68362.477453300002</v>
      </c>
      <c r="HZ19" s="213">
        <v>68909.368989229988</v>
      </c>
      <c r="IA19" s="213">
        <v>68402.243526419988</v>
      </c>
      <c r="IB19" s="213">
        <v>71413.775289390003</v>
      </c>
      <c r="IC19" s="213">
        <v>73665.715332000007</v>
      </c>
      <c r="ID19" s="213">
        <v>73821.710330270012</v>
      </c>
      <c r="IE19" s="213">
        <v>74641.050000740011</v>
      </c>
      <c r="IF19" s="213">
        <v>75899.850450030004</v>
      </c>
      <c r="IG19" s="214">
        <v>76380.392905949993</v>
      </c>
      <c r="IH19" s="215">
        <v>78580.204892339985</v>
      </c>
      <c r="II19" s="213">
        <v>80115.311266770004</v>
      </c>
      <c r="IJ19" s="213">
        <v>81837.162540630001</v>
      </c>
      <c r="IK19" s="213">
        <v>81021.349239100004</v>
      </c>
      <c r="IL19" s="213">
        <v>81870.592630250001</v>
      </c>
      <c r="IM19" s="213">
        <v>83517.122793200004</v>
      </c>
      <c r="IN19" s="213">
        <v>81991.64126008001</v>
      </c>
      <c r="IO19" s="213">
        <v>82381.983793500011</v>
      </c>
      <c r="IP19" s="213">
        <v>85873.07757768</v>
      </c>
      <c r="IQ19" s="213">
        <v>86834.804293330017</v>
      </c>
      <c r="IR19" s="213">
        <v>89750.089682549995</v>
      </c>
      <c r="IS19" s="214">
        <v>92952.946840770004</v>
      </c>
      <c r="IT19" s="215">
        <v>91907.41975459001</v>
      </c>
      <c r="IU19" s="213">
        <v>91762.66971923488</v>
      </c>
      <c r="IV19" s="213">
        <v>92905.067483499995</v>
      </c>
      <c r="IW19" s="213">
        <v>94556.024026870014</v>
      </c>
      <c r="IX19" s="213">
        <v>98539.995509399989</v>
      </c>
      <c r="IY19" s="213">
        <v>100498.9107175</v>
      </c>
      <c r="IZ19" s="213">
        <v>101564.14245032001</v>
      </c>
      <c r="JA19" s="213">
        <v>102814.67947224999</v>
      </c>
      <c r="JB19" s="213">
        <v>109134.38009739984</v>
      </c>
      <c r="JC19" s="213">
        <v>112859.6923978</v>
      </c>
      <c r="JD19" s="213">
        <v>116597.73971027001</v>
      </c>
      <c r="JE19" s="213">
        <v>120521.81782764959</v>
      </c>
      <c r="JF19" s="215">
        <v>117976.84571038002</v>
      </c>
      <c r="JG19" s="213">
        <v>118467.48271371001</v>
      </c>
      <c r="JH19" s="213">
        <v>119445.21877834001</v>
      </c>
      <c r="JI19" s="213">
        <v>118933.79208647001</v>
      </c>
      <c r="JJ19" s="213">
        <v>120451.54930964</v>
      </c>
      <c r="JK19" s="213">
        <v>121891.32472051999</v>
      </c>
      <c r="JL19" s="213">
        <v>122643.75944467001</v>
      </c>
      <c r="JM19" s="213">
        <v>123548.57319343353</v>
      </c>
      <c r="JN19" s="213">
        <v>124596.59942657</v>
      </c>
      <c r="JO19" s="213">
        <v>129231.00684510004</v>
      </c>
      <c r="JP19" s="213">
        <v>131645.92341625001</v>
      </c>
      <c r="JQ19" s="214">
        <v>135555.74987959</v>
      </c>
      <c r="JR19" s="215">
        <v>137474.29002280999</v>
      </c>
      <c r="JS19" s="213">
        <v>139444.37799699997</v>
      </c>
      <c r="JT19" s="213">
        <v>142729.13304925003</v>
      </c>
      <c r="JU19" s="213">
        <v>142563.67153863172</v>
      </c>
      <c r="JV19" s="213">
        <v>142642.7505114846</v>
      </c>
      <c r="JW19" s="213">
        <v>145156.93176095004</v>
      </c>
      <c r="JX19" s="213">
        <v>150415.50067821235</v>
      </c>
      <c r="JY19" s="213">
        <v>152455.82935356</v>
      </c>
      <c r="JZ19" s="213">
        <v>160157.59126564002</v>
      </c>
      <c r="KA19" s="213">
        <v>187659.20183674002</v>
      </c>
      <c r="KB19" s="213">
        <v>194979.43782418003</v>
      </c>
      <c r="KC19" s="214">
        <v>180266.84155705004</v>
      </c>
      <c r="KD19" s="215">
        <f>SUM(KD15:KD18)</f>
        <v>196993.66854724998</v>
      </c>
      <c r="KE19" s="213">
        <f t="shared" ref="KE19:KZ19" si="19">SUM(KE15:KE18)</f>
        <v>202112.25256565621</v>
      </c>
      <c r="KF19" s="213">
        <f t="shared" si="19"/>
        <v>206986.4103591505</v>
      </c>
      <c r="KG19" s="213">
        <f t="shared" si="19"/>
        <v>207528.19492824003</v>
      </c>
      <c r="KH19" s="213">
        <f t="shared" si="19"/>
        <v>206945.27959700004</v>
      </c>
      <c r="KI19" s="213">
        <f t="shared" si="19"/>
        <v>209620.61208254</v>
      </c>
      <c r="KJ19" s="213">
        <f t="shared" si="19"/>
        <v>212656.63973592001</v>
      </c>
      <c r="KK19" s="213">
        <f t="shared" si="19"/>
        <v>214595.08893873001</v>
      </c>
      <c r="KL19" s="213">
        <f t="shared" si="19"/>
        <v>219162.16843312001</v>
      </c>
      <c r="KM19" s="213">
        <f t="shared" si="19"/>
        <v>225838.94907035999</v>
      </c>
      <c r="KN19" s="213">
        <f t="shared" si="19"/>
        <v>233847.38207635999</v>
      </c>
      <c r="KO19" s="214">
        <f t="shared" si="19"/>
        <v>250019.19883919999</v>
      </c>
      <c r="KP19" s="215">
        <f t="shared" si="19"/>
        <v>246176.39949471</v>
      </c>
      <c r="KQ19" s="213">
        <f t="shared" si="19"/>
        <v>253699.43137875997</v>
      </c>
      <c r="KR19" s="213">
        <f t="shared" si="19"/>
        <v>261119.50113219002</v>
      </c>
      <c r="KS19" s="213">
        <f t="shared" si="19"/>
        <v>269605.05899978004</v>
      </c>
      <c r="KT19" s="213">
        <f t="shared" si="19"/>
        <v>276087.83013691998</v>
      </c>
      <c r="KU19" s="213">
        <f t="shared" si="19"/>
        <v>281039.02442035999</v>
      </c>
      <c r="KV19" s="213">
        <f t="shared" si="19"/>
        <v>287681.83114051004</v>
      </c>
      <c r="KW19" s="213">
        <f t="shared" si="19"/>
        <v>294288.22608007013</v>
      </c>
      <c r="KX19" s="213">
        <f t="shared" si="19"/>
        <v>311180.27996148996</v>
      </c>
      <c r="KY19" s="213">
        <f t="shared" si="19"/>
        <v>324754.49801620998</v>
      </c>
      <c r="KZ19" s="213">
        <f t="shared" si="19"/>
        <v>326166.61675261002</v>
      </c>
      <c r="LA19" s="214">
        <f>SUM(LA15:LA18)</f>
        <v>329781.29234832001</v>
      </c>
      <c r="LB19" s="215">
        <f t="shared" ref="LB19:LF19" si="20">SUM(LB15:LB18)</f>
        <v>333079.86457609001</v>
      </c>
      <c r="LC19" s="213">
        <f t="shared" si="20"/>
        <v>337575.65166948002</v>
      </c>
      <c r="LD19" s="213">
        <f t="shared" si="20"/>
        <v>343931.91766342998</v>
      </c>
      <c r="LE19" s="213">
        <f t="shared" si="20"/>
        <v>341660.84192643</v>
      </c>
      <c r="LF19" s="213">
        <f t="shared" si="20"/>
        <v>326010.31803940004</v>
      </c>
      <c r="LG19" s="213">
        <f>SUM(LG15:LG18)</f>
        <v>324994.62122182001</v>
      </c>
      <c r="LH19" s="213">
        <f t="shared" ref="LH19:LO19" si="21">SUM(LH15:LH18)</f>
        <v>336815.76129877998</v>
      </c>
      <c r="LI19" s="213">
        <f>SUM(LI15:LI18)</f>
        <v>343049.00446565007</v>
      </c>
      <c r="LJ19" s="213">
        <f t="shared" si="21"/>
        <v>354571.8621734099</v>
      </c>
      <c r="LK19" s="213">
        <f t="shared" si="21"/>
        <v>351362.27874853002</v>
      </c>
      <c r="LL19" s="213">
        <f t="shared" si="21"/>
        <v>359982.83603583998</v>
      </c>
      <c r="LM19" s="214">
        <f t="shared" ref="LM19" si="22">SUM(LM15:LM18)</f>
        <v>384293.30614539003</v>
      </c>
      <c r="LN19" s="215">
        <f t="shared" si="21"/>
        <v>384598.55345588998</v>
      </c>
      <c r="LO19" s="213">
        <f t="shared" si="21"/>
        <v>391527.06093913002</v>
      </c>
      <c r="LP19" s="214">
        <f>SUM(LP15:LP18)</f>
        <v>406121.41959183</v>
      </c>
    </row>
    <row r="20" spans="1:329" ht="27.75" customHeight="1">
      <c r="A20" s="207" t="s">
        <v>196</v>
      </c>
      <c r="B20" s="251"/>
      <c r="C20" s="199"/>
      <c r="D20" s="199"/>
      <c r="E20" s="199"/>
      <c r="F20" s="247"/>
      <c r="G20" s="247"/>
      <c r="H20" s="247"/>
      <c r="I20" s="195"/>
      <c r="J20" s="195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240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224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230"/>
      <c r="IH20" s="224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  <c r="IS20" s="230"/>
      <c r="IT20" s="224"/>
      <c r="IU20" s="199"/>
      <c r="IV20" s="199"/>
      <c r="IW20" s="199"/>
      <c r="IX20" s="199"/>
      <c r="IY20" s="199"/>
      <c r="IZ20" s="199"/>
      <c r="JA20" s="199"/>
      <c r="JB20" s="199"/>
      <c r="JC20" s="199"/>
      <c r="JD20" s="199"/>
      <c r="JE20" s="199"/>
      <c r="JF20" s="224"/>
      <c r="JG20" s="199"/>
      <c r="JH20" s="199"/>
      <c r="JI20" s="199"/>
      <c r="JJ20" s="199"/>
      <c r="JK20" s="199"/>
      <c r="JL20" s="199"/>
      <c r="JM20" s="199"/>
      <c r="JN20" s="199"/>
      <c r="JO20" s="199"/>
      <c r="JP20" s="199"/>
      <c r="JQ20" s="230"/>
      <c r="JR20" s="224"/>
      <c r="JS20" s="199"/>
      <c r="JT20" s="199"/>
      <c r="JU20" s="199"/>
      <c r="JV20" s="199"/>
      <c r="JW20" s="199"/>
      <c r="JX20" s="199"/>
      <c r="JY20" s="199"/>
      <c r="JZ20" s="199"/>
      <c r="KA20" s="199"/>
      <c r="KB20" s="199"/>
      <c r="KC20" s="230"/>
      <c r="KD20" s="224"/>
      <c r="KE20" s="199"/>
      <c r="KF20" s="199"/>
      <c r="KG20" s="199"/>
      <c r="KH20" s="199"/>
      <c r="KI20" s="199"/>
      <c r="KJ20" s="199"/>
      <c r="KK20" s="199"/>
      <c r="KL20" s="199"/>
      <c r="KM20" s="199"/>
      <c r="KN20" s="199"/>
      <c r="KO20" s="230"/>
      <c r="KP20" s="224"/>
      <c r="KQ20" s="199"/>
      <c r="KR20" s="199"/>
      <c r="KS20" s="199"/>
      <c r="KT20" s="199"/>
      <c r="KU20" s="199"/>
      <c r="KV20" s="199"/>
      <c r="KW20" s="199"/>
      <c r="KX20" s="199"/>
      <c r="KY20" s="199"/>
      <c r="KZ20" s="199"/>
      <c r="LA20" s="230"/>
      <c r="LB20" s="224"/>
      <c r="LC20" s="199"/>
      <c r="LD20" s="199"/>
      <c r="LE20" s="199"/>
      <c r="LF20" s="199"/>
      <c r="LG20" s="199"/>
      <c r="LH20" s="252"/>
      <c r="LI20" s="199"/>
      <c r="LJ20" s="199"/>
      <c r="LK20" s="199"/>
      <c r="LL20" s="199"/>
      <c r="LM20" s="230"/>
      <c r="LN20" s="224"/>
      <c r="LO20" s="199"/>
      <c r="LP20" s="230"/>
    </row>
    <row r="21" spans="1:329" ht="27.75" customHeight="1">
      <c r="A21" s="216" t="s">
        <v>197</v>
      </c>
      <c r="B21" s="224">
        <v>140.88236469688096</v>
      </c>
      <c r="C21" s="199">
        <v>134.38221661908796</v>
      </c>
      <c r="D21" s="199">
        <v>134.07568867682201</v>
      </c>
      <c r="E21" s="199">
        <v>127.758268947931</v>
      </c>
      <c r="F21" s="247">
        <v>131.23662055338701</v>
      </c>
      <c r="G21" s="247">
        <v>137.18014282235714</v>
      </c>
      <c r="H21" s="247">
        <v>143.30157542688315</v>
      </c>
      <c r="I21" s="247">
        <v>148.59205329908201</v>
      </c>
      <c r="J21" s="247">
        <v>139.0658509072052</v>
      </c>
      <c r="K21" s="225">
        <v>154.15643043165218</v>
      </c>
      <c r="L21" s="225">
        <v>173.36798868613297</v>
      </c>
      <c r="M21" s="225">
        <v>201.83867167762216</v>
      </c>
      <c r="N21" s="225">
        <v>197.15587636408671</v>
      </c>
      <c r="O21" s="225">
        <v>190.86638877710269</v>
      </c>
      <c r="P21" s="225">
        <v>197.23968564225453</v>
      </c>
      <c r="Q21" s="225">
        <v>206.85674802202519</v>
      </c>
      <c r="R21" s="225">
        <v>207.42949906924119</v>
      </c>
      <c r="S21" s="225">
        <v>210.2926058274922</v>
      </c>
      <c r="T21" s="225">
        <v>226.30134018340496</v>
      </c>
      <c r="U21" s="225">
        <v>233.75150559762969</v>
      </c>
      <c r="V21" s="225">
        <v>251.42621754170256</v>
      </c>
      <c r="W21" s="225">
        <v>251.57682259783857</v>
      </c>
      <c r="X21" s="225">
        <v>277.69488850204357</v>
      </c>
      <c r="Y21" s="225">
        <v>308.00145244123956</v>
      </c>
      <c r="Z21" s="225">
        <v>329.96702698062518</v>
      </c>
      <c r="AA21" s="225">
        <v>317.94264968435306</v>
      </c>
      <c r="AB21" s="225">
        <v>294.01208616214348</v>
      </c>
      <c r="AC21" s="225">
        <v>289.38870952803546</v>
      </c>
      <c r="AD21" s="225">
        <v>287.41751843413715</v>
      </c>
      <c r="AE21" s="225">
        <v>288.77742280736641</v>
      </c>
      <c r="AF21" s="225">
        <v>323.24317364049267</v>
      </c>
      <c r="AG21" s="225">
        <v>293.24617006801907</v>
      </c>
      <c r="AH21" s="225">
        <v>315.95398086005736</v>
      </c>
      <c r="AI21" s="225">
        <v>324.92230317630941</v>
      </c>
      <c r="AJ21" s="225">
        <v>385.72470020358548</v>
      </c>
      <c r="AK21" s="225">
        <v>404.44315315089779</v>
      </c>
      <c r="AL21" s="225">
        <v>392.43059725713681</v>
      </c>
      <c r="AM21" s="225">
        <v>369.50676378163672</v>
      </c>
      <c r="AN21" s="225">
        <v>366.38359562533179</v>
      </c>
      <c r="AO21" s="225">
        <v>370.11216822645741</v>
      </c>
      <c r="AP21" s="225">
        <v>362.75989288802248</v>
      </c>
      <c r="AQ21" s="225">
        <v>366.38473452791254</v>
      </c>
      <c r="AR21" s="225">
        <v>386.84088495037952</v>
      </c>
      <c r="AS21" s="225">
        <v>395.00249782192031</v>
      </c>
      <c r="AT21" s="225">
        <v>381.40964362396249</v>
      </c>
      <c r="AU21" s="225">
        <v>429.12317969599917</v>
      </c>
      <c r="AV21" s="225">
        <v>484.6015774246826</v>
      </c>
      <c r="AW21" s="225">
        <v>576.70040280163016</v>
      </c>
      <c r="AX21" s="225">
        <v>527.18806882026695</v>
      </c>
      <c r="AY21" s="225">
        <v>502.81128702177705</v>
      </c>
      <c r="AZ21" s="225">
        <v>478.93758689230566</v>
      </c>
      <c r="BA21" s="225">
        <v>489.98178740055982</v>
      </c>
      <c r="BB21" s="225">
        <v>511.5383006754837</v>
      </c>
      <c r="BC21" s="199">
        <v>508.48416088692881</v>
      </c>
      <c r="BD21" s="199">
        <v>501.50770092537664</v>
      </c>
      <c r="BE21" s="199">
        <v>520.64790460164545</v>
      </c>
      <c r="BF21" s="199">
        <v>514.42738559086422</v>
      </c>
      <c r="BG21" s="199">
        <v>569.09625237135469</v>
      </c>
      <c r="BH21" s="199">
        <v>611.43675610322555</v>
      </c>
      <c r="BI21" s="199">
        <v>769.26690429805046</v>
      </c>
      <c r="BJ21" s="199">
        <v>725.08860619006145</v>
      </c>
      <c r="BK21" s="199">
        <v>675.29883718951737</v>
      </c>
      <c r="BL21" s="248">
        <v>647.8978888490534</v>
      </c>
      <c r="BM21" s="199">
        <v>717.77546455329241</v>
      </c>
      <c r="BN21" s="199">
        <v>690.86165775938912</v>
      </c>
      <c r="BO21" s="199">
        <v>688.62607148475217</v>
      </c>
      <c r="BP21" s="199">
        <v>691.12578702063172</v>
      </c>
      <c r="BQ21" s="199">
        <v>693.66771487760082</v>
      </c>
      <c r="BR21" s="199">
        <v>706.86164255069582</v>
      </c>
      <c r="BS21" s="199">
        <v>732.7711995327453</v>
      </c>
      <c r="BT21" s="199">
        <v>808.71921301502425</v>
      </c>
      <c r="BU21" s="199">
        <v>911.75049916758906</v>
      </c>
      <c r="BV21" s="199">
        <v>850.26326245995074</v>
      </c>
      <c r="BW21" s="199">
        <v>808.42248531292682</v>
      </c>
      <c r="BX21" s="199">
        <v>808.62115492984378</v>
      </c>
      <c r="BY21" s="199">
        <v>816.19729709202011</v>
      </c>
      <c r="BZ21" s="199">
        <v>813.86451979445019</v>
      </c>
      <c r="CA21" s="199">
        <v>796.76814832057028</v>
      </c>
      <c r="CB21" s="199">
        <v>801.36823182216722</v>
      </c>
      <c r="CC21" s="199">
        <v>886.81491245785935</v>
      </c>
      <c r="CD21" s="240">
        <v>843.27823594174549</v>
      </c>
      <c r="CE21" s="199">
        <v>889.35999018451048</v>
      </c>
      <c r="CF21" s="199">
        <v>966.70303921156858</v>
      </c>
      <c r="CG21" s="199">
        <v>1013.9597610048506</v>
      </c>
      <c r="CH21" s="199">
        <v>1013.7411735871641</v>
      </c>
      <c r="CI21" s="199">
        <v>962.43653760830648</v>
      </c>
      <c r="CJ21" s="199">
        <v>930.84686798189762</v>
      </c>
      <c r="CK21" s="199">
        <v>967.55332794147546</v>
      </c>
      <c r="CL21" s="199">
        <v>1002.3347748700482</v>
      </c>
      <c r="CM21" s="199">
        <v>953.39687804673235</v>
      </c>
      <c r="CN21" s="199">
        <v>1041.4861227229821</v>
      </c>
      <c r="CO21" s="199">
        <v>994.96572528556067</v>
      </c>
      <c r="CP21" s="199">
        <v>984.20677597000952</v>
      </c>
      <c r="CQ21" s="199">
        <v>1076.4178489632718</v>
      </c>
      <c r="CR21" s="199">
        <v>1166.2454032881597</v>
      </c>
      <c r="CS21" s="199">
        <v>1341.2910767588185</v>
      </c>
      <c r="CT21" s="199">
        <v>1222.390619572516</v>
      </c>
      <c r="CU21" s="199">
        <v>1182.8868163399959</v>
      </c>
      <c r="CV21" s="199">
        <v>1181.250683012488</v>
      </c>
      <c r="CW21" s="199">
        <v>1159.342905054943</v>
      </c>
      <c r="CX21" s="199">
        <v>1228.449388406274</v>
      </c>
      <c r="CY21" s="199">
        <v>1231.0442774925411</v>
      </c>
      <c r="CZ21" s="199">
        <v>1454.4975238605771</v>
      </c>
      <c r="DA21" s="199">
        <v>1379.5048443700002</v>
      </c>
      <c r="DB21" s="199">
        <v>1485.3588957399998</v>
      </c>
      <c r="DC21" s="199">
        <v>1526.9910288446999</v>
      </c>
      <c r="DD21" s="199">
        <v>1589.2925503311003</v>
      </c>
      <c r="DE21" s="199">
        <v>1750.6214571199998</v>
      </c>
      <c r="DF21" s="199">
        <v>1635.0252377457996</v>
      </c>
      <c r="DG21" s="199">
        <v>1598.3168882169</v>
      </c>
      <c r="DH21" s="199">
        <v>1577.2136081572999</v>
      </c>
      <c r="DI21" s="199">
        <v>1595.8012845301998</v>
      </c>
      <c r="DJ21" s="199">
        <v>1670.7958012468</v>
      </c>
      <c r="DK21" s="199">
        <v>1730.4150408557005</v>
      </c>
      <c r="DL21" s="199">
        <v>1648.6773296371998</v>
      </c>
      <c r="DM21" s="199">
        <v>1674.7871744896004</v>
      </c>
      <c r="DN21" s="199">
        <v>1762.8274712638001</v>
      </c>
      <c r="DO21" s="199">
        <v>1847.4726352700002</v>
      </c>
      <c r="DP21" s="199">
        <v>1927.7388465055999</v>
      </c>
      <c r="DQ21" s="199">
        <v>2432.9403830027004</v>
      </c>
      <c r="DR21" s="199">
        <v>2193.6832886162001</v>
      </c>
      <c r="DS21" s="199">
        <v>2114.6711256625999</v>
      </c>
      <c r="DT21" s="199">
        <v>1989.2565185527994</v>
      </c>
      <c r="DU21" s="199">
        <v>2145.6193977664998</v>
      </c>
      <c r="DV21" s="199">
        <v>2107.8643752365001</v>
      </c>
      <c r="DW21" s="199">
        <v>2066.01533943</v>
      </c>
      <c r="DX21" s="199">
        <v>2151.4435508400002</v>
      </c>
      <c r="DY21" s="199">
        <v>2157.4145687199989</v>
      </c>
      <c r="DZ21" s="199">
        <v>2141.0701575094008</v>
      </c>
      <c r="EA21" s="199">
        <v>2546.3476782055009</v>
      </c>
      <c r="EB21" s="199">
        <v>2720.457965100501</v>
      </c>
      <c r="EC21" s="199">
        <v>3040.9337052200012</v>
      </c>
      <c r="ED21" s="199">
        <v>2812.9279855336003</v>
      </c>
      <c r="EE21" s="199">
        <v>2695.3771979103999</v>
      </c>
      <c r="EF21" s="199">
        <v>3135.3627636494002</v>
      </c>
      <c r="EG21" s="199">
        <v>2911.1173524193991</v>
      </c>
      <c r="EH21" s="199">
        <v>2860.3859560674</v>
      </c>
      <c r="EI21" s="199">
        <v>2782.5773030374003</v>
      </c>
      <c r="EJ21" s="199">
        <v>2962.9599160274001</v>
      </c>
      <c r="EK21" s="199">
        <v>2948.4182426500006</v>
      </c>
      <c r="EL21" s="199">
        <v>3149.7702589700007</v>
      </c>
      <c r="EM21" s="199">
        <v>3622.224445280001</v>
      </c>
      <c r="EN21" s="199">
        <v>3870.5022621200005</v>
      </c>
      <c r="EO21" s="199">
        <v>4409.5883331100003</v>
      </c>
      <c r="EP21" s="199">
        <v>3982.5406928200005</v>
      </c>
      <c r="EQ21" s="199">
        <v>4083.4748757300008</v>
      </c>
      <c r="ER21" s="199">
        <v>4313.4709897900002</v>
      </c>
      <c r="ES21" s="199">
        <v>4337.0825142700005</v>
      </c>
      <c r="ET21" s="199">
        <v>4382.4396227200014</v>
      </c>
      <c r="EU21" s="199">
        <v>4243.4260161400007</v>
      </c>
      <c r="EV21" s="199">
        <v>4523.709903920002</v>
      </c>
      <c r="EW21" s="199">
        <v>4375.3404140399998</v>
      </c>
      <c r="EX21" s="199">
        <v>4341.4083111400014</v>
      </c>
      <c r="EY21" s="199">
        <v>5118.3008610800007</v>
      </c>
      <c r="EZ21" s="199">
        <v>5558.5938979200018</v>
      </c>
      <c r="FA21" s="199">
        <v>5779.548861440001</v>
      </c>
      <c r="FB21" s="199">
        <v>5526.8731307700018</v>
      </c>
      <c r="FC21" s="199">
        <v>5103.3061057700024</v>
      </c>
      <c r="FD21" s="199">
        <v>5041.55149944</v>
      </c>
      <c r="FE21" s="199">
        <v>5214.2360187699996</v>
      </c>
      <c r="FF21" s="199">
        <v>5948.2212069599991</v>
      </c>
      <c r="FG21" s="199">
        <v>6155.8672183300005</v>
      </c>
      <c r="FH21" s="199">
        <v>6243.4257823299995</v>
      </c>
      <c r="FI21" s="199">
        <v>5755.8473011500009</v>
      </c>
      <c r="FJ21" s="199">
        <v>6481.845149200004</v>
      </c>
      <c r="FK21" s="199">
        <v>6655.7382761199997</v>
      </c>
      <c r="FL21" s="199">
        <v>7273.5359353499998</v>
      </c>
      <c r="FM21" s="199">
        <v>7860.4381010399993</v>
      </c>
      <c r="FN21" s="199">
        <v>7340.6715231299995</v>
      </c>
      <c r="FO21" s="199">
        <v>7541.9736634299998</v>
      </c>
      <c r="FP21" s="199">
        <v>7427.8605306999989</v>
      </c>
      <c r="FQ21" s="199">
        <v>7632.9966030300011</v>
      </c>
      <c r="FR21" s="199">
        <v>7405.5255735399987</v>
      </c>
      <c r="FS21" s="199">
        <v>7293.7187035899997</v>
      </c>
      <c r="FT21" s="199">
        <v>7466.3811875900028</v>
      </c>
      <c r="FU21" s="199">
        <v>7416.8564901399996</v>
      </c>
      <c r="FV21" s="199">
        <v>7844.669369420003</v>
      </c>
      <c r="FW21" s="199">
        <v>7894.8506616800014</v>
      </c>
      <c r="FX21" s="199">
        <v>8347.080124310005</v>
      </c>
      <c r="FY21" s="199">
        <v>9051.1220904300008</v>
      </c>
      <c r="FZ21" s="199">
        <v>8546.173212560001</v>
      </c>
      <c r="GA21" s="199">
        <v>8955.3076617999977</v>
      </c>
      <c r="GB21" s="199">
        <v>9115.6582901400034</v>
      </c>
      <c r="GC21" s="199">
        <v>9824.0359874900041</v>
      </c>
      <c r="GD21" s="199">
        <v>10231.12591888</v>
      </c>
      <c r="GE21" s="199">
        <v>9976.6808416900003</v>
      </c>
      <c r="GF21" s="199">
        <v>10408.11067</v>
      </c>
      <c r="GG21" s="199">
        <v>10431.970923949995</v>
      </c>
      <c r="GH21" s="199">
        <v>10619.489912109997</v>
      </c>
      <c r="GI21" s="199">
        <v>11596.629139999999</v>
      </c>
      <c r="GJ21" s="199">
        <v>12309.240320000001</v>
      </c>
      <c r="GK21" s="199">
        <v>11784.640742379996</v>
      </c>
      <c r="GL21" s="199">
        <v>11784.640740000001</v>
      </c>
      <c r="GM21" s="199">
        <v>11500.292461959998</v>
      </c>
      <c r="GN21" s="199">
        <v>11286.19749282</v>
      </c>
      <c r="GO21" s="199">
        <v>11367.974425639997</v>
      </c>
      <c r="GP21" s="199">
        <v>12045.849551339998</v>
      </c>
      <c r="GQ21" s="199">
        <v>11320.67481891</v>
      </c>
      <c r="GR21" s="199">
        <v>11155.049258359999</v>
      </c>
      <c r="GS21" s="199">
        <v>11355.042834249998</v>
      </c>
      <c r="GT21" s="199">
        <v>11354.60376686</v>
      </c>
      <c r="GU21" s="199">
        <v>13000.288770220001</v>
      </c>
      <c r="GV21" s="199">
        <v>13335.34969924</v>
      </c>
      <c r="GW21" s="199">
        <v>14636.28278039</v>
      </c>
      <c r="GX21" s="199">
        <v>15394.369851059999</v>
      </c>
      <c r="GY21" s="199">
        <v>13253.453462130003</v>
      </c>
      <c r="GZ21" s="199">
        <v>14215.462896659999</v>
      </c>
      <c r="HA21" s="199">
        <v>14617.309483160003</v>
      </c>
      <c r="HB21" s="199">
        <v>13943.569796330003</v>
      </c>
      <c r="HC21" s="199">
        <v>14706.762161399998</v>
      </c>
      <c r="HD21" s="199">
        <v>14951.804770660001</v>
      </c>
      <c r="HE21" s="199">
        <v>14535.097711789993</v>
      </c>
      <c r="HF21" s="199">
        <v>15398.53775379999</v>
      </c>
      <c r="HG21" s="199">
        <v>16672.546556469992</v>
      </c>
      <c r="HH21" s="199">
        <v>17447.882773980004</v>
      </c>
      <c r="HI21" s="199">
        <v>18968.001424489998</v>
      </c>
      <c r="HJ21" s="199">
        <v>17509.300107819996</v>
      </c>
      <c r="HK21" s="199">
        <v>16447.427956299998</v>
      </c>
      <c r="HL21" s="199">
        <v>17519.823301820001</v>
      </c>
      <c r="HM21" s="199">
        <v>17796.285226269989</v>
      </c>
      <c r="HN21" s="199">
        <v>16566.132002119997</v>
      </c>
      <c r="HO21" s="199">
        <v>17784.867519959989</v>
      </c>
      <c r="HP21" s="199">
        <v>18869.45286283</v>
      </c>
      <c r="HQ21" s="199">
        <v>17393.969032589997</v>
      </c>
      <c r="HR21" s="199">
        <v>17321.655135200002</v>
      </c>
      <c r="HS21" s="199">
        <v>19067.832720040002</v>
      </c>
      <c r="HT21" s="199">
        <v>20062.656463009986</v>
      </c>
      <c r="HU21" s="199">
        <v>21471.519704429997</v>
      </c>
      <c r="HV21" s="224">
        <v>20487.315552540003</v>
      </c>
      <c r="HW21" s="199">
        <v>20182.669619299999</v>
      </c>
      <c r="HX21" s="199">
        <v>20245.609393570001</v>
      </c>
      <c r="HY21" s="199">
        <v>20434.652817750004</v>
      </c>
      <c r="HZ21" s="199">
        <v>19960.828775519996</v>
      </c>
      <c r="IA21" s="199">
        <v>20259.32920009</v>
      </c>
      <c r="IB21" s="199">
        <v>19984.767513749994</v>
      </c>
      <c r="IC21" s="199">
        <v>19867.743011490002</v>
      </c>
      <c r="ID21" s="199">
        <v>20196.059528670005</v>
      </c>
      <c r="IE21" s="199">
        <v>19878.524317269999</v>
      </c>
      <c r="IF21" s="199">
        <v>20936.315190160003</v>
      </c>
      <c r="IG21" s="230">
        <v>21501.038971869992</v>
      </c>
      <c r="IH21" s="224">
        <v>22097.817890000002</v>
      </c>
      <c r="II21" s="199">
        <v>22066.415129999998</v>
      </c>
      <c r="IJ21" s="199">
        <v>23658.196801969993</v>
      </c>
      <c r="IK21" s="199">
        <v>21977.251873049998</v>
      </c>
      <c r="IL21" s="199">
        <v>22072.884884010004</v>
      </c>
      <c r="IM21" s="199">
        <v>21906.296631529993</v>
      </c>
      <c r="IN21" s="199">
        <v>22923.980950050001</v>
      </c>
      <c r="IO21" s="199">
        <v>22848.619669399999</v>
      </c>
      <c r="IP21" s="199">
        <v>23027.842901060001</v>
      </c>
      <c r="IQ21" s="199">
        <v>25060.175838840001</v>
      </c>
      <c r="IR21" s="199">
        <v>25304.360718210002</v>
      </c>
      <c r="IS21" s="230">
        <v>28896.021872600013</v>
      </c>
      <c r="IT21" s="224">
        <v>27432.018736299997</v>
      </c>
      <c r="IU21" s="199">
        <v>26284.638305700006</v>
      </c>
      <c r="IV21" s="199">
        <v>28486.640842659996</v>
      </c>
      <c r="IW21" s="199">
        <v>26747.382562960007</v>
      </c>
      <c r="IX21" s="199">
        <v>27001.534681710003</v>
      </c>
      <c r="IY21" s="199">
        <v>25546.832605339998</v>
      </c>
      <c r="IZ21" s="199">
        <v>28515.192559980002</v>
      </c>
      <c r="JA21" s="199">
        <v>27474.019790269998</v>
      </c>
      <c r="JB21" s="199">
        <v>30338.049973630004</v>
      </c>
      <c r="JC21" s="199">
        <v>31611.831184279996</v>
      </c>
      <c r="JD21" s="199">
        <v>33258.836230579996</v>
      </c>
      <c r="JE21" s="199">
        <v>36124.779726289999</v>
      </c>
      <c r="JF21" s="224">
        <v>36117.248625850014</v>
      </c>
      <c r="JG21" s="199">
        <v>35439.734772599993</v>
      </c>
      <c r="JH21" s="199">
        <v>34904.626175570011</v>
      </c>
      <c r="JI21" s="199">
        <v>35293.95500264001</v>
      </c>
      <c r="JJ21" s="199">
        <v>36597.905990690007</v>
      </c>
      <c r="JK21" s="199">
        <v>36063.638276150014</v>
      </c>
      <c r="JL21" s="199">
        <v>39878.738738280008</v>
      </c>
      <c r="JM21" s="199">
        <v>37557.023808999991</v>
      </c>
      <c r="JN21" s="199">
        <v>39156.126517160024</v>
      </c>
      <c r="JO21" s="199">
        <v>39785.360356390018</v>
      </c>
      <c r="JP21" s="199">
        <v>40353.041644930003</v>
      </c>
      <c r="JQ21" s="230">
        <v>43244.902431080001</v>
      </c>
      <c r="JR21" s="224">
        <v>44963.718084460008</v>
      </c>
      <c r="JS21" s="199">
        <v>43197.721826119989</v>
      </c>
      <c r="JT21" s="199">
        <v>44866.583304390006</v>
      </c>
      <c r="JU21" s="199">
        <v>47215.052304120007</v>
      </c>
      <c r="JV21" s="199">
        <v>46616.208518940002</v>
      </c>
      <c r="JW21" s="199">
        <v>48237.97883398</v>
      </c>
      <c r="JX21" s="199">
        <v>49549.652542750016</v>
      </c>
      <c r="JY21" s="199">
        <v>49977.351777739997</v>
      </c>
      <c r="JZ21" s="199">
        <v>53503.897044600017</v>
      </c>
      <c r="KA21" s="199">
        <v>64737.952138800014</v>
      </c>
      <c r="KB21" s="199">
        <v>65614.998205199998</v>
      </c>
      <c r="KC21" s="230">
        <v>68103.837546940049</v>
      </c>
      <c r="KD21" s="224">
        <v>62752.236226809997</v>
      </c>
      <c r="KE21" s="199">
        <v>66660.758120700018</v>
      </c>
      <c r="KF21" s="199">
        <v>57840.771683220024</v>
      </c>
      <c r="KG21" s="199">
        <v>69161.497401460016</v>
      </c>
      <c r="KH21" s="199">
        <v>61727.913565360002</v>
      </c>
      <c r="KI21" s="199">
        <v>62343.439461730028</v>
      </c>
      <c r="KJ21" s="199">
        <v>60728.080509110019</v>
      </c>
      <c r="KK21" s="199">
        <v>62730.872401320012</v>
      </c>
      <c r="KL21" s="199">
        <v>63496.220827440018</v>
      </c>
      <c r="KM21" s="199">
        <v>63065.745465000015</v>
      </c>
      <c r="KN21" s="199">
        <v>76709.794475870018</v>
      </c>
      <c r="KO21" s="230">
        <v>88299.42278702998</v>
      </c>
      <c r="KP21" s="224">
        <v>79088.393901090007</v>
      </c>
      <c r="KQ21" s="199">
        <v>83520.294171459987</v>
      </c>
      <c r="KR21" s="199">
        <v>89011.290262680021</v>
      </c>
      <c r="KS21" s="199">
        <v>105041.19518421002</v>
      </c>
      <c r="KT21" s="199">
        <v>108282.65937222994</v>
      </c>
      <c r="KU21" s="199">
        <v>110578.33091659998</v>
      </c>
      <c r="KV21" s="199">
        <v>108211.31584051001</v>
      </c>
      <c r="KW21" s="199">
        <v>116795.07789618004</v>
      </c>
      <c r="KX21" s="199">
        <v>120771.46543987998</v>
      </c>
      <c r="KY21" s="199">
        <v>128961.15123651997</v>
      </c>
      <c r="KZ21" s="199">
        <v>134567.42851361999</v>
      </c>
      <c r="LA21" s="230">
        <v>130524.34937032001</v>
      </c>
      <c r="LB21" s="224">
        <v>137767.97047805</v>
      </c>
      <c r="LC21" s="199">
        <v>140992.87683396001</v>
      </c>
      <c r="LD21" s="199">
        <v>143154.11800792997</v>
      </c>
      <c r="LE21" s="199">
        <v>144944.32070758002</v>
      </c>
      <c r="LF21" s="199">
        <v>138174.99432833001</v>
      </c>
      <c r="LG21" s="199">
        <v>112735.90529883998</v>
      </c>
      <c r="LH21" s="199">
        <v>123548</v>
      </c>
      <c r="LI21" s="199">
        <v>122002.22</v>
      </c>
      <c r="LJ21" s="199">
        <v>113060.69500000001</v>
      </c>
      <c r="LK21" s="199">
        <v>129055.01168326</v>
      </c>
      <c r="LL21" s="199">
        <v>132384.71562082</v>
      </c>
      <c r="LM21" s="230">
        <v>146826.74338942996</v>
      </c>
      <c r="LN21" s="224">
        <v>141370.76860313999</v>
      </c>
      <c r="LO21" s="199">
        <v>140277.61056927999</v>
      </c>
      <c r="LP21" s="230">
        <v>141105.71322157001</v>
      </c>
    </row>
    <row r="22" spans="1:329" ht="27.75" customHeight="1">
      <c r="A22" s="216" t="s">
        <v>143</v>
      </c>
      <c r="B22" s="224"/>
      <c r="C22" s="199"/>
      <c r="D22" s="199"/>
      <c r="E22" s="199"/>
      <c r="F22" s="247"/>
      <c r="G22" s="247"/>
      <c r="H22" s="247"/>
      <c r="I22" s="247"/>
      <c r="J22" s="247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199"/>
      <c r="BD22" s="199"/>
      <c r="BE22" s="199"/>
      <c r="BF22" s="199"/>
      <c r="BG22" s="199"/>
      <c r="BH22" s="199"/>
      <c r="BI22" s="199"/>
      <c r="BJ22" s="199"/>
      <c r="BK22" s="199"/>
      <c r="BL22" s="248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240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>
        <v>58436.426557949992</v>
      </c>
      <c r="HK22" s="199">
        <v>58346.763336030002</v>
      </c>
      <c r="HL22" s="199">
        <v>58139.799445820005</v>
      </c>
      <c r="HM22" s="199">
        <v>58195.15547587</v>
      </c>
      <c r="HN22" s="199">
        <v>58400.169045799994</v>
      </c>
      <c r="HO22" s="199">
        <v>59903.789360169991</v>
      </c>
      <c r="HP22" s="199">
        <v>61134.323520160011</v>
      </c>
      <c r="HQ22" s="199">
        <v>59845.296452949988</v>
      </c>
      <c r="HR22" s="199">
        <v>59491.095953230004</v>
      </c>
      <c r="HS22" s="199">
        <v>63669.19226363999</v>
      </c>
      <c r="HT22" s="199">
        <v>63696.506003809991</v>
      </c>
      <c r="HU22" s="199">
        <v>66170.140378889992</v>
      </c>
      <c r="HV22" s="224"/>
      <c r="HW22" s="199">
        <v>65460.473693220018</v>
      </c>
      <c r="HX22" s="199">
        <v>67318.473022650011</v>
      </c>
      <c r="HY22" s="199">
        <v>68362.477453300002</v>
      </c>
      <c r="HZ22" s="199">
        <v>68909.368989229988</v>
      </c>
      <c r="IA22" s="199">
        <v>68402.243526419988</v>
      </c>
      <c r="IB22" s="199">
        <v>71413.775289390003</v>
      </c>
      <c r="IC22" s="199">
        <v>73665.715332000007</v>
      </c>
      <c r="ID22" s="199">
        <v>73821.710330270012</v>
      </c>
      <c r="IE22" s="199">
        <v>74641.050000740011</v>
      </c>
      <c r="IF22" s="199">
        <v>75899.850450030004</v>
      </c>
      <c r="IG22" s="230">
        <v>76380.392905949993</v>
      </c>
      <c r="IH22" s="199">
        <v>78580.204892339985</v>
      </c>
      <c r="II22" s="199">
        <v>80115.311266770004</v>
      </c>
      <c r="IJ22" s="199">
        <v>81837.162540630001</v>
      </c>
      <c r="IK22" s="199">
        <v>81021.349239100004</v>
      </c>
      <c r="IL22" s="199">
        <v>81870.592630250001</v>
      </c>
      <c r="IM22" s="199">
        <v>83517.122793200004</v>
      </c>
      <c r="IN22" s="199">
        <v>81991.64126008001</v>
      </c>
      <c r="IO22" s="199">
        <v>82381.983793500011</v>
      </c>
      <c r="IP22" s="199">
        <v>85873.07757768</v>
      </c>
      <c r="IQ22" s="199">
        <v>86834.804293330017</v>
      </c>
      <c r="IR22" s="199">
        <v>89750.089682549995</v>
      </c>
      <c r="IS22" s="230">
        <v>92952.946840770004</v>
      </c>
      <c r="IT22" s="224">
        <v>91907.41975459001</v>
      </c>
      <c r="IU22" s="199">
        <v>91762.66971923488</v>
      </c>
      <c r="IV22" s="199">
        <v>92905.067483499995</v>
      </c>
      <c r="IW22" s="199">
        <v>94556.024026870014</v>
      </c>
      <c r="IX22" s="199">
        <v>98539.995509399989</v>
      </c>
      <c r="IY22" s="199">
        <v>100498.9107175</v>
      </c>
      <c r="IZ22" s="199">
        <v>101564.14245032001</v>
      </c>
      <c r="JA22" s="199">
        <v>102814.67947224999</v>
      </c>
      <c r="JB22" s="199">
        <v>109134.38009739984</v>
      </c>
      <c r="JC22" s="199">
        <v>112859.6923978</v>
      </c>
      <c r="JD22" s="199">
        <v>116597.73971027001</v>
      </c>
      <c r="JE22" s="199">
        <v>120521.81782764959</v>
      </c>
      <c r="JF22" s="224">
        <v>117976.84571038002</v>
      </c>
      <c r="JG22" s="199">
        <v>118467.48271370999</v>
      </c>
      <c r="JH22" s="199">
        <v>119445.21877834001</v>
      </c>
      <c r="JI22" s="199">
        <v>118933.79208647</v>
      </c>
      <c r="JJ22" s="199">
        <v>120451.54930964002</v>
      </c>
      <c r="JK22" s="199">
        <v>121891.32472052</v>
      </c>
      <c r="JL22" s="199">
        <v>122643.75944467001</v>
      </c>
      <c r="JM22" s="199">
        <v>123548.57319343352</v>
      </c>
      <c r="JN22" s="199">
        <v>124596.59942657001</v>
      </c>
      <c r="JO22" s="199">
        <v>129231.00684510003</v>
      </c>
      <c r="JP22" s="199">
        <v>131645.92341625001</v>
      </c>
      <c r="JQ22" s="230">
        <v>135555.74987959</v>
      </c>
      <c r="JR22" s="224">
        <v>137474.29002280999</v>
      </c>
      <c r="JS22" s="199">
        <v>139444.37799699997</v>
      </c>
      <c r="JT22" s="199">
        <v>142729.13304925003</v>
      </c>
      <c r="JU22" s="199">
        <v>142563.67153863172</v>
      </c>
      <c r="JV22" s="199">
        <v>142642.7505114846</v>
      </c>
      <c r="JW22" s="199">
        <v>145156.93176095004</v>
      </c>
      <c r="JX22" s="199">
        <v>150415.50067821235</v>
      </c>
      <c r="JY22" s="199">
        <v>152455.82935356</v>
      </c>
      <c r="JZ22" s="199">
        <v>160157.59126564002</v>
      </c>
      <c r="KA22" s="199">
        <v>187659.20183674002</v>
      </c>
      <c r="KB22" s="199">
        <v>194979.43782418003</v>
      </c>
      <c r="KC22" s="230">
        <v>180266.84155705004</v>
      </c>
      <c r="KD22" s="224">
        <v>196993.66854724998</v>
      </c>
      <c r="KE22" s="199">
        <v>202112.25256565624</v>
      </c>
      <c r="KF22" s="199">
        <v>206986.41035915061</v>
      </c>
      <c r="KG22" s="199">
        <v>207528.19492824006</v>
      </c>
      <c r="KH22" s="199">
        <v>206945.27959700004</v>
      </c>
      <c r="KI22" s="199">
        <v>209620.61208254</v>
      </c>
      <c r="KJ22" s="199">
        <v>212656.63973592001</v>
      </c>
      <c r="KK22" s="199">
        <v>214595.08893873007</v>
      </c>
      <c r="KL22" s="199">
        <v>219162.16843312001</v>
      </c>
      <c r="KM22" s="199">
        <v>225838.94907035999</v>
      </c>
      <c r="KN22" s="199">
        <v>233847.38207635999</v>
      </c>
      <c r="KO22" s="230">
        <v>250019.19883920002</v>
      </c>
      <c r="KP22" s="224">
        <v>246176.39949471</v>
      </c>
      <c r="KQ22" s="199">
        <v>253699.43137875997</v>
      </c>
      <c r="KR22" s="199">
        <v>261119.50113218999</v>
      </c>
      <c r="KS22" s="199">
        <v>269605.05899978004</v>
      </c>
      <c r="KT22" s="199">
        <v>276087.83013691998</v>
      </c>
      <c r="KU22" s="199">
        <v>281039.02442036005</v>
      </c>
      <c r="KV22" s="199">
        <v>287681.83114051004</v>
      </c>
      <c r="KW22" s="199">
        <v>294288.22608007013</v>
      </c>
      <c r="KX22" s="199">
        <v>311180.27996148996</v>
      </c>
      <c r="KY22" s="199">
        <v>324754.49801620998</v>
      </c>
      <c r="KZ22" s="199">
        <v>326166.61675260996</v>
      </c>
      <c r="LA22" s="230">
        <v>329781.29234832001</v>
      </c>
      <c r="LB22" s="224">
        <v>333079.86457608995</v>
      </c>
      <c r="LC22" s="199">
        <v>337575.65166947996</v>
      </c>
      <c r="LD22" s="199">
        <v>343931.9176634301</v>
      </c>
      <c r="LE22" s="199">
        <v>341660.84192643</v>
      </c>
      <c r="LF22" s="199">
        <v>326010.31803939998</v>
      </c>
      <c r="LG22" s="199">
        <v>324994.62122182001</v>
      </c>
      <c r="LH22" s="199">
        <v>336815.76129877998</v>
      </c>
      <c r="LI22" s="199">
        <v>343049.00446565007</v>
      </c>
      <c r="LJ22" s="199">
        <v>353955.08067653992</v>
      </c>
      <c r="LK22" s="199">
        <v>351362.27874853002</v>
      </c>
      <c r="LL22" s="199">
        <v>359982.83603584004</v>
      </c>
      <c r="LM22" s="230">
        <v>384293.30614538997</v>
      </c>
      <c r="LN22" s="224">
        <v>384598.55345588998</v>
      </c>
      <c r="LO22" s="199">
        <v>391527.06093913002</v>
      </c>
      <c r="LP22" s="230">
        <v>406121.41959182994</v>
      </c>
    </row>
    <row r="23" spans="1:329" ht="27.75" customHeight="1">
      <c r="A23" s="216" t="s">
        <v>142</v>
      </c>
      <c r="B23" s="224"/>
      <c r="C23" s="199"/>
      <c r="D23" s="199"/>
      <c r="E23" s="199"/>
      <c r="F23" s="247"/>
      <c r="G23" s="247"/>
      <c r="H23" s="247"/>
      <c r="I23" s="247"/>
      <c r="J23" s="247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199"/>
      <c r="BD23" s="199"/>
      <c r="BE23" s="199"/>
      <c r="BF23" s="199"/>
      <c r="BG23" s="199"/>
      <c r="BH23" s="199"/>
      <c r="BI23" s="199"/>
      <c r="BJ23" s="199"/>
      <c r="BK23" s="199"/>
      <c r="BL23" s="248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240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>
        <v>44588.589328980001</v>
      </c>
      <c r="HK23" s="199">
        <v>43686.917326790004</v>
      </c>
      <c r="HL23" s="199">
        <v>44049.210803500006</v>
      </c>
      <c r="HM23" s="199">
        <v>44893.333915950003</v>
      </c>
      <c r="HN23" s="199">
        <v>44595.265528339994</v>
      </c>
      <c r="HO23" s="199">
        <v>45793.227647049993</v>
      </c>
      <c r="HP23" s="199">
        <v>46909.15426078</v>
      </c>
      <c r="HQ23" s="199">
        <v>45619.313192920003</v>
      </c>
      <c r="HR23" s="199">
        <v>45282.587365680003</v>
      </c>
      <c r="HS23" s="199">
        <v>49195.395653430001</v>
      </c>
      <c r="HT23" s="199">
        <v>49388.175186529996</v>
      </c>
      <c r="HU23" s="199">
        <v>52064.563833449989</v>
      </c>
      <c r="HV23" s="224"/>
      <c r="HW23" s="199">
        <v>51088.665892980011</v>
      </c>
      <c r="HX23" s="199">
        <v>52935.46795672999</v>
      </c>
      <c r="HY23" s="199">
        <v>53916.724839890005</v>
      </c>
      <c r="HZ23" s="199">
        <v>54243.257633429988</v>
      </c>
      <c r="IA23" s="199">
        <v>53390.072825899988</v>
      </c>
      <c r="IB23" s="199">
        <v>54992.042391950003</v>
      </c>
      <c r="IC23" s="199">
        <v>56830.770261170001</v>
      </c>
      <c r="ID23" s="199">
        <v>56733.192767220004</v>
      </c>
      <c r="IE23" s="199">
        <v>58307.854406240003</v>
      </c>
      <c r="IF23" s="199">
        <v>59776.490789869997</v>
      </c>
      <c r="IG23" s="230">
        <v>60254.834939559994</v>
      </c>
      <c r="IH23" s="199">
        <v>61506.230679389984</v>
      </c>
      <c r="II23" s="199">
        <v>62114.882373480003</v>
      </c>
      <c r="IJ23" s="199">
        <v>63064.575402930008</v>
      </c>
      <c r="IK23" s="199">
        <v>62715.568123010002</v>
      </c>
      <c r="IL23" s="199">
        <v>62657.63390641001</v>
      </c>
      <c r="IM23" s="199">
        <v>63008.82832778</v>
      </c>
      <c r="IN23" s="199">
        <v>62141.89880249001</v>
      </c>
      <c r="IO23" s="199">
        <v>62231.490089810002</v>
      </c>
      <c r="IP23" s="199">
        <v>64951.981056540004</v>
      </c>
      <c r="IQ23" s="199">
        <v>67182.710599359998</v>
      </c>
      <c r="IR23" s="199">
        <v>68687.052148770003</v>
      </c>
      <c r="IS23" s="230">
        <v>69950.573507180001</v>
      </c>
      <c r="IT23" s="224">
        <v>68534.705385819994</v>
      </c>
      <c r="IU23" s="199">
        <v>69798.907144776022</v>
      </c>
      <c r="IV23" s="199">
        <v>71097.88420208999</v>
      </c>
      <c r="IW23" s="199">
        <v>71941.255206219997</v>
      </c>
      <c r="IX23" s="199">
        <v>75215.281075290011</v>
      </c>
      <c r="IY23" s="199">
        <v>76951.843798510003</v>
      </c>
      <c r="IZ23" s="199">
        <v>77843.827311030007</v>
      </c>
      <c r="JA23" s="199">
        <v>79012.100197139996</v>
      </c>
      <c r="JB23" s="199">
        <v>84864.016988949865</v>
      </c>
      <c r="JC23" s="199">
        <v>87833.391013269997</v>
      </c>
      <c r="JD23" s="199">
        <v>91709.607231289992</v>
      </c>
      <c r="JE23" s="199">
        <v>94491.751090729565</v>
      </c>
      <c r="JF23" s="224">
        <v>92625.973875199998</v>
      </c>
      <c r="JG23" s="199">
        <v>92071.176766690012</v>
      </c>
      <c r="JH23" s="199">
        <v>93226.007552940006</v>
      </c>
      <c r="JI23" s="199">
        <v>91942.98073488001</v>
      </c>
      <c r="JJ23" s="199">
        <v>93396.174436870002</v>
      </c>
      <c r="JK23" s="199">
        <v>94210.693980979981</v>
      </c>
      <c r="JL23" s="199">
        <v>94837.79420686001</v>
      </c>
      <c r="JM23" s="199">
        <v>96081.77538552355</v>
      </c>
      <c r="JN23" s="199">
        <v>96838.701342000015</v>
      </c>
      <c r="JO23" s="199">
        <v>101128.67228612004</v>
      </c>
      <c r="JP23" s="199">
        <v>102961.92723284</v>
      </c>
      <c r="JQ23" s="230">
        <v>105737.27283042</v>
      </c>
      <c r="JR23" s="224">
        <v>108231.30656671</v>
      </c>
      <c r="JS23" s="199">
        <v>107281.63466015</v>
      </c>
      <c r="JT23" s="199">
        <v>106050.88881653005</v>
      </c>
      <c r="JU23" s="199">
        <v>105204.83951171741</v>
      </c>
      <c r="JV23" s="199">
        <v>105600.77327997588</v>
      </c>
      <c r="JW23" s="199">
        <v>106488.56213385001</v>
      </c>
      <c r="JX23" s="199">
        <v>109303.84650142235</v>
      </c>
      <c r="JY23" s="199">
        <v>110233.88263242999</v>
      </c>
      <c r="JZ23" s="199">
        <v>110613.58344275001</v>
      </c>
      <c r="KA23" s="199">
        <v>121790.71008947003</v>
      </c>
      <c r="KB23" s="199">
        <v>128482.81255816</v>
      </c>
      <c r="KC23" s="230">
        <v>135142.49350706002</v>
      </c>
      <c r="KD23" s="224">
        <v>139966.11631044</v>
      </c>
      <c r="KE23" s="199">
        <v>143732.50405289035</v>
      </c>
      <c r="KF23" s="199">
        <v>148131.0042341798</v>
      </c>
      <c r="KG23" s="199">
        <v>150496.15561943001</v>
      </c>
      <c r="KH23" s="199">
        <v>149200.43034775002</v>
      </c>
      <c r="KI23" s="199">
        <v>150070.55974672001</v>
      </c>
      <c r="KJ23" s="199">
        <v>152984.18635284001</v>
      </c>
      <c r="KK23" s="199">
        <v>154965.77306450004</v>
      </c>
      <c r="KL23" s="199">
        <v>158647.66740053004</v>
      </c>
      <c r="KM23" s="199">
        <v>164098.14075351</v>
      </c>
      <c r="KN23" s="199">
        <v>170445.63027287999</v>
      </c>
      <c r="KO23" s="230">
        <v>185425.79827339997</v>
      </c>
      <c r="KP23" s="224">
        <v>181622.32631388999</v>
      </c>
      <c r="KQ23" s="199">
        <v>184856.28208570002</v>
      </c>
      <c r="KR23" s="199">
        <v>190181.11976723999</v>
      </c>
      <c r="KS23" s="199">
        <v>197131.66061065</v>
      </c>
      <c r="KT23" s="199">
        <v>198666.17048623998</v>
      </c>
      <c r="KU23" s="199">
        <v>203530.24685396001</v>
      </c>
      <c r="KV23" s="199">
        <v>209091.5829614237</v>
      </c>
      <c r="KW23" s="199">
        <v>214821.11275769008</v>
      </c>
      <c r="KX23" s="199">
        <v>229253.49393775</v>
      </c>
      <c r="KY23" s="199">
        <v>238258.10724597002</v>
      </c>
      <c r="KZ23" s="199">
        <v>244128.77962019003</v>
      </c>
      <c r="LA23" s="230">
        <v>247804.45309916997</v>
      </c>
      <c r="LB23" s="224">
        <v>245143.86831067002</v>
      </c>
      <c r="LC23" s="199">
        <v>249466.29587847</v>
      </c>
      <c r="LD23" s="199">
        <v>255756.30796072003</v>
      </c>
      <c r="LE23" s="199">
        <v>259872.36560855003</v>
      </c>
      <c r="LF23" s="199">
        <v>267720.94067151</v>
      </c>
      <c r="LG23" s="199">
        <v>265190.99306492001</v>
      </c>
      <c r="LH23" s="199">
        <v>276927.08</v>
      </c>
      <c r="LI23" s="199">
        <v>275478.06</v>
      </c>
      <c r="LJ23" s="199">
        <v>277591.65999999997</v>
      </c>
      <c r="LK23" s="199">
        <v>282466.98451211001</v>
      </c>
      <c r="LL23" s="199">
        <v>289444.83606147999</v>
      </c>
      <c r="LM23" s="230">
        <v>314416.38989003998</v>
      </c>
      <c r="LN23" s="224">
        <v>310425.56561011006</v>
      </c>
      <c r="LO23" s="199">
        <v>318650.49999078002</v>
      </c>
      <c r="LP23" s="230">
        <v>329534.93034932</v>
      </c>
    </row>
    <row r="24" spans="1:329" ht="27.75" customHeight="1">
      <c r="A24" s="216" t="s">
        <v>198</v>
      </c>
      <c r="B24" s="224"/>
      <c r="C24" s="199"/>
      <c r="D24" s="199"/>
      <c r="E24" s="199"/>
      <c r="F24" s="247"/>
      <c r="G24" s="247"/>
      <c r="H24" s="247"/>
      <c r="I24" s="247"/>
      <c r="J24" s="247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 s="225"/>
      <c r="BC24" s="199"/>
      <c r="BD24" s="199"/>
      <c r="BE24" s="199"/>
      <c r="BF24" s="199"/>
      <c r="BG24" s="199"/>
      <c r="BH24" s="199"/>
      <c r="BI24" s="199"/>
      <c r="BJ24" s="199"/>
      <c r="BK24" s="199"/>
      <c r="BL24" s="248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240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>
        <v>26898.595871639995</v>
      </c>
      <c r="HK24" s="199">
        <v>25802.21464962</v>
      </c>
      <c r="HL24" s="199">
        <v>25706.344774000005</v>
      </c>
      <c r="HM24" s="199">
        <v>26092.739522999993</v>
      </c>
      <c r="HN24" s="199">
        <v>25525.211800199999</v>
      </c>
      <c r="HO24" s="199">
        <v>25643.697504389995</v>
      </c>
      <c r="HP24" s="199">
        <v>26847.012294569999</v>
      </c>
      <c r="HQ24" s="199">
        <v>26152.069324510001</v>
      </c>
      <c r="HR24" s="199">
        <v>25503.314117470003</v>
      </c>
      <c r="HS24" s="199">
        <v>29126.270108100005</v>
      </c>
      <c r="HT24" s="199">
        <v>28652.134715529988</v>
      </c>
      <c r="HU24" s="199">
        <v>29845.168914799997</v>
      </c>
      <c r="HV24" s="224"/>
      <c r="HW24" s="199">
        <v>28534.649407550009</v>
      </c>
      <c r="HX24" s="199">
        <v>30442.484337629998</v>
      </c>
      <c r="HY24" s="199">
        <v>31524.703576200001</v>
      </c>
      <c r="HZ24" s="199">
        <v>32056.797622169994</v>
      </c>
      <c r="IA24" s="199">
        <v>31134.763225719995</v>
      </c>
      <c r="IB24" s="199">
        <v>32343.089889890001</v>
      </c>
      <c r="IC24" s="199">
        <v>33383.013523240006</v>
      </c>
      <c r="ID24" s="199">
        <v>33067.36211485001</v>
      </c>
      <c r="IE24" s="199">
        <v>33211.44256566</v>
      </c>
      <c r="IF24" s="199">
        <v>34287.047012939998</v>
      </c>
      <c r="IG24" s="230">
        <v>34645.614731499991</v>
      </c>
      <c r="IH24" s="199">
        <v>35749.953712109993</v>
      </c>
      <c r="II24" s="199">
        <v>36087.759121110001</v>
      </c>
      <c r="IJ24" s="199">
        <v>38343.923092519995</v>
      </c>
      <c r="IK24" s="199">
        <v>37094.915160949997</v>
      </c>
      <c r="IL24" s="199">
        <v>37842.907418370007</v>
      </c>
      <c r="IM24" s="199">
        <v>38072.774602789999</v>
      </c>
      <c r="IN24" s="199">
        <v>37284.882561170009</v>
      </c>
      <c r="IO24" s="199">
        <v>38149.240821670006</v>
      </c>
      <c r="IP24" s="199">
        <v>40091.320444470002</v>
      </c>
      <c r="IQ24" s="199">
        <v>40725.393791930001</v>
      </c>
      <c r="IR24" s="199">
        <v>42438.980652400001</v>
      </c>
      <c r="IS24" s="230">
        <v>43473.18901567001</v>
      </c>
      <c r="IT24" s="224">
        <v>42605.594883499994</v>
      </c>
      <c r="IU24" s="199">
        <v>43500.81719634703</v>
      </c>
      <c r="IV24" s="199">
        <v>44691.047142499992</v>
      </c>
      <c r="IW24" s="199">
        <v>45485.049925860003</v>
      </c>
      <c r="IX24" s="199">
        <v>47768.642927160006</v>
      </c>
      <c r="IY24" s="199">
        <v>48684.683218589998</v>
      </c>
      <c r="IZ24" s="199">
        <v>49276.255701100003</v>
      </c>
      <c r="JA24" s="199">
        <v>49566.860073069991</v>
      </c>
      <c r="JB24" s="199">
        <v>52738.447693259994</v>
      </c>
      <c r="JC24" s="199">
        <v>54502.466442689998</v>
      </c>
      <c r="JD24" s="199">
        <v>58162.707391629992</v>
      </c>
      <c r="JE24" s="199">
        <v>60826.175933649989</v>
      </c>
      <c r="JF24" s="224">
        <v>59346.374273350018</v>
      </c>
      <c r="JG24" s="199">
        <v>57987.097133900003</v>
      </c>
      <c r="JH24" s="199">
        <v>59148.129289950004</v>
      </c>
      <c r="JI24" s="199">
        <v>57786.738794830009</v>
      </c>
      <c r="JJ24" s="199">
        <v>59218.95379697001</v>
      </c>
      <c r="JK24" s="199">
        <v>59921.112543670002</v>
      </c>
      <c r="JL24" s="199">
        <v>59325.644843759997</v>
      </c>
      <c r="JM24" s="199">
        <v>60948.49104619999</v>
      </c>
      <c r="JN24" s="199">
        <v>61153.924658580007</v>
      </c>
      <c r="JO24" s="199">
        <v>63458.951564500036</v>
      </c>
      <c r="JP24" s="199">
        <v>65974.98586392001</v>
      </c>
      <c r="JQ24" s="230">
        <v>69389.310924859994</v>
      </c>
      <c r="JR24" s="224">
        <v>72196.332124149994</v>
      </c>
      <c r="JS24" s="199">
        <v>70941.286140409997</v>
      </c>
      <c r="JT24" s="199">
        <v>68918.694049230035</v>
      </c>
      <c r="JU24" s="199">
        <v>67673.780321332015</v>
      </c>
      <c r="JV24" s="199">
        <v>68062.895256520962</v>
      </c>
      <c r="JW24" s="199">
        <v>66917.351742530009</v>
      </c>
      <c r="JX24" s="199">
        <v>68983.292666320005</v>
      </c>
      <c r="JY24" s="199">
        <v>69058.341868539996</v>
      </c>
      <c r="JZ24" s="199">
        <v>69671.978723010019</v>
      </c>
      <c r="KA24" s="199">
        <v>79774.660027130027</v>
      </c>
      <c r="KB24" s="199">
        <v>82207.566082000005</v>
      </c>
      <c r="KC24" s="230">
        <v>88484.179201180028</v>
      </c>
      <c r="KD24" s="224">
        <v>91213.647070260005</v>
      </c>
      <c r="KE24" s="199">
        <v>92444.839806843083</v>
      </c>
      <c r="KF24" s="199">
        <v>94959.695680528748</v>
      </c>
      <c r="KG24" s="199">
        <v>97523.054667950026</v>
      </c>
      <c r="KH24" s="199">
        <v>94280.883615360028</v>
      </c>
      <c r="KI24" s="199">
        <v>96097.324102430022</v>
      </c>
      <c r="KJ24" s="199">
        <v>96574.580202420009</v>
      </c>
      <c r="KK24" s="199">
        <v>98653.881810800012</v>
      </c>
      <c r="KL24" s="199">
        <v>100401.21041647004</v>
      </c>
      <c r="KM24" s="199">
        <v>104579.22951661001</v>
      </c>
      <c r="KN24" s="199">
        <v>109182.64121713</v>
      </c>
      <c r="KO24" s="230">
        <v>121784.44157533997</v>
      </c>
      <c r="KP24" s="224">
        <v>116938.02689467999</v>
      </c>
      <c r="KQ24" s="199">
        <v>119844.38937153999</v>
      </c>
      <c r="KR24" s="199">
        <v>123720.16966206001</v>
      </c>
      <c r="KS24" s="199">
        <v>127370.08355371001</v>
      </c>
      <c r="KT24" s="199">
        <v>132095.84870896998</v>
      </c>
      <c r="KU24" s="199">
        <v>135627.74459997</v>
      </c>
      <c r="KV24" s="199">
        <v>138489.80724937603</v>
      </c>
      <c r="KW24" s="199">
        <v>142229.95328604008</v>
      </c>
      <c r="KX24" s="199">
        <v>154345.49332793002</v>
      </c>
      <c r="KY24" s="199">
        <v>162274.47859100002</v>
      </c>
      <c r="KZ24" s="199">
        <v>165712.58117600001</v>
      </c>
      <c r="LA24" s="230">
        <v>168309.99264976999</v>
      </c>
      <c r="LB24" s="224">
        <v>165326.88179294002</v>
      </c>
      <c r="LC24" s="199">
        <v>167747.31912621998</v>
      </c>
      <c r="LD24" s="199">
        <v>171642.62202680003</v>
      </c>
      <c r="LE24" s="199">
        <v>171336.67678129004</v>
      </c>
      <c r="LF24" s="199">
        <v>175239.17955596</v>
      </c>
      <c r="LG24" s="199">
        <v>171579.10114148998</v>
      </c>
      <c r="LH24" s="199">
        <v>181509.06</v>
      </c>
      <c r="LI24" s="199">
        <v>181335.57</v>
      </c>
      <c r="LJ24" s="199">
        <v>183685.31</v>
      </c>
      <c r="LK24" s="199">
        <v>184113.19900292001</v>
      </c>
      <c r="LL24" s="199">
        <v>190196.44089323</v>
      </c>
      <c r="LM24" s="230">
        <v>211593.85619964998</v>
      </c>
      <c r="LN24" s="224">
        <v>206997.19806241</v>
      </c>
      <c r="LO24" s="199">
        <v>210092.13421320001</v>
      </c>
      <c r="LP24" s="230">
        <v>222564.85107015996</v>
      </c>
    </row>
    <row r="25" spans="1:329" ht="27.75" customHeight="1">
      <c r="A25" s="216" t="s">
        <v>199</v>
      </c>
      <c r="B25" s="253">
        <v>0.38004928882346656</v>
      </c>
      <c r="C25" s="254">
        <v>0.34863983312156899</v>
      </c>
      <c r="D25" s="254">
        <v>0.33942003969308998</v>
      </c>
      <c r="E25" s="254">
        <v>0.31960188530114486</v>
      </c>
      <c r="F25" s="254">
        <v>0.33640058922804217</v>
      </c>
      <c r="G25" s="254">
        <v>0.3311495101824099</v>
      </c>
      <c r="H25" s="254">
        <v>0.34279928824010664</v>
      </c>
      <c r="I25" s="254">
        <v>0.34479624892432975</v>
      </c>
      <c r="J25" s="254">
        <v>0.31989637784864777</v>
      </c>
      <c r="K25" s="254">
        <v>0.35382077188278588</v>
      </c>
      <c r="L25" s="254">
        <v>0.39381913904887783</v>
      </c>
      <c r="M25" s="254">
        <v>0.47182958746361536</v>
      </c>
      <c r="N25" s="254">
        <v>0.45089915231292849</v>
      </c>
      <c r="O25" s="254">
        <v>0.42119101044069196</v>
      </c>
      <c r="P25" s="254">
        <v>0.42125383846656383</v>
      </c>
      <c r="Q25" s="254">
        <v>0.42686121644998815</v>
      </c>
      <c r="R25" s="254">
        <v>0.41694821288325246</v>
      </c>
      <c r="S25" s="254">
        <v>0.42213689796454557</v>
      </c>
      <c r="T25" s="254">
        <v>0.42634426783491469</v>
      </c>
      <c r="U25" s="254">
        <v>0.43253443624046239</v>
      </c>
      <c r="V25" s="254">
        <v>0.41873896553192258</v>
      </c>
      <c r="W25" s="254">
        <v>0.42332332629861036</v>
      </c>
      <c r="X25" s="254">
        <v>0.46246938233328511</v>
      </c>
      <c r="Y25" s="254">
        <v>0.57138313402510088</v>
      </c>
      <c r="Z25" s="254">
        <v>0.52634093584009978</v>
      </c>
      <c r="AA25" s="254">
        <v>0.48188234057411961</v>
      </c>
      <c r="AB25" s="254">
        <v>0.45688330273612177</v>
      </c>
      <c r="AC25" s="254">
        <v>0.44484794938348066</v>
      </c>
      <c r="AD25" s="254">
        <v>0.44256220318562406</v>
      </c>
      <c r="AE25" s="254">
        <v>0.42769146334311858</v>
      </c>
      <c r="AF25" s="254">
        <v>0.41319079823427945</v>
      </c>
      <c r="AG25" s="254">
        <v>0.40575688450466241</v>
      </c>
      <c r="AH25" s="254">
        <v>0.38723581667188228</v>
      </c>
      <c r="AI25" s="254">
        <v>0.38153247981542238</v>
      </c>
      <c r="AJ25" s="254">
        <v>0.39645577681461547</v>
      </c>
      <c r="AK25" s="254">
        <v>0.43165854031144169</v>
      </c>
      <c r="AL25" s="254">
        <v>0.38095932351137024</v>
      </c>
      <c r="AM25" s="254">
        <v>0.34896726374687598</v>
      </c>
      <c r="AN25" s="254">
        <v>0.34455664711588835</v>
      </c>
      <c r="AO25" s="254">
        <v>0.34340568643790115</v>
      </c>
      <c r="AP25" s="254">
        <v>0.32659245003688714</v>
      </c>
      <c r="AQ25" s="254">
        <v>0.33019561605736308</v>
      </c>
      <c r="AR25" s="254">
        <v>0.33155835245861587</v>
      </c>
      <c r="AS25" s="254">
        <v>0.33094801227769766</v>
      </c>
      <c r="AT25" s="254">
        <v>0.32191771237687006</v>
      </c>
      <c r="AU25" s="254">
        <v>0.35786742700458118</v>
      </c>
      <c r="AV25" s="254">
        <v>0.39083315846989025</v>
      </c>
      <c r="AW25" s="254">
        <v>0.43674459160527707</v>
      </c>
      <c r="AX25" s="254">
        <v>0.39745223403061403</v>
      </c>
      <c r="AY25" s="254">
        <v>0.35824306099467956</v>
      </c>
      <c r="AZ25" s="254">
        <v>0.35009686920642802</v>
      </c>
      <c r="BA25" s="254">
        <v>0.36502381685126389</v>
      </c>
      <c r="BB25" s="254">
        <v>0.35055511256918642</v>
      </c>
      <c r="BC25" s="254">
        <v>0.35576257813733525</v>
      </c>
      <c r="BD25" s="254">
        <v>0.33598615284905209</v>
      </c>
      <c r="BE25" s="254">
        <v>0.33488632204163987</v>
      </c>
      <c r="BF25" s="254">
        <v>0.33264865496178131</v>
      </c>
      <c r="BG25" s="254">
        <v>0.3386238349022086</v>
      </c>
      <c r="BH25" s="254">
        <v>0.33094483636467531</v>
      </c>
      <c r="BI25" s="254">
        <v>0.42718491740038222</v>
      </c>
      <c r="BJ25" s="254">
        <v>0.38663335296650625</v>
      </c>
      <c r="BK25" s="254">
        <v>0.35315049039145868</v>
      </c>
      <c r="BL25" s="254">
        <v>0.32939776102874829</v>
      </c>
      <c r="BM25" s="254">
        <v>0.34995303424353708</v>
      </c>
      <c r="BN25" s="254">
        <v>0.34525908373933872</v>
      </c>
      <c r="BO25" s="254">
        <v>0.33992771110223857</v>
      </c>
      <c r="BP25" s="254">
        <v>0.33450378297606431</v>
      </c>
      <c r="BQ25" s="254">
        <v>0.3212817260367643</v>
      </c>
      <c r="BR25" s="254">
        <v>0.31612382768299369</v>
      </c>
      <c r="BS25" s="254">
        <v>0.32316656437156527</v>
      </c>
      <c r="BT25" s="254">
        <v>0.3306640417270299</v>
      </c>
      <c r="BU25" s="254">
        <v>0.37716545225233283</v>
      </c>
      <c r="BV25" s="254">
        <v>0.35478561354608262</v>
      </c>
      <c r="BW25" s="254">
        <v>0.32437914646176347</v>
      </c>
      <c r="BX25" s="254">
        <v>0.31936897730981018</v>
      </c>
      <c r="BY25" s="254">
        <v>0.31152214471467121</v>
      </c>
      <c r="BZ25" s="254">
        <v>0.31613113455233927</v>
      </c>
      <c r="CA25" s="254">
        <v>0.30984806431808926</v>
      </c>
      <c r="CB25" s="254">
        <v>0.30472164024604698</v>
      </c>
      <c r="CC25" s="254">
        <v>0.29240096438338398</v>
      </c>
      <c r="CD25" s="254">
        <v>0.31787275170053553</v>
      </c>
      <c r="CE25" s="254">
        <v>0.31430086790472844</v>
      </c>
      <c r="CF25" s="254">
        <v>0.34457709529309266</v>
      </c>
      <c r="CG25" s="254">
        <v>0.35763067921506247</v>
      </c>
      <c r="CH25" s="254">
        <v>0.32483616909658813</v>
      </c>
      <c r="CI25" s="254">
        <v>0.29775298039355041</v>
      </c>
      <c r="CJ25" s="254">
        <v>0.2955987801267328</v>
      </c>
      <c r="CK25" s="254">
        <v>0.29241446853452135</v>
      </c>
      <c r="CL25" s="254">
        <v>0.29614775101540136</v>
      </c>
      <c r="CM25" s="254">
        <v>0.28800914020307616</v>
      </c>
      <c r="CN25" s="254">
        <v>0.28238700457216914</v>
      </c>
      <c r="CO25" s="254">
        <v>0.27806235937320928</v>
      </c>
      <c r="CP25" s="254">
        <v>0.27122353717293618</v>
      </c>
      <c r="CQ25" s="254">
        <v>0.26983504481305676</v>
      </c>
      <c r="CR25" s="254">
        <v>0.28949790448544999</v>
      </c>
      <c r="CS25" s="254">
        <v>0.31756675733616008</v>
      </c>
      <c r="CT25" s="254">
        <v>0.27142992517149933</v>
      </c>
      <c r="CU25" s="254">
        <v>0.25751851894687916</v>
      </c>
      <c r="CV25" s="254">
        <v>0.2573866373652744</v>
      </c>
      <c r="CW25" s="254">
        <v>0.2400819726306242</v>
      </c>
      <c r="CX25" s="254">
        <v>0.23269967109967046</v>
      </c>
      <c r="CY25" s="254">
        <v>0.23550432065795759</v>
      </c>
      <c r="CZ25" s="254">
        <v>0.24373542065778894</v>
      </c>
      <c r="DA25" s="254">
        <v>0.22970567588066157</v>
      </c>
      <c r="DB25" s="254">
        <v>0.25784509563419228</v>
      </c>
      <c r="DC25" s="254">
        <v>0.27279633312987095</v>
      </c>
      <c r="DD25" s="254">
        <v>0.26244213016482348</v>
      </c>
      <c r="DE25" s="254">
        <v>0.29273026874357766</v>
      </c>
      <c r="DF25" s="254">
        <v>0.26193465341937922</v>
      </c>
      <c r="DG25" s="254">
        <v>0.2484261439662438</v>
      </c>
      <c r="DH25" s="254">
        <v>0.23406815893814911</v>
      </c>
      <c r="DI25" s="254">
        <v>0.23541438126048292</v>
      </c>
      <c r="DJ25" s="254">
        <v>0.22345838895617487</v>
      </c>
      <c r="DK25" s="254">
        <v>0.22300333088229335</v>
      </c>
      <c r="DL25" s="254">
        <v>0.21482652563863083</v>
      </c>
      <c r="DM25" s="254">
        <v>0.2128217171466803</v>
      </c>
      <c r="DN25" s="254">
        <v>0.21673168251064662</v>
      </c>
      <c r="DO25" s="254">
        <v>0.23767811759314914</v>
      </c>
      <c r="DP25" s="254">
        <v>0.24913581727248005</v>
      </c>
      <c r="DQ25" s="254">
        <v>0.27053914268748053</v>
      </c>
      <c r="DR25" s="254">
        <v>0.24792680197218656</v>
      </c>
      <c r="DS25" s="254">
        <v>0.22537734903544415</v>
      </c>
      <c r="DT25" s="254">
        <v>0.20929863607510341</v>
      </c>
      <c r="DU25" s="254">
        <v>0.21948435045160228</v>
      </c>
      <c r="DV25" s="254">
        <v>0.20391644942091089</v>
      </c>
      <c r="DW25" s="254">
        <v>0.19372126801234762</v>
      </c>
      <c r="DX25" s="254">
        <v>0.19769770737923695</v>
      </c>
      <c r="DY25" s="254">
        <v>0.20177007155857615</v>
      </c>
      <c r="DZ25" s="254">
        <v>0.21022331370769984</v>
      </c>
      <c r="EA25" s="254">
        <v>0.24008833568901464</v>
      </c>
      <c r="EB25" s="254">
        <v>0.24630697391360268</v>
      </c>
      <c r="EC25" s="254">
        <v>0.25617570458955075</v>
      </c>
      <c r="ED25" s="254">
        <v>0.2343859025999073</v>
      </c>
      <c r="EE25" s="254">
        <v>0.2249004613625325</v>
      </c>
      <c r="EF25" s="254">
        <v>0.21171056098289739</v>
      </c>
      <c r="EG25" s="254">
        <v>0.21896863160964875</v>
      </c>
      <c r="EH25" s="254">
        <v>0.21498224117717762</v>
      </c>
      <c r="EI25" s="254">
        <v>0.20454933348179274</v>
      </c>
      <c r="EJ25" s="254">
        <v>0.2142175315856957</v>
      </c>
      <c r="EK25" s="254">
        <v>0.21185214941818514</v>
      </c>
      <c r="EL25" s="254">
        <v>0.22636571666198887</v>
      </c>
      <c r="EM25" s="254">
        <v>0.24599964156940249</v>
      </c>
      <c r="EN25" s="254">
        <v>0.24935679635003816</v>
      </c>
      <c r="EO25" s="254">
        <v>0.27265807375201073</v>
      </c>
      <c r="EP25" s="254">
        <v>0.25183777260869328</v>
      </c>
      <c r="EQ25" s="254">
        <v>0.23186220418317019</v>
      </c>
      <c r="ER25" s="254">
        <v>0.22220704106223105</v>
      </c>
      <c r="ES25" s="254">
        <v>0.23085421735119252</v>
      </c>
      <c r="ET25" s="254">
        <v>0.23141202718360721</v>
      </c>
      <c r="EU25" s="254">
        <v>0.22441607137678996</v>
      </c>
      <c r="EV25" s="254">
        <v>0.21537429040629133</v>
      </c>
      <c r="EW25" s="254">
        <v>0.21947980773566886</v>
      </c>
      <c r="EX25" s="254">
        <v>0.2217764857991659</v>
      </c>
      <c r="EY25" s="254">
        <v>0.23968347733173084</v>
      </c>
      <c r="EZ25" s="254">
        <v>0.23558509895457394</v>
      </c>
      <c r="FA25" s="254">
        <v>0.26075970898614997</v>
      </c>
      <c r="FB25" s="254">
        <v>0.24919459898760382</v>
      </c>
      <c r="FC25" s="254">
        <v>0.22746247357885638</v>
      </c>
      <c r="FD25" s="254">
        <v>0.23241841831513479</v>
      </c>
      <c r="FE25" s="254">
        <v>0.22752323127958249</v>
      </c>
      <c r="FF25" s="254">
        <v>0.22244694305691654</v>
      </c>
      <c r="FG25" s="254">
        <v>0.21708434801375451</v>
      </c>
      <c r="FH25" s="254">
        <v>0.22715325366118069</v>
      </c>
      <c r="FI25" s="254">
        <v>0.22986391760424027</v>
      </c>
      <c r="FJ25" s="254">
        <v>0.23229481165691024</v>
      </c>
      <c r="FK25" s="254">
        <v>0.24643897287594271</v>
      </c>
      <c r="FL25" s="254">
        <v>0.26279673107361995</v>
      </c>
      <c r="FM25" s="254">
        <v>0.27786099813161785</v>
      </c>
      <c r="FN25" s="254">
        <v>0.26352397542127459</v>
      </c>
      <c r="FO25" s="254">
        <v>0.23983315180283463</v>
      </c>
      <c r="FP25" s="254">
        <v>0.24349666364912476</v>
      </c>
      <c r="FQ25" s="254">
        <v>0.23354136082349769</v>
      </c>
      <c r="FR25" s="254">
        <v>0.23984902687537776</v>
      </c>
      <c r="FS25" s="254">
        <v>0.22634276976967663</v>
      </c>
      <c r="FT25" s="254">
        <v>0.22320394514578587</v>
      </c>
      <c r="FU25" s="254">
        <v>0.23137631426620797</v>
      </c>
      <c r="FV25" s="254">
        <v>0.21784413126802665</v>
      </c>
      <c r="FW25" s="254">
        <v>0.23139870623120773</v>
      </c>
      <c r="FX25" s="254">
        <v>0.24031917145823034</v>
      </c>
      <c r="FY25" s="254">
        <v>0.25654651160754993</v>
      </c>
      <c r="FZ25" s="254">
        <v>0.22816412808318592</v>
      </c>
      <c r="GA25" s="254">
        <v>0.21730260307808674</v>
      </c>
      <c r="GB25" s="254">
        <v>0.20709360823245793</v>
      </c>
      <c r="GC25" s="254">
        <v>0.21968057360016893</v>
      </c>
      <c r="GD25" s="254">
        <v>0.21657291104172802</v>
      </c>
      <c r="GE25" s="254">
        <v>0.2072176483960822</v>
      </c>
      <c r="GF25" s="254">
        <v>0.20805725486354756</v>
      </c>
      <c r="GG25" s="254">
        <v>0.21436188588769595</v>
      </c>
      <c r="GH25" s="254">
        <v>0.20876991510780238</v>
      </c>
      <c r="GI25" s="254">
        <v>0.21575699491683362</v>
      </c>
      <c r="GJ25" s="254">
        <v>0.22010528794869461</v>
      </c>
      <c r="GK25" s="254">
        <v>0.23028193480924475</v>
      </c>
      <c r="GL25" s="254">
        <v>0.23034197458706107</v>
      </c>
      <c r="GM25" s="254">
        <v>0.20710869501436355</v>
      </c>
      <c r="GN25" s="254">
        <v>0.20670829986073877</v>
      </c>
      <c r="GO25" s="254">
        <v>0.20054002431624895</v>
      </c>
      <c r="GP25" s="254">
        <v>0.19201692607296289</v>
      </c>
      <c r="GQ25" s="254">
        <v>0.18715429100395473</v>
      </c>
      <c r="GR25" s="254">
        <v>0.21108042585246328</v>
      </c>
      <c r="GS25" s="254">
        <v>0.19939246312063019</v>
      </c>
      <c r="GT25" s="254">
        <v>0.2008364155293367</v>
      </c>
      <c r="GU25" s="254">
        <v>0.21816381572862056</v>
      </c>
      <c r="GV25" s="254">
        <v>0.20705870859305819</v>
      </c>
      <c r="GW25" s="254">
        <v>0.22406797142657864</v>
      </c>
      <c r="GX25" s="254">
        <v>0.21261077385847194</v>
      </c>
      <c r="GY25" s="254">
        <v>0.20364439854240216</v>
      </c>
      <c r="GZ25" s="254">
        <v>0.20053836816244733</v>
      </c>
      <c r="HA25" s="254">
        <v>0.19746780647093742</v>
      </c>
      <c r="HB25" s="254">
        <v>0.18758205055333549</v>
      </c>
      <c r="HC25" s="254">
        <v>0.19635800600563388</v>
      </c>
      <c r="HD25" s="254">
        <v>0.19097231095417247</v>
      </c>
      <c r="HE25" s="254">
        <v>0.18814282129012763</v>
      </c>
      <c r="HF25" s="254">
        <v>0.189611990631713</v>
      </c>
      <c r="HG25" s="254">
        <v>0.19810200515501999</v>
      </c>
      <c r="HH25" s="254">
        <v>0.20599848967453266</v>
      </c>
      <c r="HI25" s="254">
        <v>0.21781545625670137</v>
      </c>
      <c r="HJ25" s="254">
        <v>0.19209673735725746</v>
      </c>
      <c r="HK25" s="254">
        <v>0.18361606404855726</v>
      </c>
      <c r="HL25" s="254">
        <v>0.18948078605408888</v>
      </c>
      <c r="HM25" s="254">
        <v>0.18566906095556429</v>
      </c>
      <c r="HN25" s="255">
        <v>0.17976826056491396</v>
      </c>
      <c r="HO25" s="255">
        <v>0.17235924388111248</v>
      </c>
      <c r="HP25" s="255">
        <v>0.16249745827874462</v>
      </c>
      <c r="HQ25" s="255">
        <v>0.17066968913847516</v>
      </c>
      <c r="HR25" s="255">
        <v>0.16870731459530974</v>
      </c>
      <c r="HS25" s="255">
        <v>0.16867876092620301</v>
      </c>
      <c r="HT25" s="255">
        <v>0.18335561122086239</v>
      </c>
      <c r="HU25" s="255">
        <v>0.1930663024783453</v>
      </c>
      <c r="HV25" s="256">
        <v>0.17921221175104352</v>
      </c>
      <c r="HW25" s="255">
        <v>0.17590535013952951</v>
      </c>
      <c r="HX25" s="255">
        <v>0.17373309906782827</v>
      </c>
      <c r="HY25" s="255">
        <v>0.1718422399272522</v>
      </c>
      <c r="HZ25" s="255">
        <v>0.16529053659844081</v>
      </c>
      <c r="IA25" s="255">
        <v>0.16555081108718164</v>
      </c>
      <c r="IB25" s="255">
        <v>0.15424300653691164</v>
      </c>
      <c r="IC25" s="255">
        <v>0.15121163053891565</v>
      </c>
      <c r="ID25" s="255">
        <v>0.152132985671669</v>
      </c>
      <c r="IE25" s="257">
        <f t="shared" ref="IE25:JQ25" si="23">IE15/(IE22-IE15)</f>
        <v>0.16140069591932907</v>
      </c>
      <c r="IF25" s="257">
        <f t="shared" si="23"/>
        <v>0.17268384680290899</v>
      </c>
      <c r="IG25" s="258">
        <f t="shared" si="23"/>
        <v>0.18530431025850774</v>
      </c>
      <c r="IH25" s="257">
        <f t="shared" si="23"/>
        <v>0.16899608401729235</v>
      </c>
      <c r="II25" s="257">
        <f t="shared" si="23"/>
        <v>0.16209604948358744</v>
      </c>
      <c r="IJ25" s="257">
        <f t="shared" si="23"/>
        <v>0.16005303499245155</v>
      </c>
      <c r="IK25" s="257">
        <f t="shared" si="23"/>
        <v>0.1594691851821822</v>
      </c>
      <c r="IL25" s="257">
        <f t="shared" si="23"/>
        <v>0.15575437814924875</v>
      </c>
      <c r="IM25" s="257">
        <f t="shared" si="23"/>
        <v>0.14915976555149404</v>
      </c>
      <c r="IN25" s="257">
        <f>IN15/(IN22-IN15)</f>
        <v>0.15414041888325583</v>
      </c>
      <c r="IO25" s="257">
        <f t="shared" si="23"/>
        <v>0.15945511024526618</v>
      </c>
      <c r="IP25" s="257">
        <f t="shared" si="23"/>
        <v>0.15338431817935755</v>
      </c>
      <c r="IQ25" s="257">
        <f t="shared" si="23"/>
        <v>0.16499522668868002</v>
      </c>
      <c r="IR25" s="257">
        <f t="shared" si="23"/>
        <v>0.17212333404727323</v>
      </c>
      <c r="IS25" s="230">
        <f t="shared" si="23"/>
        <v>0.18234548889112437</v>
      </c>
      <c r="IT25" s="224">
        <f>IT15/(IT22-IT15)</f>
        <v>0.17380261215370926</v>
      </c>
      <c r="IU25" s="199">
        <f t="shared" si="23"/>
        <v>0.17089373009128664</v>
      </c>
      <c r="IV25" s="199">
        <f t="shared" si="23"/>
        <v>0.17219220375793548</v>
      </c>
      <c r="IW25" s="199">
        <f t="shared" si="23"/>
        <v>0.17839350999353235</v>
      </c>
      <c r="IX25" s="199">
        <f t="shared" si="23"/>
        <v>0.17238674647757848</v>
      </c>
      <c r="IY25" s="199">
        <f>IY15/(IY22-IY15)</f>
        <v>0.17293639984333395</v>
      </c>
      <c r="IZ25" s="199">
        <f t="shared" si="23"/>
        <v>0.17986753478856693</v>
      </c>
      <c r="JA25" s="199">
        <f t="shared" si="23"/>
        <v>0.18133218972953222</v>
      </c>
      <c r="JB25" s="199">
        <f t="shared" si="23"/>
        <v>0.17692799236460502</v>
      </c>
      <c r="JC25" s="199">
        <f t="shared" si="23"/>
        <v>0.18611860117733312</v>
      </c>
      <c r="JD25" s="199">
        <f t="shared" si="23"/>
        <v>0.1983638915586487</v>
      </c>
      <c r="JE25" s="199">
        <f t="shared" si="23"/>
        <v>0.20966745912995866</v>
      </c>
      <c r="JF25" s="224">
        <f t="shared" si="23"/>
        <v>0.20297839169567483</v>
      </c>
      <c r="JG25" s="199">
        <f t="shared" si="23"/>
        <v>0.19639375851454224</v>
      </c>
      <c r="JH25" s="199">
        <f t="shared" si="23"/>
        <v>0.19301482247322554</v>
      </c>
      <c r="JI25" s="199">
        <f t="shared" si="23"/>
        <v>0.19910548046671495</v>
      </c>
      <c r="JJ25" s="199">
        <f t="shared" si="23"/>
        <v>0.18859924572673717</v>
      </c>
      <c r="JK25" s="199">
        <f>JK15/(JK22-JK15)</f>
        <v>0.17958180270241442</v>
      </c>
      <c r="JL25" s="199">
        <f t="shared" si="23"/>
        <v>0.17853585975858904</v>
      </c>
      <c r="JM25" s="199">
        <f t="shared" si="23"/>
        <v>0.17793748220840802</v>
      </c>
      <c r="JN25" s="199">
        <f t="shared" si="23"/>
        <v>0.17783724398884088</v>
      </c>
      <c r="JO25" s="199">
        <f t="shared" si="23"/>
        <v>0.17811326552424361</v>
      </c>
      <c r="JP25" s="199">
        <f t="shared" si="23"/>
        <v>0.17396408594304763</v>
      </c>
      <c r="JQ25" s="199">
        <f t="shared" si="23"/>
        <v>0.19136527744058318</v>
      </c>
      <c r="JR25" s="224">
        <f>JR15/(JR22-JR15)</f>
        <v>0.18912768591851561</v>
      </c>
      <c r="JS25" s="199">
        <f t="shared" ref="JS25:LE25" si="24">JS15/(JS22-JS15)</f>
        <v>0.18387597161751182</v>
      </c>
      <c r="JT25" s="199">
        <f t="shared" si="24"/>
        <v>0.18311600744129919</v>
      </c>
      <c r="JU25" s="199">
        <f t="shared" si="24"/>
        <v>0.19196208983379853</v>
      </c>
      <c r="JV25" s="199">
        <f t="shared" si="24"/>
        <v>0.18838848764035457</v>
      </c>
      <c r="JW25" s="199">
        <f t="shared" si="24"/>
        <v>0.17961388962153141</v>
      </c>
      <c r="JX25" s="199">
        <f t="shared" si="24"/>
        <v>0.1745725508053329</v>
      </c>
      <c r="JY25" s="199">
        <f t="shared" si="24"/>
        <v>0.17835305535963106</v>
      </c>
      <c r="JZ25" s="199">
        <f t="shared" si="24"/>
        <v>0.17442128212841665</v>
      </c>
      <c r="KA25" s="199">
        <v>0.15849648653099577</v>
      </c>
      <c r="KB25" s="199">
        <v>0.17808935950508098</v>
      </c>
      <c r="KC25" s="199">
        <v>0.21109474704938785</v>
      </c>
      <c r="KD25" s="224">
        <v>0.18683257922594931</v>
      </c>
      <c r="KE25" s="199">
        <v>0.1812077855408849</v>
      </c>
      <c r="KF25" s="199">
        <v>0.17745173184517901</v>
      </c>
      <c r="KG25" s="199">
        <f t="shared" si="24"/>
        <v>0.17786822468435279</v>
      </c>
      <c r="KH25" s="199">
        <f t="shared" si="24"/>
        <v>0.18032802647812837</v>
      </c>
      <c r="KI25" s="199">
        <f t="shared" si="24"/>
        <v>0.17512125509287527</v>
      </c>
      <c r="KJ25" s="199">
        <f t="shared" si="24"/>
        <v>0.17145686709462926</v>
      </c>
      <c r="KK25" s="199">
        <f t="shared" si="24"/>
        <v>0.17066153796055281</v>
      </c>
      <c r="KL25" s="199">
        <f t="shared" si="24"/>
        <v>0.16993718337338642</v>
      </c>
      <c r="KM25" s="199">
        <f t="shared" si="24"/>
        <v>0.17295955049508802</v>
      </c>
      <c r="KN25" s="199">
        <f t="shared" si="24"/>
        <v>0.17728007095200021</v>
      </c>
      <c r="KO25" s="230">
        <f t="shared" si="24"/>
        <v>0.1771231861378757</v>
      </c>
      <c r="KP25" s="224">
        <f t="shared" si="24"/>
        <v>0.17230152912096236</v>
      </c>
      <c r="KQ25" s="199">
        <f t="shared" si="24"/>
        <v>0.17145743735560001</v>
      </c>
      <c r="KR25" s="199">
        <f t="shared" si="24"/>
        <v>0.17917860185836987</v>
      </c>
      <c r="KS25" s="199">
        <f t="shared" si="24"/>
        <v>0.18292312095797489</v>
      </c>
      <c r="KT25" s="199">
        <f t="shared" si="24"/>
        <v>0.18642797643683001</v>
      </c>
      <c r="KU25" s="199">
        <f t="shared" si="24"/>
        <v>0.19011982825160204</v>
      </c>
      <c r="KV25" s="199">
        <f t="shared" si="24"/>
        <v>0.19405249899690594</v>
      </c>
      <c r="KW25" s="199">
        <f t="shared" si="24"/>
        <v>0.19952997714227708</v>
      </c>
      <c r="KX25" s="199">
        <f t="shared" si="24"/>
        <v>0.20412990526889693</v>
      </c>
      <c r="KY25" s="199">
        <f t="shared" si="24"/>
        <v>0.21448745425681259</v>
      </c>
      <c r="KZ25" s="199">
        <f t="shared" si="24"/>
        <v>0.23631416022201085</v>
      </c>
      <c r="LA25" s="230">
        <f t="shared" si="24"/>
        <v>0.24159340148665392</v>
      </c>
      <c r="LB25" s="224">
        <f t="shared" si="24"/>
        <v>0.2314976977977633</v>
      </c>
      <c r="LC25" s="199">
        <f t="shared" si="24"/>
        <v>0.22068570628915585</v>
      </c>
      <c r="LD25" s="199">
        <f t="shared" si="24"/>
        <v>0.21989319675845598</v>
      </c>
      <c r="LE25" s="199">
        <f t="shared" si="24"/>
        <v>0.22474339371581728</v>
      </c>
      <c r="LF25" s="199">
        <f>LF15/(LF22-LF15)</f>
        <v>0.23523404692021357</v>
      </c>
      <c r="LG25" s="199">
        <f>LG15/(LG22-LG15)</f>
        <v>0.21764493757736419</v>
      </c>
      <c r="LH25" s="199">
        <f>LH15/(LH22-LH15)</f>
        <v>0.1978904590497077</v>
      </c>
      <c r="LI25" s="199">
        <f t="shared" ref="LI25:LK25" si="25">LI15/(LI22-LI15)</f>
        <v>0.19833377538772351</v>
      </c>
      <c r="LJ25" s="199">
        <f t="shared" si="25"/>
        <v>0.20492125937093028</v>
      </c>
      <c r="LK25" s="199">
        <f t="shared" si="25"/>
        <v>0.22962058056027174</v>
      </c>
      <c r="LL25" s="199">
        <f>LL15/(LL22-LL15)</f>
        <v>0.23061289718688255</v>
      </c>
      <c r="LM25" s="230">
        <f>LM15/(LM22-LM15)</f>
        <v>0.23807708970566324</v>
      </c>
      <c r="LN25" s="224">
        <f>LN15/(LN22-LN15)</f>
        <v>0.22641920251070663</v>
      </c>
      <c r="LO25" s="199">
        <f>LO15/(LO22-LO15)</f>
        <v>0.2201142076426085</v>
      </c>
      <c r="LP25" s="230">
        <f>LP15/(LP22-LP15)</f>
        <v>0.20812373006056678</v>
      </c>
      <c r="LQ25" s="259"/>
    </row>
    <row r="26" spans="1:329" ht="27.75" customHeight="1" thickBot="1">
      <c r="A26" s="260" t="s">
        <v>200</v>
      </c>
      <c r="B26" s="261">
        <v>0.27538819946602777</v>
      </c>
      <c r="C26" s="262">
        <v>0.25851218728621222</v>
      </c>
      <c r="D26" s="262">
        <v>0.25340821373022276</v>
      </c>
      <c r="E26" s="262">
        <v>0.24219568709407299</v>
      </c>
      <c r="F26" s="262">
        <v>0.25172137152555468</v>
      </c>
      <c r="G26" s="262">
        <v>0.24876958421975595</v>
      </c>
      <c r="H26" s="262">
        <v>0.25528706430086406</v>
      </c>
      <c r="I26" s="262">
        <v>0.25639292881737585</v>
      </c>
      <c r="J26" s="262">
        <v>0.24236476682363486</v>
      </c>
      <c r="K26" s="262">
        <v>0.26134978811908771</v>
      </c>
      <c r="L26" s="262">
        <v>0.28254680109903957</v>
      </c>
      <c r="M26" s="262">
        <v>0.32057351712620014</v>
      </c>
      <c r="N26" s="262">
        <v>0.31077222120788656</v>
      </c>
      <c r="O26" s="262">
        <v>0.29636481468461184</v>
      </c>
      <c r="P26" s="262">
        <v>0.2963959196205711</v>
      </c>
      <c r="Q26" s="262">
        <v>0.2991609916429106</v>
      </c>
      <c r="R26" s="262">
        <v>0.29425790518824441</v>
      </c>
      <c r="S26" s="262">
        <v>0.29683281445600296</v>
      </c>
      <c r="T26" s="262">
        <v>0.29890698721850217</v>
      </c>
      <c r="U26" s="262">
        <v>0.30193650169807018</v>
      </c>
      <c r="V26" s="262">
        <v>0.29514870297153384</v>
      </c>
      <c r="W26" s="262">
        <v>0.29741894794872348</v>
      </c>
      <c r="X26" s="262">
        <v>0.31622500130255171</v>
      </c>
      <c r="Y26" s="262">
        <v>0.36361796283348286</v>
      </c>
      <c r="Z26" s="262">
        <v>0.34483838012927376</v>
      </c>
      <c r="AA26" s="262">
        <v>0.32518259201835548</v>
      </c>
      <c r="AB26" s="262">
        <v>0.31360322537712193</v>
      </c>
      <c r="AC26" s="262">
        <v>0.30788564954069947</v>
      </c>
      <c r="AD26" s="262">
        <v>0.3067889912880773</v>
      </c>
      <c r="AE26" s="262">
        <v>0.29956855127621579</v>
      </c>
      <c r="AF26" s="262">
        <v>0.29238146664310544</v>
      </c>
      <c r="AG26" s="262">
        <v>0.28863944326165358</v>
      </c>
      <c r="AH26" s="262">
        <v>0.27914202619198503</v>
      </c>
      <c r="AI26" s="262">
        <v>0.27616613101010584</v>
      </c>
      <c r="AJ26" s="262">
        <v>0.28390141914765871</v>
      </c>
      <c r="AK26" s="262">
        <v>0.30150942292254901</v>
      </c>
      <c r="AL26" s="262">
        <v>0.2758657094567446</v>
      </c>
      <c r="AM26" s="262">
        <v>0.25869216631513248</v>
      </c>
      <c r="AN26" s="262">
        <v>0.25626041703409969</v>
      </c>
      <c r="AO26" s="262">
        <v>0.25562321933328741</v>
      </c>
      <c r="AP26" s="262">
        <v>0.24618898594500965</v>
      </c>
      <c r="AQ26" s="262">
        <v>0.248230870761736</v>
      </c>
      <c r="AR26" s="262">
        <v>0.24900024234493359</v>
      </c>
      <c r="AS26" s="262">
        <v>0.24865585223823644</v>
      </c>
      <c r="AT26" s="262">
        <v>0.24352326121574308</v>
      </c>
      <c r="AU26" s="262">
        <v>0.26355108008889133</v>
      </c>
      <c r="AV26" s="262">
        <v>0.28100650037698344</v>
      </c>
      <c r="AW26" s="262">
        <v>0.30398206762504781</v>
      </c>
      <c r="AX26" s="262">
        <v>0.28441203523948644</v>
      </c>
      <c r="AY26" s="262">
        <v>0.26375475147454691</v>
      </c>
      <c r="AZ26" s="262">
        <v>0.25931240727356925</v>
      </c>
      <c r="BA26" s="262">
        <v>0.26741204977161048</v>
      </c>
      <c r="BB26" s="262">
        <v>0.25956372258094584</v>
      </c>
      <c r="BC26" s="262">
        <v>0.26240772822193753</v>
      </c>
      <c r="BD26" s="262">
        <v>0.25148924794807648</v>
      </c>
      <c r="BE26" s="262">
        <v>0.25087253986500402</v>
      </c>
      <c r="BF26" s="262">
        <v>0.24961467054594466</v>
      </c>
      <c r="BG26" s="262">
        <v>0.25296414576911092</v>
      </c>
      <c r="BH26" s="262">
        <v>0.24865405937380061</v>
      </c>
      <c r="BI26" s="262">
        <v>0.29931994949785462</v>
      </c>
      <c r="BJ26" s="262">
        <v>0.2788288282114077</v>
      </c>
      <c r="BK26" s="262">
        <v>0.26098389861226323</v>
      </c>
      <c r="BL26" s="262">
        <v>0.24777968692669181</v>
      </c>
      <c r="BM26" s="262">
        <v>0.25923348840031135</v>
      </c>
      <c r="BN26" s="262">
        <v>0.25664876596086017</v>
      </c>
      <c r="BO26" s="262">
        <v>0.25369108220219616</v>
      </c>
      <c r="BP26" s="262">
        <v>0.25065780048228159</v>
      </c>
      <c r="BQ26" s="262">
        <v>0.24315913836215786</v>
      </c>
      <c r="BR26" s="262">
        <v>0.24019307380789737</v>
      </c>
      <c r="BS26" s="262">
        <v>0.2442372510561831</v>
      </c>
      <c r="BT26" s="262">
        <v>0.248495511532626</v>
      </c>
      <c r="BU26" s="262">
        <v>0.27387083493525383</v>
      </c>
      <c r="BV26" s="262">
        <v>0.2618758348174729</v>
      </c>
      <c r="BW26" s="262">
        <v>0.24492921632629219</v>
      </c>
      <c r="BX26" s="262">
        <v>0.24206191202176261</v>
      </c>
      <c r="BY26" s="262">
        <v>0.237527170982267</v>
      </c>
      <c r="BZ26" s="262">
        <v>0.24019729208812171</v>
      </c>
      <c r="CA26" s="262">
        <v>0.23655267565662061</v>
      </c>
      <c r="CB26" s="262">
        <v>0.23355299003746266</v>
      </c>
      <c r="CC26" s="262">
        <v>0.22624632172329823</v>
      </c>
      <c r="CD26" s="262">
        <v>0.24120139921730985</v>
      </c>
      <c r="CE26" s="262">
        <v>0.23913920745239256</v>
      </c>
      <c r="CF26" s="262">
        <v>0.25627172774200896</v>
      </c>
      <c r="CG26" s="262">
        <v>0.26342265587415337</v>
      </c>
      <c r="CH26" s="262">
        <v>0.24518968961882689</v>
      </c>
      <c r="CI26" s="262">
        <v>0.22943733121171897</v>
      </c>
      <c r="CJ26" s="262">
        <v>0.22815611180014997</v>
      </c>
      <c r="CK26" s="262">
        <v>0.22625440650327319</v>
      </c>
      <c r="CL26" s="262">
        <v>0.22848301884055994</v>
      </c>
      <c r="CM26" s="262">
        <v>0.22360799408431736</v>
      </c>
      <c r="CN26" s="262">
        <v>0.22020420010913888</v>
      </c>
      <c r="CO26" s="262">
        <v>0.2175655650398603</v>
      </c>
      <c r="CP26" s="262">
        <v>0.21335628962323025</v>
      </c>
      <c r="CQ26" s="262">
        <v>0.21249613949092219</v>
      </c>
      <c r="CR26" s="262">
        <v>0.22450436210748922</v>
      </c>
      <c r="CS26" s="262">
        <v>0.24102517429797074</v>
      </c>
      <c r="CT26" s="262">
        <v>0.21348398350376013</v>
      </c>
      <c r="CU26" s="262">
        <v>0.20478308276727447</v>
      </c>
      <c r="CV26" s="262">
        <v>0.20469967607147624</v>
      </c>
      <c r="CW26" s="262">
        <v>0.19360169563737054</v>
      </c>
      <c r="CX26" s="262">
        <v>0.18877239651737965</v>
      </c>
      <c r="CY26" s="262">
        <v>0.19061391912619272</v>
      </c>
      <c r="CZ26" s="262">
        <v>0.19597047459569958</v>
      </c>
      <c r="DA26" s="262">
        <v>0.18679728034609289</v>
      </c>
      <c r="DB26" s="262">
        <v>0.20498954643074671</v>
      </c>
      <c r="DC26" s="262">
        <v>0.21432834620056682</v>
      </c>
      <c r="DD26" s="262">
        <v>0.20788448348959901</v>
      </c>
      <c r="DE26" s="262">
        <v>0.22644342429460265</v>
      </c>
      <c r="DF26" s="262">
        <v>0.2075659406845137</v>
      </c>
      <c r="DG26" s="262">
        <v>0.19899146230388537</v>
      </c>
      <c r="DH26" s="262">
        <v>0.18967198630224161</v>
      </c>
      <c r="DI26" s="262">
        <v>0.19055499501332629</v>
      </c>
      <c r="DJ26" s="262">
        <v>0.18264486227997029</v>
      </c>
      <c r="DK26" s="262">
        <v>0.18234073877903123</v>
      </c>
      <c r="DL26" s="262">
        <v>0.17683720358813959</v>
      </c>
      <c r="DM26" s="262">
        <v>0.17547650585229532</v>
      </c>
      <c r="DN26" s="262">
        <v>0.17812611081469901</v>
      </c>
      <c r="DO26" s="262">
        <v>0.1920354850058672</v>
      </c>
      <c r="DP26" s="262">
        <v>0.19944654042222121</v>
      </c>
      <c r="DQ26" s="262">
        <v>0.21293255248730744</v>
      </c>
      <c r="DR26" s="262">
        <v>0.19867094895339243</v>
      </c>
      <c r="DS26" s="262">
        <v>0.18392485319958782</v>
      </c>
      <c r="DT26" s="262">
        <v>0.17307440017827402</v>
      </c>
      <c r="DU26" s="262">
        <v>0.17998127681615786</v>
      </c>
      <c r="DV26" s="262">
        <v>0.16937757559421637</v>
      </c>
      <c r="DW26" s="262">
        <v>0.16228350219051621</v>
      </c>
      <c r="DX26" s="262">
        <v>0.16506477900156677</v>
      </c>
      <c r="DY26" s="262">
        <v>0.16789407252994781</v>
      </c>
      <c r="DZ26" s="262">
        <v>0.17370621713082796</v>
      </c>
      <c r="EA26" s="262">
        <v>0.19360583337445664</v>
      </c>
      <c r="EB26" s="262">
        <v>0.19762945973106408</v>
      </c>
      <c r="EC26" s="262">
        <v>0.20393301960353935</v>
      </c>
      <c r="ED26" s="262">
        <v>0.18988057309001619</v>
      </c>
      <c r="EE26" s="262">
        <v>0.18360713254394717</v>
      </c>
      <c r="EF26" s="262">
        <v>0.17472040584606705</v>
      </c>
      <c r="EG26" s="262">
        <v>0.17963434491378219</v>
      </c>
      <c r="EH26" s="262">
        <v>0.17694270244549801</v>
      </c>
      <c r="EI26" s="262">
        <v>0.16981399416040158</v>
      </c>
      <c r="EJ26" s="262">
        <v>0.17642434408432597</v>
      </c>
      <c r="EK26" s="262">
        <v>0.17481682853795011</v>
      </c>
      <c r="EL26" s="262">
        <v>0.18458255444234653</v>
      </c>
      <c r="EM26" s="262">
        <v>0.19743155083058686</v>
      </c>
      <c r="EN26" s="262">
        <v>0.19958813773497469</v>
      </c>
      <c r="EO26" s="262">
        <v>0.21424299218734277</v>
      </c>
      <c r="EP26" s="262">
        <v>0.20117444777520241</v>
      </c>
      <c r="EQ26" s="262">
        <v>0.18822089304778583</v>
      </c>
      <c r="ER26" s="262">
        <v>0.18180801909724634</v>
      </c>
      <c r="ES26" s="262">
        <v>0.1875561005494156</v>
      </c>
      <c r="ET26" s="262">
        <v>0.18792412456200819</v>
      </c>
      <c r="EU26" s="262">
        <v>0.18328416019927457</v>
      </c>
      <c r="EV26" s="262">
        <v>0.17720820006344973</v>
      </c>
      <c r="EW26" s="262">
        <v>0.17997822214309489</v>
      </c>
      <c r="EX26" s="262">
        <v>0.1815196874198324</v>
      </c>
      <c r="EY26" s="262">
        <v>0.19334247952358019</v>
      </c>
      <c r="EZ26" s="262">
        <v>0.19066683399945664</v>
      </c>
      <c r="FA26" s="262">
        <v>0.20682744469669162</v>
      </c>
      <c r="FB26" s="262">
        <v>0.19948421101849215</v>
      </c>
      <c r="FC26" s="262">
        <v>0.18531114268255747</v>
      </c>
      <c r="FD26" s="262">
        <v>0.18858726456951116</v>
      </c>
      <c r="FE26" s="262">
        <v>0.18535146666219102</v>
      </c>
      <c r="FF26" s="262">
        <v>0.18196858711974342</v>
      </c>
      <c r="FG26" s="262">
        <v>0.17836425911485077</v>
      </c>
      <c r="FH26" s="262">
        <v>0.18510585616219874</v>
      </c>
      <c r="FI26" s="262">
        <v>0.18690191192210301</v>
      </c>
      <c r="FJ26" s="262">
        <v>0.18850587494121873</v>
      </c>
      <c r="FK26" s="262">
        <v>0.19771443146336104</v>
      </c>
      <c r="FL26" s="262">
        <v>0.20810691428555744</v>
      </c>
      <c r="FM26" s="262">
        <v>0.21744227152865855</v>
      </c>
      <c r="FN26" s="262">
        <v>0.20856270284338091</v>
      </c>
      <c r="FO26" s="262">
        <v>0.19343986039903399</v>
      </c>
      <c r="FP26" s="262">
        <v>0.19581609727409111</v>
      </c>
      <c r="FQ26" s="262">
        <v>0.18932592634558132</v>
      </c>
      <c r="FR26" s="262">
        <v>0.1934501876247276</v>
      </c>
      <c r="FS26" s="262">
        <v>0.18456729663941085</v>
      </c>
      <c r="FT26" s="262">
        <v>0.18247484079131518</v>
      </c>
      <c r="FU26" s="262">
        <v>0.18790057238033517</v>
      </c>
      <c r="FV26" s="262">
        <v>0.17887685761658681</v>
      </c>
      <c r="FW26" s="262">
        <v>0.18791533973543112</v>
      </c>
      <c r="FX26" s="262">
        <v>0.19375591137214268</v>
      </c>
      <c r="FY26" s="262">
        <v>0.20416793905968492</v>
      </c>
      <c r="FZ26" s="262">
        <v>0.18577657730427699</v>
      </c>
      <c r="GA26" s="262">
        <v>0.17851157348108238</v>
      </c>
      <c r="GB26" s="262">
        <v>0.17156383466871655</v>
      </c>
      <c r="GC26" s="262">
        <v>0.18011320205890546</v>
      </c>
      <c r="GD26" s="262">
        <v>0.17801885039202525</v>
      </c>
      <c r="GE26" s="262">
        <v>0.17164895548983483</v>
      </c>
      <c r="GF26" s="262">
        <v>0.17222466404297043</v>
      </c>
      <c r="GG26" s="262">
        <v>0.17652224462808949</v>
      </c>
      <c r="GH26" s="262">
        <v>0.172712699495986</v>
      </c>
      <c r="GI26" s="262">
        <v>0.17746720423483389</v>
      </c>
      <c r="GJ26" s="262">
        <v>0.1803986017622686</v>
      </c>
      <c r="GK26" s="262">
        <v>0.18717818110931617</v>
      </c>
      <c r="GL26" s="262">
        <v>0.18721784621253015</v>
      </c>
      <c r="GM26" s="262">
        <v>0.17157418869549201</v>
      </c>
      <c r="GN26" s="262">
        <v>0.17129931059941672</v>
      </c>
      <c r="GO26" s="262">
        <v>0.16704151486366625</v>
      </c>
      <c r="GP26" s="262">
        <v>0.16108573785571362</v>
      </c>
      <c r="GQ26" s="262">
        <v>0.15764950893255986</v>
      </c>
      <c r="GR26" s="262">
        <v>0.17429100606913583</v>
      </c>
      <c r="GS26" s="262">
        <v>0.1662445523476464</v>
      </c>
      <c r="GT26" s="262">
        <v>0.16724710621038807</v>
      </c>
      <c r="GU26" s="262">
        <v>0.1790923461292685</v>
      </c>
      <c r="GV26" s="262">
        <v>0.17153988212752702</v>
      </c>
      <c r="GW26" s="262">
        <v>0.18305190288202763</v>
      </c>
      <c r="GX26" s="262">
        <v>0.17533307343291549</v>
      </c>
      <c r="GY26" s="262">
        <v>0.16918983612519853</v>
      </c>
      <c r="GZ26" s="262">
        <v>0.16704036578971881</v>
      </c>
      <c r="HA26" s="262">
        <v>0.16490448044101966</v>
      </c>
      <c r="HB26" s="262">
        <v>0.15795291825599295</v>
      </c>
      <c r="HC26" s="262">
        <v>0.16412980480753284</v>
      </c>
      <c r="HD26" s="262">
        <v>0.1603499167845229</v>
      </c>
      <c r="HE26" s="262">
        <v>0.15835034132162282</v>
      </c>
      <c r="HF26" s="262">
        <v>0.15938977761229894</v>
      </c>
      <c r="HG26" s="262">
        <v>0.16534652667523744</v>
      </c>
      <c r="HH26" s="262">
        <v>0.17081156522022364</v>
      </c>
      <c r="HI26" s="262">
        <v>0.17885752322951992</v>
      </c>
      <c r="HJ26" s="262">
        <v>0.16114190345249502</v>
      </c>
      <c r="HK26" s="262">
        <v>0.15513143968365783</v>
      </c>
      <c r="HL26" s="262">
        <v>0.15929705487943266</v>
      </c>
      <c r="HM26" s="262">
        <v>0.15659433738275025</v>
      </c>
      <c r="HN26" s="263">
        <v>0.15237590853549043</v>
      </c>
      <c r="HO26" s="263">
        <v>0.147019136651761</v>
      </c>
      <c r="HP26" s="263">
        <v>0.13978306543512534</v>
      </c>
      <c r="HQ26" s="263">
        <v>0.14578808243004499</v>
      </c>
      <c r="HR26" s="263">
        <v>0.14435377659438053</v>
      </c>
      <c r="HS26" s="263">
        <v>0.14433287107273302</v>
      </c>
      <c r="HT26" s="263">
        <v>0.15494548678540956</v>
      </c>
      <c r="HU26" s="263">
        <v>0.16182361539948828</v>
      </c>
      <c r="HV26" s="264">
        <v>0.15197621765205988</v>
      </c>
      <c r="HW26" s="263">
        <v>0.14959141917217836</v>
      </c>
      <c r="HX26" s="263">
        <v>0.14801755118417131</v>
      </c>
      <c r="HY26" s="263">
        <v>0.14664281084279754</v>
      </c>
      <c r="HZ26" s="263">
        <v>0.14184491455747567</v>
      </c>
      <c r="IA26" s="263">
        <v>0.142036545736485</v>
      </c>
      <c r="IB26" s="263">
        <v>0.13363131131258807</v>
      </c>
      <c r="IC26" s="263">
        <v>0.13134998511796575</v>
      </c>
      <c r="ID26" s="263">
        <v>0.13204464030077109</v>
      </c>
      <c r="IE26" s="263">
        <f t="shared" ref="IE26:JB26" si="26">IE15/IE22</f>
        <v>0.13897072430421548</v>
      </c>
      <c r="IF26" s="263">
        <f t="shared" si="26"/>
        <v>0.14725524468824008</v>
      </c>
      <c r="IG26" s="265">
        <f t="shared" si="26"/>
        <v>0.15633479829166738</v>
      </c>
      <c r="IH26" s="263">
        <f t="shared" si="26"/>
        <v>0.14456514125909806</v>
      </c>
      <c r="II26" s="263">
        <f t="shared" si="26"/>
        <v>0.13948593109461108</v>
      </c>
      <c r="IJ26" s="263">
        <f t="shared" si="26"/>
        <v>0.13797044631971764</v>
      </c>
      <c r="IK26" s="263">
        <f t="shared" si="26"/>
        <v>0.13753637200554453</v>
      </c>
      <c r="IL26" s="263">
        <f t="shared" si="26"/>
        <v>0.1347642553590529</v>
      </c>
      <c r="IM26" s="263">
        <f t="shared" si="26"/>
        <v>0.12979898010953303</v>
      </c>
      <c r="IN26" s="263">
        <f>IN15/IN22</f>
        <v>0.13355430271855639</v>
      </c>
      <c r="IO26" s="263">
        <f t="shared" si="26"/>
        <v>0.13752590232797862</v>
      </c>
      <c r="IP26" s="263">
        <f t="shared" si="26"/>
        <v>0.13298630453158758</v>
      </c>
      <c r="IQ26" s="263">
        <f t="shared" si="26"/>
        <v>0.14162738430925045</v>
      </c>
      <c r="IR26" s="263">
        <f t="shared" si="26"/>
        <v>0.14684745968919621</v>
      </c>
      <c r="IS26" s="266">
        <f>IS15/IS22</f>
        <v>0.15422352485324664</v>
      </c>
      <c r="IT26" s="267">
        <f t="shared" si="26"/>
        <v>0.14806800594421393</v>
      </c>
      <c r="IU26" s="268">
        <f t="shared" si="26"/>
        <v>0.14595152890430391</v>
      </c>
      <c r="IV26" s="268">
        <f t="shared" si="26"/>
        <v>0.14689758488915372</v>
      </c>
      <c r="IW26" s="268">
        <f>IW15/IW22</f>
        <v>0.15138704387001542</v>
      </c>
      <c r="IX26" s="268">
        <f t="shared" si="26"/>
        <v>0.14703914642118937</v>
      </c>
      <c r="IY26" s="268">
        <f>IY15/IY22</f>
        <v>0.14743885505337936</v>
      </c>
      <c r="IZ26" s="268">
        <f t="shared" si="26"/>
        <v>0.15244722774815506</v>
      </c>
      <c r="JA26" s="268">
        <f t="shared" si="26"/>
        <v>0.15349805186553708</v>
      </c>
      <c r="JB26" s="268">
        <f t="shared" si="26"/>
        <v>0.150330346047028</v>
      </c>
      <c r="JC26" s="268">
        <f>JC15/JC22</f>
        <v>0.15691398903329995</v>
      </c>
      <c r="JD26" s="268">
        <f>JD15/JD22</f>
        <v>0.16552892903060293</v>
      </c>
      <c r="JE26" s="268">
        <f>JE15/JE22</f>
        <v>0.17332652668094414</v>
      </c>
      <c r="JF26" s="267">
        <f>JF15/JF22</f>
        <v>0.16872987336835191</v>
      </c>
      <c r="JG26" s="268">
        <f>JG15/JG22</f>
        <v>0.16415478358762692</v>
      </c>
      <c r="JH26" s="268">
        <v>0.16178744709398388</v>
      </c>
      <c r="JI26" s="268">
        <v>0.16604500914233103</v>
      </c>
      <c r="JJ26" s="268">
        <v>0.15867353643777826</v>
      </c>
      <c r="JK26" s="268">
        <v>0.15224192361309211</v>
      </c>
      <c r="JL26" s="268">
        <v>0.15148954381002908</v>
      </c>
      <c r="JM26" s="268">
        <v>0.15105851108057888</v>
      </c>
      <c r="JN26" s="268">
        <v>0.15098626308213919</v>
      </c>
      <c r="JO26" s="268">
        <v>0.15118517950392971</v>
      </c>
      <c r="JP26" s="268">
        <v>0.14818518558282975</v>
      </c>
      <c r="JQ26" s="266">
        <v>0.16062687159365119</v>
      </c>
      <c r="JR26" s="269">
        <f>JR15/JR22</f>
        <v>0.15904741615062815</v>
      </c>
      <c r="JS26" s="270">
        <f t="shared" ref="JS26:LE26" si="27">JS15/JS22</f>
        <v>0.1553169217264245</v>
      </c>
      <c r="JT26" s="270">
        <f t="shared" si="27"/>
        <v>0.15477434696984657</v>
      </c>
      <c r="JU26" s="270">
        <f t="shared" si="27"/>
        <v>0.16104714358874014</v>
      </c>
      <c r="JV26" s="270">
        <f t="shared" si="27"/>
        <v>0.15852432903857538</v>
      </c>
      <c r="JW26" s="270">
        <f t="shared" si="27"/>
        <v>0.15226498365423533</v>
      </c>
      <c r="JX26" s="270">
        <f t="shared" si="27"/>
        <v>0.14862645196811311</v>
      </c>
      <c r="JY26" s="270">
        <f t="shared" si="27"/>
        <v>0.15135790971000457</v>
      </c>
      <c r="JZ26" s="270">
        <f t="shared" si="27"/>
        <v>0.14851679272391166</v>
      </c>
      <c r="KA26" s="270">
        <v>0.13681222893096376</v>
      </c>
      <c r="KB26" s="270">
        <v>0.15116795518796372</v>
      </c>
      <c r="KC26" s="270">
        <v>0.17430077007903949</v>
      </c>
      <c r="KD26" s="269">
        <v>0.15742117506396841</v>
      </c>
      <c r="KE26" s="270">
        <v>0.15340889872132729</v>
      </c>
      <c r="KF26" s="270">
        <v>0.15070828556776189</v>
      </c>
      <c r="KG26" s="270">
        <f t="shared" si="27"/>
        <v>0.15100859413370984</v>
      </c>
      <c r="KH26" s="270">
        <f t="shared" si="27"/>
        <v>0.15277789091918156</v>
      </c>
      <c r="KI26" s="270">
        <f t="shared" si="27"/>
        <v>0.14902398738335698</v>
      </c>
      <c r="KJ26" s="270">
        <f t="shared" si="27"/>
        <v>0.14636208289927513</v>
      </c>
      <c r="KK26" s="270">
        <f t="shared" si="27"/>
        <v>0.14578213465342663</v>
      </c>
      <c r="KL26" s="270">
        <f t="shared" si="27"/>
        <v>0.14525325443832041</v>
      </c>
      <c r="KM26" s="270">
        <f t="shared" si="27"/>
        <v>0.14745568201570503</v>
      </c>
      <c r="KN26" s="270">
        <f t="shared" si="27"/>
        <v>0.1505844491265734</v>
      </c>
      <c r="KO26" s="271">
        <f t="shared" si="27"/>
        <v>0.15047124058359121</v>
      </c>
      <c r="KP26" s="269">
        <f t="shared" si="27"/>
        <v>0.14697714268969758</v>
      </c>
      <c r="KQ26" s="270">
        <f t="shared" si="27"/>
        <v>0.14636249844692695</v>
      </c>
      <c r="KR26" s="270">
        <f t="shared" si="27"/>
        <v>0.15195204659920622</v>
      </c>
      <c r="KS26" s="270">
        <f t="shared" si="27"/>
        <v>0.15463652516136212</v>
      </c>
      <c r="KT26" s="270">
        <f t="shared" si="27"/>
        <v>0.15713383377617626</v>
      </c>
      <c r="KU26" s="270">
        <f t="shared" si="27"/>
        <v>0.15974847552191945</v>
      </c>
      <c r="KV26" s="270">
        <f t="shared" si="27"/>
        <v>0.16251588532323716</v>
      </c>
      <c r="KW26" s="270">
        <f t="shared" si="27"/>
        <v>0.16634013400618056</v>
      </c>
      <c r="KX26" s="270">
        <f t="shared" si="27"/>
        <v>0.16952481985181841</v>
      </c>
      <c r="KY26" s="270">
        <f t="shared" si="27"/>
        <v>0.17660738569593951</v>
      </c>
      <c r="KZ26" s="270">
        <f t="shared" si="27"/>
        <v>0.19114410222364095</v>
      </c>
      <c r="LA26" s="271">
        <f t="shared" si="27"/>
        <v>0.19458334845962924</v>
      </c>
      <c r="LB26" s="269">
        <f t="shared" si="27"/>
        <v>0.18798061759412227</v>
      </c>
      <c r="LC26" s="270">
        <f t="shared" si="27"/>
        <v>0.18078831033422443</v>
      </c>
      <c r="LD26" s="270">
        <f t="shared" si="27"/>
        <v>0.18025610548756571</v>
      </c>
      <c r="LE26" s="270">
        <f t="shared" si="27"/>
        <v>0.18350243395390423</v>
      </c>
      <c r="LF26" s="270">
        <f>LF15/LF22</f>
        <v>0.19043682248454721</v>
      </c>
      <c r="LG26" s="270">
        <f>LG15/LG22</f>
        <v>0.17874253065133441</v>
      </c>
      <c r="LH26" s="270">
        <f t="shared" ref="LH26:LK26" si="28">LH15/LH22</f>
        <v>0.16519912781231696</v>
      </c>
      <c r="LI26" s="270">
        <f t="shared" si="28"/>
        <v>0.16550795734982285</v>
      </c>
      <c r="LJ26" s="270">
        <f t="shared" si="28"/>
        <v>0.17007024963433406</v>
      </c>
      <c r="LK26" s="270">
        <f t="shared" si="28"/>
        <v>0.18674100303009408</v>
      </c>
      <c r="LL26" s="270">
        <f>LL15/LL22</f>
        <v>0.18739678229770851</v>
      </c>
      <c r="LM26" s="271">
        <f t="shared" ref="LM26" si="29">LM15/LM22</f>
        <v>0.19229585272615213</v>
      </c>
      <c r="LN26" s="269">
        <f>LN15/LN22</f>
        <v>0.18461811593228866</v>
      </c>
      <c r="LO26" s="270">
        <f>LO15/LO22</f>
        <v>0.18040459349120502</v>
      </c>
      <c r="LP26" s="271">
        <f>LP15/LP22</f>
        <v>0.17227021113982502</v>
      </c>
      <c r="LQ26" s="272"/>
    </row>
    <row r="27" spans="1:329" ht="40.5" customHeight="1" thickTop="1">
      <c r="A27" s="273"/>
      <c r="AL27" s="244"/>
      <c r="AM27" s="244"/>
      <c r="AN27" s="244"/>
      <c r="AO27" s="244"/>
      <c r="AP27" s="244"/>
      <c r="AQ27" s="244"/>
      <c r="AR27" s="244"/>
      <c r="AS27" s="244"/>
      <c r="AT27" s="244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JF27" s="223"/>
      <c r="JG27" s="223"/>
      <c r="JH27" s="223"/>
      <c r="JI27" s="223"/>
      <c r="JJ27" s="223"/>
      <c r="JK27" s="223"/>
      <c r="JL27" s="223"/>
      <c r="JM27" s="223"/>
      <c r="JN27" s="223"/>
      <c r="JO27" s="223"/>
      <c r="JP27" s="223"/>
      <c r="JQ27" s="223"/>
      <c r="JR27" s="223"/>
      <c r="JS27" s="223"/>
      <c r="JT27" s="223"/>
      <c r="JU27" s="223"/>
      <c r="JV27" s="223"/>
      <c r="JW27" s="223"/>
      <c r="JX27" s="223"/>
      <c r="JY27" s="223"/>
      <c r="JZ27" s="223"/>
      <c r="KA27" s="223"/>
      <c r="KB27" s="223"/>
      <c r="KC27" s="223"/>
      <c r="KD27" s="223"/>
      <c r="KE27" s="223"/>
      <c r="KF27" s="223"/>
      <c r="KG27" s="223"/>
      <c r="KH27" s="223"/>
      <c r="KI27" s="223"/>
      <c r="KJ27" s="223"/>
      <c r="KK27" s="223"/>
      <c r="KL27" s="223"/>
      <c r="KM27" s="223"/>
      <c r="KN27" s="223"/>
      <c r="KO27" s="223"/>
      <c r="KP27" s="223"/>
      <c r="KQ27" s="223"/>
      <c r="KR27" s="223"/>
      <c r="KS27" s="223"/>
      <c r="KT27" s="223"/>
      <c r="KU27" s="223"/>
      <c r="KV27" s="223"/>
      <c r="KW27" s="223"/>
      <c r="KX27" s="223"/>
      <c r="KY27" s="223"/>
      <c r="LA27" s="223"/>
      <c r="LB27" s="223"/>
      <c r="LC27" s="223"/>
      <c r="LD27" s="223"/>
      <c r="LE27" s="223"/>
      <c r="LF27" s="223"/>
      <c r="LG27" s="223"/>
      <c r="LH27" s="223"/>
      <c r="LI27" s="223"/>
      <c r="LJ27" s="223"/>
      <c r="LK27" s="223"/>
      <c r="LL27" s="223"/>
      <c r="LM27" s="223"/>
      <c r="LN27" s="223"/>
      <c r="LO27" s="223"/>
      <c r="LP27" s="223"/>
    </row>
    <row r="29" spans="1:329" ht="18.5">
      <c r="LB29" s="223"/>
      <c r="LC29" s="39"/>
      <c r="LD29" s="39"/>
      <c r="LE29" s="223"/>
      <c r="LF29" s="223"/>
      <c r="LG29" s="223"/>
      <c r="LH29" s="223"/>
      <c r="LI29" s="223"/>
      <c r="LJ29" s="223"/>
      <c r="LK29" s="223"/>
      <c r="LL29" s="223"/>
      <c r="LM29" s="223"/>
      <c r="LN29" s="223"/>
      <c r="LO29" s="223"/>
      <c r="LP29" s="223"/>
    </row>
    <row r="30" spans="1:329" ht="18.5">
      <c r="LC30" s="74"/>
      <c r="LD30" s="7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</row>
    <row r="31" spans="1:329" ht="18.5">
      <c r="LC31" s="74"/>
      <c r="LD31" s="7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</row>
    <row r="32" spans="1:329">
      <c r="LF32" s="244"/>
      <c r="LG32" s="244"/>
      <c r="LH32" s="244"/>
      <c r="LI32" s="244"/>
      <c r="LJ32" s="244"/>
      <c r="LK32" s="244"/>
      <c r="LL32" s="244"/>
      <c r="LM32" s="244"/>
      <c r="LN32" s="244"/>
      <c r="LO32" s="244"/>
      <c r="LP32" s="244"/>
    </row>
    <row r="37" spans="1:82">
      <c r="A37" s="3021"/>
    </row>
    <row r="40" spans="1:82">
      <c r="CD40" s="200"/>
    </row>
    <row r="41" spans="1:82">
      <c r="CD41" s="200"/>
    </row>
    <row r="42" spans="1:82">
      <c r="CD42" s="200"/>
    </row>
    <row r="43" spans="1:82">
      <c r="CD43" s="200"/>
    </row>
    <row r="44" spans="1:82">
      <c r="CD44" s="200"/>
    </row>
    <row r="45" spans="1:82">
      <c r="CD45" s="200"/>
    </row>
    <row r="85" spans="2:2" ht="6" customHeight="1"/>
    <row r="86" spans="2:2" ht="18.5">
      <c r="B86" s="3032" t="s">
        <v>1551</v>
      </c>
    </row>
  </sheetData>
  <mergeCells count="11">
    <mergeCell ref="JF2:JQ2"/>
    <mergeCell ref="A2:A3"/>
    <mergeCell ref="HJ2:HU2"/>
    <mergeCell ref="HV2:IG2"/>
    <mergeCell ref="IH2:IS2"/>
    <mergeCell ref="IT2:JE2"/>
    <mergeCell ref="LB2:LM2"/>
    <mergeCell ref="LN2:LP2"/>
    <mergeCell ref="JR2:KC2"/>
    <mergeCell ref="KD2:KO2"/>
    <mergeCell ref="KP2:LA2"/>
  </mergeCells>
  <printOptions horizontalCentered="1"/>
  <pageMargins left="0" right="0" top="0.39370078740157499" bottom="0.98425196850393704" header="0.43307086614173201" footer="0.511811023622047"/>
  <pageSetup paperSize="9" scale="58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&amp;C1
&amp;1#&amp;"Aptos,Regular"&amp;10&amp;K000000 PUBLIC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36790-6CB5-4C59-AF31-A62452B5FCEC}">
  <dimension ref="A1:GO101"/>
  <sheetViews>
    <sheetView showGridLines="0" view="pageBreakPreview" zoomScale="60" zoomScaleNormal="100" workbookViewId="0">
      <pane xSplit="32" topLeftCell="FW1" activePane="topRight" state="frozen"/>
      <selection activeCell="A35" sqref="A35"/>
      <selection pane="topRight" activeCell="A35" sqref="A35"/>
    </sheetView>
  </sheetViews>
  <sheetFormatPr defaultColWidth="9.1796875" defaultRowHeight="39" customHeight="1"/>
  <cols>
    <col min="1" max="1" width="54.54296875" style="277" customWidth="1"/>
    <col min="2" max="4" width="10.453125" style="277" hidden="1" customWidth="1"/>
    <col min="5" max="5" width="10.54296875" style="277" hidden="1" customWidth="1"/>
    <col min="6" max="7" width="11.81640625" style="277" hidden="1" customWidth="1"/>
    <col min="8" max="9" width="12.453125" style="277" hidden="1" customWidth="1"/>
    <col min="10" max="10" width="3" style="277" hidden="1" customWidth="1"/>
    <col min="11" max="13" width="12.453125" style="277" hidden="1" customWidth="1"/>
    <col min="14" max="14" width="13.1796875" style="277" hidden="1" customWidth="1"/>
    <col min="15" max="16" width="12.453125" style="277" hidden="1" customWidth="1"/>
    <col min="17" max="17" width="12.54296875" style="277" hidden="1" customWidth="1"/>
    <col min="18" max="18" width="12.453125" style="277" hidden="1" customWidth="1"/>
    <col min="19" max="19" width="13.81640625" style="277" hidden="1" customWidth="1"/>
    <col min="20" max="20" width="11.453125" style="277" hidden="1" customWidth="1"/>
    <col min="21" max="21" width="2.81640625" style="277" hidden="1" customWidth="1"/>
    <col min="22" max="22" width="11.81640625" style="277" hidden="1" customWidth="1"/>
    <col min="23" max="23" width="12.1796875" style="277" hidden="1" customWidth="1"/>
    <col min="24" max="24" width="12.81640625" style="277" hidden="1" customWidth="1"/>
    <col min="25" max="26" width="12.1796875" style="277" hidden="1" customWidth="1"/>
    <col min="27" max="27" width="12.81640625" style="277" hidden="1" customWidth="1"/>
    <col min="28" max="30" width="11.54296875" style="277" hidden="1" customWidth="1"/>
    <col min="31" max="31" width="13.453125" style="277" hidden="1" customWidth="1"/>
    <col min="32" max="32" width="13" style="277" hidden="1" customWidth="1"/>
    <col min="33" max="33" width="11.81640625" style="277" hidden="1" customWidth="1"/>
    <col min="34" max="34" width="1.81640625" style="277" hidden="1" customWidth="1"/>
    <col min="35" max="37" width="11.54296875" style="277" hidden="1" customWidth="1"/>
    <col min="38" max="38" width="11.81640625" style="277" hidden="1" customWidth="1"/>
    <col min="39" max="40" width="11.54296875" style="277" hidden="1" customWidth="1"/>
    <col min="41" max="41" width="12.453125" style="277" hidden="1" customWidth="1"/>
    <col min="42" max="42" width="11.81640625" style="277" hidden="1" customWidth="1"/>
    <col min="43" max="43" width="13.1796875" style="277" hidden="1" customWidth="1"/>
    <col min="44" max="45" width="11.54296875" style="277" hidden="1" customWidth="1"/>
    <col min="46" max="46" width="14" style="277" hidden="1" customWidth="1"/>
    <col min="47" max="47" width="2.453125" style="277" hidden="1" customWidth="1"/>
    <col min="48" max="48" width="11.54296875" style="277" hidden="1" customWidth="1"/>
    <col min="49" max="49" width="11.81640625" style="277" hidden="1" customWidth="1"/>
    <col min="50" max="50" width="12.1796875" style="277" hidden="1" customWidth="1"/>
    <col min="51" max="51" width="12" style="277" hidden="1" customWidth="1"/>
    <col min="52" max="53" width="11.54296875" style="277" hidden="1" customWidth="1"/>
    <col min="54" max="54" width="12" style="277" hidden="1" customWidth="1"/>
    <col min="55" max="59" width="11.54296875" style="277" hidden="1" customWidth="1"/>
    <col min="60" max="60" width="11.453125" style="277" hidden="1" customWidth="1"/>
    <col min="61" max="61" width="12.1796875" style="277" hidden="1" customWidth="1"/>
    <col min="62" max="64" width="11.54296875" style="277" hidden="1" customWidth="1"/>
    <col min="65" max="65" width="14.1796875" style="277" hidden="1" customWidth="1"/>
    <col min="66" max="66" width="11.81640625" style="277" hidden="1" customWidth="1"/>
    <col min="67" max="68" width="11.54296875" style="277" hidden="1" customWidth="1"/>
    <col min="69" max="91" width="14" style="277" hidden="1" customWidth="1"/>
    <col min="92" max="92" width="14" style="278" hidden="1" customWidth="1"/>
    <col min="93" max="140" width="14" style="277" hidden="1" customWidth="1"/>
    <col min="141" max="152" width="14.453125" style="277" hidden="1" customWidth="1"/>
    <col min="153" max="153" width="18.1796875" style="277" hidden="1" customWidth="1"/>
    <col min="154" max="154" width="17.54296875" style="277" hidden="1" customWidth="1"/>
    <col min="155" max="157" width="18.1796875" style="277" hidden="1" customWidth="1"/>
    <col min="158" max="160" width="17.54296875" style="277" hidden="1" customWidth="1"/>
    <col min="161" max="178" width="14" style="277" hidden="1" customWidth="1"/>
    <col min="179" max="182" width="14" style="277" customWidth="1"/>
    <col min="183" max="183" width="17.6328125" style="277" customWidth="1"/>
    <col min="184" max="184" width="16.26953125" style="277" bestFit="1" customWidth="1"/>
    <col min="185" max="190" width="14.81640625" style="277" customWidth="1"/>
    <col min="191" max="191" width="16.26953125" style="277" bestFit="1" customWidth="1"/>
    <col min="192" max="195" width="20.08984375" style="277" bestFit="1" customWidth="1"/>
    <col min="196" max="196" width="17.36328125" style="277" bestFit="1" customWidth="1"/>
    <col min="197" max="16384" width="9.1796875" style="277"/>
  </cols>
  <sheetData>
    <row r="1" spans="1:197" ht="39" customHeight="1" thickBot="1">
      <c r="A1" s="3050" t="s">
        <v>1502</v>
      </c>
      <c r="B1" s="3051"/>
      <c r="C1" s="3051"/>
      <c r="D1" s="3051"/>
      <c r="E1" s="3051"/>
      <c r="F1" s="3051"/>
      <c r="G1" s="3051"/>
      <c r="H1" s="3051"/>
      <c r="I1" s="3051"/>
      <c r="J1" s="3051"/>
      <c r="K1" s="3051"/>
      <c r="L1" s="3051"/>
      <c r="M1" s="3051"/>
      <c r="N1" s="3051"/>
      <c r="O1" s="3051"/>
      <c r="P1" s="3051"/>
      <c r="Q1" s="3051"/>
      <c r="R1" s="3051"/>
      <c r="S1" s="3051"/>
      <c r="T1" s="3051"/>
      <c r="U1" s="3051"/>
      <c r="V1" s="3051"/>
      <c r="W1" s="3051"/>
      <c r="X1" s="3051"/>
      <c r="Y1" s="3051"/>
      <c r="Z1" s="3051"/>
      <c r="AA1" s="3051"/>
      <c r="AB1" s="3051"/>
      <c r="AC1" s="3051"/>
      <c r="AD1" s="3051"/>
      <c r="AE1" s="3051"/>
      <c r="AF1" s="3051"/>
      <c r="AG1" s="3051"/>
      <c r="AH1" s="3051"/>
      <c r="AI1" s="3051"/>
      <c r="AJ1" s="3051"/>
      <c r="AK1" s="3051"/>
      <c r="AL1" s="3051"/>
      <c r="AM1" s="3051"/>
      <c r="AN1" s="3051"/>
      <c r="AO1" s="3051"/>
      <c r="AP1" s="3051"/>
      <c r="AQ1" s="3051"/>
      <c r="AR1" s="3051"/>
      <c r="AS1" s="3051"/>
      <c r="AT1" s="3051"/>
      <c r="AU1" s="3051"/>
      <c r="AV1" s="3051"/>
      <c r="AW1" s="3051"/>
      <c r="AX1" s="3051"/>
      <c r="AY1" s="3051"/>
      <c r="AZ1" s="3051"/>
      <c r="BA1" s="3051"/>
      <c r="BB1" s="3051"/>
      <c r="BC1" s="3051"/>
      <c r="BD1" s="3051"/>
      <c r="BE1" s="3051"/>
      <c r="BF1" s="3051"/>
      <c r="BG1" s="3051"/>
      <c r="BH1" s="3051"/>
      <c r="BI1" s="3051"/>
      <c r="BJ1" s="3051"/>
      <c r="BK1" s="3051"/>
      <c r="BL1" s="3051"/>
      <c r="BM1" s="3051"/>
      <c r="BN1" s="3051"/>
      <c r="BO1" s="3051"/>
      <c r="BP1" s="3051"/>
      <c r="BQ1" s="3051"/>
      <c r="BR1" s="3052"/>
      <c r="BS1" s="3052"/>
      <c r="BT1" s="3052"/>
      <c r="BU1" s="3052"/>
      <c r="BV1" s="3052"/>
      <c r="BW1" s="3052"/>
      <c r="BX1" s="3052"/>
      <c r="BY1" s="3052"/>
      <c r="BZ1" s="3052"/>
      <c r="CA1" s="3052"/>
      <c r="CB1" s="3052"/>
      <c r="CC1" s="3052"/>
      <c r="CD1" s="3052"/>
      <c r="CE1" s="3052"/>
      <c r="CF1" s="3052"/>
      <c r="CG1" s="3052"/>
      <c r="CH1" s="3052"/>
      <c r="CI1" s="3052"/>
      <c r="CJ1" s="3052"/>
      <c r="CK1" s="3052"/>
      <c r="CL1" s="3052"/>
      <c r="CM1" s="3052"/>
      <c r="CN1" s="3053"/>
      <c r="CO1" s="3052"/>
      <c r="CP1" s="3052"/>
      <c r="CQ1" s="3052"/>
      <c r="CR1" s="3052"/>
      <c r="CS1" s="3052"/>
      <c r="CT1" s="3052"/>
      <c r="CU1" s="3052"/>
      <c r="CV1" s="3052"/>
      <c r="CW1" s="3052"/>
      <c r="CX1" s="3052"/>
      <c r="CY1" s="3052"/>
      <c r="CZ1" s="3052"/>
      <c r="DA1" s="3052"/>
      <c r="DB1" s="3052"/>
      <c r="DC1" s="3052"/>
      <c r="DD1" s="3052"/>
      <c r="DE1" s="3052"/>
      <c r="DF1" s="3052"/>
      <c r="DG1" s="3052"/>
      <c r="DH1" s="3052"/>
      <c r="DI1" s="3052"/>
      <c r="DJ1" s="3052"/>
      <c r="DK1" s="3052"/>
      <c r="DL1" s="3052"/>
      <c r="DM1" s="3052"/>
      <c r="DN1" s="3052"/>
      <c r="DO1" s="3052"/>
      <c r="DP1" s="3052"/>
      <c r="DQ1" s="3052"/>
      <c r="DR1" s="3052"/>
      <c r="DS1" s="3052"/>
      <c r="DT1" s="3052"/>
      <c r="DU1" s="3052"/>
      <c r="DV1" s="3052"/>
      <c r="DW1" s="3052"/>
      <c r="DX1" s="3052"/>
      <c r="DY1" s="3052"/>
      <c r="DZ1" s="3052"/>
      <c r="EA1" s="3052"/>
      <c r="EB1" s="3052"/>
      <c r="EC1" s="3052"/>
      <c r="ED1" s="3052"/>
      <c r="EE1" s="3052"/>
      <c r="EF1" s="3052"/>
      <c r="EG1" s="3052"/>
      <c r="EH1" s="3052"/>
      <c r="EI1" s="3052"/>
      <c r="EJ1" s="3052"/>
      <c r="EK1" s="3052"/>
      <c r="EL1" s="3052"/>
      <c r="EM1" s="3052"/>
      <c r="EN1" s="3052"/>
      <c r="EO1" s="3052"/>
      <c r="EP1" s="3052"/>
      <c r="EQ1" s="3052"/>
      <c r="ER1" s="3052"/>
      <c r="ES1" s="3052"/>
      <c r="ET1" s="3052"/>
      <c r="EU1" s="3052"/>
      <c r="EV1" s="3052"/>
      <c r="EW1" s="3052"/>
      <c r="EX1" s="3052"/>
      <c r="EY1" s="3052"/>
      <c r="EZ1" s="3052"/>
      <c r="FA1" s="3052"/>
      <c r="FB1" s="3052"/>
      <c r="FC1" s="3052"/>
      <c r="FD1" s="3052"/>
      <c r="FE1" s="3052"/>
      <c r="FF1" s="3052"/>
      <c r="FG1" s="3052"/>
      <c r="FH1" s="3052"/>
      <c r="FI1" s="3052"/>
      <c r="FJ1" s="3052"/>
      <c r="FK1" s="3052"/>
      <c r="FL1" s="3052"/>
      <c r="FM1" s="3052"/>
      <c r="FN1" s="3052"/>
      <c r="FO1" s="3052"/>
      <c r="FP1" s="3052"/>
      <c r="FQ1" s="3052"/>
      <c r="FR1" s="3052"/>
      <c r="FS1" s="3052"/>
      <c r="FT1" s="3052"/>
      <c r="FU1" s="3052"/>
      <c r="FV1" s="3052"/>
      <c r="FW1" s="3052"/>
      <c r="FX1" s="3052"/>
      <c r="FY1" s="3052"/>
      <c r="FZ1" s="3052"/>
      <c r="GA1" s="3052"/>
      <c r="GB1" s="3052"/>
      <c r="GC1" s="3052"/>
      <c r="GD1" s="3052"/>
      <c r="GE1" s="3052"/>
      <c r="GF1" s="3052"/>
      <c r="GG1" s="3052"/>
      <c r="GH1" s="3052"/>
      <c r="GI1" s="3052"/>
    </row>
    <row r="2" spans="1:197" ht="39" customHeight="1" thickTop="1" thickBot="1">
      <c r="A2" s="3076" t="s">
        <v>201</v>
      </c>
      <c r="B2" s="282" t="s">
        <v>202</v>
      </c>
      <c r="C2" s="283" t="s">
        <v>203</v>
      </c>
      <c r="D2" s="284" t="s">
        <v>204</v>
      </c>
      <c r="E2" s="285">
        <v>2008</v>
      </c>
      <c r="F2" s="286">
        <v>2009</v>
      </c>
      <c r="G2" s="287">
        <v>2010</v>
      </c>
      <c r="H2" s="288">
        <v>2011</v>
      </c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9">
        <v>2011</v>
      </c>
      <c r="U2" s="290"/>
      <c r="V2" s="3078">
        <v>2012</v>
      </c>
      <c r="W2" s="3078"/>
      <c r="X2" s="3078"/>
      <c r="Y2" s="3078"/>
      <c r="Z2" s="3078"/>
      <c r="AA2" s="3078"/>
      <c r="AB2" s="3078"/>
      <c r="AC2" s="3078"/>
      <c r="AD2" s="3078"/>
      <c r="AE2" s="3078"/>
      <c r="AF2" s="3078"/>
      <c r="AG2" s="3078"/>
      <c r="AH2" s="290"/>
      <c r="AI2" s="3074">
        <v>2013</v>
      </c>
      <c r="AJ2" s="3074"/>
      <c r="AK2" s="3074"/>
      <c r="AL2" s="3074"/>
      <c r="AM2" s="3074"/>
      <c r="AN2" s="3074"/>
      <c r="AO2" s="3074"/>
      <c r="AP2" s="3074"/>
      <c r="AQ2" s="3074"/>
      <c r="AR2" s="3074"/>
      <c r="AS2" s="3074"/>
      <c r="AT2" s="3074"/>
      <c r="AU2" s="290"/>
      <c r="AV2" s="291">
        <v>2014</v>
      </c>
      <c r="AW2" s="291"/>
      <c r="AX2" s="291"/>
      <c r="AY2" s="291"/>
      <c r="AZ2" s="291"/>
      <c r="BA2" s="291"/>
      <c r="BB2" s="291"/>
      <c r="BC2" s="291"/>
      <c r="BD2" s="292">
        <v>2014</v>
      </c>
      <c r="BE2" s="3074">
        <v>2015</v>
      </c>
      <c r="BF2" s="3074"/>
      <c r="BG2" s="3074"/>
      <c r="BH2" s="3074"/>
      <c r="BI2" s="3074"/>
      <c r="BJ2" s="3074"/>
      <c r="BK2" s="3074"/>
      <c r="BL2" s="3074"/>
      <c r="BM2" s="3074"/>
      <c r="BN2" s="293"/>
      <c r="BO2" s="293"/>
      <c r="BP2" s="294"/>
      <c r="BQ2" s="3073">
        <v>2016</v>
      </c>
      <c r="BR2" s="3074"/>
      <c r="BS2" s="3074"/>
      <c r="BT2" s="3074"/>
      <c r="BU2" s="3074"/>
      <c r="BV2" s="3074"/>
      <c r="BW2" s="3074"/>
      <c r="BX2" s="3074"/>
      <c r="BY2" s="3074"/>
      <c r="BZ2" s="3074"/>
      <c r="CA2" s="3074"/>
      <c r="CB2" s="3075"/>
      <c r="CC2" s="3073">
        <v>2017</v>
      </c>
      <c r="CD2" s="3074"/>
      <c r="CE2" s="3074"/>
      <c r="CF2" s="3074"/>
      <c r="CG2" s="3074"/>
      <c r="CH2" s="3074"/>
      <c r="CI2" s="3074"/>
      <c r="CJ2" s="3074"/>
      <c r="CK2" s="3074"/>
      <c r="CL2" s="3074"/>
      <c r="CM2" s="3074"/>
      <c r="CN2" s="3074"/>
      <c r="CO2" s="3073">
        <v>2018</v>
      </c>
      <c r="CP2" s="3074"/>
      <c r="CQ2" s="3074"/>
      <c r="CR2" s="3074"/>
      <c r="CS2" s="3074"/>
      <c r="CT2" s="3074"/>
      <c r="CU2" s="3074"/>
      <c r="CV2" s="3074"/>
      <c r="CW2" s="3074"/>
      <c r="CX2" s="3074"/>
      <c r="CY2" s="3074"/>
      <c r="CZ2" s="3075"/>
      <c r="DA2" s="3079">
        <v>2019</v>
      </c>
      <c r="DB2" s="3080"/>
      <c r="DC2" s="3080"/>
      <c r="DD2" s="3080"/>
      <c r="DE2" s="3080"/>
      <c r="DF2" s="3080"/>
      <c r="DG2" s="3080"/>
      <c r="DH2" s="3080"/>
      <c r="DI2" s="3080"/>
      <c r="DJ2" s="3080"/>
      <c r="DK2" s="3080"/>
      <c r="DL2" s="3081"/>
      <c r="DM2" s="3073">
        <v>2020</v>
      </c>
      <c r="DN2" s="3074"/>
      <c r="DO2" s="3074"/>
      <c r="DP2" s="3074"/>
      <c r="DQ2" s="3074"/>
      <c r="DR2" s="3074"/>
      <c r="DS2" s="3074"/>
      <c r="DT2" s="3074"/>
      <c r="DU2" s="3074"/>
      <c r="DV2" s="3074"/>
      <c r="DW2" s="3074"/>
      <c r="DX2" s="3075"/>
      <c r="DY2" s="3073">
        <v>2021</v>
      </c>
      <c r="DZ2" s="3074"/>
      <c r="EA2" s="3074"/>
      <c r="EB2" s="3074"/>
      <c r="EC2" s="3074"/>
      <c r="ED2" s="3074"/>
      <c r="EE2" s="3074"/>
      <c r="EF2" s="3074"/>
      <c r="EG2" s="3074"/>
      <c r="EH2" s="3074"/>
      <c r="EI2" s="3074"/>
      <c r="EJ2" s="3074"/>
      <c r="EK2" s="3073">
        <v>2022</v>
      </c>
      <c r="EL2" s="3074"/>
      <c r="EM2" s="3074"/>
      <c r="EN2" s="3074"/>
      <c r="EO2" s="3074"/>
      <c r="EP2" s="3074"/>
      <c r="EQ2" s="3074"/>
      <c r="ER2" s="3074"/>
      <c r="ES2" s="3074"/>
      <c r="ET2" s="3074"/>
      <c r="EU2" s="3074"/>
      <c r="EV2" s="3075"/>
      <c r="EW2" s="3073">
        <v>2023</v>
      </c>
      <c r="EX2" s="3074"/>
      <c r="EY2" s="3074"/>
      <c r="EZ2" s="3074"/>
      <c r="FA2" s="3074"/>
      <c r="FB2" s="3074"/>
      <c r="FC2" s="3074"/>
      <c r="FD2" s="3074"/>
      <c r="FE2" s="3074"/>
      <c r="FF2" s="3074"/>
      <c r="FG2" s="3074"/>
      <c r="FH2" s="3075"/>
      <c r="FI2" s="3073">
        <v>2024</v>
      </c>
      <c r="FJ2" s="3074"/>
      <c r="FK2" s="3074"/>
      <c r="FL2" s="3074"/>
      <c r="FM2" s="3074"/>
      <c r="FN2" s="3074"/>
      <c r="FO2" s="3074"/>
      <c r="FP2" s="3074"/>
      <c r="FQ2" s="3074"/>
      <c r="FR2" s="3074"/>
      <c r="FS2" s="3074"/>
      <c r="FT2" s="3074"/>
      <c r="FU2" s="3073">
        <v>2025</v>
      </c>
      <c r="FV2" s="3074"/>
      <c r="FW2" s="3074"/>
      <c r="FX2" s="3074"/>
      <c r="FY2" s="3074"/>
      <c r="FZ2" s="3074"/>
      <c r="GA2" s="3074"/>
      <c r="GB2" s="3074"/>
      <c r="GC2" s="3074"/>
      <c r="GD2" s="3074"/>
      <c r="GE2" s="3074"/>
      <c r="GF2" s="3075"/>
      <c r="GG2" s="3073">
        <v>2026</v>
      </c>
      <c r="GH2" s="3074"/>
      <c r="GI2" s="3075"/>
      <c r="GJ2" s="296"/>
    </row>
    <row r="3" spans="1:197" ht="39" customHeight="1" thickTop="1" thickBot="1">
      <c r="A3" s="3077"/>
      <c r="B3" s="297"/>
      <c r="C3" s="298"/>
      <c r="D3" s="299"/>
      <c r="E3" s="300" t="s">
        <v>132</v>
      </c>
      <c r="F3" s="301" t="s">
        <v>132</v>
      </c>
      <c r="G3" s="302" t="s">
        <v>132</v>
      </c>
      <c r="H3" s="303" t="s">
        <v>121</v>
      </c>
      <c r="I3" s="303" t="s">
        <v>122</v>
      </c>
      <c r="J3" s="303"/>
      <c r="K3" s="303" t="s">
        <v>123</v>
      </c>
      <c r="L3" s="303" t="s">
        <v>124</v>
      </c>
      <c r="M3" s="303" t="s">
        <v>125</v>
      </c>
      <c r="N3" s="303" t="s">
        <v>126</v>
      </c>
      <c r="O3" s="303" t="s">
        <v>127</v>
      </c>
      <c r="P3" s="303" t="s">
        <v>128</v>
      </c>
      <c r="Q3" s="303" t="s">
        <v>129</v>
      </c>
      <c r="R3" s="303" t="s">
        <v>130</v>
      </c>
      <c r="S3" s="303" t="s">
        <v>131</v>
      </c>
      <c r="T3" s="303" t="s">
        <v>132</v>
      </c>
      <c r="U3" s="303"/>
      <c r="V3" s="303" t="s">
        <v>121</v>
      </c>
      <c r="W3" s="303" t="s">
        <v>122</v>
      </c>
      <c r="X3" s="303" t="s">
        <v>123</v>
      </c>
      <c r="Y3" s="303" t="s">
        <v>124</v>
      </c>
      <c r="Z3" s="303" t="s">
        <v>125</v>
      </c>
      <c r="AA3" s="303" t="s">
        <v>126</v>
      </c>
      <c r="AB3" s="303" t="s">
        <v>127</v>
      </c>
      <c r="AC3" s="303" t="s">
        <v>128</v>
      </c>
      <c r="AD3" s="303" t="s">
        <v>129</v>
      </c>
      <c r="AE3" s="303" t="s">
        <v>130</v>
      </c>
      <c r="AF3" s="303" t="s">
        <v>131</v>
      </c>
      <c r="AG3" s="303" t="s">
        <v>132</v>
      </c>
      <c r="AH3" s="303"/>
      <c r="AI3" s="303" t="s">
        <v>121</v>
      </c>
      <c r="AJ3" s="303" t="s">
        <v>122</v>
      </c>
      <c r="AK3" s="303" t="s">
        <v>123</v>
      </c>
      <c r="AL3" s="303" t="s">
        <v>124</v>
      </c>
      <c r="AM3" s="303" t="s">
        <v>125</v>
      </c>
      <c r="AN3" s="303" t="s">
        <v>126</v>
      </c>
      <c r="AO3" s="303" t="s">
        <v>133</v>
      </c>
      <c r="AP3" s="303" t="s">
        <v>128</v>
      </c>
      <c r="AQ3" s="304" t="s">
        <v>129</v>
      </c>
      <c r="AR3" s="304" t="s">
        <v>130</v>
      </c>
      <c r="AS3" s="304" t="s">
        <v>131</v>
      </c>
      <c r="AT3" s="304" t="s">
        <v>132</v>
      </c>
      <c r="AU3" s="303"/>
      <c r="AV3" s="303" t="s">
        <v>121</v>
      </c>
      <c r="AW3" s="303" t="s">
        <v>122</v>
      </c>
      <c r="AX3" s="303" t="s">
        <v>123</v>
      </c>
      <c r="AY3" s="303" t="s">
        <v>124</v>
      </c>
      <c r="AZ3" s="303" t="s">
        <v>125</v>
      </c>
      <c r="BA3" s="303" t="s">
        <v>126</v>
      </c>
      <c r="BB3" s="303" t="s">
        <v>127</v>
      </c>
      <c r="BC3" s="303" t="s">
        <v>128</v>
      </c>
      <c r="BD3" s="305" t="s">
        <v>132</v>
      </c>
      <c r="BE3" s="303" t="s">
        <v>121</v>
      </c>
      <c r="BF3" s="303" t="s">
        <v>122</v>
      </c>
      <c r="BG3" s="303" t="s">
        <v>123</v>
      </c>
      <c r="BH3" s="303" t="s">
        <v>124</v>
      </c>
      <c r="BI3" s="303" t="s">
        <v>125</v>
      </c>
      <c r="BJ3" s="303" t="s">
        <v>126</v>
      </c>
      <c r="BK3" s="303" t="s">
        <v>127</v>
      </c>
      <c r="BL3" s="303" t="s">
        <v>128</v>
      </c>
      <c r="BM3" s="303" t="s">
        <v>129</v>
      </c>
      <c r="BN3" s="303" t="s">
        <v>130</v>
      </c>
      <c r="BO3" s="303" t="s">
        <v>131</v>
      </c>
      <c r="BP3" s="303" t="s">
        <v>132</v>
      </c>
      <c r="BQ3" s="306" t="s">
        <v>121</v>
      </c>
      <c r="BR3" s="304" t="s">
        <v>122</v>
      </c>
      <c r="BS3" s="304" t="s">
        <v>123</v>
      </c>
      <c r="BT3" s="304" t="s">
        <v>124</v>
      </c>
      <c r="BU3" s="304" t="s">
        <v>125</v>
      </c>
      <c r="BV3" s="304" t="s">
        <v>126</v>
      </c>
      <c r="BW3" s="304" t="s">
        <v>127</v>
      </c>
      <c r="BX3" s="304" t="s">
        <v>128</v>
      </c>
      <c r="BY3" s="304" t="s">
        <v>129</v>
      </c>
      <c r="BZ3" s="304" t="s">
        <v>130</v>
      </c>
      <c r="CA3" s="304" t="s">
        <v>131</v>
      </c>
      <c r="CB3" s="307" t="s">
        <v>132</v>
      </c>
      <c r="CC3" s="306" t="s">
        <v>121</v>
      </c>
      <c r="CD3" s="304" t="s">
        <v>122</v>
      </c>
      <c r="CE3" s="304" t="s">
        <v>123</v>
      </c>
      <c r="CF3" s="304" t="s">
        <v>124</v>
      </c>
      <c r="CG3" s="304" t="s">
        <v>125</v>
      </c>
      <c r="CH3" s="304" t="s">
        <v>126</v>
      </c>
      <c r="CI3" s="304" t="s">
        <v>127</v>
      </c>
      <c r="CJ3" s="304" t="s">
        <v>128</v>
      </c>
      <c r="CK3" s="304" t="s">
        <v>129</v>
      </c>
      <c r="CL3" s="304" t="s">
        <v>130</v>
      </c>
      <c r="CM3" s="304" t="s">
        <v>131</v>
      </c>
      <c r="CN3" s="308" t="s">
        <v>132</v>
      </c>
      <c r="CO3" s="306" t="s">
        <v>121</v>
      </c>
      <c r="CP3" s="304" t="s">
        <v>122</v>
      </c>
      <c r="CQ3" s="304" t="s">
        <v>123</v>
      </c>
      <c r="CR3" s="304" t="s">
        <v>124</v>
      </c>
      <c r="CS3" s="304" t="s">
        <v>125</v>
      </c>
      <c r="CT3" s="304" t="s">
        <v>126</v>
      </c>
      <c r="CU3" s="304" t="s">
        <v>127</v>
      </c>
      <c r="CV3" s="304" t="s">
        <v>128</v>
      </c>
      <c r="CW3" s="304" t="s">
        <v>129</v>
      </c>
      <c r="CX3" s="304" t="s">
        <v>130</v>
      </c>
      <c r="CY3" s="304" t="s">
        <v>131</v>
      </c>
      <c r="CZ3" s="307" t="s">
        <v>132</v>
      </c>
      <c r="DA3" s="306" t="s">
        <v>121</v>
      </c>
      <c r="DB3" s="304" t="s">
        <v>122</v>
      </c>
      <c r="DC3" s="304" t="s">
        <v>123</v>
      </c>
      <c r="DD3" s="304" t="s">
        <v>124</v>
      </c>
      <c r="DE3" s="304" t="s">
        <v>125</v>
      </c>
      <c r="DF3" s="304" t="s">
        <v>126</v>
      </c>
      <c r="DG3" s="304" t="s">
        <v>127</v>
      </c>
      <c r="DH3" s="304" t="s">
        <v>128</v>
      </c>
      <c r="DI3" s="304" t="s">
        <v>129</v>
      </c>
      <c r="DJ3" s="304" t="s">
        <v>130</v>
      </c>
      <c r="DK3" s="304" t="s">
        <v>131</v>
      </c>
      <c r="DL3" s="307" t="s">
        <v>132</v>
      </c>
      <c r="DM3" s="306" t="s">
        <v>121</v>
      </c>
      <c r="DN3" s="304" t="s">
        <v>122</v>
      </c>
      <c r="DO3" s="304" t="s">
        <v>123</v>
      </c>
      <c r="DP3" s="304" t="s">
        <v>124</v>
      </c>
      <c r="DQ3" s="304" t="s">
        <v>125</v>
      </c>
      <c r="DR3" s="304" t="s">
        <v>126</v>
      </c>
      <c r="DS3" s="304" t="s">
        <v>127</v>
      </c>
      <c r="DT3" s="304" t="s">
        <v>128</v>
      </c>
      <c r="DU3" s="304" t="s">
        <v>129</v>
      </c>
      <c r="DV3" s="304" t="s">
        <v>130</v>
      </c>
      <c r="DW3" s="304" t="s">
        <v>131</v>
      </c>
      <c r="DX3" s="307" t="s">
        <v>132</v>
      </c>
      <c r="DY3" s="306" t="s">
        <v>121</v>
      </c>
      <c r="DZ3" s="304" t="s">
        <v>122</v>
      </c>
      <c r="EA3" s="304" t="s">
        <v>123</v>
      </c>
      <c r="EB3" s="304" t="s">
        <v>124</v>
      </c>
      <c r="EC3" s="304" t="s">
        <v>125</v>
      </c>
      <c r="ED3" s="304" t="s">
        <v>126</v>
      </c>
      <c r="EE3" s="304" t="s">
        <v>127</v>
      </c>
      <c r="EF3" s="304" t="s">
        <v>128</v>
      </c>
      <c r="EG3" s="304" t="s">
        <v>129</v>
      </c>
      <c r="EH3" s="304" t="s">
        <v>130</v>
      </c>
      <c r="EI3" s="304" t="s">
        <v>131</v>
      </c>
      <c r="EJ3" s="304" t="s">
        <v>132</v>
      </c>
      <c r="EK3" s="306" t="s">
        <v>121</v>
      </c>
      <c r="EL3" s="304" t="s">
        <v>122</v>
      </c>
      <c r="EM3" s="304" t="s">
        <v>123</v>
      </c>
      <c r="EN3" s="304" t="s">
        <v>124</v>
      </c>
      <c r="EO3" s="304" t="s">
        <v>125</v>
      </c>
      <c r="EP3" s="304" t="s">
        <v>126</v>
      </c>
      <c r="EQ3" s="304" t="s">
        <v>127</v>
      </c>
      <c r="ER3" s="304" t="s">
        <v>128</v>
      </c>
      <c r="ES3" s="304" t="s">
        <v>129</v>
      </c>
      <c r="ET3" s="304" t="s">
        <v>130</v>
      </c>
      <c r="EU3" s="304" t="s">
        <v>131</v>
      </c>
      <c r="EV3" s="307" t="s">
        <v>132</v>
      </c>
      <c r="EW3" s="306" t="s">
        <v>121</v>
      </c>
      <c r="EX3" s="304" t="s">
        <v>122</v>
      </c>
      <c r="EY3" s="304" t="s">
        <v>123</v>
      </c>
      <c r="EZ3" s="304" t="s">
        <v>124</v>
      </c>
      <c r="FA3" s="304" t="s">
        <v>125</v>
      </c>
      <c r="FB3" s="304" t="s">
        <v>126</v>
      </c>
      <c r="FC3" s="304" t="s">
        <v>127</v>
      </c>
      <c r="FD3" s="304" t="s">
        <v>128</v>
      </c>
      <c r="FE3" s="304" t="s">
        <v>129</v>
      </c>
      <c r="FF3" s="304" t="s">
        <v>130</v>
      </c>
      <c r="FG3" s="304" t="s">
        <v>131</v>
      </c>
      <c r="FH3" s="307" t="s">
        <v>132</v>
      </c>
      <c r="FI3" s="306" t="s">
        <v>121</v>
      </c>
      <c r="FJ3" s="304" t="s">
        <v>122</v>
      </c>
      <c r="FK3" s="304" t="s">
        <v>123</v>
      </c>
      <c r="FL3" s="304" t="s">
        <v>124</v>
      </c>
      <c r="FM3" s="304" t="s">
        <v>125</v>
      </c>
      <c r="FN3" s="304" t="s">
        <v>126</v>
      </c>
      <c r="FO3" s="304" t="s">
        <v>127</v>
      </c>
      <c r="FP3" s="304" t="s">
        <v>128</v>
      </c>
      <c r="FQ3" s="304" t="s">
        <v>129</v>
      </c>
      <c r="FR3" s="304" t="s">
        <v>130</v>
      </c>
      <c r="FS3" s="304" t="s">
        <v>131</v>
      </c>
      <c r="FT3" s="304" t="s">
        <v>132</v>
      </c>
      <c r="FU3" s="306" t="s">
        <v>121</v>
      </c>
      <c r="FV3" s="304" t="s">
        <v>122</v>
      </c>
      <c r="FW3" s="304" t="s">
        <v>123</v>
      </c>
      <c r="FX3" s="304" t="s">
        <v>124</v>
      </c>
      <c r="FY3" s="304" t="s">
        <v>125</v>
      </c>
      <c r="FZ3" s="304" t="s">
        <v>126</v>
      </c>
      <c r="GA3" s="304" t="s">
        <v>127</v>
      </c>
      <c r="GB3" s="304" t="s">
        <v>128</v>
      </c>
      <c r="GC3" s="304" t="s">
        <v>129</v>
      </c>
      <c r="GD3" s="304" t="s">
        <v>130</v>
      </c>
      <c r="GE3" s="304" t="s">
        <v>131</v>
      </c>
      <c r="GF3" s="307" t="s">
        <v>132</v>
      </c>
      <c r="GG3" s="306" t="s">
        <v>121</v>
      </c>
      <c r="GH3" s="304" t="s">
        <v>122</v>
      </c>
      <c r="GI3" s="307" t="s">
        <v>123</v>
      </c>
      <c r="GJ3" s="309"/>
    </row>
    <row r="4" spans="1:197" s="276" customFormat="1" ht="39" customHeight="1" thickTop="1">
      <c r="A4" s="310" t="s">
        <v>205</v>
      </c>
      <c r="B4" s="311">
        <v>1731.3732971979321</v>
      </c>
      <c r="C4" s="312">
        <v>2101.96</v>
      </c>
      <c r="D4" s="2708">
        <v>2694.3697000000002</v>
      </c>
      <c r="E4" s="2709">
        <v>2446.7242000000001</v>
      </c>
      <c r="F4" s="313">
        <v>4533.9771000000001</v>
      </c>
      <c r="G4" s="314">
        <v>6811.6477999999997</v>
      </c>
      <c r="H4" s="313">
        <v>7156.1211000000003</v>
      </c>
      <c r="I4" s="313">
        <v>7202.9503999999997</v>
      </c>
      <c r="J4" s="313"/>
      <c r="K4" s="315">
        <v>6751.4501</v>
      </c>
      <c r="L4" s="315">
        <v>7278.9038</v>
      </c>
      <c r="M4" s="313">
        <v>7050.0986999999996</v>
      </c>
      <c r="N4" s="313">
        <v>7148.7772999999997</v>
      </c>
      <c r="O4" s="313">
        <v>6963.86</v>
      </c>
      <c r="P4" s="313">
        <v>6780.7402000000002</v>
      </c>
      <c r="Q4" s="313">
        <v>6990.3475930199993</v>
      </c>
      <c r="R4" s="313">
        <v>7621.6115591400012</v>
      </c>
      <c r="S4" s="313">
        <v>7461.977500930001</v>
      </c>
      <c r="T4" s="316">
        <v>8336.4256144800001</v>
      </c>
      <c r="U4" s="313"/>
      <c r="V4" s="313">
        <v>7483.2366267599982</v>
      </c>
      <c r="W4" s="313">
        <v>7861.7941829199999</v>
      </c>
      <c r="X4" s="313">
        <v>7825.5710175900003</v>
      </c>
      <c r="Y4" s="313">
        <v>7493.878859030001</v>
      </c>
      <c r="Z4" s="313">
        <v>7537.9888109000012</v>
      </c>
      <c r="AA4" s="316">
        <v>7661.4321602000018</v>
      </c>
      <c r="AB4" s="313">
        <v>7517.94</v>
      </c>
      <c r="AC4" s="313">
        <v>7394.9</v>
      </c>
      <c r="AD4" s="313">
        <v>7728.62</v>
      </c>
      <c r="AE4" s="313">
        <v>9706.0667281999995</v>
      </c>
      <c r="AF4" s="313">
        <v>9842.133850279999</v>
      </c>
      <c r="AG4" s="313">
        <v>9772.4126197599999</v>
      </c>
      <c r="AH4" s="313"/>
      <c r="AI4" s="313">
        <v>10323.396269050001</v>
      </c>
      <c r="AJ4" s="313">
        <v>9886.8988080499985</v>
      </c>
      <c r="AK4" s="313">
        <v>9646.3405091299992</v>
      </c>
      <c r="AL4" s="313">
        <v>9502.6346429200003</v>
      </c>
      <c r="AM4" s="313">
        <v>8910.2769411200024</v>
      </c>
      <c r="AN4" s="313">
        <v>8977.0530640000015</v>
      </c>
      <c r="AO4" s="313">
        <v>9024.0844420499998</v>
      </c>
      <c r="AP4" s="313">
        <v>9060.8058365599991</v>
      </c>
      <c r="AQ4" s="313">
        <v>9157.9994199600023</v>
      </c>
      <c r="AR4" s="313">
        <v>9284.6292945799978</v>
      </c>
      <c r="AS4" s="313">
        <v>10861.200698209997</v>
      </c>
      <c r="AT4" s="313">
        <v>11186.929458459999</v>
      </c>
      <c r="AU4" s="313"/>
      <c r="AV4" s="313">
        <v>10543.093947900003</v>
      </c>
      <c r="AW4" s="313">
        <v>10854.587008009998</v>
      </c>
      <c r="AX4" s="313">
        <v>10886.899186369999</v>
      </c>
      <c r="AY4" s="313">
        <v>11701.666002829999</v>
      </c>
      <c r="AZ4" s="313">
        <v>11824.181431569999</v>
      </c>
      <c r="BA4" s="313">
        <v>12020.563810159996</v>
      </c>
      <c r="BB4" s="313">
        <v>11430.877909999997</v>
      </c>
      <c r="BC4" s="313">
        <v>12026.44118208</v>
      </c>
      <c r="BD4" s="313">
        <v>15642.20132846</v>
      </c>
      <c r="BE4" s="313">
        <v>15642.20133</v>
      </c>
      <c r="BF4" s="313">
        <v>14244.873387759999</v>
      </c>
      <c r="BG4" s="313">
        <v>16431.678380240002</v>
      </c>
      <c r="BH4" s="313">
        <v>16572.732020790001</v>
      </c>
      <c r="BI4" s="313">
        <v>15954.20594817</v>
      </c>
      <c r="BJ4" s="313">
        <v>17337.01529168</v>
      </c>
      <c r="BK4" s="313">
        <v>13358.34595375</v>
      </c>
      <c r="BL4" s="313">
        <v>16367.28780253</v>
      </c>
      <c r="BM4" s="313">
        <v>14919.585938940003</v>
      </c>
      <c r="BN4" s="313">
        <v>19733.335658370001</v>
      </c>
      <c r="BO4" s="313">
        <v>21004.687532859993</v>
      </c>
      <c r="BP4" s="313">
        <v>20506.600439690003</v>
      </c>
      <c r="BQ4" s="313">
        <v>20534.550182079998</v>
      </c>
      <c r="BR4" s="313">
        <v>19064.959211290003</v>
      </c>
      <c r="BS4" s="313">
        <v>19454.111000749999</v>
      </c>
      <c r="BT4" s="313">
        <v>20241.402518479998</v>
      </c>
      <c r="BU4" s="313">
        <v>18707.393790360002</v>
      </c>
      <c r="BV4" s="313">
        <v>17937.524807140002</v>
      </c>
      <c r="BW4" s="313">
        <v>17460.305802750001</v>
      </c>
      <c r="BX4" s="313">
        <v>16843.769774639997</v>
      </c>
      <c r="BY4" s="313">
        <v>16471.705944630001</v>
      </c>
      <c r="BZ4" s="313">
        <v>20933.665891289998</v>
      </c>
      <c r="CA4" s="313">
        <v>21729.525964160002</v>
      </c>
      <c r="CB4" s="313">
        <v>23042.854577150003</v>
      </c>
      <c r="CC4" s="313">
        <v>24552.968551809998</v>
      </c>
      <c r="CD4" s="313">
        <v>25798.82078536</v>
      </c>
      <c r="CE4" s="313">
        <v>24683.486920389998</v>
      </c>
      <c r="CF4" s="313">
        <v>31746.855396179992</v>
      </c>
      <c r="CG4" s="313">
        <v>31692.496457520003</v>
      </c>
      <c r="CH4" s="313">
        <v>30990.221853790001</v>
      </c>
      <c r="CI4" s="313">
        <v>29486.715413910002</v>
      </c>
      <c r="CJ4" s="313">
        <v>27808.174866670004</v>
      </c>
      <c r="CK4" s="313">
        <v>26637.58868106001</v>
      </c>
      <c r="CL4" s="313">
        <v>26859.527155960008</v>
      </c>
      <c r="CM4" s="313">
        <v>28822.403091419994</v>
      </c>
      <c r="CN4" s="317">
        <v>29470.150307480006</v>
      </c>
      <c r="CO4" s="314">
        <v>27578.38983851</v>
      </c>
      <c r="CP4" s="313">
        <v>26664.671928659998</v>
      </c>
      <c r="CQ4" s="313">
        <v>27007.877221670009</v>
      </c>
      <c r="CR4" s="313">
        <v>26753.606933420004</v>
      </c>
      <c r="CS4" s="313">
        <v>30734.57800537</v>
      </c>
      <c r="CT4" s="313">
        <v>28977.046846820005</v>
      </c>
      <c r="CU4" s="313">
        <v>28263.457977030001</v>
      </c>
      <c r="CV4" s="313">
        <v>27370.442835360001</v>
      </c>
      <c r="CW4" s="313">
        <v>27481.721983830004</v>
      </c>
      <c r="CX4" s="313">
        <v>25646.111083919994</v>
      </c>
      <c r="CY4" s="313">
        <v>27988.32197135</v>
      </c>
      <c r="CZ4" s="318">
        <v>29050.543121169998</v>
      </c>
      <c r="DA4" s="314">
        <v>27450.369739999998</v>
      </c>
      <c r="DB4" s="313">
        <v>27684.765520000001</v>
      </c>
      <c r="DC4" s="313">
        <v>45212.929310599997</v>
      </c>
      <c r="DD4" s="313">
        <v>41976.524782530003</v>
      </c>
      <c r="DE4" s="313">
        <v>40412.04591126</v>
      </c>
      <c r="DF4" s="313">
        <v>39083.862043080007</v>
      </c>
      <c r="DG4" s="313">
        <v>37570.386766100004</v>
      </c>
      <c r="DH4" s="313">
        <v>38209.708571700001</v>
      </c>
      <c r="DI4" s="313">
        <v>36801.09072326</v>
      </c>
      <c r="DJ4" s="313">
        <v>37392.336430229996</v>
      </c>
      <c r="DK4" s="313">
        <v>37123.342841290003</v>
      </c>
      <c r="DL4" s="318">
        <v>40293.941538179999</v>
      </c>
      <c r="DM4" s="314">
        <v>39564.056039340001</v>
      </c>
      <c r="DN4" s="313">
        <v>42268.430066010005</v>
      </c>
      <c r="DO4" s="313">
        <v>47846.006052999997</v>
      </c>
      <c r="DP4" s="313">
        <v>52564.846683699994</v>
      </c>
      <c r="DQ4" s="231">
        <v>50007.455123139996</v>
      </c>
      <c r="DR4" s="231">
        <v>46792.064827789996</v>
      </c>
      <c r="DS4" s="231">
        <v>44890.130887929998</v>
      </c>
      <c r="DT4" s="231">
        <v>43366.723661489996</v>
      </c>
      <c r="DU4" s="231">
        <v>42958.248693940004</v>
      </c>
      <c r="DV4" s="231">
        <v>43870.983928540008</v>
      </c>
      <c r="DW4" s="231">
        <v>41397.645171709999</v>
      </c>
      <c r="DX4" s="232">
        <v>43581.359609440005</v>
      </c>
      <c r="DY4" s="319">
        <v>44993.027910759993</v>
      </c>
      <c r="DZ4" s="231">
        <v>44128.782554870013</v>
      </c>
      <c r="EA4" s="231">
        <v>41590.12573331999</v>
      </c>
      <c r="EB4" s="231">
        <v>56803.501022800003</v>
      </c>
      <c r="EC4" s="231">
        <v>59367.598253310003</v>
      </c>
      <c r="ED4" s="231">
        <v>57795.008127690009</v>
      </c>
      <c r="EE4" s="231">
        <v>56405.721987609992</v>
      </c>
      <c r="EF4" s="231">
        <v>61043.027626109993</v>
      </c>
      <c r="EG4" s="231">
        <v>56642.637091659999</v>
      </c>
      <c r="EH4" s="231">
        <v>57347.46201512999</v>
      </c>
      <c r="EI4" s="231">
        <v>54133.63523597001</v>
      </c>
      <c r="EJ4" s="231">
        <v>51469.729208109995</v>
      </c>
      <c r="EK4" s="319">
        <f t="shared" ref="EK4:GC4" si="0">SUM(EK5:EK9)</f>
        <v>52874.388300229999</v>
      </c>
      <c r="EL4" s="231">
        <f t="shared" si="0"/>
        <v>56480.461365800002</v>
      </c>
      <c r="EM4" s="231">
        <f t="shared" si="0"/>
        <v>55920.374028850005</v>
      </c>
      <c r="EN4" s="231">
        <f t="shared" si="0"/>
        <v>52098.087873870005</v>
      </c>
      <c r="EO4" s="231">
        <f t="shared" si="0"/>
        <v>47573.319942869995</v>
      </c>
      <c r="EP4" s="231">
        <f t="shared" si="0"/>
        <v>45259.807059109997</v>
      </c>
      <c r="EQ4" s="231">
        <f t="shared" si="0"/>
        <v>44896.307194940004</v>
      </c>
      <c r="ER4" s="231">
        <f t="shared" si="0"/>
        <v>48263.292221570002</v>
      </c>
      <c r="ES4" s="231">
        <f t="shared" si="0"/>
        <v>50711.054508349996</v>
      </c>
      <c r="ET4" s="231">
        <f t="shared" si="0"/>
        <v>70922.596606480001</v>
      </c>
      <c r="EU4" s="231">
        <f t="shared" si="0"/>
        <v>64603.120895809996</v>
      </c>
      <c r="EV4" s="232">
        <f t="shared" si="0"/>
        <v>42793.656269710016</v>
      </c>
      <c r="EW4" s="320">
        <f t="shared" si="0"/>
        <v>50175.858617140002</v>
      </c>
      <c r="EX4" s="321">
        <f t="shared" si="0"/>
        <v>51215.558205540008</v>
      </c>
      <c r="EY4" s="321">
        <f t="shared" si="0"/>
        <v>41885.810903560006</v>
      </c>
      <c r="EZ4" s="321">
        <f t="shared" si="0"/>
        <v>42534.006416289994</v>
      </c>
      <c r="FA4" s="321">
        <f t="shared" si="0"/>
        <v>49905.210262089997</v>
      </c>
      <c r="FB4" s="321">
        <f t="shared" si="0"/>
        <v>43412.274755819999</v>
      </c>
      <c r="FC4" s="321">
        <f t="shared" si="0"/>
        <v>41668.092693310005</v>
      </c>
      <c r="FD4" s="321">
        <f t="shared" si="0"/>
        <v>38832.958388849998</v>
      </c>
      <c r="FE4" s="231">
        <f t="shared" si="0"/>
        <v>36746.518336320005</v>
      </c>
      <c r="FF4" s="231">
        <f t="shared" si="0"/>
        <v>41954.975570589995</v>
      </c>
      <c r="FG4" s="231">
        <f t="shared" si="0"/>
        <v>40357.309480140008</v>
      </c>
      <c r="FH4" s="232">
        <f t="shared" si="0"/>
        <v>51640.816037590004</v>
      </c>
      <c r="FI4" s="319">
        <f t="shared" si="0"/>
        <v>58540.01104474</v>
      </c>
      <c r="FJ4" s="231">
        <f t="shared" si="0"/>
        <v>59074.830193360009</v>
      </c>
      <c r="FK4" s="231">
        <f t="shared" si="0"/>
        <v>57920.008459520002</v>
      </c>
      <c r="FL4" s="231">
        <f t="shared" si="0"/>
        <v>66075.947618520004</v>
      </c>
      <c r="FM4" s="231">
        <f t="shared" si="0"/>
        <v>67827.337212910017</v>
      </c>
      <c r="FN4" s="231">
        <f t="shared" si="0"/>
        <v>76154.960161270006</v>
      </c>
      <c r="FO4" s="231">
        <f t="shared" si="0"/>
        <v>84829.84640533998</v>
      </c>
      <c r="FP4" s="231">
        <f t="shared" si="0"/>
        <v>85934.664176580001</v>
      </c>
      <c r="FQ4" s="231">
        <f t="shared" si="0"/>
        <v>93144.274190750002</v>
      </c>
      <c r="FR4" s="231">
        <f t="shared" si="0"/>
        <v>95109.303909249997</v>
      </c>
      <c r="FS4" s="231">
        <f t="shared" si="0"/>
        <v>90988.572652390008</v>
      </c>
      <c r="FT4" s="231">
        <f t="shared" si="0"/>
        <v>102203.13171075002</v>
      </c>
      <c r="FU4" s="319">
        <f t="shared" si="0"/>
        <v>109801.86771568999</v>
      </c>
      <c r="FV4" s="231">
        <f t="shared" si="0"/>
        <v>118899.14839353999</v>
      </c>
      <c r="FW4" s="231">
        <f t="shared" si="0"/>
        <v>129731.03056881001</v>
      </c>
      <c r="FX4" s="231">
        <f t="shared" si="0"/>
        <v>125473.67029164001</v>
      </c>
      <c r="FY4" s="231">
        <f t="shared" si="0"/>
        <v>89109.772305840001</v>
      </c>
      <c r="FZ4" s="231">
        <f t="shared" si="0"/>
        <v>94091.600422179996</v>
      </c>
      <c r="GA4" s="231">
        <f t="shared" si="0"/>
        <v>89276.172436039997</v>
      </c>
      <c r="GB4" s="231">
        <f t="shared" si="0"/>
        <v>97464.558733160025</v>
      </c>
      <c r="GC4" s="231">
        <f t="shared" si="0"/>
        <v>118178.69932761999</v>
      </c>
      <c r="GD4" s="231">
        <f t="shared" ref="GD4:GI4" si="1">GD5+GD6+GD7+GD8+GD9</f>
        <v>101850.42493576001</v>
      </c>
      <c r="GE4" s="231">
        <f t="shared" si="1"/>
        <v>107811.35733513</v>
      </c>
      <c r="GF4" s="232">
        <f t="shared" si="1"/>
        <v>110028.55916961</v>
      </c>
      <c r="GG4" s="319">
        <f t="shared" si="1"/>
        <v>123688.80408953998</v>
      </c>
      <c r="GH4" s="231">
        <f t="shared" si="1"/>
        <v>109480.40560033001</v>
      </c>
      <c r="GI4" s="232">
        <f t="shared" si="1"/>
        <v>128004.88286935</v>
      </c>
      <c r="GJ4" s="231"/>
    </row>
    <row r="5" spans="1:197" ht="39" customHeight="1">
      <c r="A5" s="322" t="s">
        <v>206</v>
      </c>
      <c r="B5" s="323">
        <v>131.64632450601297</v>
      </c>
      <c r="C5" s="324">
        <v>164.25</v>
      </c>
      <c r="D5" s="325">
        <v>228.7</v>
      </c>
      <c r="E5" s="326">
        <v>294.07479999999998</v>
      </c>
      <c r="F5" s="327">
        <v>339.12900000000002</v>
      </c>
      <c r="G5" s="328">
        <v>447.17258047000007</v>
      </c>
      <c r="H5" s="2970">
        <v>456.2226</v>
      </c>
      <c r="I5" s="2970">
        <v>415.95740000000001</v>
      </c>
      <c r="J5" s="2970"/>
      <c r="K5" s="2970">
        <v>417.72770000000003</v>
      </c>
      <c r="L5" s="327">
        <v>415.38589999999999</v>
      </c>
      <c r="M5" s="2970">
        <v>417.5883</v>
      </c>
      <c r="N5" s="2970">
        <v>418.06220000000002</v>
      </c>
      <c r="O5" s="327">
        <v>419.19130000000001</v>
      </c>
      <c r="P5" s="2970">
        <v>419.69310000000002</v>
      </c>
      <c r="Q5" s="2970">
        <v>423.94450673999995</v>
      </c>
      <c r="R5" s="327">
        <v>426.69051408999997</v>
      </c>
      <c r="S5" s="327">
        <v>429.10198248</v>
      </c>
      <c r="T5" s="327">
        <v>498.79641061000001</v>
      </c>
      <c r="U5" s="327"/>
      <c r="V5" s="327">
        <v>527.97839762000001</v>
      </c>
      <c r="W5" s="327">
        <v>536.79412467000009</v>
      </c>
      <c r="X5" s="327">
        <v>542.26373632999992</v>
      </c>
      <c r="Y5" s="327">
        <v>547.55638999000007</v>
      </c>
      <c r="Z5" s="327">
        <v>581.85407261</v>
      </c>
      <c r="AA5" s="327">
        <v>602.2364196499999</v>
      </c>
      <c r="AB5" s="327">
        <v>606.04906073000006</v>
      </c>
      <c r="AC5" s="327">
        <v>583.68568749000008</v>
      </c>
      <c r="AD5" s="327">
        <v>582.77399250000008</v>
      </c>
      <c r="AE5" s="327">
        <v>580.16252712999994</v>
      </c>
      <c r="AF5" s="327">
        <v>579.11175999</v>
      </c>
      <c r="AG5" s="327">
        <v>633.87638064999999</v>
      </c>
      <c r="AH5" s="327"/>
      <c r="AI5" s="327">
        <v>636.10813696000002</v>
      </c>
      <c r="AJ5" s="327">
        <v>636.86852655000007</v>
      </c>
      <c r="AK5" s="327">
        <v>641.88709784999992</v>
      </c>
      <c r="AL5" s="327">
        <v>646.02699673000006</v>
      </c>
      <c r="AM5" s="327">
        <v>652.61703985999998</v>
      </c>
      <c r="AN5" s="327">
        <v>657.85527926999998</v>
      </c>
      <c r="AO5" s="327">
        <v>658.4635909399999</v>
      </c>
      <c r="AP5" s="327">
        <v>643.99981616000002</v>
      </c>
      <c r="AQ5" s="327">
        <v>645.46569809999994</v>
      </c>
      <c r="AR5" s="327">
        <v>665.21392775000004</v>
      </c>
      <c r="AS5" s="327">
        <v>685.63745133000009</v>
      </c>
      <c r="AT5" s="327">
        <v>440.31190357000003</v>
      </c>
      <c r="AU5" s="327"/>
      <c r="AV5" s="327">
        <v>440.31190357000003</v>
      </c>
      <c r="AW5" s="327">
        <v>503.78715839</v>
      </c>
      <c r="AX5" s="327">
        <v>534.61140055999999</v>
      </c>
      <c r="AY5" s="327">
        <v>560.85867938999991</v>
      </c>
      <c r="AZ5" s="327">
        <v>561.0794977999999</v>
      </c>
      <c r="BA5" s="327">
        <v>561.0794977999999</v>
      </c>
      <c r="BB5" s="327">
        <v>561.07950000000005</v>
      </c>
      <c r="BC5" s="327">
        <v>667.33390666000003</v>
      </c>
      <c r="BD5" s="327">
        <v>755.76842077000003</v>
      </c>
      <c r="BE5" s="327">
        <v>755.76841999999999</v>
      </c>
      <c r="BF5" s="327">
        <v>820.57353768000007</v>
      </c>
      <c r="BG5" s="327">
        <v>884.97716518000004</v>
      </c>
      <c r="BH5" s="327">
        <v>909.09014782000008</v>
      </c>
      <c r="BI5" s="327">
        <v>944.11419608000006</v>
      </c>
      <c r="BJ5" s="327">
        <v>1021.9913363899999</v>
      </c>
      <c r="BK5" s="327">
        <v>815.87374970000008</v>
      </c>
      <c r="BL5" s="329">
        <v>958.54576199999997</v>
      </c>
      <c r="BM5" s="329">
        <v>889.57387368999991</v>
      </c>
      <c r="BN5" s="329">
        <v>896.8951768500001</v>
      </c>
      <c r="BO5" s="329">
        <v>897.0610316100001</v>
      </c>
      <c r="BP5" s="329">
        <v>755.55958005000002</v>
      </c>
      <c r="BQ5" s="331">
        <v>762.73689833000003</v>
      </c>
      <c r="BR5" s="331">
        <v>772.21374577000006</v>
      </c>
      <c r="BS5" s="331">
        <v>762.60748760999991</v>
      </c>
      <c r="BT5" s="331">
        <v>755.57948939000005</v>
      </c>
      <c r="BU5" s="331">
        <v>763.26449594000007</v>
      </c>
      <c r="BV5" s="331">
        <v>781.03358487000014</v>
      </c>
      <c r="BW5" s="331">
        <v>785.80187260999992</v>
      </c>
      <c r="BX5" s="331">
        <v>1177.25595924</v>
      </c>
      <c r="BY5" s="331">
        <v>834.97756847000005</v>
      </c>
      <c r="BZ5" s="331">
        <v>833.58975916999998</v>
      </c>
      <c r="CA5" s="331">
        <v>836.98568647000002</v>
      </c>
      <c r="CB5" s="331">
        <v>996.63534336000009</v>
      </c>
      <c r="CC5" s="331">
        <v>1013.32819046</v>
      </c>
      <c r="CD5" s="331">
        <v>1058.13905295</v>
      </c>
      <c r="CE5" s="331">
        <v>1029.4278304900001</v>
      </c>
      <c r="CF5" s="331">
        <v>993.59812312999998</v>
      </c>
      <c r="CG5" s="331">
        <v>1019.7466910200002</v>
      </c>
      <c r="CH5" s="331">
        <v>1034.98024872</v>
      </c>
      <c r="CI5" s="331">
        <v>1037.43612601</v>
      </c>
      <c r="CJ5" s="331">
        <v>1043.78344173</v>
      </c>
      <c r="CK5" s="331">
        <v>1009.3454920200002</v>
      </c>
      <c r="CL5" s="331">
        <v>1003.01673207</v>
      </c>
      <c r="CM5" s="331">
        <v>1011.77610277</v>
      </c>
      <c r="CN5" s="2971">
        <v>1183.7232917300003</v>
      </c>
      <c r="CO5" s="332">
        <v>1185.9617140400001</v>
      </c>
      <c r="CP5" s="331">
        <v>1184.4068817700002</v>
      </c>
      <c r="CQ5" s="331">
        <v>1180.7074532899999</v>
      </c>
      <c r="CR5" s="331">
        <v>1181.4312545</v>
      </c>
      <c r="CS5" s="331">
        <v>1185.1574904400002</v>
      </c>
      <c r="CT5" s="331">
        <v>1211.6030426899999</v>
      </c>
      <c r="CU5" s="331">
        <v>1258.50268145</v>
      </c>
      <c r="CV5" s="331">
        <v>1266.1159980599998</v>
      </c>
      <c r="CW5" s="331">
        <v>1224.74051654</v>
      </c>
      <c r="CX5" s="331">
        <v>1229.1800276900001</v>
      </c>
      <c r="CY5" s="331">
        <v>1231.7718810199999</v>
      </c>
      <c r="CZ5" s="333">
        <v>1222.1106293900002</v>
      </c>
      <c r="DA5" s="332">
        <v>1254.67912</v>
      </c>
      <c r="DB5" s="331">
        <v>1307.07521</v>
      </c>
      <c r="DC5" s="331">
        <v>1288.6421292199998</v>
      </c>
      <c r="DD5" s="331">
        <v>1290.08736378</v>
      </c>
      <c r="DE5" s="331">
        <v>1305.8581690000001</v>
      </c>
      <c r="DF5" s="331">
        <v>1333.41904563</v>
      </c>
      <c r="DG5" s="331">
        <v>1332.9119457900001</v>
      </c>
      <c r="DH5" s="331">
        <v>1339.0985639099999</v>
      </c>
      <c r="DI5" s="331">
        <v>1347.8967462400001</v>
      </c>
      <c r="DJ5" s="331">
        <v>1353.2466496299999</v>
      </c>
      <c r="DK5" s="331">
        <v>1394.8034820199998</v>
      </c>
      <c r="DL5" s="333">
        <v>1669.4606171100002</v>
      </c>
      <c r="DM5" s="332">
        <v>1658.9014755600001</v>
      </c>
      <c r="DN5" s="331">
        <v>1597.26625788</v>
      </c>
      <c r="DO5" s="331">
        <v>1640.4078933599999</v>
      </c>
      <c r="DP5" s="331">
        <v>1679.9594207099999</v>
      </c>
      <c r="DQ5" s="331">
        <v>1695.2852604400002</v>
      </c>
      <c r="DR5" s="331">
        <v>1709.7965378299998</v>
      </c>
      <c r="DS5" s="331">
        <v>1713.0849561999999</v>
      </c>
      <c r="DT5" s="331">
        <v>1715.0459396300002</v>
      </c>
      <c r="DU5" s="331">
        <v>1720.5065242600003</v>
      </c>
      <c r="DV5" s="331">
        <v>1722.6485215500002</v>
      </c>
      <c r="DW5" s="331">
        <v>1723.6742667299998</v>
      </c>
      <c r="DX5" s="333">
        <v>2157.5146219799999</v>
      </c>
      <c r="DY5" s="332">
        <v>2163.9502033899998</v>
      </c>
      <c r="DZ5" s="331">
        <v>2160.9449257000006</v>
      </c>
      <c r="EA5" s="331">
        <v>2152.0793565000004</v>
      </c>
      <c r="EB5" s="331">
        <v>2152.9809398100001</v>
      </c>
      <c r="EC5" s="331">
        <v>2156.88780081</v>
      </c>
      <c r="ED5" s="331">
        <v>2164.2882971300005</v>
      </c>
      <c r="EE5" s="331">
        <v>2179.2395536599997</v>
      </c>
      <c r="EF5" s="331">
        <v>2197.6844455100004</v>
      </c>
      <c r="EG5" s="331">
        <v>2203.3569071600004</v>
      </c>
      <c r="EH5" s="331">
        <v>2216.54256304</v>
      </c>
      <c r="EI5" s="331">
        <v>2222.1023267599994</v>
      </c>
      <c r="EJ5" s="331">
        <v>2256.2497945700002</v>
      </c>
      <c r="EK5" s="332">
        <v>2180.0215373800002</v>
      </c>
      <c r="EL5" s="331">
        <v>2389.1698195599997</v>
      </c>
      <c r="EM5" s="331">
        <v>2574.5002461499998</v>
      </c>
      <c r="EN5" s="331">
        <v>2574.4640488</v>
      </c>
      <c r="EO5" s="331">
        <v>2584.9612799899996</v>
      </c>
      <c r="EP5" s="331">
        <v>2834.3722928899997</v>
      </c>
      <c r="EQ5" s="331">
        <v>2966.7829301500001</v>
      </c>
      <c r="ER5" s="331">
        <v>3334.9417698300008</v>
      </c>
      <c r="ES5" s="331">
        <v>3874.4504292700003</v>
      </c>
      <c r="ET5" s="331">
        <v>5273.1195354400006</v>
      </c>
      <c r="EU5" s="331">
        <v>5699.5131105</v>
      </c>
      <c r="EV5" s="333">
        <v>4649.8177696600005</v>
      </c>
      <c r="EW5" s="332">
        <v>6643.3089565500004</v>
      </c>
      <c r="EX5" s="331">
        <v>7022.6662636100009</v>
      </c>
      <c r="EY5" s="331">
        <v>7192.4364194599993</v>
      </c>
      <c r="EZ5" s="331">
        <v>7241.0236167099993</v>
      </c>
      <c r="FA5" s="331">
        <v>7254.7098773100006</v>
      </c>
      <c r="FB5" s="331">
        <v>8313.5345006799998</v>
      </c>
      <c r="FC5" s="331">
        <v>8741.8002470400006</v>
      </c>
      <c r="FD5" s="331">
        <v>8752.2075304099999</v>
      </c>
      <c r="FE5" s="331">
        <v>10084.74887234</v>
      </c>
      <c r="FF5" s="331">
        <v>11815.439592370001</v>
      </c>
      <c r="FG5" s="331">
        <v>13958.826278580002</v>
      </c>
      <c r="FH5" s="333">
        <v>16803.15978536</v>
      </c>
      <c r="FI5" s="332">
        <v>17992.672627700002</v>
      </c>
      <c r="FJ5" s="331">
        <v>19025.647562329999</v>
      </c>
      <c r="FK5" s="331">
        <v>19699.979349549994</v>
      </c>
      <c r="FL5" s="331">
        <v>20274.653930549997</v>
      </c>
      <c r="FM5" s="331">
        <v>22278.882197079998</v>
      </c>
      <c r="FN5" s="331">
        <v>24952.048166870001</v>
      </c>
      <c r="FO5" s="331">
        <v>26301.821092409995</v>
      </c>
      <c r="FP5" s="331">
        <v>26798.691753989999</v>
      </c>
      <c r="FQ5" s="331">
        <v>31300.042740320001</v>
      </c>
      <c r="FR5" s="331">
        <v>34034.406980330001</v>
      </c>
      <c r="FS5" s="331">
        <v>32205.973916039999</v>
      </c>
      <c r="FT5" s="331">
        <v>36995.051321610001</v>
      </c>
      <c r="FU5" s="332">
        <v>39313.649197290004</v>
      </c>
      <c r="FV5" s="331">
        <v>43524.117581979997</v>
      </c>
      <c r="FW5" s="331">
        <v>43496.10978431</v>
      </c>
      <c r="FX5" s="331">
        <v>39911.111682319999</v>
      </c>
      <c r="FY5" s="331">
        <v>29387.022057450005</v>
      </c>
      <c r="FZ5" s="331">
        <v>29415.410353559997</v>
      </c>
      <c r="GA5" s="334">
        <v>31021.419427469998</v>
      </c>
      <c r="GB5" s="334">
        <v>37078.957405469999</v>
      </c>
      <c r="GC5" s="334">
        <v>44754.92754474</v>
      </c>
      <c r="GD5" s="334">
        <v>40509.281241930003</v>
      </c>
      <c r="GE5" s="334">
        <v>28149.572335450001</v>
      </c>
      <c r="GF5" s="335">
        <v>24674.832765970004</v>
      </c>
      <c r="GG5" s="2780">
        <v>23218.675468779998</v>
      </c>
      <c r="GH5" s="334">
        <v>24329.616878780002</v>
      </c>
      <c r="GI5" s="335">
        <v>28828.334849999999</v>
      </c>
      <c r="GJ5" s="331"/>
      <c r="GK5" s="336"/>
      <c r="GL5" s="336"/>
      <c r="GM5" s="336"/>
    </row>
    <row r="6" spans="1:197" ht="39" customHeight="1">
      <c r="A6" s="322" t="s">
        <v>207</v>
      </c>
      <c r="B6" s="323">
        <v>1.0032369086999999</v>
      </c>
      <c r="C6" s="324">
        <v>1.0900000000000001</v>
      </c>
      <c r="D6" s="325">
        <v>0.56369999999999998</v>
      </c>
      <c r="E6" s="326">
        <v>1.7314000000000001</v>
      </c>
      <c r="F6" s="327">
        <v>654.35199999999998</v>
      </c>
      <c r="G6" s="328">
        <v>659.55292199000007</v>
      </c>
      <c r="H6" s="2970">
        <v>676.94079999999997</v>
      </c>
      <c r="I6" s="2970">
        <v>684.13639999999998</v>
      </c>
      <c r="J6" s="2970"/>
      <c r="K6" s="2970">
        <v>683.15509999999995</v>
      </c>
      <c r="L6" s="327">
        <v>693.17010000000005</v>
      </c>
      <c r="M6" s="2970">
        <v>688.48339999999996</v>
      </c>
      <c r="N6" s="2970">
        <v>691.13800000000003</v>
      </c>
      <c r="O6" s="327">
        <v>688.48590000000002</v>
      </c>
      <c r="P6" s="2970">
        <v>694.01020000000005</v>
      </c>
      <c r="Q6" s="2970">
        <v>681.17721962999997</v>
      </c>
      <c r="R6" s="327">
        <v>698.58320824999998</v>
      </c>
      <c r="S6" s="327">
        <v>683.71819787000004</v>
      </c>
      <c r="T6" s="327">
        <v>669.76235650000001</v>
      </c>
      <c r="U6" s="327"/>
      <c r="V6" s="327">
        <v>705.53623703999995</v>
      </c>
      <c r="W6" s="327">
        <v>719.77349111000001</v>
      </c>
      <c r="X6" s="327">
        <v>723.44070204000002</v>
      </c>
      <c r="Y6" s="327">
        <v>725.59201357000006</v>
      </c>
      <c r="Z6" s="327">
        <v>752.14287797000009</v>
      </c>
      <c r="AA6" s="327">
        <v>763.07829195000011</v>
      </c>
      <c r="AB6" s="327">
        <v>758.99508344000003</v>
      </c>
      <c r="AC6" s="327">
        <v>767.26474608000012</v>
      </c>
      <c r="AD6" s="327">
        <v>775.89590663000001</v>
      </c>
      <c r="AE6" s="327">
        <v>762.70071003999999</v>
      </c>
      <c r="AF6" s="327">
        <v>760.72006808999993</v>
      </c>
      <c r="AG6" s="327">
        <v>749.22271990000002</v>
      </c>
      <c r="AH6" s="327"/>
      <c r="AI6" s="327">
        <v>744.25244909999992</v>
      </c>
      <c r="AJ6" s="327">
        <v>732.35082038000007</v>
      </c>
      <c r="AK6" s="327">
        <v>734.14730753000003</v>
      </c>
      <c r="AL6" s="327">
        <v>732.79294847000006</v>
      </c>
      <c r="AM6" s="327">
        <v>732.67753740000001</v>
      </c>
      <c r="AN6" s="327">
        <v>728.01988710000001</v>
      </c>
      <c r="AO6" s="327">
        <v>726.23708945999999</v>
      </c>
      <c r="AP6" s="327">
        <v>731.47420065000006</v>
      </c>
      <c r="AQ6" s="327">
        <v>738.92968647999999</v>
      </c>
      <c r="AR6" s="327">
        <v>733.58170824000001</v>
      </c>
      <c r="AS6" s="327">
        <v>733.52052409999999</v>
      </c>
      <c r="AT6" s="327">
        <v>824.43753829999991</v>
      </c>
      <c r="AU6" s="327"/>
      <c r="AV6" s="327">
        <v>815.31464129999995</v>
      </c>
      <c r="AW6" s="327">
        <v>910.8014091</v>
      </c>
      <c r="AX6" s="327">
        <v>968.01787733000003</v>
      </c>
      <c r="AY6" s="327">
        <v>1008.61724579</v>
      </c>
      <c r="AZ6" s="327">
        <v>1009.42983287</v>
      </c>
      <c r="BA6" s="327">
        <v>986.57700487000011</v>
      </c>
      <c r="BB6" s="327">
        <v>986.577</v>
      </c>
      <c r="BC6" s="327">
        <v>975.02852121000001</v>
      </c>
      <c r="BD6" s="327">
        <v>1030.1424178699999</v>
      </c>
      <c r="BE6" s="327">
        <v>1030.1424200000001</v>
      </c>
      <c r="BF6" s="327">
        <v>1019.58914846</v>
      </c>
      <c r="BG6" s="327">
        <v>1077.8976291500001</v>
      </c>
      <c r="BH6" s="327">
        <v>1101.6739038199999</v>
      </c>
      <c r="BI6" s="327">
        <v>1137.90451196</v>
      </c>
      <c r="BJ6" s="327">
        <v>1214.8001669400001</v>
      </c>
      <c r="BK6" s="327">
        <v>919.08972029999995</v>
      </c>
      <c r="BL6" s="329">
        <v>1084.35200749</v>
      </c>
      <c r="BM6" s="329">
        <v>1001.0661064500001</v>
      </c>
      <c r="BN6" s="329">
        <v>988.85515658000008</v>
      </c>
      <c r="BO6" s="329">
        <v>975.02204433000009</v>
      </c>
      <c r="BP6" s="329">
        <v>916.14685385000007</v>
      </c>
      <c r="BQ6" s="331">
        <v>886.06304131000002</v>
      </c>
      <c r="BR6" s="331">
        <v>901.38672035000013</v>
      </c>
      <c r="BS6" s="331">
        <v>890.37951112000007</v>
      </c>
      <c r="BT6" s="331">
        <v>897.33847622000008</v>
      </c>
      <c r="BU6" s="331">
        <v>887.18083111999999</v>
      </c>
      <c r="BV6" s="331">
        <v>901.40337936999993</v>
      </c>
      <c r="BW6" s="331">
        <v>792.54770065999992</v>
      </c>
      <c r="BX6" s="331">
        <v>799.96852905999992</v>
      </c>
      <c r="BY6" s="331">
        <v>801.84588095999993</v>
      </c>
      <c r="BZ6" s="331">
        <v>770.94024586</v>
      </c>
      <c r="CA6" s="331">
        <v>762.87695047</v>
      </c>
      <c r="CB6" s="331">
        <v>720.70794441999999</v>
      </c>
      <c r="CC6" s="331">
        <v>699.69751195000003</v>
      </c>
      <c r="CD6" s="331">
        <v>728.59034629000007</v>
      </c>
      <c r="CE6" s="331">
        <v>712.58706054999993</v>
      </c>
      <c r="CF6" s="331">
        <v>692.41688153999996</v>
      </c>
      <c r="CG6" s="331">
        <v>715.64985729</v>
      </c>
      <c r="CH6" s="331">
        <v>609.90733168999998</v>
      </c>
      <c r="CI6" s="331">
        <v>576.33898135000004</v>
      </c>
      <c r="CJ6" s="331">
        <v>583.54649319999999</v>
      </c>
      <c r="CK6" s="331">
        <v>581.25484764999999</v>
      </c>
      <c r="CL6" s="331">
        <v>574.2489598300001</v>
      </c>
      <c r="CM6" s="331">
        <v>582.92001406999998</v>
      </c>
      <c r="CN6" s="2971">
        <v>420.23953533999997</v>
      </c>
      <c r="CO6" s="332">
        <v>350.98252269999995</v>
      </c>
      <c r="CP6" s="331">
        <v>347.18399449000003</v>
      </c>
      <c r="CQ6" s="331">
        <v>307.52948550999997</v>
      </c>
      <c r="CR6" s="331">
        <v>303.01378158</v>
      </c>
      <c r="CS6" s="331">
        <v>295.49753962</v>
      </c>
      <c r="CT6" s="331">
        <v>211.14909030000001</v>
      </c>
      <c r="CU6" s="331">
        <v>58.267382900000001</v>
      </c>
      <c r="CV6" s="331">
        <v>55.000898849999992</v>
      </c>
      <c r="CW6" s="331">
        <v>55.985684370000001</v>
      </c>
      <c r="CX6" s="331">
        <v>54.965010159999999</v>
      </c>
      <c r="CY6" s="331">
        <v>283.23947106999998</v>
      </c>
      <c r="CZ6" s="333">
        <v>181.42895441000002</v>
      </c>
      <c r="DA6" s="332">
        <v>28.703279999999999</v>
      </c>
      <c r="DB6" s="331">
        <v>26.732749999999999</v>
      </c>
      <c r="DC6" s="331">
        <v>25.338195389999999</v>
      </c>
      <c r="DD6" s="331">
        <v>54.741867600000006</v>
      </c>
      <c r="DE6" s="331">
        <v>354.83776759999995</v>
      </c>
      <c r="DF6" s="331">
        <v>262.92981779999997</v>
      </c>
      <c r="DG6" s="331">
        <v>81.806429080000015</v>
      </c>
      <c r="DH6" s="331">
        <v>76.929249630000001</v>
      </c>
      <c r="DI6" s="331">
        <v>77.150349070000004</v>
      </c>
      <c r="DJ6" s="331">
        <v>78.29692489</v>
      </c>
      <c r="DK6" s="331">
        <v>76.177814670000004</v>
      </c>
      <c r="DL6" s="333">
        <v>187.44703471</v>
      </c>
      <c r="DM6" s="332">
        <v>138.50180232000002</v>
      </c>
      <c r="DN6" s="331">
        <v>41.207928380000006</v>
      </c>
      <c r="DO6" s="331">
        <v>43.796089079999994</v>
      </c>
      <c r="DP6" s="331">
        <v>44.861586109999998</v>
      </c>
      <c r="DQ6" s="331">
        <v>43.689657169999997</v>
      </c>
      <c r="DR6" s="331">
        <v>181.47315792000001</v>
      </c>
      <c r="DS6" s="331">
        <v>25.11980432</v>
      </c>
      <c r="DT6" s="331">
        <v>25.084227420000001</v>
      </c>
      <c r="DU6" s="331">
        <v>305.81095527000002</v>
      </c>
      <c r="DV6" s="331">
        <v>240.32914516999998</v>
      </c>
      <c r="DW6" s="331">
        <v>242.39248305999996</v>
      </c>
      <c r="DX6" s="333">
        <v>148.31471886999998</v>
      </c>
      <c r="DY6" s="332">
        <v>147.54771375999999</v>
      </c>
      <c r="DZ6" s="331">
        <v>131.07228166000002</v>
      </c>
      <c r="EA6" s="331">
        <v>60.125786049999995</v>
      </c>
      <c r="EB6" s="331">
        <v>-7.175543750000001</v>
      </c>
      <c r="EC6" s="331">
        <v>282.54077365000001</v>
      </c>
      <c r="ED6" s="331">
        <v>182.19011530999998</v>
      </c>
      <c r="EE6" s="331">
        <v>42.218322650000005</v>
      </c>
      <c r="EF6" s="331">
        <v>5999.7985076499999</v>
      </c>
      <c r="EG6" s="331">
        <v>5907.917757799999</v>
      </c>
      <c r="EH6" s="331">
        <v>5943.3424099199992</v>
      </c>
      <c r="EI6" s="331">
        <v>5824.1198823399991</v>
      </c>
      <c r="EJ6" s="331">
        <v>5870.2403130199991</v>
      </c>
      <c r="EK6" s="332">
        <v>5569.5505507800008</v>
      </c>
      <c r="EL6" s="331">
        <v>6131.0037640099999</v>
      </c>
      <c r="EM6" s="331">
        <v>6481.7774545900002</v>
      </c>
      <c r="EN6" s="331">
        <v>6274.4666219400006</v>
      </c>
      <c r="EO6" s="331">
        <v>6343.05596298</v>
      </c>
      <c r="EP6" s="331">
        <v>6179.3363227600003</v>
      </c>
      <c r="EQ6" s="331">
        <v>6193.2818193100002</v>
      </c>
      <c r="ER6" s="331">
        <v>1310.0667060999999</v>
      </c>
      <c r="ES6" s="331">
        <v>1404.5620405899999</v>
      </c>
      <c r="ET6" s="331">
        <v>1693.9320943799999</v>
      </c>
      <c r="EU6" s="331">
        <v>1772.63169023</v>
      </c>
      <c r="EV6" s="333">
        <v>1199.96812428</v>
      </c>
      <c r="EW6" s="332">
        <v>1162.62054979</v>
      </c>
      <c r="EX6" s="331">
        <v>1128.63451706</v>
      </c>
      <c r="EY6" s="331">
        <v>1216.6053686099999</v>
      </c>
      <c r="EZ6" s="331">
        <v>968.90572212000006</v>
      </c>
      <c r="FA6" s="331">
        <v>746.03707344999987</v>
      </c>
      <c r="FB6" s="331">
        <v>749.40589463000003</v>
      </c>
      <c r="FC6" s="331">
        <v>632.31196332000002</v>
      </c>
      <c r="FD6" s="331">
        <v>634.13101382999992</v>
      </c>
      <c r="FE6" s="331">
        <v>271.18144592000004</v>
      </c>
      <c r="FF6" s="331">
        <v>397.44314222000003</v>
      </c>
      <c r="FG6" s="331">
        <v>409.90712223000003</v>
      </c>
      <c r="FH6" s="333">
        <v>50.475265890000003</v>
      </c>
      <c r="FI6" s="332">
        <v>478.76795543000003</v>
      </c>
      <c r="FJ6" s="331">
        <v>313.82925590000002</v>
      </c>
      <c r="FK6" s="331">
        <v>774.00302408999994</v>
      </c>
      <c r="FL6" s="331">
        <v>805.21823596000002</v>
      </c>
      <c r="FM6" s="331">
        <v>121.06911506</v>
      </c>
      <c r="FN6" s="331">
        <v>124.32733708000001</v>
      </c>
      <c r="FO6" s="331">
        <v>1081.3960095699999</v>
      </c>
      <c r="FP6" s="331">
        <v>729.8654699199999</v>
      </c>
      <c r="FQ6" s="331">
        <v>322.73643303</v>
      </c>
      <c r="FR6" s="331">
        <v>518.52667178000002</v>
      </c>
      <c r="FS6" s="331">
        <v>-144.52764106000001</v>
      </c>
      <c r="FT6" s="331">
        <v>34.586384090000003</v>
      </c>
      <c r="FU6" s="332">
        <v>964.60519233999992</v>
      </c>
      <c r="FV6" s="331">
        <v>639.00372637000009</v>
      </c>
      <c r="FW6" s="331">
        <v>1451.8737043599999</v>
      </c>
      <c r="FX6" s="331">
        <v>1106.4601039500001</v>
      </c>
      <c r="FY6" s="331">
        <v>64.729864250000006</v>
      </c>
      <c r="FZ6" s="331">
        <v>72.049010109999998</v>
      </c>
      <c r="GA6" s="334">
        <v>721.69939191999993</v>
      </c>
      <c r="GB6" s="334">
        <v>649.98187281000003</v>
      </c>
      <c r="GC6" s="334">
        <v>2264.8733973400003</v>
      </c>
      <c r="GD6" s="334">
        <v>1532.37175837</v>
      </c>
      <c r="GE6" s="334">
        <v>1574.32999288</v>
      </c>
      <c r="GF6" s="335">
        <v>1384.0526336799999</v>
      </c>
      <c r="GG6" s="2780">
        <v>1598.3356611400002</v>
      </c>
      <c r="GH6" s="334">
        <v>404.74685189000002</v>
      </c>
      <c r="GI6" s="335">
        <v>1869.1193000000001</v>
      </c>
      <c r="GJ6" s="331"/>
      <c r="GK6" s="336"/>
      <c r="GL6" s="336"/>
      <c r="GM6" s="336"/>
    </row>
    <row r="7" spans="1:197" ht="39" customHeight="1">
      <c r="A7" s="322" t="s">
        <v>208</v>
      </c>
      <c r="B7" s="323">
        <v>743.54</v>
      </c>
      <c r="C7" s="324">
        <v>920.8</v>
      </c>
      <c r="D7" s="325">
        <v>215.512</v>
      </c>
      <c r="E7" s="326">
        <v>241.3553</v>
      </c>
      <c r="F7" s="327">
        <v>243.0496</v>
      </c>
      <c r="G7" s="328">
        <v>861.98019999999997</v>
      </c>
      <c r="H7" s="2970">
        <v>1248.1824999999999</v>
      </c>
      <c r="I7" s="2970">
        <v>675.95830000000001</v>
      </c>
      <c r="J7" s="2970"/>
      <c r="K7" s="2970">
        <v>257.67140000000001</v>
      </c>
      <c r="L7" s="327">
        <v>588.4905</v>
      </c>
      <c r="M7" s="2970">
        <v>411.2919</v>
      </c>
      <c r="N7" s="2970">
        <v>2209.5879</v>
      </c>
      <c r="O7" s="327">
        <v>415.02569999999997</v>
      </c>
      <c r="P7" s="2970">
        <v>714.91740000000004</v>
      </c>
      <c r="Q7" s="2970">
        <v>645.75644409999984</v>
      </c>
      <c r="R7" s="327">
        <v>661.46676137999998</v>
      </c>
      <c r="S7" s="327">
        <v>597.72587267999984</v>
      </c>
      <c r="T7" s="327">
        <v>881.12137479000035</v>
      </c>
      <c r="U7" s="327"/>
      <c r="V7" s="327">
        <v>273.29426776000014</v>
      </c>
      <c r="W7" s="327">
        <v>812.06053205000012</v>
      </c>
      <c r="X7" s="327">
        <v>922.86776840999994</v>
      </c>
      <c r="Y7" s="327">
        <v>172.24365700999996</v>
      </c>
      <c r="Z7" s="327">
        <v>368.69180236000011</v>
      </c>
      <c r="AA7" s="327">
        <v>327.36055497000001</v>
      </c>
      <c r="AB7" s="327">
        <v>483.8423841799999</v>
      </c>
      <c r="AC7" s="327">
        <v>205.50973407999999</v>
      </c>
      <c r="AD7" s="327">
        <v>746.94362278000017</v>
      </c>
      <c r="AE7" s="327">
        <v>1980.7341022000001</v>
      </c>
      <c r="AF7" s="327">
        <v>1974.63792674</v>
      </c>
      <c r="AG7" s="327">
        <v>1913.0777300299999</v>
      </c>
      <c r="AH7" s="327"/>
      <c r="AI7" s="327">
        <v>2159.9903853299998</v>
      </c>
      <c r="AJ7" s="327">
        <v>1879.3327056200003</v>
      </c>
      <c r="AK7" s="327">
        <v>1522.5128888500003</v>
      </c>
      <c r="AL7" s="327">
        <v>1317.6274515199996</v>
      </c>
      <c r="AM7" s="327">
        <v>1057.3444123100003</v>
      </c>
      <c r="AN7" s="327">
        <v>944.6245523499997</v>
      </c>
      <c r="AO7" s="327">
        <v>1422.82785382</v>
      </c>
      <c r="AP7" s="327">
        <v>1418.7520820100001</v>
      </c>
      <c r="AQ7" s="327">
        <v>1705.9046070700003</v>
      </c>
      <c r="AR7" s="327">
        <v>1712.8798065699996</v>
      </c>
      <c r="AS7" s="327">
        <v>1315.8756077199992</v>
      </c>
      <c r="AT7" s="327">
        <v>1105.05172027</v>
      </c>
      <c r="AU7" s="327"/>
      <c r="AV7" s="327">
        <v>593.51527141999998</v>
      </c>
      <c r="AW7" s="327">
        <v>389.04821722000008</v>
      </c>
      <c r="AX7" s="327">
        <v>301.41057202000002</v>
      </c>
      <c r="AY7" s="327">
        <v>1410.7267845999997</v>
      </c>
      <c r="AZ7" s="327">
        <v>1390.4620835699995</v>
      </c>
      <c r="BA7" s="327">
        <v>1376.76836884</v>
      </c>
      <c r="BB7" s="327">
        <v>1119.3559400000001</v>
      </c>
      <c r="BC7" s="327">
        <v>1003.0076857399999</v>
      </c>
      <c r="BD7" s="327">
        <v>3125.36146856</v>
      </c>
      <c r="BE7" s="327">
        <v>3125.3614700000003</v>
      </c>
      <c r="BF7" s="327">
        <v>1785.9962026900002</v>
      </c>
      <c r="BG7" s="327">
        <v>3002.9273274200004</v>
      </c>
      <c r="BH7" s="327">
        <v>2469.6174019900004</v>
      </c>
      <c r="BI7" s="327">
        <v>1534.8481407299996</v>
      </c>
      <c r="BJ7" s="327">
        <v>1713.1207949500001</v>
      </c>
      <c r="BK7" s="327">
        <v>1190.7560679999999</v>
      </c>
      <c r="BL7" s="329">
        <v>4459.463478130001</v>
      </c>
      <c r="BM7" s="329">
        <v>3793.1885268000005</v>
      </c>
      <c r="BN7" s="329">
        <v>8412.7673755700034</v>
      </c>
      <c r="BO7" s="329">
        <v>9806.5472672199958</v>
      </c>
      <c r="BP7" s="329">
        <v>8510.3500122099995</v>
      </c>
      <c r="BQ7" s="331">
        <v>7665.311435749999</v>
      </c>
      <c r="BR7" s="331">
        <v>4314.9303582500015</v>
      </c>
      <c r="BS7" s="331">
        <v>6837.631294679999</v>
      </c>
      <c r="BT7" s="331">
        <v>6262.4997135599979</v>
      </c>
      <c r="BU7" s="331">
        <v>3446.9496108300004</v>
      </c>
      <c r="BV7" s="331">
        <v>3135.9200384600003</v>
      </c>
      <c r="BW7" s="331">
        <v>3871.9427954899993</v>
      </c>
      <c r="BX7" s="331">
        <v>4430.7832439499989</v>
      </c>
      <c r="BY7" s="331">
        <v>2727.0084742499998</v>
      </c>
      <c r="BZ7" s="331">
        <v>6984.3948932099993</v>
      </c>
      <c r="CA7" s="331">
        <v>4610.6214984299986</v>
      </c>
      <c r="CB7" s="331">
        <v>4327.2040944800001</v>
      </c>
      <c r="CC7" s="331">
        <v>3338.24299458</v>
      </c>
      <c r="CD7" s="331">
        <v>4910.1724313199984</v>
      </c>
      <c r="CE7" s="331">
        <v>5551.5140848799992</v>
      </c>
      <c r="CF7" s="331">
        <v>12795.963248999997</v>
      </c>
      <c r="CG7" s="331">
        <v>11840.236303200003</v>
      </c>
      <c r="CH7" s="331">
        <v>7930.6604699400013</v>
      </c>
      <c r="CI7" s="331">
        <v>4840.1309726100008</v>
      </c>
      <c r="CJ7" s="331">
        <v>4058.9703427299996</v>
      </c>
      <c r="CK7" s="331">
        <v>5760.2497912899998</v>
      </c>
      <c r="CL7" s="331">
        <v>6098.4075916300017</v>
      </c>
      <c r="CM7" s="331">
        <v>7937.4085403300014</v>
      </c>
      <c r="CN7" s="2971">
        <v>9043.6168885900006</v>
      </c>
      <c r="CO7" s="332">
        <v>7178.1772918999986</v>
      </c>
      <c r="CP7" s="331">
        <v>6739.6612545399976</v>
      </c>
      <c r="CQ7" s="331">
        <v>8446.5876215100052</v>
      </c>
      <c r="CR7" s="331">
        <v>8176.8007578399993</v>
      </c>
      <c r="CS7" s="331">
        <v>12884.925766879998</v>
      </c>
      <c r="CT7" s="331">
        <v>11875.108678880002</v>
      </c>
      <c r="CU7" s="331">
        <v>10524.770880620001</v>
      </c>
      <c r="CV7" s="331">
        <v>9381.8409183699987</v>
      </c>
      <c r="CW7" s="331">
        <v>8991.5049545099992</v>
      </c>
      <c r="CX7" s="331">
        <v>7063.6572428999989</v>
      </c>
      <c r="CY7" s="331">
        <v>9206.2165660900009</v>
      </c>
      <c r="CZ7" s="333">
        <v>8677.3815928700005</v>
      </c>
      <c r="DA7" s="332">
        <v>6367.4156199999998</v>
      </c>
      <c r="DB7" s="331">
        <v>7976.1626500000002</v>
      </c>
      <c r="DC7" s="331">
        <v>25730.989912639998</v>
      </c>
      <c r="DD7" s="331">
        <v>22929.235075480003</v>
      </c>
      <c r="DE7" s="331">
        <v>20636.659814220006</v>
      </c>
      <c r="DF7" s="331">
        <v>18951.150091390002</v>
      </c>
      <c r="DG7" s="331">
        <v>17683.198956259999</v>
      </c>
      <c r="DH7" s="331">
        <v>17996.327817049998</v>
      </c>
      <c r="DI7" s="331">
        <v>11504.05509023</v>
      </c>
      <c r="DJ7" s="331">
        <v>11311.5527155</v>
      </c>
      <c r="DK7" s="331">
        <v>10804.187063330002</v>
      </c>
      <c r="DL7" s="333">
        <v>10110.790787089998</v>
      </c>
      <c r="DM7" s="332">
        <v>9177.198931949999</v>
      </c>
      <c r="DN7" s="331">
        <v>13070.392109350001</v>
      </c>
      <c r="DO7" s="331">
        <v>17462.715929020003</v>
      </c>
      <c r="DP7" s="331">
        <v>16759.086198380002</v>
      </c>
      <c r="DQ7" s="331">
        <v>14289.271443699996</v>
      </c>
      <c r="DR7" s="331">
        <v>10105.618238540001</v>
      </c>
      <c r="DS7" s="331">
        <v>9500.1094778800034</v>
      </c>
      <c r="DT7" s="331">
        <v>8586.9604197500012</v>
      </c>
      <c r="DU7" s="331">
        <v>9180.6850933700025</v>
      </c>
      <c r="DV7" s="331">
        <v>6781.6471950100013</v>
      </c>
      <c r="DW7" s="331">
        <v>7808.4957651600016</v>
      </c>
      <c r="DX7" s="333">
        <v>13370.313161309999</v>
      </c>
      <c r="DY7" s="332">
        <v>10905.125350899998</v>
      </c>
      <c r="DZ7" s="331">
        <v>12382.287321310003</v>
      </c>
      <c r="EA7" s="331">
        <v>11384.669280329999</v>
      </c>
      <c r="EB7" s="331">
        <v>15954.696926350001</v>
      </c>
      <c r="EC7" s="331">
        <v>18079.961001610001</v>
      </c>
      <c r="ED7" s="331">
        <v>19023.860450280004</v>
      </c>
      <c r="EE7" s="331">
        <v>17408.890784999996</v>
      </c>
      <c r="EF7" s="331">
        <v>15836.611854509998</v>
      </c>
      <c r="EG7" s="331">
        <v>17112.997031759998</v>
      </c>
      <c r="EH7" s="331">
        <v>13913.739163649998</v>
      </c>
      <c r="EI7" s="331">
        <v>15560.795437320001</v>
      </c>
      <c r="EJ7" s="331">
        <v>15867.558203760002</v>
      </c>
      <c r="EK7" s="332">
        <v>17417.116377760001</v>
      </c>
      <c r="EL7" s="331">
        <v>17545.370001679999</v>
      </c>
      <c r="EM7" s="331">
        <v>14415.509769479999</v>
      </c>
      <c r="EN7" s="331">
        <v>15248.712548209998</v>
      </c>
      <c r="EO7" s="331">
        <v>13840.825579699998</v>
      </c>
      <c r="EP7" s="331">
        <v>12927.358057859998</v>
      </c>
      <c r="EQ7" s="331">
        <v>11531.78195371</v>
      </c>
      <c r="ER7" s="331">
        <v>21224.998799030003</v>
      </c>
      <c r="ES7" s="331">
        <v>20326.784846349998</v>
      </c>
      <c r="ET7" s="331">
        <v>30327.902353410005</v>
      </c>
      <c r="EU7" s="331">
        <v>22785.625022409997</v>
      </c>
      <c r="EV7" s="333">
        <v>15360.115295280002</v>
      </c>
      <c r="EW7" s="332">
        <v>15997.716099290001</v>
      </c>
      <c r="EX7" s="331">
        <v>15989.639130219999</v>
      </c>
      <c r="EY7" s="331">
        <v>13277.285616840001</v>
      </c>
      <c r="EZ7" s="331">
        <v>13531.772382110001</v>
      </c>
      <c r="FA7" s="331">
        <v>21395.965682889997</v>
      </c>
      <c r="FB7" s="331">
        <v>13519.116406769999</v>
      </c>
      <c r="FC7" s="331">
        <v>11412.199673489999</v>
      </c>
      <c r="FD7" s="331">
        <v>8644.0843504900004</v>
      </c>
      <c r="FE7" s="331">
        <v>5338.8587473299995</v>
      </c>
      <c r="FF7" s="331">
        <v>8090.4544414099983</v>
      </c>
      <c r="FG7" s="331">
        <v>3434.2500937399996</v>
      </c>
      <c r="FH7" s="333">
        <v>13588.366094280002</v>
      </c>
      <c r="FI7" s="332">
        <v>18851.30337465</v>
      </c>
      <c r="FJ7" s="331">
        <v>17893.261750630001</v>
      </c>
      <c r="FK7" s="331">
        <v>14640.391530540001</v>
      </c>
      <c r="FL7" s="331">
        <v>21018.897604759997</v>
      </c>
      <c r="FM7" s="331">
        <v>19962.472452080005</v>
      </c>
      <c r="FN7" s="331">
        <v>24213.016914920012</v>
      </c>
      <c r="FO7" s="331">
        <v>29530.524582399983</v>
      </c>
      <c r="FP7" s="331">
        <v>29377.72842191</v>
      </c>
      <c r="FQ7" s="331">
        <v>31378.881172779998</v>
      </c>
      <c r="FR7" s="331">
        <v>28495.088000959993</v>
      </c>
      <c r="FS7" s="331">
        <v>29766.363568539997</v>
      </c>
      <c r="FT7" s="331">
        <v>51444.034799890011</v>
      </c>
      <c r="FU7" s="332">
        <v>56145.082436839992</v>
      </c>
      <c r="FV7" s="331">
        <v>60204.890697599993</v>
      </c>
      <c r="FW7" s="331">
        <v>64527.73923182</v>
      </c>
      <c r="FX7" s="331">
        <v>62663.618553829998</v>
      </c>
      <c r="FY7" s="331">
        <v>43809.990327240004</v>
      </c>
      <c r="FZ7" s="331">
        <v>44597.060723020004</v>
      </c>
      <c r="GA7" s="334">
        <v>35466.91098914</v>
      </c>
      <c r="GB7" s="334">
        <v>41563.078437040014</v>
      </c>
      <c r="GC7" s="334">
        <v>40287.026145750002</v>
      </c>
      <c r="GD7" s="334">
        <v>32504.816854410001</v>
      </c>
      <c r="GE7" s="334">
        <v>50534.562949489999</v>
      </c>
      <c r="GF7" s="335">
        <v>53912.054490000002</v>
      </c>
      <c r="GG7" s="2780">
        <v>49580.954909809989</v>
      </c>
      <c r="GH7" s="334">
        <v>18002.127130000001</v>
      </c>
      <c r="GI7" s="335">
        <v>14978.085849999999</v>
      </c>
      <c r="GJ7" s="331"/>
      <c r="GK7" s="336"/>
      <c r="GL7" s="336"/>
      <c r="GM7" s="336"/>
    </row>
    <row r="8" spans="1:197" ht="39" customHeight="1">
      <c r="A8" s="322" t="s">
        <v>209</v>
      </c>
      <c r="B8" s="323">
        <v>844.66</v>
      </c>
      <c r="C8" s="324">
        <v>1004.82</v>
      </c>
      <c r="D8" s="325">
        <v>2238.5</v>
      </c>
      <c r="E8" s="326">
        <v>1898.1806999999999</v>
      </c>
      <c r="F8" s="327">
        <v>3284.5563000000002</v>
      </c>
      <c r="G8" s="328">
        <v>4832.3236999999999</v>
      </c>
      <c r="H8" s="2970">
        <v>4763.8792000000003</v>
      </c>
      <c r="I8" s="2970">
        <v>5418.5177000000003</v>
      </c>
      <c r="J8" s="2970"/>
      <c r="K8" s="2970">
        <v>5353.8019000000004</v>
      </c>
      <c r="L8" s="327">
        <v>5542.6936999999998</v>
      </c>
      <c r="M8" s="2970">
        <v>5493.5891000000001</v>
      </c>
      <c r="N8" s="2970">
        <v>3790.7755000000002</v>
      </c>
      <c r="O8" s="327">
        <v>5401.8828999999996</v>
      </c>
      <c r="P8" s="2970">
        <v>4912.8293000000003</v>
      </c>
      <c r="Q8" s="2970">
        <v>5200.3110593000001</v>
      </c>
      <c r="R8" s="327">
        <v>5795.596110550001</v>
      </c>
      <c r="S8" s="327">
        <v>5712.2394957100014</v>
      </c>
      <c r="T8" s="327">
        <v>6247.5348750900012</v>
      </c>
      <c r="U8" s="327"/>
      <c r="V8" s="327">
        <v>5936.9087486999988</v>
      </c>
      <c r="W8" s="327">
        <v>5753.6312014899995</v>
      </c>
      <c r="X8" s="327">
        <v>5562.9710383700003</v>
      </c>
      <c r="Y8" s="327">
        <v>5974.3599729100006</v>
      </c>
      <c r="Z8" s="327">
        <v>5761.1353934400004</v>
      </c>
      <c r="AA8" s="327">
        <v>5894.4098891400017</v>
      </c>
      <c r="AB8" s="327">
        <v>5594.6739543799986</v>
      </c>
      <c r="AC8" s="327">
        <v>5764.0275041100003</v>
      </c>
      <c r="AD8" s="327">
        <v>5548.4754034399994</v>
      </c>
      <c r="AE8" s="327">
        <v>6308.0730075399997</v>
      </c>
      <c r="AF8" s="327">
        <v>6453.2120741100007</v>
      </c>
      <c r="AG8" s="327">
        <v>6401.7274206700004</v>
      </c>
      <c r="AH8" s="327"/>
      <c r="AI8" s="327">
        <v>6708.6360508000007</v>
      </c>
      <c r="AJ8" s="327">
        <v>6564.0991468599996</v>
      </c>
      <c r="AK8" s="327">
        <v>6673.5167471899995</v>
      </c>
      <c r="AL8" s="327">
        <v>6731.7987011000014</v>
      </c>
      <c r="AM8" s="327">
        <v>6393.2862857300015</v>
      </c>
      <c r="AN8" s="327">
        <v>6572.1608928900005</v>
      </c>
      <c r="AO8" s="327">
        <v>6142.1559150700004</v>
      </c>
      <c r="AP8" s="327">
        <v>6289.8489944200001</v>
      </c>
      <c r="AQ8" s="327">
        <v>5993.0388127700016</v>
      </c>
      <c r="AR8" s="327">
        <v>6098.1759493799991</v>
      </c>
      <c r="AS8" s="327">
        <v>8020.6232996499994</v>
      </c>
      <c r="AT8" s="327">
        <v>8711.8196883799992</v>
      </c>
      <c r="AU8" s="327"/>
      <c r="AV8" s="327">
        <v>8588.6435236700036</v>
      </c>
      <c r="AW8" s="327">
        <v>8944.8842875299997</v>
      </c>
      <c r="AX8" s="327">
        <v>9006.4584709499995</v>
      </c>
      <c r="AY8" s="327">
        <v>8636.3669231299991</v>
      </c>
      <c r="AZ8" s="327">
        <v>8786.4182862099988</v>
      </c>
      <c r="BA8" s="327">
        <v>9019.2244961799988</v>
      </c>
      <c r="BB8" s="327">
        <v>8687.0064399999992</v>
      </c>
      <c r="BC8" s="327">
        <v>9301.5231190699997</v>
      </c>
      <c r="BD8" s="327">
        <v>10653.76184802</v>
      </c>
      <c r="BE8" s="327">
        <v>10653.761849999999</v>
      </c>
      <c r="BF8" s="327">
        <v>10541.044588329998</v>
      </c>
      <c r="BG8" s="327">
        <v>11387.942708960003</v>
      </c>
      <c r="BH8" s="327">
        <v>12013.86853018</v>
      </c>
      <c r="BI8" s="327">
        <v>12258.64257303</v>
      </c>
      <c r="BJ8" s="327">
        <v>13307.424875320001</v>
      </c>
      <c r="BK8" s="327">
        <v>10354.92113393</v>
      </c>
      <c r="BL8" s="329">
        <v>9786.0757530500014</v>
      </c>
      <c r="BM8" s="329">
        <v>9157.6218689700017</v>
      </c>
      <c r="BN8" s="329">
        <v>9356.5587927499964</v>
      </c>
      <c r="BO8" s="329">
        <v>9247.9143604999972</v>
      </c>
      <c r="BP8" s="329">
        <v>10246.516943400002</v>
      </c>
      <c r="BQ8" s="331">
        <v>11142.578947189999</v>
      </c>
      <c r="BR8" s="331">
        <v>12997.74259066</v>
      </c>
      <c r="BS8" s="331">
        <v>10884.373871199999</v>
      </c>
      <c r="BT8" s="331">
        <v>12245.13051875</v>
      </c>
      <c r="BU8" s="331">
        <v>13529.04369653</v>
      </c>
      <c r="BV8" s="331">
        <v>13038.630042519997</v>
      </c>
      <c r="BW8" s="331">
        <v>11931.634393920003</v>
      </c>
      <c r="BX8" s="331">
        <v>10357.336307579999</v>
      </c>
      <c r="BY8" s="331">
        <v>12029.448421660001</v>
      </c>
      <c r="BZ8" s="331">
        <v>12266.86187981</v>
      </c>
      <c r="CA8" s="331">
        <v>15447.768632330004</v>
      </c>
      <c r="CB8" s="331">
        <v>16927.033998429997</v>
      </c>
      <c r="CC8" s="331">
        <v>19430.426658359997</v>
      </c>
      <c r="CD8" s="331">
        <v>19030.645758340001</v>
      </c>
      <c r="CE8" s="331">
        <v>17318.684748009997</v>
      </c>
      <c r="CF8" s="331">
        <v>17193.603946049996</v>
      </c>
      <c r="CG8" s="331">
        <v>18045.590409550001</v>
      </c>
      <c r="CH8" s="331">
        <v>21343.400606979998</v>
      </c>
      <c r="CI8" s="331">
        <v>22961.536137479998</v>
      </c>
      <c r="CJ8" s="331">
        <v>22050.601392550001</v>
      </c>
      <c r="CK8" s="331">
        <v>19215.465353640004</v>
      </c>
      <c r="CL8" s="331">
        <v>19112.580675970006</v>
      </c>
      <c r="CM8" s="331">
        <v>19219.025237789992</v>
      </c>
      <c r="CN8" s="2971">
        <v>18751.297395360005</v>
      </c>
      <c r="CO8" s="332">
        <v>18791.995113410001</v>
      </c>
      <c r="CP8" s="331">
        <v>18322.1466014</v>
      </c>
      <c r="CQ8" s="331">
        <v>17001.779464900002</v>
      </c>
      <c r="CR8" s="331">
        <v>17021.087943040002</v>
      </c>
      <c r="CS8" s="331">
        <v>16297.724011969996</v>
      </c>
      <c r="CT8" s="331">
        <v>15607.912838489998</v>
      </c>
      <c r="CU8" s="331">
        <v>16350.6438356</v>
      </c>
      <c r="CV8" s="331">
        <v>16596.21182362</v>
      </c>
      <c r="CW8" s="331">
        <v>17138.217631950003</v>
      </c>
      <c r="CX8" s="331">
        <v>17227.035606709993</v>
      </c>
      <c r="CY8" s="331">
        <v>17195.820856709997</v>
      </c>
      <c r="CZ8" s="333">
        <v>18306.752104709998</v>
      </c>
      <c r="DA8" s="332">
        <v>16982.46918</v>
      </c>
      <c r="DB8" s="331">
        <v>17789.474120000003</v>
      </c>
      <c r="DC8" s="331">
        <v>17582.638279300001</v>
      </c>
      <c r="DD8" s="331">
        <v>17630.755211869997</v>
      </c>
      <c r="DE8" s="331">
        <v>18042.984896639999</v>
      </c>
      <c r="DF8" s="331">
        <v>18464.657824460002</v>
      </c>
      <c r="DG8" s="331">
        <v>18400.764171170005</v>
      </c>
      <c r="DH8" s="331">
        <v>18725.647677309997</v>
      </c>
      <c r="DI8" s="331">
        <v>23800.283273919998</v>
      </c>
      <c r="DJ8" s="331">
        <v>24012.276734790001</v>
      </c>
      <c r="DK8" s="331">
        <v>24776.469217470003</v>
      </c>
      <c r="DL8" s="333">
        <v>28142.823484600001</v>
      </c>
      <c r="DM8" s="332">
        <v>28406.740794930003</v>
      </c>
      <c r="DN8" s="331">
        <v>27380.975144790002</v>
      </c>
      <c r="DO8" s="331">
        <v>28517.610631530002</v>
      </c>
      <c r="DP8" s="331">
        <v>33896.817321329996</v>
      </c>
      <c r="DQ8" s="331">
        <v>33794.061054120008</v>
      </c>
      <c r="DR8" s="331">
        <v>34609.106843959999</v>
      </c>
      <c r="DS8" s="331">
        <v>33465.561052119992</v>
      </c>
      <c r="DT8" s="331">
        <v>32853.248714149995</v>
      </c>
      <c r="DU8" s="331">
        <v>31679.623689060001</v>
      </c>
      <c r="DV8" s="331">
        <v>35054.736947280006</v>
      </c>
      <c r="DW8" s="331">
        <v>31551.463605180001</v>
      </c>
      <c r="DX8" s="333">
        <v>27657.496820450004</v>
      </c>
      <c r="DY8" s="332">
        <v>31526.010822979995</v>
      </c>
      <c r="DZ8" s="331">
        <v>29204.332367790004</v>
      </c>
      <c r="EA8" s="331">
        <v>27743.837727909999</v>
      </c>
      <c r="EB8" s="331">
        <v>38453.510669460004</v>
      </c>
      <c r="EC8" s="331">
        <v>38598.398036600011</v>
      </c>
      <c r="ED8" s="331">
        <v>36174.247527090003</v>
      </c>
      <c r="EE8" s="331">
        <v>36523.716985869993</v>
      </c>
      <c r="EF8" s="331">
        <v>36755.753387929995</v>
      </c>
      <c r="EG8" s="331">
        <v>31164.717559949997</v>
      </c>
      <c r="EH8" s="331">
        <v>34782.209427850001</v>
      </c>
      <c r="EI8" s="331">
        <v>30034.530040440008</v>
      </c>
      <c r="EJ8" s="331">
        <v>26980.773614699996</v>
      </c>
      <c r="EK8" s="332">
        <v>27281.319170370003</v>
      </c>
      <c r="EL8" s="331">
        <v>29939.890128129999</v>
      </c>
      <c r="EM8" s="331">
        <v>31681.35406134</v>
      </c>
      <c r="EN8" s="331">
        <v>27233.212157630001</v>
      </c>
      <c r="EO8" s="331">
        <v>24037.244622909999</v>
      </c>
      <c r="EP8" s="331">
        <v>22551.07582097</v>
      </c>
      <c r="EQ8" s="331">
        <v>23437.227994480003</v>
      </c>
      <c r="ER8" s="331">
        <v>21626.052449319999</v>
      </c>
      <c r="ES8" s="331">
        <v>24338.024694849999</v>
      </c>
      <c r="ET8" s="331">
        <v>32860.410125959999</v>
      </c>
      <c r="EU8" s="331">
        <v>33160.723803519999</v>
      </c>
      <c r="EV8" s="333">
        <v>20543.368304290008</v>
      </c>
      <c r="EW8" s="332">
        <v>25260.992769720004</v>
      </c>
      <c r="EX8" s="331">
        <v>25956.610602200006</v>
      </c>
      <c r="EY8" s="331">
        <v>19081.45032539</v>
      </c>
      <c r="EZ8" s="331">
        <v>19676.246284839999</v>
      </c>
      <c r="FA8" s="331">
        <v>19391.779901979997</v>
      </c>
      <c r="FB8" s="331">
        <v>19712.713507280001</v>
      </c>
      <c r="FC8" s="331">
        <v>19764.072516529999</v>
      </c>
      <c r="FD8" s="331">
        <v>19684.40995293</v>
      </c>
      <c r="FE8" s="331">
        <v>19930.695732140004</v>
      </c>
      <c r="FF8" s="331">
        <v>20519.033383339996</v>
      </c>
      <c r="FG8" s="331">
        <v>21417.268189750004</v>
      </c>
      <c r="FH8" s="333">
        <v>20053.192358790002</v>
      </c>
      <c r="FI8" s="332">
        <v>20067.421109349998</v>
      </c>
      <c r="FJ8" s="331">
        <v>20679.005180730001</v>
      </c>
      <c r="FK8" s="331">
        <v>21628.517740280004</v>
      </c>
      <c r="FL8" s="331">
        <v>22788.104161860003</v>
      </c>
      <c r="FM8" s="331">
        <v>24248.648553400002</v>
      </c>
      <c r="FN8" s="331">
        <v>25634.552642929997</v>
      </c>
      <c r="FO8" s="331">
        <v>26674.591527550005</v>
      </c>
      <c r="FP8" s="331">
        <v>27777.90564737</v>
      </c>
      <c r="FQ8" s="331">
        <v>28871.179809480003</v>
      </c>
      <c r="FR8" s="331">
        <v>30776.470795530004</v>
      </c>
      <c r="FS8" s="331">
        <v>27903.75728268001</v>
      </c>
      <c r="FT8" s="331">
        <v>12494.015222310001</v>
      </c>
      <c r="FU8" s="332">
        <v>12124.057518569998</v>
      </c>
      <c r="FV8" s="331">
        <v>13268.939146260002</v>
      </c>
      <c r="FW8" s="331">
        <v>18993.429117120002</v>
      </c>
      <c r="FX8" s="331">
        <v>20571.370517150001</v>
      </c>
      <c r="FY8" s="331">
        <v>14752.730531820001</v>
      </c>
      <c r="FZ8" s="331">
        <v>18911.463892830001</v>
      </c>
      <c r="GA8" s="334">
        <v>20964.472899799999</v>
      </c>
      <c r="GB8" s="334">
        <v>17046.984622839998</v>
      </c>
      <c r="GC8" s="334">
        <v>29458.56735116</v>
      </c>
      <c r="GD8" s="334">
        <v>25938.754777540002</v>
      </c>
      <c r="GE8" s="334">
        <v>26785.659547349998</v>
      </c>
      <c r="GF8" s="335">
        <v>29290.386770000001</v>
      </c>
      <c r="GG8" s="2780">
        <v>48523.605540709999</v>
      </c>
      <c r="GH8" s="334">
        <v>65976.682230000006</v>
      </c>
      <c r="GI8" s="335">
        <v>81562.110360000006</v>
      </c>
      <c r="GJ8" s="331"/>
      <c r="GK8" s="336"/>
      <c r="GL8" s="336"/>
      <c r="GM8" s="336"/>
    </row>
    <row r="9" spans="1:197" ht="39" customHeight="1">
      <c r="A9" s="322" t="s">
        <v>210</v>
      </c>
      <c r="B9" s="323">
        <v>10.523735783218999</v>
      </c>
      <c r="C9" s="324">
        <v>11</v>
      </c>
      <c r="D9" s="325">
        <v>11.0748</v>
      </c>
      <c r="E9" s="326">
        <v>11.382</v>
      </c>
      <c r="F9" s="327">
        <v>12.8902</v>
      </c>
      <c r="G9" s="328">
        <v>10.618399999999999</v>
      </c>
      <c r="H9" s="2970">
        <v>10.895799999999999</v>
      </c>
      <c r="I9" s="2970">
        <v>8.3804999999999996</v>
      </c>
      <c r="J9" s="2970"/>
      <c r="K9" s="2970">
        <v>39.093800000000002</v>
      </c>
      <c r="L9" s="327">
        <v>39.163400000000003</v>
      </c>
      <c r="M9" s="2970">
        <v>39.145899999999997</v>
      </c>
      <c r="N9" s="2970">
        <v>39.213700000000003</v>
      </c>
      <c r="O9" s="327">
        <v>39.274099999999997</v>
      </c>
      <c r="P9" s="2970">
        <v>39.290300000000002</v>
      </c>
      <c r="Q9" s="2970">
        <v>39.158363250000001</v>
      </c>
      <c r="R9" s="327">
        <v>39.274964869999998</v>
      </c>
      <c r="S9" s="327">
        <v>39.191952189999995</v>
      </c>
      <c r="T9" s="327">
        <v>39.210597489999998</v>
      </c>
      <c r="U9" s="327"/>
      <c r="V9" s="327">
        <v>39.518975640000001</v>
      </c>
      <c r="W9" s="327">
        <v>39.534833599999999</v>
      </c>
      <c r="X9" s="327">
        <v>74.027772440000007</v>
      </c>
      <c r="Y9" s="327">
        <v>74.126825549999992</v>
      </c>
      <c r="Z9" s="327">
        <v>74.164664519999988</v>
      </c>
      <c r="AA9" s="327">
        <v>74.347004489999989</v>
      </c>
      <c r="AB9" s="327">
        <v>74.38169022000001</v>
      </c>
      <c r="AC9" s="327">
        <v>74.415896099999998</v>
      </c>
      <c r="AD9" s="327">
        <v>74.52852188</v>
      </c>
      <c r="AE9" s="327">
        <v>74.396381290000008</v>
      </c>
      <c r="AF9" s="327">
        <v>74.452021349999995</v>
      </c>
      <c r="AG9" s="327">
        <v>74.508368509999997</v>
      </c>
      <c r="AH9" s="327"/>
      <c r="AI9" s="327">
        <v>74.409246859999996</v>
      </c>
      <c r="AJ9" s="327">
        <v>74.24760864000001</v>
      </c>
      <c r="AK9" s="327">
        <v>74.276467709999991</v>
      </c>
      <c r="AL9" s="327">
        <v>74.388545099999988</v>
      </c>
      <c r="AM9" s="327">
        <v>74.351665819999994</v>
      </c>
      <c r="AN9" s="327">
        <v>74.392452390000003</v>
      </c>
      <c r="AO9" s="327">
        <v>74.399992760000003</v>
      </c>
      <c r="AP9" s="331">
        <v>-23.269256679999998</v>
      </c>
      <c r="AQ9" s="327">
        <v>74.660615540000009</v>
      </c>
      <c r="AR9" s="327">
        <v>74.777902639999994</v>
      </c>
      <c r="AS9" s="327">
        <v>105.54381540999999</v>
      </c>
      <c r="AT9" s="327">
        <v>105.30860794</v>
      </c>
      <c r="AU9" s="327"/>
      <c r="AV9" s="327">
        <v>105.30860794</v>
      </c>
      <c r="AW9" s="327">
        <v>106.06593577</v>
      </c>
      <c r="AX9" s="327">
        <v>76.400865510000003</v>
      </c>
      <c r="AY9" s="327">
        <v>85.096369920000001</v>
      </c>
      <c r="AZ9" s="327">
        <v>76.791731120000009</v>
      </c>
      <c r="BA9" s="327">
        <v>76.914442469999997</v>
      </c>
      <c r="BB9" s="327">
        <v>76.859030000000004</v>
      </c>
      <c r="BC9" s="327">
        <v>79.547949400000007</v>
      </c>
      <c r="BD9" s="327">
        <v>77.167173239999983</v>
      </c>
      <c r="BE9" s="327">
        <v>77.167169999999999</v>
      </c>
      <c r="BF9" s="327">
        <v>77.669910599999994</v>
      </c>
      <c r="BG9" s="327">
        <v>77.933549530000008</v>
      </c>
      <c r="BH9" s="327">
        <v>78.482036980000004</v>
      </c>
      <c r="BI9" s="327">
        <v>78.696526370000001</v>
      </c>
      <c r="BJ9" s="327">
        <v>79.678118080000004</v>
      </c>
      <c r="BK9" s="327">
        <v>77.705281819999996</v>
      </c>
      <c r="BL9" s="329">
        <v>78.85080185999999</v>
      </c>
      <c r="BM9" s="329">
        <v>78.13556303</v>
      </c>
      <c r="BN9" s="329">
        <v>78.259156620000013</v>
      </c>
      <c r="BO9" s="329">
        <v>78.142829200000008</v>
      </c>
      <c r="BP9" s="329">
        <v>78.027050180000003</v>
      </c>
      <c r="BQ9" s="331">
        <v>77.859859499999999</v>
      </c>
      <c r="BR9" s="331">
        <v>78.685796259999989</v>
      </c>
      <c r="BS9" s="331">
        <v>79.118836139999999</v>
      </c>
      <c r="BT9" s="331">
        <v>80.854320560000005</v>
      </c>
      <c r="BU9" s="331">
        <v>80.955155939999997</v>
      </c>
      <c r="BV9" s="331">
        <v>80.537761920000008</v>
      </c>
      <c r="BW9" s="331">
        <v>78.379040069999988</v>
      </c>
      <c r="BX9" s="331">
        <v>78.425734809999994</v>
      </c>
      <c r="BY9" s="331">
        <v>78.425599289999994</v>
      </c>
      <c r="BZ9" s="331">
        <v>77.879113239999995</v>
      </c>
      <c r="CA9" s="331">
        <v>71.273196459999994</v>
      </c>
      <c r="CB9" s="331">
        <v>71.273196459999994</v>
      </c>
      <c r="CC9" s="331">
        <v>71.273196459999994</v>
      </c>
      <c r="CD9" s="331">
        <v>71.273196459999994</v>
      </c>
      <c r="CE9" s="331">
        <v>71.273196459999994</v>
      </c>
      <c r="CF9" s="331">
        <v>71.273196459999994</v>
      </c>
      <c r="CG9" s="331">
        <v>71.273196459999994</v>
      </c>
      <c r="CH9" s="331">
        <v>71.273196459999994</v>
      </c>
      <c r="CI9" s="331">
        <v>71.273196459999994</v>
      </c>
      <c r="CJ9" s="331">
        <v>71.273196459999994</v>
      </c>
      <c r="CK9" s="331">
        <v>71.273196459999994</v>
      </c>
      <c r="CL9" s="331">
        <v>71.273196459999994</v>
      </c>
      <c r="CM9" s="331">
        <v>71.273196459999994</v>
      </c>
      <c r="CN9" s="2971">
        <v>71.273196459999994</v>
      </c>
      <c r="CO9" s="332">
        <v>71.273196459999994</v>
      </c>
      <c r="CP9" s="331">
        <v>71.273196459999994</v>
      </c>
      <c r="CQ9" s="331">
        <v>71.273196459999994</v>
      </c>
      <c r="CR9" s="331">
        <v>71.273196459999994</v>
      </c>
      <c r="CS9" s="331">
        <v>71.273196459999994</v>
      </c>
      <c r="CT9" s="331">
        <v>71.273196459999994</v>
      </c>
      <c r="CU9" s="331">
        <v>71.273196459999994</v>
      </c>
      <c r="CV9" s="331">
        <v>71.273196459999994</v>
      </c>
      <c r="CW9" s="331">
        <v>71.273196459999994</v>
      </c>
      <c r="CX9" s="331">
        <v>71.273196459999994</v>
      </c>
      <c r="CY9" s="331">
        <v>71.273196459999994</v>
      </c>
      <c r="CZ9" s="333">
        <v>662.86983979000013</v>
      </c>
      <c r="DA9" s="332">
        <v>2817.1025399999999</v>
      </c>
      <c r="DB9" s="331">
        <v>585.32078999999999</v>
      </c>
      <c r="DC9" s="331">
        <v>585.3207940499999</v>
      </c>
      <c r="DD9" s="331">
        <v>71.705263799999997</v>
      </c>
      <c r="DE9" s="331">
        <v>71.705263799999997</v>
      </c>
      <c r="DF9" s="331">
        <v>71.705263799999997</v>
      </c>
      <c r="DG9" s="331">
        <v>71.705263799999997</v>
      </c>
      <c r="DH9" s="331">
        <v>71.705263799999997</v>
      </c>
      <c r="DI9" s="331">
        <v>71.705263799999997</v>
      </c>
      <c r="DJ9" s="331">
        <v>636.96340542000007</v>
      </c>
      <c r="DK9" s="331">
        <v>71.705263799999997</v>
      </c>
      <c r="DL9" s="333">
        <v>183.41961467000002</v>
      </c>
      <c r="DM9" s="332">
        <v>182.71303458</v>
      </c>
      <c r="DN9" s="331">
        <v>178.58862561000001</v>
      </c>
      <c r="DO9" s="331">
        <v>181.47551001000002</v>
      </c>
      <c r="DP9" s="331">
        <v>184.12215717000001</v>
      </c>
      <c r="DQ9" s="331">
        <v>185.14770771000002</v>
      </c>
      <c r="DR9" s="331">
        <v>186.07004954000001</v>
      </c>
      <c r="DS9" s="331">
        <v>186.25559740999998</v>
      </c>
      <c r="DT9" s="331">
        <v>186.38436054000002</v>
      </c>
      <c r="DU9" s="331">
        <v>71.622431979999988</v>
      </c>
      <c r="DV9" s="331">
        <v>71.622119529999978</v>
      </c>
      <c r="DW9" s="331">
        <v>71.619051580000004</v>
      </c>
      <c r="DX9" s="333">
        <v>247.72028683000002</v>
      </c>
      <c r="DY9" s="332">
        <v>250.39381973000002</v>
      </c>
      <c r="DZ9" s="331">
        <v>250.14565841000004</v>
      </c>
      <c r="EA9" s="331">
        <v>249.41358253000001</v>
      </c>
      <c r="EB9" s="331">
        <v>249.48803093000001</v>
      </c>
      <c r="EC9" s="331">
        <v>249.81064064000003</v>
      </c>
      <c r="ED9" s="331">
        <v>250.42173788000002</v>
      </c>
      <c r="EE9" s="331">
        <v>251.65634043</v>
      </c>
      <c r="EF9" s="331">
        <v>253.17943051000003</v>
      </c>
      <c r="EG9" s="331">
        <v>253.64783499000001</v>
      </c>
      <c r="EH9" s="331">
        <v>491.62845067000001</v>
      </c>
      <c r="EI9" s="331">
        <v>492.08754911</v>
      </c>
      <c r="EJ9" s="331">
        <v>494.90728206000006</v>
      </c>
      <c r="EK9" s="332">
        <v>426.38066393999998</v>
      </c>
      <c r="EL9" s="331">
        <v>475.02765241999998</v>
      </c>
      <c r="EM9" s="331">
        <v>767.23249728999997</v>
      </c>
      <c r="EN9" s="331">
        <v>767.23249728999997</v>
      </c>
      <c r="EO9" s="331">
        <v>767.23249728999997</v>
      </c>
      <c r="EP9" s="331">
        <v>767.66456463000009</v>
      </c>
      <c r="EQ9" s="331">
        <v>767.23249728999997</v>
      </c>
      <c r="ER9" s="331">
        <v>767.23249728999997</v>
      </c>
      <c r="ES9" s="331">
        <v>767.23249728999997</v>
      </c>
      <c r="ET9" s="331">
        <v>767.23249728999997</v>
      </c>
      <c r="EU9" s="331">
        <v>1184.6272691500001</v>
      </c>
      <c r="EV9" s="333">
        <v>1040.3867762</v>
      </c>
      <c r="EW9" s="332">
        <v>1111.2202417899998</v>
      </c>
      <c r="EX9" s="331">
        <v>1118.0076924499999</v>
      </c>
      <c r="EY9" s="331">
        <v>1118.0331732600002</v>
      </c>
      <c r="EZ9" s="331">
        <v>1116.0584105100004</v>
      </c>
      <c r="FA9" s="331">
        <v>1116.71772646</v>
      </c>
      <c r="FB9" s="331">
        <v>1117.5044464600001</v>
      </c>
      <c r="FC9" s="331">
        <v>1117.7082929299997</v>
      </c>
      <c r="FD9" s="331">
        <v>1118.1255411899999</v>
      </c>
      <c r="FE9" s="331">
        <v>1121.0335385900003</v>
      </c>
      <c r="FF9" s="331">
        <v>1132.60501125</v>
      </c>
      <c r="FG9" s="331">
        <v>1137.0577958400004</v>
      </c>
      <c r="FH9" s="333">
        <v>1145.6225332700001</v>
      </c>
      <c r="FI9" s="332">
        <v>1149.8459776100001</v>
      </c>
      <c r="FJ9" s="331">
        <v>1163.08644377</v>
      </c>
      <c r="FK9" s="331">
        <v>1177.1168150599999</v>
      </c>
      <c r="FL9" s="331">
        <v>1189.0736853899998</v>
      </c>
      <c r="FM9" s="331">
        <v>1216.2648952899999</v>
      </c>
      <c r="FN9" s="331">
        <v>1231.01509947</v>
      </c>
      <c r="FO9" s="331">
        <v>1241.5131934099998</v>
      </c>
      <c r="FP9" s="331">
        <v>1250.4728833899999</v>
      </c>
      <c r="FQ9" s="331">
        <v>1271.4340351399999</v>
      </c>
      <c r="FR9" s="331">
        <v>1284.8114606500001</v>
      </c>
      <c r="FS9" s="331">
        <v>1257.0055261900002</v>
      </c>
      <c r="FT9" s="331">
        <v>1235.4439828499999</v>
      </c>
      <c r="FU9" s="332">
        <v>1254.4733706500001</v>
      </c>
      <c r="FV9" s="331">
        <v>1262.1972413299998</v>
      </c>
      <c r="FW9" s="331">
        <v>1261.8787311999999</v>
      </c>
      <c r="FX9" s="331">
        <v>1221.1094343899999</v>
      </c>
      <c r="FY9" s="331">
        <v>1095.2995250799997</v>
      </c>
      <c r="FZ9" s="331">
        <v>1095.6164426599998</v>
      </c>
      <c r="GA9" s="334">
        <v>1101.66972771</v>
      </c>
      <c r="GB9" s="334">
        <v>1125.5563950000001</v>
      </c>
      <c r="GC9" s="334">
        <v>1413.3048886300003</v>
      </c>
      <c r="GD9" s="334">
        <v>1365.2003035099999</v>
      </c>
      <c r="GE9" s="334">
        <v>767.23250996000002</v>
      </c>
      <c r="GF9" s="335">
        <v>767.23250996000002</v>
      </c>
      <c r="GG9" s="2780">
        <v>767.23250910000002</v>
      </c>
      <c r="GH9" s="334">
        <v>767.23250966000001</v>
      </c>
      <c r="GI9" s="335">
        <v>767.2325093500001</v>
      </c>
      <c r="GJ9" s="331"/>
      <c r="GK9" s="336"/>
      <c r="GL9" s="336"/>
      <c r="GM9" s="336"/>
    </row>
    <row r="10" spans="1:197" s="276" customFormat="1" ht="39" customHeight="1">
      <c r="A10" s="337" t="s">
        <v>185</v>
      </c>
      <c r="B10" s="338">
        <v>1244.58</v>
      </c>
      <c r="C10" s="339">
        <v>1521.94</v>
      </c>
      <c r="D10" s="340">
        <v>2367.1005</v>
      </c>
      <c r="E10" s="341">
        <v>3495.9288999999999</v>
      </c>
      <c r="F10" s="342">
        <v>2570.6296000000002</v>
      </c>
      <c r="G10" s="343">
        <v>2770.0551</v>
      </c>
      <c r="H10" s="2972">
        <v>2816.15</v>
      </c>
      <c r="I10" s="2972">
        <v>2998.0835000000002</v>
      </c>
      <c r="J10" s="2972"/>
      <c r="K10" s="2972">
        <v>2989.0227</v>
      </c>
      <c r="L10" s="2972">
        <v>2999.4450000000002</v>
      </c>
      <c r="M10" s="2972">
        <v>3015.4459000000002</v>
      </c>
      <c r="N10" s="2972">
        <v>3102.4917</v>
      </c>
      <c r="O10" s="2972">
        <v>3102.4897999999998</v>
      </c>
      <c r="P10" s="2972">
        <v>3197.2963</v>
      </c>
      <c r="Q10" s="2972">
        <v>3419.0838328099994</v>
      </c>
      <c r="R10" s="342">
        <v>3700.6056706300001</v>
      </c>
      <c r="S10" s="342">
        <v>3800.5616704900003</v>
      </c>
      <c r="T10" s="342">
        <v>3179.5096573400006</v>
      </c>
      <c r="U10" s="342"/>
      <c r="V10" s="2972">
        <v>3134.0574393799998</v>
      </c>
      <c r="W10" s="2972">
        <v>3204.2760043399999</v>
      </c>
      <c r="X10" s="2972">
        <v>3308.8552824400003</v>
      </c>
      <c r="Y10" s="2972">
        <v>3420.0808726200003</v>
      </c>
      <c r="Z10" s="2972">
        <v>3484.0186513200001</v>
      </c>
      <c r="AA10" s="2972">
        <v>3534.4458870399999</v>
      </c>
      <c r="AB10" s="2972">
        <v>3203.7868021099998</v>
      </c>
      <c r="AC10" s="2972">
        <v>3340.14827582</v>
      </c>
      <c r="AD10" s="2972">
        <v>3343.2395209600004</v>
      </c>
      <c r="AE10" s="2972">
        <v>3260.36932075</v>
      </c>
      <c r="AF10" s="2972">
        <v>3126.1857952299997</v>
      </c>
      <c r="AG10" s="2972">
        <v>4132.5841422799995</v>
      </c>
      <c r="AH10" s="2972"/>
      <c r="AI10" s="2972">
        <v>3795.5837881300004</v>
      </c>
      <c r="AJ10" s="2972">
        <v>3708.7100814</v>
      </c>
      <c r="AK10" s="2972">
        <v>3922.5585339199997</v>
      </c>
      <c r="AL10" s="2972">
        <v>3692.9844248400004</v>
      </c>
      <c r="AM10" s="2972">
        <v>3679.5819868300005</v>
      </c>
      <c r="AN10" s="2972">
        <v>3679.6225684400006</v>
      </c>
      <c r="AO10" s="2972">
        <v>6070.1401795500005</v>
      </c>
      <c r="AP10" s="2972">
        <v>6459.4672687900011</v>
      </c>
      <c r="AQ10" s="2972">
        <v>6268.0185011900021</v>
      </c>
      <c r="AR10" s="2972">
        <v>6379.2331771500003</v>
      </c>
      <c r="AS10" s="2972">
        <v>6491.4049531999999</v>
      </c>
      <c r="AT10" s="2972">
        <v>6613.2007583500017</v>
      </c>
      <c r="AU10" s="2972"/>
      <c r="AV10" s="2972">
        <v>6754.7767389900027</v>
      </c>
      <c r="AW10" s="2972">
        <v>7266.7126584400012</v>
      </c>
      <c r="AX10" s="2972">
        <v>7539.6029620500012</v>
      </c>
      <c r="AY10" s="2972">
        <v>7756.2571255900011</v>
      </c>
      <c r="AZ10" s="2972">
        <v>7725.4118808200028</v>
      </c>
      <c r="BA10" s="2972">
        <v>7482.834970320002</v>
      </c>
      <c r="BB10" s="2972">
        <v>7938.1963100000012</v>
      </c>
      <c r="BC10" s="2972">
        <v>9105.3421455400003</v>
      </c>
      <c r="BD10" s="2972">
        <v>10911.771395549998</v>
      </c>
      <c r="BE10" s="2972">
        <v>10911.7714</v>
      </c>
      <c r="BF10" s="2972">
        <v>9529.5952264600019</v>
      </c>
      <c r="BG10" s="2972">
        <v>9308.2433295300034</v>
      </c>
      <c r="BH10" s="2972">
        <v>9261.4678530900019</v>
      </c>
      <c r="BI10" s="2972">
        <v>9267.9265632700008</v>
      </c>
      <c r="BJ10" s="2972">
        <v>9032.755476190001</v>
      </c>
      <c r="BK10" s="2972">
        <v>9014.8041458299995</v>
      </c>
      <c r="BL10" s="2972">
        <v>8994.7286827900025</v>
      </c>
      <c r="BM10" s="2972">
        <v>9147.9496567799997</v>
      </c>
      <c r="BN10" s="2972">
        <v>9129.6621038700032</v>
      </c>
      <c r="BO10" s="2972">
        <v>9093.3198615000019</v>
      </c>
      <c r="BP10" s="2972">
        <v>9090.5466223200019</v>
      </c>
      <c r="BQ10" s="2972">
        <v>10162.640221209998</v>
      </c>
      <c r="BR10" s="2972">
        <v>10212.01367385</v>
      </c>
      <c r="BS10" s="2972">
        <v>10109.605967700003</v>
      </c>
      <c r="BT10" s="2972">
        <v>10199.810371550004</v>
      </c>
      <c r="BU10" s="2972">
        <v>10291.879175950002</v>
      </c>
      <c r="BV10" s="2972">
        <v>10306.591850970002</v>
      </c>
      <c r="BW10" s="2972">
        <v>9923.509022430002</v>
      </c>
      <c r="BX10" s="2972">
        <v>9865.4228682300036</v>
      </c>
      <c r="BY10" s="2972">
        <v>9829.0507391300016</v>
      </c>
      <c r="BZ10" s="2972">
        <v>9822.8075666400018</v>
      </c>
      <c r="CA10" s="2972">
        <v>13603.679505330001</v>
      </c>
      <c r="CB10" s="2972">
        <v>13394.020317410001</v>
      </c>
      <c r="CC10" s="2972">
        <v>13402.959777780001</v>
      </c>
      <c r="CD10" s="2972">
        <v>13366.101556320002</v>
      </c>
      <c r="CE10" s="2972">
        <v>13356.332233069999</v>
      </c>
      <c r="CF10" s="2972">
        <v>13343.100311449998</v>
      </c>
      <c r="CG10" s="2972">
        <v>13356.80986152</v>
      </c>
      <c r="CH10" s="2972">
        <v>13404.902647270001</v>
      </c>
      <c r="CI10" s="2972">
        <v>13369.740702870002</v>
      </c>
      <c r="CJ10" s="2972">
        <v>13379.005799909999</v>
      </c>
      <c r="CK10" s="2972">
        <v>13376.599932350002</v>
      </c>
      <c r="CL10" s="2972">
        <v>13373.74643745</v>
      </c>
      <c r="CM10" s="2972">
        <v>13378.39116685</v>
      </c>
      <c r="CN10" s="2973">
        <v>13384.465209079999</v>
      </c>
      <c r="CO10" s="343">
        <v>13396.089904780003</v>
      </c>
      <c r="CP10" s="2972">
        <v>13394.888146420002</v>
      </c>
      <c r="CQ10" s="2972">
        <v>13395.051851260001</v>
      </c>
      <c r="CR10" s="2972">
        <v>13391.06404324</v>
      </c>
      <c r="CS10" s="2972">
        <v>13387.7052083</v>
      </c>
      <c r="CT10" s="2972">
        <v>13384.61798289</v>
      </c>
      <c r="CU10" s="2972">
        <v>13390.240914160002</v>
      </c>
      <c r="CV10" s="2972">
        <v>13391.512389950001</v>
      </c>
      <c r="CW10" s="2972">
        <v>13395.425179720001</v>
      </c>
      <c r="CX10" s="2972">
        <v>13392.864018780003</v>
      </c>
      <c r="CY10" s="2972">
        <v>16594.487196300001</v>
      </c>
      <c r="CZ10" s="344">
        <v>16600.734507410001</v>
      </c>
      <c r="DA10" s="343">
        <v>16232.172970000001</v>
      </c>
      <c r="DB10" s="2972">
        <v>16255.887510000002</v>
      </c>
      <c r="DC10" s="2972">
        <v>14481.762275000003</v>
      </c>
      <c r="DD10" s="2972">
        <v>15446.67402479</v>
      </c>
      <c r="DE10" s="313">
        <v>15868.46577644</v>
      </c>
      <c r="DF10" s="313">
        <v>16832.381956780002</v>
      </c>
      <c r="DG10" s="313">
        <v>16541.180895050002</v>
      </c>
      <c r="DH10" s="313">
        <v>16497.8067042</v>
      </c>
      <c r="DI10" s="313">
        <v>16508.554322579999</v>
      </c>
      <c r="DJ10" s="313">
        <v>16514.849983190001</v>
      </c>
      <c r="DK10" s="313">
        <v>16562.172352760001</v>
      </c>
      <c r="DL10" s="318">
        <v>16574.794401440002</v>
      </c>
      <c r="DM10" s="314">
        <v>16342.839633160003</v>
      </c>
      <c r="DN10" s="313">
        <v>17213.700978730001</v>
      </c>
      <c r="DO10" s="313">
        <v>19292.13341848</v>
      </c>
      <c r="DP10" s="313">
        <v>24972.828524350003</v>
      </c>
      <c r="DQ10" s="231">
        <v>30721.222196359999</v>
      </c>
      <c r="DR10" s="231">
        <v>30796.787729129999</v>
      </c>
      <c r="DS10" s="231">
        <v>30703.35182141</v>
      </c>
      <c r="DT10" s="231">
        <v>30458.697787000001</v>
      </c>
      <c r="DU10" s="231">
        <v>38589.089236029999</v>
      </c>
      <c r="DV10" s="231">
        <v>41032.271649730006</v>
      </c>
      <c r="DW10" s="231">
        <v>41102.92989205</v>
      </c>
      <c r="DX10" s="232">
        <v>42101.448962319999</v>
      </c>
      <c r="DY10" s="319">
        <v>42244.887569609993</v>
      </c>
      <c r="DZ10" s="231">
        <v>42108.772600570002</v>
      </c>
      <c r="EA10" s="231">
        <v>42608.620903509996</v>
      </c>
      <c r="EB10" s="231">
        <v>42720.716426090003</v>
      </c>
      <c r="EC10" s="231">
        <v>42903.052167839996</v>
      </c>
      <c r="ED10" s="231">
        <v>43055.820457399997</v>
      </c>
      <c r="EE10" s="231">
        <v>42451.883220570002</v>
      </c>
      <c r="EF10" s="231">
        <v>42417.680673390001</v>
      </c>
      <c r="EG10" s="231">
        <v>42457.862724810002</v>
      </c>
      <c r="EH10" s="231">
        <v>42525.034410840002</v>
      </c>
      <c r="EI10" s="231">
        <v>42781.902189100016</v>
      </c>
      <c r="EJ10" s="231">
        <v>43133.927922710005</v>
      </c>
      <c r="EK10" s="319">
        <f>EK11+EK12+EK13+EK14</f>
        <v>45348.047340270001</v>
      </c>
      <c r="EL10" s="231">
        <f t="shared" ref="EL10:FK10" si="2">EL11+EL12+EL13+EL14</f>
        <v>46557.433123190014</v>
      </c>
      <c r="EM10" s="231">
        <f t="shared" si="2"/>
        <v>50891.332311530001</v>
      </c>
      <c r="EN10" s="231">
        <f t="shared" si="2"/>
        <v>50712.678248590004</v>
      </c>
      <c r="EO10" s="231">
        <f t="shared" si="2"/>
        <v>50795.679918909998</v>
      </c>
      <c r="EP10" s="231">
        <f t="shared" si="2"/>
        <v>50960.543113600004</v>
      </c>
      <c r="EQ10" s="231">
        <f t="shared" si="2"/>
        <v>51664.23003199001</v>
      </c>
      <c r="ER10" s="231">
        <f t="shared" si="2"/>
        <v>56481.127062500003</v>
      </c>
      <c r="ES10" s="231">
        <f t="shared" si="2"/>
        <v>59197.287633850006</v>
      </c>
      <c r="ET10" s="231">
        <f t="shared" si="2"/>
        <v>66256.109337979986</v>
      </c>
      <c r="EU10" s="231">
        <f t="shared" si="2"/>
        <v>68506.262772220012</v>
      </c>
      <c r="EV10" s="232">
        <f t="shared" si="2"/>
        <v>97203.042759330012</v>
      </c>
      <c r="EW10" s="319">
        <f t="shared" si="2"/>
        <v>102456.52492706</v>
      </c>
      <c r="EX10" s="231">
        <f t="shared" si="2"/>
        <v>103569.63231178002</v>
      </c>
      <c r="EY10" s="231">
        <f t="shared" si="2"/>
        <v>103759.50959775</v>
      </c>
      <c r="EZ10" s="231">
        <f t="shared" si="2"/>
        <v>103746.72716783002</v>
      </c>
      <c r="FA10" s="231">
        <f t="shared" si="2"/>
        <v>104638.61043895001</v>
      </c>
      <c r="FB10" s="231">
        <f t="shared" si="2"/>
        <v>104654.48443241003</v>
      </c>
      <c r="FC10" s="231">
        <f t="shared" si="2"/>
        <v>104677.25863651998</v>
      </c>
      <c r="FD10" s="231">
        <f t="shared" si="2"/>
        <v>104573.14214985</v>
      </c>
      <c r="FE10" s="231">
        <f t="shared" si="2"/>
        <v>77039.971017910008</v>
      </c>
      <c r="FF10" s="231">
        <f t="shared" si="2"/>
        <v>78704.660002969991</v>
      </c>
      <c r="FG10" s="231">
        <f t="shared" si="2"/>
        <v>79240.248235630002</v>
      </c>
      <c r="FH10" s="232">
        <f t="shared" si="2"/>
        <v>79906.614438889999</v>
      </c>
      <c r="FI10" s="319">
        <f t="shared" si="2"/>
        <v>79963.956010110007</v>
      </c>
      <c r="FJ10" s="231">
        <f t="shared" si="2"/>
        <v>82036.02321123</v>
      </c>
      <c r="FK10" s="231">
        <f t="shared" si="2"/>
        <v>82937.821378200009</v>
      </c>
      <c r="FL10" s="231">
        <f>FL11+FL12+FL13+FL14</f>
        <v>83610.063482049998</v>
      </c>
      <c r="FM10" s="231">
        <f t="shared" ref="FM10:GC10" si="3">FM11+FM12+FM13+FM14</f>
        <v>85515.244888829999</v>
      </c>
      <c r="FN10" s="231">
        <f t="shared" si="3"/>
        <v>86320.343964279993</v>
      </c>
      <c r="FO10" s="231">
        <f t="shared" si="3"/>
        <v>87246.981981089993</v>
      </c>
      <c r="FP10" s="231">
        <f t="shared" si="3"/>
        <v>90395.045383360004</v>
      </c>
      <c r="FQ10" s="231">
        <f t="shared" si="3"/>
        <v>92046.598952730012</v>
      </c>
      <c r="FR10" s="231">
        <f t="shared" si="3"/>
        <v>92428.62470136999</v>
      </c>
      <c r="FS10" s="231">
        <f t="shared" si="3"/>
        <v>90132.622812529997</v>
      </c>
      <c r="FT10" s="231">
        <f t="shared" si="3"/>
        <v>88432.486749739997</v>
      </c>
      <c r="FU10" s="319">
        <f t="shared" si="3"/>
        <v>89761.738532329997</v>
      </c>
      <c r="FV10" s="231">
        <f t="shared" si="3"/>
        <v>91767.921132719988</v>
      </c>
      <c r="FW10" s="231">
        <f t="shared" si="3"/>
        <v>92061.596147450007</v>
      </c>
      <c r="FX10" s="231">
        <f t="shared" si="3"/>
        <v>60674.512803339996</v>
      </c>
      <c r="FY10" s="231">
        <f t="shared" si="3"/>
        <v>81184.261482410016</v>
      </c>
      <c r="FZ10" s="231">
        <f t="shared" si="3"/>
        <v>81480.821672089995</v>
      </c>
      <c r="GA10" s="231">
        <f t="shared" si="3"/>
        <v>82089.304364209995</v>
      </c>
      <c r="GB10" s="231">
        <f t="shared" si="3"/>
        <v>83537.956576029988</v>
      </c>
      <c r="GC10" s="231">
        <f t="shared" si="3"/>
        <v>86131.416480269996</v>
      </c>
      <c r="GD10" s="231">
        <v>82232.539999999994</v>
      </c>
      <c r="GE10" s="231">
        <v>82900.522688369994</v>
      </c>
      <c r="GF10" s="232">
        <v>82685.538069510003</v>
      </c>
      <c r="GG10" s="319">
        <f>GG11+GG12+GG13+GG14</f>
        <v>81227.091274579987</v>
      </c>
      <c r="GH10" s="231">
        <f>GH11+GH12+GH13+GH14</f>
        <v>81423.489911690005</v>
      </c>
      <c r="GI10" s="232">
        <f>GI11+GI12+GI13+GI14</f>
        <v>86261.196066239994</v>
      </c>
      <c r="GJ10" s="231"/>
    </row>
    <row r="11" spans="1:197" ht="39" customHeight="1">
      <c r="A11" s="322" t="s">
        <v>211</v>
      </c>
      <c r="B11" s="323">
        <v>162.16</v>
      </c>
      <c r="C11" s="324">
        <v>210.15</v>
      </c>
      <c r="D11" s="325">
        <v>739.38289999999995</v>
      </c>
      <c r="E11" s="326">
        <v>859.3886</v>
      </c>
      <c r="F11" s="327">
        <v>1287.8770999999999</v>
      </c>
      <c r="G11" s="328">
        <v>1132.26718003</v>
      </c>
      <c r="H11" s="2970">
        <v>1132.3625999999999</v>
      </c>
      <c r="I11" s="2970">
        <v>1147.3774000000001</v>
      </c>
      <c r="J11" s="2970"/>
      <c r="K11" s="2970">
        <v>2100.7561000000001</v>
      </c>
      <c r="L11" s="327">
        <v>2100.8078999999998</v>
      </c>
      <c r="M11" s="327">
        <v>2068.8654000000001</v>
      </c>
      <c r="N11" s="2970">
        <v>2043.8938000000001</v>
      </c>
      <c r="O11" s="327">
        <v>2043.9716000000001</v>
      </c>
      <c r="P11" s="327">
        <v>2101.3371999999999</v>
      </c>
      <c r="Q11" s="2970">
        <v>2288.0306361299999</v>
      </c>
      <c r="R11" s="327">
        <v>2532.4696063000001</v>
      </c>
      <c r="S11" s="327">
        <v>2597.4329405300005</v>
      </c>
      <c r="T11" s="327">
        <v>2676.3178429200002</v>
      </c>
      <c r="U11" s="327"/>
      <c r="V11" s="327">
        <v>2712.90135384</v>
      </c>
      <c r="W11" s="327">
        <v>2742.4191724500001</v>
      </c>
      <c r="X11" s="327">
        <v>2769.5320534899997</v>
      </c>
      <c r="Y11" s="327">
        <v>2837.6744770800001</v>
      </c>
      <c r="Z11" s="327">
        <v>2862.0730382199999</v>
      </c>
      <c r="AA11" s="327">
        <v>2862.1774017400003</v>
      </c>
      <c r="AB11" s="327">
        <v>2790.1540252599998</v>
      </c>
      <c r="AC11" s="327">
        <v>2790.2310135299999</v>
      </c>
      <c r="AD11" s="327">
        <v>2686.3779298400004</v>
      </c>
      <c r="AE11" s="327">
        <v>2617.0675054600001</v>
      </c>
      <c r="AF11" s="327">
        <v>2616.9748300700003</v>
      </c>
      <c r="AG11" s="327">
        <v>3673.4544423099996</v>
      </c>
      <c r="AH11" s="327"/>
      <c r="AI11" s="327">
        <v>3619.6765256400004</v>
      </c>
      <c r="AJ11" s="327">
        <v>3552.6808842300002</v>
      </c>
      <c r="AK11" s="327">
        <v>3570.76223286</v>
      </c>
      <c r="AL11" s="327">
        <v>3579.6843728000003</v>
      </c>
      <c r="AM11" s="327">
        <v>3584.7175391600003</v>
      </c>
      <c r="AN11" s="327">
        <v>3582.0800023300003</v>
      </c>
      <c r="AO11" s="327">
        <v>6002.5596234600007</v>
      </c>
      <c r="AP11" s="327">
        <v>6089.2107144600004</v>
      </c>
      <c r="AQ11" s="327">
        <v>6078.8641274600013</v>
      </c>
      <c r="AR11" s="327">
        <v>6078.6055444600006</v>
      </c>
      <c r="AS11" s="327">
        <v>6186.5934044600008</v>
      </c>
      <c r="AT11" s="327">
        <v>6151.6350138900007</v>
      </c>
      <c r="AU11" s="327"/>
      <c r="AV11" s="327">
        <v>6141.6468436400019</v>
      </c>
      <c r="AW11" s="327">
        <v>6493.4875396400012</v>
      </c>
      <c r="AX11" s="327">
        <v>6511.8261826400012</v>
      </c>
      <c r="AY11" s="327">
        <v>6696.1375798900017</v>
      </c>
      <c r="AZ11" s="327">
        <v>6808.1117728900017</v>
      </c>
      <c r="BA11" s="327">
        <v>6580.5665048900009</v>
      </c>
      <c r="BB11" s="327">
        <v>6575.2136300000011</v>
      </c>
      <c r="BC11" s="327">
        <v>6696.934906890001</v>
      </c>
      <c r="BD11" s="327">
        <v>9053.9038248199995</v>
      </c>
      <c r="BE11" s="327">
        <v>9053.9038299999993</v>
      </c>
      <c r="BF11" s="327">
        <v>9007.3005618200004</v>
      </c>
      <c r="BG11" s="327">
        <v>9007.5972518200015</v>
      </c>
      <c r="BH11" s="327">
        <v>8957.6310408200006</v>
      </c>
      <c r="BI11" s="327">
        <v>8957.25458282</v>
      </c>
      <c r="BJ11" s="327">
        <v>8933.2340828199995</v>
      </c>
      <c r="BK11" s="327">
        <v>8933.2640738200007</v>
      </c>
      <c r="BL11" s="329">
        <v>8903.274533820002</v>
      </c>
      <c r="BM11" s="329">
        <v>8903.1909138200008</v>
      </c>
      <c r="BN11" s="331">
        <v>8846.8950338200011</v>
      </c>
      <c r="BO11" s="331">
        <v>8847.1704118200014</v>
      </c>
      <c r="BP11" s="331">
        <v>8847.1203488200008</v>
      </c>
      <c r="BQ11" s="331">
        <v>9921.3601316800014</v>
      </c>
      <c r="BR11" s="331">
        <v>9921.3716836800013</v>
      </c>
      <c r="BS11" s="331">
        <v>9819.8239376800029</v>
      </c>
      <c r="BT11" s="331">
        <v>9819.7621876800022</v>
      </c>
      <c r="BU11" s="331">
        <v>9819.7426436800033</v>
      </c>
      <c r="BV11" s="331">
        <v>9819.6857306800011</v>
      </c>
      <c r="BW11" s="331">
        <v>9503.1989566800021</v>
      </c>
      <c r="BX11" s="331">
        <v>9503.1921466800031</v>
      </c>
      <c r="BY11" s="331">
        <v>9503.1867147500034</v>
      </c>
      <c r="BZ11" s="331">
        <v>9502.9962687500029</v>
      </c>
      <c r="CA11" s="331">
        <v>12998.764498030001</v>
      </c>
      <c r="CB11" s="331">
        <v>12998.795851030001</v>
      </c>
      <c r="CC11" s="331">
        <v>12998.414351030002</v>
      </c>
      <c r="CD11" s="331">
        <v>12998.095351030001</v>
      </c>
      <c r="CE11" s="331">
        <v>12998.13066203</v>
      </c>
      <c r="CF11" s="331">
        <v>12998.23667203</v>
      </c>
      <c r="CG11" s="331">
        <v>12998.319872030001</v>
      </c>
      <c r="CH11" s="331">
        <v>12998.334677030001</v>
      </c>
      <c r="CI11" s="331">
        <v>12998.869216030002</v>
      </c>
      <c r="CJ11" s="331">
        <v>12998.906686030001</v>
      </c>
      <c r="CK11" s="331">
        <v>12998.965223030002</v>
      </c>
      <c r="CL11" s="331">
        <v>12998.964643030002</v>
      </c>
      <c r="CM11" s="331">
        <v>12998.939828030001</v>
      </c>
      <c r="CN11" s="2971">
        <v>12998.96139303</v>
      </c>
      <c r="CO11" s="332">
        <v>12998.884294030002</v>
      </c>
      <c r="CP11" s="331">
        <v>12998.745374030001</v>
      </c>
      <c r="CQ11" s="331">
        <v>12998.70186203</v>
      </c>
      <c r="CR11" s="331">
        <v>12998.58353803</v>
      </c>
      <c r="CS11" s="331">
        <v>12998.62376803</v>
      </c>
      <c r="CT11" s="331">
        <v>12998.606588030001</v>
      </c>
      <c r="CU11" s="331">
        <v>12998.52973203</v>
      </c>
      <c r="CV11" s="331">
        <v>12998.604471870001</v>
      </c>
      <c r="CW11" s="331">
        <v>12998.52845487</v>
      </c>
      <c r="CX11" s="331">
        <v>12999.591312870001</v>
      </c>
      <c r="CY11" s="331">
        <v>16200.05446687</v>
      </c>
      <c r="CZ11" s="333">
        <v>16200.352363870001</v>
      </c>
      <c r="DA11" s="332">
        <v>15812.2333</v>
      </c>
      <c r="DB11" s="331">
        <v>15812.94406</v>
      </c>
      <c r="DC11" s="331">
        <v>14052.45354285</v>
      </c>
      <c r="DD11" s="331">
        <v>14052.53273553</v>
      </c>
      <c r="DE11" s="331">
        <v>14431.25462267</v>
      </c>
      <c r="DF11" s="331">
        <v>15364.717579420001</v>
      </c>
      <c r="DG11" s="331">
        <v>15073.40323609</v>
      </c>
      <c r="DH11" s="331">
        <v>15073.143232420001</v>
      </c>
      <c r="DI11" s="331">
        <v>15073.06810448</v>
      </c>
      <c r="DJ11" s="331">
        <v>15073.015112770001</v>
      </c>
      <c r="DK11" s="331">
        <v>15073.55913759</v>
      </c>
      <c r="DL11" s="333">
        <v>15073.734699570001</v>
      </c>
      <c r="DM11" s="332">
        <v>14796.683478100002</v>
      </c>
      <c r="DN11" s="331">
        <v>14797.168093600001</v>
      </c>
      <c r="DO11" s="331">
        <v>16817.012590710001</v>
      </c>
      <c r="DP11" s="331">
        <v>16816.798133910001</v>
      </c>
      <c r="DQ11" s="331">
        <v>22494.828890680001</v>
      </c>
      <c r="DR11" s="331">
        <v>22494.691940749999</v>
      </c>
      <c r="DS11" s="331">
        <v>22379.869725720004</v>
      </c>
      <c r="DT11" s="331">
        <v>22117.914391489998</v>
      </c>
      <c r="DU11" s="331">
        <v>30197.270204259999</v>
      </c>
      <c r="DV11" s="331">
        <v>32641.895623280005</v>
      </c>
      <c r="DW11" s="331">
        <v>32696.783915169999</v>
      </c>
      <c r="DX11" s="333">
        <v>33623.27402407</v>
      </c>
      <c r="DY11" s="332">
        <v>33735.489601039997</v>
      </c>
      <c r="DZ11" s="331">
        <v>33616.577429970006</v>
      </c>
      <c r="EA11" s="331">
        <v>33773.073098369998</v>
      </c>
      <c r="EB11" s="331">
        <v>33679.751570749999</v>
      </c>
      <c r="EC11" s="331">
        <v>33680.482041919997</v>
      </c>
      <c r="ED11" s="331">
        <v>33682.271518100002</v>
      </c>
      <c r="EE11" s="331">
        <v>33633.641329670005</v>
      </c>
      <c r="EF11" s="331">
        <v>33528.157931730006</v>
      </c>
      <c r="EG11" s="331">
        <v>33536.969139240005</v>
      </c>
      <c r="EH11" s="331">
        <v>33541.002303050002</v>
      </c>
      <c r="EI11" s="331">
        <v>33603.815948080002</v>
      </c>
      <c r="EJ11" s="331">
        <v>33990.0357841</v>
      </c>
      <c r="EK11" s="332">
        <v>34373.227395410002</v>
      </c>
      <c r="EL11" s="331">
        <v>34515.370146060006</v>
      </c>
      <c r="EM11" s="331">
        <v>35932.215840460005</v>
      </c>
      <c r="EN11" s="331">
        <v>35498.124955280007</v>
      </c>
      <c r="EO11" s="331">
        <v>35531.262162200001</v>
      </c>
      <c r="EP11" s="331">
        <v>35523.816724360004</v>
      </c>
      <c r="EQ11" s="331">
        <v>35512.942725840003</v>
      </c>
      <c r="ER11" s="331">
        <v>38937.475119490002</v>
      </c>
      <c r="ES11" s="331">
        <v>38850.339699280004</v>
      </c>
      <c r="ET11" s="331">
        <v>38601.83182444</v>
      </c>
      <c r="EU11" s="331">
        <v>40624.062831890005</v>
      </c>
      <c r="EV11" s="333">
        <v>78914.180947779998</v>
      </c>
      <c r="EW11" s="332">
        <v>79399.734178910003</v>
      </c>
      <c r="EX11" s="331">
        <v>80100.952579050005</v>
      </c>
      <c r="EY11" s="331">
        <v>80278.863886340012</v>
      </c>
      <c r="EZ11" s="331">
        <v>80278.535507770008</v>
      </c>
      <c r="FA11" s="331">
        <v>81152.279034840001</v>
      </c>
      <c r="FB11" s="331">
        <v>81150.869898110017</v>
      </c>
      <c r="FC11" s="331">
        <v>81149.834324750002</v>
      </c>
      <c r="FD11" s="331">
        <v>81150.210440880008</v>
      </c>
      <c r="FE11" s="331">
        <v>53415.196905720004</v>
      </c>
      <c r="FF11" s="331">
        <v>54302.794440329999</v>
      </c>
      <c r="FG11" s="331">
        <v>54306.290947419999</v>
      </c>
      <c r="FH11" s="333">
        <v>54306.293561190003</v>
      </c>
      <c r="FI11" s="332">
        <v>54306.668223610002</v>
      </c>
      <c r="FJ11" s="331">
        <v>55574.003022010002</v>
      </c>
      <c r="FK11" s="331">
        <v>55573.982638020003</v>
      </c>
      <c r="FL11" s="331">
        <v>55571.642761399999</v>
      </c>
      <c r="FM11" s="331">
        <v>55570.782470970007</v>
      </c>
      <c r="FN11" s="331">
        <v>55570.364171979993</v>
      </c>
      <c r="FO11" s="331">
        <v>55569.404903039998</v>
      </c>
      <c r="FP11" s="331">
        <v>56866.631959710001</v>
      </c>
      <c r="FQ11" s="331">
        <v>56866.236341470001</v>
      </c>
      <c r="FR11" s="331">
        <v>56978.112314929997</v>
      </c>
      <c r="FS11" s="331">
        <v>56982.435251909999</v>
      </c>
      <c r="FT11" s="331">
        <v>56983.922881459999</v>
      </c>
      <c r="FU11" s="332">
        <v>56985.956481399997</v>
      </c>
      <c r="FV11" s="331">
        <v>58311.397780380001</v>
      </c>
      <c r="FW11" s="331">
        <v>58310.517758770002</v>
      </c>
      <c r="FX11" s="331">
        <v>58310.191779859997</v>
      </c>
      <c r="FY11" s="331">
        <v>58310.766179690007</v>
      </c>
      <c r="FZ11" s="331">
        <v>58291.037808779998</v>
      </c>
      <c r="GA11" s="331">
        <v>58674.79</v>
      </c>
      <c r="GB11" s="331">
        <v>58292.805119470002</v>
      </c>
      <c r="GC11" s="331">
        <v>58291.425554809997</v>
      </c>
      <c r="GD11" s="331">
        <v>58226.270691589998</v>
      </c>
      <c r="GE11" s="331">
        <v>58221.580109269999</v>
      </c>
      <c r="GF11" s="333">
        <v>58220.309567050004</v>
      </c>
      <c r="GG11" s="332">
        <v>58219.312811579999</v>
      </c>
      <c r="GH11" s="331">
        <v>58221.397938809998</v>
      </c>
      <c r="GI11" s="333">
        <v>63283.846706240001</v>
      </c>
      <c r="GJ11" s="345"/>
      <c r="GK11" s="346"/>
      <c r="GL11" s="347"/>
      <c r="GM11" s="346"/>
      <c r="GN11" s="347"/>
      <c r="GO11" s="346"/>
    </row>
    <row r="12" spans="1:197" ht="39" customHeight="1">
      <c r="A12" s="322" t="s">
        <v>212</v>
      </c>
      <c r="B12" s="323">
        <v>33.232860946295098</v>
      </c>
      <c r="C12" s="324">
        <v>28.64</v>
      </c>
      <c r="D12" s="325">
        <v>66.740799999999993</v>
      </c>
      <c r="E12" s="326">
        <v>247.91579999999999</v>
      </c>
      <c r="F12" s="327">
        <v>38.074616950000006</v>
      </c>
      <c r="G12" s="328">
        <v>39.111884070000002</v>
      </c>
      <c r="H12" s="2970">
        <v>47.868899999999996</v>
      </c>
      <c r="I12" s="2970">
        <v>57.604799999999997</v>
      </c>
      <c r="J12" s="2970"/>
      <c r="K12" s="2970">
        <v>48.450600000000001</v>
      </c>
      <c r="L12" s="327">
        <v>38.567900000000002</v>
      </c>
      <c r="M12" s="327">
        <v>38.606999999999999</v>
      </c>
      <c r="N12" s="2970">
        <v>62.331200000000003</v>
      </c>
      <c r="O12" s="327">
        <v>62.427799999999998</v>
      </c>
      <c r="P12" s="327">
        <v>63.0976</v>
      </c>
      <c r="Q12" s="2970">
        <v>62.766263369999997</v>
      </c>
      <c r="R12" s="327">
        <v>62.252564489999997</v>
      </c>
      <c r="S12" s="327">
        <v>62.345500489999992</v>
      </c>
      <c r="T12" s="327">
        <v>5.7812454799999999</v>
      </c>
      <c r="U12" s="327"/>
      <c r="V12" s="327">
        <v>5.6721249100000009</v>
      </c>
      <c r="W12" s="327">
        <v>9.0295937199999994</v>
      </c>
      <c r="X12" s="327">
        <v>26.061932549999998</v>
      </c>
      <c r="Y12" s="327">
        <v>25.863349730000003</v>
      </c>
      <c r="Z12" s="327">
        <v>26.936370549999996</v>
      </c>
      <c r="AA12" s="327">
        <v>36.585808990000004</v>
      </c>
      <c r="AB12" s="327">
        <v>16.629817619999997</v>
      </c>
      <c r="AC12" s="327">
        <v>152.90849006000002</v>
      </c>
      <c r="AD12" s="327">
        <v>259.84527989000003</v>
      </c>
      <c r="AE12" s="327">
        <v>246.29212606999999</v>
      </c>
      <c r="AF12" s="327">
        <v>112.20021593999999</v>
      </c>
      <c r="AG12" s="327">
        <v>62.117950750000006</v>
      </c>
      <c r="AH12" s="327"/>
      <c r="AI12" s="327">
        <v>98.89651327</v>
      </c>
      <c r="AJ12" s="327">
        <v>98.900880659999999</v>
      </c>
      <c r="AK12" s="327">
        <v>42.246974550000004</v>
      </c>
      <c r="AL12" s="327">
        <v>56.173735529999995</v>
      </c>
      <c r="AM12" s="327">
        <v>57.230956370000008</v>
      </c>
      <c r="AN12" s="327">
        <v>57.07384081</v>
      </c>
      <c r="AO12" s="327">
        <v>27.111774790000002</v>
      </c>
      <c r="AP12" s="327">
        <v>329.78777301999997</v>
      </c>
      <c r="AQ12" s="331">
        <v>-1.3144075800000001</v>
      </c>
      <c r="AR12" s="327">
        <v>110.13589086</v>
      </c>
      <c r="AS12" s="327">
        <v>110.51490595999999</v>
      </c>
      <c r="AT12" s="327">
        <v>236.16456578999998</v>
      </c>
      <c r="AU12" s="327"/>
      <c r="AV12" s="327">
        <v>537.98570028999995</v>
      </c>
      <c r="AW12" s="327">
        <v>698.08092365000005</v>
      </c>
      <c r="AX12" s="327">
        <v>952.63265421000006</v>
      </c>
      <c r="AY12" s="327">
        <v>959.97542046000001</v>
      </c>
      <c r="AZ12" s="327">
        <v>835.78915004999999</v>
      </c>
      <c r="BA12" s="327">
        <v>797.84664457999997</v>
      </c>
      <c r="BB12" s="327">
        <v>758.70490000000007</v>
      </c>
      <c r="BC12" s="327">
        <v>855.40446220000001</v>
      </c>
      <c r="BD12" s="327">
        <v>297.20382912999997</v>
      </c>
      <c r="BE12" s="327">
        <v>297.20383000000004</v>
      </c>
      <c r="BF12" s="327">
        <v>229.39922729</v>
      </c>
      <c r="BG12" s="327">
        <v>1.11518019</v>
      </c>
      <c r="BH12" s="327">
        <v>1.9575626000000002</v>
      </c>
      <c r="BI12" s="327">
        <v>1.6578929599999999</v>
      </c>
      <c r="BJ12" s="327">
        <v>2.16200875</v>
      </c>
      <c r="BK12" s="327">
        <v>3.38974011</v>
      </c>
      <c r="BL12" s="329">
        <v>2.29151902</v>
      </c>
      <c r="BM12" s="329">
        <v>2.3608201600000003</v>
      </c>
      <c r="BN12" s="329">
        <v>3.6554825100000001</v>
      </c>
      <c r="BO12" s="329">
        <v>3.4394249799999996</v>
      </c>
      <c r="BP12" s="329">
        <v>3.8037635599999993</v>
      </c>
      <c r="BQ12" s="331">
        <v>2.4295117799999999</v>
      </c>
      <c r="BR12" s="331">
        <v>1.9498938700000001</v>
      </c>
      <c r="BS12" s="331">
        <v>1.4281037900000002</v>
      </c>
      <c r="BT12" s="331">
        <v>94.737788269999996</v>
      </c>
      <c r="BU12" s="331">
        <v>188.61360704000003</v>
      </c>
      <c r="BV12" s="331">
        <v>199.1802242</v>
      </c>
      <c r="BW12" s="331">
        <v>99.725757229999999</v>
      </c>
      <c r="BX12" s="331">
        <v>42.265596540000004</v>
      </c>
      <c r="BY12" s="331">
        <v>2.9914308200000006</v>
      </c>
      <c r="BZ12" s="331">
        <v>2.7267204100000004</v>
      </c>
      <c r="CA12" s="331">
        <v>54.174964969999998</v>
      </c>
      <c r="CB12" s="331">
        <v>54.423203910000005</v>
      </c>
      <c r="CC12" s="331">
        <v>55.093398740000005</v>
      </c>
      <c r="CD12" s="331">
        <v>2.4564744000000003</v>
      </c>
      <c r="CE12" s="331">
        <v>3.4303020800000001</v>
      </c>
      <c r="CF12" s="331">
        <v>2.71856871</v>
      </c>
      <c r="CG12" s="331">
        <v>3.3443010699999998</v>
      </c>
      <c r="CH12" s="331">
        <v>42.546112390000005</v>
      </c>
      <c r="CI12" s="331">
        <v>3.2893915000000002</v>
      </c>
      <c r="CJ12" s="331">
        <v>2.5381774999999998</v>
      </c>
      <c r="CK12" s="331">
        <v>3.7679161199999998</v>
      </c>
      <c r="CL12" s="331">
        <v>4.1087946199999994</v>
      </c>
      <c r="CM12" s="331">
        <v>3.9910221599999995</v>
      </c>
      <c r="CN12" s="2971">
        <v>3.2124741700000001</v>
      </c>
      <c r="CO12" s="332">
        <v>3.4918988300000002</v>
      </c>
      <c r="CP12" s="331">
        <v>2.4010644699999997</v>
      </c>
      <c r="CQ12" s="331">
        <v>2.8322493500000001</v>
      </c>
      <c r="CR12" s="331">
        <v>2.0983178899999997</v>
      </c>
      <c r="CS12" s="331">
        <v>1.94678953</v>
      </c>
      <c r="CT12" s="331">
        <v>1.8163246399999999</v>
      </c>
      <c r="CU12" s="331">
        <v>2.0568909300000002</v>
      </c>
      <c r="CV12" s="331">
        <v>3.5055909299999999</v>
      </c>
      <c r="CW12" s="331">
        <v>3.6029530099999998</v>
      </c>
      <c r="CX12" s="331">
        <v>6.1380551599999995</v>
      </c>
      <c r="CY12" s="331">
        <v>5.1143902900000002</v>
      </c>
      <c r="CZ12" s="333">
        <v>4.9606753100000009</v>
      </c>
      <c r="DA12" s="332">
        <v>5.3409399999999998</v>
      </c>
      <c r="DB12" s="331">
        <v>9.0554699999999997</v>
      </c>
      <c r="DC12" s="331">
        <v>4.08754872</v>
      </c>
      <c r="DD12" s="331">
        <v>4.4418332300000003</v>
      </c>
      <c r="DE12" s="331">
        <v>40.591466109999999</v>
      </c>
      <c r="DF12" s="331">
        <v>40.107411159999998</v>
      </c>
      <c r="DG12" s="331">
        <v>41.775674049999992</v>
      </c>
      <c r="DH12" s="331">
        <v>3.2185576899999999</v>
      </c>
      <c r="DI12" s="331">
        <v>4.2715228300000003</v>
      </c>
      <c r="DJ12" s="331">
        <v>4.3524759099999999</v>
      </c>
      <c r="DK12" s="331">
        <v>4.9417105499999998</v>
      </c>
      <c r="DL12" s="333">
        <v>4.6290060100000003</v>
      </c>
      <c r="DM12" s="332">
        <v>57.648384399999991</v>
      </c>
      <c r="DN12" s="331">
        <v>10.964169059999998</v>
      </c>
      <c r="DO12" s="331">
        <v>8.4824218900000012</v>
      </c>
      <c r="DP12" s="331">
        <v>4.4394382400000003</v>
      </c>
      <c r="DQ12" s="331">
        <v>4.39499745</v>
      </c>
      <c r="DR12" s="331">
        <v>6.0088421099999998</v>
      </c>
      <c r="DS12" s="331">
        <v>6.7068792999999989</v>
      </c>
      <c r="DT12" s="331">
        <v>5.4354766699999999</v>
      </c>
      <c r="DU12" s="331">
        <v>26.823607459999998</v>
      </c>
      <c r="DV12" s="331">
        <v>8.8608972500000007</v>
      </c>
      <c r="DW12" s="331">
        <v>8.6137795399999995</v>
      </c>
      <c r="DX12" s="333">
        <v>7.9617725599999991</v>
      </c>
      <c r="DY12" s="332">
        <v>33.000782170000001</v>
      </c>
      <c r="DZ12" s="331">
        <v>27.85239052</v>
      </c>
      <c r="EA12" s="331">
        <v>36.043344050000002</v>
      </c>
      <c r="EB12" s="331">
        <v>30.326753810000003</v>
      </c>
      <c r="EC12" s="331">
        <v>7.6363500600000007</v>
      </c>
      <c r="ED12" s="331">
        <v>9.6300192599999992</v>
      </c>
      <c r="EE12" s="331">
        <v>12.553954649999998</v>
      </c>
      <c r="EF12" s="331">
        <v>10.315275210000001</v>
      </c>
      <c r="EG12" s="331">
        <v>19.406292310000001</v>
      </c>
      <c r="EH12" s="331">
        <v>19.371665020000002</v>
      </c>
      <c r="EI12" s="331">
        <v>14.593298769999999</v>
      </c>
      <c r="EJ12" s="331">
        <v>14.49694959</v>
      </c>
      <c r="EK12" s="332">
        <v>14.21178643</v>
      </c>
      <c r="EL12" s="331">
        <v>24.109767259999998</v>
      </c>
      <c r="EM12" s="331">
        <v>29.15624116</v>
      </c>
      <c r="EN12" s="331">
        <v>26.066493879999999</v>
      </c>
      <c r="EO12" s="331">
        <v>18.37624418</v>
      </c>
      <c r="EP12" s="331">
        <v>18.328008969999999</v>
      </c>
      <c r="EQ12" s="331">
        <v>20.915094029999999</v>
      </c>
      <c r="ER12" s="331">
        <v>18.234937049999999</v>
      </c>
      <c r="ES12" s="331">
        <v>22.493304539999997</v>
      </c>
      <c r="ET12" s="331">
        <v>23.930739810000002</v>
      </c>
      <c r="EU12" s="331">
        <v>26.565966589999999</v>
      </c>
      <c r="EV12" s="333">
        <v>21.667934849999998</v>
      </c>
      <c r="EW12" s="332">
        <v>19.244239410000002</v>
      </c>
      <c r="EX12" s="331">
        <v>16.384342250000003</v>
      </c>
      <c r="EY12" s="331">
        <v>12.463547850000001</v>
      </c>
      <c r="EZ12" s="331">
        <v>142.54232743</v>
      </c>
      <c r="FA12" s="331">
        <v>146.65941662999998</v>
      </c>
      <c r="FB12" s="331">
        <v>142.11333592000003</v>
      </c>
      <c r="FC12" s="331">
        <v>134.59012431000002</v>
      </c>
      <c r="FD12" s="331">
        <v>26.712931170000004</v>
      </c>
      <c r="FE12" s="331">
        <v>37.588551900000006</v>
      </c>
      <c r="FF12" s="331">
        <v>45.589082569999988</v>
      </c>
      <c r="FG12" s="331">
        <v>36.644871649999999</v>
      </c>
      <c r="FH12" s="333">
        <v>26.646957130000001</v>
      </c>
      <c r="FI12" s="332">
        <v>24.959261609999999</v>
      </c>
      <c r="FJ12" s="331">
        <v>16.570179289999999</v>
      </c>
      <c r="FK12" s="331">
        <v>14.0034174</v>
      </c>
      <c r="FL12" s="331">
        <v>34.150134510000001</v>
      </c>
      <c r="FM12" s="331">
        <v>37.889537469999993</v>
      </c>
      <c r="FN12" s="331">
        <v>37.361417860000003</v>
      </c>
      <c r="FO12" s="331">
        <v>30.79349075</v>
      </c>
      <c r="FP12" s="331">
        <v>29.584017680000002</v>
      </c>
      <c r="FQ12" s="331">
        <v>21.661706259999999</v>
      </c>
      <c r="FR12" s="331">
        <v>29.271561609999999</v>
      </c>
      <c r="FS12" s="331">
        <v>39.896446450000006</v>
      </c>
      <c r="FT12" s="331">
        <v>32.435109359999998</v>
      </c>
      <c r="FU12" s="332">
        <v>29.279501539999998</v>
      </c>
      <c r="FV12" s="331">
        <v>26.61697479</v>
      </c>
      <c r="FW12" s="331">
        <v>30.862715519999998</v>
      </c>
      <c r="FX12" s="331">
        <v>35.095215670000002</v>
      </c>
      <c r="FY12" s="331">
        <v>45.213499989999995</v>
      </c>
      <c r="FZ12" s="331">
        <v>39.424951660000005</v>
      </c>
      <c r="GA12" s="331">
        <v>38.378320840000001</v>
      </c>
      <c r="GB12" s="331">
        <v>42.465034829999993</v>
      </c>
      <c r="GC12" s="331">
        <v>37.709393769999998</v>
      </c>
      <c r="GD12" s="331">
        <v>36.890605479999998</v>
      </c>
      <c r="GE12" s="331">
        <v>42.520165040000002</v>
      </c>
      <c r="GF12" s="333">
        <v>19.037228199999998</v>
      </c>
      <c r="GG12" s="332">
        <v>22.665813060000001</v>
      </c>
      <c r="GH12" s="331">
        <v>48.096065659999994</v>
      </c>
      <c r="GI12" s="333">
        <v>92.88252</v>
      </c>
      <c r="GJ12" s="347"/>
      <c r="GK12" s="346"/>
      <c r="GL12" s="347"/>
      <c r="GM12" s="346"/>
      <c r="GN12" s="347"/>
      <c r="GO12" s="346"/>
    </row>
    <row r="13" spans="1:197" ht="39" customHeight="1">
      <c r="A13" s="322" t="s">
        <v>213</v>
      </c>
      <c r="B13" s="323">
        <v>615.21</v>
      </c>
      <c r="C13" s="324">
        <v>849.18</v>
      </c>
      <c r="D13" s="325">
        <v>1139.4000000000001</v>
      </c>
      <c r="E13" s="326">
        <v>1900.0245</v>
      </c>
      <c r="F13" s="327">
        <v>898.0933</v>
      </c>
      <c r="G13" s="328">
        <v>1289.4094</v>
      </c>
      <c r="H13" s="2970">
        <v>1289.3340000000001</v>
      </c>
      <c r="I13" s="2970">
        <v>1446.5156999999999</v>
      </c>
      <c r="J13" s="2970"/>
      <c r="K13" s="2970">
        <v>839.81500000000005</v>
      </c>
      <c r="L13" s="327">
        <v>860.0693</v>
      </c>
      <c r="M13" s="327">
        <v>907.97349999999994</v>
      </c>
      <c r="N13" s="2970">
        <v>996.26679999999999</v>
      </c>
      <c r="O13" s="327">
        <v>996.09040000000005</v>
      </c>
      <c r="P13" s="327">
        <v>1032.8634999999999</v>
      </c>
      <c r="Q13" s="2970">
        <v>1068.28693331</v>
      </c>
      <c r="R13" s="327">
        <v>1105.8824998400003</v>
      </c>
      <c r="S13" s="327">
        <v>1140.7822294699999</v>
      </c>
      <c r="T13" s="327">
        <v>497.4095689400001</v>
      </c>
      <c r="U13" s="327"/>
      <c r="V13" s="327">
        <v>415.48296063000009</v>
      </c>
      <c r="W13" s="327">
        <v>452.82623817000007</v>
      </c>
      <c r="X13" s="327">
        <v>513.26029640000013</v>
      </c>
      <c r="Y13" s="327">
        <v>556.54204580999988</v>
      </c>
      <c r="Z13" s="327">
        <v>595.00924255000018</v>
      </c>
      <c r="AA13" s="327">
        <v>635.68267630999992</v>
      </c>
      <c r="AB13" s="327">
        <v>397.00295923000004</v>
      </c>
      <c r="AC13" s="327">
        <v>397.00877222999998</v>
      </c>
      <c r="AD13" s="327">
        <v>397.01631122999999</v>
      </c>
      <c r="AE13" s="327">
        <v>397.00968921999998</v>
      </c>
      <c r="AF13" s="327">
        <v>397.00974922</v>
      </c>
      <c r="AG13" s="327">
        <v>397.00974922</v>
      </c>
      <c r="AH13" s="327"/>
      <c r="AI13" s="327">
        <v>77.00974921999979</v>
      </c>
      <c r="AJ13" s="327">
        <v>57.12631651000023</v>
      </c>
      <c r="AK13" s="327">
        <v>309.5463265100002</v>
      </c>
      <c r="AL13" s="327">
        <v>57.12631651000023</v>
      </c>
      <c r="AM13" s="327">
        <v>37.633491300000188</v>
      </c>
      <c r="AN13" s="327">
        <v>40.468725300000187</v>
      </c>
      <c r="AO13" s="327">
        <v>40.468781300000188</v>
      </c>
      <c r="AP13" s="327">
        <v>40.468781310000423</v>
      </c>
      <c r="AQ13" s="327">
        <v>190.46878131000042</v>
      </c>
      <c r="AR13" s="327">
        <v>190.49174182999994</v>
      </c>
      <c r="AS13" s="327">
        <v>194.29664277999973</v>
      </c>
      <c r="AT13" s="327">
        <v>225.40017867</v>
      </c>
      <c r="AU13" s="327"/>
      <c r="AV13" s="327">
        <v>75.144195060000413</v>
      </c>
      <c r="AW13" s="327">
        <v>75.144195149999618</v>
      </c>
      <c r="AX13" s="327">
        <v>75.144125199999806</v>
      </c>
      <c r="AY13" s="327">
        <v>100.14412523999978</v>
      </c>
      <c r="AZ13" s="327">
        <v>81.51095788000012</v>
      </c>
      <c r="BA13" s="327">
        <v>104.42182085000039</v>
      </c>
      <c r="BB13" s="327">
        <v>604.27778000000001</v>
      </c>
      <c r="BC13" s="327">
        <v>1553.0027764499998</v>
      </c>
      <c r="BD13" s="327">
        <v>1560.6637416000003</v>
      </c>
      <c r="BE13" s="327">
        <v>1560.66374</v>
      </c>
      <c r="BF13" s="327">
        <v>292.89543735000035</v>
      </c>
      <c r="BG13" s="327">
        <v>299.53089752000045</v>
      </c>
      <c r="BH13" s="327">
        <v>301.87924967000004</v>
      </c>
      <c r="BI13" s="327">
        <v>309.01408748999978</v>
      </c>
      <c r="BJ13" s="327">
        <v>97.359384620000839</v>
      </c>
      <c r="BK13" s="327">
        <v>78.149331899999609</v>
      </c>
      <c r="BL13" s="329">
        <v>89.162629950000763</v>
      </c>
      <c r="BM13" s="329">
        <v>242.39792279999924</v>
      </c>
      <c r="BN13" s="329">
        <v>279.11158754000093</v>
      </c>
      <c r="BO13" s="329">
        <v>242.71002470000076</v>
      </c>
      <c r="BP13" s="329">
        <v>239.62250994000055</v>
      </c>
      <c r="BQ13" s="331">
        <v>238.85057774999999</v>
      </c>
      <c r="BR13" s="331">
        <v>288.69209629999921</v>
      </c>
      <c r="BS13" s="331">
        <v>288.3539262299995</v>
      </c>
      <c r="BT13" s="331">
        <v>285.31039560000039</v>
      </c>
      <c r="BU13" s="331">
        <v>283.52292522999954</v>
      </c>
      <c r="BV13" s="331">
        <v>287.72589609000016</v>
      </c>
      <c r="BW13" s="331">
        <v>320.58430852000049</v>
      </c>
      <c r="BX13" s="331">
        <v>319.96512501000024</v>
      </c>
      <c r="BY13" s="331">
        <v>322.87259355999947</v>
      </c>
      <c r="BZ13" s="331">
        <v>317.08457747999955</v>
      </c>
      <c r="CA13" s="331">
        <v>550.74004232999994</v>
      </c>
      <c r="CB13" s="331">
        <v>340.8012624699993</v>
      </c>
      <c r="CC13" s="331">
        <v>349.45202801000022</v>
      </c>
      <c r="CD13" s="331">
        <v>365.54973088999935</v>
      </c>
      <c r="CE13" s="331">
        <v>354.77126895999908</v>
      </c>
      <c r="CF13" s="331">
        <v>342.14507070999906</v>
      </c>
      <c r="CG13" s="331">
        <v>355.14568842000006</v>
      </c>
      <c r="CH13" s="331">
        <v>364.0218578500004</v>
      </c>
      <c r="CI13" s="331">
        <v>367.58209534000019</v>
      </c>
      <c r="CJ13" s="331">
        <v>377.56093637999913</v>
      </c>
      <c r="CK13" s="331">
        <v>373.86679320000076</v>
      </c>
      <c r="CL13" s="331">
        <v>370.67299979999922</v>
      </c>
      <c r="CM13" s="331">
        <v>375.46031665999982</v>
      </c>
      <c r="CN13" s="2971">
        <v>382.29134187999915</v>
      </c>
      <c r="CO13" s="332">
        <v>393.71371192000009</v>
      </c>
      <c r="CP13" s="331">
        <v>393.74170792000007</v>
      </c>
      <c r="CQ13" s="331">
        <v>393.51773987999911</v>
      </c>
      <c r="CR13" s="331">
        <v>390.38218731999967</v>
      </c>
      <c r="CS13" s="331">
        <v>387.13465073999976</v>
      </c>
      <c r="CT13" s="331">
        <v>384.19507021999931</v>
      </c>
      <c r="CU13" s="331">
        <v>389.65429120000073</v>
      </c>
      <c r="CV13" s="331">
        <v>389.40232714999962</v>
      </c>
      <c r="CW13" s="331">
        <v>393.2937718400002</v>
      </c>
      <c r="CX13" s="331">
        <v>387.13465074999999</v>
      </c>
      <c r="CY13" s="331">
        <v>389.31833913999941</v>
      </c>
      <c r="CZ13" s="333">
        <v>395.4214682299995</v>
      </c>
      <c r="DA13" s="332">
        <v>414.59872999999999</v>
      </c>
      <c r="DB13" s="331">
        <v>433.88797999999997</v>
      </c>
      <c r="DC13" s="331">
        <v>425.22118343000034</v>
      </c>
      <c r="DD13" s="331">
        <v>1389.6994560300006</v>
      </c>
      <c r="DE13" s="331">
        <v>1396.6196876599997</v>
      </c>
      <c r="DF13" s="331">
        <v>1427.5569662000009</v>
      </c>
      <c r="DG13" s="331">
        <v>1426.0019849099999</v>
      </c>
      <c r="DH13" s="331">
        <v>1421.4449140900001</v>
      </c>
      <c r="DI13" s="331">
        <v>1431.2146952700004</v>
      </c>
      <c r="DJ13" s="331">
        <v>1437.4823945100002</v>
      </c>
      <c r="DK13" s="331">
        <v>1483.6715046199988</v>
      </c>
      <c r="DL13" s="333">
        <v>1496.4306958600005</v>
      </c>
      <c r="DM13" s="332">
        <v>1488.50777066</v>
      </c>
      <c r="DN13" s="331">
        <v>2405.5687160699995</v>
      </c>
      <c r="DO13" s="331">
        <v>2466.638405879999</v>
      </c>
      <c r="DP13" s="331">
        <v>8151.5909522000011</v>
      </c>
      <c r="DQ13" s="331">
        <v>8221.9983082300005</v>
      </c>
      <c r="DR13" s="331">
        <v>8296.0869462699993</v>
      </c>
      <c r="DS13" s="331">
        <v>8316.7752163900004</v>
      </c>
      <c r="DT13" s="331">
        <v>8335.3479188399997</v>
      </c>
      <c r="DU13" s="331">
        <v>8364.9954243099983</v>
      </c>
      <c r="DV13" s="331">
        <v>8381.515129200001</v>
      </c>
      <c r="DW13" s="331">
        <v>8397.5321973400005</v>
      </c>
      <c r="DX13" s="333">
        <v>8470.2131656900001</v>
      </c>
      <c r="DY13" s="332">
        <v>8476.3971863999977</v>
      </c>
      <c r="DZ13" s="331">
        <v>8464.3427800799982</v>
      </c>
      <c r="EA13" s="331">
        <v>8799.5044610900004</v>
      </c>
      <c r="EB13" s="331">
        <v>9010.638101530003</v>
      </c>
      <c r="EC13" s="331">
        <v>9214.9337758599959</v>
      </c>
      <c r="ED13" s="331">
        <v>9363.9189200399996</v>
      </c>
      <c r="EE13" s="331">
        <v>8805.6879362499985</v>
      </c>
      <c r="EF13" s="331">
        <v>8879.2074664499996</v>
      </c>
      <c r="EG13" s="331">
        <v>8901.4872932599992</v>
      </c>
      <c r="EH13" s="331">
        <v>8964.6604427700004</v>
      </c>
      <c r="EI13" s="331">
        <v>9163.4929422500045</v>
      </c>
      <c r="EJ13" s="331">
        <v>9129.3951890200042</v>
      </c>
      <c r="EK13" s="332">
        <v>10960.608158430001</v>
      </c>
      <c r="EL13" s="331">
        <v>12017.953209870004</v>
      </c>
      <c r="EM13" s="331">
        <v>14929.960229909995</v>
      </c>
      <c r="EN13" s="331">
        <v>15188.48679943</v>
      </c>
      <c r="EO13" s="331">
        <v>15246.041512529999</v>
      </c>
      <c r="EP13" s="331">
        <v>15418.398380270004</v>
      </c>
      <c r="EQ13" s="331">
        <v>16130.372212120003</v>
      </c>
      <c r="ER13" s="331">
        <v>17525.41700596</v>
      </c>
      <c r="ES13" s="331">
        <v>20324.454630029999</v>
      </c>
      <c r="ET13" s="331">
        <v>27630.346773729994</v>
      </c>
      <c r="EU13" s="331">
        <v>27855.633973740005</v>
      </c>
      <c r="EV13" s="333">
        <v>18267.193876700007</v>
      </c>
      <c r="EW13" s="332">
        <v>23037.546508739997</v>
      </c>
      <c r="EX13" s="331">
        <v>23452.295390480005</v>
      </c>
      <c r="EY13" s="331">
        <v>23468.182163559999</v>
      </c>
      <c r="EZ13" s="331">
        <v>23325.649332630004</v>
      </c>
      <c r="FA13" s="331">
        <v>23339.671987479996</v>
      </c>
      <c r="FB13" s="331">
        <v>23361.501198380003</v>
      </c>
      <c r="FC13" s="331">
        <v>23392.83418745999</v>
      </c>
      <c r="FD13" s="331">
        <v>23396.218777800001</v>
      </c>
      <c r="FE13" s="331">
        <v>23587.18556029</v>
      </c>
      <c r="FF13" s="331">
        <v>24356.276480069999</v>
      </c>
      <c r="FG13" s="331">
        <v>24897.312416560006</v>
      </c>
      <c r="FH13" s="333">
        <v>25573.67392057</v>
      </c>
      <c r="FI13" s="332">
        <v>25632.328524889999</v>
      </c>
      <c r="FJ13" s="331">
        <v>26445.450009929991</v>
      </c>
      <c r="FK13" s="331">
        <v>27349.835322780007</v>
      </c>
      <c r="FL13" s="331">
        <v>28004.270586139999</v>
      </c>
      <c r="FM13" s="331">
        <v>29906.572880389998</v>
      </c>
      <c r="FN13" s="331">
        <v>30712.618374440004</v>
      </c>
      <c r="FO13" s="331">
        <v>31646.783587299997</v>
      </c>
      <c r="FP13" s="331">
        <v>33498.829405969998</v>
      </c>
      <c r="FQ13" s="331">
        <v>35158.700905000005</v>
      </c>
      <c r="FR13" s="331">
        <v>35421.240824829998</v>
      </c>
      <c r="FS13" s="331">
        <v>33110.291114170002</v>
      </c>
      <c r="FT13" s="331">
        <v>31416.128758920007</v>
      </c>
      <c r="FU13" s="332">
        <v>32746.502549389999</v>
      </c>
      <c r="FV13" s="331">
        <v>33429.906377549996</v>
      </c>
      <c r="FW13" s="331">
        <v>33720.215673160012</v>
      </c>
      <c r="FX13" s="331">
        <v>2329.2258078099971</v>
      </c>
      <c r="FY13" s="331">
        <v>22828.281802730002</v>
      </c>
      <c r="FZ13" s="331">
        <v>23150.358911649993</v>
      </c>
      <c r="GA13" s="331">
        <v>23376.136043369999</v>
      </c>
      <c r="GB13" s="331">
        <v>25202.686421729984</v>
      </c>
      <c r="GC13" s="2970">
        <v>27802.281531689998</v>
      </c>
      <c r="GD13" s="331">
        <v>23969.38</v>
      </c>
      <c r="GE13" s="331">
        <v>24636.422414059984</v>
      </c>
      <c r="GF13" s="333">
        <v>24446.191274259996</v>
      </c>
      <c r="GG13" s="332">
        <v>22985.112649939998</v>
      </c>
      <c r="GH13" s="331">
        <v>23153.995907220004</v>
      </c>
      <c r="GI13" s="333">
        <v>22884.466840000001</v>
      </c>
      <c r="GJ13" s="347"/>
      <c r="GK13" s="346"/>
      <c r="GL13" s="347"/>
      <c r="GM13" s="346"/>
      <c r="GN13" s="347"/>
      <c r="GO13" s="346"/>
    </row>
    <row r="14" spans="1:197" ht="39" customHeight="1">
      <c r="A14" s="322" t="s">
        <v>214</v>
      </c>
      <c r="B14" s="323">
        <v>433.97628098271798</v>
      </c>
      <c r="C14" s="324">
        <v>433.98</v>
      </c>
      <c r="D14" s="325">
        <v>421.57080000000002</v>
      </c>
      <c r="E14" s="326">
        <v>488.59989999999999</v>
      </c>
      <c r="F14" s="327">
        <v>346.58474999999999</v>
      </c>
      <c r="G14" s="328">
        <v>309.26659999999998</v>
      </c>
      <c r="H14" s="2970">
        <v>346.58449999999999</v>
      </c>
      <c r="I14" s="2970">
        <v>346.58449999999999</v>
      </c>
      <c r="J14" s="2970"/>
      <c r="K14" s="2974">
        <v>0</v>
      </c>
      <c r="L14" s="348">
        <v>0</v>
      </c>
      <c r="M14" s="348">
        <v>0</v>
      </c>
      <c r="N14" s="2974">
        <v>0</v>
      </c>
      <c r="O14" s="348">
        <v>0</v>
      </c>
      <c r="P14" s="348">
        <v>0</v>
      </c>
      <c r="Q14" s="348">
        <v>0</v>
      </c>
      <c r="R14" s="348">
        <v>0</v>
      </c>
      <c r="S14" s="348">
        <v>0</v>
      </c>
      <c r="T14" s="349">
        <v>0</v>
      </c>
      <c r="U14" s="348"/>
      <c r="V14" s="348">
        <v>0</v>
      </c>
      <c r="W14" s="348">
        <v>0</v>
      </c>
      <c r="X14" s="348">
        <v>0</v>
      </c>
      <c r="Y14" s="348">
        <v>0</v>
      </c>
      <c r="Z14" s="348">
        <v>0</v>
      </c>
      <c r="AA14" s="348">
        <v>0</v>
      </c>
      <c r="AB14" s="348">
        <v>0</v>
      </c>
      <c r="AC14" s="348">
        <v>0</v>
      </c>
      <c r="AD14" s="348">
        <v>0</v>
      </c>
      <c r="AE14" s="348">
        <v>0</v>
      </c>
      <c r="AF14" s="348">
        <v>0</v>
      </c>
      <c r="AG14" s="349">
        <v>0</v>
      </c>
      <c r="AH14" s="348"/>
      <c r="AI14" s="327">
        <v>0</v>
      </c>
      <c r="AJ14" s="327">
        <v>0</v>
      </c>
      <c r="AK14" s="327">
        <v>0</v>
      </c>
      <c r="AL14" s="349">
        <v>0</v>
      </c>
      <c r="AM14" s="349">
        <v>0</v>
      </c>
      <c r="AN14" s="349">
        <v>0</v>
      </c>
      <c r="AO14" s="349">
        <v>0</v>
      </c>
      <c r="AP14" s="349">
        <v>0</v>
      </c>
      <c r="AQ14" s="349">
        <v>0</v>
      </c>
      <c r="AR14" s="327">
        <v>0</v>
      </c>
      <c r="AS14" s="327">
        <v>0</v>
      </c>
      <c r="AT14" s="327">
        <v>0</v>
      </c>
      <c r="AU14" s="327"/>
      <c r="AV14" s="327">
        <v>0</v>
      </c>
      <c r="AW14" s="327">
        <v>0</v>
      </c>
      <c r="AX14" s="327">
        <v>0</v>
      </c>
      <c r="AY14" s="327">
        <v>0</v>
      </c>
      <c r="AZ14" s="327">
        <v>0</v>
      </c>
      <c r="BA14" s="327">
        <v>0</v>
      </c>
      <c r="BB14" s="327">
        <v>0</v>
      </c>
      <c r="BC14" s="327">
        <v>0</v>
      </c>
      <c r="BD14" s="327">
        <v>0</v>
      </c>
      <c r="BE14" s="327">
        <v>0</v>
      </c>
      <c r="BF14" s="327">
        <v>0</v>
      </c>
      <c r="BG14" s="160">
        <v>0</v>
      </c>
      <c r="BH14" s="160">
        <v>0</v>
      </c>
      <c r="BI14" s="160">
        <v>0</v>
      </c>
      <c r="BJ14" s="160">
        <v>0</v>
      </c>
      <c r="BK14" s="160">
        <v>0</v>
      </c>
      <c r="BL14" s="160">
        <v>0</v>
      </c>
      <c r="BM14" s="160">
        <v>0</v>
      </c>
      <c r="BN14" s="160">
        <v>0</v>
      </c>
      <c r="BO14" s="160">
        <v>0</v>
      </c>
      <c r="BP14" s="160">
        <v>0</v>
      </c>
      <c r="BQ14" s="331">
        <v>0</v>
      </c>
      <c r="BR14" s="331">
        <v>0</v>
      </c>
      <c r="BS14" s="331">
        <v>0</v>
      </c>
      <c r="BT14" s="331">
        <v>0</v>
      </c>
      <c r="BU14" s="331">
        <v>0</v>
      </c>
      <c r="BV14" s="331">
        <v>0</v>
      </c>
      <c r="BW14" s="331">
        <v>0</v>
      </c>
      <c r="BX14" s="331">
        <v>0</v>
      </c>
      <c r="BY14" s="331">
        <v>0</v>
      </c>
      <c r="BZ14" s="331">
        <v>0</v>
      </c>
      <c r="CA14" s="331">
        <v>0</v>
      </c>
      <c r="CB14" s="331">
        <v>0</v>
      </c>
      <c r="CC14" s="331">
        <v>0</v>
      </c>
      <c r="CD14" s="331">
        <v>0</v>
      </c>
      <c r="CE14" s="331">
        <v>0</v>
      </c>
      <c r="CF14" s="331">
        <v>0</v>
      </c>
      <c r="CG14" s="331">
        <v>0</v>
      </c>
      <c r="CH14" s="331">
        <v>0</v>
      </c>
      <c r="CI14" s="331">
        <v>0</v>
      </c>
      <c r="CJ14" s="331">
        <v>0</v>
      </c>
      <c r="CK14" s="331">
        <v>0</v>
      </c>
      <c r="CL14" s="331">
        <v>0</v>
      </c>
      <c r="CM14" s="331">
        <v>0</v>
      </c>
      <c r="CN14" s="2971">
        <v>0</v>
      </c>
      <c r="CO14" s="332">
        <v>0</v>
      </c>
      <c r="CP14" s="331">
        <v>0</v>
      </c>
      <c r="CQ14" s="331">
        <v>0</v>
      </c>
      <c r="CR14" s="331">
        <v>0</v>
      </c>
      <c r="CS14" s="331">
        <v>0</v>
      </c>
      <c r="CT14" s="331">
        <v>0</v>
      </c>
      <c r="CU14" s="331">
        <v>0</v>
      </c>
      <c r="CV14" s="331">
        <v>0</v>
      </c>
      <c r="CW14" s="331">
        <v>0</v>
      </c>
      <c r="CX14" s="331">
        <v>0</v>
      </c>
      <c r="CY14" s="331">
        <v>0</v>
      </c>
      <c r="CZ14" s="333">
        <v>0</v>
      </c>
      <c r="DA14" s="332">
        <v>0</v>
      </c>
      <c r="DB14" s="331">
        <v>0</v>
      </c>
      <c r="DC14" s="331">
        <v>0</v>
      </c>
      <c r="DD14" s="331">
        <v>0</v>
      </c>
      <c r="DE14" s="331">
        <v>0</v>
      </c>
      <c r="DF14" s="331">
        <v>0</v>
      </c>
      <c r="DG14" s="331">
        <v>0</v>
      </c>
      <c r="DH14" s="331">
        <v>0</v>
      </c>
      <c r="DI14" s="331">
        <v>0</v>
      </c>
      <c r="DJ14" s="331">
        <v>0</v>
      </c>
      <c r="DK14" s="331">
        <v>0</v>
      </c>
      <c r="DL14" s="333">
        <v>0</v>
      </c>
      <c r="DM14" s="332">
        <v>0</v>
      </c>
      <c r="DN14" s="331">
        <v>0</v>
      </c>
      <c r="DO14" s="331">
        <v>0</v>
      </c>
      <c r="DP14" s="331">
        <v>0</v>
      </c>
      <c r="DQ14" s="331">
        <v>0</v>
      </c>
      <c r="DR14" s="331">
        <v>0</v>
      </c>
      <c r="DS14" s="331">
        <v>0</v>
      </c>
      <c r="DT14" s="331">
        <v>0</v>
      </c>
      <c r="DU14" s="331">
        <v>0</v>
      </c>
      <c r="DV14" s="331">
        <v>0</v>
      </c>
      <c r="DW14" s="331">
        <v>0</v>
      </c>
      <c r="DX14" s="333">
        <v>0</v>
      </c>
      <c r="DY14" s="332">
        <v>0</v>
      </c>
      <c r="DZ14" s="331">
        <v>0</v>
      </c>
      <c r="EA14" s="331">
        <v>0</v>
      </c>
      <c r="EB14" s="331">
        <v>0</v>
      </c>
      <c r="EC14" s="331">
        <v>0</v>
      </c>
      <c r="ED14" s="331">
        <v>0</v>
      </c>
      <c r="EE14" s="331">
        <v>0</v>
      </c>
      <c r="EF14" s="331">
        <v>0</v>
      </c>
      <c r="EG14" s="331">
        <v>0</v>
      </c>
      <c r="EH14" s="331">
        <v>0</v>
      </c>
      <c r="EI14" s="331">
        <v>0</v>
      </c>
      <c r="EJ14" s="331">
        <v>0</v>
      </c>
      <c r="EK14" s="332">
        <v>0</v>
      </c>
      <c r="EL14" s="331">
        <v>0</v>
      </c>
      <c r="EM14" s="331">
        <v>0</v>
      </c>
      <c r="EN14" s="331">
        <v>0</v>
      </c>
      <c r="EO14" s="331">
        <v>0</v>
      </c>
      <c r="EP14" s="331">
        <v>0</v>
      </c>
      <c r="EQ14" s="331">
        <v>0</v>
      </c>
      <c r="ER14" s="331">
        <v>0</v>
      </c>
      <c r="ES14" s="331">
        <v>0</v>
      </c>
      <c r="ET14" s="331">
        <v>0</v>
      </c>
      <c r="EU14" s="331">
        <v>0</v>
      </c>
      <c r="EV14" s="333">
        <v>0</v>
      </c>
      <c r="EW14" s="332">
        <v>0</v>
      </c>
      <c r="EX14" s="331">
        <v>0</v>
      </c>
      <c r="EY14" s="331">
        <v>0</v>
      </c>
      <c r="EZ14" s="331">
        <v>0</v>
      </c>
      <c r="FA14" s="331">
        <v>0</v>
      </c>
      <c r="FB14" s="331">
        <v>0</v>
      </c>
      <c r="FC14" s="331">
        <v>0</v>
      </c>
      <c r="FD14" s="331">
        <v>0</v>
      </c>
      <c r="FE14" s="331">
        <v>0</v>
      </c>
      <c r="FF14" s="331">
        <v>0</v>
      </c>
      <c r="FG14" s="331">
        <v>0</v>
      </c>
      <c r="FH14" s="333">
        <v>0</v>
      </c>
      <c r="FI14" s="332">
        <v>0</v>
      </c>
      <c r="FJ14" s="331">
        <v>0</v>
      </c>
      <c r="FK14" s="331">
        <v>0</v>
      </c>
      <c r="FL14" s="331">
        <v>0</v>
      </c>
      <c r="FM14" s="331">
        <v>0</v>
      </c>
      <c r="FN14" s="331">
        <v>0</v>
      </c>
      <c r="FO14" s="331">
        <v>0</v>
      </c>
      <c r="FP14" s="331">
        <v>0</v>
      </c>
      <c r="FQ14" s="331">
        <v>0</v>
      </c>
      <c r="FR14" s="331">
        <v>0</v>
      </c>
      <c r="FS14" s="331">
        <v>0</v>
      </c>
      <c r="FT14" s="331">
        <v>0</v>
      </c>
      <c r="FU14" s="332">
        <v>0</v>
      </c>
      <c r="FV14" s="331">
        <v>0</v>
      </c>
      <c r="FW14" s="331">
        <v>0</v>
      </c>
      <c r="FX14" s="331">
        <v>0</v>
      </c>
      <c r="FY14" s="331">
        <v>0</v>
      </c>
      <c r="FZ14" s="331">
        <v>0</v>
      </c>
      <c r="GA14" s="331">
        <v>0</v>
      </c>
      <c r="GB14" s="331">
        <v>0</v>
      </c>
      <c r="GC14" s="331">
        <v>0</v>
      </c>
      <c r="GD14" s="331">
        <v>0</v>
      </c>
      <c r="GE14" s="331">
        <v>0</v>
      </c>
      <c r="GF14" s="333">
        <v>0</v>
      </c>
      <c r="GG14" s="332">
        <v>0</v>
      </c>
      <c r="GH14" s="331">
        <v>0</v>
      </c>
      <c r="GI14" s="333">
        <v>0</v>
      </c>
      <c r="GJ14" s="347"/>
      <c r="GK14" s="346"/>
      <c r="GL14" s="347"/>
      <c r="GM14" s="346"/>
      <c r="GN14" s="347"/>
      <c r="GO14" s="346"/>
    </row>
    <row r="15" spans="1:197" s="276" customFormat="1" ht="39" customHeight="1">
      <c r="A15" s="337" t="s">
        <v>215</v>
      </c>
      <c r="B15" s="338">
        <v>11.596841800356003</v>
      </c>
      <c r="C15" s="339">
        <v>14.32</v>
      </c>
      <c r="D15" s="340">
        <v>16.528400000000001</v>
      </c>
      <c r="E15" s="341">
        <v>19.034800000000001</v>
      </c>
      <c r="F15" s="342">
        <v>249.53</v>
      </c>
      <c r="G15" s="343">
        <v>497.54169999999999</v>
      </c>
      <c r="H15" s="2972">
        <v>709.04070000000002</v>
      </c>
      <c r="I15" s="2972">
        <v>1045.5797</v>
      </c>
      <c r="J15" s="2972"/>
      <c r="K15" s="2972">
        <v>964.00729999999999</v>
      </c>
      <c r="L15" s="342">
        <v>880.2183</v>
      </c>
      <c r="M15" s="342">
        <v>907.47519999999997</v>
      </c>
      <c r="N15" s="2972">
        <v>877.32180000000005</v>
      </c>
      <c r="O15" s="342">
        <v>1070.8217999999999</v>
      </c>
      <c r="P15" s="342">
        <v>1025.6958</v>
      </c>
      <c r="Q15" s="2972">
        <v>1089.98940907</v>
      </c>
      <c r="R15" s="342">
        <v>856.11027624000008</v>
      </c>
      <c r="S15" s="342">
        <v>754.56046335000008</v>
      </c>
      <c r="T15" s="342">
        <v>849.55683168000007</v>
      </c>
      <c r="U15" s="342"/>
      <c r="V15" s="342">
        <v>853.26286375000007</v>
      </c>
      <c r="W15" s="342">
        <v>857.27282462000005</v>
      </c>
      <c r="X15" s="342">
        <v>1036.6693285700001</v>
      </c>
      <c r="Y15" s="342">
        <v>1026.0245381500001</v>
      </c>
      <c r="Z15" s="342">
        <v>1271.91726855</v>
      </c>
      <c r="AA15" s="342">
        <v>1078.3403437299999</v>
      </c>
      <c r="AB15" s="342">
        <v>1079.9173617699998</v>
      </c>
      <c r="AC15" s="342">
        <v>1081.2723353399999</v>
      </c>
      <c r="AD15" s="342">
        <v>1464.80445119</v>
      </c>
      <c r="AE15" s="342">
        <v>1585.50018716</v>
      </c>
      <c r="AF15" s="342">
        <v>1394.6857310099999</v>
      </c>
      <c r="AG15" s="342">
        <v>1859.98258364</v>
      </c>
      <c r="AH15" s="342"/>
      <c r="AI15" s="342">
        <v>1869.8515561799998</v>
      </c>
      <c r="AJ15" s="342">
        <v>1857.8210500499999</v>
      </c>
      <c r="AK15" s="342">
        <v>2185.82044232</v>
      </c>
      <c r="AL15" s="342">
        <v>1188.0964867100001</v>
      </c>
      <c r="AM15" s="342">
        <v>1032.4578387199999</v>
      </c>
      <c r="AN15" s="342">
        <v>1395.40188689</v>
      </c>
      <c r="AO15" s="342">
        <v>1481.6794504299999</v>
      </c>
      <c r="AP15" s="342">
        <v>1495.1796241500001</v>
      </c>
      <c r="AQ15" s="342">
        <v>3532.5435369400002</v>
      </c>
      <c r="AR15" s="342">
        <v>3479.7911833100002</v>
      </c>
      <c r="AS15" s="342">
        <v>3435.7475529200001</v>
      </c>
      <c r="AT15" s="342">
        <v>3303.8411592200005</v>
      </c>
      <c r="AU15" s="342"/>
      <c r="AV15" s="342">
        <v>3089.29415191</v>
      </c>
      <c r="AW15" s="342">
        <v>3099.8574015299996</v>
      </c>
      <c r="AX15" s="342">
        <v>3193.1410656000003</v>
      </c>
      <c r="AY15" s="342">
        <v>3247.4701132800001</v>
      </c>
      <c r="AZ15" s="342">
        <v>3262.6015858599999</v>
      </c>
      <c r="BA15" s="342">
        <v>3549.9091546300001</v>
      </c>
      <c r="BB15" s="342">
        <v>3819.4175800000003</v>
      </c>
      <c r="BC15" s="342">
        <v>3927.7362802999996</v>
      </c>
      <c r="BD15" s="342">
        <v>3983.3575300500002</v>
      </c>
      <c r="BE15" s="342">
        <v>3983.35754</v>
      </c>
      <c r="BF15" s="342">
        <v>3803.56206492</v>
      </c>
      <c r="BG15" s="342">
        <v>3802.3832748199993</v>
      </c>
      <c r="BH15" s="342">
        <v>3906.4502868700001</v>
      </c>
      <c r="BI15" s="342">
        <v>3864.4830927900002</v>
      </c>
      <c r="BJ15" s="342">
        <v>3833.57110973</v>
      </c>
      <c r="BK15" s="342">
        <v>4021.2080303299999</v>
      </c>
      <c r="BL15" s="350">
        <v>4028.0863683400003</v>
      </c>
      <c r="BM15" s="350">
        <v>3932.2441837099996</v>
      </c>
      <c r="BN15" s="350">
        <v>3799.8821056499996</v>
      </c>
      <c r="BO15" s="350">
        <v>3868.8363306599995</v>
      </c>
      <c r="BP15" s="350">
        <v>3877.3184928699998</v>
      </c>
      <c r="BQ15" s="231">
        <v>3826.2352094399998</v>
      </c>
      <c r="BR15" s="231">
        <v>3825.9553015399997</v>
      </c>
      <c r="BS15" s="231">
        <v>3818.8435504799995</v>
      </c>
      <c r="BT15" s="231">
        <v>3825.0152399600001</v>
      </c>
      <c r="BU15" s="231">
        <v>3827.7362590799999</v>
      </c>
      <c r="BV15" s="231">
        <v>3841.0508711099997</v>
      </c>
      <c r="BW15" s="231">
        <v>3836.4288975900004</v>
      </c>
      <c r="BX15" s="231">
        <v>3867.837623330001</v>
      </c>
      <c r="BY15" s="231">
        <v>3779.6967541100003</v>
      </c>
      <c r="BZ15" s="231">
        <v>3884.2879355600003</v>
      </c>
      <c r="CA15" s="231">
        <v>3886.5807394500002</v>
      </c>
      <c r="CB15" s="231">
        <v>4063.4640645099998</v>
      </c>
      <c r="CC15" s="231">
        <v>4092.8392759099997</v>
      </c>
      <c r="CD15" s="231">
        <v>4097.8723827200001</v>
      </c>
      <c r="CE15" s="231">
        <v>4095.4122453000004</v>
      </c>
      <c r="CF15" s="231">
        <v>4068.8903222200001</v>
      </c>
      <c r="CG15" s="231">
        <v>4242.4199286800003</v>
      </c>
      <c r="CH15" s="231">
        <v>4437.9738151599995</v>
      </c>
      <c r="CI15" s="231">
        <v>4388.0029729400003</v>
      </c>
      <c r="CJ15" s="231">
        <v>4385.6438595</v>
      </c>
      <c r="CK15" s="231">
        <v>4576.4413486799995</v>
      </c>
      <c r="CL15" s="231">
        <v>4631.9513711500003</v>
      </c>
      <c r="CM15" s="231">
        <v>4623.17756766</v>
      </c>
      <c r="CN15" s="352">
        <v>4712.3935339200007</v>
      </c>
      <c r="CO15" s="319">
        <v>4732.2311507700006</v>
      </c>
      <c r="CP15" s="231">
        <v>4846.9439422100004</v>
      </c>
      <c r="CQ15" s="231">
        <v>4821.3327645600002</v>
      </c>
      <c r="CR15" s="231">
        <v>4687.9255486599995</v>
      </c>
      <c r="CS15" s="231">
        <v>4742.9984071300014</v>
      </c>
      <c r="CT15" s="231">
        <v>5288.0164176099997</v>
      </c>
      <c r="CU15" s="231">
        <v>5273.0365382700002</v>
      </c>
      <c r="CV15" s="231">
        <v>5346.3888398299996</v>
      </c>
      <c r="CW15" s="231">
        <v>5227.3436670200008</v>
      </c>
      <c r="CX15" s="231">
        <v>5339.3003624900002</v>
      </c>
      <c r="CY15" s="231">
        <v>5301.1114365100002</v>
      </c>
      <c r="CZ15" s="232">
        <v>5242.7030855500007</v>
      </c>
      <c r="DA15" s="319">
        <v>5507.1918700000006</v>
      </c>
      <c r="DB15" s="231">
        <v>5489.8995600000007</v>
      </c>
      <c r="DC15" s="231">
        <v>5418.1575565700005</v>
      </c>
      <c r="DD15" s="231">
        <v>5167.0696046699995</v>
      </c>
      <c r="DE15" s="231">
        <v>5027.6130714899991</v>
      </c>
      <c r="DF15" s="231">
        <v>5189.4986569299999</v>
      </c>
      <c r="DG15" s="231">
        <v>5137.9768478899996</v>
      </c>
      <c r="DH15" s="231">
        <v>5186.7968589599996</v>
      </c>
      <c r="DI15" s="231">
        <v>4985.2387328899995</v>
      </c>
      <c r="DJ15" s="231">
        <v>4952.4841649599994</v>
      </c>
      <c r="DK15" s="231">
        <v>4868.3959527699999</v>
      </c>
      <c r="DL15" s="232">
        <v>4970.0937586200007</v>
      </c>
      <c r="DM15" s="319">
        <v>4895.442499329999</v>
      </c>
      <c r="DN15" s="231">
        <v>4836.05696154</v>
      </c>
      <c r="DO15" s="231">
        <v>4878.3384333499998</v>
      </c>
      <c r="DP15" s="231">
        <v>5146.3000336599998</v>
      </c>
      <c r="DQ15" s="231">
        <v>5007.6555033699997</v>
      </c>
      <c r="DR15" s="231">
        <v>4974.4476966700004</v>
      </c>
      <c r="DS15" s="231">
        <v>5023.9556655600009</v>
      </c>
      <c r="DT15" s="231">
        <v>5168.5445092099999</v>
      </c>
      <c r="DU15" s="231">
        <v>5322.9387309200001</v>
      </c>
      <c r="DV15" s="231">
        <v>5781.5539862899996</v>
      </c>
      <c r="DW15" s="231">
        <v>5467.0637008099993</v>
      </c>
      <c r="DX15" s="232">
        <v>5439.7293718199999</v>
      </c>
      <c r="DY15" s="319">
        <v>5547.5389910399999</v>
      </c>
      <c r="DZ15" s="231">
        <v>5930.8729350899994</v>
      </c>
      <c r="EA15" s="231">
        <v>5960.4738929899995</v>
      </c>
      <c r="EB15" s="231">
        <v>5881.4670402299998</v>
      </c>
      <c r="EC15" s="231">
        <v>6047.2869825399994</v>
      </c>
      <c r="ED15" s="231">
        <v>7783.7350705499985</v>
      </c>
      <c r="EE15" s="231">
        <v>7370.5918708499994</v>
      </c>
      <c r="EF15" s="231">
        <v>7383.4741360600001</v>
      </c>
      <c r="EG15" s="231">
        <v>7307.7225803299989</v>
      </c>
      <c r="EH15" s="231">
        <v>7047.3080021900005</v>
      </c>
      <c r="EI15" s="231">
        <v>6805.6610690099997</v>
      </c>
      <c r="EJ15" s="231">
        <v>6735.0851836000002</v>
      </c>
      <c r="EK15" s="319">
        <v>6837.1540576300004</v>
      </c>
      <c r="EL15" s="231">
        <v>8033.5318055400003</v>
      </c>
      <c r="EM15" s="231">
        <v>8054.1905247999994</v>
      </c>
      <c r="EN15" s="231">
        <v>8144.1626852999998</v>
      </c>
      <c r="EO15" s="231">
        <v>8251.7876985399998</v>
      </c>
      <c r="EP15" s="231">
        <v>8218.5873938900004</v>
      </c>
      <c r="EQ15" s="231">
        <v>8496.8562134700005</v>
      </c>
      <c r="ER15" s="231">
        <v>8790.7339111599995</v>
      </c>
      <c r="ES15" s="231">
        <v>8844.8789653300009</v>
      </c>
      <c r="ET15" s="231">
        <v>9049.1645297199993</v>
      </c>
      <c r="EU15" s="231">
        <v>9083.6035804099993</v>
      </c>
      <c r="EV15" s="232">
        <v>15234.191031190003</v>
      </c>
      <c r="EW15" s="319">
        <v>8232.4331858900005</v>
      </c>
      <c r="EX15" s="231">
        <v>8082.3722611600006</v>
      </c>
      <c r="EY15" s="231">
        <v>14988.097448419998</v>
      </c>
      <c r="EZ15" s="231">
        <v>14923.666631230002</v>
      </c>
      <c r="FA15" s="231">
        <v>14974.647935629995</v>
      </c>
      <c r="FB15" s="231">
        <v>14921.530451950002</v>
      </c>
      <c r="FC15" s="231">
        <v>15241.354107749996</v>
      </c>
      <c r="FD15" s="231">
        <v>15509.52953998</v>
      </c>
      <c r="FE15" s="231">
        <v>15410.550127130004</v>
      </c>
      <c r="FF15" s="231">
        <v>15498.55955457</v>
      </c>
      <c r="FG15" s="231">
        <v>8680.3818389999997</v>
      </c>
      <c r="FH15" s="232">
        <v>9273.5200662400021</v>
      </c>
      <c r="FI15" s="319">
        <v>9382.6349785500006</v>
      </c>
      <c r="FJ15" s="231">
        <v>9277.7655078500011</v>
      </c>
      <c r="FK15" s="231">
        <v>9398.0724472399997</v>
      </c>
      <c r="FL15" s="231">
        <v>9371.4146311900004</v>
      </c>
      <c r="FM15" s="231">
        <v>9472.1967531799983</v>
      </c>
      <c r="FN15" s="231">
        <v>9524.3315203000002</v>
      </c>
      <c r="FO15" s="231">
        <v>10111.64036838</v>
      </c>
      <c r="FP15" s="231">
        <v>10083.06793279</v>
      </c>
      <c r="FQ15" s="231">
        <v>10356.358987840002</v>
      </c>
      <c r="FR15" s="231">
        <v>10229.446724760002</v>
      </c>
      <c r="FS15" s="231">
        <v>10062.44447851</v>
      </c>
      <c r="FT15" s="231">
        <v>10549.902844700002</v>
      </c>
      <c r="FU15" s="319">
        <v>10515.696783789999</v>
      </c>
      <c r="FV15" s="231">
        <v>10528.248537810001</v>
      </c>
      <c r="FW15" s="231">
        <v>10600.221414010004</v>
      </c>
      <c r="FX15" s="231">
        <v>10583.407943600001</v>
      </c>
      <c r="FY15" s="231">
        <v>10677.99536832</v>
      </c>
      <c r="FZ15" s="231">
        <v>10624.852080740002</v>
      </c>
      <c r="GA15" s="231">
        <v>10891.769534479999</v>
      </c>
      <c r="GB15" s="231">
        <v>10808.851903480001</v>
      </c>
      <c r="GC15" s="231">
        <v>11029.466255320001</v>
      </c>
      <c r="GD15" s="231">
        <v>11175.587044920001</v>
      </c>
      <c r="GE15" s="231">
        <v>11212.521792000001</v>
      </c>
      <c r="GF15" s="232">
        <v>12068.333775800002</v>
      </c>
      <c r="GG15" s="319">
        <v>12116.455238640001</v>
      </c>
      <c r="GH15" s="231">
        <v>11229.001988870001</v>
      </c>
      <c r="GI15" s="232">
        <v>11971.272070000001</v>
      </c>
      <c r="GJ15" s="353"/>
      <c r="GK15" s="347"/>
      <c r="GL15" s="336"/>
      <c r="GM15" s="347"/>
      <c r="GN15" s="347"/>
    </row>
    <row r="16" spans="1:197" s="276" customFormat="1" ht="39" customHeight="1">
      <c r="A16" s="337" t="s">
        <v>216</v>
      </c>
      <c r="B16" s="338">
        <v>10.3</v>
      </c>
      <c r="C16" s="339">
        <v>3.36</v>
      </c>
      <c r="D16" s="340">
        <v>2.5070000000000001</v>
      </c>
      <c r="E16" s="354">
        <v>-48.485799999999998</v>
      </c>
      <c r="F16" s="342">
        <v>395.22989999999999</v>
      </c>
      <c r="G16" s="343">
        <v>113.39700000000001</v>
      </c>
      <c r="H16" s="2972">
        <v>117.95950000000001</v>
      </c>
      <c r="I16" s="2972">
        <v>133.07499999999999</v>
      </c>
      <c r="J16" s="2972"/>
      <c r="K16" s="2972">
        <v>117.96680000000001</v>
      </c>
      <c r="L16" s="342">
        <v>123.67700000000001</v>
      </c>
      <c r="M16" s="342">
        <v>113.9178</v>
      </c>
      <c r="N16" s="2972">
        <v>120.88330000000001</v>
      </c>
      <c r="O16" s="342">
        <v>163.5917</v>
      </c>
      <c r="P16" s="342">
        <v>135.078</v>
      </c>
      <c r="Q16" s="2972">
        <v>136.76033118000001</v>
      </c>
      <c r="R16" s="342">
        <v>143.46435746</v>
      </c>
      <c r="S16" s="342">
        <v>103.44636751000002</v>
      </c>
      <c r="T16" s="342">
        <v>105.13748696</v>
      </c>
      <c r="U16" s="342"/>
      <c r="V16" s="342">
        <v>107.69507175000001</v>
      </c>
      <c r="W16" s="342">
        <v>103.5480709</v>
      </c>
      <c r="X16" s="342">
        <v>101.49014680000001</v>
      </c>
      <c r="Y16" s="342">
        <v>83.449385970000009</v>
      </c>
      <c r="Z16" s="342">
        <v>33.447286410000004</v>
      </c>
      <c r="AA16" s="342">
        <v>33.430894139999999</v>
      </c>
      <c r="AB16" s="342">
        <v>33.481210609999998</v>
      </c>
      <c r="AC16" s="342">
        <v>78.776542629999994</v>
      </c>
      <c r="AD16" s="342">
        <v>37.547462209999999</v>
      </c>
      <c r="AE16" s="342">
        <v>38.384929559999996</v>
      </c>
      <c r="AF16" s="342">
        <v>87.488202480000012</v>
      </c>
      <c r="AG16" s="342">
        <v>90.564718249999999</v>
      </c>
      <c r="AH16" s="342"/>
      <c r="AI16" s="342">
        <v>35.45127505</v>
      </c>
      <c r="AJ16" s="342">
        <v>34.43663119</v>
      </c>
      <c r="AK16" s="342">
        <v>123.43557453</v>
      </c>
      <c r="AL16" s="342">
        <v>51.402848039999995</v>
      </c>
      <c r="AM16" s="342">
        <v>165.77967717999999</v>
      </c>
      <c r="AN16" s="342">
        <v>188.4486915</v>
      </c>
      <c r="AO16" s="342">
        <v>160.40819663999997</v>
      </c>
      <c r="AP16" s="342">
        <v>238.79039282999997</v>
      </c>
      <c r="AQ16" s="342">
        <v>851.0423634</v>
      </c>
      <c r="AR16" s="342">
        <v>317.53786442000001</v>
      </c>
      <c r="AS16" s="342">
        <v>328.90856818999998</v>
      </c>
      <c r="AT16" s="342">
        <v>803.14434059000018</v>
      </c>
      <c r="AU16" s="342"/>
      <c r="AV16" s="342">
        <v>205.86429043999996</v>
      </c>
      <c r="AW16" s="342">
        <v>181.0497857</v>
      </c>
      <c r="AX16" s="342">
        <v>166.6065533</v>
      </c>
      <c r="AY16" s="342">
        <v>498.20501284000005</v>
      </c>
      <c r="AZ16" s="342">
        <v>198.02610068000001</v>
      </c>
      <c r="BA16" s="342">
        <v>259.38523496999994</v>
      </c>
      <c r="BB16" s="342">
        <v>241.37868</v>
      </c>
      <c r="BC16" s="342">
        <v>487.27364410000001</v>
      </c>
      <c r="BD16" s="342">
        <v>331.65785620999992</v>
      </c>
      <c r="BE16" s="342">
        <v>331.65785999999997</v>
      </c>
      <c r="BF16" s="342">
        <v>467.46006592000003</v>
      </c>
      <c r="BG16" s="342">
        <v>1383.40814333</v>
      </c>
      <c r="BH16" s="342">
        <v>278.82537452000003</v>
      </c>
      <c r="BI16" s="342">
        <v>384.62731659000008</v>
      </c>
      <c r="BJ16" s="342">
        <v>1801.2666933799999</v>
      </c>
      <c r="BK16" s="342">
        <v>1762.7403267000004</v>
      </c>
      <c r="BL16" s="350">
        <v>2449.1320365500005</v>
      </c>
      <c r="BM16" s="350">
        <v>2481.4744069300004</v>
      </c>
      <c r="BN16" s="350">
        <v>2018.5201359</v>
      </c>
      <c r="BO16" s="350">
        <v>2332.3044699799998</v>
      </c>
      <c r="BP16" s="350">
        <v>2022.6261719299998</v>
      </c>
      <c r="BQ16" s="231">
        <v>2243.3584148099999</v>
      </c>
      <c r="BR16" s="231">
        <v>1290.5389803499997</v>
      </c>
      <c r="BS16" s="231">
        <v>1809.1055986899999</v>
      </c>
      <c r="BT16" s="231">
        <v>2004.18438808</v>
      </c>
      <c r="BU16" s="231">
        <v>2219.5536903300003</v>
      </c>
      <c r="BV16" s="231">
        <v>2994.0776705100002</v>
      </c>
      <c r="BW16" s="231">
        <v>2964.4761857400003</v>
      </c>
      <c r="BX16" s="231">
        <v>3164.4751798299999</v>
      </c>
      <c r="BY16" s="231">
        <v>4138.2097214400001</v>
      </c>
      <c r="BZ16" s="231">
        <v>4458.4113959100005</v>
      </c>
      <c r="CA16" s="231">
        <v>5358.1277590399986</v>
      </c>
      <c r="CB16" s="231">
        <v>5545.5096368999994</v>
      </c>
      <c r="CC16" s="231">
        <v>5288.4961900599992</v>
      </c>
      <c r="CD16" s="231">
        <v>4536.1469601999997</v>
      </c>
      <c r="CE16" s="231">
        <v>4652.7987507899988</v>
      </c>
      <c r="CF16" s="231">
        <v>4552.8030525599997</v>
      </c>
      <c r="CG16" s="231">
        <v>4617.0857814899991</v>
      </c>
      <c r="CH16" s="231">
        <v>4570.0676053699999</v>
      </c>
      <c r="CI16" s="231">
        <v>4825.8477106299988</v>
      </c>
      <c r="CJ16" s="231">
        <v>4766.5005503400007</v>
      </c>
      <c r="CK16" s="231">
        <v>4745.3159979399998</v>
      </c>
      <c r="CL16" s="231">
        <v>5178.75500904</v>
      </c>
      <c r="CM16" s="231">
        <v>4973.2397082099988</v>
      </c>
      <c r="CN16" s="352">
        <v>6180.5377603499992</v>
      </c>
      <c r="CO16" s="319">
        <v>5132.4717121699996</v>
      </c>
      <c r="CP16" s="231">
        <v>5955.6385905199995</v>
      </c>
      <c r="CQ16" s="231">
        <v>6626.7227779099985</v>
      </c>
      <c r="CR16" s="231">
        <v>6074.8884414999984</v>
      </c>
      <c r="CS16" s="231">
        <v>6067.8522708699993</v>
      </c>
      <c r="CT16" s="231">
        <v>6921.4360890599992</v>
      </c>
      <c r="CU16" s="231">
        <v>6192.1900885699997</v>
      </c>
      <c r="CV16" s="231">
        <v>6825.5510230599994</v>
      </c>
      <c r="CW16" s="231">
        <v>7011.5758851499995</v>
      </c>
      <c r="CX16" s="231">
        <v>7106.4409682699988</v>
      </c>
      <c r="CY16" s="231">
        <v>5992.0148304899994</v>
      </c>
      <c r="CZ16" s="232">
        <v>5659.8969608299994</v>
      </c>
      <c r="DA16" s="319">
        <v>5260.4834900000005</v>
      </c>
      <c r="DB16" s="231">
        <v>5377.8909699999995</v>
      </c>
      <c r="DC16" s="231">
        <v>5524.1599680999989</v>
      </c>
      <c r="DD16" s="231">
        <v>5873.3468968599991</v>
      </c>
      <c r="DE16" s="231">
        <v>5729.3468368499998</v>
      </c>
      <c r="DF16" s="231">
        <v>5770.3468368599979</v>
      </c>
      <c r="DG16" s="231">
        <v>5730.3826658899998</v>
      </c>
      <c r="DH16" s="231">
        <v>5776.3029273500006</v>
      </c>
      <c r="DI16" s="231">
        <v>5533.6995685000002</v>
      </c>
      <c r="DJ16" s="231">
        <v>5295.8008386900001</v>
      </c>
      <c r="DK16" s="231">
        <v>5275.8019468899993</v>
      </c>
      <c r="DL16" s="232">
        <v>5260.8782912500001</v>
      </c>
      <c r="DM16" s="319">
        <v>5260.3818341899987</v>
      </c>
      <c r="DN16" s="231">
        <v>5251.6021103299991</v>
      </c>
      <c r="DO16" s="231">
        <v>5132.4104986399989</v>
      </c>
      <c r="DP16" s="231">
        <v>5132.4113850599997</v>
      </c>
      <c r="DQ16" s="231">
        <v>4954.411728529999</v>
      </c>
      <c r="DR16" s="231">
        <v>4947.5620537599998</v>
      </c>
      <c r="DS16" s="231">
        <v>4927.7799555799993</v>
      </c>
      <c r="DT16" s="231">
        <v>5277.0725954499994</v>
      </c>
      <c r="DU16" s="231">
        <v>5428.6180018899986</v>
      </c>
      <c r="DV16" s="231">
        <v>5428.5794429899988</v>
      </c>
      <c r="DW16" s="231">
        <v>5428.5794430099986</v>
      </c>
      <c r="DX16" s="232">
        <v>5736.5794430299984</v>
      </c>
      <c r="DY16" s="319">
        <v>5495.9708454000001</v>
      </c>
      <c r="DZ16" s="231">
        <v>5413.5061772199988</v>
      </c>
      <c r="EA16" s="231">
        <v>5318.1238004399993</v>
      </c>
      <c r="EB16" s="231">
        <v>5318.123950449999</v>
      </c>
      <c r="EC16" s="231">
        <v>5302.146332459999</v>
      </c>
      <c r="ED16" s="231">
        <v>7117.4145125099994</v>
      </c>
      <c r="EE16" s="231">
        <v>5178.5177434599982</v>
      </c>
      <c r="EF16" s="231">
        <v>5178.5177434500001</v>
      </c>
      <c r="EG16" s="231">
        <v>5178.5158224799998</v>
      </c>
      <c r="EH16" s="231">
        <v>5178.5158224999986</v>
      </c>
      <c r="EI16" s="231">
        <v>4950.4158224800003</v>
      </c>
      <c r="EJ16" s="231">
        <v>6825.7263457999998</v>
      </c>
      <c r="EK16" s="319">
        <v>4982.4677379999994</v>
      </c>
      <c r="EL16" s="231">
        <v>5232.4677380599996</v>
      </c>
      <c r="EM16" s="231">
        <v>6517.4657707899996</v>
      </c>
      <c r="EN16" s="231">
        <v>5561.5020066199995</v>
      </c>
      <c r="EO16" s="231">
        <v>4996.5020066299985</v>
      </c>
      <c r="EP16" s="231">
        <v>4996.5020066299985</v>
      </c>
      <c r="EQ16" s="231">
        <v>4991.8005954399996</v>
      </c>
      <c r="ER16" s="231">
        <v>4991.8005955100016</v>
      </c>
      <c r="ES16" s="231">
        <v>6831.7964292300012</v>
      </c>
      <c r="ET16" s="231">
        <v>4967.7464770400002</v>
      </c>
      <c r="EU16" s="231">
        <v>4970.6034507699997</v>
      </c>
      <c r="EV16" s="232">
        <v>5328.3665814899996</v>
      </c>
      <c r="EW16" s="319">
        <v>5299.9111173499987</v>
      </c>
      <c r="EX16" s="231">
        <v>5299.8037017800007</v>
      </c>
      <c r="EY16" s="231">
        <v>5328.03845559</v>
      </c>
      <c r="EZ16" s="231">
        <v>5327.9294914399998</v>
      </c>
      <c r="FA16" s="231">
        <v>5327.8220758800007</v>
      </c>
      <c r="FB16" s="231">
        <v>5294.5089474799997</v>
      </c>
      <c r="FC16" s="231">
        <v>5293.7612939699993</v>
      </c>
      <c r="FD16" s="231">
        <v>4943.6449782999998</v>
      </c>
      <c r="FE16" s="231">
        <v>4623.0235616299997</v>
      </c>
      <c r="FF16" s="231">
        <v>4623.5332561299983</v>
      </c>
      <c r="FG16" s="231">
        <v>4623.4134160499998</v>
      </c>
      <c r="FH16" s="232">
        <v>4782.1422387900002</v>
      </c>
      <c r="FI16" s="319">
        <v>4279.8996642599996</v>
      </c>
      <c r="FJ16" s="231">
        <v>4356.8712308799995</v>
      </c>
      <c r="FK16" s="231">
        <v>4230.7113536699999</v>
      </c>
      <c r="FL16" s="231">
        <v>4230.5836059200001</v>
      </c>
      <c r="FM16" s="231">
        <v>4242.8508770999988</v>
      </c>
      <c r="FN16" s="231">
        <v>4205.3239084799998</v>
      </c>
      <c r="FO16" s="231">
        <v>4205.1777122000003</v>
      </c>
      <c r="FP16" s="231">
        <v>4205.0453341999992</v>
      </c>
      <c r="FQ16" s="231">
        <v>4205.041672379999</v>
      </c>
      <c r="FR16" s="231">
        <v>3895.3093795999998</v>
      </c>
      <c r="FS16" s="231">
        <v>3794.0514875999997</v>
      </c>
      <c r="FT16" s="231">
        <v>5635.2226859100001</v>
      </c>
      <c r="FU16" s="319">
        <v>5120.9530803899997</v>
      </c>
      <c r="FV16" s="231">
        <v>3757.3551209400002</v>
      </c>
      <c r="FW16" s="231">
        <v>4297.8419408199989</v>
      </c>
      <c r="FX16" s="231">
        <v>4297.6987710299991</v>
      </c>
      <c r="FY16" s="231">
        <v>4297.5554241299997</v>
      </c>
      <c r="FZ16" s="231">
        <v>4297.9060839900003</v>
      </c>
      <c r="GA16" s="231">
        <v>4297.2632568900008</v>
      </c>
      <c r="GB16" s="231">
        <v>4291.4388224300001</v>
      </c>
      <c r="GC16" s="231">
        <v>4291.2827708699997</v>
      </c>
      <c r="GD16" s="231">
        <v>4290.7878562399992</v>
      </c>
      <c r="GE16" s="231">
        <v>4290.6341694099992</v>
      </c>
      <c r="GF16" s="232">
        <v>4290.4300305300003</v>
      </c>
      <c r="GG16" s="319">
        <v>4290.3567406899992</v>
      </c>
      <c r="GH16" s="231">
        <v>3889.2308642499997</v>
      </c>
      <c r="GI16" s="232">
        <v>3962.4075619999999</v>
      </c>
      <c r="GJ16" s="353"/>
      <c r="GK16" s="347"/>
      <c r="GL16" s="336"/>
      <c r="GM16" s="347"/>
      <c r="GN16" s="347"/>
    </row>
    <row r="17" spans="1:196" s="276" customFormat="1" ht="39" customHeight="1" thickBot="1">
      <c r="A17" s="337" t="s">
        <v>217</v>
      </c>
      <c r="B17" s="338">
        <v>274.18</v>
      </c>
      <c r="C17" s="339">
        <v>259.33999999999997</v>
      </c>
      <c r="D17" s="340">
        <v>388.51190000000003</v>
      </c>
      <c r="E17" s="341">
        <v>299.35890000000001</v>
      </c>
      <c r="F17" s="342">
        <v>398.17529999999999</v>
      </c>
      <c r="G17" s="343">
        <v>630.64840000000004</v>
      </c>
      <c r="H17" s="2972">
        <v>477.18860000000001</v>
      </c>
      <c r="I17" s="2972">
        <v>551.37689999999998</v>
      </c>
      <c r="J17" s="2972"/>
      <c r="K17" s="2972">
        <v>620.30579999999998</v>
      </c>
      <c r="L17" s="342">
        <v>690.82669999999996</v>
      </c>
      <c r="M17" s="342">
        <v>602.71749999999997</v>
      </c>
      <c r="N17" s="2972">
        <v>861.8442</v>
      </c>
      <c r="O17" s="342">
        <v>672.62360000000001</v>
      </c>
      <c r="P17" s="342">
        <v>725.12829999999997</v>
      </c>
      <c r="Q17" s="2972">
        <v>843.68302247000065</v>
      </c>
      <c r="R17" s="342">
        <v>769.09621319999917</v>
      </c>
      <c r="S17" s="342">
        <v>1114.2761393600006</v>
      </c>
      <c r="T17" s="342">
        <v>1107.8089557999999</v>
      </c>
      <c r="U17" s="342"/>
      <c r="V17" s="342">
        <v>936.01408868000067</v>
      </c>
      <c r="W17" s="342">
        <v>953.48828702999992</v>
      </c>
      <c r="X17" s="342">
        <v>1085.6670223900012</v>
      </c>
      <c r="Y17" s="342">
        <v>982.76921815000071</v>
      </c>
      <c r="Z17" s="342">
        <v>795.20282269000063</v>
      </c>
      <c r="AA17" s="342">
        <v>1713.8452785800002</v>
      </c>
      <c r="AB17" s="342">
        <v>1310.5870470200005</v>
      </c>
      <c r="AC17" s="342">
        <v>2084.4068690599988</v>
      </c>
      <c r="AD17" s="342">
        <v>1591.0361839900008</v>
      </c>
      <c r="AE17" s="342">
        <v>1505.68893637</v>
      </c>
      <c r="AF17" s="342">
        <v>1708.0381175</v>
      </c>
      <c r="AG17" s="342">
        <v>2221.4439380800004</v>
      </c>
      <c r="AH17" s="342"/>
      <c r="AI17" s="342">
        <v>2450.8606358200013</v>
      </c>
      <c r="AJ17" s="342">
        <v>2496.2755505399996</v>
      </c>
      <c r="AK17" s="342">
        <v>2179.3765698800003</v>
      </c>
      <c r="AL17" s="342">
        <v>3379.9056172999976</v>
      </c>
      <c r="AM17" s="342">
        <v>4047.0089973099989</v>
      </c>
      <c r="AN17" s="342">
        <v>4354.284754559998</v>
      </c>
      <c r="AO17" s="342">
        <v>4730.6680894199999</v>
      </c>
      <c r="AP17" s="342">
        <v>5330.2654777200014</v>
      </c>
      <c r="AQ17" s="342">
        <v>3748.4203914200011</v>
      </c>
      <c r="AR17" s="342">
        <v>3442.362243009999</v>
      </c>
      <c r="AS17" s="342">
        <v>2741.1132264199996</v>
      </c>
      <c r="AT17" s="342">
        <v>3758.1488349299993</v>
      </c>
      <c r="AU17" s="342"/>
      <c r="AV17" s="342">
        <v>4052.0043783700007</v>
      </c>
      <c r="AW17" s="342">
        <v>3817.801477460001</v>
      </c>
      <c r="AX17" s="342">
        <v>2659.4771786399992</v>
      </c>
      <c r="AY17" s="342">
        <v>2607.8092669700009</v>
      </c>
      <c r="AZ17" s="342">
        <v>5311.7107210799968</v>
      </c>
      <c r="BA17" s="342">
        <v>6612.4822980699983</v>
      </c>
      <c r="BB17" s="342">
        <v>73303.872340000002</v>
      </c>
      <c r="BC17" s="342">
        <v>6535.8627824099976</v>
      </c>
      <c r="BD17" s="342">
        <v>8907.1465430699991</v>
      </c>
      <c r="BE17" s="342">
        <v>8907.1465400000016</v>
      </c>
      <c r="BF17" s="342">
        <v>8697.4104052000002</v>
      </c>
      <c r="BG17" s="342">
        <v>8322.5219539199952</v>
      </c>
      <c r="BH17" s="342">
        <v>7111.5359533699975</v>
      </c>
      <c r="BI17" s="342">
        <v>4886.3398709599996</v>
      </c>
      <c r="BJ17" s="342">
        <v>2728.5403329799956</v>
      </c>
      <c r="BK17" s="342">
        <v>827.4243301899977</v>
      </c>
      <c r="BL17" s="350">
        <v>1943.135853149998</v>
      </c>
      <c r="BM17" s="350">
        <v>4787.5004993200009</v>
      </c>
      <c r="BN17" s="350">
        <v>4308.1058168099989</v>
      </c>
      <c r="BO17" s="350">
        <v>4337.4154721799969</v>
      </c>
      <c r="BP17" s="350">
        <v>4702.6963364899993</v>
      </c>
      <c r="BQ17" s="231">
        <v>5296.5166326699991</v>
      </c>
      <c r="BR17" s="231">
        <v>5658.6530150799954</v>
      </c>
      <c r="BS17" s="231">
        <v>3719.7861015600001</v>
      </c>
      <c r="BT17" s="231">
        <v>6358.2648921</v>
      </c>
      <c r="BU17" s="231">
        <v>5164.3590190000014</v>
      </c>
      <c r="BV17" s="231">
        <v>5086.335428880001</v>
      </c>
      <c r="BW17" s="231">
        <v>6912.8787057300024</v>
      </c>
      <c r="BX17" s="231">
        <v>7398.8292305199984</v>
      </c>
      <c r="BY17" s="231">
        <v>6800.9180936999965</v>
      </c>
      <c r="BZ17" s="231">
        <v>6562.1016487699981</v>
      </c>
      <c r="CA17" s="231">
        <v>7145.4961751399969</v>
      </c>
      <c r="CB17" s="231">
        <v>6439.83344339</v>
      </c>
      <c r="CC17" s="231">
        <v>6747.4479364599956</v>
      </c>
      <c r="CD17" s="231">
        <v>7230.9511086099956</v>
      </c>
      <c r="CE17" s="231">
        <v>8618.3445808499964</v>
      </c>
      <c r="CF17" s="231">
        <v>7947.4441676399983</v>
      </c>
      <c r="CG17" s="231">
        <v>6898.5880186700024</v>
      </c>
      <c r="CH17" s="231">
        <v>7164.9966187100008</v>
      </c>
      <c r="CI17" s="231">
        <v>5654.4274776900002</v>
      </c>
      <c r="CJ17" s="231">
        <v>4952.9567841599974</v>
      </c>
      <c r="CK17" s="231">
        <v>5113.6438177799964</v>
      </c>
      <c r="CL17" s="231">
        <v>5482.6630166299974</v>
      </c>
      <c r="CM17" s="231">
        <v>4963.5390379699975</v>
      </c>
      <c r="CN17" s="352">
        <v>6251.7818568900011</v>
      </c>
      <c r="CO17" s="319">
        <v>5469.8916026299976</v>
      </c>
      <c r="CP17" s="231">
        <v>5888.5400061899982</v>
      </c>
      <c r="CQ17" s="231">
        <v>7153.2956209799968</v>
      </c>
      <c r="CR17" s="231">
        <v>7845.2551786499998</v>
      </c>
      <c r="CS17" s="231">
        <v>7920.587929319996</v>
      </c>
      <c r="CT17" s="231">
        <v>8155.6852692700004</v>
      </c>
      <c r="CU17" s="231">
        <v>8730.5566865199999</v>
      </c>
      <c r="CV17" s="231">
        <v>9060.5897581099998</v>
      </c>
      <c r="CW17" s="231">
        <v>9237.5465014400015</v>
      </c>
      <c r="CX17" s="231">
        <v>10078.954988959998</v>
      </c>
      <c r="CY17" s="231">
        <v>10360.075654189999</v>
      </c>
      <c r="CZ17" s="232">
        <v>11828.284264630003</v>
      </c>
      <c r="DA17" s="319">
        <v>8819.3517400000001</v>
      </c>
      <c r="DB17" s="231">
        <v>8069.6007700000009</v>
      </c>
      <c r="DC17" s="231">
        <v>7798.2966027100028</v>
      </c>
      <c r="DD17" s="231">
        <v>11079.327079570001</v>
      </c>
      <c r="DE17" s="231">
        <v>10058.043916379993</v>
      </c>
      <c r="DF17" s="231">
        <v>10167.755240489993</v>
      </c>
      <c r="DG17" s="231">
        <v>10461.073855669996</v>
      </c>
      <c r="DH17" s="231">
        <v>10666.677872220003</v>
      </c>
      <c r="DI17" s="231">
        <v>10726.116383549996</v>
      </c>
      <c r="DJ17" s="231">
        <v>9272.2334281399999</v>
      </c>
      <c r="DK17" s="231">
        <v>9461.0073922400043</v>
      </c>
      <c r="DL17" s="232">
        <v>12876.469049110006</v>
      </c>
      <c r="DM17" s="319">
        <v>12550.569609700002</v>
      </c>
      <c r="DN17" s="231">
        <v>12367.276362150002</v>
      </c>
      <c r="DO17" s="231">
        <v>17387.771034130004</v>
      </c>
      <c r="DP17" s="231">
        <v>18370.705575779994</v>
      </c>
      <c r="DQ17" s="231">
        <v>18426.48744600001</v>
      </c>
      <c r="DR17" s="231">
        <v>18437.242249260016</v>
      </c>
      <c r="DS17" s="231">
        <v>18378.349646410006</v>
      </c>
      <c r="DT17" s="231">
        <v>18471.129724890008</v>
      </c>
      <c r="DU17" s="231">
        <v>18707.736825799999</v>
      </c>
      <c r="DV17" s="231">
        <v>18129.411242830003</v>
      </c>
      <c r="DW17" s="231">
        <v>18261.664174820009</v>
      </c>
      <c r="DX17" s="232">
        <v>18806.705497520008</v>
      </c>
      <c r="DY17" s="319">
        <v>30210.890711939988</v>
      </c>
      <c r="DZ17" s="231">
        <v>29805.443303499997</v>
      </c>
      <c r="EA17" s="231">
        <v>32306.683455840004</v>
      </c>
      <c r="EB17" s="231">
        <v>31934.720387840003</v>
      </c>
      <c r="EC17" s="231">
        <v>32064.689115260011</v>
      </c>
      <c r="ED17" s="231">
        <v>22099.707040760015</v>
      </c>
      <c r="EE17" s="231">
        <v>25177.406661350014</v>
      </c>
      <c r="EF17" s="231">
        <v>26066.613563719995</v>
      </c>
      <c r="EG17" s="231">
        <v>25372.082719580016</v>
      </c>
      <c r="EH17" s="231">
        <v>25444.318041380004</v>
      </c>
      <c r="EI17" s="231">
        <v>26010.758536089998</v>
      </c>
      <c r="EJ17" s="231">
        <v>27649.752567680007</v>
      </c>
      <c r="EK17" s="319">
        <v>37933.646101839971</v>
      </c>
      <c r="EL17" s="231">
        <v>37574.403357680007</v>
      </c>
      <c r="EM17" s="231">
        <v>39974.853689520001</v>
      </c>
      <c r="EN17" s="231">
        <v>45270.936979890008</v>
      </c>
      <c r="EO17" s="231">
        <v>45440.889171959978</v>
      </c>
      <c r="EP17" s="231">
        <v>45403.831173840001</v>
      </c>
      <c r="EQ17" s="231">
        <v>41902.46216824001</v>
      </c>
      <c r="ER17" s="231">
        <v>39611.68636129002</v>
      </c>
      <c r="ES17" s="231">
        <v>42360.842965729971</v>
      </c>
      <c r="ET17" s="231">
        <v>53345.482873359979</v>
      </c>
      <c r="EU17" s="231">
        <v>56831.899620830016</v>
      </c>
      <c r="EV17" s="232">
        <v>50238.674108899999</v>
      </c>
      <c r="EW17" s="319">
        <v>43640.202716959961</v>
      </c>
      <c r="EX17" s="231">
        <v>48790.108946079985</v>
      </c>
      <c r="EY17" s="231">
        <v>57524.034160469964</v>
      </c>
      <c r="EZ17" s="231">
        <v>57852.906527639971</v>
      </c>
      <c r="FA17" s="231">
        <v>58419.434634880017</v>
      </c>
      <c r="FB17" s="231">
        <v>60636.149700339964</v>
      </c>
      <c r="FC17" s="231">
        <v>64347.331727319986</v>
      </c>
      <c r="FD17" s="231">
        <v>45559.349334660001</v>
      </c>
      <c r="FE17" s="231">
        <v>40380.871166580007</v>
      </c>
      <c r="FF17" s="231">
        <v>42054.103175830016</v>
      </c>
      <c r="FG17" s="231">
        <v>36366.721294859999</v>
      </c>
      <c r="FH17" s="232">
        <v>29380.135670320004</v>
      </c>
      <c r="FI17" s="319">
        <v>60615.243034579995</v>
      </c>
      <c r="FJ17" s="231">
        <v>29323.632439500001</v>
      </c>
      <c r="FK17" s="231">
        <v>61454.406141539985</v>
      </c>
      <c r="FL17" s="231">
        <v>65359.411002999994</v>
      </c>
      <c r="FM17" s="231">
        <v>60183.676241919973</v>
      </c>
      <c r="FN17" s="231">
        <v>55863.434969070004</v>
      </c>
      <c r="FO17" s="231">
        <v>53233.098789739968</v>
      </c>
      <c r="FP17" s="231">
        <v>64372.551332389958</v>
      </c>
      <c r="FQ17" s="231">
        <v>57535.944255690039</v>
      </c>
      <c r="FR17" s="231">
        <v>71110.650157720011</v>
      </c>
      <c r="FS17" s="231">
        <v>69455.867435159977</v>
      </c>
      <c r="FT17" s="231">
        <v>24501.915076829995</v>
      </c>
      <c r="FU17" s="319">
        <v>86059.98250437004</v>
      </c>
      <c r="FV17" s="231">
        <v>75310.946486929955</v>
      </c>
      <c r="FW17" s="231">
        <v>76707.415807139958</v>
      </c>
      <c r="FX17" s="231">
        <v>77521.884307119952</v>
      </c>
      <c r="FY17" s="231">
        <v>63038.201112519993</v>
      </c>
      <c r="FZ17" s="231">
        <v>61770.74172903</v>
      </c>
      <c r="GA17" s="231">
        <v>65739.99131656994</v>
      </c>
      <c r="GB17" s="231">
        <v>59704.327637529983</v>
      </c>
      <c r="GC17" s="231">
        <v>58691.036729290005</v>
      </c>
      <c r="GD17" s="231">
        <v>56989.620120510001</v>
      </c>
      <c r="GE17" s="231">
        <v>48836.562738319997</v>
      </c>
      <c r="GF17" s="232">
        <v>41412.9391435</v>
      </c>
      <c r="GG17" s="319">
        <v>97446.368955459999</v>
      </c>
      <c r="GH17" s="231">
        <v>104557.99662511</v>
      </c>
      <c r="GI17" s="232">
        <v>91179.127070000002</v>
      </c>
      <c r="GJ17" s="353"/>
      <c r="GK17" s="347"/>
      <c r="GL17" s="336"/>
      <c r="GM17" s="347"/>
      <c r="GN17" s="347"/>
    </row>
    <row r="18" spans="1:196" ht="39" customHeight="1" thickBot="1">
      <c r="A18" s="355" t="s">
        <v>189</v>
      </c>
      <c r="B18" s="356">
        <v>3272.03</v>
      </c>
      <c r="C18" s="357">
        <v>3900.92</v>
      </c>
      <c r="D18" s="358">
        <v>5469</v>
      </c>
      <c r="E18" s="359">
        <v>6212.5608000000002</v>
      </c>
      <c r="F18" s="360">
        <v>8147.5420000000004</v>
      </c>
      <c r="G18" s="361">
        <v>10823.29</v>
      </c>
      <c r="H18" s="362">
        <v>11276.4599</v>
      </c>
      <c r="I18" s="362">
        <v>11930.9283</v>
      </c>
      <c r="J18" s="362"/>
      <c r="K18" s="362">
        <v>11442.751700000001</v>
      </c>
      <c r="L18" s="363">
        <v>11973.0708</v>
      </c>
      <c r="M18" s="363">
        <v>11689.6551</v>
      </c>
      <c r="N18" s="362">
        <v>12111.3184</v>
      </c>
      <c r="O18" s="363">
        <v>11973.3869</v>
      </c>
      <c r="P18" s="363">
        <v>11863.940699999999</v>
      </c>
      <c r="Q18" s="362">
        <v>12479.864188549998</v>
      </c>
      <c r="R18" s="363">
        <v>13090.888076670002</v>
      </c>
      <c r="S18" s="363">
        <v>13234.822141640001</v>
      </c>
      <c r="T18" s="363">
        <v>13578.43854626</v>
      </c>
      <c r="U18" s="363"/>
      <c r="V18" s="363">
        <v>12514.266090319999</v>
      </c>
      <c r="W18" s="363">
        <v>12980.37936981</v>
      </c>
      <c r="X18" s="363">
        <v>13358.252797790003</v>
      </c>
      <c r="Y18" s="363">
        <v>13006.202873920001</v>
      </c>
      <c r="Z18" s="363">
        <v>13122.574839870002</v>
      </c>
      <c r="AA18" s="363">
        <v>14021.494563690001</v>
      </c>
      <c r="AB18" s="363">
        <v>13145.71459446</v>
      </c>
      <c r="AC18" s="363">
        <v>13979.50759071</v>
      </c>
      <c r="AD18" s="363">
        <v>14165.245065579998</v>
      </c>
      <c r="AE18" s="363">
        <v>16096.01010204</v>
      </c>
      <c r="AF18" s="363">
        <v>16158.5316965</v>
      </c>
      <c r="AG18" s="363">
        <v>18076.988002009999</v>
      </c>
      <c r="AH18" s="363"/>
      <c r="AI18" s="363">
        <v>18475.143524230003</v>
      </c>
      <c r="AJ18" s="363">
        <v>17984.142121229997</v>
      </c>
      <c r="AK18" s="363">
        <v>18057.531629779998</v>
      </c>
      <c r="AL18" s="363">
        <v>17815.02401981</v>
      </c>
      <c r="AM18" s="363">
        <v>17835.105441160002</v>
      </c>
      <c r="AN18" s="363">
        <v>18594.810965389996</v>
      </c>
      <c r="AO18" s="363">
        <v>21466.980358089997</v>
      </c>
      <c r="AP18" s="363">
        <v>22584.508600050001</v>
      </c>
      <c r="AQ18" s="363">
        <v>23558.024212910004</v>
      </c>
      <c r="AR18" s="363">
        <v>22903.553762469997</v>
      </c>
      <c r="AS18" s="363">
        <v>23858.374998939998</v>
      </c>
      <c r="AT18" s="363">
        <v>25665.264551550001</v>
      </c>
      <c r="AU18" s="363"/>
      <c r="AV18" s="363">
        <v>24645.033507610009</v>
      </c>
      <c r="AW18" s="363">
        <v>25220.008331140001</v>
      </c>
      <c r="AX18" s="363">
        <v>24445.726945959999</v>
      </c>
      <c r="AY18" s="363">
        <v>25811.407521510002</v>
      </c>
      <c r="AZ18" s="363">
        <v>28321.931720009998</v>
      </c>
      <c r="BA18" s="363">
        <v>29925.175468149999</v>
      </c>
      <c r="BB18" s="363">
        <v>96733.742820000014</v>
      </c>
      <c r="BC18" s="363">
        <v>32082.656034429998</v>
      </c>
      <c r="BD18" s="363">
        <v>39776.134653339999</v>
      </c>
      <c r="BE18" s="363">
        <v>39776.134669999999</v>
      </c>
      <c r="BF18" s="363">
        <v>36742.901150260004</v>
      </c>
      <c r="BG18" s="363">
        <v>39248.235081840001</v>
      </c>
      <c r="BH18" s="363">
        <v>37131.011488639997</v>
      </c>
      <c r="BI18" s="363">
        <v>34357.582791780005</v>
      </c>
      <c r="BJ18" s="363">
        <v>34733.148903959998</v>
      </c>
      <c r="BK18" s="363">
        <v>28984.522786799997</v>
      </c>
      <c r="BL18" s="364">
        <v>33782.370743359999</v>
      </c>
      <c r="BM18" s="364">
        <v>35268.754685680004</v>
      </c>
      <c r="BN18" s="364">
        <v>38989.505820600003</v>
      </c>
      <c r="BO18" s="364">
        <v>40636.563667179988</v>
      </c>
      <c r="BP18" s="364">
        <v>40199.788063300002</v>
      </c>
      <c r="BQ18" s="365">
        <v>42063.300660209999</v>
      </c>
      <c r="BR18" s="365">
        <v>40052.120182109997</v>
      </c>
      <c r="BS18" s="365">
        <v>38911.452219180006</v>
      </c>
      <c r="BT18" s="365">
        <v>42628.677410170007</v>
      </c>
      <c r="BU18" s="365">
        <v>40210.921934720012</v>
      </c>
      <c r="BV18" s="365">
        <v>40165.580628609998</v>
      </c>
      <c r="BW18" s="365">
        <v>41097.598614240007</v>
      </c>
      <c r="BX18" s="365">
        <v>41140.334676550003</v>
      </c>
      <c r="BY18" s="365">
        <v>41019.581253009994</v>
      </c>
      <c r="BZ18" s="365">
        <v>45661.274438170003</v>
      </c>
      <c r="CA18" s="365">
        <v>51723.410143119996</v>
      </c>
      <c r="CB18" s="365">
        <v>52485.682039359999</v>
      </c>
      <c r="CC18" s="365">
        <v>54084.71173201999</v>
      </c>
      <c r="CD18" s="365">
        <v>55029.892793209998</v>
      </c>
      <c r="CE18" s="365">
        <v>55406.374730399999</v>
      </c>
      <c r="CF18" s="365">
        <v>61659.093250049991</v>
      </c>
      <c r="CG18" s="365">
        <v>60807.400047880008</v>
      </c>
      <c r="CH18" s="365">
        <v>60568.1625403</v>
      </c>
      <c r="CI18" s="365">
        <v>57724.734278040007</v>
      </c>
      <c r="CJ18" s="365">
        <v>55292.281860580006</v>
      </c>
      <c r="CK18" s="365">
        <v>54449.589777810004</v>
      </c>
      <c r="CL18" s="365">
        <v>55526.642990230008</v>
      </c>
      <c r="CM18" s="365">
        <v>56760.750572109988</v>
      </c>
      <c r="CN18" s="366">
        <v>59999.328667720009</v>
      </c>
      <c r="CO18" s="367">
        <v>56309.074208860002</v>
      </c>
      <c r="CP18" s="365">
        <v>56750.68261399999</v>
      </c>
      <c r="CQ18" s="365">
        <v>59004.28023638</v>
      </c>
      <c r="CR18" s="365">
        <v>58752.740145470001</v>
      </c>
      <c r="CS18" s="365">
        <v>62853.721820989995</v>
      </c>
      <c r="CT18" s="365">
        <v>62726.802605650009</v>
      </c>
      <c r="CU18" s="365">
        <v>61849.482204550004</v>
      </c>
      <c r="CV18" s="365">
        <v>61994.484846310006</v>
      </c>
      <c r="CW18" s="365">
        <v>62353.613217160011</v>
      </c>
      <c r="CX18" s="365">
        <v>61563.671422419997</v>
      </c>
      <c r="CY18" s="365">
        <v>66236.011088839994</v>
      </c>
      <c r="CZ18" s="368">
        <v>68382.161939590005</v>
      </c>
      <c r="DA18" s="367">
        <v>63269.569810000001</v>
      </c>
      <c r="DB18" s="365">
        <v>62878.044329999997</v>
      </c>
      <c r="DC18" s="365">
        <v>78435.30571298</v>
      </c>
      <c r="DD18" s="365">
        <v>79542.942388420008</v>
      </c>
      <c r="DE18" s="365">
        <v>77095.515512419996</v>
      </c>
      <c r="DF18" s="365">
        <v>77043.844734140002</v>
      </c>
      <c r="DG18" s="365">
        <v>75441.001030599989</v>
      </c>
      <c r="DH18" s="365">
        <v>76337.292934430006</v>
      </c>
      <c r="DI18" s="365">
        <v>74554.699730780005</v>
      </c>
      <c r="DJ18" s="365">
        <v>73427.704845209999</v>
      </c>
      <c r="DK18" s="365">
        <v>73290.720485950005</v>
      </c>
      <c r="DL18" s="368">
        <v>79976.177038600013</v>
      </c>
      <c r="DM18" s="367">
        <v>78613.289615720001</v>
      </c>
      <c r="DN18" s="365">
        <v>81937.066478760011</v>
      </c>
      <c r="DO18" s="365">
        <v>94536.659437599985</v>
      </c>
      <c r="DP18" s="365">
        <v>106187.09220254999</v>
      </c>
      <c r="DQ18" s="365">
        <v>109117.23199740001</v>
      </c>
      <c r="DR18" s="365">
        <v>105948.10455661002</v>
      </c>
      <c r="DS18" s="365">
        <v>103923.56797689</v>
      </c>
      <c r="DT18" s="365">
        <v>102742.16827803999</v>
      </c>
      <c r="DU18" s="365">
        <v>111006.63148858002</v>
      </c>
      <c r="DV18" s="365">
        <v>114242.80025038001</v>
      </c>
      <c r="DW18" s="365">
        <v>111657.8823824</v>
      </c>
      <c r="DX18" s="368">
        <v>115665.82288413</v>
      </c>
      <c r="DY18" s="367">
        <v>128492.31602874998</v>
      </c>
      <c r="DZ18" s="365">
        <v>127387.37757125001</v>
      </c>
      <c r="EA18" s="365">
        <v>127784.02778610001</v>
      </c>
      <c r="EB18" s="365">
        <v>142658.52882741002</v>
      </c>
      <c r="EC18" s="365">
        <v>145684.77285141</v>
      </c>
      <c r="ED18" s="365">
        <v>137851.68520891003</v>
      </c>
      <c r="EE18" s="365">
        <v>136584.12148384002</v>
      </c>
      <c r="EF18" s="365">
        <v>142089.31374272998</v>
      </c>
      <c r="EG18" s="365">
        <v>136958.82093886004</v>
      </c>
      <c r="EH18" s="365">
        <v>137542.63829203998</v>
      </c>
      <c r="EI18" s="365">
        <v>134682.37285265001</v>
      </c>
      <c r="EJ18" s="365">
        <v>135814.22122790001</v>
      </c>
      <c r="EK18" s="367">
        <f t="shared" ref="EK18:FH18" si="4">EK17+EK16+EK15+EK10+EK4</f>
        <v>147975.70353796997</v>
      </c>
      <c r="EL18" s="365">
        <f t="shared" si="4"/>
        <v>153878.29739027002</v>
      </c>
      <c r="EM18" s="365">
        <f t="shared" si="4"/>
        <v>161358.21632549001</v>
      </c>
      <c r="EN18" s="365">
        <f t="shared" si="4"/>
        <v>161787.36779427002</v>
      </c>
      <c r="EO18" s="365">
        <f t="shared" si="4"/>
        <v>157058.17873890998</v>
      </c>
      <c r="EP18" s="365">
        <f t="shared" si="4"/>
        <v>154839.27074707</v>
      </c>
      <c r="EQ18" s="365">
        <f t="shared" si="4"/>
        <v>151951.65620408003</v>
      </c>
      <c r="ER18" s="365">
        <f t="shared" si="4"/>
        <v>158138.64015203004</v>
      </c>
      <c r="ES18" s="365">
        <f t="shared" si="4"/>
        <v>167945.86050248999</v>
      </c>
      <c r="ET18" s="365">
        <f t="shared" si="4"/>
        <v>204541.09982457996</v>
      </c>
      <c r="EU18" s="365">
        <f t="shared" si="4"/>
        <v>203995.49032004</v>
      </c>
      <c r="EV18" s="368">
        <f t="shared" si="4"/>
        <v>210797.93075062003</v>
      </c>
      <c r="EW18" s="367">
        <f t="shared" si="4"/>
        <v>209804.93056439995</v>
      </c>
      <c r="EX18" s="365">
        <f t="shared" si="4"/>
        <v>216957.47542634001</v>
      </c>
      <c r="EY18" s="365">
        <f t="shared" si="4"/>
        <v>223485.49056578998</v>
      </c>
      <c r="EZ18" s="365">
        <f t="shared" si="4"/>
        <v>224385.23623442999</v>
      </c>
      <c r="FA18" s="365">
        <f t="shared" si="4"/>
        <v>233265.72534743001</v>
      </c>
      <c r="FB18" s="365">
        <f t="shared" si="4"/>
        <v>228918.94828799999</v>
      </c>
      <c r="FC18" s="365">
        <f t="shared" si="4"/>
        <v>231227.79845886998</v>
      </c>
      <c r="FD18" s="365">
        <f t="shared" si="4"/>
        <v>209418.62439163998</v>
      </c>
      <c r="FE18" s="365">
        <f t="shared" si="4"/>
        <v>174200.93420957003</v>
      </c>
      <c r="FF18" s="365">
        <f t="shared" si="4"/>
        <v>182835.83156009001</v>
      </c>
      <c r="FG18" s="365">
        <f t="shared" si="4"/>
        <v>169268.07426568001</v>
      </c>
      <c r="FH18" s="368">
        <f t="shared" si="4"/>
        <v>174983.22845183001</v>
      </c>
      <c r="FI18" s="367">
        <v>212781.74473223998</v>
      </c>
      <c r="FJ18" s="365">
        <v>184069.12258281998</v>
      </c>
      <c r="FK18" s="365">
        <v>215941.01978016997</v>
      </c>
      <c r="FL18" s="365">
        <v>228647.42034067996</v>
      </c>
      <c r="FM18" s="365">
        <v>227241.30597393995</v>
      </c>
      <c r="FN18" s="365">
        <v>232068.3945234</v>
      </c>
      <c r="FO18" s="365">
        <v>239626.74525674994</v>
      </c>
      <c r="FP18" s="365">
        <v>254990.37415931994</v>
      </c>
      <c r="FQ18" s="365">
        <v>257288.21805939006</v>
      </c>
      <c r="FR18" s="365">
        <v>272773.33487269998</v>
      </c>
      <c r="FS18" s="365">
        <v>264433.55886618997</v>
      </c>
      <c r="FT18" s="365">
        <v>231322.65906793004</v>
      </c>
      <c r="FU18" s="367">
        <v>301260.23861657002</v>
      </c>
      <c r="FV18" s="365">
        <v>300263.61967193999</v>
      </c>
      <c r="FW18" s="365">
        <v>313398.10587822995</v>
      </c>
      <c r="FX18" s="365">
        <v>278551.17411672999</v>
      </c>
      <c r="FY18" s="365">
        <v>248307.78569322001</v>
      </c>
      <c r="FZ18" s="365">
        <v>252265.92198802999</v>
      </c>
      <c r="GA18" s="365">
        <v>252294.49588835993</v>
      </c>
      <c r="GB18" s="365">
        <v>255807.13367263004</v>
      </c>
      <c r="GC18" s="365">
        <f>GC4+GC10+GC15+GC16+GC17</f>
        <v>278321.90156337002</v>
      </c>
      <c r="GD18" s="365">
        <f>GD4+GD10+GD15+GD16+GD17</f>
        <v>256538.95995743002</v>
      </c>
      <c r="GE18" s="365">
        <f t="shared" ref="GE18:GH18" si="5">GE4+GE10+GE15+GE16+GE17</f>
        <v>255051.59872323004</v>
      </c>
      <c r="GF18" s="368">
        <f t="shared" ref="GF18" si="6">GF4+GF10+GF15+GF16+GF17</f>
        <v>250485.80018895</v>
      </c>
      <c r="GG18" s="367">
        <f t="shared" si="5"/>
        <v>318769.07629890996</v>
      </c>
      <c r="GH18" s="365">
        <f t="shared" si="5"/>
        <v>310580.12499025004</v>
      </c>
      <c r="GI18" s="368">
        <f>GI4+GI10+GI15+GI16+GI17</f>
        <v>321378.88563759002</v>
      </c>
      <c r="GJ18" s="353"/>
      <c r="GK18" s="347"/>
      <c r="GL18" s="336"/>
      <c r="GM18" s="347"/>
      <c r="GN18" s="347"/>
    </row>
    <row r="19" spans="1:196" ht="41.25" customHeight="1" thickTop="1">
      <c r="A19" s="273"/>
      <c r="N19" s="369"/>
      <c r="O19" s="369"/>
      <c r="P19" s="369"/>
      <c r="Q19" s="369"/>
      <c r="AA19" s="342"/>
      <c r="BS19" s="280"/>
      <c r="FU19" s="331"/>
      <c r="FV19" s="331"/>
      <c r="FW19" s="331"/>
      <c r="FX19" s="331"/>
      <c r="FY19" s="331"/>
      <c r="FZ19" s="331"/>
      <c r="GA19" s="331"/>
      <c r="GB19" s="331"/>
      <c r="GC19" s="331"/>
      <c r="GD19" s="331"/>
      <c r="GE19" s="331"/>
      <c r="GF19" s="331"/>
      <c r="GG19" s="331"/>
      <c r="GH19" s="331"/>
      <c r="GI19" s="331"/>
    </row>
    <row r="20" spans="1:196" ht="39" customHeight="1">
      <c r="CE20" s="331"/>
      <c r="CF20" s="331"/>
      <c r="CG20" s="331"/>
      <c r="CH20" s="331"/>
    </row>
    <row r="21" spans="1:196" ht="18.5"/>
    <row r="22" spans="1:196" ht="18.5">
      <c r="FY22" s="370"/>
      <c r="FZ22" s="370"/>
      <c r="GA22" s="370"/>
      <c r="GB22" s="370"/>
      <c r="GC22" s="370"/>
      <c r="GD22" s="370"/>
      <c r="GE22" s="370"/>
      <c r="GF22" s="370"/>
      <c r="GG22" s="370"/>
      <c r="GH22" s="370"/>
    </row>
    <row r="23" spans="1:196" ht="18.5"/>
    <row r="24" spans="1:196" ht="18.5">
      <c r="FY24" s="370"/>
      <c r="FZ24" s="370"/>
      <c r="GA24" s="370"/>
      <c r="GB24" s="370"/>
      <c r="GC24" s="370"/>
      <c r="GD24" s="370"/>
      <c r="GE24" s="370"/>
      <c r="GF24" s="370"/>
      <c r="GG24" s="370"/>
      <c r="GH24" s="370"/>
      <c r="GI24" s="370"/>
    </row>
    <row r="25" spans="1:196" ht="18.5"/>
    <row r="26" spans="1:196" ht="18.5"/>
    <row r="27" spans="1:196" ht="18.5"/>
    <row r="28" spans="1:196" ht="18.5"/>
    <row r="29" spans="1:196" ht="18.5"/>
    <row r="30" spans="1:196" ht="18.5">
      <c r="C30" s="277" t="e">
        <f>#REF!/10</f>
        <v>#REF!</v>
      </c>
      <c r="CN30" s="277"/>
    </row>
    <row r="31" spans="1:196" ht="18.5">
      <c r="C31" s="277" t="e">
        <f>#REF!/10</f>
        <v>#REF!</v>
      </c>
      <c r="CN31" s="277"/>
    </row>
    <row r="32" spans="1:196" ht="18.5">
      <c r="C32" s="277" t="e">
        <f>#REF!/10</f>
        <v>#REF!</v>
      </c>
      <c r="CN32" s="277"/>
    </row>
    <row r="33" spans="1:92" ht="18.5">
      <c r="C33" s="277" t="e">
        <f>#REF!/10</f>
        <v>#REF!</v>
      </c>
      <c r="CN33" s="277"/>
    </row>
    <row r="34" spans="1:92" ht="18.5">
      <c r="C34" s="277" t="e">
        <f>#REF!/10</f>
        <v>#REF!</v>
      </c>
      <c r="CN34" s="277"/>
    </row>
    <row r="35" spans="1:92" ht="18.5">
      <c r="C35" s="277" t="e">
        <f>#REF!/10</f>
        <v>#REF!</v>
      </c>
      <c r="CN35" s="277"/>
    </row>
    <row r="36" spans="1:92" ht="18.5">
      <c r="CN36" s="277"/>
    </row>
    <row r="37" spans="1:92" ht="18.5">
      <c r="A37" s="841"/>
      <c r="CN37" s="277"/>
    </row>
    <row r="38" spans="1:92" ht="18.5">
      <c r="CN38" s="277"/>
    </row>
    <row r="39" spans="1:92" ht="18.5">
      <c r="CN39" s="277"/>
    </row>
    <row r="40" spans="1:92" ht="18.5">
      <c r="CN40" s="277"/>
    </row>
    <row r="41" spans="1:92" ht="18.5">
      <c r="CN41" s="277"/>
    </row>
    <row r="42" spans="1:92" ht="18.5">
      <c r="C42" s="277">
        <f t="shared" ref="C42:C55" si="7">C26/10</f>
        <v>0</v>
      </c>
      <c r="CN42" s="277"/>
    </row>
    <row r="43" spans="1:92" ht="18.5">
      <c r="C43" s="277">
        <f t="shared" si="7"/>
        <v>0</v>
      </c>
      <c r="CN43" s="277"/>
    </row>
    <row r="44" spans="1:92" ht="18.5">
      <c r="C44" s="277">
        <f t="shared" si="7"/>
        <v>0</v>
      </c>
      <c r="CN44" s="277"/>
    </row>
    <row r="45" spans="1:92" ht="18.5">
      <c r="C45" s="277">
        <f t="shared" si="7"/>
        <v>0</v>
      </c>
      <c r="CN45" s="277"/>
    </row>
    <row r="46" spans="1:92" ht="18.5">
      <c r="C46" s="277" t="e">
        <f t="shared" si="7"/>
        <v>#REF!</v>
      </c>
      <c r="CN46" s="277"/>
    </row>
    <row r="47" spans="1:92" ht="18.5">
      <c r="C47" s="277" t="e">
        <f t="shared" si="7"/>
        <v>#REF!</v>
      </c>
      <c r="CN47" s="277"/>
    </row>
    <row r="48" spans="1:92" ht="18.5">
      <c r="C48" s="277" t="e">
        <f t="shared" si="7"/>
        <v>#REF!</v>
      </c>
      <c r="CN48" s="277"/>
    </row>
    <row r="49" spans="3:92" ht="18.5">
      <c r="C49" s="277" t="e">
        <f t="shared" si="7"/>
        <v>#REF!</v>
      </c>
      <c r="CN49" s="277"/>
    </row>
    <row r="50" spans="3:92" ht="18.5">
      <c r="C50" s="277" t="e">
        <f t="shared" si="7"/>
        <v>#REF!</v>
      </c>
      <c r="CN50" s="277"/>
    </row>
    <row r="51" spans="3:92" ht="18.5">
      <c r="C51" s="277" t="e">
        <f t="shared" si="7"/>
        <v>#REF!</v>
      </c>
      <c r="CN51" s="277"/>
    </row>
    <row r="52" spans="3:92" ht="18.5">
      <c r="C52" s="277">
        <f t="shared" si="7"/>
        <v>0</v>
      </c>
      <c r="CN52" s="277"/>
    </row>
    <row r="53" spans="3:92" ht="18.5">
      <c r="C53" s="277">
        <f t="shared" si="7"/>
        <v>0</v>
      </c>
      <c r="CN53" s="277"/>
    </row>
    <row r="54" spans="3:92" ht="18.5">
      <c r="C54" s="277">
        <f t="shared" si="7"/>
        <v>0</v>
      </c>
      <c r="CN54" s="277"/>
    </row>
    <row r="55" spans="3:92" ht="18.5">
      <c r="C55" s="277">
        <f t="shared" si="7"/>
        <v>0</v>
      </c>
      <c r="CN55" s="277"/>
    </row>
    <row r="56" spans="3:92" ht="18.5">
      <c r="C56" s="277" t="e">
        <f>#REF!/10</f>
        <v>#REF!</v>
      </c>
      <c r="CN56" s="277"/>
    </row>
    <row r="57" spans="3:92" ht="18.5">
      <c r="C57" s="277">
        <f t="shared" ref="C57:C63" si="8">C40/10</f>
        <v>0</v>
      </c>
      <c r="CN57" s="277"/>
    </row>
    <row r="58" spans="3:92" ht="18.5">
      <c r="C58" s="277">
        <f t="shared" si="8"/>
        <v>0</v>
      </c>
      <c r="CN58" s="277"/>
    </row>
    <row r="59" spans="3:92" ht="18.5">
      <c r="C59" s="277">
        <f t="shared" si="8"/>
        <v>0</v>
      </c>
      <c r="CN59" s="277"/>
    </row>
    <row r="60" spans="3:92" ht="18.5">
      <c r="C60" s="277">
        <f t="shared" si="8"/>
        <v>0</v>
      </c>
      <c r="CN60" s="277"/>
    </row>
    <row r="61" spans="3:92" ht="18.5">
      <c r="C61" s="277">
        <f t="shared" si="8"/>
        <v>0</v>
      </c>
      <c r="CN61" s="277"/>
    </row>
    <row r="62" spans="3:92" ht="18.5">
      <c r="C62" s="277">
        <f t="shared" si="8"/>
        <v>0</v>
      </c>
      <c r="CN62" s="277"/>
    </row>
    <row r="63" spans="3:92" ht="18.5">
      <c r="C63" s="277" t="e">
        <f t="shared" si="8"/>
        <v>#REF!</v>
      </c>
      <c r="CN63" s="277"/>
    </row>
    <row r="64" spans="3:92" ht="18.5">
      <c r="CN64" s="277"/>
    </row>
    <row r="79" spans="92:92" ht="18.5">
      <c r="CN79" s="277"/>
    </row>
    <row r="80" spans="92:92" ht="18.5">
      <c r="CN80" s="277"/>
    </row>
    <row r="81" spans="2:92" ht="18.5">
      <c r="CN81" s="277"/>
    </row>
    <row r="82" spans="2:92" ht="18.5">
      <c r="CN82" s="277"/>
    </row>
    <row r="83" spans="2:92" ht="18.5">
      <c r="CN83" s="277"/>
    </row>
    <row r="84" spans="2:92" ht="18.5">
      <c r="CN84" s="277"/>
    </row>
    <row r="85" spans="2:92" ht="6" customHeight="1">
      <c r="CN85" s="277"/>
    </row>
    <row r="86" spans="2:92" ht="18.5">
      <c r="B86" s="3030" t="s">
        <v>1551</v>
      </c>
      <c r="CN86" s="277"/>
    </row>
    <row r="87" spans="2:92" ht="18.5">
      <c r="CN87" s="277"/>
    </row>
    <row r="88" spans="2:92" ht="18.5">
      <c r="CN88" s="277"/>
    </row>
    <row r="89" spans="2:92" ht="18.5">
      <c r="CN89" s="277"/>
    </row>
    <row r="90" spans="2:92" ht="18.5">
      <c r="CN90" s="277"/>
    </row>
    <row r="91" spans="2:92" ht="18.5">
      <c r="CN91" s="277"/>
    </row>
    <row r="92" spans="2:92" ht="18.5">
      <c r="CN92" s="277"/>
    </row>
    <row r="93" spans="2:92" ht="18.5">
      <c r="CN93" s="277"/>
    </row>
    <row r="94" spans="2:92" ht="18.5">
      <c r="CN94" s="277"/>
    </row>
    <row r="95" spans="2:92" ht="18.5">
      <c r="CN95" s="277"/>
    </row>
    <row r="96" spans="2:92" ht="18.5">
      <c r="CN96" s="277"/>
    </row>
    <row r="97" spans="92:92" ht="18.5">
      <c r="CN97" s="277"/>
    </row>
    <row r="98" spans="92:92" ht="18.5">
      <c r="CN98" s="277"/>
    </row>
    <row r="99" spans="92:92" ht="18.5">
      <c r="CN99" s="277"/>
    </row>
    <row r="100" spans="92:92" ht="18.5">
      <c r="CN100" s="277"/>
    </row>
    <row r="101" spans="92:92" ht="18.5">
      <c r="CN101" s="277"/>
    </row>
  </sheetData>
  <mergeCells count="15">
    <mergeCell ref="FU2:GF2"/>
    <mergeCell ref="GG2:GI2"/>
    <mergeCell ref="CC2:CN2"/>
    <mergeCell ref="A2:A3"/>
    <mergeCell ref="V2:AG2"/>
    <mergeCell ref="AI2:AT2"/>
    <mergeCell ref="BE2:BM2"/>
    <mergeCell ref="BQ2:CB2"/>
    <mergeCell ref="FI2:FT2"/>
    <mergeCell ref="CO2:CZ2"/>
    <mergeCell ref="DA2:DL2"/>
    <mergeCell ref="DM2:DX2"/>
    <mergeCell ref="DY2:EJ2"/>
    <mergeCell ref="EK2:EV2"/>
    <mergeCell ref="EW2:FH2"/>
  </mergeCells>
  <printOptions horizontalCentered="1"/>
  <pageMargins left="0" right="0" top="0.511811023622047" bottom="0.78740157480314998" header="0.511811023622047" footer="0.511811023622047"/>
  <pageSetup paperSize="9" scale="59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&amp;C2
&amp;1#&amp;"Aptos,Regular"&amp;10&amp;K000000 PUBLIC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D328-8E2F-48BC-B67E-AF275073A5FB}">
  <dimension ref="A1:GL86"/>
  <sheetViews>
    <sheetView showGridLines="0" view="pageBreakPreview" zoomScale="60" zoomScaleNormal="100" workbookViewId="0">
      <pane xSplit="1" ySplit="3" topLeftCell="FT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7"/>
  <cols>
    <col min="1" max="1" width="54.08984375" style="4" customWidth="1"/>
    <col min="2" max="2" width="10.54296875" style="4" hidden="1" customWidth="1"/>
    <col min="3" max="3" width="10.1796875" style="4" hidden="1" customWidth="1"/>
    <col min="4" max="6" width="10.453125" style="4" hidden="1" customWidth="1"/>
    <col min="7" max="9" width="12.453125" style="4" hidden="1" customWidth="1"/>
    <col min="10" max="10" width="2.81640625" style="4" hidden="1" customWidth="1"/>
    <col min="11" max="11" width="11.81640625" style="4" hidden="1" customWidth="1"/>
    <col min="12" max="19" width="12.453125" style="4" hidden="1" customWidth="1"/>
    <col min="20" max="20" width="12.1796875" style="4" hidden="1" customWidth="1"/>
    <col min="21" max="21" width="2.1796875" style="4" hidden="1" customWidth="1"/>
    <col min="22" max="24" width="12.453125" style="4" hidden="1" customWidth="1"/>
    <col min="25" max="25" width="12.81640625" style="4" hidden="1" customWidth="1"/>
    <col min="26" max="26" width="12.1796875" style="4" hidden="1" customWidth="1"/>
    <col min="27" max="27" width="11.81640625" style="4" hidden="1" customWidth="1"/>
    <col min="28" max="28" width="13" style="4" hidden="1" customWidth="1"/>
    <col min="29" max="29" width="12.1796875" style="4" hidden="1" customWidth="1"/>
    <col min="30" max="30" width="12.81640625" style="4" hidden="1" customWidth="1"/>
    <col min="31" max="31" width="12.54296875" style="4" hidden="1" customWidth="1"/>
    <col min="32" max="32" width="11.81640625" style="4" hidden="1" customWidth="1"/>
    <col min="33" max="33" width="12.1796875" style="4" hidden="1" customWidth="1"/>
    <col min="34" max="34" width="3" style="4" hidden="1" customWidth="1"/>
    <col min="35" max="35" width="11.54296875" style="4" hidden="1" customWidth="1"/>
    <col min="36" max="36" width="12.54296875" style="4" hidden="1" customWidth="1"/>
    <col min="37" max="40" width="11.54296875" style="4" hidden="1" customWidth="1"/>
    <col min="41" max="45" width="12" style="4" hidden="1" customWidth="1"/>
    <col min="46" max="46" width="11.54296875" style="4" hidden="1" customWidth="1"/>
    <col min="47" max="47" width="1.1796875" style="4" hidden="1" customWidth="1"/>
    <col min="48" max="52" width="11.54296875" style="4" hidden="1" customWidth="1"/>
    <col min="53" max="55" width="12.1796875" style="4" hidden="1" customWidth="1"/>
    <col min="56" max="72" width="15" style="4" hidden="1" customWidth="1"/>
    <col min="73" max="137" width="15.1796875" style="4" hidden="1" customWidth="1"/>
    <col min="138" max="157" width="14.453125" style="4" hidden="1" customWidth="1"/>
    <col min="158" max="175" width="15.1796875" style="4" hidden="1" customWidth="1"/>
    <col min="176" max="188" width="15.1796875" style="4" customWidth="1"/>
    <col min="189" max="189" width="9.1796875" style="4"/>
    <col min="190" max="190" width="19.54296875" style="4" bestFit="1" customWidth="1"/>
    <col min="191" max="192" width="18.08984375" style="4" bestFit="1" customWidth="1"/>
    <col min="193" max="193" width="9.1796875" style="4"/>
    <col min="194" max="194" width="17.1796875" style="4" customWidth="1"/>
    <col min="195" max="16384" width="9.1796875" style="4"/>
  </cols>
  <sheetData>
    <row r="1" spans="1:194" ht="36" customHeight="1" thickBot="1">
      <c r="A1" s="371" t="s">
        <v>218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7"/>
      <c r="EE1" s="277"/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7"/>
      <c r="EZ1" s="277"/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7"/>
      <c r="FU1" s="277"/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</row>
    <row r="2" spans="1:194" ht="30" customHeight="1" thickTop="1" thickBot="1">
      <c r="A2" s="3076" t="s">
        <v>178</v>
      </c>
      <c r="B2" s="373" t="s">
        <v>219</v>
      </c>
      <c r="C2" s="373" t="s">
        <v>220</v>
      </c>
      <c r="D2" s="373" t="s">
        <v>221</v>
      </c>
      <c r="E2" s="374">
        <v>2008</v>
      </c>
      <c r="F2" s="374">
        <v>2009</v>
      </c>
      <c r="G2" s="375">
        <v>2010</v>
      </c>
      <c r="H2" s="296">
        <v>2011</v>
      </c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5">
        <v>2011</v>
      </c>
      <c r="U2" s="290"/>
      <c r="V2" s="3074">
        <v>2012</v>
      </c>
      <c r="W2" s="3074"/>
      <c r="X2" s="3074"/>
      <c r="Y2" s="3074"/>
      <c r="Z2" s="3074"/>
      <c r="AA2" s="3074"/>
      <c r="AB2" s="3074"/>
      <c r="AC2" s="3074"/>
      <c r="AD2" s="3074"/>
      <c r="AE2" s="3074"/>
      <c r="AF2" s="3074"/>
      <c r="AG2" s="3074"/>
      <c r="AH2" s="290"/>
      <c r="AI2" s="3074">
        <v>2013</v>
      </c>
      <c r="AJ2" s="3074"/>
      <c r="AK2" s="3074"/>
      <c r="AL2" s="3074"/>
      <c r="AM2" s="3074"/>
      <c r="AN2" s="3074"/>
      <c r="AO2" s="3074"/>
      <c r="AP2" s="3074"/>
      <c r="AQ2" s="3074"/>
      <c r="AR2" s="3074"/>
      <c r="AS2" s="3074"/>
      <c r="AT2" s="3074"/>
      <c r="AU2" s="296"/>
      <c r="AV2" s="376">
        <v>2014</v>
      </c>
      <c r="AW2" s="377"/>
      <c r="AX2" s="377"/>
      <c r="AY2" s="377"/>
      <c r="AZ2" s="377"/>
      <c r="BA2" s="292">
        <v>2014</v>
      </c>
      <c r="BB2" s="3073">
        <v>2015</v>
      </c>
      <c r="BC2" s="3074"/>
      <c r="BD2" s="3074"/>
      <c r="BE2" s="3074"/>
      <c r="BF2" s="3074"/>
      <c r="BG2" s="3074"/>
      <c r="BH2" s="3074"/>
      <c r="BI2" s="3074"/>
      <c r="BJ2" s="3074"/>
      <c r="BK2" s="3074"/>
      <c r="BL2" s="3074"/>
      <c r="BM2" s="3074"/>
      <c r="BN2" s="3073">
        <v>2016</v>
      </c>
      <c r="BO2" s="3074"/>
      <c r="BP2" s="3074"/>
      <c r="BQ2" s="3074"/>
      <c r="BR2" s="3074"/>
      <c r="BS2" s="3074"/>
      <c r="BT2" s="3074"/>
      <c r="BU2" s="3074"/>
      <c r="BV2" s="3074"/>
      <c r="BW2" s="3074"/>
      <c r="BX2" s="3074"/>
      <c r="BY2" s="3074"/>
      <c r="BZ2" s="3073">
        <v>2017</v>
      </c>
      <c r="CA2" s="3074"/>
      <c r="CB2" s="3074"/>
      <c r="CC2" s="3074"/>
      <c r="CD2" s="3074"/>
      <c r="CE2" s="3074"/>
      <c r="CF2" s="3074"/>
      <c r="CG2" s="3074"/>
      <c r="CH2" s="3074"/>
      <c r="CI2" s="3074"/>
      <c r="CJ2" s="3074"/>
      <c r="CK2" s="3074"/>
      <c r="CL2" s="3073">
        <v>2018</v>
      </c>
      <c r="CM2" s="3074"/>
      <c r="CN2" s="3074"/>
      <c r="CO2" s="3074"/>
      <c r="CP2" s="3074"/>
      <c r="CQ2" s="3074"/>
      <c r="CR2" s="3074"/>
      <c r="CS2" s="3074"/>
      <c r="CT2" s="3074"/>
      <c r="CU2" s="3074"/>
      <c r="CV2" s="3074"/>
      <c r="CW2" s="3075"/>
      <c r="CX2" s="3073">
        <v>2019</v>
      </c>
      <c r="CY2" s="3074"/>
      <c r="CZ2" s="3074"/>
      <c r="DA2" s="3074"/>
      <c r="DB2" s="3074"/>
      <c r="DC2" s="3074"/>
      <c r="DD2" s="3074"/>
      <c r="DE2" s="3074"/>
      <c r="DF2" s="3074"/>
      <c r="DG2" s="3074"/>
      <c r="DH2" s="3074"/>
      <c r="DI2" s="3075"/>
      <c r="DJ2" s="3073">
        <v>2020</v>
      </c>
      <c r="DK2" s="3074"/>
      <c r="DL2" s="3074"/>
      <c r="DM2" s="3074"/>
      <c r="DN2" s="3074"/>
      <c r="DO2" s="3074"/>
      <c r="DP2" s="3074"/>
      <c r="DQ2" s="3074"/>
      <c r="DR2" s="3074"/>
      <c r="DS2" s="3074"/>
      <c r="DT2" s="3074"/>
      <c r="DU2" s="3075"/>
      <c r="DV2" s="3073">
        <v>2021</v>
      </c>
      <c r="DW2" s="3074"/>
      <c r="DX2" s="3074"/>
      <c r="DY2" s="3074"/>
      <c r="DZ2" s="3074"/>
      <c r="EA2" s="3074"/>
      <c r="EB2" s="3074"/>
      <c r="EC2" s="3074"/>
      <c r="ED2" s="3074"/>
      <c r="EE2" s="3074"/>
      <c r="EF2" s="3074"/>
      <c r="EG2" s="3075"/>
      <c r="EH2" s="3073">
        <v>2022</v>
      </c>
      <c r="EI2" s="3074"/>
      <c r="EJ2" s="3074"/>
      <c r="EK2" s="3074"/>
      <c r="EL2" s="3074"/>
      <c r="EM2" s="3074"/>
      <c r="EN2" s="3074"/>
      <c r="EO2" s="3074"/>
      <c r="EP2" s="3074"/>
      <c r="EQ2" s="3074"/>
      <c r="ER2" s="3074"/>
      <c r="ES2" s="3075"/>
      <c r="ET2" s="3073">
        <v>2023</v>
      </c>
      <c r="EU2" s="3074"/>
      <c r="EV2" s="3074"/>
      <c r="EW2" s="3074"/>
      <c r="EX2" s="3074"/>
      <c r="EY2" s="3074"/>
      <c r="EZ2" s="3074"/>
      <c r="FA2" s="3074"/>
      <c r="FB2" s="3074"/>
      <c r="FC2" s="3074"/>
      <c r="FD2" s="3074"/>
      <c r="FE2" s="3075"/>
      <c r="FF2" s="3079">
        <v>2024</v>
      </c>
      <c r="FG2" s="3080"/>
      <c r="FH2" s="3080"/>
      <c r="FI2" s="3080"/>
      <c r="FJ2" s="3080"/>
      <c r="FK2" s="3080"/>
      <c r="FL2" s="3080"/>
      <c r="FM2" s="3080"/>
      <c r="FN2" s="3080"/>
      <c r="FO2" s="3080"/>
      <c r="FP2" s="3080"/>
      <c r="FQ2" s="3081"/>
      <c r="FR2" s="3073">
        <v>2025</v>
      </c>
      <c r="FS2" s="3074"/>
      <c r="FT2" s="3074"/>
      <c r="FU2" s="3074"/>
      <c r="FV2" s="3074"/>
      <c r="FW2" s="3074"/>
      <c r="FX2" s="3074"/>
      <c r="FY2" s="3074"/>
      <c r="FZ2" s="3074"/>
      <c r="GA2" s="3074"/>
      <c r="GB2" s="3074"/>
      <c r="GC2" s="3075"/>
      <c r="GD2" s="3073">
        <v>2026</v>
      </c>
      <c r="GE2" s="3074"/>
      <c r="GF2" s="3075"/>
    </row>
    <row r="3" spans="1:194" ht="30" customHeight="1" thickTop="1" thickBot="1">
      <c r="A3" s="3077"/>
      <c r="B3" s="378"/>
      <c r="C3" s="378"/>
      <c r="D3" s="378"/>
      <c r="E3" s="301" t="s">
        <v>132</v>
      </c>
      <c r="F3" s="301" t="s">
        <v>132</v>
      </c>
      <c r="G3" s="302" t="s">
        <v>132</v>
      </c>
      <c r="H3" s="303" t="s">
        <v>121</v>
      </c>
      <c r="I3" s="303" t="s">
        <v>122</v>
      </c>
      <c r="J3" s="303"/>
      <c r="K3" s="304" t="s">
        <v>123</v>
      </c>
      <c r="L3" s="304" t="s">
        <v>124</v>
      </c>
      <c r="M3" s="304" t="s">
        <v>125</v>
      </c>
      <c r="N3" s="304" t="s">
        <v>126</v>
      </c>
      <c r="O3" s="304" t="s">
        <v>127</v>
      </c>
      <c r="P3" s="304" t="s">
        <v>128</v>
      </c>
      <c r="Q3" s="304" t="s">
        <v>129</v>
      </c>
      <c r="R3" s="304" t="s">
        <v>130</v>
      </c>
      <c r="S3" s="304" t="s">
        <v>131</v>
      </c>
      <c r="T3" s="379" t="s">
        <v>132</v>
      </c>
      <c r="U3" s="303"/>
      <c r="V3" s="303" t="s">
        <v>121</v>
      </c>
      <c r="W3" s="303" t="s">
        <v>122</v>
      </c>
      <c r="X3" s="303" t="s">
        <v>123</v>
      </c>
      <c r="Y3" s="303" t="s">
        <v>124</v>
      </c>
      <c r="Z3" s="303" t="s">
        <v>125</v>
      </c>
      <c r="AA3" s="303" t="s">
        <v>126</v>
      </c>
      <c r="AB3" s="303" t="s">
        <v>127</v>
      </c>
      <c r="AC3" s="303" t="s">
        <v>128</v>
      </c>
      <c r="AD3" s="303" t="s">
        <v>129</v>
      </c>
      <c r="AE3" s="303" t="s">
        <v>130</v>
      </c>
      <c r="AF3" s="303" t="s">
        <v>131</v>
      </c>
      <c r="AG3" s="380" t="s">
        <v>132</v>
      </c>
      <c r="AH3" s="303"/>
      <c r="AI3" s="303" t="s">
        <v>121</v>
      </c>
      <c r="AJ3" s="303" t="s">
        <v>122</v>
      </c>
      <c r="AK3" s="303" t="s">
        <v>123</v>
      </c>
      <c r="AL3" s="303" t="s">
        <v>124</v>
      </c>
      <c r="AM3" s="303" t="s">
        <v>125</v>
      </c>
      <c r="AN3" s="303" t="s">
        <v>126</v>
      </c>
      <c r="AO3" s="303" t="s">
        <v>133</v>
      </c>
      <c r="AP3" s="303" t="s">
        <v>128</v>
      </c>
      <c r="AQ3" s="304" t="s">
        <v>129</v>
      </c>
      <c r="AR3" s="304" t="s">
        <v>130</v>
      </c>
      <c r="AS3" s="304" t="s">
        <v>131</v>
      </c>
      <c r="AT3" s="304" t="s">
        <v>132</v>
      </c>
      <c r="AU3" s="303"/>
      <c r="AV3" s="381" t="s">
        <v>121</v>
      </c>
      <c r="AW3" s="303" t="s">
        <v>122</v>
      </c>
      <c r="AX3" s="303" t="s">
        <v>123</v>
      </c>
      <c r="AY3" s="303" t="s">
        <v>124</v>
      </c>
      <c r="AZ3" s="303" t="s">
        <v>125</v>
      </c>
      <c r="BA3" s="305" t="s">
        <v>132</v>
      </c>
      <c r="BB3" s="303" t="s">
        <v>121</v>
      </c>
      <c r="BC3" s="303" t="s">
        <v>122</v>
      </c>
      <c r="BD3" s="303" t="s">
        <v>123</v>
      </c>
      <c r="BE3" s="303" t="s">
        <v>124</v>
      </c>
      <c r="BF3" s="303" t="s">
        <v>125</v>
      </c>
      <c r="BG3" s="303" t="s">
        <v>126</v>
      </c>
      <c r="BH3" s="303" t="s">
        <v>127</v>
      </c>
      <c r="BI3" s="303" t="s">
        <v>128</v>
      </c>
      <c r="BJ3" s="303" t="s">
        <v>129</v>
      </c>
      <c r="BK3" s="304" t="s">
        <v>130</v>
      </c>
      <c r="BL3" s="304" t="s">
        <v>131</v>
      </c>
      <c r="BM3" s="304" t="s">
        <v>132</v>
      </c>
      <c r="BN3" s="306" t="s">
        <v>121</v>
      </c>
      <c r="BO3" s="304" t="s">
        <v>122</v>
      </c>
      <c r="BP3" s="304" t="s">
        <v>123</v>
      </c>
      <c r="BQ3" s="304" t="s">
        <v>124</v>
      </c>
      <c r="BR3" s="304" t="s">
        <v>125</v>
      </c>
      <c r="BS3" s="304" t="s">
        <v>126</v>
      </c>
      <c r="BT3" s="304" t="s">
        <v>127</v>
      </c>
      <c r="BU3" s="304" t="s">
        <v>128</v>
      </c>
      <c r="BV3" s="304" t="s">
        <v>129</v>
      </c>
      <c r="BW3" s="304" t="s">
        <v>130</v>
      </c>
      <c r="BX3" s="304" t="s">
        <v>131</v>
      </c>
      <c r="BY3" s="304" t="s">
        <v>132</v>
      </c>
      <c r="BZ3" s="306" t="s">
        <v>121</v>
      </c>
      <c r="CA3" s="304" t="s">
        <v>122</v>
      </c>
      <c r="CB3" s="304" t="s">
        <v>123</v>
      </c>
      <c r="CC3" s="304" t="s">
        <v>124</v>
      </c>
      <c r="CD3" s="304" t="s">
        <v>125</v>
      </c>
      <c r="CE3" s="304" t="s">
        <v>126</v>
      </c>
      <c r="CF3" s="304" t="s">
        <v>127</v>
      </c>
      <c r="CG3" s="304" t="s">
        <v>128</v>
      </c>
      <c r="CH3" s="304" t="s">
        <v>129</v>
      </c>
      <c r="CI3" s="304" t="s">
        <v>130</v>
      </c>
      <c r="CJ3" s="304" t="s">
        <v>131</v>
      </c>
      <c r="CK3" s="304" t="s">
        <v>132</v>
      </c>
      <c r="CL3" s="306" t="s">
        <v>121</v>
      </c>
      <c r="CM3" s="304" t="s">
        <v>122</v>
      </c>
      <c r="CN3" s="304" t="s">
        <v>123</v>
      </c>
      <c r="CO3" s="304" t="s">
        <v>124</v>
      </c>
      <c r="CP3" s="304" t="s">
        <v>125</v>
      </c>
      <c r="CQ3" s="304" t="s">
        <v>126</v>
      </c>
      <c r="CR3" s="304" t="s">
        <v>127</v>
      </c>
      <c r="CS3" s="304" t="s">
        <v>128</v>
      </c>
      <c r="CT3" s="304" t="s">
        <v>129</v>
      </c>
      <c r="CU3" s="304" t="s">
        <v>130</v>
      </c>
      <c r="CV3" s="304" t="s">
        <v>131</v>
      </c>
      <c r="CW3" s="307" t="s">
        <v>132</v>
      </c>
      <c r="CX3" s="306" t="s">
        <v>121</v>
      </c>
      <c r="CY3" s="304" t="s">
        <v>122</v>
      </c>
      <c r="CZ3" s="304" t="s">
        <v>123</v>
      </c>
      <c r="DA3" s="304" t="s">
        <v>124</v>
      </c>
      <c r="DB3" s="304" t="s">
        <v>125</v>
      </c>
      <c r="DC3" s="304" t="s">
        <v>126</v>
      </c>
      <c r="DD3" s="304" t="s">
        <v>127</v>
      </c>
      <c r="DE3" s="304" t="s">
        <v>128</v>
      </c>
      <c r="DF3" s="304" t="s">
        <v>129</v>
      </c>
      <c r="DG3" s="304" t="s">
        <v>130</v>
      </c>
      <c r="DH3" s="304" t="s">
        <v>131</v>
      </c>
      <c r="DI3" s="307" t="s">
        <v>132</v>
      </c>
      <c r="DJ3" s="306" t="s">
        <v>121</v>
      </c>
      <c r="DK3" s="304" t="s">
        <v>122</v>
      </c>
      <c r="DL3" s="304" t="s">
        <v>123</v>
      </c>
      <c r="DM3" s="304" t="s">
        <v>124</v>
      </c>
      <c r="DN3" s="304" t="s">
        <v>125</v>
      </c>
      <c r="DO3" s="304" t="s">
        <v>126</v>
      </c>
      <c r="DP3" s="304" t="s">
        <v>127</v>
      </c>
      <c r="DQ3" s="304" t="s">
        <v>128</v>
      </c>
      <c r="DR3" s="304" t="s">
        <v>129</v>
      </c>
      <c r="DS3" s="304" t="s">
        <v>130</v>
      </c>
      <c r="DT3" s="304" t="s">
        <v>131</v>
      </c>
      <c r="DU3" s="307" t="s">
        <v>132</v>
      </c>
      <c r="DV3" s="306" t="s">
        <v>121</v>
      </c>
      <c r="DW3" s="304" t="s">
        <v>122</v>
      </c>
      <c r="DX3" s="304" t="s">
        <v>123</v>
      </c>
      <c r="DY3" s="304" t="s">
        <v>124</v>
      </c>
      <c r="DZ3" s="304" t="s">
        <v>125</v>
      </c>
      <c r="EA3" s="304" t="s">
        <v>126</v>
      </c>
      <c r="EB3" s="304" t="s">
        <v>127</v>
      </c>
      <c r="EC3" s="304" t="s">
        <v>128</v>
      </c>
      <c r="ED3" s="304" t="s">
        <v>129</v>
      </c>
      <c r="EE3" s="304" t="s">
        <v>130</v>
      </c>
      <c r="EF3" s="304" t="s">
        <v>131</v>
      </c>
      <c r="EG3" s="307" t="s">
        <v>132</v>
      </c>
      <c r="EH3" s="306" t="s">
        <v>121</v>
      </c>
      <c r="EI3" s="304" t="s">
        <v>122</v>
      </c>
      <c r="EJ3" s="304" t="s">
        <v>123</v>
      </c>
      <c r="EK3" s="304" t="s">
        <v>124</v>
      </c>
      <c r="EL3" s="304" t="s">
        <v>125</v>
      </c>
      <c r="EM3" s="304" t="s">
        <v>126</v>
      </c>
      <c r="EN3" s="304" t="s">
        <v>127</v>
      </c>
      <c r="EO3" s="304" t="s">
        <v>128</v>
      </c>
      <c r="EP3" s="304" t="s">
        <v>129</v>
      </c>
      <c r="EQ3" s="304" t="s">
        <v>130</v>
      </c>
      <c r="ER3" s="304" t="s">
        <v>131</v>
      </c>
      <c r="ES3" s="307" t="s">
        <v>132</v>
      </c>
      <c r="ET3" s="306" t="s">
        <v>121</v>
      </c>
      <c r="EU3" s="304" t="s">
        <v>122</v>
      </c>
      <c r="EV3" s="304" t="s">
        <v>123</v>
      </c>
      <c r="EW3" s="304" t="s">
        <v>124</v>
      </c>
      <c r="EX3" s="304" t="s">
        <v>125</v>
      </c>
      <c r="EY3" s="304" t="s">
        <v>126</v>
      </c>
      <c r="EZ3" s="304" t="s">
        <v>127</v>
      </c>
      <c r="FA3" s="304" t="s">
        <v>128</v>
      </c>
      <c r="FB3" s="304" t="s">
        <v>129</v>
      </c>
      <c r="FC3" s="304" t="s">
        <v>130</v>
      </c>
      <c r="FD3" s="304" t="s">
        <v>131</v>
      </c>
      <c r="FE3" s="307" t="s">
        <v>132</v>
      </c>
      <c r="FF3" s="306" t="s">
        <v>121</v>
      </c>
      <c r="FG3" s="304" t="s">
        <v>122</v>
      </c>
      <c r="FH3" s="304" t="s">
        <v>123</v>
      </c>
      <c r="FI3" s="304" t="s">
        <v>124</v>
      </c>
      <c r="FJ3" s="304" t="s">
        <v>125</v>
      </c>
      <c r="FK3" s="304" t="s">
        <v>126</v>
      </c>
      <c r="FL3" s="304" t="s">
        <v>127</v>
      </c>
      <c r="FM3" s="304" t="s">
        <v>128</v>
      </c>
      <c r="FN3" s="304" t="s">
        <v>129</v>
      </c>
      <c r="FO3" s="304" t="s">
        <v>130</v>
      </c>
      <c r="FP3" s="304" t="s">
        <v>131</v>
      </c>
      <c r="FQ3" s="307" t="s">
        <v>132</v>
      </c>
      <c r="FR3" s="306" t="s">
        <v>121</v>
      </c>
      <c r="FS3" s="304" t="s">
        <v>122</v>
      </c>
      <c r="FT3" s="304" t="s">
        <v>123</v>
      </c>
      <c r="FU3" s="304" t="s">
        <v>124</v>
      </c>
      <c r="FV3" s="304" t="s">
        <v>125</v>
      </c>
      <c r="FW3" s="304" t="s">
        <v>126</v>
      </c>
      <c r="FX3" s="304" t="s">
        <v>127</v>
      </c>
      <c r="FY3" s="304" t="s">
        <v>128</v>
      </c>
      <c r="FZ3" s="304" t="s">
        <v>129</v>
      </c>
      <c r="GA3" s="304" t="s">
        <v>130</v>
      </c>
      <c r="GB3" s="304" t="s">
        <v>131</v>
      </c>
      <c r="GC3" s="307" t="s">
        <v>132</v>
      </c>
      <c r="GD3" s="306" t="s">
        <v>121</v>
      </c>
      <c r="GE3" s="304" t="s">
        <v>122</v>
      </c>
      <c r="GF3" s="307" t="s">
        <v>123</v>
      </c>
    </row>
    <row r="4" spans="1:194" ht="45.75" customHeight="1" thickTop="1">
      <c r="A4" s="382" t="s">
        <v>222</v>
      </c>
      <c r="B4" s="342">
        <v>852.05</v>
      </c>
      <c r="C4" s="342">
        <v>1090.75</v>
      </c>
      <c r="D4" s="2707">
        <v>1470.5898</v>
      </c>
      <c r="E4" s="2707">
        <v>1939.1849999999999</v>
      </c>
      <c r="F4" s="2707">
        <v>2343.8040248478001</v>
      </c>
      <c r="G4" s="383">
        <v>3262.7186999999999</v>
      </c>
      <c r="H4" s="384">
        <v>3056.3514</v>
      </c>
      <c r="I4" s="384">
        <v>2877.0383000000002</v>
      </c>
      <c r="J4" s="384"/>
      <c r="K4" s="384">
        <v>2899.3987999999999</v>
      </c>
      <c r="L4" s="161">
        <v>3068.4517999999998</v>
      </c>
      <c r="M4" s="161">
        <v>3096.2242999999999</v>
      </c>
      <c r="N4" s="161">
        <v>3073.8874999999998</v>
      </c>
      <c r="O4" s="161">
        <v>3005.5927999999999</v>
      </c>
      <c r="P4" s="161">
        <v>3079.6118999999999</v>
      </c>
      <c r="Q4" s="384">
        <v>3194.9525466900018</v>
      </c>
      <c r="R4" s="161">
        <v>3640.1131359400006</v>
      </c>
      <c r="S4" s="161">
        <v>3666.3832220600025</v>
      </c>
      <c r="T4" s="385">
        <v>4244.2681981600017</v>
      </c>
      <c r="U4" s="161"/>
      <c r="V4" s="161">
        <v>4021.8126957400009</v>
      </c>
      <c r="W4" s="161">
        <v>3754.2243706800009</v>
      </c>
      <c r="X4" s="161">
        <v>3868.9516344700005</v>
      </c>
      <c r="Y4" s="161">
        <v>3945.0590174200011</v>
      </c>
      <c r="Z4" s="161">
        <v>4007.0235567899999</v>
      </c>
      <c r="AA4" s="386">
        <v>4009.6946750800007</v>
      </c>
      <c r="AB4" s="386">
        <v>4097.1206679800007</v>
      </c>
      <c r="AC4" s="386">
        <v>4179.7484177800015</v>
      </c>
      <c r="AD4" s="386">
        <v>4297.274334810003</v>
      </c>
      <c r="AE4" s="386">
        <v>4579.3238371099997</v>
      </c>
      <c r="AF4" s="386">
        <v>5017.11473277</v>
      </c>
      <c r="AG4" s="386">
        <v>5555.4720321199993</v>
      </c>
      <c r="AH4" s="161"/>
      <c r="AI4" s="386">
        <v>5096.1985573999991</v>
      </c>
      <c r="AJ4" s="386">
        <v>4824.7881256300006</v>
      </c>
      <c r="AK4" s="386">
        <v>4942.3313725799999</v>
      </c>
      <c r="AL4" s="386">
        <v>4867.4393568300002</v>
      </c>
      <c r="AM4" s="386">
        <v>4950.9160972999998</v>
      </c>
      <c r="AN4" s="386">
        <v>4768.6542502000002</v>
      </c>
      <c r="AO4" s="386">
        <v>4717.0595641900018</v>
      </c>
      <c r="AP4" s="386">
        <v>4792.8751365299986</v>
      </c>
      <c r="AQ4" s="386">
        <v>4792.8002910600017</v>
      </c>
      <c r="AR4" s="386">
        <v>5157.4465741700014</v>
      </c>
      <c r="AS4" s="386">
        <v>5467.428715150003</v>
      </c>
      <c r="AT4" s="386">
        <v>6197.4070403800015</v>
      </c>
      <c r="AU4" s="161"/>
      <c r="AV4" s="386">
        <v>5678.6073677100012</v>
      </c>
      <c r="AW4" s="386">
        <v>5521.3130874199978</v>
      </c>
      <c r="AX4" s="386">
        <v>5556.3897651100033</v>
      </c>
      <c r="AY4" s="386">
        <v>5895.8458318100029</v>
      </c>
      <c r="AZ4" s="386">
        <v>5935.2139596699999</v>
      </c>
      <c r="BA4" s="386">
        <v>7742.2077532299982</v>
      </c>
      <c r="BB4" s="386">
        <v>7742.2077499999996</v>
      </c>
      <c r="BC4" s="386">
        <v>7082.112526099997</v>
      </c>
      <c r="BD4" s="386">
        <v>7288.3315319499989</v>
      </c>
      <c r="BE4" s="387">
        <v>7267.287203519998</v>
      </c>
      <c r="BF4" s="387">
        <v>7235.6295813799961</v>
      </c>
      <c r="BG4" s="387">
        <v>7265.2306988499968</v>
      </c>
      <c r="BH4" s="387">
        <v>7166.9175569999961</v>
      </c>
      <c r="BI4" s="387">
        <v>7324.5826075099985</v>
      </c>
      <c r="BJ4" s="387">
        <v>7327.7277230800019</v>
      </c>
      <c r="BK4" s="351">
        <v>8255.2416889299984</v>
      </c>
      <c r="BL4" s="351">
        <v>8332.7722502899996</v>
      </c>
      <c r="BM4" s="351">
        <v>9536.52136832</v>
      </c>
      <c r="BN4" s="350">
        <v>8803.8145951599981</v>
      </c>
      <c r="BO4" s="350">
        <v>8369.2523468700019</v>
      </c>
      <c r="BP4" s="350">
        <v>8400.857701500001</v>
      </c>
      <c r="BQ4" s="231">
        <v>8318.8742322200014</v>
      </c>
      <c r="BR4" s="231">
        <v>8336.2668217299997</v>
      </c>
      <c r="BS4" s="231">
        <v>8415.4134217999945</v>
      </c>
      <c r="BT4" s="231">
        <v>8306.814497010002</v>
      </c>
      <c r="BU4" s="231">
        <v>8389.7073128399952</v>
      </c>
      <c r="BV4" s="231">
        <v>8534.2328764499925</v>
      </c>
      <c r="BW4" s="321">
        <v>9400.8744923699905</v>
      </c>
      <c r="BX4" s="321">
        <v>10048.851811550003</v>
      </c>
      <c r="BY4" s="231">
        <v>11374.719685919998</v>
      </c>
      <c r="BZ4" s="231">
        <v>10459.739122609994</v>
      </c>
      <c r="CA4" s="231">
        <v>10075.104052739998</v>
      </c>
      <c r="CB4" s="231">
        <v>10277.36559553</v>
      </c>
      <c r="CC4" s="231">
        <v>10181.658579559993</v>
      </c>
      <c r="CD4" s="231">
        <v>9928.4300423699988</v>
      </c>
      <c r="CE4" s="231">
        <v>9826.8641359499943</v>
      </c>
      <c r="CF4" s="231">
        <v>9773.6327661299965</v>
      </c>
      <c r="CG4" s="231">
        <v>9959.3007114799984</v>
      </c>
      <c r="CH4" s="231">
        <v>9652.1901534500048</v>
      </c>
      <c r="CI4" s="231">
        <v>10334.624408100002</v>
      </c>
      <c r="CJ4" s="231">
        <v>10989.604652249993</v>
      </c>
      <c r="CK4" s="231">
        <v>12155.743692979995</v>
      </c>
      <c r="CL4" s="320">
        <v>11229.312527300004</v>
      </c>
      <c r="CM4" s="231">
        <v>10970.643617690002</v>
      </c>
      <c r="CN4" s="231">
        <v>11277.285517119999</v>
      </c>
      <c r="CO4" s="231">
        <v>11342.803835719997</v>
      </c>
      <c r="CP4" s="321">
        <v>11065.113114509993</v>
      </c>
      <c r="CQ4" s="231">
        <v>10994.769780789997</v>
      </c>
      <c r="CR4" s="231">
        <v>10808.494736299996</v>
      </c>
      <c r="CS4" s="231">
        <v>10954.122522130001</v>
      </c>
      <c r="CT4" s="231">
        <v>10976.543929600006</v>
      </c>
      <c r="CU4" s="231">
        <v>11463.951044970003</v>
      </c>
      <c r="CV4" s="231">
        <v>12291.173230569995</v>
      </c>
      <c r="CW4" s="232">
        <v>13563.491997469993</v>
      </c>
      <c r="CX4" s="319">
        <v>12538.4866</v>
      </c>
      <c r="CY4" s="231">
        <v>12365.47286</v>
      </c>
      <c r="CZ4" s="231">
        <v>12475.693006739999</v>
      </c>
      <c r="DA4" s="231">
        <v>12414.14472878</v>
      </c>
      <c r="DB4" s="231">
        <v>12308.032775450005</v>
      </c>
      <c r="DC4" s="231">
        <v>12128.501618999995</v>
      </c>
      <c r="DD4" s="231">
        <v>12265.843491460004</v>
      </c>
      <c r="DE4" s="231">
        <v>12692.89273532</v>
      </c>
      <c r="DF4" s="231">
        <v>12920.88819817</v>
      </c>
      <c r="DG4" s="231">
        <v>13740.50430146</v>
      </c>
      <c r="DH4" s="231">
        <v>14595.034796490007</v>
      </c>
      <c r="DI4" s="232">
        <v>16270.029789060007</v>
      </c>
      <c r="DJ4" s="319">
        <v>15223.979502449996</v>
      </c>
      <c r="DK4" s="231">
        <v>15057.286805160003</v>
      </c>
      <c r="DL4" s="231">
        <v>15595.153640189994</v>
      </c>
      <c r="DM4" s="231">
        <v>16194.505704120003</v>
      </c>
      <c r="DN4" s="231">
        <v>16334.165167740006</v>
      </c>
      <c r="DO4" s="231">
        <v>16807.968652299998</v>
      </c>
      <c r="DP4" s="231">
        <v>17320.04732695</v>
      </c>
      <c r="DQ4" s="231">
        <v>17548.385352499998</v>
      </c>
      <c r="DR4" s="231">
        <v>18261.065239480005</v>
      </c>
      <c r="DS4" s="231">
        <v>19689.397279009994</v>
      </c>
      <c r="DT4" s="231">
        <v>21339.136878049994</v>
      </c>
      <c r="DU4" s="232">
        <v>23382.584162979994</v>
      </c>
      <c r="DV4" s="319">
        <v>21945.136524230013</v>
      </c>
      <c r="DW4" s="231">
        <v>21509.522474179994</v>
      </c>
      <c r="DX4" s="231">
        <v>21631.230158450013</v>
      </c>
      <c r="DY4" s="231">
        <v>21950.321539710007</v>
      </c>
      <c r="DZ4" s="231">
        <v>21489.141007470007</v>
      </c>
      <c r="EA4" s="231">
        <v>21469.069132640008</v>
      </c>
      <c r="EB4" s="231">
        <v>21309.149934620003</v>
      </c>
      <c r="EC4" s="231">
        <v>21298.532581209991</v>
      </c>
      <c r="ED4" s="231">
        <v>21308.52332705001</v>
      </c>
      <c r="EE4" s="231">
        <v>21994.002433350015</v>
      </c>
      <c r="EF4" s="231">
        <v>22567.257699330003</v>
      </c>
      <c r="EG4" s="232">
        <v>25285.381517760001</v>
      </c>
      <c r="EH4" s="319">
        <v>24617.615602000009</v>
      </c>
      <c r="EI4" s="231">
        <v>24634.221427649994</v>
      </c>
      <c r="EJ4" s="231">
        <v>24826.339058820016</v>
      </c>
      <c r="EK4" s="231">
        <v>26156.939262570009</v>
      </c>
      <c r="EL4" s="231">
        <v>25693.060699200003</v>
      </c>
      <c r="EM4" s="231">
        <v>25201.986527930007</v>
      </c>
      <c r="EN4" s="231">
        <v>25436.65726972001</v>
      </c>
      <c r="EO4" s="231">
        <v>26309.93089607</v>
      </c>
      <c r="EP4" s="231">
        <v>27082.466017400024</v>
      </c>
      <c r="EQ4" s="231">
        <v>29064.16578575001</v>
      </c>
      <c r="ER4" s="231">
        <v>33287.250267950003</v>
      </c>
      <c r="ES4" s="232">
        <v>36058.711564470024</v>
      </c>
      <c r="ET4" s="319">
        <v>35076.829921610006</v>
      </c>
      <c r="EU4" s="231">
        <v>35094.341398480021</v>
      </c>
      <c r="EV4" s="231">
        <v>35678.796143110012</v>
      </c>
      <c r="EW4" s="231">
        <v>36309.000135620023</v>
      </c>
      <c r="EX4" s="231">
        <v>35821.615048540007</v>
      </c>
      <c r="EY4" s="231">
        <v>35805.016783610008</v>
      </c>
      <c r="EZ4" s="231">
        <v>35830.91331365001</v>
      </c>
      <c r="FA4" s="231">
        <v>36102.177134560006</v>
      </c>
      <c r="FB4" s="231">
        <v>36720.628816070013</v>
      </c>
      <c r="FC4" s="231">
        <v>38442.756526860008</v>
      </c>
      <c r="FD4" s="231">
        <v>40527.661422470002</v>
      </c>
      <c r="FE4" s="232">
        <v>44508.337834749997</v>
      </c>
      <c r="FF4" s="319">
        <v>42534.078648629991</v>
      </c>
      <c r="FG4" s="231">
        <v>42690.940878300004</v>
      </c>
      <c r="FH4" s="231">
        <v>45278.923549720021</v>
      </c>
      <c r="FI4" s="231">
        <v>47160.133187710009</v>
      </c>
      <c r="FJ4" s="231">
        <v>49033.18905187997</v>
      </c>
      <c r="FK4" s="231">
        <v>50365.440632290003</v>
      </c>
      <c r="FL4" s="231">
        <v>52257.227084550002</v>
      </c>
      <c r="FM4" s="231">
        <v>55096.882340860029</v>
      </c>
      <c r="FN4" s="231">
        <v>58773.5953028</v>
      </c>
      <c r="FO4" s="231">
        <v>63256.01105671002</v>
      </c>
      <c r="FP4" s="231">
        <v>68738.726650600001</v>
      </c>
      <c r="FQ4" s="232">
        <v>71622.890234170001</v>
      </c>
      <c r="FR4" s="319">
        <v>68827.592637189999</v>
      </c>
      <c r="FS4" s="231">
        <v>67714.482315839996</v>
      </c>
      <c r="FT4" s="231">
        <v>68996.119142710013</v>
      </c>
      <c r="FU4" s="231">
        <v>70468.814703320022</v>
      </c>
      <c r="FV4" s="231">
        <v>69368.655921390004</v>
      </c>
      <c r="FW4" s="231">
        <v>65777.796819639974</v>
      </c>
      <c r="FX4" s="231">
        <v>63322.42</v>
      </c>
      <c r="FY4" s="231">
        <v>64144.37</v>
      </c>
      <c r="FZ4" s="231">
        <v>67505.39</v>
      </c>
      <c r="GA4" s="231">
        <v>72383.367570050003</v>
      </c>
      <c r="GB4" s="231">
        <v>75039.212635219999</v>
      </c>
      <c r="GC4" s="232">
        <v>83824.268375869986</v>
      </c>
      <c r="GD4" s="319">
        <v>79171.757424130003</v>
      </c>
      <c r="GE4" s="231">
        <v>79439.768005530001</v>
      </c>
      <c r="GF4" s="232">
        <v>78975.327102679992</v>
      </c>
      <c r="GH4" s="252"/>
    </row>
    <row r="5" spans="1:194" ht="45.75" customHeight="1">
      <c r="A5" s="382" t="s">
        <v>223</v>
      </c>
      <c r="B5" s="342">
        <v>897.98</v>
      </c>
      <c r="C5" s="342">
        <v>1283.18</v>
      </c>
      <c r="D5" s="342">
        <v>2426.4976000000001</v>
      </c>
      <c r="E5" s="342">
        <v>2513.4567000000002</v>
      </c>
      <c r="F5" s="342">
        <v>1835.6938</v>
      </c>
      <c r="G5" s="388">
        <v>2498.107</v>
      </c>
      <c r="H5" s="384">
        <v>2599.3382000000001</v>
      </c>
      <c r="I5" s="384">
        <v>3545.1437000000001</v>
      </c>
      <c r="J5" s="384"/>
      <c r="K5" s="384">
        <v>3126.3002000000001</v>
      </c>
      <c r="L5" s="161">
        <v>2717.8919000000001</v>
      </c>
      <c r="M5" s="161">
        <v>2803.9647</v>
      </c>
      <c r="N5" s="161">
        <v>3634.7775999999999</v>
      </c>
      <c r="O5" s="161">
        <v>3592.4481999999998</v>
      </c>
      <c r="P5" s="161">
        <v>3526.4949999999999</v>
      </c>
      <c r="Q5" s="384">
        <v>3360.45246361</v>
      </c>
      <c r="R5" s="161">
        <v>3370.7573007300002</v>
      </c>
      <c r="S5" s="161">
        <v>3723.802874259999</v>
      </c>
      <c r="T5" s="389">
        <v>2660.6202933099985</v>
      </c>
      <c r="U5" s="161"/>
      <c r="V5" s="161">
        <v>2091.9910403799995</v>
      </c>
      <c r="W5" s="161">
        <v>2175.8849033900005</v>
      </c>
      <c r="X5" s="161">
        <v>2445.2930761100001</v>
      </c>
      <c r="Y5" s="161">
        <v>1395.9479128400012</v>
      </c>
      <c r="Z5" s="161">
        <v>2051.4229674700005</v>
      </c>
      <c r="AA5" s="161">
        <v>1515.3121314900009</v>
      </c>
      <c r="AB5" s="161">
        <v>757.47754689000203</v>
      </c>
      <c r="AC5" s="161">
        <v>1017.7195718299994</v>
      </c>
      <c r="AD5" s="161">
        <v>1072.1521827900006</v>
      </c>
      <c r="AE5" s="161">
        <v>1994.9111718500001</v>
      </c>
      <c r="AF5" s="161">
        <v>914.75316602999999</v>
      </c>
      <c r="AG5" s="161">
        <v>2090.4770807</v>
      </c>
      <c r="AH5" s="161"/>
      <c r="AI5" s="161">
        <v>1350.321120639996</v>
      </c>
      <c r="AJ5" s="161">
        <v>1475.2043762699964</v>
      </c>
      <c r="AK5" s="161">
        <v>1489.3273564100018</v>
      </c>
      <c r="AL5" s="161">
        <v>1264.3021287899974</v>
      </c>
      <c r="AM5" s="161">
        <v>757.95855955999673</v>
      </c>
      <c r="AN5" s="161">
        <v>1316.626805509997</v>
      </c>
      <c r="AO5" s="161">
        <v>3425.3271748499997</v>
      </c>
      <c r="AP5" s="161">
        <v>4403.8859342199994</v>
      </c>
      <c r="AQ5" s="161">
        <v>3957.471640499999</v>
      </c>
      <c r="AR5" s="161">
        <v>2420.5831157900002</v>
      </c>
      <c r="AS5" s="161">
        <v>3141.2266672899937</v>
      </c>
      <c r="AT5" s="161">
        <v>3793.8042282399992</v>
      </c>
      <c r="AU5" s="277"/>
      <c r="AV5" s="161">
        <v>2574.8438755499997</v>
      </c>
      <c r="AW5" s="161">
        <v>2758.7384523000001</v>
      </c>
      <c r="AX5" s="161">
        <v>2894.1187176000017</v>
      </c>
      <c r="AY5" s="161">
        <v>3303.9883778999979</v>
      </c>
      <c r="AZ5" s="161">
        <v>2825.7293006699988</v>
      </c>
      <c r="BA5" s="161">
        <v>7649.5008431600036</v>
      </c>
      <c r="BB5" s="161">
        <v>7649.5008399999997</v>
      </c>
      <c r="BC5" s="161">
        <v>5724.6212343199977</v>
      </c>
      <c r="BD5" s="161">
        <v>7536.5345454799981</v>
      </c>
      <c r="BE5" s="390">
        <v>6220.3106625100036</v>
      </c>
      <c r="BF5" s="390">
        <v>6220.86649192</v>
      </c>
      <c r="BG5" s="390">
        <v>5214.0739648099989</v>
      </c>
      <c r="BH5" s="390">
        <v>3816.0899197300009</v>
      </c>
      <c r="BI5" s="390">
        <v>4900.6894351500041</v>
      </c>
      <c r="BJ5" s="390">
        <v>3843.8661373000027</v>
      </c>
      <c r="BK5" s="351">
        <v>7610.7977584200016</v>
      </c>
      <c r="BL5" s="351">
        <v>7232.2279449500029</v>
      </c>
      <c r="BM5" s="351">
        <v>6790.1074469800051</v>
      </c>
      <c r="BN5" s="391">
        <v>7817.9463348699992</v>
      </c>
      <c r="BO5" s="391">
        <v>5671.0289179200017</v>
      </c>
      <c r="BP5" s="350">
        <v>6997.6381610500048</v>
      </c>
      <c r="BQ5" s="231">
        <v>8820.4827066399957</v>
      </c>
      <c r="BR5" s="231">
        <v>6615.0513927100073</v>
      </c>
      <c r="BS5" s="231">
        <v>7758.0718474700043</v>
      </c>
      <c r="BT5" s="231">
        <v>7086.8753894900037</v>
      </c>
      <c r="BU5" s="231">
        <v>5760.4342043900006</v>
      </c>
      <c r="BV5" s="231">
        <v>6094.1974506900024</v>
      </c>
      <c r="BW5" s="231">
        <v>8819.7722340199944</v>
      </c>
      <c r="BX5" s="231">
        <v>12469.179217340003</v>
      </c>
      <c r="BY5" s="231">
        <v>10768.100774070002</v>
      </c>
      <c r="BZ5" s="231">
        <v>9541.9661345000004</v>
      </c>
      <c r="CA5" s="231">
        <v>8354.0285748600036</v>
      </c>
      <c r="CB5" s="231">
        <v>9398.7538720700031</v>
      </c>
      <c r="CC5" s="231">
        <v>17512.812420999988</v>
      </c>
      <c r="CD5" s="350">
        <v>15871.946947139997</v>
      </c>
      <c r="CE5" s="350">
        <v>15937.280054719984</v>
      </c>
      <c r="CF5" s="350">
        <v>15473.508336280005</v>
      </c>
      <c r="CG5" s="350">
        <v>12848.581962760001</v>
      </c>
      <c r="CH5" s="350">
        <v>13835.095482579994</v>
      </c>
      <c r="CI5" s="350">
        <v>12634.418877120002</v>
      </c>
      <c r="CJ5" s="350">
        <v>12217.835709480003</v>
      </c>
      <c r="CK5" s="350">
        <v>14621.034356479995</v>
      </c>
      <c r="CL5" s="392">
        <v>12516.518446919999</v>
      </c>
      <c r="CM5" s="350">
        <v>13213.030577280002</v>
      </c>
      <c r="CN5" s="350">
        <v>13816.434311900004</v>
      </c>
      <c r="CO5" s="350">
        <v>12161.028682770002</v>
      </c>
      <c r="CP5" s="350">
        <v>15671.766075439997</v>
      </c>
      <c r="CQ5" s="350">
        <v>15387.147929199999</v>
      </c>
      <c r="CR5" s="350">
        <v>13198.992044930001</v>
      </c>
      <c r="CS5" s="350">
        <v>14174.884497199995</v>
      </c>
      <c r="CT5" s="350">
        <v>15727.925515040002</v>
      </c>
      <c r="CU5" s="350">
        <v>13059.235565699999</v>
      </c>
      <c r="CV5" s="350">
        <v>13269.523431160003</v>
      </c>
      <c r="CW5" s="393">
        <v>11924.007085699999</v>
      </c>
      <c r="CX5" s="392">
        <v>12166.176030000001</v>
      </c>
      <c r="CY5" s="350">
        <v>12291.432530000002</v>
      </c>
      <c r="CZ5" s="350">
        <v>26690.167405769971</v>
      </c>
      <c r="DA5" s="350">
        <v>22721.424661949972</v>
      </c>
      <c r="DB5" s="350">
        <v>20279.093886909992</v>
      </c>
      <c r="DC5" s="350">
        <v>20022.459937179996</v>
      </c>
      <c r="DD5" s="350">
        <v>18605.616445249994</v>
      </c>
      <c r="DE5" s="350">
        <v>18361.666467809991</v>
      </c>
      <c r="DF5" s="350">
        <v>15032.838832919995</v>
      </c>
      <c r="DG5" s="350">
        <v>14782.631730449997</v>
      </c>
      <c r="DH5" s="350">
        <v>12791.690581109997</v>
      </c>
      <c r="DI5" s="393">
        <v>18124.692416869995</v>
      </c>
      <c r="DJ5" s="392">
        <v>17224.326317260005</v>
      </c>
      <c r="DK5" s="350">
        <v>19605.796947769992</v>
      </c>
      <c r="DL5" s="350">
        <v>16593.642748440008</v>
      </c>
      <c r="DM5" s="350">
        <v>19902.177344759984</v>
      </c>
      <c r="DN5" s="350">
        <v>20479.339321630006</v>
      </c>
      <c r="DO5" s="350">
        <v>14960.74390464</v>
      </c>
      <c r="DP5" s="350">
        <v>14362.178799580008</v>
      </c>
      <c r="DQ5" s="350">
        <v>12022.281050550007</v>
      </c>
      <c r="DR5" s="350">
        <v>17770.674166530007</v>
      </c>
      <c r="DS5" s="350">
        <v>20329.007986950004</v>
      </c>
      <c r="DT5" s="350">
        <v>18116.031234780006</v>
      </c>
      <c r="DU5" s="393">
        <v>20014.634215889993</v>
      </c>
      <c r="DV5" s="392">
        <v>22237.971845119991</v>
      </c>
      <c r="DW5" s="350">
        <v>20626.095778309995</v>
      </c>
      <c r="DX5" s="350">
        <v>20193.210182089999</v>
      </c>
      <c r="DY5" s="350">
        <v>36221.89527480994</v>
      </c>
      <c r="DZ5" s="350">
        <v>36709.958863219967</v>
      </c>
      <c r="EA5" s="350">
        <v>34872.57562254995</v>
      </c>
      <c r="EB5" s="350">
        <v>33333.11091597996</v>
      </c>
      <c r="EC5" s="350">
        <v>29052.275941850006</v>
      </c>
      <c r="ED5" s="350">
        <v>25356.190842240005</v>
      </c>
      <c r="EE5" s="350">
        <v>22756.323525629996</v>
      </c>
      <c r="EF5" s="350">
        <v>19026.786493150004</v>
      </c>
      <c r="EG5" s="393">
        <v>27833.77589035</v>
      </c>
      <c r="EH5" s="392">
        <f t="shared" ref="EH5:ES5" si="0">EH6+EH7+EH8</f>
        <v>25525.739252079991</v>
      </c>
      <c r="EI5" s="350">
        <f t="shared" si="0"/>
        <v>25226.336056850007</v>
      </c>
      <c r="EJ5" s="350">
        <f t="shared" si="0"/>
        <v>27485.071258769985</v>
      </c>
      <c r="EK5" s="350">
        <f t="shared" si="0"/>
        <v>24474.940004839991</v>
      </c>
      <c r="EL5" s="350">
        <f t="shared" si="0"/>
        <v>18705.258255900004</v>
      </c>
      <c r="EM5" s="350">
        <f t="shared" si="0"/>
        <v>18458.18374344999</v>
      </c>
      <c r="EN5" s="350">
        <f t="shared" si="0"/>
        <v>17114.368957869992</v>
      </c>
      <c r="EO5" s="350">
        <f t="shared" si="0"/>
        <v>12159.326285859994</v>
      </c>
      <c r="EP5" s="350">
        <f t="shared" si="0"/>
        <v>18850.692779389989</v>
      </c>
      <c r="EQ5" s="350">
        <f t="shared" si="0"/>
        <v>23365.41560846999</v>
      </c>
      <c r="ER5" s="350">
        <f t="shared" si="0"/>
        <v>9593.2887592599873</v>
      </c>
      <c r="ES5" s="393">
        <f t="shared" si="0"/>
        <v>45666.388173030071</v>
      </c>
      <c r="ET5" s="392">
        <f>ET6+ET7+ET8</f>
        <v>35916.020704569928</v>
      </c>
      <c r="EU5" s="350">
        <f t="shared" ref="EU5:FY5" si="1">EU6+EU7+EU8</f>
        <v>41560.777181889993</v>
      </c>
      <c r="EV5" s="350">
        <f t="shared" si="1"/>
        <v>33869.004867539988</v>
      </c>
      <c r="EW5" s="350">
        <f t="shared" si="1"/>
        <v>43629.908294159992</v>
      </c>
      <c r="EX5" s="350">
        <f t="shared" si="1"/>
        <v>38416.589729350002</v>
      </c>
      <c r="EY5" s="350">
        <f t="shared" si="1"/>
        <v>43399.032914470008</v>
      </c>
      <c r="EZ5" s="350">
        <f t="shared" si="1"/>
        <v>37755.251829729998</v>
      </c>
      <c r="FA5" s="350">
        <f t="shared" si="1"/>
        <v>38311.351513720008</v>
      </c>
      <c r="FB5" s="350">
        <f t="shared" si="1"/>
        <v>36260.716514160005</v>
      </c>
      <c r="FC5" s="350">
        <f t="shared" si="1"/>
        <v>36575.530464660005</v>
      </c>
      <c r="FD5" s="350">
        <f t="shared" si="1"/>
        <v>49080.558371080006</v>
      </c>
      <c r="FE5" s="393">
        <f t="shared" si="1"/>
        <v>63361.836076919979</v>
      </c>
      <c r="FF5" s="392">
        <f t="shared" si="1"/>
        <v>55803.335196710002</v>
      </c>
      <c r="FG5" s="350">
        <f t="shared" si="1"/>
        <v>61679.266573409979</v>
      </c>
      <c r="FH5" s="350">
        <f t="shared" si="1"/>
        <v>70502.698383039969</v>
      </c>
      <c r="FI5" s="350">
        <f t="shared" si="1"/>
        <v>80814.321377800021</v>
      </c>
      <c r="FJ5" s="350">
        <f t="shared" si="1"/>
        <v>81468.249201929997</v>
      </c>
      <c r="FK5" s="350">
        <f t="shared" si="1"/>
        <v>85144.837668429944</v>
      </c>
      <c r="FL5" s="350">
        <f t="shared" si="1"/>
        <v>79456.232306309961</v>
      </c>
      <c r="FM5" s="350">
        <f t="shared" si="1"/>
        <v>80401.535237839998</v>
      </c>
      <c r="FN5" s="350">
        <f t="shared" si="1"/>
        <v>77725.76783065997</v>
      </c>
      <c r="FO5" s="350">
        <f t="shared" si="1"/>
        <v>80486.516495779986</v>
      </c>
      <c r="FP5" s="350">
        <f t="shared" si="1"/>
        <v>80162.611753879988</v>
      </c>
      <c r="FQ5" s="393">
        <f t="shared" si="1"/>
        <v>84055.983020519998</v>
      </c>
      <c r="FR5" s="392">
        <f t="shared" si="1"/>
        <v>95839.77618755</v>
      </c>
      <c r="FS5" s="350">
        <f t="shared" si="1"/>
        <v>96932.865304270017</v>
      </c>
      <c r="FT5" s="350">
        <f t="shared" si="1"/>
        <v>102135.05782956997</v>
      </c>
      <c r="FU5" s="350">
        <f t="shared" si="1"/>
        <v>101910.14442355999</v>
      </c>
      <c r="FV5" s="350">
        <f t="shared" si="1"/>
        <v>86738.638721210024</v>
      </c>
      <c r="FW5" s="350">
        <f t="shared" si="1"/>
        <v>68047.659099259996</v>
      </c>
      <c r="FX5" s="350">
        <f t="shared" si="1"/>
        <v>85150.708659989978</v>
      </c>
      <c r="FY5" s="350">
        <f t="shared" si="1"/>
        <v>75845.985974250041</v>
      </c>
      <c r="FZ5" s="350">
        <f>FZ6+FZ7+FZ8</f>
        <v>69721.272253379997</v>
      </c>
      <c r="GA5" s="350">
        <f t="shared" ref="GA5:GF5" si="2">GA6+GA7+GA8</f>
        <v>74068.958709369996</v>
      </c>
      <c r="GB5" s="350">
        <f t="shared" si="2"/>
        <v>73564.854381579993</v>
      </c>
      <c r="GC5" s="393">
        <f>GC6+GC7+GC8</f>
        <v>68966.814106439982</v>
      </c>
      <c r="GD5" s="392">
        <f>GD6+GD7+GD8</f>
        <v>80152.661237460008</v>
      </c>
      <c r="GE5" s="350">
        <f t="shared" si="2"/>
        <v>77709.587215319989</v>
      </c>
      <c r="GF5" s="393">
        <f t="shared" si="2"/>
        <v>89193.592934600005</v>
      </c>
      <c r="GH5" s="252"/>
    </row>
    <row r="6" spans="1:194" ht="45.75" customHeight="1">
      <c r="A6" s="394" t="s">
        <v>224</v>
      </c>
      <c r="B6" s="327">
        <v>740.17</v>
      </c>
      <c r="C6" s="327">
        <v>1037.4000000000001</v>
      </c>
      <c r="D6" s="327">
        <v>2112.0201000000002</v>
      </c>
      <c r="E6" s="327">
        <v>2048.0565999999999</v>
      </c>
      <c r="F6" s="327">
        <v>1181.1053999999999</v>
      </c>
      <c r="G6" s="395">
        <v>1398.7968000000001</v>
      </c>
      <c r="H6" s="396">
        <v>1734.7633000000001</v>
      </c>
      <c r="I6" s="396">
        <v>2387.1725999999999</v>
      </c>
      <c r="J6" s="396"/>
      <c r="K6" s="396">
        <v>1775.1641999999999</v>
      </c>
      <c r="L6" s="68">
        <v>1498.9512999999999</v>
      </c>
      <c r="M6" s="68">
        <v>1565.415</v>
      </c>
      <c r="N6" s="68">
        <v>2513.5531999999998</v>
      </c>
      <c r="O6" s="68">
        <v>2111.0261</v>
      </c>
      <c r="P6" s="68">
        <v>2273.2058000000002</v>
      </c>
      <c r="Q6" s="396">
        <v>2258.3105078399999</v>
      </c>
      <c r="R6" s="68">
        <v>1942.2570043000001</v>
      </c>
      <c r="S6" s="68">
        <v>1528.9339668399987</v>
      </c>
      <c r="T6" s="70">
        <v>1236.4621137499987</v>
      </c>
      <c r="U6" s="68"/>
      <c r="V6" s="68">
        <v>699.81877910999981</v>
      </c>
      <c r="W6" s="68">
        <v>926.18102099000032</v>
      </c>
      <c r="X6" s="68">
        <v>1388.6063318700001</v>
      </c>
      <c r="Y6" s="68">
        <v>242.86733468000074</v>
      </c>
      <c r="Z6" s="68">
        <v>118.84763772000052</v>
      </c>
      <c r="AA6" s="397">
        <v>-519.72870548000003</v>
      </c>
      <c r="AB6" s="397">
        <v>-1302.1166980599978</v>
      </c>
      <c r="AC6" s="397">
        <v>-456.63774670000066</v>
      </c>
      <c r="AD6" s="397">
        <v>-1003.02695482</v>
      </c>
      <c r="AE6" s="397">
        <v>32.381240729999199</v>
      </c>
      <c r="AF6" s="397">
        <v>-1232.21364298</v>
      </c>
      <c r="AG6" s="397">
        <v>-7.0495684700004606</v>
      </c>
      <c r="AH6" s="397"/>
      <c r="AI6" s="397">
        <v>-755.73980125000412</v>
      </c>
      <c r="AJ6" s="397">
        <v>-1058.5209586100036</v>
      </c>
      <c r="AK6" s="397">
        <v>-772.11223738999763</v>
      </c>
      <c r="AL6" s="397">
        <v>-1271.8705550400025</v>
      </c>
      <c r="AM6" s="397">
        <v>-1466.2202399800028</v>
      </c>
      <c r="AN6" s="397">
        <v>-971.68671117000338</v>
      </c>
      <c r="AO6" s="397">
        <v>895.07313626999962</v>
      </c>
      <c r="AP6" s="397">
        <v>2024.1413987499996</v>
      </c>
      <c r="AQ6" s="397">
        <v>1179.1377595899967</v>
      </c>
      <c r="AR6" s="397">
        <v>8.432132000000216</v>
      </c>
      <c r="AS6" s="397">
        <v>598.05170409999323</v>
      </c>
      <c r="AT6" s="397">
        <v>1307.0437261299992</v>
      </c>
      <c r="AU6" s="277"/>
      <c r="AV6" s="397">
        <v>86.84650441999932</v>
      </c>
      <c r="AW6" s="397">
        <v>-488.50082143000026</v>
      </c>
      <c r="AX6" s="397">
        <v>-487.99090678999897</v>
      </c>
      <c r="AY6" s="397">
        <v>-389.7963080800024</v>
      </c>
      <c r="AZ6" s="397">
        <v>-1091.2401218100008</v>
      </c>
      <c r="BA6" s="397">
        <v>4024.0874543400041</v>
      </c>
      <c r="BB6" s="397">
        <v>4024.0874599999997</v>
      </c>
      <c r="BC6" s="397">
        <v>1906.643651329998</v>
      </c>
      <c r="BD6" s="397">
        <v>4048.9757505699949</v>
      </c>
      <c r="BE6" s="398">
        <v>2736.5967806300041</v>
      </c>
      <c r="BF6" s="398">
        <v>2065.2915699899995</v>
      </c>
      <c r="BG6" s="398">
        <v>1745.3076081599982</v>
      </c>
      <c r="BH6" s="398">
        <v>481.25342904000007</v>
      </c>
      <c r="BI6" s="398">
        <v>1444.6937455700038</v>
      </c>
      <c r="BJ6" s="398">
        <v>399.96989426000181</v>
      </c>
      <c r="BK6" s="330">
        <v>3550.6386311200017</v>
      </c>
      <c r="BL6" s="330">
        <v>3206.0097505600024</v>
      </c>
      <c r="BM6" s="330">
        <v>2671.829823870004</v>
      </c>
      <c r="BN6" s="399">
        <v>2368.2107879099995</v>
      </c>
      <c r="BO6" s="399">
        <v>1935.9785822400017</v>
      </c>
      <c r="BP6" s="329">
        <v>2262.320225740003</v>
      </c>
      <c r="BQ6" s="331">
        <v>3652.0801466199946</v>
      </c>
      <c r="BR6" s="331">
        <v>2125.376259730006</v>
      </c>
      <c r="BS6" s="331">
        <v>2571.3459338700027</v>
      </c>
      <c r="BT6" s="331">
        <v>1534.5257922900021</v>
      </c>
      <c r="BU6" s="331">
        <v>727.50747697000122</v>
      </c>
      <c r="BV6" s="331">
        <v>448.91601161000506</v>
      </c>
      <c r="BW6" s="331">
        <v>2821.6309827099949</v>
      </c>
      <c r="BX6" s="331">
        <v>6417.8021155200022</v>
      </c>
      <c r="BY6" s="331">
        <v>4531.6209510800018</v>
      </c>
      <c r="BZ6" s="331">
        <v>3969.1208717300001</v>
      </c>
      <c r="CA6" s="331">
        <v>3432.3011417700013</v>
      </c>
      <c r="CB6" s="331">
        <v>3658.4587078900017</v>
      </c>
      <c r="CC6" s="331">
        <v>11383.893681819993</v>
      </c>
      <c r="CD6" s="329">
        <v>10816.707063219998</v>
      </c>
      <c r="CE6" s="329">
        <v>9552.4612326199858</v>
      </c>
      <c r="CF6" s="329">
        <v>8031.5541868500059</v>
      </c>
      <c r="CG6" s="329">
        <v>7111.6047786800027</v>
      </c>
      <c r="CH6" s="329">
        <v>8018.987356659999</v>
      </c>
      <c r="CI6" s="329">
        <v>5816.384711910001</v>
      </c>
      <c r="CJ6" s="329">
        <v>5031.7475655900016</v>
      </c>
      <c r="CK6" s="329">
        <v>7327.2033784399955</v>
      </c>
      <c r="CL6" s="400">
        <v>5364.1039330800031</v>
      </c>
      <c r="CM6" s="329">
        <v>6038.5975469600025</v>
      </c>
      <c r="CN6" s="329">
        <v>6886.9699424800046</v>
      </c>
      <c r="CO6" s="329">
        <v>5134.6833548699988</v>
      </c>
      <c r="CP6" s="329">
        <v>8851.7567609799971</v>
      </c>
      <c r="CQ6" s="329">
        <v>8393.4174144799981</v>
      </c>
      <c r="CR6" s="329">
        <v>6269.9008059699981</v>
      </c>
      <c r="CS6" s="329">
        <v>7593.4321974299974</v>
      </c>
      <c r="CT6" s="329">
        <v>8856.8388900700029</v>
      </c>
      <c r="CU6" s="329">
        <v>7122.0012998499997</v>
      </c>
      <c r="CV6" s="329">
        <v>7127.128696820002</v>
      </c>
      <c r="CW6" s="401">
        <v>6391.7557532800029</v>
      </c>
      <c r="CX6" s="400">
        <v>5284.5686599999999</v>
      </c>
      <c r="CY6" s="329">
        <v>5276.0766700000004</v>
      </c>
      <c r="CZ6" s="329">
        <v>18196.120938239972</v>
      </c>
      <c r="DA6" s="329">
        <v>15760.634764669976</v>
      </c>
      <c r="DB6" s="329">
        <v>12962.314540079993</v>
      </c>
      <c r="DC6" s="329">
        <v>12800.08288068</v>
      </c>
      <c r="DD6" s="329">
        <v>10494.053562009994</v>
      </c>
      <c r="DE6" s="329">
        <v>10766.413575099992</v>
      </c>
      <c r="DF6" s="329">
        <v>7455.3899944699924</v>
      </c>
      <c r="DG6" s="329">
        <v>5968.7899040099983</v>
      </c>
      <c r="DH6" s="329">
        <v>4535.8587094299983</v>
      </c>
      <c r="DI6" s="401">
        <v>8106.0566351899979</v>
      </c>
      <c r="DJ6" s="400">
        <v>7582.5192916800061</v>
      </c>
      <c r="DK6" s="329">
        <v>10937.113072359994</v>
      </c>
      <c r="DL6" s="329">
        <v>6412.4819609700062</v>
      </c>
      <c r="DM6" s="329">
        <v>12123.581803039988</v>
      </c>
      <c r="DN6" s="329">
        <v>12667.712704020005</v>
      </c>
      <c r="DO6" s="329">
        <v>9082.6637958600004</v>
      </c>
      <c r="DP6" s="329">
        <v>6251.3745200300064</v>
      </c>
      <c r="DQ6" s="329">
        <v>5102.8232305000074</v>
      </c>
      <c r="DR6" s="329">
        <v>8719.4357411200072</v>
      </c>
      <c r="DS6" s="329">
        <v>11552.280608390001</v>
      </c>
      <c r="DT6" s="329">
        <v>9417.5283306000038</v>
      </c>
      <c r="DU6" s="401">
        <v>10370.328457679994</v>
      </c>
      <c r="DV6" s="400">
        <v>11317.973374629993</v>
      </c>
      <c r="DW6" s="329">
        <v>9950.7139564799927</v>
      </c>
      <c r="DX6" s="329">
        <v>10106.045654959999</v>
      </c>
      <c r="DY6" s="329">
        <v>26182.871598969945</v>
      </c>
      <c r="DZ6" s="329">
        <v>25062.124013989971</v>
      </c>
      <c r="EA6" s="329">
        <v>23715.012869089958</v>
      </c>
      <c r="EB6" s="329">
        <v>18314.623760849961</v>
      </c>
      <c r="EC6" s="329">
        <v>16289.315758650006</v>
      </c>
      <c r="ED6" s="329">
        <v>11278.44792663001</v>
      </c>
      <c r="EE6" s="329">
        <v>8716.0427421500008</v>
      </c>
      <c r="EF6" s="329">
        <v>4985.9625680600066</v>
      </c>
      <c r="EG6" s="401">
        <v>13744.383900430004</v>
      </c>
      <c r="EH6" s="400">
        <v>9092.2677196299992</v>
      </c>
      <c r="EI6" s="329">
        <v>10597.327348090012</v>
      </c>
      <c r="EJ6" s="329">
        <v>11394.642149619993</v>
      </c>
      <c r="EK6" s="329">
        <v>7527.3373567199969</v>
      </c>
      <c r="EL6" s="329">
        <v>1889.5351780800038</v>
      </c>
      <c r="EM6" s="329">
        <v>-477.27724712000412</v>
      </c>
      <c r="EN6" s="329">
        <v>-2615.4602858900066</v>
      </c>
      <c r="EO6" s="329">
        <v>-7152.2670625299997</v>
      </c>
      <c r="EP6" s="329">
        <v>-3223.2037344700097</v>
      </c>
      <c r="EQ6" s="329">
        <v>-7845.4910503700166</v>
      </c>
      <c r="ER6" s="329">
        <v>-18198.635396000005</v>
      </c>
      <c r="ES6" s="401">
        <v>18331.843787030066</v>
      </c>
      <c r="ET6" s="400">
        <v>13014.144517109939</v>
      </c>
      <c r="EU6" s="329">
        <v>14702.128651469999</v>
      </c>
      <c r="EV6" s="329">
        <v>16587.594697059994</v>
      </c>
      <c r="EW6" s="329">
        <v>15595.868186479996</v>
      </c>
      <c r="EX6" s="329">
        <v>17308.99977317001</v>
      </c>
      <c r="EY6" s="329">
        <v>21702.671192130005</v>
      </c>
      <c r="EZ6" s="329">
        <v>17921.153519240001</v>
      </c>
      <c r="FA6" s="329">
        <v>16920.460963430007</v>
      </c>
      <c r="FB6" s="329">
        <v>14667.21324628</v>
      </c>
      <c r="FC6" s="329">
        <v>17209.882247970007</v>
      </c>
      <c r="FD6" s="329">
        <v>18079.169266780002</v>
      </c>
      <c r="FE6" s="401">
        <v>25550.530360709992</v>
      </c>
      <c r="FF6" s="400">
        <v>25257.80473399</v>
      </c>
      <c r="FG6" s="329">
        <v>26905.695710620003</v>
      </c>
      <c r="FH6" s="329">
        <v>32851.056248829977</v>
      </c>
      <c r="FI6" s="329">
        <v>29092.408438440012</v>
      </c>
      <c r="FJ6" s="329">
        <v>28449.67472127001</v>
      </c>
      <c r="FK6" s="329">
        <v>31181.987561879974</v>
      </c>
      <c r="FL6" s="329">
        <v>30330.115080409963</v>
      </c>
      <c r="FM6" s="329">
        <v>25447.412040510011</v>
      </c>
      <c r="FN6" s="329">
        <v>22508.981476410001</v>
      </c>
      <c r="FO6" s="329">
        <v>21551.216095660009</v>
      </c>
      <c r="FP6" s="329">
        <v>21192.863693530009</v>
      </c>
      <c r="FQ6" s="401">
        <v>32400.94926872</v>
      </c>
      <c r="FR6" s="400">
        <v>34142.218755219983</v>
      </c>
      <c r="FS6" s="329">
        <v>30934.828328470005</v>
      </c>
      <c r="FT6" s="329">
        <v>35358.425119669984</v>
      </c>
      <c r="FU6" s="329">
        <v>34770.243100119995</v>
      </c>
      <c r="FV6" s="329">
        <v>24654.205093940003</v>
      </c>
      <c r="FW6" s="329">
        <v>28447.83008123</v>
      </c>
      <c r="FX6" s="329">
        <v>32358.350775339986</v>
      </c>
      <c r="FY6" s="329">
        <v>25436.197446230013</v>
      </c>
      <c r="FZ6" s="329">
        <v>32152.803814489998</v>
      </c>
      <c r="GA6" s="329">
        <v>24861.16325469</v>
      </c>
      <c r="GB6" s="329">
        <v>23583.117581679999</v>
      </c>
      <c r="GC6" s="401">
        <v>14305.370657309999</v>
      </c>
      <c r="GD6" s="400">
        <v>26339.758293580002</v>
      </c>
      <c r="GE6" s="329">
        <v>25250.223505030001</v>
      </c>
      <c r="GF6" s="401">
        <v>35730.554120000001</v>
      </c>
      <c r="GH6" s="402"/>
      <c r="GI6" s="402"/>
      <c r="GJ6" s="402"/>
      <c r="GK6" s="402"/>
    </row>
    <row r="7" spans="1:194" ht="45.75" customHeight="1">
      <c r="A7" s="394" t="s">
        <v>225</v>
      </c>
      <c r="B7" s="327">
        <v>150.88</v>
      </c>
      <c r="C7" s="327">
        <v>229.46</v>
      </c>
      <c r="D7" s="327">
        <v>272.61559999999997</v>
      </c>
      <c r="E7" s="327">
        <v>386.2484</v>
      </c>
      <c r="F7" s="327">
        <v>611.38369999999998</v>
      </c>
      <c r="G7" s="395">
        <v>984.59209999999996</v>
      </c>
      <c r="H7" s="396">
        <v>848.79160000000002</v>
      </c>
      <c r="I7" s="396">
        <v>1104.4414999999999</v>
      </c>
      <c r="J7" s="396"/>
      <c r="K7" s="396">
        <v>1141.4235000000001</v>
      </c>
      <c r="L7" s="68">
        <v>1004.8554</v>
      </c>
      <c r="M7" s="68">
        <v>1215.252</v>
      </c>
      <c r="N7" s="68">
        <v>1039.3186000000001</v>
      </c>
      <c r="O7" s="68">
        <v>1424.2701</v>
      </c>
      <c r="P7" s="68">
        <v>1214.1968999999999</v>
      </c>
      <c r="Q7" s="396">
        <v>1045.56498547</v>
      </c>
      <c r="R7" s="68">
        <v>1396.1336446900002</v>
      </c>
      <c r="S7" s="68">
        <v>1777.02105547</v>
      </c>
      <c r="T7" s="70">
        <v>1359.1991678299999</v>
      </c>
      <c r="U7" s="68"/>
      <c r="V7" s="68">
        <v>1350.6961745799999</v>
      </c>
      <c r="W7" s="68">
        <v>1170.9632602800002</v>
      </c>
      <c r="X7" s="68">
        <v>1017.2889455200001</v>
      </c>
      <c r="Y7" s="68">
        <v>1114.9878242700004</v>
      </c>
      <c r="Z7" s="68">
        <v>1781.3423446099998</v>
      </c>
      <c r="AA7" s="68">
        <v>1992.0389286600007</v>
      </c>
      <c r="AB7" s="68">
        <v>1976.0757812199997</v>
      </c>
      <c r="AC7" s="68">
        <v>1399.9903898299999</v>
      </c>
      <c r="AD7" s="68">
        <v>1811.8253703199998</v>
      </c>
      <c r="AE7" s="397">
        <v>1859.4990114299999</v>
      </c>
      <c r="AF7" s="397">
        <v>1915.00470157</v>
      </c>
      <c r="AG7" s="397">
        <v>2029.7979133200001</v>
      </c>
      <c r="AH7" s="397"/>
      <c r="AI7" s="397">
        <v>1983.2791350300001</v>
      </c>
      <c r="AJ7" s="397">
        <v>2474.3312196000002</v>
      </c>
      <c r="AK7" s="397">
        <v>2217.5378596999994</v>
      </c>
      <c r="AL7" s="397">
        <v>2484.6925528400002</v>
      </c>
      <c r="AM7" s="397">
        <v>2169.0836344199997</v>
      </c>
      <c r="AN7" s="397">
        <v>2049.4292525800001</v>
      </c>
      <c r="AO7" s="397">
        <v>2269.3315727200002</v>
      </c>
      <c r="AP7" s="397">
        <v>2331.2576420200003</v>
      </c>
      <c r="AQ7" s="397">
        <v>2725.508382930002</v>
      </c>
      <c r="AR7" s="397">
        <v>2337.6225984399998</v>
      </c>
      <c r="AS7" s="397">
        <v>2355.4258006400005</v>
      </c>
      <c r="AT7" s="397">
        <v>2429.5918880700006</v>
      </c>
      <c r="AU7" s="277"/>
      <c r="AV7" s="397">
        <v>2323.9728124900003</v>
      </c>
      <c r="AW7" s="397">
        <v>2998.38547298</v>
      </c>
      <c r="AX7" s="397">
        <v>3151.0870232200004</v>
      </c>
      <c r="AY7" s="397">
        <v>3504.1540655200006</v>
      </c>
      <c r="AZ7" s="397">
        <v>3850.1649160499996</v>
      </c>
      <c r="BA7" s="397">
        <v>3273.5256593299991</v>
      </c>
      <c r="BB7" s="397">
        <v>3273.5256600000002</v>
      </c>
      <c r="BC7" s="397">
        <v>3699.1786965100005</v>
      </c>
      <c r="BD7" s="397">
        <v>3328.4670275100025</v>
      </c>
      <c r="BE7" s="398">
        <v>3178.8461780299995</v>
      </c>
      <c r="BF7" s="398">
        <v>3914.3298826900004</v>
      </c>
      <c r="BG7" s="398">
        <v>3315.7255917400012</v>
      </c>
      <c r="BH7" s="398">
        <v>3274.5844741100013</v>
      </c>
      <c r="BI7" s="398">
        <v>3295.1911781100002</v>
      </c>
      <c r="BJ7" s="398">
        <v>3293.9893264400007</v>
      </c>
      <c r="BK7" s="330">
        <v>4027.5369665500007</v>
      </c>
      <c r="BL7" s="330">
        <v>3934.6802974900002</v>
      </c>
      <c r="BM7" s="330">
        <v>4023.5457791100007</v>
      </c>
      <c r="BN7" s="399">
        <v>4192.80984988</v>
      </c>
      <c r="BO7" s="399">
        <v>3676.5472552800002</v>
      </c>
      <c r="BP7" s="329">
        <v>4636.5028376700011</v>
      </c>
      <c r="BQ7" s="331">
        <v>5072.1373226000014</v>
      </c>
      <c r="BR7" s="331">
        <v>4381.7602930200019</v>
      </c>
      <c r="BS7" s="331">
        <v>5115.247384260002</v>
      </c>
      <c r="BT7" s="331">
        <v>5463.4863569300014</v>
      </c>
      <c r="BU7" s="331">
        <v>4952.8779380999986</v>
      </c>
      <c r="BV7" s="331">
        <v>5539.9933653699973</v>
      </c>
      <c r="BW7" s="331">
        <v>5903.8207758400004</v>
      </c>
      <c r="BX7" s="331">
        <v>5779.3988100499992</v>
      </c>
      <c r="BY7" s="331">
        <v>5987.7531933500004</v>
      </c>
      <c r="BZ7" s="331">
        <v>5427.8443913900001</v>
      </c>
      <c r="CA7" s="331">
        <v>4837.8036398000013</v>
      </c>
      <c r="CB7" s="331">
        <v>5685.3198488100015</v>
      </c>
      <c r="CC7" s="331">
        <v>5870.9648813999966</v>
      </c>
      <c r="CD7" s="329">
        <v>4881.6935906899989</v>
      </c>
      <c r="CE7" s="329">
        <v>6221.8257910799985</v>
      </c>
      <c r="CF7" s="329">
        <v>7343.6296638599997</v>
      </c>
      <c r="CG7" s="329">
        <v>5648.4263956000004</v>
      </c>
      <c r="CH7" s="329">
        <v>5726.9176561599961</v>
      </c>
      <c r="CI7" s="329">
        <v>5507.0222052000008</v>
      </c>
      <c r="CJ7" s="329">
        <v>7007.7033686999994</v>
      </c>
      <c r="CK7" s="329">
        <v>6647.6828539300004</v>
      </c>
      <c r="CL7" s="400">
        <v>7068.6341585299988</v>
      </c>
      <c r="CM7" s="329">
        <v>7069.5104767899984</v>
      </c>
      <c r="CN7" s="329">
        <v>6841.0654629400005</v>
      </c>
      <c r="CO7" s="329">
        <v>6942.0812470900028</v>
      </c>
      <c r="CP7" s="329">
        <v>6681.2252374400014</v>
      </c>
      <c r="CQ7" s="329">
        <v>6897.5668586199999</v>
      </c>
      <c r="CR7" s="329">
        <v>6785.0810846400018</v>
      </c>
      <c r="CS7" s="329">
        <v>6508.9287363499989</v>
      </c>
      <c r="CT7" s="329">
        <v>6727.8235429699989</v>
      </c>
      <c r="CU7" s="329">
        <v>5810.8156214699975</v>
      </c>
      <c r="CV7" s="329">
        <v>6008.8750386000011</v>
      </c>
      <c r="CW7" s="401">
        <v>5388.9116041299967</v>
      </c>
      <c r="CX7" s="400">
        <v>6780.5668599999999</v>
      </c>
      <c r="CY7" s="329">
        <v>6905.1143200000006</v>
      </c>
      <c r="CZ7" s="329">
        <v>6860.8226374399974</v>
      </c>
      <c r="DA7" s="329">
        <v>6740.8722234099969</v>
      </c>
      <c r="DB7" s="329">
        <v>6992.36101641</v>
      </c>
      <c r="DC7" s="329">
        <v>7084.2000468099986</v>
      </c>
      <c r="DD7" s="329">
        <v>7981.9948123899994</v>
      </c>
      <c r="DE7" s="329">
        <v>7482.033106509999</v>
      </c>
      <c r="DF7" s="329">
        <v>7439.8876430300015</v>
      </c>
      <c r="DG7" s="329">
        <v>8590.9813371899982</v>
      </c>
      <c r="DH7" s="329">
        <v>8194.8295314399984</v>
      </c>
      <c r="DI7" s="401">
        <v>9806.4310985799966</v>
      </c>
      <c r="DJ7" s="400">
        <v>9387.38928218</v>
      </c>
      <c r="DK7" s="329">
        <v>8413.9458975499983</v>
      </c>
      <c r="DL7" s="329">
        <v>9977.8041031800021</v>
      </c>
      <c r="DM7" s="329">
        <v>7421.0578004199997</v>
      </c>
      <c r="DN7" s="329">
        <v>7648.9558460099997</v>
      </c>
      <c r="DO7" s="329">
        <v>5730.1822993399992</v>
      </c>
      <c r="DP7" s="329">
        <v>7951.0580636800005</v>
      </c>
      <c r="DQ7" s="329">
        <v>6723.4305106700003</v>
      </c>
      <c r="DR7" s="329">
        <v>8867.2233946899996</v>
      </c>
      <c r="DS7" s="329">
        <v>8469.1703778600022</v>
      </c>
      <c r="DT7" s="329">
        <v>8489.8236965200012</v>
      </c>
      <c r="DU7" s="401">
        <v>9367.8907840499996</v>
      </c>
      <c r="DV7" s="400">
        <v>10604.02740377</v>
      </c>
      <c r="DW7" s="329">
        <v>10491.568968340001</v>
      </c>
      <c r="DX7" s="329">
        <v>9784.0509483999995</v>
      </c>
      <c r="DY7" s="329">
        <v>9749.9068564199988</v>
      </c>
      <c r="DZ7" s="329">
        <v>11343.979018239999</v>
      </c>
      <c r="EA7" s="329">
        <v>10983.631012439997</v>
      </c>
      <c r="EB7" s="329">
        <v>14771.365129049998</v>
      </c>
      <c r="EC7" s="329">
        <v>12556.70438893</v>
      </c>
      <c r="ED7" s="329">
        <v>13896.106335369999</v>
      </c>
      <c r="EE7" s="329">
        <v>13781.741746719998</v>
      </c>
      <c r="EF7" s="329">
        <v>13820.693164029999</v>
      </c>
      <c r="EG7" s="401">
        <v>13766.725381999995</v>
      </c>
      <c r="EH7" s="400">
        <v>16143.796717969994</v>
      </c>
      <c r="EI7" s="329">
        <v>12781.456853459997</v>
      </c>
      <c r="EJ7" s="329">
        <v>15716.339475619994</v>
      </c>
      <c r="EK7" s="329">
        <v>16547.588503679995</v>
      </c>
      <c r="EL7" s="329">
        <v>16605.458697039998</v>
      </c>
      <c r="EM7" s="329">
        <v>18721.622625059994</v>
      </c>
      <c r="EN7" s="329">
        <v>19350.06788454</v>
      </c>
      <c r="EO7" s="329">
        <v>19282.376639749993</v>
      </c>
      <c r="EP7" s="329">
        <v>21823.884252759999</v>
      </c>
      <c r="EQ7" s="329">
        <v>29968.499779060006</v>
      </c>
      <c r="ER7" s="329">
        <v>27623.876180419993</v>
      </c>
      <c r="ES7" s="401">
        <v>27089.779875690005</v>
      </c>
      <c r="ET7" s="400">
        <v>22453.057108529989</v>
      </c>
      <c r="EU7" s="329">
        <v>26469.829382019994</v>
      </c>
      <c r="EV7" s="329">
        <v>16871.193840740001</v>
      </c>
      <c r="EW7" s="329">
        <v>27561.558836769993</v>
      </c>
      <c r="EX7" s="329">
        <v>20619.840715819995</v>
      </c>
      <c r="EY7" s="329">
        <v>21321.712790850001</v>
      </c>
      <c r="EZ7" s="329">
        <v>19396.48201956</v>
      </c>
      <c r="FA7" s="329">
        <v>20949.934975060001</v>
      </c>
      <c r="FB7" s="329">
        <v>21165.307460930002</v>
      </c>
      <c r="FC7" s="329">
        <v>18687.536577529998</v>
      </c>
      <c r="FD7" s="329">
        <v>30593.002022630008</v>
      </c>
      <c r="FE7" s="401">
        <v>31162.561843609994</v>
      </c>
      <c r="FF7" s="400">
        <v>29924.579954230005</v>
      </c>
      <c r="FG7" s="329">
        <v>34275.650342499983</v>
      </c>
      <c r="FH7" s="329">
        <v>37153.177078000001</v>
      </c>
      <c r="FI7" s="329">
        <v>51147.306035430003</v>
      </c>
      <c r="FJ7" s="329">
        <v>52510.326708619978</v>
      </c>
      <c r="FK7" s="329">
        <v>53502.30197489998</v>
      </c>
      <c r="FL7" s="329">
        <v>48531.184583919989</v>
      </c>
      <c r="FM7" s="329">
        <v>54523.674308079993</v>
      </c>
      <c r="FN7" s="329">
        <v>54739.587159869974</v>
      </c>
      <c r="FO7" s="329">
        <v>58415.54798935997</v>
      </c>
      <c r="FP7" s="329">
        <v>58717.769490359991</v>
      </c>
      <c r="FQ7" s="401">
        <v>51316.312369610008</v>
      </c>
      <c r="FR7" s="400">
        <v>61301.424092340007</v>
      </c>
      <c r="FS7" s="329">
        <v>65424.714727550017</v>
      </c>
      <c r="FT7" s="329">
        <v>66241.265425879988</v>
      </c>
      <c r="FU7" s="329">
        <v>66470.102880730003</v>
      </c>
      <c r="FV7" s="329">
        <v>60711.023079620019</v>
      </c>
      <c r="FW7" s="329">
        <v>39092.315370249991</v>
      </c>
      <c r="FX7" s="329">
        <v>52106.846455660001</v>
      </c>
      <c r="FY7" s="329">
        <v>49839.761717700014</v>
      </c>
      <c r="FZ7" s="329">
        <v>37258.348438890003</v>
      </c>
      <c r="GA7" s="329">
        <v>48625.107648999998</v>
      </c>
      <c r="GB7" s="329">
        <v>48944.541033629997</v>
      </c>
      <c r="GC7" s="401">
        <v>53615.785001519995</v>
      </c>
      <c r="GD7" s="400">
        <v>53388.967982059999</v>
      </c>
      <c r="GE7" s="329">
        <v>51991.753987479999</v>
      </c>
      <c r="GF7" s="401">
        <v>53009.53168</v>
      </c>
      <c r="GH7" s="252"/>
      <c r="GI7" s="402"/>
      <c r="GJ7" s="402"/>
      <c r="GK7" s="402"/>
    </row>
    <row r="8" spans="1:194" ht="45.75" customHeight="1">
      <c r="A8" s="394" t="s">
        <v>226</v>
      </c>
      <c r="B8" s="327">
        <v>6.93</v>
      </c>
      <c r="C8" s="327">
        <v>16.32</v>
      </c>
      <c r="D8" s="327">
        <v>41.862000000000002</v>
      </c>
      <c r="E8" s="327">
        <v>79.151700000000005</v>
      </c>
      <c r="F8" s="327">
        <v>43.204700000000003</v>
      </c>
      <c r="G8" s="395">
        <v>114.71810000000001</v>
      </c>
      <c r="H8" s="396">
        <v>15.783300000000001</v>
      </c>
      <c r="I8" s="396">
        <v>53.529499999999999</v>
      </c>
      <c r="J8" s="396"/>
      <c r="K8" s="396">
        <v>209.71250000000001</v>
      </c>
      <c r="L8" s="68">
        <v>214.08510000000001</v>
      </c>
      <c r="M8" s="68">
        <v>23.297799999999999</v>
      </c>
      <c r="N8" s="68">
        <v>81.905900000000003</v>
      </c>
      <c r="O8" s="68">
        <v>57.152000000000001</v>
      </c>
      <c r="P8" s="68">
        <v>39.092300000000002</v>
      </c>
      <c r="Q8" s="396">
        <v>56.576970299999999</v>
      </c>
      <c r="R8" s="68">
        <v>32.366651739999995</v>
      </c>
      <c r="S8" s="68">
        <v>417.84785195000006</v>
      </c>
      <c r="T8" s="70">
        <v>64.95901173</v>
      </c>
      <c r="U8" s="68"/>
      <c r="V8" s="68">
        <v>41.476086689999995</v>
      </c>
      <c r="W8" s="68">
        <v>78.740622119999998</v>
      </c>
      <c r="X8" s="68">
        <v>39.397798719999997</v>
      </c>
      <c r="Y8" s="68">
        <v>38.092753889999997</v>
      </c>
      <c r="Z8" s="68">
        <v>151.23298514000001</v>
      </c>
      <c r="AA8" s="68">
        <v>43.001908309999997</v>
      </c>
      <c r="AB8" s="68">
        <v>83.518463729999993</v>
      </c>
      <c r="AC8" s="68">
        <v>74.366928699999988</v>
      </c>
      <c r="AD8" s="68">
        <v>263.35376729000001</v>
      </c>
      <c r="AE8" s="397">
        <v>103.03091968999999</v>
      </c>
      <c r="AF8" s="397">
        <v>231.96210743999998</v>
      </c>
      <c r="AG8" s="397">
        <v>67.728735849999993</v>
      </c>
      <c r="AH8" s="397"/>
      <c r="AI8" s="397">
        <v>122.78178686</v>
      </c>
      <c r="AJ8" s="397">
        <v>59.394115280000001</v>
      </c>
      <c r="AK8" s="397">
        <v>43.901734099999999</v>
      </c>
      <c r="AL8" s="397">
        <v>51.480130989999999</v>
      </c>
      <c r="AM8" s="397">
        <v>55.09516511999999</v>
      </c>
      <c r="AN8" s="397">
        <v>238.88426410000002</v>
      </c>
      <c r="AO8" s="397">
        <v>260.92246586000005</v>
      </c>
      <c r="AP8" s="397">
        <v>48.486893450000011</v>
      </c>
      <c r="AQ8" s="397">
        <v>52.825497980000002</v>
      </c>
      <c r="AR8" s="397">
        <v>74.528385350000008</v>
      </c>
      <c r="AS8" s="397">
        <v>187.74916254999999</v>
      </c>
      <c r="AT8" s="397">
        <v>57.168614040000001</v>
      </c>
      <c r="AU8" s="277"/>
      <c r="AV8" s="397">
        <v>164.02455864000004</v>
      </c>
      <c r="AW8" s="397">
        <v>248.85380075</v>
      </c>
      <c r="AX8" s="397">
        <v>231.02260116999997</v>
      </c>
      <c r="AY8" s="397">
        <v>189.63062046000002</v>
      </c>
      <c r="AZ8" s="397">
        <v>66.804506430000004</v>
      </c>
      <c r="BA8" s="397">
        <v>351.88772948999991</v>
      </c>
      <c r="BB8" s="397">
        <v>351.88772000000006</v>
      </c>
      <c r="BC8" s="397">
        <v>118.79888648000001</v>
      </c>
      <c r="BD8" s="397">
        <v>159.09176740000001</v>
      </c>
      <c r="BE8" s="398">
        <v>304.86770385</v>
      </c>
      <c r="BF8" s="398">
        <v>241.24503924000001</v>
      </c>
      <c r="BG8" s="398">
        <v>153.04076491000004</v>
      </c>
      <c r="BH8" s="398">
        <v>60.252016579999996</v>
      </c>
      <c r="BI8" s="398">
        <v>160.80451147000002</v>
      </c>
      <c r="BJ8" s="398">
        <v>149.90691659999999</v>
      </c>
      <c r="BK8" s="330">
        <v>32.622160750000006</v>
      </c>
      <c r="BL8" s="330">
        <v>91.537896900000021</v>
      </c>
      <c r="BM8" s="330">
        <v>94.731843999999995</v>
      </c>
      <c r="BN8" s="399">
        <v>1256.92569708</v>
      </c>
      <c r="BO8" s="399">
        <v>58.503080400000016</v>
      </c>
      <c r="BP8" s="329">
        <v>98.815097640000005</v>
      </c>
      <c r="BQ8" s="331">
        <v>96.265237419999991</v>
      </c>
      <c r="BR8" s="331">
        <v>107.91483996000001</v>
      </c>
      <c r="BS8" s="331">
        <v>71.478529340000009</v>
      </c>
      <c r="BT8" s="331">
        <v>88.863240269999991</v>
      </c>
      <c r="BU8" s="331">
        <v>80.048789319999997</v>
      </c>
      <c r="BV8" s="331">
        <v>105.28807370999999</v>
      </c>
      <c r="BW8" s="331">
        <v>94.320475470000005</v>
      </c>
      <c r="BX8" s="331">
        <v>271.97829176999994</v>
      </c>
      <c r="BY8" s="331">
        <v>248.72662964000003</v>
      </c>
      <c r="BZ8" s="331">
        <v>145.00087138000004</v>
      </c>
      <c r="CA8" s="331">
        <v>83.923793290000006</v>
      </c>
      <c r="CB8" s="331">
        <v>54.975315369999997</v>
      </c>
      <c r="CC8" s="331">
        <v>257.95385778000002</v>
      </c>
      <c r="CD8" s="329">
        <v>173.54629323</v>
      </c>
      <c r="CE8" s="329">
        <v>162.99303101999999</v>
      </c>
      <c r="CF8" s="329">
        <v>98.324485570000007</v>
      </c>
      <c r="CG8" s="329">
        <v>88.550788480000008</v>
      </c>
      <c r="CH8" s="329">
        <v>89.190469760000013</v>
      </c>
      <c r="CI8" s="329">
        <v>1311.0119600099999</v>
      </c>
      <c r="CJ8" s="329">
        <v>178.38477519000003</v>
      </c>
      <c r="CK8" s="329">
        <v>646.1481241099998</v>
      </c>
      <c r="CL8" s="400">
        <v>83.78035530999999</v>
      </c>
      <c r="CM8" s="329">
        <v>104.92255353</v>
      </c>
      <c r="CN8" s="329">
        <v>88.398906480000008</v>
      </c>
      <c r="CO8" s="329">
        <v>84.264080809999982</v>
      </c>
      <c r="CP8" s="329">
        <v>138.78407702000001</v>
      </c>
      <c r="CQ8" s="329">
        <v>96.163656099999997</v>
      </c>
      <c r="CR8" s="329">
        <v>144.01015432000003</v>
      </c>
      <c r="CS8" s="329">
        <v>72.523563420000002</v>
      </c>
      <c r="CT8" s="329">
        <v>143.263082</v>
      </c>
      <c r="CU8" s="329">
        <v>126.41864437999999</v>
      </c>
      <c r="CV8" s="329">
        <v>133.51969574</v>
      </c>
      <c r="CW8" s="401">
        <v>143.33972829000001</v>
      </c>
      <c r="CX8" s="400">
        <v>101.04051000000001</v>
      </c>
      <c r="CY8" s="329">
        <v>110.24154000000001</v>
      </c>
      <c r="CZ8" s="329">
        <v>1633.2238300900003</v>
      </c>
      <c r="DA8" s="329">
        <v>219.91767386999999</v>
      </c>
      <c r="DB8" s="329">
        <v>324.41833042000007</v>
      </c>
      <c r="DC8" s="329">
        <v>138.17700969000001</v>
      </c>
      <c r="DD8" s="329">
        <v>129.56807085000003</v>
      </c>
      <c r="DE8" s="329">
        <v>113.2197862</v>
      </c>
      <c r="DF8" s="329">
        <v>137.56119541999999</v>
      </c>
      <c r="DG8" s="329">
        <v>222.86048925000003</v>
      </c>
      <c r="DH8" s="329">
        <v>61.002340239999995</v>
      </c>
      <c r="DI8" s="401">
        <v>212.20468309999998</v>
      </c>
      <c r="DJ8" s="400">
        <v>254.41774340000001</v>
      </c>
      <c r="DK8" s="329">
        <v>254.73797785999997</v>
      </c>
      <c r="DL8" s="329">
        <v>203.35668428999998</v>
      </c>
      <c r="DM8" s="329">
        <v>357.53774129999999</v>
      </c>
      <c r="DN8" s="329">
        <v>162.67077159999999</v>
      </c>
      <c r="DO8" s="329">
        <v>147.89780943999997</v>
      </c>
      <c r="DP8" s="329">
        <v>159.74621587000001</v>
      </c>
      <c r="DQ8" s="329">
        <v>196.02730937999999</v>
      </c>
      <c r="DR8" s="329">
        <v>184.01503071999997</v>
      </c>
      <c r="DS8" s="329">
        <v>307.55700070000006</v>
      </c>
      <c r="DT8" s="329">
        <v>208.67920766</v>
      </c>
      <c r="DU8" s="401">
        <v>276.41497415999999</v>
      </c>
      <c r="DV8" s="400">
        <v>315.97106672000001</v>
      </c>
      <c r="DW8" s="329">
        <v>183.81285349000001</v>
      </c>
      <c r="DX8" s="329">
        <v>303.11357873000003</v>
      </c>
      <c r="DY8" s="329">
        <v>289.11681942000001</v>
      </c>
      <c r="DZ8" s="329">
        <v>303.85583099000007</v>
      </c>
      <c r="EA8" s="329">
        <v>173.93174101999998</v>
      </c>
      <c r="EB8" s="329">
        <v>247.12202608000001</v>
      </c>
      <c r="EC8" s="329">
        <v>206.25579427</v>
      </c>
      <c r="ED8" s="329">
        <v>181.63658023999997</v>
      </c>
      <c r="EE8" s="329">
        <v>258.53903676000004</v>
      </c>
      <c r="EF8" s="329">
        <v>220.13076106000003</v>
      </c>
      <c r="EG8" s="401">
        <v>322.66660792000005</v>
      </c>
      <c r="EH8" s="400">
        <v>289.67481448000007</v>
      </c>
      <c r="EI8" s="329">
        <v>1847.5518552999997</v>
      </c>
      <c r="EJ8" s="329">
        <v>374.08963353000007</v>
      </c>
      <c r="EK8" s="329">
        <v>400.01414444000005</v>
      </c>
      <c r="EL8" s="329">
        <v>210.26438078000001</v>
      </c>
      <c r="EM8" s="329">
        <v>213.83836551000002</v>
      </c>
      <c r="EN8" s="329">
        <v>379.76135921999997</v>
      </c>
      <c r="EO8" s="329">
        <v>29.216708639999968</v>
      </c>
      <c r="EP8" s="329">
        <v>250.01226109999999</v>
      </c>
      <c r="EQ8" s="329">
        <v>1242.4068797800001</v>
      </c>
      <c r="ER8" s="329">
        <v>168.04797483999991</v>
      </c>
      <c r="ES8" s="401">
        <v>244.76451031000005</v>
      </c>
      <c r="ET8" s="400">
        <v>448.81907892999993</v>
      </c>
      <c r="EU8" s="329">
        <v>388.81914840000002</v>
      </c>
      <c r="EV8" s="329">
        <v>410.21632973999994</v>
      </c>
      <c r="EW8" s="329">
        <v>472.48127090999992</v>
      </c>
      <c r="EX8" s="329">
        <v>487.74924036000004</v>
      </c>
      <c r="EY8" s="329">
        <v>374.64893149</v>
      </c>
      <c r="EZ8" s="329">
        <v>437.61629092999999</v>
      </c>
      <c r="FA8" s="329">
        <v>440.95557522999997</v>
      </c>
      <c r="FB8" s="329">
        <v>428.19580695000008</v>
      </c>
      <c r="FC8" s="329">
        <v>678.11163915999987</v>
      </c>
      <c r="FD8" s="329">
        <v>408.38708166999999</v>
      </c>
      <c r="FE8" s="401">
        <v>6648.7438726</v>
      </c>
      <c r="FF8" s="400">
        <v>620.95050848999995</v>
      </c>
      <c r="FG8" s="329">
        <v>497.92052029000001</v>
      </c>
      <c r="FH8" s="329">
        <v>498.46505620999994</v>
      </c>
      <c r="FI8" s="329">
        <v>574.60690392999982</v>
      </c>
      <c r="FJ8" s="329">
        <v>508.24777204000009</v>
      </c>
      <c r="FK8" s="329">
        <v>460.5481316499999</v>
      </c>
      <c r="FL8" s="329">
        <v>594.93264198000008</v>
      </c>
      <c r="FM8" s="329">
        <v>430.44888924999998</v>
      </c>
      <c r="FN8" s="329">
        <v>477.19919437999988</v>
      </c>
      <c r="FO8" s="329">
        <v>519.75241075999998</v>
      </c>
      <c r="FP8" s="329">
        <v>251.97856998999993</v>
      </c>
      <c r="FQ8" s="401">
        <v>338.72138219000004</v>
      </c>
      <c r="FR8" s="400">
        <v>396.13333999000002</v>
      </c>
      <c r="FS8" s="329">
        <v>573.32224824999992</v>
      </c>
      <c r="FT8" s="329">
        <v>535.36728402000006</v>
      </c>
      <c r="FU8" s="329">
        <v>669.79844271000002</v>
      </c>
      <c r="FV8" s="329">
        <v>1373.4105476500001</v>
      </c>
      <c r="FW8" s="329">
        <v>507.51364777999993</v>
      </c>
      <c r="FX8" s="329">
        <v>685.5114289899999</v>
      </c>
      <c r="FY8" s="329">
        <v>570.02681031999998</v>
      </c>
      <c r="FZ8" s="329">
        <v>310.12</v>
      </c>
      <c r="GA8" s="329">
        <v>582.68780568</v>
      </c>
      <c r="GB8" s="329">
        <v>1037.1957662699999</v>
      </c>
      <c r="GC8" s="401">
        <v>1045.6584476099999</v>
      </c>
      <c r="GD8" s="400">
        <v>423.93496181999996</v>
      </c>
      <c r="GE8" s="329">
        <v>467.60972280999994</v>
      </c>
      <c r="GF8" s="401">
        <v>453.50713459999997</v>
      </c>
      <c r="GH8" s="402"/>
      <c r="GI8" s="402"/>
      <c r="GJ8" s="402"/>
      <c r="GK8" s="402"/>
    </row>
    <row r="9" spans="1:194" s="404" customFormat="1" ht="45.75" customHeight="1">
      <c r="A9" s="382" t="s">
        <v>227</v>
      </c>
      <c r="B9" s="342">
        <v>431.77206138501998</v>
      </c>
      <c r="C9" s="342">
        <v>210.23</v>
      </c>
      <c r="D9" s="342">
        <v>227.9024</v>
      </c>
      <c r="E9" s="342">
        <v>515.82849999999996</v>
      </c>
      <c r="F9" s="342">
        <v>1263.0096000000001</v>
      </c>
      <c r="G9" s="388">
        <v>1570.7284999999999</v>
      </c>
      <c r="H9" s="384">
        <v>1506.8954000000001</v>
      </c>
      <c r="I9" s="384">
        <v>1516.0074999999999</v>
      </c>
      <c r="J9" s="384"/>
      <c r="K9" s="384">
        <v>1514.3269</v>
      </c>
      <c r="L9" s="161">
        <v>1673.5477000000001</v>
      </c>
      <c r="M9" s="161">
        <v>1514.7782</v>
      </c>
      <c r="N9" s="161">
        <v>1663.6187</v>
      </c>
      <c r="O9" s="161">
        <v>1664.5053</v>
      </c>
      <c r="P9" s="161">
        <v>1670.1895999999999</v>
      </c>
      <c r="Q9" s="384">
        <v>1679.3211951100002</v>
      </c>
      <c r="R9" s="161">
        <v>1690.6061085700001</v>
      </c>
      <c r="S9" s="161">
        <v>1670.8805816900001</v>
      </c>
      <c r="T9" s="389">
        <v>1666.82756537</v>
      </c>
      <c r="U9" s="161"/>
      <c r="V9" s="161">
        <v>1764.6549325599999</v>
      </c>
      <c r="W9" s="161">
        <v>2098.93072416</v>
      </c>
      <c r="X9" s="161">
        <v>2501.5505691900003</v>
      </c>
      <c r="Y9" s="161">
        <v>2514.9728995700002</v>
      </c>
      <c r="Z9" s="161">
        <v>2691.1449740600005</v>
      </c>
      <c r="AA9" s="161">
        <v>3178.1502030699999</v>
      </c>
      <c r="AB9" s="161">
        <v>3528.2013358900003</v>
      </c>
      <c r="AC9" s="161">
        <v>3704.6854748700002</v>
      </c>
      <c r="AD9" s="161">
        <v>3690.7824188300006</v>
      </c>
      <c r="AE9" s="161">
        <v>3582.8464535200001</v>
      </c>
      <c r="AF9" s="161">
        <v>3570.1394358399998</v>
      </c>
      <c r="AG9" s="161">
        <v>3991.34845722</v>
      </c>
      <c r="AH9" s="161"/>
      <c r="AI9" s="161">
        <v>4345.2364645600001</v>
      </c>
      <c r="AJ9" s="161">
        <v>3870.2647536300001</v>
      </c>
      <c r="AK9" s="161">
        <v>3814.1225750499993</v>
      </c>
      <c r="AL9" s="161">
        <v>3826.4233768699996</v>
      </c>
      <c r="AM9" s="161">
        <v>3846.8533493</v>
      </c>
      <c r="AN9" s="161">
        <v>3961.9465421899999</v>
      </c>
      <c r="AO9" s="161">
        <v>4026.6699102899997</v>
      </c>
      <c r="AP9" s="161">
        <v>3941.3010798800001</v>
      </c>
      <c r="AQ9" s="161">
        <v>4491.8329575600001</v>
      </c>
      <c r="AR9" s="161">
        <v>4364.4675918300009</v>
      </c>
      <c r="AS9" s="161">
        <v>4504.6309869200004</v>
      </c>
      <c r="AT9" s="161">
        <v>5214.2218841100012</v>
      </c>
      <c r="AU9" s="161"/>
      <c r="AV9" s="161">
        <v>5206.8723923900006</v>
      </c>
      <c r="AW9" s="161">
        <v>5543.1317019300004</v>
      </c>
      <c r="AX9" s="161">
        <v>5898.656971630001</v>
      </c>
      <c r="AY9" s="161">
        <v>7335.6037110100006</v>
      </c>
      <c r="AZ9" s="161">
        <v>7368.380102000001</v>
      </c>
      <c r="BA9" s="161">
        <v>6964.4203177400004</v>
      </c>
      <c r="BB9" s="161">
        <v>6964.4203200000002</v>
      </c>
      <c r="BC9" s="161">
        <v>6656.0622207199995</v>
      </c>
      <c r="BD9" s="161">
        <v>9382.6433586000003</v>
      </c>
      <c r="BE9" s="390">
        <v>9998.5430695900013</v>
      </c>
      <c r="BF9" s="390">
        <v>10358.93007792</v>
      </c>
      <c r="BG9" s="390">
        <v>12517.345353619998</v>
      </c>
      <c r="BH9" s="390">
        <v>10416.614412909999</v>
      </c>
      <c r="BI9" s="390">
        <v>12192.185922530001</v>
      </c>
      <c r="BJ9" s="390">
        <v>11791.777183650001</v>
      </c>
      <c r="BK9" s="231">
        <v>10817.894392129998</v>
      </c>
      <c r="BL9" s="231">
        <v>11077.411512980001</v>
      </c>
      <c r="BM9" s="231">
        <v>10188.60331638</v>
      </c>
      <c r="BN9" s="391">
        <v>10532.934451109997</v>
      </c>
      <c r="BO9" s="391">
        <v>10804.749334489998</v>
      </c>
      <c r="BP9" s="350">
        <v>11276.871561190001</v>
      </c>
      <c r="BQ9" s="231">
        <v>11693.548097500001</v>
      </c>
      <c r="BR9" s="231">
        <v>10966.452226759999</v>
      </c>
      <c r="BS9" s="231">
        <v>11130.116889190002</v>
      </c>
      <c r="BT9" s="231">
        <v>11064.39566332</v>
      </c>
      <c r="BU9" s="231">
        <v>11100.11113273</v>
      </c>
      <c r="BV9" s="231">
        <v>11662.119339259998</v>
      </c>
      <c r="BW9" s="231">
        <v>10831.23974927</v>
      </c>
      <c r="BX9" s="231">
        <v>10657.838990350001</v>
      </c>
      <c r="BY9" s="231">
        <v>11162.79990638</v>
      </c>
      <c r="BZ9" s="231">
        <v>13467.809476609998</v>
      </c>
      <c r="CA9" s="231">
        <v>14116.604040669999</v>
      </c>
      <c r="CB9" s="231">
        <v>14145.059637140002</v>
      </c>
      <c r="CC9" s="231">
        <v>13027.44299059</v>
      </c>
      <c r="CD9" s="350">
        <v>13252.75487361</v>
      </c>
      <c r="CE9" s="350">
        <v>13350.009498599999</v>
      </c>
      <c r="CF9" s="350">
        <v>12723.212183929998</v>
      </c>
      <c r="CG9" s="350">
        <v>12272.83843568</v>
      </c>
      <c r="CH9" s="350">
        <v>12560.109533159997</v>
      </c>
      <c r="CI9" s="350">
        <v>12451.84808183</v>
      </c>
      <c r="CJ9" s="350">
        <v>12363.455214310001</v>
      </c>
      <c r="CK9" s="350">
        <v>12569.651419080003</v>
      </c>
      <c r="CL9" s="392">
        <v>11601.560063800001</v>
      </c>
      <c r="CM9" s="350">
        <v>11971.913952139999</v>
      </c>
      <c r="CN9" s="350">
        <v>12365.39992573</v>
      </c>
      <c r="CO9" s="350">
        <v>12236.886003650003</v>
      </c>
      <c r="CP9" s="350">
        <v>12695.100945919998</v>
      </c>
      <c r="CQ9" s="350">
        <v>12780.526114470002</v>
      </c>
      <c r="CR9" s="350">
        <v>13024.546503899999</v>
      </c>
      <c r="CS9" s="350">
        <v>12089.01529148</v>
      </c>
      <c r="CT9" s="350">
        <v>12230.14065109</v>
      </c>
      <c r="CU9" s="350">
        <v>12234.65001017</v>
      </c>
      <c r="CV9" s="350">
        <v>14614.396736119999</v>
      </c>
      <c r="CW9" s="393">
        <v>16287.77859512</v>
      </c>
      <c r="CX9" s="392">
        <v>15402.40948</v>
      </c>
      <c r="CY9" s="350">
        <v>16501.6152</v>
      </c>
      <c r="CZ9" s="350">
        <v>18029.46777327</v>
      </c>
      <c r="DA9" s="350">
        <v>20076.376044509998</v>
      </c>
      <c r="DB9" s="350">
        <v>19976.37334916</v>
      </c>
      <c r="DC9" s="350">
        <v>20366.635997079997</v>
      </c>
      <c r="DD9" s="350">
        <v>20058.975889649999</v>
      </c>
      <c r="DE9" s="350">
        <v>20032.351967500003</v>
      </c>
      <c r="DF9" s="350">
        <v>20197.412688690001</v>
      </c>
      <c r="DG9" s="350">
        <v>19735.948077060002</v>
      </c>
      <c r="DH9" s="350">
        <v>19776.422380969998</v>
      </c>
      <c r="DI9" s="393">
        <v>20370.619821370001</v>
      </c>
      <c r="DJ9" s="392">
        <v>20527.939349909997</v>
      </c>
      <c r="DK9" s="350">
        <v>19588.177705409998</v>
      </c>
      <c r="DL9" s="350">
        <v>20160.477188180001</v>
      </c>
      <c r="DM9" s="350">
        <v>26115.345150319998</v>
      </c>
      <c r="DN9" s="350">
        <v>26246.071517369997</v>
      </c>
      <c r="DO9" s="350">
        <v>26333.384563600001</v>
      </c>
      <c r="DP9" s="350">
        <v>26281.347767819992</v>
      </c>
      <c r="DQ9" s="350">
        <v>26335.976709069993</v>
      </c>
      <c r="DR9" s="350">
        <v>26400.777548319995</v>
      </c>
      <c r="DS9" s="350">
        <v>26377.331828369995</v>
      </c>
      <c r="DT9" s="350">
        <v>26420.535539010005</v>
      </c>
      <c r="DU9" s="393">
        <v>29459.876923349999</v>
      </c>
      <c r="DV9" s="392">
        <v>28887.822987209991</v>
      </c>
      <c r="DW9" s="350">
        <v>28668.106039279999</v>
      </c>
      <c r="DX9" s="350">
        <v>29849.598677769995</v>
      </c>
      <c r="DY9" s="350">
        <v>29836.364447799995</v>
      </c>
      <c r="DZ9" s="350">
        <v>32775.56654937</v>
      </c>
      <c r="EA9" s="350">
        <v>32761.167699329995</v>
      </c>
      <c r="EB9" s="350">
        <v>32830.494861889994</v>
      </c>
      <c r="EC9" s="350">
        <v>39873.782528169999</v>
      </c>
      <c r="ED9" s="350">
        <v>40138.32694164</v>
      </c>
      <c r="EE9" s="350">
        <v>40100.451298039996</v>
      </c>
      <c r="EF9" s="350">
        <v>40925.085700019998</v>
      </c>
      <c r="EG9" s="393">
        <v>40451.105102699992</v>
      </c>
      <c r="EH9" s="392">
        <v>43559.332403050001</v>
      </c>
      <c r="EI9" s="350">
        <v>47326.129663920001</v>
      </c>
      <c r="EJ9" s="350">
        <v>51434.516538019991</v>
      </c>
      <c r="EK9" s="350">
        <v>50644.999378859982</v>
      </c>
      <c r="EL9" s="350">
        <v>51386.660697439998</v>
      </c>
      <c r="EM9" s="350">
        <v>51661.738877229996</v>
      </c>
      <c r="EN9" s="350">
        <v>53891.504122119994</v>
      </c>
      <c r="EO9" s="350">
        <v>62638.830348949996</v>
      </c>
      <c r="EP9" s="350">
        <v>67582.135095389996</v>
      </c>
      <c r="EQ9" s="350">
        <v>92021.507418469992</v>
      </c>
      <c r="ER9" s="350">
        <v>96093.240844650005</v>
      </c>
      <c r="ES9" s="393">
        <v>60281.271934039993</v>
      </c>
      <c r="ET9" s="392">
        <v>71486.863061149998</v>
      </c>
      <c r="EU9" s="350">
        <v>72709.45960817</v>
      </c>
      <c r="EV9" s="350">
        <v>65830.709201019985</v>
      </c>
      <c r="EW9" s="350">
        <v>65505.168395629997</v>
      </c>
      <c r="EX9" s="350">
        <v>67059.805358909987</v>
      </c>
      <c r="EY9" s="350">
        <v>57162.541020559998</v>
      </c>
      <c r="EZ9" s="350">
        <v>57417.878600269985</v>
      </c>
      <c r="FA9" s="350">
        <v>55742.328349179988</v>
      </c>
      <c r="FB9" s="350">
        <v>53009.646620679996</v>
      </c>
      <c r="FC9" s="350">
        <v>56108.542200619995</v>
      </c>
      <c r="FD9" s="350">
        <v>50080.360400580001</v>
      </c>
      <c r="FE9" s="393">
        <v>47619.698410949997</v>
      </c>
      <c r="FF9" s="392">
        <v>48492.067811039997</v>
      </c>
      <c r="FG9" s="350">
        <v>49544.670177740001</v>
      </c>
      <c r="FH9" s="350">
        <v>44659.198170179996</v>
      </c>
      <c r="FI9" s="350">
        <v>51649.381868930002</v>
      </c>
      <c r="FJ9" s="350">
        <v>51730.785081690003</v>
      </c>
      <c r="FK9" s="350">
        <v>53097.770473889999</v>
      </c>
      <c r="FL9" s="350">
        <v>57352.796562060001</v>
      </c>
      <c r="FM9" s="350">
        <v>58200.077411869999</v>
      </c>
      <c r="FN9" s="350">
        <v>58654.889953309998</v>
      </c>
      <c r="FO9" s="350">
        <v>61433.710132489992</v>
      </c>
      <c r="FP9" s="350">
        <v>55335.674447040008</v>
      </c>
      <c r="FQ9" s="393">
        <v>56956.877285499999</v>
      </c>
      <c r="FR9" s="392">
        <v>61136.932381029997</v>
      </c>
      <c r="FS9" s="350">
        <v>60884.277758390002</v>
      </c>
      <c r="FT9" s="350">
        <v>64291.924477309993</v>
      </c>
      <c r="FU9" s="350">
        <v>28583.687770719996</v>
      </c>
      <c r="FV9" s="350">
        <v>38920.355226920001</v>
      </c>
      <c r="FW9" s="350">
        <v>36457.71114195</v>
      </c>
      <c r="FX9" s="350">
        <v>40421.37411941</v>
      </c>
      <c r="FY9" s="350">
        <v>40214.522157600004</v>
      </c>
      <c r="FZ9" s="350">
        <v>43107.050895749999</v>
      </c>
      <c r="GA9" s="350">
        <v>37137.705640980006</v>
      </c>
      <c r="GB9" s="350">
        <v>32030.941078990003</v>
      </c>
      <c r="GC9" s="393">
        <v>31823.214270339999</v>
      </c>
      <c r="GD9" s="392">
        <v>38629.929969239995</v>
      </c>
      <c r="GE9" s="350">
        <v>39760.662219999998</v>
      </c>
      <c r="GF9" s="393">
        <v>32395.333682</v>
      </c>
      <c r="GG9" s="252"/>
      <c r="GH9" s="403"/>
      <c r="GJ9" s="405"/>
      <c r="GL9" s="405"/>
    </row>
    <row r="10" spans="1:194" s="404" customFormat="1" ht="45.75" customHeight="1">
      <c r="A10" s="382" t="s">
        <v>228</v>
      </c>
      <c r="B10" s="342">
        <v>58.26</v>
      </c>
      <c r="C10" s="342">
        <v>59.62</v>
      </c>
      <c r="D10" s="342">
        <v>66.198499999999996</v>
      </c>
      <c r="E10" s="342">
        <v>133.08709999999999</v>
      </c>
      <c r="F10" s="406">
        <v>-17.365600000000001</v>
      </c>
      <c r="G10" s="388">
        <v>90.043999999999997</v>
      </c>
      <c r="H10" s="384">
        <v>137.49299999999999</v>
      </c>
      <c r="I10" s="406">
        <v>-108.64919999999999</v>
      </c>
      <c r="J10" s="406"/>
      <c r="K10" s="406">
        <v>-109.2967</v>
      </c>
      <c r="L10" s="406">
        <v>-42.5976</v>
      </c>
      <c r="M10" s="406">
        <v>154.19630000000001</v>
      </c>
      <c r="N10" s="161">
        <v>154.38820000000001</v>
      </c>
      <c r="O10" s="161">
        <v>154.38820000000001</v>
      </c>
      <c r="P10" s="161">
        <v>154.3896</v>
      </c>
      <c r="Q10" s="384">
        <v>154.41654973999999</v>
      </c>
      <c r="R10" s="161">
        <v>154.41544853999994</v>
      </c>
      <c r="S10" s="161">
        <v>154.32616768000003</v>
      </c>
      <c r="T10" s="389">
        <v>154.41760052999996</v>
      </c>
      <c r="U10" s="161"/>
      <c r="V10" s="406">
        <v>-69.470028779999936</v>
      </c>
      <c r="W10" s="406">
        <v>-69.537764830000015</v>
      </c>
      <c r="X10" s="406">
        <v>-69.622213029999998</v>
      </c>
      <c r="Y10" s="406">
        <v>-69.653495930000005</v>
      </c>
      <c r="Z10" s="406">
        <v>-69.463443740000002</v>
      </c>
      <c r="AA10" s="406">
        <v>-69.46284854000001</v>
      </c>
      <c r="AB10" s="406">
        <v>-69.46284854000001</v>
      </c>
      <c r="AC10" s="406">
        <v>-69.462848539999996</v>
      </c>
      <c r="AD10" s="406">
        <v>-69.462848540000024</v>
      </c>
      <c r="AE10" s="406">
        <v>-69.460397490000005</v>
      </c>
      <c r="AF10" s="406">
        <v>-69.460397490000005</v>
      </c>
      <c r="AG10" s="406">
        <v>-90.544010319999998</v>
      </c>
      <c r="AH10" s="406"/>
      <c r="AI10" s="406">
        <v>-301.69593193999998</v>
      </c>
      <c r="AJ10" s="406">
        <v>-242.49127500000003</v>
      </c>
      <c r="AK10" s="406">
        <v>-242.491275</v>
      </c>
      <c r="AL10" s="406">
        <v>-242.49127499999997</v>
      </c>
      <c r="AM10" s="406">
        <v>-242.48083700000001</v>
      </c>
      <c r="AN10" s="406">
        <v>-242.48083699999998</v>
      </c>
      <c r="AO10" s="406">
        <v>-242.48083700000001</v>
      </c>
      <c r="AP10" s="406">
        <v>-242.48774637999998</v>
      </c>
      <c r="AQ10" s="406">
        <v>-255.39887490000012</v>
      </c>
      <c r="AR10" s="406">
        <v>-255.40057921000005</v>
      </c>
      <c r="AS10" s="406">
        <v>-177.68929832000035</v>
      </c>
      <c r="AT10" s="406">
        <v>-177.68851896000024</v>
      </c>
      <c r="AU10" s="406"/>
      <c r="AV10" s="406">
        <v>-864.24390869000047</v>
      </c>
      <c r="AW10" s="406">
        <v>-864.28136180000047</v>
      </c>
      <c r="AX10" s="406">
        <v>-864.68771533000063</v>
      </c>
      <c r="AY10" s="406">
        <v>-1330.8637114100004</v>
      </c>
      <c r="AZ10" s="406">
        <v>2204.6121665800001</v>
      </c>
      <c r="BA10" s="406">
        <v>2218.1056678599998</v>
      </c>
      <c r="BB10" s="406">
        <v>2218.1056699999999</v>
      </c>
      <c r="BC10" s="406">
        <v>4164.5020528099994</v>
      </c>
      <c r="BD10" s="406">
        <v>7270.07912192</v>
      </c>
      <c r="BE10" s="407">
        <v>6070.4762285200004</v>
      </c>
      <c r="BF10" s="407">
        <v>6070.5341903800017</v>
      </c>
      <c r="BG10" s="407">
        <v>2482.1189560400003</v>
      </c>
      <c r="BH10" s="407">
        <v>2482.1189560400003</v>
      </c>
      <c r="BI10" s="407">
        <v>2482.1189560400003</v>
      </c>
      <c r="BJ10" s="407">
        <v>2482.1189560400003</v>
      </c>
      <c r="BK10" s="351">
        <v>2482.1189560400003</v>
      </c>
      <c r="BL10" s="351">
        <v>2482.1189560400003</v>
      </c>
      <c r="BM10" s="351">
        <v>2494.8660135700002</v>
      </c>
      <c r="BN10" s="350">
        <v>2482.1022839200004</v>
      </c>
      <c r="BO10" s="350">
        <v>2482.08834703</v>
      </c>
      <c r="BP10" s="350">
        <v>2494.8175123999999</v>
      </c>
      <c r="BQ10" s="231">
        <v>2980.70617176</v>
      </c>
      <c r="BR10" s="231">
        <v>2980.6855904999993</v>
      </c>
      <c r="BS10" s="231">
        <v>2980.6697959099997</v>
      </c>
      <c r="BT10" s="231">
        <v>2980.6375773799996</v>
      </c>
      <c r="BU10" s="231">
        <v>2980.4840251199998</v>
      </c>
      <c r="BV10" s="231">
        <v>2980.4356476599996</v>
      </c>
      <c r="BW10" s="231">
        <v>2980.3921236099995</v>
      </c>
      <c r="BX10" s="231">
        <v>2980.1948884399994</v>
      </c>
      <c r="BY10" s="231">
        <v>2960.3466766999991</v>
      </c>
      <c r="BZ10" s="231">
        <v>2936.8625547599995</v>
      </c>
      <c r="CA10" s="231">
        <v>2936.7121562599996</v>
      </c>
      <c r="CB10" s="231">
        <v>2956.36928459</v>
      </c>
      <c r="CC10" s="231">
        <v>2956.3523942399993</v>
      </c>
      <c r="CD10" s="350">
        <v>2856.2160471699999</v>
      </c>
      <c r="CE10" s="350">
        <v>2856.1155742399997</v>
      </c>
      <c r="CF10" s="350">
        <v>2856.0811745899996</v>
      </c>
      <c r="CG10" s="350">
        <v>2856.0179967499994</v>
      </c>
      <c r="CH10" s="350">
        <v>2825.02024712</v>
      </c>
      <c r="CI10" s="350">
        <v>2855.8263315899994</v>
      </c>
      <c r="CJ10" s="350">
        <v>2824.8965865599998</v>
      </c>
      <c r="CK10" s="350">
        <v>3270.3136768799991</v>
      </c>
      <c r="CL10" s="392">
        <v>2718.1415396699995</v>
      </c>
      <c r="CM10" s="350">
        <v>2718.1250846099997</v>
      </c>
      <c r="CN10" s="350">
        <v>3271.1515270099999</v>
      </c>
      <c r="CO10" s="350">
        <v>3271.1126339699999</v>
      </c>
      <c r="CP10" s="350">
        <v>3271.0569957799994</v>
      </c>
      <c r="CQ10" s="350">
        <v>1633.46542697</v>
      </c>
      <c r="CR10" s="350">
        <v>1632.9849156499999</v>
      </c>
      <c r="CS10" s="350">
        <v>1633.3577193399999</v>
      </c>
      <c r="CT10" s="350">
        <v>1613.4982600199999</v>
      </c>
      <c r="CU10" s="350">
        <v>1613.4114068199999</v>
      </c>
      <c r="CV10" s="350">
        <v>1613.0845163399999</v>
      </c>
      <c r="CW10" s="393">
        <v>531.62011380000035</v>
      </c>
      <c r="CX10" s="392">
        <v>1613.9361000000001</v>
      </c>
      <c r="CY10" s="350">
        <v>1613.83591</v>
      </c>
      <c r="CZ10" s="350">
        <v>1613.73862833</v>
      </c>
      <c r="DA10" s="350">
        <v>531.87440700000036</v>
      </c>
      <c r="DB10" s="350">
        <v>531.87440700000036</v>
      </c>
      <c r="DC10" s="350">
        <v>531.87440700000036</v>
      </c>
      <c r="DD10" s="350">
        <v>531.87440700000036</v>
      </c>
      <c r="DE10" s="350">
        <v>-261.21493758999975</v>
      </c>
      <c r="DF10" s="350">
        <v>-261.21493758999975</v>
      </c>
      <c r="DG10" s="350">
        <v>-261.21493758999975</v>
      </c>
      <c r="DH10" s="350">
        <v>-161.21493758999972</v>
      </c>
      <c r="DI10" s="393">
        <v>-161.31958625999974</v>
      </c>
      <c r="DJ10" s="392">
        <v>-539.91644348999966</v>
      </c>
      <c r="DK10" s="350">
        <v>-539.91644348999966</v>
      </c>
      <c r="DL10" s="350">
        <v>-404.45489288999966</v>
      </c>
      <c r="DM10" s="350">
        <v>1386.4519474900001</v>
      </c>
      <c r="DN10" s="350">
        <v>1366.4516050500001</v>
      </c>
      <c r="DO10" s="350">
        <v>1366.4516050500001</v>
      </c>
      <c r="DP10" s="350">
        <v>1341.8516050500002</v>
      </c>
      <c r="DQ10" s="350">
        <v>1341.8516050500002</v>
      </c>
      <c r="DR10" s="350">
        <v>1341.6499997600004</v>
      </c>
      <c r="DS10" s="350">
        <v>1202.03141218</v>
      </c>
      <c r="DT10" s="350">
        <v>1202.03141218</v>
      </c>
      <c r="DU10" s="393">
        <v>1172.2033254299999</v>
      </c>
      <c r="DV10" s="392">
        <v>343.29658637000011</v>
      </c>
      <c r="DW10" s="350">
        <v>342.94520807000004</v>
      </c>
      <c r="DX10" s="350">
        <v>1324.4467405</v>
      </c>
      <c r="DY10" s="350">
        <v>1303.2210200299999</v>
      </c>
      <c r="DZ10" s="350">
        <v>1303.2204985499998</v>
      </c>
      <c r="EA10" s="350">
        <v>1103.22049855</v>
      </c>
      <c r="EB10" s="350">
        <v>1103.22049855</v>
      </c>
      <c r="EC10" s="350">
        <v>1103.2103011199999</v>
      </c>
      <c r="ED10" s="350">
        <v>1454.7386674399997</v>
      </c>
      <c r="EE10" s="350">
        <v>1454.7386674399997</v>
      </c>
      <c r="EF10" s="350">
        <v>1454.7386674399997</v>
      </c>
      <c r="EG10" s="393">
        <v>1454.7386674399997</v>
      </c>
      <c r="EH10" s="392">
        <v>1740.5472782900001</v>
      </c>
      <c r="EI10" s="350">
        <v>1740.5472782900001</v>
      </c>
      <c r="EJ10" s="350">
        <v>1640.5466848900001</v>
      </c>
      <c r="EK10" s="350">
        <v>2011.8991328100001</v>
      </c>
      <c r="EL10" s="350">
        <v>2011.8991328100001</v>
      </c>
      <c r="EM10" s="350">
        <v>2128.5718273000002</v>
      </c>
      <c r="EN10" s="350">
        <v>1947.9065555000002</v>
      </c>
      <c r="EO10" s="350">
        <v>2070.9406555000005</v>
      </c>
      <c r="EP10" s="350">
        <v>2070.9406555000005</v>
      </c>
      <c r="EQ10" s="350">
        <v>2070.2547739000001</v>
      </c>
      <c r="ER10" s="350">
        <v>1420.05424973</v>
      </c>
      <c r="ES10" s="393">
        <v>998.08610574999966</v>
      </c>
      <c r="ET10" s="392">
        <v>1738.3452311400001</v>
      </c>
      <c r="EU10" s="350">
        <v>1738.3452311400001</v>
      </c>
      <c r="EV10" s="350">
        <v>999.11294232999956</v>
      </c>
      <c r="EW10" s="350">
        <v>999.11194662999969</v>
      </c>
      <c r="EX10" s="350">
        <v>999.11194662999969</v>
      </c>
      <c r="EY10" s="350">
        <v>999.11194662999969</v>
      </c>
      <c r="EZ10" s="350">
        <v>857.44909906999987</v>
      </c>
      <c r="FA10" s="350">
        <v>-69307.90998977999</v>
      </c>
      <c r="FB10" s="350">
        <v>-69307.90998977999</v>
      </c>
      <c r="FC10" s="350">
        <v>-69487.738576010001</v>
      </c>
      <c r="FD10" s="350">
        <v>-69487.738576010001</v>
      </c>
      <c r="FE10" s="393">
        <v>-69731.897593280009</v>
      </c>
      <c r="FF10" s="392">
        <v>-69731.169172680005</v>
      </c>
      <c r="FG10" s="350">
        <v>-69635.137956680017</v>
      </c>
      <c r="FH10" s="350">
        <v>-69731.169172680005</v>
      </c>
      <c r="FI10" s="350">
        <v>-69731.172941540004</v>
      </c>
      <c r="FJ10" s="350">
        <v>-84078.474160600003</v>
      </c>
      <c r="FK10" s="350">
        <v>-84078.474160600003</v>
      </c>
      <c r="FL10" s="350">
        <v>-84078.474160600003</v>
      </c>
      <c r="FM10" s="350">
        <v>-84078.474160600003</v>
      </c>
      <c r="FN10" s="350">
        <v>-84078.474160600003</v>
      </c>
      <c r="FO10" s="350">
        <v>-84079.4431606</v>
      </c>
      <c r="FP10" s="350">
        <v>-84079.4431606</v>
      </c>
      <c r="FQ10" s="393">
        <v>-69445.050846829996</v>
      </c>
      <c r="FR10" s="392">
        <v>-84078.61150359</v>
      </c>
      <c r="FS10" s="350">
        <v>-84078.070332389994</v>
      </c>
      <c r="FT10" s="350">
        <v>-83537.440305189986</v>
      </c>
      <c r="FU10" s="350">
        <v>-73030.69642036999</v>
      </c>
      <c r="FV10" s="350">
        <v>-69511.015185190001</v>
      </c>
      <c r="FW10" s="350">
        <v>-69445.265351519993</v>
      </c>
      <c r="FX10" s="350">
        <v>-69445.265351519993</v>
      </c>
      <c r="FY10" s="350">
        <v>-69445.265351519993</v>
      </c>
      <c r="FZ10" s="350">
        <v>-68027.738734660001</v>
      </c>
      <c r="GA10" s="350">
        <v>-68027.738734660001</v>
      </c>
      <c r="GB10" s="350">
        <v>-68027.738734660001</v>
      </c>
      <c r="GC10" s="393">
        <v>-68027.738734660001</v>
      </c>
      <c r="GD10" s="392">
        <v>-67705.4703955</v>
      </c>
      <c r="GE10" s="350">
        <v>-67705.4703955</v>
      </c>
      <c r="GF10" s="393">
        <v>-66323.945590000003</v>
      </c>
      <c r="GH10" s="405"/>
      <c r="GJ10" s="405"/>
      <c r="GL10" s="405"/>
    </row>
    <row r="11" spans="1:194" s="404" customFormat="1" ht="45.75" customHeight="1">
      <c r="A11" s="382" t="s">
        <v>229</v>
      </c>
      <c r="B11" s="342">
        <v>1031.96</v>
      </c>
      <c r="C11" s="342">
        <v>1257.1400000000001</v>
      </c>
      <c r="D11" s="342">
        <v>1361.0921000000001</v>
      </c>
      <c r="E11" s="342">
        <v>1111.0035</v>
      </c>
      <c r="F11" s="342">
        <v>2722.4018999999998</v>
      </c>
      <c r="G11" s="388">
        <v>3401.9618</v>
      </c>
      <c r="H11" s="384">
        <v>3979.3818999999999</v>
      </c>
      <c r="I11" s="384">
        <v>4101.3881000000001</v>
      </c>
      <c r="J11" s="384"/>
      <c r="K11" s="384">
        <v>4012.0223999999998</v>
      </c>
      <c r="L11" s="161">
        <v>4555.7771000000002</v>
      </c>
      <c r="M11" s="161">
        <v>4089.4915999999998</v>
      </c>
      <c r="N11" s="161">
        <v>3584.6462999999999</v>
      </c>
      <c r="O11" s="161">
        <v>3556.4524000000001</v>
      </c>
      <c r="P11" s="161">
        <v>3433.2546000000002</v>
      </c>
      <c r="Q11" s="384">
        <v>4090.7214334</v>
      </c>
      <c r="R11" s="161">
        <v>4234.9950828899991</v>
      </c>
      <c r="S11" s="161">
        <v>4019.4282959499992</v>
      </c>
      <c r="T11" s="389">
        <v>4852.3038888900001</v>
      </c>
      <c r="U11" s="161"/>
      <c r="V11" s="161">
        <v>4705.2764504200004</v>
      </c>
      <c r="W11" s="161">
        <v>5020.8761364100001</v>
      </c>
      <c r="X11" s="161">
        <v>4612.0787310500009</v>
      </c>
      <c r="Y11" s="161">
        <v>5219.8755400199989</v>
      </c>
      <c r="Z11" s="161">
        <v>4442.4467852899998</v>
      </c>
      <c r="AA11" s="161">
        <v>5387.80040259</v>
      </c>
      <c r="AB11" s="161">
        <v>4832.3778922399997</v>
      </c>
      <c r="AC11" s="161">
        <v>5146.8169747700022</v>
      </c>
      <c r="AD11" s="161">
        <v>5174.4989776899993</v>
      </c>
      <c r="AE11" s="406">
        <v>6008.3890370500003</v>
      </c>
      <c r="AF11" s="406">
        <v>6725.9837593499997</v>
      </c>
      <c r="AG11" s="406">
        <v>6530.2324422900001</v>
      </c>
      <c r="AH11" s="406"/>
      <c r="AI11" s="406">
        <v>7985.0823135699993</v>
      </c>
      <c r="AJ11" s="406">
        <v>8056.3741407000016</v>
      </c>
      <c r="AK11" s="406">
        <v>8054.2386007400009</v>
      </c>
      <c r="AL11" s="406">
        <v>8099.3504323199995</v>
      </c>
      <c r="AM11" s="406">
        <v>8521.8582719999995</v>
      </c>
      <c r="AN11" s="406">
        <v>8790.0642044899978</v>
      </c>
      <c r="AO11" s="406">
        <v>9540.4045457600005</v>
      </c>
      <c r="AP11" s="406">
        <v>9688.9341957999986</v>
      </c>
      <c r="AQ11" s="406">
        <v>10571.318198690002</v>
      </c>
      <c r="AR11" s="406">
        <v>11216.457059890003</v>
      </c>
      <c r="AS11" s="406">
        <v>10922.777927899999</v>
      </c>
      <c r="AT11" s="406">
        <v>10637.518917780002</v>
      </c>
      <c r="AU11" s="406"/>
      <c r="AV11" s="406">
        <v>12048.953780649999</v>
      </c>
      <c r="AW11" s="406">
        <v>12261.106451290003</v>
      </c>
      <c r="AX11" s="406">
        <v>10961.249206950002</v>
      </c>
      <c r="AY11" s="406">
        <v>10606.833312199999</v>
      </c>
      <c r="AZ11" s="406">
        <v>9987.9961910900001</v>
      </c>
      <c r="BA11" s="406">
        <v>15201.900071349986</v>
      </c>
      <c r="BB11" s="406">
        <v>15201.90007</v>
      </c>
      <c r="BC11" s="406">
        <v>13115.603116310003</v>
      </c>
      <c r="BD11" s="406">
        <v>7770.6465238899982</v>
      </c>
      <c r="BE11" s="407">
        <v>7574.3943245000019</v>
      </c>
      <c r="BF11" s="407">
        <v>4471.6224501800034</v>
      </c>
      <c r="BG11" s="407">
        <v>7254.3799306400006</v>
      </c>
      <c r="BH11" s="407">
        <v>5102.7809411200014</v>
      </c>
      <c r="BI11" s="407">
        <v>6882.7938221300019</v>
      </c>
      <c r="BJ11" s="407">
        <v>9823.26468561</v>
      </c>
      <c r="BK11" s="351">
        <v>9823.4530250800017</v>
      </c>
      <c r="BL11" s="351">
        <v>11512.033002920001</v>
      </c>
      <c r="BM11" s="351">
        <v>11189.689918050004</v>
      </c>
      <c r="BN11" s="350">
        <v>12426.502995150006</v>
      </c>
      <c r="BO11" s="350">
        <v>12725.001235800006</v>
      </c>
      <c r="BP11" s="350">
        <v>9741.2672830400061</v>
      </c>
      <c r="BQ11" s="231">
        <v>10815.066202050002</v>
      </c>
      <c r="BR11" s="231">
        <v>11312.465903020005</v>
      </c>
      <c r="BS11" s="231">
        <v>9881.3086742400064</v>
      </c>
      <c r="BT11" s="231">
        <v>11658.875487039999</v>
      </c>
      <c r="BU11" s="231">
        <v>12909.598001470005</v>
      </c>
      <c r="BV11" s="231">
        <v>11748.595938950004</v>
      </c>
      <c r="BW11" s="231">
        <v>13628.995838900002</v>
      </c>
      <c r="BX11" s="231">
        <v>15567.345235440007</v>
      </c>
      <c r="BY11" s="231">
        <v>16219.714996290006</v>
      </c>
      <c r="BZ11" s="231">
        <v>17678.334443539999</v>
      </c>
      <c r="CA11" s="231">
        <v>19547.443968680007</v>
      </c>
      <c r="CB11" s="231">
        <v>18628.826341070006</v>
      </c>
      <c r="CC11" s="231">
        <v>17980.826864659997</v>
      </c>
      <c r="CD11" s="350">
        <v>18898.052137589999</v>
      </c>
      <c r="CE11" s="350">
        <v>18597.893276789997</v>
      </c>
      <c r="CF11" s="350">
        <v>16898.299817109997</v>
      </c>
      <c r="CG11" s="350">
        <v>17355.542753909998</v>
      </c>
      <c r="CH11" s="350">
        <v>15577.174361499994</v>
      </c>
      <c r="CI11" s="350">
        <v>17249.92529159</v>
      </c>
      <c r="CJ11" s="350">
        <v>18364.95840951</v>
      </c>
      <c r="CK11" s="350">
        <v>17382.5855223</v>
      </c>
      <c r="CL11" s="392">
        <v>18243.541631169996</v>
      </c>
      <c r="CM11" s="350">
        <v>17876.96938228</v>
      </c>
      <c r="CN11" s="350">
        <v>18274.00895462</v>
      </c>
      <c r="CO11" s="350">
        <v>19740.908989359992</v>
      </c>
      <c r="CP11" s="350">
        <v>20150.684689339996</v>
      </c>
      <c r="CQ11" s="350">
        <v>21930.893354220003</v>
      </c>
      <c r="CR11" s="350">
        <v>23184.464003769994</v>
      </c>
      <c r="CS11" s="350">
        <v>23143.104816160001</v>
      </c>
      <c r="CT11" s="350">
        <v>21805.504861409998</v>
      </c>
      <c r="CU11" s="350">
        <v>23192.423394759997</v>
      </c>
      <c r="CV11" s="350">
        <v>24447.833174649997</v>
      </c>
      <c r="CW11" s="393">
        <v>26075.264147500002</v>
      </c>
      <c r="CX11" s="392">
        <v>21548.561570000005</v>
      </c>
      <c r="CY11" s="350">
        <v>20105.687850000002</v>
      </c>
      <c r="CZ11" s="350">
        <v>19626.23889887</v>
      </c>
      <c r="DA11" s="350">
        <v>23799.122546179991</v>
      </c>
      <c r="DB11" s="350">
        <v>24000.141093899998</v>
      </c>
      <c r="DC11" s="350">
        <v>23994.372773879993</v>
      </c>
      <c r="DD11" s="350">
        <v>23978.690797240004</v>
      </c>
      <c r="DE11" s="350">
        <v>25511.596701389986</v>
      </c>
      <c r="DF11" s="350">
        <v>26664.774948589995</v>
      </c>
      <c r="DG11" s="350">
        <v>25429.835673829988</v>
      </c>
      <c r="DH11" s="350">
        <v>26288.787664970005</v>
      </c>
      <c r="DI11" s="393">
        <v>25372.154597559998</v>
      </c>
      <c r="DJ11" s="392">
        <v>26176.960889590002</v>
      </c>
      <c r="DK11" s="350">
        <v>28225.721463909995</v>
      </c>
      <c r="DL11" s="350">
        <v>42591.840753679993</v>
      </c>
      <c r="DM11" s="350">
        <v>42588.612055860001</v>
      </c>
      <c r="DN11" s="350">
        <v>44691.204385610014</v>
      </c>
      <c r="DO11" s="350">
        <v>46479.555831019992</v>
      </c>
      <c r="DP11" s="350">
        <v>44618.142477489986</v>
      </c>
      <c r="DQ11" s="350">
        <v>45493.673560870004</v>
      </c>
      <c r="DR11" s="350">
        <v>47232.464534490005</v>
      </c>
      <c r="DS11" s="350">
        <v>46645.031743869993</v>
      </c>
      <c r="DT11" s="350">
        <v>44580.147318379983</v>
      </c>
      <c r="DU11" s="393">
        <v>41636.524256479999</v>
      </c>
      <c r="DV11" s="392">
        <v>55078.088085820011</v>
      </c>
      <c r="DW11" s="350">
        <v>56240.708071409994</v>
      </c>
      <c r="DX11" s="350">
        <v>54785.542027290008</v>
      </c>
      <c r="DY11" s="350">
        <v>53346.726545060003</v>
      </c>
      <c r="DZ11" s="350">
        <v>53406.885932799967</v>
      </c>
      <c r="EA11" s="350">
        <v>47645.652255840017</v>
      </c>
      <c r="EB11" s="350">
        <v>48008.145272799993</v>
      </c>
      <c r="EC11" s="350">
        <v>50761.512390379998</v>
      </c>
      <c r="ED11" s="350">
        <v>48701.041160490022</v>
      </c>
      <c r="EE11" s="350">
        <v>51237.122367580007</v>
      </c>
      <c r="EF11" s="350">
        <v>50708.50429271</v>
      </c>
      <c r="EG11" s="393">
        <v>40789.220049650001</v>
      </c>
      <c r="EH11" s="392">
        <v>52532.469002549988</v>
      </c>
      <c r="EI11" s="350">
        <v>54951.062963559998</v>
      </c>
      <c r="EJ11" s="350">
        <v>55971.742784990005</v>
      </c>
      <c r="EK11" s="350">
        <v>58498.590015190006</v>
      </c>
      <c r="EL11" s="350">
        <v>59261.299953559996</v>
      </c>
      <c r="EM11" s="350">
        <v>57388.789771159994</v>
      </c>
      <c r="EN11" s="350">
        <v>53561.219298869997</v>
      </c>
      <c r="EO11" s="350">
        <v>54959.611965649994</v>
      </c>
      <c r="EP11" s="350">
        <v>52359.625954809977</v>
      </c>
      <c r="EQ11" s="350">
        <v>58019.756237989997</v>
      </c>
      <c r="ER11" s="350">
        <v>63601.656198449986</v>
      </c>
      <c r="ES11" s="393">
        <v>67793.472973329888</v>
      </c>
      <c r="ET11" s="392">
        <v>65586.871645930034</v>
      </c>
      <c r="EU11" s="350">
        <v>65854.55200666</v>
      </c>
      <c r="EV11" s="350">
        <v>87107.867411790037</v>
      </c>
      <c r="EW11" s="350">
        <v>77942.047462390023</v>
      </c>
      <c r="EX11" s="350">
        <v>90968.603264000034</v>
      </c>
      <c r="EY11" s="350">
        <v>91553.245622729999</v>
      </c>
      <c r="EZ11" s="350">
        <v>99366.30561614997</v>
      </c>
      <c r="FA11" s="350">
        <v>148570.67738395996</v>
      </c>
      <c r="FB11" s="350">
        <v>117517.85224843997</v>
      </c>
      <c r="FC11" s="350">
        <v>121196.74094396</v>
      </c>
      <c r="FD11" s="350">
        <v>99067.23264755994</v>
      </c>
      <c r="FE11" s="393">
        <v>89225.253722490015</v>
      </c>
      <c r="FF11" s="392">
        <v>135683.43224853999</v>
      </c>
      <c r="FG11" s="350">
        <v>99789.382910049972</v>
      </c>
      <c r="FH11" s="350">
        <v>125231.36884991001</v>
      </c>
      <c r="FI11" s="350">
        <v>118754.75684778004</v>
      </c>
      <c r="FJ11" s="350">
        <v>129087.55679904003</v>
      </c>
      <c r="FK11" s="350">
        <v>127538.81990939002</v>
      </c>
      <c r="FL11" s="350">
        <v>134638.96346443001</v>
      </c>
      <c r="FM11" s="350">
        <v>145370.3533293501</v>
      </c>
      <c r="FN11" s="350">
        <v>146212.43913322012</v>
      </c>
      <c r="FO11" s="350">
        <v>151676.54034832001</v>
      </c>
      <c r="FP11" s="350">
        <v>144275.98917527002</v>
      </c>
      <c r="FQ11" s="393">
        <v>88131.95937457004</v>
      </c>
      <c r="FR11" s="392">
        <v>159534.54891439</v>
      </c>
      <c r="FS11" s="350">
        <v>158810.06462582992</v>
      </c>
      <c r="FT11" s="350">
        <v>161512.44473382991</v>
      </c>
      <c r="FU11" s="350">
        <v>150619.22363949995</v>
      </c>
      <c r="FV11" s="350">
        <v>122791.15100889005</v>
      </c>
      <c r="FW11" s="350">
        <v>151428.02027870005</v>
      </c>
      <c r="FX11" s="350">
        <v>132845.25424046</v>
      </c>
      <c r="FY11" s="350">
        <v>145047.52200339004</v>
      </c>
      <c r="FZ11" s="350">
        <v>166015.92630083999</v>
      </c>
      <c r="GA11" s="350">
        <v>140976.67101078003</v>
      </c>
      <c r="GB11" s="350">
        <v>142444.32936209996</v>
      </c>
      <c r="GC11" s="393">
        <v>133899.242</v>
      </c>
      <c r="GD11" s="392">
        <v>188520.19806358</v>
      </c>
      <c r="GE11" s="350">
        <v>181375.5779</v>
      </c>
      <c r="GF11" s="393">
        <v>187138.58499999999</v>
      </c>
      <c r="GH11" s="405"/>
      <c r="GJ11" s="405"/>
      <c r="GL11" s="405"/>
    </row>
    <row r="12" spans="1:194" ht="45.75" customHeight="1" thickBot="1">
      <c r="A12" s="408" t="s">
        <v>195</v>
      </c>
      <c r="B12" s="363">
        <v>3272.03</v>
      </c>
      <c r="C12" s="363">
        <v>3900.92</v>
      </c>
      <c r="D12" s="363">
        <v>5469</v>
      </c>
      <c r="E12" s="363">
        <v>6212.5608000000002</v>
      </c>
      <c r="F12" s="363">
        <v>8147.5420000000004</v>
      </c>
      <c r="G12" s="409">
        <v>10823.29</v>
      </c>
      <c r="H12" s="410">
        <v>11276.4599</v>
      </c>
      <c r="I12" s="410">
        <v>11930.9283</v>
      </c>
      <c r="J12" s="410"/>
      <c r="K12" s="410">
        <v>11442.751700000001</v>
      </c>
      <c r="L12" s="411">
        <v>11973.0708</v>
      </c>
      <c r="M12" s="411">
        <v>11689.6551</v>
      </c>
      <c r="N12" s="411">
        <v>12111.3184</v>
      </c>
      <c r="O12" s="411">
        <v>11973.3869</v>
      </c>
      <c r="P12" s="411">
        <v>11863.940699999999</v>
      </c>
      <c r="Q12" s="411">
        <v>12479.864188550004</v>
      </c>
      <c r="R12" s="411">
        <v>13090.88707667</v>
      </c>
      <c r="S12" s="411">
        <v>13234.821141640001</v>
      </c>
      <c r="T12" s="412">
        <v>13578.437546260002</v>
      </c>
      <c r="U12" s="411"/>
      <c r="V12" s="411">
        <v>12514.265090320001</v>
      </c>
      <c r="W12" s="411">
        <v>12980.37836981</v>
      </c>
      <c r="X12" s="411">
        <v>13358.251797790002</v>
      </c>
      <c r="Y12" s="411">
        <v>13006.201873920001</v>
      </c>
      <c r="Z12" s="411">
        <v>13122.57483987</v>
      </c>
      <c r="AA12" s="411">
        <v>14021.494563690003</v>
      </c>
      <c r="AB12" s="411">
        <v>13145.714594460003</v>
      </c>
      <c r="AC12" s="411">
        <v>13979.507590710004</v>
      </c>
      <c r="AD12" s="411">
        <v>14165.245065580002</v>
      </c>
      <c r="AE12" s="411">
        <v>16096.01010204</v>
      </c>
      <c r="AF12" s="411">
        <v>16158.5306965</v>
      </c>
      <c r="AG12" s="411">
        <v>18076.986002009999</v>
      </c>
      <c r="AH12" s="411"/>
      <c r="AI12" s="411">
        <v>18475.142524229996</v>
      </c>
      <c r="AJ12" s="411">
        <v>17984.140121229997</v>
      </c>
      <c r="AK12" s="411">
        <v>18057.528629780001</v>
      </c>
      <c r="AL12" s="411">
        <v>17815.024019809996</v>
      </c>
      <c r="AM12" s="411">
        <v>17835.105441159998</v>
      </c>
      <c r="AN12" s="411">
        <v>18594.810965389996</v>
      </c>
      <c r="AO12" s="411">
        <v>21466.980358090001</v>
      </c>
      <c r="AP12" s="411">
        <v>22584.508600049994</v>
      </c>
      <c r="AQ12" s="411">
        <v>23558.024212910001</v>
      </c>
      <c r="AR12" s="411">
        <v>22903.553762470008</v>
      </c>
      <c r="AS12" s="411">
        <v>23858.374998939995</v>
      </c>
      <c r="AT12" s="411">
        <v>25665.263551550001</v>
      </c>
      <c r="AU12" s="411"/>
      <c r="AV12" s="411">
        <v>24645.033507610002</v>
      </c>
      <c r="AW12" s="411">
        <v>25220.008331140001</v>
      </c>
      <c r="AX12" s="411">
        <v>24445.726945960007</v>
      </c>
      <c r="AY12" s="411">
        <v>25811.407521509998</v>
      </c>
      <c r="AZ12" s="411">
        <v>28321.931720010001</v>
      </c>
      <c r="BA12" s="411">
        <v>39776.134653339992</v>
      </c>
      <c r="BB12" s="411">
        <v>39776.134650000007</v>
      </c>
      <c r="BC12" s="411">
        <v>36742.901150259997</v>
      </c>
      <c r="BD12" s="411">
        <v>39248.235081839994</v>
      </c>
      <c r="BE12" s="413">
        <v>37131.011488640004</v>
      </c>
      <c r="BF12" s="413">
        <v>34357.582791780005</v>
      </c>
      <c r="BG12" s="413">
        <v>34733.148903959998</v>
      </c>
      <c r="BH12" s="413">
        <v>28984.521786799996</v>
      </c>
      <c r="BI12" s="413">
        <v>33782.370743360007</v>
      </c>
      <c r="BJ12" s="413">
        <v>35268.754685680004</v>
      </c>
      <c r="BK12" s="364">
        <v>38989.505820600003</v>
      </c>
      <c r="BL12" s="364">
        <v>40636.563667180002</v>
      </c>
      <c r="BM12" s="364">
        <v>40199.788063300017</v>
      </c>
      <c r="BN12" s="364">
        <v>42063.300660209999</v>
      </c>
      <c r="BO12" s="364">
        <v>40052.120182110004</v>
      </c>
      <c r="BP12" s="364">
        <v>38911.452219180013</v>
      </c>
      <c r="BQ12" s="365">
        <v>42628.677410170007</v>
      </c>
      <c r="BR12" s="365">
        <v>40210.921934720012</v>
      </c>
      <c r="BS12" s="365">
        <v>40165.580628609998</v>
      </c>
      <c r="BT12" s="365">
        <v>41097.598614240007</v>
      </c>
      <c r="BU12" s="365">
        <v>41140.334676550003</v>
      </c>
      <c r="BV12" s="365">
        <v>41019.581253009994</v>
      </c>
      <c r="BW12" s="365">
        <v>45661.274438169989</v>
      </c>
      <c r="BX12" s="365">
        <v>51723.410143120003</v>
      </c>
      <c r="BY12" s="365">
        <v>52485.682039360006</v>
      </c>
      <c r="BZ12" s="365">
        <v>54084.711732019998</v>
      </c>
      <c r="CA12" s="365">
        <v>55029.892793210005</v>
      </c>
      <c r="CB12" s="365">
        <v>55406.374730400014</v>
      </c>
      <c r="CC12" s="365">
        <v>61659.093250049977</v>
      </c>
      <c r="CD12" s="364">
        <v>60807.400047879986</v>
      </c>
      <c r="CE12" s="364">
        <v>60568.162540299978</v>
      </c>
      <c r="CF12" s="364">
        <v>57724.734278039992</v>
      </c>
      <c r="CG12" s="364">
        <v>55292.281860579998</v>
      </c>
      <c r="CH12" s="364">
        <v>54449.58977780999</v>
      </c>
      <c r="CI12" s="364">
        <v>55526.642990230001</v>
      </c>
      <c r="CJ12" s="364">
        <v>56760.750572109995</v>
      </c>
      <c r="CK12" s="364">
        <v>59999.328667719987</v>
      </c>
      <c r="CL12" s="414">
        <v>56309.074208859995</v>
      </c>
      <c r="CM12" s="364">
        <v>56750.682614000005</v>
      </c>
      <c r="CN12" s="364">
        <v>59004.28023638</v>
      </c>
      <c r="CO12" s="364">
        <v>58752.740145469987</v>
      </c>
      <c r="CP12" s="364">
        <v>62853.72182098998</v>
      </c>
      <c r="CQ12" s="364">
        <v>62726.802605650009</v>
      </c>
      <c r="CR12" s="364">
        <v>61849.482204549982</v>
      </c>
      <c r="CS12" s="364">
        <v>61994.484846310006</v>
      </c>
      <c r="CT12" s="364">
        <v>62353.613217160011</v>
      </c>
      <c r="CU12" s="364">
        <v>61563.671422419997</v>
      </c>
      <c r="CV12" s="364">
        <v>66236.011088839994</v>
      </c>
      <c r="CW12" s="415">
        <v>68382.161939589991</v>
      </c>
      <c r="CX12" s="416">
        <v>63269.569780000005</v>
      </c>
      <c r="CY12" s="364">
        <v>62878.044350000004</v>
      </c>
      <c r="CZ12" s="364">
        <v>78435.305712979971</v>
      </c>
      <c r="DA12" s="364">
        <v>79542.942388419964</v>
      </c>
      <c r="DB12" s="364">
        <v>77095.515512419996</v>
      </c>
      <c r="DC12" s="364">
        <v>77043.844734139973</v>
      </c>
      <c r="DD12" s="364">
        <v>75441.001030600019</v>
      </c>
      <c r="DE12" s="364">
        <v>76337.292934429977</v>
      </c>
      <c r="DF12" s="364">
        <v>74554.69973077999</v>
      </c>
      <c r="DG12" s="364">
        <v>73427.704845209984</v>
      </c>
      <c r="DH12" s="364">
        <v>73290.720485949991</v>
      </c>
      <c r="DI12" s="415">
        <v>79976.177038600013</v>
      </c>
      <c r="DJ12" s="416">
        <v>78613.289615720001</v>
      </c>
      <c r="DK12" s="364">
        <v>81937.066478759996</v>
      </c>
      <c r="DL12" s="364">
        <v>94536.659437599985</v>
      </c>
      <c r="DM12" s="364">
        <v>106187.09220254999</v>
      </c>
      <c r="DN12" s="364">
        <v>109117.23199740001</v>
      </c>
      <c r="DO12" s="364">
        <v>105948.10455660999</v>
      </c>
      <c r="DP12" s="364">
        <v>103923.56797688999</v>
      </c>
      <c r="DQ12" s="364">
        <v>102742.16827804002</v>
      </c>
      <c r="DR12" s="364">
        <v>111006.63148858001</v>
      </c>
      <c r="DS12" s="364">
        <v>114242.80025037998</v>
      </c>
      <c r="DT12" s="364">
        <v>111657.8823824</v>
      </c>
      <c r="DU12" s="415">
        <v>115665.82288412997</v>
      </c>
      <c r="DV12" s="416">
        <v>128492.31602875001</v>
      </c>
      <c r="DW12" s="364">
        <v>127387.37757124998</v>
      </c>
      <c r="DX12" s="364">
        <v>127784.02778610002</v>
      </c>
      <c r="DY12" s="364">
        <v>142658.52882740996</v>
      </c>
      <c r="DZ12" s="364">
        <v>145684.77285140994</v>
      </c>
      <c r="EA12" s="364">
        <v>137851.68520890997</v>
      </c>
      <c r="EB12" s="364">
        <v>136584.12148383993</v>
      </c>
      <c r="EC12" s="364">
        <v>142089.31374272998</v>
      </c>
      <c r="ED12" s="364">
        <v>136958.82093886004</v>
      </c>
      <c r="EE12" s="364">
        <v>137542.63829204001</v>
      </c>
      <c r="EF12" s="364">
        <v>134682.37285264998</v>
      </c>
      <c r="EG12" s="415">
        <v>135814.22122790001</v>
      </c>
      <c r="EH12" s="416">
        <f t="shared" ref="EH12:ES12" si="3">EH11+EH10+EH9+EH5+EH4</f>
        <v>147975.70353797</v>
      </c>
      <c r="EI12" s="364">
        <f t="shared" si="3"/>
        <v>153878.29739026999</v>
      </c>
      <c r="EJ12" s="364">
        <f t="shared" si="3"/>
        <v>161358.21632549001</v>
      </c>
      <c r="EK12" s="364">
        <f t="shared" si="3"/>
        <v>161787.36779426999</v>
      </c>
      <c r="EL12" s="364">
        <f t="shared" si="3"/>
        <v>157058.17873891001</v>
      </c>
      <c r="EM12" s="364">
        <f t="shared" si="3"/>
        <v>154839.27074707</v>
      </c>
      <c r="EN12" s="364">
        <f t="shared" si="3"/>
        <v>151951.65620408001</v>
      </c>
      <c r="EO12" s="364">
        <f t="shared" si="3"/>
        <v>158138.64015202998</v>
      </c>
      <c r="EP12" s="364">
        <f t="shared" si="3"/>
        <v>167945.86050248999</v>
      </c>
      <c r="EQ12" s="364">
        <f t="shared" si="3"/>
        <v>204541.09982457996</v>
      </c>
      <c r="ER12" s="364">
        <f t="shared" si="3"/>
        <v>203995.49032003997</v>
      </c>
      <c r="ES12" s="415">
        <f t="shared" si="3"/>
        <v>210797.93075061997</v>
      </c>
      <c r="ET12" s="416">
        <f>ET11+ET10+ET9+ET5+ET4</f>
        <v>209804.93056439998</v>
      </c>
      <c r="EU12" s="364">
        <f t="shared" ref="EU12:FE12" si="4">EU11+EU10+EU9+EU5+EU4</f>
        <v>216957.47542634004</v>
      </c>
      <c r="EV12" s="364">
        <f t="shared" si="4"/>
        <v>223485.49056579004</v>
      </c>
      <c r="EW12" s="364">
        <f t="shared" si="4"/>
        <v>224385.23623442999</v>
      </c>
      <c r="EX12" s="364">
        <f t="shared" si="4"/>
        <v>233265.72534743004</v>
      </c>
      <c r="EY12" s="364">
        <f t="shared" si="4"/>
        <v>228918.94828800001</v>
      </c>
      <c r="EZ12" s="364">
        <f t="shared" si="4"/>
        <v>231227.79845886995</v>
      </c>
      <c r="FA12" s="364">
        <f t="shared" si="4"/>
        <v>209418.62439163998</v>
      </c>
      <c r="FB12" s="364">
        <f t="shared" si="4"/>
        <v>174200.93420957</v>
      </c>
      <c r="FC12" s="364">
        <f t="shared" si="4"/>
        <v>182835.83156009001</v>
      </c>
      <c r="FD12" s="364">
        <f t="shared" si="4"/>
        <v>169268.07426567996</v>
      </c>
      <c r="FE12" s="415">
        <f t="shared" si="4"/>
        <v>174983.22845182999</v>
      </c>
      <c r="FF12" s="416">
        <v>212781.74473223998</v>
      </c>
      <c r="FG12" s="364">
        <v>184069.12258281995</v>
      </c>
      <c r="FH12" s="364">
        <v>215941.01978017</v>
      </c>
      <c r="FI12" s="364">
        <v>228647.42034068005</v>
      </c>
      <c r="FJ12" s="364">
        <v>227241.30597393998</v>
      </c>
      <c r="FK12" s="364">
        <v>232068.39452339994</v>
      </c>
      <c r="FL12" s="364">
        <v>239626.74525674997</v>
      </c>
      <c r="FM12" s="364">
        <v>254990.37415932014</v>
      </c>
      <c r="FN12" s="364">
        <v>257288.21805939006</v>
      </c>
      <c r="FO12" s="364">
        <v>272773.33487269998</v>
      </c>
      <c r="FP12" s="364">
        <v>264433.55886619003</v>
      </c>
      <c r="FQ12" s="415">
        <v>231322.65906793004</v>
      </c>
      <c r="FR12" s="416">
        <v>301260.23861657002</v>
      </c>
      <c r="FS12" s="364">
        <v>300263.61967193999</v>
      </c>
      <c r="FT12" s="364">
        <v>313398.10587822989</v>
      </c>
      <c r="FU12" s="364">
        <v>278551.17411672999</v>
      </c>
      <c r="FV12" s="364">
        <v>248307.78569322007</v>
      </c>
      <c r="FW12" s="364">
        <v>252265.92198802999</v>
      </c>
      <c r="FX12" s="364">
        <f>FX4+FX5+FX9+FX10+FX11</f>
        <v>252294.49166833999</v>
      </c>
      <c r="FY12" s="364">
        <f t="shared" ref="FY12" si="5">FY4+FY5+FY9+FY10+FY11</f>
        <v>255807.13478372007</v>
      </c>
      <c r="FZ12" s="364">
        <f>FZ4+FZ5+FZ9+FZ10+FZ11</f>
        <v>278321.90071531001</v>
      </c>
      <c r="GA12" s="364">
        <f t="shared" ref="GA12:GF12" si="6">GA4+GA5+GA9+GA10+GA11</f>
        <v>256538.96419652004</v>
      </c>
      <c r="GB12" s="364">
        <f t="shared" si="6"/>
        <v>255051.59872322995</v>
      </c>
      <c r="GC12" s="415">
        <f>GC4+GC5+GC9+GC10+GC11</f>
        <v>250485.80001798994</v>
      </c>
      <c r="GD12" s="416">
        <f t="shared" si="6"/>
        <v>318769.07629891002</v>
      </c>
      <c r="GE12" s="364">
        <f t="shared" si="6"/>
        <v>310580.12494534999</v>
      </c>
      <c r="GF12" s="415">
        <f t="shared" si="6"/>
        <v>321378.89312927995</v>
      </c>
      <c r="GH12" s="417"/>
      <c r="GJ12" s="417"/>
      <c r="GL12" s="417"/>
    </row>
    <row r="13" spans="1:194" ht="45.75" customHeight="1" thickTop="1">
      <c r="A13" s="273"/>
      <c r="CD13" s="418"/>
      <c r="CE13" s="418"/>
      <c r="CF13" s="419"/>
      <c r="CG13" s="419"/>
      <c r="CH13" s="419"/>
      <c r="CI13" s="419"/>
      <c r="CJ13" s="419"/>
      <c r="CK13" s="419"/>
      <c r="CL13" s="419"/>
      <c r="CM13" s="419"/>
      <c r="CN13" s="419"/>
      <c r="CO13" s="419"/>
      <c r="CP13" s="419"/>
      <c r="CQ13" s="419"/>
      <c r="CR13" s="419"/>
      <c r="CS13" s="419"/>
      <c r="CT13" s="419"/>
      <c r="CU13" s="419"/>
      <c r="CV13" s="419"/>
      <c r="CW13" s="419"/>
      <c r="CX13" s="419"/>
      <c r="CY13" s="419"/>
      <c r="CZ13" s="419"/>
      <c r="DA13" s="419"/>
      <c r="DB13" s="419"/>
      <c r="DC13" s="419"/>
      <c r="DD13" s="419"/>
      <c r="DE13" s="419"/>
      <c r="DF13" s="419"/>
      <c r="DG13" s="419"/>
      <c r="DH13" s="419"/>
      <c r="DI13" s="419"/>
      <c r="DJ13" s="419"/>
      <c r="DK13" s="419"/>
      <c r="DL13" s="419"/>
      <c r="DM13" s="419"/>
      <c r="DN13" s="419"/>
      <c r="DO13" s="419"/>
      <c r="DP13" s="419"/>
      <c r="DQ13" s="419"/>
      <c r="DR13" s="419"/>
      <c r="DS13" s="419"/>
      <c r="DT13" s="419"/>
      <c r="DU13" s="419"/>
      <c r="DV13" s="419"/>
      <c r="DW13" s="419"/>
      <c r="DX13" s="419"/>
      <c r="DY13" s="419"/>
      <c r="DZ13" s="419"/>
      <c r="EA13" s="419"/>
      <c r="EB13" s="419"/>
      <c r="EC13" s="419"/>
      <c r="ED13" s="419"/>
      <c r="EE13" s="419"/>
      <c r="EF13" s="419"/>
      <c r="EG13" s="419"/>
      <c r="EH13" s="419"/>
      <c r="EI13" s="419"/>
      <c r="EJ13" s="419"/>
      <c r="EK13" s="419"/>
      <c r="EL13" s="419"/>
      <c r="EM13" s="419"/>
      <c r="EN13" s="419"/>
      <c r="EO13" s="419"/>
      <c r="EP13" s="419"/>
      <c r="EQ13" s="419"/>
      <c r="ER13" s="419"/>
      <c r="ES13" s="419"/>
      <c r="ET13" s="419"/>
      <c r="EU13" s="419"/>
      <c r="EV13" s="419"/>
      <c r="EW13" s="419"/>
      <c r="EX13" s="419"/>
      <c r="EY13" s="419"/>
      <c r="EZ13" s="419"/>
      <c r="FA13" s="419"/>
      <c r="FB13" s="419"/>
      <c r="FC13" s="419"/>
      <c r="FD13" s="419"/>
      <c r="FE13" s="419"/>
      <c r="FF13" s="419"/>
      <c r="FG13" s="419"/>
      <c r="FH13" s="419"/>
      <c r="FI13" s="419"/>
      <c r="FJ13" s="419"/>
      <c r="FK13" s="419"/>
      <c r="FL13" s="419"/>
      <c r="FM13" s="419"/>
      <c r="FN13" s="419"/>
      <c r="FO13" s="419"/>
      <c r="FP13" s="419"/>
      <c r="FQ13" s="419"/>
      <c r="FR13" s="419"/>
      <c r="FS13" s="419"/>
      <c r="FT13" s="419"/>
      <c r="FU13" s="419"/>
      <c r="FV13" s="419"/>
      <c r="FW13" s="419"/>
      <c r="FX13" s="419"/>
      <c r="FY13" s="419"/>
      <c r="FZ13" s="419"/>
      <c r="GA13" s="419"/>
      <c r="GB13" s="419"/>
      <c r="GC13" s="419"/>
      <c r="GD13" s="419"/>
      <c r="GE13" s="419"/>
      <c r="GF13" s="419"/>
    </row>
    <row r="16" spans="1:194" ht="21">
      <c r="GC16" s="1841"/>
      <c r="GD16" s="1841"/>
      <c r="GE16" s="1841"/>
      <c r="GF16" s="1841"/>
    </row>
    <row r="37" spans="1:1">
      <c r="A37" s="841"/>
    </row>
    <row r="85" spans="2:2" ht="6" customHeight="1"/>
    <row r="86" spans="2:2" ht="18.5">
      <c r="B86" s="3030" t="s">
        <v>1551</v>
      </c>
    </row>
  </sheetData>
  <mergeCells count="15">
    <mergeCell ref="FR2:GC2"/>
    <mergeCell ref="GD2:GF2"/>
    <mergeCell ref="BZ2:CK2"/>
    <mergeCell ref="A2:A3"/>
    <mergeCell ref="V2:AG2"/>
    <mergeCell ref="AI2:AT2"/>
    <mergeCell ref="BB2:BM2"/>
    <mergeCell ref="BN2:BY2"/>
    <mergeCell ref="FF2:FQ2"/>
    <mergeCell ref="CL2:CW2"/>
    <mergeCell ref="CX2:DI2"/>
    <mergeCell ref="DJ2:DU2"/>
    <mergeCell ref="DV2:EG2"/>
    <mergeCell ref="EH2:ES2"/>
    <mergeCell ref="ET2:FE2"/>
  </mergeCells>
  <printOptions horizontalCentered="1"/>
  <pageMargins left="0" right="0" top="0.57244094488189001" bottom="1.2204724409448799" header="0.511811023622047" footer="0.511811023622047"/>
  <pageSetup paperSize="9" scale="59" pageOrder="overThenDown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&amp;C3
&amp;1#&amp;"Aptos,Regular"&amp;10&amp;K000000 PUBLIC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2257-E3A2-4CBA-BC53-58EEEA97FC47}">
  <dimension ref="A1:GN86"/>
  <sheetViews>
    <sheetView showGridLines="0" view="pageBreakPreview" zoomScale="60" zoomScaleNormal="100" workbookViewId="0">
      <pane xSplit="1" ySplit="3" topLeftCell="GA10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ColWidth="9.1796875" defaultRowHeight="17"/>
  <cols>
    <col min="1" max="1" width="52.54296875" style="423" customWidth="1"/>
    <col min="2" max="4" width="12.54296875" style="423" hidden="1" customWidth="1"/>
    <col min="5" max="5" width="11.1796875" style="423" hidden="1" customWidth="1"/>
    <col min="6" max="6" width="11.81640625" style="423" hidden="1" customWidth="1"/>
    <col min="7" max="14" width="11.54296875" style="423" hidden="1" customWidth="1"/>
    <col min="15" max="16" width="11.1796875" style="423" hidden="1" customWidth="1"/>
    <col min="17" max="17" width="10.81640625" style="423" hidden="1" customWidth="1"/>
    <col min="18" max="18" width="11.54296875" style="423" hidden="1" customWidth="1"/>
    <col min="19" max="19" width="11.1796875" style="423" hidden="1" customWidth="1"/>
    <col min="20" max="20" width="12.81640625" style="423" hidden="1" customWidth="1"/>
    <col min="21" max="21" width="12.1796875" style="423" hidden="1" customWidth="1"/>
    <col min="22" max="29" width="11.54296875" style="423" hidden="1" customWidth="1"/>
    <col min="30" max="30" width="12.81640625" style="423" hidden="1" customWidth="1"/>
    <col min="31" max="31" width="11.54296875" style="423" hidden="1" customWidth="1"/>
    <col min="32" max="32" width="12.453125" style="423" hidden="1" customWidth="1"/>
    <col min="33" max="33" width="12.54296875" style="423" hidden="1" customWidth="1"/>
    <col min="34" max="34" width="11.54296875" style="423" hidden="1" customWidth="1"/>
    <col min="35" max="35" width="11.81640625" style="423" hidden="1" customWidth="1"/>
    <col min="36" max="39" width="11.54296875" style="423" hidden="1" customWidth="1"/>
    <col min="40" max="40" width="13" style="423" hidden="1" customWidth="1"/>
    <col min="41" max="42" width="12.1796875" style="423" hidden="1" customWidth="1"/>
    <col min="43" max="43" width="11.81640625" style="423" hidden="1" customWidth="1"/>
    <col min="44" max="44" width="13" style="423" hidden="1" customWidth="1"/>
    <col min="45" max="45" width="12" style="423" hidden="1" customWidth="1"/>
    <col min="46" max="47" width="12.81640625" style="423" hidden="1" customWidth="1"/>
    <col min="48" max="48" width="12.54296875" style="423" hidden="1" customWidth="1"/>
    <col min="49" max="50" width="13.1796875" style="423" hidden="1" customWidth="1"/>
    <col min="51" max="51" width="12.1796875" style="423" hidden="1" customWidth="1"/>
    <col min="52" max="52" width="12.453125" style="423" hidden="1" customWidth="1"/>
    <col min="53" max="53" width="12.81640625" style="423" hidden="1" customWidth="1"/>
    <col min="54" max="54" width="13" style="423" hidden="1" customWidth="1"/>
    <col min="55" max="55" width="12.54296875" style="423" hidden="1" customWidth="1"/>
    <col min="56" max="56" width="13.453125" style="423" hidden="1" customWidth="1"/>
    <col min="57" max="57" width="12.81640625" style="423" hidden="1" customWidth="1"/>
    <col min="58" max="59" width="13" style="423" hidden="1" customWidth="1"/>
    <col min="60" max="69" width="12.453125" style="423" hidden="1" customWidth="1"/>
    <col min="70" max="70" width="12.81640625" style="423" hidden="1" customWidth="1"/>
    <col min="71" max="71" width="13.54296875" style="423" hidden="1" customWidth="1"/>
    <col min="72" max="72" width="12.81640625" style="423" hidden="1" customWidth="1"/>
    <col min="73" max="84" width="12.1796875" style="423" hidden="1" customWidth="1"/>
    <col min="85" max="96" width="12" style="423" hidden="1" customWidth="1"/>
    <col min="97" max="144" width="14.54296875" style="423" hidden="1" customWidth="1"/>
    <col min="145" max="149" width="12.81640625" style="423" hidden="1" customWidth="1"/>
    <col min="150" max="156" width="14.54296875" style="423" hidden="1" customWidth="1"/>
    <col min="157" max="164" width="14.453125" style="423" hidden="1" customWidth="1"/>
    <col min="165" max="182" width="14.54296875" style="423" hidden="1" customWidth="1"/>
    <col min="183" max="195" width="14.54296875" style="423" customWidth="1"/>
    <col min="196" max="196" width="7.1796875" style="423" customWidth="1"/>
    <col min="197" max="16384" width="9.1796875" style="423"/>
  </cols>
  <sheetData>
    <row r="1" spans="1:196" ht="30" customHeight="1" thickBot="1">
      <c r="A1" s="420" t="s">
        <v>230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  <c r="BL1" s="422"/>
      <c r="BM1" s="422"/>
      <c r="BN1" s="422"/>
      <c r="BO1" s="422"/>
      <c r="BP1" s="422"/>
      <c r="BQ1" s="422"/>
      <c r="BR1" s="422"/>
      <c r="BS1" s="422"/>
      <c r="BT1" s="422"/>
      <c r="BU1" s="422"/>
      <c r="BV1" s="422"/>
      <c r="BW1" s="422"/>
      <c r="BX1" s="422"/>
      <c r="BY1" s="422"/>
      <c r="BZ1" s="422"/>
      <c r="CA1" s="422"/>
      <c r="CB1" s="422"/>
      <c r="CC1" s="422"/>
      <c r="CD1" s="422"/>
      <c r="CE1" s="422"/>
      <c r="CF1" s="422"/>
      <c r="CG1" s="422"/>
      <c r="CH1" s="422"/>
      <c r="CI1" s="422"/>
      <c r="CJ1" s="422"/>
      <c r="CK1" s="422"/>
      <c r="CL1" s="422"/>
      <c r="CM1" s="422"/>
      <c r="CN1" s="422"/>
      <c r="CO1" s="422"/>
      <c r="CP1" s="422"/>
      <c r="CQ1" s="422"/>
      <c r="CR1" s="422"/>
      <c r="CS1" s="422"/>
      <c r="CT1" s="422"/>
      <c r="CU1" s="422"/>
      <c r="CV1" s="422"/>
      <c r="CW1" s="422"/>
      <c r="CX1" s="422"/>
      <c r="CY1" s="422"/>
      <c r="CZ1" s="422"/>
      <c r="DA1" s="422"/>
      <c r="DB1" s="422"/>
      <c r="DC1" s="422"/>
      <c r="DD1" s="422"/>
      <c r="DE1" s="422"/>
      <c r="DF1" s="422"/>
      <c r="DG1" s="422"/>
      <c r="DH1" s="422"/>
      <c r="DI1" s="422"/>
      <c r="DJ1" s="422"/>
      <c r="DK1" s="422"/>
      <c r="DL1" s="422"/>
      <c r="DM1" s="422"/>
      <c r="DN1" s="422"/>
      <c r="DO1" s="422"/>
      <c r="DP1" s="422"/>
      <c r="DQ1" s="422"/>
      <c r="DR1" s="422"/>
      <c r="DS1" s="422"/>
      <c r="DT1" s="422"/>
      <c r="DU1" s="422"/>
      <c r="DV1" s="422"/>
      <c r="DW1" s="422"/>
      <c r="DX1" s="422"/>
      <c r="DY1" s="422"/>
      <c r="DZ1" s="422"/>
      <c r="EA1" s="422"/>
      <c r="EB1" s="422"/>
      <c r="EC1" s="422"/>
      <c r="ED1" s="422"/>
      <c r="EE1" s="422"/>
      <c r="EF1" s="422"/>
      <c r="EG1" s="422"/>
      <c r="EH1" s="422"/>
      <c r="EI1" s="422"/>
      <c r="EJ1" s="422"/>
      <c r="EK1" s="422"/>
      <c r="EL1" s="422"/>
      <c r="EM1" s="422"/>
      <c r="EN1" s="422"/>
      <c r="EO1" s="422"/>
      <c r="EP1" s="422"/>
      <c r="EQ1" s="422"/>
      <c r="ER1" s="422"/>
      <c r="ES1" s="422"/>
      <c r="ET1" s="422"/>
      <c r="EU1" s="422"/>
      <c r="EV1" s="422"/>
      <c r="EW1" s="422"/>
      <c r="EX1" s="422"/>
      <c r="EY1" s="422"/>
      <c r="EZ1" s="422"/>
      <c r="FA1" s="422"/>
      <c r="FB1" s="422"/>
      <c r="FC1" s="422"/>
      <c r="FD1" s="422"/>
      <c r="FE1" s="422"/>
      <c r="FF1" s="422"/>
      <c r="FG1" s="422"/>
      <c r="FH1" s="422"/>
      <c r="FI1" s="422"/>
      <c r="FJ1" s="422"/>
      <c r="FK1" s="422"/>
      <c r="FL1" s="422"/>
      <c r="FM1" s="422"/>
      <c r="FN1" s="422"/>
      <c r="FO1" s="422"/>
      <c r="FP1" s="422"/>
      <c r="FQ1" s="422"/>
      <c r="FR1" s="422"/>
      <c r="FS1" s="422"/>
      <c r="FT1" s="422"/>
      <c r="FU1" s="422"/>
      <c r="FV1" s="422"/>
      <c r="FW1" s="422"/>
      <c r="FX1" s="422"/>
      <c r="FY1" s="422"/>
      <c r="FZ1" s="422"/>
      <c r="GA1" s="422"/>
      <c r="GB1" s="422"/>
      <c r="GC1" s="422"/>
      <c r="GD1" s="422"/>
      <c r="GE1" s="422"/>
      <c r="GF1" s="422"/>
      <c r="GG1" s="422"/>
      <c r="GH1" s="422"/>
      <c r="GI1" s="422"/>
      <c r="GJ1" s="422"/>
      <c r="GK1" s="422"/>
      <c r="GL1" s="422"/>
      <c r="GM1" s="422"/>
    </row>
    <row r="2" spans="1:196" ht="26.5" customHeight="1" thickTop="1" thickBot="1">
      <c r="A2" s="3085" t="s">
        <v>178</v>
      </c>
      <c r="B2" s="424" t="s">
        <v>219</v>
      </c>
      <c r="C2" s="424" t="s">
        <v>220</v>
      </c>
      <c r="D2" s="424" t="s">
        <v>221</v>
      </c>
      <c r="E2" s="425">
        <v>2008</v>
      </c>
      <c r="F2" s="426">
        <v>2009</v>
      </c>
      <c r="G2" s="427" t="s">
        <v>231</v>
      </c>
      <c r="H2" s="427" t="s">
        <v>232</v>
      </c>
      <c r="I2" s="427" t="s">
        <v>233</v>
      </c>
      <c r="J2" s="427" t="s">
        <v>234</v>
      </c>
      <c r="K2" s="427" t="s">
        <v>235</v>
      </c>
      <c r="L2" s="427" t="s">
        <v>236</v>
      </c>
      <c r="M2" s="427" t="s">
        <v>237</v>
      </c>
      <c r="N2" s="427" t="s">
        <v>238</v>
      </c>
      <c r="O2" s="427" t="s">
        <v>239</v>
      </c>
      <c r="P2" s="427" t="s">
        <v>240</v>
      </c>
      <c r="Q2" s="427" t="s">
        <v>241</v>
      </c>
      <c r="R2" s="428">
        <v>2010</v>
      </c>
      <c r="S2" s="3082">
        <v>2011</v>
      </c>
      <c r="T2" s="3083"/>
      <c r="U2" s="3083"/>
      <c r="V2" s="3083"/>
      <c r="W2" s="3083"/>
      <c r="X2" s="3083"/>
      <c r="Y2" s="3083"/>
      <c r="Z2" s="3083"/>
      <c r="AA2" s="3083"/>
      <c r="AB2" s="3083"/>
      <c r="AC2" s="3083"/>
      <c r="AD2" s="3084"/>
      <c r="AE2" s="3082">
        <v>2012</v>
      </c>
      <c r="AF2" s="3083"/>
      <c r="AG2" s="3083"/>
      <c r="AH2" s="3083"/>
      <c r="AI2" s="3083"/>
      <c r="AJ2" s="3083"/>
      <c r="AK2" s="3083"/>
      <c r="AL2" s="3083"/>
      <c r="AM2" s="3083"/>
      <c r="AN2" s="3083"/>
      <c r="AO2" s="3083"/>
      <c r="AP2" s="3084"/>
      <c r="AQ2" s="3082">
        <v>2013</v>
      </c>
      <c r="AR2" s="3083"/>
      <c r="AS2" s="3083"/>
      <c r="AT2" s="3083"/>
      <c r="AU2" s="3083"/>
      <c r="AV2" s="3083"/>
      <c r="AW2" s="3083"/>
      <c r="AX2" s="3083"/>
      <c r="AY2" s="3083"/>
      <c r="AZ2" s="3083"/>
      <c r="BA2" s="3083"/>
      <c r="BB2" s="3084"/>
      <c r="BC2" s="3083">
        <v>2014</v>
      </c>
      <c r="BD2" s="3083"/>
      <c r="BE2" s="3083"/>
      <c r="BF2" s="3083"/>
      <c r="BG2" s="3083"/>
      <c r="BH2" s="3083"/>
      <c r="BI2" s="3082">
        <v>2015</v>
      </c>
      <c r="BJ2" s="3083"/>
      <c r="BK2" s="3083"/>
      <c r="BL2" s="3083"/>
      <c r="BM2" s="3083"/>
      <c r="BN2" s="3083"/>
      <c r="BO2" s="3083"/>
      <c r="BP2" s="3083"/>
      <c r="BQ2" s="3083"/>
      <c r="BR2" s="3083"/>
      <c r="BS2" s="3083"/>
      <c r="BT2" s="3084"/>
      <c r="BU2" s="3083">
        <v>2016</v>
      </c>
      <c r="BV2" s="3083"/>
      <c r="BW2" s="3083"/>
      <c r="BX2" s="3083"/>
      <c r="BY2" s="3083"/>
      <c r="BZ2" s="3083"/>
      <c r="CA2" s="3083"/>
      <c r="CB2" s="3083"/>
      <c r="CC2" s="3083"/>
      <c r="CD2" s="3083"/>
      <c r="CE2" s="3083"/>
      <c r="CF2" s="3083"/>
      <c r="CG2" s="3082">
        <v>2017</v>
      </c>
      <c r="CH2" s="3083"/>
      <c r="CI2" s="3083"/>
      <c r="CJ2" s="3083"/>
      <c r="CK2" s="3083"/>
      <c r="CL2" s="3083"/>
      <c r="CM2" s="3083"/>
      <c r="CN2" s="3083"/>
      <c r="CO2" s="3083"/>
      <c r="CP2" s="3083"/>
      <c r="CQ2" s="3083"/>
      <c r="CR2" s="3084"/>
      <c r="CS2" s="3082">
        <v>2018</v>
      </c>
      <c r="CT2" s="3083"/>
      <c r="CU2" s="3083"/>
      <c r="CV2" s="3083"/>
      <c r="CW2" s="3083"/>
      <c r="CX2" s="3083"/>
      <c r="CY2" s="3083"/>
      <c r="CZ2" s="3083"/>
      <c r="DA2" s="3083"/>
      <c r="DB2" s="3083"/>
      <c r="DC2" s="3083"/>
      <c r="DD2" s="3084"/>
      <c r="DE2" s="3082">
        <v>2019</v>
      </c>
      <c r="DF2" s="3083"/>
      <c r="DG2" s="3083"/>
      <c r="DH2" s="3083"/>
      <c r="DI2" s="3083"/>
      <c r="DJ2" s="3083"/>
      <c r="DK2" s="3083"/>
      <c r="DL2" s="3083"/>
      <c r="DM2" s="3083"/>
      <c r="DN2" s="3083"/>
      <c r="DO2" s="3083"/>
      <c r="DP2" s="3084"/>
      <c r="DQ2" s="3082">
        <v>2020</v>
      </c>
      <c r="DR2" s="3083"/>
      <c r="DS2" s="3083"/>
      <c r="DT2" s="3083"/>
      <c r="DU2" s="3083"/>
      <c r="DV2" s="3083"/>
      <c r="DW2" s="3083"/>
      <c r="DX2" s="3083"/>
      <c r="DY2" s="3083"/>
      <c r="DZ2" s="3083"/>
      <c r="EA2" s="3083"/>
      <c r="EB2" s="3084"/>
      <c r="EC2" s="3082">
        <v>2021</v>
      </c>
      <c r="ED2" s="3083"/>
      <c r="EE2" s="3083"/>
      <c r="EF2" s="3083"/>
      <c r="EG2" s="3083"/>
      <c r="EH2" s="3083"/>
      <c r="EI2" s="3083"/>
      <c r="EJ2" s="3083"/>
      <c r="EK2" s="3083"/>
      <c r="EL2" s="3083"/>
      <c r="EM2" s="3083"/>
      <c r="EN2" s="3084"/>
      <c r="EO2" s="3082">
        <v>2022</v>
      </c>
      <c r="EP2" s="3083"/>
      <c r="EQ2" s="3083"/>
      <c r="ER2" s="3083"/>
      <c r="ES2" s="3083"/>
      <c r="ET2" s="3083"/>
      <c r="EU2" s="3083"/>
      <c r="EV2" s="3083"/>
      <c r="EW2" s="3083"/>
      <c r="EX2" s="3083"/>
      <c r="EY2" s="3083"/>
      <c r="EZ2" s="3084"/>
      <c r="FA2" s="3082">
        <v>2023</v>
      </c>
      <c r="FB2" s="3083"/>
      <c r="FC2" s="3083"/>
      <c r="FD2" s="3083"/>
      <c r="FE2" s="3083"/>
      <c r="FF2" s="3083"/>
      <c r="FG2" s="3083"/>
      <c r="FH2" s="3083"/>
      <c r="FI2" s="3083"/>
      <c r="FJ2" s="3083"/>
      <c r="FK2" s="3083"/>
      <c r="FL2" s="3084"/>
      <c r="FM2" s="3082">
        <v>2024</v>
      </c>
      <c r="FN2" s="3083"/>
      <c r="FO2" s="3083"/>
      <c r="FP2" s="3083"/>
      <c r="FQ2" s="3083"/>
      <c r="FR2" s="3083"/>
      <c r="FS2" s="3083"/>
      <c r="FT2" s="3083"/>
      <c r="FU2" s="3083"/>
      <c r="FV2" s="3083"/>
      <c r="FW2" s="3083"/>
      <c r="FX2" s="3084"/>
      <c r="FY2" s="3082">
        <v>2025</v>
      </c>
      <c r="FZ2" s="3083"/>
      <c r="GA2" s="3083"/>
      <c r="GB2" s="3083"/>
      <c r="GC2" s="3083"/>
      <c r="GD2" s="3083"/>
      <c r="GE2" s="3083"/>
      <c r="GF2" s="3083"/>
      <c r="GG2" s="3083"/>
      <c r="GH2" s="3083"/>
      <c r="GI2" s="3083"/>
      <c r="GJ2" s="3084"/>
      <c r="GK2" s="3082">
        <v>2026</v>
      </c>
      <c r="GL2" s="3083"/>
      <c r="GM2" s="3084"/>
    </row>
    <row r="3" spans="1:196" ht="26.5" customHeight="1" thickTop="1" thickBot="1">
      <c r="A3" s="3086"/>
      <c r="B3" s="429"/>
      <c r="C3" s="429"/>
      <c r="D3" s="429"/>
      <c r="E3" s="430" t="s">
        <v>132</v>
      </c>
      <c r="F3" s="431" t="s">
        <v>132</v>
      </c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3" t="s">
        <v>132</v>
      </c>
      <c r="S3" s="434" t="s">
        <v>121</v>
      </c>
      <c r="T3" s="435" t="s">
        <v>122</v>
      </c>
      <c r="U3" s="436" t="s">
        <v>123</v>
      </c>
      <c r="V3" s="436" t="s">
        <v>124</v>
      </c>
      <c r="W3" s="436" t="s">
        <v>125</v>
      </c>
      <c r="X3" s="436" t="s">
        <v>126</v>
      </c>
      <c r="Y3" s="436" t="s">
        <v>127</v>
      </c>
      <c r="Z3" s="436" t="s">
        <v>128</v>
      </c>
      <c r="AA3" s="436" t="s">
        <v>129</v>
      </c>
      <c r="AB3" s="436" t="s">
        <v>130</v>
      </c>
      <c r="AC3" s="436" t="s">
        <v>131</v>
      </c>
      <c r="AD3" s="437" t="s">
        <v>132</v>
      </c>
      <c r="AE3" s="434" t="s">
        <v>121</v>
      </c>
      <c r="AF3" s="435" t="s">
        <v>122</v>
      </c>
      <c r="AG3" s="435" t="s">
        <v>123</v>
      </c>
      <c r="AH3" s="435" t="s">
        <v>124</v>
      </c>
      <c r="AI3" s="435" t="s">
        <v>125</v>
      </c>
      <c r="AJ3" s="435" t="s">
        <v>126</v>
      </c>
      <c r="AK3" s="435" t="s">
        <v>127</v>
      </c>
      <c r="AL3" s="435" t="s">
        <v>128</v>
      </c>
      <c r="AM3" s="435" t="s">
        <v>129</v>
      </c>
      <c r="AN3" s="435" t="s">
        <v>130</v>
      </c>
      <c r="AO3" s="435" t="s">
        <v>131</v>
      </c>
      <c r="AP3" s="437" t="s">
        <v>132</v>
      </c>
      <c r="AQ3" s="434" t="s">
        <v>121</v>
      </c>
      <c r="AR3" s="435" t="s">
        <v>122</v>
      </c>
      <c r="AS3" s="435" t="s">
        <v>123</v>
      </c>
      <c r="AT3" s="435" t="s">
        <v>124</v>
      </c>
      <c r="AU3" s="435" t="s">
        <v>125</v>
      </c>
      <c r="AV3" s="435" t="s">
        <v>126</v>
      </c>
      <c r="AW3" s="435" t="s">
        <v>133</v>
      </c>
      <c r="AX3" s="435" t="s">
        <v>128</v>
      </c>
      <c r="AY3" s="436" t="s">
        <v>129</v>
      </c>
      <c r="AZ3" s="436" t="s">
        <v>130</v>
      </c>
      <c r="BA3" s="436" t="s">
        <v>131</v>
      </c>
      <c r="BB3" s="438" t="s">
        <v>132</v>
      </c>
      <c r="BC3" s="435" t="s">
        <v>121</v>
      </c>
      <c r="BD3" s="435" t="s">
        <v>122</v>
      </c>
      <c r="BE3" s="435" t="s">
        <v>123</v>
      </c>
      <c r="BF3" s="435" t="s">
        <v>124</v>
      </c>
      <c r="BG3" s="435" t="s">
        <v>125</v>
      </c>
      <c r="BH3" s="435" t="s">
        <v>132</v>
      </c>
      <c r="BI3" s="434" t="s">
        <v>121</v>
      </c>
      <c r="BJ3" s="435" t="s">
        <v>122</v>
      </c>
      <c r="BK3" s="435" t="s">
        <v>123</v>
      </c>
      <c r="BL3" s="435" t="s">
        <v>124</v>
      </c>
      <c r="BM3" s="435" t="s">
        <v>125</v>
      </c>
      <c r="BN3" s="435" t="s">
        <v>126</v>
      </c>
      <c r="BO3" s="435" t="s">
        <v>127</v>
      </c>
      <c r="BP3" s="435" t="s">
        <v>128</v>
      </c>
      <c r="BQ3" s="435" t="s">
        <v>129</v>
      </c>
      <c r="BR3" s="436" t="s">
        <v>130</v>
      </c>
      <c r="BS3" s="436" t="s">
        <v>131</v>
      </c>
      <c r="BT3" s="438" t="s">
        <v>132</v>
      </c>
      <c r="BU3" s="436" t="s">
        <v>121</v>
      </c>
      <c r="BV3" s="436" t="s">
        <v>122</v>
      </c>
      <c r="BW3" s="436" t="s">
        <v>123</v>
      </c>
      <c r="BX3" s="436" t="s">
        <v>124</v>
      </c>
      <c r="BY3" s="436" t="s">
        <v>125</v>
      </c>
      <c r="BZ3" s="436" t="s">
        <v>126</v>
      </c>
      <c r="CA3" s="436" t="s">
        <v>127</v>
      </c>
      <c r="CB3" s="436" t="s">
        <v>128</v>
      </c>
      <c r="CC3" s="436" t="s">
        <v>129</v>
      </c>
      <c r="CD3" s="436" t="s">
        <v>130</v>
      </c>
      <c r="CE3" s="436" t="s">
        <v>131</v>
      </c>
      <c r="CF3" s="436" t="s">
        <v>132</v>
      </c>
      <c r="CG3" s="439" t="s">
        <v>121</v>
      </c>
      <c r="CH3" s="436" t="s">
        <v>122</v>
      </c>
      <c r="CI3" s="436" t="s">
        <v>123</v>
      </c>
      <c r="CJ3" s="436" t="s">
        <v>124</v>
      </c>
      <c r="CK3" s="436" t="s">
        <v>125</v>
      </c>
      <c r="CL3" s="436" t="s">
        <v>126</v>
      </c>
      <c r="CM3" s="440" t="s">
        <v>127</v>
      </c>
      <c r="CN3" s="440" t="s">
        <v>128</v>
      </c>
      <c r="CO3" s="440" t="s">
        <v>129</v>
      </c>
      <c r="CP3" s="440" t="s">
        <v>130</v>
      </c>
      <c r="CQ3" s="440" t="s">
        <v>131</v>
      </c>
      <c r="CR3" s="441" t="s">
        <v>132</v>
      </c>
      <c r="CS3" s="442" t="s">
        <v>121</v>
      </c>
      <c r="CT3" s="440" t="s">
        <v>122</v>
      </c>
      <c r="CU3" s="440" t="s">
        <v>123</v>
      </c>
      <c r="CV3" s="440" t="s">
        <v>124</v>
      </c>
      <c r="CW3" s="440" t="s">
        <v>125</v>
      </c>
      <c r="CX3" s="440" t="s">
        <v>126</v>
      </c>
      <c r="CY3" s="440" t="s">
        <v>127</v>
      </c>
      <c r="CZ3" s="440" t="s">
        <v>128</v>
      </c>
      <c r="DA3" s="440" t="s">
        <v>129</v>
      </c>
      <c r="DB3" s="440" t="s">
        <v>130</v>
      </c>
      <c r="DC3" s="440" t="s">
        <v>131</v>
      </c>
      <c r="DD3" s="441" t="s">
        <v>132</v>
      </c>
      <c r="DE3" s="442" t="s">
        <v>121</v>
      </c>
      <c r="DF3" s="440" t="s">
        <v>122</v>
      </c>
      <c r="DG3" s="440" t="s">
        <v>123</v>
      </c>
      <c r="DH3" s="440" t="s">
        <v>124</v>
      </c>
      <c r="DI3" s="440" t="s">
        <v>125</v>
      </c>
      <c r="DJ3" s="440" t="s">
        <v>126</v>
      </c>
      <c r="DK3" s="440" t="s">
        <v>127</v>
      </c>
      <c r="DL3" s="440" t="s">
        <v>128</v>
      </c>
      <c r="DM3" s="440" t="s">
        <v>129</v>
      </c>
      <c r="DN3" s="440" t="s">
        <v>130</v>
      </c>
      <c r="DO3" s="440" t="s">
        <v>131</v>
      </c>
      <c r="DP3" s="441" t="s">
        <v>132</v>
      </c>
      <c r="DQ3" s="442" t="s">
        <v>121</v>
      </c>
      <c r="DR3" s="440" t="s">
        <v>122</v>
      </c>
      <c r="DS3" s="440" t="s">
        <v>123</v>
      </c>
      <c r="DT3" s="440" t="s">
        <v>124</v>
      </c>
      <c r="DU3" s="440" t="s">
        <v>125</v>
      </c>
      <c r="DV3" s="440" t="s">
        <v>126</v>
      </c>
      <c r="DW3" s="440" t="s">
        <v>127</v>
      </c>
      <c r="DX3" s="440" t="s">
        <v>128</v>
      </c>
      <c r="DY3" s="440" t="s">
        <v>129</v>
      </c>
      <c r="DZ3" s="440" t="s">
        <v>130</v>
      </c>
      <c r="EA3" s="440" t="s">
        <v>131</v>
      </c>
      <c r="EB3" s="441" t="s">
        <v>132</v>
      </c>
      <c r="EC3" s="442" t="s">
        <v>121</v>
      </c>
      <c r="ED3" s="440" t="s">
        <v>122</v>
      </c>
      <c r="EE3" s="440" t="s">
        <v>123</v>
      </c>
      <c r="EF3" s="440" t="s">
        <v>124</v>
      </c>
      <c r="EG3" s="440" t="s">
        <v>125</v>
      </c>
      <c r="EH3" s="440" t="s">
        <v>126</v>
      </c>
      <c r="EI3" s="440" t="s">
        <v>127</v>
      </c>
      <c r="EJ3" s="440" t="s">
        <v>128</v>
      </c>
      <c r="EK3" s="440" t="s">
        <v>129</v>
      </c>
      <c r="EL3" s="440" t="s">
        <v>130</v>
      </c>
      <c r="EM3" s="440" t="s">
        <v>131</v>
      </c>
      <c r="EN3" s="441" t="s">
        <v>132</v>
      </c>
      <c r="EO3" s="442" t="s">
        <v>121</v>
      </c>
      <c r="EP3" s="440" t="s">
        <v>122</v>
      </c>
      <c r="EQ3" s="440" t="s">
        <v>123</v>
      </c>
      <c r="ER3" s="440" t="s">
        <v>124</v>
      </c>
      <c r="ES3" s="440" t="s">
        <v>125</v>
      </c>
      <c r="ET3" s="440" t="s">
        <v>126</v>
      </c>
      <c r="EU3" s="440" t="s">
        <v>127</v>
      </c>
      <c r="EV3" s="440" t="s">
        <v>128</v>
      </c>
      <c r="EW3" s="440" t="s">
        <v>129</v>
      </c>
      <c r="EX3" s="440" t="s">
        <v>130</v>
      </c>
      <c r="EY3" s="440" t="s">
        <v>131</v>
      </c>
      <c r="EZ3" s="441" t="s">
        <v>132</v>
      </c>
      <c r="FA3" s="442" t="s">
        <v>121</v>
      </c>
      <c r="FB3" s="440" t="s">
        <v>122</v>
      </c>
      <c r="FC3" s="440" t="s">
        <v>123</v>
      </c>
      <c r="FD3" s="440" t="s">
        <v>124</v>
      </c>
      <c r="FE3" s="440" t="s">
        <v>125</v>
      </c>
      <c r="FF3" s="440" t="s">
        <v>126</v>
      </c>
      <c r="FG3" s="440" t="s">
        <v>127</v>
      </c>
      <c r="FH3" s="440" t="s">
        <v>128</v>
      </c>
      <c r="FI3" s="440" t="s">
        <v>129</v>
      </c>
      <c r="FJ3" s="440" t="s">
        <v>130</v>
      </c>
      <c r="FK3" s="440" t="s">
        <v>131</v>
      </c>
      <c r="FL3" s="441" t="s">
        <v>132</v>
      </c>
      <c r="FM3" s="442" t="s">
        <v>121</v>
      </c>
      <c r="FN3" s="440" t="s">
        <v>122</v>
      </c>
      <c r="FO3" s="440" t="s">
        <v>123</v>
      </c>
      <c r="FP3" s="440" t="s">
        <v>124</v>
      </c>
      <c r="FQ3" s="440" t="s">
        <v>125</v>
      </c>
      <c r="FR3" s="440" t="s">
        <v>126</v>
      </c>
      <c r="FS3" s="440" t="s">
        <v>127</v>
      </c>
      <c r="FT3" s="440" t="s">
        <v>128</v>
      </c>
      <c r="FU3" s="440" t="s">
        <v>129</v>
      </c>
      <c r="FV3" s="440" t="s">
        <v>130</v>
      </c>
      <c r="FW3" s="440" t="s">
        <v>131</v>
      </c>
      <c r="FX3" s="441" t="s">
        <v>132</v>
      </c>
      <c r="FY3" s="442" t="s">
        <v>121</v>
      </c>
      <c r="FZ3" s="440" t="s">
        <v>122</v>
      </c>
      <c r="GA3" s="440" t="s">
        <v>123</v>
      </c>
      <c r="GB3" s="440" t="s">
        <v>124</v>
      </c>
      <c r="GC3" s="440" t="s">
        <v>125</v>
      </c>
      <c r="GD3" s="440" t="s">
        <v>126</v>
      </c>
      <c r="GE3" s="440" t="s">
        <v>127</v>
      </c>
      <c r="GF3" s="440" t="s">
        <v>128</v>
      </c>
      <c r="GG3" s="440" t="s">
        <v>129</v>
      </c>
      <c r="GH3" s="440" t="s">
        <v>130</v>
      </c>
      <c r="GI3" s="440" t="s">
        <v>131</v>
      </c>
      <c r="GJ3" s="441" t="s">
        <v>132</v>
      </c>
      <c r="GK3" s="442" t="s">
        <v>121</v>
      </c>
      <c r="GL3" s="440" t="s">
        <v>122</v>
      </c>
      <c r="GM3" s="441" t="s">
        <v>123</v>
      </c>
    </row>
    <row r="4" spans="1:196" ht="42" customHeight="1" thickTop="1">
      <c r="A4" s="443" t="s">
        <v>242</v>
      </c>
      <c r="B4" s="444">
        <v>289.85000000000002</v>
      </c>
      <c r="C4" s="444">
        <v>456.92</v>
      </c>
      <c r="D4" s="2705">
        <v>786.1</v>
      </c>
      <c r="E4" s="2705">
        <v>1071.0445999999999</v>
      </c>
      <c r="F4" s="2706">
        <v>1413.3030941301001</v>
      </c>
      <c r="G4" s="2705">
        <v>1446.619313525425</v>
      </c>
      <c r="H4" s="444">
        <v>1351.9367814891298</v>
      </c>
      <c r="I4" s="444">
        <v>1431.8291999999999</v>
      </c>
      <c r="J4" s="444">
        <v>1361.1567</v>
      </c>
      <c r="K4" s="444">
        <v>1475.6088</v>
      </c>
      <c r="L4" s="444">
        <v>1559.0709999999999</v>
      </c>
      <c r="M4" s="444">
        <v>1557.5519999999999</v>
      </c>
      <c r="N4" s="444">
        <v>1628.28766</v>
      </c>
      <c r="O4" s="444">
        <v>1684.7728500000001</v>
      </c>
      <c r="P4" s="444">
        <v>1846.5849000000001</v>
      </c>
      <c r="Q4" s="444">
        <v>1899.6633999999999</v>
      </c>
      <c r="R4" s="446">
        <v>1919.3967831413695</v>
      </c>
      <c r="S4" s="447">
        <v>1931.5721000000001</v>
      </c>
      <c r="T4" s="444">
        <v>1982.5262</v>
      </c>
      <c r="U4" s="444">
        <v>2199.6714999999999</v>
      </c>
      <c r="V4" s="444">
        <v>2160.5032999999999</v>
      </c>
      <c r="W4" s="444">
        <v>2237.9582999999998</v>
      </c>
      <c r="X4" s="444">
        <v>1857.3982000000001</v>
      </c>
      <c r="Y4" s="444">
        <v>2210.5142000000001</v>
      </c>
      <c r="Z4" s="444">
        <v>2072.4985487037616</v>
      </c>
      <c r="AA4" s="444">
        <v>2305.8355053021182</v>
      </c>
      <c r="AB4" s="444">
        <v>2757.7188633002747</v>
      </c>
      <c r="AC4" s="444">
        <v>2996.7286268443563</v>
      </c>
      <c r="AD4" s="448">
        <v>2761.7612750093931</v>
      </c>
      <c r="AE4" s="447">
        <v>2364.4878613911646</v>
      </c>
      <c r="AF4" s="444">
        <v>2545.8377831818261</v>
      </c>
      <c r="AG4" s="444">
        <v>2019.9120108229442</v>
      </c>
      <c r="AH4" s="444">
        <v>2515.4739322413798</v>
      </c>
      <c r="AI4" s="444">
        <v>2596.2448831064371</v>
      </c>
      <c r="AJ4" s="444">
        <v>2924.7937626400403</v>
      </c>
      <c r="AK4" s="444">
        <v>2659.2227482179419</v>
      </c>
      <c r="AL4" s="444">
        <v>2366.1496346527169</v>
      </c>
      <c r="AM4" s="444">
        <v>2723.1966698022188</v>
      </c>
      <c r="AN4" s="444" t="e">
        <f>AN3+AN2</f>
        <v>#VALUE!</v>
      </c>
      <c r="AO4" s="444">
        <v>2692.7551777930285</v>
      </c>
      <c r="AP4" s="448">
        <v>3329.6714304640282</v>
      </c>
      <c r="AQ4" s="447">
        <v>2904.3369245122135</v>
      </c>
      <c r="AR4" s="444">
        <v>3545.0701886833303</v>
      </c>
      <c r="AS4" s="444">
        <v>3104.1286217898974</v>
      </c>
      <c r="AT4" s="444">
        <v>3583.8013923850094</v>
      </c>
      <c r="AU4" s="444">
        <v>3115.2506492052034</v>
      </c>
      <c r="AV4" s="444">
        <v>2977.5528910138169</v>
      </c>
      <c r="AW4" s="444">
        <v>3166.7576570117462</v>
      </c>
      <c r="AX4" s="444">
        <v>3170.4013888175687</v>
      </c>
      <c r="AY4" s="444">
        <v>3262.0980843288912</v>
      </c>
      <c r="AZ4" s="444">
        <v>3295.6148160723092</v>
      </c>
      <c r="BA4" s="444">
        <v>3279.4206601325104</v>
      </c>
      <c r="BB4" s="448">
        <v>3645.4884099458513</v>
      </c>
      <c r="BC4" s="444">
        <v>3277.430952860429</v>
      </c>
      <c r="BD4" s="444">
        <v>3923.0883025406915</v>
      </c>
      <c r="BE4" s="444">
        <v>3951.4433912765244</v>
      </c>
      <c r="BF4" s="444">
        <v>4505.8441426800009</v>
      </c>
      <c r="BG4" s="444">
        <v>4832.6222958500002</v>
      </c>
      <c r="BH4" s="444">
        <v>5577.5426442699991</v>
      </c>
      <c r="BI4" s="447">
        <v>5577.5426442699991</v>
      </c>
      <c r="BJ4" s="444">
        <v>5748.3395476700016</v>
      </c>
      <c r="BK4" s="444">
        <v>6432.6666962700001</v>
      </c>
      <c r="BL4" s="449">
        <v>6222.356829039999</v>
      </c>
      <c r="BM4" s="449">
        <v>6579.1038445200002</v>
      </c>
      <c r="BN4" s="449">
        <v>6370.7615213400004</v>
      </c>
      <c r="BO4" s="449">
        <v>5637.2940393100007</v>
      </c>
      <c r="BP4" s="449">
        <v>6799.175503129999</v>
      </c>
      <c r="BQ4" s="449">
        <v>6824.9518330000001</v>
      </c>
      <c r="BR4" s="449">
        <v>7597.9199769699999</v>
      </c>
      <c r="BS4" s="449">
        <v>6986.2207303200012</v>
      </c>
      <c r="BT4" s="450">
        <v>7607.2555653199997</v>
      </c>
      <c r="BU4" s="449">
        <v>7023.6263633600011</v>
      </c>
      <c r="BV4" s="449">
        <v>6633.7941409999994</v>
      </c>
      <c r="BW4" s="449">
        <v>7616.3089783700016</v>
      </c>
      <c r="BX4" s="451">
        <v>7382.6080262899995</v>
      </c>
      <c r="BY4" s="451">
        <v>6961.4442612000012</v>
      </c>
      <c r="BZ4" s="449">
        <v>6815.1966161700002</v>
      </c>
      <c r="CA4" s="451">
        <v>7119.2224890699999</v>
      </c>
      <c r="CB4" s="451">
        <v>7451.0467072999991</v>
      </c>
      <c r="CC4" s="451">
        <v>6486.8138896699993</v>
      </c>
      <c r="CD4" s="451">
        <v>7347.372171510001</v>
      </c>
      <c r="CE4" s="451">
        <v>8155.3374804099994</v>
      </c>
      <c r="CF4" s="451">
        <v>8577.3823885700021</v>
      </c>
      <c r="CG4" s="452">
        <v>7576.7827131100003</v>
      </c>
      <c r="CH4" s="451">
        <v>7628.8094882100004</v>
      </c>
      <c r="CI4" s="451">
        <v>8428.0664313100006</v>
      </c>
      <c r="CJ4" s="451">
        <v>8292.7302237599979</v>
      </c>
      <c r="CK4" s="451">
        <v>8503.6365370700023</v>
      </c>
      <c r="CL4" s="451">
        <v>8302.9498298999988</v>
      </c>
      <c r="CM4" s="451">
        <v>9960.3259922599991</v>
      </c>
      <c r="CN4" s="451">
        <v>8209.7596750700013</v>
      </c>
      <c r="CO4" s="451">
        <v>7554.488199200001</v>
      </c>
      <c r="CP4" s="451">
        <v>7927.9346037099986</v>
      </c>
      <c r="CQ4" s="451">
        <v>8426.0144327400012</v>
      </c>
      <c r="CR4" s="453">
        <v>9969.9711617499997</v>
      </c>
      <c r="CS4" s="452">
        <v>10053.7085446</v>
      </c>
      <c r="CT4" s="451">
        <v>9439.851657969999</v>
      </c>
      <c r="CU4" s="451">
        <v>10379.56973818</v>
      </c>
      <c r="CV4" s="451">
        <v>9483.6360540699989</v>
      </c>
      <c r="CW4" s="451">
        <v>9965.1791538300022</v>
      </c>
      <c r="CX4" s="451">
        <v>9533.2690132299995</v>
      </c>
      <c r="CY4" s="451">
        <v>10217.774312359998</v>
      </c>
      <c r="CZ4" s="451">
        <v>10664.250869</v>
      </c>
      <c r="DA4" s="451">
        <v>11374.572551329999</v>
      </c>
      <c r="DB4" s="451">
        <v>9962.6506861099988</v>
      </c>
      <c r="DC4" s="451">
        <v>10146.396533409999</v>
      </c>
      <c r="DD4" s="453">
        <v>12315.650423959998</v>
      </c>
      <c r="DE4" s="452">
        <v>11364.396697080001</v>
      </c>
      <c r="DF4" s="451">
        <v>11687.42158344</v>
      </c>
      <c r="DG4" s="451">
        <v>10838.298306770001</v>
      </c>
      <c r="DH4" s="451">
        <v>11785.375188760001</v>
      </c>
      <c r="DI4" s="451">
        <v>12420.243084769998</v>
      </c>
      <c r="DJ4" s="451">
        <v>13105.62211144</v>
      </c>
      <c r="DK4" s="451">
        <v>12158.300595719998</v>
      </c>
      <c r="DL4" s="451">
        <v>12369.196505500002</v>
      </c>
      <c r="DM4" s="451">
        <v>13966.072922930001</v>
      </c>
      <c r="DN4" s="451">
        <v>14089.13097002</v>
      </c>
      <c r="DO4" s="451">
        <v>14241.307467429999</v>
      </c>
      <c r="DP4" s="453">
        <v>15989.080342569998</v>
      </c>
      <c r="DQ4" s="452">
        <v>15711.08717766</v>
      </c>
      <c r="DR4" s="451">
        <v>16876.455297777</v>
      </c>
      <c r="DS4" s="451">
        <v>19483.99291329</v>
      </c>
      <c r="DT4" s="451">
        <v>16300.819923229996</v>
      </c>
      <c r="DU4" s="451">
        <v>17271.390541379995</v>
      </c>
      <c r="DV4" s="451">
        <v>15376.739529910001</v>
      </c>
      <c r="DW4" s="451">
        <v>16904.525865540003</v>
      </c>
      <c r="DX4" s="451">
        <v>16000.28794457137</v>
      </c>
      <c r="DY4" s="451">
        <v>18834.265598680271</v>
      </c>
      <c r="DZ4" s="451">
        <v>17168.574655574521</v>
      </c>
      <c r="EA4" s="451">
        <v>15287.515933178081</v>
      </c>
      <c r="EB4" s="453">
        <v>16747.700618300001</v>
      </c>
      <c r="EC4" s="452">
        <v>16306.056509489998</v>
      </c>
      <c r="ED4" s="451">
        <v>16840.258189429998</v>
      </c>
      <c r="EE4" s="451">
        <v>17300.635479730001</v>
      </c>
      <c r="EF4" s="451">
        <v>16095.809726609999</v>
      </c>
      <c r="EG4" s="451">
        <v>17947.909941919999</v>
      </c>
      <c r="EH4" s="451">
        <v>20430.945494999996</v>
      </c>
      <c r="EI4" s="451">
        <v>23100.728120060001</v>
      </c>
      <c r="EJ4" s="451">
        <v>20391.681564369999</v>
      </c>
      <c r="EK4" s="451">
        <v>19720.963968560001</v>
      </c>
      <c r="EL4" s="451">
        <v>20792.02899603</v>
      </c>
      <c r="EM4" s="451">
        <v>21556.76300897</v>
      </c>
      <c r="EN4" s="453">
        <v>21679.636844119999</v>
      </c>
      <c r="EO4" s="452">
        <v>24701.628278320004</v>
      </c>
      <c r="EP4" s="451">
        <v>21666.009202540001</v>
      </c>
      <c r="EQ4" s="451">
        <v>24836.921984169996</v>
      </c>
      <c r="ER4" s="451">
        <v>25963.86627015</v>
      </c>
      <c r="ES4" s="451">
        <v>27203.50862714</v>
      </c>
      <c r="ET4" s="451">
        <v>28134.153982039999</v>
      </c>
      <c r="EU4" s="451">
        <v>29203.460866509991</v>
      </c>
      <c r="EV4" s="451">
        <v>31165.27471911001</v>
      </c>
      <c r="EW4" s="451">
        <v>34291.324143210004</v>
      </c>
      <c r="EX4" s="454">
        <v>41212.599097639999</v>
      </c>
      <c r="EY4" s="454">
        <v>43126.096604099999</v>
      </c>
      <c r="EZ4" s="455">
        <v>40609.428243679999</v>
      </c>
      <c r="FA4" s="452">
        <v>40948.917932921104</v>
      </c>
      <c r="FB4" s="451">
        <f>FB5+FB6</f>
        <v>42501.026479962689</v>
      </c>
      <c r="FC4" s="451">
        <f t="shared" ref="FC4:FI4" si="0">FC5+FC6</f>
        <v>36440.45577553309</v>
      </c>
      <c r="FD4" s="451">
        <f t="shared" si="0"/>
        <v>45917.202591069996</v>
      </c>
      <c r="FE4" s="451">
        <f t="shared" si="0"/>
        <v>37810.061371139993</v>
      </c>
      <c r="FF4" s="451">
        <f t="shared" si="0"/>
        <v>42821.303488209989</v>
      </c>
      <c r="FG4" s="451">
        <f t="shared" si="0"/>
        <v>39824.199098999998</v>
      </c>
      <c r="FH4" s="451">
        <f t="shared" si="0"/>
        <v>41207.583232629993</v>
      </c>
      <c r="FI4" s="451">
        <f t="shared" si="0"/>
        <v>40670.067188419998</v>
      </c>
      <c r="FJ4" s="451">
        <v>42243.244033670002</v>
      </c>
      <c r="FK4" s="451">
        <v>47881.618853579996</v>
      </c>
      <c r="FL4" s="453">
        <v>55114.125076260003</v>
      </c>
      <c r="FM4" s="452">
        <f>FM5+FM6</f>
        <v>55040.48246467</v>
      </c>
      <c r="FN4" s="451">
        <f t="shared" ref="FN4:GM4" si="1">FN5+FN6</f>
        <v>57759.521673670009</v>
      </c>
      <c r="FO4" s="451">
        <f t="shared" si="1"/>
        <v>63718.161232489983</v>
      </c>
      <c r="FP4" s="451">
        <f t="shared" si="1"/>
        <v>72903.135563459989</v>
      </c>
      <c r="FQ4" s="451">
        <f t="shared" si="1"/>
        <v>74273.198380839996</v>
      </c>
      <c r="FR4" s="451">
        <f t="shared" si="1"/>
        <v>76868.730579060008</v>
      </c>
      <c r="FS4" s="451">
        <f t="shared" si="1"/>
        <v>74535.551302403997</v>
      </c>
      <c r="FT4" s="451">
        <f t="shared" si="1"/>
        <v>78990.418350220003</v>
      </c>
      <c r="FU4" s="451">
        <f t="shared" si="1"/>
        <v>85662.392646290013</v>
      </c>
      <c r="FV4" s="451">
        <f t="shared" si="1"/>
        <v>83803.978781219994</v>
      </c>
      <c r="FW4" s="451">
        <f t="shared" si="1"/>
        <v>81227.245959409993</v>
      </c>
      <c r="FX4" s="453">
        <f t="shared" si="1"/>
        <v>86518.641133489975</v>
      </c>
      <c r="FY4" s="452">
        <f t="shared" si="1"/>
        <v>86894.583235750004</v>
      </c>
      <c r="FZ4" s="451">
        <f t="shared" si="1"/>
        <v>96208.189239170009</v>
      </c>
      <c r="GA4" s="451">
        <f t="shared" si="1"/>
        <v>96211.343917079997</v>
      </c>
      <c r="GB4" s="451">
        <f t="shared" si="1"/>
        <v>93284.478600119997</v>
      </c>
      <c r="GC4" s="451">
        <f t="shared" si="1"/>
        <v>86892.179422400004</v>
      </c>
      <c r="GD4" s="451">
        <f t="shared" si="1"/>
        <v>82270.940847940001</v>
      </c>
      <c r="GE4" s="451">
        <f t="shared" si="1"/>
        <v>84123.490852190007</v>
      </c>
      <c r="GF4" s="451">
        <f t="shared" si="1"/>
        <v>82656.063665199996</v>
      </c>
      <c r="GG4" s="451">
        <f t="shared" si="1"/>
        <v>82781.141398349981</v>
      </c>
      <c r="GH4" s="451">
        <f t="shared" si="1"/>
        <v>77744.674955360009</v>
      </c>
      <c r="GI4" s="451">
        <f t="shared" si="1"/>
        <v>78486.11443211</v>
      </c>
      <c r="GJ4" s="453">
        <f t="shared" ref="GJ4" si="2">GJ5+GJ6</f>
        <v>100081.54850414001</v>
      </c>
      <c r="GK4" s="452">
        <f t="shared" si="1"/>
        <v>92358.900367190014</v>
      </c>
      <c r="GL4" s="451">
        <f t="shared" si="1"/>
        <v>106962.05959582</v>
      </c>
      <c r="GM4" s="453">
        <f t="shared" si="1"/>
        <v>112023.96569351001</v>
      </c>
    </row>
    <row r="5" spans="1:196" ht="42" customHeight="1">
      <c r="A5" s="456" t="s">
        <v>243</v>
      </c>
      <c r="B5" s="457">
        <v>48.82</v>
      </c>
      <c r="C5" s="457">
        <v>71.150000000000006</v>
      </c>
      <c r="D5" s="457">
        <v>168.4</v>
      </c>
      <c r="E5" s="457">
        <v>208.44970000000001</v>
      </c>
      <c r="F5" s="458">
        <v>261.36011742899996</v>
      </c>
      <c r="G5" s="457">
        <v>217.56452944404856</v>
      </c>
      <c r="H5" s="457">
        <v>205.52774277996815</v>
      </c>
      <c r="I5" s="457">
        <v>222.21879999999999</v>
      </c>
      <c r="J5" s="457">
        <v>202.76920000000001</v>
      </c>
      <c r="K5" s="457">
        <v>240.36019999999999</v>
      </c>
      <c r="L5" s="457">
        <v>214.09540000000001</v>
      </c>
      <c r="M5" s="457">
        <v>214.14660000000001</v>
      </c>
      <c r="N5" s="457">
        <v>264.88452999999998</v>
      </c>
      <c r="O5" s="457">
        <v>249.44576000000001</v>
      </c>
      <c r="P5" s="457">
        <v>259.54640000000001</v>
      </c>
      <c r="Q5" s="457">
        <v>296.7647</v>
      </c>
      <c r="R5" s="459">
        <v>335.51719632710439</v>
      </c>
      <c r="S5" s="460">
        <v>311.35019999999997</v>
      </c>
      <c r="T5" s="457">
        <v>294.66340000000002</v>
      </c>
      <c r="U5" s="457">
        <v>293.2758</v>
      </c>
      <c r="V5" s="457">
        <v>305.95769999999999</v>
      </c>
      <c r="W5" s="457">
        <v>328.50049999999999</v>
      </c>
      <c r="X5" s="457">
        <v>287.58269999999999</v>
      </c>
      <c r="Y5" s="457">
        <v>284.7706</v>
      </c>
      <c r="Z5" s="457">
        <v>309.97740065999994</v>
      </c>
      <c r="AA5" s="457">
        <v>317.64096243</v>
      </c>
      <c r="AB5" s="457">
        <v>366.99185855550701</v>
      </c>
      <c r="AC5" s="457">
        <v>350.05143326771116</v>
      </c>
      <c r="AD5" s="461">
        <v>481.00292759189597</v>
      </c>
      <c r="AE5" s="460">
        <v>411.67319628920006</v>
      </c>
      <c r="AF5" s="457">
        <v>368.50594799950403</v>
      </c>
      <c r="AG5" s="457">
        <v>380.05754350000018</v>
      </c>
      <c r="AH5" s="457">
        <v>393.9866614506891</v>
      </c>
      <c r="AI5" s="457">
        <v>398.33231526999998</v>
      </c>
      <c r="AJ5" s="457">
        <v>371.22175090999997</v>
      </c>
      <c r="AK5" s="457">
        <v>412.52400209000001</v>
      </c>
      <c r="AL5" s="457">
        <v>418.74444276999998</v>
      </c>
      <c r="AM5" s="457">
        <v>449.50460218899991</v>
      </c>
      <c r="AN5" s="457">
        <v>498.10476484554999</v>
      </c>
      <c r="AO5" s="457">
        <v>447.27840801000013</v>
      </c>
      <c r="AP5" s="461">
        <v>636.91625267099982</v>
      </c>
      <c r="AQ5" s="460">
        <v>466.17594771000006</v>
      </c>
      <c r="AR5" s="457">
        <v>471.27294298999993</v>
      </c>
      <c r="AS5" s="457">
        <v>440.38063500000004</v>
      </c>
      <c r="AT5" s="457">
        <v>501.38807382000005</v>
      </c>
      <c r="AU5" s="457">
        <v>460.26982983857999</v>
      </c>
      <c r="AV5" s="457">
        <v>467.63132267438596</v>
      </c>
      <c r="AW5" s="457">
        <v>464.90630806173198</v>
      </c>
      <c r="AX5" s="457">
        <v>426.79460031999986</v>
      </c>
      <c r="AY5" s="457">
        <v>500.12112918015583</v>
      </c>
      <c r="AZ5" s="457">
        <v>471.28285178498948</v>
      </c>
      <c r="BA5" s="457">
        <v>460.05356860289766</v>
      </c>
      <c r="BB5" s="461">
        <v>697.7311772439582</v>
      </c>
      <c r="BC5" s="457">
        <v>522.50755322642033</v>
      </c>
      <c r="BD5" s="457">
        <v>466.26656933717203</v>
      </c>
      <c r="BE5" s="457">
        <v>544.31292584501568</v>
      </c>
      <c r="BF5" s="457">
        <v>549.43852896999999</v>
      </c>
      <c r="BG5" s="457">
        <v>528.52120197000011</v>
      </c>
      <c r="BH5" s="457">
        <v>845.98827957999993</v>
      </c>
      <c r="BI5" s="460">
        <v>845.98827957999993</v>
      </c>
      <c r="BJ5" s="457">
        <v>618.32878602999983</v>
      </c>
      <c r="BK5" s="457">
        <v>712.52781714000002</v>
      </c>
      <c r="BL5" s="229">
        <v>667.06778786999996</v>
      </c>
      <c r="BM5" s="229">
        <v>725.0648194700002</v>
      </c>
      <c r="BN5" s="229">
        <v>728.05415558000004</v>
      </c>
      <c r="BO5" s="229">
        <v>656.21646888999999</v>
      </c>
      <c r="BP5" s="229">
        <v>718.6930054999998</v>
      </c>
      <c r="BQ5" s="229">
        <v>717.08508530999984</v>
      </c>
      <c r="BR5" s="229">
        <v>671.27429763000009</v>
      </c>
      <c r="BS5" s="229">
        <v>815.50173897000002</v>
      </c>
      <c r="BT5" s="462">
        <v>1032.8027038299997</v>
      </c>
      <c r="BU5" s="229">
        <v>715.77507065000009</v>
      </c>
      <c r="BV5" s="229">
        <v>767.8582618099997</v>
      </c>
      <c r="BW5" s="229">
        <v>828.28488313999981</v>
      </c>
      <c r="BX5" s="463">
        <v>739.4014954700001</v>
      </c>
      <c r="BY5" s="463">
        <v>878.04373251000004</v>
      </c>
      <c r="BZ5" s="463">
        <v>790.30140251999978</v>
      </c>
      <c r="CA5" s="463">
        <v>764.24912458000006</v>
      </c>
      <c r="CB5" s="463">
        <v>805.44171140000014</v>
      </c>
      <c r="CC5" s="463">
        <v>828.58981833000007</v>
      </c>
      <c r="CD5" s="463">
        <v>1013.9021626599999</v>
      </c>
      <c r="CE5" s="463">
        <v>1008.4001296400003</v>
      </c>
      <c r="CF5" s="463">
        <v>1234.9129740500002</v>
      </c>
      <c r="CG5" s="464">
        <v>1043.1821161</v>
      </c>
      <c r="CH5" s="463">
        <v>1023.6866555400003</v>
      </c>
      <c r="CI5" s="463">
        <v>1015.86677253</v>
      </c>
      <c r="CJ5" s="463">
        <v>1068.6267689299998</v>
      </c>
      <c r="CK5" s="463">
        <v>1029.6512253900003</v>
      </c>
      <c r="CL5" s="463">
        <v>1019.85744735</v>
      </c>
      <c r="CM5" s="463">
        <v>1228.0896207600001</v>
      </c>
      <c r="CN5" s="463">
        <v>1234.5696997300001</v>
      </c>
      <c r="CO5" s="463">
        <v>1064.4257794400003</v>
      </c>
      <c r="CP5" s="463">
        <v>1145.0670902399997</v>
      </c>
      <c r="CQ5" s="463">
        <v>1120.1185226499997</v>
      </c>
      <c r="CR5" s="465">
        <v>1447.8523456999999</v>
      </c>
      <c r="CS5" s="464">
        <v>1239.7500674299999</v>
      </c>
      <c r="CT5" s="463">
        <v>1178.3184612300001</v>
      </c>
      <c r="CU5" s="463">
        <v>1312.9699938100002</v>
      </c>
      <c r="CV5" s="463">
        <v>1317.9379901899993</v>
      </c>
      <c r="CW5" s="463">
        <v>1290.6695608600003</v>
      </c>
      <c r="CX5" s="463">
        <v>1279.1513839899997</v>
      </c>
      <c r="CY5" s="463">
        <v>1265.37829726</v>
      </c>
      <c r="CZ5" s="463">
        <v>1278.131903</v>
      </c>
      <c r="DA5" s="463">
        <v>1228.7827373699999</v>
      </c>
      <c r="DB5" s="463">
        <v>1091.0302635399996</v>
      </c>
      <c r="DC5" s="463">
        <v>1114.52218075</v>
      </c>
      <c r="DD5" s="465">
        <v>1622.5786790800003</v>
      </c>
      <c r="DE5" s="464">
        <v>1178.5281795700002</v>
      </c>
      <c r="DF5" s="463">
        <v>1190.5140730200001</v>
      </c>
      <c r="DG5" s="463">
        <v>1184.5831654699998</v>
      </c>
      <c r="DH5" s="463">
        <v>1270.7622994399994</v>
      </c>
      <c r="DI5" s="463">
        <v>1274.8033238300002</v>
      </c>
      <c r="DJ5" s="463">
        <v>1288.0642587599998</v>
      </c>
      <c r="DK5" s="463">
        <v>1315.5070142199997</v>
      </c>
      <c r="DL5" s="463">
        <v>1363.2360785500002</v>
      </c>
      <c r="DM5" s="463">
        <v>1500.9449523599994</v>
      </c>
      <c r="DN5" s="463">
        <v>1442.3181023899995</v>
      </c>
      <c r="DO5" s="463">
        <v>1415.4621197299998</v>
      </c>
      <c r="DP5" s="465">
        <v>1934.4986817799997</v>
      </c>
      <c r="DQ5" s="464">
        <v>1615.4311279099998</v>
      </c>
      <c r="DR5" s="463">
        <v>1664.384863297</v>
      </c>
      <c r="DS5" s="463">
        <v>1947.6236029000004</v>
      </c>
      <c r="DT5" s="463">
        <v>1879.9487465899999</v>
      </c>
      <c r="DU5" s="463">
        <v>1844.9283396899996</v>
      </c>
      <c r="DV5" s="463">
        <v>1990.5243220000002</v>
      </c>
      <c r="DW5" s="463">
        <v>1836.87537178</v>
      </c>
      <c r="DX5" s="463">
        <v>1766.5323503300003</v>
      </c>
      <c r="DY5" s="463">
        <v>1854.8561138100004</v>
      </c>
      <c r="DZ5" s="463">
        <v>1980.1327437999998</v>
      </c>
      <c r="EA5" s="463">
        <v>2038.8378964199997</v>
      </c>
      <c r="EB5" s="465">
        <v>2492.9560896400003</v>
      </c>
      <c r="EC5" s="464">
        <v>2038.9182871200003</v>
      </c>
      <c r="ED5" s="463">
        <v>2062.5184871399997</v>
      </c>
      <c r="EE5" s="463">
        <v>2306.4931447200001</v>
      </c>
      <c r="EF5" s="463">
        <v>2201.9589453799999</v>
      </c>
      <c r="EG5" s="463">
        <v>2376.6677091000006</v>
      </c>
      <c r="EH5" s="463">
        <v>2912.0993854400003</v>
      </c>
      <c r="EI5" s="463">
        <v>2729.9027652</v>
      </c>
      <c r="EJ5" s="463">
        <v>2635.4690684799998</v>
      </c>
      <c r="EK5" s="463">
        <v>2496.14838689</v>
      </c>
      <c r="EL5" s="463">
        <v>2456.1894659999994</v>
      </c>
      <c r="EM5" s="463">
        <v>3059.2821066700008</v>
      </c>
      <c r="EN5" s="465">
        <v>3469.2094880700001</v>
      </c>
      <c r="EO5" s="464">
        <v>2752.6849867300007</v>
      </c>
      <c r="EP5" s="463">
        <v>2976.1498850999997</v>
      </c>
      <c r="EQ5" s="463">
        <v>2735.5306975500002</v>
      </c>
      <c r="ER5" s="463">
        <v>3197.4671817500016</v>
      </c>
      <c r="ES5" s="463">
        <v>3080.7143821499999</v>
      </c>
      <c r="ET5" s="463">
        <v>3099.6686860499985</v>
      </c>
      <c r="EU5" s="463">
        <v>3080.935082909999</v>
      </c>
      <c r="EV5" s="463">
        <v>3234.5352420099998</v>
      </c>
      <c r="EW5" s="463">
        <v>3296.3742322399999</v>
      </c>
      <c r="EX5" s="466">
        <v>3390.0921030599998</v>
      </c>
      <c r="EY5" s="466">
        <v>3812.6073483699993</v>
      </c>
      <c r="EZ5" s="465">
        <v>4638.0622613600008</v>
      </c>
      <c r="FA5" s="464">
        <v>4065.8551387400003</v>
      </c>
      <c r="FB5" s="463">
        <v>4088.5233142959473</v>
      </c>
      <c r="FC5" s="463">
        <v>4484.2291020572093</v>
      </c>
      <c r="FD5" s="463">
        <v>4970.4591763999997</v>
      </c>
      <c r="FE5" s="463">
        <v>4204.9516960299989</v>
      </c>
      <c r="FF5" s="463">
        <v>4566.5173333299999</v>
      </c>
      <c r="FG5" s="463">
        <v>4706.044579540001</v>
      </c>
      <c r="FH5" s="463">
        <v>4818.0469829299991</v>
      </c>
      <c r="FI5" s="463">
        <v>4886.6106013999988</v>
      </c>
      <c r="FJ5" s="463">
        <v>5141.5202659800007</v>
      </c>
      <c r="FK5" s="463">
        <v>5313.8822128100001</v>
      </c>
      <c r="FL5" s="465">
        <v>6887.6388157000001</v>
      </c>
      <c r="FM5" s="464">
        <v>6351.7748532599999</v>
      </c>
      <c r="FN5" s="463">
        <v>5558.8582471399995</v>
      </c>
      <c r="FO5" s="463">
        <v>5601.2809457199992</v>
      </c>
      <c r="FP5" s="463">
        <v>5469.3436980600009</v>
      </c>
      <c r="FQ5" s="463">
        <v>5650.4498435200012</v>
      </c>
      <c r="FR5" s="463">
        <v>5469.8849189699995</v>
      </c>
      <c r="FS5" s="463">
        <v>5504.3596053400006</v>
      </c>
      <c r="FT5" s="463">
        <v>6144.9393782600009</v>
      </c>
      <c r="FU5" s="463">
        <v>6020.8144008899981</v>
      </c>
      <c r="FV5" s="463">
        <v>5901.9681690699999</v>
      </c>
      <c r="FW5" s="463">
        <v>6393.9015161000016</v>
      </c>
      <c r="FX5" s="465">
        <v>7452.9421096899978</v>
      </c>
      <c r="FY5" s="464">
        <v>6215.0339860100003</v>
      </c>
      <c r="FZ5" s="463">
        <v>6684.7506405399999</v>
      </c>
      <c r="GA5" s="463">
        <v>7000.291111829999</v>
      </c>
      <c r="GB5" s="463">
        <v>7773.2186230800025</v>
      </c>
      <c r="GC5" s="463">
        <v>7284.2868567899995</v>
      </c>
      <c r="GD5" s="463">
        <v>7687.435774380001</v>
      </c>
      <c r="GE5" s="463">
        <v>7680.7544674299997</v>
      </c>
      <c r="GF5" s="463">
        <v>7367.0307621299999</v>
      </c>
      <c r="GG5" s="463">
        <v>7308.156528710002</v>
      </c>
      <c r="GH5" s="463">
        <v>6769.6232096100002</v>
      </c>
      <c r="GI5" s="463">
        <v>7579.5874796999997</v>
      </c>
      <c r="GJ5" s="467">
        <v>9926.2593736899962</v>
      </c>
      <c r="GK5" s="464">
        <v>8167.8970948199994</v>
      </c>
      <c r="GL5" s="463">
        <v>8806.4877359999991</v>
      </c>
      <c r="GM5" s="467">
        <v>9012.7044011899998</v>
      </c>
    </row>
    <row r="6" spans="1:196" ht="42" customHeight="1">
      <c r="A6" s="456" t="s">
        <v>244</v>
      </c>
      <c r="B6" s="457">
        <v>241.03</v>
      </c>
      <c r="C6" s="457">
        <v>385.76</v>
      </c>
      <c r="D6" s="457">
        <v>617.70000000000005</v>
      </c>
      <c r="E6" s="457">
        <v>862.59490000000005</v>
      </c>
      <c r="F6" s="458">
        <v>1151.9429767011002</v>
      </c>
      <c r="G6" s="457">
        <v>1229.0547840813763</v>
      </c>
      <c r="H6" s="457">
        <v>1146.4090387091619</v>
      </c>
      <c r="I6" s="457">
        <v>1209.6105</v>
      </c>
      <c r="J6" s="457">
        <v>1158.3875</v>
      </c>
      <c r="K6" s="457">
        <v>1235.2485999999999</v>
      </c>
      <c r="L6" s="457">
        <v>1344.9576999999999</v>
      </c>
      <c r="M6" s="457">
        <v>1343.4054000000001</v>
      </c>
      <c r="N6" s="457">
        <v>1363.4031299999999</v>
      </c>
      <c r="O6" s="457">
        <v>1435.32709</v>
      </c>
      <c r="P6" s="457">
        <v>1587.0385000000001</v>
      </c>
      <c r="Q6" s="457">
        <v>1602.8987</v>
      </c>
      <c r="R6" s="459">
        <v>1583.8795868142649</v>
      </c>
      <c r="S6" s="460">
        <v>1620.2219</v>
      </c>
      <c r="T6" s="457">
        <v>1687.8629000000001</v>
      </c>
      <c r="U6" s="457">
        <v>1906.3957</v>
      </c>
      <c r="V6" s="457">
        <v>1854.5455999999999</v>
      </c>
      <c r="W6" s="457">
        <v>1909.4577999999999</v>
      </c>
      <c r="X6" s="457">
        <v>1569.8154</v>
      </c>
      <c r="Y6" s="457">
        <v>1925.7437</v>
      </c>
      <c r="Z6" s="457">
        <v>1762.5211480437617</v>
      </c>
      <c r="AA6" s="457">
        <v>1988.1945428721183</v>
      </c>
      <c r="AB6" s="457">
        <v>2390.7270047447678</v>
      </c>
      <c r="AC6" s="457">
        <v>2646.6771935766451</v>
      </c>
      <c r="AD6" s="461">
        <v>2280.7583474174971</v>
      </c>
      <c r="AE6" s="460">
        <v>1952.8146651019649</v>
      </c>
      <c r="AF6" s="457">
        <v>2177.3318351823223</v>
      </c>
      <c r="AG6" s="457">
        <v>1639.8544673229442</v>
      </c>
      <c r="AH6" s="457">
        <v>2121.4872707906907</v>
      </c>
      <c r="AI6" s="457">
        <v>2197.9125678364371</v>
      </c>
      <c r="AJ6" s="457">
        <v>2553.5720117300402</v>
      </c>
      <c r="AK6" s="457">
        <v>2246.6987461279418</v>
      </c>
      <c r="AL6" s="457">
        <v>1947.405191882717</v>
      </c>
      <c r="AM6" s="457">
        <v>2273.692067613219</v>
      </c>
      <c r="AN6" s="457">
        <v>2325.4348837687912</v>
      </c>
      <c r="AO6" s="457">
        <v>2510.870534009242</v>
      </c>
      <c r="AP6" s="461">
        <v>2692.7551777930285</v>
      </c>
      <c r="AQ6" s="460">
        <v>2438.1609768022136</v>
      </c>
      <c r="AR6" s="457">
        <v>3073.7972456933308</v>
      </c>
      <c r="AS6" s="457">
        <v>2663.7479867898969</v>
      </c>
      <c r="AT6" s="457">
        <v>3082.4133185650094</v>
      </c>
      <c r="AU6" s="457">
        <v>2654.9808193666236</v>
      </c>
      <c r="AV6" s="457">
        <v>2509.9215683394309</v>
      </c>
      <c r="AW6" s="457">
        <v>2701.8513489500147</v>
      </c>
      <c r="AX6" s="457">
        <v>2743.6067884975691</v>
      </c>
      <c r="AY6" s="457">
        <v>2761.9769551487357</v>
      </c>
      <c r="AZ6" s="457">
        <v>2824.3319642873198</v>
      </c>
      <c r="BA6" s="457">
        <v>2819.3670915296129</v>
      </c>
      <c r="BB6" s="461">
        <v>2947.7572327018929</v>
      </c>
      <c r="BC6" s="457">
        <v>2754.9233996340085</v>
      </c>
      <c r="BD6" s="457">
        <v>3456.8217332035197</v>
      </c>
      <c r="BE6" s="457">
        <v>3407.1304654315086</v>
      </c>
      <c r="BF6" s="457">
        <v>3956.4056137100001</v>
      </c>
      <c r="BG6" s="457">
        <v>4304.1010938800009</v>
      </c>
      <c r="BH6" s="457">
        <v>4731.5543646899996</v>
      </c>
      <c r="BI6" s="460">
        <v>4731.5543646899996</v>
      </c>
      <c r="BJ6" s="457">
        <v>5130.010761640001</v>
      </c>
      <c r="BK6" s="457">
        <v>5720.1388791300005</v>
      </c>
      <c r="BL6" s="229">
        <v>5555.2890411699991</v>
      </c>
      <c r="BM6" s="229">
        <v>5854.0390250499995</v>
      </c>
      <c r="BN6" s="229">
        <v>5642.7073657600004</v>
      </c>
      <c r="BO6" s="229">
        <v>4981.0775704200005</v>
      </c>
      <c r="BP6" s="229">
        <v>6080.4824976299988</v>
      </c>
      <c r="BQ6" s="229">
        <v>6107.86674769</v>
      </c>
      <c r="BR6" s="463">
        <v>6926.6456793400002</v>
      </c>
      <c r="BS6" s="463">
        <v>6170.7189913500006</v>
      </c>
      <c r="BT6" s="465">
        <v>6574.45286149</v>
      </c>
      <c r="BU6" s="229">
        <v>6307.851292710001</v>
      </c>
      <c r="BV6" s="229">
        <v>5865.9358791899995</v>
      </c>
      <c r="BW6" s="229">
        <v>6788.0240952300019</v>
      </c>
      <c r="BX6" s="463">
        <v>6643.206530819999</v>
      </c>
      <c r="BY6" s="463">
        <v>6083.400528690001</v>
      </c>
      <c r="BZ6" s="229">
        <v>6024.8952136500002</v>
      </c>
      <c r="CA6" s="463">
        <v>6354.9733644900007</v>
      </c>
      <c r="CB6" s="463">
        <v>6645.6049958999984</v>
      </c>
      <c r="CC6" s="463">
        <v>5658.2240713399997</v>
      </c>
      <c r="CD6" s="463">
        <v>6333.4700088500012</v>
      </c>
      <c r="CE6" s="463">
        <v>7146.9373507699993</v>
      </c>
      <c r="CF6" s="463">
        <v>7342.469414520001</v>
      </c>
      <c r="CG6" s="464">
        <v>6533.6005970099995</v>
      </c>
      <c r="CH6" s="463">
        <v>6605.1228326699993</v>
      </c>
      <c r="CI6" s="463">
        <v>7412.1996587800004</v>
      </c>
      <c r="CJ6" s="463">
        <v>7224.1034548299986</v>
      </c>
      <c r="CK6" s="463">
        <v>7473.9853116800014</v>
      </c>
      <c r="CL6" s="463">
        <v>7283.0923825499995</v>
      </c>
      <c r="CM6" s="463">
        <v>8732.236371500001</v>
      </c>
      <c r="CN6" s="463">
        <v>6975.1899753400012</v>
      </c>
      <c r="CO6" s="463">
        <v>6490.0624197600009</v>
      </c>
      <c r="CP6" s="463">
        <v>6782.8675134699988</v>
      </c>
      <c r="CQ6" s="463">
        <v>7305.8959100900011</v>
      </c>
      <c r="CR6" s="465">
        <v>8522.1188160500005</v>
      </c>
      <c r="CS6" s="464">
        <v>8813.9584771699992</v>
      </c>
      <c r="CT6" s="463">
        <v>8261.5331967399979</v>
      </c>
      <c r="CU6" s="463">
        <v>9066.5997443699998</v>
      </c>
      <c r="CV6" s="463">
        <v>8165.6980638800005</v>
      </c>
      <c r="CW6" s="463">
        <v>8674.5095929700019</v>
      </c>
      <c r="CX6" s="463">
        <v>8254.1176292399996</v>
      </c>
      <c r="CY6" s="463">
        <v>8952.3960150999992</v>
      </c>
      <c r="CZ6" s="463">
        <v>9386.118966</v>
      </c>
      <c r="DA6" s="463">
        <v>10145.789813959998</v>
      </c>
      <c r="DB6" s="463">
        <v>8871.6204225700003</v>
      </c>
      <c r="DC6" s="463">
        <v>9031.874352660001</v>
      </c>
      <c r="DD6" s="465">
        <v>10693.071744879999</v>
      </c>
      <c r="DE6" s="464">
        <v>10185.86851751</v>
      </c>
      <c r="DF6" s="463">
        <v>10496.90751042</v>
      </c>
      <c r="DG6" s="463">
        <v>9653.7151413000011</v>
      </c>
      <c r="DH6" s="463">
        <v>10514.61288932</v>
      </c>
      <c r="DI6" s="463">
        <v>11145.439760939998</v>
      </c>
      <c r="DJ6" s="463">
        <v>11817.55785268</v>
      </c>
      <c r="DK6" s="463">
        <v>10842.7935815</v>
      </c>
      <c r="DL6" s="463">
        <v>11005.960426950001</v>
      </c>
      <c r="DM6" s="463">
        <v>12465.127970570002</v>
      </c>
      <c r="DN6" s="463">
        <v>12646.81286763</v>
      </c>
      <c r="DO6" s="463">
        <v>12825.8453477</v>
      </c>
      <c r="DP6" s="465">
        <v>14054.581660789998</v>
      </c>
      <c r="DQ6" s="464">
        <v>14095.65604975</v>
      </c>
      <c r="DR6" s="463">
        <v>15212.07043448</v>
      </c>
      <c r="DS6" s="463">
        <v>17536.369310390004</v>
      </c>
      <c r="DT6" s="463">
        <v>14420.871176639996</v>
      </c>
      <c r="DU6" s="463">
        <v>15426.462201689998</v>
      </c>
      <c r="DV6" s="463">
        <v>13386.21520791</v>
      </c>
      <c r="DW6" s="463">
        <v>15067.65049376</v>
      </c>
      <c r="DX6" s="463">
        <v>14233.755594241369</v>
      </c>
      <c r="DY6" s="463">
        <v>16979.409484870273</v>
      </c>
      <c r="DZ6" s="463">
        <v>15188.441911774518</v>
      </c>
      <c r="EA6" s="463">
        <v>13248.678036758081</v>
      </c>
      <c r="EB6" s="465">
        <v>14254.744528660001</v>
      </c>
      <c r="EC6" s="464">
        <v>14267.138222369998</v>
      </c>
      <c r="ED6" s="463">
        <v>14777.739702289999</v>
      </c>
      <c r="EE6" s="463">
        <v>14994.142335010001</v>
      </c>
      <c r="EF6" s="463">
        <v>13893.850781229999</v>
      </c>
      <c r="EG6" s="463">
        <v>15571.242232820001</v>
      </c>
      <c r="EH6" s="463">
        <v>17518.84610956</v>
      </c>
      <c r="EI6" s="463">
        <v>20370.825354860001</v>
      </c>
      <c r="EJ6" s="463">
        <v>17756.212495889999</v>
      </c>
      <c r="EK6" s="463">
        <v>17224.815581670002</v>
      </c>
      <c r="EL6" s="463">
        <v>18335.83953003</v>
      </c>
      <c r="EM6" s="463">
        <v>18497.480902300002</v>
      </c>
      <c r="EN6" s="465">
        <v>18210.427356050001</v>
      </c>
      <c r="EO6" s="464">
        <v>21948.94329159</v>
      </c>
      <c r="EP6" s="463">
        <v>18689.859317440001</v>
      </c>
      <c r="EQ6" s="463">
        <v>22101.391286619997</v>
      </c>
      <c r="ER6" s="463">
        <v>22766.399088399998</v>
      </c>
      <c r="ES6" s="463">
        <v>24122.794244990004</v>
      </c>
      <c r="ET6" s="463">
        <v>25034.485295990002</v>
      </c>
      <c r="EU6" s="463">
        <v>26122.525783599995</v>
      </c>
      <c r="EV6" s="463">
        <v>27930.739477100007</v>
      </c>
      <c r="EW6" s="463">
        <v>30994.949910970001</v>
      </c>
      <c r="EX6" s="466">
        <v>37822.506994579999</v>
      </c>
      <c r="EY6" s="466">
        <v>39313.489255729997</v>
      </c>
      <c r="EZ6" s="465">
        <v>35971.36598232</v>
      </c>
      <c r="FA6" s="464">
        <v>36883.062794181104</v>
      </c>
      <c r="FB6" s="463">
        <v>38412.503165666742</v>
      </c>
      <c r="FC6" s="463">
        <v>31956.226673475878</v>
      </c>
      <c r="FD6" s="463">
        <v>40946.743414669996</v>
      </c>
      <c r="FE6" s="463">
        <v>33605.109675109998</v>
      </c>
      <c r="FF6" s="463">
        <v>38254.786154879992</v>
      </c>
      <c r="FG6" s="463">
        <v>35118.154519459997</v>
      </c>
      <c r="FH6" s="463">
        <v>36389.536249699995</v>
      </c>
      <c r="FI6" s="463">
        <v>35783.456587020002</v>
      </c>
      <c r="FJ6" s="463">
        <v>37101.723767690004</v>
      </c>
      <c r="FK6" s="463">
        <v>42567.736640769996</v>
      </c>
      <c r="FL6" s="465">
        <v>48226.486260559999</v>
      </c>
      <c r="FM6" s="464">
        <v>48688.707611409998</v>
      </c>
      <c r="FN6" s="463">
        <v>52200.663426530009</v>
      </c>
      <c r="FO6" s="463">
        <v>58116.880286769985</v>
      </c>
      <c r="FP6" s="463">
        <v>67433.791865399995</v>
      </c>
      <c r="FQ6" s="463">
        <v>68622.748537319989</v>
      </c>
      <c r="FR6" s="463">
        <v>71398.84566009001</v>
      </c>
      <c r="FS6" s="463">
        <v>69031.191697064001</v>
      </c>
      <c r="FT6" s="463">
        <v>72845.478971960008</v>
      </c>
      <c r="FU6" s="463">
        <v>79641.578245400015</v>
      </c>
      <c r="FV6" s="463">
        <v>77902.010612149999</v>
      </c>
      <c r="FW6" s="463">
        <v>74833.344443309994</v>
      </c>
      <c r="FX6" s="465">
        <v>79065.699023799971</v>
      </c>
      <c r="FY6" s="464">
        <v>80679.549249739997</v>
      </c>
      <c r="FZ6" s="463">
        <v>89523.438598630004</v>
      </c>
      <c r="GA6" s="463">
        <v>89211.052805250001</v>
      </c>
      <c r="GB6" s="463">
        <v>85511.259977039997</v>
      </c>
      <c r="GC6" s="463">
        <v>79607.892565610004</v>
      </c>
      <c r="GD6" s="463">
        <v>74583.505073559994</v>
      </c>
      <c r="GE6" s="463">
        <v>76442.736384760006</v>
      </c>
      <c r="GF6" s="463">
        <v>75289.032903069994</v>
      </c>
      <c r="GG6" s="463">
        <v>75472.984869639986</v>
      </c>
      <c r="GH6" s="463">
        <v>70975.05174575001</v>
      </c>
      <c r="GI6" s="463">
        <v>70906.52695241</v>
      </c>
      <c r="GJ6" s="467">
        <v>90155.289130450008</v>
      </c>
      <c r="GK6" s="464">
        <v>84191.003272370013</v>
      </c>
      <c r="GL6" s="463">
        <v>98155.571859820004</v>
      </c>
      <c r="GM6" s="467">
        <v>103011.26129232001</v>
      </c>
    </row>
    <row r="7" spans="1:196" ht="42" customHeight="1">
      <c r="A7" s="468" t="s">
        <v>205</v>
      </c>
      <c r="B7" s="444">
        <v>349.23</v>
      </c>
      <c r="C7" s="444">
        <v>496.24</v>
      </c>
      <c r="D7" s="444">
        <v>631.79999999999995</v>
      </c>
      <c r="E7" s="444">
        <v>978.80899999999997</v>
      </c>
      <c r="F7" s="445">
        <v>1541.2422818701239</v>
      </c>
      <c r="G7" s="444">
        <v>1487.7425518412185</v>
      </c>
      <c r="H7" s="444">
        <v>1280.5915074318291</v>
      </c>
      <c r="I7" s="444">
        <v>1310.5948000000001</v>
      </c>
      <c r="J7" s="444">
        <v>1325.9734000000001</v>
      </c>
      <c r="K7" s="444">
        <v>1257.9957999999999</v>
      </c>
      <c r="L7" s="444">
        <v>1306.9704999999999</v>
      </c>
      <c r="M7" s="444">
        <v>1321.7266</v>
      </c>
      <c r="N7" s="444">
        <v>1357.6978999999999</v>
      </c>
      <c r="O7" s="444">
        <v>1302.7380499999999</v>
      </c>
      <c r="P7" s="444">
        <v>1321.7175999999999</v>
      </c>
      <c r="Q7" s="444">
        <v>1273.673</v>
      </c>
      <c r="R7" s="446">
        <v>1327.6407156769521</v>
      </c>
      <c r="S7" s="447">
        <v>1401.3549</v>
      </c>
      <c r="T7" s="444">
        <v>1617.3986</v>
      </c>
      <c r="U7" s="444">
        <v>1753.3837000000001</v>
      </c>
      <c r="V7" s="444">
        <v>1885.8463999999999</v>
      </c>
      <c r="W7" s="444">
        <v>1706.2189000000001</v>
      </c>
      <c r="X7" s="444">
        <v>2093.6824000000001</v>
      </c>
      <c r="Y7" s="444">
        <v>1969.0047999999999</v>
      </c>
      <c r="Z7" s="444">
        <v>2047.8732554185522</v>
      </c>
      <c r="AA7" s="444">
        <v>1956.961129636798</v>
      </c>
      <c r="AB7" s="444">
        <v>1889.8229127761285</v>
      </c>
      <c r="AC7" s="444">
        <v>1998.5190639667683</v>
      </c>
      <c r="AD7" s="448">
        <v>1953.7612028830661</v>
      </c>
      <c r="AE7" s="447">
        <v>2272.2263529311399</v>
      </c>
      <c r="AF7" s="444">
        <v>2376.1167512376301</v>
      </c>
      <c r="AG7" s="444">
        <v>2286.591279797196</v>
      </c>
      <c r="AH7" s="444">
        <v>2448.4552161415977</v>
      </c>
      <c r="AI7" s="444">
        <v>2765.5838279497593</v>
      </c>
      <c r="AJ7" s="444">
        <v>2753.881899603477</v>
      </c>
      <c r="AK7" s="444">
        <v>2405.9816096708532</v>
      </c>
      <c r="AL7" s="444">
        <v>2690.4380622738313</v>
      </c>
      <c r="AM7" s="444">
        <v>2377.2498036502639</v>
      </c>
      <c r="AN7" s="444">
        <v>2340.4991578181753</v>
      </c>
      <c r="AO7" s="444">
        <v>2119.4927493541622</v>
      </c>
      <c r="AP7" s="448">
        <v>2126.8474704610389</v>
      </c>
      <c r="AQ7" s="447">
        <v>2030.4990658461425</v>
      </c>
      <c r="AR7" s="444">
        <v>2078.0448322864822</v>
      </c>
      <c r="AS7" s="444">
        <v>2233.8963838785535</v>
      </c>
      <c r="AT7" s="444">
        <v>2400.5027177378424</v>
      </c>
      <c r="AU7" s="444">
        <v>2283.2762015896756</v>
      </c>
      <c r="AV7" s="444">
        <v>2226.979414858823</v>
      </c>
      <c r="AW7" s="444">
        <v>2095.4729543933718</v>
      </c>
      <c r="AX7" s="444">
        <v>2221.6072363908829</v>
      </c>
      <c r="AY7" s="444">
        <v>3260.5084742095996</v>
      </c>
      <c r="AZ7" s="444">
        <v>2575.9358401696982</v>
      </c>
      <c r="BA7" s="444">
        <v>2626.1803818454846</v>
      </c>
      <c r="BB7" s="448">
        <v>2805.8794650281848</v>
      </c>
      <c r="BC7" s="444">
        <v>2863.6233188885526</v>
      </c>
      <c r="BD7" s="444">
        <v>3162.8765414521586</v>
      </c>
      <c r="BE7" s="444">
        <v>3170.3498489376257</v>
      </c>
      <c r="BF7" s="444">
        <v>4315.1440926699988</v>
      </c>
      <c r="BG7" s="444">
        <v>4335.5521117499993</v>
      </c>
      <c r="BH7" s="444">
        <v>4737.7635006600003</v>
      </c>
      <c r="BI7" s="447">
        <v>4737.7635006600003</v>
      </c>
      <c r="BJ7" s="444">
        <v>5216.6729739399989</v>
      </c>
      <c r="BK7" s="444">
        <v>5190.8957408599999</v>
      </c>
      <c r="BL7" s="449">
        <v>5217.6059831100001</v>
      </c>
      <c r="BM7" s="449">
        <v>5334.3063600100013</v>
      </c>
      <c r="BN7" s="449">
        <v>6350.0986759300022</v>
      </c>
      <c r="BO7" s="449">
        <v>4391.071039290001</v>
      </c>
      <c r="BP7" s="449">
        <v>5386.5135798400006</v>
      </c>
      <c r="BQ7" s="449">
        <v>4936.8420076400007</v>
      </c>
      <c r="BR7" s="449">
        <v>5023.5696427900011</v>
      </c>
      <c r="BS7" s="449">
        <v>5266.5724663199999</v>
      </c>
      <c r="BT7" s="450">
        <v>5310.1175355300002</v>
      </c>
      <c r="BU7" s="449">
        <v>4916.0188739200003</v>
      </c>
      <c r="BV7" s="449">
        <v>5020.2099397299999</v>
      </c>
      <c r="BW7" s="449">
        <v>5168.0047354100006</v>
      </c>
      <c r="BX7" s="451">
        <v>4965.4586891000008</v>
      </c>
      <c r="BY7" s="451">
        <v>4947.2680851599998</v>
      </c>
      <c r="BZ7" s="449">
        <v>5659.0887678500003</v>
      </c>
      <c r="CA7" s="451">
        <v>5911.3881670000001</v>
      </c>
      <c r="CB7" s="451">
        <v>6531.6588460399989</v>
      </c>
      <c r="CC7" s="451">
        <v>7152.8374261400004</v>
      </c>
      <c r="CD7" s="451">
        <v>6426.9631414400001</v>
      </c>
      <c r="CE7" s="451">
        <v>6274.7154165099992</v>
      </c>
      <c r="CF7" s="451">
        <v>7283.3805240200008</v>
      </c>
      <c r="CG7" s="452">
        <v>8204.8364766299983</v>
      </c>
      <c r="CH7" s="451">
        <v>8342.4220217500006</v>
      </c>
      <c r="CI7" s="451">
        <v>8146.8354915399996</v>
      </c>
      <c r="CJ7" s="451">
        <v>7396.4704347200004</v>
      </c>
      <c r="CK7" s="451">
        <v>6812.4599887599998</v>
      </c>
      <c r="CL7" s="451">
        <v>6897.8978160999995</v>
      </c>
      <c r="CM7" s="451">
        <v>7734.3332429500006</v>
      </c>
      <c r="CN7" s="451">
        <v>7657.5119865800016</v>
      </c>
      <c r="CO7" s="451">
        <v>8194.3736007900006</v>
      </c>
      <c r="CP7" s="451">
        <v>8298.2437970999981</v>
      </c>
      <c r="CQ7" s="451">
        <v>7225.0165461999995</v>
      </c>
      <c r="CR7" s="453">
        <v>7858.2035387599999</v>
      </c>
      <c r="CS7" s="452">
        <v>7952.3832230600001</v>
      </c>
      <c r="CT7" s="451">
        <v>8558.641204839998</v>
      </c>
      <c r="CU7" s="451">
        <v>7818.2729092900008</v>
      </c>
      <c r="CV7" s="451">
        <v>7559.576584110001</v>
      </c>
      <c r="CW7" s="451">
        <v>7268.2758774800004</v>
      </c>
      <c r="CX7" s="451">
        <v>7065.164208969999</v>
      </c>
      <c r="CY7" s="451">
        <v>10893.193514070001</v>
      </c>
      <c r="CZ7" s="451">
        <v>10960.769840859999</v>
      </c>
      <c r="DA7" s="451">
        <v>9951.4118893800005</v>
      </c>
      <c r="DB7" s="451">
        <v>10290.18587612</v>
      </c>
      <c r="DC7" s="451">
        <v>9629.2440736900007</v>
      </c>
      <c r="DD7" s="453">
        <v>8664.7600721700001</v>
      </c>
      <c r="DE7" s="452">
        <v>8647.9396300200005</v>
      </c>
      <c r="DF7" s="451">
        <v>9227.8010145299995</v>
      </c>
      <c r="DG7" s="451">
        <v>9599.5671745800009</v>
      </c>
      <c r="DH7" s="451">
        <v>9080.3728057000008</v>
      </c>
      <c r="DI7" s="451">
        <v>8925.822419099999</v>
      </c>
      <c r="DJ7" s="451">
        <v>9914.3505578700006</v>
      </c>
      <c r="DK7" s="451">
        <v>10241.33933495</v>
      </c>
      <c r="DL7" s="451">
        <v>9418.1107413999998</v>
      </c>
      <c r="DM7" s="451">
        <v>10236.394068119998</v>
      </c>
      <c r="DN7" s="451">
        <v>9494.0380864100007</v>
      </c>
      <c r="DO7" s="451">
        <v>9447.6272524899996</v>
      </c>
      <c r="DP7" s="453">
        <v>10377.065922719999</v>
      </c>
      <c r="DQ7" s="452">
        <v>9011.5299782000002</v>
      </c>
      <c r="DR7" s="451">
        <v>9816.0791195537022</v>
      </c>
      <c r="DS7" s="451">
        <v>8215.4540823099996</v>
      </c>
      <c r="DT7" s="451">
        <v>9596.3474547399983</v>
      </c>
      <c r="DU7" s="451">
        <v>9991.1008624499991</v>
      </c>
      <c r="DV7" s="451">
        <v>10019.35151753</v>
      </c>
      <c r="DW7" s="451">
        <v>10931.553288769999</v>
      </c>
      <c r="DX7" s="451">
        <v>10887.75165631</v>
      </c>
      <c r="DY7" s="451">
        <v>11122.907438939999</v>
      </c>
      <c r="DZ7" s="451">
        <v>10348.65150027</v>
      </c>
      <c r="EA7" s="451">
        <v>10379.0547482</v>
      </c>
      <c r="EB7" s="453">
        <v>12136.664470520001</v>
      </c>
      <c r="EC7" s="452">
        <v>10655.80620017</v>
      </c>
      <c r="ED7" s="451">
        <v>11094.194750330002</v>
      </c>
      <c r="EE7" s="451">
        <v>11997.42900756</v>
      </c>
      <c r="EF7" s="451">
        <v>10129.697139329997</v>
      </c>
      <c r="EG7" s="451">
        <v>9878.0940912899987</v>
      </c>
      <c r="EH7" s="451">
        <v>10694.239907519999</v>
      </c>
      <c r="EI7" s="451">
        <v>8786.711034760001</v>
      </c>
      <c r="EJ7" s="451">
        <v>8020.6852378099993</v>
      </c>
      <c r="EK7" s="451">
        <v>8677.8033005399993</v>
      </c>
      <c r="EL7" s="451">
        <v>8164.6540154500008</v>
      </c>
      <c r="EM7" s="451">
        <v>8465.479333270001</v>
      </c>
      <c r="EN7" s="453">
        <v>10451.404941180001</v>
      </c>
      <c r="EO7" s="452">
        <v>8985.9844857299995</v>
      </c>
      <c r="EP7" s="451">
        <v>8667.720538399999</v>
      </c>
      <c r="EQ7" s="451">
        <v>12597.06982108</v>
      </c>
      <c r="ER7" s="451">
        <v>12005.882670180001</v>
      </c>
      <c r="ES7" s="451">
        <v>10606.417325890001</v>
      </c>
      <c r="ET7" s="451">
        <v>12001.87545908</v>
      </c>
      <c r="EU7" s="451">
        <v>13738.683835799999</v>
      </c>
      <c r="EV7" s="451">
        <v>12891.40772499</v>
      </c>
      <c r="EW7" s="451">
        <v>13439.371068480001</v>
      </c>
      <c r="EX7" s="451">
        <v>18398.006473490001</v>
      </c>
      <c r="EY7" s="451">
        <v>20227.927473250002</v>
      </c>
      <c r="EZ7" s="453">
        <v>14906.327168260001</v>
      </c>
      <c r="FA7" s="452">
        <v>18966.99001112</v>
      </c>
      <c r="FB7" s="451">
        <v>19396.407091495694</v>
      </c>
      <c r="FC7" s="451">
        <v>18938.361517654939</v>
      </c>
      <c r="FD7" s="451">
        <v>19736.115154449999</v>
      </c>
      <c r="FE7" s="451">
        <v>19253.278792629997</v>
      </c>
      <c r="FF7" s="451">
        <v>20946.259744029998</v>
      </c>
      <c r="FG7" s="451">
        <v>18540.99711244</v>
      </c>
      <c r="FH7" s="451">
        <v>19158.317254230005</v>
      </c>
      <c r="FI7" s="451">
        <v>20124.213562600002</v>
      </c>
      <c r="FJ7" s="451">
        <v>21026.252876389994</v>
      </c>
      <c r="FK7" s="451">
        <v>20728.275251490002</v>
      </c>
      <c r="FL7" s="453">
        <v>23870.897928580001</v>
      </c>
      <c r="FM7" s="452">
        <v>21721.061518040002</v>
      </c>
      <c r="FN7" s="451">
        <v>25123.958837459999</v>
      </c>
      <c r="FO7" s="451">
        <v>26827.751639459999</v>
      </c>
      <c r="FP7" s="451">
        <v>29114.944960969999</v>
      </c>
      <c r="FQ7" s="451">
        <v>32161.937482920002</v>
      </c>
      <c r="FR7" s="451">
        <v>33009.958459990004</v>
      </c>
      <c r="FS7" s="451">
        <v>33019.511961741882</v>
      </c>
      <c r="FT7" s="451">
        <v>32800.570643249994</v>
      </c>
      <c r="FU7" s="451">
        <v>37310.195277919993</v>
      </c>
      <c r="FV7" s="451">
        <v>42544.45265354</v>
      </c>
      <c r="FW7" s="451">
        <v>44353.397149849996</v>
      </c>
      <c r="FX7" s="453">
        <v>44928.612536159992</v>
      </c>
      <c r="FY7" s="452">
        <v>46643.199412810012</v>
      </c>
      <c r="FZ7" s="451">
        <v>46029.886949090003</v>
      </c>
      <c r="GA7" s="451">
        <v>43371.136640910001</v>
      </c>
      <c r="GB7" s="451">
        <v>43371.923393300007</v>
      </c>
      <c r="GC7" s="451">
        <v>29068.992976189998</v>
      </c>
      <c r="GD7" s="451">
        <v>22381.560824380002</v>
      </c>
      <c r="GE7" s="451">
        <v>22721.672881120001</v>
      </c>
      <c r="GF7" s="451">
        <v>27345.316861449999</v>
      </c>
      <c r="GG7" s="451">
        <v>32111.442664720002</v>
      </c>
      <c r="GH7" s="451">
        <v>29767.95155251</v>
      </c>
      <c r="GI7" s="451">
        <v>28815.155576899993</v>
      </c>
      <c r="GJ7" s="453">
        <v>26464.701844250001</v>
      </c>
      <c r="GK7" s="452">
        <v>31013.308916669997</v>
      </c>
      <c r="GL7" s="451">
        <v>29029.823492649997</v>
      </c>
      <c r="GM7" s="453">
        <v>31855.155339969999</v>
      </c>
    </row>
    <row r="8" spans="1:196" ht="42" customHeight="1">
      <c r="A8" s="443" t="s">
        <v>185</v>
      </c>
      <c r="B8" s="444">
        <v>897.97</v>
      </c>
      <c r="C8" s="444">
        <v>1045.9100000000001</v>
      </c>
      <c r="D8" s="444">
        <v>1150.3</v>
      </c>
      <c r="E8" s="444">
        <v>1299.0907400000001</v>
      </c>
      <c r="F8" s="445">
        <v>2768.0875999999998</v>
      </c>
      <c r="G8" s="444">
        <v>3135.4301</v>
      </c>
      <c r="H8" s="444">
        <v>3319.5868999999998</v>
      </c>
      <c r="I8" s="444">
        <v>3470.6217000000001</v>
      </c>
      <c r="J8" s="444">
        <v>3512.6120000000001</v>
      </c>
      <c r="K8" s="444">
        <v>3475.1302000000001</v>
      </c>
      <c r="L8" s="444">
        <v>3429.192</v>
      </c>
      <c r="M8" s="444">
        <v>3377.9058</v>
      </c>
      <c r="N8" s="444">
        <v>3514.0444000000002</v>
      </c>
      <c r="O8" s="444">
        <v>3634.1084999999998</v>
      </c>
      <c r="P8" s="444">
        <v>3825.7184999999999</v>
      </c>
      <c r="Q8" s="444">
        <v>4090.3314999999998</v>
      </c>
      <c r="R8" s="446">
        <v>3673.3560000000007</v>
      </c>
      <c r="S8" s="447">
        <v>3588.3222000000001</v>
      </c>
      <c r="T8" s="444">
        <v>3516.4252999999999</v>
      </c>
      <c r="U8" s="444">
        <v>3434.6633999999999</v>
      </c>
      <c r="V8" s="444">
        <v>3517.4639000000002</v>
      </c>
      <c r="W8" s="444">
        <v>3701.1019999999999</v>
      </c>
      <c r="X8" s="444">
        <v>4332.5694999999996</v>
      </c>
      <c r="Y8" s="444">
        <v>4194.4192000000003</v>
      </c>
      <c r="Z8" s="444">
        <v>4142.7005999999992</v>
      </c>
      <c r="AA8" s="444">
        <v>4126.2026999999998</v>
      </c>
      <c r="AB8" s="444">
        <v>3943.2297000000003</v>
      </c>
      <c r="AC8" s="444">
        <v>4042.1176</v>
      </c>
      <c r="AD8" s="448">
        <v>4243.8810000000003</v>
      </c>
      <c r="AE8" s="447">
        <v>4364.9833000000008</v>
      </c>
      <c r="AF8" s="444">
        <v>4460.8292999999994</v>
      </c>
      <c r="AG8" s="444">
        <v>4425.4312</v>
      </c>
      <c r="AH8" s="444">
        <v>4195.4558000000006</v>
      </c>
      <c r="AI8" s="444">
        <v>4284.8833000000004</v>
      </c>
      <c r="AJ8" s="444">
        <v>4215.1570000000002</v>
      </c>
      <c r="AK8" s="444">
        <v>3793.2267999999999</v>
      </c>
      <c r="AL8" s="444">
        <v>3739.9760000000001</v>
      </c>
      <c r="AM8" s="444">
        <v>3358.8276000000005</v>
      </c>
      <c r="AN8" s="444">
        <v>4124.4291999999996</v>
      </c>
      <c r="AO8" s="444">
        <v>4349.932600000001</v>
      </c>
      <c r="AP8" s="448">
        <v>4990.0332500000004</v>
      </c>
      <c r="AQ8" s="447">
        <v>5445.3594999999996</v>
      </c>
      <c r="AR8" s="444">
        <v>5561.3004000000001</v>
      </c>
      <c r="AS8" s="444">
        <v>5669.6313</v>
      </c>
      <c r="AT8" s="444">
        <f t="shared" ref="AT8:AY8" si="3">AT7+AT6+AT5</f>
        <v>5984.3041101228519</v>
      </c>
      <c r="AU8" s="444">
        <f t="shared" si="3"/>
        <v>5398.5268507948795</v>
      </c>
      <c r="AV8" s="444">
        <f t="shared" si="3"/>
        <v>5204.5323058726399</v>
      </c>
      <c r="AW8" s="444">
        <f t="shared" si="3"/>
        <v>5262.230611405118</v>
      </c>
      <c r="AX8" s="444">
        <f t="shared" si="3"/>
        <v>5392.0086252084511</v>
      </c>
      <c r="AY8" s="444">
        <f t="shared" si="3"/>
        <v>6522.6065585384913</v>
      </c>
      <c r="AZ8" s="444">
        <v>6558.9862000000003</v>
      </c>
      <c r="BA8" s="444">
        <v>6973.6615999999995</v>
      </c>
      <c r="BB8" s="448">
        <v>7504.1143999999995</v>
      </c>
      <c r="BC8" s="444">
        <v>7373.3116</v>
      </c>
      <c r="BD8" s="444">
        <v>7239.6707999999999</v>
      </c>
      <c r="BE8" s="444">
        <v>7159.8297000000002</v>
      </c>
      <c r="BF8" s="444">
        <v>7025.2825000000003</v>
      </c>
      <c r="BG8" s="444">
        <v>6936.049</v>
      </c>
      <c r="BH8" s="444">
        <v>9346.7490999999991</v>
      </c>
      <c r="BI8" s="447">
        <v>9346.7490999999991</v>
      </c>
      <c r="BJ8" s="444">
        <v>8809.9929000000011</v>
      </c>
      <c r="BK8" s="444">
        <v>9828.2890000000007</v>
      </c>
      <c r="BL8" s="449">
        <v>9821.4265999999989</v>
      </c>
      <c r="BM8" s="449">
        <v>8775.9529999999995</v>
      </c>
      <c r="BN8" s="449">
        <v>8606.4921999999988</v>
      </c>
      <c r="BO8" s="449">
        <v>8796.8696</v>
      </c>
      <c r="BP8" s="449">
        <v>9673.0105000000003</v>
      </c>
      <c r="BQ8" s="449">
        <v>9323.2159000000011</v>
      </c>
      <c r="BR8" s="449">
        <v>9816.0633000000016</v>
      </c>
      <c r="BS8" s="449">
        <v>9165.3564999999999</v>
      </c>
      <c r="BT8" s="450">
        <v>9600.3313000000016</v>
      </c>
      <c r="BU8" s="449">
        <v>9609.502199999999</v>
      </c>
      <c r="BV8" s="449">
        <v>8798.4043000000001</v>
      </c>
      <c r="BW8" s="449">
        <v>9225.0534000000007</v>
      </c>
      <c r="BX8" s="451">
        <v>8988.6397000000015</v>
      </c>
      <c r="BY8" s="451">
        <v>8715.5836000000018</v>
      </c>
      <c r="BZ8" s="451">
        <v>9316.0162</v>
      </c>
      <c r="CA8" s="451">
        <v>12318.5964</v>
      </c>
      <c r="CB8" s="451">
        <v>9374.618199999999</v>
      </c>
      <c r="CC8" s="451">
        <v>11618.332</v>
      </c>
      <c r="CD8" s="451">
        <v>12114.288199999999</v>
      </c>
      <c r="CE8" s="451">
        <v>13324.551800000001</v>
      </c>
      <c r="CF8" s="451">
        <v>14122.2634</v>
      </c>
      <c r="CG8" s="452">
        <v>8910.7484000000004</v>
      </c>
      <c r="CH8" s="451">
        <v>9917.6669999999995</v>
      </c>
      <c r="CI8" s="451">
        <v>10071.693399999998</v>
      </c>
      <c r="CJ8" s="451">
        <v>10292.566800000001</v>
      </c>
      <c r="CK8" s="451">
        <v>10659.405499999999</v>
      </c>
      <c r="CL8" s="451">
        <v>10325.755999999999</v>
      </c>
      <c r="CM8" s="451">
        <v>11525.285800000001</v>
      </c>
      <c r="CN8" s="451">
        <v>9210.9635999999991</v>
      </c>
      <c r="CO8" s="451">
        <v>9268.9879000000001</v>
      </c>
      <c r="CP8" s="451">
        <v>9389.8953000000001</v>
      </c>
      <c r="CQ8" s="451">
        <v>10391.729900000002</v>
      </c>
      <c r="CR8" s="453">
        <v>10248.0962</v>
      </c>
      <c r="CS8" s="452">
        <v>12527.627700000001</v>
      </c>
      <c r="CT8" s="451">
        <v>12798.6824</v>
      </c>
      <c r="CU8" s="451">
        <v>13345.086400000002</v>
      </c>
      <c r="CV8" s="451">
        <v>13105.776800000001</v>
      </c>
      <c r="CW8" s="451">
        <v>13053.197899999999</v>
      </c>
      <c r="CX8" s="451">
        <v>13354.407899999998</v>
      </c>
      <c r="CY8" s="451">
        <v>12907.3413</v>
      </c>
      <c r="CZ8" s="451">
        <v>21432.337800000001</v>
      </c>
      <c r="DA8" s="451">
        <v>23515.948599999996</v>
      </c>
      <c r="DB8" s="451">
        <v>24170.663100000002</v>
      </c>
      <c r="DC8" s="451">
        <v>21516.5651</v>
      </c>
      <c r="DD8" s="453">
        <v>21570.418600000001</v>
      </c>
      <c r="DE8" s="452">
        <v>23389.880700000002</v>
      </c>
      <c r="DF8" s="451">
        <v>24418.676100000001</v>
      </c>
      <c r="DG8" s="451">
        <v>25862.174999999999</v>
      </c>
      <c r="DH8" s="451">
        <v>25840.6412685</v>
      </c>
      <c r="DI8" s="451">
        <v>25300.008360000003</v>
      </c>
      <c r="DJ8" s="451">
        <v>25380.92006</v>
      </c>
      <c r="DK8" s="451">
        <v>27302.196755999998</v>
      </c>
      <c r="DL8" s="451">
        <v>29273.399045000002</v>
      </c>
      <c r="DM8" s="451">
        <v>29620.912160000003</v>
      </c>
      <c r="DN8" s="451">
        <v>29566.406950000004</v>
      </c>
      <c r="DO8" s="451">
        <v>29924.226380000004</v>
      </c>
      <c r="DP8" s="453">
        <v>30923.930108700006</v>
      </c>
      <c r="DQ8" s="452">
        <v>30614.127695130002</v>
      </c>
      <c r="DR8" s="451">
        <v>30385.404189999997</v>
      </c>
      <c r="DS8" s="451">
        <v>35081.367280999999</v>
      </c>
      <c r="DT8" s="451">
        <v>36094.433802999993</v>
      </c>
      <c r="DU8" s="451">
        <v>36643.776614000002</v>
      </c>
      <c r="DV8" s="451">
        <v>37531.024442999995</v>
      </c>
      <c r="DW8" s="451">
        <v>37581.114027000003</v>
      </c>
      <c r="DX8" s="451">
        <v>40230.865498000006</v>
      </c>
      <c r="DY8" s="451">
        <v>37691.094740999994</v>
      </c>
      <c r="DZ8" s="451">
        <v>41175.701921000007</v>
      </c>
      <c r="EA8" s="451">
        <v>42946.896497000002</v>
      </c>
      <c r="EB8" s="453">
        <v>42968.44644800001</v>
      </c>
      <c r="EC8" s="452">
        <v>43642.103676999992</v>
      </c>
      <c r="ED8" s="451">
        <v>44178.715742000008</v>
      </c>
      <c r="EE8" s="451">
        <v>47778.842179000007</v>
      </c>
      <c r="EF8" s="451">
        <v>49341.104465999997</v>
      </c>
      <c r="EG8" s="451">
        <v>53058.138660000004</v>
      </c>
      <c r="EH8" s="451">
        <v>51850.373688</v>
      </c>
      <c r="EI8" s="451">
        <v>51135.524140999994</v>
      </c>
      <c r="EJ8" s="451">
        <v>52911.76060305001</v>
      </c>
      <c r="EK8" s="451">
        <v>55650.076262999995</v>
      </c>
      <c r="EL8" s="451">
        <v>54389.728679999993</v>
      </c>
      <c r="EM8" s="451">
        <v>54920.140380000004</v>
      </c>
      <c r="EN8" s="453">
        <v>54303.232917000008</v>
      </c>
      <c r="EO8" s="452">
        <v>55762.157457999994</v>
      </c>
      <c r="EP8" s="451">
        <v>57296.01472448025</v>
      </c>
      <c r="EQ8" s="451">
        <v>57090.687707660007</v>
      </c>
      <c r="ER8" s="451">
        <v>56805.705549859995</v>
      </c>
      <c r="ES8" s="451">
        <v>54777.749748509996</v>
      </c>
      <c r="ET8" s="451">
        <v>54660.621571569995</v>
      </c>
      <c r="EU8" s="451">
        <v>55899.280392000001</v>
      </c>
      <c r="EV8" s="451">
        <v>56734.230056</v>
      </c>
      <c r="EW8" s="451">
        <v>57871.131673000004</v>
      </c>
      <c r="EX8" s="451">
        <v>59165.564927999993</v>
      </c>
      <c r="EY8" s="451">
        <v>57789.476217459996</v>
      </c>
      <c r="EZ8" s="453">
        <v>59647.840518559999</v>
      </c>
      <c r="FA8" s="452">
        <v>59964.111575209987</v>
      </c>
      <c r="FB8" s="451">
        <v>67124.080317540007</v>
      </c>
      <c r="FC8" s="451">
        <f>FC9+FC10+FC11</f>
        <v>66866.942737659978</v>
      </c>
      <c r="FD8" s="451">
        <f t="shared" ref="FD8:FI8" si="4">FD9+FD10+FD11</f>
        <v>67502.231539259985</v>
      </c>
      <c r="FE8" s="451">
        <f t="shared" si="4"/>
        <v>67426.646133603324</v>
      </c>
      <c r="FF8" s="451">
        <f t="shared" si="4"/>
        <v>65377.357040579998</v>
      </c>
      <c r="FG8" s="451">
        <f t="shared" si="4"/>
        <v>65451.935124350006</v>
      </c>
      <c r="FH8" s="451">
        <f t="shared" si="4"/>
        <v>66409.025098030004</v>
      </c>
      <c r="FI8" s="451">
        <f t="shared" si="4"/>
        <v>66492.142884921399</v>
      </c>
      <c r="FJ8" s="451">
        <v>67702.50545709001</v>
      </c>
      <c r="FK8" s="451">
        <v>70366.276672480002</v>
      </c>
      <c r="FL8" s="453">
        <v>72786.543815339988</v>
      </c>
      <c r="FM8" s="452">
        <f>FM9+FM10+FM11</f>
        <v>75268.993716839992</v>
      </c>
      <c r="FN8" s="451">
        <f t="shared" ref="FN8:GG8" si="5">FN9+FN10+FN11</f>
        <v>79182.214210149992</v>
      </c>
      <c r="FO8" s="451">
        <f t="shared" si="5"/>
        <v>80150.456119090013</v>
      </c>
      <c r="FP8" s="451">
        <f t="shared" si="5"/>
        <v>78226.587779069989</v>
      </c>
      <c r="FQ8" s="451">
        <f t="shared" si="5"/>
        <v>76610.129384510001</v>
      </c>
      <c r="FR8" s="451">
        <f t="shared" si="5"/>
        <v>75359.774589149994</v>
      </c>
      <c r="FS8" s="451">
        <f t="shared" si="5"/>
        <v>73405.323090200007</v>
      </c>
      <c r="FT8" s="451">
        <f t="shared" si="5"/>
        <v>79500.66338854999</v>
      </c>
      <c r="FU8" s="451">
        <f t="shared" si="5"/>
        <v>74638.221685159995</v>
      </c>
      <c r="FV8" s="451">
        <f t="shared" si="5"/>
        <v>75169.757599999997</v>
      </c>
      <c r="FW8" s="451">
        <f t="shared" si="5"/>
        <v>75663.139847949991</v>
      </c>
      <c r="FX8" s="453">
        <f t="shared" si="5"/>
        <v>72061.391399999993</v>
      </c>
      <c r="FY8" s="452">
        <f t="shared" si="5"/>
        <v>74461.102899999998</v>
      </c>
      <c r="FZ8" s="451">
        <f t="shared" si="5"/>
        <v>77279.653199999986</v>
      </c>
      <c r="GA8" s="451">
        <f t="shared" si="5"/>
        <v>72969.069099999979</v>
      </c>
      <c r="GB8" s="451">
        <f t="shared" si="5"/>
        <v>70724.279488859422</v>
      </c>
      <c r="GC8" s="451">
        <f t="shared" si="5"/>
        <v>65091.422231949393</v>
      </c>
      <c r="GD8" s="451">
        <f t="shared" si="5"/>
        <v>73469.064400000003</v>
      </c>
      <c r="GE8" s="451">
        <f t="shared" si="5"/>
        <v>87917.319234052688</v>
      </c>
      <c r="GF8" s="451">
        <f t="shared" si="5"/>
        <v>82824.239894299986</v>
      </c>
      <c r="GG8" s="451">
        <f t="shared" si="5"/>
        <v>82843.450399999987</v>
      </c>
      <c r="GH8" s="451">
        <v>77275.931700000001</v>
      </c>
      <c r="GI8" s="451">
        <v>71189.914077999987</v>
      </c>
      <c r="GJ8" s="453">
        <v>83825.866799999989</v>
      </c>
      <c r="GK8" s="452">
        <f>GK9+GK10+GK11</f>
        <v>86719.437195034508</v>
      </c>
      <c r="GL8" s="451">
        <f>GL9+GL10+GL11</f>
        <v>101007.47659822639</v>
      </c>
      <c r="GM8" s="453">
        <f>GM9+GM10+GM11</f>
        <v>103476.75794316793</v>
      </c>
    </row>
    <row r="9" spans="1:196" ht="42" customHeight="1">
      <c r="A9" s="456" t="s">
        <v>245</v>
      </c>
      <c r="B9" s="457">
        <v>568.70000000000005</v>
      </c>
      <c r="C9" s="457">
        <v>689.29</v>
      </c>
      <c r="D9" s="457">
        <v>841.9</v>
      </c>
      <c r="E9" s="457">
        <v>528.07470000000001</v>
      </c>
      <c r="F9" s="458">
        <v>916.87070000000006</v>
      </c>
      <c r="G9" s="457">
        <v>1136.4178999999999</v>
      </c>
      <c r="H9" s="457">
        <v>1238.2264</v>
      </c>
      <c r="I9" s="457">
        <v>1347.817</v>
      </c>
      <c r="J9" s="457">
        <v>1404.9142999999999</v>
      </c>
      <c r="K9" s="457">
        <v>1427.7918</v>
      </c>
      <c r="L9" s="457">
        <v>1345.5033000000001</v>
      </c>
      <c r="M9" s="457">
        <v>1298.5572</v>
      </c>
      <c r="N9" s="457">
        <v>1337.2349999999999</v>
      </c>
      <c r="O9" s="457">
        <v>1333.7979</v>
      </c>
      <c r="P9" s="457">
        <v>1426.8373999999999</v>
      </c>
      <c r="Q9" s="457">
        <v>1442.5440000000001</v>
      </c>
      <c r="R9" s="459">
        <v>2417.3586</v>
      </c>
      <c r="S9" s="460">
        <v>2361.8262</v>
      </c>
      <c r="T9" s="457">
        <v>2279.0016999999998</v>
      </c>
      <c r="U9" s="457">
        <v>2217.2057</v>
      </c>
      <c r="V9" s="457">
        <v>2171.4393</v>
      </c>
      <c r="W9" s="457">
        <v>2348.7795999999998</v>
      </c>
      <c r="X9" s="457">
        <v>3107.5194999999999</v>
      </c>
      <c r="Y9" s="457">
        <v>3123.1005</v>
      </c>
      <c r="Z9" s="457">
        <v>2702.1988999999999</v>
      </c>
      <c r="AA9" s="457">
        <v>2782.1591000000003</v>
      </c>
      <c r="AB9" s="457">
        <v>2737.9777000000004</v>
      </c>
      <c r="AC9" s="457">
        <v>2740.6491000000001</v>
      </c>
      <c r="AD9" s="461">
        <v>2615.4958999999999</v>
      </c>
      <c r="AE9" s="460">
        <v>2420.9951000000001</v>
      </c>
      <c r="AF9" s="457">
        <v>2403.5428999999999</v>
      </c>
      <c r="AG9" s="457">
        <v>2237.6795999999999</v>
      </c>
      <c r="AH9" s="457">
        <v>2097.0287000000003</v>
      </c>
      <c r="AI9" s="457">
        <v>1933.3427000000001</v>
      </c>
      <c r="AJ9" s="457">
        <v>2031.7392000000002</v>
      </c>
      <c r="AK9" s="457">
        <v>1721.3941</v>
      </c>
      <c r="AL9" s="457">
        <v>1970.1015999999997</v>
      </c>
      <c r="AM9" s="457">
        <v>1666.4048000000003</v>
      </c>
      <c r="AN9" s="457">
        <v>2365.9982999999997</v>
      </c>
      <c r="AO9" s="457">
        <v>2387.0444000000002</v>
      </c>
      <c r="AP9" s="461">
        <v>2914.8044000000004</v>
      </c>
      <c r="AQ9" s="460">
        <v>3338.0600000000004</v>
      </c>
      <c r="AR9" s="457">
        <v>3600.4583000000007</v>
      </c>
      <c r="AS9" s="457">
        <v>3766.6958</v>
      </c>
      <c r="AT9" s="457">
        <v>3909.7886999999992</v>
      </c>
      <c r="AU9" s="457">
        <v>3910.5754000000002</v>
      </c>
      <c r="AV9" s="457">
        <v>3962.2507999999998</v>
      </c>
      <c r="AW9" s="457">
        <v>4541.1080000000002</v>
      </c>
      <c r="AX9" s="457">
        <v>4614.0225</v>
      </c>
      <c r="AY9" s="457">
        <v>4695.2245000000003</v>
      </c>
      <c r="AZ9" s="457">
        <v>4865.9277999999995</v>
      </c>
      <c r="BA9" s="457">
        <v>5028.8158999999996</v>
      </c>
      <c r="BB9" s="461">
        <v>5107.7824999999993</v>
      </c>
      <c r="BC9" s="457">
        <v>4995.5704999999989</v>
      </c>
      <c r="BD9" s="457">
        <v>4884.0902999999998</v>
      </c>
      <c r="BE9" s="457">
        <v>4965.232</v>
      </c>
      <c r="BF9" s="457">
        <v>4682.9593999999997</v>
      </c>
      <c r="BG9" s="457">
        <v>4576.8845999999994</v>
      </c>
      <c r="BH9" s="457">
        <v>3835.7200999999995</v>
      </c>
      <c r="BI9" s="460">
        <v>3835.7211056999995</v>
      </c>
      <c r="BJ9" s="457">
        <v>2641.7147057000002</v>
      </c>
      <c r="BK9" s="457">
        <v>2915.5450057000003</v>
      </c>
      <c r="BL9" s="229">
        <v>2951.8445056999999</v>
      </c>
      <c r="BM9" s="229">
        <v>2767.8627056999999</v>
      </c>
      <c r="BN9" s="229">
        <v>2571.9389056999999</v>
      </c>
      <c r="BO9" s="229">
        <v>2849.5241057000003</v>
      </c>
      <c r="BP9" s="229">
        <v>2792.0175057000001</v>
      </c>
      <c r="BQ9" s="229">
        <v>2655.2009057</v>
      </c>
      <c r="BR9" s="229">
        <v>2076.6527057000003</v>
      </c>
      <c r="BS9" s="229">
        <v>1967.4025057000001</v>
      </c>
      <c r="BT9" s="462">
        <v>2046.2401056999997</v>
      </c>
      <c r="BU9" s="229">
        <v>2151.5830056999998</v>
      </c>
      <c r="BV9" s="229">
        <v>2157.4787057000003</v>
      </c>
      <c r="BW9" s="229">
        <v>2219.6512057000004</v>
      </c>
      <c r="BX9" s="463">
        <v>2294.3262057000002</v>
      </c>
      <c r="BY9" s="463">
        <v>2429.3717057000003</v>
      </c>
      <c r="BZ9" s="229">
        <v>2831.9410057</v>
      </c>
      <c r="CA9" s="463">
        <v>2926.6503057000004</v>
      </c>
      <c r="CB9" s="463">
        <v>2950.7430057000001</v>
      </c>
      <c r="CC9" s="463">
        <v>3361.9366056999997</v>
      </c>
      <c r="CD9" s="463">
        <v>3408.4766056999997</v>
      </c>
      <c r="CE9" s="463">
        <v>4510.6682056999998</v>
      </c>
      <c r="CF9" s="463">
        <v>6156.7853057000002</v>
      </c>
      <c r="CG9" s="464">
        <v>4201.553605699999</v>
      </c>
      <c r="CH9" s="463">
        <v>5390.5710056999997</v>
      </c>
      <c r="CI9" s="463">
        <v>5683.1328056999992</v>
      </c>
      <c r="CJ9" s="463">
        <v>5986.9645056999998</v>
      </c>
      <c r="CK9" s="463">
        <v>6868.5843056999984</v>
      </c>
      <c r="CL9" s="463">
        <v>7238.8348057000003</v>
      </c>
      <c r="CM9" s="463">
        <v>8602.1844056999998</v>
      </c>
      <c r="CN9" s="463">
        <v>7115.0347056999999</v>
      </c>
      <c r="CO9" s="463">
        <v>7297.2505057000008</v>
      </c>
      <c r="CP9" s="463">
        <v>7865.1830056999997</v>
      </c>
      <c r="CQ9" s="463">
        <v>8773.7369057000014</v>
      </c>
      <c r="CR9" s="465">
        <v>8618.7725056999989</v>
      </c>
      <c r="CS9" s="464">
        <v>10751.434805700001</v>
      </c>
      <c r="CT9" s="463">
        <v>10982.473605699999</v>
      </c>
      <c r="CU9" s="463">
        <v>11529.647105700002</v>
      </c>
      <c r="CV9" s="463">
        <v>11401.537905699999</v>
      </c>
      <c r="CW9" s="463">
        <v>11500.013305699998</v>
      </c>
      <c r="CX9" s="463">
        <v>11525.381805699999</v>
      </c>
      <c r="CY9" s="463">
        <v>11222.464305700001</v>
      </c>
      <c r="CZ9" s="463">
        <v>19753.240705699998</v>
      </c>
      <c r="DA9" s="463">
        <v>21768.876905699999</v>
      </c>
      <c r="DB9" s="463">
        <v>22507.0671057</v>
      </c>
      <c r="DC9" s="463">
        <v>19867.920305700001</v>
      </c>
      <c r="DD9" s="465">
        <v>20018.496505700001</v>
      </c>
      <c r="DE9" s="464">
        <v>21880.341705700004</v>
      </c>
      <c r="DF9" s="463">
        <v>22431.654005699998</v>
      </c>
      <c r="DG9" s="463">
        <v>22907.7998057</v>
      </c>
      <c r="DH9" s="463">
        <v>22719.198351099996</v>
      </c>
      <c r="DI9" s="463">
        <v>22058.263237700005</v>
      </c>
      <c r="DJ9" s="463">
        <v>21479.629765699996</v>
      </c>
      <c r="DK9" s="463">
        <v>23005.810489699998</v>
      </c>
      <c r="DL9" s="463">
        <v>24472.829664700002</v>
      </c>
      <c r="DM9" s="463">
        <v>24415.738285700005</v>
      </c>
      <c r="DN9" s="463">
        <v>24243.473825699999</v>
      </c>
      <c r="DO9" s="463">
        <v>24447.482545700004</v>
      </c>
      <c r="DP9" s="465">
        <v>25371.185073500008</v>
      </c>
      <c r="DQ9" s="464">
        <v>24859.700432860001</v>
      </c>
      <c r="DR9" s="463">
        <v>24899.466287699997</v>
      </c>
      <c r="DS9" s="463">
        <v>30116.427997699997</v>
      </c>
      <c r="DT9" s="463">
        <v>30680.276128699996</v>
      </c>
      <c r="DU9" s="463">
        <v>31605.455747699998</v>
      </c>
      <c r="DV9" s="463">
        <v>32374.653648699998</v>
      </c>
      <c r="DW9" s="463">
        <v>33075.675300700001</v>
      </c>
      <c r="DX9" s="463">
        <v>35948.4616197</v>
      </c>
      <c r="DY9" s="463">
        <v>33754.270867999992</v>
      </c>
      <c r="DZ9" s="463">
        <v>37333.189895000003</v>
      </c>
      <c r="EA9" s="463">
        <v>39019.293411700004</v>
      </c>
      <c r="EB9" s="465">
        <v>39334.161730700005</v>
      </c>
      <c r="EC9" s="464">
        <v>40211.014470699993</v>
      </c>
      <c r="ED9" s="463">
        <v>40508.9693167</v>
      </c>
      <c r="EE9" s="463">
        <v>42532.891053700005</v>
      </c>
      <c r="EF9" s="463">
        <v>43504.467558699995</v>
      </c>
      <c r="EG9" s="463">
        <v>44582.944338700006</v>
      </c>
      <c r="EH9" s="463">
        <v>45205.123117700001</v>
      </c>
      <c r="EI9" s="463">
        <v>43739.914523699998</v>
      </c>
      <c r="EJ9" s="463">
        <v>45066.961293620006</v>
      </c>
      <c r="EK9" s="463">
        <v>48051.333490700003</v>
      </c>
      <c r="EL9" s="463">
        <v>47275.068146699996</v>
      </c>
      <c r="EM9" s="463">
        <v>48044.5519977</v>
      </c>
      <c r="EN9" s="465">
        <v>47469.418120700007</v>
      </c>
      <c r="EO9" s="464">
        <v>47571.591121699996</v>
      </c>
      <c r="EP9" s="463">
        <v>49083.127999900011</v>
      </c>
      <c r="EQ9" s="463">
        <v>50109.865656990005</v>
      </c>
      <c r="ER9" s="463">
        <v>50491.725012569994</v>
      </c>
      <c r="ES9" s="463">
        <v>48511.003465969996</v>
      </c>
      <c r="ET9" s="463">
        <v>48985.571952329992</v>
      </c>
      <c r="EU9" s="463">
        <v>49941.372797699994</v>
      </c>
      <c r="EV9" s="463">
        <v>50498.533111700002</v>
      </c>
      <c r="EW9" s="463">
        <v>52276.8890417</v>
      </c>
      <c r="EX9" s="463">
        <v>53432.588613699998</v>
      </c>
      <c r="EY9" s="463">
        <v>51019.038901100001</v>
      </c>
      <c r="EZ9" s="465">
        <v>50399.781280670002</v>
      </c>
      <c r="FA9" s="464">
        <v>50254.507130429993</v>
      </c>
      <c r="FB9" s="463">
        <v>55021.375444760008</v>
      </c>
      <c r="FC9" s="463">
        <v>53078.219484169989</v>
      </c>
      <c r="FD9" s="463">
        <v>53236.156126659989</v>
      </c>
      <c r="FE9" s="463">
        <v>53412.893821653008</v>
      </c>
      <c r="FF9" s="463">
        <v>52894.724421879997</v>
      </c>
      <c r="FG9" s="463">
        <v>52617.920723700001</v>
      </c>
      <c r="FH9" s="463">
        <v>51997.105506350003</v>
      </c>
      <c r="FI9" s="463">
        <v>52507.129583668197</v>
      </c>
      <c r="FJ9" s="463">
        <v>53299.506192700006</v>
      </c>
      <c r="FK9" s="463">
        <v>53241.117161750008</v>
      </c>
      <c r="FL9" s="465">
        <v>55650.823488139991</v>
      </c>
      <c r="FM9" s="464">
        <v>54150.983296139995</v>
      </c>
      <c r="FN9" s="463">
        <v>55190.910385379997</v>
      </c>
      <c r="FO9" s="463">
        <v>55188.776486110015</v>
      </c>
      <c r="FP9" s="463">
        <v>54436.830631869991</v>
      </c>
      <c r="FQ9" s="463">
        <v>54652.448447160001</v>
      </c>
      <c r="FR9" s="463">
        <v>54227.268683299997</v>
      </c>
      <c r="FS9" s="463">
        <v>53213.873377990007</v>
      </c>
      <c r="FT9" s="463">
        <v>54672.904541290001</v>
      </c>
      <c r="FU9" s="463">
        <v>52716.271977529999</v>
      </c>
      <c r="FV9" s="463">
        <v>53458.5622057</v>
      </c>
      <c r="FW9" s="463">
        <v>52251.062604309998</v>
      </c>
      <c r="FX9" s="465">
        <v>49528.095305700001</v>
      </c>
      <c r="FY9" s="464">
        <v>49013.517605699999</v>
      </c>
      <c r="FZ9" s="463">
        <v>51146.832605699987</v>
      </c>
      <c r="GA9" s="463">
        <v>50964.279505699989</v>
      </c>
      <c r="GB9" s="463">
        <v>50153.72385849119</v>
      </c>
      <c r="GC9" s="463">
        <v>47782.9436040742</v>
      </c>
      <c r="GD9" s="463">
        <v>48741.736605700011</v>
      </c>
      <c r="GE9" s="463">
        <v>49841.169497003997</v>
      </c>
      <c r="GF9" s="463">
        <v>49381.99</v>
      </c>
      <c r="GG9" s="463">
        <v>47297.2664057</v>
      </c>
      <c r="GH9" s="463">
        <v>47506.206105700003</v>
      </c>
      <c r="GI9" s="463">
        <v>46367.6872057</v>
      </c>
      <c r="GJ9" s="465">
        <v>48955.070505699994</v>
      </c>
      <c r="GK9" s="464">
        <v>49762.089994374517</v>
      </c>
      <c r="GL9" s="463">
        <v>53091.281077234002</v>
      </c>
      <c r="GM9" s="465">
        <v>55433.577900378004</v>
      </c>
    </row>
    <row r="10" spans="1:196" ht="42" customHeight="1">
      <c r="A10" s="456" t="s">
        <v>246</v>
      </c>
      <c r="B10" s="457">
        <v>116.86</v>
      </c>
      <c r="C10" s="457">
        <v>162.71</v>
      </c>
      <c r="D10" s="457">
        <v>115.2</v>
      </c>
      <c r="E10" s="457">
        <v>577.85680000000002</v>
      </c>
      <c r="F10" s="458">
        <v>1658.0536</v>
      </c>
      <c r="G10" s="457">
        <v>1805.848</v>
      </c>
      <c r="H10" s="457">
        <v>1888.1952000000001</v>
      </c>
      <c r="I10" s="457">
        <v>1929.6385</v>
      </c>
      <c r="J10" s="457">
        <v>1914.5304000000001</v>
      </c>
      <c r="K10" s="457">
        <v>1854.1701</v>
      </c>
      <c r="L10" s="457">
        <v>1890.5195000000001</v>
      </c>
      <c r="M10" s="457">
        <v>1886.1784</v>
      </c>
      <c r="N10" s="457">
        <v>1983.6382000000001</v>
      </c>
      <c r="O10" s="457">
        <v>2107.1385</v>
      </c>
      <c r="P10" s="457">
        <v>2205.7078999999999</v>
      </c>
      <c r="Q10" s="457">
        <v>2454.6134000000002</v>
      </c>
      <c r="R10" s="459">
        <v>1062.8222000000001</v>
      </c>
      <c r="S10" s="460">
        <v>1033.3298</v>
      </c>
      <c r="T10" s="457">
        <v>1044.2564</v>
      </c>
      <c r="U10" s="457">
        <v>1024.2905000000001</v>
      </c>
      <c r="V10" s="457">
        <v>1152.8453999999999</v>
      </c>
      <c r="W10" s="457">
        <v>1159.1422</v>
      </c>
      <c r="X10" s="457">
        <v>1031.8688</v>
      </c>
      <c r="Y10" s="457">
        <v>878.13750000000005</v>
      </c>
      <c r="Z10" s="457">
        <v>758.50169999999991</v>
      </c>
      <c r="AA10" s="457">
        <v>662.04259999999999</v>
      </c>
      <c r="AB10" s="457">
        <v>523.25099999999998</v>
      </c>
      <c r="AC10" s="457">
        <v>619.46749999999997</v>
      </c>
      <c r="AD10" s="461">
        <v>946.3841000000001</v>
      </c>
      <c r="AE10" s="460">
        <v>1261.9872000000003</v>
      </c>
      <c r="AF10" s="457">
        <v>1375.2854</v>
      </c>
      <c r="AG10" s="457">
        <v>1505.7506000000001</v>
      </c>
      <c r="AH10" s="457">
        <v>1416.4261000000001</v>
      </c>
      <c r="AI10" s="457">
        <v>1669.5396000000001</v>
      </c>
      <c r="AJ10" s="457">
        <v>1501.4168</v>
      </c>
      <c r="AK10" s="457">
        <v>1389.8317</v>
      </c>
      <c r="AL10" s="457">
        <v>1087.8734000000002</v>
      </c>
      <c r="AM10" s="457">
        <v>1010.4218000000001</v>
      </c>
      <c r="AN10" s="457">
        <v>1076.4298999999999</v>
      </c>
      <c r="AO10" s="457">
        <v>1280.8871999999999</v>
      </c>
      <c r="AP10" s="461">
        <v>1393.22685</v>
      </c>
      <c r="AQ10" s="460">
        <v>1425.2974999999999</v>
      </c>
      <c r="AR10" s="457">
        <v>1278.8391000000001</v>
      </c>
      <c r="AS10" s="457">
        <v>1220.9314999999999</v>
      </c>
      <c r="AT10" s="457">
        <v>1284.8166000000001</v>
      </c>
      <c r="AU10" s="457">
        <v>1165.1261999999999</v>
      </c>
      <c r="AV10" s="457">
        <v>1167.3381999999999</v>
      </c>
      <c r="AW10" s="457">
        <v>1181.2533999999998</v>
      </c>
      <c r="AX10" s="457">
        <v>1292.422</v>
      </c>
      <c r="AY10" s="457">
        <v>1214.3101999999999</v>
      </c>
      <c r="AZ10" s="457">
        <v>1011.0504</v>
      </c>
      <c r="BA10" s="457">
        <v>1262.8367000000001</v>
      </c>
      <c r="BB10" s="461">
        <v>1714.3219000000001</v>
      </c>
      <c r="BC10" s="457">
        <v>1695.7411000000002</v>
      </c>
      <c r="BD10" s="457">
        <v>1673.5805</v>
      </c>
      <c r="BE10" s="457">
        <v>1512.5977000000003</v>
      </c>
      <c r="BF10" s="457">
        <v>1660.3231000000001</v>
      </c>
      <c r="BG10" s="457">
        <v>1677.1643999999999</v>
      </c>
      <c r="BH10" s="457">
        <v>4829.0280000000002</v>
      </c>
      <c r="BI10" s="460">
        <v>4829.0280000000002</v>
      </c>
      <c r="BJ10" s="457">
        <v>5486.2781999999997</v>
      </c>
      <c r="BK10" s="457">
        <v>6230.7439999999997</v>
      </c>
      <c r="BL10" s="229">
        <v>6187.5820999999996</v>
      </c>
      <c r="BM10" s="229">
        <v>5326.0902999999998</v>
      </c>
      <c r="BN10" s="229">
        <v>5352.5532999999996</v>
      </c>
      <c r="BO10" s="229">
        <v>5265.3455000000004</v>
      </c>
      <c r="BP10" s="229">
        <v>6198.9930000000004</v>
      </c>
      <c r="BQ10" s="229">
        <v>5986.0150000000003</v>
      </c>
      <c r="BR10" s="229">
        <v>7057.4105999999992</v>
      </c>
      <c r="BS10" s="229">
        <v>6515.9539999999997</v>
      </c>
      <c r="BT10" s="462">
        <v>6872.0911999999998</v>
      </c>
      <c r="BU10" s="229">
        <v>6775.9191999999994</v>
      </c>
      <c r="BV10" s="229">
        <v>5958.9255999999996</v>
      </c>
      <c r="BW10" s="229">
        <v>6323.4021999999995</v>
      </c>
      <c r="BX10" s="463">
        <v>6012.3135000000002</v>
      </c>
      <c r="BY10" s="463">
        <v>5604.2119000000002</v>
      </c>
      <c r="BZ10" s="229">
        <v>5912.0751999999993</v>
      </c>
      <c r="CA10" s="463">
        <v>8819.9460999999992</v>
      </c>
      <c r="CB10" s="463">
        <v>5851.8751999999995</v>
      </c>
      <c r="CC10" s="463">
        <v>7684.3954000000003</v>
      </c>
      <c r="CD10" s="463">
        <v>8133.8116</v>
      </c>
      <c r="CE10" s="463">
        <v>8241.8835999999992</v>
      </c>
      <c r="CF10" s="463">
        <v>7393.4780999999994</v>
      </c>
      <c r="CG10" s="464">
        <v>4137.1948000000002</v>
      </c>
      <c r="CH10" s="463">
        <v>3955.096</v>
      </c>
      <c r="CI10" s="463">
        <v>3816.5605999999998</v>
      </c>
      <c r="CJ10" s="463">
        <v>3733.6023</v>
      </c>
      <c r="CK10" s="463">
        <v>3218.8211999999999</v>
      </c>
      <c r="CL10" s="463">
        <v>2514.9212000000002</v>
      </c>
      <c r="CM10" s="463">
        <v>2351.1014</v>
      </c>
      <c r="CN10" s="463">
        <v>1523.9288999999999</v>
      </c>
      <c r="CO10" s="463">
        <v>1399.7374</v>
      </c>
      <c r="CP10" s="463">
        <v>1009.9123000000001</v>
      </c>
      <c r="CQ10" s="463">
        <v>1103.193</v>
      </c>
      <c r="CR10" s="465">
        <v>1114.5237</v>
      </c>
      <c r="CS10" s="464">
        <v>1261.3928999999998</v>
      </c>
      <c r="CT10" s="463">
        <v>1301.4088000000002</v>
      </c>
      <c r="CU10" s="463">
        <v>1357.8393000000001</v>
      </c>
      <c r="CV10" s="463">
        <v>1246.6388999999999</v>
      </c>
      <c r="CW10" s="463">
        <v>1095.5846000000001</v>
      </c>
      <c r="CX10" s="463">
        <v>1371.4261000000001</v>
      </c>
      <c r="CY10" s="463">
        <v>1227.277</v>
      </c>
      <c r="CZ10" s="463">
        <v>1221.4971</v>
      </c>
      <c r="DA10" s="463">
        <v>1346.6716999999999</v>
      </c>
      <c r="DB10" s="463">
        <v>1263.1959999999999</v>
      </c>
      <c r="DC10" s="463">
        <v>1248.2438</v>
      </c>
      <c r="DD10" s="465">
        <v>1151.5211000000002</v>
      </c>
      <c r="DE10" s="464">
        <v>1109.1379999999999</v>
      </c>
      <c r="DF10" s="463">
        <v>1586.6211000000001</v>
      </c>
      <c r="DG10" s="463">
        <v>2553.9732000000004</v>
      </c>
      <c r="DH10" s="463">
        <v>2721.0399231000001</v>
      </c>
      <c r="DI10" s="463">
        <v>2841.3421280000002</v>
      </c>
      <c r="DJ10" s="463">
        <v>3500.8872999999999</v>
      </c>
      <c r="DK10" s="463">
        <v>3895.9832719999999</v>
      </c>
      <c r="DL10" s="463">
        <v>4400.1663859999999</v>
      </c>
      <c r="DM10" s="463">
        <v>4804.77088</v>
      </c>
      <c r="DN10" s="463">
        <v>4922.530130000001</v>
      </c>
      <c r="DO10" s="463">
        <v>5076.3408399999998</v>
      </c>
      <c r="DP10" s="465">
        <v>5152.3420408999991</v>
      </c>
      <c r="DQ10" s="464">
        <v>5354.0242679699995</v>
      </c>
      <c r="DR10" s="463">
        <v>5085.5349079999996</v>
      </c>
      <c r="DS10" s="463">
        <v>4564.5362889999997</v>
      </c>
      <c r="DT10" s="463">
        <v>5013.75468</v>
      </c>
      <c r="DU10" s="463">
        <v>4637.9178719999991</v>
      </c>
      <c r="DV10" s="463">
        <v>4755.9677999999994</v>
      </c>
      <c r="DW10" s="463">
        <v>4105.0357320000003</v>
      </c>
      <c r="DX10" s="463">
        <v>3882.000884</v>
      </c>
      <c r="DY10" s="463">
        <v>3765.2238789999997</v>
      </c>
      <c r="DZ10" s="463">
        <v>3670.9120320000002</v>
      </c>
      <c r="EA10" s="463">
        <v>3756.003091</v>
      </c>
      <c r="EB10" s="465">
        <v>3462.6847230000003</v>
      </c>
      <c r="EC10" s="464">
        <v>3259.489212</v>
      </c>
      <c r="ED10" s="463">
        <v>3498.1464309999997</v>
      </c>
      <c r="EE10" s="463">
        <v>5074.3511309999994</v>
      </c>
      <c r="EF10" s="463">
        <v>5665.0369130000008</v>
      </c>
      <c r="EG10" s="463">
        <v>8360.7943269999996</v>
      </c>
      <c r="EH10" s="463">
        <v>6530.8505759999998</v>
      </c>
      <c r="EI10" s="463">
        <v>7281.2096229999997</v>
      </c>
      <c r="EJ10" s="463">
        <v>7730.3993151300001</v>
      </c>
      <c r="EK10" s="463">
        <v>7484.3427780000002</v>
      </c>
      <c r="EL10" s="463">
        <v>7000.2605389999999</v>
      </c>
      <c r="EM10" s="463">
        <v>6761.1883880000005</v>
      </c>
      <c r="EN10" s="465">
        <v>6719.4148020000002</v>
      </c>
      <c r="EO10" s="464">
        <v>8076.1663420000004</v>
      </c>
      <c r="EP10" s="463">
        <v>8098.486730280234</v>
      </c>
      <c r="EQ10" s="463">
        <v>6866.4220563699992</v>
      </c>
      <c r="ER10" s="463">
        <v>6199.5805429900001</v>
      </c>
      <c r="ES10" s="463">
        <v>6152.3462882399999</v>
      </c>
      <c r="ET10" s="463">
        <v>5560.6496249399997</v>
      </c>
      <c r="EU10" s="463">
        <v>5843.5075999999999</v>
      </c>
      <c r="EV10" s="463">
        <v>6121.296949999999</v>
      </c>
      <c r="EW10" s="463">
        <v>5479.8426369999997</v>
      </c>
      <c r="EX10" s="463">
        <v>5618.5763200000001</v>
      </c>
      <c r="EY10" s="463">
        <v>6656.0373220600004</v>
      </c>
      <c r="EZ10" s="465">
        <v>9133.6592435900002</v>
      </c>
      <c r="FA10" s="464">
        <v>9595.2044504799997</v>
      </c>
      <c r="FB10" s="463">
        <v>11988.304878479999</v>
      </c>
      <c r="FC10" s="463">
        <v>13674.323259190001</v>
      </c>
      <c r="FD10" s="463">
        <v>14151.675418299999</v>
      </c>
      <c r="FE10" s="463">
        <v>13899.352317650322</v>
      </c>
      <c r="FF10" s="463">
        <v>12368.232624400001</v>
      </c>
      <c r="FG10" s="463">
        <v>12719.61440635</v>
      </c>
      <c r="FH10" s="463">
        <v>14297.51959738</v>
      </c>
      <c r="FI10" s="463">
        <v>13870.613306953212</v>
      </c>
      <c r="FJ10" s="463">
        <v>14288.599270089999</v>
      </c>
      <c r="FK10" s="463">
        <v>17010.75951643</v>
      </c>
      <c r="FL10" s="465">
        <v>17021.320332899999</v>
      </c>
      <c r="FM10" s="464">
        <v>21003.610426399999</v>
      </c>
      <c r="FN10" s="463">
        <v>23876.903830470001</v>
      </c>
      <c r="FO10" s="463">
        <v>24847.27963868</v>
      </c>
      <c r="FP10" s="463">
        <v>23675.3571529</v>
      </c>
      <c r="FQ10" s="463">
        <v>21843.280943050002</v>
      </c>
      <c r="FR10" s="463">
        <v>21018.105911549999</v>
      </c>
      <c r="FS10" s="463">
        <v>20077.049717909998</v>
      </c>
      <c r="FT10" s="463">
        <v>24713.358852959998</v>
      </c>
      <c r="FU10" s="463">
        <v>21807.549713330001</v>
      </c>
      <c r="FV10" s="463">
        <v>21596.795399999999</v>
      </c>
      <c r="FW10" s="463">
        <v>23297.677249339999</v>
      </c>
      <c r="FX10" s="465">
        <v>22418.896100000002</v>
      </c>
      <c r="FY10" s="464">
        <v>25333.185300000001</v>
      </c>
      <c r="FZ10" s="463">
        <v>26018.420600000001</v>
      </c>
      <c r="GA10" s="463">
        <v>21890.389600000002</v>
      </c>
      <c r="GB10" s="463">
        <v>20456.155636068241</v>
      </c>
      <c r="GC10" s="463">
        <v>17194.078633575191</v>
      </c>
      <c r="GD10" s="463">
        <v>24612.927800000001</v>
      </c>
      <c r="GE10" s="463">
        <v>37961.749742748703</v>
      </c>
      <c r="GF10" s="463">
        <v>33327.849900000001</v>
      </c>
      <c r="GG10" s="463">
        <v>35431.784</v>
      </c>
      <c r="GH10" s="463">
        <v>29655.3256</v>
      </c>
      <c r="GI10" s="463">
        <v>24707.826878</v>
      </c>
      <c r="GJ10" s="465">
        <v>34756.3963</v>
      </c>
      <c r="GK10" s="464">
        <v>36842.947206359997</v>
      </c>
      <c r="GL10" s="463">
        <v>47801.794526692393</v>
      </c>
      <c r="GM10" s="465">
        <v>47928.779048489923</v>
      </c>
    </row>
    <row r="11" spans="1:196" ht="42" customHeight="1">
      <c r="A11" s="456" t="s">
        <v>247</v>
      </c>
      <c r="B11" s="457">
        <v>193.16</v>
      </c>
      <c r="C11" s="457">
        <v>193.16</v>
      </c>
      <c r="D11" s="457">
        <v>193.2</v>
      </c>
      <c r="E11" s="457">
        <v>193.1592</v>
      </c>
      <c r="F11" s="458">
        <v>193.16221999999999</v>
      </c>
      <c r="G11" s="457">
        <v>193.16419999999999</v>
      </c>
      <c r="H11" s="457">
        <v>193.1652</v>
      </c>
      <c r="I11" s="457">
        <v>193.1662</v>
      </c>
      <c r="J11" s="457">
        <v>193.16720000000001</v>
      </c>
      <c r="K11" s="457">
        <v>193.16820000000001</v>
      </c>
      <c r="L11" s="457">
        <v>193.16919999999999</v>
      </c>
      <c r="M11" s="457">
        <v>193.17019999999999</v>
      </c>
      <c r="N11" s="457">
        <v>193.16522000000001</v>
      </c>
      <c r="O11" s="457">
        <v>193.1722</v>
      </c>
      <c r="P11" s="457">
        <v>193.17320000000001</v>
      </c>
      <c r="Q11" s="457">
        <v>193.17420000000001</v>
      </c>
      <c r="R11" s="460">
        <v>193.17522</v>
      </c>
      <c r="S11" s="460">
        <v>193.17619999999999</v>
      </c>
      <c r="T11" s="457">
        <v>193.1772</v>
      </c>
      <c r="U11" s="457">
        <v>193.1782</v>
      </c>
      <c r="V11" s="457">
        <v>193.17920000000001</v>
      </c>
      <c r="W11" s="457">
        <v>193.18020000000001</v>
      </c>
      <c r="X11" s="457">
        <v>193.18119999999999</v>
      </c>
      <c r="Y11" s="457">
        <v>193.18119999999999</v>
      </c>
      <c r="Z11" s="457">
        <v>682</v>
      </c>
      <c r="AA11" s="457">
        <v>682.00099999999998</v>
      </c>
      <c r="AB11" s="457">
        <v>682.00099999999998</v>
      </c>
      <c r="AC11" s="457">
        <v>682.00099999999998</v>
      </c>
      <c r="AD11" s="461">
        <v>682.00099999999998</v>
      </c>
      <c r="AE11" s="460">
        <v>682.00099999999998</v>
      </c>
      <c r="AF11" s="457">
        <v>682.00099999999998</v>
      </c>
      <c r="AG11" s="457">
        <v>682.00099999999998</v>
      </c>
      <c r="AH11" s="457">
        <v>682.00099999999998</v>
      </c>
      <c r="AI11" s="457">
        <v>682.00099999999998</v>
      </c>
      <c r="AJ11" s="457">
        <v>682.00099999999998</v>
      </c>
      <c r="AK11" s="457">
        <v>682.00099999999998</v>
      </c>
      <c r="AL11" s="457">
        <v>682.00099999999998</v>
      </c>
      <c r="AM11" s="457">
        <v>682.00099999999998</v>
      </c>
      <c r="AN11" s="457">
        <v>682.00099999999998</v>
      </c>
      <c r="AO11" s="457">
        <v>682.00099999999998</v>
      </c>
      <c r="AP11" s="461">
        <v>682.00199999999995</v>
      </c>
      <c r="AQ11" s="460">
        <v>682.00199999999995</v>
      </c>
      <c r="AR11" s="457">
        <v>682.00300000000004</v>
      </c>
      <c r="AS11" s="457">
        <v>682.00400000000002</v>
      </c>
      <c r="AT11" s="457">
        <v>682.00400000000002</v>
      </c>
      <c r="AU11" s="457">
        <v>682.00400000000002</v>
      </c>
      <c r="AV11" s="457">
        <v>682.00400000000002</v>
      </c>
      <c r="AW11" s="457">
        <v>682.00400000000002</v>
      </c>
      <c r="AX11" s="457">
        <v>682.00400000000002</v>
      </c>
      <c r="AY11" s="457">
        <v>682.00400000000002</v>
      </c>
      <c r="AZ11" s="457">
        <v>682.00800000000004</v>
      </c>
      <c r="BA11" s="457">
        <v>682.00900000000001</v>
      </c>
      <c r="BB11" s="461">
        <v>682.01</v>
      </c>
      <c r="BC11" s="457">
        <v>682</v>
      </c>
      <c r="BD11" s="457">
        <v>682</v>
      </c>
      <c r="BE11" s="457">
        <v>682</v>
      </c>
      <c r="BF11" s="457">
        <v>682</v>
      </c>
      <c r="BG11" s="457">
        <v>682</v>
      </c>
      <c r="BH11" s="457">
        <v>682.00099999999998</v>
      </c>
      <c r="BI11" s="460">
        <v>681.99999430000003</v>
      </c>
      <c r="BJ11" s="457">
        <v>681.99999430000003</v>
      </c>
      <c r="BK11" s="457">
        <v>681.99999430000003</v>
      </c>
      <c r="BL11" s="229">
        <v>681.99999430000003</v>
      </c>
      <c r="BM11" s="229">
        <v>681.99999430000003</v>
      </c>
      <c r="BN11" s="229">
        <v>681.99999430000003</v>
      </c>
      <c r="BO11" s="229">
        <v>681.99999430000003</v>
      </c>
      <c r="BP11" s="229">
        <v>681.99999430000003</v>
      </c>
      <c r="BQ11" s="229">
        <v>681.99999430000003</v>
      </c>
      <c r="BR11" s="229">
        <v>681.99999430000003</v>
      </c>
      <c r="BS11" s="229">
        <v>681.99999430000003</v>
      </c>
      <c r="BT11" s="462">
        <v>681.99999430000003</v>
      </c>
      <c r="BU11" s="229">
        <v>681.99999430000003</v>
      </c>
      <c r="BV11" s="229">
        <v>681.99999430000003</v>
      </c>
      <c r="BW11" s="229">
        <v>681.99999430000003</v>
      </c>
      <c r="BX11" s="463">
        <v>681.99999430000003</v>
      </c>
      <c r="BY11" s="463">
        <v>681.99999430000003</v>
      </c>
      <c r="BZ11" s="463">
        <v>571.99999430000003</v>
      </c>
      <c r="CA11" s="463">
        <v>571.99999430000003</v>
      </c>
      <c r="CB11" s="463">
        <v>571.99999430000003</v>
      </c>
      <c r="CC11" s="463">
        <v>571.99999430000003</v>
      </c>
      <c r="CD11" s="463">
        <v>571.99999430000003</v>
      </c>
      <c r="CE11" s="463">
        <v>571.99999430000003</v>
      </c>
      <c r="CF11" s="463">
        <v>571.99999430000003</v>
      </c>
      <c r="CG11" s="464">
        <v>571.99999430000003</v>
      </c>
      <c r="CH11" s="463">
        <v>571.99999430000003</v>
      </c>
      <c r="CI11" s="463">
        <v>571.99999430000003</v>
      </c>
      <c r="CJ11" s="463">
        <v>571.99999430000003</v>
      </c>
      <c r="CK11" s="463">
        <v>571.99999430000003</v>
      </c>
      <c r="CL11" s="463">
        <v>571.99999430000003</v>
      </c>
      <c r="CM11" s="463">
        <v>571.99999430000003</v>
      </c>
      <c r="CN11" s="463">
        <v>571.99999430000003</v>
      </c>
      <c r="CO11" s="463">
        <v>571.99999430000003</v>
      </c>
      <c r="CP11" s="463">
        <v>514.79999429999998</v>
      </c>
      <c r="CQ11" s="463">
        <v>514.79999429999998</v>
      </c>
      <c r="CR11" s="465">
        <v>514.79999429999998</v>
      </c>
      <c r="CS11" s="464">
        <v>514.79999429999998</v>
      </c>
      <c r="CT11" s="463">
        <v>514.79999429999998</v>
      </c>
      <c r="CU11" s="463">
        <v>457.59999430000005</v>
      </c>
      <c r="CV11" s="463">
        <v>457.59999430000005</v>
      </c>
      <c r="CW11" s="463">
        <v>457.59999430000005</v>
      </c>
      <c r="CX11" s="463">
        <v>457.59999430000005</v>
      </c>
      <c r="CY11" s="463">
        <v>457.59999430000005</v>
      </c>
      <c r="CZ11" s="463">
        <v>457.59999430000005</v>
      </c>
      <c r="DA11" s="463">
        <v>400.3999943</v>
      </c>
      <c r="DB11" s="463">
        <v>400.3999943</v>
      </c>
      <c r="DC11" s="463">
        <v>400.40099430000004</v>
      </c>
      <c r="DD11" s="465">
        <v>400.40099430000004</v>
      </c>
      <c r="DE11" s="464">
        <v>400.40099430000004</v>
      </c>
      <c r="DF11" s="463">
        <v>400.40099430000004</v>
      </c>
      <c r="DG11" s="463">
        <v>400.40199430000001</v>
      </c>
      <c r="DH11" s="463">
        <v>400.40299430000005</v>
      </c>
      <c r="DI11" s="463">
        <v>400.40299430000005</v>
      </c>
      <c r="DJ11" s="463">
        <v>400.40299430000005</v>
      </c>
      <c r="DK11" s="463">
        <v>400.40299430000005</v>
      </c>
      <c r="DL11" s="463">
        <v>400.40299430000005</v>
      </c>
      <c r="DM11" s="463">
        <v>400.40299430000005</v>
      </c>
      <c r="DN11" s="463">
        <v>400.40299430000005</v>
      </c>
      <c r="DO11" s="463">
        <v>400.40299430000005</v>
      </c>
      <c r="DP11" s="465">
        <v>400.40299430000005</v>
      </c>
      <c r="DQ11" s="464">
        <v>400.40299430000005</v>
      </c>
      <c r="DR11" s="463">
        <v>400.40299430000005</v>
      </c>
      <c r="DS11" s="463">
        <v>400.40299430000005</v>
      </c>
      <c r="DT11" s="463">
        <v>400.40299430000005</v>
      </c>
      <c r="DU11" s="463">
        <v>400.40299430000005</v>
      </c>
      <c r="DV11" s="463">
        <v>400.40299430000005</v>
      </c>
      <c r="DW11" s="463">
        <v>400.40299430000005</v>
      </c>
      <c r="DX11" s="463">
        <v>400.40299430000005</v>
      </c>
      <c r="DY11" s="463">
        <v>171.59999430000002</v>
      </c>
      <c r="DZ11" s="463">
        <v>171.59999430000002</v>
      </c>
      <c r="EA11" s="463">
        <v>171.59999430000002</v>
      </c>
      <c r="EB11" s="465">
        <v>171.59999430000002</v>
      </c>
      <c r="EC11" s="464">
        <v>171.59999430000002</v>
      </c>
      <c r="ED11" s="463">
        <v>171.59999430000002</v>
      </c>
      <c r="EE11" s="463">
        <v>171.59999430000002</v>
      </c>
      <c r="EF11" s="463">
        <v>171.59999430000002</v>
      </c>
      <c r="EG11" s="463">
        <v>114.39999430000002</v>
      </c>
      <c r="EH11" s="463">
        <v>114.39999430000002</v>
      </c>
      <c r="EI11" s="463">
        <v>114.39999430000002</v>
      </c>
      <c r="EJ11" s="463">
        <v>114.39999430000002</v>
      </c>
      <c r="EK11" s="463">
        <v>114.39999430000002</v>
      </c>
      <c r="EL11" s="463">
        <v>114.39999430000002</v>
      </c>
      <c r="EM11" s="463">
        <v>114.39999430000002</v>
      </c>
      <c r="EN11" s="465">
        <v>114.39999430000002</v>
      </c>
      <c r="EO11" s="464">
        <v>114.39999430000002</v>
      </c>
      <c r="EP11" s="463">
        <v>114.39999430000002</v>
      </c>
      <c r="EQ11" s="463">
        <v>114.39999430000002</v>
      </c>
      <c r="ER11" s="463">
        <v>114.39999430000002</v>
      </c>
      <c r="ES11" s="463">
        <v>114.39999430000002</v>
      </c>
      <c r="ET11" s="463">
        <v>114.39999430000002</v>
      </c>
      <c r="EU11" s="463">
        <v>114.39999430000002</v>
      </c>
      <c r="EV11" s="463">
        <v>114.39999430000002</v>
      </c>
      <c r="EW11" s="463">
        <v>114.39999430000002</v>
      </c>
      <c r="EX11" s="463">
        <v>114.39999430000002</v>
      </c>
      <c r="EY11" s="463">
        <v>114.39999430000002</v>
      </c>
      <c r="EZ11" s="465">
        <v>114.39999430000002</v>
      </c>
      <c r="FA11" s="464">
        <v>114.39999430000002</v>
      </c>
      <c r="FB11" s="463">
        <v>114.39999430000002</v>
      </c>
      <c r="FC11" s="463">
        <v>114.39999430000002</v>
      </c>
      <c r="FD11" s="463">
        <v>114.39999430000002</v>
      </c>
      <c r="FE11" s="463">
        <v>114.39999430000002</v>
      </c>
      <c r="FF11" s="463">
        <v>114.39999430000002</v>
      </c>
      <c r="FG11" s="463">
        <v>114.39999430000002</v>
      </c>
      <c r="FH11" s="463">
        <v>114.39999430000002</v>
      </c>
      <c r="FI11" s="463">
        <v>114.39999430000002</v>
      </c>
      <c r="FJ11" s="463">
        <v>114.39999430000002</v>
      </c>
      <c r="FK11" s="463">
        <v>114.39999430000002</v>
      </c>
      <c r="FL11" s="465">
        <v>114.39999430000002</v>
      </c>
      <c r="FM11" s="464">
        <v>114.39999430000002</v>
      </c>
      <c r="FN11" s="463">
        <v>114.39999430000002</v>
      </c>
      <c r="FO11" s="463">
        <v>114.39999430000002</v>
      </c>
      <c r="FP11" s="463">
        <v>114.39999430000002</v>
      </c>
      <c r="FQ11" s="463">
        <v>114.39999430000002</v>
      </c>
      <c r="FR11" s="463">
        <v>114.39999430000002</v>
      </c>
      <c r="FS11" s="463">
        <v>114.39999430000002</v>
      </c>
      <c r="FT11" s="463">
        <v>114.39999430000002</v>
      </c>
      <c r="FU11" s="463">
        <v>114.39999430000002</v>
      </c>
      <c r="FV11" s="463">
        <v>114.39999430000002</v>
      </c>
      <c r="FW11" s="463">
        <v>114.39999430000002</v>
      </c>
      <c r="FX11" s="465">
        <v>114.39999430000002</v>
      </c>
      <c r="FY11" s="464">
        <v>114.39999430000002</v>
      </c>
      <c r="FZ11" s="463">
        <v>114.39999430000002</v>
      </c>
      <c r="GA11" s="463">
        <v>114.39999430000002</v>
      </c>
      <c r="GB11" s="463">
        <v>114.39999430000002</v>
      </c>
      <c r="GC11" s="463">
        <v>114.39999430000002</v>
      </c>
      <c r="GD11" s="463">
        <v>114.39999430000002</v>
      </c>
      <c r="GE11" s="463">
        <v>114.3999943</v>
      </c>
      <c r="GF11" s="463">
        <v>114.3999943</v>
      </c>
      <c r="GG11" s="463">
        <v>114.3999943</v>
      </c>
      <c r="GH11" s="463">
        <v>114.39999430000002</v>
      </c>
      <c r="GI11" s="463">
        <v>114.39999430000002</v>
      </c>
      <c r="GJ11" s="465">
        <v>114.39999430000002</v>
      </c>
      <c r="GK11" s="464">
        <v>114.39999430000002</v>
      </c>
      <c r="GL11" s="463">
        <v>114.40099430000001</v>
      </c>
      <c r="GM11" s="465">
        <v>114.40099430000001</v>
      </c>
    </row>
    <row r="12" spans="1:196" ht="42" customHeight="1">
      <c r="A12" s="443" t="s">
        <v>215</v>
      </c>
      <c r="B12" s="444">
        <v>348.33</v>
      </c>
      <c r="C12" s="444">
        <v>464.48</v>
      </c>
      <c r="D12" s="444">
        <v>857.9</v>
      </c>
      <c r="E12" s="444">
        <v>1106.9223999999999</v>
      </c>
      <c r="F12" s="445">
        <v>1184.095</v>
      </c>
      <c r="G12" s="444">
        <v>1160.4780000000001</v>
      </c>
      <c r="H12" s="444">
        <v>1184.3089</v>
      </c>
      <c r="I12" s="444">
        <v>856.49609999999996</v>
      </c>
      <c r="J12" s="444">
        <v>968.15419999999995</v>
      </c>
      <c r="K12" s="444">
        <v>922.70989999999995</v>
      </c>
      <c r="L12" s="444">
        <v>949.36069999999995</v>
      </c>
      <c r="M12" s="444">
        <v>976.03129999999999</v>
      </c>
      <c r="N12" s="444">
        <v>1044.6643999999999</v>
      </c>
      <c r="O12" s="444">
        <v>1083.6084000000001</v>
      </c>
      <c r="P12" s="444">
        <v>1082.1958</v>
      </c>
      <c r="Q12" s="444">
        <v>1107.8117999999999</v>
      </c>
      <c r="R12" s="446">
        <v>1253.0932</v>
      </c>
      <c r="S12" s="447">
        <v>1253.0932</v>
      </c>
      <c r="T12" s="444">
        <v>1178.6333</v>
      </c>
      <c r="U12" s="444">
        <v>1365.9825000000001</v>
      </c>
      <c r="V12" s="444">
        <v>790.22</v>
      </c>
      <c r="W12" s="444">
        <v>883.2423</v>
      </c>
      <c r="X12" s="444">
        <v>940.34130000000005</v>
      </c>
      <c r="Y12" s="444">
        <v>755.80790000000002</v>
      </c>
      <c r="Z12" s="444">
        <v>836.06872426999996</v>
      </c>
      <c r="AA12" s="444">
        <v>905.72446040999989</v>
      </c>
      <c r="AB12" s="444">
        <v>903.36893015999999</v>
      </c>
      <c r="AC12" s="444">
        <v>987.53295151000009</v>
      </c>
      <c r="AD12" s="448">
        <v>1088.7427552700001</v>
      </c>
      <c r="AE12" s="447">
        <v>1135.7522346299997</v>
      </c>
      <c r="AF12" s="444">
        <v>1229.6343896899998</v>
      </c>
      <c r="AG12" s="444">
        <v>1510.8838501900002</v>
      </c>
      <c r="AH12" s="444">
        <v>1421.4623549900002</v>
      </c>
      <c r="AI12" s="444">
        <v>1492.3173416</v>
      </c>
      <c r="AJ12" s="444">
        <v>1480.4135803499998</v>
      </c>
      <c r="AK12" s="444">
        <v>1523.9014272599998</v>
      </c>
      <c r="AL12" s="444">
        <v>1823.3061046699997</v>
      </c>
      <c r="AM12" s="444">
        <v>1696.86039977</v>
      </c>
      <c r="AN12" s="444">
        <v>1457.1381828999999</v>
      </c>
      <c r="AO12" s="444">
        <v>1586.7212639500001</v>
      </c>
      <c r="AP12" s="448">
        <v>1662.0076020499998</v>
      </c>
      <c r="AQ12" s="447">
        <v>1765.89294516</v>
      </c>
      <c r="AR12" s="444">
        <v>1834.01584738</v>
      </c>
      <c r="AS12" s="444">
        <v>1724.0757643499999</v>
      </c>
      <c r="AT12" s="444">
        <v>1823.5740952499091</v>
      </c>
      <c r="AU12" s="444">
        <v>1838.2610532499998</v>
      </c>
      <c r="AV12" s="444">
        <v>1896.44469314</v>
      </c>
      <c r="AW12" s="444">
        <v>1835.3816059797068</v>
      </c>
      <c r="AX12" s="444">
        <v>1603.0447027744351</v>
      </c>
      <c r="AY12" s="444">
        <v>1697.4050395700001</v>
      </c>
      <c r="AZ12" s="444">
        <v>1644.6517067799998</v>
      </c>
      <c r="BA12" s="444">
        <v>1757.6169522599998</v>
      </c>
      <c r="BB12" s="448">
        <v>2223.2457631630132</v>
      </c>
      <c r="BC12" s="444">
        <v>2197.8230724499999</v>
      </c>
      <c r="BD12" s="444">
        <v>2308.6822973399999</v>
      </c>
      <c r="BE12" s="444">
        <v>2469.9111124600004</v>
      </c>
      <c r="BF12" s="444">
        <v>2360.5072631800003</v>
      </c>
      <c r="BG12" s="444">
        <v>2516.7780118799997</v>
      </c>
      <c r="BH12" s="444">
        <v>3137.32429417</v>
      </c>
      <c r="BI12" s="447">
        <v>3137.32429417</v>
      </c>
      <c r="BJ12" s="444">
        <v>3442.4362428300001</v>
      </c>
      <c r="BK12" s="444">
        <v>3666.3460712999999</v>
      </c>
      <c r="BL12" s="449">
        <v>3682.7050207900002</v>
      </c>
      <c r="BM12" s="449">
        <v>3624.0467129699996</v>
      </c>
      <c r="BN12" s="449">
        <v>3836.49262602</v>
      </c>
      <c r="BO12" s="449">
        <v>3269.3013839400001</v>
      </c>
      <c r="BP12" s="449">
        <v>3665.3376222200004</v>
      </c>
      <c r="BQ12" s="449">
        <v>3535.9139424499995</v>
      </c>
      <c r="BR12" s="449">
        <v>3691.7723012599999</v>
      </c>
      <c r="BS12" s="449">
        <v>3903.4885413699999</v>
      </c>
      <c r="BT12" s="450">
        <v>4071.2940734099998</v>
      </c>
      <c r="BU12" s="449">
        <v>4080.4544876</v>
      </c>
      <c r="BV12" s="449">
        <v>4029.6504939800002</v>
      </c>
      <c r="BW12" s="449">
        <v>4320.7031457699995</v>
      </c>
      <c r="BX12" s="451">
        <v>4358.9050566400001</v>
      </c>
      <c r="BY12" s="451">
        <v>4243.05083775</v>
      </c>
      <c r="BZ12" s="451">
        <v>4145.0003802100009</v>
      </c>
      <c r="CA12" s="451">
        <v>4019.0306261800001</v>
      </c>
      <c r="CB12" s="451">
        <v>5220.0097303700004</v>
      </c>
      <c r="CC12" s="451">
        <v>5237.3764864199993</v>
      </c>
      <c r="CD12" s="451">
        <v>5348.7765387799991</v>
      </c>
      <c r="CE12" s="451">
        <v>5365.1185737000005</v>
      </c>
      <c r="CF12" s="451">
        <v>5425.9181911999995</v>
      </c>
      <c r="CG12" s="452">
        <v>5233.1528356299996</v>
      </c>
      <c r="CH12" s="451">
        <v>5203.4173168400002</v>
      </c>
      <c r="CI12" s="451">
        <v>5011.5490852800003</v>
      </c>
      <c r="CJ12" s="451">
        <v>5065.2789416299993</v>
      </c>
      <c r="CK12" s="451">
        <v>4933.32346143</v>
      </c>
      <c r="CL12" s="451">
        <v>5065.5651984599999</v>
      </c>
      <c r="CM12" s="451">
        <v>5469.6563119100001</v>
      </c>
      <c r="CN12" s="451">
        <v>5167.9877196099997</v>
      </c>
      <c r="CO12" s="451">
        <v>5137.5016363799987</v>
      </c>
      <c r="CP12" s="451">
        <v>5132.3035021699998</v>
      </c>
      <c r="CQ12" s="451">
        <v>4301.5295418099995</v>
      </c>
      <c r="CR12" s="453">
        <v>6170.0124014699995</v>
      </c>
      <c r="CS12" s="452">
        <v>6531.6884667200002</v>
      </c>
      <c r="CT12" s="451">
        <v>6234.0813323600005</v>
      </c>
      <c r="CU12" s="451">
        <v>7008.0975059499997</v>
      </c>
      <c r="CV12" s="451">
        <v>6711.3119457500006</v>
      </c>
      <c r="CW12" s="451">
        <v>7118.4088872400007</v>
      </c>
      <c r="CX12" s="451">
        <v>7169.79029403</v>
      </c>
      <c r="CY12" s="451">
        <v>7781.7942268300003</v>
      </c>
      <c r="CZ12" s="451">
        <v>5478.0749407799985</v>
      </c>
      <c r="DA12" s="451">
        <v>5189.8164930800003</v>
      </c>
      <c r="DB12" s="451">
        <v>5662.1032674299995</v>
      </c>
      <c r="DC12" s="451">
        <v>6034.0802652899993</v>
      </c>
      <c r="DD12" s="453">
        <v>6101.8931671899991</v>
      </c>
      <c r="DE12" s="452">
        <v>6880.1076682000003</v>
      </c>
      <c r="DF12" s="451">
        <v>6564.8764056800001</v>
      </c>
      <c r="DG12" s="451">
        <v>7376.1741195300001</v>
      </c>
      <c r="DH12" s="451">
        <v>7347.2012971000004</v>
      </c>
      <c r="DI12" s="451">
        <v>7560.4817832900007</v>
      </c>
      <c r="DJ12" s="451">
        <v>7258.7314406200012</v>
      </c>
      <c r="DK12" s="451">
        <v>7358.5220295200015</v>
      </c>
      <c r="DL12" s="451">
        <v>8160.9561637700017</v>
      </c>
      <c r="DM12" s="451">
        <v>8299.8818100700009</v>
      </c>
      <c r="DN12" s="451">
        <v>8936.5931420699999</v>
      </c>
      <c r="DO12" s="451">
        <v>8980.7238440099991</v>
      </c>
      <c r="DP12" s="453">
        <v>10019.609085900001</v>
      </c>
      <c r="DQ12" s="452">
        <v>10489.322066599998</v>
      </c>
      <c r="DR12" s="451">
        <v>10410.654019210471</v>
      </c>
      <c r="DS12" s="451">
        <v>9248.4907682700014</v>
      </c>
      <c r="DT12" s="451">
        <v>9410.3730642399987</v>
      </c>
      <c r="DU12" s="451">
        <v>9374.5054177300008</v>
      </c>
      <c r="DV12" s="451">
        <v>9553.9115547199999</v>
      </c>
      <c r="DW12" s="451">
        <v>9944.4847423099982</v>
      </c>
      <c r="DX12" s="451">
        <v>10107.426025405548</v>
      </c>
      <c r="DY12" s="451">
        <v>10447.514577799999</v>
      </c>
      <c r="DZ12" s="451">
        <v>10014.765374500003</v>
      </c>
      <c r="EA12" s="451">
        <v>12131.507622390001</v>
      </c>
      <c r="EB12" s="453">
        <v>10905.355681176385</v>
      </c>
      <c r="EC12" s="452">
        <v>11955.965175727873</v>
      </c>
      <c r="ED12" s="451">
        <v>12225.002969650413</v>
      </c>
      <c r="EE12" s="451">
        <v>13066.742538119999</v>
      </c>
      <c r="EF12" s="451">
        <v>12730.834394494639</v>
      </c>
      <c r="EG12" s="451">
        <v>12889.884737429977</v>
      </c>
      <c r="EH12" s="451">
        <v>12674.305681217209</v>
      </c>
      <c r="EI12" s="451">
        <v>12723.832224289685</v>
      </c>
      <c r="EJ12" s="451">
        <v>13069.917796610001</v>
      </c>
      <c r="EK12" s="451">
        <v>13633.547576944702</v>
      </c>
      <c r="EL12" s="451">
        <v>14171.892253016245</v>
      </c>
      <c r="EM12" s="451">
        <v>14649.069604420038</v>
      </c>
      <c r="EN12" s="453">
        <v>13875.88793137183</v>
      </c>
      <c r="EO12" s="452">
        <v>13546.933507252839</v>
      </c>
      <c r="EP12" s="451">
        <v>13735.670433467656</v>
      </c>
      <c r="EQ12" s="451">
        <v>14177.874562440506</v>
      </c>
      <c r="ER12" s="451">
        <v>15320.731356435999</v>
      </c>
      <c r="ES12" s="451">
        <v>15142.362493519749</v>
      </c>
      <c r="ET12" s="451">
        <v>14291.251205000784</v>
      </c>
      <c r="EU12" s="451">
        <v>14126.977410149473</v>
      </c>
      <c r="EV12" s="451">
        <v>14325.777003818095</v>
      </c>
      <c r="EW12" s="451">
        <v>14137.094345330068</v>
      </c>
      <c r="EX12" s="451">
        <v>15361.481542380001</v>
      </c>
      <c r="EY12" s="451">
        <v>15259.992246269998</v>
      </c>
      <c r="EZ12" s="453">
        <v>13151.572128273794</v>
      </c>
      <c r="FA12" s="452">
        <v>13609.435751186125</v>
      </c>
      <c r="FB12" s="451">
        <v>10915.507135559201</v>
      </c>
      <c r="FC12" s="451">
        <f>FC13+FC14</f>
        <v>10480.515526172501</v>
      </c>
      <c r="FD12" s="451">
        <f t="shared" ref="FD12:FI12" si="6">FD13+FD14</f>
        <v>9982.16262766</v>
      </c>
      <c r="FE12" s="451">
        <f t="shared" si="6"/>
        <v>9903.8581441096194</v>
      </c>
      <c r="FF12" s="451">
        <f t="shared" si="6"/>
        <v>10508.644297449999</v>
      </c>
      <c r="FG12" s="451">
        <f t="shared" si="6"/>
        <v>10991.872653909999</v>
      </c>
      <c r="FH12" s="451">
        <f t="shared" si="6"/>
        <v>12359.771485969999</v>
      </c>
      <c r="FI12" s="451">
        <f t="shared" si="6"/>
        <v>12130.932076629999</v>
      </c>
      <c r="FJ12" s="451">
        <v>12321.708571159999</v>
      </c>
      <c r="FK12" s="451">
        <v>12749.778241009999</v>
      </c>
      <c r="FL12" s="453">
        <v>12769.32684532</v>
      </c>
      <c r="FM12" s="452">
        <f>FM13+FM14</f>
        <v>12326.264291479998</v>
      </c>
      <c r="FN12" s="451">
        <f t="shared" ref="FN12:GM12" si="7">FN13+FN14</f>
        <v>12269.973962349999</v>
      </c>
      <c r="FO12" s="451">
        <f t="shared" si="7"/>
        <v>12067.196924430002</v>
      </c>
      <c r="FP12" s="451">
        <f t="shared" si="7"/>
        <v>12231.828588509998</v>
      </c>
      <c r="FQ12" s="451">
        <f t="shared" si="7"/>
        <v>12387.532040089998</v>
      </c>
      <c r="FR12" s="451">
        <f t="shared" si="7"/>
        <v>12436.896687159999</v>
      </c>
      <c r="FS12" s="451">
        <f t="shared" si="7"/>
        <v>12244.364202460001</v>
      </c>
      <c r="FT12" s="451">
        <f t="shared" si="7"/>
        <v>12140.30843723</v>
      </c>
      <c r="FU12" s="451">
        <f t="shared" si="7"/>
        <v>12868.571042740001</v>
      </c>
      <c r="FV12" s="451">
        <f t="shared" si="7"/>
        <v>12918.611456350001</v>
      </c>
      <c r="FW12" s="451">
        <f t="shared" si="7"/>
        <v>12665.7912289</v>
      </c>
      <c r="FX12" s="453">
        <f t="shared" si="7"/>
        <v>11925.76428017</v>
      </c>
      <c r="FY12" s="452">
        <f t="shared" si="7"/>
        <v>11460.624543509997</v>
      </c>
      <c r="FZ12" s="451">
        <f t="shared" si="7"/>
        <v>11666.532247359999</v>
      </c>
      <c r="GA12" s="451">
        <f t="shared" si="7"/>
        <v>11559.364361669999</v>
      </c>
      <c r="GB12" s="451">
        <f t="shared" si="7"/>
        <v>10966.430172470002</v>
      </c>
      <c r="GC12" s="451">
        <f t="shared" si="7"/>
        <v>10213.513530140001</v>
      </c>
      <c r="GD12" s="451">
        <f t="shared" si="7"/>
        <v>10143.191848159999</v>
      </c>
      <c r="GE12" s="451">
        <f t="shared" si="7"/>
        <v>10328.524583439999</v>
      </c>
      <c r="GF12" s="451">
        <f>GF13+GF14</f>
        <v>10160.749893849999</v>
      </c>
      <c r="GG12" s="451">
        <f t="shared" si="7"/>
        <v>8806.3934693499996</v>
      </c>
      <c r="GH12" s="451">
        <f t="shared" si="7"/>
        <v>8546.7862743400001</v>
      </c>
      <c r="GI12" s="451">
        <f t="shared" si="7"/>
        <v>9524.3451421099999</v>
      </c>
      <c r="GJ12" s="453">
        <f t="shared" ref="GJ12" si="8">GJ13+GJ14</f>
        <v>9004.0934317499996</v>
      </c>
      <c r="GK12" s="452">
        <f t="shared" si="7"/>
        <v>8606.8240375799996</v>
      </c>
      <c r="GL12" s="451">
        <f t="shared" si="7"/>
        <v>8240.9062130100028</v>
      </c>
      <c r="GM12" s="453">
        <f t="shared" si="7"/>
        <v>8018.1866124999997</v>
      </c>
    </row>
    <row r="13" spans="1:196" ht="42" customHeight="1">
      <c r="A13" s="456" t="s">
        <v>248</v>
      </c>
      <c r="B13" s="457">
        <v>0.39</v>
      </c>
      <c r="C13" s="457">
        <v>8.77</v>
      </c>
      <c r="D13" s="457">
        <v>7.1</v>
      </c>
      <c r="E13" s="457">
        <v>24.4621</v>
      </c>
      <c r="F13" s="458">
        <v>21.63</v>
      </c>
      <c r="G13" s="457">
        <v>21.513000000000002</v>
      </c>
      <c r="H13" s="457">
        <v>21.538499999999999</v>
      </c>
      <c r="I13" s="457">
        <v>17.8675</v>
      </c>
      <c r="J13" s="457">
        <v>17.8475</v>
      </c>
      <c r="K13" s="457">
        <v>17.835000000000001</v>
      </c>
      <c r="L13" s="457">
        <v>17.907499999999999</v>
      </c>
      <c r="M13" s="457">
        <v>18.003799999999998</v>
      </c>
      <c r="N13" s="457">
        <v>17.975000000000001</v>
      </c>
      <c r="O13" s="457">
        <v>19.967500000000001</v>
      </c>
      <c r="P13" s="457">
        <v>18.2209</v>
      </c>
      <c r="Q13" s="457">
        <v>27.43</v>
      </c>
      <c r="R13" s="459">
        <v>60.780031670000007</v>
      </c>
      <c r="S13" s="460">
        <v>60.823</v>
      </c>
      <c r="T13" s="457">
        <v>55.13</v>
      </c>
      <c r="U13" s="457">
        <v>265.91120000000001</v>
      </c>
      <c r="V13" s="457">
        <v>273.42919999999998</v>
      </c>
      <c r="W13" s="457">
        <v>407.80650000000003</v>
      </c>
      <c r="X13" s="457">
        <v>407.80650000000003</v>
      </c>
      <c r="Y13" s="457">
        <v>218.0712</v>
      </c>
      <c r="Z13" s="457">
        <v>284.75480582</v>
      </c>
      <c r="AA13" s="457">
        <v>281.13802113999998</v>
      </c>
      <c r="AB13" s="457">
        <v>267.51045600000003</v>
      </c>
      <c r="AC13" s="457">
        <v>274.63385999999997</v>
      </c>
      <c r="AD13" s="461">
        <v>297.207179</v>
      </c>
      <c r="AE13" s="460">
        <v>297.207179</v>
      </c>
      <c r="AF13" s="457">
        <v>302.38521900000001</v>
      </c>
      <c r="AG13" s="457">
        <v>384.03985399999999</v>
      </c>
      <c r="AH13" s="457">
        <v>426.30784</v>
      </c>
      <c r="AI13" s="457">
        <v>342.89574399999998</v>
      </c>
      <c r="AJ13" s="457">
        <v>346.83241600000002</v>
      </c>
      <c r="AK13" s="457">
        <v>354.37564399999997</v>
      </c>
      <c r="AL13" s="457">
        <v>434.61662001000002</v>
      </c>
      <c r="AM13" s="457">
        <v>214.82926146</v>
      </c>
      <c r="AN13" s="457">
        <v>94.560418099999993</v>
      </c>
      <c r="AO13" s="457">
        <v>116.37361290000001</v>
      </c>
      <c r="AP13" s="461">
        <v>113.85818556</v>
      </c>
      <c r="AQ13" s="460">
        <v>124.21782435</v>
      </c>
      <c r="AR13" s="457">
        <v>113.95218037999999</v>
      </c>
      <c r="AS13" s="457">
        <v>104.70779585</v>
      </c>
      <c r="AT13" s="457">
        <v>82.917648139908792</v>
      </c>
      <c r="AU13" s="457">
        <v>101.76594858999999</v>
      </c>
      <c r="AV13" s="457">
        <v>30.206748000000001</v>
      </c>
      <c r="AW13" s="457">
        <v>110.576947</v>
      </c>
      <c r="AX13" s="457">
        <v>31.163437000000002</v>
      </c>
      <c r="AY13" s="457">
        <v>7.424506</v>
      </c>
      <c r="AZ13" s="457">
        <v>7.3143639999999994</v>
      </c>
      <c r="BA13" s="457">
        <v>7.3169639999999996</v>
      </c>
      <c r="BB13" s="461">
        <v>17.443949783013696</v>
      </c>
      <c r="BC13" s="457">
        <v>120.62958446000002</v>
      </c>
      <c r="BD13" s="457">
        <v>161.86496041000004</v>
      </c>
      <c r="BE13" s="457">
        <v>162.80258257</v>
      </c>
      <c r="BF13" s="457">
        <v>124.47658832</v>
      </c>
      <c r="BG13" s="457">
        <v>125.72493983</v>
      </c>
      <c r="BH13" s="457">
        <v>78.171765719999996</v>
      </c>
      <c r="BI13" s="460">
        <v>78.171765719999996</v>
      </c>
      <c r="BJ13" s="457">
        <v>153.25963160999999</v>
      </c>
      <c r="BK13" s="457">
        <v>108.22062090000001</v>
      </c>
      <c r="BL13" s="229">
        <v>109.89159402999999</v>
      </c>
      <c r="BM13" s="229">
        <v>110.08779547000002</v>
      </c>
      <c r="BN13" s="229">
        <v>88.436106579999986</v>
      </c>
      <c r="BO13" s="229">
        <v>89.499151279999992</v>
      </c>
      <c r="BP13" s="229">
        <v>132.38018606</v>
      </c>
      <c r="BQ13" s="229">
        <v>134.09822106000001</v>
      </c>
      <c r="BR13" s="229">
        <v>156.21078106000002</v>
      </c>
      <c r="BS13" s="229">
        <v>158.21618106</v>
      </c>
      <c r="BT13" s="462">
        <v>175.27832831000001</v>
      </c>
      <c r="BU13" s="229">
        <v>112.12118151</v>
      </c>
      <c r="BV13" s="229">
        <v>104.72979885999997</v>
      </c>
      <c r="BW13" s="229">
        <v>78.381143230000006</v>
      </c>
      <c r="BX13" s="463">
        <v>106.58737831999998</v>
      </c>
      <c r="BY13" s="463">
        <v>32.762446019999999</v>
      </c>
      <c r="BZ13" s="463">
        <v>36.450355999999999</v>
      </c>
      <c r="CA13" s="463">
        <v>8.3067939699999993</v>
      </c>
      <c r="CB13" s="463">
        <v>8.3075439699999993</v>
      </c>
      <c r="CC13" s="463">
        <v>8.3606025800000001</v>
      </c>
      <c r="CD13" s="463">
        <v>0.38290803000000007</v>
      </c>
      <c r="CE13" s="463">
        <v>0.38807178999999997</v>
      </c>
      <c r="CF13" s="463">
        <v>0.39058207</v>
      </c>
      <c r="CG13" s="464">
        <v>0.39874690999999995</v>
      </c>
      <c r="CH13" s="463">
        <v>0.40768291999999995</v>
      </c>
      <c r="CI13" s="463">
        <v>0.41068637999999996</v>
      </c>
      <c r="CJ13" s="463">
        <v>0.41068637999999996</v>
      </c>
      <c r="CK13" s="463">
        <v>0.41068637999999996</v>
      </c>
      <c r="CL13" s="463">
        <v>0.41068637999999996</v>
      </c>
      <c r="CM13" s="463">
        <v>0.41068637999999996</v>
      </c>
      <c r="CN13" s="463">
        <v>0.41068637999999996</v>
      </c>
      <c r="CO13" s="463">
        <v>0.41068637999999996</v>
      </c>
      <c r="CP13" s="463">
        <v>0.41068637999999996</v>
      </c>
      <c r="CQ13" s="463">
        <v>0.41068637999999996</v>
      </c>
      <c r="CR13" s="465">
        <v>2327.4755086899995</v>
      </c>
      <c r="CS13" s="464">
        <v>2670.89848734</v>
      </c>
      <c r="CT13" s="463">
        <v>2741.7939504999999</v>
      </c>
      <c r="CU13" s="463">
        <v>2755.8823059500005</v>
      </c>
      <c r="CV13" s="463">
        <v>2756.9544728200008</v>
      </c>
      <c r="CW13" s="463">
        <v>2951.7796709400009</v>
      </c>
      <c r="CX13" s="463">
        <v>2879.5915328700003</v>
      </c>
      <c r="CY13" s="463">
        <v>2878.7295752800001</v>
      </c>
      <c r="CZ13" s="463">
        <v>2921.9136578299999</v>
      </c>
      <c r="DA13" s="463">
        <v>2693.9975784900003</v>
      </c>
      <c r="DB13" s="463">
        <v>2955.51587436</v>
      </c>
      <c r="DC13" s="463">
        <v>3083.1134836299993</v>
      </c>
      <c r="DD13" s="465">
        <v>2957.1620311999995</v>
      </c>
      <c r="DE13" s="464">
        <v>3245.2547275100005</v>
      </c>
      <c r="DF13" s="463">
        <v>3180.4776699700001</v>
      </c>
      <c r="DG13" s="463">
        <v>3518.2564962799997</v>
      </c>
      <c r="DH13" s="463">
        <v>3530.7146968800002</v>
      </c>
      <c r="DI13" s="463">
        <v>3838.9526685500009</v>
      </c>
      <c r="DJ13" s="463">
        <v>3641.2285764700005</v>
      </c>
      <c r="DK13" s="463">
        <v>3784.7886355500004</v>
      </c>
      <c r="DL13" s="463">
        <v>4413.5104779400008</v>
      </c>
      <c r="DM13" s="463">
        <v>4307.6400306100004</v>
      </c>
      <c r="DN13" s="463">
        <v>4422.3106828700002</v>
      </c>
      <c r="DO13" s="463">
        <v>4168.7649316700008</v>
      </c>
      <c r="DP13" s="465">
        <v>4214.5012912600005</v>
      </c>
      <c r="DQ13" s="464">
        <v>4488.0497915700007</v>
      </c>
      <c r="DR13" s="463">
        <v>4759.8014721004711</v>
      </c>
      <c r="DS13" s="463">
        <v>4649.9105471300009</v>
      </c>
      <c r="DT13" s="463">
        <v>4709.1801264400001</v>
      </c>
      <c r="DU13" s="463">
        <v>4512.6544399699997</v>
      </c>
      <c r="DV13" s="463">
        <v>4621.0770810799995</v>
      </c>
      <c r="DW13" s="463">
        <v>5181.8670076200005</v>
      </c>
      <c r="DX13" s="463">
        <v>5243.5445167355483</v>
      </c>
      <c r="DY13" s="463">
        <v>5249.816690839999</v>
      </c>
      <c r="DZ13" s="463">
        <v>4708.9507758600012</v>
      </c>
      <c r="EA13" s="463">
        <v>6618.07446549</v>
      </c>
      <c r="EB13" s="465">
        <v>6669.4983036163849</v>
      </c>
      <c r="EC13" s="464">
        <v>7719.2031362078751</v>
      </c>
      <c r="ED13" s="463">
        <v>7877.9501548704138</v>
      </c>
      <c r="EE13" s="463">
        <v>7892.8535111499996</v>
      </c>
      <c r="EF13" s="463">
        <v>7681.2832600646389</v>
      </c>
      <c r="EG13" s="463">
        <v>7903.9384901399753</v>
      </c>
      <c r="EH13" s="463">
        <v>7879.1540445772071</v>
      </c>
      <c r="EI13" s="463">
        <v>7922.4823249796855</v>
      </c>
      <c r="EJ13" s="463">
        <v>8135.0995761300019</v>
      </c>
      <c r="EK13" s="463">
        <v>8579.0116469647</v>
      </c>
      <c r="EL13" s="463">
        <v>8910.5609734462432</v>
      </c>
      <c r="EM13" s="463">
        <v>9274.8858677140379</v>
      </c>
      <c r="EN13" s="465">
        <v>8494.1422911258323</v>
      </c>
      <c r="EO13" s="464">
        <v>7939.0822773228383</v>
      </c>
      <c r="EP13" s="463">
        <v>8071.1861057576552</v>
      </c>
      <c r="EQ13" s="463">
        <v>8391.7295772605048</v>
      </c>
      <c r="ER13" s="463">
        <v>9281.8156737699992</v>
      </c>
      <c r="ES13" s="463">
        <v>8884.3258915197475</v>
      </c>
      <c r="ET13" s="463">
        <v>8089.4273114807847</v>
      </c>
      <c r="EU13" s="463">
        <v>7855.9696141834747</v>
      </c>
      <c r="EV13" s="463">
        <v>7873.5159103980923</v>
      </c>
      <c r="EW13" s="463">
        <v>7247.6905029400659</v>
      </c>
      <c r="EX13" s="463">
        <v>6987.020637749999</v>
      </c>
      <c r="EY13" s="463">
        <v>7152.562749499999</v>
      </c>
      <c r="EZ13" s="465">
        <v>6904.8048812437955</v>
      </c>
      <c r="FA13" s="464">
        <v>6556.0414462519229</v>
      </c>
      <c r="FB13" s="463">
        <v>2911.6634041791999</v>
      </c>
      <c r="FC13" s="463">
        <v>2716.1367017424991</v>
      </c>
      <c r="FD13" s="463">
        <v>2498.6361011600002</v>
      </c>
      <c r="FE13" s="463">
        <v>2650.3817368200002</v>
      </c>
      <c r="FF13" s="463">
        <v>3754.3333410999999</v>
      </c>
      <c r="FG13" s="463">
        <v>4463.0191666899991</v>
      </c>
      <c r="FH13" s="463">
        <v>5929.2220715599988</v>
      </c>
      <c r="FI13" s="463">
        <v>6049.3295171399996</v>
      </c>
      <c r="FJ13" s="463">
        <v>6207.5082545300002</v>
      </c>
      <c r="FK13" s="463">
        <v>6264.7751986900012</v>
      </c>
      <c r="FL13" s="465">
        <v>6318.9793109099992</v>
      </c>
      <c r="FM13" s="464">
        <v>6350.4909240599991</v>
      </c>
      <c r="FN13" s="463">
        <v>6290.9174772899996</v>
      </c>
      <c r="FO13" s="463">
        <v>6124.5546616400006</v>
      </c>
      <c r="FP13" s="463">
        <v>6148.8469866899995</v>
      </c>
      <c r="FQ13" s="463">
        <v>6207.6807965499993</v>
      </c>
      <c r="FR13" s="463">
        <v>6019.9176045999993</v>
      </c>
      <c r="FS13" s="463">
        <v>6080.7485348300006</v>
      </c>
      <c r="FT13" s="463">
        <v>5780.9889117399998</v>
      </c>
      <c r="FU13" s="463">
        <v>5308.8559494800002</v>
      </c>
      <c r="FV13" s="463">
        <v>5287.9212287299997</v>
      </c>
      <c r="FW13" s="463">
        <v>5517.2248152399998</v>
      </c>
      <c r="FX13" s="465">
        <v>5507.0264952299995</v>
      </c>
      <c r="FY13" s="464">
        <v>5567.6890314699986</v>
      </c>
      <c r="FZ13" s="463">
        <v>5329.8953119400003</v>
      </c>
      <c r="GA13" s="463">
        <v>5540.6261742899987</v>
      </c>
      <c r="GB13" s="463">
        <v>5594.4770141900008</v>
      </c>
      <c r="GC13" s="463">
        <v>5699.98426982</v>
      </c>
      <c r="GD13" s="463">
        <v>5731.6188693699987</v>
      </c>
      <c r="GE13" s="463">
        <v>5821.9266495499996</v>
      </c>
      <c r="GF13" s="463">
        <v>5851.4388938499997</v>
      </c>
      <c r="GG13" s="463">
        <v>4281.7068967799996</v>
      </c>
      <c r="GH13" s="463">
        <v>4362.0070237600003</v>
      </c>
      <c r="GI13" s="463">
        <v>4354.8569786400003</v>
      </c>
      <c r="GJ13" s="465">
        <v>4221.0718553200004</v>
      </c>
      <c r="GK13" s="464">
        <v>4045.5976584699993</v>
      </c>
      <c r="GL13" s="463">
        <v>3666.8873162600003</v>
      </c>
      <c r="GM13" s="465">
        <v>3666.8873162600003</v>
      </c>
    </row>
    <row r="14" spans="1:196" ht="42" customHeight="1">
      <c r="A14" s="456" t="s">
        <v>249</v>
      </c>
      <c r="B14" s="457">
        <v>347.94</v>
      </c>
      <c r="C14" s="457">
        <v>455.71</v>
      </c>
      <c r="D14" s="457">
        <v>850.8</v>
      </c>
      <c r="E14" s="457">
        <v>1082.4603</v>
      </c>
      <c r="F14" s="458">
        <v>1162.4649999999999</v>
      </c>
      <c r="G14" s="457">
        <v>1138.9649999999999</v>
      </c>
      <c r="H14" s="457">
        <v>1162.7704000000001</v>
      </c>
      <c r="I14" s="457">
        <v>838.62860000000001</v>
      </c>
      <c r="J14" s="457">
        <v>951.30669999999998</v>
      </c>
      <c r="K14" s="457">
        <v>904.87490000000003</v>
      </c>
      <c r="L14" s="457">
        <v>931.45320000000004</v>
      </c>
      <c r="M14" s="457">
        <v>958.02760000000001</v>
      </c>
      <c r="N14" s="457">
        <v>1026.6894</v>
      </c>
      <c r="O14" s="457">
        <v>1063.6409000000001</v>
      </c>
      <c r="P14" s="457">
        <v>1063.9748999999999</v>
      </c>
      <c r="Q14" s="457">
        <v>1080.3818000000001</v>
      </c>
      <c r="R14" s="459">
        <v>1218.0653481100001</v>
      </c>
      <c r="S14" s="460">
        <v>1192.27</v>
      </c>
      <c r="T14" s="457">
        <v>1123.5033000000001</v>
      </c>
      <c r="U14" s="457">
        <v>1100.0713000000001</v>
      </c>
      <c r="V14" s="457">
        <v>516.79079999999999</v>
      </c>
      <c r="W14" s="457">
        <v>475.43579999999997</v>
      </c>
      <c r="X14" s="457">
        <v>532.53480000000002</v>
      </c>
      <c r="Y14" s="457">
        <v>537.73670000000004</v>
      </c>
      <c r="Z14" s="457">
        <v>551.31391844999996</v>
      </c>
      <c r="AA14" s="457">
        <v>624.58643927000003</v>
      </c>
      <c r="AB14" s="457">
        <v>635.85847416000001</v>
      </c>
      <c r="AC14" s="457">
        <v>712.89909151000006</v>
      </c>
      <c r="AD14" s="461">
        <v>791.53557626999998</v>
      </c>
      <c r="AE14" s="460">
        <v>838.54505562999998</v>
      </c>
      <c r="AF14" s="457">
        <v>927.24917068999991</v>
      </c>
      <c r="AG14" s="457">
        <v>1126.8439961900001</v>
      </c>
      <c r="AH14" s="457">
        <v>995.15451499000005</v>
      </c>
      <c r="AI14" s="457">
        <v>1149.4215976</v>
      </c>
      <c r="AJ14" s="457">
        <v>1133.5811643499999</v>
      </c>
      <c r="AK14" s="457">
        <v>1169.52578326</v>
      </c>
      <c r="AL14" s="457">
        <v>1388.6894846599998</v>
      </c>
      <c r="AM14" s="457">
        <v>1482.03113831</v>
      </c>
      <c r="AN14" s="457">
        <v>1362.5777648000001</v>
      </c>
      <c r="AO14" s="457">
        <v>1470.34765105</v>
      </c>
      <c r="AP14" s="461">
        <v>1548.14941649</v>
      </c>
      <c r="AQ14" s="460">
        <v>1641.67512081</v>
      </c>
      <c r="AR14" s="457">
        <v>1720.0636669999999</v>
      </c>
      <c r="AS14" s="457">
        <v>1619.3679685</v>
      </c>
      <c r="AT14" s="457">
        <v>1740.65644711</v>
      </c>
      <c r="AU14" s="457">
        <v>1736.4951046599999</v>
      </c>
      <c r="AV14" s="457">
        <v>1866.2379451400002</v>
      </c>
      <c r="AW14" s="457">
        <v>1724.804658979707</v>
      </c>
      <c r="AX14" s="457">
        <v>1571.8812657744352</v>
      </c>
      <c r="AY14" s="457">
        <v>1689.98053357</v>
      </c>
      <c r="AZ14" s="457">
        <v>1637.3373427799997</v>
      </c>
      <c r="BA14" s="457">
        <v>1750.29998826</v>
      </c>
      <c r="BB14" s="461">
        <v>2205.8018133799997</v>
      </c>
      <c r="BC14" s="457">
        <v>2077.19348799</v>
      </c>
      <c r="BD14" s="457">
        <v>2146.8173369300002</v>
      </c>
      <c r="BE14" s="457">
        <v>2307.1085298900002</v>
      </c>
      <c r="BF14" s="457">
        <v>2236.0306748600001</v>
      </c>
      <c r="BG14" s="457">
        <v>2391.0530720499996</v>
      </c>
      <c r="BH14" s="457">
        <v>3059.1525284500003</v>
      </c>
      <c r="BI14" s="460">
        <v>3059.1525284500003</v>
      </c>
      <c r="BJ14" s="457">
        <v>3289.1766112199998</v>
      </c>
      <c r="BK14" s="457">
        <v>3558.1254503999999</v>
      </c>
      <c r="BL14" s="229">
        <v>3572.8134267600003</v>
      </c>
      <c r="BM14" s="229">
        <v>3513.9589175000001</v>
      </c>
      <c r="BN14" s="229">
        <v>3748.0565194400001</v>
      </c>
      <c r="BO14" s="229">
        <v>3179.8022326600003</v>
      </c>
      <c r="BP14" s="229">
        <v>3532.9574361599998</v>
      </c>
      <c r="BQ14" s="229">
        <v>3401.8157213899995</v>
      </c>
      <c r="BR14" s="229">
        <v>3535.5615202000004</v>
      </c>
      <c r="BS14" s="229">
        <v>3745.2723603099998</v>
      </c>
      <c r="BT14" s="462">
        <v>3896.0157451</v>
      </c>
      <c r="BU14" s="229">
        <v>3968.33330609</v>
      </c>
      <c r="BV14" s="229">
        <v>3924.9206951200003</v>
      </c>
      <c r="BW14" s="229">
        <v>4242.3220025399996</v>
      </c>
      <c r="BX14" s="463">
        <v>4252.3176783199997</v>
      </c>
      <c r="BY14" s="463">
        <v>4210.2883917300005</v>
      </c>
      <c r="BZ14" s="463">
        <v>4108.5500242100006</v>
      </c>
      <c r="CA14" s="463">
        <v>4010.7238322100002</v>
      </c>
      <c r="CB14" s="463">
        <v>5211.7021863999998</v>
      </c>
      <c r="CC14" s="463">
        <v>5229.0158838399993</v>
      </c>
      <c r="CD14" s="463">
        <v>5348.3936307499998</v>
      </c>
      <c r="CE14" s="463">
        <v>5364.7305019100004</v>
      </c>
      <c r="CF14" s="463">
        <v>5425.5276091300002</v>
      </c>
      <c r="CG14" s="464">
        <v>5232.7540887199993</v>
      </c>
      <c r="CH14" s="463">
        <v>5203.0096339200009</v>
      </c>
      <c r="CI14" s="463">
        <v>5011.1383989000005</v>
      </c>
      <c r="CJ14" s="463">
        <v>5064.8682552499995</v>
      </c>
      <c r="CK14" s="463">
        <v>4932.9127750500002</v>
      </c>
      <c r="CL14" s="463">
        <v>5065.1545120800001</v>
      </c>
      <c r="CM14" s="463">
        <v>5469.2456255299994</v>
      </c>
      <c r="CN14" s="463">
        <v>5167.5770332299999</v>
      </c>
      <c r="CO14" s="463">
        <v>5137.0909499999989</v>
      </c>
      <c r="CP14" s="463">
        <v>5131.89281579</v>
      </c>
      <c r="CQ14" s="463">
        <v>4301.1188554299997</v>
      </c>
      <c r="CR14" s="465">
        <v>3842.5368927800005</v>
      </c>
      <c r="CS14" s="464">
        <v>3860.7899793799997</v>
      </c>
      <c r="CT14" s="463">
        <v>3492.2873818600006</v>
      </c>
      <c r="CU14" s="463">
        <v>4252.2152000000006</v>
      </c>
      <c r="CV14" s="463">
        <v>3954.3574729300003</v>
      </c>
      <c r="CW14" s="463">
        <v>4166.6292162999998</v>
      </c>
      <c r="CX14" s="463">
        <v>4290.1987611599998</v>
      </c>
      <c r="CY14" s="463">
        <v>4903.0646515500002</v>
      </c>
      <c r="CZ14" s="463">
        <v>2556.1612829499995</v>
      </c>
      <c r="DA14" s="463">
        <v>2495.8189145900001</v>
      </c>
      <c r="DB14" s="463">
        <v>2706.5873930699995</v>
      </c>
      <c r="DC14" s="463">
        <v>2950.9667816600004</v>
      </c>
      <c r="DD14" s="465">
        <v>3144.73113599</v>
      </c>
      <c r="DE14" s="464">
        <v>3634.8529406899997</v>
      </c>
      <c r="DF14" s="463">
        <v>3384.3987357099995</v>
      </c>
      <c r="DG14" s="463">
        <v>3857.9176232500004</v>
      </c>
      <c r="DH14" s="463">
        <v>3816.4866002200001</v>
      </c>
      <c r="DI14" s="463">
        <v>3721.5291147399998</v>
      </c>
      <c r="DJ14" s="463">
        <v>3617.5028641500003</v>
      </c>
      <c r="DK14" s="463">
        <v>3573.7333939700006</v>
      </c>
      <c r="DL14" s="463">
        <v>3747.4456858300005</v>
      </c>
      <c r="DM14" s="463">
        <v>3992.2417794600001</v>
      </c>
      <c r="DN14" s="463">
        <v>4514.2824591999997</v>
      </c>
      <c r="DO14" s="463">
        <v>4811.9589123399992</v>
      </c>
      <c r="DP14" s="465">
        <v>5805.1077946400001</v>
      </c>
      <c r="DQ14" s="464">
        <v>6001.272275029999</v>
      </c>
      <c r="DR14" s="463">
        <v>5650.8525471099993</v>
      </c>
      <c r="DS14" s="463">
        <v>4598.5802211400014</v>
      </c>
      <c r="DT14" s="463">
        <v>4701.1929377999995</v>
      </c>
      <c r="DU14" s="463">
        <v>4861.8509777600002</v>
      </c>
      <c r="DV14" s="463">
        <v>4932.8344736399995</v>
      </c>
      <c r="DW14" s="463">
        <v>4762.6177346899995</v>
      </c>
      <c r="DX14" s="463">
        <v>4863.8815086700006</v>
      </c>
      <c r="DY14" s="463">
        <v>5197.6978869599989</v>
      </c>
      <c r="DZ14" s="463">
        <v>5305.8145986400013</v>
      </c>
      <c r="EA14" s="463">
        <v>5513.4331569000005</v>
      </c>
      <c r="EB14" s="465">
        <v>4235.8573775599998</v>
      </c>
      <c r="EC14" s="464">
        <v>4236.7620395200001</v>
      </c>
      <c r="ED14" s="463">
        <v>4347.0528147799996</v>
      </c>
      <c r="EE14" s="463">
        <v>5173.8890269699996</v>
      </c>
      <c r="EF14" s="463">
        <v>5049.5511344300003</v>
      </c>
      <c r="EG14" s="463">
        <v>4985.9462472900004</v>
      </c>
      <c r="EH14" s="463">
        <v>4795.1516366400001</v>
      </c>
      <c r="EI14" s="463">
        <v>4801.3498993100002</v>
      </c>
      <c r="EJ14" s="463">
        <v>4934.8182204800005</v>
      </c>
      <c r="EK14" s="463">
        <v>5054.5359299799993</v>
      </c>
      <c r="EL14" s="463">
        <v>5261.3312795700012</v>
      </c>
      <c r="EM14" s="463">
        <v>5374.1837367059998</v>
      </c>
      <c r="EN14" s="465">
        <v>5381.7456402459993</v>
      </c>
      <c r="EO14" s="464">
        <v>5607.85122993</v>
      </c>
      <c r="EP14" s="463">
        <v>5664.4843277100008</v>
      </c>
      <c r="EQ14" s="463">
        <v>5786.1449851799998</v>
      </c>
      <c r="ER14" s="463">
        <v>6038.9156826660001</v>
      </c>
      <c r="ES14" s="463">
        <v>6258.036602000001</v>
      </c>
      <c r="ET14" s="463">
        <v>6201.8238935200006</v>
      </c>
      <c r="EU14" s="463">
        <v>6271.0077959660002</v>
      </c>
      <c r="EV14" s="463">
        <v>6452.261093420002</v>
      </c>
      <c r="EW14" s="463">
        <v>6889.4038423900001</v>
      </c>
      <c r="EX14" s="463">
        <v>8374.4609046300011</v>
      </c>
      <c r="EY14" s="463">
        <v>8107.4294967699989</v>
      </c>
      <c r="EZ14" s="465">
        <v>6246.7672470299995</v>
      </c>
      <c r="FA14" s="464">
        <v>7053.3943049342015</v>
      </c>
      <c r="FB14" s="463">
        <v>8003.8437313800005</v>
      </c>
      <c r="FC14" s="463">
        <v>7764.3788244300013</v>
      </c>
      <c r="FD14" s="463">
        <v>7483.5265264999998</v>
      </c>
      <c r="FE14" s="463">
        <v>7253.4764072896196</v>
      </c>
      <c r="FF14" s="463">
        <v>6754.3109563499993</v>
      </c>
      <c r="FG14" s="463">
        <v>6528.8534872200007</v>
      </c>
      <c r="FH14" s="463">
        <v>6430.5494144100003</v>
      </c>
      <c r="FI14" s="463">
        <v>6081.6025594899993</v>
      </c>
      <c r="FJ14" s="463">
        <v>6114.2003166299992</v>
      </c>
      <c r="FK14" s="463">
        <v>6485.0030423199987</v>
      </c>
      <c r="FL14" s="465">
        <v>6450.3475344099998</v>
      </c>
      <c r="FM14" s="464">
        <v>5975.7733674199999</v>
      </c>
      <c r="FN14" s="463">
        <v>5979.0564850599994</v>
      </c>
      <c r="FO14" s="463">
        <v>5942.6422627900001</v>
      </c>
      <c r="FP14" s="463">
        <v>6082.981601819999</v>
      </c>
      <c r="FQ14" s="463">
        <v>6179.8512435399998</v>
      </c>
      <c r="FR14" s="463">
        <v>6416.9790825600003</v>
      </c>
      <c r="FS14" s="463">
        <v>6163.6156676300016</v>
      </c>
      <c r="FT14" s="463">
        <v>6359.3195254900011</v>
      </c>
      <c r="FU14" s="463">
        <v>7559.7150932599998</v>
      </c>
      <c r="FV14" s="463">
        <v>7630.6902276200008</v>
      </c>
      <c r="FW14" s="463">
        <v>7148.5664136599999</v>
      </c>
      <c r="FX14" s="465">
        <v>6418.7377849400009</v>
      </c>
      <c r="FY14" s="464">
        <v>5892.9355120399987</v>
      </c>
      <c r="FZ14" s="463">
        <v>6336.6369354199987</v>
      </c>
      <c r="GA14" s="463">
        <v>6018.7381873800005</v>
      </c>
      <c r="GB14" s="463">
        <v>5371.95315828</v>
      </c>
      <c r="GC14" s="463">
        <v>4513.5292603200005</v>
      </c>
      <c r="GD14" s="463">
        <v>4411.57297879</v>
      </c>
      <c r="GE14" s="463">
        <v>4506.5979338899997</v>
      </c>
      <c r="GF14" s="463">
        <v>4309.3109999999997</v>
      </c>
      <c r="GG14" s="463">
        <v>4524.68657257</v>
      </c>
      <c r="GH14" s="463">
        <v>4184.7792505799989</v>
      </c>
      <c r="GI14" s="463">
        <v>5169.4881634700005</v>
      </c>
      <c r="GJ14" s="465">
        <v>4783.0215764299992</v>
      </c>
      <c r="GK14" s="464">
        <v>4561.2263791100004</v>
      </c>
      <c r="GL14" s="463">
        <v>4574.0188967500017</v>
      </c>
      <c r="GM14" s="465">
        <v>4351.2992962399994</v>
      </c>
    </row>
    <row r="15" spans="1:196" ht="42" customHeight="1">
      <c r="A15" s="468" t="s">
        <v>250</v>
      </c>
      <c r="B15" s="444">
        <v>1445.48</v>
      </c>
      <c r="C15" s="444">
        <v>2064.0300000000002</v>
      </c>
      <c r="D15" s="444">
        <v>3295.6</v>
      </c>
      <c r="E15" s="444">
        <v>4884.3437999999996</v>
      </c>
      <c r="F15" s="445">
        <v>5766.1760000000004</v>
      </c>
      <c r="G15" s="444">
        <v>5841.0784000000003</v>
      </c>
      <c r="H15" s="444">
        <v>5887.3885</v>
      </c>
      <c r="I15" s="444">
        <v>5918.8180000000002</v>
      </c>
      <c r="J15" s="444">
        <v>5912.5241999999998</v>
      </c>
      <c r="K15" s="444">
        <v>5977.5509000000002</v>
      </c>
      <c r="L15" s="444">
        <v>6207.3613999999998</v>
      </c>
      <c r="M15" s="444">
        <v>6124.7902999999997</v>
      </c>
      <c r="N15" s="444">
        <v>6188.9040999999997</v>
      </c>
      <c r="O15" s="444">
        <v>6275.6044000000002</v>
      </c>
      <c r="P15" s="444">
        <v>6438.5093999999999</v>
      </c>
      <c r="Q15" s="444">
        <v>6648.3526000000002</v>
      </c>
      <c r="R15" s="446">
        <v>6697.8195999999998</v>
      </c>
      <c r="S15" s="447">
        <v>6697.8196078456294</v>
      </c>
      <c r="T15" s="444">
        <v>6304.0293799043902</v>
      </c>
      <c r="U15" s="444">
        <v>6491.8427339812897</v>
      </c>
      <c r="V15" s="444">
        <v>6790.3545581377903</v>
      </c>
      <c r="W15" s="444">
        <v>6957.4606912078107</v>
      </c>
      <c r="X15" s="444">
        <v>7220.5598014651723</v>
      </c>
      <c r="Y15" s="444">
        <v>7425.6102999999994</v>
      </c>
      <c r="Z15" s="444">
        <v>7522.9325724066684</v>
      </c>
      <c r="AA15" s="444">
        <v>7752.4047175305323</v>
      </c>
      <c r="AB15" s="444">
        <v>7924.5134303213154</v>
      </c>
      <c r="AC15" s="444">
        <v>8231.7705697085039</v>
      </c>
      <c r="AD15" s="448">
        <v>8560.8889621920625</v>
      </c>
      <c r="AE15" s="447">
        <v>8848.1088603747467</v>
      </c>
      <c r="AF15" s="444">
        <v>9009.7919436941647</v>
      </c>
      <c r="AG15" s="444">
        <v>9388.1837964489605</v>
      </c>
      <c r="AH15" s="444">
        <v>9327.5425836060022</v>
      </c>
      <c r="AI15" s="444">
        <v>9699.52</v>
      </c>
      <c r="AJ15" s="444">
        <v>10038.17059</v>
      </c>
      <c r="AK15" s="444">
        <v>10492.54472</v>
      </c>
      <c r="AL15" s="444">
        <v>10814.215330000001</v>
      </c>
      <c r="AM15" s="444">
        <v>11151.119710000001</v>
      </c>
      <c r="AN15" s="444">
        <v>11431.530496852218</v>
      </c>
      <c r="AO15" s="444">
        <v>11442.725713230862</v>
      </c>
      <c r="AP15" s="448">
        <v>11477.365270030008</v>
      </c>
      <c r="AQ15" s="447">
        <v>11621.797703989208</v>
      </c>
      <c r="AR15" s="444">
        <v>11984.867947552308</v>
      </c>
      <c r="AS15" s="444">
        <v>12183.761701132555</v>
      </c>
      <c r="AT15" s="444">
        <v>12237.317550000002</v>
      </c>
      <c r="AU15" s="444">
        <v>12869.248890000001</v>
      </c>
      <c r="AV15" s="444">
        <v>13402.271229722581</v>
      </c>
      <c r="AW15" s="444">
        <v>13443.0321</v>
      </c>
      <c r="AX15" s="444">
        <v>13713.404689999999</v>
      </c>
      <c r="AY15" s="444">
        <v>14117.806399999999</v>
      </c>
      <c r="AZ15" s="444">
        <v>14288.413349999999</v>
      </c>
      <c r="BA15" s="444">
        <v>14401.423140000001</v>
      </c>
      <c r="BB15" s="448">
        <v>14757.19743</v>
      </c>
      <c r="BC15" s="444">
        <v>15546.644393649143</v>
      </c>
      <c r="BD15" s="444">
        <v>16057.896184938018</v>
      </c>
      <c r="BE15" s="444">
        <v>17103.829584879226</v>
      </c>
      <c r="BF15" s="444">
        <v>18003.424405660004</v>
      </c>
      <c r="BG15" s="444">
        <v>18939.948985800002</v>
      </c>
      <c r="BH15" s="444">
        <v>21042.699166470004</v>
      </c>
      <c r="BI15" s="447">
        <v>20961.023390670001</v>
      </c>
      <c r="BJ15" s="444">
        <v>21921.634353769998</v>
      </c>
      <c r="BK15" s="444">
        <v>23327.894235669995</v>
      </c>
      <c r="BL15" s="449">
        <v>23974.162284139995</v>
      </c>
      <c r="BM15" s="449">
        <v>24659.57763</v>
      </c>
      <c r="BN15" s="449">
        <v>26045.161065580003</v>
      </c>
      <c r="BO15" s="449">
        <v>24211.65395</v>
      </c>
      <c r="BP15" s="449">
        <v>25570.641149999999</v>
      </c>
      <c r="BQ15" s="449">
        <v>25328.923300000002</v>
      </c>
      <c r="BR15" s="449">
        <v>25791.03385</v>
      </c>
      <c r="BS15" s="449">
        <v>25720.356313079999</v>
      </c>
      <c r="BT15" s="450">
        <v>26203.099310050002</v>
      </c>
      <c r="BU15" s="449">
        <v>26134.151842980002</v>
      </c>
      <c r="BV15" s="449">
        <v>26194.832724259995</v>
      </c>
      <c r="BW15" s="449">
        <v>25944.22849451</v>
      </c>
      <c r="BX15" s="451">
        <v>26633.713129789994</v>
      </c>
      <c r="BY15" s="451">
        <v>27157.192686699989</v>
      </c>
      <c r="BZ15" s="451">
        <v>28255.549386160004</v>
      </c>
      <c r="CA15" s="451">
        <v>28171.617678610008</v>
      </c>
      <c r="CB15" s="451">
        <v>28752.808648280003</v>
      </c>
      <c r="CC15" s="451">
        <v>28511.588136089998</v>
      </c>
      <c r="CD15" s="451">
        <v>28921.655220000001</v>
      </c>
      <c r="CE15" s="451">
        <v>29180.663069999999</v>
      </c>
      <c r="CF15" s="451">
        <v>29983.480522910017</v>
      </c>
      <c r="CG15" s="452">
        <v>30031.75815528</v>
      </c>
      <c r="CH15" s="451">
        <v>30772.947496120003</v>
      </c>
      <c r="CI15" s="451">
        <v>30990.078706280005</v>
      </c>
      <c r="CJ15" s="451">
        <v>30909.955033799986</v>
      </c>
      <c r="CK15" s="451">
        <v>31568.596450000001</v>
      </c>
      <c r="CL15" s="451">
        <v>32530.6276</v>
      </c>
      <c r="CM15" s="451">
        <v>32229.126550000001</v>
      </c>
      <c r="CN15" s="451">
        <v>30622.44557</v>
      </c>
      <c r="CO15" s="451">
        <v>31255.76094</v>
      </c>
      <c r="CP15" s="451">
        <v>33232.627141790006</v>
      </c>
      <c r="CQ15" s="451">
        <v>32801.447780000002</v>
      </c>
      <c r="CR15" s="453">
        <v>33986.980369249999</v>
      </c>
      <c r="CS15" s="452">
        <v>33532.641404059992</v>
      </c>
      <c r="CT15" s="451">
        <v>31524.676652419999</v>
      </c>
      <c r="CU15" s="451">
        <v>31720.267443969995</v>
      </c>
      <c r="CV15" s="451">
        <v>32632.7435</v>
      </c>
      <c r="CW15" s="451">
        <v>33233.371599999999</v>
      </c>
      <c r="CX15" s="451">
        <v>34380.145799999998</v>
      </c>
      <c r="CY15" s="451">
        <v>34834.410519789992</v>
      </c>
      <c r="CZ15" s="451">
        <v>31221.728676750001</v>
      </c>
      <c r="DA15" s="451">
        <v>32403.317075439998</v>
      </c>
      <c r="DB15" s="451">
        <v>32773.413588830001</v>
      </c>
      <c r="DC15" s="451">
        <v>32564.053383280003</v>
      </c>
      <c r="DD15" s="453">
        <v>33352.139000000003</v>
      </c>
      <c r="DE15" s="452">
        <v>31904.32187082</v>
      </c>
      <c r="DF15" s="451">
        <v>33051.135749420006</v>
      </c>
      <c r="DG15" s="451">
        <v>33601.739619569998</v>
      </c>
      <c r="DH15" s="451">
        <v>33958.744017679994</v>
      </c>
      <c r="DI15" s="451">
        <v>34508.96382669</v>
      </c>
      <c r="DJ15" s="451">
        <v>35049.400116009994</v>
      </c>
      <c r="DK15" s="451">
        <v>34611.38699911</v>
      </c>
      <c r="DL15" s="451">
        <v>35104.544723189996</v>
      </c>
      <c r="DM15" s="451">
        <v>36147.99896528</v>
      </c>
      <c r="DN15" s="451">
        <v>37080.480073930004</v>
      </c>
      <c r="DO15" s="451">
        <v>38309.410828940003</v>
      </c>
      <c r="DP15" s="453">
        <v>39364.914010399996</v>
      </c>
      <c r="DQ15" s="452">
        <v>40459.407132839995</v>
      </c>
      <c r="DR15" s="451">
        <v>40247.627195321023</v>
      </c>
      <c r="DS15" s="451">
        <v>40219.191042509992</v>
      </c>
      <c r="DT15" s="451">
        <v>40049.936735679999</v>
      </c>
      <c r="DU15" s="451">
        <v>40194.154343703005</v>
      </c>
      <c r="DV15" s="451">
        <v>40036.791796873003</v>
      </c>
      <c r="DW15" s="451">
        <v>39454.728126362999</v>
      </c>
      <c r="DX15" s="451">
        <v>40107.078388229995</v>
      </c>
      <c r="DY15" s="451">
        <v>40717.797769380006</v>
      </c>
      <c r="DZ15" s="451">
        <v>42057.996446469995</v>
      </c>
      <c r="EA15" s="451">
        <v>42332.076674629985</v>
      </c>
      <c r="EB15" s="453">
        <v>43533.186283835486</v>
      </c>
      <c r="EC15" s="452">
        <v>43125.462028910006</v>
      </c>
      <c r="ED15" s="451">
        <v>43216.137939638233</v>
      </c>
      <c r="EE15" s="451">
        <v>42155.803199099995</v>
      </c>
      <c r="EF15" s="451">
        <v>42816.79131963999</v>
      </c>
      <c r="EG15" s="451">
        <v>43293.1257414793</v>
      </c>
      <c r="EH15" s="451">
        <v>42743.449214380002</v>
      </c>
      <c r="EI15" s="451">
        <v>43514.23682118475</v>
      </c>
      <c r="EJ15" s="451">
        <v>43936.884123810007</v>
      </c>
      <c r="EK15" s="451">
        <v>44994.411241219976</v>
      </c>
      <c r="EL15" s="451">
        <v>46318.825286677093</v>
      </c>
      <c r="EM15" s="451">
        <v>46646.451770364001</v>
      </c>
      <c r="EN15" s="453">
        <v>48385.578583134004</v>
      </c>
      <c r="EO15" s="452">
        <v>49322.234814129995</v>
      </c>
      <c r="EP15" s="451">
        <v>50593.348884360013</v>
      </c>
      <c r="EQ15" s="451">
        <v>53204.816707419988</v>
      </c>
      <c r="ER15" s="451">
        <v>54168.745960353983</v>
      </c>
      <c r="ES15" s="451">
        <v>55471.976050359641</v>
      </c>
      <c r="ET15" s="451">
        <v>57160.954562039995</v>
      </c>
      <c r="EU15" s="451">
        <v>57871.248118374308</v>
      </c>
      <c r="EV15" s="451">
        <v>59648.674354050003</v>
      </c>
      <c r="EW15" s="451">
        <v>64019.903556390011</v>
      </c>
      <c r="EX15" s="451">
        <v>72851.568690419997</v>
      </c>
      <c r="EY15" s="451">
        <v>73744.047519630709</v>
      </c>
      <c r="EZ15" s="453">
        <v>63753.453948482078</v>
      </c>
      <c r="FA15" s="452">
        <v>67637.339779611735</v>
      </c>
      <c r="FB15" s="451">
        <v>65497.423547769991</v>
      </c>
      <c r="FC15" s="451">
        <v>65728.299525490002</v>
      </c>
      <c r="FD15" s="451">
        <v>64875.459287529993</v>
      </c>
      <c r="FE15" s="451">
        <v>65362.64915891087</v>
      </c>
      <c r="FF15" s="451">
        <v>66370.960551619995</v>
      </c>
      <c r="FG15" s="451">
        <v>66761.613810549999</v>
      </c>
      <c r="FH15" s="451">
        <v>65998.881533920008</v>
      </c>
      <c r="FI15" s="451">
        <v>66835.079006910004</v>
      </c>
      <c r="FJ15" s="451">
        <v>67410.863484240006</v>
      </c>
      <c r="FK15" s="451">
        <v>68545.48771804999</v>
      </c>
      <c r="FL15" s="453">
        <v>70559.320532359983</v>
      </c>
      <c r="FM15" s="452">
        <v>67793.028133700005</v>
      </c>
      <c r="FN15" s="451">
        <v>68809.903768570002</v>
      </c>
      <c r="FO15" s="451">
        <v>71088.636729209989</v>
      </c>
      <c r="FP15" s="451">
        <v>71855.607219267287</v>
      </c>
      <c r="FQ15" s="451">
        <v>75108.105822599988</v>
      </c>
      <c r="FR15" s="451">
        <v>78061.730427650007</v>
      </c>
      <c r="FS15" s="451">
        <v>78605.80691218999</v>
      </c>
      <c r="FT15" s="451">
        <v>80318.058597099996</v>
      </c>
      <c r="FU15" s="451">
        <v>83974.135613392267</v>
      </c>
      <c r="FV15" s="451">
        <v>86846.647802010018</v>
      </c>
      <c r="FW15" s="451">
        <v>88543.975452110011</v>
      </c>
      <c r="FX15" s="453">
        <v>89121.595677300007</v>
      </c>
      <c r="FY15" s="452">
        <v>87701.94688553999</v>
      </c>
      <c r="FZ15" s="451">
        <v>87333.628796379999</v>
      </c>
      <c r="GA15" s="451">
        <v>88367.901810199983</v>
      </c>
      <c r="GB15" s="451">
        <v>86161.969324050006</v>
      </c>
      <c r="GC15" s="451">
        <v>82406.751650189995</v>
      </c>
      <c r="GD15" s="451">
        <v>84752.431631720014</v>
      </c>
      <c r="GE15" s="451">
        <v>84858.647545689993</v>
      </c>
      <c r="GF15" s="451">
        <v>91028.577000000005</v>
      </c>
      <c r="GG15" s="451">
        <v>96638.581240019994</v>
      </c>
      <c r="GH15" s="451">
        <v>98918.624538239979</v>
      </c>
      <c r="GI15" s="451">
        <v>105165.11482901999</v>
      </c>
      <c r="GJ15" s="453">
        <v>106189.69416389999</v>
      </c>
      <c r="GK15" s="452">
        <v>104835.37036716999</v>
      </c>
      <c r="GL15" s="451">
        <v>103667.90367663723</v>
      </c>
      <c r="GM15" s="453">
        <v>109390.84599508536</v>
      </c>
      <c r="GN15" s="469"/>
    </row>
    <row r="16" spans="1:196" s="479" customFormat="1" ht="42" customHeight="1">
      <c r="A16" s="470" t="s">
        <v>217</v>
      </c>
      <c r="B16" s="246">
        <v>412.14</v>
      </c>
      <c r="C16" s="246">
        <v>575.41</v>
      </c>
      <c r="D16" s="246">
        <v>898.5</v>
      </c>
      <c r="E16" s="246">
        <v>1075.5476000000001</v>
      </c>
      <c r="F16" s="471">
        <v>1385.441</v>
      </c>
      <c r="G16" s="246">
        <v>1281.9725000000001</v>
      </c>
      <c r="H16" s="246">
        <v>1425.8756000000001</v>
      </c>
      <c r="I16" s="246">
        <v>1482.9223999999999</v>
      </c>
      <c r="J16" s="246">
        <v>1587.34</v>
      </c>
      <c r="K16" s="246">
        <v>1640.8405</v>
      </c>
      <c r="L16" s="246">
        <v>1609.7746</v>
      </c>
      <c r="M16" s="246">
        <v>1856.4452000000001</v>
      </c>
      <c r="N16" s="246">
        <v>1802.5310999999999</v>
      </c>
      <c r="O16" s="246">
        <v>1802.0803000000001</v>
      </c>
      <c r="P16" s="246">
        <v>1771.8159000000001</v>
      </c>
      <c r="Q16" s="246">
        <v>1808.1126999999999</v>
      </c>
      <c r="R16" s="472">
        <v>2267.8456000000001</v>
      </c>
      <c r="S16" s="473">
        <v>2767.741</v>
      </c>
      <c r="T16" s="246">
        <v>3147.1286</v>
      </c>
      <c r="U16" s="246">
        <v>2989.2919000000002</v>
      </c>
      <c r="V16" s="246">
        <v>3788.7215999999999</v>
      </c>
      <c r="W16" s="246">
        <v>3571.1493</v>
      </c>
      <c r="X16" s="246">
        <v>2779.3040999999998</v>
      </c>
      <c r="Y16" s="246">
        <v>2862.0324000000001</v>
      </c>
      <c r="Z16" s="246">
        <v>2829.9475000000002</v>
      </c>
      <c r="AA16" s="246">
        <v>2799.3926000000001</v>
      </c>
      <c r="AB16" s="246">
        <v>2637.8294000000001</v>
      </c>
      <c r="AC16" s="246">
        <v>2753.0064965553024</v>
      </c>
      <c r="AD16" s="474">
        <v>2808.9673662715368</v>
      </c>
      <c r="AE16" s="473">
        <v>3143.6536066352801</v>
      </c>
      <c r="AF16" s="246">
        <v>2871.8906631041878</v>
      </c>
      <c r="AG16" s="246">
        <v>3118.0389532323629</v>
      </c>
      <c r="AH16" s="246">
        <v>3177.7352313260512</v>
      </c>
      <c r="AI16" s="246">
        <v>3433.4364609945492</v>
      </c>
      <c r="AJ16" s="246">
        <v>3375.1156575271971</v>
      </c>
      <c r="AK16" s="246">
        <v>3699.5676179796196</v>
      </c>
      <c r="AL16" s="246">
        <v>3769.6269731059747</v>
      </c>
      <c r="AM16" s="246">
        <v>3974.0269500134623</v>
      </c>
      <c r="AN16" s="246">
        <v>3763.2644558548891</v>
      </c>
      <c r="AO16" s="246">
        <v>4073.6819817757646</v>
      </c>
      <c r="AP16" s="474">
        <v>3838.7235480413287</v>
      </c>
      <c r="AQ16" s="473">
        <v>3763.0713381968922</v>
      </c>
      <c r="AR16" s="246">
        <v>3690.083950699549</v>
      </c>
      <c r="AS16" s="246">
        <v>3814.8592559927924</v>
      </c>
      <c r="AT16" s="246">
        <v>4088.2831714041381</v>
      </c>
      <c r="AU16" s="246">
        <v>4216.9929482886009</v>
      </c>
      <c r="AV16" s="246">
        <v>4461.7303899999997</v>
      </c>
      <c r="AW16" s="246">
        <v>4786.4868275928866</v>
      </c>
      <c r="AX16" s="246">
        <v>5091.8428545542029</v>
      </c>
      <c r="AY16" s="246">
        <v>5323.3060498882714</v>
      </c>
      <c r="AZ16" s="246">
        <v>5941.5982559293434</v>
      </c>
      <c r="BA16" s="246">
        <v>6173.0891135702805</v>
      </c>
      <c r="BB16" s="474">
        <v>5293.7880841735896</v>
      </c>
      <c r="BC16" s="246">
        <v>6005.7074819675836</v>
      </c>
      <c r="BD16" s="246">
        <v>6549.8668602068274</v>
      </c>
      <c r="BE16" s="246">
        <v>6314.8051311433092</v>
      </c>
      <c r="BF16" s="246">
        <v>5532.24680936598</v>
      </c>
      <c r="BG16" s="246">
        <v>5550.813133589998</v>
      </c>
      <c r="BH16" s="246">
        <v>5978.9736422299893</v>
      </c>
      <c r="BI16" s="473">
        <v>5978.9736422299893</v>
      </c>
      <c r="BJ16" s="246">
        <v>6932.8035838499964</v>
      </c>
      <c r="BK16" s="246">
        <v>6007.8881986699998</v>
      </c>
      <c r="BL16" s="234">
        <v>5376.6966809599999</v>
      </c>
      <c r="BM16" s="234">
        <v>6341.6661287499965</v>
      </c>
      <c r="BN16" s="234">
        <v>7084.228525500007</v>
      </c>
      <c r="BO16" s="234">
        <v>5767.5362410399912</v>
      </c>
      <c r="BP16" s="234">
        <v>6213.60512388999</v>
      </c>
      <c r="BQ16" s="234">
        <v>6462.4407689700056</v>
      </c>
      <c r="BR16" s="234">
        <v>7516.7349987199977</v>
      </c>
      <c r="BS16" s="234">
        <v>9167.1979145800033</v>
      </c>
      <c r="BT16" s="475">
        <v>9671.9871740299914</v>
      </c>
      <c r="BU16" s="234">
        <v>11000.210559090003</v>
      </c>
      <c r="BV16" s="234">
        <v>11275.432353829994</v>
      </c>
      <c r="BW16" s="234">
        <v>11540.727071670011</v>
      </c>
      <c r="BX16" s="476">
        <v>11886.437103119999</v>
      </c>
      <c r="BY16" s="476">
        <v>13140.065610640004</v>
      </c>
      <c r="BZ16" s="476">
        <v>12198.694613069996</v>
      </c>
      <c r="CA16" s="476">
        <v>9539.2751014599944</v>
      </c>
      <c r="CB16" s="476">
        <v>13004.295549160011</v>
      </c>
      <c r="CC16" s="476">
        <v>11879.300741229996</v>
      </c>
      <c r="CD16" s="476">
        <v>13876.140314870006</v>
      </c>
      <c r="CE16" s="476">
        <v>14349.285377499989</v>
      </c>
      <c r="CF16" s="476">
        <v>13904.760824599982</v>
      </c>
      <c r="CG16" s="477">
        <v>21808.009826530011</v>
      </c>
      <c r="CH16" s="476">
        <v>21045.413278190008</v>
      </c>
      <c r="CI16" s="476">
        <v>20057.682614519999</v>
      </c>
      <c r="CJ16" s="476">
        <v>21429.529047549993</v>
      </c>
      <c r="CK16" s="476">
        <v>21004.553213090003</v>
      </c>
      <c r="CL16" s="476">
        <v>22636.219383889995</v>
      </c>
      <c r="CM16" s="476">
        <v>21109.813512560009</v>
      </c>
      <c r="CN16" s="476">
        <v>24798.987884800008</v>
      </c>
      <c r="CO16" s="476">
        <v>24822.32836367999</v>
      </c>
      <c r="CP16" s="476">
        <v>25259.843815720014</v>
      </c>
      <c r="CQ16" s="476">
        <v>27122.305779429993</v>
      </c>
      <c r="CR16" s="478">
        <v>25067.220756040006</v>
      </c>
      <c r="CS16" s="477">
        <v>22651.080266030014</v>
      </c>
      <c r="CT16" s="476">
        <v>24811.102057930009</v>
      </c>
      <c r="CU16" s="476">
        <v>27539.766434610025</v>
      </c>
      <c r="CV16" s="476">
        <v>28076.521818879992</v>
      </c>
      <c r="CW16" s="476">
        <v>27525.995000750005</v>
      </c>
      <c r="CX16" s="476">
        <v>27864.106246610001</v>
      </c>
      <c r="CY16" s="476">
        <v>26492.467263110011</v>
      </c>
      <c r="CZ16" s="476">
        <v>24581.855027179987</v>
      </c>
      <c r="DA16" s="476">
        <v>22396.180681640028</v>
      </c>
      <c r="DB16" s="476">
        <v>23363.743084900008</v>
      </c>
      <c r="DC16" s="476">
        <v>24565.582452679992</v>
      </c>
      <c r="DD16" s="478">
        <v>21348.31571878001</v>
      </c>
      <c r="DE16" s="477">
        <v>23240.83303104998</v>
      </c>
      <c r="DF16" s="476">
        <v>23852.858922530009</v>
      </c>
      <c r="DG16" s="476">
        <v>23363.269891290009</v>
      </c>
      <c r="DH16" s="476">
        <v>22960.637736489996</v>
      </c>
      <c r="DI16" s="476">
        <v>22329.018008890002</v>
      </c>
      <c r="DJ16" s="476">
        <v>22783.173259309991</v>
      </c>
      <c r="DK16" s="476">
        <v>20931.76907302998</v>
      </c>
      <c r="DL16" s="476">
        <v>20467.442595779987</v>
      </c>
      <c r="DM16" s="476">
        <v>20641.608243819996</v>
      </c>
      <c r="DN16" s="476">
        <v>22318.205062100009</v>
      </c>
      <c r="DO16" s="476">
        <v>23964.71863394001</v>
      </c>
      <c r="DP16" s="478">
        <v>23023.307141730009</v>
      </c>
      <c r="DQ16" s="477">
        <v>23412.057856319992</v>
      </c>
      <c r="DR16" s="476">
        <v>21292.857787972182</v>
      </c>
      <c r="DS16" s="476">
        <v>22587.991405530007</v>
      </c>
      <c r="DT16" s="476">
        <v>23900.36389525999</v>
      </c>
      <c r="DU16" s="476">
        <v>26981.281796900003</v>
      </c>
      <c r="DV16" s="476">
        <v>27671.554010740012</v>
      </c>
      <c r="DW16" s="476">
        <v>26650.241730810001</v>
      </c>
      <c r="DX16" s="476">
        <v>28261.982399219989</v>
      </c>
      <c r="DY16" s="476">
        <v>30391.880508849979</v>
      </c>
      <c r="DZ16" s="476">
        <v>31818.674136469988</v>
      </c>
      <c r="EA16" s="476">
        <v>29661.86648164998</v>
      </c>
      <c r="EB16" s="478">
        <v>26257.582216418028</v>
      </c>
      <c r="EC16" s="477">
        <v>27238.977895412088</v>
      </c>
      <c r="ED16" s="476">
        <v>28353.12490588969</v>
      </c>
      <c r="EE16" s="476">
        <v>27226.348545509994</v>
      </c>
      <c r="EF16" s="476">
        <v>28453.806537860008</v>
      </c>
      <c r="EG16" s="476">
        <v>26022.28352233097</v>
      </c>
      <c r="EH16" s="476">
        <v>28371.664295349987</v>
      </c>
      <c r="EI16" s="476">
        <v>30053.27585143</v>
      </c>
      <c r="EJ16" s="476">
        <v>32065.262987480728</v>
      </c>
      <c r="EK16" s="476">
        <v>30014.98493943</v>
      </c>
      <c r="EL16" s="476">
        <v>32813.226620779991</v>
      </c>
      <c r="EM16" s="476">
        <v>33483.24717109996</v>
      </c>
      <c r="EN16" s="478">
        <v>33717.168646980019</v>
      </c>
      <c r="EO16" s="477">
        <v>31588.825355120003</v>
      </c>
      <c r="EP16" s="476">
        <v>37655.03435099998</v>
      </c>
      <c r="EQ16" s="476">
        <v>35026.440284030345</v>
      </c>
      <c r="ER16" s="476">
        <v>32742.576627041191</v>
      </c>
      <c r="ES16" s="476">
        <v>33268.521327950388</v>
      </c>
      <c r="ET16" s="476">
        <v>34204.076359255494</v>
      </c>
      <c r="EU16" s="476">
        <v>35066.090795227974</v>
      </c>
      <c r="EV16" s="476">
        <v>32452.181826391308</v>
      </c>
      <c r="EW16" s="476">
        <v>36810.439474426094</v>
      </c>
      <c r="EX16" s="476">
        <v>43539.313870354417</v>
      </c>
      <c r="EY16" s="476">
        <v>43308.544494829985</v>
      </c>
      <c r="EZ16" s="478">
        <v>32198.246440746338</v>
      </c>
      <c r="FA16" s="477">
        <v>40391.134928960979</v>
      </c>
      <c r="FB16" s="476">
        <v>45465.503212252261</v>
      </c>
      <c r="FC16" s="476">
        <v>57157.450526376306</v>
      </c>
      <c r="FD16" s="476">
        <v>47330.041114640058</v>
      </c>
      <c r="FE16" s="476">
        <v>59222.939743816198</v>
      </c>
      <c r="FF16" s="476">
        <v>57118.402063011017</v>
      </c>
      <c r="FG16" s="476">
        <v>63011.353512390015</v>
      </c>
      <c r="FH16" s="476">
        <v>60937.029488460037</v>
      </c>
      <c r="FI16" s="476">
        <v>64771.510732518494</v>
      </c>
      <c r="FJ16" s="476">
        <v>66807.501687780023</v>
      </c>
      <c r="FK16" s="476">
        <v>65888.994033450013</v>
      </c>
      <c r="FL16" s="478">
        <v>59595.971939710107</v>
      </c>
      <c r="FM16" s="477">
        <v>68460.667604279995</v>
      </c>
      <c r="FN16" s="476">
        <v>66975.507940912488</v>
      </c>
      <c r="FO16" s="476">
        <v>67404.201301772599</v>
      </c>
      <c r="FP16" s="476">
        <v>65507.176592675271</v>
      </c>
      <c r="FQ16" s="476">
        <v>67728.637010128674</v>
      </c>
      <c r="FR16" s="476">
        <v>70787.514006353973</v>
      </c>
      <c r="FS16" s="476">
        <v>77987.342233939111</v>
      </c>
      <c r="FT16" s="476">
        <v>76583.808795319972</v>
      </c>
      <c r="FU16" s="476">
        <v>81144.136738019937</v>
      </c>
      <c r="FV16" s="476">
        <v>83828.079113781394</v>
      </c>
      <c r="FW16" s="476">
        <v>82969.399084244011</v>
      </c>
      <c r="FX16" s="478">
        <v>79062.391567510072</v>
      </c>
      <c r="FY16" s="477">
        <v>85468.118383399909</v>
      </c>
      <c r="FZ16" s="476">
        <v>85354.405220081026</v>
      </c>
      <c r="GA16" s="476">
        <v>96886.154083901114</v>
      </c>
      <c r="GB16" s="476">
        <v>103897.86176619232</v>
      </c>
      <c r="GC16" s="476">
        <v>119464.03307928842</v>
      </c>
      <c r="GD16" s="476">
        <v>128958.81753374099</v>
      </c>
      <c r="GE16" s="476">
        <v>133511.525432628</v>
      </c>
      <c r="GF16" s="476">
        <v>138170.95850000001</v>
      </c>
      <c r="GG16" s="476">
        <v>141186.59116252101</v>
      </c>
      <c r="GH16" s="476">
        <v>144608.21469691116</v>
      </c>
      <c r="GI16" s="476">
        <v>158324.39349171991</v>
      </c>
      <c r="GJ16" s="478">
        <v>133726.54310772408</v>
      </c>
      <c r="GK16" s="477">
        <v>140863.58563399583</v>
      </c>
      <c r="GL16" s="476">
        <v>134508.05418284546</v>
      </c>
      <c r="GM16" s="478">
        <v>129739.45365381068</v>
      </c>
    </row>
    <row r="17" spans="1:195" ht="42" customHeight="1" thickBot="1">
      <c r="A17" s="480" t="s">
        <v>189</v>
      </c>
      <c r="B17" s="481">
        <v>3743</v>
      </c>
      <c r="C17" s="481">
        <v>5102.99</v>
      </c>
      <c r="D17" s="481">
        <v>7620.2</v>
      </c>
      <c r="E17" s="481">
        <v>10415.7582</v>
      </c>
      <c r="F17" s="482">
        <v>14058.344916854216</v>
      </c>
      <c r="G17" s="481">
        <v>14353.320824404151</v>
      </c>
      <c r="H17" s="481">
        <v>14449.688116983985</v>
      </c>
      <c r="I17" s="481">
        <v>14471.282300000001</v>
      </c>
      <c r="J17" s="481">
        <v>14668.760399999999</v>
      </c>
      <c r="K17" s="481">
        <v>14749.8359</v>
      </c>
      <c r="L17" s="481">
        <v>15061.7302</v>
      </c>
      <c r="M17" s="481">
        <v>15214.4512</v>
      </c>
      <c r="N17" s="481">
        <v>15537.12961</v>
      </c>
      <c r="O17" s="481">
        <v>15782.912560000001</v>
      </c>
      <c r="P17" s="481">
        <v>16286.541999999999</v>
      </c>
      <c r="Q17" s="481">
        <v>16827.945</v>
      </c>
      <c r="R17" s="483">
        <v>17243.705484094073</v>
      </c>
      <c r="S17" s="484">
        <v>17639.902999999998</v>
      </c>
      <c r="T17" s="481">
        <v>17746.141500000002</v>
      </c>
      <c r="U17" s="481">
        <v>18234.8357</v>
      </c>
      <c r="V17" s="481">
        <v>18933.109799999998</v>
      </c>
      <c r="W17" s="481">
        <v>19057.1315</v>
      </c>
      <c r="X17" s="481">
        <v>19419.292000000001</v>
      </c>
      <c r="Y17" s="481">
        <v>19610.238499999999</v>
      </c>
      <c r="Z17" s="481">
        <v>19644.400517682316</v>
      </c>
      <c r="AA17" s="481">
        <v>20037.568126218914</v>
      </c>
      <c r="AB17" s="481">
        <v>20245.5690810864</v>
      </c>
      <c r="AC17" s="481">
        <v>21195.410230456426</v>
      </c>
      <c r="AD17" s="485">
        <v>21609.471702303999</v>
      </c>
      <c r="AE17" s="484">
        <v>22129.212215587588</v>
      </c>
      <c r="AF17" s="481">
        <v>22494.100827213646</v>
      </c>
      <c r="AG17" s="481">
        <v>22749.041084042503</v>
      </c>
      <c r="AH17" s="481">
        <v>23086.125114699029</v>
      </c>
      <c r="AI17" s="481">
        <v>24271.985813650746</v>
      </c>
      <c r="AJ17" s="481">
        <v>24787.532490120717</v>
      </c>
      <c r="AK17" s="481">
        <v>24574.444923128412</v>
      </c>
      <c r="AL17" s="481">
        <v>25203.712104702525</v>
      </c>
      <c r="AM17" s="481">
        <v>25281.281133235945</v>
      </c>
      <c r="AN17" s="481">
        <v>25940.401145187407</v>
      </c>
      <c r="AO17" s="481">
        <v>26530.703247099173</v>
      </c>
      <c r="AP17" s="485">
        <v>27424.648601016394</v>
      </c>
      <c r="AQ17" s="484">
        <v>27530.957473715251</v>
      </c>
      <c r="AR17" s="481">
        <v>28693.383169049364</v>
      </c>
      <c r="AS17" s="481">
        <v>28730.353026011246</v>
      </c>
      <c r="AT17" s="481">
        <v>30010.088226776897</v>
      </c>
      <c r="AU17" s="481">
        <v>30080.735342333486</v>
      </c>
      <c r="AV17" s="481">
        <v>30776.57161901264</v>
      </c>
      <c r="AW17" s="481">
        <v>31921.355413387628</v>
      </c>
      <c r="AX17" s="481">
        <v>32538.480055941727</v>
      </c>
      <c r="AY17" s="481">
        <v>34252.666747996765</v>
      </c>
      <c r="AZ17" s="481">
        <v>34305.200168951356</v>
      </c>
      <c r="BA17" s="481">
        <v>35211.391847808271</v>
      </c>
      <c r="BB17" s="485">
        <v>36229.713552310641</v>
      </c>
      <c r="BC17" s="481">
        <v>37264.540816166562</v>
      </c>
      <c r="BD17" s="481">
        <v>39242.080981539671</v>
      </c>
      <c r="BE17" s="481">
        <v>40170.168763817463</v>
      </c>
      <c r="BF17" s="481">
        <v>41742.449217895984</v>
      </c>
      <c r="BG17" s="481">
        <v>43111.763543069996</v>
      </c>
      <c r="BH17" s="481">
        <v>49821.05235133</v>
      </c>
      <c r="BI17" s="484">
        <v>49821.05235133</v>
      </c>
      <c r="BJ17" s="481">
        <v>52071.879598289997</v>
      </c>
      <c r="BK17" s="481">
        <v>54453.979947100001</v>
      </c>
      <c r="BL17" s="486">
        <v>54294.953393900003</v>
      </c>
      <c r="BM17" s="486">
        <v>55314.653676249996</v>
      </c>
      <c r="BN17" s="486">
        <v>58293.234618790011</v>
      </c>
      <c r="BO17" s="486">
        <v>52073.726253579996</v>
      </c>
      <c r="BP17" s="486">
        <v>57308.283479079982</v>
      </c>
      <c r="BQ17" s="486">
        <v>56412.287752060001</v>
      </c>
      <c r="BR17" s="486">
        <v>59437.094069740015</v>
      </c>
      <c r="BS17" s="486">
        <v>60209.192452589996</v>
      </c>
      <c r="BT17" s="487">
        <v>62464.084958289997</v>
      </c>
      <c r="BU17" s="486">
        <v>62763.964323970009</v>
      </c>
      <c r="BV17" s="486">
        <v>61952.323948540004</v>
      </c>
      <c r="BW17" s="486">
        <v>63815.025821220006</v>
      </c>
      <c r="BX17" s="488">
        <v>64215.761705149991</v>
      </c>
      <c r="BY17" s="488">
        <v>65164.605084750008</v>
      </c>
      <c r="BZ17" s="488">
        <v>66389.5459673</v>
      </c>
      <c r="CA17" s="488">
        <v>67079.130463709997</v>
      </c>
      <c r="CB17" s="488">
        <v>70334.437682870004</v>
      </c>
      <c r="CC17" s="488">
        <v>70886.248683459999</v>
      </c>
      <c r="CD17" s="488">
        <v>74035.195586600006</v>
      </c>
      <c r="CE17" s="488">
        <v>76649.671718119993</v>
      </c>
      <c r="CF17" s="488">
        <v>79297.185828389993</v>
      </c>
      <c r="CG17" s="489">
        <v>81765.288451900007</v>
      </c>
      <c r="CH17" s="488">
        <v>82910.676601110012</v>
      </c>
      <c r="CI17" s="488">
        <v>82705.905722649986</v>
      </c>
      <c r="CJ17" s="488">
        <v>83386.530477659981</v>
      </c>
      <c r="CK17" s="488">
        <v>83481.975150350001</v>
      </c>
      <c r="CL17" s="488">
        <v>85759.015858349987</v>
      </c>
      <c r="CM17" s="488">
        <v>88028.541409680009</v>
      </c>
      <c r="CN17" s="488">
        <v>85667.656436060017</v>
      </c>
      <c r="CO17" s="488">
        <v>86233.440640050001</v>
      </c>
      <c r="CP17" s="488">
        <v>89240.848160490001</v>
      </c>
      <c r="CQ17" s="488">
        <v>90268.043980179995</v>
      </c>
      <c r="CR17" s="490">
        <v>93300.484427270014</v>
      </c>
      <c r="CS17" s="489">
        <v>93249.129604469999</v>
      </c>
      <c r="CT17" s="488">
        <v>93367.03530552001</v>
      </c>
      <c r="CU17" s="488">
        <v>97811.060388030019</v>
      </c>
      <c r="CV17" s="488">
        <v>97569.566702809985</v>
      </c>
      <c r="CW17" s="488">
        <v>98164.428419300006</v>
      </c>
      <c r="CX17" s="488">
        <v>99366.88342292</v>
      </c>
      <c r="CY17" s="488">
        <v>103126.98113616002</v>
      </c>
      <c r="CZ17" s="488">
        <v>104339.01715456998</v>
      </c>
      <c r="DA17" s="488">
        <v>104831.24729087001</v>
      </c>
      <c r="DB17" s="488">
        <v>106222.75960339002</v>
      </c>
      <c r="DC17" s="488">
        <v>104455.92180834999</v>
      </c>
      <c r="DD17" s="490">
        <v>103353.17695436002</v>
      </c>
      <c r="DE17" s="489">
        <v>105427.47959716998</v>
      </c>
      <c r="DF17" s="488">
        <v>108802.76977560001</v>
      </c>
      <c r="DG17" s="488">
        <v>110641.22411174003</v>
      </c>
      <c r="DH17" s="488">
        <v>110972.97231422999</v>
      </c>
      <c r="DI17" s="488">
        <v>111044.53748273999</v>
      </c>
      <c r="DJ17" s="488">
        <v>113492.19754525</v>
      </c>
      <c r="DK17" s="488">
        <v>112603.51478832998</v>
      </c>
      <c r="DL17" s="488">
        <v>114793.64977464</v>
      </c>
      <c r="DM17" s="488">
        <v>118912.86817022</v>
      </c>
      <c r="DN17" s="488">
        <v>121484.85428453001</v>
      </c>
      <c r="DO17" s="488">
        <v>124868.01440681001</v>
      </c>
      <c r="DP17" s="490">
        <v>129697.90661202002</v>
      </c>
      <c r="DQ17" s="489">
        <v>129697.53190674999</v>
      </c>
      <c r="DR17" s="488">
        <v>129029.07760983438</v>
      </c>
      <c r="DS17" s="488">
        <v>134836.48749291</v>
      </c>
      <c r="DT17" s="488">
        <v>135352.27487614998</v>
      </c>
      <c r="DU17" s="488">
        <v>140456.209576163</v>
      </c>
      <c r="DV17" s="488">
        <v>140189.372852773</v>
      </c>
      <c r="DW17" s="488">
        <v>141466.64778079302</v>
      </c>
      <c r="DX17" s="488">
        <v>145595.39191173689</v>
      </c>
      <c r="DY17" s="488">
        <v>149205.46063465026</v>
      </c>
      <c r="DZ17" s="488">
        <v>152584.36403428455</v>
      </c>
      <c r="EA17" s="488">
        <v>152738.91795704805</v>
      </c>
      <c r="EB17" s="490">
        <v>152548.93571824988</v>
      </c>
      <c r="EC17" s="489">
        <v>152924.37148670995</v>
      </c>
      <c r="ED17" s="488">
        <v>155907.43449693834</v>
      </c>
      <c r="EE17" s="488">
        <v>159525.80094901999</v>
      </c>
      <c r="EF17" s="488">
        <v>159568.04358393463</v>
      </c>
      <c r="EG17" s="488">
        <v>163089.43669445027</v>
      </c>
      <c r="EH17" s="488">
        <v>166764.97828146719</v>
      </c>
      <c r="EI17" s="488">
        <v>169314.30819272445</v>
      </c>
      <c r="EJ17" s="488">
        <v>170396.19231313074</v>
      </c>
      <c r="EK17" s="488">
        <v>172691.78728969468</v>
      </c>
      <c r="EL17" s="488">
        <v>176650.35585195333</v>
      </c>
      <c r="EM17" s="488">
        <v>179721.15126812403</v>
      </c>
      <c r="EN17" s="490">
        <v>182412.90986378584</v>
      </c>
      <c r="EO17" s="489">
        <v>183907.76389855283</v>
      </c>
      <c r="EP17" s="488">
        <v>189613.79813424789</v>
      </c>
      <c r="EQ17" s="488">
        <v>196933.81106680084</v>
      </c>
      <c r="ER17" s="488">
        <v>197007.50843402118</v>
      </c>
      <c r="ES17" s="488">
        <v>196470.53557336979</v>
      </c>
      <c r="ET17" s="488">
        <v>200452.93313898626</v>
      </c>
      <c r="EU17" s="488">
        <v>205905.74141806175</v>
      </c>
      <c r="EV17" s="488">
        <v>207217.54568435944</v>
      </c>
      <c r="EW17" s="488">
        <v>220569.26426083618</v>
      </c>
      <c r="EX17" s="488">
        <v>250528.53460228443</v>
      </c>
      <c r="EY17" s="488">
        <v>253456.08455554067</v>
      </c>
      <c r="EZ17" s="490">
        <v>224266.86844800221</v>
      </c>
      <c r="FA17" s="489">
        <v>241517.92997900996</v>
      </c>
      <c r="FB17" s="488">
        <v>250899.94778457988</v>
      </c>
      <c r="FC17" s="488">
        <v>255612.02560888685</v>
      </c>
      <c r="FD17" s="488">
        <v>255343.21231460999</v>
      </c>
      <c r="FE17" s="488">
        <v>258979.43334421</v>
      </c>
      <c r="FF17" s="488">
        <v>263142.92718490103</v>
      </c>
      <c r="FG17" s="488">
        <v>264581.97131264006</v>
      </c>
      <c r="FH17" s="488">
        <v>266070.60809324001</v>
      </c>
      <c r="FI17" s="488">
        <v>271023.9454519999</v>
      </c>
      <c r="FJ17" s="488">
        <v>277512.07611033</v>
      </c>
      <c r="FK17" s="488">
        <v>286160.43077005999</v>
      </c>
      <c r="FL17" s="490">
        <v>294696.18613757001</v>
      </c>
      <c r="FM17" s="489">
        <v>300610.49772901001</v>
      </c>
      <c r="FN17" s="488">
        <v>310121.08039311256</v>
      </c>
      <c r="FO17" s="488">
        <v>321256.40394645254</v>
      </c>
      <c r="FP17" s="488">
        <v>329839.28070395254</v>
      </c>
      <c r="FQ17" s="488">
        <v>338269.54012108868</v>
      </c>
      <c r="FR17" s="488">
        <v>346524.60474936402</v>
      </c>
      <c r="FS17" s="488">
        <v>349797.8997029349</v>
      </c>
      <c r="FT17" s="488">
        <v>360333.82821166998</v>
      </c>
      <c r="FU17" s="488">
        <v>375597.65300352219</v>
      </c>
      <c r="FV17" s="488">
        <v>385111.52740690141</v>
      </c>
      <c r="FW17" s="488">
        <v>385422.94872246403</v>
      </c>
      <c r="FX17" s="490">
        <v>383618.39659463003</v>
      </c>
      <c r="FY17" s="489">
        <v>392629.57536100998</v>
      </c>
      <c r="FZ17" s="488">
        <v>403872.29565208103</v>
      </c>
      <c r="GA17" s="488">
        <v>409364.96991376107</v>
      </c>
      <c r="GB17" s="488">
        <v>408406.9427449918</v>
      </c>
      <c r="GC17" s="488">
        <v>393136.89289015782</v>
      </c>
      <c r="GD17" s="488">
        <v>401976.00708594098</v>
      </c>
      <c r="GE17" s="488">
        <f>GE4+GE7+GE8+GE12+GE15+GE16</f>
        <v>423461.18052912067</v>
      </c>
      <c r="GF17" s="488">
        <f>GF4+GF7+GF8+GF12+GF15+GF16</f>
        <v>432185.9058148</v>
      </c>
      <c r="GG17" s="488">
        <f t="shared" ref="GG17" si="9">GG4+GG7+GG8+GG12+GG15+GG16</f>
        <v>444367.60033496097</v>
      </c>
      <c r="GH17" s="488">
        <f>GH4+GH7+GH8+GH12+GH15+GH16</f>
        <v>436862.18371736113</v>
      </c>
      <c r="GI17" s="488">
        <f>GI4+GI7+GI8+GI12+GI15+GI16</f>
        <v>451505.0375498599</v>
      </c>
      <c r="GJ17" s="490">
        <f>GJ4+GJ7+GJ8+GJ12+GJ15+GJ16</f>
        <v>459292.44785176404</v>
      </c>
      <c r="GK17" s="489">
        <f t="shared" ref="GK17:GM17" si="10">GK4+GK7+GK8+GK12+GK15+GK16</f>
        <v>464397.42651764036</v>
      </c>
      <c r="GL17" s="488">
        <f t="shared" si="10"/>
        <v>483416.22375918907</v>
      </c>
      <c r="GM17" s="490">
        <f t="shared" si="10"/>
        <v>494504.36523804395</v>
      </c>
    </row>
    <row r="18" spans="1:195" ht="42" customHeight="1" thickTop="1">
      <c r="A18" s="273"/>
      <c r="R18" s="491"/>
      <c r="U18" s="491"/>
      <c r="W18" s="492"/>
      <c r="X18" s="492"/>
      <c r="AJ18" s="493"/>
      <c r="AT18" s="494"/>
      <c r="AU18" s="494"/>
      <c r="AV18" s="494"/>
      <c r="AW18" s="494"/>
      <c r="AX18" s="494"/>
      <c r="AY18" s="494"/>
      <c r="BU18" s="491"/>
      <c r="CB18" s="491"/>
      <c r="CC18" s="491"/>
      <c r="CY18" s="493"/>
      <c r="CZ18" s="493"/>
      <c r="DA18" s="493"/>
      <c r="DB18" s="493"/>
      <c r="DC18" s="493"/>
      <c r="DD18" s="493"/>
      <c r="DE18" s="493"/>
      <c r="DF18" s="493"/>
      <c r="DG18" s="493"/>
      <c r="DH18" s="493"/>
      <c r="DI18" s="493"/>
      <c r="DJ18" s="493"/>
      <c r="DK18" s="493"/>
      <c r="DL18" s="493"/>
      <c r="DM18" s="493"/>
      <c r="DN18" s="493"/>
      <c r="DO18" s="493"/>
      <c r="DP18" s="493"/>
      <c r="DQ18" s="493"/>
      <c r="DR18" s="493"/>
      <c r="DS18" s="493"/>
      <c r="DT18" s="493"/>
      <c r="DU18" s="493"/>
      <c r="DV18" s="493"/>
      <c r="DW18" s="493"/>
      <c r="DX18" s="493"/>
      <c r="DY18" s="493"/>
      <c r="DZ18" s="493"/>
      <c r="EA18" s="493"/>
      <c r="EB18" s="493"/>
      <c r="EC18" s="493"/>
      <c r="ED18" s="493"/>
      <c r="EE18" s="493"/>
      <c r="EF18" s="493"/>
      <c r="EG18" s="493"/>
      <c r="EH18" s="493"/>
      <c r="EI18" s="493"/>
      <c r="EJ18" s="493"/>
      <c r="EK18" s="493"/>
      <c r="EL18" s="493"/>
      <c r="EM18" s="493"/>
      <c r="EN18" s="493"/>
      <c r="EO18" s="493"/>
      <c r="EP18" s="493"/>
      <c r="EQ18" s="493"/>
      <c r="ER18" s="493"/>
      <c r="ES18" s="493"/>
      <c r="ET18" s="493"/>
      <c r="EU18" s="493"/>
      <c r="EV18" s="493"/>
      <c r="EW18" s="493"/>
      <c r="EX18" s="493"/>
      <c r="EY18" s="493"/>
      <c r="EZ18" s="493"/>
      <c r="FA18" s="493"/>
      <c r="FB18" s="493"/>
      <c r="FC18" s="493"/>
      <c r="FD18" s="493"/>
      <c r="FE18" s="493"/>
      <c r="FF18" s="493"/>
      <c r="FG18" s="493"/>
      <c r="FH18" s="493"/>
      <c r="FI18" s="493"/>
      <c r="FJ18" s="493"/>
      <c r="FK18" s="493"/>
      <c r="FL18" s="493"/>
      <c r="FM18" s="493"/>
      <c r="FN18" s="493"/>
      <c r="FO18" s="493"/>
      <c r="FP18" s="493"/>
      <c r="FQ18" s="493"/>
      <c r="FR18" s="493"/>
      <c r="FS18" s="493"/>
      <c r="FT18" s="493"/>
      <c r="FU18" s="493"/>
      <c r="FV18" s="493"/>
      <c r="FW18" s="493"/>
      <c r="FX18" s="493"/>
      <c r="FY18" s="493"/>
      <c r="FZ18" s="493"/>
      <c r="GA18" s="493"/>
      <c r="GB18" s="493"/>
      <c r="GC18" s="493"/>
      <c r="GD18" s="493"/>
      <c r="GE18" s="493"/>
      <c r="GF18" s="493"/>
      <c r="GG18" s="493"/>
      <c r="GH18" s="493"/>
      <c r="GI18" s="493"/>
      <c r="GJ18" s="493"/>
      <c r="GK18" s="493"/>
      <c r="GL18" s="493"/>
      <c r="GM18" s="493"/>
    </row>
    <row r="19" spans="1:195" ht="42" customHeight="1">
      <c r="A19" s="495"/>
      <c r="GD19" s="496"/>
      <c r="GE19" s="496"/>
      <c r="GF19" s="496"/>
      <c r="GG19" s="496"/>
      <c r="GH19" s="496"/>
      <c r="GI19" s="496"/>
      <c r="GJ19" s="496"/>
      <c r="GK19" s="496"/>
      <c r="GL19" s="496"/>
      <c r="GM19" s="496"/>
    </row>
    <row r="20" spans="1:195" ht="42" customHeight="1"/>
    <row r="37" spans="1:1">
      <c r="A37" s="756"/>
    </row>
    <row r="85" spans="2:2" ht="6" customHeight="1"/>
    <row r="86" spans="2:2" ht="18.5">
      <c r="B86" s="3030" t="s">
        <v>1551</v>
      </c>
    </row>
  </sheetData>
  <mergeCells count="17">
    <mergeCell ref="A2:A3"/>
    <mergeCell ref="S2:AD2"/>
    <mergeCell ref="AE2:AP2"/>
    <mergeCell ref="AQ2:BB2"/>
    <mergeCell ref="BC2:BH2"/>
    <mergeCell ref="DQ2:EB2"/>
    <mergeCell ref="EC2:EN2"/>
    <mergeCell ref="FY2:GJ2"/>
    <mergeCell ref="GK2:GM2"/>
    <mergeCell ref="BI2:BT2"/>
    <mergeCell ref="EO2:EZ2"/>
    <mergeCell ref="FA2:FL2"/>
    <mergeCell ref="FM2:FX2"/>
    <mergeCell ref="BU2:CF2"/>
    <mergeCell ref="CG2:CR2"/>
    <mergeCell ref="CS2:DD2"/>
    <mergeCell ref="DE2:DP2"/>
  </mergeCells>
  <printOptions horizontalCentered="1"/>
  <pageMargins left="0" right="0" top="0.49370078740157503" bottom="1.0629921259842501" header="0.511811023622047" footer="0.511811023622047"/>
  <pageSetup paperSize="9" scale="59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&amp;C4
&amp;1#&amp;"Aptos,Regular"&amp;10&amp;K000000 PUBLIC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8CDA5-2CE5-47AD-A6A5-D03D0F027F03}">
  <dimension ref="A1:GQ86"/>
  <sheetViews>
    <sheetView showGridLines="0" view="pageBreakPreview" zoomScale="60" zoomScaleNormal="100" workbookViewId="0">
      <pane xSplit="1" ySplit="3" topLeftCell="GE4" activePane="bottomRight" state="frozen"/>
      <selection activeCell="A35" sqref="A35"/>
      <selection pane="topRight" activeCell="A35" sqref="A35"/>
      <selection pane="bottomLeft" activeCell="A35" sqref="A35"/>
      <selection pane="bottomRight" activeCell="A35" sqref="A35"/>
    </sheetView>
  </sheetViews>
  <sheetFormatPr defaultRowHeight="17"/>
  <cols>
    <col min="1" max="1" width="53.453125" customWidth="1"/>
    <col min="2" max="3" width="10.453125" hidden="1" customWidth="1"/>
    <col min="4" max="4" width="0.1796875" hidden="1" customWidth="1"/>
    <col min="5" max="5" width="3.453125" hidden="1" customWidth="1"/>
    <col min="6" max="6" width="14.54296875" hidden="1" customWidth="1"/>
    <col min="7" max="10" width="11.54296875" hidden="1" customWidth="1"/>
    <col min="11" max="11" width="1" hidden="1" customWidth="1"/>
    <col min="12" max="17" width="11.54296875" hidden="1" customWidth="1"/>
    <col min="18" max="18" width="11.81640625" hidden="1" customWidth="1"/>
    <col min="19" max="19" width="11.54296875" hidden="1" customWidth="1"/>
    <col min="20" max="20" width="2.1796875" hidden="1" customWidth="1"/>
    <col min="21" max="21" width="2.54296875" hidden="1" customWidth="1"/>
    <col min="22" max="22" width="11.81640625" hidden="1" customWidth="1"/>
    <col min="23" max="23" width="11.54296875" hidden="1" customWidth="1"/>
    <col min="24" max="24" width="11.1796875" hidden="1" customWidth="1"/>
    <col min="25" max="25" width="11.453125" hidden="1" customWidth="1"/>
    <col min="26" max="27" width="11.54296875" hidden="1" customWidth="1"/>
    <col min="28" max="28" width="11.81640625" hidden="1" customWidth="1"/>
    <col min="29" max="30" width="11.54296875" hidden="1" customWidth="1"/>
    <col min="31" max="31" width="12.453125" hidden="1" customWidth="1"/>
    <col min="32" max="32" width="1.54296875" hidden="1" customWidth="1"/>
    <col min="33" max="33" width="11.1796875" hidden="1" customWidth="1"/>
    <col min="34" max="34" width="12.1796875" hidden="1" customWidth="1"/>
    <col min="35" max="36" width="12.81640625" hidden="1" customWidth="1"/>
    <col min="37" max="37" width="12.453125" hidden="1" customWidth="1"/>
    <col min="38" max="41" width="11.54296875" hidden="1" customWidth="1"/>
    <col min="42" max="43" width="14" hidden="1" customWidth="1"/>
    <col min="44" max="44" width="12.453125" hidden="1" customWidth="1"/>
    <col min="45" max="45" width="2.1796875" hidden="1" customWidth="1"/>
    <col min="46" max="46" width="12" hidden="1" customWidth="1"/>
    <col min="47" max="47" width="11.81640625" hidden="1" customWidth="1"/>
    <col min="48" max="48" width="12.453125" hidden="1" customWidth="1"/>
    <col min="49" max="51" width="13.1796875" hidden="1" customWidth="1"/>
    <col min="52" max="52" width="13" hidden="1" customWidth="1"/>
    <col min="53" max="53" width="13.1796875" hidden="1" customWidth="1"/>
    <col min="54" max="54" width="13" hidden="1" customWidth="1"/>
    <col min="55" max="57" width="12.453125" hidden="1" customWidth="1"/>
    <col min="58" max="58" width="2.1796875" hidden="1" customWidth="1"/>
    <col min="59" max="64" width="12.453125" hidden="1" customWidth="1"/>
    <col min="65" max="66" width="12.54296875" style="537" hidden="1" customWidth="1"/>
    <col min="67" max="67" width="12.81640625" style="537" hidden="1" customWidth="1"/>
    <col min="68" max="76" width="13" style="4" hidden="1" customWidth="1"/>
    <col min="77" max="79" width="13.1796875" style="4" hidden="1" customWidth="1"/>
    <col min="80" max="82" width="13.1796875" style="539" hidden="1" customWidth="1"/>
    <col min="83" max="85" width="13.453125" style="4" hidden="1" customWidth="1"/>
    <col min="86" max="127" width="13.453125" hidden="1" customWidth="1"/>
    <col min="128" max="128" width="15" hidden="1" customWidth="1"/>
    <col min="129" max="132" width="14.81640625" hidden="1" customWidth="1"/>
    <col min="133" max="133" width="15" hidden="1" customWidth="1"/>
    <col min="134" max="134" width="14.81640625" hidden="1" customWidth="1"/>
    <col min="135" max="135" width="15.81640625" hidden="1" customWidth="1"/>
    <col min="136" max="136" width="16.1796875" hidden="1" customWidth="1"/>
    <col min="137" max="137" width="15.1796875" hidden="1" customWidth="1"/>
    <col min="138" max="138" width="14.81640625" hidden="1" customWidth="1"/>
    <col min="139" max="139" width="16.1796875" hidden="1" customWidth="1"/>
    <col min="140" max="148" width="15" hidden="1" customWidth="1"/>
    <col min="149" max="153" width="12.81640625" hidden="1" customWidth="1"/>
    <col min="154" max="160" width="15" hidden="1" customWidth="1"/>
    <col min="161" max="168" width="14.453125" hidden="1" customWidth="1"/>
    <col min="169" max="186" width="15" hidden="1" customWidth="1"/>
    <col min="187" max="199" width="15" customWidth="1"/>
  </cols>
  <sheetData>
    <row r="1" spans="1:199" ht="37.5" customHeight="1" thickBot="1">
      <c r="A1" s="275" t="s">
        <v>251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  <c r="BL1" s="497"/>
      <c r="BM1" s="497"/>
      <c r="BN1" s="497"/>
      <c r="BO1" s="497"/>
      <c r="BP1" s="497"/>
      <c r="BQ1" s="497"/>
      <c r="BR1" s="497"/>
      <c r="BS1" s="497"/>
      <c r="BT1" s="497"/>
      <c r="BU1" s="497"/>
      <c r="BV1" s="497"/>
      <c r="BW1" s="277"/>
      <c r="BX1" s="277"/>
      <c r="BY1" s="277"/>
      <c r="BZ1" s="277"/>
      <c r="CA1" s="277"/>
      <c r="CB1" s="498"/>
      <c r="CC1" s="498"/>
      <c r="CD1" s="498"/>
      <c r="CE1" s="277"/>
      <c r="CF1" s="277"/>
      <c r="CG1" s="277"/>
      <c r="CH1" s="498"/>
      <c r="CI1" s="498"/>
      <c r="CJ1" s="498"/>
      <c r="CK1" s="498"/>
      <c r="CL1" s="498"/>
      <c r="CM1" s="498"/>
      <c r="CN1" s="498"/>
      <c r="CO1" s="498"/>
      <c r="CP1" s="498"/>
      <c r="CQ1" s="498"/>
      <c r="CR1" s="498"/>
      <c r="CS1" s="498"/>
      <c r="CT1" s="498"/>
      <c r="CU1" s="498"/>
      <c r="CV1" s="498"/>
      <c r="CW1" s="498"/>
      <c r="CX1" s="498"/>
      <c r="CY1" s="498"/>
      <c r="CZ1" s="498"/>
      <c r="DA1" s="498"/>
      <c r="DB1" s="498"/>
      <c r="DC1" s="498"/>
      <c r="DD1" s="498"/>
      <c r="DE1" s="498"/>
      <c r="DF1" s="498"/>
      <c r="DG1" s="498"/>
      <c r="DH1" s="498"/>
      <c r="DI1" s="498"/>
      <c r="DJ1" s="498"/>
      <c r="DK1" s="498"/>
      <c r="DL1" s="498"/>
      <c r="DM1" s="498"/>
      <c r="DN1" s="498"/>
      <c r="DO1" s="498"/>
      <c r="DP1" s="498"/>
      <c r="DQ1" s="498"/>
      <c r="DR1" s="498"/>
      <c r="DS1" s="498"/>
      <c r="DT1" s="498"/>
      <c r="DU1" s="498"/>
      <c r="DV1" s="498"/>
      <c r="DW1" s="498"/>
      <c r="DX1" s="498"/>
      <c r="DY1" s="498"/>
      <c r="DZ1" s="498"/>
      <c r="EA1" s="498"/>
      <c r="EB1" s="498"/>
      <c r="EC1" s="498"/>
      <c r="ED1" s="498"/>
      <c r="EE1" s="498"/>
      <c r="EF1" s="498"/>
      <c r="EG1" s="498"/>
      <c r="EH1" s="498"/>
      <c r="EI1" s="498"/>
      <c r="EJ1" s="498"/>
      <c r="EK1" s="498"/>
      <c r="EL1" s="498"/>
      <c r="EM1" s="498"/>
      <c r="EN1" s="498"/>
      <c r="EO1" s="498"/>
      <c r="EP1" s="498"/>
      <c r="EQ1" s="498"/>
      <c r="ER1" s="498"/>
      <c r="ES1" s="498"/>
      <c r="ET1" s="498"/>
      <c r="EU1" s="498"/>
      <c r="EV1" s="498"/>
      <c r="EW1" s="498"/>
      <c r="EX1" s="498"/>
      <c r="EY1" s="498"/>
      <c r="EZ1" s="498"/>
      <c r="FA1" s="498"/>
      <c r="FB1" s="498"/>
      <c r="FC1" s="498"/>
      <c r="FD1" s="498"/>
      <c r="FE1" s="498"/>
      <c r="FF1" s="498"/>
      <c r="FG1" s="498"/>
      <c r="FH1" s="498"/>
      <c r="FI1" s="498"/>
      <c r="FJ1" s="498"/>
      <c r="FK1" s="498"/>
      <c r="FL1" s="498"/>
      <c r="FM1" s="498"/>
      <c r="FN1" s="498"/>
      <c r="FO1" s="498"/>
      <c r="FP1" s="498"/>
      <c r="FQ1" s="498"/>
      <c r="FR1" s="498"/>
      <c r="FS1" s="498"/>
      <c r="FT1" s="498"/>
      <c r="FU1" s="498"/>
      <c r="FV1" s="498"/>
      <c r="FW1" s="498"/>
      <c r="FX1" s="498"/>
      <c r="FY1" s="498"/>
      <c r="FZ1" s="498"/>
      <c r="GA1" s="498"/>
      <c r="GB1" s="498"/>
      <c r="GC1" s="498"/>
      <c r="GD1" s="498"/>
      <c r="GE1" s="498"/>
      <c r="GF1" s="498"/>
      <c r="GG1" s="498"/>
      <c r="GH1" s="498"/>
      <c r="GI1" s="498"/>
      <c r="GJ1" s="498"/>
      <c r="GK1" s="498"/>
      <c r="GL1" s="498"/>
      <c r="GM1" s="498"/>
      <c r="GN1" s="498"/>
      <c r="GO1" s="498"/>
      <c r="GP1" s="498"/>
      <c r="GQ1" s="498"/>
    </row>
    <row r="2" spans="1:199" ht="27.75" customHeight="1" thickTop="1" thickBot="1">
      <c r="A2" s="3087" t="s">
        <v>178</v>
      </c>
      <c r="B2" s="499" t="s">
        <v>219</v>
      </c>
      <c r="C2" s="499" t="s">
        <v>220</v>
      </c>
      <c r="D2" s="499" t="s">
        <v>221</v>
      </c>
      <c r="E2" s="3089" t="s">
        <v>252</v>
      </c>
      <c r="F2" s="499">
        <v>2009</v>
      </c>
      <c r="G2" s="499" t="s">
        <v>253</v>
      </c>
      <c r="H2" s="499" t="s">
        <v>254</v>
      </c>
      <c r="I2" s="499" t="s">
        <v>255</v>
      </c>
      <c r="J2" s="499" t="s">
        <v>256</v>
      </c>
      <c r="K2" s="499" t="s">
        <v>257</v>
      </c>
      <c r="L2" s="499" t="s">
        <v>258</v>
      </c>
      <c r="M2" s="499" t="s">
        <v>259</v>
      </c>
      <c r="N2" s="499" t="s">
        <v>260</v>
      </c>
      <c r="O2" s="499" t="s">
        <v>261</v>
      </c>
      <c r="P2" s="499" t="s">
        <v>262</v>
      </c>
      <c r="Q2" s="499" t="s">
        <v>263</v>
      </c>
      <c r="R2" s="500">
        <v>2010</v>
      </c>
      <c r="S2" s="501">
        <v>2011</v>
      </c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2">
        <v>2011</v>
      </c>
      <c r="AF2" s="503"/>
      <c r="AG2" s="3091">
        <v>2012</v>
      </c>
      <c r="AH2" s="3091"/>
      <c r="AI2" s="3091"/>
      <c r="AJ2" s="3091"/>
      <c r="AK2" s="3091"/>
      <c r="AL2" s="3091"/>
      <c r="AM2" s="3091"/>
      <c r="AN2" s="3091"/>
      <c r="AO2" s="3091"/>
      <c r="AP2" s="3091"/>
      <c r="AQ2" s="3091"/>
      <c r="AR2" s="3091"/>
      <c r="AS2" s="503"/>
      <c r="AT2" s="3091">
        <v>2013</v>
      </c>
      <c r="AU2" s="3091"/>
      <c r="AV2" s="3091"/>
      <c r="AW2" s="3091"/>
      <c r="AX2" s="3091"/>
      <c r="AY2" s="3091"/>
      <c r="AZ2" s="3091"/>
      <c r="BA2" s="3091"/>
      <c r="BB2" s="3091"/>
      <c r="BC2" s="3091"/>
      <c r="BD2" s="3091"/>
      <c r="BE2" s="3091"/>
      <c r="BF2" s="503"/>
      <c r="BG2" s="504">
        <v>2014</v>
      </c>
      <c r="BH2" s="505"/>
      <c r="BI2" s="505"/>
      <c r="BJ2" s="505"/>
      <c r="BK2" s="505"/>
      <c r="BL2" s="506">
        <v>2014</v>
      </c>
      <c r="BM2" s="3074">
        <v>2015</v>
      </c>
      <c r="BN2" s="3074"/>
      <c r="BO2" s="3074"/>
      <c r="BP2" s="3074"/>
      <c r="BQ2" s="3074"/>
      <c r="BR2" s="3074"/>
      <c r="BS2" s="3074"/>
      <c r="BT2" s="3074"/>
      <c r="BU2" s="3074"/>
      <c r="BV2" s="293"/>
      <c r="BW2" s="293"/>
      <c r="BX2" s="293"/>
      <c r="BY2" s="3073">
        <v>2016</v>
      </c>
      <c r="BZ2" s="3074"/>
      <c r="CA2" s="3074"/>
      <c r="CB2" s="3074"/>
      <c r="CC2" s="3074"/>
      <c r="CD2" s="3074"/>
      <c r="CE2" s="3074"/>
      <c r="CF2" s="3074"/>
      <c r="CG2" s="3074"/>
      <c r="CH2" s="3074"/>
      <c r="CI2" s="3074"/>
      <c r="CJ2" s="3075"/>
      <c r="CK2" s="3073" t="s">
        <v>264</v>
      </c>
      <c r="CL2" s="3074"/>
      <c r="CM2" s="3074"/>
      <c r="CN2" s="3074"/>
      <c r="CO2" s="3074"/>
      <c r="CP2" s="3074"/>
      <c r="CQ2" s="3074"/>
      <c r="CR2" s="3074"/>
      <c r="CS2" s="3074"/>
      <c r="CT2" s="3074"/>
      <c r="CU2" s="3074"/>
      <c r="CV2" s="3075"/>
      <c r="CW2" s="3073">
        <v>2018</v>
      </c>
      <c r="CX2" s="3074"/>
      <c r="CY2" s="3074"/>
      <c r="CZ2" s="3074"/>
      <c r="DA2" s="3074"/>
      <c r="DB2" s="3074"/>
      <c r="DC2" s="3074"/>
      <c r="DD2" s="3074"/>
      <c r="DE2" s="3074"/>
      <c r="DF2" s="3074"/>
      <c r="DG2" s="3074"/>
      <c r="DH2" s="3075"/>
      <c r="DI2" s="3079">
        <v>2019</v>
      </c>
      <c r="DJ2" s="3080"/>
      <c r="DK2" s="3080"/>
      <c r="DL2" s="3080"/>
      <c r="DM2" s="3080"/>
      <c r="DN2" s="3080"/>
      <c r="DO2" s="3080"/>
      <c r="DP2" s="3080"/>
      <c r="DQ2" s="3080"/>
      <c r="DR2" s="3080"/>
      <c r="DS2" s="3080"/>
      <c r="DT2" s="3081"/>
      <c r="DU2" s="3073">
        <v>2020</v>
      </c>
      <c r="DV2" s="3074"/>
      <c r="DW2" s="3074"/>
      <c r="DX2" s="3074"/>
      <c r="DY2" s="3074"/>
      <c r="DZ2" s="3074"/>
      <c r="EA2" s="3074"/>
      <c r="EB2" s="3074"/>
      <c r="EC2" s="3074"/>
      <c r="ED2" s="3074"/>
      <c r="EE2" s="3074"/>
      <c r="EF2" s="3075"/>
      <c r="EG2" s="3073">
        <v>2021</v>
      </c>
      <c r="EH2" s="3074"/>
      <c r="EI2" s="3074"/>
      <c r="EJ2" s="3074"/>
      <c r="EK2" s="3074"/>
      <c r="EL2" s="3074"/>
      <c r="EM2" s="3074"/>
      <c r="EN2" s="3074"/>
      <c r="EO2" s="3074"/>
      <c r="EP2" s="3074"/>
      <c r="EQ2" s="3074"/>
      <c r="ER2" s="3075"/>
      <c r="ES2" s="3073">
        <v>2022</v>
      </c>
      <c r="ET2" s="3074"/>
      <c r="EU2" s="3074"/>
      <c r="EV2" s="3074"/>
      <c r="EW2" s="3074"/>
      <c r="EX2" s="3074"/>
      <c r="EY2" s="3074"/>
      <c r="EZ2" s="3074"/>
      <c r="FA2" s="3074"/>
      <c r="FB2" s="3074"/>
      <c r="FC2" s="3074"/>
      <c r="FD2" s="3075"/>
      <c r="FE2" s="3073">
        <v>2023</v>
      </c>
      <c r="FF2" s="3074"/>
      <c r="FG2" s="3074"/>
      <c r="FH2" s="3074"/>
      <c r="FI2" s="3074"/>
      <c r="FJ2" s="3074"/>
      <c r="FK2" s="3074"/>
      <c r="FL2" s="3074"/>
      <c r="FM2" s="3074"/>
      <c r="FN2" s="3074"/>
      <c r="FO2" s="3074"/>
      <c r="FP2" s="3075"/>
      <c r="FQ2" s="3073">
        <v>2024</v>
      </c>
      <c r="FR2" s="3074"/>
      <c r="FS2" s="3074"/>
      <c r="FT2" s="3074"/>
      <c r="FU2" s="3074"/>
      <c r="FV2" s="3074"/>
      <c r="FW2" s="3074"/>
      <c r="FX2" s="3074"/>
      <c r="FY2" s="3074"/>
      <c r="FZ2" s="3074"/>
      <c r="GA2" s="3074"/>
      <c r="GB2" s="3075"/>
      <c r="GC2" s="3073">
        <v>2025</v>
      </c>
      <c r="GD2" s="3074"/>
      <c r="GE2" s="3074"/>
      <c r="GF2" s="3074"/>
      <c r="GG2" s="3074"/>
      <c r="GH2" s="3074"/>
      <c r="GI2" s="3074"/>
      <c r="GJ2" s="3074"/>
      <c r="GK2" s="3074"/>
      <c r="GL2" s="3074"/>
      <c r="GM2" s="3074"/>
      <c r="GN2" s="3075"/>
      <c r="GO2" s="3073">
        <v>2026</v>
      </c>
      <c r="GP2" s="3074"/>
      <c r="GQ2" s="3075"/>
    </row>
    <row r="3" spans="1:199" ht="27.75" customHeight="1" thickTop="1" thickBot="1">
      <c r="A3" s="3088"/>
      <c r="B3" s="507"/>
      <c r="C3" s="507"/>
      <c r="D3" s="507"/>
      <c r="E3" s="3090"/>
      <c r="F3" s="508" t="s">
        <v>132</v>
      </c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9" t="s">
        <v>132</v>
      </c>
      <c r="S3" s="510" t="s">
        <v>121</v>
      </c>
      <c r="T3" s="511" t="s">
        <v>122</v>
      </c>
      <c r="U3" s="511"/>
      <c r="V3" s="511" t="s">
        <v>123</v>
      </c>
      <c r="W3" s="511" t="s">
        <v>124</v>
      </c>
      <c r="X3" s="511" t="s">
        <v>125</v>
      </c>
      <c r="Y3" s="511" t="s">
        <v>126</v>
      </c>
      <c r="Z3" s="511" t="s">
        <v>127</v>
      </c>
      <c r="AA3" s="511" t="s">
        <v>128</v>
      </c>
      <c r="AB3" s="511" t="s">
        <v>129</v>
      </c>
      <c r="AC3" s="511" t="s">
        <v>130</v>
      </c>
      <c r="AD3" s="511" t="s">
        <v>131</v>
      </c>
      <c r="AE3" s="510" t="s">
        <v>132</v>
      </c>
      <c r="AF3" s="511"/>
      <c r="AG3" s="511" t="s">
        <v>121</v>
      </c>
      <c r="AH3" s="511" t="s">
        <v>122</v>
      </c>
      <c r="AI3" s="511" t="s">
        <v>123</v>
      </c>
      <c r="AJ3" s="511" t="s">
        <v>124</v>
      </c>
      <c r="AK3" s="511" t="s">
        <v>125</v>
      </c>
      <c r="AL3" s="511" t="s">
        <v>126</v>
      </c>
      <c r="AM3" s="511" t="s">
        <v>127</v>
      </c>
      <c r="AN3" s="511" t="s">
        <v>128</v>
      </c>
      <c r="AO3" s="511" t="s">
        <v>129</v>
      </c>
      <c r="AP3" s="511" t="s">
        <v>130</v>
      </c>
      <c r="AQ3" s="511" t="s">
        <v>131</v>
      </c>
      <c r="AR3" s="512" t="s">
        <v>132</v>
      </c>
      <c r="AS3" s="511"/>
      <c r="AT3" s="511" t="s">
        <v>121</v>
      </c>
      <c r="AU3" s="511" t="s">
        <v>122</v>
      </c>
      <c r="AV3" s="511" t="s">
        <v>123</v>
      </c>
      <c r="AW3" s="511" t="s">
        <v>124</v>
      </c>
      <c r="AX3" s="511" t="s">
        <v>125</v>
      </c>
      <c r="AY3" s="511" t="s">
        <v>126</v>
      </c>
      <c r="AZ3" s="511" t="s">
        <v>133</v>
      </c>
      <c r="BA3" s="511" t="s">
        <v>128</v>
      </c>
      <c r="BB3" s="513" t="s">
        <v>129</v>
      </c>
      <c r="BC3" s="513" t="s">
        <v>130</v>
      </c>
      <c r="BD3" s="513" t="s">
        <v>131</v>
      </c>
      <c r="BE3" s="513" t="s">
        <v>132</v>
      </c>
      <c r="BF3" s="511"/>
      <c r="BG3" s="510" t="s">
        <v>121</v>
      </c>
      <c r="BH3" s="511" t="s">
        <v>122</v>
      </c>
      <c r="BI3" s="511" t="s">
        <v>123</v>
      </c>
      <c r="BJ3" s="511" t="s">
        <v>124</v>
      </c>
      <c r="BK3" s="511" t="s">
        <v>125</v>
      </c>
      <c r="BL3" s="514" t="s">
        <v>132</v>
      </c>
      <c r="BM3" s="303" t="s">
        <v>121</v>
      </c>
      <c r="BN3" s="303" t="s">
        <v>122</v>
      </c>
      <c r="BO3" s="303" t="s">
        <v>123</v>
      </c>
      <c r="BP3" s="303" t="s">
        <v>124</v>
      </c>
      <c r="BQ3" s="303" t="s">
        <v>125</v>
      </c>
      <c r="BR3" s="303" t="s">
        <v>126</v>
      </c>
      <c r="BS3" s="303" t="s">
        <v>127</v>
      </c>
      <c r="BT3" s="303" t="s">
        <v>128</v>
      </c>
      <c r="BU3" s="303" t="s">
        <v>129</v>
      </c>
      <c r="BV3" s="304" t="s">
        <v>130</v>
      </c>
      <c r="BW3" s="304" t="s">
        <v>131</v>
      </c>
      <c r="BX3" s="307" t="s">
        <v>132</v>
      </c>
      <c r="BY3" s="306" t="s">
        <v>121</v>
      </c>
      <c r="BZ3" s="304" t="s">
        <v>122</v>
      </c>
      <c r="CA3" s="304" t="s">
        <v>123</v>
      </c>
      <c r="CB3" s="304" t="s">
        <v>124</v>
      </c>
      <c r="CC3" s="304" t="s">
        <v>125</v>
      </c>
      <c r="CD3" s="304" t="s">
        <v>126</v>
      </c>
      <c r="CE3" s="304" t="s">
        <v>127</v>
      </c>
      <c r="CF3" s="304" t="s">
        <v>128</v>
      </c>
      <c r="CG3" s="304" t="s">
        <v>129</v>
      </c>
      <c r="CH3" s="304" t="s">
        <v>130</v>
      </c>
      <c r="CI3" s="304" t="s">
        <v>131</v>
      </c>
      <c r="CJ3" s="304" t="s">
        <v>132</v>
      </c>
      <c r="CK3" s="306" t="s">
        <v>121</v>
      </c>
      <c r="CL3" s="304" t="s">
        <v>122</v>
      </c>
      <c r="CM3" s="304" t="s">
        <v>123</v>
      </c>
      <c r="CN3" s="304" t="s">
        <v>124</v>
      </c>
      <c r="CO3" s="304" t="s">
        <v>125</v>
      </c>
      <c r="CP3" s="304" t="s">
        <v>126</v>
      </c>
      <c r="CQ3" s="304" t="s">
        <v>127</v>
      </c>
      <c r="CR3" s="304" t="s">
        <v>128</v>
      </c>
      <c r="CS3" s="304" t="s">
        <v>129</v>
      </c>
      <c r="CT3" s="304" t="s">
        <v>130</v>
      </c>
      <c r="CU3" s="304" t="s">
        <v>131</v>
      </c>
      <c r="CV3" s="307" t="s">
        <v>132</v>
      </c>
      <c r="CW3" s="304" t="s">
        <v>121</v>
      </c>
      <c r="CX3" s="304" t="s">
        <v>122</v>
      </c>
      <c r="CY3" s="304" t="s">
        <v>123</v>
      </c>
      <c r="CZ3" s="304" t="s">
        <v>124</v>
      </c>
      <c r="DA3" s="304" t="s">
        <v>125</v>
      </c>
      <c r="DB3" s="304" t="s">
        <v>126</v>
      </c>
      <c r="DC3" s="304" t="s">
        <v>127</v>
      </c>
      <c r="DD3" s="304" t="s">
        <v>128</v>
      </c>
      <c r="DE3" s="304" t="s">
        <v>129</v>
      </c>
      <c r="DF3" s="304" t="s">
        <v>130</v>
      </c>
      <c r="DG3" s="304" t="s">
        <v>131</v>
      </c>
      <c r="DH3" s="307" t="s">
        <v>132</v>
      </c>
      <c r="DI3" s="306" t="s">
        <v>121</v>
      </c>
      <c r="DJ3" s="304" t="s">
        <v>122</v>
      </c>
      <c r="DK3" s="304" t="s">
        <v>123</v>
      </c>
      <c r="DL3" s="304" t="s">
        <v>124</v>
      </c>
      <c r="DM3" s="304" t="s">
        <v>125</v>
      </c>
      <c r="DN3" s="304" t="s">
        <v>126</v>
      </c>
      <c r="DO3" s="304" t="s">
        <v>127</v>
      </c>
      <c r="DP3" s="304" t="s">
        <v>128</v>
      </c>
      <c r="DQ3" s="304" t="s">
        <v>129</v>
      </c>
      <c r="DR3" s="304" t="s">
        <v>130</v>
      </c>
      <c r="DS3" s="304" t="s">
        <v>131</v>
      </c>
      <c r="DT3" s="307" t="s">
        <v>132</v>
      </c>
      <c r="DU3" s="306" t="s">
        <v>121</v>
      </c>
      <c r="DV3" s="304" t="s">
        <v>122</v>
      </c>
      <c r="DW3" s="304" t="s">
        <v>123</v>
      </c>
      <c r="DX3" s="304" t="s">
        <v>124</v>
      </c>
      <c r="DY3" s="304" t="s">
        <v>125</v>
      </c>
      <c r="DZ3" s="304" t="s">
        <v>126</v>
      </c>
      <c r="EA3" s="304" t="s">
        <v>127</v>
      </c>
      <c r="EB3" s="304" t="s">
        <v>128</v>
      </c>
      <c r="EC3" s="304" t="s">
        <v>129</v>
      </c>
      <c r="ED3" s="304" t="s">
        <v>130</v>
      </c>
      <c r="EE3" s="304" t="s">
        <v>131</v>
      </c>
      <c r="EF3" s="307" t="s">
        <v>132</v>
      </c>
      <c r="EG3" s="306" t="s">
        <v>121</v>
      </c>
      <c r="EH3" s="304" t="s">
        <v>122</v>
      </c>
      <c r="EI3" s="304" t="s">
        <v>123</v>
      </c>
      <c r="EJ3" s="304" t="s">
        <v>124</v>
      </c>
      <c r="EK3" s="304" t="s">
        <v>125</v>
      </c>
      <c r="EL3" s="304" t="s">
        <v>126</v>
      </c>
      <c r="EM3" s="304" t="s">
        <v>127</v>
      </c>
      <c r="EN3" s="304" t="s">
        <v>128</v>
      </c>
      <c r="EO3" s="304" t="s">
        <v>129</v>
      </c>
      <c r="EP3" s="304" t="s">
        <v>130</v>
      </c>
      <c r="EQ3" s="304" t="s">
        <v>131</v>
      </c>
      <c r="ER3" s="307" t="s">
        <v>132</v>
      </c>
      <c r="ES3" s="306" t="s">
        <v>121</v>
      </c>
      <c r="ET3" s="304" t="s">
        <v>122</v>
      </c>
      <c r="EU3" s="304" t="s">
        <v>123</v>
      </c>
      <c r="EV3" s="304" t="s">
        <v>124</v>
      </c>
      <c r="EW3" s="304" t="s">
        <v>125</v>
      </c>
      <c r="EX3" s="304" t="s">
        <v>126</v>
      </c>
      <c r="EY3" s="304" t="s">
        <v>127</v>
      </c>
      <c r="EZ3" s="304" t="s">
        <v>128</v>
      </c>
      <c r="FA3" s="304" t="s">
        <v>129</v>
      </c>
      <c r="FB3" s="304" t="s">
        <v>130</v>
      </c>
      <c r="FC3" s="304" t="s">
        <v>131</v>
      </c>
      <c r="FD3" s="307" t="s">
        <v>132</v>
      </c>
      <c r="FE3" s="306" t="s">
        <v>121</v>
      </c>
      <c r="FF3" s="304" t="s">
        <v>122</v>
      </c>
      <c r="FG3" s="304" t="s">
        <v>123</v>
      </c>
      <c r="FH3" s="304" t="s">
        <v>124</v>
      </c>
      <c r="FI3" s="304" t="s">
        <v>125</v>
      </c>
      <c r="FJ3" s="304" t="s">
        <v>126</v>
      </c>
      <c r="FK3" s="304" t="s">
        <v>127</v>
      </c>
      <c r="FL3" s="304" t="s">
        <v>128</v>
      </c>
      <c r="FM3" s="304" t="s">
        <v>129</v>
      </c>
      <c r="FN3" s="304" t="s">
        <v>130</v>
      </c>
      <c r="FO3" s="304" t="s">
        <v>131</v>
      </c>
      <c r="FP3" s="307" t="s">
        <v>132</v>
      </c>
      <c r="FQ3" s="306" t="s">
        <v>121</v>
      </c>
      <c r="FR3" s="304" t="s">
        <v>122</v>
      </c>
      <c r="FS3" s="304" t="s">
        <v>123</v>
      </c>
      <c r="FT3" s="304" t="s">
        <v>124</v>
      </c>
      <c r="FU3" s="304" t="s">
        <v>125</v>
      </c>
      <c r="FV3" s="304" t="s">
        <v>126</v>
      </c>
      <c r="FW3" s="304" t="s">
        <v>127</v>
      </c>
      <c r="FX3" s="304" t="s">
        <v>128</v>
      </c>
      <c r="FY3" s="304" t="s">
        <v>129</v>
      </c>
      <c r="FZ3" s="304" t="s">
        <v>130</v>
      </c>
      <c r="GA3" s="304" t="s">
        <v>131</v>
      </c>
      <c r="GB3" s="307" t="s">
        <v>132</v>
      </c>
      <c r="GC3" s="306" t="s">
        <v>121</v>
      </c>
      <c r="GD3" s="304" t="s">
        <v>122</v>
      </c>
      <c r="GE3" s="304" t="s">
        <v>123</v>
      </c>
      <c r="GF3" s="304" t="s">
        <v>124</v>
      </c>
      <c r="GG3" s="304" t="s">
        <v>125</v>
      </c>
      <c r="GH3" s="304" t="s">
        <v>126</v>
      </c>
      <c r="GI3" s="304" t="s">
        <v>127</v>
      </c>
      <c r="GJ3" s="304" t="s">
        <v>128</v>
      </c>
      <c r="GK3" s="304" t="s">
        <v>129</v>
      </c>
      <c r="GL3" s="304" t="s">
        <v>130</v>
      </c>
      <c r="GM3" s="304" t="s">
        <v>131</v>
      </c>
      <c r="GN3" s="307" t="s">
        <v>132</v>
      </c>
      <c r="GO3" s="306" t="s">
        <v>121</v>
      </c>
      <c r="GP3" s="304" t="s">
        <v>122</v>
      </c>
      <c r="GQ3" s="307" t="s">
        <v>123</v>
      </c>
    </row>
    <row r="4" spans="1:199" ht="37.5" customHeight="1" thickTop="1">
      <c r="A4" s="515" t="s">
        <v>265</v>
      </c>
      <c r="B4" s="516">
        <v>2001.02</v>
      </c>
      <c r="C4" s="516">
        <v>2866.61</v>
      </c>
      <c r="D4" s="2704">
        <v>4092.9</v>
      </c>
      <c r="E4" s="2704">
        <v>5713.61</v>
      </c>
      <c r="F4" s="2704">
        <f t="shared" ref="F4:T4" si="0">SUM(F1:F3)</f>
        <v>2009</v>
      </c>
      <c r="G4" s="2704">
        <f t="shared" si="0"/>
        <v>0</v>
      </c>
      <c r="H4" s="516">
        <f t="shared" si="0"/>
        <v>0</v>
      </c>
      <c r="I4" s="516">
        <f t="shared" si="0"/>
        <v>0</v>
      </c>
      <c r="J4" s="516">
        <f t="shared" si="0"/>
        <v>0</v>
      </c>
      <c r="K4" s="516">
        <f t="shared" si="0"/>
        <v>0</v>
      </c>
      <c r="L4" s="516">
        <f t="shared" si="0"/>
        <v>0</v>
      </c>
      <c r="M4" s="516">
        <f t="shared" si="0"/>
        <v>0</v>
      </c>
      <c r="N4" s="516">
        <f t="shared" si="0"/>
        <v>0</v>
      </c>
      <c r="O4" s="516">
        <f t="shared" si="0"/>
        <v>0</v>
      </c>
      <c r="P4" s="516">
        <f t="shared" si="0"/>
        <v>0</v>
      </c>
      <c r="Q4" s="516">
        <f t="shared" si="0"/>
        <v>0</v>
      </c>
      <c r="R4" s="517">
        <f t="shared" si="0"/>
        <v>2010</v>
      </c>
      <c r="S4" s="516">
        <f t="shared" si="0"/>
        <v>2011</v>
      </c>
      <c r="T4" s="516">
        <f t="shared" si="0"/>
        <v>0</v>
      </c>
      <c r="U4" s="516"/>
      <c r="V4" s="516">
        <f>SUM(V1:V3)</f>
        <v>0</v>
      </c>
      <c r="W4" s="516">
        <f>SUM(W1:W3)</f>
        <v>0</v>
      </c>
      <c r="X4" s="516">
        <f>SUM(X1:X3)</f>
        <v>0</v>
      </c>
      <c r="Y4" s="516">
        <f>SUM(Y1:Y3)</f>
        <v>0</v>
      </c>
      <c r="Z4" s="516">
        <f>SUM(Z1:Z3)</f>
        <v>0</v>
      </c>
      <c r="AA4" s="518">
        <v>11770.082160927215</v>
      </c>
      <c r="AB4" s="342">
        <v>12021.777959171564</v>
      </c>
      <c r="AC4" s="342">
        <v>12394.726063533295</v>
      </c>
      <c r="AD4" s="342">
        <v>12732.133076476513</v>
      </c>
      <c r="AE4" s="342">
        <v>13366.418357772964</v>
      </c>
      <c r="AF4" s="342"/>
      <c r="AG4" s="516">
        <v>13398.866397401629</v>
      </c>
      <c r="AH4" s="516">
        <v>13808.388516188379</v>
      </c>
      <c r="AI4" s="516">
        <v>14008.022503114156</v>
      </c>
      <c r="AJ4" s="516">
        <v>14739.211917656809</v>
      </c>
      <c r="AK4" s="516">
        <v>15045.439967702745</v>
      </c>
      <c r="AL4" s="516">
        <v>15696.668268260642</v>
      </c>
      <c r="AM4" s="516">
        <v>15189.182937465581</v>
      </c>
      <c r="AN4" s="516">
        <v>15342.371292801367</v>
      </c>
      <c r="AO4" s="516">
        <v>15353.800525252938</v>
      </c>
      <c r="AP4" s="516">
        <v>15365.012988281231</v>
      </c>
      <c r="AQ4" s="516">
        <v>16084.716143339894</v>
      </c>
      <c r="AR4" s="516">
        <v>16728.146620481635</v>
      </c>
      <c r="AS4" s="516"/>
      <c r="AT4" s="516">
        <v>16615.543442152895</v>
      </c>
      <c r="AU4" s="516">
        <v>16989.022027081781</v>
      </c>
      <c r="AV4" s="516">
        <v>17434.738071177337</v>
      </c>
      <c r="AW4" s="516">
        <v>17593.984594402707</v>
      </c>
      <c r="AX4" s="516">
        <v>17599.854113911297</v>
      </c>
      <c r="AY4" s="516">
        <v>17771.03378008966</v>
      </c>
      <c r="AZ4" s="516">
        <v>17753.369576828871</v>
      </c>
      <c r="BA4" s="516">
        <v>17773.890645232779</v>
      </c>
      <c r="BB4" s="516">
        <v>18635.356019036717</v>
      </c>
      <c r="BC4" s="516">
        <v>18791.272205831614</v>
      </c>
      <c r="BD4" s="516">
        <v>19261.722222797565</v>
      </c>
      <c r="BE4" s="516">
        <v>20132.348995603315</v>
      </c>
      <c r="BF4" s="516"/>
      <c r="BG4" s="517">
        <v>21218.511293542222</v>
      </c>
      <c r="BH4" s="516">
        <v>21930.845316513853</v>
      </c>
      <c r="BI4" s="516">
        <v>22963.782423606641</v>
      </c>
      <c r="BJ4" s="516">
        <v>23034.59166251</v>
      </c>
      <c r="BK4" s="516">
        <v>23568.619547210001</v>
      </c>
      <c r="BL4" s="516">
        <v>27917.275938539995</v>
      </c>
      <c r="BM4" s="342">
        <v>27917.275938539995</v>
      </c>
      <c r="BN4" s="342">
        <v>29392.156373650003</v>
      </c>
      <c r="BO4" s="342">
        <v>29703.258120309994</v>
      </c>
      <c r="BP4" s="350">
        <v>30655.539473020002</v>
      </c>
      <c r="BQ4" s="350">
        <v>31501.468660219998</v>
      </c>
      <c r="BR4" s="350">
        <v>32846.510086189999</v>
      </c>
      <c r="BS4" s="350">
        <v>29149.281525469996</v>
      </c>
      <c r="BT4" s="350">
        <v>31352.83505636</v>
      </c>
      <c r="BU4" s="350">
        <v>31070.110268450004</v>
      </c>
      <c r="BV4" s="351">
        <v>31873.685097760001</v>
      </c>
      <c r="BW4" s="351">
        <v>32665.675022819996</v>
      </c>
      <c r="BX4" s="351">
        <v>34442.304538969991</v>
      </c>
      <c r="BY4" s="231">
        <v>33377.717867650004</v>
      </c>
      <c r="BZ4" s="231">
        <v>34491.155856100006</v>
      </c>
      <c r="CA4" s="231">
        <v>34822.400966290006</v>
      </c>
      <c r="CB4" s="231">
        <v>35255.873925059997</v>
      </c>
      <c r="CC4" s="231">
        <v>36663.3674837</v>
      </c>
      <c r="CD4" s="231">
        <v>36174.362544269999</v>
      </c>
      <c r="CE4" s="231">
        <v>36640.338965160001</v>
      </c>
      <c r="CF4" s="231">
        <v>37166.302924180003</v>
      </c>
      <c r="CG4" s="231">
        <v>37401.885771570007</v>
      </c>
      <c r="CH4" s="231">
        <v>38810.923638589993</v>
      </c>
      <c r="CI4" s="231">
        <v>39881.657342310013</v>
      </c>
      <c r="CJ4" s="231">
        <v>42715.395741630004</v>
      </c>
      <c r="CK4" s="231">
        <v>45673.766849109998</v>
      </c>
      <c r="CL4" s="231">
        <v>46049.741174219998</v>
      </c>
      <c r="CM4" s="231">
        <v>45570.694240910008</v>
      </c>
      <c r="CN4" s="231">
        <v>45151.720124179999</v>
      </c>
      <c r="CO4" s="231">
        <v>45589.017254960003</v>
      </c>
      <c r="CP4" s="231">
        <v>46669.04896919</v>
      </c>
      <c r="CQ4" s="231">
        <v>48414.909766330005</v>
      </c>
      <c r="CR4" s="231">
        <v>46971.391502639992</v>
      </c>
      <c r="CS4" s="231">
        <v>46893.700236159995</v>
      </c>
      <c r="CT4" s="231">
        <v>48811.857950929996</v>
      </c>
      <c r="CU4" s="231">
        <v>49161.754417429998</v>
      </c>
      <c r="CV4" s="232">
        <v>50016.521707369997</v>
      </c>
      <c r="CW4" s="231">
        <v>50476.085215320003</v>
      </c>
      <c r="CX4" s="231">
        <v>50565.037880390009</v>
      </c>
      <c r="CY4" s="231">
        <v>52100.357215029995</v>
      </c>
      <c r="CZ4" s="231">
        <v>53302.97063127</v>
      </c>
      <c r="DA4" s="231">
        <v>54193.08821668999</v>
      </c>
      <c r="DB4" s="231">
        <v>53923.526248989991</v>
      </c>
      <c r="DC4" s="231">
        <v>57044.522846780004</v>
      </c>
      <c r="DD4" s="231">
        <v>58709.655630840003</v>
      </c>
      <c r="DE4" s="231">
        <v>59380.688589210004</v>
      </c>
      <c r="DF4" s="231">
        <v>58988.259437399996</v>
      </c>
      <c r="DG4" s="231">
        <v>59095.4431874</v>
      </c>
      <c r="DH4" s="232">
        <v>59282.449562380003</v>
      </c>
      <c r="DI4" s="319">
        <v>62116.158980999993</v>
      </c>
      <c r="DJ4" s="231">
        <v>63828.093311240002</v>
      </c>
      <c r="DK4" s="231">
        <v>62845.55695174</v>
      </c>
      <c r="DL4" s="231">
        <v>63374.93783255</v>
      </c>
      <c r="DM4" s="231">
        <v>66203.399809440001</v>
      </c>
      <c r="DN4" s="231">
        <v>68068.164883249992</v>
      </c>
      <c r="DO4" s="231">
        <v>66353.734989860008</v>
      </c>
      <c r="DP4" s="231">
        <v>66399.93332596001</v>
      </c>
      <c r="DQ4" s="231">
        <v>69618.471652910011</v>
      </c>
      <c r="DR4" s="231">
        <v>68991.232396340012</v>
      </c>
      <c r="DS4" s="231">
        <v>71233.563903470014</v>
      </c>
      <c r="DT4" s="232">
        <v>73330.974230909997</v>
      </c>
      <c r="DU4" s="319">
        <v>73185.14536142</v>
      </c>
      <c r="DV4" s="231">
        <v>72966.707303461881</v>
      </c>
      <c r="DW4" s="231">
        <v>73851.342363169999</v>
      </c>
      <c r="DX4" s="231">
        <v>74668.901677590009</v>
      </c>
      <c r="DY4" s="231">
        <v>78120.81142582999</v>
      </c>
      <c r="DZ4" s="231">
        <v>79589.033921130002</v>
      </c>
      <c r="EA4" s="231">
        <v>79937.380261120008</v>
      </c>
      <c r="EB4" s="231">
        <v>80940.729008179987</v>
      </c>
      <c r="EC4" s="231">
        <v>86711.404024519856</v>
      </c>
      <c r="ED4" s="231">
        <v>87955.744887610024</v>
      </c>
      <c r="EE4" s="231">
        <v>90893.401407669997</v>
      </c>
      <c r="EF4" s="232">
        <v>93936.438301039598</v>
      </c>
      <c r="EG4" s="319">
        <v>92275.996953879992</v>
      </c>
      <c r="EH4" s="231">
        <v>93310.326234590015</v>
      </c>
      <c r="EI4" s="231">
        <v>94191.106684800005</v>
      </c>
      <c r="EJ4" s="231">
        <v>93503.064118360009</v>
      </c>
      <c r="EK4" s="231">
        <v>95442.64306028001</v>
      </c>
      <c r="EL4" s="231">
        <v>97541.103933069986</v>
      </c>
      <c r="EM4" s="231">
        <v>98236.046525900005</v>
      </c>
      <c r="EN4" s="231">
        <v>98674.631053589997</v>
      </c>
      <c r="EO4" s="231">
        <v>99504.566359649994</v>
      </c>
      <c r="EP4" s="231">
        <v>102185.02735689002</v>
      </c>
      <c r="EQ4" s="231">
        <v>105316.40255434999</v>
      </c>
      <c r="ER4" s="232">
        <v>107336.33037567</v>
      </c>
      <c r="ES4" s="319">
        <v>108276.38802762999</v>
      </c>
      <c r="ET4" s="231">
        <v>109568.33995071</v>
      </c>
      <c r="EU4" s="231">
        <v>113721.72417195002</v>
      </c>
      <c r="EV4" s="231">
        <v>112447.79810584174</v>
      </c>
      <c r="EW4" s="231">
        <v>113388.60974628461</v>
      </c>
      <c r="EX4" s="231">
        <v>116496.13375265</v>
      </c>
      <c r="EY4" s="231">
        <v>120692.76124259233</v>
      </c>
      <c r="EZ4" s="231">
        <v>122359.17468555001</v>
      </c>
      <c r="FA4" s="231">
        <v>129255.64232333997</v>
      </c>
      <c r="FB4" s="231">
        <v>151416.50986396</v>
      </c>
      <c r="FC4" s="231">
        <v>156953.45433437999</v>
      </c>
      <c r="FD4" s="232">
        <v>140085.80288124998</v>
      </c>
      <c r="FE4" s="319">
        <v>157273.14897298996</v>
      </c>
      <c r="FF4" s="231">
        <v>162585.9839953453</v>
      </c>
      <c r="FG4" s="231">
        <f>SUM(FG5:FG8)</f>
        <v>166128.36690723192</v>
      </c>
      <c r="FH4" s="231">
        <f>SUM(FH5:FH8)</f>
        <v>167369.45655912999</v>
      </c>
      <c r="FI4" s="231">
        <f t="shared" ref="FI4:GG4" si="1">SUM(FI5:FI8)</f>
        <v>166981.65156051001</v>
      </c>
      <c r="FJ4" s="231">
        <f t="shared" si="1"/>
        <v>169225.05081042001</v>
      </c>
      <c r="FK4" s="231">
        <f t="shared" si="1"/>
        <v>172764.71535811</v>
      </c>
      <c r="FL4" s="231">
        <f t="shared" si="1"/>
        <v>174804.78716579001</v>
      </c>
      <c r="FM4" s="231">
        <f t="shared" si="1"/>
        <v>177190.89782947997</v>
      </c>
      <c r="FN4" s="231">
        <f t="shared" si="1"/>
        <v>183296.67584842999</v>
      </c>
      <c r="FO4" s="231">
        <f t="shared" si="1"/>
        <v>189812.27882002998</v>
      </c>
      <c r="FP4" s="232">
        <f t="shared" si="1"/>
        <v>195913.90803802002</v>
      </c>
      <c r="FQ4" s="320">
        <f t="shared" si="1"/>
        <v>199533.29139100999</v>
      </c>
      <c r="FR4" s="321">
        <f t="shared" si="1"/>
        <v>206595.90329753998</v>
      </c>
      <c r="FS4" s="321">
        <f t="shared" si="1"/>
        <v>210822.19369248004</v>
      </c>
      <c r="FT4" s="321">
        <f t="shared" si="1"/>
        <v>217251.49958780006</v>
      </c>
      <c r="FU4" s="321">
        <f t="shared" si="1"/>
        <v>222079.05554845996</v>
      </c>
      <c r="FV4" s="321">
        <f t="shared" si="1"/>
        <v>225053.84758648003</v>
      </c>
      <c r="FW4" s="321">
        <f t="shared" si="1"/>
        <v>229026.11729942003</v>
      </c>
      <c r="FX4" s="321">
        <f t="shared" si="1"/>
        <v>234148.15863237006</v>
      </c>
      <c r="FY4" s="321">
        <f t="shared" si="1"/>
        <v>245684.04865335996</v>
      </c>
      <c r="FZ4" s="321">
        <f t="shared" si="1"/>
        <v>254294.03647089997</v>
      </c>
      <c r="GA4" s="321">
        <f t="shared" si="1"/>
        <v>251683.81612212004</v>
      </c>
      <c r="GB4" s="519">
        <f t="shared" si="1"/>
        <v>253314.37053710001</v>
      </c>
      <c r="GC4" s="319">
        <f t="shared" si="1"/>
        <v>259088.87153698999</v>
      </c>
      <c r="GD4" s="231">
        <f t="shared" si="1"/>
        <v>264643.28563915001</v>
      </c>
      <c r="GE4" s="231">
        <f t="shared" si="1"/>
        <v>269085.90692397999</v>
      </c>
      <c r="GF4" s="231">
        <f t="shared" si="1"/>
        <v>264946.94770755997</v>
      </c>
      <c r="GG4" s="231">
        <f t="shared" si="1"/>
        <v>250234.36300173</v>
      </c>
      <c r="GH4" s="231">
        <v>252431.52692515004</v>
      </c>
      <c r="GI4" s="231">
        <v>266646.59179418004</v>
      </c>
      <c r="GJ4" s="231">
        <v>273279.52955485001</v>
      </c>
      <c r="GK4" s="231">
        <v>276305.09006518999</v>
      </c>
      <c r="GL4" s="231">
        <f>GL5+GL6+GL7+GL8</f>
        <v>266883.88519665005</v>
      </c>
      <c r="GM4" s="231">
        <f>GM5+GM6+GM7+GM8</f>
        <v>271669.13414046</v>
      </c>
      <c r="GN4" s="232">
        <f t="shared" ref="GN4:GQ4" si="2">GN5+GN6+GN7+GN8</f>
        <v>292629.40097796998</v>
      </c>
      <c r="GO4" s="319">
        <f t="shared" si="2"/>
        <v>295172.95107319998</v>
      </c>
      <c r="GP4" s="231">
        <f t="shared" si="2"/>
        <v>305412.40837629</v>
      </c>
      <c r="GQ4" s="232">
        <f t="shared" si="2"/>
        <v>316498.36277466005</v>
      </c>
    </row>
    <row r="5" spans="1:199" ht="37.5" customHeight="1">
      <c r="A5" s="520" t="s">
        <v>266</v>
      </c>
      <c r="B5" s="521">
        <v>570.88</v>
      </c>
      <c r="C5" s="521">
        <v>803.09</v>
      </c>
      <c r="D5" s="521">
        <v>1412.7</v>
      </c>
      <c r="E5" s="521">
        <v>1686.6026999999999</v>
      </c>
      <c r="F5" s="521">
        <v>1648.357221458195</v>
      </c>
      <c r="G5" s="521">
        <v>1957.0827285601961</v>
      </c>
      <c r="H5" s="521">
        <v>1929.2745383211443</v>
      </c>
      <c r="I5" s="521">
        <v>2081.0349999999999</v>
      </c>
      <c r="J5" s="521">
        <v>1970.097</v>
      </c>
      <c r="K5" s="521">
        <v>2113.5771</v>
      </c>
      <c r="L5" s="521">
        <v>2105.8766999999998</v>
      </c>
      <c r="M5" s="521">
        <v>2231.3107</v>
      </c>
      <c r="N5" s="521">
        <v>2197.8682399999998</v>
      </c>
      <c r="O5" s="521">
        <v>2288.2521000000002</v>
      </c>
      <c r="P5" s="521">
        <v>2478.0329000000002</v>
      </c>
      <c r="Q5" s="521">
        <v>2732.3966999999998</v>
      </c>
      <c r="R5" s="522">
        <v>2963.7414995172808</v>
      </c>
      <c r="S5" s="522">
        <v>2994.2507000000001</v>
      </c>
      <c r="T5" s="521">
        <v>2942.0736000000002</v>
      </c>
      <c r="U5" s="521"/>
      <c r="V5" s="521">
        <v>3133.9792000000002</v>
      </c>
      <c r="W5" s="247">
        <v>3159.4220999999998</v>
      </c>
      <c r="X5" s="247">
        <v>3197.0077000000001</v>
      </c>
      <c r="Y5" s="247">
        <v>3274.1030999999998</v>
      </c>
      <c r="Z5" s="523">
        <v>3378.1612</v>
      </c>
      <c r="AA5" s="524">
        <v>3544.4457663770822</v>
      </c>
      <c r="AB5" s="327">
        <v>3702.6789943174367</v>
      </c>
      <c r="AC5" s="327">
        <v>3917.7199553303617</v>
      </c>
      <c r="AD5" s="327">
        <v>3969.5132509865693</v>
      </c>
      <c r="AE5" s="327">
        <v>4337.144589343844</v>
      </c>
      <c r="AF5" s="327"/>
      <c r="AG5" s="521">
        <v>4176.47111222074</v>
      </c>
      <c r="AH5" s="521">
        <v>4240.9051019468334</v>
      </c>
      <c r="AI5" s="521">
        <v>4071.9284236521821</v>
      </c>
      <c r="AJ5" s="521">
        <v>4536.7828465825924</v>
      </c>
      <c r="AK5" s="521">
        <v>4473.067985179473</v>
      </c>
      <c r="AL5" s="521">
        <v>4950.8170062191875</v>
      </c>
      <c r="AM5" s="521">
        <v>4735.1724727542714</v>
      </c>
      <c r="AN5" s="521">
        <v>4563.2633818343911</v>
      </c>
      <c r="AO5" s="521">
        <v>4589.3792011669093</v>
      </c>
      <c r="AP5" s="521">
        <v>4797.6996999416688</v>
      </c>
      <c r="AQ5" s="521">
        <v>5165.4490322910542</v>
      </c>
      <c r="AR5" s="521">
        <v>5532.9679726664581</v>
      </c>
      <c r="AS5" s="521"/>
      <c r="AT5" s="521">
        <v>5395.9163985742225</v>
      </c>
      <c r="AU5" s="521">
        <v>5575.7406456182171</v>
      </c>
      <c r="AV5" s="521">
        <v>5499.7954262087169</v>
      </c>
      <c r="AW5" s="521">
        <v>5742.3162218561529</v>
      </c>
      <c r="AX5" s="521">
        <v>5624.4705623624131</v>
      </c>
      <c r="AY5" s="521">
        <v>5739.154413546139</v>
      </c>
      <c r="AZ5" s="521">
        <v>6035.493134990551</v>
      </c>
      <c r="BA5" s="521">
        <v>6031.7796624575585</v>
      </c>
      <c r="BB5" s="521">
        <v>6508.3619145310295</v>
      </c>
      <c r="BC5" s="521">
        <v>6480.3155798436301</v>
      </c>
      <c r="BD5" s="521">
        <v>6459.2432989478166</v>
      </c>
      <c r="BE5" s="521">
        <v>6447.5470637997087</v>
      </c>
      <c r="BF5" s="521"/>
      <c r="BG5" s="522">
        <v>7170.2711312975616</v>
      </c>
      <c r="BH5" s="521">
        <v>7437.5166848036743</v>
      </c>
      <c r="BI5" s="521">
        <v>7608.1279158713869</v>
      </c>
      <c r="BJ5" s="521">
        <v>7636.7555990299998</v>
      </c>
      <c r="BK5" s="521">
        <v>7851.9503623499986</v>
      </c>
      <c r="BL5" s="521">
        <v>8881.0775427999997</v>
      </c>
      <c r="BM5" s="327">
        <v>8881.0775427999997</v>
      </c>
      <c r="BN5" s="327">
        <v>9068.1842332799988</v>
      </c>
      <c r="BO5" s="327">
        <v>8852.6622645600019</v>
      </c>
      <c r="BP5" s="329">
        <v>9037.7400134500003</v>
      </c>
      <c r="BQ5" s="329">
        <v>8984.1752571199995</v>
      </c>
      <c r="BR5" s="329">
        <v>9158.0387496300009</v>
      </c>
      <c r="BS5" s="329">
        <v>9088.1136813499979</v>
      </c>
      <c r="BT5" s="329">
        <v>9327.7533959399989</v>
      </c>
      <c r="BU5" s="329">
        <v>9642.6482114400005</v>
      </c>
      <c r="BV5" s="330">
        <v>9975.4514510700028</v>
      </c>
      <c r="BW5" s="330">
        <v>10379.296060219998</v>
      </c>
      <c r="BX5" s="525">
        <v>10810.784483130001</v>
      </c>
      <c r="BY5" s="331">
        <v>10131.645762390001</v>
      </c>
      <c r="BZ5" s="331">
        <v>10619.771130370002</v>
      </c>
      <c r="CA5" s="331">
        <v>10594.874257990001</v>
      </c>
      <c r="CB5" s="331">
        <v>11158.896901569999</v>
      </c>
      <c r="CC5" s="331">
        <v>12087.613850489999</v>
      </c>
      <c r="CD5" s="331">
        <v>10981.121469970003</v>
      </c>
      <c r="CE5" s="331">
        <v>10920.329683279999</v>
      </c>
      <c r="CF5" s="331">
        <v>11723.833894030002</v>
      </c>
      <c r="CG5" s="331">
        <v>11737.028478780001</v>
      </c>
      <c r="CH5" s="331">
        <v>12637.290479579997</v>
      </c>
      <c r="CI5" s="331">
        <v>13139.625136760002</v>
      </c>
      <c r="CJ5" s="331">
        <v>13132.110322069999</v>
      </c>
      <c r="CK5" s="331">
        <v>14824.039902020002</v>
      </c>
      <c r="CL5" s="331">
        <v>14197.366801600001</v>
      </c>
      <c r="CM5" s="331">
        <v>13760.589132120002</v>
      </c>
      <c r="CN5" s="331">
        <v>13975.934509999999</v>
      </c>
      <c r="CO5" s="331">
        <v>13573.373774420001</v>
      </c>
      <c r="CP5" s="331">
        <v>13709.333544690002</v>
      </c>
      <c r="CQ5" s="331">
        <v>15210.833512650002</v>
      </c>
      <c r="CR5" s="331">
        <v>14364.52391167</v>
      </c>
      <c r="CS5" s="331">
        <v>13795.103006569998</v>
      </c>
      <c r="CT5" s="331">
        <v>15452.343466049999</v>
      </c>
      <c r="CU5" s="331">
        <v>15330.146567349997</v>
      </c>
      <c r="CV5" s="333">
        <v>15371.857342609997</v>
      </c>
      <c r="CW5" s="331">
        <v>15787.057950819995</v>
      </c>
      <c r="CX5" s="331">
        <v>15309.604212240003</v>
      </c>
      <c r="CY5" s="331">
        <v>17017.260867309997</v>
      </c>
      <c r="CZ5" s="331">
        <v>18040.577482390003</v>
      </c>
      <c r="DA5" s="331">
        <v>18817.062550129998</v>
      </c>
      <c r="DB5" s="331">
        <v>17963.757629259995</v>
      </c>
      <c r="DC5" s="331">
        <v>19274.147017390002</v>
      </c>
      <c r="DD5" s="331">
        <v>19708.541445110004</v>
      </c>
      <c r="DE5" s="331">
        <v>19384.93280898</v>
      </c>
      <c r="DF5" s="331">
        <v>19364.458295329998</v>
      </c>
      <c r="DG5" s="331">
        <v>19341.103954519993</v>
      </c>
      <c r="DH5" s="333">
        <v>19161.904938839998</v>
      </c>
      <c r="DI5" s="332">
        <v>20628.540983899991</v>
      </c>
      <c r="DJ5" s="331">
        <v>21103.741945819998</v>
      </c>
      <c r="DK5" s="331">
        <v>20615.626272089998</v>
      </c>
      <c r="DL5" s="331">
        <v>21168.83735949</v>
      </c>
      <c r="DM5" s="331">
        <v>22810.396123589999</v>
      </c>
      <c r="DN5" s="331">
        <v>23190.078740059998</v>
      </c>
      <c r="DO5" s="331">
        <v>22140.483510180005</v>
      </c>
      <c r="DP5" s="331">
        <v>22824.522180789998</v>
      </c>
      <c r="DQ5" s="331">
        <v>24639.301231080004</v>
      </c>
      <c r="DR5" s="331">
        <v>24027.162703580001</v>
      </c>
      <c r="DS5" s="331">
        <v>25110.043646199993</v>
      </c>
      <c r="DT5" s="333">
        <v>24674.457811209999</v>
      </c>
      <c r="DU5" s="332">
        <v>24603.937644149999</v>
      </c>
      <c r="DV5" s="331">
        <v>25411.482766204026</v>
      </c>
      <c r="DW5" s="331">
        <v>26419.334299679998</v>
      </c>
      <c r="DX5" s="331">
        <v>26299.951226419998</v>
      </c>
      <c r="DY5" s="331">
        <v>28336.26919486</v>
      </c>
      <c r="DZ5" s="331">
        <v>29060.998153990004</v>
      </c>
      <c r="EA5" s="331">
        <v>28966.229034720003</v>
      </c>
      <c r="EB5" s="331">
        <v>28992.095634539994</v>
      </c>
      <c r="EC5" s="331">
        <v>31280.262606159991</v>
      </c>
      <c r="ED5" s="331">
        <v>30960.556279150002</v>
      </c>
      <c r="EE5" s="331">
        <v>33425.19561717</v>
      </c>
      <c r="EF5" s="333">
        <v>35004.284469329999</v>
      </c>
      <c r="EG5" s="332">
        <v>34403.576345020003</v>
      </c>
      <c r="EH5" s="331">
        <v>33548.366423350009</v>
      </c>
      <c r="EI5" s="331">
        <v>34621.326281669993</v>
      </c>
      <c r="EJ5" s="331">
        <v>33045.036916680001</v>
      </c>
      <c r="EK5" s="331">
        <v>34810.324777010006</v>
      </c>
      <c r="EL5" s="331">
        <v>36281.47503768</v>
      </c>
      <c r="EM5" s="331">
        <v>35618.727543140005</v>
      </c>
      <c r="EN5" s="331">
        <v>36954.525981769992</v>
      </c>
      <c r="EO5" s="331">
        <v>37055.51354996</v>
      </c>
      <c r="EP5" s="331">
        <v>38278.81148193001</v>
      </c>
      <c r="EQ5" s="331">
        <v>40931.315678600004</v>
      </c>
      <c r="ER5" s="333">
        <v>42209.852958509997</v>
      </c>
      <c r="ES5" s="332">
        <v>44083.251435639992</v>
      </c>
      <c r="ET5" s="331">
        <v>42037.876977709995</v>
      </c>
      <c r="EU5" s="331">
        <v>40991.731541680005</v>
      </c>
      <c r="EV5" s="331">
        <v>38589.883266661986</v>
      </c>
      <c r="EW5" s="331">
        <v>39781.04659780096</v>
      </c>
      <c r="EX5" s="331">
        <v>38996.613316209994</v>
      </c>
      <c r="EY5" s="331">
        <v>40048.481216739994</v>
      </c>
      <c r="EZ5" s="331">
        <v>40140.090942789997</v>
      </c>
      <c r="FA5" s="331">
        <v>39534.759490029988</v>
      </c>
      <c r="FB5" s="331">
        <v>44242.280965140009</v>
      </c>
      <c r="FC5" s="331">
        <v>45418.622970569995</v>
      </c>
      <c r="FD5" s="333">
        <v>49350.555288690011</v>
      </c>
      <c r="FE5" s="332">
        <v>52468.329326929997</v>
      </c>
      <c r="FF5" s="331">
        <v>54397.788322924534</v>
      </c>
      <c r="FG5" s="331">
        <v>55484.224813635767</v>
      </c>
      <c r="FH5" s="331">
        <v>58192.934794559995</v>
      </c>
      <c r="FI5" s="331">
        <v>55183.011971350017</v>
      </c>
      <c r="FJ5" s="331">
        <v>56414.598275619996</v>
      </c>
      <c r="FK5" s="331">
        <v>57386.801544969996</v>
      </c>
      <c r="FL5" s="331">
        <v>59652.232244489998</v>
      </c>
      <c r="FM5" s="331">
        <v>59443.938914930011</v>
      </c>
      <c r="FN5" s="331">
        <v>62765.950811250004</v>
      </c>
      <c r="FO5" s="331">
        <v>65789.483349969989</v>
      </c>
      <c r="FP5" s="333">
        <v>69077.633621679997</v>
      </c>
      <c r="FQ5" s="332">
        <v>71307.588473269992</v>
      </c>
      <c r="FR5" s="331">
        <v>73815.030534789985</v>
      </c>
      <c r="FS5" s="331">
        <v>74311.926394919996</v>
      </c>
      <c r="FT5" s="331">
        <v>76182.067401370005</v>
      </c>
      <c r="FU5" s="331">
        <v>79094.230700600005</v>
      </c>
      <c r="FV5" s="331">
        <v>80395.472217839982</v>
      </c>
      <c r="FW5" s="331">
        <v>80918.208901746024</v>
      </c>
      <c r="FX5" s="331">
        <v>83331.00941434002</v>
      </c>
      <c r="FY5" s="331">
        <v>90531.907388759995</v>
      </c>
      <c r="FZ5" s="331">
        <v>93275.199512370004</v>
      </c>
      <c r="GA5" s="331">
        <v>92508.895297830008</v>
      </c>
      <c r="GB5" s="333">
        <v>92989.467798359969</v>
      </c>
      <c r="GC5" s="332">
        <v>92347.515751430023</v>
      </c>
      <c r="GD5" s="331">
        <v>96078.386062949983</v>
      </c>
      <c r="GE5" s="331">
        <v>97954.63845145001</v>
      </c>
      <c r="GF5" s="331">
        <v>95915.098170700003</v>
      </c>
      <c r="GG5" s="331">
        <v>100705.51063146</v>
      </c>
      <c r="GH5" s="331">
        <v>100662.11665326</v>
      </c>
      <c r="GI5" s="331">
        <v>112963.7546194</v>
      </c>
      <c r="GJ5" s="331">
        <v>112792.34316811</v>
      </c>
      <c r="GK5" s="331">
        <v>107444.57545073</v>
      </c>
      <c r="GL5" s="331">
        <v>100737.60417070999</v>
      </c>
      <c r="GM5" s="331">
        <v>103108.29155222999</v>
      </c>
      <c r="GN5" s="333">
        <v>121042.26273183002</v>
      </c>
      <c r="GO5" s="332">
        <v>118737.80186763</v>
      </c>
      <c r="GP5" s="331">
        <v>125301.34601851</v>
      </c>
      <c r="GQ5" s="333">
        <v>134078.76280130001</v>
      </c>
    </row>
    <row r="6" spans="1:199" ht="37.5" customHeight="1">
      <c r="A6" s="520" t="s">
        <v>267</v>
      </c>
      <c r="B6" s="521">
        <v>653.26</v>
      </c>
      <c r="C6" s="521">
        <v>902.44</v>
      </c>
      <c r="D6" s="521">
        <v>992.9</v>
      </c>
      <c r="E6" s="521">
        <v>1816.8052</v>
      </c>
      <c r="F6" s="521">
        <v>2661.3413999999998</v>
      </c>
      <c r="G6" s="521">
        <v>2449.1988000000001</v>
      </c>
      <c r="H6" s="521">
        <v>2341.0520999999999</v>
      </c>
      <c r="I6" s="521">
        <v>2426.0551999999998</v>
      </c>
      <c r="J6" s="521">
        <v>2380.7269000000001</v>
      </c>
      <c r="K6" s="521">
        <v>2317.7802000000001</v>
      </c>
      <c r="L6" s="521">
        <v>2405.3533000000002</v>
      </c>
      <c r="M6" s="521">
        <v>2465.1127000000001</v>
      </c>
      <c r="N6" s="521">
        <v>2525.1952000000001</v>
      </c>
      <c r="O6" s="521">
        <v>2508.9196999999999</v>
      </c>
      <c r="P6" s="521">
        <v>2676.4654</v>
      </c>
      <c r="Q6" s="521">
        <v>2623.348</v>
      </c>
      <c r="R6" s="522">
        <v>2727.9052999999999</v>
      </c>
      <c r="S6" s="522">
        <v>2978.1089999999999</v>
      </c>
      <c r="T6" s="521">
        <v>3160.8622999999998</v>
      </c>
      <c r="U6" s="521"/>
      <c r="V6" s="521">
        <v>3268.9618</v>
      </c>
      <c r="W6" s="521">
        <v>3378.2316000000001</v>
      </c>
      <c r="X6" s="247">
        <v>3387.5338000000002</v>
      </c>
      <c r="Y6" s="247">
        <v>3669.6415999999999</v>
      </c>
      <c r="Z6" s="523">
        <v>3754.2379000000001</v>
      </c>
      <c r="AA6" s="524">
        <v>3712.7892410376317</v>
      </c>
      <c r="AB6" s="327">
        <v>3791.3866922220163</v>
      </c>
      <c r="AC6" s="327">
        <v>3811.2725990772083</v>
      </c>
      <c r="AD6" s="327">
        <v>4084.1238809808124</v>
      </c>
      <c r="AE6" s="327">
        <v>3954.1538078146314</v>
      </c>
      <c r="AF6" s="327"/>
      <c r="AG6" s="521">
        <v>4266.4657327104278</v>
      </c>
      <c r="AH6" s="521">
        <v>4500.7096764648695</v>
      </c>
      <c r="AI6" s="521">
        <v>4827.6811912361036</v>
      </c>
      <c r="AJ6" s="521">
        <v>4967.5412635214961</v>
      </c>
      <c r="AK6" s="521">
        <v>5212.4565748859332</v>
      </c>
      <c r="AL6" s="521">
        <v>5404.5297232273497</v>
      </c>
      <c r="AM6" s="521">
        <v>5045.2419619910761</v>
      </c>
      <c r="AN6" s="521">
        <v>5188.4131948495706</v>
      </c>
      <c r="AO6" s="521">
        <v>5352.4179240714702</v>
      </c>
      <c r="AP6" s="521">
        <v>5096.9622340782871</v>
      </c>
      <c r="AQ6" s="521">
        <v>4990.4265079145543</v>
      </c>
      <c r="AR6" s="521">
        <v>5116.796332281795</v>
      </c>
      <c r="AS6" s="521"/>
      <c r="AT6" s="521">
        <v>5148.0336826413059</v>
      </c>
      <c r="AU6" s="521">
        <v>5355.0720192813642</v>
      </c>
      <c r="AV6" s="521">
        <v>5509.5022610607066</v>
      </c>
      <c r="AW6" s="521">
        <v>5266.5730265975317</v>
      </c>
      <c r="AX6" s="521">
        <v>5414.0490853379961</v>
      </c>
      <c r="AY6" s="521">
        <v>5503.7886397082448</v>
      </c>
      <c r="AZ6" s="521">
        <v>5357.9775476224313</v>
      </c>
      <c r="BA6" s="521">
        <v>5404.7974883782163</v>
      </c>
      <c r="BB6" s="521">
        <v>5588.2537590536786</v>
      </c>
      <c r="BC6" s="521">
        <v>5555.5310095760524</v>
      </c>
      <c r="BD6" s="521">
        <v>5653.3830897348216</v>
      </c>
      <c r="BE6" s="521">
        <v>6245.0311257622798</v>
      </c>
      <c r="BF6" s="521"/>
      <c r="BG6" s="522">
        <v>6742.7539162286566</v>
      </c>
      <c r="BH6" s="521">
        <v>6923.2658502321829</v>
      </c>
      <c r="BI6" s="521">
        <v>7290.7794219298739</v>
      </c>
      <c r="BJ6" s="521">
        <v>7486.8574188100019</v>
      </c>
      <c r="BK6" s="521">
        <v>7603.5056269800007</v>
      </c>
      <c r="BL6" s="521">
        <v>9313.0034009399969</v>
      </c>
      <c r="BM6" s="327">
        <v>9313.0034009399969</v>
      </c>
      <c r="BN6" s="327">
        <v>10073.340844070004</v>
      </c>
      <c r="BO6" s="327">
        <v>10868.376487309997</v>
      </c>
      <c r="BP6" s="329">
        <v>11435.474675109999</v>
      </c>
      <c r="BQ6" s="329">
        <v>12141.232041469999</v>
      </c>
      <c r="BR6" s="329">
        <v>13634.419255749997</v>
      </c>
      <c r="BS6" s="329">
        <v>10216.579508139999</v>
      </c>
      <c r="BT6" s="329">
        <v>11687.508841729999</v>
      </c>
      <c r="BU6" s="329">
        <v>10978.320617400001</v>
      </c>
      <c r="BV6" s="330">
        <v>11166.07199472</v>
      </c>
      <c r="BW6" s="330">
        <v>11170.057189710002</v>
      </c>
      <c r="BX6" s="330">
        <v>11594.356454819999</v>
      </c>
      <c r="BY6" s="331">
        <v>11297.136927660002</v>
      </c>
      <c r="BZ6" s="331">
        <v>11769.839259260001</v>
      </c>
      <c r="CA6" s="331">
        <v>12084.109540449999</v>
      </c>
      <c r="CB6" s="331">
        <v>11752.852852430002</v>
      </c>
      <c r="CC6" s="331">
        <v>11931.591949070002</v>
      </c>
      <c r="CD6" s="331">
        <v>12017.6975219</v>
      </c>
      <c r="CE6" s="331">
        <v>12304.58680259</v>
      </c>
      <c r="CF6" s="331">
        <v>12272.123417759998</v>
      </c>
      <c r="CG6" s="331">
        <v>12236.25671996</v>
      </c>
      <c r="CH6" s="331">
        <v>12466.863022539999</v>
      </c>
      <c r="CI6" s="331">
        <v>12404.288447640003</v>
      </c>
      <c r="CJ6" s="331">
        <v>13239.616945760001</v>
      </c>
      <c r="CK6" s="331">
        <v>13847.837228969998</v>
      </c>
      <c r="CL6" s="331">
        <v>14659.846009239998</v>
      </c>
      <c r="CM6" s="331">
        <v>14090.588642320001</v>
      </c>
      <c r="CN6" s="331">
        <v>13301.821559919999</v>
      </c>
      <c r="CO6" s="331">
        <v>13804.903517459998</v>
      </c>
      <c r="CP6" s="331">
        <v>14110.561713119998</v>
      </c>
      <c r="CQ6" s="331">
        <v>14225.169259380005</v>
      </c>
      <c r="CR6" s="331">
        <v>14225.983260029998</v>
      </c>
      <c r="CS6" s="331">
        <v>14208.508587550001</v>
      </c>
      <c r="CT6" s="331">
        <v>14473.79661021</v>
      </c>
      <c r="CU6" s="331">
        <v>14308.330817280001</v>
      </c>
      <c r="CV6" s="333">
        <v>14105.576545439999</v>
      </c>
      <c r="CW6" s="331">
        <v>14087.838449250003</v>
      </c>
      <c r="CX6" s="331">
        <v>14371.807800240005</v>
      </c>
      <c r="CY6" s="331">
        <v>14383.005065919999</v>
      </c>
      <c r="CZ6" s="331">
        <v>14445.752613409997</v>
      </c>
      <c r="DA6" s="331">
        <v>14666.111355799998</v>
      </c>
      <c r="DB6" s="331">
        <v>15012.170700519999</v>
      </c>
      <c r="DC6" s="331">
        <v>16421.732897439997</v>
      </c>
      <c r="DD6" s="331">
        <v>16834.945070830003</v>
      </c>
      <c r="DE6" s="331">
        <v>17088.517563050002</v>
      </c>
      <c r="DF6" s="331">
        <v>16333.195594499995</v>
      </c>
      <c r="DG6" s="331">
        <v>16123.35966016</v>
      </c>
      <c r="DH6" s="333">
        <v>16125.557966389999</v>
      </c>
      <c r="DI6" s="332">
        <v>17073.974212949994</v>
      </c>
      <c r="DJ6" s="331">
        <v>18000.428893290002</v>
      </c>
      <c r="DK6" s="331">
        <v>18772.5871377</v>
      </c>
      <c r="DL6" s="331">
        <v>18305.781116089995</v>
      </c>
      <c r="DM6" s="331">
        <v>19212.958723839998</v>
      </c>
      <c r="DN6" s="331">
        <v>20508.29446542</v>
      </c>
      <c r="DO6" s="331">
        <v>19849.742457589997</v>
      </c>
      <c r="DP6" s="331">
        <v>20150.493703690001</v>
      </c>
      <c r="DQ6" s="331">
        <v>20921.096521140003</v>
      </c>
      <c r="DR6" s="331">
        <v>19652.09369397</v>
      </c>
      <c r="DS6" s="331">
        <v>21063.037533780003</v>
      </c>
      <c r="DT6" s="333">
        <v>23002.37333359</v>
      </c>
      <c r="DU6" s="332">
        <v>23372.714368770001</v>
      </c>
      <c r="DV6" s="331">
        <v>21963.762574458862</v>
      </c>
      <c r="DW6" s="331">
        <v>21807.183281410002</v>
      </c>
      <c r="DX6" s="331">
        <v>22614.768820650002</v>
      </c>
      <c r="DY6" s="331">
        <v>23324.714434109996</v>
      </c>
      <c r="DZ6" s="331">
        <v>23547.066918990004</v>
      </c>
      <c r="EA6" s="331">
        <v>23720.31513929</v>
      </c>
      <c r="EB6" s="331">
        <v>23802.579275109994</v>
      </c>
      <c r="EC6" s="331">
        <v>24270.363108449994</v>
      </c>
      <c r="ED6" s="331">
        <v>25026.301384530005</v>
      </c>
      <c r="EE6" s="331">
        <v>24888.132478980006</v>
      </c>
      <c r="EF6" s="333">
        <v>26030.066736920002</v>
      </c>
      <c r="EG6" s="332">
        <v>25350.871835179994</v>
      </c>
      <c r="EH6" s="331">
        <v>26396.305947019999</v>
      </c>
      <c r="EI6" s="331">
        <v>26219.211225400006</v>
      </c>
      <c r="EJ6" s="331">
        <v>26990.811351589997</v>
      </c>
      <c r="EK6" s="331">
        <v>27055.37487277</v>
      </c>
      <c r="EL6" s="331">
        <v>27680.630739539996</v>
      </c>
      <c r="EM6" s="331">
        <v>27805.965237810007</v>
      </c>
      <c r="EN6" s="331">
        <v>27466.797807910007</v>
      </c>
      <c r="EO6" s="331">
        <v>27757.898084570003</v>
      </c>
      <c r="EP6" s="331">
        <v>28102.334558980001</v>
      </c>
      <c r="EQ6" s="331">
        <v>28683.996183409992</v>
      </c>
      <c r="ER6" s="333">
        <v>29818.477049170004</v>
      </c>
      <c r="ES6" s="332">
        <v>29242.983456099999</v>
      </c>
      <c r="ET6" s="331">
        <v>32162.743336849999</v>
      </c>
      <c r="EU6" s="331">
        <v>36678.244232720004</v>
      </c>
      <c r="EV6" s="331">
        <v>37358.832026914359</v>
      </c>
      <c r="EW6" s="331">
        <v>37041.977231508703</v>
      </c>
      <c r="EX6" s="331">
        <v>38668.369627100001</v>
      </c>
      <c r="EY6" s="331">
        <v>41111.654176789998</v>
      </c>
      <c r="EZ6" s="331">
        <v>42221.94672113</v>
      </c>
      <c r="FA6" s="331">
        <v>49544.007822889995</v>
      </c>
      <c r="FB6" s="331">
        <v>65868.491747269989</v>
      </c>
      <c r="FC6" s="331">
        <v>66496.625266020012</v>
      </c>
      <c r="FD6" s="333">
        <v>45124.348049989996</v>
      </c>
      <c r="FE6" s="332">
        <v>57027.552236809999</v>
      </c>
      <c r="FF6" s="331">
        <v>58379.748512765866</v>
      </c>
      <c r="FG6" s="331">
        <v>58855.406124970716</v>
      </c>
      <c r="FH6" s="331">
        <v>57032.039308810003</v>
      </c>
      <c r="FI6" s="331">
        <v>57744.849249250008</v>
      </c>
      <c r="FJ6" s="331">
        <v>59550.052335820001</v>
      </c>
      <c r="FK6" s="331">
        <v>59672.453383080014</v>
      </c>
      <c r="FL6" s="331">
        <v>59629.315874230007</v>
      </c>
      <c r="FM6" s="331">
        <v>60514.50103259</v>
      </c>
      <c r="FN6" s="331">
        <v>61740.808316849994</v>
      </c>
      <c r="FO6" s="331">
        <v>63401.751803480009</v>
      </c>
      <c r="FP6" s="333">
        <v>64593.400565800002</v>
      </c>
      <c r="FQ6" s="332">
        <v>64554.07318082</v>
      </c>
      <c r="FR6" s="331">
        <v>68843.149293059978</v>
      </c>
      <c r="FS6" s="331">
        <v>70938.381364950008</v>
      </c>
      <c r="FT6" s="331">
        <v>72473.39838913003</v>
      </c>
      <c r="FU6" s="331">
        <v>77421.659650679998</v>
      </c>
      <c r="FV6" s="331">
        <v>77508.777566400022</v>
      </c>
      <c r="FW6" s="331">
        <v>78590.248179086309</v>
      </c>
      <c r="FX6" s="331">
        <v>79467.113322380028</v>
      </c>
      <c r="FY6" s="331">
        <v>81926.786023739987</v>
      </c>
      <c r="FZ6" s="331">
        <v>86496.390770239974</v>
      </c>
      <c r="GA6" s="331">
        <v>82037.837132419998</v>
      </c>
      <c r="GB6" s="333">
        <v>81976.839249150013</v>
      </c>
      <c r="GC6" s="332">
        <v>87935.996265419977</v>
      </c>
      <c r="GD6" s="331">
        <v>88109.355791010006</v>
      </c>
      <c r="GE6" s="331">
        <v>88175.60970270999</v>
      </c>
      <c r="GF6" s="331">
        <v>81788.476317879991</v>
      </c>
      <c r="GG6" s="331">
        <v>58289.377367890011</v>
      </c>
      <c r="GH6" s="331">
        <v>59803.628156899998</v>
      </c>
      <c r="GI6" s="331">
        <v>59888.682805260003</v>
      </c>
      <c r="GJ6" s="331">
        <v>67570.940938209998</v>
      </c>
      <c r="GK6" s="331">
        <v>76363.417334350001</v>
      </c>
      <c r="GL6" s="331">
        <v>68895.294236420013</v>
      </c>
      <c r="GM6" s="331">
        <v>70537.999974360006</v>
      </c>
      <c r="GN6" s="333">
        <v>69876.916255350006</v>
      </c>
      <c r="GO6" s="332">
        <v>74172.987845779993</v>
      </c>
      <c r="GP6" s="331">
        <v>72876.560948350001</v>
      </c>
      <c r="GQ6" s="333">
        <v>76586.489242510012</v>
      </c>
    </row>
    <row r="7" spans="1:199" ht="37.5" customHeight="1">
      <c r="A7" s="520" t="s">
        <v>268</v>
      </c>
      <c r="B7" s="521">
        <v>484.22</v>
      </c>
      <c r="C7" s="521">
        <v>694.28</v>
      </c>
      <c r="D7" s="521">
        <v>849.6</v>
      </c>
      <c r="E7" s="521">
        <v>964.09180000000003</v>
      </c>
      <c r="F7" s="521">
        <v>1256.5242180320001</v>
      </c>
      <c r="G7" s="521">
        <v>1267.1385</v>
      </c>
      <c r="H7" s="521">
        <v>1293.8141000000001</v>
      </c>
      <c r="I7" s="521">
        <v>1304.0074999999999</v>
      </c>
      <c r="J7" s="521">
        <v>1365.7814000000001</v>
      </c>
      <c r="K7" s="521">
        <v>1407.21</v>
      </c>
      <c r="L7" s="521">
        <v>1456.8366000000001</v>
      </c>
      <c r="M7" s="521">
        <v>1399.1776</v>
      </c>
      <c r="N7" s="521">
        <v>1522.97929</v>
      </c>
      <c r="O7" s="521">
        <v>1558.4293</v>
      </c>
      <c r="P7" s="521">
        <v>1649.5483999999999</v>
      </c>
      <c r="Q7" s="521">
        <v>1781.6165000000001</v>
      </c>
      <c r="R7" s="522">
        <v>1875.2447386859999</v>
      </c>
      <c r="S7" s="522">
        <v>1893.6569999999999</v>
      </c>
      <c r="T7" s="521">
        <v>1924.8217999999999</v>
      </c>
      <c r="U7" s="521"/>
      <c r="V7" s="521">
        <v>1969.7668000000001</v>
      </c>
      <c r="W7" s="521">
        <v>2040.8820000000001</v>
      </c>
      <c r="X7" s="247">
        <v>2085.8804</v>
      </c>
      <c r="Y7" s="247">
        <v>2134.8793000000001</v>
      </c>
      <c r="Z7" s="523">
        <v>2222.9755</v>
      </c>
      <c r="AA7" s="524">
        <v>2209.6049979899999</v>
      </c>
      <c r="AB7" s="327">
        <v>2259.6045408719997</v>
      </c>
      <c r="AC7" s="327">
        <v>2295.3564569789996</v>
      </c>
      <c r="AD7" s="327">
        <v>2395.0177163340009</v>
      </c>
      <c r="AE7" s="327">
        <v>2554.5202863989998</v>
      </c>
      <c r="AF7" s="327"/>
      <c r="AG7" s="521">
        <v>2577.5752100440004</v>
      </c>
      <c r="AH7" s="521">
        <v>2668.1005767829997</v>
      </c>
      <c r="AI7" s="521">
        <v>2699.7753470369989</v>
      </c>
      <c r="AJ7" s="521">
        <v>2695.5968613850005</v>
      </c>
      <c r="AK7" s="521">
        <v>2827.5155414169994</v>
      </c>
      <c r="AL7" s="521">
        <v>2894.8916589687074</v>
      </c>
      <c r="AM7" s="521">
        <v>2995.5963505540253</v>
      </c>
      <c r="AN7" s="521">
        <v>2995.1613887410272</v>
      </c>
      <c r="AO7" s="521">
        <v>2932.8267848679998</v>
      </c>
      <c r="AP7" s="521">
        <v>2995.817456572001</v>
      </c>
      <c r="AQ7" s="521">
        <v>3203.2441207220154</v>
      </c>
      <c r="AR7" s="521">
        <v>3339.8842344760228</v>
      </c>
      <c r="AS7" s="521"/>
      <c r="AT7" s="521">
        <v>3357.577561109028</v>
      </c>
      <c r="AU7" s="521">
        <v>3485.0245933570141</v>
      </c>
      <c r="AV7" s="521">
        <v>3418.3442217030251</v>
      </c>
      <c r="AW7" s="521">
        <v>3472.2920220070164</v>
      </c>
      <c r="AX7" s="521">
        <v>3460.8235088500146</v>
      </c>
      <c r="AY7" s="521">
        <v>3608.9283024403403</v>
      </c>
      <c r="AZ7" s="521">
        <v>3602.0910784850221</v>
      </c>
      <c r="BA7" s="521">
        <v>3541.8222520860263</v>
      </c>
      <c r="BB7" s="521">
        <v>3487.2847429090143</v>
      </c>
      <c r="BC7" s="521">
        <v>3505.9726130740173</v>
      </c>
      <c r="BD7" s="521">
        <v>3609.9959430050249</v>
      </c>
      <c r="BE7" s="521">
        <v>3785.2669861360214</v>
      </c>
      <c r="BF7" s="521"/>
      <c r="BG7" s="522">
        <v>3812.59697903697</v>
      </c>
      <c r="BH7" s="521">
        <v>3903.9537656683187</v>
      </c>
      <c r="BI7" s="521">
        <v>4044.6925476064889</v>
      </c>
      <c r="BJ7" s="521">
        <v>4058.86597351</v>
      </c>
      <c r="BK7" s="521">
        <v>4007.8989943300012</v>
      </c>
      <c r="BL7" s="521">
        <v>4406.6992828199991</v>
      </c>
      <c r="BM7" s="327">
        <v>4406.6992828199991</v>
      </c>
      <c r="BN7" s="327">
        <v>4707.4724538499986</v>
      </c>
      <c r="BO7" s="327">
        <v>4655.6675317099989</v>
      </c>
      <c r="BP7" s="329">
        <v>4821.9503776299989</v>
      </c>
      <c r="BQ7" s="329">
        <v>4794.3128571199995</v>
      </c>
      <c r="BR7" s="329">
        <v>5055.1321528800008</v>
      </c>
      <c r="BS7" s="329">
        <v>5183.6476081599994</v>
      </c>
      <c r="BT7" s="329">
        <v>5205.6624141000002</v>
      </c>
      <c r="BU7" s="329">
        <v>5289.2288871799992</v>
      </c>
      <c r="BV7" s="330">
        <v>5444.5243890799975</v>
      </c>
      <c r="BW7" s="330">
        <v>5504.1739557499995</v>
      </c>
      <c r="BX7" s="330">
        <v>5941.5464842799984</v>
      </c>
      <c r="BY7" s="331">
        <v>5993.2957047599984</v>
      </c>
      <c r="BZ7" s="331">
        <v>6049.1781658299997</v>
      </c>
      <c r="CA7" s="331">
        <v>6058.80788794</v>
      </c>
      <c r="CB7" s="331">
        <v>6198.6795384400002</v>
      </c>
      <c r="CC7" s="331">
        <v>6557.6233603000001</v>
      </c>
      <c r="CD7" s="331">
        <v>6767.5352685300004</v>
      </c>
      <c r="CE7" s="331">
        <v>6961.6996323899994</v>
      </c>
      <c r="CF7" s="331">
        <v>6572.1041975799999</v>
      </c>
      <c r="CG7" s="331">
        <v>6717.9131537800013</v>
      </c>
      <c r="CH7" s="331">
        <v>6852.5329010699988</v>
      </c>
      <c r="CI7" s="331">
        <v>7228.1799422600016</v>
      </c>
      <c r="CJ7" s="331">
        <v>7631.6852150699979</v>
      </c>
      <c r="CK7" s="331">
        <v>7499.3499496900013</v>
      </c>
      <c r="CL7" s="331">
        <v>7720.9745445899998</v>
      </c>
      <c r="CM7" s="331">
        <v>7802.7875139299995</v>
      </c>
      <c r="CN7" s="331">
        <v>7874.713748160003</v>
      </c>
      <c r="CO7" s="331">
        <v>7847.3669824099998</v>
      </c>
      <c r="CP7" s="331">
        <v>7942.0882133800023</v>
      </c>
      <c r="CQ7" s="331">
        <v>8134.2305249799983</v>
      </c>
      <c r="CR7" s="331">
        <v>8056.4346398899997</v>
      </c>
      <c r="CS7" s="331">
        <v>8289.5597096800011</v>
      </c>
      <c r="CT7" s="331">
        <v>8205.8647405700012</v>
      </c>
      <c r="CU7" s="331">
        <v>8256.4204854400014</v>
      </c>
      <c r="CV7" s="333">
        <v>8521.3975265799982</v>
      </c>
      <c r="CW7" s="331">
        <v>8493.0920482999973</v>
      </c>
      <c r="CX7" s="331">
        <v>8682.1188253400014</v>
      </c>
      <c r="CY7" s="331">
        <v>9029.445517780001</v>
      </c>
      <c r="CZ7" s="331">
        <v>9043.9499964600018</v>
      </c>
      <c r="DA7" s="331">
        <v>9074.5342693799976</v>
      </c>
      <c r="DB7" s="331">
        <v>9252.9669952299973</v>
      </c>
      <c r="DC7" s="331">
        <v>9440.3885793499994</v>
      </c>
      <c r="DD7" s="331">
        <v>9330.05129571</v>
      </c>
      <c r="DE7" s="331">
        <v>9528.5028818500014</v>
      </c>
      <c r="DF7" s="331">
        <v>9663.0998241300022</v>
      </c>
      <c r="DG7" s="331">
        <v>9887.4230860499993</v>
      </c>
      <c r="DH7" s="333">
        <v>10506.669684169998</v>
      </c>
      <c r="DI7" s="332">
        <v>10144.86851326</v>
      </c>
      <c r="DJ7" s="331">
        <v>10391.999791879998</v>
      </c>
      <c r="DK7" s="331">
        <v>10625.956744800002</v>
      </c>
      <c r="DL7" s="331">
        <v>10561.668264940001</v>
      </c>
      <c r="DM7" s="331">
        <v>10710.380124619998</v>
      </c>
      <c r="DN7" s="331">
        <v>11001.5002171</v>
      </c>
      <c r="DO7" s="331">
        <v>11068.98627614</v>
      </c>
      <c r="DP7" s="331">
        <v>11023.82323143</v>
      </c>
      <c r="DQ7" s="331">
        <v>11308.905657940004</v>
      </c>
      <c r="DR7" s="331">
        <v>11717.639288240001</v>
      </c>
      <c r="DS7" s="331">
        <v>12371.362976280001</v>
      </c>
      <c r="DT7" s="333">
        <v>13171.307794400003</v>
      </c>
      <c r="DU7" s="332">
        <v>13154.324186799999</v>
      </c>
      <c r="DV7" s="331">
        <v>13676.677398720341</v>
      </c>
      <c r="DW7" s="331">
        <v>13465.509696050001</v>
      </c>
      <c r="DX7" s="331">
        <v>13803.297150139999</v>
      </c>
      <c r="DY7" s="331">
        <v>14026.721003660001</v>
      </c>
      <c r="DZ7" s="331">
        <v>14336.477479040001</v>
      </c>
      <c r="EA7" s="331">
        <v>14778.258876379998</v>
      </c>
      <c r="EB7" s="331">
        <v>15423.045743269999</v>
      </c>
      <c r="EC7" s="331">
        <v>17427.68463734987</v>
      </c>
      <c r="ED7" s="331">
        <v>17390.030620350004</v>
      </c>
      <c r="EE7" s="331">
        <v>17831.59735326</v>
      </c>
      <c r="EF7" s="333">
        <v>17928.902214459587</v>
      </c>
      <c r="EG7" s="332">
        <v>18119.911083819999</v>
      </c>
      <c r="EH7" s="331">
        <v>18655.296016810003</v>
      </c>
      <c r="EI7" s="331">
        <v>18479.171360470005</v>
      </c>
      <c r="EJ7" s="331">
        <v>18410.88308852</v>
      </c>
      <c r="EK7" s="331">
        <v>18491.530357979998</v>
      </c>
      <c r="EL7" s="331">
        <v>18415.642829449996</v>
      </c>
      <c r="EM7" s="331">
        <v>18506.39262345</v>
      </c>
      <c r="EN7" s="331">
        <v>18489.278274969998</v>
      </c>
      <c r="EO7" s="331">
        <v>18919.348748259999</v>
      </c>
      <c r="EP7" s="331">
        <v>19094.473074760001</v>
      </c>
      <c r="EQ7" s="331">
        <v>19450.311619920001</v>
      </c>
      <c r="ER7" s="333">
        <v>19682.373502980005</v>
      </c>
      <c r="ES7" s="332">
        <v>19732.376667379998</v>
      </c>
      <c r="ET7" s="331">
        <v>19399.722542800002</v>
      </c>
      <c r="EU7" s="331">
        <v>19725.536516400003</v>
      </c>
      <c r="EV7" s="331">
        <v>20499.922372429792</v>
      </c>
      <c r="EW7" s="331">
        <v>20401.401586483589</v>
      </c>
      <c r="EX7" s="331">
        <v>20801.258818450002</v>
      </c>
      <c r="EY7" s="331">
        <v>20976.408385660001</v>
      </c>
      <c r="EZ7" s="331">
        <v>21173.684654250002</v>
      </c>
      <c r="FA7" s="331">
        <v>21715.791525529992</v>
      </c>
      <c r="FB7" s="331">
        <v>22100.715117370004</v>
      </c>
      <c r="FC7" s="331">
        <v>24125.620258430001</v>
      </c>
      <c r="FD7" s="333">
        <v>25188.265249979999</v>
      </c>
      <c r="FE7" s="332">
        <v>26227.038136930001</v>
      </c>
      <c r="FF7" s="331">
        <v>27712.245087599396</v>
      </c>
      <c r="FG7" s="331">
        <v>28427.199293345566</v>
      </c>
      <c r="FH7" s="331">
        <v>28364.725877540004</v>
      </c>
      <c r="FI7" s="331">
        <v>28519.330292189999</v>
      </c>
      <c r="FJ7" s="331">
        <v>28667.374099949993</v>
      </c>
      <c r="FK7" s="331">
        <v>29264.904961269993</v>
      </c>
      <c r="FL7" s="331">
        <v>29173.324138080006</v>
      </c>
      <c r="FM7" s="331">
        <v>30056.766277269995</v>
      </c>
      <c r="FN7" s="331">
        <v>30627.425092749989</v>
      </c>
      <c r="FO7" s="331">
        <v>31252.780361579993</v>
      </c>
      <c r="FP7" s="333">
        <v>32479.08696638</v>
      </c>
      <c r="FQ7" s="332">
        <v>33116.963960749992</v>
      </c>
      <c r="FR7" s="331">
        <v>33696.822669639994</v>
      </c>
      <c r="FS7" s="331">
        <v>35026.320136659997</v>
      </c>
      <c r="FT7" s="331">
        <v>36380.972654640005</v>
      </c>
      <c r="FU7" s="331">
        <v>37261.507572799994</v>
      </c>
      <c r="FV7" s="331">
        <v>38857.630547280009</v>
      </c>
      <c r="FW7" s="331">
        <v>40283.940410270574</v>
      </c>
      <c r="FX7" s="331">
        <v>41302.027414210017</v>
      </c>
      <c r="FY7" s="331">
        <v>43142.536976980002</v>
      </c>
      <c r="FZ7" s="331">
        <v>44506.79643699999</v>
      </c>
      <c r="GA7" s="331">
        <v>46370.310759630011</v>
      </c>
      <c r="GB7" s="333">
        <v>48356.464600449995</v>
      </c>
      <c r="GC7" s="332">
        <v>48473.422239209984</v>
      </c>
      <c r="GD7" s="331">
        <v>48118.351604390002</v>
      </c>
      <c r="GE7" s="331">
        <v>49626.510353480015</v>
      </c>
      <c r="GF7" s="331">
        <v>50766.772713269995</v>
      </c>
      <c r="GG7" s="331">
        <v>51972.927559560005</v>
      </c>
      <c r="GH7" s="331">
        <v>51223.579937530005</v>
      </c>
      <c r="GI7" s="331">
        <v>52186.785252000001</v>
      </c>
      <c r="GJ7" s="331">
        <v>52133.31692066</v>
      </c>
      <c r="GK7" s="331">
        <v>52449.446645349999</v>
      </c>
      <c r="GL7" s="331">
        <v>54029.473346630009</v>
      </c>
      <c r="GM7" s="331">
        <v>54966.205883420007</v>
      </c>
      <c r="GN7" s="333">
        <v>59083.210382189995</v>
      </c>
      <c r="GO7" s="332">
        <v>58771.539182090004</v>
      </c>
      <c r="GP7" s="331">
        <v>63117.148634810001</v>
      </c>
      <c r="GQ7" s="333">
        <v>62377.603043679992</v>
      </c>
    </row>
    <row r="8" spans="1:199" ht="37.5" customHeight="1">
      <c r="A8" s="520" t="s">
        <v>269</v>
      </c>
      <c r="B8" s="521">
        <v>292.67</v>
      </c>
      <c r="C8" s="521">
        <v>466.81</v>
      </c>
      <c r="D8" s="521">
        <v>837.6</v>
      </c>
      <c r="E8" s="521">
        <v>1246.1104</v>
      </c>
      <c r="F8" s="521">
        <v>1825.9118111863568</v>
      </c>
      <c r="G8" s="521">
        <v>1865.7596788000899</v>
      </c>
      <c r="H8" s="521">
        <v>1914.6350290609855</v>
      </c>
      <c r="I8" s="521">
        <v>2072.0493999999999</v>
      </c>
      <c r="J8" s="521">
        <v>1988.3145999999999</v>
      </c>
      <c r="K8" s="521">
        <v>1959.6179</v>
      </c>
      <c r="L8" s="521">
        <v>2262.5636</v>
      </c>
      <c r="M8" s="521">
        <v>2060.3782999999999</v>
      </c>
      <c r="N8" s="521">
        <v>1934.8425500000001</v>
      </c>
      <c r="O8" s="521">
        <v>1988.3294800000001</v>
      </c>
      <c r="P8" s="521">
        <v>2140.5162</v>
      </c>
      <c r="Q8" s="521">
        <v>2315.4319999999998</v>
      </c>
      <c r="R8" s="522">
        <v>2284.18927108956</v>
      </c>
      <c r="S8" s="522">
        <v>2207.5286999999998</v>
      </c>
      <c r="T8" s="521">
        <v>2224.0255000000002</v>
      </c>
      <c r="U8" s="521"/>
      <c r="V8" s="521">
        <v>2278.5772999999999</v>
      </c>
      <c r="W8" s="521">
        <v>2230.5666999999999</v>
      </c>
      <c r="X8" s="247">
        <v>2331.9938000000002</v>
      </c>
      <c r="Y8" s="247">
        <v>2343.5455000000002</v>
      </c>
      <c r="Z8" s="523">
        <v>2279.8728000000001</v>
      </c>
      <c r="AA8" s="524">
        <v>2303.242155522501</v>
      </c>
      <c r="AB8" s="327">
        <v>2268.107731760113</v>
      </c>
      <c r="AC8" s="327">
        <v>2370.3770521467259</v>
      </c>
      <c r="AD8" s="327">
        <v>2283.4782281751304</v>
      </c>
      <c r="AE8" s="327">
        <v>2520.5996742154884</v>
      </c>
      <c r="AF8" s="327"/>
      <c r="AG8" s="521">
        <v>2378.3543424264617</v>
      </c>
      <c r="AH8" s="521">
        <v>2398.6731609936755</v>
      </c>
      <c r="AI8" s="521">
        <v>2408.6375411888712</v>
      </c>
      <c r="AJ8" s="521">
        <v>2539.2909461677186</v>
      </c>
      <c r="AK8" s="521">
        <v>2532.3998662203403</v>
      </c>
      <c r="AL8" s="521">
        <v>2446.429879845397</v>
      </c>
      <c r="AM8" s="521">
        <v>2413.1721521662071</v>
      </c>
      <c r="AN8" s="521">
        <v>2595.5333273763781</v>
      </c>
      <c r="AO8" s="521">
        <v>2479.1766151465599</v>
      </c>
      <c r="AP8" s="521">
        <v>2474.5335976892752</v>
      </c>
      <c r="AQ8" s="521">
        <v>2725.5964824122721</v>
      </c>
      <c r="AR8" s="521">
        <v>2738.4980810573597</v>
      </c>
      <c r="AS8" s="521"/>
      <c r="AT8" s="521">
        <v>2714.0157998283389</v>
      </c>
      <c r="AU8" s="521">
        <v>2573.1847688251873</v>
      </c>
      <c r="AV8" s="521">
        <v>3007.0961622048899</v>
      </c>
      <c r="AW8" s="521">
        <v>3112.8033239420056</v>
      </c>
      <c r="AX8" s="521">
        <v>3100.5109573608743</v>
      </c>
      <c r="AY8" s="521">
        <v>2919.1624243949336</v>
      </c>
      <c r="AZ8" s="521">
        <v>2757.807815730866</v>
      </c>
      <c r="BA8" s="521">
        <v>2795.4912423109749</v>
      </c>
      <c r="BB8" s="521">
        <v>3051.4556025429974</v>
      </c>
      <c r="BC8" s="521">
        <v>3249.4530033379156</v>
      </c>
      <c r="BD8" s="521">
        <v>3539.0998911099009</v>
      </c>
      <c r="BE8" s="521">
        <v>3654.5038199053033</v>
      </c>
      <c r="BF8" s="521"/>
      <c r="BG8" s="522">
        <v>3492.8892669790307</v>
      </c>
      <c r="BH8" s="521">
        <v>3666.1090158096767</v>
      </c>
      <c r="BI8" s="521">
        <v>4020.1825381988933</v>
      </c>
      <c r="BJ8" s="521">
        <v>3852.1126711600009</v>
      </c>
      <c r="BK8" s="521">
        <v>4105.2645635499994</v>
      </c>
      <c r="BL8" s="521">
        <v>5316.4957119800019</v>
      </c>
      <c r="BM8" s="327">
        <v>5316.4957119800019</v>
      </c>
      <c r="BN8" s="327">
        <v>5543.1588424500014</v>
      </c>
      <c r="BO8" s="327">
        <v>5326.551836730001</v>
      </c>
      <c r="BP8" s="329">
        <v>5360.3744068300011</v>
      </c>
      <c r="BQ8" s="329">
        <v>5581.7485045099993</v>
      </c>
      <c r="BR8" s="329">
        <v>4998.9199279300001</v>
      </c>
      <c r="BS8" s="329">
        <v>4660.9407278199988</v>
      </c>
      <c r="BT8" s="329">
        <v>5131.9104045899994</v>
      </c>
      <c r="BU8" s="329">
        <v>5159.9125524299998</v>
      </c>
      <c r="BV8" s="330">
        <v>5287.6372628899999</v>
      </c>
      <c r="BW8" s="330">
        <v>5612.1478171399995</v>
      </c>
      <c r="BX8" s="330">
        <v>6095.6171167399998</v>
      </c>
      <c r="BY8" s="331">
        <v>5955.6394728399982</v>
      </c>
      <c r="BZ8" s="331">
        <v>6052.3673006400004</v>
      </c>
      <c r="CA8" s="331">
        <v>6084.6092799100006</v>
      </c>
      <c r="CB8" s="331">
        <v>6145.4446326200004</v>
      </c>
      <c r="CC8" s="331">
        <v>6086.5383238400009</v>
      </c>
      <c r="CD8" s="331">
        <v>6408.0082838699991</v>
      </c>
      <c r="CE8" s="331">
        <v>6453.722846900002</v>
      </c>
      <c r="CF8" s="331">
        <v>6598.2414148099988</v>
      </c>
      <c r="CG8" s="331">
        <v>6710.6874190499993</v>
      </c>
      <c r="CH8" s="331">
        <v>6854.2372354000008</v>
      </c>
      <c r="CI8" s="331">
        <v>7109.5638156499999</v>
      </c>
      <c r="CJ8" s="331">
        <v>8711.9832587300007</v>
      </c>
      <c r="CK8" s="331">
        <v>9502.5397684299987</v>
      </c>
      <c r="CL8" s="331">
        <v>9471.553818790002</v>
      </c>
      <c r="CM8" s="331">
        <v>9916.728952540001</v>
      </c>
      <c r="CN8" s="331">
        <v>9999.2503060999989</v>
      </c>
      <c r="CO8" s="331">
        <v>10363.372980669999</v>
      </c>
      <c r="CP8" s="331">
        <v>10907.065498</v>
      </c>
      <c r="CQ8" s="331">
        <v>10844.67646932</v>
      </c>
      <c r="CR8" s="331">
        <v>10324.449691049998</v>
      </c>
      <c r="CS8" s="331">
        <v>10600.528932359997</v>
      </c>
      <c r="CT8" s="331">
        <v>10679.8531341</v>
      </c>
      <c r="CU8" s="331">
        <v>11266.856547359997</v>
      </c>
      <c r="CV8" s="333">
        <v>12017.690292739999</v>
      </c>
      <c r="CW8" s="331">
        <v>12108.096766950002</v>
      </c>
      <c r="CX8" s="331">
        <v>12201.507042570003</v>
      </c>
      <c r="CY8" s="331">
        <v>11670.645764019997</v>
      </c>
      <c r="CZ8" s="331">
        <v>11772.690539009998</v>
      </c>
      <c r="DA8" s="331">
        <v>11635.380041380002</v>
      </c>
      <c r="DB8" s="331">
        <v>11694.630923979999</v>
      </c>
      <c r="DC8" s="331">
        <v>11908.254352600003</v>
      </c>
      <c r="DD8" s="331">
        <v>12836.117819190002</v>
      </c>
      <c r="DE8" s="331">
        <v>13378.735335330002</v>
      </c>
      <c r="DF8" s="331">
        <v>13627.505723440001</v>
      </c>
      <c r="DG8" s="331">
        <v>13743.556486670002</v>
      </c>
      <c r="DH8" s="333">
        <v>13488.316972980001</v>
      </c>
      <c r="DI8" s="332">
        <v>14268.775270889999</v>
      </c>
      <c r="DJ8" s="331">
        <v>14331.92268025</v>
      </c>
      <c r="DK8" s="331">
        <v>12831.38679715</v>
      </c>
      <c r="DL8" s="331">
        <v>13338.651092030002</v>
      </c>
      <c r="DM8" s="331">
        <v>13469.664837390001</v>
      </c>
      <c r="DN8" s="331">
        <v>13368.29146067</v>
      </c>
      <c r="DO8" s="331">
        <v>13294.52274595</v>
      </c>
      <c r="DP8" s="331">
        <v>12401.09421005</v>
      </c>
      <c r="DQ8" s="331">
        <v>12749.16824275</v>
      </c>
      <c r="DR8" s="331">
        <v>13594.33671055</v>
      </c>
      <c r="DS8" s="331">
        <v>12689.119747209999</v>
      </c>
      <c r="DT8" s="333">
        <v>12482.83529171</v>
      </c>
      <c r="DU8" s="332">
        <v>12054.169161700001</v>
      </c>
      <c r="DV8" s="331">
        <v>11914.78456407864</v>
      </c>
      <c r="DW8" s="331">
        <v>12159.315086029999</v>
      </c>
      <c r="DX8" s="331">
        <v>11950.884480380002</v>
      </c>
      <c r="DY8" s="331">
        <v>12433.106793199997</v>
      </c>
      <c r="DZ8" s="331">
        <v>12644.491369110001</v>
      </c>
      <c r="EA8" s="331">
        <v>12472.577210730002</v>
      </c>
      <c r="EB8" s="331">
        <v>12723.008355260001</v>
      </c>
      <c r="EC8" s="331">
        <v>13733.093672559999</v>
      </c>
      <c r="ED8" s="331">
        <v>14578.856603579998</v>
      </c>
      <c r="EE8" s="331">
        <v>14748.47595826</v>
      </c>
      <c r="EF8" s="333">
        <v>14973.184880330002</v>
      </c>
      <c r="EG8" s="332">
        <v>14401.637689859997</v>
      </c>
      <c r="EH8" s="331">
        <v>14710.357847410001</v>
      </c>
      <c r="EI8" s="331">
        <v>14871.397817259998</v>
      </c>
      <c r="EJ8" s="331">
        <v>15056.332761570002</v>
      </c>
      <c r="EK8" s="331">
        <v>15085.413052519998</v>
      </c>
      <c r="EL8" s="331">
        <v>15163.3553264</v>
      </c>
      <c r="EM8" s="331">
        <v>16304.9611215</v>
      </c>
      <c r="EN8" s="331">
        <v>15764.028988940001</v>
      </c>
      <c r="EO8" s="331">
        <v>15771.805976859998</v>
      </c>
      <c r="EP8" s="331">
        <v>16709.40824122</v>
      </c>
      <c r="EQ8" s="331">
        <v>16250.779072419999</v>
      </c>
      <c r="ER8" s="333">
        <v>15625.626865010001</v>
      </c>
      <c r="ES8" s="332">
        <v>15217.776468509997</v>
      </c>
      <c r="ET8" s="331">
        <v>15967.997093350003</v>
      </c>
      <c r="EU8" s="331">
        <v>16326.211881150002</v>
      </c>
      <c r="EV8" s="331">
        <v>15999.160439835614</v>
      </c>
      <c r="EW8" s="331">
        <v>16164.184330491333</v>
      </c>
      <c r="EX8" s="331">
        <v>18029.891990889995</v>
      </c>
      <c r="EY8" s="331">
        <v>18556.217463402339</v>
      </c>
      <c r="EZ8" s="331">
        <v>18823.452367380003</v>
      </c>
      <c r="FA8" s="331">
        <v>18461.083484890001</v>
      </c>
      <c r="FB8" s="331">
        <v>19205.022034179998</v>
      </c>
      <c r="FC8" s="331">
        <v>20912.585839360003</v>
      </c>
      <c r="FD8" s="333">
        <v>20422.634292590003</v>
      </c>
      <c r="FE8" s="332">
        <v>21550.229272319993</v>
      </c>
      <c r="FF8" s="331">
        <v>22096.202072055505</v>
      </c>
      <c r="FG8" s="331">
        <v>23361.536675279862</v>
      </c>
      <c r="FH8" s="331">
        <v>23779.75657822</v>
      </c>
      <c r="FI8" s="331">
        <v>25534.460047719997</v>
      </c>
      <c r="FJ8" s="331">
        <v>24593.026099030001</v>
      </c>
      <c r="FK8" s="331">
        <v>26440.555468789993</v>
      </c>
      <c r="FL8" s="331">
        <v>26349.914908990006</v>
      </c>
      <c r="FM8" s="331">
        <v>27175.691604689993</v>
      </c>
      <c r="FN8" s="331">
        <v>28162.491627579995</v>
      </c>
      <c r="FO8" s="331">
        <v>29368.263305000004</v>
      </c>
      <c r="FP8" s="333">
        <v>29763.786884160003</v>
      </c>
      <c r="FQ8" s="332">
        <v>30554.665776170001</v>
      </c>
      <c r="FR8" s="331">
        <v>30240.900800050007</v>
      </c>
      <c r="FS8" s="331">
        <v>30545.565795949999</v>
      </c>
      <c r="FT8" s="331">
        <v>32215.061142659997</v>
      </c>
      <c r="FU8" s="331">
        <v>28301.657624380001</v>
      </c>
      <c r="FV8" s="331">
        <v>28291.967254959996</v>
      </c>
      <c r="FW8" s="331">
        <v>29233.71980831711</v>
      </c>
      <c r="FX8" s="331">
        <v>30048.00848144</v>
      </c>
      <c r="FY8" s="331">
        <v>30082.818263879999</v>
      </c>
      <c r="FZ8" s="331">
        <v>30015.649751289999</v>
      </c>
      <c r="GA8" s="331">
        <v>30766.772932240001</v>
      </c>
      <c r="GB8" s="333">
        <v>29991.598889140001</v>
      </c>
      <c r="GC8" s="332">
        <v>30331.93728093</v>
      </c>
      <c r="GD8" s="331">
        <v>32337.192180800001</v>
      </c>
      <c r="GE8" s="331">
        <v>33329.148416340002</v>
      </c>
      <c r="GF8" s="331">
        <v>36476.600505709997</v>
      </c>
      <c r="GG8" s="331">
        <v>39266.547442819996</v>
      </c>
      <c r="GH8" s="331">
        <v>40742.202177460007</v>
      </c>
      <c r="GI8" s="331">
        <v>41607.36911752</v>
      </c>
      <c r="GJ8" s="331">
        <v>40782.928527869997</v>
      </c>
      <c r="GK8" s="331">
        <v>40047.650634760001</v>
      </c>
      <c r="GL8" s="331">
        <v>43221.513442889998</v>
      </c>
      <c r="GM8" s="331">
        <v>43056.636730449995</v>
      </c>
      <c r="GN8" s="333">
        <v>42627.011608599998</v>
      </c>
      <c r="GO8" s="332">
        <v>43490.622177700003</v>
      </c>
      <c r="GP8" s="331">
        <v>44117.352774620005</v>
      </c>
      <c r="GQ8" s="333">
        <v>43455.507687170008</v>
      </c>
    </row>
    <row r="9" spans="1:199" s="526" customFormat="1" ht="37.5" customHeight="1">
      <c r="A9" s="515" t="s">
        <v>270</v>
      </c>
      <c r="B9" s="516">
        <v>226.47</v>
      </c>
      <c r="C9" s="516">
        <v>322.95999999999998</v>
      </c>
      <c r="D9" s="516">
        <v>348.1</v>
      </c>
      <c r="E9" s="516">
        <v>638.74630000000002</v>
      </c>
      <c r="F9" s="516">
        <v>651.12559999999996</v>
      </c>
      <c r="G9" s="516">
        <v>700.0308</v>
      </c>
      <c r="H9" s="516">
        <v>721.85029999999995</v>
      </c>
      <c r="I9" s="516">
        <v>761.66390000000001</v>
      </c>
      <c r="J9" s="516">
        <v>766.71510000000001</v>
      </c>
      <c r="K9" s="516">
        <v>763.00850000000003</v>
      </c>
      <c r="L9" s="516">
        <v>729.79629999999997</v>
      </c>
      <c r="M9" s="516">
        <v>652.15800000000002</v>
      </c>
      <c r="N9" s="516">
        <v>694.44640000000004</v>
      </c>
      <c r="O9" s="516">
        <v>814.30930000000001</v>
      </c>
      <c r="P9" s="516">
        <v>824.99969999999996</v>
      </c>
      <c r="Q9" s="516">
        <v>814.08399999999995</v>
      </c>
      <c r="R9" s="517">
        <v>722.41539999999998</v>
      </c>
      <c r="S9" s="516">
        <v>749.03250000000003</v>
      </c>
      <c r="T9" s="516">
        <v>783.75850000000003</v>
      </c>
      <c r="U9" s="516"/>
      <c r="V9" s="516">
        <v>804.46969999999999</v>
      </c>
      <c r="W9" s="516">
        <v>893.49839999999995</v>
      </c>
      <c r="X9" s="516">
        <v>886.73950000000002</v>
      </c>
      <c r="Y9" s="516">
        <v>863.42930000000001</v>
      </c>
      <c r="Z9" s="516">
        <v>903.94730000000004</v>
      </c>
      <c r="AA9" s="518">
        <v>767.50353986589516</v>
      </c>
      <c r="AB9" s="342">
        <v>851.24744997035964</v>
      </c>
      <c r="AC9" s="342">
        <v>1179.1894191458557</v>
      </c>
      <c r="AD9" s="342">
        <v>1229.6684126191708</v>
      </c>
      <c r="AE9" s="342">
        <v>889.40935529251203</v>
      </c>
      <c r="AF9" s="342"/>
      <c r="AG9" s="516">
        <v>933.96371961381794</v>
      </c>
      <c r="AH9" s="516">
        <v>898.24552108014598</v>
      </c>
      <c r="AI9" s="516">
        <v>847.94087378151198</v>
      </c>
      <c r="AJ9" s="516">
        <v>714.10356987476212</v>
      </c>
      <c r="AK9" s="516">
        <v>1017.3655095159679</v>
      </c>
      <c r="AL9" s="516">
        <v>909.87319419737901</v>
      </c>
      <c r="AM9" s="516">
        <v>861.36938064078504</v>
      </c>
      <c r="AN9" s="516">
        <v>843.40061040603996</v>
      </c>
      <c r="AO9" s="516">
        <v>837.66509332316025</v>
      </c>
      <c r="AP9" s="516">
        <v>978.85670101192409</v>
      </c>
      <c r="AQ9" s="516">
        <v>963.12726958446012</v>
      </c>
      <c r="AR9" s="516">
        <v>698.15093593023994</v>
      </c>
      <c r="AS9" s="516"/>
      <c r="AT9" s="516">
        <v>692.90122599676386</v>
      </c>
      <c r="AU9" s="516">
        <v>920.39403753216084</v>
      </c>
      <c r="AV9" s="516">
        <v>786.01931100695003</v>
      </c>
      <c r="AW9" s="516">
        <v>820.09631867721407</v>
      </c>
      <c r="AX9" s="516">
        <v>837.44966796394294</v>
      </c>
      <c r="AY9" s="516">
        <v>755.6207734897539</v>
      </c>
      <c r="AZ9" s="516">
        <v>817.15954061558989</v>
      </c>
      <c r="BA9" s="516">
        <v>803.45035294236379</v>
      </c>
      <c r="BB9" s="516">
        <v>743.52195605964118</v>
      </c>
      <c r="BC9" s="516">
        <v>1060.396779058548</v>
      </c>
      <c r="BD9" s="516">
        <v>1050.4310159511529</v>
      </c>
      <c r="BE9" s="516">
        <v>880.89516734959989</v>
      </c>
      <c r="BF9" s="516"/>
      <c r="BG9" s="517">
        <v>836.09403259794806</v>
      </c>
      <c r="BH9" s="516">
        <v>896.26045174754699</v>
      </c>
      <c r="BI9" s="516">
        <v>830.00469730460713</v>
      </c>
      <c r="BJ9" s="516">
        <v>878.59580574000029</v>
      </c>
      <c r="BK9" s="516">
        <v>950.35269854000001</v>
      </c>
      <c r="BL9" s="516">
        <v>1260.67070141</v>
      </c>
      <c r="BM9" s="342">
        <v>1260.67070141</v>
      </c>
      <c r="BN9" s="342">
        <v>1098.4627248699999</v>
      </c>
      <c r="BO9" s="342">
        <v>1439.3394647800001</v>
      </c>
      <c r="BP9" s="350">
        <v>1334.84953857</v>
      </c>
      <c r="BQ9" s="350">
        <v>1508.8437515199998</v>
      </c>
      <c r="BR9" s="350">
        <v>1343.1145489599999</v>
      </c>
      <c r="BS9" s="350">
        <v>981.81783061000021</v>
      </c>
      <c r="BT9" s="350">
        <v>1041.9827013000001</v>
      </c>
      <c r="BU9" s="350">
        <v>1112.5475020199999</v>
      </c>
      <c r="BV9" s="351">
        <v>2171.5337608700002</v>
      </c>
      <c r="BW9" s="351">
        <v>2571.4447582800003</v>
      </c>
      <c r="BX9" s="351">
        <v>2433.0090591099997</v>
      </c>
      <c r="BY9" s="231">
        <v>2266.1139782099999</v>
      </c>
      <c r="BZ9" s="231">
        <v>1627.9458603599999</v>
      </c>
      <c r="CA9" s="231">
        <v>1760.7159407200004</v>
      </c>
      <c r="CB9" s="231">
        <v>1901.1599064500001</v>
      </c>
      <c r="CC9" s="231">
        <v>1870.9233236800003</v>
      </c>
      <c r="CD9" s="231">
        <v>1482.2385375199997</v>
      </c>
      <c r="CE9" s="231">
        <v>1673.7538082600001</v>
      </c>
      <c r="CF9" s="231">
        <v>1952.39898623</v>
      </c>
      <c r="CG9" s="231">
        <v>1912.8099461500001</v>
      </c>
      <c r="CH9" s="231">
        <v>2157.8602990199997</v>
      </c>
      <c r="CI9" s="231">
        <v>2384.7200400000002</v>
      </c>
      <c r="CJ9" s="231">
        <v>2231.3584858100003</v>
      </c>
      <c r="CK9" s="231">
        <v>1724.3861083300001</v>
      </c>
      <c r="CL9" s="231">
        <v>1711.0845006100001</v>
      </c>
      <c r="CM9" s="231">
        <v>1750.4685249099998</v>
      </c>
      <c r="CN9" s="231">
        <v>2186.7417760600001</v>
      </c>
      <c r="CO9" s="231">
        <v>2156.3646048600003</v>
      </c>
      <c r="CP9" s="231">
        <v>2691.5561123799998</v>
      </c>
      <c r="CQ9" s="231">
        <v>2421.6801784600002</v>
      </c>
      <c r="CR9" s="231">
        <v>2362.9320085600002</v>
      </c>
      <c r="CS9" s="231">
        <v>2067.08401306</v>
      </c>
      <c r="CT9" s="231">
        <v>2441.5908848500003</v>
      </c>
      <c r="CU9" s="231">
        <v>2599.9170167800003</v>
      </c>
      <c r="CV9" s="232">
        <v>2777.6341642399998</v>
      </c>
      <c r="CW9" s="231">
        <v>3076.07355327</v>
      </c>
      <c r="CX9" s="231">
        <v>2960.5951363699996</v>
      </c>
      <c r="CY9" s="231">
        <v>3126.5418643100002</v>
      </c>
      <c r="CZ9" s="231">
        <v>2884.8732464999998</v>
      </c>
      <c r="DA9" s="231">
        <v>2727.3467988900002</v>
      </c>
      <c r="DB9" s="231">
        <v>2396.10632063</v>
      </c>
      <c r="DC9" s="231">
        <v>2434.9443135699994</v>
      </c>
      <c r="DD9" s="231">
        <v>2875.3773320300002</v>
      </c>
      <c r="DE9" s="231">
        <v>2201.5684888299998</v>
      </c>
      <c r="DF9" s="231">
        <v>2676.1121319099998</v>
      </c>
      <c r="DG9" s="231">
        <v>2991.4892928100003</v>
      </c>
      <c r="DH9" s="232">
        <v>2608.3946551800004</v>
      </c>
      <c r="DI9" s="319">
        <v>2325.3230609100005</v>
      </c>
      <c r="DJ9" s="231">
        <v>2316.4317185499999</v>
      </c>
      <c r="DK9" s="231">
        <v>3378.8145896200003</v>
      </c>
      <c r="DL9" s="231">
        <v>3607.6945742099992</v>
      </c>
      <c r="DM9" s="231">
        <v>1711.1271181899999</v>
      </c>
      <c r="DN9" s="231">
        <v>1914.92558371</v>
      </c>
      <c r="DO9" s="231">
        <v>2011.4271469800001</v>
      </c>
      <c r="DP9" s="231">
        <v>1978.6999827700001</v>
      </c>
      <c r="DQ9" s="231">
        <v>2167.59561906</v>
      </c>
      <c r="DR9" s="231">
        <v>2816.6954977199998</v>
      </c>
      <c r="DS9" s="231">
        <v>2822.4567120199995</v>
      </c>
      <c r="DT9" s="232">
        <v>2599.0423325799998</v>
      </c>
      <c r="DU9" s="319">
        <v>2293.0760666300002</v>
      </c>
      <c r="DV9" s="231">
        <v>2589.6548739099994</v>
      </c>
      <c r="DW9" s="231">
        <v>2492.5119840400007</v>
      </c>
      <c r="DX9" s="231">
        <v>2440.7563317500003</v>
      </c>
      <c r="DY9" s="231">
        <v>2911.5335855200001</v>
      </c>
      <c r="DZ9" s="231">
        <v>3083.7508160700008</v>
      </c>
      <c r="EA9" s="231">
        <v>2899.5030646800001</v>
      </c>
      <c r="EB9" s="231">
        <v>2889.8935349000003</v>
      </c>
      <c r="EC9" s="231">
        <v>2807.0056082099995</v>
      </c>
      <c r="ED9" s="231">
        <v>3741.4194479799999</v>
      </c>
      <c r="EE9" s="231">
        <v>2974.1636609699995</v>
      </c>
      <c r="EF9" s="232">
        <v>2321.4466742699997</v>
      </c>
      <c r="EG9" s="319">
        <v>2226.5458193899999</v>
      </c>
      <c r="EH9" s="231">
        <v>2271.5091620800004</v>
      </c>
      <c r="EI9" s="231">
        <v>2440.0300108100005</v>
      </c>
      <c r="EJ9" s="231">
        <v>2088.6387667799995</v>
      </c>
      <c r="EK9" s="231">
        <v>2131.6469859899998</v>
      </c>
      <c r="EL9" s="231">
        <v>2182.3129092499994</v>
      </c>
      <c r="EM9" s="231">
        <v>2030.2420743499999</v>
      </c>
      <c r="EN9" s="231">
        <v>2509.0917881135529</v>
      </c>
      <c r="EO9" s="231">
        <v>2328.1612717600001</v>
      </c>
      <c r="EP9" s="231">
        <v>3498.5503448600007</v>
      </c>
      <c r="EQ9" s="231">
        <v>2856.4544872399997</v>
      </c>
      <c r="ER9" s="232">
        <v>2197.61005823</v>
      </c>
      <c r="ES9" s="319">
        <v>3130.6656159099994</v>
      </c>
      <c r="ET9" s="231">
        <v>2435.9229587399996</v>
      </c>
      <c r="EU9" s="231">
        <v>2592.6957460799999</v>
      </c>
      <c r="EV9" s="231">
        <v>2645.8768139700001</v>
      </c>
      <c r="EW9" s="231">
        <v>2324.1053254500002</v>
      </c>
      <c r="EX9" s="231">
        <v>2244.1104854300002</v>
      </c>
      <c r="EY9" s="231">
        <v>2604.0898603199998</v>
      </c>
      <c r="EZ9" s="231">
        <v>2636.2147720299999</v>
      </c>
      <c r="FA9" s="231">
        <v>2518.3103827</v>
      </c>
      <c r="FB9" s="231">
        <v>4863.3317160999995</v>
      </c>
      <c r="FC9" s="231">
        <v>3847.4688133899999</v>
      </c>
      <c r="FD9" s="232">
        <v>3805.0432659099988</v>
      </c>
      <c r="FE9" s="319">
        <v>3487.1955943900002</v>
      </c>
      <c r="FF9" s="231">
        <v>3423.8631459268345</v>
      </c>
      <c r="FG9" s="231">
        <v>4372.6947114958075</v>
      </c>
      <c r="FH9" s="231">
        <v>3529.2589808199996</v>
      </c>
      <c r="FI9" s="231">
        <f>FI10+FI11+FI12</f>
        <v>3060.5068829799998</v>
      </c>
      <c r="FJ9" s="231">
        <f t="shared" ref="FJ9:FP9" si="3">FJ10+FJ11+FJ12</f>
        <v>3940.3519345700006</v>
      </c>
      <c r="FK9" s="231">
        <f t="shared" si="3"/>
        <v>3266.3704677999999</v>
      </c>
      <c r="FL9" s="231">
        <f t="shared" si="3"/>
        <v>2827.4113296099999</v>
      </c>
      <c r="FM9" s="231">
        <f t="shared" si="3"/>
        <v>4526.9678385300012</v>
      </c>
      <c r="FN9" s="231">
        <f t="shared" si="3"/>
        <v>3305.58460044</v>
      </c>
      <c r="FO9" s="231">
        <f t="shared" si="3"/>
        <v>3232.1930159000003</v>
      </c>
      <c r="FP9" s="232">
        <f t="shared" si="3"/>
        <v>3856.0686734599999</v>
      </c>
      <c r="FQ9" s="319">
        <f>FQ10+FQ11+FQ12</f>
        <v>3831.0690101000009</v>
      </c>
      <c r="FR9" s="231">
        <f t="shared" ref="FR9:GQ9" si="4">FR10+FR11+FR12</f>
        <v>3417.7424993999994</v>
      </c>
      <c r="FS9" s="231">
        <f t="shared" si="4"/>
        <v>4040.475200750001</v>
      </c>
      <c r="FT9" s="231">
        <f t="shared" si="4"/>
        <v>3929.0139612600005</v>
      </c>
      <c r="FU9" s="231">
        <f t="shared" si="4"/>
        <v>3886.8917683700001</v>
      </c>
      <c r="FV9" s="231">
        <f t="shared" si="4"/>
        <v>4379.0328111500003</v>
      </c>
      <c r="FW9" s="231">
        <f t="shared" si="4"/>
        <v>4479.9421898399996</v>
      </c>
      <c r="FX9" s="231">
        <f t="shared" si="4"/>
        <v>4013.6032378599994</v>
      </c>
      <c r="FY9" s="231">
        <f t="shared" si="4"/>
        <v>5485.16742901</v>
      </c>
      <c r="FZ9" s="231">
        <f t="shared" si="4"/>
        <v>5816.8264672200012</v>
      </c>
      <c r="GA9" s="231">
        <f t="shared" si="4"/>
        <v>5027.0431233299996</v>
      </c>
      <c r="GB9" s="232">
        <f t="shared" si="4"/>
        <v>4711.8269201999992</v>
      </c>
      <c r="GC9" s="319">
        <f t="shared" si="4"/>
        <v>3739.4806393999993</v>
      </c>
      <c r="GD9" s="231">
        <f t="shared" si="4"/>
        <v>4048.9545644600003</v>
      </c>
      <c r="GE9" s="231">
        <f t="shared" si="4"/>
        <v>4933.44926923</v>
      </c>
      <c r="GF9" s="231">
        <f t="shared" si="4"/>
        <v>6012.8950151000008</v>
      </c>
      <c r="GG9" s="231">
        <f t="shared" si="4"/>
        <v>5596.2706457500008</v>
      </c>
      <c r="GH9" s="231">
        <f t="shared" si="4"/>
        <v>6606.9401424600001</v>
      </c>
      <c r="GI9" s="231">
        <f t="shared" si="4"/>
        <v>6408.7677346</v>
      </c>
      <c r="GJ9" s="231">
        <f t="shared" si="4"/>
        <v>4884.0450055199999</v>
      </c>
      <c r="GK9" s="231">
        <f t="shared" si="4"/>
        <v>9772.5814840900002</v>
      </c>
      <c r="GL9" s="231">
        <f t="shared" si="4"/>
        <v>10818.11272723</v>
      </c>
      <c r="GM9" s="231">
        <f t="shared" si="4"/>
        <v>12453.114787890001</v>
      </c>
      <c r="GN9" s="232">
        <f>GN10+GN11+GN12</f>
        <v>8379.2061532000025</v>
      </c>
      <c r="GO9" s="319">
        <f t="shared" si="4"/>
        <v>9611.6988564300009</v>
      </c>
      <c r="GP9" s="231">
        <f t="shared" si="4"/>
        <v>6635.2837170399998</v>
      </c>
      <c r="GQ9" s="232">
        <f t="shared" si="4"/>
        <v>10539.186935170001</v>
      </c>
    </row>
    <row r="10" spans="1:199" ht="37.5" customHeight="1">
      <c r="A10" s="520" t="s">
        <v>266</v>
      </c>
      <c r="B10" s="521">
        <v>172.98</v>
      </c>
      <c r="C10" s="521">
        <v>251.07</v>
      </c>
      <c r="D10" s="521">
        <v>208.8</v>
      </c>
      <c r="E10" s="521">
        <v>406.23099999999999</v>
      </c>
      <c r="F10" s="521">
        <v>331.23079999999999</v>
      </c>
      <c r="G10" s="521">
        <v>359.57119999999998</v>
      </c>
      <c r="H10" s="521">
        <v>311.5591</v>
      </c>
      <c r="I10" s="521">
        <v>338.5917</v>
      </c>
      <c r="J10" s="521">
        <v>346.10840000000002</v>
      </c>
      <c r="K10" s="521">
        <v>334.8039</v>
      </c>
      <c r="L10" s="521">
        <v>324.57839999999999</v>
      </c>
      <c r="M10" s="521">
        <v>304.52269999999999</v>
      </c>
      <c r="N10" s="521">
        <v>329.16890000000001</v>
      </c>
      <c r="O10" s="521">
        <v>354.53</v>
      </c>
      <c r="P10" s="521">
        <v>424.01150000000001</v>
      </c>
      <c r="Q10" s="521">
        <v>426.54270000000002</v>
      </c>
      <c r="R10" s="522">
        <v>348.57429999999999</v>
      </c>
      <c r="S10" s="521">
        <v>383.15030000000002</v>
      </c>
      <c r="T10" s="521">
        <v>428.65379999999999</v>
      </c>
      <c r="U10" s="521"/>
      <c r="V10" s="521">
        <v>426.9101</v>
      </c>
      <c r="W10" s="521">
        <v>477.41359999999997</v>
      </c>
      <c r="X10" s="521">
        <v>502.20729999999998</v>
      </c>
      <c r="Y10" s="521">
        <v>470.35309999999998</v>
      </c>
      <c r="Z10" s="521">
        <v>501.74990000000003</v>
      </c>
      <c r="AA10" s="524">
        <v>395.8597399709451</v>
      </c>
      <c r="AB10" s="327">
        <v>483.40284046035964</v>
      </c>
      <c r="AC10" s="327">
        <v>800.37945448736582</v>
      </c>
      <c r="AD10" s="327">
        <v>774.53242126630084</v>
      </c>
      <c r="AE10" s="327">
        <v>437.89397102061196</v>
      </c>
      <c r="AF10" s="327"/>
      <c r="AG10" s="521">
        <v>534.82949586161806</v>
      </c>
      <c r="AH10" s="521">
        <v>449.94644157634588</v>
      </c>
      <c r="AI10" s="521">
        <v>409.06288734785198</v>
      </c>
      <c r="AJ10" s="521">
        <v>372.49592143480209</v>
      </c>
      <c r="AK10" s="521">
        <v>568.62652465596796</v>
      </c>
      <c r="AL10" s="521">
        <v>519.08364467737908</v>
      </c>
      <c r="AM10" s="521">
        <v>459.10280739580509</v>
      </c>
      <c r="AN10" s="521">
        <v>530.99836526925003</v>
      </c>
      <c r="AO10" s="521">
        <v>475.53112782316003</v>
      </c>
      <c r="AP10" s="521">
        <v>653.05275696805404</v>
      </c>
      <c r="AQ10" s="521">
        <v>602.84265469318007</v>
      </c>
      <c r="AR10" s="521">
        <v>430.00928096807996</v>
      </c>
      <c r="AS10" s="521"/>
      <c r="AT10" s="521">
        <v>384.08945108824395</v>
      </c>
      <c r="AU10" s="521">
        <v>577.53619400464095</v>
      </c>
      <c r="AV10" s="521">
        <v>463.11874644945004</v>
      </c>
      <c r="AW10" s="521">
        <v>516.525475211394</v>
      </c>
      <c r="AX10" s="521">
        <v>492.79930014198305</v>
      </c>
      <c r="AY10" s="521">
        <v>435.41216249940391</v>
      </c>
      <c r="AZ10" s="521">
        <v>508.01128446433989</v>
      </c>
      <c r="BA10" s="521">
        <v>459.36644322311395</v>
      </c>
      <c r="BB10" s="521">
        <v>424.71377150588114</v>
      </c>
      <c r="BC10" s="521">
        <v>604.66986984542791</v>
      </c>
      <c r="BD10" s="521">
        <v>571.01406068803306</v>
      </c>
      <c r="BE10" s="521">
        <v>531.19594903247992</v>
      </c>
      <c r="BF10" s="521"/>
      <c r="BG10" s="522">
        <v>579.82880472219802</v>
      </c>
      <c r="BH10" s="521">
        <v>601.45470147330695</v>
      </c>
      <c r="BI10" s="521">
        <v>611.19023301503717</v>
      </c>
      <c r="BJ10" s="521">
        <v>585.77994219000027</v>
      </c>
      <c r="BK10" s="521">
        <v>598.79088692000005</v>
      </c>
      <c r="BL10" s="521">
        <v>711.30322200000001</v>
      </c>
      <c r="BM10" s="327">
        <v>711.30322200000001</v>
      </c>
      <c r="BN10" s="327">
        <v>739.16975782999975</v>
      </c>
      <c r="BO10" s="327">
        <v>818.93341415000009</v>
      </c>
      <c r="BP10" s="329">
        <v>662.77587209000001</v>
      </c>
      <c r="BQ10" s="329">
        <v>930.56511635999993</v>
      </c>
      <c r="BR10" s="329">
        <v>820.64962095999988</v>
      </c>
      <c r="BS10" s="329">
        <v>541.43255694000015</v>
      </c>
      <c r="BT10" s="329">
        <v>563.87171892000003</v>
      </c>
      <c r="BU10" s="329">
        <v>537.93793838000011</v>
      </c>
      <c r="BV10" s="330">
        <v>700.04999481000016</v>
      </c>
      <c r="BW10" s="330">
        <v>645.01032814000007</v>
      </c>
      <c r="BX10" s="330">
        <v>627.53788988999997</v>
      </c>
      <c r="BY10" s="331">
        <v>763.39674472999991</v>
      </c>
      <c r="BZ10" s="331">
        <v>625.21663932999991</v>
      </c>
      <c r="CA10" s="331">
        <v>758.89507855000011</v>
      </c>
      <c r="CB10" s="331">
        <v>768.93800038000006</v>
      </c>
      <c r="CC10" s="331">
        <v>926.05228973000021</v>
      </c>
      <c r="CD10" s="331">
        <v>722.65885643999991</v>
      </c>
      <c r="CE10" s="331">
        <v>806.1571588600001</v>
      </c>
      <c r="CF10" s="331">
        <v>1142.06736456</v>
      </c>
      <c r="CG10" s="331">
        <v>1066.3349025800001</v>
      </c>
      <c r="CH10" s="331">
        <v>1293.7913240299999</v>
      </c>
      <c r="CI10" s="331">
        <v>1660.91285892</v>
      </c>
      <c r="CJ10" s="331">
        <v>1198.93320085</v>
      </c>
      <c r="CK10" s="331">
        <v>1036.28236911</v>
      </c>
      <c r="CL10" s="331">
        <v>1018.91018682</v>
      </c>
      <c r="CM10" s="331">
        <v>1127.1189618799999</v>
      </c>
      <c r="CN10" s="331">
        <v>1260.1114373700002</v>
      </c>
      <c r="CO10" s="331">
        <v>1297.0508398000002</v>
      </c>
      <c r="CP10" s="331">
        <v>1391.1796810999999</v>
      </c>
      <c r="CQ10" s="331">
        <v>1338.4452065500002</v>
      </c>
      <c r="CR10" s="331">
        <v>1276.5724710900001</v>
      </c>
      <c r="CS10" s="331">
        <v>1177.8994068899999</v>
      </c>
      <c r="CT10" s="331">
        <v>1258.1832141900004</v>
      </c>
      <c r="CU10" s="331">
        <v>1387.1535785800002</v>
      </c>
      <c r="CV10" s="333">
        <v>1097.32706491</v>
      </c>
      <c r="CW10" s="331">
        <v>1339.7432023000003</v>
      </c>
      <c r="CX10" s="331">
        <v>1290.2045188499999</v>
      </c>
      <c r="CY10" s="331">
        <v>1333.6495270100002</v>
      </c>
      <c r="CZ10" s="331">
        <v>1309.49251828</v>
      </c>
      <c r="DA10" s="331">
        <v>1250.8010983900001</v>
      </c>
      <c r="DB10" s="331">
        <v>1088.3946396599999</v>
      </c>
      <c r="DC10" s="331">
        <v>1134.63474346</v>
      </c>
      <c r="DD10" s="331">
        <v>1593.7897090000001</v>
      </c>
      <c r="DE10" s="331">
        <v>1442.9760536399997</v>
      </c>
      <c r="DF10" s="331">
        <v>870.30583890000037</v>
      </c>
      <c r="DG10" s="331">
        <v>1133.0250886000003</v>
      </c>
      <c r="DH10" s="333">
        <v>994.1611042699999</v>
      </c>
      <c r="DI10" s="332">
        <v>982.68987777999996</v>
      </c>
      <c r="DJ10" s="331">
        <v>1013.2309383099998</v>
      </c>
      <c r="DK10" s="331">
        <v>2115.5058211599999</v>
      </c>
      <c r="DL10" s="331">
        <v>1887.3609691199995</v>
      </c>
      <c r="DM10" s="331">
        <v>1076.4455921599999</v>
      </c>
      <c r="DN10" s="331">
        <v>1348.6635364899998</v>
      </c>
      <c r="DO10" s="331">
        <v>1517.9199277500002</v>
      </c>
      <c r="DP10" s="331">
        <v>1321.3681561100002</v>
      </c>
      <c r="DQ10" s="331">
        <v>1365.0089076800002</v>
      </c>
      <c r="DR10" s="331">
        <v>1671.3546890800001</v>
      </c>
      <c r="DS10" s="331">
        <v>1634.8679391399996</v>
      </c>
      <c r="DT10" s="333">
        <v>1775.8009271799995</v>
      </c>
      <c r="DU10" s="332">
        <v>1572.4589128100004</v>
      </c>
      <c r="DV10" s="331">
        <v>1883.0268882799999</v>
      </c>
      <c r="DW10" s="331">
        <v>1710.4997065300004</v>
      </c>
      <c r="DX10" s="331">
        <v>1738.7326819100003</v>
      </c>
      <c r="DY10" s="331">
        <v>1924.7232342500001</v>
      </c>
      <c r="DZ10" s="331">
        <v>1797.5590843000002</v>
      </c>
      <c r="EA10" s="331">
        <v>1582.7675418600002</v>
      </c>
      <c r="EB10" s="331">
        <v>1590.7075093600001</v>
      </c>
      <c r="EC10" s="331">
        <v>1842.2146224299995</v>
      </c>
      <c r="ED10" s="331">
        <v>2379.3821013299998</v>
      </c>
      <c r="EE10" s="331">
        <v>2007.3371328299995</v>
      </c>
      <c r="EF10" s="333">
        <v>1557.9586119799999</v>
      </c>
      <c r="EG10" s="332">
        <v>1468.49499122</v>
      </c>
      <c r="EH10" s="331">
        <v>1553.0833935100002</v>
      </c>
      <c r="EI10" s="331">
        <v>1712.7209255500002</v>
      </c>
      <c r="EJ10" s="331">
        <v>1399.6126768199997</v>
      </c>
      <c r="EK10" s="331">
        <v>1531.36975659</v>
      </c>
      <c r="EL10" s="331">
        <v>1471.7296277899995</v>
      </c>
      <c r="EM10" s="331">
        <v>1329.4464561999998</v>
      </c>
      <c r="EN10" s="331">
        <v>1629.1147126999999</v>
      </c>
      <c r="EO10" s="331">
        <v>1334.5393134600001</v>
      </c>
      <c r="EP10" s="331">
        <v>1632.71093922</v>
      </c>
      <c r="EQ10" s="331">
        <v>1570.6038106599999</v>
      </c>
      <c r="ER10" s="333">
        <v>1157.6485206600003</v>
      </c>
      <c r="ES10" s="332">
        <v>2045.8443092399996</v>
      </c>
      <c r="ET10" s="331">
        <v>1463.2940751499998</v>
      </c>
      <c r="EU10" s="331">
        <v>1512.2493763299999</v>
      </c>
      <c r="EV10" s="331">
        <v>1613.9004358500001</v>
      </c>
      <c r="EW10" s="331">
        <v>1351.8132189700002</v>
      </c>
      <c r="EX10" s="331">
        <v>1504.0509034500001</v>
      </c>
      <c r="EY10" s="331">
        <v>1816.1618742799999</v>
      </c>
      <c r="EZ10" s="331">
        <v>1457.81102977</v>
      </c>
      <c r="FA10" s="331">
        <v>1753.5806733799998</v>
      </c>
      <c r="FB10" s="331">
        <v>4153.0188053100001</v>
      </c>
      <c r="FC10" s="331">
        <v>2610.4284350199996</v>
      </c>
      <c r="FD10" s="333">
        <v>2757.6285025999987</v>
      </c>
      <c r="FE10" s="332">
        <v>2511.9937634600001</v>
      </c>
      <c r="FF10" s="331">
        <v>1944.6460595344799</v>
      </c>
      <c r="FG10" s="331">
        <v>2990.1221264701767</v>
      </c>
      <c r="FH10" s="331">
        <v>2700.6404850999998</v>
      </c>
      <c r="FI10" s="331">
        <v>2194.7504904999996</v>
      </c>
      <c r="FJ10" s="331">
        <v>3227.5164892600005</v>
      </c>
      <c r="FK10" s="331">
        <v>2562.2247474400001</v>
      </c>
      <c r="FL10" s="331">
        <v>2038.75912298</v>
      </c>
      <c r="FM10" s="331">
        <v>3512.9687364300012</v>
      </c>
      <c r="FN10" s="331">
        <v>2576.5900838699999</v>
      </c>
      <c r="FO10" s="331">
        <v>2590.2476267300003</v>
      </c>
      <c r="FP10" s="333">
        <v>2457.5858259399993</v>
      </c>
      <c r="FQ10" s="332">
        <v>2818.3993278100006</v>
      </c>
      <c r="FR10" s="331">
        <v>2343.5732549299996</v>
      </c>
      <c r="FS10" s="331">
        <v>3151.4110281800008</v>
      </c>
      <c r="FT10" s="331">
        <v>2763.4707016200005</v>
      </c>
      <c r="FU10" s="331">
        <v>2879.7351882799999</v>
      </c>
      <c r="FV10" s="331">
        <v>3626.1283594000001</v>
      </c>
      <c r="FW10" s="331">
        <v>3395.8266963800002</v>
      </c>
      <c r="FX10" s="331">
        <v>2772.4796618599994</v>
      </c>
      <c r="FY10" s="331">
        <v>3802.5220600499997</v>
      </c>
      <c r="FZ10" s="331">
        <v>4355.6440005400009</v>
      </c>
      <c r="GA10" s="331">
        <v>3747.9283710099999</v>
      </c>
      <c r="GB10" s="333">
        <v>3565.4299603899995</v>
      </c>
      <c r="GC10" s="332">
        <v>2727.8536418099993</v>
      </c>
      <c r="GD10" s="331">
        <v>2785.5215974000002</v>
      </c>
      <c r="GE10" s="331">
        <v>3775.4221051300001</v>
      </c>
      <c r="GF10" s="331">
        <v>4720.5794068200012</v>
      </c>
      <c r="GG10" s="331">
        <v>4353.9845325800006</v>
      </c>
      <c r="GH10" s="331">
        <v>4960.83033402</v>
      </c>
      <c r="GI10" s="331">
        <v>4784.9000832499996</v>
      </c>
      <c r="GJ10" s="331">
        <v>3747.79466813</v>
      </c>
      <c r="GK10" s="331">
        <v>8363.3248029299994</v>
      </c>
      <c r="GL10" s="331">
        <v>9715.3140075600004</v>
      </c>
      <c r="GM10" s="331">
        <v>11227.562233510002</v>
      </c>
      <c r="GN10" s="333">
        <v>7266.8944536000017</v>
      </c>
      <c r="GO10" s="332">
        <v>8445.4926685200007</v>
      </c>
      <c r="GP10" s="331">
        <v>5311.41934889</v>
      </c>
      <c r="GQ10" s="333">
        <v>9402.2183868600005</v>
      </c>
    </row>
    <row r="11" spans="1:199" ht="37.5" customHeight="1">
      <c r="A11" s="520" t="s">
        <v>268</v>
      </c>
      <c r="B11" s="521">
        <v>0.82</v>
      </c>
      <c r="C11" s="521">
        <v>1.39</v>
      </c>
      <c r="D11" s="521">
        <v>1.1000000000000001</v>
      </c>
      <c r="E11" s="521">
        <v>1.2661</v>
      </c>
      <c r="F11" s="521">
        <v>1.1379999999999999</v>
      </c>
      <c r="G11" s="521">
        <v>1.4925999999999999</v>
      </c>
      <c r="H11" s="521">
        <v>2.4241000000000001</v>
      </c>
      <c r="I11" s="521">
        <v>2.3515000000000001</v>
      </c>
      <c r="J11" s="521">
        <v>2.2080000000000002</v>
      </c>
      <c r="K11" s="521">
        <v>2.1267</v>
      </c>
      <c r="L11" s="521">
        <v>0.1066</v>
      </c>
      <c r="M11" s="521">
        <v>0.88470000000000004</v>
      </c>
      <c r="N11" s="521">
        <v>1.3168200000000001</v>
      </c>
      <c r="O11" s="521">
        <v>2.8035000000000001</v>
      </c>
      <c r="P11" s="521">
        <v>3.3597000000000001</v>
      </c>
      <c r="Q11" s="521">
        <v>3.7494999999999998</v>
      </c>
      <c r="R11" s="522">
        <v>2.3344999999999998</v>
      </c>
      <c r="S11" s="521">
        <v>3.3321000000000001</v>
      </c>
      <c r="T11" s="521">
        <v>2.2231999999999998</v>
      </c>
      <c r="U11" s="521"/>
      <c r="V11" s="521">
        <v>2.3812000000000002</v>
      </c>
      <c r="W11" s="521">
        <v>0.74150000000000005</v>
      </c>
      <c r="X11" s="521">
        <v>1.2053</v>
      </c>
      <c r="Y11" s="521">
        <v>1.871</v>
      </c>
      <c r="Z11" s="521">
        <v>0.77259999999999995</v>
      </c>
      <c r="AA11" s="524">
        <v>1.2600013300000001</v>
      </c>
      <c r="AB11" s="327">
        <v>3.0507518499999997</v>
      </c>
      <c r="AC11" s="327">
        <v>3.71045056</v>
      </c>
      <c r="AD11" s="327">
        <v>5.6544162599999996</v>
      </c>
      <c r="AE11" s="327">
        <v>3.2864355000000001</v>
      </c>
      <c r="AF11" s="327"/>
      <c r="AG11" s="521">
        <v>9.476371959999998</v>
      </c>
      <c r="AH11" s="521">
        <v>9.0591407099999994</v>
      </c>
      <c r="AI11" s="521">
        <v>9.4186468300000001</v>
      </c>
      <c r="AJ11" s="521">
        <v>3.96081795</v>
      </c>
      <c r="AK11" s="521">
        <v>4.0517848399999998</v>
      </c>
      <c r="AL11" s="521">
        <v>4.7493934900000001</v>
      </c>
      <c r="AM11" s="521">
        <v>5.4340465800000004</v>
      </c>
      <c r="AN11" s="521">
        <v>4.0420108300000006</v>
      </c>
      <c r="AO11" s="521">
        <v>5.9161882800000001</v>
      </c>
      <c r="AP11" s="521">
        <v>4.7634048300000007</v>
      </c>
      <c r="AQ11" s="521">
        <v>4.0423875499999999</v>
      </c>
      <c r="AR11" s="521">
        <v>5.94435935</v>
      </c>
      <c r="AS11" s="521"/>
      <c r="AT11" s="521">
        <v>7.0592735000000006</v>
      </c>
      <c r="AU11" s="521">
        <v>6.7016362699999998</v>
      </c>
      <c r="AV11" s="521">
        <v>7.4414121599999996</v>
      </c>
      <c r="AW11" s="521">
        <v>5.1499185000000001</v>
      </c>
      <c r="AX11" s="521">
        <v>6.1325614100000001</v>
      </c>
      <c r="AY11" s="521">
        <v>7.1140820700000003</v>
      </c>
      <c r="AZ11" s="521">
        <v>7.2717470200000003</v>
      </c>
      <c r="BA11" s="521">
        <v>9.7547084700000006</v>
      </c>
      <c r="BB11" s="521">
        <v>9.8219635999999984</v>
      </c>
      <c r="BC11" s="521">
        <v>8.9473757799999998</v>
      </c>
      <c r="BD11" s="521">
        <v>1.3743984199999999</v>
      </c>
      <c r="BE11" s="521">
        <v>2.1896137100000002</v>
      </c>
      <c r="BF11" s="521"/>
      <c r="BG11" s="522">
        <v>3.3837710100000002</v>
      </c>
      <c r="BH11" s="521">
        <v>6.0707167200000001</v>
      </c>
      <c r="BI11" s="521">
        <v>2.6945597299999999</v>
      </c>
      <c r="BJ11" s="521">
        <v>3.1703999199999999</v>
      </c>
      <c r="BK11" s="521">
        <v>2.02688771</v>
      </c>
      <c r="BL11" s="521">
        <v>2.7357794900000005</v>
      </c>
      <c r="BM11" s="327">
        <v>2.7357794900000005</v>
      </c>
      <c r="BN11" s="327">
        <v>1.4563245800000002</v>
      </c>
      <c r="BO11" s="327">
        <v>1.6187519499999998</v>
      </c>
      <c r="BP11" s="329">
        <v>2.1448205800000002</v>
      </c>
      <c r="BQ11" s="329">
        <v>0.98552549</v>
      </c>
      <c r="BR11" s="329">
        <v>1.4338088900000001</v>
      </c>
      <c r="BS11" s="329">
        <v>1.13300018</v>
      </c>
      <c r="BT11" s="329">
        <v>0.25444460000000002</v>
      </c>
      <c r="BU11" s="329">
        <v>1.3310463300000004</v>
      </c>
      <c r="BV11" s="330">
        <v>1.3059935000000003</v>
      </c>
      <c r="BW11" s="330">
        <v>1.4003226900000003</v>
      </c>
      <c r="BX11" s="330">
        <v>13.014323300000003</v>
      </c>
      <c r="BY11" s="331">
        <v>2.1976476599999994</v>
      </c>
      <c r="BZ11" s="331">
        <v>4.4120026099999992</v>
      </c>
      <c r="CA11" s="331">
        <v>2.1285917599999999</v>
      </c>
      <c r="CB11" s="331">
        <v>3.1926290999999996</v>
      </c>
      <c r="CC11" s="331">
        <v>3.0989474799999992</v>
      </c>
      <c r="CD11" s="331">
        <v>1.41209019</v>
      </c>
      <c r="CE11" s="331">
        <v>84.738072389999999</v>
      </c>
      <c r="CF11" s="331">
        <v>87.16093115000001</v>
      </c>
      <c r="CG11" s="331">
        <v>86.726905790000004</v>
      </c>
      <c r="CH11" s="331">
        <v>2.2391285400000003</v>
      </c>
      <c r="CI11" s="331">
        <v>1.6700749100000001</v>
      </c>
      <c r="CJ11" s="331">
        <v>1.1579927999999999</v>
      </c>
      <c r="CK11" s="331">
        <v>1.156644</v>
      </c>
      <c r="CL11" s="331">
        <v>13.65729269</v>
      </c>
      <c r="CM11" s="331">
        <v>4.4053476899999993</v>
      </c>
      <c r="CN11" s="331">
        <v>4.2720239900000001</v>
      </c>
      <c r="CO11" s="331">
        <v>5.7946001800000007</v>
      </c>
      <c r="CP11" s="331">
        <v>6.0197124500000001</v>
      </c>
      <c r="CQ11" s="331">
        <v>6.0201578099999997</v>
      </c>
      <c r="CR11" s="331">
        <v>3.1415424299999994</v>
      </c>
      <c r="CS11" s="331">
        <v>4.7980757899999995</v>
      </c>
      <c r="CT11" s="331">
        <v>12.909776959999999</v>
      </c>
      <c r="CU11" s="331">
        <v>3.7050701600000009</v>
      </c>
      <c r="CV11" s="333">
        <v>5.1351850700000004</v>
      </c>
      <c r="CW11" s="331">
        <v>8.2609034700000006</v>
      </c>
      <c r="CX11" s="331">
        <v>5.4658925999999992</v>
      </c>
      <c r="CY11" s="331">
        <v>1.94014653</v>
      </c>
      <c r="CZ11" s="331">
        <v>4.8948224899999984</v>
      </c>
      <c r="DA11" s="331">
        <v>5.9650028099999997</v>
      </c>
      <c r="DB11" s="331">
        <v>4.1177765600000003</v>
      </c>
      <c r="DC11" s="331">
        <v>3.6684404599999998</v>
      </c>
      <c r="DD11" s="331">
        <v>5.9401430299999998</v>
      </c>
      <c r="DE11" s="331">
        <v>2.52049228</v>
      </c>
      <c r="DF11" s="331">
        <v>3.4484573700000003</v>
      </c>
      <c r="DG11" s="331">
        <v>9.3490341000000008</v>
      </c>
      <c r="DH11" s="333">
        <v>7.1829937899999994</v>
      </c>
      <c r="DI11" s="332">
        <v>3.67357457</v>
      </c>
      <c r="DJ11" s="331">
        <v>7.5812007499999998</v>
      </c>
      <c r="DK11" s="331">
        <v>1.1482882599999999</v>
      </c>
      <c r="DL11" s="331">
        <v>4.6448334299999994</v>
      </c>
      <c r="DM11" s="331">
        <v>4.1044856599999999</v>
      </c>
      <c r="DN11" s="331">
        <v>2.8754376000000001</v>
      </c>
      <c r="DO11" s="331">
        <v>5.0931967199999999</v>
      </c>
      <c r="DP11" s="331">
        <v>5.36249909</v>
      </c>
      <c r="DQ11" s="331">
        <v>3.2071688400000005</v>
      </c>
      <c r="DR11" s="331">
        <v>1.0067890099999999</v>
      </c>
      <c r="DS11" s="331">
        <v>3.56034513</v>
      </c>
      <c r="DT11" s="333">
        <v>1.8630571900000001</v>
      </c>
      <c r="DU11" s="332">
        <v>12.08030947</v>
      </c>
      <c r="DV11" s="331">
        <v>4.9675168300000001</v>
      </c>
      <c r="DW11" s="331">
        <v>39.289918359999994</v>
      </c>
      <c r="DX11" s="331">
        <v>5.209002120000001</v>
      </c>
      <c r="DY11" s="331">
        <v>29.79925373</v>
      </c>
      <c r="DZ11" s="331">
        <v>3.9058438600000001</v>
      </c>
      <c r="EA11" s="331">
        <v>3.3237584399999998</v>
      </c>
      <c r="EB11" s="331">
        <v>4.7710554099999998</v>
      </c>
      <c r="EC11" s="331">
        <v>2.6754104999999999</v>
      </c>
      <c r="ED11" s="331">
        <v>7.0617376000000007</v>
      </c>
      <c r="EE11" s="331">
        <v>6.3784752400000011</v>
      </c>
      <c r="EF11" s="333">
        <v>5.9308553900000005</v>
      </c>
      <c r="EG11" s="332">
        <v>7.3045363300000012</v>
      </c>
      <c r="EH11" s="331">
        <v>8.202878909999999</v>
      </c>
      <c r="EI11" s="331">
        <v>12.88937338</v>
      </c>
      <c r="EJ11" s="331">
        <v>16.160091359999999</v>
      </c>
      <c r="EK11" s="331">
        <v>12.0096417</v>
      </c>
      <c r="EL11" s="331">
        <v>9.0439577700000005</v>
      </c>
      <c r="EM11" s="331">
        <v>13.34590324</v>
      </c>
      <c r="EN11" s="331">
        <v>8.8237550300000009</v>
      </c>
      <c r="EO11" s="331">
        <v>9.5062000600000012</v>
      </c>
      <c r="EP11" s="331">
        <v>9.8925834100000003</v>
      </c>
      <c r="EQ11" s="331">
        <v>8.3220820100000026</v>
      </c>
      <c r="ER11" s="333">
        <v>10.68649789</v>
      </c>
      <c r="ES11" s="332">
        <v>6.0801491199999997</v>
      </c>
      <c r="ET11" s="331">
        <v>17.900334990000001</v>
      </c>
      <c r="EU11" s="331">
        <v>14.177000039999999</v>
      </c>
      <c r="EV11" s="331">
        <v>4.7461533400000002</v>
      </c>
      <c r="EW11" s="331">
        <v>4.0218200800000004</v>
      </c>
      <c r="EX11" s="331">
        <v>4.442357330000001</v>
      </c>
      <c r="EY11" s="331">
        <v>5.2143860499999999</v>
      </c>
      <c r="EZ11" s="331">
        <v>148.14663341000002</v>
      </c>
      <c r="FA11" s="331">
        <v>3.2417446200000004</v>
      </c>
      <c r="FB11" s="331">
        <v>7.0682916099999993</v>
      </c>
      <c r="FC11" s="331">
        <v>53.812322310000006</v>
      </c>
      <c r="FD11" s="333">
        <v>11.067421300000001</v>
      </c>
      <c r="FE11" s="332">
        <v>5.7741955999999997</v>
      </c>
      <c r="FF11" s="331">
        <v>8.1584805800000009</v>
      </c>
      <c r="FG11" s="331">
        <v>12.771477110000001</v>
      </c>
      <c r="FH11" s="331">
        <v>23.569315480000004</v>
      </c>
      <c r="FI11" s="331">
        <v>25.494458469999998</v>
      </c>
      <c r="FJ11" s="331">
        <v>11.031850239999999</v>
      </c>
      <c r="FK11" s="331">
        <v>14.264193140000001</v>
      </c>
      <c r="FL11" s="331">
        <v>12.144047319999999</v>
      </c>
      <c r="FM11" s="331">
        <v>6.3806299700000002</v>
      </c>
      <c r="FN11" s="331">
        <v>9.3342243899999993</v>
      </c>
      <c r="FO11" s="331">
        <v>3.6047915899999996</v>
      </c>
      <c r="FP11" s="333">
        <v>20.276409569999998</v>
      </c>
      <c r="FQ11" s="332">
        <v>13.421364529999998</v>
      </c>
      <c r="FR11" s="331">
        <v>5.4413997199999997</v>
      </c>
      <c r="FS11" s="331">
        <v>11.420520380000003</v>
      </c>
      <c r="FT11" s="331">
        <v>10.714607410000001</v>
      </c>
      <c r="FU11" s="331">
        <v>7.7377397800000001</v>
      </c>
      <c r="FV11" s="331">
        <v>12.688404040000002</v>
      </c>
      <c r="FW11" s="331">
        <v>7.1407047199999996</v>
      </c>
      <c r="FX11" s="331">
        <v>15.63345734</v>
      </c>
      <c r="FY11" s="331">
        <v>7.2086040799999997</v>
      </c>
      <c r="FZ11" s="331">
        <v>5.8841803300000004</v>
      </c>
      <c r="GA11" s="331">
        <v>12.066732629999999</v>
      </c>
      <c r="GB11" s="333">
        <v>9.7558694900000003</v>
      </c>
      <c r="GC11" s="332">
        <v>11.281629359999998</v>
      </c>
      <c r="GD11" s="331">
        <v>3.7458013299999999</v>
      </c>
      <c r="GE11" s="331">
        <v>8.2559611200000003</v>
      </c>
      <c r="GF11" s="331">
        <v>9.6921823799999984</v>
      </c>
      <c r="GG11" s="331">
        <v>7.5919505699999998</v>
      </c>
      <c r="GH11" s="331">
        <v>7.3314174399999992</v>
      </c>
      <c r="GI11" s="331">
        <v>9.7416681399999998</v>
      </c>
      <c r="GJ11" s="331">
        <v>6.8084168099999998</v>
      </c>
      <c r="GK11" s="331">
        <v>10.19057686</v>
      </c>
      <c r="GL11" s="331">
        <v>11.245290009999998</v>
      </c>
      <c r="GM11" s="331">
        <v>21.345314740000003</v>
      </c>
      <c r="GN11" s="333">
        <v>4.1971769000000005</v>
      </c>
      <c r="GO11" s="332">
        <v>85.559694039999982</v>
      </c>
      <c r="GP11" s="331">
        <v>11.31785591</v>
      </c>
      <c r="GQ11" s="333">
        <v>19.834066409999998</v>
      </c>
    </row>
    <row r="12" spans="1:199" ht="37.5" customHeight="1">
      <c r="A12" s="520" t="s">
        <v>269</v>
      </c>
      <c r="B12" s="521">
        <v>52.67</v>
      </c>
      <c r="C12" s="521">
        <v>70.5</v>
      </c>
      <c r="D12" s="521">
        <v>138.30000000000001</v>
      </c>
      <c r="E12" s="521">
        <v>231.2492</v>
      </c>
      <c r="F12" s="521">
        <v>318.7568</v>
      </c>
      <c r="G12" s="521">
        <v>338.96699999999998</v>
      </c>
      <c r="H12" s="521">
        <v>407.86709999999999</v>
      </c>
      <c r="I12" s="521">
        <v>420.72070000000002</v>
      </c>
      <c r="J12" s="521">
        <v>418.39870000000002</v>
      </c>
      <c r="K12" s="521">
        <v>426.0779</v>
      </c>
      <c r="L12" s="521">
        <v>405.113</v>
      </c>
      <c r="M12" s="521">
        <v>346.75490000000002</v>
      </c>
      <c r="N12" s="521">
        <v>363.96469999999999</v>
      </c>
      <c r="O12" s="521">
        <v>345.7056</v>
      </c>
      <c r="P12" s="521">
        <v>397.6284</v>
      </c>
      <c r="Q12" s="521">
        <v>383.7919</v>
      </c>
      <c r="R12" s="522">
        <v>371.50650000000002</v>
      </c>
      <c r="S12" s="521">
        <v>362.55009999999999</v>
      </c>
      <c r="T12" s="521">
        <v>352.88150000000002</v>
      </c>
      <c r="U12" s="521"/>
      <c r="V12" s="521">
        <v>375.17840000000001</v>
      </c>
      <c r="W12" s="521">
        <v>415.3433</v>
      </c>
      <c r="X12" s="521">
        <v>383.327</v>
      </c>
      <c r="Y12" s="521">
        <v>391.20519999999999</v>
      </c>
      <c r="Z12" s="521">
        <v>401.42469999999997</v>
      </c>
      <c r="AA12" s="524">
        <v>370.3837985649501</v>
      </c>
      <c r="AB12" s="327">
        <v>364.79385765999996</v>
      </c>
      <c r="AC12" s="327">
        <v>375.09951409848998</v>
      </c>
      <c r="AD12" s="327">
        <v>449.48157509287</v>
      </c>
      <c r="AE12" s="327">
        <v>448.22894877190004</v>
      </c>
      <c r="AF12" s="327"/>
      <c r="AG12" s="521">
        <v>389.65785179219995</v>
      </c>
      <c r="AH12" s="521">
        <v>439.23993879380009</v>
      </c>
      <c r="AI12" s="521">
        <v>429.45933960366006</v>
      </c>
      <c r="AJ12" s="521">
        <v>337.64683048996005</v>
      </c>
      <c r="AK12" s="521">
        <v>444.68720002000003</v>
      </c>
      <c r="AL12" s="521">
        <v>386.04015602999993</v>
      </c>
      <c r="AM12" s="521">
        <v>396.83252666497998</v>
      </c>
      <c r="AN12" s="521">
        <v>308.36023430679001</v>
      </c>
      <c r="AO12" s="521">
        <v>356.21777722000013</v>
      </c>
      <c r="AP12" s="521">
        <v>321.04053921387003</v>
      </c>
      <c r="AQ12" s="521">
        <v>356.24222734127994</v>
      </c>
      <c r="AR12" s="521">
        <v>262.19729561216002</v>
      </c>
      <c r="AS12" s="521"/>
      <c r="AT12" s="521">
        <v>301.75250140852</v>
      </c>
      <c r="AU12" s="521">
        <v>336.15620725751995</v>
      </c>
      <c r="AV12" s="521">
        <v>315.45915239750002</v>
      </c>
      <c r="AW12" s="521">
        <v>298.42092496582006</v>
      </c>
      <c r="AX12" s="521">
        <v>338.51780641196001</v>
      </c>
      <c r="AY12" s="521">
        <v>313.09452892035</v>
      </c>
      <c r="AZ12" s="521">
        <v>301.87650913125003</v>
      </c>
      <c r="BA12" s="521">
        <v>334.32920124924993</v>
      </c>
      <c r="BB12" s="521">
        <v>308.98622095376004</v>
      </c>
      <c r="BC12" s="521">
        <v>446.77953343311998</v>
      </c>
      <c r="BD12" s="521">
        <v>478.04255684312</v>
      </c>
      <c r="BE12" s="521">
        <v>347.50960460711997</v>
      </c>
      <c r="BF12" s="521"/>
      <c r="BG12" s="522">
        <v>252.88145686575001</v>
      </c>
      <c r="BH12" s="521">
        <v>288.73503355424003</v>
      </c>
      <c r="BI12" s="521">
        <v>216.11990455957002</v>
      </c>
      <c r="BJ12" s="521">
        <v>289.64546362999999</v>
      </c>
      <c r="BK12" s="521">
        <v>349.53492391000003</v>
      </c>
      <c r="BL12" s="521">
        <v>546.63169992000007</v>
      </c>
      <c r="BM12" s="327">
        <v>546.63169992000007</v>
      </c>
      <c r="BN12" s="327">
        <v>357.83664245999995</v>
      </c>
      <c r="BO12" s="327">
        <v>618.78729867999994</v>
      </c>
      <c r="BP12" s="329">
        <v>669.92884590000006</v>
      </c>
      <c r="BQ12" s="329">
        <v>577.29310967000004</v>
      </c>
      <c r="BR12" s="329">
        <v>521.03111911000008</v>
      </c>
      <c r="BS12" s="329">
        <v>439.25227349000005</v>
      </c>
      <c r="BT12" s="329">
        <v>477.85653778</v>
      </c>
      <c r="BU12" s="329">
        <v>573.27851730999998</v>
      </c>
      <c r="BV12" s="330">
        <v>1470.17777256</v>
      </c>
      <c r="BW12" s="330">
        <v>1925.03410745</v>
      </c>
      <c r="BX12" s="330">
        <v>1792.45684592</v>
      </c>
      <c r="BY12" s="331">
        <v>1500.51958582</v>
      </c>
      <c r="BZ12" s="331">
        <v>998.31721841999979</v>
      </c>
      <c r="CA12" s="331">
        <v>999.69227041000011</v>
      </c>
      <c r="CB12" s="331">
        <v>1129.02927697</v>
      </c>
      <c r="CC12" s="331">
        <v>941.77208647000009</v>
      </c>
      <c r="CD12" s="331">
        <v>758.16759089000004</v>
      </c>
      <c r="CE12" s="331">
        <v>782.85857700999998</v>
      </c>
      <c r="CF12" s="331">
        <v>723.17069051999999</v>
      </c>
      <c r="CG12" s="331">
        <v>759.74813777999998</v>
      </c>
      <c r="CH12" s="331">
        <v>861.8298464500001</v>
      </c>
      <c r="CI12" s="331">
        <v>722.13710617000004</v>
      </c>
      <c r="CJ12" s="331">
        <v>1031.2672921600001</v>
      </c>
      <c r="CK12" s="331">
        <v>686.94709522000005</v>
      </c>
      <c r="CL12" s="331">
        <v>678.51702109999997</v>
      </c>
      <c r="CM12" s="331">
        <v>618.94421534000014</v>
      </c>
      <c r="CN12" s="331">
        <v>922.35831469999994</v>
      </c>
      <c r="CO12" s="331">
        <v>853.51916488000006</v>
      </c>
      <c r="CP12" s="331">
        <v>1294.3567188299996</v>
      </c>
      <c r="CQ12" s="331">
        <v>1077.2148141</v>
      </c>
      <c r="CR12" s="331">
        <v>1083.2179950400002</v>
      </c>
      <c r="CS12" s="331">
        <v>884.38653037999984</v>
      </c>
      <c r="CT12" s="331">
        <v>1170.4978937000001</v>
      </c>
      <c r="CU12" s="331">
        <v>1209.05836804</v>
      </c>
      <c r="CV12" s="333">
        <v>1675.17191426</v>
      </c>
      <c r="CW12" s="331">
        <v>1728.0694474999998</v>
      </c>
      <c r="CX12" s="331">
        <v>1664.9247249199998</v>
      </c>
      <c r="CY12" s="331">
        <v>1790.9521907699998</v>
      </c>
      <c r="CZ12" s="331">
        <v>1570.48590573</v>
      </c>
      <c r="DA12" s="331">
        <v>1470.5806976899999</v>
      </c>
      <c r="DB12" s="331">
        <v>1303.5939044100001</v>
      </c>
      <c r="DC12" s="331">
        <v>1296.6411296499996</v>
      </c>
      <c r="DD12" s="331">
        <v>1275.6474800000001</v>
      </c>
      <c r="DE12" s="331">
        <v>756.07194290999996</v>
      </c>
      <c r="DF12" s="331">
        <v>1802.3578356399998</v>
      </c>
      <c r="DG12" s="331">
        <v>1849.1151701099998</v>
      </c>
      <c r="DH12" s="333">
        <v>1607.0505571200006</v>
      </c>
      <c r="DI12" s="332">
        <v>1338.9596085600003</v>
      </c>
      <c r="DJ12" s="331">
        <v>1295.61957949</v>
      </c>
      <c r="DK12" s="331">
        <v>1262.1604802000004</v>
      </c>
      <c r="DL12" s="331">
        <v>1715.6887716599997</v>
      </c>
      <c r="DM12" s="331">
        <v>630.57704036999985</v>
      </c>
      <c r="DN12" s="331">
        <v>563.38660962000006</v>
      </c>
      <c r="DO12" s="331">
        <v>488.41402250999994</v>
      </c>
      <c r="DP12" s="331">
        <v>651.96932757000002</v>
      </c>
      <c r="DQ12" s="331">
        <v>799.37954253999987</v>
      </c>
      <c r="DR12" s="331">
        <v>1144.3340196299998</v>
      </c>
      <c r="DS12" s="331">
        <v>1184.02842775</v>
      </c>
      <c r="DT12" s="333">
        <v>821.37834821000024</v>
      </c>
      <c r="DU12" s="332">
        <v>708.53684435000002</v>
      </c>
      <c r="DV12" s="331">
        <v>701.66046879999988</v>
      </c>
      <c r="DW12" s="331">
        <v>742.72235914999999</v>
      </c>
      <c r="DX12" s="331">
        <v>696.81464772000004</v>
      </c>
      <c r="DY12" s="331">
        <v>957.01109754000004</v>
      </c>
      <c r="DZ12" s="331">
        <v>1282.2858879100004</v>
      </c>
      <c r="EA12" s="331">
        <v>1313.41176438</v>
      </c>
      <c r="EB12" s="331">
        <v>1294.4149701300003</v>
      </c>
      <c r="EC12" s="331">
        <v>962.11557528000014</v>
      </c>
      <c r="ED12" s="331">
        <v>1354.9756090499998</v>
      </c>
      <c r="EE12" s="331">
        <v>960.44805289999999</v>
      </c>
      <c r="EF12" s="333">
        <v>757.55720689999987</v>
      </c>
      <c r="EG12" s="332">
        <v>750.7462918399998</v>
      </c>
      <c r="EH12" s="331">
        <v>710.22288965999996</v>
      </c>
      <c r="EI12" s="331">
        <v>714.41971188000002</v>
      </c>
      <c r="EJ12" s="331">
        <v>672.8659985999999</v>
      </c>
      <c r="EK12" s="331">
        <v>588.26758770000015</v>
      </c>
      <c r="EL12" s="331">
        <v>701.53932369000006</v>
      </c>
      <c r="EM12" s="331">
        <v>687.44971491000013</v>
      </c>
      <c r="EN12" s="331">
        <v>871.15332038355302</v>
      </c>
      <c r="EO12" s="331">
        <v>984.11575823999999</v>
      </c>
      <c r="EP12" s="331">
        <v>1855.9468222300002</v>
      </c>
      <c r="EQ12" s="331">
        <v>1277.52859457</v>
      </c>
      <c r="ER12" s="333">
        <v>1029.27503968</v>
      </c>
      <c r="ES12" s="332">
        <v>1078.7411575499998</v>
      </c>
      <c r="ET12" s="331">
        <v>954.72854859999995</v>
      </c>
      <c r="EU12" s="331">
        <v>1066.2693697100001</v>
      </c>
      <c r="EV12" s="331">
        <v>1027.2302247800001</v>
      </c>
      <c r="EW12" s="331">
        <v>968.27028640000026</v>
      </c>
      <c r="EX12" s="331">
        <v>735.61722465000025</v>
      </c>
      <c r="EY12" s="331">
        <v>782.71359999000003</v>
      </c>
      <c r="EZ12" s="331">
        <v>1030.2571088500001</v>
      </c>
      <c r="FA12" s="331">
        <v>761.48796470000002</v>
      </c>
      <c r="FB12" s="331">
        <v>703.24461917999997</v>
      </c>
      <c r="FC12" s="331">
        <v>1183.2280560599997</v>
      </c>
      <c r="FD12" s="333">
        <v>1036.3473420099999</v>
      </c>
      <c r="FE12" s="332">
        <v>969.42763533000004</v>
      </c>
      <c r="FF12" s="331">
        <v>1471.0586058123547</v>
      </c>
      <c r="FG12" s="331">
        <v>1369.8011079156308</v>
      </c>
      <c r="FH12" s="331">
        <v>805.04918024000006</v>
      </c>
      <c r="FI12" s="331">
        <v>840.26193401</v>
      </c>
      <c r="FJ12" s="331">
        <v>701.80359506999991</v>
      </c>
      <c r="FK12" s="331">
        <v>689.88152721999995</v>
      </c>
      <c r="FL12" s="331">
        <v>776.50815930999988</v>
      </c>
      <c r="FM12" s="331">
        <v>1007.61847213</v>
      </c>
      <c r="FN12" s="331">
        <v>719.66029218000006</v>
      </c>
      <c r="FO12" s="331">
        <v>638.34059758000001</v>
      </c>
      <c r="FP12" s="333">
        <v>1378.2064379500007</v>
      </c>
      <c r="FQ12" s="332">
        <v>999.24831776000008</v>
      </c>
      <c r="FR12" s="331">
        <v>1068.72784475</v>
      </c>
      <c r="FS12" s="331">
        <v>877.64365219000001</v>
      </c>
      <c r="FT12" s="331">
        <v>1154.8286522300002</v>
      </c>
      <c r="FU12" s="331">
        <v>999.41884031000006</v>
      </c>
      <c r="FV12" s="331">
        <v>740.21604771000011</v>
      </c>
      <c r="FW12" s="331">
        <v>1076.9747887399997</v>
      </c>
      <c r="FX12" s="331">
        <v>1225.4901186600002</v>
      </c>
      <c r="FY12" s="331">
        <v>1675.4367648800003</v>
      </c>
      <c r="FZ12" s="331">
        <v>1455.2982863500001</v>
      </c>
      <c r="GA12" s="331">
        <v>1267.0480196899998</v>
      </c>
      <c r="GB12" s="333">
        <v>1136.6410903199999</v>
      </c>
      <c r="GC12" s="332">
        <v>1000.3453682300001</v>
      </c>
      <c r="GD12" s="331">
        <v>1259.6871657300001</v>
      </c>
      <c r="GE12" s="331">
        <v>1149.7712029799998</v>
      </c>
      <c r="GF12" s="331">
        <v>1282.6234258999998</v>
      </c>
      <c r="GG12" s="331">
        <v>1234.6941626</v>
      </c>
      <c r="GH12" s="331">
        <v>1638.7783910000003</v>
      </c>
      <c r="GI12" s="331">
        <v>1614.12598321</v>
      </c>
      <c r="GJ12" s="331">
        <v>1129.44192058</v>
      </c>
      <c r="GK12" s="331">
        <v>1399.0661043</v>
      </c>
      <c r="GL12" s="331">
        <v>1091.5534296600001</v>
      </c>
      <c r="GM12" s="331">
        <v>1204.2072396399999</v>
      </c>
      <c r="GN12" s="333">
        <v>1108.1145227000002</v>
      </c>
      <c r="GO12" s="332">
        <v>1080.6464938700001</v>
      </c>
      <c r="GP12" s="331">
        <v>1312.5465122400001</v>
      </c>
      <c r="GQ12" s="333">
        <v>1117.1344819000001</v>
      </c>
    </row>
    <row r="13" spans="1:199" s="526" customFormat="1" ht="37.5" customHeight="1">
      <c r="A13" s="470" t="s">
        <v>271</v>
      </c>
      <c r="B13" s="516">
        <v>76.569999999999993</v>
      </c>
      <c r="C13" s="516">
        <v>57.68</v>
      </c>
      <c r="D13" s="516">
        <v>301.5</v>
      </c>
      <c r="E13" s="516">
        <v>349.44760000000002</v>
      </c>
      <c r="F13" s="516">
        <v>482.12700000000001</v>
      </c>
      <c r="G13" s="516">
        <v>602.08699999999999</v>
      </c>
      <c r="H13" s="516">
        <v>614.81610000000001</v>
      </c>
      <c r="I13" s="516">
        <v>661.24570000000006</v>
      </c>
      <c r="J13" s="516">
        <v>712.07230000000004</v>
      </c>
      <c r="K13" s="516">
        <v>745.923</v>
      </c>
      <c r="L13" s="516">
        <v>813.45699999999999</v>
      </c>
      <c r="M13" s="516">
        <v>751.59540000000004</v>
      </c>
      <c r="N13" s="516">
        <v>813.89859999999999</v>
      </c>
      <c r="O13" s="516">
        <v>759.41629999999998</v>
      </c>
      <c r="P13" s="516">
        <v>676.75559999999996</v>
      </c>
      <c r="Q13" s="516">
        <v>669.65189999999996</v>
      </c>
      <c r="R13" s="517">
        <v>795.94119999999998</v>
      </c>
      <c r="S13" s="516">
        <v>810.81830000000002</v>
      </c>
      <c r="T13" s="516">
        <v>750.29570000000001</v>
      </c>
      <c r="U13" s="516"/>
      <c r="V13" s="516">
        <v>805.80899999999997</v>
      </c>
      <c r="W13" s="516">
        <v>828.05409999999995</v>
      </c>
      <c r="X13" s="516">
        <v>860.54570000000001</v>
      </c>
      <c r="Y13" s="516">
        <v>831.86159999999995</v>
      </c>
      <c r="Z13" s="516">
        <v>872.16020000000003</v>
      </c>
      <c r="AA13" s="518">
        <v>857.85853211000006</v>
      </c>
      <c r="AB13" s="342">
        <v>892.95473985000001</v>
      </c>
      <c r="AC13" s="342">
        <v>922.3701006199999</v>
      </c>
      <c r="AD13" s="342">
        <v>941.79568904531789</v>
      </c>
      <c r="AE13" s="342">
        <v>1006.3751358899999</v>
      </c>
      <c r="AF13" s="342"/>
      <c r="AG13" s="516">
        <v>924.37353186999985</v>
      </c>
      <c r="AH13" s="516">
        <v>909.82857865999995</v>
      </c>
      <c r="AI13" s="516">
        <v>956.78347744999985</v>
      </c>
      <c r="AJ13" s="516">
        <v>977.21474303000002</v>
      </c>
      <c r="AK13" s="516">
        <v>927.65622125000004</v>
      </c>
      <c r="AL13" s="516">
        <v>976.96441241999992</v>
      </c>
      <c r="AM13" s="516">
        <v>981.24298218000013</v>
      </c>
      <c r="AN13" s="516">
        <v>992.36697100999993</v>
      </c>
      <c r="AO13" s="516">
        <v>1027.1658054000002</v>
      </c>
      <c r="AP13" s="516">
        <v>1352.4142983499999</v>
      </c>
      <c r="AQ13" s="516">
        <v>1385.7480593549999</v>
      </c>
      <c r="AR13" s="516">
        <v>1413.4122200950001</v>
      </c>
      <c r="AS13" s="516"/>
      <c r="AT13" s="516">
        <v>1261.221710235</v>
      </c>
      <c r="AU13" s="516">
        <v>1180.693155055</v>
      </c>
      <c r="AV13" s="516">
        <v>1259.7093415349998</v>
      </c>
      <c r="AW13" s="516">
        <v>1320.9032908349998</v>
      </c>
      <c r="AX13" s="516">
        <v>1288.5860299650003</v>
      </c>
      <c r="AY13" s="516">
        <v>1336.5011475649997</v>
      </c>
      <c r="AZ13" s="516">
        <v>1256.49771721</v>
      </c>
      <c r="BA13" s="516">
        <v>1317.7699069549997</v>
      </c>
      <c r="BB13" s="516">
        <v>1115.327227495</v>
      </c>
      <c r="BC13" s="516">
        <v>1328.822222135128</v>
      </c>
      <c r="BD13" s="516">
        <v>1364.861732415</v>
      </c>
      <c r="BE13" s="516">
        <v>1483.5381945516619</v>
      </c>
      <c r="BF13" s="516"/>
      <c r="BG13" s="517">
        <v>1360.537582979116</v>
      </c>
      <c r="BH13" s="516">
        <v>1398.6966953832439</v>
      </c>
      <c r="BI13" s="516">
        <v>1519.2809460046792</v>
      </c>
      <c r="BJ13" s="516">
        <v>1463.5411772700002</v>
      </c>
      <c r="BK13" s="516">
        <v>1551.98165993</v>
      </c>
      <c r="BL13" s="516">
        <v>1889.7292280199997</v>
      </c>
      <c r="BM13" s="342">
        <v>1889.7292280199997</v>
      </c>
      <c r="BN13" s="342">
        <v>1825.71818841</v>
      </c>
      <c r="BO13" s="342">
        <v>1809.592682</v>
      </c>
      <c r="BP13" s="350">
        <v>1916.51499986</v>
      </c>
      <c r="BQ13" s="350">
        <v>1756.3222591599999</v>
      </c>
      <c r="BR13" s="350">
        <v>1919.7384229500005</v>
      </c>
      <c r="BS13" s="350">
        <v>2077.4833733</v>
      </c>
      <c r="BT13" s="350">
        <v>2052.3717860299998</v>
      </c>
      <c r="BU13" s="350">
        <v>2168.4264073699997</v>
      </c>
      <c r="BV13" s="351">
        <v>2296.09009715</v>
      </c>
      <c r="BW13" s="351">
        <v>2331.7043515099999</v>
      </c>
      <c r="BX13" s="351">
        <v>3173.8324167000005</v>
      </c>
      <c r="BY13" s="231">
        <v>3662.6658228499991</v>
      </c>
      <c r="BZ13" s="231">
        <v>2892.7651159899997</v>
      </c>
      <c r="CA13" s="231">
        <v>2785.7570625100002</v>
      </c>
      <c r="CB13" s="352">
        <v>2891.7631213600002</v>
      </c>
      <c r="CC13" s="231">
        <v>2981.7860439699998</v>
      </c>
      <c r="CD13" s="231">
        <v>2824.2097133399998</v>
      </c>
      <c r="CE13" s="231">
        <v>2863.7303506100002</v>
      </c>
      <c r="CF13" s="231">
        <v>3823.3492500799998</v>
      </c>
      <c r="CG13" s="231">
        <v>3831.0261322400002</v>
      </c>
      <c r="CH13" s="231">
        <v>4911.3185080400008</v>
      </c>
      <c r="CI13" s="231">
        <v>4474.7222416000004</v>
      </c>
      <c r="CJ13" s="231">
        <v>4632.2347015599998</v>
      </c>
      <c r="CK13" s="231">
        <v>3735.12647535</v>
      </c>
      <c r="CL13" s="231">
        <v>3709.3226617700002</v>
      </c>
      <c r="CM13" s="231">
        <v>3988.2006740299994</v>
      </c>
      <c r="CN13" s="231">
        <v>4042.2898299100002</v>
      </c>
      <c r="CO13" s="231">
        <v>3855.41256535</v>
      </c>
      <c r="CP13" s="231">
        <v>3083.6282629700004</v>
      </c>
      <c r="CQ13" s="231">
        <v>2804.8273666099999</v>
      </c>
      <c r="CR13" s="231">
        <v>2793.6476018000003</v>
      </c>
      <c r="CS13" s="231">
        <v>2856.8032243500002</v>
      </c>
      <c r="CT13" s="231">
        <v>2912.8025298599996</v>
      </c>
      <c r="CU13" s="231">
        <v>3401.27328859</v>
      </c>
      <c r="CV13" s="232">
        <v>3689.4618910499998</v>
      </c>
      <c r="CW13" s="231">
        <v>3256.2062879699993</v>
      </c>
      <c r="CX13" s="231">
        <v>4310.5892355599999</v>
      </c>
      <c r="CY13" s="231">
        <v>3972.133989030001</v>
      </c>
      <c r="CZ13" s="231">
        <v>3359.6384552699997</v>
      </c>
      <c r="DA13" s="231">
        <v>3089.3457809900001</v>
      </c>
      <c r="DB13" s="231">
        <v>3511.4188236</v>
      </c>
      <c r="DC13" s="231">
        <v>3680.2350459800005</v>
      </c>
      <c r="DD13" s="231">
        <v>4318.4016955700008</v>
      </c>
      <c r="DE13" s="231">
        <v>4271.1081441699998</v>
      </c>
      <c r="DF13" s="231">
        <v>4365.405416569999</v>
      </c>
      <c r="DG13" s="231">
        <v>3882.6158368499996</v>
      </c>
      <c r="DH13" s="232">
        <v>4227.8882591000001</v>
      </c>
      <c r="DI13" s="319">
        <v>4360.5157102900002</v>
      </c>
      <c r="DJ13" s="231">
        <v>3993.2703718700004</v>
      </c>
      <c r="DK13" s="231">
        <v>4249.9644582800011</v>
      </c>
      <c r="DL13" s="231">
        <v>4359.7867435199996</v>
      </c>
      <c r="DM13" s="231">
        <v>3610.3729794199999</v>
      </c>
      <c r="DN13" s="231">
        <v>3991.3547085200003</v>
      </c>
      <c r="DO13" s="231">
        <v>5287.0660308699998</v>
      </c>
      <c r="DP13" s="231">
        <v>6057.1857147799992</v>
      </c>
      <c r="DQ13" s="231">
        <v>5544.8554825700012</v>
      </c>
      <c r="DR13" s="231">
        <v>5656.2080195300005</v>
      </c>
      <c r="DS13" s="231">
        <v>5126.7648443400003</v>
      </c>
      <c r="DT13" s="232">
        <v>5178.1303967599997</v>
      </c>
      <c r="DU13" s="319">
        <v>5128.65947375</v>
      </c>
      <c r="DV13" s="231">
        <v>5561.8240075499998</v>
      </c>
      <c r="DW13" s="231">
        <v>5764.3568728499995</v>
      </c>
      <c r="DX13" s="231">
        <v>5512.0109490600007</v>
      </c>
      <c r="DY13" s="231">
        <v>5085.2255648300006</v>
      </c>
      <c r="DZ13" s="231">
        <v>5568.8302754999995</v>
      </c>
      <c r="EA13" s="231">
        <v>5887.0765816700005</v>
      </c>
      <c r="EB13" s="231">
        <v>5905.7916601799989</v>
      </c>
      <c r="EC13" s="231">
        <v>6472.8695497200006</v>
      </c>
      <c r="ED13" s="231">
        <v>6608.5468242300003</v>
      </c>
      <c r="EE13" s="231">
        <v>5959.8167312099995</v>
      </c>
      <c r="EF13" s="232">
        <v>5733.9743981299998</v>
      </c>
      <c r="EG13" s="319">
        <v>6487.31832708</v>
      </c>
      <c r="EH13" s="231">
        <v>6649.1353797100001</v>
      </c>
      <c r="EI13" s="231">
        <v>7643.8315473300008</v>
      </c>
      <c r="EJ13" s="231">
        <v>7256.9565089100006</v>
      </c>
      <c r="EK13" s="231">
        <v>6989.4274286600003</v>
      </c>
      <c r="EL13" s="231">
        <v>7909.3426973699998</v>
      </c>
      <c r="EM13" s="231">
        <v>7907.3205736</v>
      </c>
      <c r="EN13" s="231">
        <v>7922.092880507209</v>
      </c>
      <c r="EO13" s="231">
        <v>9181.1953085999994</v>
      </c>
      <c r="EP13" s="231">
        <v>8600.65129824</v>
      </c>
      <c r="EQ13" s="231">
        <v>8492.8184000700003</v>
      </c>
      <c r="ER13" s="232">
        <v>8378.5050517599993</v>
      </c>
      <c r="ES13" s="319">
        <v>8805.5777665100031</v>
      </c>
      <c r="ET13" s="231">
        <v>8138.2771597999999</v>
      </c>
      <c r="EU13" s="231">
        <v>8799.6732202599997</v>
      </c>
      <c r="EV13" s="231">
        <v>8899.1534567099989</v>
      </c>
      <c r="EW13" s="231">
        <v>8831.1735749700001</v>
      </c>
      <c r="EX13" s="231">
        <v>9657.2486800000006</v>
      </c>
      <c r="EY13" s="231">
        <v>8754.2107634799977</v>
      </c>
      <c r="EZ13" s="231">
        <v>8862.9043687499998</v>
      </c>
      <c r="FA13" s="231">
        <v>11342.702383039999</v>
      </c>
      <c r="FB13" s="231">
        <v>12097.920853929998</v>
      </c>
      <c r="FC13" s="231">
        <v>10778.414857339998</v>
      </c>
      <c r="FD13" s="232">
        <v>11003.664612760002</v>
      </c>
      <c r="FE13" s="319">
        <v>9859.07061359</v>
      </c>
      <c r="FF13" s="231">
        <v>9927.3620406762329</v>
      </c>
      <c r="FG13" s="231">
        <v>9808.3692378631276</v>
      </c>
      <c r="FH13" s="231">
        <v>9974.6557220499981</v>
      </c>
      <c r="FI13" s="231">
        <v>10319.749210280001</v>
      </c>
      <c r="FJ13" s="231">
        <v>11168.070720780001</v>
      </c>
      <c r="FK13" s="231">
        <v>9750.6789215699991</v>
      </c>
      <c r="FL13" s="231">
        <v>9649.7674019900005</v>
      </c>
      <c r="FM13" s="231">
        <v>10964.73826059</v>
      </c>
      <c r="FN13" s="231">
        <v>10498.256249699998</v>
      </c>
      <c r="FO13" s="231">
        <v>10316.967745439999</v>
      </c>
      <c r="FP13" s="232">
        <v>11461.170117500002</v>
      </c>
      <c r="FQ13" s="319">
        <v>11642.04737382</v>
      </c>
      <c r="FR13" s="231">
        <v>11049.990239430001</v>
      </c>
      <c r="FS13" s="231">
        <v>11892.07076825</v>
      </c>
      <c r="FT13" s="231">
        <v>11407.14296297</v>
      </c>
      <c r="FU13" s="231">
        <v>10872.218295600002</v>
      </c>
      <c r="FV13" s="231">
        <v>13106.199861244</v>
      </c>
      <c r="FW13" s="231">
        <v>11769.521938374002</v>
      </c>
      <c r="FX13" s="231">
        <v>12871.389235809</v>
      </c>
      <c r="FY13" s="231">
        <v>14028.654023146999</v>
      </c>
      <c r="FZ13" s="231">
        <v>13713.070932087001</v>
      </c>
      <c r="GA13" s="231">
        <v>13275.189360806999</v>
      </c>
      <c r="GB13" s="232">
        <v>14801.240362387001</v>
      </c>
      <c r="GC13" s="319">
        <v>11899.518278673</v>
      </c>
      <c r="GD13" s="231">
        <v>13748.327040581</v>
      </c>
      <c r="GE13" s="231">
        <v>15656.097905320999</v>
      </c>
      <c r="GF13" s="231">
        <v>14260.121673080997</v>
      </c>
      <c r="GG13" s="231">
        <v>12982.151624231001</v>
      </c>
      <c r="GH13" s="231">
        <v>17640.212020401003</v>
      </c>
      <c r="GI13" s="231">
        <v>17972.673237161001</v>
      </c>
      <c r="GJ13" s="231">
        <v>18147.878025140999</v>
      </c>
      <c r="GK13" s="231">
        <v>20396.663450001</v>
      </c>
      <c r="GL13" s="231">
        <v>19315.144309390998</v>
      </c>
      <c r="GM13" s="231">
        <v>19834.910145710997</v>
      </c>
      <c r="GN13" s="232">
        <v>19553.015561424003</v>
      </c>
      <c r="GO13" s="319">
        <v>18981.419795454</v>
      </c>
      <c r="GP13" s="231">
        <v>22090.671603684004</v>
      </c>
      <c r="GQ13" s="232">
        <v>23910.430333694003</v>
      </c>
    </row>
    <row r="14" spans="1:199" s="526" customFormat="1" ht="37.5" customHeight="1">
      <c r="A14" s="470" t="s">
        <v>227</v>
      </c>
      <c r="B14" s="516">
        <v>83.14</v>
      </c>
      <c r="C14" s="516">
        <v>203.18</v>
      </c>
      <c r="D14" s="516">
        <v>569.4</v>
      </c>
      <c r="E14" s="516">
        <v>723.97199999999998</v>
      </c>
      <c r="F14" s="516">
        <v>877.16900632856209</v>
      </c>
      <c r="G14" s="516">
        <v>849.99289999999996</v>
      </c>
      <c r="H14" s="516">
        <v>888.66859999999997</v>
      </c>
      <c r="I14" s="516">
        <v>751.17290000000003</v>
      </c>
      <c r="J14" s="516">
        <v>918.53269999999998</v>
      </c>
      <c r="K14" s="516">
        <v>909.73080000000004</v>
      </c>
      <c r="L14" s="516">
        <v>827.72230000000002</v>
      </c>
      <c r="M14" s="516">
        <v>781.42619999999999</v>
      </c>
      <c r="N14" s="516">
        <v>745.76350000000002</v>
      </c>
      <c r="O14" s="516">
        <v>759.41628000000003</v>
      </c>
      <c r="P14" s="516">
        <v>750.63610000000006</v>
      </c>
      <c r="Q14" s="516">
        <v>820.07659999999998</v>
      </c>
      <c r="R14" s="517">
        <v>814.58843949710013</v>
      </c>
      <c r="S14" s="516">
        <v>921.87120000000004</v>
      </c>
      <c r="T14" s="516">
        <v>740.60900000000004</v>
      </c>
      <c r="U14" s="516"/>
      <c r="V14" s="516">
        <v>767.21</v>
      </c>
      <c r="W14" s="516">
        <v>996.62950000000001</v>
      </c>
      <c r="X14" s="516">
        <v>783.75260000000003</v>
      </c>
      <c r="Y14" s="516">
        <v>786.94470000000001</v>
      </c>
      <c r="Z14" s="516">
        <v>709.56140000000005</v>
      </c>
      <c r="AA14" s="518">
        <v>742.82644896397142</v>
      </c>
      <c r="AB14" s="342">
        <v>716.9031903534925</v>
      </c>
      <c r="AC14" s="342">
        <v>644.01031852925325</v>
      </c>
      <c r="AD14" s="342">
        <v>652.91194816730592</v>
      </c>
      <c r="AE14" s="342">
        <v>743.39793146867987</v>
      </c>
      <c r="AF14" s="342"/>
      <c r="AG14" s="516">
        <v>809.08160829951476</v>
      </c>
      <c r="AH14" s="516">
        <v>790.86725714275406</v>
      </c>
      <c r="AI14" s="516">
        <v>780.3596746852952</v>
      </c>
      <c r="AJ14" s="516">
        <v>747.14636039203151</v>
      </c>
      <c r="AK14" s="516">
        <v>737.51941813035194</v>
      </c>
      <c r="AL14" s="516">
        <v>746.41353299401726</v>
      </c>
      <c r="AM14" s="516">
        <v>867.11592232845851</v>
      </c>
      <c r="AN14" s="516">
        <v>914.60872496648471</v>
      </c>
      <c r="AO14" s="516">
        <v>789.13027013766941</v>
      </c>
      <c r="AP14" s="516">
        <v>945.63939658419633</v>
      </c>
      <c r="AQ14" s="516">
        <v>909.21416319928665</v>
      </c>
      <c r="AR14" s="516">
        <v>954.52090584732605</v>
      </c>
      <c r="AS14" s="516"/>
      <c r="AT14" s="516">
        <v>1229.6685701217943</v>
      </c>
      <c r="AU14" s="516">
        <v>1413.6814173825155</v>
      </c>
      <c r="AV14" s="516">
        <v>1583.0514832479873</v>
      </c>
      <c r="AW14" s="516">
        <v>2164.7183795613905</v>
      </c>
      <c r="AX14" s="516">
        <v>1799.4109720252325</v>
      </c>
      <c r="AY14" s="516">
        <v>2108.8137728702818</v>
      </c>
      <c r="AZ14" s="516">
        <v>2575.2547889938128</v>
      </c>
      <c r="BA14" s="516">
        <v>2790.9257060144669</v>
      </c>
      <c r="BB14" s="516">
        <v>3170.4777688830345</v>
      </c>
      <c r="BC14" s="516">
        <v>3055.1358015420033</v>
      </c>
      <c r="BD14" s="516">
        <v>3037.5697077266054</v>
      </c>
      <c r="BE14" s="516">
        <v>3078.1610970272304</v>
      </c>
      <c r="BF14" s="516"/>
      <c r="BG14" s="517">
        <v>3412.6853477229233</v>
      </c>
      <c r="BH14" s="516">
        <v>3331.2329809598359</v>
      </c>
      <c r="BI14" s="516">
        <v>3354.8629098850179</v>
      </c>
      <c r="BJ14" s="516">
        <v>3459.2315331600003</v>
      </c>
      <c r="BK14" s="516">
        <v>3626.2503294599996</v>
      </c>
      <c r="BL14" s="516">
        <v>4424.2501396000007</v>
      </c>
      <c r="BM14" s="342">
        <v>4424.2501396000007</v>
      </c>
      <c r="BN14" s="342">
        <v>4502.9868119100001</v>
      </c>
      <c r="BO14" s="342">
        <v>4897.0013364799997</v>
      </c>
      <c r="BP14" s="350">
        <v>5024.59552867</v>
      </c>
      <c r="BQ14" s="350">
        <v>4790.6854793300008</v>
      </c>
      <c r="BR14" s="350">
        <v>5009.8624356</v>
      </c>
      <c r="BS14" s="350">
        <v>3588.5466277900009</v>
      </c>
      <c r="BT14" s="350">
        <v>4966.7201516300001</v>
      </c>
      <c r="BU14" s="350">
        <v>4278.2871378499995</v>
      </c>
      <c r="BV14" s="231">
        <v>4235.1145352300009</v>
      </c>
      <c r="BW14" s="231">
        <v>4439.9711231699994</v>
      </c>
      <c r="BX14" s="231">
        <v>4113.4225325800016</v>
      </c>
      <c r="BY14" s="231">
        <v>4051.7135014700007</v>
      </c>
      <c r="BZ14" s="231">
        <v>3364.9123139200001</v>
      </c>
      <c r="CA14" s="231">
        <v>3301.2889316800006</v>
      </c>
      <c r="CB14" s="231">
        <v>3181.0543269399991</v>
      </c>
      <c r="CC14" s="231">
        <v>3486.71725057</v>
      </c>
      <c r="CD14" s="231">
        <v>3273.2147723599996</v>
      </c>
      <c r="CE14" s="231">
        <v>3256.8190950599997</v>
      </c>
      <c r="CF14" s="231">
        <v>4186.1730058800003</v>
      </c>
      <c r="CG14" s="231">
        <v>3956.2157264999996</v>
      </c>
      <c r="CH14" s="231">
        <v>3928.8839860100002</v>
      </c>
      <c r="CI14" s="231">
        <v>4068.0575895900006</v>
      </c>
      <c r="CJ14" s="231">
        <v>4216.9102493800001</v>
      </c>
      <c r="CK14" s="231">
        <v>4249.7649859699995</v>
      </c>
      <c r="CL14" s="231">
        <v>4272.1887633100005</v>
      </c>
      <c r="CM14" s="231">
        <v>4274.0261507799987</v>
      </c>
      <c r="CN14" s="231">
        <v>4573.1351311300004</v>
      </c>
      <c r="CO14" s="231">
        <v>4699.6912853399999</v>
      </c>
      <c r="CP14" s="231">
        <v>5120.5930849900005</v>
      </c>
      <c r="CQ14" s="231">
        <v>5017.1423735400003</v>
      </c>
      <c r="CR14" s="231">
        <v>4810.4860103500014</v>
      </c>
      <c r="CS14" s="231">
        <v>4154.18882854</v>
      </c>
      <c r="CT14" s="231">
        <v>4088.1030445399997</v>
      </c>
      <c r="CU14" s="231">
        <v>4692.6471117999999</v>
      </c>
      <c r="CV14" s="232">
        <v>4419.9242344099994</v>
      </c>
      <c r="CW14" s="231">
        <v>4441.7747034599997</v>
      </c>
      <c r="CX14" s="231">
        <v>4223.0331052399997</v>
      </c>
      <c r="CY14" s="231">
        <v>5560.2264413100002</v>
      </c>
      <c r="CZ14" s="231">
        <v>5784.8093875499999</v>
      </c>
      <c r="DA14" s="231">
        <v>6160.3656732599993</v>
      </c>
      <c r="DB14" s="231">
        <v>6439.4979360899997</v>
      </c>
      <c r="DC14" s="231">
        <v>8440.1656614500007</v>
      </c>
      <c r="DD14" s="231">
        <v>8108.5203505999998</v>
      </c>
      <c r="DE14" s="231">
        <v>8127.44218903</v>
      </c>
      <c r="DF14" s="231">
        <v>8118.5577304399994</v>
      </c>
      <c r="DG14" s="231">
        <v>8131.5146521699999</v>
      </c>
      <c r="DH14" s="232">
        <v>7390.7958494300001</v>
      </c>
      <c r="DI14" s="319">
        <v>7147.2628879399972</v>
      </c>
      <c r="DJ14" s="231">
        <v>7895.7765696099996</v>
      </c>
      <c r="DK14" s="231">
        <v>7863.965198670001</v>
      </c>
      <c r="DL14" s="231">
        <v>7835.3980064300004</v>
      </c>
      <c r="DM14" s="231">
        <v>7858.1200581300018</v>
      </c>
      <c r="DN14" s="231">
        <v>8024.0733304899995</v>
      </c>
      <c r="DO14" s="231">
        <v>7570.5749947200002</v>
      </c>
      <c r="DP14" s="231">
        <v>8914.7885423700009</v>
      </c>
      <c r="DQ14" s="231">
        <v>9445.9551298799979</v>
      </c>
      <c r="DR14" s="231">
        <v>9484.7644547299969</v>
      </c>
      <c r="DS14" s="231">
        <v>9209.5548743199997</v>
      </c>
      <c r="DT14" s="232">
        <v>9706.6087917000004</v>
      </c>
      <c r="DU14" s="319">
        <v>10652.457677719996</v>
      </c>
      <c r="DV14" s="231">
        <v>9892.6492784928632</v>
      </c>
      <c r="DW14" s="231">
        <v>9356.8653376999973</v>
      </c>
      <c r="DX14" s="231">
        <v>9452.7180640299975</v>
      </c>
      <c r="DY14" s="231">
        <v>9802.9519993600024</v>
      </c>
      <c r="DZ14" s="231">
        <v>8589.6895586200008</v>
      </c>
      <c r="EA14" s="231">
        <v>7858.2032869900013</v>
      </c>
      <c r="EB14" s="231">
        <v>7625.56937174</v>
      </c>
      <c r="EC14" s="231">
        <v>8374.0931033800007</v>
      </c>
      <c r="ED14" s="231">
        <v>8833.0416643000026</v>
      </c>
      <c r="EE14" s="231">
        <v>8385.8374176100006</v>
      </c>
      <c r="EF14" s="232">
        <v>7660.0916704800011</v>
      </c>
      <c r="EG14" s="319">
        <v>7780.4598964100014</v>
      </c>
      <c r="EH14" s="231">
        <v>7422.2766188899996</v>
      </c>
      <c r="EI14" s="231">
        <v>8641.0822181999974</v>
      </c>
      <c r="EJ14" s="231">
        <v>9109.5284908600024</v>
      </c>
      <c r="EK14" s="231">
        <v>10023.466349829998</v>
      </c>
      <c r="EL14" s="231">
        <v>10343.530856640002</v>
      </c>
      <c r="EM14" s="231">
        <v>11274.375004630001</v>
      </c>
      <c r="EN14" s="231">
        <v>10747.119641060001</v>
      </c>
      <c r="EO14" s="231">
        <v>9982.6020725599974</v>
      </c>
      <c r="EP14" s="231">
        <v>10107.450950320001</v>
      </c>
      <c r="EQ14" s="231">
        <v>11466.25954694</v>
      </c>
      <c r="ER14" s="232">
        <v>11167.07291096</v>
      </c>
      <c r="ES14" s="319">
        <v>11807.492173709999</v>
      </c>
      <c r="ET14" s="231">
        <v>12913.718542870001</v>
      </c>
      <c r="EU14" s="231">
        <v>13479.403058869997</v>
      </c>
      <c r="EV14" s="231">
        <v>14609.822643369998</v>
      </c>
      <c r="EW14" s="231">
        <v>13380.349251439999</v>
      </c>
      <c r="EX14" s="231">
        <v>13070.883914799999</v>
      </c>
      <c r="EY14" s="231">
        <v>13720.79030221</v>
      </c>
      <c r="EZ14" s="231">
        <v>12503.26913103</v>
      </c>
      <c r="FA14" s="231">
        <v>13233.577629502159</v>
      </c>
      <c r="FB14" s="231">
        <v>16827.345107559991</v>
      </c>
      <c r="FC14" s="231">
        <v>13184.645120099998</v>
      </c>
      <c r="FD14" s="232">
        <v>7739.8625387599996</v>
      </c>
      <c r="FE14" s="319">
        <v>9712.0817414699995</v>
      </c>
      <c r="FF14" s="231">
        <v>8740.6069420258173</v>
      </c>
      <c r="FG14" s="231">
        <v>7000.1124881481701</v>
      </c>
      <c r="FH14" s="231">
        <v>7157.2188152099989</v>
      </c>
      <c r="FI14" s="231">
        <v>6440.66734894</v>
      </c>
      <c r="FJ14" s="231">
        <v>6546.3132119900001</v>
      </c>
      <c r="FK14" s="231">
        <v>5698.4844442699996</v>
      </c>
      <c r="FL14" s="231">
        <v>5511.5095846300001</v>
      </c>
      <c r="FM14" s="231">
        <v>5560.2533390999997</v>
      </c>
      <c r="FN14" s="231">
        <v>5829.0357333500006</v>
      </c>
      <c r="FO14" s="231">
        <v>5759.7770405499996</v>
      </c>
      <c r="FP14" s="232">
        <v>6181.0636139400003</v>
      </c>
      <c r="FQ14" s="319">
        <v>6149.2466439599993</v>
      </c>
      <c r="FR14" s="231">
        <v>6394.2634146500004</v>
      </c>
      <c r="FS14" s="231">
        <v>5993.6652481199999</v>
      </c>
      <c r="FT14" s="231">
        <v>6338.12489714</v>
      </c>
      <c r="FU14" s="231">
        <v>6134.4465937800005</v>
      </c>
      <c r="FV14" s="231">
        <v>6982.1586663300022</v>
      </c>
      <c r="FW14" s="231">
        <v>6630.3154974799991</v>
      </c>
      <c r="FX14" s="231">
        <v>6841.111630729999</v>
      </c>
      <c r="FY14" s="231">
        <v>5997.8461237600013</v>
      </c>
      <c r="FZ14" s="231">
        <v>6153.4115251699995</v>
      </c>
      <c r="GA14" s="231">
        <v>5690.7485426900002</v>
      </c>
      <c r="GB14" s="232">
        <v>5158.4156097200002</v>
      </c>
      <c r="GC14" s="319">
        <v>4917.0079790900008</v>
      </c>
      <c r="GD14" s="231">
        <v>6558.0791934400004</v>
      </c>
      <c r="GE14" s="231">
        <v>6138.8260238999992</v>
      </c>
      <c r="GF14" s="231">
        <v>5723.2687281100007</v>
      </c>
      <c r="GG14" s="231">
        <v>4053.6921262199999</v>
      </c>
      <c r="GH14" s="231">
        <v>4243.3295122400013</v>
      </c>
      <c r="GI14" s="231">
        <v>3951.42446982</v>
      </c>
      <c r="GJ14" s="231">
        <v>4900.3325781000003</v>
      </c>
      <c r="GK14" s="231">
        <v>5417.2023225299999</v>
      </c>
      <c r="GL14" s="231">
        <v>4835.7487915800002</v>
      </c>
      <c r="GM14" s="231">
        <v>4654.2412989100003</v>
      </c>
      <c r="GN14" s="232">
        <v>4509.2309718399993</v>
      </c>
      <c r="GO14" s="319">
        <v>5028.1684544200007</v>
      </c>
      <c r="GP14" s="231">
        <v>3781.1685932400001</v>
      </c>
      <c r="GQ14" s="232">
        <v>4788.5152912700005</v>
      </c>
    </row>
    <row r="15" spans="1:199" s="526" customFormat="1" ht="37.5" customHeight="1">
      <c r="A15" s="470" t="s">
        <v>272</v>
      </c>
      <c r="B15" s="516">
        <v>50.25</v>
      </c>
      <c r="C15" s="516">
        <v>42.44</v>
      </c>
      <c r="D15" s="516">
        <v>52.7</v>
      </c>
      <c r="E15" s="516">
        <v>12.4848</v>
      </c>
      <c r="F15" s="516">
        <v>443.85023469000004</v>
      </c>
      <c r="G15" s="516">
        <v>375.70276288000002</v>
      </c>
      <c r="H15" s="516">
        <v>335.58530000000002</v>
      </c>
      <c r="I15" s="516">
        <v>169.18010000000001</v>
      </c>
      <c r="J15" s="516">
        <v>172.0171</v>
      </c>
      <c r="K15" s="516">
        <v>133.43260000000001</v>
      </c>
      <c r="L15" s="516">
        <v>133.72229999999999</v>
      </c>
      <c r="M15" s="516">
        <v>166.36240000000001</v>
      </c>
      <c r="N15" s="516">
        <v>134.76262</v>
      </c>
      <c r="O15" s="516">
        <v>144.27512999999999</v>
      </c>
      <c r="P15" s="516">
        <v>133.363</v>
      </c>
      <c r="Q15" s="516">
        <v>133.89340000000001</v>
      </c>
      <c r="R15" s="517">
        <v>134.80431105000002</v>
      </c>
      <c r="S15" s="516">
        <v>138.53569999999999</v>
      </c>
      <c r="T15" s="516">
        <v>137.53540000000001</v>
      </c>
      <c r="U15" s="516"/>
      <c r="V15" s="516">
        <v>137.92339999999999</v>
      </c>
      <c r="W15" s="516">
        <v>140.98220000000001</v>
      </c>
      <c r="X15" s="516">
        <v>160.50129999999999</v>
      </c>
      <c r="Y15" s="516">
        <v>133.96250000000001</v>
      </c>
      <c r="Z15" s="516">
        <v>134.00380000000001</v>
      </c>
      <c r="AA15" s="518">
        <v>106.71708527</v>
      </c>
      <c r="AB15" s="342">
        <v>108.28735165000001</v>
      </c>
      <c r="AC15" s="342">
        <v>79.438531049999995</v>
      </c>
      <c r="AD15" s="342">
        <v>79.864497880000002</v>
      </c>
      <c r="AE15" s="342">
        <v>80.588253859999995</v>
      </c>
      <c r="AF15" s="342"/>
      <c r="AG15" s="516">
        <v>84.622295249999993</v>
      </c>
      <c r="AH15" s="516">
        <v>85.243528519999998</v>
      </c>
      <c r="AI15" s="516">
        <v>102.69317789</v>
      </c>
      <c r="AJ15" s="516">
        <v>90.876788169999998</v>
      </c>
      <c r="AK15" s="516">
        <v>94.477382829999996</v>
      </c>
      <c r="AL15" s="516">
        <v>95.98283687</v>
      </c>
      <c r="AM15" s="516">
        <v>97.199314467999997</v>
      </c>
      <c r="AN15" s="516">
        <v>190.130811368</v>
      </c>
      <c r="AO15" s="516">
        <v>100.988684298</v>
      </c>
      <c r="AP15" s="516">
        <v>94.914330468000003</v>
      </c>
      <c r="AQ15" s="516">
        <v>95.165211177999993</v>
      </c>
      <c r="AR15" s="516">
        <v>175.107495048</v>
      </c>
      <c r="AS15" s="516"/>
      <c r="AT15" s="516">
        <v>95.851860378000012</v>
      </c>
      <c r="AU15" s="516">
        <v>96.389924428</v>
      </c>
      <c r="AV15" s="516">
        <v>141.75341246799999</v>
      </c>
      <c r="AW15" s="516">
        <v>116.198412468</v>
      </c>
      <c r="AX15" s="516">
        <v>203.28928466799999</v>
      </c>
      <c r="AY15" s="516">
        <v>220.08332208799999</v>
      </c>
      <c r="AZ15" s="516">
        <v>274.27329716799994</v>
      </c>
      <c r="BA15" s="516">
        <v>283.47136122800003</v>
      </c>
      <c r="BB15" s="516">
        <v>917.57984925800008</v>
      </c>
      <c r="BC15" s="516">
        <v>331.86787332800003</v>
      </c>
      <c r="BD15" s="516">
        <v>349.72616044800003</v>
      </c>
      <c r="BE15" s="516">
        <v>333.86094468800002</v>
      </c>
      <c r="BF15" s="516"/>
      <c r="BG15" s="517">
        <v>195.48517293999998</v>
      </c>
      <c r="BH15" s="516">
        <v>176.768237</v>
      </c>
      <c r="BI15" s="516">
        <v>184.60172503000001</v>
      </c>
      <c r="BJ15" s="516">
        <v>327.29259425999999</v>
      </c>
      <c r="BK15" s="516">
        <v>299.25759425999996</v>
      </c>
      <c r="BL15" s="516">
        <v>241.20878984000001</v>
      </c>
      <c r="BM15" s="342">
        <v>241.20878984000001</v>
      </c>
      <c r="BN15" s="342">
        <v>244.93378984</v>
      </c>
      <c r="BO15" s="342">
        <v>664.48878983999998</v>
      </c>
      <c r="BP15" s="350">
        <v>260.55839900000001</v>
      </c>
      <c r="BQ15" s="350">
        <v>371.31267145000004</v>
      </c>
      <c r="BR15" s="350">
        <v>676.34767145000001</v>
      </c>
      <c r="BS15" s="350">
        <v>383.37667145</v>
      </c>
      <c r="BT15" s="350">
        <v>1261.9736714499998</v>
      </c>
      <c r="BU15" s="350">
        <v>1472.0836714500001</v>
      </c>
      <c r="BV15" s="351">
        <v>1455.3986150000001</v>
      </c>
      <c r="BW15" s="351">
        <v>1590.6078025200002</v>
      </c>
      <c r="BX15" s="351">
        <v>1499.3978025200001</v>
      </c>
      <c r="BY15" s="231">
        <v>1132.4858025200001</v>
      </c>
      <c r="BZ15" s="231">
        <v>1736.3031909000001</v>
      </c>
      <c r="CA15" s="231">
        <v>2728.9850625100003</v>
      </c>
      <c r="CB15" s="231">
        <v>2755.1940574599998</v>
      </c>
      <c r="CC15" s="231">
        <v>2821.3903166</v>
      </c>
      <c r="CD15" s="231">
        <v>3177.5239289199999</v>
      </c>
      <c r="CE15" s="231">
        <v>3301.0413521700002</v>
      </c>
      <c r="CF15" s="231">
        <v>3284.6997214300004</v>
      </c>
      <c r="CG15" s="231">
        <v>3909.1641515199999</v>
      </c>
      <c r="CH15" s="231">
        <v>3267.8741668499997</v>
      </c>
      <c r="CI15" s="231">
        <v>3498.2100874900002</v>
      </c>
      <c r="CJ15" s="231">
        <v>4102.4984274500002</v>
      </c>
      <c r="CK15" s="231">
        <v>4704.5524593599994</v>
      </c>
      <c r="CL15" s="231">
        <v>4290.6180616699994</v>
      </c>
      <c r="CM15" s="231">
        <v>4305.344344529999</v>
      </c>
      <c r="CN15" s="231">
        <v>4006.2278713999999</v>
      </c>
      <c r="CO15" s="231">
        <v>4006.8856854599999</v>
      </c>
      <c r="CP15" s="231">
        <v>3903.6224317200003</v>
      </c>
      <c r="CQ15" s="231">
        <v>4462.4911797600007</v>
      </c>
      <c r="CR15" s="231">
        <v>3606.5952859100003</v>
      </c>
      <c r="CS15" s="231">
        <v>3826.6292262100001</v>
      </c>
      <c r="CT15" s="231">
        <v>3690.4482169500002</v>
      </c>
      <c r="CU15" s="231">
        <v>3511.8184243000001</v>
      </c>
      <c r="CV15" s="232">
        <v>4395.8238829699994</v>
      </c>
      <c r="CW15" s="231">
        <v>4036.1443196599998</v>
      </c>
      <c r="CX15" s="231">
        <v>3231.5555646600001</v>
      </c>
      <c r="CY15" s="231">
        <v>2926.6649404999998</v>
      </c>
      <c r="CZ15" s="231">
        <v>2643.3516870600001</v>
      </c>
      <c r="DA15" s="231">
        <v>2707.7669735500003</v>
      </c>
      <c r="DB15" s="231">
        <v>2944.5174563900005</v>
      </c>
      <c r="DC15" s="231">
        <v>2633.38877293</v>
      </c>
      <c r="DD15" s="231">
        <v>662.57779229999994</v>
      </c>
      <c r="DE15" s="231">
        <v>2105.4635838499998</v>
      </c>
      <c r="DF15" s="231">
        <v>2267.91635219</v>
      </c>
      <c r="DG15" s="231">
        <v>717.72120093000001</v>
      </c>
      <c r="DH15" s="232">
        <v>495.25853359000001</v>
      </c>
      <c r="DI15" s="319">
        <v>480.27109623999996</v>
      </c>
      <c r="DJ15" s="231">
        <v>754.39694668000004</v>
      </c>
      <c r="DK15" s="231">
        <v>567.26469977000011</v>
      </c>
      <c r="DL15" s="231">
        <v>681.43520100000001</v>
      </c>
      <c r="DM15" s="231">
        <v>615.56044070999997</v>
      </c>
      <c r="DN15" s="231">
        <v>621.58576438</v>
      </c>
      <c r="DO15" s="231">
        <v>680.38622687999998</v>
      </c>
      <c r="DP15" s="231">
        <v>1397.9226585399999</v>
      </c>
      <c r="DQ15" s="231">
        <v>527.06941688999996</v>
      </c>
      <c r="DR15" s="231">
        <v>872.96119593000003</v>
      </c>
      <c r="DS15" s="231">
        <v>1100.67991575</v>
      </c>
      <c r="DT15" s="232">
        <v>1703.4076409300001</v>
      </c>
      <c r="DU15" s="319">
        <v>1916.1958477600001</v>
      </c>
      <c r="DV15" s="231">
        <v>1177.51934325</v>
      </c>
      <c r="DW15" s="231">
        <v>1177.22510115</v>
      </c>
      <c r="DX15" s="231">
        <v>988.38216237000006</v>
      </c>
      <c r="DY15" s="231">
        <v>1177.40126308</v>
      </c>
      <c r="DZ15" s="231">
        <v>158.19787671</v>
      </c>
      <c r="EA15" s="231">
        <v>1916.93556519</v>
      </c>
      <c r="EB15" s="231">
        <v>2266.9813319700002</v>
      </c>
      <c r="EC15" s="231">
        <v>2581.9990451341255</v>
      </c>
      <c r="ED15" s="231">
        <v>2574.068503</v>
      </c>
      <c r="EE15" s="231">
        <v>1004.341503</v>
      </c>
      <c r="EF15" s="232">
        <v>1227.4432794347499</v>
      </c>
      <c r="EG15" s="319">
        <v>1012.28991437</v>
      </c>
      <c r="EH15" s="231">
        <v>1017.8071688700001</v>
      </c>
      <c r="EI15" s="231">
        <v>1012.14589168</v>
      </c>
      <c r="EJ15" s="231">
        <v>1012.1492565699999</v>
      </c>
      <c r="EK15" s="231">
        <v>1029.09304582</v>
      </c>
      <c r="EL15" s="231">
        <v>1024.6081878300001</v>
      </c>
      <c r="EM15" s="231">
        <v>874.64629027000012</v>
      </c>
      <c r="EN15" s="231">
        <v>1024.6963677600002</v>
      </c>
      <c r="EO15" s="231">
        <v>1025.08002863</v>
      </c>
      <c r="EP15" s="231">
        <v>1025.11427134</v>
      </c>
      <c r="EQ15" s="231">
        <v>1022.2345155700001</v>
      </c>
      <c r="ER15" s="232">
        <v>2618.5255209900001</v>
      </c>
      <c r="ES15" s="319">
        <v>1114.9654321200001</v>
      </c>
      <c r="ET15" s="231">
        <v>2132.1612840999996</v>
      </c>
      <c r="EU15" s="231">
        <v>2385.5664232300005</v>
      </c>
      <c r="EV15" s="231">
        <v>2257.4611412299996</v>
      </c>
      <c r="EW15" s="231">
        <v>1979.0083150199998</v>
      </c>
      <c r="EX15" s="231">
        <v>1961.0334535</v>
      </c>
      <c r="EY15" s="231">
        <v>1962.5613002300001</v>
      </c>
      <c r="EZ15" s="231">
        <v>1096.7284479799998</v>
      </c>
      <c r="FA15" s="231">
        <v>2094.8664241299998</v>
      </c>
      <c r="FB15" s="231">
        <v>1125.11047781</v>
      </c>
      <c r="FC15" s="231">
        <v>1126.65396474</v>
      </c>
      <c r="FD15" s="232">
        <v>1123.7159793199999</v>
      </c>
      <c r="FE15" s="319">
        <v>1127.5283870300002</v>
      </c>
      <c r="FF15" s="231">
        <v>1129.371451265625</v>
      </c>
      <c r="FG15" s="231">
        <v>1050.975360800375</v>
      </c>
      <c r="FH15" s="231">
        <v>1050.9139020600001</v>
      </c>
      <c r="FI15" s="231">
        <v>1050.70484057</v>
      </c>
      <c r="FJ15" s="231">
        <v>1050.7302751799998</v>
      </c>
      <c r="FK15" s="231">
        <v>1051.93824898</v>
      </c>
      <c r="FL15" s="231">
        <v>701.76760462000004</v>
      </c>
      <c r="FM15" s="231">
        <v>586.25063244</v>
      </c>
      <c r="FN15" s="231">
        <v>497.03440294000001</v>
      </c>
      <c r="FO15" s="231">
        <v>496.97113818000003</v>
      </c>
      <c r="FP15" s="232">
        <v>497.05590529</v>
      </c>
      <c r="FQ15" s="319">
        <v>273.27668115999995</v>
      </c>
      <c r="FR15" s="231">
        <v>275.11866860999999</v>
      </c>
      <c r="FS15" s="231">
        <v>275.13078782999997</v>
      </c>
      <c r="FT15" s="231">
        <v>306.06062827</v>
      </c>
      <c r="FU15" s="231">
        <v>306.24468505999999</v>
      </c>
      <c r="FV15" s="231">
        <v>307.12303528999996</v>
      </c>
      <c r="FW15" s="231">
        <v>306.94978557999997</v>
      </c>
      <c r="FX15" s="231">
        <v>307.40365865000001</v>
      </c>
      <c r="FY15" s="231">
        <v>271.44650238000003</v>
      </c>
      <c r="FZ15" s="231">
        <v>82.627626390000003</v>
      </c>
      <c r="GA15" s="231">
        <v>182.16340231999999</v>
      </c>
      <c r="GB15" s="232">
        <v>1631.5452666300002</v>
      </c>
      <c r="GC15" s="319">
        <v>1584.5505673399998</v>
      </c>
      <c r="GD15" s="231">
        <v>237.12424596999998</v>
      </c>
      <c r="GE15" s="231">
        <v>220.05876633000003</v>
      </c>
      <c r="GF15" s="231">
        <v>230.43564090000001</v>
      </c>
      <c r="GG15" s="231">
        <v>363.59310776000001</v>
      </c>
      <c r="GH15" s="231">
        <v>197.01362225</v>
      </c>
      <c r="GI15" s="231">
        <v>196.7167623</v>
      </c>
      <c r="GJ15" s="231">
        <v>194.14445103</v>
      </c>
      <c r="GK15" s="231">
        <v>1905.39957183</v>
      </c>
      <c r="GL15" s="231">
        <v>2671.0521523500001</v>
      </c>
      <c r="GM15" s="231">
        <v>2418.9466982400004</v>
      </c>
      <c r="GN15" s="232">
        <v>2294.0674489399998</v>
      </c>
      <c r="GO15" s="319">
        <v>2358.6734733300004</v>
      </c>
      <c r="GP15" s="231">
        <v>2109.5547483800001</v>
      </c>
      <c r="GQ15" s="232">
        <v>2067.2748423400003</v>
      </c>
    </row>
    <row r="16" spans="1:199" s="526" customFormat="1" ht="37.5" customHeight="1">
      <c r="A16" s="470" t="s">
        <v>273</v>
      </c>
      <c r="B16" s="516">
        <v>490.71</v>
      </c>
      <c r="C16" s="516">
        <v>616.92999999999995</v>
      </c>
      <c r="D16" s="516">
        <v>833.9</v>
      </c>
      <c r="E16" s="516">
        <v>1195.8249000000001</v>
      </c>
      <c r="F16" s="516">
        <v>1789.6470611179029</v>
      </c>
      <c r="G16" s="516">
        <v>1804.1324997700442</v>
      </c>
      <c r="H16" s="516">
        <v>1913.1464000000001</v>
      </c>
      <c r="I16" s="516">
        <v>1955.7873</v>
      </c>
      <c r="J16" s="516">
        <v>2023.4002</v>
      </c>
      <c r="K16" s="516">
        <v>1987.6790000000001</v>
      </c>
      <c r="L16" s="516">
        <v>2016.6958999999999</v>
      </c>
      <c r="M16" s="516">
        <v>2065.6732000000002</v>
      </c>
      <c r="N16" s="516">
        <v>2100.41905</v>
      </c>
      <c r="O16" s="516">
        <v>2153.6720999999998</v>
      </c>
      <c r="P16" s="516">
        <v>2186.4911999999999</v>
      </c>
      <c r="Q16" s="516">
        <v>2256.1520999999998</v>
      </c>
      <c r="R16" s="517">
        <v>2336.2649230480388</v>
      </c>
      <c r="S16" s="516">
        <v>2474.1624000000002</v>
      </c>
      <c r="T16" s="516">
        <v>2528.7901000000002</v>
      </c>
      <c r="U16" s="516"/>
      <c r="V16" s="516">
        <v>2561.8047999999999</v>
      </c>
      <c r="W16" s="516">
        <v>2562.8865999999998</v>
      </c>
      <c r="X16" s="516">
        <v>2580.1206999999999</v>
      </c>
      <c r="Y16" s="516">
        <v>2637.3624</v>
      </c>
      <c r="Z16" s="516">
        <v>2659.7381999999998</v>
      </c>
      <c r="AA16" s="518">
        <v>2694.7357809101968</v>
      </c>
      <c r="AB16" s="342">
        <v>2749.8696196779674</v>
      </c>
      <c r="AC16" s="342">
        <v>2824.8660672840374</v>
      </c>
      <c r="AD16" s="342">
        <v>2856.7064854054875</v>
      </c>
      <c r="AE16" s="342">
        <v>3048.1851958466964</v>
      </c>
      <c r="AF16" s="342"/>
      <c r="AG16" s="516">
        <v>3157.9928162963715</v>
      </c>
      <c r="AH16" s="516">
        <v>3156.5113054924332</v>
      </c>
      <c r="AI16" s="516">
        <v>3236.23491557022</v>
      </c>
      <c r="AJ16" s="516">
        <v>3136.4065812151061</v>
      </c>
      <c r="AK16" s="516">
        <v>3058.1876813666318</v>
      </c>
      <c r="AL16" s="516">
        <v>3244.4401915119729</v>
      </c>
      <c r="AM16" s="516">
        <v>3321.1652131944084</v>
      </c>
      <c r="AN16" s="516">
        <v>3460.7432700748045</v>
      </c>
      <c r="AO16" s="516">
        <v>3562.3076926527538</v>
      </c>
      <c r="AP16" s="516">
        <v>3660.8413545899971</v>
      </c>
      <c r="AQ16" s="516">
        <v>3813.3141372973023</v>
      </c>
      <c r="AR16" s="516">
        <v>4037.2025664931052</v>
      </c>
      <c r="AS16" s="516"/>
      <c r="AT16" s="516">
        <v>4198.5493947690447</v>
      </c>
      <c r="AU16" s="516">
        <v>4399.4153672619668</v>
      </c>
      <c r="AV16" s="516">
        <v>4406.98198851505</v>
      </c>
      <c r="AW16" s="516">
        <v>4471.2464355805314</v>
      </c>
      <c r="AX16" s="516">
        <v>4415.1151054450875</v>
      </c>
      <c r="AY16" s="516">
        <v>4647.4876454452206</v>
      </c>
      <c r="AZ16" s="516">
        <v>5307.7683556643915</v>
      </c>
      <c r="BA16" s="516">
        <v>5631.9389489868208</v>
      </c>
      <c r="BB16" s="516">
        <v>5733.3697809867781</v>
      </c>
      <c r="BC16" s="516">
        <v>5733.3697809867781</v>
      </c>
      <c r="BD16" s="516">
        <v>5733.3697809867781</v>
      </c>
      <c r="BE16" s="516">
        <v>5733.3697809867781</v>
      </c>
      <c r="BF16" s="516"/>
      <c r="BG16" s="517">
        <v>5659.8823788984273</v>
      </c>
      <c r="BH16" s="516">
        <v>5853.854163581419</v>
      </c>
      <c r="BI16" s="516">
        <v>6015.5673332045881</v>
      </c>
      <c r="BJ16" s="516">
        <v>6154.5302729399982</v>
      </c>
      <c r="BK16" s="516">
        <v>6137.1691302300005</v>
      </c>
      <c r="BL16" s="516">
        <v>7526.4767808400002</v>
      </c>
      <c r="BM16" s="342">
        <v>7526.4767808400002</v>
      </c>
      <c r="BN16" s="342">
        <v>8038.2223095299987</v>
      </c>
      <c r="BO16" s="342">
        <v>8211.8170586000033</v>
      </c>
      <c r="BP16" s="350">
        <v>8169.6263890699993</v>
      </c>
      <c r="BQ16" s="350">
        <v>8013.1196939800002</v>
      </c>
      <c r="BR16" s="350">
        <v>7972.8755860100009</v>
      </c>
      <c r="BS16" s="350">
        <v>8158.8876960499992</v>
      </c>
      <c r="BT16" s="350">
        <v>8627.934235480001</v>
      </c>
      <c r="BU16" s="350">
        <v>8760.3160297899994</v>
      </c>
      <c r="BV16" s="351">
        <v>8999.7513647899996</v>
      </c>
      <c r="BW16" s="351">
        <v>8968.7122704700014</v>
      </c>
      <c r="BX16" s="351">
        <v>9184.4270782699987</v>
      </c>
      <c r="BY16" s="231">
        <v>9551.1728165699988</v>
      </c>
      <c r="BZ16" s="231">
        <v>9664.97262538</v>
      </c>
      <c r="CA16" s="231">
        <v>9580.3602889699996</v>
      </c>
      <c r="CB16" s="231">
        <v>9628.9448506799981</v>
      </c>
      <c r="CC16" s="231">
        <v>9567.8975385999984</v>
      </c>
      <c r="CD16" s="231">
        <v>9584.1831396899997</v>
      </c>
      <c r="CE16" s="231">
        <v>9800.2164083799998</v>
      </c>
      <c r="CF16" s="231">
        <v>9879.9664248200006</v>
      </c>
      <c r="CG16" s="231">
        <v>10032.11781084</v>
      </c>
      <c r="CH16" s="231">
        <v>10181.697807819999</v>
      </c>
      <c r="CI16" s="231">
        <v>10297.148643910001</v>
      </c>
      <c r="CJ16" s="231">
        <v>10734.466997540001</v>
      </c>
      <c r="CK16" s="231">
        <v>11350.280263359997</v>
      </c>
      <c r="CL16" s="231">
        <v>11585.20612884</v>
      </c>
      <c r="CM16" s="231">
        <v>11692.669381049998</v>
      </c>
      <c r="CN16" s="231">
        <v>11604.618820129997</v>
      </c>
      <c r="CO16" s="231">
        <v>11406.329124259997</v>
      </c>
      <c r="CP16" s="231">
        <v>11113.706639049999</v>
      </c>
      <c r="CQ16" s="231">
        <v>11091.56441468</v>
      </c>
      <c r="CR16" s="231">
        <v>11253.08886811</v>
      </c>
      <c r="CS16" s="231">
        <v>11205.48757431</v>
      </c>
      <c r="CT16" s="231">
        <v>11632.112316000002</v>
      </c>
      <c r="CU16" s="231">
        <v>11913.08639294</v>
      </c>
      <c r="CV16" s="232">
        <v>12260.953051879998</v>
      </c>
      <c r="CW16" s="231">
        <v>12375.279990600002</v>
      </c>
      <c r="CX16" s="231">
        <v>13246.586037289999</v>
      </c>
      <c r="CY16" s="231">
        <v>13688.692177580002</v>
      </c>
      <c r="CZ16" s="231">
        <v>14043.455200520004</v>
      </c>
      <c r="DA16" s="231">
        <v>14171.199094269998</v>
      </c>
      <c r="DB16" s="231">
        <v>14322.08237387</v>
      </c>
      <c r="DC16" s="231">
        <v>14639.229604109998</v>
      </c>
      <c r="DD16" s="231">
        <v>13730.074991190002</v>
      </c>
      <c r="DE16" s="231">
        <v>13858.708475749998</v>
      </c>
      <c r="DF16" s="231">
        <v>14068.417770939999</v>
      </c>
      <c r="DG16" s="231">
        <v>14194.988823740001</v>
      </c>
      <c r="DH16" s="232">
        <v>14804.96176391</v>
      </c>
      <c r="DI16" s="319">
        <v>15749.199923389997</v>
      </c>
      <c r="DJ16" s="231">
        <v>15973.979308929998</v>
      </c>
      <c r="DK16" s="231">
        <v>15476.718161029998</v>
      </c>
      <c r="DL16" s="231">
        <v>15508.43873408</v>
      </c>
      <c r="DM16" s="231">
        <v>15894.216611429998</v>
      </c>
      <c r="DN16" s="231">
        <v>15960.70737147</v>
      </c>
      <c r="DO16" s="231">
        <v>16461.148045919999</v>
      </c>
      <c r="DP16" s="231">
        <v>16718.275466680003</v>
      </c>
      <c r="DQ16" s="231">
        <v>17012.045555050001</v>
      </c>
      <c r="DR16" s="231">
        <v>17335.30946126</v>
      </c>
      <c r="DS16" s="231">
        <v>17809.42635406</v>
      </c>
      <c r="DT16" s="232">
        <v>17580.211288409999</v>
      </c>
      <c r="DU16" s="319">
        <v>17963.67058622</v>
      </c>
      <c r="DV16" s="231">
        <v>18159.637182643459</v>
      </c>
      <c r="DW16" s="231">
        <v>18434.937144329993</v>
      </c>
      <c r="DX16" s="231">
        <v>18687.776214819998</v>
      </c>
      <c r="DY16" s="231">
        <v>19395.738295209998</v>
      </c>
      <c r="DZ16" s="231">
        <v>19680.759764599996</v>
      </c>
      <c r="EA16" s="231">
        <v>19923.81148063</v>
      </c>
      <c r="EB16" s="231">
        <v>20277.641543919999</v>
      </c>
      <c r="EC16" s="231">
        <v>20261.771867931016</v>
      </c>
      <c r="ED16" s="231">
        <v>20461.801732129999</v>
      </c>
      <c r="EE16" s="231">
        <v>20830.914126260002</v>
      </c>
      <c r="EF16" s="232">
        <v>21289.118445249402</v>
      </c>
      <c r="EG16" s="319">
        <v>21795.841025059999</v>
      </c>
      <c r="EH16" s="231">
        <v>22269.441801330002</v>
      </c>
      <c r="EI16" s="231">
        <v>22668.157962590001</v>
      </c>
      <c r="EJ16" s="231">
        <v>23883.118400960004</v>
      </c>
      <c r="EK16" s="231">
        <v>23984.204402939999</v>
      </c>
      <c r="EL16" s="231">
        <v>23786.874863789999</v>
      </c>
      <c r="EM16" s="231">
        <v>24137.705089750005</v>
      </c>
      <c r="EN16" s="231">
        <v>24528.193318379996</v>
      </c>
      <c r="EO16" s="231">
        <v>24642.948380099995</v>
      </c>
      <c r="EP16" s="231">
        <v>24702.922274</v>
      </c>
      <c r="EQ16" s="231">
        <v>25084.929541309997</v>
      </c>
      <c r="ER16" s="232">
        <v>25745.848092090004</v>
      </c>
      <c r="ES16" s="319">
        <v>26270.847817429996</v>
      </c>
      <c r="ET16" s="231">
        <v>26567.568070859998</v>
      </c>
      <c r="EU16" s="231">
        <v>27187.630678410002</v>
      </c>
      <c r="EV16" s="231">
        <v>27514.604084420003</v>
      </c>
      <c r="EW16" s="231">
        <v>27437.082589530004</v>
      </c>
      <c r="EX16" s="231">
        <v>27357.782466189998</v>
      </c>
      <c r="EY16" s="231">
        <v>27359.689493769998</v>
      </c>
      <c r="EZ16" s="231">
        <v>27603.447637339996</v>
      </c>
      <c r="FA16" s="231">
        <v>27775.730370339996</v>
      </c>
      <c r="FB16" s="231">
        <v>27333.796550109997</v>
      </c>
      <c r="FC16" s="231">
        <v>28178.403977689999</v>
      </c>
      <c r="FD16" s="232">
        <v>28808.911913559998</v>
      </c>
      <c r="FE16" s="319">
        <v>28368.74625389</v>
      </c>
      <c r="FF16" s="231">
        <v>23231.957397126058</v>
      </c>
      <c r="FG16" s="231">
        <v>22787.65907847686</v>
      </c>
      <c r="FH16" s="231">
        <v>21958.550232420006</v>
      </c>
      <c r="FI16" s="231">
        <v>22336.477108989999</v>
      </c>
      <c r="FJ16" s="231">
        <v>23151.156061080001</v>
      </c>
      <c r="FK16" s="231">
        <v>24019.163130850004</v>
      </c>
      <c r="FL16" s="231">
        <v>24735.829582830003</v>
      </c>
      <c r="FM16" s="231">
        <v>25399.415226230001</v>
      </c>
      <c r="FN16" s="231">
        <v>26229.830362410001</v>
      </c>
      <c r="FO16" s="231">
        <v>27604.506813250006</v>
      </c>
      <c r="FP16" s="232">
        <v>30049.077020669996</v>
      </c>
      <c r="FQ16" s="319">
        <v>29910.292427959994</v>
      </c>
      <c r="FR16" s="231">
        <v>30972.221074489997</v>
      </c>
      <c r="FS16" s="231">
        <v>30822.804691039997</v>
      </c>
      <c r="FT16" s="231">
        <v>31695.170312039998</v>
      </c>
      <c r="FU16" s="231">
        <v>32259.477747919995</v>
      </c>
      <c r="FV16" s="231">
        <v>33710.474507369996</v>
      </c>
      <c r="FW16" s="231">
        <v>34283.717438939988</v>
      </c>
      <c r="FX16" s="231">
        <v>34657.268351929997</v>
      </c>
      <c r="FY16" s="231">
        <v>37015.331703049997</v>
      </c>
      <c r="FZ16" s="231">
        <v>37943.161899259998</v>
      </c>
      <c r="GA16" s="231">
        <v>38760.155212629987</v>
      </c>
      <c r="GB16" s="232">
        <v>39896.865283730003</v>
      </c>
      <c r="GC16" s="319">
        <v>41632.311086740003</v>
      </c>
      <c r="GD16" s="231">
        <v>42387.655882239997</v>
      </c>
      <c r="GE16" s="231">
        <v>43087.257844320004</v>
      </c>
      <c r="GF16" s="231">
        <v>43976.413312890007</v>
      </c>
      <c r="GG16" s="231">
        <v>46946.398453340007</v>
      </c>
      <c r="GH16" s="231">
        <v>48349.825706020012</v>
      </c>
      <c r="GI16" s="231">
        <v>49003.175922579998</v>
      </c>
      <c r="GJ16" s="231">
        <v>50341.570014290002</v>
      </c>
      <c r="GK16" s="231">
        <v>51946.588206979999</v>
      </c>
      <c r="GL16" s="231">
        <v>53506.691136340007</v>
      </c>
      <c r="GM16" s="231">
        <v>55009.281658660002</v>
      </c>
      <c r="GN16" s="232">
        <v>58347.481734920009</v>
      </c>
      <c r="GO16" s="319">
        <v>59881.839330989998</v>
      </c>
      <c r="GP16" s="231">
        <v>60770.308053350011</v>
      </c>
      <c r="GQ16" s="232">
        <v>62237.459001210002</v>
      </c>
    </row>
    <row r="17" spans="1:199" s="526" customFormat="1" ht="37.5" customHeight="1">
      <c r="A17" s="470" t="s">
        <v>229</v>
      </c>
      <c r="B17" s="516">
        <v>814.83</v>
      </c>
      <c r="C17" s="516">
        <v>993.18</v>
      </c>
      <c r="D17" s="516">
        <v>1421.6</v>
      </c>
      <c r="E17" s="516">
        <v>1781.6724999999999</v>
      </c>
      <c r="F17" s="516">
        <v>2422.2914692351596</v>
      </c>
      <c r="G17" s="516">
        <v>2482.1951434258094</v>
      </c>
      <c r="H17" s="516">
        <v>2496.8458000000001</v>
      </c>
      <c r="I17" s="516">
        <v>2289.0853000000002</v>
      </c>
      <c r="J17" s="516">
        <v>2371.1023</v>
      </c>
      <c r="K17" s="516">
        <v>2411.8759</v>
      </c>
      <c r="L17" s="516">
        <v>2309.7062000000001</v>
      </c>
      <c r="M17" s="516">
        <v>2641.25675</v>
      </c>
      <c r="N17" s="516">
        <v>2866.9540900000002</v>
      </c>
      <c r="O17" s="516">
        <v>2864.2701000000002</v>
      </c>
      <c r="P17" s="516">
        <v>2769.4704999999999</v>
      </c>
      <c r="Q17" s="516">
        <v>2681.2936</v>
      </c>
      <c r="R17" s="517">
        <v>2588.6104132113774</v>
      </c>
      <c r="S17" s="516">
        <v>2471.9366</v>
      </c>
      <c r="T17" s="516">
        <v>2553.3697000000002</v>
      </c>
      <c r="U17" s="516"/>
      <c r="V17" s="516">
        <v>2506.3337999999999</v>
      </c>
      <c r="W17" s="516">
        <v>2701.9564999999998</v>
      </c>
      <c r="X17" s="516">
        <v>2783.056</v>
      </c>
      <c r="Y17" s="516">
        <v>2743.5619000000002</v>
      </c>
      <c r="Z17" s="516">
        <v>2695.5801000000001</v>
      </c>
      <c r="AA17" s="518">
        <v>2704.6770000000001</v>
      </c>
      <c r="AB17" s="342">
        <v>2696.5279</v>
      </c>
      <c r="AC17" s="342">
        <v>2200.9686000000002</v>
      </c>
      <c r="AD17" s="342">
        <v>2702.3301000000001</v>
      </c>
      <c r="AE17" s="342">
        <v>2475.0974368853381</v>
      </c>
      <c r="AF17" s="342"/>
      <c r="AG17" s="342">
        <v>2820.3118146154434</v>
      </c>
      <c r="AH17" s="342">
        <v>2845.0161659695245</v>
      </c>
      <c r="AI17" s="342">
        <v>2817.0064601185845</v>
      </c>
      <c r="AJ17" s="342">
        <v>2681.1651566482669</v>
      </c>
      <c r="AK17" s="342">
        <v>3391.3396294272206</v>
      </c>
      <c r="AL17" s="342">
        <v>3117.1900579945518</v>
      </c>
      <c r="AM17" s="342">
        <v>3257.1691800000003</v>
      </c>
      <c r="AN17" s="342">
        <v>3460.0904277013874</v>
      </c>
      <c r="AO17" s="342">
        <v>3610.2230621487906</v>
      </c>
      <c r="AP17" s="516">
        <v>3542.722074344214</v>
      </c>
      <c r="AQ17" s="516">
        <v>3279.4182625661306</v>
      </c>
      <c r="AR17" s="516">
        <v>3418.107857572224</v>
      </c>
      <c r="AS17" s="516"/>
      <c r="AT17" s="516">
        <v>3437.221278101269</v>
      </c>
      <c r="AU17" s="516">
        <v>3693.7872358546033</v>
      </c>
      <c r="AV17" s="516">
        <v>3118.0993808782437</v>
      </c>
      <c r="AW17" s="516">
        <v>3522.940843127195</v>
      </c>
      <c r="AX17" s="516">
        <v>3937.0301347930094</v>
      </c>
      <c r="AY17" s="516">
        <v>3937.0311347930101</v>
      </c>
      <c r="AZ17" s="516">
        <v>3937.0321347930103</v>
      </c>
      <c r="BA17" s="516">
        <v>3937.03313479301</v>
      </c>
      <c r="BB17" s="516">
        <v>3937.0341347930103</v>
      </c>
      <c r="BC17" s="516">
        <v>4004.3354822871538</v>
      </c>
      <c r="BD17" s="516">
        <v>4413.7112257030385</v>
      </c>
      <c r="BE17" s="516">
        <v>4587.5393497790656</v>
      </c>
      <c r="BF17" s="516"/>
      <c r="BG17" s="517">
        <v>4581.3449700321444</v>
      </c>
      <c r="BH17" s="516">
        <v>5654.4231232554985</v>
      </c>
      <c r="BI17" s="516">
        <v>5302.0687287385244</v>
      </c>
      <c r="BJ17" s="516">
        <v>6424.6661719899994</v>
      </c>
      <c r="BK17" s="516">
        <v>6978.1325834400059</v>
      </c>
      <c r="BL17" s="516">
        <v>6561.4407729899958</v>
      </c>
      <c r="BM17" s="342">
        <v>6561.4407729900031</v>
      </c>
      <c r="BN17" s="342">
        <v>6969.3993999899994</v>
      </c>
      <c r="BO17" s="342">
        <v>7728.4824905400055</v>
      </c>
      <c r="BP17" s="350">
        <v>6933.2690657100084</v>
      </c>
      <c r="BQ17" s="350">
        <v>7372.901158210002</v>
      </c>
      <c r="BR17" s="350">
        <v>8524.7858754100052</v>
      </c>
      <c r="BS17" s="350">
        <v>7734.3325275600027</v>
      </c>
      <c r="BT17" s="350">
        <v>8004.4658809300063</v>
      </c>
      <c r="BU17" s="350">
        <v>7550.5167351</v>
      </c>
      <c r="BV17" s="351">
        <v>8405.5206030000008</v>
      </c>
      <c r="BW17" s="351">
        <v>7641.0771197299955</v>
      </c>
      <c r="BX17" s="351">
        <v>7617.6915327100005</v>
      </c>
      <c r="BY17" s="231">
        <v>8722.0945357599921</v>
      </c>
      <c r="BZ17" s="231">
        <v>8174.2689858900012</v>
      </c>
      <c r="CA17" s="231">
        <v>8835.5175685400063</v>
      </c>
      <c r="CB17" s="231">
        <v>8601.7715131400073</v>
      </c>
      <c r="CC17" s="231">
        <v>7772.5231325300037</v>
      </c>
      <c r="CD17" s="231">
        <v>9873.8133308499982</v>
      </c>
      <c r="CE17" s="231">
        <v>9543.2304840699962</v>
      </c>
      <c r="CF17" s="231">
        <v>10041.547370250002</v>
      </c>
      <c r="CG17" s="231">
        <v>9843.029141480014</v>
      </c>
      <c r="CH17" s="231">
        <v>10776.637180700003</v>
      </c>
      <c r="CI17" s="231">
        <v>12045.155776070007</v>
      </c>
      <c r="CJ17" s="231">
        <v>10664.321221369997</v>
      </c>
      <c r="CK17" s="231">
        <v>10327.411312339991</v>
      </c>
      <c r="CL17" s="231">
        <v>11292.515315420002</v>
      </c>
      <c r="CM17" s="231">
        <v>11124.502403400003</v>
      </c>
      <c r="CN17" s="231">
        <v>11821.796922350004</v>
      </c>
      <c r="CO17" s="231">
        <v>11768.274630979986</v>
      </c>
      <c r="CP17" s="231">
        <v>13176.860354750008</v>
      </c>
      <c r="CQ17" s="231">
        <v>13815.926126640006</v>
      </c>
      <c r="CR17" s="231">
        <v>13869.51516144</v>
      </c>
      <c r="CS17" s="231">
        <v>15229.54753726998</v>
      </c>
      <c r="CT17" s="231">
        <v>15663.933215570018</v>
      </c>
      <c r="CU17" s="231">
        <v>14987.547328339993</v>
      </c>
      <c r="CV17" s="232">
        <v>15740.165490400001</v>
      </c>
      <c r="CW17" s="231">
        <v>15587.565537479997</v>
      </c>
      <c r="CX17" s="231">
        <v>14829.638348930001</v>
      </c>
      <c r="CY17" s="231">
        <v>16436.443759209989</v>
      </c>
      <c r="CZ17" s="231">
        <v>15550.468093549996</v>
      </c>
      <c r="DA17" s="231">
        <v>15115.315882970006</v>
      </c>
      <c r="DB17" s="231">
        <v>15829.734261370004</v>
      </c>
      <c r="DC17" s="231">
        <v>14254.494895730004</v>
      </c>
      <c r="DD17" s="231">
        <v>15934.409358640016</v>
      </c>
      <c r="DE17" s="231">
        <v>14886.267819570005</v>
      </c>
      <c r="DF17" s="231">
        <v>15738.090763940007</v>
      </c>
      <c r="DG17" s="231">
        <v>15442.148819290012</v>
      </c>
      <c r="DH17" s="232">
        <v>14543.428327519998</v>
      </c>
      <c r="DI17" s="319">
        <v>13248.747936230004</v>
      </c>
      <c r="DJ17" s="231">
        <v>14040.821548719987</v>
      </c>
      <c r="DK17" s="231">
        <v>16258.94005257</v>
      </c>
      <c r="DL17" s="231">
        <v>15605.281217910022</v>
      </c>
      <c r="DM17" s="231">
        <v>15151.740464440018</v>
      </c>
      <c r="DN17" s="231">
        <v>14911.385901679992</v>
      </c>
      <c r="DO17" s="231">
        <v>14239.177351109982</v>
      </c>
      <c r="DP17" s="231">
        <v>13326.844083920018</v>
      </c>
      <c r="DQ17" s="231">
        <v>14596.875313690007</v>
      </c>
      <c r="DR17" s="231">
        <v>16327.683254799991</v>
      </c>
      <c r="DS17" s="231">
        <v>17565.567806179999</v>
      </c>
      <c r="DT17" s="232">
        <v>19599.531926410004</v>
      </c>
      <c r="DU17" s="319">
        <v>18558.326893270001</v>
      </c>
      <c r="DV17" s="231">
        <v>18681.08562050408</v>
      </c>
      <c r="DW17" s="231">
        <v>23759.248689630003</v>
      </c>
      <c r="DX17" s="231">
        <v>23601.729476569995</v>
      </c>
      <c r="DY17" s="231">
        <v>23962.547442359999</v>
      </c>
      <c r="DZ17" s="231">
        <v>23519.110640100003</v>
      </c>
      <c r="EA17" s="231">
        <v>23043.737540519982</v>
      </c>
      <c r="EB17" s="231">
        <v>25688.785460820003</v>
      </c>
      <c r="EC17" s="527">
        <v>21996.317435787438</v>
      </c>
      <c r="ED17" s="231">
        <v>22409.740975010009</v>
      </c>
      <c r="EE17" s="231">
        <v>22690.443110340013</v>
      </c>
      <c r="EF17" s="232">
        <v>20380.422949636071</v>
      </c>
      <c r="EG17" s="319">
        <v>21345.91955051999</v>
      </c>
      <c r="EH17" s="231">
        <v>22966.938131468327</v>
      </c>
      <c r="EI17" s="231">
        <v>22929.446633579999</v>
      </c>
      <c r="EJ17" s="231">
        <v>22714.588041489958</v>
      </c>
      <c r="EK17" s="231">
        <v>23488.955420929997</v>
      </c>
      <c r="EL17" s="231">
        <v>23977.204833515494</v>
      </c>
      <c r="EM17" s="231">
        <v>24853.972634220034</v>
      </c>
      <c r="EN17" s="231">
        <v>24990.367263719974</v>
      </c>
      <c r="EO17" s="231">
        <v>26027.233868390023</v>
      </c>
      <c r="EP17" s="231">
        <v>26530.639356299995</v>
      </c>
      <c r="EQ17" s="231">
        <v>25482.05221834001</v>
      </c>
      <c r="ER17" s="232">
        <v>24969.017854083599</v>
      </c>
      <c r="ES17" s="319">
        <v>24501.827065221398</v>
      </c>
      <c r="ET17" s="231">
        <v>27857.810164209841</v>
      </c>
      <c r="EU17" s="231">
        <v>28767.11776800084</v>
      </c>
      <c r="EV17" s="231">
        <v>28632.792188479481</v>
      </c>
      <c r="EW17" s="231">
        <v>29130.206770675184</v>
      </c>
      <c r="EX17" s="231">
        <v>29665.740386416255</v>
      </c>
      <c r="EY17" s="231">
        <v>30811.638455459477</v>
      </c>
      <c r="EZ17" s="231">
        <v>32155.806641679435</v>
      </c>
      <c r="FA17" s="231">
        <v>34348.434747782288</v>
      </c>
      <c r="FB17" s="231">
        <v>36864.520032816501</v>
      </c>
      <c r="FC17" s="231">
        <v>39387.043487898889</v>
      </c>
      <c r="FD17" s="232">
        <v>31699.867256560028</v>
      </c>
      <c r="FE17" s="319">
        <v>31690.158415650039</v>
      </c>
      <c r="FF17" s="231">
        <v>41860.802812213064</v>
      </c>
      <c r="FG17" s="231">
        <v>44463.847824866025</v>
      </c>
      <c r="FH17" s="231">
        <v>44303.158102920024</v>
      </c>
      <c r="FI17" s="231">
        <v>48789.676391939967</v>
      </c>
      <c r="FJ17" s="231">
        <v>48061.254170790999</v>
      </c>
      <c r="FK17" s="231">
        <v>48030.620741060047</v>
      </c>
      <c r="FL17" s="231">
        <v>47839.535423770008</v>
      </c>
      <c r="FM17" s="231">
        <v>46795.422325629901</v>
      </c>
      <c r="FN17" s="231">
        <v>47855.658913060011</v>
      </c>
      <c r="FO17" s="231">
        <v>48937.736196710051</v>
      </c>
      <c r="FP17" s="232">
        <v>46737.842768689989</v>
      </c>
      <c r="FQ17" s="319">
        <v>49271.274201000007</v>
      </c>
      <c r="FR17" s="231">
        <v>51415.841198992552</v>
      </c>
      <c r="FS17" s="231">
        <v>57410.06355798259</v>
      </c>
      <c r="FT17" s="231">
        <v>58912.268354472581</v>
      </c>
      <c r="FU17" s="231">
        <v>62731.205482778787</v>
      </c>
      <c r="FV17" s="231">
        <v>62985.768281499979</v>
      </c>
      <c r="FW17" s="231">
        <v>63301.335553300916</v>
      </c>
      <c r="FX17" s="231">
        <v>67494.893464320005</v>
      </c>
      <c r="FY17" s="231">
        <v>67115.158568929968</v>
      </c>
      <c r="FZ17" s="231">
        <v>67108.39248587453</v>
      </c>
      <c r="GA17" s="231">
        <v>70803.832958566971</v>
      </c>
      <c r="GB17" s="232">
        <v>64104.13261974007</v>
      </c>
      <c r="GC17" s="319">
        <v>69767.835270060008</v>
      </c>
      <c r="GD17" s="231">
        <v>72248.869086239996</v>
      </c>
      <c r="GE17" s="231">
        <v>70243.373180680035</v>
      </c>
      <c r="GF17" s="231">
        <v>73256.860667350775</v>
      </c>
      <c r="GG17" s="231">
        <v>72960.423931126774</v>
      </c>
      <c r="GH17" s="231">
        <v>72507.159157419985</v>
      </c>
      <c r="GI17" s="231">
        <v>79281.830608480101</v>
      </c>
      <c r="GJ17" s="231">
        <v>80348.413730200104</v>
      </c>
      <c r="GK17" s="231">
        <v>78624.075234339994</v>
      </c>
      <c r="GL17" s="231">
        <v>78831.549403820041</v>
      </c>
      <c r="GM17" s="231">
        <v>85465.40881998885</v>
      </c>
      <c r="GN17" s="232">
        <v>73580.045003470004</v>
      </c>
      <c r="GO17" s="319">
        <v>73362.675533816335</v>
      </c>
      <c r="GP17" s="231">
        <v>82616.828667204914</v>
      </c>
      <c r="GQ17" s="232">
        <v>74463.136059699958</v>
      </c>
    </row>
    <row r="18" spans="1:199" s="526" customFormat="1" ht="37.5" customHeight="1" thickBot="1">
      <c r="A18" s="528" t="s">
        <v>195</v>
      </c>
      <c r="B18" s="529">
        <v>3743</v>
      </c>
      <c r="C18" s="529">
        <v>5102.99</v>
      </c>
      <c r="D18" s="529">
        <v>7620.2</v>
      </c>
      <c r="E18" s="529">
        <v>10415.7583</v>
      </c>
      <c r="F18" s="529">
        <v>14058.344916854214</v>
      </c>
      <c r="G18" s="529">
        <v>14353.320824355997</v>
      </c>
      <c r="H18" s="529">
        <v>14449.688116943966</v>
      </c>
      <c r="I18" s="529">
        <v>14471.282300000001</v>
      </c>
      <c r="J18" s="529">
        <v>14668.760399999999</v>
      </c>
      <c r="K18" s="529">
        <v>14749.8359</v>
      </c>
      <c r="L18" s="529">
        <v>15061.730299999999</v>
      </c>
      <c r="M18" s="529">
        <v>15214.45125</v>
      </c>
      <c r="N18" s="529">
        <v>15537.12961</v>
      </c>
      <c r="O18" s="529">
        <v>15782.91257</v>
      </c>
      <c r="P18" s="529">
        <v>16286.541999999999</v>
      </c>
      <c r="Q18" s="529">
        <v>16827.945</v>
      </c>
      <c r="R18" s="530">
        <v>17243.705484071517</v>
      </c>
      <c r="S18" s="529">
        <v>17639.902999999998</v>
      </c>
      <c r="T18" s="529">
        <v>17746.141500000002</v>
      </c>
      <c r="U18" s="529"/>
      <c r="V18" s="529">
        <v>18234.8357</v>
      </c>
      <c r="W18" s="529">
        <v>18933.109799999998</v>
      </c>
      <c r="X18" s="529">
        <v>19057.1315</v>
      </c>
      <c r="Y18" s="529">
        <v>19419.2919</v>
      </c>
      <c r="Z18" s="529">
        <v>19610.238499999999</v>
      </c>
      <c r="AA18" s="531">
        <v>19644.400548047277</v>
      </c>
      <c r="AB18" s="363">
        <v>20037.568210673384</v>
      </c>
      <c r="AC18" s="363">
        <v>20245.56910016244</v>
      </c>
      <c r="AD18" s="363">
        <v>21195.410209593796</v>
      </c>
      <c r="AE18" s="363">
        <v>21609.471667016191</v>
      </c>
      <c r="AF18" s="363"/>
      <c r="AG18" s="363">
        <v>22129.212183346779</v>
      </c>
      <c r="AH18" s="363">
        <v>22494.100873053238</v>
      </c>
      <c r="AI18" s="363">
        <v>22749.041082609765</v>
      </c>
      <c r="AJ18" s="363">
        <v>23086.125116986976</v>
      </c>
      <c r="AK18" s="363">
        <v>24271.985810222915</v>
      </c>
      <c r="AL18" s="363">
        <v>24787.53249424856</v>
      </c>
      <c r="AM18" s="363">
        <v>24574.444930277234</v>
      </c>
      <c r="AN18" s="363">
        <v>25203.71210832808</v>
      </c>
      <c r="AO18" s="363">
        <v>25281.28113321331</v>
      </c>
      <c r="AP18" s="363">
        <v>25940.401143629562</v>
      </c>
      <c r="AQ18" s="363">
        <v>26530.703246520072</v>
      </c>
      <c r="AR18" s="363">
        <v>27424.648601467536</v>
      </c>
      <c r="AS18" s="363"/>
      <c r="AT18" s="363">
        <v>27530.957481754765</v>
      </c>
      <c r="AU18" s="363">
        <v>28693.383164596027</v>
      </c>
      <c r="AV18" s="363">
        <v>28730.352988828567</v>
      </c>
      <c r="AW18" s="363">
        <v>30010.088274652036</v>
      </c>
      <c r="AX18" s="363">
        <v>30080.735308771575</v>
      </c>
      <c r="AY18" s="363">
        <v>30776.571576340921</v>
      </c>
      <c r="AZ18" s="363">
        <v>31921.355411273675</v>
      </c>
      <c r="BA18" s="363">
        <v>32538.480056152435</v>
      </c>
      <c r="BB18" s="363">
        <v>34252.666736512183</v>
      </c>
      <c r="BC18" s="363">
        <v>34305.200145169227</v>
      </c>
      <c r="BD18" s="363">
        <v>35211.391846028142</v>
      </c>
      <c r="BE18" s="363">
        <v>36229.713529985653</v>
      </c>
      <c r="BF18" s="363">
        <v>36229.713529985653</v>
      </c>
      <c r="BG18" s="532">
        <v>37264.540778712777</v>
      </c>
      <c r="BH18" s="363">
        <v>39242.080968441398</v>
      </c>
      <c r="BI18" s="363">
        <v>40170.168763774054</v>
      </c>
      <c r="BJ18" s="363">
        <v>41742.449217869995</v>
      </c>
      <c r="BK18" s="363">
        <v>43111.763543070003</v>
      </c>
      <c r="BL18" s="363">
        <v>49821.052351239996</v>
      </c>
      <c r="BM18" s="363">
        <v>49821.052351239996</v>
      </c>
      <c r="BN18" s="363">
        <v>52071.879598200001</v>
      </c>
      <c r="BO18" s="363">
        <v>54453.979942550002</v>
      </c>
      <c r="BP18" s="364">
        <v>54294.95339390001</v>
      </c>
      <c r="BQ18" s="364">
        <v>55314.653673869994</v>
      </c>
      <c r="BR18" s="364">
        <v>58293.234626570003</v>
      </c>
      <c r="BS18" s="364">
        <v>52073.726252230001</v>
      </c>
      <c r="BT18" s="364">
        <v>57308.283483179999</v>
      </c>
      <c r="BU18" s="364">
        <v>56412.287752030003</v>
      </c>
      <c r="BV18" s="364">
        <v>59437.094073799999</v>
      </c>
      <c r="BW18" s="364">
        <v>60209.192448499991</v>
      </c>
      <c r="BX18" s="364">
        <v>62464.084960859996</v>
      </c>
      <c r="BY18" s="365">
        <v>62763.964325029992</v>
      </c>
      <c r="BZ18" s="365">
        <v>61952.323948540004</v>
      </c>
      <c r="CA18" s="365">
        <v>63815.025821220013</v>
      </c>
      <c r="CB18" s="365">
        <v>64215.761701090007</v>
      </c>
      <c r="CC18" s="365">
        <v>65164.605089649995</v>
      </c>
      <c r="CD18" s="365">
        <v>66389.545966949998</v>
      </c>
      <c r="CE18" s="365">
        <v>67079.130463709997</v>
      </c>
      <c r="CF18" s="365">
        <v>70334.437682870004</v>
      </c>
      <c r="CG18" s="365">
        <v>70886.248680300007</v>
      </c>
      <c r="CH18" s="365">
        <v>74035.195587030001</v>
      </c>
      <c r="CI18" s="365">
        <v>76649.671720970015</v>
      </c>
      <c r="CJ18" s="365">
        <v>79297.185824739994</v>
      </c>
      <c r="CK18" s="365">
        <v>81765.288453819987</v>
      </c>
      <c r="CL18" s="365">
        <v>82910.676605839995</v>
      </c>
      <c r="CM18" s="365">
        <v>82705.905719610004</v>
      </c>
      <c r="CN18" s="365">
        <v>83386.530475160005</v>
      </c>
      <c r="CO18" s="365">
        <v>83481.975151209976</v>
      </c>
      <c r="CP18" s="365">
        <v>85759.015855049991</v>
      </c>
      <c r="CQ18" s="533">
        <v>88028.541406020013</v>
      </c>
      <c r="CR18" s="533">
        <v>85667.656438809994</v>
      </c>
      <c r="CS18" s="533">
        <v>86233.440639899985</v>
      </c>
      <c r="CT18" s="533">
        <v>89240.848158700013</v>
      </c>
      <c r="CU18" s="533">
        <v>90268.043980179995</v>
      </c>
      <c r="CV18" s="534">
        <v>93300.484422320005</v>
      </c>
      <c r="CW18" s="533">
        <v>93249.129607759998</v>
      </c>
      <c r="CX18" s="366">
        <v>93367.035308439998</v>
      </c>
      <c r="CY18" s="533">
        <v>97811.060386969984</v>
      </c>
      <c r="CZ18" s="533">
        <v>97569.566701720003</v>
      </c>
      <c r="DA18" s="533">
        <v>98164.428420619995</v>
      </c>
      <c r="DB18" s="533">
        <v>99366.883420939994</v>
      </c>
      <c r="DC18" s="533">
        <v>103126.98114055002</v>
      </c>
      <c r="DD18" s="533">
        <v>104339.01715117002</v>
      </c>
      <c r="DE18" s="533">
        <v>104831.24729041001</v>
      </c>
      <c r="DF18" s="533">
        <v>106222.75960338999</v>
      </c>
      <c r="DG18" s="533">
        <v>104455.92181319001</v>
      </c>
      <c r="DH18" s="534">
        <v>103353.17695111</v>
      </c>
      <c r="DI18" s="535">
        <v>105427.47959599999</v>
      </c>
      <c r="DJ18" s="533">
        <v>108802.76977559998</v>
      </c>
      <c r="DK18" s="533">
        <v>110641.22411168</v>
      </c>
      <c r="DL18" s="533">
        <v>110972.97230970001</v>
      </c>
      <c r="DM18" s="533">
        <v>111044.53748176001</v>
      </c>
      <c r="DN18" s="533">
        <v>113492.19754349999</v>
      </c>
      <c r="DO18" s="533">
        <v>112603.51478633998</v>
      </c>
      <c r="DP18" s="533">
        <v>114793.64977502004</v>
      </c>
      <c r="DQ18" s="533">
        <v>118912.86817005002</v>
      </c>
      <c r="DR18" s="533">
        <v>121484.85428031</v>
      </c>
      <c r="DS18" s="533">
        <v>124868.01441014001</v>
      </c>
      <c r="DT18" s="534">
        <v>129697.9066077</v>
      </c>
      <c r="DU18" s="535">
        <v>129697.53190677</v>
      </c>
      <c r="DV18" s="533">
        <v>129029.07760981227</v>
      </c>
      <c r="DW18" s="533">
        <v>134836.48749287002</v>
      </c>
      <c r="DX18" s="533">
        <v>135352.27487619</v>
      </c>
      <c r="DY18" s="533">
        <v>140456.20957618998</v>
      </c>
      <c r="DZ18" s="533">
        <v>140189.37285273001</v>
      </c>
      <c r="EA18" s="533">
        <v>141466.64778079998</v>
      </c>
      <c r="EB18" s="533">
        <v>145595.39191171</v>
      </c>
      <c r="EC18" s="533">
        <v>149205.46063468244</v>
      </c>
      <c r="ED18" s="533">
        <v>152584.36403426004</v>
      </c>
      <c r="EE18" s="533">
        <v>152738.91795706001</v>
      </c>
      <c r="EF18" s="534">
        <v>152548.93571823981</v>
      </c>
      <c r="EG18" s="535">
        <v>152924.37148670998</v>
      </c>
      <c r="EH18" s="533">
        <v>155907.43449693834</v>
      </c>
      <c r="EI18" s="533">
        <v>159525.80094898999</v>
      </c>
      <c r="EJ18" s="533">
        <v>159568.04358392998</v>
      </c>
      <c r="EK18" s="533">
        <v>163089.43669445001</v>
      </c>
      <c r="EL18" s="533">
        <v>166764.9782814655</v>
      </c>
      <c r="EM18" s="533">
        <v>169314.30819272005</v>
      </c>
      <c r="EN18" s="533">
        <v>170396.19231313074</v>
      </c>
      <c r="EO18" s="533">
        <v>172691.78728969002</v>
      </c>
      <c r="EP18" s="533">
        <v>176650.35585195001</v>
      </c>
      <c r="EQ18" s="533">
        <v>179721.15126381998</v>
      </c>
      <c r="ER18" s="534">
        <v>182412.9098637836</v>
      </c>
      <c r="ES18" s="535">
        <v>183907.76389853138</v>
      </c>
      <c r="ET18" s="533">
        <v>189613.79813128983</v>
      </c>
      <c r="EU18" s="533">
        <v>196933.81106680084</v>
      </c>
      <c r="EV18" s="533">
        <v>197007.50843402123</v>
      </c>
      <c r="EW18" s="533">
        <v>196470.53557336979</v>
      </c>
      <c r="EX18" s="533">
        <v>200452.93313898623</v>
      </c>
      <c r="EY18" s="533">
        <v>205905.74141806181</v>
      </c>
      <c r="EZ18" s="533">
        <v>207217.54568435944</v>
      </c>
      <c r="FA18" s="533">
        <v>220569.2642608344</v>
      </c>
      <c r="FB18" s="533">
        <v>250528.5346022865</v>
      </c>
      <c r="FC18" s="533">
        <v>253456.0845555389</v>
      </c>
      <c r="FD18" s="534">
        <v>224266.86844812002</v>
      </c>
      <c r="FE18" s="535">
        <v>241517.92997901002</v>
      </c>
      <c r="FF18" s="533">
        <v>250899.94778457892</v>
      </c>
      <c r="FG18" s="533">
        <v>255612.02560888231</v>
      </c>
      <c r="FH18" s="533">
        <v>255343.21231460999</v>
      </c>
      <c r="FI18" s="533">
        <v>258979.43334421</v>
      </c>
      <c r="FJ18" s="533">
        <v>263142.92718481098</v>
      </c>
      <c r="FK18" s="533">
        <v>264581.97131264006</v>
      </c>
      <c r="FL18" s="533">
        <v>266070.60809324001</v>
      </c>
      <c r="FM18" s="533">
        <v>271023.9454519999</v>
      </c>
      <c r="FN18" s="533">
        <v>277512.07611033</v>
      </c>
      <c r="FO18" s="533">
        <v>286160.43077005999</v>
      </c>
      <c r="FP18" s="534">
        <v>294696.18613757001</v>
      </c>
      <c r="FQ18" s="535">
        <v>300610.49772901001</v>
      </c>
      <c r="FR18" s="533">
        <v>310121.0803931125</v>
      </c>
      <c r="FS18" s="533">
        <v>321256.40394645254</v>
      </c>
      <c r="FT18" s="533">
        <v>329839.28070395259</v>
      </c>
      <c r="FU18" s="533">
        <v>338269.54012196872</v>
      </c>
      <c r="FV18" s="533">
        <v>346524.60474936402</v>
      </c>
      <c r="FW18" s="533">
        <v>349797.89970293484</v>
      </c>
      <c r="FX18" s="533">
        <v>360333.82821166911</v>
      </c>
      <c r="FY18" s="533">
        <v>375597.65300363698</v>
      </c>
      <c r="FZ18" s="533">
        <v>385111.52740690147</v>
      </c>
      <c r="GA18" s="533">
        <v>385422.94872246397</v>
      </c>
      <c r="GB18" s="534">
        <v>383618.39659950702</v>
      </c>
      <c r="GC18" s="535">
        <v>392629.57535829302</v>
      </c>
      <c r="GD18" s="533">
        <v>403872.29565208103</v>
      </c>
      <c r="GE18" s="533">
        <v>409364.96991376102</v>
      </c>
      <c r="GF18" s="533">
        <v>408406.9427449918</v>
      </c>
      <c r="GG18" s="533">
        <v>393136.89289015782</v>
      </c>
      <c r="GH18" s="533">
        <v>401976.00708594103</v>
      </c>
      <c r="GI18" s="533">
        <f t="shared" ref="GI18:GQ18" si="5">GI4+GI9+GI13+GI14+GI15+GI16+GI17</f>
        <v>423461.18052912113</v>
      </c>
      <c r="GJ18" s="533">
        <f t="shared" si="5"/>
        <v>432095.91335913108</v>
      </c>
      <c r="GK18" s="533">
        <f t="shared" si="5"/>
        <v>444367.60033496091</v>
      </c>
      <c r="GL18" s="533">
        <f t="shared" si="5"/>
        <v>436862.18371736107</v>
      </c>
      <c r="GM18" s="533">
        <f t="shared" si="5"/>
        <v>451505.03754985979</v>
      </c>
      <c r="GN18" s="534">
        <f t="shared" ref="GN18" si="6">GN4+GN9+GN13+GN14+GN15+GN16+GN17</f>
        <v>459292.44785176404</v>
      </c>
      <c r="GO18" s="535">
        <f t="shared" si="5"/>
        <v>464397.4265176403</v>
      </c>
      <c r="GP18" s="533">
        <f t="shared" si="5"/>
        <v>483416.2237591889</v>
      </c>
      <c r="GQ18" s="534">
        <f t="shared" si="5"/>
        <v>494504.36523804395</v>
      </c>
    </row>
    <row r="19" spans="1:199" ht="37.5" customHeight="1" thickTop="1">
      <c r="A19" s="273"/>
      <c r="AE19" s="536"/>
      <c r="BY19" s="538"/>
      <c r="CF19" s="538"/>
      <c r="CG19" s="538"/>
      <c r="EY19" s="231"/>
    </row>
    <row r="20" spans="1:199">
      <c r="A20" s="540"/>
      <c r="T20" s="541"/>
      <c r="U20" s="541"/>
      <c r="V20" s="542"/>
      <c r="W20" s="542"/>
      <c r="X20" s="541"/>
      <c r="AE20" s="543"/>
      <c r="AF20" s="543"/>
      <c r="AG20" s="543"/>
      <c r="AH20" s="543"/>
      <c r="AI20" s="543"/>
      <c r="AJ20" s="543"/>
      <c r="AK20" s="543"/>
      <c r="AL20" s="543"/>
      <c r="AM20" s="543"/>
      <c r="AN20" s="543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543"/>
      <c r="BI20" s="543"/>
      <c r="BY20" s="544"/>
      <c r="BZ20" s="544"/>
      <c r="CA20" s="544"/>
      <c r="CB20" s="544"/>
      <c r="CC20" s="544"/>
      <c r="CD20" s="544"/>
      <c r="CE20" s="544"/>
      <c r="CF20" s="544"/>
      <c r="CG20" s="544"/>
      <c r="CH20" s="544"/>
      <c r="CI20" s="544"/>
      <c r="CJ20" s="544"/>
      <c r="CK20" s="544"/>
      <c r="CL20" s="544"/>
      <c r="CM20" s="544"/>
      <c r="CN20" s="544"/>
      <c r="CO20" s="544"/>
      <c r="CP20" s="544"/>
      <c r="CQ20" s="544"/>
      <c r="CR20" s="544"/>
      <c r="CS20" s="544"/>
      <c r="CT20" s="544"/>
      <c r="CU20" s="544"/>
      <c r="CV20" s="544"/>
      <c r="CW20" s="544"/>
      <c r="CX20" s="544"/>
      <c r="CY20" s="544"/>
      <c r="CZ20" s="544"/>
      <c r="DA20" s="544"/>
      <c r="DB20" s="544"/>
      <c r="DC20" s="544"/>
      <c r="DD20" s="544"/>
      <c r="DE20" s="544"/>
      <c r="DF20" s="544"/>
      <c r="DG20" s="544"/>
      <c r="DH20" s="544"/>
      <c r="DI20" s="544"/>
      <c r="DJ20" s="544"/>
      <c r="DK20" s="544"/>
      <c r="DL20" s="544"/>
      <c r="DM20" s="544"/>
      <c r="DN20" s="544"/>
      <c r="DO20" s="544"/>
      <c r="DP20" s="544"/>
      <c r="DQ20" s="544"/>
      <c r="DR20" s="544"/>
      <c r="DS20" s="544"/>
      <c r="DT20" s="544"/>
      <c r="DU20" s="544"/>
      <c r="DV20" s="544"/>
      <c r="DW20" s="544"/>
      <c r="DX20" s="544"/>
      <c r="DY20" s="544"/>
      <c r="DZ20" s="544"/>
      <c r="EA20" s="544"/>
      <c r="EB20" s="544"/>
      <c r="EC20" s="544"/>
      <c r="ED20" s="544"/>
      <c r="EE20" s="544"/>
      <c r="EF20" s="544"/>
      <c r="EG20" s="544"/>
      <c r="EH20" s="544"/>
      <c r="EI20" s="544"/>
      <c r="EJ20" s="544"/>
      <c r="EK20" s="544"/>
      <c r="EL20" s="544"/>
      <c r="EM20" s="544"/>
      <c r="EN20" s="544"/>
      <c r="EO20" s="544"/>
      <c r="EP20" s="544"/>
      <c r="EQ20" s="544"/>
      <c r="ER20" s="544"/>
      <c r="ES20" s="544"/>
      <c r="ET20" s="544"/>
      <c r="EU20" s="544"/>
      <c r="EV20" s="544"/>
      <c r="EW20" s="544"/>
      <c r="EX20" s="544"/>
      <c r="EY20" s="544"/>
      <c r="EZ20" s="544"/>
      <c r="FA20" s="544"/>
      <c r="FB20" s="544"/>
      <c r="FC20" s="544"/>
      <c r="FD20" s="544"/>
      <c r="FE20" s="544"/>
      <c r="FF20" s="544"/>
      <c r="FG20" s="544"/>
      <c r="FH20" s="544"/>
      <c r="FI20" s="544"/>
      <c r="FJ20" s="544"/>
      <c r="FK20" s="544"/>
      <c r="FL20" s="544"/>
      <c r="FM20" s="544"/>
      <c r="FN20" s="544"/>
      <c r="FO20" s="544"/>
      <c r="FP20" s="544"/>
      <c r="FQ20" s="544"/>
      <c r="FR20" s="544"/>
      <c r="FS20" s="544"/>
      <c r="FT20" s="544"/>
      <c r="FU20" s="544"/>
      <c r="FV20" s="544"/>
      <c r="FW20" s="544"/>
      <c r="FX20" s="544"/>
      <c r="FY20" s="544"/>
      <c r="FZ20" s="544"/>
      <c r="GA20" s="544"/>
      <c r="GB20" s="544"/>
      <c r="GC20" s="544"/>
      <c r="GD20" s="544"/>
      <c r="GE20" s="544"/>
      <c r="GF20" s="544"/>
      <c r="GG20" s="544"/>
      <c r="GH20" s="544"/>
      <c r="GI20" s="544"/>
      <c r="GJ20" s="544"/>
      <c r="GK20" s="544"/>
      <c r="GL20" s="544"/>
      <c r="GM20" s="544"/>
      <c r="GN20" s="544"/>
      <c r="GO20" s="544"/>
      <c r="GP20" s="544"/>
      <c r="GQ20" s="544"/>
    </row>
    <row r="32" spans="1:199" ht="12.5"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</row>
    <row r="33" spans="1:1" customFormat="1" ht="12.5"/>
    <row r="34" spans="1:1" customFormat="1" ht="12.5"/>
    <row r="35" spans="1:1" customFormat="1" ht="12.5"/>
    <row r="36" spans="1:1" customFormat="1" ht="12.5"/>
    <row r="37" spans="1:1" customFormat="1" ht="13">
      <c r="A37" s="756"/>
    </row>
    <row r="38" spans="1:1" customFormat="1" ht="12.5"/>
    <row r="39" spans="1:1" customFormat="1" ht="12.5"/>
    <row r="40" spans="1:1" customFormat="1" ht="12.5"/>
    <row r="41" spans="1:1" customFormat="1" ht="12.5"/>
    <row r="42" spans="1:1" customFormat="1" ht="12.5"/>
    <row r="43" spans="1:1" customFormat="1" ht="12.5"/>
    <row r="44" spans="1:1" customFormat="1" ht="12.5"/>
    <row r="45" spans="1:1" customFormat="1" ht="12.5"/>
    <row r="46" spans="1:1" customFormat="1" ht="12.5"/>
    <row r="47" spans="1:1" customFormat="1" ht="12.5"/>
    <row r="48" spans="1:1" customFormat="1" ht="12.5"/>
    <row r="49" customFormat="1" ht="12.5"/>
    <row r="50" customFormat="1" ht="12.5"/>
    <row r="51" customFormat="1" ht="12.5"/>
    <row r="52" customFormat="1" ht="12.5"/>
    <row r="53" customFormat="1" ht="12.5"/>
    <row r="85" spans="2:2" ht="6" customHeight="1"/>
    <row r="86" spans="2:2" ht="18.5">
      <c r="B86" s="3030" t="s">
        <v>1551</v>
      </c>
    </row>
  </sheetData>
  <mergeCells count="16">
    <mergeCell ref="GC2:GN2"/>
    <mergeCell ref="GO2:GQ2"/>
    <mergeCell ref="BY2:CJ2"/>
    <mergeCell ref="A2:A3"/>
    <mergeCell ref="E2:E3"/>
    <mergeCell ref="AG2:AR2"/>
    <mergeCell ref="AT2:BE2"/>
    <mergeCell ref="BM2:BU2"/>
    <mergeCell ref="FE2:FP2"/>
    <mergeCell ref="FQ2:GB2"/>
    <mergeCell ref="CK2:CV2"/>
    <mergeCell ref="CW2:DH2"/>
    <mergeCell ref="DI2:DT2"/>
    <mergeCell ref="DU2:EF2"/>
    <mergeCell ref="EG2:ER2"/>
    <mergeCell ref="ES2:FD2"/>
  </mergeCells>
  <printOptions horizontalCentered="1"/>
  <pageMargins left="0" right="0" top="0.511811023622047" bottom="0.90551181102362199" header="0.511811023622047" footer="0.86614173228346503"/>
  <pageSetup paperSize="9" scale="57" orientation="landscape" r:id="rId1"/>
  <headerFooter alignWithMargins="0">
    <oddHeader>&amp;C&amp;"Aptos"&amp;10&amp;K000000 PUBLIC&amp;1#_x000D_&amp;"Arialri"&amp;10&amp;K000000&amp;"Arialri"&amp;10&amp;K000000&amp;"Arialri"&amp;10&amp;K000000&amp;G</oddHeader>
    <oddFooter>&amp;C5
&amp;1#&amp;"Aptos,Regular"&amp;10&amp;K000000 PUBLIC</oddFooter>
  </headerFooter>
  <legacyDrawingHF r:id="rId2"/>
</worksheet>
</file>

<file path=docMetadata/LabelInfo.xml><?xml version="1.0" encoding="utf-8"?>
<clbl:labelList xmlns:clbl="http://schemas.microsoft.com/office/2020/mipLabelMetadata">
  <clbl:label id="{defa4170-0d19-0005-0001-bc88714345d2}" enabled="1" method="Privileged" siteId="{a2ba3f3d-b7f1-41fa-a4c2-b2713ace908b}" contentBits="7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46</vt:i4>
      </vt:variant>
    </vt:vector>
  </HeadingPairs>
  <TitlesOfParts>
    <vt:vector size="93" baseType="lpstr">
      <vt:lpstr>Cover Page</vt:lpstr>
      <vt:lpstr>Table of Content </vt:lpstr>
      <vt:lpstr>Acronyms</vt:lpstr>
      <vt:lpstr>Selected Indicators</vt:lpstr>
      <vt:lpstr>1</vt:lpstr>
      <vt:lpstr>2</vt:lpstr>
      <vt:lpstr>3</vt:lpstr>
      <vt:lpstr>4</vt:lpstr>
      <vt:lpstr>5</vt:lpstr>
      <vt:lpstr>6</vt:lpstr>
      <vt:lpstr>7</vt:lpstr>
      <vt:lpstr>8</vt:lpstr>
      <vt:lpstr>9 </vt:lpstr>
      <vt:lpstr>10a</vt:lpstr>
      <vt:lpstr>10b</vt:lpstr>
      <vt:lpstr>11a</vt:lpstr>
      <vt:lpstr>11b</vt:lpstr>
      <vt:lpstr>12a </vt:lpstr>
      <vt:lpstr>12b</vt:lpstr>
      <vt:lpstr>13 </vt:lpstr>
      <vt:lpstr>14 </vt:lpstr>
      <vt:lpstr>15a</vt:lpstr>
      <vt:lpstr>15b</vt:lpstr>
      <vt:lpstr>16a</vt:lpstr>
      <vt:lpstr>16b</vt:lpstr>
      <vt:lpstr>16c</vt:lpstr>
      <vt:lpstr>17a</vt:lpstr>
      <vt:lpstr>17b</vt:lpstr>
      <vt:lpstr>18</vt:lpstr>
      <vt:lpstr>19</vt:lpstr>
      <vt:lpstr>20</vt:lpstr>
      <vt:lpstr>21a</vt:lpstr>
      <vt:lpstr>21b</vt:lpstr>
      <vt:lpstr>22</vt:lpstr>
      <vt:lpstr>23</vt:lpstr>
      <vt:lpstr>24</vt:lpstr>
      <vt:lpstr>25</vt:lpstr>
      <vt:lpstr>26</vt:lpstr>
      <vt:lpstr>27</vt:lpstr>
      <vt:lpstr>28</vt:lpstr>
      <vt:lpstr>29</vt:lpstr>
      <vt:lpstr>30a</vt:lpstr>
      <vt:lpstr>30b</vt:lpstr>
      <vt:lpstr>31</vt:lpstr>
      <vt:lpstr>32</vt:lpstr>
      <vt:lpstr>33</vt:lpstr>
      <vt:lpstr>Back Cover</vt:lpstr>
      <vt:lpstr>'1'!Print_Area</vt:lpstr>
      <vt:lpstr>'10a'!Print_Area</vt:lpstr>
      <vt:lpstr>'10b'!Print_Area</vt:lpstr>
      <vt:lpstr>'11a'!Print_Area</vt:lpstr>
      <vt:lpstr>'11b'!Print_Area</vt:lpstr>
      <vt:lpstr>'12a '!Print_Area</vt:lpstr>
      <vt:lpstr>'12b'!Print_Area</vt:lpstr>
      <vt:lpstr>'13 '!Print_Area</vt:lpstr>
      <vt:lpstr>'14 '!Print_Area</vt:lpstr>
      <vt:lpstr>'15a'!Print_Area</vt:lpstr>
      <vt:lpstr>'15b'!Print_Area</vt:lpstr>
      <vt:lpstr>'16a'!Print_Area</vt:lpstr>
      <vt:lpstr>'16b'!Print_Area</vt:lpstr>
      <vt:lpstr>'16c'!Print_Area</vt:lpstr>
      <vt:lpstr>'17a'!Print_Area</vt:lpstr>
      <vt:lpstr>'17b'!Print_Area</vt:lpstr>
      <vt:lpstr>'18'!Print_Area</vt:lpstr>
      <vt:lpstr>'19'!Print_Area</vt:lpstr>
      <vt:lpstr>'2'!Print_Area</vt:lpstr>
      <vt:lpstr>'20'!Print_Area</vt:lpstr>
      <vt:lpstr>'21a'!Print_Area</vt:lpstr>
      <vt:lpstr>'21b'!Print_Area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'30a'!Print_Area</vt:lpstr>
      <vt:lpstr>'30b'!Print_Area</vt:lpstr>
      <vt:lpstr>'31'!Print_Area</vt:lpstr>
      <vt:lpstr>'32'!Print_Area</vt:lpstr>
      <vt:lpstr>'33'!Print_Area</vt:lpstr>
      <vt:lpstr>'4'!Print_Area</vt:lpstr>
      <vt:lpstr>'5'!Print_Area</vt:lpstr>
      <vt:lpstr>'6'!Print_Area</vt:lpstr>
      <vt:lpstr>'7'!Print_Area</vt:lpstr>
      <vt:lpstr>'8'!Print_Area</vt:lpstr>
      <vt:lpstr>'9 '!Print_Area</vt:lpstr>
      <vt:lpstr>Acronyms!Print_Area</vt:lpstr>
      <vt:lpstr>'Cover Page'!Print_Area</vt:lpstr>
      <vt:lpstr>'Selected Indicators'!Print_Area</vt:lpstr>
      <vt:lpstr>'Table of Content '!Print_Area</vt:lpstr>
    </vt:vector>
  </TitlesOfParts>
  <Company>BANK OF GHANA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 Mawuli Abude</dc:creator>
  <cp:lastModifiedBy>Francis Mawuli Abude</cp:lastModifiedBy>
  <cp:lastPrinted>2026-06-16T11:36:24Z</cp:lastPrinted>
  <dcterms:created xsi:type="dcterms:W3CDTF">2026-03-02T07:29:56Z</dcterms:created>
  <dcterms:modified xsi:type="dcterms:W3CDTF">2026-06-16T12:44:03Z</dcterms:modified>
</cp:coreProperties>
</file>